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61" firstSheet="0" activeTab="0"/>
  </bookViews>
  <sheets>
    <sheet name="syst_chauffage" sheetId="1" state="visible" r:id="rId2"/>
    <sheet name="syst_clim" sheetId="2" state="visible" r:id="rId3"/>
    <sheet name="bibli_syst_modif" sheetId="3" state="visible" r:id="rId4"/>
    <sheet name="Feuille4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<sst xmlns="http://schemas.openxmlformats.org/spreadsheetml/2006/main" count="58936" uniqueCount="1614">
  <si>
    <t>rendements et coûts moyens au m² des systèmes de chauffage</t>
  </si>
  <si>
    <t>COD_SYSTEME_CHAUD</t>
  </si>
  <si>
    <t>SYSTEME_CHAUD</t>
  </si>
  <si>
    <t>ENERGIE</t>
  </si>
  <si>
    <t>PERIODE</t>
  </si>
  <si>
    <t>rdt_moy</t>
  </si>
  <si>
    <t>cout_moy</t>
  </si>
  <si>
    <t>cout_cible</t>
  </si>
  <si>
    <t>facteur cout</t>
  </si>
  <si>
    <t>cout raisonnable</t>
  </si>
  <si>
    <t>rdt raison</t>
  </si>
  <si>
    <t>facteur rdt</t>
  </si>
  <si>
    <t>04</t>
  </si>
  <si>
    <t>Chaudière gaz</t>
  </si>
  <si>
    <t>Gaz</t>
  </si>
  <si>
    <t>1</t>
  </si>
  <si>
    <t>Code</t>
  </si>
  <si>
    <t>24</t>
  </si>
  <si>
    <t>Chaudière condensation gaz</t>
  </si>
  <si>
    <t>Autre système centralisé</t>
  </si>
  <si>
    <t>01</t>
  </si>
  <si>
    <t>03</t>
  </si>
  <si>
    <t>Chaudière fioul</t>
  </si>
  <si>
    <t>Fioul</t>
  </si>
  <si>
    <t>Cassette rayonnante</t>
  </si>
  <si>
    <t>02</t>
  </si>
  <si>
    <t>23</t>
  </si>
  <si>
    <t>Chaudière condensation fioul</t>
  </si>
  <si>
    <t>06</t>
  </si>
  <si>
    <t>Electrique direct</t>
  </si>
  <si>
    <t>Electricité</t>
  </si>
  <si>
    <t>26</t>
  </si>
  <si>
    <t>Electrique direct performant</t>
  </si>
  <si>
    <t>DRV</t>
  </si>
  <si>
    <t>05</t>
  </si>
  <si>
    <t>09</t>
  </si>
  <si>
    <t>PAC</t>
  </si>
  <si>
    <t>29</t>
  </si>
  <si>
    <t>PAC performant</t>
  </si>
  <si>
    <t>Non chauffé</t>
  </si>
  <si>
    <t>07</t>
  </si>
  <si>
    <t>10</t>
  </si>
  <si>
    <t>Rooftop</t>
  </si>
  <si>
    <t>nr</t>
  </si>
  <si>
    <t>08</t>
  </si>
  <si>
    <t>30</t>
  </si>
  <si>
    <t>Rooftop performant</t>
  </si>
  <si>
    <t>11</t>
  </si>
  <si>
    <t>Tube radiant</t>
  </si>
  <si>
    <t>31</t>
  </si>
  <si>
    <t>Tube radiant performant</t>
  </si>
  <si>
    <t>Autre système centralisé performant</t>
  </si>
  <si>
    <t>21</t>
  </si>
  <si>
    <t>22</t>
  </si>
  <si>
    <t>Cassette rayonnante performant</t>
  </si>
  <si>
    <t>25</t>
  </si>
  <si>
    <t>DRV performant</t>
  </si>
  <si>
    <t>Autres</t>
  </si>
  <si>
    <t>Urbain</t>
  </si>
  <si>
    <t>CSTB cout fixe annuel</t>
  </si>
  <si>
    <t>COUT sur 25 ans</t>
  </si>
  <si>
    <t>CSTB maintenance</t>
  </si>
  <si>
    <t>UFE COUT fixe logement collectif</t>
  </si>
  <si>
    <t>Coût 80 m²</t>
  </si>
  <si>
    <t>Rendement des systèmes de climatisation par période</t>
  </si>
  <si>
    <t>BRANCHE</t>
  </si>
  <si>
    <t>2009</t>
  </si>
  <si>
    <t>2010-2015</t>
  </si>
  <si>
    <t>2015-2020</t>
  </si>
  <si>
    <t>2020-2030</t>
  </si>
  <si>
    <t>2030-2040</t>
  </si>
  <si>
    <t>2040-2050</t>
  </si>
  <si>
    <t>Bureaux Administration</t>
  </si>
  <si>
    <t>Café Hôtel Restaurant</t>
  </si>
  <si>
    <t>Commerce</t>
  </si>
  <si>
    <t>Enseignement Recherche</t>
  </si>
  <si>
    <t>Habitat Communautaire</t>
  </si>
  <si>
    <t>Santé Action Sociale</t>
  </si>
  <si>
    <t>Sport Loisir Culture</t>
  </si>
  <si>
    <t>Transport</t>
  </si>
  <si>
    <t>SS_BRANCHE</t>
  </si>
  <si>
    <t>BAT_TYPE</t>
  </si>
  <si>
    <t>PRODUCTION_CHAUD</t>
  </si>
  <si>
    <t>ID_AGREG</t>
  </si>
  <si>
    <t>RDT</t>
  </si>
  <si>
    <t>COUT</t>
  </si>
  <si>
    <t>CEE</t>
  </si>
  <si>
    <t>COUT_modif</t>
  </si>
  <si>
    <t>RDT_modif</t>
  </si>
  <si>
    <t>Administration</t>
  </si>
  <si>
    <t>immeuble peri urbain</t>
  </si>
  <si>
    <t>0101420101</t>
  </si>
  <si>
    <t>0101420106</t>
  </si>
  <si>
    <t>0101420303</t>
  </si>
  <si>
    <t>0101420404</t>
  </si>
  <si>
    <t>0101420502</t>
  </si>
  <si>
    <t>0101420602</t>
  </si>
  <si>
    <t>0101422101</t>
  </si>
  <si>
    <t>0101422106</t>
  </si>
  <si>
    <t>0101422303</t>
  </si>
  <si>
    <t>0101422404</t>
  </si>
  <si>
    <t>0101422502</t>
  </si>
  <si>
    <t>0101422602</t>
  </si>
  <si>
    <t>immeuble rénové</t>
  </si>
  <si>
    <t>0101440101</t>
  </si>
  <si>
    <t>0101440106</t>
  </si>
  <si>
    <t>0101440303</t>
  </si>
  <si>
    <t>0101440404</t>
  </si>
  <si>
    <t>0101440602</t>
  </si>
  <si>
    <t>0101440902</t>
  </si>
  <si>
    <t>0101442101</t>
  </si>
  <si>
    <t>0101442106</t>
  </si>
  <si>
    <t>0101442303</t>
  </si>
  <si>
    <t>0101442404</t>
  </si>
  <si>
    <t>0101442602</t>
  </si>
  <si>
    <t>0101442902</t>
  </si>
  <si>
    <t>plateau large bureaux cloisonnés</t>
  </si>
  <si>
    <t>0101840101</t>
  </si>
  <si>
    <t>0101840106</t>
  </si>
  <si>
    <t>0101840303</t>
  </si>
  <si>
    <t>0101840404</t>
  </si>
  <si>
    <t>0101840602</t>
  </si>
  <si>
    <t>0101840902</t>
  </si>
  <si>
    <t>0101842101</t>
  </si>
  <si>
    <t>0101842106</t>
  </si>
  <si>
    <t>0101842303</t>
  </si>
  <si>
    <t>0101842404</t>
  </si>
  <si>
    <t>0101842602</t>
  </si>
  <si>
    <t>0101842902</t>
  </si>
  <si>
    <t>Bureaux</t>
  </si>
  <si>
    <t>0102420101</t>
  </si>
  <si>
    <t>0102420106</t>
  </si>
  <si>
    <t>0102420303</t>
  </si>
  <si>
    <t>0102420404</t>
  </si>
  <si>
    <t>0102420502</t>
  </si>
  <si>
    <t>0102420602</t>
  </si>
  <si>
    <t>0102422101</t>
  </si>
  <si>
    <t>0102422106</t>
  </si>
  <si>
    <t>0102422303</t>
  </si>
  <si>
    <t>0102422404</t>
  </si>
  <si>
    <t>0102422502</t>
  </si>
  <si>
    <t>0102422602</t>
  </si>
  <si>
    <t>0102440101</t>
  </si>
  <si>
    <t>0102440106</t>
  </si>
  <si>
    <t>0102440303</t>
  </si>
  <si>
    <t>0102440404</t>
  </si>
  <si>
    <t>0102440602</t>
  </si>
  <si>
    <t>0102440902</t>
  </si>
  <si>
    <t>0102442101</t>
  </si>
  <si>
    <t>0102442106</t>
  </si>
  <si>
    <t>0102442303</t>
  </si>
  <si>
    <t>0102442404</t>
  </si>
  <si>
    <t>0102442602</t>
  </si>
  <si>
    <t>0102442902</t>
  </si>
  <si>
    <t>immeuble résidentiel</t>
  </si>
  <si>
    <t>0102450101</t>
  </si>
  <si>
    <t>0102450106</t>
  </si>
  <si>
    <t>0102450303</t>
  </si>
  <si>
    <t>0102450404</t>
  </si>
  <si>
    <t>0102450602</t>
  </si>
  <si>
    <t>0102452101</t>
  </si>
  <si>
    <t>0102452106</t>
  </si>
  <si>
    <t>0102452303</t>
  </si>
  <si>
    <t>0102452404</t>
  </si>
  <si>
    <t>0102452602</t>
  </si>
  <si>
    <t>plateau large bureau paysagés</t>
  </si>
  <si>
    <t>0102830101</t>
  </si>
  <si>
    <t>0102830106</t>
  </si>
  <si>
    <t>0102830303</t>
  </si>
  <si>
    <t>0102830404</t>
  </si>
  <si>
    <t>0102830602</t>
  </si>
  <si>
    <t>0102830902</t>
  </si>
  <si>
    <t>0102832101</t>
  </si>
  <si>
    <t>0102832106</t>
  </si>
  <si>
    <t>0102832303</t>
  </si>
  <si>
    <t>0102832404</t>
  </si>
  <si>
    <t>0102832602</t>
  </si>
  <si>
    <t>0102832902</t>
  </si>
  <si>
    <t>0102840101</t>
  </si>
  <si>
    <t>0102840106</t>
  </si>
  <si>
    <t>0102840303</t>
  </si>
  <si>
    <t>0102840404</t>
  </si>
  <si>
    <t>0102840602</t>
  </si>
  <si>
    <t>0102840902</t>
  </si>
  <si>
    <t>0102842101</t>
  </si>
  <si>
    <t>0102842106</t>
  </si>
  <si>
    <t>0102842303</t>
  </si>
  <si>
    <t>0102842404</t>
  </si>
  <si>
    <t>0102842602</t>
  </si>
  <si>
    <t>0102842902</t>
  </si>
  <si>
    <t>plateau mince</t>
  </si>
  <si>
    <t>0102850101</t>
  </si>
  <si>
    <t>0102850106</t>
  </si>
  <si>
    <t>0102850303</t>
  </si>
  <si>
    <t>0102850404</t>
  </si>
  <si>
    <t>0102850602</t>
  </si>
  <si>
    <t>0102850902</t>
  </si>
  <si>
    <t>0102852101</t>
  </si>
  <si>
    <t>0102852106</t>
  </si>
  <si>
    <t>0102852303</t>
  </si>
  <si>
    <t>0102852404</t>
  </si>
  <si>
    <t>0102852602</t>
  </si>
  <si>
    <t>0102852902</t>
  </si>
  <si>
    <t>Café, cantine, traiteur</t>
  </si>
  <si>
    <t>Grand bar café tabac</t>
  </si>
  <si>
    <t>0204160101</t>
  </si>
  <si>
    <t>0204160106</t>
  </si>
  <si>
    <t>0204160303</t>
  </si>
  <si>
    <t>0204160404</t>
  </si>
  <si>
    <t>0204160602</t>
  </si>
  <si>
    <t>0204160902</t>
  </si>
  <si>
    <t>0204161002</t>
  </si>
  <si>
    <t>0204162101</t>
  </si>
  <si>
    <t>0204162106</t>
  </si>
  <si>
    <t>0204162303</t>
  </si>
  <si>
    <t>0204162404</t>
  </si>
  <si>
    <t>0204162602</t>
  </si>
  <si>
    <t>0204162902</t>
  </si>
  <si>
    <t>0204163002</t>
  </si>
  <si>
    <t>Grande cantine</t>
  </si>
  <si>
    <t>0204310101</t>
  </si>
  <si>
    <t>0204310106</t>
  </si>
  <si>
    <t>0204310303</t>
  </si>
  <si>
    <t>0204310404</t>
  </si>
  <si>
    <t>0204310602</t>
  </si>
  <si>
    <t>0204310902</t>
  </si>
  <si>
    <t>0204311002</t>
  </si>
  <si>
    <t>0204312101</t>
  </si>
  <si>
    <t>0204312106</t>
  </si>
  <si>
    <t>0204312303</t>
  </si>
  <si>
    <t>0204312404</t>
  </si>
  <si>
    <t>0204312602</t>
  </si>
  <si>
    <t>0204312902</t>
  </si>
  <si>
    <t>0204313002</t>
  </si>
  <si>
    <t>Petit bar café tabac</t>
  </si>
  <si>
    <t>0204620101</t>
  </si>
  <si>
    <t>0204620106</t>
  </si>
  <si>
    <t>0204620303</t>
  </si>
  <si>
    <t>0204620404</t>
  </si>
  <si>
    <t>0204620602</t>
  </si>
  <si>
    <t>0204620902</t>
  </si>
  <si>
    <t>0204621002</t>
  </si>
  <si>
    <t>0204622101</t>
  </si>
  <si>
    <t>0204622106</t>
  </si>
  <si>
    <t>0204622303</t>
  </si>
  <si>
    <t>0204622404</t>
  </si>
  <si>
    <t>0204622602</t>
  </si>
  <si>
    <t>0204622902</t>
  </si>
  <si>
    <t>0204623002</t>
  </si>
  <si>
    <t>Petite cantine</t>
  </si>
  <si>
    <t>0204790101</t>
  </si>
  <si>
    <t>0204790106</t>
  </si>
  <si>
    <t>0204790303</t>
  </si>
  <si>
    <t>0204790404</t>
  </si>
  <si>
    <t>0204790602</t>
  </si>
  <si>
    <t>0204790902</t>
  </si>
  <si>
    <t>0204791002</t>
  </si>
  <si>
    <t>0204792101</t>
  </si>
  <si>
    <t>0204792106</t>
  </si>
  <si>
    <t>0204792303</t>
  </si>
  <si>
    <t>0204792404</t>
  </si>
  <si>
    <t>0204792602</t>
  </si>
  <si>
    <t>0204792902</t>
  </si>
  <si>
    <t>0204793002</t>
  </si>
  <si>
    <t>Hôtel avec restaurant</t>
  </si>
  <si>
    <t>Grand Hotel avec restaurant Bas de gamme</t>
  </si>
  <si>
    <t>0218200101</t>
  </si>
  <si>
    <t>0218200106</t>
  </si>
  <si>
    <t>0218200303</t>
  </si>
  <si>
    <t>0218200404</t>
  </si>
  <si>
    <t>0218200602</t>
  </si>
  <si>
    <t>0218200902</t>
  </si>
  <si>
    <t>0218201002</t>
  </si>
  <si>
    <t>0218202101</t>
  </si>
  <si>
    <t>0218202106</t>
  </si>
  <si>
    <t>0218202303</t>
  </si>
  <si>
    <t>0218202404</t>
  </si>
  <si>
    <t>0218202602</t>
  </si>
  <si>
    <t>0218202902</t>
  </si>
  <si>
    <t>0218203002</t>
  </si>
  <si>
    <t>Grand Hotel avec restaurant Haut de gamme</t>
  </si>
  <si>
    <t>0218210101</t>
  </si>
  <si>
    <t>0218210106</t>
  </si>
  <si>
    <t>0218210303</t>
  </si>
  <si>
    <t>0218210404</t>
  </si>
  <si>
    <t>0218210602</t>
  </si>
  <si>
    <t>0218210902</t>
  </si>
  <si>
    <t>0218211002</t>
  </si>
  <si>
    <t>0218212101</t>
  </si>
  <si>
    <t>0218212106</t>
  </si>
  <si>
    <t>0218212303</t>
  </si>
  <si>
    <t>0218212404</t>
  </si>
  <si>
    <t>0218212602</t>
  </si>
  <si>
    <t>0218212902</t>
  </si>
  <si>
    <t>0218213002</t>
  </si>
  <si>
    <t>Grand Hotel avec restaurant Luxe</t>
  </si>
  <si>
    <t>0218220101</t>
  </si>
  <si>
    <t>0218220106</t>
  </si>
  <si>
    <t>0218220303</t>
  </si>
  <si>
    <t>0218220404</t>
  </si>
  <si>
    <t>0218220602</t>
  </si>
  <si>
    <t>0218220902</t>
  </si>
  <si>
    <t>0218221002</t>
  </si>
  <si>
    <t>0218222101</t>
  </si>
  <si>
    <t>0218222106</t>
  </si>
  <si>
    <t>0218222303</t>
  </si>
  <si>
    <t>0218222404</t>
  </si>
  <si>
    <t>0218222602</t>
  </si>
  <si>
    <t>0218222902</t>
  </si>
  <si>
    <t>0218223002</t>
  </si>
  <si>
    <t>Hotel d'affaire avec restaurant Haut de gamme</t>
  </si>
  <si>
    <t>0218370106</t>
  </si>
  <si>
    <t>0218370303</t>
  </si>
  <si>
    <t>0218370404</t>
  </si>
  <si>
    <t>0218370602</t>
  </si>
  <si>
    <t>0218370902</t>
  </si>
  <si>
    <t>0218371002</t>
  </si>
  <si>
    <t>0218372106</t>
  </si>
  <si>
    <t>0218372303</t>
  </si>
  <si>
    <t>0218372404</t>
  </si>
  <si>
    <t>0218372602</t>
  </si>
  <si>
    <t>0218372902</t>
  </si>
  <si>
    <t>0218373002</t>
  </si>
  <si>
    <t>Hotel d'affaire avec restaurant Luxe</t>
  </si>
  <si>
    <t>0218380101</t>
  </si>
  <si>
    <t>0218380106</t>
  </si>
  <si>
    <t>0218380303</t>
  </si>
  <si>
    <t>0218380404</t>
  </si>
  <si>
    <t>0218380602</t>
  </si>
  <si>
    <t>0218380902</t>
  </si>
  <si>
    <t>0218381002</t>
  </si>
  <si>
    <t>0218382101</t>
  </si>
  <si>
    <t>0218382106</t>
  </si>
  <si>
    <t>0218382303</t>
  </si>
  <si>
    <t>0218382404</t>
  </si>
  <si>
    <t>0218382602</t>
  </si>
  <si>
    <t>0218382902</t>
  </si>
  <si>
    <t>0218383002</t>
  </si>
  <si>
    <t>Moyen Hotel avec restaurant Bas de gamme</t>
  </si>
  <si>
    <t>0218530101</t>
  </si>
  <si>
    <t>0218530106</t>
  </si>
  <si>
    <t>0218530303</t>
  </si>
  <si>
    <t>0218530404</t>
  </si>
  <si>
    <t>0218530602</t>
  </si>
  <si>
    <t>0218530902</t>
  </si>
  <si>
    <t>0218531002</t>
  </si>
  <si>
    <t>0218532101</t>
  </si>
  <si>
    <t>0218532106</t>
  </si>
  <si>
    <t>0218532303</t>
  </si>
  <si>
    <t>0218532404</t>
  </si>
  <si>
    <t>0218532602</t>
  </si>
  <si>
    <t>0218532902</t>
  </si>
  <si>
    <t>0218533002</t>
  </si>
  <si>
    <t>Moyen Hotel avec restaurant Haut de gamme</t>
  </si>
  <si>
    <t>0218540101</t>
  </si>
  <si>
    <t>0218540106</t>
  </si>
  <si>
    <t>0218540303</t>
  </si>
  <si>
    <t>0218540404</t>
  </si>
  <si>
    <t>0218540602</t>
  </si>
  <si>
    <t>0218540902</t>
  </si>
  <si>
    <t>0218541002</t>
  </si>
  <si>
    <t>0218542101</t>
  </si>
  <si>
    <t>0218542106</t>
  </si>
  <si>
    <t>0218542303</t>
  </si>
  <si>
    <t>0218542404</t>
  </si>
  <si>
    <t>0218542602</t>
  </si>
  <si>
    <t>0218542902</t>
  </si>
  <si>
    <t>0218543002</t>
  </si>
  <si>
    <t>Moyen Hotel avec restaurant Luxe</t>
  </si>
  <si>
    <t>0218550101</t>
  </si>
  <si>
    <t>0218550106</t>
  </si>
  <si>
    <t>0218550303</t>
  </si>
  <si>
    <t>0218550404</t>
  </si>
  <si>
    <t>0218550602</t>
  </si>
  <si>
    <t>0218550902</t>
  </si>
  <si>
    <t>0218551002</t>
  </si>
  <si>
    <t>0218552101</t>
  </si>
  <si>
    <t>0218552106</t>
  </si>
  <si>
    <t>0218552303</t>
  </si>
  <si>
    <t>0218552404</t>
  </si>
  <si>
    <t>0218552602</t>
  </si>
  <si>
    <t>0218552902</t>
  </si>
  <si>
    <t>0218553002</t>
  </si>
  <si>
    <t>Petit Hotel avec restaurant Bas de gamme</t>
  </si>
  <si>
    <t>0218670101</t>
  </si>
  <si>
    <t>0218670106</t>
  </si>
  <si>
    <t>0218670303</t>
  </si>
  <si>
    <t>0218670404</t>
  </si>
  <si>
    <t>0218670602</t>
  </si>
  <si>
    <t>0218670902</t>
  </si>
  <si>
    <t>0218671002</t>
  </si>
  <si>
    <t>0218672101</t>
  </si>
  <si>
    <t>0218672106</t>
  </si>
  <si>
    <t>0218672303</t>
  </si>
  <si>
    <t>0218672404</t>
  </si>
  <si>
    <t>0218672602</t>
  </si>
  <si>
    <t>0218672902</t>
  </si>
  <si>
    <t>0218673002</t>
  </si>
  <si>
    <t>Petit Hotel avec restaurant Haut de gamme</t>
  </si>
  <si>
    <t>0218680101</t>
  </si>
  <si>
    <t>0218680106</t>
  </si>
  <si>
    <t>0218680303</t>
  </si>
  <si>
    <t>0218680404</t>
  </si>
  <si>
    <t>0218680602</t>
  </si>
  <si>
    <t>0218680902</t>
  </si>
  <si>
    <t>0218681002</t>
  </si>
  <si>
    <t>0218682101</t>
  </si>
  <si>
    <t>0218682106</t>
  </si>
  <si>
    <t>0218682303</t>
  </si>
  <si>
    <t>0218682404</t>
  </si>
  <si>
    <t>0218682602</t>
  </si>
  <si>
    <t>0218682902</t>
  </si>
  <si>
    <t>0218683002</t>
  </si>
  <si>
    <t>Petit Hotel avec restaurant Luxe</t>
  </si>
  <si>
    <t>0218690106</t>
  </si>
  <si>
    <t>0218690303</t>
  </si>
  <si>
    <t>0218690404</t>
  </si>
  <si>
    <t>0218690602</t>
  </si>
  <si>
    <t>0218690902</t>
  </si>
  <si>
    <t>0218691002</t>
  </si>
  <si>
    <t>0218692106</t>
  </si>
  <si>
    <t>0218692303</t>
  </si>
  <si>
    <t>0218692404</t>
  </si>
  <si>
    <t>0218692602</t>
  </si>
  <si>
    <t>0218692902</t>
  </si>
  <si>
    <t>0218693002</t>
  </si>
  <si>
    <t>Hôtel sans restaurant</t>
  </si>
  <si>
    <t>Grand Hotel sans restaurant Bas de gamme</t>
  </si>
  <si>
    <t>0219230101</t>
  </si>
  <si>
    <t>0219230106</t>
  </si>
  <si>
    <t>0219230303</t>
  </si>
  <si>
    <t>0219230404</t>
  </si>
  <si>
    <t>0219230602</t>
  </si>
  <si>
    <t>0219230902</t>
  </si>
  <si>
    <t>0219231002</t>
  </si>
  <si>
    <t>0219232101</t>
  </si>
  <si>
    <t>0219232106</t>
  </si>
  <si>
    <t>0219232303</t>
  </si>
  <si>
    <t>0219232404</t>
  </si>
  <si>
    <t>0219232602</t>
  </si>
  <si>
    <t>0219232902</t>
  </si>
  <si>
    <t>0219233002</t>
  </si>
  <si>
    <t>Grand Hotel sans restaurant Haut de gamme</t>
  </si>
  <si>
    <t>0219240101</t>
  </si>
  <si>
    <t>0219240106</t>
  </si>
  <si>
    <t>0219240303</t>
  </si>
  <si>
    <t>0219240404</t>
  </si>
  <si>
    <t>0219240602</t>
  </si>
  <si>
    <t>0219240902</t>
  </si>
  <si>
    <t>0219241002</t>
  </si>
  <si>
    <t>0219242101</t>
  </si>
  <si>
    <t>0219242106</t>
  </si>
  <si>
    <t>0219242303</t>
  </si>
  <si>
    <t>0219242404</t>
  </si>
  <si>
    <t>0219242602</t>
  </si>
  <si>
    <t>0219242902</t>
  </si>
  <si>
    <t>0219243002</t>
  </si>
  <si>
    <t>Grand Hotel sans restaurant Luxe</t>
  </si>
  <si>
    <t>0219250106</t>
  </si>
  <si>
    <t>0219250404</t>
  </si>
  <si>
    <t>0219250602</t>
  </si>
  <si>
    <t>0219250902</t>
  </si>
  <si>
    <t>0219251002</t>
  </si>
  <si>
    <t>0219252106</t>
  </si>
  <si>
    <t>0219252404</t>
  </si>
  <si>
    <t>0219252602</t>
  </si>
  <si>
    <t>0219252902</t>
  </si>
  <si>
    <t>0219253002</t>
  </si>
  <si>
    <t>Hotel d'affaire sans restaurant Haut de Gamme</t>
  </si>
  <si>
    <t>0219390106</t>
  </si>
  <si>
    <t>0219390404</t>
  </si>
  <si>
    <t>0219392106</t>
  </si>
  <si>
    <t>0219392404</t>
  </si>
  <si>
    <t>Hotel d'affaire sans restaurant Luxe</t>
  </si>
  <si>
    <t>0219400404</t>
  </si>
  <si>
    <t>0219402404</t>
  </si>
  <si>
    <t>Moyen Hotel sans restaurant Bas de gamme</t>
  </si>
  <si>
    <t>0219560101</t>
  </si>
  <si>
    <t>0219560106</t>
  </si>
  <si>
    <t>0219560303</t>
  </si>
  <si>
    <t>0219560404</t>
  </si>
  <si>
    <t>0219560602</t>
  </si>
  <si>
    <t>0219560902</t>
  </si>
  <si>
    <t>0219561002</t>
  </si>
  <si>
    <t>0219562101</t>
  </si>
  <si>
    <t>0219562106</t>
  </si>
  <si>
    <t>0219562303</t>
  </si>
  <si>
    <t>0219562404</t>
  </si>
  <si>
    <t>0219562602</t>
  </si>
  <si>
    <t>0219562902</t>
  </si>
  <si>
    <t>0219563002</t>
  </si>
  <si>
    <t>Moyen Hotel sans restaurant Haut de gamme</t>
  </si>
  <si>
    <t>0219570106</t>
  </si>
  <si>
    <t>0219570303</t>
  </si>
  <si>
    <t>0219570404</t>
  </si>
  <si>
    <t>0219570602</t>
  </si>
  <si>
    <t>0219570902</t>
  </si>
  <si>
    <t>0219571002</t>
  </si>
  <si>
    <t>0219572106</t>
  </si>
  <si>
    <t>0219572303</t>
  </si>
  <si>
    <t>0219572404</t>
  </si>
  <si>
    <t>0219572602</t>
  </si>
  <si>
    <t>0219572902</t>
  </si>
  <si>
    <t>0219573002</t>
  </si>
  <si>
    <t>Moyen Hotel sans restaurant Luxe</t>
  </si>
  <si>
    <t>0219580106</t>
  </si>
  <si>
    <t>0219580303</t>
  </si>
  <si>
    <t>0219580404</t>
  </si>
  <si>
    <t>0219580602</t>
  </si>
  <si>
    <t>0219580902</t>
  </si>
  <si>
    <t>0219581002</t>
  </si>
  <si>
    <t>0219582106</t>
  </si>
  <si>
    <t>0219582303</t>
  </si>
  <si>
    <t>0219582404</t>
  </si>
  <si>
    <t>0219582602</t>
  </si>
  <si>
    <t>0219582902</t>
  </si>
  <si>
    <t>0219583002</t>
  </si>
  <si>
    <t>Petit Hotel sans restaurant Bas de gamme</t>
  </si>
  <si>
    <t>0219700101</t>
  </si>
  <si>
    <t>0219700106</t>
  </si>
  <si>
    <t>0219700303</t>
  </si>
  <si>
    <t>0219700404</t>
  </si>
  <si>
    <t>0219700602</t>
  </si>
  <si>
    <t>0219700902</t>
  </si>
  <si>
    <t>0219701002</t>
  </si>
  <si>
    <t>0219702101</t>
  </si>
  <si>
    <t>0219702106</t>
  </si>
  <si>
    <t>0219702303</t>
  </si>
  <si>
    <t>0219702404</t>
  </si>
  <si>
    <t>0219702602</t>
  </si>
  <si>
    <t>0219702902</t>
  </si>
  <si>
    <t>0219703002</t>
  </si>
  <si>
    <t>Petit Hotel sans restaurant Haut de gamme</t>
  </si>
  <si>
    <t>0219710303</t>
  </si>
  <si>
    <t>0219710404</t>
  </si>
  <si>
    <t>0219710602</t>
  </si>
  <si>
    <t>0219710902</t>
  </si>
  <si>
    <t>0219711002</t>
  </si>
  <si>
    <t>0219712303</t>
  </si>
  <si>
    <t>0219712404</t>
  </si>
  <si>
    <t>0219712602</t>
  </si>
  <si>
    <t>0219712902</t>
  </si>
  <si>
    <t>0219713002</t>
  </si>
  <si>
    <t>Petit Hotel sans restaurant Luxe</t>
  </si>
  <si>
    <t>0219720404</t>
  </si>
  <si>
    <t>0219720602</t>
  </si>
  <si>
    <t>0219720902</t>
  </si>
  <si>
    <t>0219721002</t>
  </si>
  <si>
    <t>0219722404</t>
  </si>
  <si>
    <t>0219722602</t>
  </si>
  <si>
    <t>0219722902</t>
  </si>
  <si>
    <t>0219723002</t>
  </si>
  <si>
    <t>Restaurant</t>
  </si>
  <si>
    <t>Grand restaurant rapide</t>
  </si>
  <si>
    <t>0226290101</t>
  </si>
  <si>
    <t>0226290106</t>
  </si>
  <si>
    <t>0226290303</t>
  </si>
  <si>
    <t>0226290404</t>
  </si>
  <si>
    <t>0226290602</t>
  </si>
  <si>
    <t>0226290902</t>
  </si>
  <si>
    <t>0226291002</t>
  </si>
  <si>
    <t>0226292101</t>
  </si>
  <si>
    <t>0226292106</t>
  </si>
  <si>
    <t>0226292303</t>
  </si>
  <si>
    <t>0226292404</t>
  </si>
  <si>
    <t>0226292602</t>
  </si>
  <si>
    <t>0226292902</t>
  </si>
  <si>
    <t>0226293002</t>
  </si>
  <si>
    <t>Grand restaurant traditionnel</t>
  </si>
  <si>
    <t>0226300101</t>
  </si>
  <si>
    <t>0226300106</t>
  </si>
  <si>
    <t>0226300303</t>
  </si>
  <si>
    <t>0226300404</t>
  </si>
  <si>
    <t>0226300602</t>
  </si>
  <si>
    <t>0226300902</t>
  </si>
  <si>
    <t>0226301002</t>
  </si>
  <si>
    <t>0226302101</t>
  </si>
  <si>
    <t>0226302106</t>
  </si>
  <si>
    <t>0226302303</t>
  </si>
  <si>
    <t>0226302404</t>
  </si>
  <si>
    <t>0226302602</t>
  </si>
  <si>
    <t>0226302902</t>
  </si>
  <si>
    <t>0226303002</t>
  </si>
  <si>
    <t>Petit restaurant rapide</t>
  </si>
  <si>
    <t>0226770101</t>
  </si>
  <si>
    <t>0226770106</t>
  </si>
  <si>
    <t>0226770303</t>
  </si>
  <si>
    <t>0226770404</t>
  </si>
  <si>
    <t>0226770602</t>
  </si>
  <si>
    <t>0226770902</t>
  </si>
  <si>
    <t>0226771002</t>
  </si>
  <si>
    <t>0226772101</t>
  </si>
  <si>
    <t>0226772106</t>
  </si>
  <si>
    <t>0226772303</t>
  </si>
  <si>
    <t>0226772404</t>
  </si>
  <si>
    <t>0226772602</t>
  </si>
  <si>
    <t>0226772902</t>
  </si>
  <si>
    <t>0226773002</t>
  </si>
  <si>
    <t>Petit restaurant traditionnel</t>
  </si>
  <si>
    <t>0226780101</t>
  </si>
  <si>
    <t>0226780106</t>
  </si>
  <si>
    <t>0226780303</t>
  </si>
  <si>
    <t>0226780404</t>
  </si>
  <si>
    <t>0226780602</t>
  </si>
  <si>
    <t>0226780902</t>
  </si>
  <si>
    <t>0226781002</t>
  </si>
  <si>
    <t>0226782101</t>
  </si>
  <si>
    <t>0226782106</t>
  </si>
  <si>
    <t>0226782303</t>
  </si>
  <si>
    <t>0226782404</t>
  </si>
  <si>
    <t>0226782602</t>
  </si>
  <si>
    <t>0226782902</t>
  </si>
  <si>
    <t>0226783002</t>
  </si>
  <si>
    <t>Commerce de détail non alimentaire</t>
  </si>
  <si>
    <t>Complexe brico</t>
  </si>
  <si>
    <t>0306090101</t>
  </si>
  <si>
    <t>0306090106</t>
  </si>
  <si>
    <t>0306090303</t>
  </si>
  <si>
    <t>0306090404</t>
  </si>
  <si>
    <t>0306090602</t>
  </si>
  <si>
    <t>0306091002</t>
  </si>
  <si>
    <t>0306092101</t>
  </si>
  <si>
    <t>0306092106</t>
  </si>
  <si>
    <t>0306092303</t>
  </si>
  <si>
    <t>0306092404</t>
  </si>
  <si>
    <t>0306092602</t>
  </si>
  <si>
    <t>0306093002</t>
  </si>
  <si>
    <t>Grand brico</t>
  </si>
  <si>
    <t>0306170101</t>
  </si>
  <si>
    <t>0306170106</t>
  </si>
  <si>
    <t>0306170303</t>
  </si>
  <si>
    <t>0306170404</t>
  </si>
  <si>
    <t>0306170602</t>
  </si>
  <si>
    <t>0306171002</t>
  </si>
  <si>
    <t>0306172101</t>
  </si>
  <si>
    <t>0306172106</t>
  </si>
  <si>
    <t>0306172303</t>
  </si>
  <si>
    <t>0306172404</t>
  </si>
  <si>
    <t>0306172602</t>
  </si>
  <si>
    <t>0306173002</t>
  </si>
  <si>
    <t>Grand librairie</t>
  </si>
  <si>
    <t>0306260101</t>
  </si>
  <si>
    <t>0306260106</t>
  </si>
  <si>
    <t>0306260303</t>
  </si>
  <si>
    <t>0306260404</t>
  </si>
  <si>
    <t>0306260602</t>
  </si>
  <si>
    <t>0306260902</t>
  </si>
  <si>
    <t>0306262101</t>
  </si>
  <si>
    <t>0306262106</t>
  </si>
  <si>
    <t>0306262303</t>
  </si>
  <si>
    <t>0306262404</t>
  </si>
  <si>
    <t>0306262602</t>
  </si>
  <si>
    <t>0306262902</t>
  </si>
  <si>
    <t>Grand Mode</t>
  </si>
  <si>
    <t>0306270101</t>
  </si>
  <si>
    <t>0306270106</t>
  </si>
  <si>
    <t>0306270303</t>
  </si>
  <si>
    <t>0306270404</t>
  </si>
  <si>
    <t>0306270602</t>
  </si>
  <si>
    <t>0306270902</t>
  </si>
  <si>
    <t>0306272101</t>
  </si>
  <si>
    <t>0306272106</t>
  </si>
  <si>
    <t>0306272303</t>
  </si>
  <si>
    <t>0306272404</t>
  </si>
  <si>
    <t>0306272602</t>
  </si>
  <si>
    <t>0306272902</t>
  </si>
  <si>
    <t>Petit brico</t>
  </si>
  <si>
    <t>0306640101</t>
  </si>
  <si>
    <t>0306640106</t>
  </si>
  <si>
    <t>0306640303</t>
  </si>
  <si>
    <t>0306640404</t>
  </si>
  <si>
    <t>0306640602</t>
  </si>
  <si>
    <t>0306640902</t>
  </si>
  <si>
    <t>0306642101</t>
  </si>
  <si>
    <t>0306642106</t>
  </si>
  <si>
    <t>0306642303</t>
  </si>
  <si>
    <t>0306642404</t>
  </si>
  <si>
    <t>0306642602</t>
  </si>
  <si>
    <t>0306642902</t>
  </si>
  <si>
    <t>Petit librairie</t>
  </si>
  <si>
    <t>0306730101</t>
  </si>
  <si>
    <t>0306730106</t>
  </si>
  <si>
    <t>0306730303</t>
  </si>
  <si>
    <t>0306730404</t>
  </si>
  <si>
    <t>0306730602</t>
  </si>
  <si>
    <t>0306730902</t>
  </si>
  <si>
    <t>0306732101</t>
  </si>
  <si>
    <t>0306732106</t>
  </si>
  <si>
    <t>0306732303</t>
  </si>
  <si>
    <t>0306732404</t>
  </si>
  <si>
    <t>0306732602</t>
  </si>
  <si>
    <t>0306732902</t>
  </si>
  <si>
    <t>Petit mode</t>
  </si>
  <si>
    <t>0306740101</t>
  </si>
  <si>
    <t>0306740106</t>
  </si>
  <si>
    <t>0306740303</t>
  </si>
  <si>
    <t>0306740404</t>
  </si>
  <si>
    <t>0306740602</t>
  </si>
  <si>
    <t>0306740902</t>
  </si>
  <si>
    <t>0306742101</t>
  </si>
  <si>
    <t>0306742106</t>
  </si>
  <si>
    <t>0306742303</t>
  </si>
  <si>
    <t>0306742404</t>
  </si>
  <si>
    <t>0306742602</t>
  </si>
  <si>
    <t>0306742902</t>
  </si>
  <si>
    <t>ZAC Mode</t>
  </si>
  <si>
    <t>0306960101</t>
  </si>
  <si>
    <t>0306960106</t>
  </si>
  <si>
    <t>0306960303</t>
  </si>
  <si>
    <t>0306960404</t>
  </si>
  <si>
    <t>0306960602</t>
  </si>
  <si>
    <t>0306961002</t>
  </si>
  <si>
    <t>0306962101</t>
  </si>
  <si>
    <t>0306962106</t>
  </si>
  <si>
    <t>0306962303</t>
  </si>
  <si>
    <t>0306962404</t>
  </si>
  <si>
    <t>0306962602</t>
  </si>
  <si>
    <t>0306963002</t>
  </si>
  <si>
    <t>Commerce de gros</t>
  </si>
  <si>
    <t>Grand commerce de gros</t>
  </si>
  <si>
    <t>0307190101</t>
  </si>
  <si>
    <t>0307190106</t>
  </si>
  <si>
    <t>0307190303</t>
  </si>
  <si>
    <t>0307190404</t>
  </si>
  <si>
    <t>0307190602</t>
  </si>
  <si>
    <t>0307191002</t>
  </si>
  <si>
    <t>0307192101</t>
  </si>
  <si>
    <t>0307192106</t>
  </si>
  <si>
    <t>0307192303</t>
  </si>
  <si>
    <t>0307192404</t>
  </si>
  <si>
    <t>0307192602</t>
  </si>
  <si>
    <t>0307193002</t>
  </si>
  <si>
    <t>Petit commerce de gros</t>
  </si>
  <si>
    <t>0307660101</t>
  </si>
  <si>
    <t>0307660106</t>
  </si>
  <si>
    <t>0307660303</t>
  </si>
  <si>
    <t>0307660404</t>
  </si>
  <si>
    <t>0307660602</t>
  </si>
  <si>
    <t>0307661002</t>
  </si>
  <si>
    <t>0307662101</t>
  </si>
  <si>
    <t>0307662106</t>
  </si>
  <si>
    <t>0307662303</t>
  </si>
  <si>
    <t>0307662404</t>
  </si>
  <si>
    <t>0307662602</t>
  </si>
  <si>
    <t>0307663002</t>
  </si>
  <si>
    <t>Entrepôt</t>
  </si>
  <si>
    <t>0312120101</t>
  </si>
  <si>
    <t>0312120106</t>
  </si>
  <si>
    <t>0312120303</t>
  </si>
  <si>
    <t>0312120404</t>
  </si>
  <si>
    <t>0312120602</t>
  </si>
  <si>
    <t>0312121002</t>
  </si>
  <si>
    <t>0312122101</t>
  </si>
  <si>
    <t>0312122106</t>
  </si>
  <si>
    <t>0312122303</t>
  </si>
  <si>
    <t>0312122404</t>
  </si>
  <si>
    <t>0312122602</t>
  </si>
  <si>
    <t>0312123002</t>
  </si>
  <si>
    <t>Grand commerce alimentaire</t>
  </si>
  <si>
    <t>Grand alimentaire</t>
  </si>
  <si>
    <t>0316150101</t>
  </si>
  <si>
    <t>0316150106</t>
  </si>
  <si>
    <t>0316150303</t>
  </si>
  <si>
    <t>0316150404</t>
  </si>
  <si>
    <t>0316150602</t>
  </si>
  <si>
    <t>0316150902</t>
  </si>
  <si>
    <t>0316152101</t>
  </si>
  <si>
    <t>0316152106</t>
  </si>
  <si>
    <t>0316152303</t>
  </si>
  <si>
    <t>0316152404</t>
  </si>
  <si>
    <t>0316152602</t>
  </si>
  <si>
    <t>0316152902</t>
  </si>
  <si>
    <t>Hypermarché</t>
  </si>
  <si>
    <t>0316410101</t>
  </si>
  <si>
    <t>0316410106</t>
  </si>
  <si>
    <t>0316410303</t>
  </si>
  <si>
    <t>0316410404</t>
  </si>
  <si>
    <t>0316410602</t>
  </si>
  <si>
    <t>0316411002</t>
  </si>
  <si>
    <t>0316412101</t>
  </si>
  <si>
    <t>0316412106</t>
  </si>
  <si>
    <t>0316412303</t>
  </si>
  <si>
    <t>0316412404</t>
  </si>
  <si>
    <t>0316412602</t>
  </si>
  <si>
    <t>0316413002</t>
  </si>
  <si>
    <t>Superette</t>
  </si>
  <si>
    <t>0316920101</t>
  </si>
  <si>
    <t>0316920106</t>
  </si>
  <si>
    <t>0316920303</t>
  </si>
  <si>
    <t>0316920404</t>
  </si>
  <si>
    <t>0316920602</t>
  </si>
  <si>
    <t>0316920902</t>
  </si>
  <si>
    <t>0316922101</t>
  </si>
  <si>
    <t>0316922106</t>
  </si>
  <si>
    <t>0316922303</t>
  </si>
  <si>
    <t>0316922404</t>
  </si>
  <si>
    <t>0316922602</t>
  </si>
  <si>
    <t>0316922902</t>
  </si>
  <si>
    <t>Supermarché</t>
  </si>
  <si>
    <t>0316930101</t>
  </si>
  <si>
    <t>0316930106</t>
  </si>
  <si>
    <t>0316930303</t>
  </si>
  <si>
    <t>0316930404</t>
  </si>
  <si>
    <t>0316930602</t>
  </si>
  <si>
    <t>0316931002</t>
  </si>
  <si>
    <t>0316932101</t>
  </si>
  <si>
    <t>0316932106</t>
  </si>
  <si>
    <t>0316932303</t>
  </si>
  <si>
    <t>0316932404</t>
  </si>
  <si>
    <t>0316932602</t>
  </si>
  <si>
    <t>0316933002</t>
  </si>
  <si>
    <t>Petit commerce alimentaire</t>
  </si>
  <si>
    <t>Petit boulangerie</t>
  </si>
  <si>
    <t>0323630101</t>
  </si>
  <si>
    <t>0323630106</t>
  </si>
  <si>
    <t>0323630303</t>
  </si>
  <si>
    <t>0323630404</t>
  </si>
  <si>
    <t>0323630602</t>
  </si>
  <si>
    <t>0323630902</t>
  </si>
  <si>
    <t>0323632101</t>
  </si>
  <si>
    <t>0323632106</t>
  </si>
  <si>
    <t>0323632303</t>
  </si>
  <si>
    <t>0323632404</t>
  </si>
  <si>
    <t>0323632602</t>
  </si>
  <si>
    <t>0323632902</t>
  </si>
  <si>
    <t>0323730101</t>
  </si>
  <si>
    <t>0323730106</t>
  </si>
  <si>
    <t>0323730303</t>
  </si>
  <si>
    <t>0323730404</t>
  </si>
  <si>
    <t>0323730602</t>
  </si>
  <si>
    <t>0323730902</t>
  </si>
  <si>
    <t>0323732101</t>
  </si>
  <si>
    <t>0323732106</t>
  </si>
  <si>
    <t>0323732303</t>
  </si>
  <si>
    <t>0323732404</t>
  </si>
  <si>
    <t>0323732602</t>
  </si>
  <si>
    <t>0323732902</t>
  </si>
  <si>
    <t>Petit poissonnerie</t>
  </si>
  <si>
    <t>0323750101</t>
  </si>
  <si>
    <t>0323750106</t>
  </si>
  <si>
    <t>0323750303</t>
  </si>
  <si>
    <t>0323750404</t>
  </si>
  <si>
    <t>0323750602</t>
  </si>
  <si>
    <t>0323750902</t>
  </si>
  <si>
    <t>0323752101</t>
  </si>
  <si>
    <t>0323752106</t>
  </si>
  <si>
    <t>0323752303</t>
  </si>
  <si>
    <t>0323752404</t>
  </si>
  <si>
    <t>0323752602</t>
  </si>
  <si>
    <t>0323752902</t>
  </si>
  <si>
    <t>Process</t>
  </si>
  <si>
    <t>0324260101</t>
  </si>
  <si>
    <t>0324260106</t>
  </si>
  <si>
    <t>0324260303</t>
  </si>
  <si>
    <t>0324260404</t>
  </si>
  <si>
    <t>0324260602</t>
  </si>
  <si>
    <t>0324260902</t>
  </si>
  <si>
    <t>0324262101</t>
  </si>
  <si>
    <t>0324262106</t>
  </si>
  <si>
    <t>0324262303</t>
  </si>
  <si>
    <t>0324262404</t>
  </si>
  <si>
    <t>0324262602</t>
  </si>
  <si>
    <t>0324262902</t>
  </si>
  <si>
    <t>Grand process</t>
  </si>
  <si>
    <t>0324280101</t>
  </si>
  <si>
    <t>0324280106</t>
  </si>
  <si>
    <t>0324280303</t>
  </si>
  <si>
    <t>0324280404</t>
  </si>
  <si>
    <t>0324280602</t>
  </si>
  <si>
    <t>0324280902</t>
  </si>
  <si>
    <t>0324282101</t>
  </si>
  <si>
    <t>0324282106</t>
  </si>
  <si>
    <t>0324282303</t>
  </si>
  <si>
    <t>0324282404</t>
  </si>
  <si>
    <t>0324282602</t>
  </si>
  <si>
    <t>0324282902</t>
  </si>
  <si>
    <t>Petit process</t>
  </si>
  <si>
    <t>0324760101</t>
  </si>
  <si>
    <t>0324760106</t>
  </si>
  <si>
    <t>0324760303</t>
  </si>
  <si>
    <t>0324760404</t>
  </si>
  <si>
    <t>0324760602</t>
  </si>
  <si>
    <t>0324760902</t>
  </si>
  <si>
    <t>0324762101</t>
  </si>
  <si>
    <t>0324762106</t>
  </si>
  <si>
    <t>0324762303</t>
  </si>
  <si>
    <t>0324762404</t>
  </si>
  <si>
    <t>0324762602</t>
  </si>
  <si>
    <t>0324762902</t>
  </si>
  <si>
    <t>Enseignement primaire</t>
  </si>
  <si>
    <t>Cantine élémentaire</t>
  </si>
  <si>
    <t>0409030101</t>
  </si>
  <si>
    <t>0409030106</t>
  </si>
  <si>
    <t>0409030303</t>
  </si>
  <si>
    <t>0409030404</t>
  </si>
  <si>
    <t>0409030602</t>
  </si>
  <si>
    <t>0409030902</t>
  </si>
  <si>
    <t>0409032101</t>
  </si>
  <si>
    <t>0409032106</t>
  </si>
  <si>
    <t>0409032303</t>
  </si>
  <si>
    <t>0409032404</t>
  </si>
  <si>
    <t>0409032602</t>
  </si>
  <si>
    <t>0409032902</t>
  </si>
  <si>
    <t>Cantine préélémentaire</t>
  </si>
  <si>
    <t>0409060101</t>
  </si>
  <si>
    <t>0409060106</t>
  </si>
  <si>
    <t>0409060303</t>
  </si>
  <si>
    <t>0409060404</t>
  </si>
  <si>
    <t>0409060602</t>
  </si>
  <si>
    <t>0409060902</t>
  </si>
  <si>
    <t>0409062101</t>
  </si>
  <si>
    <t>0409062106</t>
  </si>
  <si>
    <t>0409062303</t>
  </si>
  <si>
    <t>0409062404</t>
  </si>
  <si>
    <t>0409062602</t>
  </si>
  <si>
    <t>0409062902</t>
  </si>
  <si>
    <t>Elémentaire</t>
  </si>
  <si>
    <t>0409110101</t>
  </si>
  <si>
    <t>0409110106</t>
  </si>
  <si>
    <t>0409110303</t>
  </si>
  <si>
    <t>0409110404</t>
  </si>
  <si>
    <t>0409110602</t>
  </si>
  <si>
    <t>0409110902</t>
  </si>
  <si>
    <t>0409112101</t>
  </si>
  <si>
    <t>0409112106</t>
  </si>
  <si>
    <t>0409112303</t>
  </si>
  <si>
    <t>0409112404</t>
  </si>
  <si>
    <t>0409112602</t>
  </si>
  <si>
    <t>0409112902</t>
  </si>
  <si>
    <t>Préélémentaire</t>
  </si>
  <si>
    <t>0409860101</t>
  </si>
  <si>
    <t>0409860106</t>
  </si>
  <si>
    <t>0409860303</t>
  </si>
  <si>
    <t>0409860404</t>
  </si>
  <si>
    <t>0409860602</t>
  </si>
  <si>
    <t>0409860902</t>
  </si>
  <si>
    <t>0409862101</t>
  </si>
  <si>
    <t>0409862106</t>
  </si>
  <si>
    <t>0409862303</t>
  </si>
  <si>
    <t>0409862404</t>
  </si>
  <si>
    <t>0409862602</t>
  </si>
  <si>
    <t>0409862902</t>
  </si>
  <si>
    <t>Enseignement secondaire</t>
  </si>
  <si>
    <t>Cantine collége</t>
  </si>
  <si>
    <t>0410020101</t>
  </si>
  <si>
    <t>0410020106</t>
  </si>
  <si>
    <t>0410020303</t>
  </si>
  <si>
    <t>0410020404</t>
  </si>
  <si>
    <t>0410020602</t>
  </si>
  <si>
    <t>0410020902</t>
  </si>
  <si>
    <t>0410022101</t>
  </si>
  <si>
    <t>0410022106</t>
  </si>
  <si>
    <t>0410022303</t>
  </si>
  <si>
    <t>0410022404</t>
  </si>
  <si>
    <t>0410022602</t>
  </si>
  <si>
    <t>0410022902</t>
  </si>
  <si>
    <t>Cantine LEGT</t>
  </si>
  <si>
    <t>0410040101</t>
  </si>
  <si>
    <t>0410040106</t>
  </si>
  <si>
    <t>0410040303</t>
  </si>
  <si>
    <t>0410040404</t>
  </si>
  <si>
    <t>0410040602</t>
  </si>
  <si>
    <t>0410040902</t>
  </si>
  <si>
    <t>0410042101</t>
  </si>
  <si>
    <t>0410042106</t>
  </si>
  <si>
    <t>0410042303</t>
  </si>
  <si>
    <t>0410042404</t>
  </si>
  <si>
    <t>0410042602</t>
  </si>
  <si>
    <t>0410042902</t>
  </si>
  <si>
    <t>Cantine LP</t>
  </si>
  <si>
    <t>0410050101</t>
  </si>
  <si>
    <t>0410050106</t>
  </si>
  <si>
    <t>0410050303</t>
  </si>
  <si>
    <t>0410050404</t>
  </si>
  <si>
    <t>0410050602</t>
  </si>
  <si>
    <t>0410050902</t>
  </si>
  <si>
    <t>0410052101</t>
  </si>
  <si>
    <t>0410052106</t>
  </si>
  <si>
    <t>0410052303</t>
  </si>
  <si>
    <t>0410052404</t>
  </si>
  <si>
    <t>0410052602</t>
  </si>
  <si>
    <t>0410052902</t>
  </si>
  <si>
    <t>Collège</t>
  </si>
  <si>
    <t>0410080101</t>
  </si>
  <si>
    <t>0410080106</t>
  </si>
  <si>
    <t>0410080303</t>
  </si>
  <si>
    <t>0410080404</t>
  </si>
  <si>
    <t>0410080602</t>
  </si>
  <si>
    <t>0410080902</t>
  </si>
  <si>
    <t>0410082101</t>
  </si>
  <si>
    <t>0410082106</t>
  </si>
  <si>
    <t>0410082303</t>
  </si>
  <si>
    <t>0410082404</t>
  </si>
  <si>
    <t>0410082602</t>
  </si>
  <si>
    <t>0410082902</t>
  </si>
  <si>
    <t>Internat college</t>
  </si>
  <si>
    <t>0410460101</t>
  </si>
  <si>
    <t>0410460106</t>
  </si>
  <si>
    <t>0410460303</t>
  </si>
  <si>
    <t>0410460404</t>
  </si>
  <si>
    <t>0410460602</t>
  </si>
  <si>
    <t>0410460902</t>
  </si>
  <si>
    <t>0410462101</t>
  </si>
  <si>
    <t>0410462106</t>
  </si>
  <si>
    <t>0410462303</t>
  </si>
  <si>
    <t>0410462404</t>
  </si>
  <si>
    <t>0410462602</t>
  </si>
  <si>
    <t>0410462902</t>
  </si>
  <si>
    <t>Internat LEGT</t>
  </si>
  <si>
    <t>0410470101</t>
  </si>
  <si>
    <t>0410470106</t>
  </si>
  <si>
    <t>0410470303</t>
  </si>
  <si>
    <t>0410470404</t>
  </si>
  <si>
    <t>0410470602</t>
  </si>
  <si>
    <t>0410470902</t>
  </si>
  <si>
    <t>0410472101</t>
  </si>
  <si>
    <t>0410472106</t>
  </si>
  <si>
    <t>0410472303</t>
  </si>
  <si>
    <t>0410472404</t>
  </si>
  <si>
    <t>0410472602</t>
  </si>
  <si>
    <t>0410472902</t>
  </si>
  <si>
    <t>Internat LP</t>
  </si>
  <si>
    <t>0410480101</t>
  </si>
  <si>
    <t>0410480106</t>
  </si>
  <si>
    <t>0410480303</t>
  </si>
  <si>
    <t>0410480404</t>
  </si>
  <si>
    <t>0410480602</t>
  </si>
  <si>
    <t>0410480902</t>
  </si>
  <si>
    <t>0410482101</t>
  </si>
  <si>
    <t>0410482106</t>
  </si>
  <si>
    <t>0410482303</t>
  </si>
  <si>
    <t>0410482404</t>
  </si>
  <si>
    <t>0410482602</t>
  </si>
  <si>
    <t>0410482902</t>
  </si>
  <si>
    <t>Lycée d’enseignement général et technologique (LEGT)</t>
  </si>
  <si>
    <t>0410490101</t>
  </si>
  <si>
    <t>0410490106</t>
  </si>
  <si>
    <t>0410490303</t>
  </si>
  <si>
    <t>0410490404</t>
  </si>
  <si>
    <t>0410490602</t>
  </si>
  <si>
    <t>0410490902</t>
  </si>
  <si>
    <t>0410492101</t>
  </si>
  <si>
    <t>0410492106</t>
  </si>
  <si>
    <t>0410492303</t>
  </si>
  <si>
    <t>0410492404</t>
  </si>
  <si>
    <t>0410492602</t>
  </si>
  <si>
    <t>0410492902</t>
  </si>
  <si>
    <t>Lycée professionnel (LP)</t>
  </si>
  <si>
    <t>0410500101</t>
  </si>
  <si>
    <t>0410500106</t>
  </si>
  <si>
    <t>0410500303</t>
  </si>
  <si>
    <t>0410500404</t>
  </si>
  <si>
    <t>0410500602</t>
  </si>
  <si>
    <t>0410500902</t>
  </si>
  <si>
    <t>0410502101</t>
  </si>
  <si>
    <t>0410502106</t>
  </si>
  <si>
    <t>0410502303</t>
  </si>
  <si>
    <t>0410502404</t>
  </si>
  <si>
    <t>0410502602</t>
  </si>
  <si>
    <t>0410502902</t>
  </si>
  <si>
    <t>Enseignement supérieur et recherche</t>
  </si>
  <si>
    <t>école</t>
  </si>
  <si>
    <t>0411100101</t>
  </si>
  <si>
    <t>0411100106</t>
  </si>
  <si>
    <t>0411100303</t>
  </si>
  <si>
    <t>0411100404</t>
  </si>
  <si>
    <t>0411100602</t>
  </si>
  <si>
    <t>0411100902</t>
  </si>
  <si>
    <t>0411102101</t>
  </si>
  <si>
    <t>0411102106</t>
  </si>
  <si>
    <t>0411102303</t>
  </si>
  <si>
    <t>0411102404</t>
  </si>
  <si>
    <t>0411102602</t>
  </si>
  <si>
    <t>0411102902</t>
  </si>
  <si>
    <t>R&amp;D en sciences humaines et sociales</t>
  </si>
  <si>
    <t>0411870101</t>
  </si>
  <si>
    <t>0411870106</t>
  </si>
  <si>
    <t>0411870303</t>
  </si>
  <si>
    <t>0411870404</t>
  </si>
  <si>
    <t>0411870602</t>
  </si>
  <si>
    <t>0411870902</t>
  </si>
  <si>
    <t>0411872101</t>
  </si>
  <si>
    <t>0411872106</t>
  </si>
  <si>
    <t>0411872303</t>
  </si>
  <si>
    <t>0411872404</t>
  </si>
  <si>
    <t>0411872602</t>
  </si>
  <si>
    <t>0411872902</t>
  </si>
  <si>
    <t>R&amp;D sciences physiques et naturelles</t>
  </si>
  <si>
    <t>0411880101</t>
  </si>
  <si>
    <t>0411880106</t>
  </si>
  <si>
    <t>0411880303</t>
  </si>
  <si>
    <t>0411880404</t>
  </si>
  <si>
    <t>0411880602</t>
  </si>
  <si>
    <t>0411880902</t>
  </si>
  <si>
    <t>0411882101</t>
  </si>
  <si>
    <t>0411882106</t>
  </si>
  <si>
    <t>0411882303</t>
  </si>
  <si>
    <t>0411882404</t>
  </si>
  <si>
    <t>0411882602</t>
  </si>
  <si>
    <t>0411882902</t>
  </si>
  <si>
    <t>université</t>
  </si>
  <si>
    <t>0411940101</t>
  </si>
  <si>
    <t>0411940106</t>
  </si>
  <si>
    <t>0411940303</t>
  </si>
  <si>
    <t>0411940404</t>
  </si>
  <si>
    <t>0411940602</t>
  </si>
  <si>
    <t>0411940902</t>
  </si>
  <si>
    <t>0411942101</t>
  </si>
  <si>
    <t>0411942106</t>
  </si>
  <si>
    <t>0411942303</t>
  </si>
  <si>
    <t>0411942404</t>
  </si>
  <si>
    <t>0411942602</t>
  </si>
  <si>
    <t>0411942902</t>
  </si>
  <si>
    <t>Foyer</t>
  </si>
  <si>
    <t>Foyers</t>
  </si>
  <si>
    <t>0514130101</t>
  </si>
  <si>
    <t>0514130106</t>
  </si>
  <si>
    <t>0514130303</t>
  </si>
  <si>
    <t>0514130404</t>
  </si>
  <si>
    <t>0514130602</t>
  </si>
  <si>
    <t>0514130902</t>
  </si>
  <si>
    <t>0514132101</t>
  </si>
  <si>
    <t>0514132106</t>
  </si>
  <si>
    <t>0514132303</t>
  </si>
  <si>
    <t>0514132404</t>
  </si>
  <si>
    <t>0514132602</t>
  </si>
  <si>
    <t>0514132902</t>
  </si>
  <si>
    <t>Maison de pré-retraite</t>
  </si>
  <si>
    <t>0521510101</t>
  </si>
  <si>
    <t>0521510106</t>
  </si>
  <si>
    <t>0521510303</t>
  </si>
  <si>
    <t>0521510404</t>
  </si>
  <si>
    <t>0521510602</t>
  </si>
  <si>
    <t>0521510902</t>
  </si>
  <si>
    <t>0521512101</t>
  </si>
  <si>
    <t>0521512106</t>
  </si>
  <si>
    <t>0521512303</t>
  </si>
  <si>
    <t>0521512404</t>
  </si>
  <si>
    <t>0521512602</t>
  </si>
  <si>
    <t>0521512902</t>
  </si>
  <si>
    <t>Maison retraite médicalisée</t>
  </si>
  <si>
    <t>0522520101</t>
  </si>
  <si>
    <t>0522520106</t>
  </si>
  <si>
    <t>0522520303</t>
  </si>
  <si>
    <t>0522520404</t>
  </si>
  <si>
    <t>0522520602</t>
  </si>
  <si>
    <t>0522520902</t>
  </si>
  <si>
    <t>0522522101</t>
  </si>
  <si>
    <t>0522522106</t>
  </si>
  <si>
    <t>0522522303</t>
  </si>
  <si>
    <t>0522522404</t>
  </si>
  <si>
    <t>0522522602</t>
  </si>
  <si>
    <t>0522522902</t>
  </si>
  <si>
    <t>Résidence universitaire</t>
  </si>
  <si>
    <t>0525890101</t>
  </si>
  <si>
    <t>0525890106</t>
  </si>
  <si>
    <t>0525890303</t>
  </si>
  <si>
    <t>0525890404</t>
  </si>
  <si>
    <t>0525890602</t>
  </si>
  <si>
    <t>0525890902</t>
  </si>
  <si>
    <t>0525892101</t>
  </si>
  <si>
    <t>0525892106</t>
  </si>
  <si>
    <t>0525892303</t>
  </si>
  <si>
    <t>0525892404</t>
  </si>
  <si>
    <t>0525892602</t>
  </si>
  <si>
    <t>0525892902</t>
  </si>
  <si>
    <t>Service à la personne</t>
  </si>
  <si>
    <t>Résidentiel</t>
  </si>
  <si>
    <t>0528900101</t>
  </si>
  <si>
    <t>0528900106</t>
  </si>
  <si>
    <t>0528900303</t>
  </si>
  <si>
    <t>0528900404</t>
  </si>
  <si>
    <t>0528900602</t>
  </si>
  <si>
    <t>0528900902</t>
  </si>
  <si>
    <t>0528902101</t>
  </si>
  <si>
    <t>0528902106</t>
  </si>
  <si>
    <t>0528902303</t>
  </si>
  <si>
    <t>0528902404</t>
  </si>
  <si>
    <t>0528902602</t>
  </si>
  <si>
    <t>0528902902</t>
  </si>
  <si>
    <t>Cabinet médical</t>
  </si>
  <si>
    <t>0603010101</t>
  </si>
  <si>
    <t>0603010106</t>
  </si>
  <si>
    <t>0603010303</t>
  </si>
  <si>
    <t>0603010404</t>
  </si>
  <si>
    <t>0603010602</t>
  </si>
  <si>
    <t>0603010902</t>
  </si>
  <si>
    <t>0603012101</t>
  </si>
  <si>
    <t>0603012106</t>
  </si>
  <si>
    <t>0603012303</t>
  </si>
  <si>
    <t>0603012404</t>
  </si>
  <si>
    <t>0603012602</t>
  </si>
  <si>
    <t>0603012902</t>
  </si>
  <si>
    <t>Centre accueil</t>
  </si>
  <si>
    <t>0605070101</t>
  </si>
  <si>
    <t>0605070106</t>
  </si>
  <si>
    <t>0605070303</t>
  </si>
  <si>
    <t>0605070404</t>
  </si>
  <si>
    <t>0605070602</t>
  </si>
  <si>
    <t>0605070902</t>
  </si>
  <si>
    <t>0605072101</t>
  </si>
  <si>
    <t>0605072106</t>
  </si>
  <si>
    <t>0605072303</t>
  </si>
  <si>
    <t>0605072404</t>
  </si>
  <si>
    <t>0605072602</t>
  </si>
  <si>
    <t>0605072902</t>
  </si>
  <si>
    <t>Garderie</t>
  </si>
  <si>
    <t>0615140101</t>
  </si>
  <si>
    <t>0615140106</t>
  </si>
  <si>
    <t>0615140303</t>
  </si>
  <si>
    <t>0615140404</t>
  </si>
  <si>
    <t>0615140602</t>
  </si>
  <si>
    <t>0615140902</t>
  </si>
  <si>
    <t>0615142101</t>
  </si>
  <si>
    <t>0615142106</t>
  </si>
  <si>
    <t>0615142303</t>
  </si>
  <si>
    <t>0615142404</t>
  </si>
  <si>
    <t>0615142602</t>
  </si>
  <si>
    <t>0615142902</t>
  </si>
  <si>
    <t>Hôpital</t>
  </si>
  <si>
    <t>Hopital bloc</t>
  </si>
  <si>
    <t>0617340101</t>
  </si>
  <si>
    <t>0617340106</t>
  </si>
  <si>
    <t>0617340303</t>
  </si>
  <si>
    <t>0617340404</t>
  </si>
  <si>
    <t>0617340602</t>
  </si>
  <si>
    <t>0617340902</t>
  </si>
  <si>
    <t>0617342101</t>
  </si>
  <si>
    <t>0617342106</t>
  </si>
  <si>
    <t>0617342303</t>
  </si>
  <si>
    <t>0617342404</t>
  </si>
  <si>
    <t>0617342602</t>
  </si>
  <si>
    <t>0617342902</t>
  </si>
  <si>
    <t>Hopital maison</t>
  </si>
  <si>
    <t>0617350101</t>
  </si>
  <si>
    <t>0617350106</t>
  </si>
  <si>
    <t>0617350303</t>
  </si>
  <si>
    <t>0617350404</t>
  </si>
  <si>
    <t>0617350602</t>
  </si>
  <si>
    <t>0617350902</t>
  </si>
  <si>
    <t>0617352101</t>
  </si>
  <si>
    <t>0617352106</t>
  </si>
  <si>
    <t>0617352303</t>
  </si>
  <si>
    <t>0617352404</t>
  </si>
  <si>
    <t>0617352602</t>
  </si>
  <si>
    <t>0617352902</t>
  </si>
  <si>
    <t>Hopital pavillonnaire</t>
  </si>
  <si>
    <t>0617360101</t>
  </si>
  <si>
    <t>0617360106</t>
  </si>
  <si>
    <t>0617360303</t>
  </si>
  <si>
    <t>0617360404</t>
  </si>
  <si>
    <t>0617360602</t>
  </si>
  <si>
    <t>0617360902</t>
  </si>
  <si>
    <t>0617362101</t>
  </si>
  <si>
    <t>0617362106</t>
  </si>
  <si>
    <t>0617362303</t>
  </si>
  <si>
    <t>0617362404</t>
  </si>
  <si>
    <t>0617362602</t>
  </si>
  <si>
    <t>0617362902</t>
  </si>
  <si>
    <t>Culture</t>
  </si>
  <si>
    <t>Grand cinéma</t>
  </si>
  <si>
    <t>0708180101</t>
  </si>
  <si>
    <t>0708180106</t>
  </si>
  <si>
    <t>0708180202</t>
  </si>
  <si>
    <t>0708180303</t>
  </si>
  <si>
    <t>0708180404</t>
  </si>
  <si>
    <t>0708180602</t>
  </si>
  <si>
    <t>0708180902</t>
  </si>
  <si>
    <t>0708181002</t>
  </si>
  <si>
    <t>0708182101</t>
  </si>
  <si>
    <t>0708182106</t>
  </si>
  <si>
    <t>0708182202</t>
  </si>
  <si>
    <t>0708182303</t>
  </si>
  <si>
    <t>0708182404</t>
  </si>
  <si>
    <t>0708182602</t>
  </si>
  <si>
    <t>0708182902</t>
  </si>
  <si>
    <t>0708183002</t>
  </si>
  <si>
    <t>Grande salle de spectacle</t>
  </si>
  <si>
    <t>0708320101</t>
  </si>
  <si>
    <t>0708320106</t>
  </si>
  <si>
    <t>0708320202</t>
  </si>
  <si>
    <t>0708320303</t>
  </si>
  <si>
    <t>0708320404</t>
  </si>
  <si>
    <t>0708320602</t>
  </si>
  <si>
    <t>0708320902</t>
  </si>
  <si>
    <t>0708321002</t>
  </si>
  <si>
    <t>0708322101</t>
  </si>
  <si>
    <t>0708322106</t>
  </si>
  <si>
    <t>0708322202</t>
  </si>
  <si>
    <t>0708322303</t>
  </si>
  <si>
    <t>0708322404</t>
  </si>
  <si>
    <t>0708322602</t>
  </si>
  <si>
    <t>0708322902</t>
  </si>
  <si>
    <t>0708323002</t>
  </si>
  <si>
    <t>Immeuble péri urbain</t>
  </si>
  <si>
    <t>0708430101</t>
  </si>
  <si>
    <t>0708430106</t>
  </si>
  <si>
    <t>0708430303</t>
  </si>
  <si>
    <t>0708430404</t>
  </si>
  <si>
    <t>0708430502</t>
  </si>
  <si>
    <t>0708430602</t>
  </si>
  <si>
    <t>0708432101</t>
  </si>
  <si>
    <t>0708432106</t>
  </si>
  <si>
    <t>0708432303</t>
  </si>
  <si>
    <t>0708432404</t>
  </si>
  <si>
    <t>0708432502</t>
  </si>
  <si>
    <t>0708432602</t>
  </si>
  <si>
    <t>Musée</t>
  </si>
  <si>
    <t>0708590101</t>
  </si>
  <si>
    <t>0708590106</t>
  </si>
  <si>
    <t>0708590202</t>
  </si>
  <si>
    <t>0708590303</t>
  </si>
  <si>
    <t>0708590404</t>
  </si>
  <si>
    <t>0708590602</t>
  </si>
  <si>
    <t>0708590902</t>
  </si>
  <si>
    <t>0708592101</t>
  </si>
  <si>
    <t>0708592106</t>
  </si>
  <si>
    <t>0708592202</t>
  </si>
  <si>
    <t>0708592303</t>
  </si>
  <si>
    <t>0708592404</t>
  </si>
  <si>
    <t>0708592602</t>
  </si>
  <si>
    <t>0708592902</t>
  </si>
  <si>
    <t>Petit cinéma</t>
  </si>
  <si>
    <t>0708650101</t>
  </si>
  <si>
    <t>0708650106</t>
  </si>
  <si>
    <t>0708650202</t>
  </si>
  <si>
    <t>0708650303</t>
  </si>
  <si>
    <t>0708650404</t>
  </si>
  <si>
    <t>0708650602</t>
  </si>
  <si>
    <t>0708650902</t>
  </si>
  <si>
    <t>0708651002</t>
  </si>
  <si>
    <t>0708652101</t>
  </si>
  <si>
    <t>0708652106</t>
  </si>
  <si>
    <t>0708652202</t>
  </si>
  <si>
    <t>0708652303</t>
  </si>
  <si>
    <t>0708652404</t>
  </si>
  <si>
    <t>0708652602</t>
  </si>
  <si>
    <t>0708652902</t>
  </si>
  <si>
    <t>0708653002</t>
  </si>
  <si>
    <t>Petite salle de spectacle</t>
  </si>
  <si>
    <t>0708800101</t>
  </si>
  <si>
    <t>0708800106</t>
  </si>
  <si>
    <t>0708800202</t>
  </si>
  <si>
    <t>0708800303</t>
  </si>
  <si>
    <t>0708800404</t>
  </si>
  <si>
    <t>0708800602</t>
  </si>
  <si>
    <t>0708800902</t>
  </si>
  <si>
    <t>0708801002</t>
  </si>
  <si>
    <t>0708802101</t>
  </si>
  <si>
    <t>0708802106</t>
  </si>
  <si>
    <t>0708802202</t>
  </si>
  <si>
    <t>0708802303</t>
  </si>
  <si>
    <t>0708802404</t>
  </si>
  <si>
    <t>0708802602</t>
  </si>
  <si>
    <t>0708802902</t>
  </si>
  <si>
    <t>0708803002</t>
  </si>
  <si>
    <t>0713430101</t>
  </si>
  <si>
    <t>Equipement collectif</t>
  </si>
  <si>
    <t>0713430106</t>
  </si>
  <si>
    <t>0713430303</t>
  </si>
  <si>
    <t>0713430404</t>
  </si>
  <si>
    <t>0713430502</t>
  </si>
  <si>
    <t>0713430602</t>
  </si>
  <si>
    <t>0713432101</t>
  </si>
  <si>
    <t>0713432106</t>
  </si>
  <si>
    <t>0713432303</t>
  </si>
  <si>
    <t>0713432404</t>
  </si>
  <si>
    <t>0713432502</t>
  </si>
  <si>
    <t>0713432602</t>
  </si>
  <si>
    <t>Loisir</t>
  </si>
  <si>
    <t>0720160101</t>
  </si>
  <si>
    <t>0720160106</t>
  </si>
  <si>
    <t>0720160303</t>
  </si>
  <si>
    <t>0720160404</t>
  </si>
  <si>
    <t>0720160602</t>
  </si>
  <si>
    <t>0720160902</t>
  </si>
  <si>
    <t>0720161002</t>
  </si>
  <si>
    <t>0720162101</t>
  </si>
  <si>
    <t>0720162106</t>
  </si>
  <si>
    <t>0720162303</t>
  </si>
  <si>
    <t>0720162404</t>
  </si>
  <si>
    <t>0720162602</t>
  </si>
  <si>
    <t>0720162902</t>
  </si>
  <si>
    <t>0720163002</t>
  </si>
  <si>
    <t>Salle non spécialisée</t>
  </si>
  <si>
    <t>0720910101</t>
  </si>
  <si>
    <t>0720910106</t>
  </si>
  <si>
    <t>0720910202</t>
  </si>
  <si>
    <t>0720910303</t>
  </si>
  <si>
    <t>0720910404</t>
  </si>
  <si>
    <t>0720910602</t>
  </si>
  <si>
    <t>0720910902</t>
  </si>
  <si>
    <t>0720911104</t>
  </si>
  <si>
    <t>0720912101</t>
  </si>
  <si>
    <t>0720912106</t>
  </si>
  <si>
    <t>0720912202</t>
  </si>
  <si>
    <t>0720912303</t>
  </si>
  <si>
    <t>0720912404</t>
  </si>
  <si>
    <t>0720912602</t>
  </si>
  <si>
    <t>0720912902</t>
  </si>
  <si>
    <t>0720913104</t>
  </si>
  <si>
    <t>Vestiaire et rangement</t>
  </si>
  <si>
    <t>0720950101</t>
  </si>
  <si>
    <t>0720950106</t>
  </si>
  <si>
    <t>0720950202</t>
  </si>
  <si>
    <t>0720950303</t>
  </si>
  <si>
    <t>0720950404</t>
  </si>
  <si>
    <t>0720950602</t>
  </si>
  <si>
    <t>0720950902</t>
  </si>
  <si>
    <t>0720951104</t>
  </si>
  <si>
    <t>0720952101</t>
  </si>
  <si>
    <t>0720952106</t>
  </si>
  <si>
    <t>0720952202</t>
  </si>
  <si>
    <t>0720952303</t>
  </si>
  <si>
    <t>0720952404</t>
  </si>
  <si>
    <t>0720952602</t>
  </si>
  <si>
    <t>0720952902</t>
  </si>
  <si>
    <t>0720953104</t>
  </si>
  <si>
    <t>Sport</t>
  </si>
  <si>
    <t>0729160101</t>
  </si>
  <si>
    <t>0729160106</t>
  </si>
  <si>
    <t>0729160303</t>
  </si>
  <si>
    <t>0729160404</t>
  </si>
  <si>
    <t>0729160602</t>
  </si>
  <si>
    <t>0729160902</t>
  </si>
  <si>
    <t>0729161002</t>
  </si>
  <si>
    <t>0729162101</t>
  </si>
  <si>
    <t>0729162106</t>
  </si>
  <si>
    <t>0729162303</t>
  </si>
  <si>
    <t>0729162404</t>
  </si>
  <si>
    <t>0729162602</t>
  </si>
  <si>
    <t>0729162902</t>
  </si>
  <si>
    <t>0729163002</t>
  </si>
  <si>
    <t>Grande salle multisport</t>
  </si>
  <si>
    <t>0729330101</t>
  </si>
  <si>
    <t>0729330106</t>
  </si>
  <si>
    <t>0729330202</t>
  </si>
  <si>
    <t>0729330303</t>
  </si>
  <si>
    <t>0729330404</t>
  </si>
  <si>
    <t>0729330602</t>
  </si>
  <si>
    <t>0729330902</t>
  </si>
  <si>
    <t>0729331002</t>
  </si>
  <si>
    <t>0729331104</t>
  </si>
  <si>
    <t>0729332101</t>
  </si>
  <si>
    <t>0729332106</t>
  </si>
  <si>
    <t>0729332202</t>
  </si>
  <si>
    <t>0729332303</t>
  </si>
  <si>
    <t>0729332404</t>
  </si>
  <si>
    <t>0729332602</t>
  </si>
  <si>
    <t>0729332902</t>
  </si>
  <si>
    <t>0729333002</t>
  </si>
  <si>
    <t>0729333104</t>
  </si>
  <si>
    <t>Patinoire</t>
  </si>
  <si>
    <t>0729610101</t>
  </si>
  <si>
    <t>0729610106</t>
  </si>
  <si>
    <t>0729610202</t>
  </si>
  <si>
    <t>0729610303</t>
  </si>
  <si>
    <t>0729610404</t>
  </si>
  <si>
    <t>0729610602</t>
  </si>
  <si>
    <t>0729610902</t>
  </si>
  <si>
    <t>0729611002</t>
  </si>
  <si>
    <t>0729612101</t>
  </si>
  <si>
    <t>0729612106</t>
  </si>
  <si>
    <t>0729612202</t>
  </si>
  <si>
    <t>0729612303</t>
  </si>
  <si>
    <t>0729612404</t>
  </si>
  <si>
    <t>0729612602</t>
  </si>
  <si>
    <t>0729612902</t>
  </si>
  <si>
    <t>0729613002</t>
  </si>
  <si>
    <t>Petite salle multisport</t>
  </si>
  <si>
    <t>0729810101</t>
  </si>
  <si>
    <t>0729810106</t>
  </si>
  <si>
    <t>0729810202</t>
  </si>
  <si>
    <t>0729810303</t>
  </si>
  <si>
    <t>0729810404</t>
  </si>
  <si>
    <t>0729810602</t>
  </si>
  <si>
    <t>0729810902</t>
  </si>
  <si>
    <t>0729811002</t>
  </si>
  <si>
    <t>0729811104</t>
  </si>
  <si>
    <t>0729812101</t>
  </si>
  <si>
    <t>0729812106</t>
  </si>
  <si>
    <t>0729812202</t>
  </si>
  <si>
    <t>0729812303</t>
  </si>
  <si>
    <t>0729812404</t>
  </si>
  <si>
    <t>0729812602</t>
  </si>
  <si>
    <t>0729812902</t>
  </si>
  <si>
    <t>0729813002</t>
  </si>
  <si>
    <t>0729813104</t>
  </si>
  <si>
    <t>Piscine</t>
  </si>
  <si>
    <t>0729820101</t>
  </si>
  <si>
    <t>0729820106</t>
  </si>
  <si>
    <t>0729820202</t>
  </si>
  <si>
    <t>0729820303</t>
  </si>
  <si>
    <t>0729820404</t>
  </si>
  <si>
    <t>0729820602</t>
  </si>
  <si>
    <t>0729820902</t>
  </si>
  <si>
    <t>0729821002</t>
  </si>
  <si>
    <t>0729822101</t>
  </si>
  <si>
    <t>0729822106</t>
  </si>
  <si>
    <t>0729822202</t>
  </si>
  <si>
    <t>0729822303</t>
  </si>
  <si>
    <t>0729822404</t>
  </si>
  <si>
    <t>0729822602</t>
  </si>
  <si>
    <t>0729822902</t>
  </si>
  <si>
    <t>0729823002</t>
  </si>
  <si>
    <t>0729910101</t>
  </si>
  <si>
    <t>0729910106</t>
  </si>
  <si>
    <t>0729910202</t>
  </si>
  <si>
    <t>0729910303</t>
  </si>
  <si>
    <t>0729910404</t>
  </si>
  <si>
    <t>0729910602</t>
  </si>
  <si>
    <t>0729910902</t>
  </si>
  <si>
    <t>0729911104</t>
  </si>
  <si>
    <t>0729912101</t>
  </si>
  <si>
    <t>0729912106</t>
  </si>
  <si>
    <t>0729912202</t>
  </si>
  <si>
    <t>0729912303</t>
  </si>
  <si>
    <t>0729912404</t>
  </si>
  <si>
    <t>0729912602</t>
  </si>
  <si>
    <t>0729912902</t>
  </si>
  <si>
    <t>0729913104</t>
  </si>
  <si>
    <t>0729950101</t>
  </si>
  <si>
    <t>0729950106</t>
  </si>
  <si>
    <t>0729950202</t>
  </si>
  <si>
    <t>0729950303</t>
  </si>
  <si>
    <t>0729950404</t>
  </si>
  <si>
    <t>0729950602</t>
  </si>
  <si>
    <t>0729950902</t>
  </si>
  <si>
    <t>0729951104</t>
  </si>
  <si>
    <t>0729952101</t>
  </si>
  <si>
    <t>0729952106</t>
  </si>
  <si>
    <t>0729952202</t>
  </si>
  <si>
    <t>0729952303</t>
  </si>
  <si>
    <t>0729952404</t>
  </si>
  <si>
    <t>0729952602</t>
  </si>
  <si>
    <t>0729952902</t>
  </si>
  <si>
    <t>0729953104</t>
  </si>
  <si>
    <t>0219390303</t>
  </si>
  <si>
    <t>0219390602</t>
  </si>
  <si>
    <t>0219390902</t>
  </si>
  <si>
    <t>0219391002</t>
  </si>
  <si>
    <t>0219392303</t>
  </si>
  <si>
    <t>0219392602</t>
  </si>
  <si>
    <t>0219392902</t>
  </si>
  <si>
    <t>0219393002</t>
  </si>
  <si>
    <t>0219570101</t>
  </si>
  <si>
    <t>0219572101</t>
  </si>
  <si>
    <t>0219710101</t>
  </si>
  <si>
    <t>0219712101</t>
  </si>
  <si>
    <t>0708321104</t>
  </si>
  <si>
    <t>0708323104</t>
  </si>
  <si>
    <t>0708801104</t>
  </si>
  <si>
    <t>0708803104</t>
  </si>
  <si>
    <t>0729611104</t>
  </si>
  <si>
    <t>0729613104</t>
  </si>
  <si>
    <t>0729821104</t>
  </si>
  <si>
    <t>0729823104</t>
  </si>
  <si>
    <t>0218690101</t>
  </si>
  <si>
    <t>0218692101</t>
  </si>
  <si>
    <t>0219720101</t>
  </si>
  <si>
    <t>0219720303</t>
  </si>
  <si>
    <t>0219722101</t>
  </si>
  <si>
    <t>0219722303</t>
  </si>
  <si>
    <t>0219580101</t>
  </si>
  <si>
    <t>0219582101</t>
  </si>
  <si>
    <t>0219250303</t>
  </si>
  <si>
    <t>0219252303</t>
  </si>
  <si>
    <t>Transport routier</t>
  </si>
  <si>
    <t>0834600802</t>
  </si>
  <si>
    <t>Service</t>
  </si>
  <si>
    <t>0827600801</t>
  </si>
  <si>
    <t>0834600806</t>
  </si>
  <si>
    <t>Transport urbain</t>
  </si>
  <si>
    <t>0835600801</t>
  </si>
  <si>
    <t>0827600804</t>
  </si>
  <si>
    <t>Transport ferroviaire</t>
  </si>
  <si>
    <t>0832600802</t>
  </si>
  <si>
    <t>0835600803</t>
  </si>
  <si>
    <t>0832600803</t>
  </si>
  <si>
    <t>0835600802</t>
  </si>
  <si>
    <t>0835600804</t>
  </si>
  <si>
    <t>0827600803</t>
  </si>
  <si>
    <t>Transport autre</t>
  </si>
  <si>
    <t>0831600803</t>
  </si>
  <si>
    <t>0834600801</t>
  </si>
  <si>
    <t>0834600804</t>
  </si>
  <si>
    <t>0827600806</t>
  </si>
  <si>
    <t>0832600806</t>
  </si>
  <si>
    <t>0831600804</t>
  </si>
  <si>
    <t>0832600804</t>
  </si>
  <si>
    <t>0834600803</t>
  </si>
  <si>
    <t>0827600802</t>
  </si>
  <si>
    <t>Transport maritime et fluvial</t>
  </si>
  <si>
    <t>0833600806</t>
  </si>
  <si>
    <t>Transport aérien</t>
  </si>
  <si>
    <t>0830600804</t>
  </si>
  <si>
    <t>0830600803</t>
  </si>
  <si>
    <t>0833600801</t>
  </si>
  <si>
    <t>0830600802</t>
  </si>
  <si>
    <t>0833600802</t>
  </si>
  <si>
    <t>0833600804</t>
  </si>
  <si>
    <t>0830600801</t>
  </si>
  <si>
    <t>0832600801</t>
  </si>
  <si>
    <t>0833600803</t>
  </si>
  <si>
    <t>0831600802</t>
  </si>
  <si>
    <t>0831600801</t>
  </si>
  <si>
    <t>0830600806</t>
  </si>
  <si>
    <t>0835600806</t>
  </si>
  <si>
    <t>0831600806</t>
  </si>
  <si>
    <t>0</t>
  </si>
  <si>
    <t>2</t>
  </si>
  <si>
    <t>3</t>
  </si>
  <si>
    <t>4</t>
  </si>
  <si>
    <t>5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</si>
</sst>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%"/>
    <numFmt numFmtId="166" formatCode="0.00"/>
    <numFmt numFmtId="167" formatCode="0.0"/>
    <numFmt numFmtId="168" formatCode="0.0%"/>
  </numFmts>
  <fonts count="25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</font>
    <font>
      <sz val="11"/>
      <color rgb="FFFF0000"/>
      <name val="Calibri"/>
      <family val="2"/>
    </font>
    <font>
      <b val="true"/>
      <sz val="11"/>
      <color rgb="FFFF9900"/>
      <name val="Calibri"/>
      <family val="2"/>
    </font>
    <font>
      <sz val="11"/>
      <color rgb="FFFF9900"/>
      <name val="Calibri"/>
      <family val="2"/>
    </font>
    <font>
      <sz val="11"/>
      <color rgb="FF333399"/>
      <name val="Calibri"/>
      <family val="2"/>
    </font>
    <font>
      <sz val="11"/>
      <color rgb="FF800080"/>
      <name val="Calibri"/>
      <family val="2"/>
    </font>
    <font>
      <sz val="11"/>
      <color rgb="FF993300"/>
      <name val="Calibri"/>
      <family val="2"/>
    </font>
    <font>
      <sz val="10"/>
      <name val="Arial"/>
      <family val="2"/>
    </font>
    <font>
      <sz val="9"/>
      <color rgb="FF000000"/>
      <name val="Calibri"/>
      <family val="2"/>
    </font>
    <font>
      <sz val="11"/>
      <color rgb="FF008000"/>
      <name val="Calibri"/>
      <family val="2"/>
    </font>
    <font>
      <b val="true"/>
      <sz val="11"/>
      <color rgb="FF333333"/>
      <name val="Calibri"/>
      <family val="2"/>
    </font>
    <font>
      <i val="true"/>
      <sz val="11"/>
      <color rgb="FF808080"/>
      <name val="Calibri"/>
      <family val="2"/>
    </font>
    <font>
      <b val="true"/>
      <sz val="18"/>
      <color rgb="FF003366"/>
      <name val="Cambria"/>
      <family val="2"/>
    </font>
    <font>
      <sz val="18"/>
      <color rgb="FF666699"/>
      <name val="Calibri Light"/>
      <family val="2"/>
    </font>
    <font>
      <b val="true"/>
      <sz val="15"/>
      <color rgb="FF003366"/>
      <name val="Calibri"/>
      <family val="2"/>
    </font>
    <font>
      <b val="true"/>
      <sz val="13"/>
      <color rgb="FF003366"/>
      <name val="Calibri"/>
      <family val="2"/>
    </font>
    <font>
      <b val="true"/>
      <sz val="11"/>
      <color rgb="FF003366"/>
      <name val="Calibri"/>
      <family val="2"/>
    </font>
    <font>
      <b val="true"/>
      <sz val="11"/>
      <color rgb="FF000000"/>
      <name val="Calibri"/>
      <family val="2"/>
    </font>
    <font>
      <b val="true"/>
      <sz val="11"/>
      <color rgb="FFFFFFFF"/>
      <name val="Calibri"/>
      <family val="2"/>
    </font>
    <font>
      <sz val="10"/>
      <name val="Arial"/>
      <family val="2"/>
      <charset val="1"/>
    </font>
    <font>
      <sz val="11"/>
      <color rgb="FF000000"/>
      <name val="Calibri"/>
      <family val="2"/>
      <charset val="1"/>
    </font>
  </fonts>
  <fills count="25">
    <fill>
      <patternFill patternType="none"/>
    </fill>
    <fill>
      <patternFill patternType="gray125"/>
    </fill>
    <fill>
      <patternFill patternType="solid">
        <fgColor rgb="FFCCCCFF"/>
        <bgColor rgb="FFC0C0C0"/>
      </patternFill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CC99FF"/>
        <bgColor rgb="FF99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C0C0C0"/>
      </patternFill>
    </fill>
    <fill>
      <patternFill patternType="solid">
        <fgColor rgb="FF99CCFF"/>
        <bgColor rgb="FFCCCCFF"/>
      </patternFill>
    </fill>
    <fill>
      <patternFill patternType="solid">
        <fgColor rgb="FFFF8080"/>
        <bgColor rgb="FFFF99CC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FF00"/>
      </patternFill>
    </fill>
    <fill>
      <patternFill patternType="solid">
        <fgColor rgb="FF0066CC"/>
        <bgColor rgb="FF00808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CCFF"/>
      </patternFill>
    </fill>
    <fill>
      <patternFill patternType="solid">
        <fgColor rgb="FFFF9900"/>
        <bgColor rgb="FFFFCC00"/>
      </patternFill>
    </fill>
    <fill>
      <patternFill patternType="solid">
        <fgColor rgb="FF33339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C0C0C0"/>
        <bgColor rgb="FFCCCCFF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  <fill>
      <patternFill patternType="solid">
        <fgColor rgb="FF969696"/>
        <bgColor rgb="FF808080"/>
      </patternFill>
    </fill>
    <fill>
      <patternFill patternType="solid">
        <fgColor rgb="FFFFFFFF"/>
        <bgColor rgb="FFFFFFCC"/>
      </patternFill>
    </fill>
  </fills>
  <borders count="13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/>
      <right/>
      <top/>
      <bottom style="thick">
        <color rgb="FF333399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0066CC"/>
      </bottom>
      <diagonal/>
    </border>
    <border diagonalUp="false" diagonalDown="false">
      <left/>
      <right/>
      <top style="thin">
        <color rgb="FF333399"/>
      </top>
      <bottom style="double">
        <color rgb="FF333399"/>
      </bottom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333399"/>
      </left>
      <right style="thin">
        <color rgb="FF333399"/>
      </right>
      <top style="thin">
        <color rgb="FF333399"/>
      </top>
      <bottom style="thin">
        <color rgb="FF333399"/>
      </bottom>
      <diagonal/>
    </border>
    <border diagonalUp="false" diagonalDown="false">
      <left/>
      <right style="thin"/>
      <top style="thin"/>
      <bottom style="thin"/>
      <diagonal/>
    </border>
  </borders>
  <cellStyleXfs count="6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4" borderId="0" applyFont="true" applyBorder="false" applyAlignment="true" applyProtection="false">
      <alignment horizontal="general" vertical="bottom" textRotation="0" wrapText="false" indent="0" shrinkToFit="false"/>
    </xf>
    <xf numFmtId="164" fontId="4" fillId="15" borderId="0" applyFont="true" applyBorder="false" applyAlignment="true" applyProtection="false">
      <alignment horizontal="general" vertical="bottom" textRotation="0" wrapText="false" indent="0" shrinkToFit="false"/>
    </xf>
    <xf numFmtId="164" fontId="4" fillId="16" borderId="0" applyFont="true" applyBorder="false" applyAlignment="true" applyProtection="false">
      <alignment horizontal="general" vertical="bottom" textRotation="0" wrapText="false" indent="0" shrinkToFit="false"/>
    </xf>
    <xf numFmtId="164" fontId="4" fillId="17" borderId="0" applyFont="true" applyBorder="false" applyAlignment="true" applyProtection="false">
      <alignment horizontal="general" vertical="bottom" textRotation="0" wrapText="false" indent="0" shrinkToFit="false"/>
    </xf>
    <xf numFmtId="164" fontId="4" fillId="18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4" borderId="0" applyFont="true" applyBorder="false" applyAlignment="true" applyProtection="false">
      <alignment horizontal="general" vertical="bottom" textRotation="0" wrapText="false" indent="0" shrinkToFit="false"/>
    </xf>
    <xf numFmtId="164" fontId="4" fillId="19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20" borderId="1" applyFont="true" applyBorder="true" applyAlignment="true" applyProtection="false">
      <alignment horizontal="general" vertical="bottom" textRotation="0" wrapText="false" indent="0" shrinkToFit="false"/>
    </xf>
    <xf numFmtId="164" fontId="7" fillId="0" borderId="2" applyFont="true" applyBorder="true" applyAlignment="true" applyProtection="false">
      <alignment horizontal="general" vertical="bottom" textRotation="0" wrapText="false" indent="0" shrinkToFit="false"/>
    </xf>
    <xf numFmtId="164" fontId="8" fillId="7" borderId="1" applyFont="true" applyBorder="true" applyAlignment="true" applyProtection="false">
      <alignment horizontal="general" vertical="bottom" textRotation="0" wrapText="false" indent="0" shrinkToFit="false"/>
    </xf>
    <xf numFmtId="164" fontId="9" fillId="3" borderId="0" applyFont="true" applyBorder="false" applyAlignment="true" applyProtection="false">
      <alignment horizontal="general" vertical="bottom" textRotation="0" wrapText="false" indent="0" shrinkToFit="false"/>
    </xf>
    <xf numFmtId="164" fontId="10" fillId="21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3" applyFont="true" applyBorder="tru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4" borderId="0" applyFont="true" applyBorder="false" applyAlignment="true" applyProtection="false">
      <alignment horizontal="general" vertical="bottom" textRotation="0" wrapText="false" indent="0" shrinkToFit="false"/>
    </xf>
    <xf numFmtId="164" fontId="14" fillId="20" borderId="4" applyFont="true" applyBorder="true" applyAlignment="true" applyProtection="false">
      <alignment horizontal="general" vertical="bottom" textRotation="0" wrapText="false" indent="0" shrinkToFit="false"/>
    </xf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16" fillId="0" borderId="0" applyFont="true" applyBorder="false" applyAlignment="true" applyProtection="false">
      <alignment horizontal="general" vertical="bottom" textRotation="0" wrapText="false" indent="0" shrinkToFit="false"/>
    </xf>
    <xf numFmtId="164" fontId="17" fillId="0" borderId="0" applyFont="true" applyBorder="false" applyAlignment="true" applyProtection="false">
      <alignment horizontal="general" vertical="bottom" textRotation="0" wrapText="false" indent="0" shrinkToFit="false"/>
    </xf>
    <xf numFmtId="164" fontId="18" fillId="0" borderId="5" applyFont="true" applyBorder="true" applyAlignment="true" applyProtection="false">
      <alignment horizontal="general" vertical="bottom" textRotation="0" wrapText="false" indent="0" shrinkToFit="false"/>
    </xf>
    <xf numFmtId="164" fontId="19" fillId="0" borderId="6" applyFont="true" applyBorder="true" applyAlignment="true" applyProtection="false">
      <alignment horizontal="general" vertical="bottom" textRotation="0" wrapText="false" indent="0" shrinkToFit="false"/>
    </xf>
    <xf numFmtId="164" fontId="20" fillId="0" borderId="7" applyFont="true" applyBorder="true" applyAlignment="true" applyProtection="false">
      <alignment horizontal="general" vertical="bottom" textRotation="0" wrapText="false" indent="0" shrinkToFit="false"/>
    </xf>
    <xf numFmtId="164" fontId="20" fillId="0" borderId="0" applyFont="true" applyBorder="false" applyAlignment="true" applyProtection="false">
      <alignment horizontal="general" vertical="bottom" textRotation="0" wrapText="false" indent="0" shrinkToFit="false"/>
    </xf>
    <xf numFmtId="164" fontId="21" fillId="0" borderId="8" applyFont="true" applyBorder="true" applyAlignment="true" applyProtection="false">
      <alignment horizontal="general" vertical="bottom" textRotation="0" wrapText="false" indent="0" shrinkToFit="false"/>
    </xf>
    <xf numFmtId="164" fontId="22" fillId="23" borderId="9" applyFont="true" applyBorder="true" applyAlignment="true" applyProtection="false">
      <alignment horizontal="general" vertical="bottom" textRotation="0" wrapText="false" indent="0" shrinkToFit="false"/>
    </xf>
    <xf numFmtId="164" fontId="23" fillId="20" border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true" indent="0" shrinkToFit="false"/>
      <protection locked="true" hidden="false"/>
    </xf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0" xfId="65" applyFont="true" applyBorder="false" applyAlignment="false" applyProtection="false">
      <alignment horizontal="general" vertical="bottom" textRotation="0" wrapText="true" indent="0" shrinkToFit="false"/>
      <protection locked="true" hidden="false"/>
    </xf>
    <xf numFmtId="164" fontId="23" fillId="0" borderId="0" xfId="66" applyFont="true" applyBorder="false" applyAlignment="false" applyProtection="false">
      <alignment horizontal="general" vertical="bottom" textRotation="0" wrapText="true" indent="0" shrinkToFit="false"/>
      <protection locked="true" hidden="false"/>
    </xf>
    <xf numFmtId="164" fontId="23" fillId="0" borderId="0" xfId="67" applyFont="false" applyBorder="false" applyAlignment="fals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1" fillId="24" borderId="11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54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20 % - Accent1" xfId="20" builtinId="54" customBuiltin="true"/>
    <cellStyle name="20 % - Accent2" xfId="21" builtinId="54" customBuiltin="true"/>
    <cellStyle name="20 % - Accent3" xfId="22" builtinId="54" customBuiltin="true"/>
    <cellStyle name="20 % - Accent4" xfId="23" builtinId="54" customBuiltin="true"/>
    <cellStyle name="20 % - Accent5" xfId="24" builtinId="54" customBuiltin="true"/>
    <cellStyle name="20 % - Accent6" xfId="25" builtinId="54" customBuiltin="true"/>
    <cellStyle name="40 % - Accent1" xfId="26" builtinId="54" customBuiltin="true"/>
    <cellStyle name="40 % - Accent2" xfId="27" builtinId="54" customBuiltin="true"/>
    <cellStyle name="40 % - Accent3" xfId="28" builtinId="54" customBuiltin="true"/>
    <cellStyle name="40 % - Accent4" xfId="29" builtinId="54" customBuiltin="true"/>
    <cellStyle name="40 % - Accent5" xfId="30" builtinId="54" customBuiltin="true"/>
    <cellStyle name="40 % - Accent6" xfId="31" builtinId="54" customBuiltin="true"/>
    <cellStyle name="60 % - Accent1" xfId="32" builtinId="54" customBuiltin="true"/>
    <cellStyle name="60 % - Accent2" xfId="33" builtinId="54" customBuiltin="true"/>
    <cellStyle name="60 % - Accent3" xfId="34" builtinId="54" customBuiltin="true"/>
    <cellStyle name="60 % - Accent4" xfId="35" builtinId="54" customBuiltin="true"/>
    <cellStyle name="60 % - Accent5" xfId="36" builtinId="54" customBuiltin="true"/>
    <cellStyle name="60 % - Accent6" xfId="37" builtinId="54" customBuiltin="true"/>
    <cellStyle name="Accent1" xfId="38" builtinId="54" customBuiltin="true"/>
    <cellStyle name="Accent2" xfId="39" builtinId="54" customBuiltin="true"/>
    <cellStyle name="Accent3" xfId="40" builtinId="54" customBuiltin="true"/>
    <cellStyle name="Accent4" xfId="41" builtinId="54" customBuiltin="true"/>
    <cellStyle name="Accent5" xfId="42" builtinId="54" customBuiltin="true"/>
    <cellStyle name="Accent6" xfId="43" builtinId="54" customBuiltin="true"/>
    <cellStyle name="Avertissement" xfId="44" builtinId="54" customBuiltin="true"/>
    <cellStyle name="Calcul" xfId="45" builtinId="54" customBuiltin="true"/>
    <cellStyle name="Cellule liée" xfId="46" builtinId="54" customBuiltin="true"/>
    <cellStyle name="Entrée" xfId="47" builtinId="54" customBuiltin="true"/>
    <cellStyle name="Insatisfaisant" xfId="48" builtinId="54" customBuiltin="true"/>
    <cellStyle name="Neutre" xfId="49" builtinId="54" customBuiltin="true"/>
    <cellStyle name="Normal 2" xfId="50" builtinId="54" customBuiltin="true"/>
    <cellStyle name="Normal 3" xfId="51" builtinId="54" customBuiltin="true"/>
    <cellStyle name="Note" xfId="52" builtinId="54" customBuiltin="true"/>
    <cellStyle name="Pourcentage 3" xfId="53" builtinId="54" customBuiltin="true"/>
    <cellStyle name="Satisfaisant" xfId="54" builtinId="54" customBuiltin="true"/>
    <cellStyle name="Sortie" xfId="55" builtinId="54" customBuiltin="true"/>
    <cellStyle name="Texte explicatif" xfId="56" builtinId="54" customBuiltin="true"/>
    <cellStyle name="Titre 1" xfId="57" builtinId="54" customBuiltin="true"/>
    <cellStyle name="Titre 2" xfId="58" builtinId="54" customBuiltin="true"/>
    <cellStyle name="Titre 1" xfId="59" builtinId="54" customBuiltin="true"/>
    <cellStyle name="Titre 2" xfId="60" builtinId="54" customBuiltin="true"/>
    <cellStyle name="Titre 3" xfId="61" builtinId="54" customBuiltin="true"/>
    <cellStyle name="Titre 4" xfId="62" builtinId="54" customBuiltin="true"/>
    <cellStyle name="Total" xfId="63" builtinId="54" customBuiltin="true"/>
    <cellStyle name="Vérification" xfId="64" builtinId="54" customBuiltin="true"/>
    <cellStyle name="Excel Built-in Excel Built-in XLConnect.Header" xfId="65" builtinId="54" customBuiltin="true"/>
    <cellStyle name="Excel Built-in Excel Built-in XLConnect.String" xfId="66" builtinId="54" customBuiltin="true"/>
    <cellStyle name="Excel Built-in Excel Built-in XLConnect.Numeric" xfId="67" builtinId="54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5"/>
  <sheetViews>
    <sheetView windowProtection="false" showFormulas="false" showGridLines="true" showRowColHeaders="true" showZeros="true" rightToLeft="false" tabSelected="true" showOutlineSymbols="true" defaultGridColor="true" view="normal" topLeftCell="B7" colorId="64" zoomScale="75" zoomScaleNormal="75" zoomScalePageLayoutView="100" workbookViewId="0">
      <selection pane="topLeft" activeCell="H47" activeCellId="0" sqref="H47"/>
    </sheetView>
  </sheetViews>
  <sheetFormatPr defaultRowHeight="12.8"/>
  <cols>
    <col collapsed="false" hidden="false" max="1" min="1" style="0" width="52.8877551020408"/>
    <col collapsed="false" hidden="false" max="2" min="2" style="0" width="44.0969387755102"/>
    <col collapsed="false" hidden="false" max="3" min="3" style="0" width="14.3826530612245"/>
    <col collapsed="false" hidden="false" max="4" min="4" style="0" width="22.0663265306122"/>
    <col collapsed="false" hidden="false" max="5" min="5" style="0" width="20.9336734693878"/>
    <col collapsed="false" hidden="false" max="6" min="6" style="0" width="25.3877551020408"/>
    <col collapsed="false" hidden="false" max="7" min="7" style="0" width="11.5204081632653"/>
    <col collapsed="false" hidden="false" max="8" min="8" style="0" width="15.265306122449"/>
    <col collapsed="false" hidden="false" max="9" min="9" style="0" width="16.6377551020408"/>
    <col collapsed="false" hidden="false" max="11" min="10" style="0" width="11.5204081632653"/>
    <col collapsed="false" hidden="false" max="13" min="12" style="0" width="38.0765306122449"/>
    <col collapsed="false" hidden="false" max="1025" min="14" style="0" width="11.5204081632653"/>
  </cols>
  <sheetData>
    <row r="1" customFormat="false" ht="12.8" hidden="false" customHeight="false" outlineLevel="0" collapsed="false">
      <c r="A1" s="0" t="s">
        <v>0</v>
      </c>
    </row>
    <row r="2" customFormat="false" ht="14.9" hidden="false" customHeight="true" outlineLevel="0" collapsed="false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</row>
    <row r="3" customFormat="false" ht="14.9" hidden="false" customHeight="true" outlineLevel="0" collapsed="false">
      <c r="A3" s="2" t="s">
        <v>12</v>
      </c>
      <c r="B3" s="2" t="s">
        <v>13</v>
      </c>
      <c r="C3" s="2" t="s">
        <v>14</v>
      </c>
      <c r="D3" s="2" t="s">
        <v>15</v>
      </c>
      <c r="E3" s="3" t="n">
        <v>0.806535100955144</v>
      </c>
      <c r="F3" s="3" t="n">
        <v>9.90299159704258</v>
      </c>
      <c r="G3" s="0" t="n">
        <v>20</v>
      </c>
      <c r="H3" s="4" t="n">
        <f aca="false">G3/F3</f>
        <v>2.01959173690229</v>
      </c>
      <c r="I3" s="0" t="n">
        <v>14</v>
      </c>
      <c r="J3" s="0" t="n">
        <f aca="false">E3</f>
        <v>0.806535100955144</v>
      </c>
      <c r="K3" s="0" t="n">
        <f aca="false">J3/E3</f>
        <v>1</v>
      </c>
      <c r="M3" s="0" t="s">
        <v>2</v>
      </c>
      <c r="N3" s="0" t="s">
        <v>16</v>
      </c>
      <c r="Q3" s="5"/>
      <c r="R3" s="5"/>
    </row>
    <row r="4" customFormat="false" ht="14.9" hidden="false" customHeight="true" outlineLevel="0" collapsed="false">
      <c r="A4" s="2" t="s">
        <v>17</v>
      </c>
      <c r="B4" s="2" t="s">
        <v>18</v>
      </c>
      <c r="C4" s="2" t="s">
        <v>14</v>
      </c>
      <c r="D4" s="2" t="s">
        <v>15</v>
      </c>
      <c r="E4" s="3" t="n">
        <v>0.977922735115467</v>
      </c>
      <c r="F4" s="3" t="n">
        <v>18.349102464386</v>
      </c>
      <c r="G4" s="0" t="n">
        <v>50</v>
      </c>
      <c r="H4" s="4" t="n">
        <f aca="false">G4/F4</f>
        <v>2.72492892211189</v>
      </c>
      <c r="I4" s="0" t="n">
        <v>25</v>
      </c>
      <c r="J4" s="0" t="n">
        <v>0.95</v>
      </c>
      <c r="K4" s="0" t="n">
        <f aca="false">J4/E4</f>
        <v>0.971446890318824</v>
      </c>
      <c r="M4" s="0" t="s">
        <v>19</v>
      </c>
      <c r="N4" s="0" t="s">
        <v>20</v>
      </c>
      <c r="Q4" s="5"/>
      <c r="R4" s="5"/>
    </row>
    <row r="5" customFormat="false" ht="14.9" hidden="false" customHeight="true" outlineLevel="0" collapsed="false">
      <c r="A5" s="2" t="s">
        <v>21</v>
      </c>
      <c r="B5" s="2" t="s">
        <v>22</v>
      </c>
      <c r="C5" s="2" t="s">
        <v>23</v>
      </c>
      <c r="D5" s="2" t="s">
        <v>15</v>
      </c>
      <c r="E5" s="3" t="n">
        <v>0.640709072252483</v>
      </c>
      <c r="F5" s="3" t="n">
        <v>14.196297823129</v>
      </c>
      <c r="G5" s="0" t="n">
        <v>25</v>
      </c>
      <c r="H5" s="4" t="n">
        <f aca="false">G5/F5</f>
        <v>1.7610225082253</v>
      </c>
      <c r="I5" s="0" t="n">
        <v>16</v>
      </c>
      <c r="J5" s="0" t="n">
        <f aca="false">E5</f>
        <v>0.640709072252483</v>
      </c>
      <c r="K5" s="0" t="n">
        <f aca="false">J5/E5</f>
        <v>1</v>
      </c>
      <c r="M5" s="0" t="s">
        <v>24</v>
      </c>
      <c r="N5" s="0" t="s">
        <v>25</v>
      </c>
      <c r="Q5" s="5"/>
      <c r="R5" s="5"/>
    </row>
    <row r="6" customFormat="false" ht="14.9" hidden="false" customHeight="true" outlineLevel="0" collapsed="false">
      <c r="A6" s="2" t="s">
        <v>26</v>
      </c>
      <c r="B6" s="2" t="s">
        <v>27</v>
      </c>
      <c r="C6" s="2" t="s">
        <v>23</v>
      </c>
      <c r="D6" s="2" t="s">
        <v>15</v>
      </c>
      <c r="E6" s="3" t="n">
        <v>0.751663533761708</v>
      </c>
      <c r="F6" s="3" t="n">
        <v>23.3972572434854</v>
      </c>
      <c r="G6" s="0" t="n">
        <v>60</v>
      </c>
      <c r="H6" s="4" t="n">
        <f aca="false">G6/F6</f>
        <v>2.56440314245406</v>
      </c>
      <c r="I6" s="0" t="n">
        <v>32</v>
      </c>
      <c r="J6" s="0" t="n">
        <f aca="false">E6</f>
        <v>0.751663533761708</v>
      </c>
      <c r="K6" s="0" t="n">
        <f aca="false">J6/E6</f>
        <v>1</v>
      </c>
      <c r="M6" s="0" t="s">
        <v>22</v>
      </c>
      <c r="N6" s="0" t="s">
        <v>21</v>
      </c>
      <c r="Q6" s="5"/>
      <c r="R6" s="5"/>
    </row>
    <row r="7" customFormat="false" ht="14.9" hidden="false" customHeight="true" outlineLevel="0" collapsed="false">
      <c r="A7" s="2" t="s">
        <v>28</v>
      </c>
      <c r="B7" s="2" t="s">
        <v>29</v>
      </c>
      <c r="C7" s="2" t="s">
        <v>30</v>
      </c>
      <c r="D7" s="2" t="s">
        <v>15</v>
      </c>
      <c r="E7" s="3" t="n">
        <v>0.919440907741152</v>
      </c>
      <c r="F7" s="3" t="n">
        <v>10.4</v>
      </c>
      <c r="G7" s="0" t="n">
        <v>3</v>
      </c>
      <c r="H7" s="4" t="n">
        <f aca="false">G7/F7</f>
        <v>0.288461538461538</v>
      </c>
      <c r="I7" s="0" t="n">
        <v>5</v>
      </c>
      <c r="J7" s="0" t="n">
        <f aca="false">E7</f>
        <v>0.919440907741152</v>
      </c>
      <c r="K7" s="0" t="n">
        <f aca="false">J7/E7</f>
        <v>1</v>
      </c>
      <c r="M7" s="0" t="s">
        <v>13</v>
      </c>
      <c r="N7" s="0" t="s">
        <v>12</v>
      </c>
      <c r="Q7" s="5"/>
      <c r="R7" s="5"/>
    </row>
    <row r="8" customFormat="false" ht="14.9" hidden="false" customHeight="true" outlineLevel="0" collapsed="false">
      <c r="A8" s="2" t="s">
        <v>31</v>
      </c>
      <c r="B8" s="2" t="s">
        <v>32</v>
      </c>
      <c r="C8" s="2" t="s">
        <v>30</v>
      </c>
      <c r="D8" s="2" t="s">
        <v>15</v>
      </c>
      <c r="E8" s="3" t="n">
        <v>1</v>
      </c>
      <c r="F8" s="3" t="n">
        <v>12</v>
      </c>
      <c r="G8" s="0" t="n">
        <v>12</v>
      </c>
      <c r="H8" s="4" t="n">
        <f aca="false">G8/F8</f>
        <v>1</v>
      </c>
      <c r="I8" s="0" t="n">
        <v>6</v>
      </c>
      <c r="J8" s="0" t="n">
        <f aca="false">E8</f>
        <v>1</v>
      </c>
      <c r="K8" s="0" t="n">
        <f aca="false">J8/E8</f>
        <v>1</v>
      </c>
      <c r="M8" s="0" t="s">
        <v>33</v>
      </c>
      <c r="N8" s="0" t="s">
        <v>34</v>
      </c>
      <c r="Q8" s="5"/>
      <c r="R8" s="5"/>
    </row>
    <row r="9" customFormat="false" ht="14.9" hidden="false" customHeight="true" outlineLevel="0" collapsed="false">
      <c r="A9" s="2" t="s">
        <v>35</v>
      </c>
      <c r="B9" s="2" t="s">
        <v>36</v>
      </c>
      <c r="C9" s="2" t="s">
        <v>30</v>
      </c>
      <c r="D9" s="2" t="s">
        <v>15</v>
      </c>
      <c r="E9" s="3" t="n">
        <v>2.97551557425822</v>
      </c>
      <c r="F9" s="3" t="n">
        <v>56.5740590162288</v>
      </c>
      <c r="G9" s="0" t="n">
        <v>35</v>
      </c>
      <c r="H9" s="4" t="n">
        <f aca="false">G9/F9</f>
        <v>0.618658102469896</v>
      </c>
      <c r="I9" s="0" t="n">
        <v>50</v>
      </c>
      <c r="J9" s="0" t="n">
        <v>2.5</v>
      </c>
      <c r="K9" s="0" t="n">
        <f aca="false">J9/E9</f>
        <v>0.840190527526725</v>
      </c>
      <c r="M9" s="0" t="s">
        <v>29</v>
      </c>
      <c r="N9" s="0" t="s">
        <v>28</v>
      </c>
      <c r="Q9" s="5"/>
      <c r="R9" s="5"/>
    </row>
    <row r="10" customFormat="false" ht="14.9" hidden="false" customHeight="true" outlineLevel="0" collapsed="false">
      <c r="A10" s="2" t="s">
        <v>37</v>
      </c>
      <c r="B10" s="2" t="s">
        <v>38</v>
      </c>
      <c r="C10" s="2" t="s">
        <v>30</v>
      </c>
      <c r="D10" s="2" t="s">
        <v>15</v>
      </c>
      <c r="E10" s="3" t="n">
        <v>3.35339528364398</v>
      </c>
      <c r="F10" s="3" t="n">
        <v>79.1457168046513</v>
      </c>
      <c r="G10" s="0" t="n">
        <v>80</v>
      </c>
      <c r="H10" s="4" t="n">
        <f aca="false">G10/F10</f>
        <v>1.01079380198751</v>
      </c>
      <c r="I10" s="0" t="n">
        <v>80</v>
      </c>
      <c r="J10" s="0" t="n">
        <v>3</v>
      </c>
      <c r="K10" s="0" t="n">
        <f aca="false">J10/E10</f>
        <v>0.894615679407779</v>
      </c>
      <c r="M10" s="0" t="s">
        <v>39</v>
      </c>
      <c r="N10" s="0" t="s">
        <v>40</v>
      </c>
      <c r="Q10" s="5"/>
      <c r="R10" s="5"/>
    </row>
    <row r="11" customFormat="false" ht="14.9" hidden="false" customHeight="true" outlineLevel="0" collapsed="false">
      <c r="A11" s="2" t="s">
        <v>41</v>
      </c>
      <c r="B11" s="2" t="s">
        <v>42</v>
      </c>
      <c r="C11" s="2" t="s">
        <v>30</v>
      </c>
      <c r="D11" s="2" t="s">
        <v>15</v>
      </c>
      <c r="E11" s="3" t="n">
        <v>2.80413997422293</v>
      </c>
      <c r="F11" s="3" t="n">
        <v>38.7729046646641</v>
      </c>
      <c r="G11" s="0" t="n">
        <v>35</v>
      </c>
      <c r="H11" s="4" t="n">
        <f aca="false">G11/F11</f>
        <v>0.90269223579469</v>
      </c>
      <c r="I11" s="0" t="n">
        <f aca="false">G11</f>
        <v>35</v>
      </c>
      <c r="J11" s="0" t="n">
        <v>2.5</v>
      </c>
      <c r="K11" s="0" t="n">
        <f aca="false">J11/E11</f>
        <v>0.891538947050169</v>
      </c>
      <c r="M11" s="0" t="s">
        <v>43</v>
      </c>
      <c r="N11" s="0" t="s">
        <v>44</v>
      </c>
      <c r="Q11" s="5"/>
      <c r="R11" s="5"/>
    </row>
    <row r="12" customFormat="false" ht="14.9" hidden="false" customHeight="true" outlineLevel="0" collapsed="false">
      <c r="A12" s="2" t="s">
        <v>45</v>
      </c>
      <c r="B12" s="2" t="s">
        <v>46</v>
      </c>
      <c r="C12" s="2" t="s">
        <v>30</v>
      </c>
      <c r="D12" s="2" t="s">
        <v>15</v>
      </c>
      <c r="E12" s="3" t="n">
        <v>3.32774808510638</v>
      </c>
      <c r="F12" s="3" t="n">
        <v>46.1119689679765</v>
      </c>
      <c r="G12" s="0" t="n">
        <v>80</v>
      </c>
      <c r="H12" s="4" t="n">
        <f aca="false">G12/F12</f>
        <v>1.73490748260084</v>
      </c>
      <c r="I12" s="0" t="n">
        <f aca="false">G12</f>
        <v>80</v>
      </c>
      <c r="J12" s="0" t="n">
        <v>3</v>
      </c>
      <c r="K12" s="0" t="n">
        <f aca="false">J12/E12</f>
        <v>0.901510548057034</v>
      </c>
      <c r="M12" s="0" t="s">
        <v>36</v>
      </c>
      <c r="N12" s="0" t="s">
        <v>35</v>
      </c>
      <c r="Q12" s="5"/>
      <c r="R12" s="5"/>
    </row>
    <row r="13" customFormat="false" ht="14.9" hidden="false" customHeight="true" outlineLevel="0" collapsed="false">
      <c r="A13" s="2" t="s">
        <v>47</v>
      </c>
      <c r="B13" s="2" t="s">
        <v>48</v>
      </c>
      <c r="C13" s="2" t="s">
        <v>14</v>
      </c>
      <c r="D13" s="2" t="s">
        <v>15</v>
      </c>
      <c r="E13" s="3" t="n">
        <v>0.84</v>
      </c>
      <c r="F13" s="3" t="n">
        <v>10.4</v>
      </c>
      <c r="G13" s="0" t="n">
        <v>5</v>
      </c>
      <c r="H13" s="4" t="n">
        <f aca="false">G13/F13</f>
        <v>0.480769230769231</v>
      </c>
      <c r="I13" s="0" t="n">
        <f aca="false">G13</f>
        <v>5</v>
      </c>
      <c r="J13" s="0" t="n">
        <f aca="false">E13</f>
        <v>0.84</v>
      </c>
      <c r="K13" s="0" t="n">
        <f aca="false">J13/E13</f>
        <v>1</v>
      </c>
      <c r="M13" s="0" t="s">
        <v>42</v>
      </c>
      <c r="N13" s="0" t="s">
        <v>41</v>
      </c>
      <c r="Q13" s="5"/>
      <c r="R13" s="5"/>
    </row>
    <row r="14" customFormat="false" ht="14.9" hidden="false" customHeight="true" outlineLevel="0" collapsed="false">
      <c r="A14" s="2" t="s">
        <v>49</v>
      </c>
      <c r="B14" s="2" t="s">
        <v>50</v>
      </c>
      <c r="C14" s="2" t="s">
        <v>14</v>
      </c>
      <c r="D14" s="2" t="s">
        <v>15</v>
      </c>
      <c r="E14" s="3" t="n">
        <v>1</v>
      </c>
      <c r="F14" s="3" t="n">
        <v>12</v>
      </c>
      <c r="G14" s="0" t="n">
        <v>12</v>
      </c>
      <c r="H14" s="4" t="n">
        <f aca="false">G14/F14</f>
        <v>1</v>
      </c>
      <c r="I14" s="0" t="n">
        <f aca="false">G14</f>
        <v>12</v>
      </c>
      <c r="J14" s="0" t="n">
        <f aca="false">E14</f>
        <v>1</v>
      </c>
      <c r="K14" s="0" t="n">
        <f aca="false">J14/E14</f>
        <v>1</v>
      </c>
      <c r="M14" s="0" t="s">
        <v>48</v>
      </c>
      <c r="N14" s="0" t="s">
        <v>47</v>
      </c>
      <c r="Q14" s="5"/>
      <c r="R14" s="5"/>
    </row>
    <row r="15" customFormat="false" ht="14.9" hidden="false" customHeight="true" outlineLevel="0" collapsed="false">
      <c r="A15" s="2" t="s">
        <v>25</v>
      </c>
      <c r="B15" s="2" t="s">
        <v>24</v>
      </c>
      <c r="C15" s="2" t="s">
        <v>30</v>
      </c>
      <c r="D15" s="2" t="s">
        <v>15</v>
      </c>
      <c r="E15" s="3" t="n">
        <v>0.84</v>
      </c>
      <c r="F15" s="3" t="n">
        <v>10.4</v>
      </c>
      <c r="G15" s="0" t="n">
        <v>3</v>
      </c>
      <c r="H15" s="4" t="n">
        <f aca="false">G15/F15</f>
        <v>0.288461538461538</v>
      </c>
      <c r="I15" s="0" t="n">
        <v>5</v>
      </c>
      <c r="J15" s="0" t="n">
        <f aca="false">E15</f>
        <v>0.84</v>
      </c>
      <c r="K15" s="0" t="n">
        <f aca="false">J15/E15</f>
        <v>1</v>
      </c>
      <c r="M15" s="0" t="s">
        <v>51</v>
      </c>
      <c r="N15" s="0" t="s">
        <v>52</v>
      </c>
      <c r="Q15" s="5"/>
      <c r="R15" s="5"/>
    </row>
    <row r="16" customFormat="false" ht="14.9" hidden="false" customHeight="true" outlineLevel="0" collapsed="false">
      <c r="A16" s="2" t="s">
        <v>53</v>
      </c>
      <c r="B16" s="2" t="s">
        <v>54</v>
      </c>
      <c r="C16" s="2" t="s">
        <v>30</v>
      </c>
      <c r="D16" s="2" t="s">
        <v>15</v>
      </c>
      <c r="E16" s="3" t="n">
        <v>1</v>
      </c>
      <c r="F16" s="3" t="n">
        <v>12</v>
      </c>
      <c r="G16" s="0" t="n">
        <v>12</v>
      </c>
      <c r="H16" s="4" t="n">
        <f aca="false">G16/F16</f>
        <v>1</v>
      </c>
      <c r="I16" s="0" t="n">
        <v>6</v>
      </c>
      <c r="J16" s="0" t="n">
        <f aca="false">E16</f>
        <v>1</v>
      </c>
      <c r="K16" s="0" t="n">
        <f aca="false">J16/E16</f>
        <v>1</v>
      </c>
      <c r="M16" s="0" t="s">
        <v>54</v>
      </c>
      <c r="N16" s="0" t="s">
        <v>53</v>
      </c>
      <c r="Q16" s="5"/>
      <c r="R16" s="5"/>
    </row>
    <row r="17" customFormat="false" ht="14.9" hidden="false" customHeight="true" outlineLevel="0" collapsed="false">
      <c r="A17" s="2" t="s">
        <v>34</v>
      </c>
      <c r="B17" s="2" t="s">
        <v>33</v>
      </c>
      <c r="C17" s="2" t="s">
        <v>30</v>
      </c>
      <c r="D17" s="2" t="s">
        <v>15</v>
      </c>
      <c r="E17" s="3" t="n">
        <v>2.45701711046511</v>
      </c>
      <c r="F17" s="3" t="n">
        <v>23.9772033068059</v>
      </c>
      <c r="G17" s="0" t="n">
        <v>35</v>
      </c>
      <c r="H17" s="4" t="n">
        <f aca="false">G17/F17</f>
        <v>1.45971986608068</v>
      </c>
      <c r="I17" s="0" t="n">
        <f aca="false">G17</f>
        <v>35</v>
      </c>
      <c r="J17" s="0" t="n">
        <f aca="false">E17*K9</f>
        <v>2.06436250218387</v>
      </c>
      <c r="K17" s="0" t="n">
        <f aca="false">J17/E17</f>
        <v>0.840190527526725</v>
      </c>
      <c r="M17" s="0" t="s">
        <v>27</v>
      </c>
      <c r="N17" s="0" t="s">
        <v>26</v>
      </c>
      <c r="Q17" s="5"/>
      <c r="R17" s="5"/>
    </row>
    <row r="18" customFormat="false" ht="14.9" hidden="false" customHeight="true" outlineLevel="0" collapsed="false">
      <c r="A18" s="2" t="s">
        <v>55</v>
      </c>
      <c r="B18" s="2" t="s">
        <v>56</v>
      </c>
      <c r="C18" s="2" t="s">
        <v>30</v>
      </c>
      <c r="D18" s="2" t="s">
        <v>15</v>
      </c>
      <c r="E18" s="3" t="n">
        <v>3.17730976744185</v>
      </c>
      <c r="F18" s="3" t="n">
        <v>24.3768558471932</v>
      </c>
      <c r="G18" s="0" t="n">
        <v>80</v>
      </c>
      <c r="H18" s="4" t="n">
        <f aca="false">G18/F18</f>
        <v>3.28180141448436</v>
      </c>
      <c r="I18" s="0" t="n">
        <f aca="false">G18</f>
        <v>80</v>
      </c>
      <c r="J18" s="0" t="n">
        <f aca="false">E18*K10</f>
        <v>2.84247113628896</v>
      </c>
      <c r="K18" s="0" t="n">
        <f aca="false">J18/E18</f>
        <v>0.894615679407779</v>
      </c>
      <c r="M18" s="0" t="s">
        <v>18</v>
      </c>
      <c r="N18" s="0" t="s">
        <v>17</v>
      </c>
      <c r="Q18" s="5"/>
      <c r="R18" s="5"/>
    </row>
    <row r="19" customFormat="false" ht="14.9" hidden="false" customHeight="true" outlineLevel="0" collapsed="false">
      <c r="A19" s="2" t="s">
        <v>20</v>
      </c>
      <c r="B19" s="2" t="s">
        <v>19</v>
      </c>
      <c r="C19" s="2" t="s">
        <v>57</v>
      </c>
      <c r="D19" s="2" t="s">
        <v>15</v>
      </c>
      <c r="E19" s="3" t="n">
        <v>1.19953562961251</v>
      </c>
      <c r="F19" s="3" t="n">
        <v>28.7257953797915</v>
      </c>
      <c r="G19" s="0" t="n">
        <v>40</v>
      </c>
      <c r="H19" s="4" t="n">
        <f aca="false">G19/F19</f>
        <v>1.39247667370561</v>
      </c>
      <c r="I19" s="0" t="n">
        <f aca="false">G19</f>
        <v>40</v>
      </c>
      <c r="J19" s="0" t="n">
        <f aca="false">E19</f>
        <v>1.19953562961251</v>
      </c>
      <c r="K19" s="0" t="n">
        <f aca="false">J19/E19</f>
        <v>1</v>
      </c>
      <c r="L19" s="0" t="n">
        <f aca="false">I19*N34</f>
        <v>0.8</v>
      </c>
      <c r="M19" s="0" t="s">
        <v>56</v>
      </c>
      <c r="N19" s="0" t="s">
        <v>55</v>
      </c>
      <c r="Q19" s="5"/>
      <c r="R19" s="5"/>
    </row>
    <row r="20" customFormat="false" ht="14.9" hidden="false" customHeight="true" outlineLevel="0" collapsed="false">
      <c r="A20" s="2" t="s">
        <v>20</v>
      </c>
      <c r="B20" s="2" t="s">
        <v>19</v>
      </c>
      <c r="C20" s="2" t="s">
        <v>58</v>
      </c>
      <c r="D20" s="2" t="s">
        <v>15</v>
      </c>
      <c r="E20" s="3" t="n">
        <v>1.02038758241096</v>
      </c>
      <c r="F20" s="3" t="n">
        <v>24.3168545953088</v>
      </c>
      <c r="G20" s="0" t="n">
        <v>40</v>
      </c>
      <c r="H20" s="4" t="n">
        <f aca="false">G20/F20</f>
        <v>1.64494959013806</v>
      </c>
      <c r="I20" s="0" t="n">
        <f aca="false">G20</f>
        <v>40</v>
      </c>
      <c r="J20" s="0" t="n">
        <f aca="false">E20</f>
        <v>1.02038758241096</v>
      </c>
      <c r="K20" s="0" t="n">
        <f aca="false">J20/E20</f>
        <v>1</v>
      </c>
      <c r="L20" s="0" t="n">
        <f aca="false">I20*N35</f>
        <v>0</v>
      </c>
      <c r="M20" s="0" t="s">
        <v>32</v>
      </c>
      <c r="N20" s="0" t="s">
        <v>31</v>
      </c>
      <c r="Q20" s="5"/>
      <c r="R20" s="5"/>
    </row>
    <row r="21" customFormat="false" ht="14.9" hidden="false" customHeight="true" outlineLevel="0" collapsed="false">
      <c r="A21" s="2" t="s">
        <v>52</v>
      </c>
      <c r="B21" s="2" t="s">
        <v>51</v>
      </c>
      <c r="C21" s="2" t="s">
        <v>57</v>
      </c>
      <c r="D21" s="2" t="s">
        <v>15</v>
      </c>
      <c r="E21" s="3" t="n">
        <v>1.33522926665863</v>
      </c>
      <c r="F21" s="3" t="n">
        <v>37.7562613857644</v>
      </c>
      <c r="G21" s="0" t="n">
        <v>80</v>
      </c>
      <c r="H21" s="4" t="n">
        <f aca="false">G21/F21</f>
        <v>2.11885385532804</v>
      </c>
      <c r="I21" s="0" t="n">
        <f aca="false">G21</f>
        <v>80</v>
      </c>
      <c r="J21" s="0" t="n">
        <f aca="false">E21</f>
        <v>1.33522926665863</v>
      </c>
      <c r="K21" s="0" t="n">
        <f aca="false">J21/E21</f>
        <v>1</v>
      </c>
      <c r="M21" s="0" t="s">
        <v>38</v>
      </c>
      <c r="N21" s="0" t="s">
        <v>37</v>
      </c>
      <c r="Q21" s="5"/>
      <c r="R21" s="5"/>
    </row>
    <row r="22" customFormat="false" ht="14.9" hidden="false" customHeight="true" outlineLevel="0" collapsed="false">
      <c r="A22" s="2" t="s">
        <v>52</v>
      </c>
      <c r="B22" s="2" t="s">
        <v>51</v>
      </c>
      <c r="C22" s="2" t="s">
        <v>58</v>
      </c>
      <c r="D22" s="2" t="s">
        <v>15</v>
      </c>
      <c r="E22" s="3" t="n">
        <v>1.37056750391737</v>
      </c>
      <c r="F22" s="3" t="n">
        <v>37.4882935722882</v>
      </c>
      <c r="G22" s="0" t="n">
        <v>80</v>
      </c>
      <c r="H22" s="4" t="n">
        <f aca="false">G22/F22</f>
        <v>2.13399950695907</v>
      </c>
      <c r="I22" s="0" t="n">
        <f aca="false">G22</f>
        <v>80</v>
      </c>
      <c r="J22" s="0" t="n">
        <f aca="false">E22</f>
        <v>1.37056750391737</v>
      </c>
      <c r="K22" s="0" t="n">
        <f aca="false">J22/E22</f>
        <v>1</v>
      </c>
      <c r="M22" s="0" t="s">
        <v>46</v>
      </c>
      <c r="N22" s="0" t="s">
        <v>45</v>
      </c>
    </row>
    <row r="23" customFormat="false" ht="14.9" hidden="false" customHeight="true" outlineLevel="0" collapsed="false">
      <c r="A23" s="2" t="s">
        <v>44</v>
      </c>
      <c r="B23" s="2" t="s">
        <v>43</v>
      </c>
      <c r="C23" s="2" t="s">
        <v>57</v>
      </c>
      <c r="D23" s="2" t="s">
        <v>15</v>
      </c>
      <c r="E23" s="3" t="n">
        <v>1.05</v>
      </c>
      <c r="F23" s="3" t="n">
        <v>35.7587415700673</v>
      </c>
      <c r="G23" s="6" t="n">
        <f aca="false">F23</f>
        <v>35.7587415700673</v>
      </c>
      <c r="H23" s="4" t="n">
        <f aca="false">G23/F23</f>
        <v>1</v>
      </c>
      <c r="I23" s="0" t="n">
        <f aca="false">G23</f>
        <v>35.7587415700673</v>
      </c>
      <c r="J23" s="3" t="n">
        <v>1.05</v>
      </c>
      <c r="K23" s="0" t="n">
        <v>1</v>
      </c>
      <c r="M23" s="0" t="s">
        <v>50</v>
      </c>
      <c r="N23" s="0" t="s">
        <v>49</v>
      </c>
    </row>
    <row r="24" customFormat="false" ht="14.9" hidden="false" customHeight="true" outlineLevel="0" collapsed="false">
      <c r="A24" s="2" t="s">
        <v>44</v>
      </c>
      <c r="B24" s="2" t="s">
        <v>43</v>
      </c>
      <c r="C24" s="2" t="s">
        <v>30</v>
      </c>
      <c r="D24" s="2" t="s">
        <v>15</v>
      </c>
      <c r="E24" s="3" t="n">
        <v>1.05</v>
      </c>
      <c r="F24" s="3" t="n">
        <v>45.7866597510231</v>
      </c>
      <c r="G24" s="0" t="n">
        <v>20</v>
      </c>
      <c r="H24" s="4" t="n">
        <f aca="false">G24/F24</f>
        <v>0.436808452696816</v>
      </c>
      <c r="I24" s="0" t="n">
        <f aca="false">G24</f>
        <v>20</v>
      </c>
      <c r="J24" s="3" t="n">
        <v>1.05</v>
      </c>
      <c r="K24" s="0" t="n">
        <f aca="false">J24/E24</f>
        <v>1</v>
      </c>
    </row>
    <row r="25" customFormat="false" ht="14.9" hidden="false" customHeight="true" outlineLevel="0" collapsed="false">
      <c r="A25" s="2" t="s">
        <v>44</v>
      </c>
      <c r="B25" s="2" t="s">
        <v>43</v>
      </c>
      <c r="C25" s="2" t="s">
        <v>23</v>
      </c>
      <c r="D25" s="2" t="s">
        <v>15</v>
      </c>
      <c r="E25" s="3" t="n">
        <v>1.05</v>
      </c>
      <c r="F25" s="3" t="n">
        <v>20.3444004805829</v>
      </c>
      <c r="G25" s="0" t="n">
        <v>30</v>
      </c>
      <c r="H25" s="4" t="n">
        <f aca="false">G25/F25</f>
        <v>1.47460722809859</v>
      </c>
      <c r="I25" s="0" t="n">
        <f aca="false">G25</f>
        <v>30</v>
      </c>
      <c r="J25" s="3" t="n">
        <v>1.05</v>
      </c>
      <c r="K25" s="0" t="n">
        <f aca="false">J25/E25</f>
        <v>1</v>
      </c>
      <c r="M25" s="0" t="s">
        <v>57</v>
      </c>
      <c r="N25" s="0" t="str">
        <f aca="false">CONCATENATE("01")</f>
        <v>01</v>
      </c>
    </row>
    <row r="26" customFormat="false" ht="14.9" hidden="false" customHeight="true" outlineLevel="0" collapsed="false">
      <c r="A26" s="2" t="s">
        <v>44</v>
      </c>
      <c r="B26" s="2" t="s">
        <v>43</v>
      </c>
      <c r="C26" s="2" t="s">
        <v>14</v>
      </c>
      <c r="D26" s="2" t="s">
        <v>15</v>
      </c>
      <c r="E26" s="3" t="n">
        <v>1.05</v>
      </c>
      <c r="F26" s="3" t="n">
        <v>15.4120070686871</v>
      </c>
      <c r="G26" s="0" t="n">
        <v>25</v>
      </c>
      <c r="H26" s="4" t="n">
        <f aca="false">G26/F26</f>
        <v>1.62211189552288</v>
      </c>
      <c r="I26" s="0" t="n">
        <f aca="false">G26</f>
        <v>25</v>
      </c>
      <c r="J26" s="3" t="n">
        <v>1.05</v>
      </c>
      <c r="K26" s="0" t="n">
        <f aca="false">J26/E26</f>
        <v>1</v>
      </c>
      <c r="M26" s="0" t="s">
        <v>30</v>
      </c>
      <c r="N26" s="0" t="str">
        <f aca="false">CONCATENATE("02")</f>
        <v>02</v>
      </c>
    </row>
    <row r="27" customFormat="false" ht="14.9" hidden="false" customHeight="true" outlineLevel="0" collapsed="false">
      <c r="A27" s="2" t="s">
        <v>44</v>
      </c>
      <c r="B27" s="2" t="s">
        <v>43</v>
      </c>
      <c r="C27" s="2" t="s">
        <v>58</v>
      </c>
      <c r="D27" s="2" t="s">
        <v>15</v>
      </c>
      <c r="E27" s="3" t="n">
        <v>1.05</v>
      </c>
      <c r="F27" s="3" t="n">
        <v>31.3342165536017</v>
      </c>
      <c r="G27" s="0" t="n">
        <v>35</v>
      </c>
      <c r="H27" s="4" t="n">
        <f aca="false">G27/F27</f>
        <v>1.11698979102054</v>
      </c>
      <c r="I27" s="0" t="n">
        <f aca="false">G27</f>
        <v>35</v>
      </c>
      <c r="J27" s="3" t="n">
        <v>1.05</v>
      </c>
      <c r="K27" s="0" t="n">
        <f aca="false">J27/E27</f>
        <v>1</v>
      </c>
      <c r="M27" s="0" t="s">
        <v>23</v>
      </c>
      <c r="N27" s="0" t="str">
        <f aca="false">CONCATENATE("03")</f>
        <v>03</v>
      </c>
    </row>
    <row r="28" customFormat="false" ht="12.8" hidden="false" customHeight="false" outlineLevel="0" collapsed="false">
      <c r="M28" s="0" t="s">
        <v>14</v>
      </c>
      <c r="N28" s="0" t="str">
        <f aca="false">CONCATENATE("04")</f>
        <v>04</v>
      </c>
    </row>
    <row r="29" customFormat="false" ht="12.8" hidden="false" customHeight="false" outlineLevel="0" collapsed="false">
      <c r="M29" s="0" t="s">
        <v>39</v>
      </c>
      <c r="N29" s="0" t="str">
        <f aca="false">CONCATENATE("05")</f>
        <v>05</v>
      </c>
    </row>
    <row r="30" customFormat="false" ht="12.8" hidden="false" customHeight="false" outlineLevel="0" collapsed="false">
      <c r="D30" s="0" t="s">
        <v>59</v>
      </c>
      <c r="E30" s="0" t="s">
        <v>60</v>
      </c>
      <c r="F30" s="0" t="s">
        <v>61</v>
      </c>
      <c r="H30" s="0" t="s">
        <v>62</v>
      </c>
      <c r="J30" s="0" t="s">
        <v>63</v>
      </c>
      <c r="N30" s="0" t="s">
        <v>58</v>
      </c>
      <c r="O30" s="0" t="str">
        <f aca="false">CONCATENATE("06")</f>
        <v>06</v>
      </c>
    </row>
    <row r="31" customFormat="false" ht="13.4" hidden="false" customHeight="false" outlineLevel="0" collapsed="false">
      <c r="B31" s="1" t="s">
        <v>2</v>
      </c>
      <c r="C31" s="1" t="s">
        <v>3</v>
      </c>
    </row>
    <row r="32" customFormat="false" ht="13.4" hidden="false" customHeight="false" outlineLevel="0" collapsed="false">
      <c r="B32" s="2" t="s">
        <v>13</v>
      </c>
      <c r="C32" s="2" t="s">
        <v>14</v>
      </c>
      <c r="D32" s="0" t="n">
        <v>1.21</v>
      </c>
      <c r="E32" s="0" t="n">
        <f aca="false">D32*25</f>
        <v>30.25</v>
      </c>
      <c r="F32" s="0" t="n">
        <v>5.25</v>
      </c>
      <c r="G32" s="0" t="n">
        <f aca="false">0.14*25</f>
        <v>3.5</v>
      </c>
    </row>
    <row r="33" customFormat="false" ht="13.4" hidden="false" customHeight="false" outlineLevel="0" collapsed="false">
      <c r="B33" s="2" t="s">
        <v>18</v>
      </c>
      <c r="C33" s="2" t="s">
        <v>14</v>
      </c>
      <c r="D33" s="0" t="n">
        <v>1.52</v>
      </c>
      <c r="E33" s="0" t="n">
        <f aca="false">D33*25</f>
        <v>38</v>
      </c>
      <c r="F33" s="0" t="n">
        <v>5.25</v>
      </c>
      <c r="G33" s="0" t="n">
        <f aca="false">0.24*25</f>
        <v>6</v>
      </c>
      <c r="H33" s="0" t="n">
        <v>3600</v>
      </c>
      <c r="I33" s="0" t="n">
        <v>1660</v>
      </c>
      <c r="J33" s="0" t="n">
        <f aca="false">H33/80</f>
        <v>45</v>
      </c>
      <c r="K33" s="0" t="n">
        <f aca="false">I33/80</f>
        <v>20.75</v>
      </c>
    </row>
    <row r="34" customFormat="false" ht="17.2" hidden="false" customHeight="false" outlineLevel="0" collapsed="false">
      <c r="B34" s="2" t="s">
        <v>22</v>
      </c>
      <c r="C34" s="2" t="s">
        <v>23</v>
      </c>
      <c r="D34" s="0" t="n">
        <v>0.81</v>
      </c>
      <c r="E34" s="0" t="n">
        <f aca="false">D34*25</f>
        <v>20.25</v>
      </c>
      <c r="F34" s="0" t="n">
        <v>5.25</v>
      </c>
      <c r="J34" s="0" t="n">
        <f aca="false">H34/80</f>
        <v>0</v>
      </c>
      <c r="K34" s="0" t="n">
        <f aca="false">I34/80</f>
        <v>0</v>
      </c>
      <c r="M34" s="7" t="s">
        <v>19</v>
      </c>
      <c r="N34" s="8" t="n">
        <v>0.02</v>
      </c>
    </row>
    <row r="35" customFormat="false" ht="17.2" hidden="false" customHeight="false" outlineLevel="0" collapsed="false">
      <c r="B35" s="2" t="s">
        <v>27</v>
      </c>
      <c r="C35" s="2" t="s">
        <v>23</v>
      </c>
      <c r="E35" s="0" t="n">
        <f aca="false">D35*25</f>
        <v>0</v>
      </c>
      <c r="H35" s="0" t="n">
        <v>5500</v>
      </c>
      <c r="I35" s="0" t="n">
        <v>1500</v>
      </c>
      <c r="J35" s="0" t="n">
        <f aca="false">H35/80</f>
        <v>68.75</v>
      </c>
      <c r="K35" s="0" t="n">
        <f aca="false">I35/80</f>
        <v>18.75</v>
      </c>
      <c r="M35" s="7" t="s">
        <v>24</v>
      </c>
      <c r="N35" s="8" t="n">
        <v>0</v>
      </c>
    </row>
    <row r="36" customFormat="false" ht="17.2" hidden="false" customHeight="false" outlineLevel="0" collapsed="false">
      <c r="B36" s="2" t="s">
        <v>29</v>
      </c>
      <c r="C36" s="2" t="s">
        <v>30</v>
      </c>
      <c r="D36" s="0" t="n">
        <v>1.38</v>
      </c>
      <c r="E36" s="0" t="n">
        <f aca="false">D36*25</f>
        <v>34.5</v>
      </c>
      <c r="H36" s="0" t="n">
        <v>6000</v>
      </c>
      <c r="I36" s="0" t="n">
        <v>6000</v>
      </c>
      <c r="J36" s="0" t="n">
        <f aca="false">H36/80</f>
        <v>75</v>
      </c>
      <c r="K36" s="0" t="n">
        <f aca="false">I36/80</f>
        <v>75</v>
      </c>
      <c r="M36" s="7" t="s">
        <v>22</v>
      </c>
      <c r="N36" s="8" t="n">
        <v>0.02</v>
      </c>
    </row>
    <row r="37" customFormat="false" ht="17.2" hidden="false" customHeight="false" outlineLevel="0" collapsed="false">
      <c r="B37" s="2" t="s">
        <v>32</v>
      </c>
      <c r="C37" s="2" t="s">
        <v>30</v>
      </c>
      <c r="D37" s="0" t="n">
        <v>1.5</v>
      </c>
      <c r="E37" s="0" t="n">
        <f aca="false">D37*25</f>
        <v>37.5</v>
      </c>
      <c r="M37" s="7" t="s">
        <v>13</v>
      </c>
      <c r="N37" s="8" t="n">
        <v>0.035</v>
      </c>
    </row>
    <row r="38" customFormat="false" ht="17.2" hidden="false" customHeight="false" outlineLevel="0" collapsed="false">
      <c r="B38" s="2" t="s">
        <v>36</v>
      </c>
      <c r="C38" s="2" t="s">
        <v>30</v>
      </c>
      <c r="D38" s="0" t="n">
        <v>3</v>
      </c>
      <c r="E38" s="0" t="n">
        <f aca="false">D38*25</f>
        <v>75</v>
      </c>
      <c r="F38" s="0" t="n">
        <v>1.35</v>
      </c>
      <c r="H38" s="0" t="n">
        <v>8400</v>
      </c>
      <c r="I38" s="0" t="n">
        <v>5000</v>
      </c>
      <c r="J38" s="0" t="n">
        <f aca="false">H38/80</f>
        <v>105</v>
      </c>
      <c r="K38" s="0" t="n">
        <f aca="false">I38/80</f>
        <v>62.5</v>
      </c>
      <c r="M38" s="7" t="s">
        <v>33</v>
      </c>
      <c r="N38" s="8" t="n">
        <v>0.015</v>
      </c>
    </row>
    <row r="39" customFormat="false" ht="17.2" hidden="false" customHeight="false" outlineLevel="0" collapsed="false">
      <c r="B39" s="2" t="s">
        <v>38</v>
      </c>
      <c r="C39" s="2" t="s">
        <v>30</v>
      </c>
      <c r="D39" s="0" t="n">
        <v>3.17</v>
      </c>
      <c r="E39" s="0" t="n">
        <f aca="false">D39*25</f>
        <v>79.25</v>
      </c>
      <c r="F39" s="0" t="n">
        <v>1.35</v>
      </c>
      <c r="H39" s="0" t="n">
        <v>11000</v>
      </c>
      <c r="I39" s="0" t="n">
        <v>11000</v>
      </c>
      <c r="J39" s="0" t="n">
        <f aca="false">H39/80</f>
        <v>137.5</v>
      </c>
      <c r="K39" s="0" t="n">
        <f aca="false">I39/80</f>
        <v>137.5</v>
      </c>
      <c r="M39" s="7" t="s">
        <v>29</v>
      </c>
      <c r="N39" s="8" t="n">
        <v>0</v>
      </c>
    </row>
    <row r="40" customFormat="false" ht="17.2" hidden="false" customHeight="false" outlineLevel="0" collapsed="false">
      <c r="B40" s="2" t="s">
        <v>42</v>
      </c>
      <c r="C40" s="2" t="s">
        <v>30</v>
      </c>
      <c r="E40" s="0" t="n">
        <f aca="false">D40*25</f>
        <v>0</v>
      </c>
      <c r="M40" s="7" t="s">
        <v>36</v>
      </c>
      <c r="N40" s="8" t="n">
        <v>0.015</v>
      </c>
    </row>
    <row r="41" customFormat="false" ht="17.2" hidden="false" customHeight="false" outlineLevel="0" collapsed="false">
      <c r="B41" s="2" t="s">
        <v>46</v>
      </c>
      <c r="C41" s="2" t="s">
        <v>30</v>
      </c>
      <c r="E41" s="0" t="n">
        <f aca="false">D41*25</f>
        <v>0</v>
      </c>
      <c r="M41" s="7" t="s">
        <v>43</v>
      </c>
      <c r="N41" s="8" t="n">
        <v>0.02</v>
      </c>
    </row>
    <row r="42" customFormat="false" ht="17.2" hidden="false" customHeight="false" outlineLevel="0" collapsed="false">
      <c r="B42" s="2" t="s">
        <v>48</v>
      </c>
      <c r="C42" s="2" t="s">
        <v>14</v>
      </c>
      <c r="E42" s="0" t="n">
        <f aca="false">D42*25</f>
        <v>0</v>
      </c>
      <c r="M42" s="7" t="s">
        <v>42</v>
      </c>
      <c r="N42" s="8" t="n">
        <v>0.015</v>
      </c>
    </row>
    <row r="43" customFormat="false" ht="17.2" hidden="false" customHeight="false" outlineLevel="0" collapsed="false">
      <c r="B43" s="2" t="s">
        <v>50</v>
      </c>
      <c r="C43" s="2" t="s">
        <v>14</v>
      </c>
      <c r="E43" s="0" t="n">
        <f aca="false">D43*25</f>
        <v>0</v>
      </c>
      <c r="M43" s="7" t="s">
        <v>48</v>
      </c>
      <c r="N43" s="8" t="n">
        <v>0</v>
      </c>
    </row>
    <row r="44" customFormat="false" ht="16.9" hidden="false" customHeight="false" outlineLevel="0" collapsed="false">
      <c r="B44" s="2" t="s">
        <v>24</v>
      </c>
      <c r="C44" s="2" t="s">
        <v>30</v>
      </c>
      <c r="D44" s="0" t="n">
        <v>4.67</v>
      </c>
      <c r="E44" s="0" t="n">
        <f aca="false">D44*25</f>
        <v>116.75</v>
      </c>
      <c r="M44" s="9" t="s">
        <v>51</v>
      </c>
      <c r="N44" s="8" t="n">
        <v>0.02</v>
      </c>
    </row>
    <row r="45" customFormat="false" ht="17.2" hidden="false" customHeight="false" outlineLevel="0" collapsed="false">
      <c r="B45" s="2" t="s">
        <v>54</v>
      </c>
      <c r="C45" s="2" t="s">
        <v>30</v>
      </c>
      <c r="E45" s="0" t="n">
        <f aca="false">D45*25</f>
        <v>0</v>
      </c>
      <c r="M45" s="10" t="s">
        <v>54</v>
      </c>
      <c r="N45" s="8" t="n">
        <v>0</v>
      </c>
    </row>
    <row r="46" customFormat="false" ht="17.2" hidden="false" customHeight="false" outlineLevel="0" collapsed="false">
      <c r="B46" s="2" t="s">
        <v>33</v>
      </c>
      <c r="C46" s="2" t="s">
        <v>30</v>
      </c>
      <c r="E46" s="0" t="n">
        <f aca="false">D46*25</f>
        <v>0</v>
      </c>
      <c r="M46" s="10" t="s">
        <v>27</v>
      </c>
      <c r="N46" s="8" t="n">
        <v>0.02</v>
      </c>
    </row>
    <row r="47" customFormat="false" ht="17.2" hidden="false" customHeight="false" outlineLevel="0" collapsed="false">
      <c r="B47" s="2" t="s">
        <v>56</v>
      </c>
      <c r="C47" s="2" t="s">
        <v>30</v>
      </c>
      <c r="E47" s="0" t="n">
        <f aca="false">D47*25</f>
        <v>0</v>
      </c>
      <c r="M47" s="10" t="s">
        <v>18</v>
      </c>
      <c r="N47" s="8" t="n">
        <v>0.035</v>
      </c>
    </row>
    <row r="48" customFormat="false" ht="17.2" hidden="false" customHeight="false" outlineLevel="0" collapsed="false">
      <c r="B48" s="2" t="s">
        <v>19</v>
      </c>
      <c r="C48" s="2" t="s">
        <v>57</v>
      </c>
      <c r="D48" s="0" t="n">
        <v>2.5</v>
      </c>
      <c r="E48" s="0" t="n">
        <f aca="false">D48*25</f>
        <v>62.5</v>
      </c>
      <c r="F48" s="0" t="n">
        <v>5.25</v>
      </c>
      <c r="H48" s="0" t="n">
        <v>103000</v>
      </c>
      <c r="I48" s="0" t="n">
        <v>5220</v>
      </c>
      <c r="J48" s="0" t="n">
        <f aca="false">H48/80</f>
        <v>1287.5</v>
      </c>
      <c r="K48" s="0" t="n">
        <f aca="false">I48/80</f>
        <v>65.25</v>
      </c>
      <c r="M48" s="10" t="s">
        <v>56</v>
      </c>
      <c r="N48" s="8" t="n">
        <v>0.015</v>
      </c>
    </row>
    <row r="49" customFormat="false" ht="17.2" hidden="false" customHeight="false" outlineLevel="0" collapsed="false">
      <c r="B49" s="2" t="s">
        <v>19</v>
      </c>
      <c r="C49" s="2" t="s">
        <v>58</v>
      </c>
      <c r="D49" s="0" t="n">
        <v>2.5</v>
      </c>
      <c r="E49" s="0" t="n">
        <f aca="false">D49*25</f>
        <v>62.5</v>
      </c>
      <c r="F49" s="0" t="n">
        <v>9.3</v>
      </c>
      <c r="M49" s="10" t="s">
        <v>32</v>
      </c>
      <c r="N49" s="8" t="n">
        <v>0</v>
      </c>
    </row>
    <row r="50" customFormat="false" ht="17.2" hidden="false" customHeight="false" outlineLevel="0" collapsed="false">
      <c r="B50" s="2" t="s">
        <v>51</v>
      </c>
      <c r="C50" s="2" t="s">
        <v>57</v>
      </c>
      <c r="H50" s="0" t="n">
        <v>14400</v>
      </c>
      <c r="I50" s="0" t="n">
        <v>2500</v>
      </c>
      <c r="J50" s="0" t="n">
        <f aca="false">H50/80</f>
        <v>180</v>
      </c>
      <c r="K50" s="0" t="n">
        <f aca="false">I50/80</f>
        <v>31.25</v>
      </c>
      <c r="M50" s="10" t="s">
        <v>38</v>
      </c>
      <c r="N50" s="8" t="n">
        <v>0.015</v>
      </c>
    </row>
    <row r="51" customFormat="false" ht="17.2" hidden="false" customHeight="false" outlineLevel="0" collapsed="false">
      <c r="B51" s="2" t="s">
        <v>51</v>
      </c>
      <c r="C51" s="2" t="s">
        <v>58</v>
      </c>
      <c r="M51" s="10" t="s">
        <v>46</v>
      </c>
      <c r="N51" s="8" t="n">
        <v>0.015</v>
      </c>
    </row>
    <row r="52" customFormat="false" ht="17.2" hidden="false" customHeight="false" outlineLevel="0" collapsed="false">
      <c r="B52" s="2" t="s">
        <v>43</v>
      </c>
      <c r="C52" s="2" t="s">
        <v>57</v>
      </c>
      <c r="M52" s="10" t="s">
        <v>50</v>
      </c>
      <c r="N52" s="8" t="n">
        <v>0</v>
      </c>
    </row>
    <row r="53" customFormat="false" ht="13.4" hidden="false" customHeight="false" outlineLevel="0" collapsed="false">
      <c r="B53" s="2" t="s">
        <v>43</v>
      </c>
      <c r="C53" s="2" t="s">
        <v>30</v>
      </c>
    </row>
    <row r="54" customFormat="false" ht="13.4" hidden="false" customHeight="false" outlineLevel="0" collapsed="false">
      <c r="B54" s="2" t="s">
        <v>43</v>
      </c>
      <c r="C54" s="2" t="s">
        <v>23</v>
      </c>
    </row>
    <row r="55" customFormat="false" ht="13.4" hidden="false" customHeight="false" outlineLevel="0" collapsed="false">
      <c r="B55" s="2" t="s">
        <v>43</v>
      </c>
      <c r="C55" s="2" t="s">
        <v>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3" activeCellId="0" sqref="B3"/>
    </sheetView>
  </sheetViews>
  <sheetFormatPr defaultRowHeight="12.8"/>
  <cols>
    <col collapsed="false" hidden="false" max="1" min="1" style="0" width="33.7040816326531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64</v>
      </c>
    </row>
    <row r="2" customFormat="false" ht="12.8" hidden="false" customHeight="false" outlineLevel="0" collapsed="false">
      <c r="A2" s="1" t="s">
        <v>65</v>
      </c>
      <c r="B2" s="1" t="s">
        <v>66</v>
      </c>
      <c r="C2" s="1" t="s">
        <v>67</v>
      </c>
      <c r="D2" s="1" t="s">
        <v>68</v>
      </c>
      <c r="E2" s="1" t="s">
        <v>69</v>
      </c>
      <c r="F2" s="1" t="s">
        <v>70</v>
      </c>
      <c r="G2" s="1" t="s">
        <v>71</v>
      </c>
    </row>
    <row r="3" customFormat="false" ht="12.8" hidden="false" customHeight="false" outlineLevel="0" collapsed="false">
      <c r="A3" s="2" t="s">
        <v>72</v>
      </c>
      <c r="B3" s="3" t="n">
        <v>3.04411088063045</v>
      </c>
      <c r="C3" s="3" t="n">
        <v>3.34852196869349</v>
      </c>
      <c r="D3" s="3" t="n">
        <v>3.65293305675654</v>
      </c>
      <c r="E3" s="3" t="n">
        <v>3.95734414481958</v>
      </c>
      <c r="F3" s="3" t="n">
        <v>4.26175523288263</v>
      </c>
      <c r="G3" s="3" t="n">
        <v>4.56616632094567</v>
      </c>
    </row>
    <row r="4" customFormat="false" ht="12.8" hidden="false" customHeight="false" outlineLevel="0" collapsed="false">
      <c r="A4" s="2" t="s">
        <v>73</v>
      </c>
      <c r="B4" s="3" t="n">
        <v>3.27001131624909</v>
      </c>
      <c r="C4" s="3" t="n">
        <v>3.597012447874</v>
      </c>
      <c r="D4" s="3" t="n">
        <v>3.92401357949891</v>
      </c>
      <c r="E4" s="3" t="n">
        <v>4.25101471112382</v>
      </c>
      <c r="F4" s="3" t="n">
        <v>4.57801584274873</v>
      </c>
      <c r="G4" s="3" t="n">
        <v>4.90501697437364</v>
      </c>
    </row>
    <row r="5" customFormat="false" ht="12.8" hidden="false" customHeight="false" outlineLevel="0" collapsed="false">
      <c r="A5" s="2" t="s">
        <v>74</v>
      </c>
      <c r="B5" s="3" t="n">
        <v>3.56228349719604</v>
      </c>
      <c r="C5" s="3" t="n">
        <v>3.91851184691564</v>
      </c>
      <c r="D5" s="3" t="n">
        <v>4.27474019663524</v>
      </c>
      <c r="E5" s="3" t="n">
        <v>4.63096854635485</v>
      </c>
      <c r="F5" s="3" t="n">
        <v>4.98719689607445</v>
      </c>
      <c r="G5" s="3" t="n">
        <v>5.34342524579406</v>
      </c>
    </row>
    <row r="6" customFormat="false" ht="12.8" hidden="false" customHeight="false" outlineLevel="0" collapsed="false">
      <c r="A6" s="2" t="s">
        <v>75</v>
      </c>
      <c r="B6" s="3" t="n">
        <v>3.06738694086627</v>
      </c>
      <c r="C6" s="3" t="n">
        <v>3.37412563495289</v>
      </c>
      <c r="D6" s="3" t="n">
        <v>3.68086432903952</v>
      </c>
      <c r="E6" s="3" t="n">
        <v>3.98760302312614</v>
      </c>
      <c r="F6" s="3" t="n">
        <v>4.29434171721277</v>
      </c>
      <c r="G6" s="3" t="n">
        <v>4.6010804112994</v>
      </c>
    </row>
    <row r="7" customFormat="false" ht="12.8" hidden="false" customHeight="false" outlineLevel="0" collapsed="false">
      <c r="A7" s="2" t="s">
        <v>76</v>
      </c>
      <c r="B7" s="3" t="n">
        <v>2.79817008546082</v>
      </c>
      <c r="C7" s="3" t="n">
        <v>3.0779870940069</v>
      </c>
      <c r="D7" s="3" t="n">
        <v>3.35780410255298</v>
      </c>
      <c r="E7" s="3" t="n">
        <v>3.63762111109906</v>
      </c>
      <c r="F7" s="3" t="n">
        <v>3.91743811964514</v>
      </c>
      <c r="G7" s="3" t="n">
        <v>4.19725512819122</v>
      </c>
    </row>
    <row r="8" customFormat="false" ht="12.8" hidden="false" customHeight="false" outlineLevel="0" collapsed="false">
      <c r="A8" s="2" t="s">
        <v>77</v>
      </c>
      <c r="B8" s="3" t="n">
        <v>3.0290116694466</v>
      </c>
      <c r="C8" s="3" t="n">
        <v>3.33191283639126</v>
      </c>
      <c r="D8" s="3" t="n">
        <v>3.63481400333592</v>
      </c>
      <c r="E8" s="3" t="n">
        <v>3.93771517028058</v>
      </c>
      <c r="F8" s="3" t="n">
        <v>4.24061633722524</v>
      </c>
      <c r="G8" s="3" t="n">
        <v>4.5435175041699</v>
      </c>
    </row>
    <row r="9" customFormat="false" ht="12.8" hidden="false" customHeight="false" outlineLevel="0" collapsed="false">
      <c r="A9" s="2" t="s">
        <v>78</v>
      </c>
      <c r="B9" s="3" t="n">
        <v>3.03428207117069</v>
      </c>
      <c r="C9" s="3" t="n">
        <v>3.33771027828776</v>
      </c>
      <c r="D9" s="3" t="n">
        <v>3.64113848540482</v>
      </c>
      <c r="E9" s="3" t="n">
        <v>3.94456669252189</v>
      </c>
      <c r="F9" s="3" t="n">
        <v>4.24799489963896</v>
      </c>
      <c r="G9" s="3" t="n">
        <v>4.55142310675603</v>
      </c>
    </row>
    <row r="10" customFormat="false" ht="12.8" hidden="false" customHeight="false" outlineLevel="0" collapsed="false">
      <c r="A10" s="2" t="s">
        <v>79</v>
      </c>
      <c r="B10" s="3" t="n">
        <v>1</v>
      </c>
      <c r="C10" s="3" t="n">
        <v>1.1</v>
      </c>
      <c r="D10" s="3" t="n">
        <v>1.2</v>
      </c>
      <c r="E10" s="3" t="n">
        <v>1.3</v>
      </c>
      <c r="F10" s="3" t="n">
        <v>1.4</v>
      </c>
      <c r="G10" s="3" t="n">
        <v>1.5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8383"/>
  <sheetViews>
    <sheetView windowProtection="false" showFormulas="false" showGridLines="true" showRowColHeaders="true" showZeros="true" rightToLeft="false" tabSelected="false" showOutlineSymbols="true" defaultGridColor="true" view="normal" topLeftCell="G8288" colorId="64" zoomScale="75" zoomScaleNormal="75" zoomScalePageLayoutView="100" workbookViewId="0">
      <selection pane="topLeft" activeCell="N1" activeCellId="0" sqref="N1"/>
    </sheetView>
  </sheetViews>
  <sheetFormatPr defaultRowHeight="12.8"/>
  <cols>
    <col collapsed="false" hidden="false" max="3" min="1" style="0" width="11.5204081632653"/>
    <col collapsed="false" hidden="false" max="4" min="4" style="0" width="27.780612244898"/>
    <col collapsed="false" hidden="false" max="13" min="5" style="0" width="11.5204081632653"/>
    <col collapsed="false" hidden="false" max="14" min="14" style="0" width="21.2908163265306"/>
    <col collapsed="false" hidden="false" max="1025" min="15" style="0" width="11.5204081632653"/>
  </cols>
  <sheetData>
    <row r="1" customFormat="false" ht="13.8" hidden="false" customHeight="false" outlineLevel="0" collapsed="false">
      <c r="A1" s="0" t="s">
        <v>65</v>
      </c>
      <c r="B1" s="0" t="s">
        <v>80</v>
      </c>
      <c r="C1" s="11" t="s">
        <v>81</v>
      </c>
      <c r="D1" s="11" t="s">
        <v>82</v>
      </c>
      <c r="E1" s="11" t="s">
        <v>3</v>
      </c>
      <c r="F1" s="11" t="s">
        <v>83</v>
      </c>
      <c r="G1" s="11" t="s">
        <v>4</v>
      </c>
      <c r="H1" s="11" t="s">
        <v>84</v>
      </c>
      <c r="I1" s="11" t="s">
        <v>85</v>
      </c>
      <c r="J1" s="11" t="s">
        <v>86</v>
      </c>
      <c r="K1" s="0" t="s">
        <v>87</v>
      </c>
      <c r="L1" s="0" t="s">
        <v>88</v>
      </c>
      <c r="N1" s="0" t="str">
        <f aca="false">A1</f>
        <v>BRANCHE</v>
      </c>
      <c r="O1" s="0" t="str">
        <f aca="false">B1</f>
        <v>SS_BRANCHE</v>
      </c>
      <c r="P1" s="0" t="str">
        <f aca="false">C1</f>
        <v>BAT_TYPE</v>
      </c>
      <c r="Q1" s="0" t="str">
        <f aca="false">D1</f>
        <v>PRODUCTION_CHAUD</v>
      </c>
      <c r="R1" s="0" t="str">
        <f aca="false">E1</f>
        <v>ENERGIE</v>
      </c>
      <c r="S1" s="0" t="str">
        <f aca="false">F1</f>
        <v>ID_AGREG</v>
      </c>
      <c r="T1" s="0" t="str">
        <f aca="false">G1</f>
        <v>PERIODE</v>
      </c>
      <c r="U1" s="0" t="str">
        <f aca="false">H1</f>
        <v>RDT</v>
      </c>
      <c r="V1" s="0" t="str">
        <f aca="false">I1</f>
        <v>COUT</v>
      </c>
      <c r="W1" s="0" t="str">
        <f aca="false">J1</f>
        <v>CEE</v>
      </c>
    </row>
    <row r="2" customFormat="false" ht="12.8" hidden="false" customHeight="false" outlineLevel="0" collapsed="false">
      <c r="A2" s="0" t="s">
        <v>72</v>
      </c>
      <c r="B2" s="0" t="s">
        <v>89</v>
      </c>
      <c r="C2" s="0" t="s">
        <v>90</v>
      </c>
      <c r="D2" s="0" t="s">
        <v>19</v>
      </c>
      <c r="E2" s="0" t="s">
        <v>57</v>
      </c>
      <c r="F2" s="0" t="s">
        <v>91</v>
      </c>
      <c r="G2" s="0" t="s">
        <v>15</v>
      </c>
      <c r="H2" s="0" t="n">
        <v>0.660434930888735</v>
      </c>
      <c r="I2" s="0" t="n">
        <v>23.340074954646</v>
      </c>
      <c r="J2" s="0" t="n">
        <v>0</v>
      </c>
      <c r="K2" s="0" t="n">
        <f aca="false">I2*SUMIFS(syst_chauffage!$H$3:$H$27,syst_chauffage!$B$3:$B$27,D2,syst_chauffage!$C$3:$C$27,E2)</f>
        <v>32.500509936885</v>
      </c>
      <c r="L2" s="12" t="n">
        <f aca="false">H2*SUMIFS(syst_chauffage!$K$3:$K$27,syst_chauffage!$B$3:$B$27,D2,syst_chauffage!$C$3:$C$27,E2)</f>
        <v>0.660434930888735</v>
      </c>
      <c r="M2" s="12"/>
      <c r="N2" s="0" t="str">
        <f aca="false">A2</f>
        <v>Bureaux Administration</v>
      </c>
      <c r="O2" s="0" t="str">
        <f aca="false">B2</f>
        <v>Administration</v>
      </c>
      <c r="P2" s="0" t="str">
        <f aca="false">C2</f>
        <v>immeuble peri urbain</v>
      </c>
      <c r="Q2" s="0" t="str">
        <f aca="false">D2</f>
        <v>Autre système centralisé</v>
      </c>
      <c r="R2" s="0" t="str">
        <f aca="false">E2</f>
        <v>Autres</v>
      </c>
      <c r="S2" s="0" t="str">
        <f aca="false">F2</f>
        <v>0101420101</v>
      </c>
      <c r="T2" s="0" t="str">
        <f aca="false">G2</f>
        <v>1</v>
      </c>
      <c r="U2" s="0" t="n">
        <f aca="false">L2</f>
        <v>0.660434930888735</v>
      </c>
      <c r="V2" s="0" t="n">
        <f aca="false">K2</f>
        <v>32.500509936885</v>
      </c>
      <c r="W2" s="0" t="n">
        <f aca="false">J2</f>
        <v>0</v>
      </c>
    </row>
    <row r="3" customFormat="false" ht="12.8" hidden="false" customHeight="false" outlineLevel="0" collapsed="false">
      <c r="A3" s="0" t="s">
        <v>72</v>
      </c>
      <c r="B3" s="0" t="s">
        <v>89</v>
      </c>
      <c r="C3" s="0" t="s">
        <v>90</v>
      </c>
      <c r="D3" s="0" t="s">
        <v>19</v>
      </c>
      <c r="E3" s="0" t="s">
        <v>58</v>
      </c>
      <c r="F3" s="0" t="s">
        <v>92</v>
      </c>
      <c r="G3" s="0" t="s">
        <v>15</v>
      </c>
      <c r="H3" s="0" t="n">
        <v>0.673090327300143</v>
      </c>
      <c r="I3" s="0" t="n">
        <v>22.7213704444822</v>
      </c>
      <c r="J3" s="0" t="n">
        <v>935</v>
      </c>
      <c r="K3" s="0" t="n">
        <f aca="false">I3*SUMIFS(syst_chauffage!$H$3:$H$27,syst_chauffage!$B$3:$B$27,D3,syst_chauffage!$C$3:$C$27,E3)</f>
        <v>37.375509000026</v>
      </c>
      <c r="L3" s="12" t="n">
        <f aca="false">H3*SUMIFS(syst_chauffage!$K$3:$K$27,syst_chauffage!$B$3:$B$27,D3,syst_chauffage!$C$3:$C$27,E3)</f>
        <v>0.673090327300143</v>
      </c>
      <c r="N3" s="0" t="str">
        <f aca="false">A3</f>
        <v>Bureaux Administration</v>
      </c>
      <c r="O3" s="0" t="str">
        <f aca="false">B3</f>
        <v>Administration</v>
      </c>
      <c r="P3" s="0" t="str">
        <f aca="false">C3</f>
        <v>immeuble peri urbain</v>
      </c>
      <c r="Q3" s="0" t="str">
        <f aca="false">D3</f>
        <v>Autre système centralisé</v>
      </c>
      <c r="R3" s="0" t="str">
        <f aca="false">E3</f>
        <v>Urbain</v>
      </c>
      <c r="S3" s="0" t="str">
        <f aca="false">F3</f>
        <v>0101420106</v>
      </c>
      <c r="T3" s="0" t="str">
        <f aca="false">G3</f>
        <v>1</v>
      </c>
      <c r="U3" s="0" t="n">
        <f aca="false">L3</f>
        <v>0.673090327300143</v>
      </c>
      <c r="V3" s="0" t="n">
        <f aca="false">K3</f>
        <v>37.375509000026</v>
      </c>
      <c r="W3" s="0" t="n">
        <f aca="false">J3</f>
        <v>935</v>
      </c>
    </row>
    <row r="4" customFormat="false" ht="12.8" hidden="false" customHeight="false" outlineLevel="0" collapsed="false">
      <c r="A4" s="0" t="s">
        <v>72</v>
      </c>
      <c r="B4" s="0" t="s">
        <v>89</v>
      </c>
      <c r="C4" s="0" t="s">
        <v>90</v>
      </c>
      <c r="D4" s="0" t="s">
        <v>22</v>
      </c>
      <c r="E4" s="0" t="s">
        <v>23</v>
      </c>
      <c r="F4" s="0" t="s">
        <v>93</v>
      </c>
      <c r="G4" s="0" t="s">
        <v>15</v>
      </c>
      <c r="H4" s="0" t="n">
        <v>0.551585142123673</v>
      </c>
      <c r="I4" s="0" t="n">
        <v>12.8829772977718</v>
      </c>
      <c r="J4" s="0" t="n">
        <v>0</v>
      </c>
      <c r="K4" s="0" t="n">
        <f aca="false">I4*SUMIFS(syst_chauffage!$H$3:$H$27,syst_chauffage!$B$3:$B$27,D4,syst_chauffage!$C$3:$C$27,E4)</f>
        <v>22.6872129943317</v>
      </c>
      <c r="L4" s="12" t="n">
        <f aca="false">H4*SUMIFS(syst_chauffage!$K$3:$K$27,syst_chauffage!$B$3:$B$27,D4,syst_chauffage!$C$3:$C$27,E4)</f>
        <v>0.551585142123673</v>
      </c>
      <c r="N4" s="0" t="str">
        <f aca="false">A4</f>
        <v>Bureaux Administration</v>
      </c>
      <c r="O4" s="0" t="str">
        <f aca="false">B4</f>
        <v>Administration</v>
      </c>
      <c r="P4" s="0" t="str">
        <f aca="false">C4</f>
        <v>immeuble peri urbain</v>
      </c>
      <c r="Q4" s="0" t="str">
        <f aca="false">D4</f>
        <v>Chaudière fioul</v>
      </c>
      <c r="R4" s="0" t="str">
        <f aca="false">E4</f>
        <v>Fioul</v>
      </c>
      <c r="S4" s="0" t="str">
        <f aca="false">F4</f>
        <v>0101420303</v>
      </c>
      <c r="T4" s="0" t="str">
        <f aca="false">G4</f>
        <v>1</v>
      </c>
      <c r="U4" s="0" t="n">
        <f aca="false">L4</f>
        <v>0.551585142123673</v>
      </c>
      <c r="V4" s="0" t="n">
        <f aca="false">K4</f>
        <v>22.6872129943317</v>
      </c>
      <c r="W4" s="0" t="n">
        <f aca="false">J4</f>
        <v>0</v>
      </c>
    </row>
    <row r="5" customFormat="false" ht="12.8" hidden="false" customHeight="false" outlineLevel="0" collapsed="false">
      <c r="A5" s="0" t="s">
        <v>72</v>
      </c>
      <c r="B5" s="0" t="s">
        <v>89</v>
      </c>
      <c r="C5" s="0" t="s">
        <v>90</v>
      </c>
      <c r="D5" s="0" t="s">
        <v>13</v>
      </c>
      <c r="E5" s="0" t="s">
        <v>14</v>
      </c>
      <c r="F5" s="0" t="s">
        <v>94</v>
      </c>
      <c r="G5" s="0" t="s">
        <v>15</v>
      </c>
      <c r="H5" s="0" t="n">
        <v>0.727301944094239</v>
      </c>
      <c r="I5" s="0" t="n">
        <v>8.97300064962139</v>
      </c>
      <c r="J5" s="0" t="n">
        <v>363</v>
      </c>
      <c r="K5" s="0" t="n">
        <f aca="false">I5*SUMIFS(syst_chauffage!$H$3:$H$27,syst_chauffage!$B$3:$B$27,D5,syst_chauffage!$C$3:$C$27,E5)</f>
        <v>18.1217979671942</v>
      </c>
      <c r="L5" s="12" t="n">
        <f aca="false">H5*SUMIFS(syst_chauffage!$K$3:$K$27,syst_chauffage!$B$3:$B$27,D5,syst_chauffage!$C$3:$C$27,E5)</f>
        <v>0.727301944094239</v>
      </c>
      <c r="N5" s="0" t="str">
        <f aca="false">A5</f>
        <v>Bureaux Administration</v>
      </c>
      <c r="O5" s="0" t="str">
        <f aca="false">B5</f>
        <v>Administration</v>
      </c>
      <c r="P5" s="0" t="str">
        <f aca="false">C5</f>
        <v>immeuble peri urbain</v>
      </c>
      <c r="Q5" s="0" t="str">
        <f aca="false">D5</f>
        <v>Chaudière gaz</v>
      </c>
      <c r="R5" s="0" t="str">
        <f aca="false">E5</f>
        <v>Gaz</v>
      </c>
      <c r="S5" s="0" t="str">
        <f aca="false">F5</f>
        <v>0101420404</v>
      </c>
      <c r="T5" s="0" t="str">
        <f aca="false">G5</f>
        <v>1</v>
      </c>
      <c r="U5" s="0" t="n">
        <f aca="false">L5</f>
        <v>0.727301944094239</v>
      </c>
      <c r="V5" s="0" t="n">
        <f aca="false">K5</f>
        <v>18.1217979671942</v>
      </c>
      <c r="W5" s="0" t="n">
        <f aca="false">J5</f>
        <v>363</v>
      </c>
    </row>
    <row r="6" customFormat="false" ht="12.8" hidden="false" customHeight="false" outlineLevel="0" collapsed="false">
      <c r="A6" s="0" t="s">
        <v>72</v>
      </c>
      <c r="B6" s="0" t="s">
        <v>89</v>
      </c>
      <c r="C6" s="0" t="s">
        <v>90</v>
      </c>
      <c r="D6" s="0" t="s">
        <v>33</v>
      </c>
      <c r="E6" s="0" t="s">
        <v>30</v>
      </c>
      <c r="F6" s="0" t="s">
        <v>95</v>
      </c>
      <c r="G6" s="0" t="s">
        <v>15</v>
      </c>
      <c r="H6" s="0" t="n">
        <v>2.45701711046511</v>
      </c>
      <c r="I6" s="0" t="n">
        <v>28.9340366960554</v>
      </c>
      <c r="J6" s="0" t="n">
        <v>900</v>
      </c>
      <c r="K6" s="0" t="n">
        <f aca="false">I6*SUMIFS(syst_chauffage!$H$3:$H$27,syst_chauffage!$B$3:$B$27,D6,syst_chauffage!$C$3:$C$27,E6)</f>
        <v>42.2355881711395</v>
      </c>
      <c r="L6" s="12" t="n">
        <f aca="false">H6*SUMIFS(syst_chauffage!$K$3:$K$27,syst_chauffage!$B$3:$B$27,D6,syst_chauffage!$C$3:$C$27,E6)</f>
        <v>2.06436250218387</v>
      </c>
      <c r="N6" s="0" t="str">
        <f aca="false">A6</f>
        <v>Bureaux Administration</v>
      </c>
      <c r="O6" s="0" t="str">
        <f aca="false">B6</f>
        <v>Administration</v>
      </c>
      <c r="P6" s="0" t="str">
        <f aca="false">C6</f>
        <v>immeuble peri urbain</v>
      </c>
      <c r="Q6" s="0" t="str">
        <f aca="false">D6</f>
        <v>DRV</v>
      </c>
      <c r="R6" s="0" t="str">
        <f aca="false">E6</f>
        <v>Electricité</v>
      </c>
      <c r="S6" s="0" t="str">
        <f aca="false">F6</f>
        <v>0101420502</v>
      </c>
      <c r="T6" s="0" t="str">
        <f aca="false">G6</f>
        <v>1</v>
      </c>
      <c r="U6" s="0" t="n">
        <f aca="false">L6</f>
        <v>2.06436250218387</v>
      </c>
      <c r="V6" s="0" t="n">
        <f aca="false">K6</f>
        <v>42.2355881711395</v>
      </c>
      <c r="W6" s="0" t="n">
        <f aca="false">J6</f>
        <v>900</v>
      </c>
    </row>
    <row r="7" customFormat="false" ht="12.8" hidden="false" customHeight="false" outlineLevel="0" collapsed="false">
      <c r="A7" s="0" t="s">
        <v>72</v>
      </c>
      <c r="B7" s="0" t="s">
        <v>89</v>
      </c>
      <c r="C7" s="0" t="s">
        <v>90</v>
      </c>
      <c r="D7" s="0" t="s">
        <v>29</v>
      </c>
      <c r="E7" s="0" t="s">
        <v>30</v>
      </c>
      <c r="F7" s="0" t="s">
        <v>96</v>
      </c>
      <c r="G7" s="0" t="s">
        <v>15</v>
      </c>
      <c r="H7" s="0" t="n">
        <v>0.92</v>
      </c>
      <c r="I7" s="0" t="n">
        <v>10.4</v>
      </c>
      <c r="J7" s="0" t="n">
        <v>0</v>
      </c>
      <c r="K7" s="0" t="n">
        <f aca="false">I7*SUMIFS(syst_chauffage!$H$3:$H$27,syst_chauffage!$B$3:$B$27,D7,syst_chauffage!$C$3:$C$27,E7)</f>
        <v>3</v>
      </c>
      <c r="L7" s="12" t="n">
        <f aca="false">H7*SUMIFS(syst_chauffage!$K$3:$K$27,syst_chauffage!$B$3:$B$27,D7,syst_chauffage!$C$3:$C$27,E7)</f>
        <v>0.92</v>
      </c>
      <c r="N7" s="0" t="str">
        <f aca="false">A7</f>
        <v>Bureaux Administration</v>
      </c>
      <c r="O7" s="0" t="str">
        <f aca="false">B7</f>
        <v>Administration</v>
      </c>
      <c r="P7" s="0" t="str">
        <f aca="false">C7</f>
        <v>immeuble peri urbain</v>
      </c>
      <c r="Q7" s="0" t="str">
        <f aca="false">D7</f>
        <v>Electrique direct</v>
      </c>
      <c r="R7" s="0" t="str">
        <f aca="false">E7</f>
        <v>Electricité</v>
      </c>
      <c r="S7" s="0" t="str">
        <f aca="false">F7</f>
        <v>0101420602</v>
      </c>
      <c r="T7" s="0" t="str">
        <f aca="false">G7</f>
        <v>1</v>
      </c>
      <c r="U7" s="0" t="n">
        <f aca="false">L7</f>
        <v>0.92</v>
      </c>
      <c r="V7" s="0" t="n">
        <f aca="false">K7</f>
        <v>3</v>
      </c>
      <c r="W7" s="0" t="n">
        <f aca="false">J7</f>
        <v>0</v>
      </c>
    </row>
    <row r="8" customFormat="false" ht="12.8" hidden="false" customHeight="false" outlineLevel="0" collapsed="false">
      <c r="A8" s="0" t="s">
        <v>72</v>
      </c>
      <c r="B8" s="0" t="s">
        <v>89</v>
      </c>
      <c r="C8" s="0" t="s">
        <v>90</v>
      </c>
      <c r="D8" s="0" t="s">
        <v>51</v>
      </c>
      <c r="E8" s="0" t="s">
        <v>57</v>
      </c>
      <c r="F8" s="0" t="s">
        <v>97</v>
      </c>
      <c r="G8" s="0" t="s">
        <v>15</v>
      </c>
      <c r="H8" s="0" t="n">
        <v>0.762040304871617</v>
      </c>
      <c r="I8" s="0" t="n">
        <v>27.7858035174358</v>
      </c>
      <c r="J8" s="0" t="n">
        <v>0</v>
      </c>
      <c r="K8" s="0" t="n">
        <f aca="false">I8*SUMIFS(syst_chauffage!$H$3:$H$27,syst_chauffage!$B$3:$B$27,D8,syst_chauffage!$C$3:$C$27,E8)</f>
        <v>58.8740569063062</v>
      </c>
      <c r="L8" s="12" t="n">
        <f aca="false">H8*SUMIFS(syst_chauffage!$K$3:$K$27,syst_chauffage!$B$3:$B$27,D8,syst_chauffage!$C$3:$C$27,E8)</f>
        <v>0.762040304871617</v>
      </c>
      <c r="N8" s="0" t="str">
        <f aca="false">A8</f>
        <v>Bureaux Administration</v>
      </c>
      <c r="O8" s="0" t="str">
        <f aca="false">B8</f>
        <v>Administration</v>
      </c>
      <c r="P8" s="0" t="str">
        <f aca="false">C8</f>
        <v>immeuble peri urbain</v>
      </c>
      <c r="Q8" s="0" t="str">
        <f aca="false">D8</f>
        <v>Autre système centralisé performant</v>
      </c>
      <c r="R8" s="0" t="str">
        <f aca="false">E8</f>
        <v>Autres</v>
      </c>
      <c r="S8" s="0" t="str">
        <f aca="false">F8</f>
        <v>0101422101</v>
      </c>
      <c r="T8" s="0" t="str">
        <f aca="false">G8</f>
        <v>1</v>
      </c>
      <c r="U8" s="0" t="n">
        <f aca="false">L8</f>
        <v>0.762040304871617</v>
      </c>
      <c r="V8" s="0" t="n">
        <f aca="false">K8</f>
        <v>58.8740569063062</v>
      </c>
      <c r="W8" s="0" t="n">
        <f aca="false">J8</f>
        <v>0</v>
      </c>
    </row>
    <row r="9" customFormat="false" ht="12.8" hidden="false" customHeight="false" outlineLevel="0" collapsed="false">
      <c r="A9" s="0" t="s">
        <v>72</v>
      </c>
      <c r="B9" s="0" t="s">
        <v>89</v>
      </c>
      <c r="C9" s="0" t="s">
        <v>90</v>
      </c>
      <c r="D9" s="0" t="s">
        <v>51</v>
      </c>
      <c r="E9" s="0" t="s">
        <v>58</v>
      </c>
      <c r="F9" s="0" t="s">
        <v>98</v>
      </c>
      <c r="G9" s="0" t="s">
        <v>15</v>
      </c>
      <c r="H9" s="0" t="n">
        <v>0.776642685346319</v>
      </c>
      <c r="I9" s="0" t="n">
        <v>27.0492505291454</v>
      </c>
      <c r="J9" s="0" t="n">
        <v>935</v>
      </c>
      <c r="K9" s="0" t="n">
        <f aca="false">I9*SUMIFS(syst_chauffage!$H$3:$H$27,syst_chauffage!$B$3:$B$27,D9,syst_chauffage!$C$3:$C$27,E9)</f>
        <v>57.7230872928087</v>
      </c>
      <c r="L9" s="12" t="n">
        <f aca="false">H9*SUMIFS(syst_chauffage!$K$3:$K$27,syst_chauffage!$B$3:$B$27,D9,syst_chauffage!$C$3:$C$27,E9)</f>
        <v>0.776642685346319</v>
      </c>
      <c r="N9" s="0" t="str">
        <f aca="false">A9</f>
        <v>Bureaux Administration</v>
      </c>
      <c r="O9" s="0" t="str">
        <f aca="false">B9</f>
        <v>Administration</v>
      </c>
      <c r="P9" s="0" t="str">
        <f aca="false">C9</f>
        <v>immeuble peri urbain</v>
      </c>
      <c r="Q9" s="0" t="str">
        <f aca="false">D9</f>
        <v>Autre système centralisé performant</v>
      </c>
      <c r="R9" s="0" t="str">
        <f aca="false">E9</f>
        <v>Urbain</v>
      </c>
      <c r="S9" s="0" t="str">
        <f aca="false">F9</f>
        <v>0101422106</v>
      </c>
      <c r="T9" s="0" t="str">
        <f aca="false">G9</f>
        <v>1</v>
      </c>
      <c r="U9" s="0" t="n">
        <f aca="false">L9</f>
        <v>0.776642685346319</v>
      </c>
      <c r="V9" s="0" t="n">
        <f aca="false">K9</f>
        <v>57.7230872928087</v>
      </c>
      <c r="W9" s="0" t="n">
        <f aca="false">J9</f>
        <v>935</v>
      </c>
    </row>
    <row r="10" customFormat="false" ht="12.8" hidden="false" customHeight="false" outlineLevel="0" collapsed="false">
      <c r="A10" s="0" t="s">
        <v>72</v>
      </c>
      <c r="B10" s="0" t="s">
        <v>89</v>
      </c>
      <c r="C10" s="0" t="s">
        <v>90</v>
      </c>
      <c r="D10" s="0" t="s">
        <v>27</v>
      </c>
      <c r="E10" s="0" t="s">
        <v>23</v>
      </c>
      <c r="F10" s="0" t="s">
        <v>99</v>
      </c>
      <c r="G10" s="0" t="s">
        <v>15</v>
      </c>
      <c r="H10" s="0" t="n">
        <v>0.720307631785739</v>
      </c>
      <c r="I10" s="0" t="n">
        <v>15.3368777354426</v>
      </c>
      <c r="J10" s="0" t="n">
        <v>836</v>
      </c>
      <c r="K10" s="0" t="n">
        <f aca="false">I10*SUMIFS(syst_chauffage!$H$3:$H$27,syst_chauffage!$B$3:$B$27,D10,syst_chauffage!$C$3:$C$27,E10)</f>
        <v>39.3299374602027</v>
      </c>
      <c r="L10" s="12" t="n">
        <f aca="false">H10*SUMIFS(syst_chauffage!$K$3:$K$27,syst_chauffage!$B$3:$B$27,D10,syst_chauffage!$C$3:$C$27,E10)</f>
        <v>0.720307631785739</v>
      </c>
      <c r="N10" s="0" t="str">
        <f aca="false">A10</f>
        <v>Bureaux Administration</v>
      </c>
      <c r="O10" s="0" t="str">
        <f aca="false">B10</f>
        <v>Administration</v>
      </c>
      <c r="P10" s="0" t="str">
        <f aca="false">C10</f>
        <v>immeuble peri urbain</v>
      </c>
      <c r="Q10" s="0" t="str">
        <f aca="false">D10</f>
        <v>Chaudière condensation fioul</v>
      </c>
      <c r="R10" s="0" t="str">
        <f aca="false">E10</f>
        <v>Fioul</v>
      </c>
      <c r="S10" s="0" t="str">
        <f aca="false">F10</f>
        <v>0101422303</v>
      </c>
      <c r="T10" s="0" t="str">
        <f aca="false">G10</f>
        <v>1</v>
      </c>
      <c r="U10" s="0" t="n">
        <f aca="false">L10</f>
        <v>0.720307631785739</v>
      </c>
      <c r="V10" s="0" t="n">
        <f aca="false">K10</f>
        <v>39.3299374602027</v>
      </c>
      <c r="W10" s="0" t="n">
        <f aca="false">J10</f>
        <v>836</v>
      </c>
    </row>
    <row r="11" customFormat="false" ht="12.8" hidden="false" customHeight="false" outlineLevel="0" collapsed="false">
      <c r="A11" s="0" t="s">
        <v>72</v>
      </c>
      <c r="B11" s="0" t="s">
        <v>89</v>
      </c>
      <c r="C11" s="0" t="s">
        <v>90</v>
      </c>
      <c r="D11" s="0" t="s">
        <v>18</v>
      </c>
      <c r="E11" s="0" t="s">
        <v>14</v>
      </c>
      <c r="F11" s="0" t="s">
        <v>100</v>
      </c>
      <c r="G11" s="0" t="s">
        <v>15</v>
      </c>
      <c r="H11" s="0" t="n">
        <v>0.950591675293633</v>
      </c>
      <c r="I11" s="0" t="n">
        <v>10.6821436305017</v>
      </c>
      <c r="J11" s="0" t="n">
        <v>836</v>
      </c>
      <c r="K11" s="0" t="n">
        <f aca="false">I11*SUMIFS(syst_chauffage!$H$3:$H$27,syst_chauffage!$B$3:$B$27,D11,syst_chauffage!$C$3:$C$27,E11)</f>
        <v>29.1080821289074</v>
      </c>
      <c r="L11" s="12" t="n">
        <f aca="false">H11*SUMIFS(syst_chauffage!$K$3:$K$27,syst_chauffage!$B$3:$B$27,D11,syst_chauffage!$C$3:$C$27,E11)</f>
        <v>0.923449326926962</v>
      </c>
      <c r="N11" s="0" t="str">
        <f aca="false">A11</f>
        <v>Bureaux Administration</v>
      </c>
      <c r="O11" s="0" t="str">
        <f aca="false">B11</f>
        <v>Administration</v>
      </c>
      <c r="P11" s="0" t="str">
        <f aca="false">C11</f>
        <v>immeuble peri urbain</v>
      </c>
      <c r="Q11" s="0" t="str">
        <f aca="false">D11</f>
        <v>Chaudière condensation gaz</v>
      </c>
      <c r="R11" s="0" t="str">
        <f aca="false">E11</f>
        <v>Gaz</v>
      </c>
      <c r="S11" s="0" t="str">
        <f aca="false">F11</f>
        <v>0101422404</v>
      </c>
      <c r="T11" s="0" t="str">
        <f aca="false">G11</f>
        <v>1</v>
      </c>
      <c r="U11" s="0" t="n">
        <f aca="false">L11</f>
        <v>0.923449326926962</v>
      </c>
      <c r="V11" s="0" t="n">
        <f aca="false">K11</f>
        <v>29.1080821289074</v>
      </c>
      <c r="W11" s="0" t="n">
        <f aca="false">J11</f>
        <v>836</v>
      </c>
    </row>
    <row r="12" customFormat="false" ht="12.8" hidden="false" customHeight="false" outlineLevel="0" collapsed="false">
      <c r="A12" s="0" t="s">
        <v>72</v>
      </c>
      <c r="B12" s="0" t="s">
        <v>89</v>
      </c>
      <c r="C12" s="0" t="s">
        <v>90</v>
      </c>
      <c r="D12" s="0" t="s">
        <v>56</v>
      </c>
      <c r="E12" s="0" t="s">
        <v>30</v>
      </c>
      <c r="F12" s="0" t="s">
        <v>101</v>
      </c>
      <c r="G12" s="0" t="s">
        <v>15</v>
      </c>
      <c r="H12" s="0" t="n">
        <v>3.17730976744185</v>
      </c>
      <c r="I12" s="0" t="n">
        <v>34.4452817810183</v>
      </c>
      <c r="J12" s="0" t="n">
        <v>990</v>
      </c>
      <c r="K12" s="0" t="n">
        <f aca="false">I12*SUMIFS(syst_chauffage!$H$3:$H$27,syst_chauffage!$B$3:$B$27,D12,syst_chauffage!$C$3:$C$27,E12)</f>
        <v>113.042574471258</v>
      </c>
      <c r="L12" s="12" t="n">
        <f aca="false">H12*SUMIFS(syst_chauffage!$K$3:$K$27,syst_chauffage!$B$3:$B$27,D12,syst_chauffage!$C$3:$C$27,E12)</f>
        <v>2.84247113628896</v>
      </c>
      <c r="N12" s="0" t="str">
        <f aca="false">A12</f>
        <v>Bureaux Administration</v>
      </c>
      <c r="O12" s="0" t="str">
        <f aca="false">B12</f>
        <v>Administration</v>
      </c>
      <c r="P12" s="0" t="str">
        <f aca="false">C12</f>
        <v>immeuble peri urbain</v>
      </c>
      <c r="Q12" s="0" t="str">
        <f aca="false">D12</f>
        <v>DRV performant</v>
      </c>
      <c r="R12" s="0" t="str">
        <f aca="false">E12</f>
        <v>Electricité</v>
      </c>
      <c r="S12" s="0" t="str">
        <f aca="false">F12</f>
        <v>0101422502</v>
      </c>
      <c r="T12" s="0" t="str">
        <f aca="false">G12</f>
        <v>1</v>
      </c>
      <c r="U12" s="0" t="n">
        <f aca="false">L12</f>
        <v>2.84247113628896</v>
      </c>
      <c r="V12" s="0" t="n">
        <f aca="false">K12</f>
        <v>113.042574471258</v>
      </c>
      <c r="W12" s="0" t="n">
        <f aca="false">J12</f>
        <v>990</v>
      </c>
    </row>
    <row r="13" customFormat="false" ht="12.8" hidden="false" customHeight="false" outlineLevel="0" collapsed="false">
      <c r="A13" s="0" t="s">
        <v>72</v>
      </c>
      <c r="B13" s="0" t="s">
        <v>89</v>
      </c>
      <c r="C13" s="0" t="s">
        <v>90</v>
      </c>
      <c r="D13" s="0" t="s">
        <v>32</v>
      </c>
      <c r="E13" s="0" t="s">
        <v>30</v>
      </c>
      <c r="F13" s="0" t="s">
        <v>102</v>
      </c>
      <c r="G13" s="0" t="s">
        <v>15</v>
      </c>
      <c r="H13" s="0" t="n">
        <v>1</v>
      </c>
      <c r="I13" s="0" t="n">
        <v>12</v>
      </c>
      <c r="J13" s="0" t="n">
        <v>0</v>
      </c>
      <c r="K13" s="0" t="n">
        <f aca="false">I13*SUMIFS(syst_chauffage!$H$3:$H$27,syst_chauffage!$B$3:$B$27,D13,syst_chauffage!$C$3:$C$27,E13)</f>
        <v>12</v>
      </c>
      <c r="L13" s="12" t="n">
        <f aca="false">H13*SUMIFS(syst_chauffage!$K$3:$K$27,syst_chauffage!$B$3:$B$27,D13,syst_chauffage!$C$3:$C$27,E13)</f>
        <v>1</v>
      </c>
      <c r="N13" s="0" t="str">
        <f aca="false">A13</f>
        <v>Bureaux Administration</v>
      </c>
      <c r="O13" s="0" t="str">
        <f aca="false">B13</f>
        <v>Administration</v>
      </c>
      <c r="P13" s="0" t="str">
        <f aca="false">C13</f>
        <v>immeuble peri urbain</v>
      </c>
      <c r="Q13" s="0" t="str">
        <f aca="false">D13</f>
        <v>Electrique direct performant</v>
      </c>
      <c r="R13" s="0" t="str">
        <f aca="false">E13</f>
        <v>Electricité</v>
      </c>
      <c r="S13" s="0" t="str">
        <f aca="false">F13</f>
        <v>0101422602</v>
      </c>
      <c r="T13" s="0" t="str">
        <f aca="false">G13</f>
        <v>1</v>
      </c>
      <c r="U13" s="0" t="n">
        <f aca="false">L13</f>
        <v>1</v>
      </c>
      <c r="V13" s="0" t="n">
        <f aca="false">K13</f>
        <v>12</v>
      </c>
      <c r="W13" s="0" t="n">
        <f aca="false">J13</f>
        <v>0</v>
      </c>
    </row>
    <row r="14" customFormat="false" ht="12.8" hidden="false" customHeight="false" outlineLevel="0" collapsed="false">
      <c r="A14" s="0" t="s">
        <v>72</v>
      </c>
      <c r="B14" s="0" t="s">
        <v>89</v>
      </c>
      <c r="C14" s="0" t="s">
        <v>103</v>
      </c>
      <c r="D14" s="0" t="s">
        <v>19</v>
      </c>
      <c r="E14" s="0" t="s">
        <v>57</v>
      </c>
      <c r="F14" s="0" t="s">
        <v>104</v>
      </c>
      <c r="G14" s="0" t="s">
        <v>15</v>
      </c>
      <c r="H14" s="0" t="n">
        <v>0.655336273817924</v>
      </c>
      <c r="I14" s="0" t="n">
        <v>18.1719866737283</v>
      </c>
      <c r="J14" s="0" t="n">
        <v>0</v>
      </c>
      <c r="K14" s="0" t="n">
        <f aca="false">I14*SUMIFS(syst_chauffage!$H$3:$H$27,syst_chauffage!$B$3:$B$27,D14,syst_chauffage!$C$3:$C$27,E14)</f>
        <v>25.3040675580558</v>
      </c>
      <c r="L14" s="12" t="n">
        <f aca="false">H14*SUMIFS(syst_chauffage!$K$3:$K$27,syst_chauffage!$B$3:$B$27,D14,syst_chauffage!$C$3:$C$27,E14)</f>
        <v>0.655336273817924</v>
      </c>
      <c r="N14" s="0" t="str">
        <f aca="false">A14</f>
        <v>Bureaux Administration</v>
      </c>
      <c r="O14" s="0" t="str">
        <f aca="false">B14</f>
        <v>Administration</v>
      </c>
      <c r="P14" s="0" t="str">
        <f aca="false">C14</f>
        <v>immeuble rénové</v>
      </c>
      <c r="Q14" s="0" t="str">
        <f aca="false">D14</f>
        <v>Autre système centralisé</v>
      </c>
      <c r="R14" s="0" t="str">
        <f aca="false">E14</f>
        <v>Autres</v>
      </c>
      <c r="S14" s="0" t="str">
        <f aca="false">F14</f>
        <v>0101440101</v>
      </c>
      <c r="T14" s="0" t="str">
        <f aca="false">G14</f>
        <v>1</v>
      </c>
      <c r="U14" s="0" t="n">
        <f aca="false">L14</f>
        <v>0.655336273817924</v>
      </c>
      <c r="V14" s="0" t="n">
        <f aca="false">K14</f>
        <v>25.3040675580558</v>
      </c>
      <c r="W14" s="0" t="n">
        <f aca="false">J14</f>
        <v>0</v>
      </c>
    </row>
    <row r="15" customFormat="false" ht="12.8" hidden="false" customHeight="false" outlineLevel="0" collapsed="false">
      <c r="A15" s="0" t="s">
        <v>72</v>
      </c>
      <c r="B15" s="0" t="s">
        <v>89</v>
      </c>
      <c r="C15" s="0" t="s">
        <v>103</v>
      </c>
      <c r="D15" s="0" t="s">
        <v>19</v>
      </c>
      <c r="E15" s="0" t="s">
        <v>58</v>
      </c>
      <c r="F15" s="0" t="s">
        <v>105</v>
      </c>
      <c r="G15" s="0" t="s">
        <v>15</v>
      </c>
      <c r="H15" s="0" t="n">
        <v>0.666866530330741</v>
      </c>
      <c r="I15" s="0" t="n">
        <v>15.6477134439303</v>
      </c>
      <c r="J15" s="0" t="n">
        <v>935</v>
      </c>
      <c r="K15" s="0" t="n">
        <f aca="false">I15*SUMIFS(syst_chauffage!$H$3:$H$27,syst_chauffage!$B$3:$B$27,D15,syst_chauffage!$C$3:$C$27,E15)</f>
        <v>25.7396998161909</v>
      </c>
      <c r="L15" s="12" t="n">
        <f aca="false">H15*SUMIFS(syst_chauffage!$K$3:$K$27,syst_chauffage!$B$3:$B$27,D15,syst_chauffage!$C$3:$C$27,E15)</f>
        <v>0.666866530330741</v>
      </c>
      <c r="N15" s="0" t="str">
        <f aca="false">A15</f>
        <v>Bureaux Administration</v>
      </c>
      <c r="O15" s="0" t="str">
        <f aca="false">B15</f>
        <v>Administration</v>
      </c>
      <c r="P15" s="0" t="str">
        <f aca="false">C15</f>
        <v>immeuble rénové</v>
      </c>
      <c r="Q15" s="0" t="str">
        <f aca="false">D15</f>
        <v>Autre système centralisé</v>
      </c>
      <c r="R15" s="0" t="str">
        <f aca="false">E15</f>
        <v>Urbain</v>
      </c>
      <c r="S15" s="0" t="str">
        <f aca="false">F15</f>
        <v>0101440106</v>
      </c>
      <c r="T15" s="0" t="str">
        <f aca="false">G15</f>
        <v>1</v>
      </c>
      <c r="U15" s="0" t="n">
        <f aca="false">L15</f>
        <v>0.666866530330741</v>
      </c>
      <c r="V15" s="0" t="n">
        <f aca="false">K15</f>
        <v>25.7396998161909</v>
      </c>
      <c r="W15" s="0" t="n">
        <f aca="false">J15</f>
        <v>935</v>
      </c>
    </row>
    <row r="16" customFormat="false" ht="12.8" hidden="false" customHeight="false" outlineLevel="0" collapsed="false">
      <c r="A16" s="0" t="s">
        <v>72</v>
      </c>
      <c r="B16" s="0" t="s">
        <v>89</v>
      </c>
      <c r="C16" s="0" t="s">
        <v>103</v>
      </c>
      <c r="D16" s="0" t="s">
        <v>22</v>
      </c>
      <c r="E16" s="0" t="s">
        <v>23</v>
      </c>
      <c r="F16" s="0" t="s">
        <v>106</v>
      </c>
      <c r="G16" s="0" t="s">
        <v>15</v>
      </c>
      <c r="H16" s="0" t="n">
        <v>0.554237424878381</v>
      </c>
      <c r="I16" s="0" t="n">
        <v>9.37097154505267</v>
      </c>
      <c r="J16" s="0" t="n">
        <v>0</v>
      </c>
      <c r="K16" s="0" t="n">
        <f aca="false">I16*SUMIFS(syst_chauffage!$H$3:$H$27,syst_chauffage!$B$3:$B$27,D16,syst_chauffage!$C$3:$C$27,E16)</f>
        <v>16.5024918147766</v>
      </c>
      <c r="L16" s="12" t="n">
        <f aca="false">H16*SUMIFS(syst_chauffage!$K$3:$K$27,syst_chauffage!$B$3:$B$27,D16,syst_chauffage!$C$3:$C$27,E16)</f>
        <v>0.554237424878381</v>
      </c>
      <c r="N16" s="0" t="str">
        <f aca="false">A16</f>
        <v>Bureaux Administration</v>
      </c>
      <c r="O16" s="0" t="str">
        <f aca="false">B16</f>
        <v>Administration</v>
      </c>
      <c r="P16" s="0" t="str">
        <f aca="false">C16</f>
        <v>immeuble rénové</v>
      </c>
      <c r="Q16" s="0" t="str">
        <f aca="false">D16</f>
        <v>Chaudière fioul</v>
      </c>
      <c r="R16" s="0" t="str">
        <f aca="false">E16</f>
        <v>Fioul</v>
      </c>
      <c r="S16" s="0" t="str">
        <f aca="false">F16</f>
        <v>0101440303</v>
      </c>
      <c r="T16" s="0" t="str">
        <f aca="false">G16</f>
        <v>1</v>
      </c>
      <c r="U16" s="0" t="n">
        <f aca="false">L16</f>
        <v>0.554237424878381</v>
      </c>
      <c r="V16" s="0" t="n">
        <f aca="false">K16</f>
        <v>16.5024918147766</v>
      </c>
      <c r="W16" s="0" t="n">
        <f aca="false">J16</f>
        <v>0</v>
      </c>
    </row>
    <row r="17" customFormat="false" ht="12.8" hidden="false" customHeight="false" outlineLevel="0" collapsed="false">
      <c r="A17" s="0" t="s">
        <v>72</v>
      </c>
      <c r="B17" s="0" t="s">
        <v>89</v>
      </c>
      <c r="C17" s="0" t="s">
        <v>103</v>
      </c>
      <c r="D17" s="0" t="s">
        <v>13</v>
      </c>
      <c r="E17" s="0" t="s">
        <v>14</v>
      </c>
      <c r="F17" s="0" t="s">
        <v>107</v>
      </c>
      <c r="G17" s="0" t="s">
        <v>15</v>
      </c>
      <c r="H17" s="0" t="n">
        <v>0.731566413973989</v>
      </c>
      <c r="I17" s="0" t="n">
        <v>6.48225909344529</v>
      </c>
      <c r="J17" s="0" t="n">
        <v>363</v>
      </c>
      <c r="K17" s="0" t="n">
        <f aca="false">I17*SUMIFS(syst_chauffage!$H$3:$H$27,syst_chauffage!$B$3:$B$27,D17,syst_chauffage!$C$3:$C$27,E17)</f>
        <v>13.0915169015818</v>
      </c>
      <c r="L17" s="12" t="n">
        <f aca="false">H17*SUMIFS(syst_chauffage!$K$3:$K$27,syst_chauffage!$B$3:$B$27,D17,syst_chauffage!$C$3:$C$27,E17)</f>
        <v>0.731566413973989</v>
      </c>
      <c r="N17" s="0" t="str">
        <f aca="false">A17</f>
        <v>Bureaux Administration</v>
      </c>
      <c r="O17" s="0" t="str">
        <f aca="false">B17</f>
        <v>Administration</v>
      </c>
      <c r="P17" s="0" t="str">
        <f aca="false">C17</f>
        <v>immeuble rénové</v>
      </c>
      <c r="Q17" s="0" t="str">
        <f aca="false">D17</f>
        <v>Chaudière gaz</v>
      </c>
      <c r="R17" s="0" t="str">
        <f aca="false">E17</f>
        <v>Gaz</v>
      </c>
      <c r="S17" s="0" t="str">
        <f aca="false">F17</f>
        <v>0101440404</v>
      </c>
      <c r="T17" s="0" t="str">
        <f aca="false">G17</f>
        <v>1</v>
      </c>
      <c r="U17" s="0" t="n">
        <f aca="false">L17</f>
        <v>0.731566413973989</v>
      </c>
      <c r="V17" s="0" t="n">
        <f aca="false">K17</f>
        <v>13.0915169015818</v>
      </c>
      <c r="W17" s="0" t="n">
        <f aca="false">J17</f>
        <v>363</v>
      </c>
    </row>
    <row r="18" customFormat="false" ht="12.8" hidden="false" customHeight="false" outlineLevel="0" collapsed="false">
      <c r="A18" s="0" t="s">
        <v>72</v>
      </c>
      <c r="B18" s="0" t="s">
        <v>89</v>
      </c>
      <c r="C18" s="0" t="s">
        <v>103</v>
      </c>
      <c r="D18" s="0" t="s">
        <v>29</v>
      </c>
      <c r="E18" s="0" t="s">
        <v>30</v>
      </c>
      <c r="F18" s="0" t="s">
        <v>108</v>
      </c>
      <c r="G18" s="0" t="s">
        <v>15</v>
      </c>
      <c r="H18" s="0" t="n">
        <v>0.92</v>
      </c>
      <c r="I18" s="0" t="n">
        <v>10.4</v>
      </c>
      <c r="J18" s="0" t="n">
        <v>0</v>
      </c>
      <c r="K18" s="0" t="n">
        <f aca="false">I18*SUMIFS(syst_chauffage!$H$3:$H$27,syst_chauffage!$B$3:$B$27,D18,syst_chauffage!$C$3:$C$27,E18)</f>
        <v>3</v>
      </c>
      <c r="L18" s="12" t="n">
        <f aca="false">H18*SUMIFS(syst_chauffage!$K$3:$K$27,syst_chauffage!$B$3:$B$27,D18,syst_chauffage!$C$3:$C$27,E18)</f>
        <v>0.92</v>
      </c>
      <c r="N18" s="0" t="str">
        <f aca="false">A18</f>
        <v>Bureaux Administration</v>
      </c>
      <c r="O18" s="0" t="str">
        <f aca="false">B18</f>
        <v>Administration</v>
      </c>
      <c r="P18" s="0" t="str">
        <f aca="false">C18</f>
        <v>immeuble rénové</v>
      </c>
      <c r="Q18" s="0" t="str">
        <f aca="false">D18</f>
        <v>Electrique direct</v>
      </c>
      <c r="R18" s="0" t="str">
        <f aca="false">E18</f>
        <v>Electricité</v>
      </c>
      <c r="S18" s="0" t="str">
        <f aca="false">F18</f>
        <v>0101440602</v>
      </c>
      <c r="T18" s="0" t="str">
        <f aca="false">G18</f>
        <v>1</v>
      </c>
      <c r="U18" s="0" t="n">
        <f aca="false">L18</f>
        <v>0.92</v>
      </c>
      <c r="V18" s="0" t="n">
        <f aca="false">K18</f>
        <v>3</v>
      </c>
      <c r="W18" s="0" t="n">
        <f aca="false">J18</f>
        <v>0</v>
      </c>
    </row>
    <row r="19" customFormat="false" ht="12.8" hidden="false" customHeight="false" outlineLevel="0" collapsed="false">
      <c r="A19" s="0" t="s">
        <v>72</v>
      </c>
      <c r="B19" s="0" t="s">
        <v>89</v>
      </c>
      <c r="C19" s="0" t="s">
        <v>103</v>
      </c>
      <c r="D19" s="0" t="s">
        <v>36</v>
      </c>
      <c r="E19" s="0" t="s">
        <v>30</v>
      </c>
      <c r="F19" s="0" t="s">
        <v>109</v>
      </c>
      <c r="G19" s="0" t="s">
        <v>15</v>
      </c>
      <c r="H19" s="0" t="n">
        <v>2.94489544186046</v>
      </c>
      <c r="I19" s="0" t="n">
        <v>49.6783880510816</v>
      </c>
      <c r="J19" s="0" t="n">
        <v>900</v>
      </c>
      <c r="K19" s="0" t="n">
        <f aca="false">I19*SUMIFS(syst_chauffage!$H$3:$H$27,syst_chauffage!$B$3:$B$27,D19,syst_chauffage!$C$3:$C$27,E19)</f>
        <v>30.7339372854453</v>
      </c>
      <c r="L19" s="12" t="n">
        <f aca="false">H19*SUMIFS(syst_chauffage!$K$3:$K$27,syst_chauffage!$B$3:$B$27,D19,syst_chauffage!$C$3:$C$27,E19)</f>
        <v>2.47427325480779</v>
      </c>
      <c r="N19" s="0" t="str">
        <f aca="false">A19</f>
        <v>Bureaux Administration</v>
      </c>
      <c r="O19" s="0" t="str">
        <f aca="false">B19</f>
        <v>Administration</v>
      </c>
      <c r="P19" s="0" t="str">
        <f aca="false">C19</f>
        <v>immeuble rénové</v>
      </c>
      <c r="Q19" s="0" t="str">
        <f aca="false">D19</f>
        <v>PAC</v>
      </c>
      <c r="R19" s="0" t="str">
        <f aca="false">E19</f>
        <v>Electricité</v>
      </c>
      <c r="S19" s="0" t="str">
        <f aca="false">F19</f>
        <v>0101440902</v>
      </c>
      <c r="T19" s="0" t="str">
        <f aca="false">G19</f>
        <v>1</v>
      </c>
      <c r="U19" s="0" t="n">
        <f aca="false">L19</f>
        <v>2.47427325480779</v>
      </c>
      <c r="V19" s="0" t="n">
        <f aca="false">K19</f>
        <v>30.7339372854453</v>
      </c>
      <c r="W19" s="0" t="n">
        <f aca="false">J19</f>
        <v>900</v>
      </c>
    </row>
    <row r="20" customFormat="false" ht="12.8" hidden="false" customHeight="false" outlineLevel="0" collapsed="false">
      <c r="A20" s="0" t="s">
        <v>72</v>
      </c>
      <c r="B20" s="0" t="s">
        <v>89</v>
      </c>
      <c r="C20" s="0" t="s">
        <v>103</v>
      </c>
      <c r="D20" s="0" t="s">
        <v>51</v>
      </c>
      <c r="E20" s="0" t="s">
        <v>57</v>
      </c>
      <c r="F20" s="0" t="s">
        <v>110</v>
      </c>
      <c r="G20" s="0" t="s">
        <v>15</v>
      </c>
      <c r="H20" s="0" t="n">
        <v>0.756157239020681</v>
      </c>
      <c r="I20" s="0" t="n">
        <v>21.6333174687242</v>
      </c>
      <c r="J20" s="0" t="n">
        <v>0</v>
      </c>
      <c r="K20" s="0" t="n">
        <f aca="false">I20*SUMIFS(syst_chauffage!$H$3:$H$27,syst_chauffage!$B$3:$B$27,D20,syst_chauffage!$C$3:$C$27,E20)</f>
        <v>45.8378381221417</v>
      </c>
      <c r="L20" s="12" t="n">
        <f aca="false">H20*SUMIFS(syst_chauffage!$K$3:$K$27,syst_chauffage!$B$3:$B$27,D20,syst_chauffage!$C$3:$C$27,E20)</f>
        <v>0.756157239020681</v>
      </c>
      <c r="N20" s="0" t="str">
        <f aca="false">A20</f>
        <v>Bureaux Administration</v>
      </c>
      <c r="O20" s="0" t="str">
        <f aca="false">B20</f>
        <v>Administration</v>
      </c>
      <c r="P20" s="0" t="str">
        <f aca="false">C20</f>
        <v>immeuble rénové</v>
      </c>
      <c r="Q20" s="0" t="str">
        <f aca="false">D20</f>
        <v>Autre système centralisé performant</v>
      </c>
      <c r="R20" s="0" t="str">
        <f aca="false">E20</f>
        <v>Autres</v>
      </c>
      <c r="S20" s="0" t="str">
        <f aca="false">F20</f>
        <v>0101442101</v>
      </c>
      <c r="T20" s="0" t="str">
        <f aca="false">G20</f>
        <v>1</v>
      </c>
      <c r="U20" s="0" t="n">
        <f aca="false">L20</f>
        <v>0.756157239020681</v>
      </c>
      <c r="V20" s="0" t="n">
        <f aca="false">K20</f>
        <v>45.8378381221417</v>
      </c>
      <c r="W20" s="0" t="n">
        <f aca="false">J20</f>
        <v>0</v>
      </c>
    </row>
    <row r="21" customFormat="false" ht="12.8" hidden="false" customHeight="false" outlineLevel="0" collapsed="false">
      <c r="A21" s="0" t="s">
        <v>72</v>
      </c>
      <c r="B21" s="0" t="s">
        <v>89</v>
      </c>
      <c r="C21" s="0" t="s">
        <v>103</v>
      </c>
      <c r="D21" s="0" t="s">
        <v>51</v>
      </c>
      <c r="E21" s="0" t="s">
        <v>58</v>
      </c>
      <c r="F21" s="0" t="s">
        <v>111</v>
      </c>
      <c r="G21" s="0" t="s">
        <v>15</v>
      </c>
      <c r="H21" s="0" t="n">
        <v>0.769461381150855</v>
      </c>
      <c r="I21" s="0" t="n">
        <v>18.6282302903932</v>
      </c>
      <c r="J21" s="0" t="n">
        <v>935</v>
      </c>
      <c r="K21" s="0" t="n">
        <f aca="false">I21*SUMIFS(syst_chauffage!$H$3:$H$27,syst_chauffage!$B$3:$B$27,D21,syst_chauffage!$C$3:$C$27,E21)</f>
        <v>39.7526342552192</v>
      </c>
      <c r="L21" s="12" t="n">
        <f aca="false">H21*SUMIFS(syst_chauffage!$K$3:$K$27,syst_chauffage!$B$3:$B$27,D21,syst_chauffage!$C$3:$C$27,E21)</f>
        <v>0.769461381150855</v>
      </c>
      <c r="N21" s="0" t="str">
        <f aca="false">A21</f>
        <v>Bureaux Administration</v>
      </c>
      <c r="O21" s="0" t="str">
        <f aca="false">B21</f>
        <v>Administration</v>
      </c>
      <c r="P21" s="0" t="str">
        <f aca="false">C21</f>
        <v>immeuble rénové</v>
      </c>
      <c r="Q21" s="0" t="str">
        <f aca="false">D21</f>
        <v>Autre système centralisé performant</v>
      </c>
      <c r="R21" s="0" t="str">
        <f aca="false">E21</f>
        <v>Urbain</v>
      </c>
      <c r="S21" s="0" t="str">
        <f aca="false">F21</f>
        <v>0101442106</v>
      </c>
      <c r="T21" s="0" t="str">
        <f aca="false">G21</f>
        <v>1</v>
      </c>
      <c r="U21" s="0" t="n">
        <f aca="false">L21</f>
        <v>0.769461381150855</v>
      </c>
      <c r="V21" s="0" t="n">
        <f aca="false">K21</f>
        <v>39.7526342552192</v>
      </c>
      <c r="W21" s="0" t="n">
        <f aca="false">J21</f>
        <v>935</v>
      </c>
    </row>
    <row r="22" customFormat="false" ht="12.8" hidden="false" customHeight="false" outlineLevel="0" collapsed="false">
      <c r="A22" s="0" t="s">
        <v>72</v>
      </c>
      <c r="B22" s="0" t="s">
        <v>89</v>
      </c>
      <c r="C22" s="0" t="s">
        <v>103</v>
      </c>
      <c r="D22" s="0" t="s">
        <v>27</v>
      </c>
      <c r="E22" s="0" t="s">
        <v>23</v>
      </c>
      <c r="F22" s="0" t="s">
        <v>112</v>
      </c>
      <c r="G22" s="0" t="s">
        <v>15</v>
      </c>
      <c r="H22" s="0" t="n">
        <v>0.723259021085571</v>
      </c>
      <c r="I22" s="0" t="n">
        <v>11.1559185060151</v>
      </c>
      <c r="J22" s="0" t="n">
        <v>836</v>
      </c>
      <c r="K22" s="0" t="n">
        <f aca="false">I22*SUMIFS(syst_chauffage!$H$3:$H$27,syst_chauffage!$B$3:$B$27,D22,syst_chauffage!$C$3:$C$27,E22)</f>
        <v>28.6082724737865</v>
      </c>
      <c r="L22" s="12" t="n">
        <f aca="false">H22*SUMIFS(syst_chauffage!$K$3:$K$27,syst_chauffage!$B$3:$B$27,D22,syst_chauffage!$C$3:$C$27,E22)</f>
        <v>0.723259021085571</v>
      </c>
      <c r="N22" s="0" t="str">
        <f aca="false">A22</f>
        <v>Bureaux Administration</v>
      </c>
      <c r="O22" s="0" t="str">
        <f aca="false">B22</f>
        <v>Administration</v>
      </c>
      <c r="P22" s="0" t="str">
        <f aca="false">C22</f>
        <v>immeuble rénové</v>
      </c>
      <c r="Q22" s="0" t="str">
        <f aca="false">D22</f>
        <v>Chaudière condensation fioul</v>
      </c>
      <c r="R22" s="0" t="str">
        <f aca="false">E22</f>
        <v>Fioul</v>
      </c>
      <c r="S22" s="0" t="str">
        <f aca="false">F22</f>
        <v>0101442303</v>
      </c>
      <c r="T22" s="0" t="str">
        <f aca="false">G22</f>
        <v>1</v>
      </c>
      <c r="U22" s="0" t="n">
        <f aca="false">L22</f>
        <v>0.723259021085571</v>
      </c>
      <c r="V22" s="0" t="n">
        <f aca="false">K22</f>
        <v>28.6082724737865</v>
      </c>
      <c r="W22" s="0" t="n">
        <f aca="false">J22</f>
        <v>836</v>
      </c>
    </row>
    <row r="23" customFormat="false" ht="12.8" hidden="false" customHeight="false" outlineLevel="0" collapsed="false">
      <c r="A23" s="0" t="s">
        <v>72</v>
      </c>
      <c r="B23" s="0" t="s">
        <v>89</v>
      </c>
      <c r="C23" s="0" t="s">
        <v>103</v>
      </c>
      <c r="D23" s="0" t="s">
        <v>18</v>
      </c>
      <c r="E23" s="0" t="s">
        <v>14</v>
      </c>
      <c r="F23" s="0" t="s">
        <v>113</v>
      </c>
      <c r="G23" s="0" t="s">
        <v>15</v>
      </c>
      <c r="H23" s="0" t="n">
        <v>0.954696371075861</v>
      </c>
      <c r="I23" s="0" t="n">
        <v>7.71697511124439</v>
      </c>
      <c r="J23" s="0" t="n">
        <v>836</v>
      </c>
      <c r="K23" s="0" t="n">
        <f aca="false">I23*SUMIFS(syst_chauffage!$H$3:$H$27,syst_chauffage!$B$3:$B$27,D23,syst_chauffage!$C$3:$C$27,E23)</f>
        <v>21.0282086718475</v>
      </c>
      <c r="L23" s="12" t="n">
        <f aca="false">H23*SUMIFS(syst_chauffage!$K$3:$K$27,syst_chauffage!$B$3:$B$27,D23,syst_chauffage!$C$3:$C$27,E23)</f>
        <v>0.927436820880312</v>
      </c>
      <c r="N23" s="0" t="str">
        <f aca="false">A23</f>
        <v>Bureaux Administration</v>
      </c>
      <c r="O23" s="0" t="str">
        <f aca="false">B23</f>
        <v>Administration</v>
      </c>
      <c r="P23" s="0" t="str">
        <f aca="false">C23</f>
        <v>immeuble rénové</v>
      </c>
      <c r="Q23" s="0" t="str">
        <f aca="false">D23</f>
        <v>Chaudière condensation gaz</v>
      </c>
      <c r="R23" s="0" t="str">
        <f aca="false">E23</f>
        <v>Gaz</v>
      </c>
      <c r="S23" s="0" t="str">
        <f aca="false">F23</f>
        <v>0101442404</v>
      </c>
      <c r="T23" s="0" t="str">
        <f aca="false">G23</f>
        <v>1</v>
      </c>
      <c r="U23" s="0" t="n">
        <f aca="false">L23</f>
        <v>0.927436820880312</v>
      </c>
      <c r="V23" s="0" t="n">
        <f aca="false">K23</f>
        <v>21.0282086718475</v>
      </c>
      <c r="W23" s="0" t="n">
        <f aca="false">J23</f>
        <v>836</v>
      </c>
    </row>
    <row r="24" customFormat="false" ht="12.8" hidden="false" customHeight="false" outlineLevel="0" collapsed="false">
      <c r="A24" s="0" t="s">
        <v>72</v>
      </c>
      <c r="B24" s="0" t="s">
        <v>89</v>
      </c>
      <c r="C24" s="0" t="s">
        <v>103</v>
      </c>
      <c r="D24" s="0" t="s">
        <v>32</v>
      </c>
      <c r="E24" s="0" t="s">
        <v>30</v>
      </c>
      <c r="F24" s="0" t="s">
        <v>114</v>
      </c>
      <c r="G24" s="0" t="s">
        <v>15</v>
      </c>
      <c r="H24" s="0" t="n">
        <v>1</v>
      </c>
      <c r="I24" s="0" t="n">
        <v>12</v>
      </c>
      <c r="J24" s="0" t="n">
        <v>0</v>
      </c>
      <c r="K24" s="0" t="n">
        <f aca="false">I24*SUMIFS(syst_chauffage!$H$3:$H$27,syst_chauffage!$B$3:$B$27,D24,syst_chauffage!$C$3:$C$27,E24)</f>
        <v>12</v>
      </c>
      <c r="L24" s="12" t="n">
        <f aca="false">H24*SUMIFS(syst_chauffage!$K$3:$K$27,syst_chauffage!$B$3:$B$27,D24,syst_chauffage!$C$3:$C$27,E24)</f>
        <v>1</v>
      </c>
      <c r="N24" s="0" t="str">
        <f aca="false">A24</f>
        <v>Bureaux Administration</v>
      </c>
      <c r="O24" s="0" t="str">
        <f aca="false">B24</f>
        <v>Administration</v>
      </c>
      <c r="P24" s="0" t="str">
        <f aca="false">C24</f>
        <v>immeuble rénové</v>
      </c>
      <c r="Q24" s="0" t="str">
        <f aca="false">D24</f>
        <v>Electrique direct performant</v>
      </c>
      <c r="R24" s="0" t="str">
        <f aca="false">E24</f>
        <v>Electricité</v>
      </c>
      <c r="S24" s="0" t="str">
        <f aca="false">F24</f>
        <v>0101442602</v>
      </c>
      <c r="T24" s="0" t="str">
        <f aca="false">G24</f>
        <v>1</v>
      </c>
      <c r="U24" s="0" t="n">
        <f aca="false">L24</f>
        <v>1</v>
      </c>
      <c r="V24" s="0" t="n">
        <f aca="false">K24</f>
        <v>12</v>
      </c>
      <c r="W24" s="0" t="n">
        <f aca="false">J24</f>
        <v>0</v>
      </c>
    </row>
    <row r="25" customFormat="false" ht="12.8" hidden="false" customHeight="false" outlineLevel="0" collapsed="false">
      <c r="A25" s="0" t="s">
        <v>72</v>
      </c>
      <c r="B25" s="0" t="s">
        <v>89</v>
      </c>
      <c r="C25" s="0" t="s">
        <v>103</v>
      </c>
      <c r="D25" s="0" t="s">
        <v>38</v>
      </c>
      <c r="E25" s="0" t="s">
        <v>30</v>
      </c>
      <c r="F25" s="0" t="s">
        <v>115</v>
      </c>
      <c r="G25" s="0" t="s">
        <v>15</v>
      </c>
      <c r="H25" s="0" t="n">
        <v>3.39795627906976</v>
      </c>
      <c r="I25" s="0" t="n">
        <v>59.1409381560495</v>
      </c>
      <c r="J25" s="0" t="n">
        <v>990</v>
      </c>
      <c r="K25" s="0" t="n">
        <f aca="false">I25*SUMIFS(syst_chauffage!$H$3:$H$27,syst_chauffage!$B$3:$B$27,D25,syst_chauffage!$C$3:$C$27,E25)</f>
        <v>59.7792937318613</v>
      </c>
      <c r="L25" s="12" t="n">
        <f aca="false">H25*SUMIFS(syst_chauffage!$K$3:$K$27,syst_chauffage!$B$3:$B$27,D25,syst_chauffage!$C$3:$C$27,E25)</f>
        <v>3.03986496519792</v>
      </c>
      <c r="N25" s="0" t="str">
        <f aca="false">A25</f>
        <v>Bureaux Administration</v>
      </c>
      <c r="O25" s="0" t="str">
        <f aca="false">B25</f>
        <v>Administration</v>
      </c>
      <c r="P25" s="0" t="str">
        <f aca="false">C25</f>
        <v>immeuble rénové</v>
      </c>
      <c r="Q25" s="0" t="str">
        <f aca="false">D25</f>
        <v>PAC performant</v>
      </c>
      <c r="R25" s="0" t="str">
        <f aca="false">E25</f>
        <v>Electricité</v>
      </c>
      <c r="S25" s="0" t="str">
        <f aca="false">F25</f>
        <v>0101442902</v>
      </c>
      <c r="T25" s="0" t="str">
        <f aca="false">G25</f>
        <v>1</v>
      </c>
      <c r="U25" s="0" t="n">
        <f aca="false">L25</f>
        <v>3.03986496519792</v>
      </c>
      <c r="V25" s="0" t="n">
        <f aca="false">K25</f>
        <v>59.7792937318613</v>
      </c>
      <c r="W25" s="0" t="n">
        <f aca="false">J25</f>
        <v>990</v>
      </c>
    </row>
    <row r="26" customFormat="false" ht="12.8" hidden="false" customHeight="false" outlineLevel="0" collapsed="false">
      <c r="A26" s="0" t="s">
        <v>72</v>
      </c>
      <c r="B26" s="0" t="s">
        <v>89</v>
      </c>
      <c r="C26" s="0" t="s">
        <v>116</v>
      </c>
      <c r="D26" s="0" t="s">
        <v>19</v>
      </c>
      <c r="E26" s="0" t="s">
        <v>57</v>
      </c>
      <c r="F26" s="0" t="s">
        <v>117</v>
      </c>
      <c r="G26" s="0" t="s">
        <v>15</v>
      </c>
      <c r="H26" s="0" t="n">
        <v>0.659500476223797</v>
      </c>
      <c r="I26" s="0" t="n">
        <v>16.4639832448673</v>
      </c>
      <c r="J26" s="0" t="n">
        <v>0</v>
      </c>
      <c r="K26" s="0" t="n">
        <f aca="false">I26*SUMIFS(syst_chauffage!$H$3:$H$27,syst_chauffage!$B$3:$B$27,D26,syst_chauffage!$C$3:$C$27,E26)</f>
        <v>22.9257126247577</v>
      </c>
      <c r="L26" s="12" t="n">
        <f aca="false">H26*SUMIFS(syst_chauffage!$K$3:$K$27,syst_chauffage!$B$3:$B$27,D26,syst_chauffage!$C$3:$C$27,E26)</f>
        <v>0.659500476223797</v>
      </c>
      <c r="N26" s="0" t="str">
        <f aca="false">A26</f>
        <v>Bureaux Administration</v>
      </c>
      <c r="O26" s="0" t="str">
        <f aca="false">B26</f>
        <v>Administration</v>
      </c>
      <c r="P26" s="0" t="str">
        <f aca="false">C26</f>
        <v>plateau large bureaux cloisonnés</v>
      </c>
      <c r="Q26" s="0" t="str">
        <f aca="false">D26</f>
        <v>Autre système centralisé</v>
      </c>
      <c r="R26" s="0" t="str">
        <f aca="false">E26</f>
        <v>Autres</v>
      </c>
      <c r="S26" s="0" t="str">
        <f aca="false">F26</f>
        <v>0101840101</v>
      </c>
      <c r="T26" s="0" t="str">
        <f aca="false">G26</f>
        <v>1</v>
      </c>
      <c r="U26" s="0" t="n">
        <f aca="false">L26</f>
        <v>0.659500476223797</v>
      </c>
      <c r="V26" s="0" t="n">
        <f aca="false">K26</f>
        <v>22.9257126247577</v>
      </c>
      <c r="W26" s="0" t="n">
        <f aca="false">J26</f>
        <v>0</v>
      </c>
    </row>
    <row r="27" customFormat="false" ht="12.8" hidden="false" customHeight="false" outlineLevel="0" collapsed="false">
      <c r="A27" s="0" t="s">
        <v>72</v>
      </c>
      <c r="B27" s="0" t="s">
        <v>89</v>
      </c>
      <c r="C27" s="0" t="s">
        <v>116</v>
      </c>
      <c r="D27" s="0" t="s">
        <v>19</v>
      </c>
      <c r="E27" s="0" t="s">
        <v>58</v>
      </c>
      <c r="F27" s="0" t="s">
        <v>118</v>
      </c>
      <c r="G27" s="0" t="s">
        <v>15</v>
      </c>
      <c r="H27" s="0" t="n">
        <v>0.67770488577607</v>
      </c>
      <c r="I27" s="0" t="n">
        <v>18.2769123151778</v>
      </c>
      <c r="J27" s="0" t="n">
        <v>935</v>
      </c>
      <c r="K27" s="0" t="n">
        <f aca="false">I27*SUMIFS(syst_chauffage!$H$3:$H$27,syst_chauffage!$B$3:$B$27,D27,syst_chauffage!$C$3:$C$27,E27)</f>
        <v>30.064599421841</v>
      </c>
      <c r="L27" s="12" t="n">
        <f aca="false">H27*SUMIFS(syst_chauffage!$K$3:$K$27,syst_chauffage!$B$3:$B$27,D27,syst_chauffage!$C$3:$C$27,E27)</f>
        <v>0.67770488577607</v>
      </c>
      <c r="N27" s="0" t="str">
        <f aca="false">A27</f>
        <v>Bureaux Administration</v>
      </c>
      <c r="O27" s="0" t="str">
        <f aca="false">B27</f>
        <v>Administration</v>
      </c>
      <c r="P27" s="0" t="str">
        <f aca="false">C27</f>
        <v>plateau large bureaux cloisonnés</v>
      </c>
      <c r="Q27" s="0" t="str">
        <f aca="false">D27</f>
        <v>Autre système centralisé</v>
      </c>
      <c r="R27" s="0" t="str">
        <f aca="false">E27</f>
        <v>Urbain</v>
      </c>
      <c r="S27" s="0" t="str">
        <f aca="false">F27</f>
        <v>0101840106</v>
      </c>
      <c r="T27" s="0" t="str">
        <f aca="false">G27</f>
        <v>1</v>
      </c>
      <c r="U27" s="0" t="n">
        <f aca="false">L27</f>
        <v>0.67770488577607</v>
      </c>
      <c r="V27" s="0" t="n">
        <f aca="false">K27</f>
        <v>30.064599421841</v>
      </c>
      <c r="W27" s="0" t="n">
        <f aca="false">J27</f>
        <v>935</v>
      </c>
    </row>
    <row r="28" customFormat="false" ht="12.8" hidden="false" customHeight="false" outlineLevel="0" collapsed="false">
      <c r="A28" s="0" t="s">
        <v>72</v>
      </c>
      <c r="B28" s="0" t="s">
        <v>89</v>
      </c>
      <c r="C28" s="0" t="s">
        <v>116</v>
      </c>
      <c r="D28" s="0" t="s">
        <v>22</v>
      </c>
      <c r="E28" s="0" t="s">
        <v>23</v>
      </c>
      <c r="F28" s="0" t="s">
        <v>119</v>
      </c>
      <c r="G28" s="0" t="s">
        <v>15</v>
      </c>
      <c r="H28" s="0" t="n">
        <v>0.554689829773762</v>
      </c>
      <c r="I28" s="0" t="n">
        <v>4.58562443359722</v>
      </c>
      <c r="J28" s="0" t="n">
        <v>0</v>
      </c>
      <c r="K28" s="0" t="n">
        <f aca="false">I28*SUMIFS(syst_chauffage!$H$3:$H$27,syst_chauffage!$B$3:$B$27,D28,syst_chauffage!$C$3:$C$27,E28)</f>
        <v>8.0753878418326</v>
      </c>
      <c r="L28" s="12" t="n">
        <f aca="false">H28*SUMIFS(syst_chauffage!$K$3:$K$27,syst_chauffage!$B$3:$B$27,D28,syst_chauffage!$C$3:$C$27,E28)</f>
        <v>0.554689829773762</v>
      </c>
      <c r="N28" s="0" t="str">
        <f aca="false">A28</f>
        <v>Bureaux Administration</v>
      </c>
      <c r="O28" s="0" t="str">
        <f aca="false">B28</f>
        <v>Administration</v>
      </c>
      <c r="P28" s="0" t="str">
        <f aca="false">C28</f>
        <v>plateau large bureaux cloisonnés</v>
      </c>
      <c r="Q28" s="0" t="str">
        <f aca="false">D28</f>
        <v>Chaudière fioul</v>
      </c>
      <c r="R28" s="0" t="str">
        <f aca="false">E28</f>
        <v>Fioul</v>
      </c>
      <c r="S28" s="0" t="str">
        <f aca="false">F28</f>
        <v>0101840303</v>
      </c>
      <c r="T28" s="0" t="str">
        <f aca="false">G28</f>
        <v>1</v>
      </c>
      <c r="U28" s="0" t="n">
        <f aca="false">L28</f>
        <v>0.554689829773762</v>
      </c>
      <c r="V28" s="0" t="n">
        <f aca="false">K28</f>
        <v>8.0753878418326</v>
      </c>
      <c r="W28" s="0" t="n">
        <f aca="false">J28</f>
        <v>0</v>
      </c>
    </row>
    <row r="29" customFormat="false" ht="12.8" hidden="false" customHeight="false" outlineLevel="0" collapsed="false">
      <c r="A29" s="0" t="s">
        <v>72</v>
      </c>
      <c r="B29" s="0" t="s">
        <v>89</v>
      </c>
      <c r="C29" s="0" t="s">
        <v>116</v>
      </c>
      <c r="D29" s="0" t="s">
        <v>13</v>
      </c>
      <c r="E29" s="0" t="s">
        <v>14</v>
      </c>
      <c r="F29" s="0" t="s">
        <v>120</v>
      </c>
      <c r="G29" s="0" t="s">
        <v>15</v>
      </c>
      <c r="H29" s="0" t="n">
        <v>0.732189032565586</v>
      </c>
      <c r="I29" s="0" t="n">
        <v>3.43265424159758</v>
      </c>
      <c r="J29" s="0" t="n">
        <v>364</v>
      </c>
      <c r="K29" s="0" t="n">
        <f aca="false">I29*SUMIFS(syst_chauffage!$H$3:$H$27,syst_chauffage!$B$3:$B$27,D29,syst_chauffage!$C$3:$C$27,E29)</f>
        <v>6.93256014197307</v>
      </c>
      <c r="L29" s="12" t="n">
        <f aca="false">H29*SUMIFS(syst_chauffage!$K$3:$K$27,syst_chauffage!$B$3:$B$27,D29,syst_chauffage!$C$3:$C$27,E29)</f>
        <v>0.732189032565586</v>
      </c>
      <c r="N29" s="0" t="str">
        <f aca="false">A29</f>
        <v>Bureaux Administration</v>
      </c>
      <c r="O29" s="0" t="str">
        <f aca="false">B29</f>
        <v>Administration</v>
      </c>
      <c r="P29" s="0" t="str">
        <f aca="false">C29</f>
        <v>plateau large bureaux cloisonnés</v>
      </c>
      <c r="Q29" s="0" t="str">
        <f aca="false">D29</f>
        <v>Chaudière gaz</v>
      </c>
      <c r="R29" s="0" t="str">
        <f aca="false">E29</f>
        <v>Gaz</v>
      </c>
      <c r="S29" s="0" t="str">
        <f aca="false">F29</f>
        <v>0101840404</v>
      </c>
      <c r="T29" s="0" t="str">
        <f aca="false">G29</f>
        <v>1</v>
      </c>
      <c r="U29" s="0" t="n">
        <f aca="false">L29</f>
        <v>0.732189032565586</v>
      </c>
      <c r="V29" s="0" t="n">
        <f aca="false">K29</f>
        <v>6.93256014197307</v>
      </c>
      <c r="W29" s="0" t="n">
        <f aca="false">J29</f>
        <v>364</v>
      </c>
    </row>
    <row r="30" customFormat="false" ht="12.8" hidden="false" customHeight="false" outlineLevel="0" collapsed="false">
      <c r="A30" s="0" t="s">
        <v>72</v>
      </c>
      <c r="B30" s="0" t="s">
        <v>89</v>
      </c>
      <c r="C30" s="0" t="s">
        <v>116</v>
      </c>
      <c r="D30" s="0" t="s">
        <v>29</v>
      </c>
      <c r="E30" s="0" t="s">
        <v>30</v>
      </c>
      <c r="F30" s="0" t="s">
        <v>121</v>
      </c>
      <c r="G30" s="0" t="s">
        <v>15</v>
      </c>
      <c r="H30" s="0" t="n">
        <v>0.92</v>
      </c>
      <c r="I30" s="0" t="n">
        <v>10.4</v>
      </c>
      <c r="J30" s="0" t="n">
        <v>0</v>
      </c>
      <c r="K30" s="0" t="n">
        <f aca="false">I30*SUMIFS(syst_chauffage!$H$3:$H$27,syst_chauffage!$B$3:$B$27,D30,syst_chauffage!$C$3:$C$27,E30)</f>
        <v>3</v>
      </c>
      <c r="L30" s="12" t="n">
        <f aca="false">H30*SUMIFS(syst_chauffage!$K$3:$K$27,syst_chauffage!$B$3:$B$27,D30,syst_chauffage!$C$3:$C$27,E30)</f>
        <v>0.92</v>
      </c>
      <c r="N30" s="0" t="str">
        <f aca="false">A30</f>
        <v>Bureaux Administration</v>
      </c>
      <c r="O30" s="0" t="str">
        <f aca="false">B30</f>
        <v>Administration</v>
      </c>
      <c r="P30" s="0" t="str">
        <f aca="false">C30</f>
        <v>plateau large bureaux cloisonnés</v>
      </c>
      <c r="Q30" s="0" t="str">
        <f aca="false">D30</f>
        <v>Electrique direct</v>
      </c>
      <c r="R30" s="0" t="str">
        <f aca="false">E30</f>
        <v>Electricité</v>
      </c>
      <c r="S30" s="0" t="str">
        <f aca="false">F30</f>
        <v>0101840602</v>
      </c>
      <c r="T30" s="0" t="str">
        <f aca="false">G30</f>
        <v>1</v>
      </c>
      <c r="U30" s="0" t="n">
        <f aca="false">L30</f>
        <v>0.92</v>
      </c>
      <c r="V30" s="0" t="n">
        <f aca="false">K30</f>
        <v>3</v>
      </c>
      <c r="W30" s="0" t="n">
        <f aca="false">J30</f>
        <v>0</v>
      </c>
    </row>
    <row r="31" customFormat="false" ht="12.8" hidden="false" customHeight="false" outlineLevel="0" collapsed="false">
      <c r="A31" s="0" t="s">
        <v>72</v>
      </c>
      <c r="B31" s="0" t="s">
        <v>89</v>
      </c>
      <c r="C31" s="0" t="s">
        <v>116</v>
      </c>
      <c r="D31" s="0" t="s">
        <v>36</v>
      </c>
      <c r="E31" s="0" t="s">
        <v>30</v>
      </c>
      <c r="F31" s="0" t="s">
        <v>122</v>
      </c>
      <c r="G31" s="0" t="s">
        <v>15</v>
      </c>
      <c r="H31" s="0" t="n">
        <v>2.94489544186046</v>
      </c>
      <c r="I31" s="0" t="n">
        <v>48.5743693477525</v>
      </c>
      <c r="J31" s="0" t="n">
        <v>756</v>
      </c>
      <c r="K31" s="0" t="n">
        <f aca="false">I31*SUMIFS(syst_chauffage!$H$3:$H$27,syst_chauffage!$B$3:$B$27,D31,syst_chauffage!$C$3:$C$27,E31)</f>
        <v>30.0509271693524</v>
      </c>
      <c r="L31" s="12" t="n">
        <f aca="false">H31*SUMIFS(syst_chauffage!$K$3:$K$27,syst_chauffage!$B$3:$B$27,D31,syst_chauffage!$C$3:$C$27,E31)</f>
        <v>2.47427325480779</v>
      </c>
      <c r="N31" s="0" t="str">
        <f aca="false">A31</f>
        <v>Bureaux Administration</v>
      </c>
      <c r="O31" s="0" t="str">
        <f aca="false">B31</f>
        <v>Administration</v>
      </c>
      <c r="P31" s="0" t="str">
        <f aca="false">C31</f>
        <v>plateau large bureaux cloisonnés</v>
      </c>
      <c r="Q31" s="0" t="str">
        <f aca="false">D31</f>
        <v>PAC</v>
      </c>
      <c r="R31" s="0" t="str">
        <f aca="false">E31</f>
        <v>Electricité</v>
      </c>
      <c r="S31" s="0" t="str">
        <f aca="false">F31</f>
        <v>0101840902</v>
      </c>
      <c r="T31" s="0" t="str">
        <f aca="false">G31</f>
        <v>1</v>
      </c>
      <c r="U31" s="0" t="n">
        <f aca="false">L31</f>
        <v>2.47427325480779</v>
      </c>
      <c r="V31" s="0" t="n">
        <f aca="false">K31</f>
        <v>30.0509271693524</v>
      </c>
      <c r="W31" s="0" t="n">
        <f aca="false">J31</f>
        <v>756</v>
      </c>
    </row>
    <row r="32" customFormat="false" ht="12.8" hidden="false" customHeight="false" outlineLevel="0" collapsed="false">
      <c r="A32" s="0" t="s">
        <v>72</v>
      </c>
      <c r="B32" s="0" t="s">
        <v>89</v>
      </c>
      <c r="C32" s="0" t="s">
        <v>116</v>
      </c>
      <c r="D32" s="0" t="s">
        <v>51</v>
      </c>
      <c r="E32" s="0" t="s">
        <v>57</v>
      </c>
      <c r="F32" s="0" t="s">
        <v>123</v>
      </c>
      <c r="G32" s="0" t="s">
        <v>15</v>
      </c>
      <c r="H32" s="0" t="n">
        <v>0.760962087950535</v>
      </c>
      <c r="I32" s="0" t="n">
        <v>19.5999800534135</v>
      </c>
      <c r="J32" s="0" t="n">
        <v>0</v>
      </c>
      <c r="K32" s="0" t="n">
        <f aca="false">I32*SUMIFS(syst_chauffage!$H$3:$H$27,syst_chauffage!$B$3:$B$27,D32,syst_chauffage!$C$3:$C$27,E32)</f>
        <v>41.5294933005278</v>
      </c>
      <c r="L32" s="12" t="n">
        <f aca="false">H32*SUMIFS(syst_chauffage!$K$3:$K$27,syst_chauffage!$B$3:$B$27,D32,syst_chauffage!$C$3:$C$27,E32)</f>
        <v>0.760962087950535</v>
      </c>
      <c r="N32" s="0" t="str">
        <f aca="false">A32</f>
        <v>Bureaux Administration</v>
      </c>
      <c r="O32" s="0" t="str">
        <f aca="false">B32</f>
        <v>Administration</v>
      </c>
      <c r="P32" s="0" t="str">
        <f aca="false">C32</f>
        <v>plateau large bureaux cloisonnés</v>
      </c>
      <c r="Q32" s="0" t="str">
        <f aca="false">D32</f>
        <v>Autre système centralisé performant</v>
      </c>
      <c r="R32" s="0" t="str">
        <f aca="false">E32</f>
        <v>Autres</v>
      </c>
      <c r="S32" s="0" t="str">
        <f aca="false">F32</f>
        <v>0101842101</v>
      </c>
      <c r="T32" s="0" t="str">
        <f aca="false">G32</f>
        <v>1</v>
      </c>
      <c r="U32" s="0" t="n">
        <f aca="false">L32</f>
        <v>0.760962087950535</v>
      </c>
      <c r="V32" s="0" t="n">
        <f aca="false">K32</f>
        <v>41.5294933005278</v>
      </c>
      <c r="W32" s="0" t="n">
        <f aca="false">J32</f>
        <v>0</v>
      </c>
    </row>
    <row r="33" customFormat="false" ht="12.8" hidden="false" customHeight="false" outlineLevel="0" collapsed="false">
      <c r="A33" s="0" t="s">
        <v>72</v>
      </c>
      <c r="B33" s="0" t="s">
        <v>89</v>
      </c>
      <c r="C33" s="0" t="s">
        <v>116</v>
      </c>
      <c r="D33" s="0" t="s">
        <v>51</v>
      </c>
      <c r="E33" s="0" t="s">
        <v>58</v>
      </c>
      <c r="F33" s="0" t="s">
        <v>124</v>
      </c>
      <c r="G33" s="0" t="s">
        <v>15</v>
      </c>
      <c r="H33" s="0" t="n">
        <v>0.781967175895465</v>
      </c>
      <c r="I33" s="0" t="n">
        <v>21.7582289466402</v>
      </c>
      <c r="J33" s="0" t="n">
        <v>935</v>
      </c>
      <c r="K33" s="0" t="n">
        <f aca="false">I33*SUMIFS(syst_chauffage!$H$3:$H$27,syst_chauffage!$B$3:$B$27,D33,syst_chauffage!$C$3:$C$27,E33)</f>
        <v>46.4320498444328</v>
      </c>
      <c r="L33" s="12" t="n">
        <f aca="false">H33*SUMIFS(syst_chauffage!$K$3:$K$27,syst_chauffage!$B$3:$B$27,D33,syst_chauffage!$C$3:$C$27,E33)</f>
        <v>0.781967175895465</v>
      </c>
      <c r="N33" s="0" t="str">
        <f aca="false">A33</f>
        <v>Bureaux Administration</v>
      </c>
      <c r="O33" s="0" t="str">
        <f aca="false">B33</f>
        <v>Administration</v>
      </c>
      <c r="P33" s="0" t="str">
        <f aca="false">C33</f>
        <v>plateau large bureaux cloisonnés</v>
      </c>
      <c r="Q33" s="0" t="str">
        <f aca="false">D33</f>
        <v>Autre système centralisé performant</v>
      </c>
      <c r="R33" s="0" t="str">
        <f aca="false">E33</f>
        <v>Urbain</v>
      </c>
      <c r="S33" s="0" t="str">
        <f aca="false">F33</f>
        <v>0101842106</v>
      </c>
      <c r="T33" s="0" t="str">
        <f aca="false">G33</f>
        <v>1</v>
      </c>
      <c r="U33" s="0" t="n">
        <f aca="false">L33</f>
        <v>0.781967175895465</v>
      </c>
      <c r="V33" s="0" t="n">
        <f aca="false">K33</f>
        <v>46.4320498444328</v>
      </c>
      <c r="W33" s="0" t="n">
        <f aca="false">J33</f>
        <v>935</v>
      </c>
    </row>
    <row r="34" customFormat="false" ht="12.8" hidden="false" customHeight="false" outlineLevel="0" collapsed="false">
      <c r="A34" s="0" t="s">
        <v>72</v>
      </c>
      <c r="B34" s="0" t="s">
        <v>89</v>
      </c>
      <c r="C34" s="0" t="s">
        <v>116</v>
      </c>
      <c r="D34" s="0" t="s">
        <v>27</v>
      </c>
      <c r="E34" s="0" t="s">
        <v>23</v>
      </c>
      <c r="F34" s="0" t="s">
        <v>125</v>
      </c>
      <c r="G34" s="0" t="s">
        <v>15</v>
      </c>
      <c r="H34" s="0" t="n">
        <v>0.725241125903443</v>
      </c>
      <c r="I34" s="0" t="n">
        <v>5.45907670666335</v>
      </c>
      <c r="J34" s="0" t="n">
        <v>819</v>
      </c>
      <c r="K34" s="0" t="n">
        <f aca="false">I34*SUMIFS(syst_chauffage!$H$3:$H$27,syst_chauffage!$B$3:$B$27,D34,syst_chauffage!$C$3:$C$27,E34)</f>
        <v>13.9992734614653</v>
      </c>
      <c r="L34" s="12" t="n">
        <f aca="false">H34*SUMIFS(syst_chauffage!$K$3:$K$27,syst_chauffage!$B$3:$B$27,D34,syst_chauffage!$C$3:$C$27,E34)</f>
        <v>0.725241125903443</v>
      </c>
      <c r="N34" s="0" t="str">
        <f aca="false">A34</f>
        <v>Bureaux Administration</v>
      </c>
      <c r="O34" s="0" t="str">
        <f aca="false">B34</f>
        <v>Administration</v>
      </c>
      <c r="P34" s="0" t="str">
        <f aca="false">C34</f>
        <v>plateau large bureaux cloisonnés</v>
      </c>
      <c r="Q34" s="0" t="str">
        <f aca="false">D34</f>
        <v>Chaudière condensation fioul</v>
      </c>
      <c r="R34" s="0" t="str">
        <f aca="false">E34</f>
        <v>Fioul</v>
      </c>
      <c r="S34" s="0" t="str">
        <f aca="false">F34</f>
        <v>0101842303</v>
      </c>
      <c r="T34" s="0" t="str">
        <f aca="false">G34</f>
        <v>1</v>
      </c>
      <c r="U34" s="0" t="n">
        <f aca="false">L34</f>
        <v>0.725241125903443</v>
      </c>
      <c r="V34" s="0" t="n">
        <f aca="false">K34</f>
        <v>13.9992734614653</v>
      </c>
      <c r="W34" s="0" t="n">
        <f aca="false">J34</f>
        <v>819</v>
      </c>
    </row>
    <row r="35" customFormat="false" ht="12.8" hidden="false" customHeight="false" outlineLevel="0" collapsed="false">
      <c r="A35" s="0" t="s">
        <v>72</v>
      </c>
      <c r="B35" s="0" t="s">
        <v>89</v>
      </c>
      <c r="C35" s="0" t="s">
        <v>116</v>
      </c>
      <c r="D35" s="0" t="s">
        <v>18</v>
      </c>
      <c r="E35" s="0" t="s">
        <v>14</v>
      </c>
      <c r="F35" s="0" t="s">
        <v>126</v>
      </c>
      <c r="G35" s="0" t="s">
        <v>15</v>
      </c>
      <c r="H35" s="0" t="n">
        <v>0.957310572513649</v>
      </c>
      <c r="I35" s="0" t="n">
        <v>4.08649314475903</v>
      </c>
      <c r="J35" s="0" t="n">
        <v>819</v>
      </c>
      <c r="K35" s="0" t="n">
        <f aca="false">I35*SUMIFS(syst_chauffage!$H$3:$H$27,syst_chauffage!$B$3:$B$27,D35,syst_chauffage!$C$3:$C$27,E35)</f>
        <v>11.1354033601659</v>
      </c>
      <c r="L35" s="12" t="n">
        <f aca="false">H35*SUMIFS(syst_chauffage!$K$3:$K$27,syst_chauffage!$B$3:$B$27,D35,syst_chauffage!$C$3:$C$27,E35)</f>
        <v>0.929976378737718</v>
      </c>
      <c r="N35" s="0" t="str">
        <f aca="false">A35</f>
        <v>Bureaux Administration</v>
      </c>
      <c r="O35" s="0" t="str">
        <f aca="false">B35</f>
        <v>Administration</v>
      </c>
      <c r="P35" s="0" t="str">
        <f aca="false">C35</f>
        <v>plateau large bureaux cloisonnés</v>
      </c>
      <c r="Q35" s="0" t="str">
        <f aca="false">D35</f>
        <v>Chaudière condensation gaz</v>
      </c>
      <c r="R35" s="0" t="str">
        <f aca="false">E35</f>
        <v>Gaz</v>
      </c>
      <c r="S35" s="0" t="str">
        <f aca="false">F35</f>
        <v>0101842404</v>
      </c>
      <c r="T35" s="0" t="str">
        <f aca="false">G35</f>
        <v>1</v>
      </c>
      <c r="U35" s="0" t="n">
        <f aca="false">L35</f>
        <v>0.929976378737718</v>
      </c>
      <c r="V35" s="0" t="n">
        <f aca="false">K35</f>
        <v>11.1354033601659</v>
      </c>
      <c r="W35" s="0" t="n">
        <f aca="false">J35</f>
        <v>819</v>
      </c>
    </row>
    <row r="36" customFormat="false" ht="12.8" hidden="false" customHeight="false" outlineLevel="0" collapsed="false">
      <c r="A36" s="0" t="s">
        <v>72</v>
      </c>
      <c r="B36" s="0" t="s">
        <v>89</v>
      </c>
      <c r="C36" s="0" t="s">
        <v>116</v>
      </c>
      <c r="D36" s="0" t="s">
        <v>32</v>
      </c>
      <c r="E36" s="0" t="s">
        <v>30</v>
      </c>
      <c r="F36" s="0" t="s">
        <v>127</v>
      </c>
      <c r="G36" s="0" t="s">
        <v>15</v>
      </c>
      <c r="H36" s="0" t="n">
        <v>1</v>
      </c>
      <c r="I36" s="0" t="n">
        <v>12</v>
      </c>
      <c r="J36" s="0" t="n">
        <v>0</v>
      </c>
      <c r="K36" s="0" t="n">
        <f aca="false">I36*SUMIFS(syst_chauffage!$H$3:$H$27,syst_chauffage!$B$3:$B$27,D36,syst_chauffage!$C$3:$C$27,E36)</f>
        <v>12</v>
      </c>
      <c r="L36" s="12" t="n">
        <f aca="false">H36*SUMIFS(syst_chauffage!$K$3:$K$27,syst_chauffage!$B$3:$B$27,D36,syst_chauffage!$C$3:$C$27,E36)</f>
        <v>1</v>
      </c>
      <c r="N36" s="0" t="str">
        <f aca="false">A36</f>
        <v>Bureaux Administration</v>
      </c>
      <c r="O36" s="0" t="str">
        <f aca="false">B36</f>
        <v>Administration</v>
      </c>
      <c r="P36" s="0" t="str">
        <f aca="false">C36</f>
        <v>plateau large bureaux cloisonnés</v>
      </c>
      <c r="Q36" s="0" t="str">
        <f aca="false">D36</f>
        <v>Electrique direct performant</v>
      </c>
      <c r="R36" s="0" t="str">
        <f aca="false">E36</f>
        <v>Electricité</v>
      </c>
      <c r="S36" s="0" t="str">
        <f aca="false">F36</f>
        <v>0101842602</v>
      </c>
      <c r="T36" s="0" t="str">
        <f aca="false">G36</f>
        <v>1</v>
      </c>
      <c r="U36" s="0" t="n">
        <f aca="false">L36</f>
        <v>1</v>
      </c>
      <c r="V36" s="0" t="n">
        <f aca="false">K36</f>
        <v>12</v>
      </c>
      <c r="W36" s="0" t="n">
        <f aca="false">J36</f>
        <v>0</v>
      </c>
    </row>
    <row r="37" customFormat="false" ht="12.8" hidden="false" customHeight="false" outlineLevel="0" collapsed="false">
      <c r="A37" s="0" t="s">
        <v>72</v>
      </c>
      <c r="B37" s="0" t="s">
        <v>89</v>
      </c>
      <c r="C37" s="0" t="s">
        <v>116</v>
      </c>
      <c r="D37" s="0" t="s">
        <v>38</v>
      </c>
      <c r="E37" s="0" t="s">
        <v>30</v>
      </c>
      <c r="F37" s="0" t="s">
        <v>128</v>
      </c>
      <c r="G37" s="0" t="s">
        <v>15</v>
      </c>
      <c r="H37" s="0" t="n">
        <v>3.39795627906976</v>
      </c>
      <c r="I37" s="0" t="n">
        <v>57.8266301758958</v>
      </c>
      <c r="J37" s="0" t="n">
        <v>819</v>
      </c>
      <c r="K37" s="0" t="n">
        <f aca="false">I37*SUMIFS(syst_chauffage!$H$3:$H$27,syst_chauffage!$B$3:$B$27,D37,syst_chauffage!$C$3:$C$27,E37)</f>
        <v>58.4507993716192</v>
      </c>
      <c r="L37" s="12" t="n">
        <f aca="false">H37*SUMIFS(syst_chauffage!$K$3:$K$27,syst_chauffage!$B$3:$B$27,D37,syst_chauffage!$C$3:$C$27,E37)</f>
        <v>3.03986496519792</v>
      </c>
      <c r="N37" s="0" t="str">
        <f aca="false">A37</f>
        <v>Bureaux Administration</v>
      </c>
      <c r="O37" s="0" t="str">
        <f aca="false">B37</f>
        <v>Administration</v>
      </c>
      <c r="P37" s="0" t="str">
        <f aca="false">C37</f>
        <v>plateau large bureaux cloisonnés</v>
      </c>
      <c r="Q37" s="0" t="str">
        <f aca="false">D37</f>
        <v>PAC performant</v>
      </c>
      <c r="R37" s="0" t="str">
        <f aca="false">E37</f>
        <v>Electricité</v>
      </c>
      <c r="S37" s="0" t="str">
        <f aca="false">F37</f>
        <v>0101842902</v>
      </c>
      <c r="T37" s="0" t="str">
        <f aca="false">G37</f>
        <v>1</v>
      </c>
      <c r="U37" s="0" t="n">
        <f aca="false">L37</f>
        <v>3.03986496519792</v>
      </c>
      <c r="V37" s="0" t="n">
        <f aca="false">K37</f>
        <v>58.4507993716192</v>
      </c>
      <c r="W37" s="0" t="n">
        <f aca="false">J37</f>
        <v>819</v>
      </c>
    </row>
    <row r="38" customFormat="false" ht="12.8" hidden="false" customHeight="false" outlineLevel="0" collapsed="false">
      <c r="A38" s="0" t="s">
        <v>72</v>
      </c>
      <c r="B38" s="0" t="s">
        <v>129</v>
      </c>
      <c r="C38" s="0" t="s">
        <v>90</v>
      </c>
      <c r="D38" s="0" t="s">
        <v>19</v>
      </c>
      <c r="E38" s="0" t="s">
        <v>57</v>
      </c>
      <c r="F38" s="0" t="s">
        <v>130</v>
      </c>
      <c r="G38" s="0" t="s">
        <v>15</v>
      </c>
      <c r="H38" s="0" t="n">
        <v>0.665399002037806</v>
      </c>
      <c r="I38" s="0" t="n">
        <v>21.881433875593</v>
      </c>
      <c r="J38" s="0" t="n">
        <v>0</v>
      </c>
      <c r="K38" s="0" t="n">
        <f aca="false">I38*SUMIFS(syst_chauffage!$H$3:$H$27,syst_chauffage!$B$3:$B$27,D38,syst_chauffage!$C$3:$C$27,E38)</f>
        <v>30.469386258995</v>
      </c>
      <c r="L38" s="12" t="n">
        <f aca="false">H38*SUMIFS(syst_chauffage!$K$3:$K$27,syst_chauffage!$B$3:$B$27,D38,syst_chauffage!$C$3:$C$27,E38)</f>
        <v>0.665399002037806</v>
      </c>
      <c r="N38" s="0" t="str">
        <f aca="false">A38</f>
        <v>Bureaux Administration</v>
      </c>
      <c r="O38" s="0" t="str">
        <f aca="false">B38</f>
        <v>Bureaux</v>
      </c>
      <c r="P38" s="0" t="str">
        <f aca="false">C38</f>
        <v>immeuble peri urbain</v>
      </c>
      <c r="Q38" s="0" t="str">
        <f aca="false">D38</f>
        <v>Autre système centralisé</v>
      </c>
      <c r="R38" s="0" t="str">
        <f aca="false">E38</f>
        <v>Autres</v>
      </c>
      <c r="S38" s="0" t="str">
        <f aca="false">F38</f>
        <v>0102420101</v>
      </c>
      <c r="T38" s="0" t="str">
        <f aca="false">G38</f>
        <v>1</v>
      </c>
      <c r="U38" s="0" t="n">
        <f aca="false">L38</f>
        <v>0.665399002037806</v>
      </c>
      <c r="V38" s="0" t="n">
        <f aca="false">K38</f>
        <v>30.469386258995</v>
      </c>
      <c r="W38" s="0" t="n">
        <f aca="false">J38</f>
        <v>0</v>
      </c>
    </row>
    <row r="39" customFormat="false" ht="12.8" hidden="false" customHeight="false" outlineLevel="0" collapsed="false">
      <c r="A39" s="0" t="s">
        <v>72</v>
      </c>
      <c r="B39" s="0" t="s">
        <v>129</v>
      </c>
      <c r="C39" s="0" t="s">
        <v>90</v>
      </c>
      <c r="D39" s="0" t="s">
        <v>19</v>
      </c>
      <c r="E39" s="0" t="s">
        <v>58</v>
      </c>
      <c r="F39" s="0" t="s">
        <v>131</v>
      </c>
      <c r="G39" s="0" t="s">
        <v>15</v>
      </c>
      <c r="H39" s="0" t="n">
        <v>0.677424035106346</v>
      </c>
      <c r="I39" s="0" t="n">
        <v>22.0600097861429</v>
      </c>
      <c r="J39" s="0" t="n">
        <v>935</v>
      </c>
      <c r="K39" s="0" t="n">
        <f aca="false">I39*SUMIFS(syst_chauffage!$H$3:$H$27,syst_chauffage!$B$3:$B$27,D39,syst_chauffage!$C$3:$C$27,E39)</f>
        <v>36.2876040561573</v>
      </c>
      <c r="L39" s="12" t="n">
        <f aca="false">H39*SUMIFS(syst_chauffage!$K$3:$K$27,syst_chauffage!$B$3:$B$27,D39,syst_chauffage!$C$3:$C$27,E39)</f>
        <v>0.677424035106346</v>
      </c>
      <c r="N39" s="0" t="str">
        <f aca="false">A39</f>
        <v>Bureaux Administration</v>
      </c>
      <c r="O39" s="0" t="str">
        <f aca="false">B39</f>
        <v>Bureaux</v>
      </c>
      <c r="P39" s="0" t="str">
        <f aca="false">C39</f>
        <v>immeuble peri urbain</v>
      </c>
      <c r="Q39" s="0" t="str">
        <f aca="false">D39</f>
        <v>Autre système centralisé</v>
      </c>
      <c r="R39" s="0" t="str">
        <f aca="false">E39</f>
        <v>Urbain</v>
      </c>
      <c r="S39" s="0" t="str">
        <f aca="false">F39</f>
        <v>0102420106</v>
      </c>
      <c r="T39" s="0" t="str">
        <f aca="false">G39</f>
        <v>1</v>
      </c>
      <c r="U39" s="0" t="n">
        <f aca="false">L39</f>
        <v>0.677424035106346</v>
      </c>
      <c r="V39" s="0" t="n">
        <f aca="false">K39</f>
        <v>36.2876040561573</v>
      </c>
      <c r="W39" s="0" t="n">
        <f aca="false">J39</f>
        <v>935</v>
      </c>
    </row>
    <row r="40" customFormat="false" ht="12.8" hidden="false" customHeight="false" outlineLevel="0" collapsed="false">
      <c r="A40" s="0" t="s">
        <v>72</v>
      </c>
      <c r="B40" s="0" t="s">
        <v>129</v>
      </c>
      <c r="C40" s="0" t="s">
        <v>90</v>
      </c>
      <c r="D40" s="0" t="s">
        <v>22</v>
      </c>
      <c r="E40" s="0" t="s">
        <v>23</v>
      </c>
      <c r="F40" s="0" t="s">
        <v>132</v>
      </c>
      <c r="G40" s="0" t="s">
        <v>15</v>
      </c>
      <c r="H40" s="0" t="n">
        <v>0.550787217736071</v>
      </c>
      <c r="I40" s="0" t="n">
        <v>11.9702693406019</v>
      </c>
      <c r="J40" s="0" t="n">
        <v>0</v>
      </c>
      <c r="K40" s="0" t="n">
        <f aca="false">I40*SUMIFS(syst_chauffage!$H$3:$H$27,syst_chauffage!$B$3:$B$27,D40,syst_chauffage!$C$3:$C$27,E40)</f>
        <v>21.0799137383192</v>
      </c>
      <c r="L40" s="12" t="n">
        <f aca="false">H40*SUMIFS(syst_chauffage!$K$3:$K$27,syst_chauffage!$B$3:$B$27,D40,syst_chauffage!$C$3:$C$27,E40)</f>
        <v>0.550787217736071</v>
      </c>
      <c r="N40" s="0" t="str">
        <f aca="false">A40</f>
        <v>Bureaux Administration</v>
      </c>
      <c r="O40" s="0" t="str">
        <f aca="false">B40</f>
        <v>Bureaux</v>
      </c>
      <c r="P40" s="0" t="str">
        <f aca="false">C40</f>
        <v>immeuble peri urbain</v>
      </c>
      <c r="Q40" s="0" t="str">
        <f aca="false">D40</f>
        <v>Chaudière fioul</v>
      </c>
      <c r="R40" s="0" t="str">
        <f aca="false">E40</f>
        <v>Fioul</v>
      </c>
      <c r="S40" s="0" t="str">
        <f aca="false">F40</f>
        <v>0102420303</v>
      </c>
      <c r="T40" s="0" t="str">
        <f aca="false">G40</f>
        <v>1</v>
      </c>
      <c r="U40" s="0" t="n">
        <f aca="false">L40</f>
        <v>0.550787217736071</v>
      </c>
      <c r="V40" s="0" t="n">
        <f aca="false">K40</f>
        <v>21.0799137383192</v>
      </c>
      <c r="W40" s="0" t="n">
        <f aca="false">J40</f>
        <v>0</v>
      </c>
    </row>
    <row r="41" customFormat="false" ht="12.8" hidden="false" customHeight="false" outlineLevel="0" collapsed="false">
      <c r="A41" s="0" t="s">
        <v>72</v>
      </c>
      <c r="B41" s="0" t="s">
        <v>129</v>
      </c>
      <c r="C41" s="0" t="s">
        <v>90</v>
      </c>
      <c r="D41" s="0" t="s">
        <v>13</v>
      </c>
      <c r="E41" s="0" t="s">
        <v>14</v>
      </c>
      <c r="F41" s="0" t="s">
        <v>133</v>
      </c>
      <c r="G41" s="0" t="s">
        <v>15</v>
      </c>
      <c r="H41" s="0" t="n">
        <v>0.726796956923601</v>
      </c>
      <c r="I41" s="0" t="n">
        <v>8.65240061163065</v>
      </c>
      <c r="J41" s="0" t="n">
        <v>363</v>
      </c>
      <c r="K41" s="0" t="n">
        <f aca="false">I41*SUMIFS(syst_chauffage!$H$3:$H$27,syst_chauffage!$B$3:$B$27,D41,syst_chauffage!$C$3:$C$27,E41)</f>
        <v>17.4743167796176</v>
      </c>
      <c r="L41" s="12" t="n">
        <f aca="false">H41*SUMIFS(syst_chauffage!$K$3:$K$27,syst_chauffage!$B$3:$B$27,D41,syst_chauffage!$C$3:$C$27,E41)</f>
        <v>0.726796956923601</v>
      </c>
      <c r="N41" s="0" t="str">
        <f aca="false">A41</f>
        <v>Bureaux Administration</v>
      </c>
      <c r="O41" s="0" t="str">
        <f aca="false">B41</f>
        <v>Bureaux</v>
      </c>
      <c r="P41" s="0" t="str">
        <f aca="false">C41</f>
        <v>immeuble peri urbain</v>
      </c>
      <c r="Q41" s="0" t="str">
        <f aca="false">D41</f>
        <v>Chaudière gaz</v>
      </c>
      <c r="R41" s="0" t="str">
        <f aca="false">E41</f>
        <v>Gaz</v>
      </c>
      <c r="S41" s="0" t="str">
        <f aca="false">F41</f>
        <v>0102420404</v>
      </c>
      <c r="T41" s="0" t="str">
        <f aca="false">G41</f>
        <v>1</v>
      </c>
      <c r="U41" s="0" t="n">
        <f aca="false">L41</f>
        <v>0.726796956923601</v>
      </c>
      <c r="V41" s="0" t="n">
        <f aca="false">K41</f>
        <v>17.4743167796176</v>
      </c>
      <c r="W41" s="0" t="n">
        <f aca="false">J41</f>
        <v>363</v>
      </c>
    </row>
    <row r="42" customFormat="false" ht="12.8" hidden="false" customHeight="false" outlineLevel="0" collapsed="false">
      <c r="A42" s="0" t="s">
        <v>72</v>
      </c>
      <c r="B42" s="0" t="s">
        <v>129</v>
      </c>
      <c r="C42" s="0" t="s">
        <v>90</v>
      </c>
      <c r="D42" s="0" t="s">
        <v>33</v>
      </c>
      <c r="E42" s="0" t="s">
        <v>30</v>
      </c>
      <c r="F42" s="0" t="s">
        <v>134</v>
      </c>
      <c r="G42" s="0" t="s">
        <v>15</v>
      </c>
      <c r="H42" s="0" t="n">
        <v>2.45701711046511</v>
      </c>
      <c r="I42" s="0" t="n">
        <v>26.3582646960948</v>
      </c>
      <c r="J42" s="0" t="n">
        <v>900</v>
      </c>
      <c r="K42" s="0" t="n">
        <f aca="false">I42*SUMIFS(syst_chauffage!$H$3:$H$27,syst_chauffage!$B$3:$B$27,D42,syst_chauffage!$C$3:$C$27,E42)</f>
        <v>38.4756826123027</v>
      </c>
      <c r="L42" s="12" t="n">
        <f aca="false">H42*SUMIFS(syst_chauffage!$K$3:$K$27,syst_chauffage!$B$3:$B$27,D42,syst_chauffage!$C$3:$C$27,E42)</f>
        <v>2.06436250218387</v>
      </c>
      <c r="N42" s="0" t="str">
        <f aca="false">A42</f>
        <v>Bureaux Administration</v>
      </c>
      <c r="O42" s="0" t="str">
        <f aca="false">B42</f>
        <v>Bureaux</v>
      </c>
      <c r="P42" s="0" t="str">
        <f aca="false">C42</f>
        <v>immeuble peri urbain</v>
      </c>
      <c r="Q42" s="0" t="str">
        <f aca="false">D42</f>
        <v>DRV</v>
      </c>
      <c r="R42" s="0" t="str">
        <f aca="false">E42</f>
        <v>Electricité</v>
      </c>
      <c r="S42" s="0" t="str">
        <f aca="false">F42</f>
        <v>0102420502</v>
      </c>
      <c r="T42" s="0" t="str">
        <f aca="false">G42</f>
        <v>1</v>
      </c>
      <c r="U42" s="0" t="n">
        <f aca="false">L42</f>
        <v>2.06436250218387</v>
      </c>
      <c r="V42" s="0" t="n">
        <f aca="false">K42</f>
        <v>38.4756826123027</v>
      </c>
      <c r="W42" s="0" t="n">
        <f aca="false">J42</f>
        <v>900</v>
      </c>
    </row>
    <row r="43" customFormat="false" ht="12.8" hidden="false" customHeight="false" outlineLevel="0" collapsed="false">
      <c r="A43" s="0" t="s">
        <v>72</v>
      </c>
      <c r="B43" s="0" t="s">
        <v>129</v>
      </c>
      <c r="C43" s="0" t="s">
        <v>90</v>
      </c>
      <c r="D43" s="0" t="s">
        <v>29</v>
      </c>
      <c r="E43" s="0" t="s">
        <v>30</v>
      </c>
      <c r="F43" s="0" t="s">
        <v>135</v>
      </c>
      <c r="G43" s="0" t="s">
        <v>15</v>
      </c>
      <c r="H43" s="0" t="n">
        <v>0.92</v>
      </c>
      <c r="I43" s="0" t="n">
        <v>10.4</v>
      </c>
      <c r="J43" s="0" t="n">
        <v>0</v>
      </c>
      <c r="K43" s="0" t="n">
        <f aca="false">I43*SUMIFS(syst_chauffage!$H$3:$H$27,syst_chauffage!$B$3:$B$27,D43,syst_chauffage!$C$3:$C$27,E43)</f>
        <v>3</v>
      </c>
      <c r="L43" s="12" t="n">
        <f aca="false">H43*SUMIFS(syst_chauffage!$K$3:$K$27,syst_chauffage!$B$3:$B$27,D43,syst_chauffage!$C$3:$C$27,E43)</f>
        <v>0.92</v>
      </c>
      <c r="N43" s="0" t="str">
        <f aca="false">A43</f>
        <v>Bureaux Administration</v>
      </c>
      <c r="O43" s="0" t="str">
        <f aca="false">B43</f>
        <v>Bureaux</v>
      </c>
      <c r="P43" s="0" t="str">
        <f aca="false">C43</f>
        <v>immeuble peri urbain</v>
      </c>
      <c r="Q43" s="0" t="str">
        <f aca="false">D43</f>
        <v>Electrique direct</v>
      </c>
      <c r="R43" s="0" t="str">
        <f aca="false">E43</f>
        <v>Electricité</v>
      </c>
      <c r="S43" s="0" t="str">
        <f aca="false">F43</f>
        <v>0102420602</v>
      </c>
      <c r="T43" s="0" t="str">
        <f aca="false">G43</f>
        <v>1</v>
      </c>
      <c r="U43" s="0" t="n">
        <f aca="false">L43</f>
        <v>0.92</v>
      </c>
      <c r="V43" s="0" t="n">
        <f aca="false">K43</f>
        <v>3</v>
      </c>
      <c r="W43" s="0" t="n">
        <f aca="false">J43</f>
        <v>0</v>
      </c>
    </row>
    <row r="44" customFormat="false" ht="12.8" hidden="false" customHeight="false" outlineLevel="0" collapsed="false">
      <c r="A44" s="0" t="s">
        <v>72</v>
      </c>
      <c r="B44" s="0" t="s">
        <v>129</v>
      </c>
      <c r="C44" s="0" t="s">
        <v>90</v>
      </c>
      <c r="D44" s="0" t="s">
        <v>51</v>
      </c>
      <c r="E44" s="0" t="s">
        <v>57</v>
      </c>
      <c r="F44" s="0" t="s">
        <v>136</v>
      </c>
      <c r="G44" s="0" t="s">
        <v>15</v>
      </c>
      <c r="H44" s="0" t="n">
        <v>0.767768079274392</v>
      </c>
      <c r="I44" s="0" t="n">
        <v>26.0493260423727</v>
      </c>
      <c r="J44" s="0" t="n">
        <v>0</v>
      </c>
      <c r="K44" s="0" t="n">
        <f aca="false">I44*SUMIFS(syst_chauffage!$H$3:$H$27,syst_chauffage!$B$3:$B$27,D44,syst_chauffage!$C$3:$C$27,E44)</f>
        <v>55.1947149135784</v>
      </c>
      <c r="L44" s="12" t="n">
        <f aca="false">H44*SUMIFS(syst_chauffage!$K$3:$K$27,syst_chauffage!$B$3:$B$27,D44,syst_chauffage!$C$3:$C$27,E44)</f>
        <v>0.767768079274392</v>
      </c>
      <c r="N44" s="0" t="str">
        <f aca="false">A44</f>
        <v>Bureaux Administration</v>
      </c>
      <c r="O44" s="0" t="str">
        <f aca="false">B44</f>
        <v>Bureaux</v>
      </c>
      <c r="P44" s="0" t="str">
        <f aca="false">C44</f>
        <v>immeuble peri urbain</v>
      </c>
      <c r="Q44" s="0" t="str">
        <f aca="false">D44</f>
        <v>Autre système centralisé performant</v>
      </c>
      <c r="R44" s="0" t="str">
        <f aca="false">E44</f>
        <v>Autres</v>
      </c>
      <c r="S44" s="0" t="str">
        <f aca="false">F44</f>
        <v>0102422101</v>
      </c>
      <c r="T44" s="0" t="str">
        <f aca="false">G44</f>
        <v>1</v>
      </c>
      <c r="U44" s="0" t="n">
        <f aca="false">L44</f>
        <v>0.767768079274392</v>
      </c>
      <c r="V44" s="0" t="n">
        <f aca="false">K44</f>
        <v>55.1947149135784</v>
      </c>
      <c r="W44" s="0" t="n">
        <f aca="false">J44</f>
        <v>0</v>
      </c>
    </row>
    <row r="45" customFormat="false" ht="12.8" hidden="false" customHeight="false" outlineLevel="0" collapsed="false">
      <c r="A45" s="0" t="s">
        <v>72</v>
      </c>
      <c r="B45" s="0" t="s">
        <v>129</v>
      </c>
      <c r="C45" s="0" t="s">
        <v>90</v>
      </c>
      <c r="D45" s="0" t="s">
        <v>51</v>
      </c>
      <c r="E45" s="0" t="s">
        <v>58</v>
      </c>
      <c r="F45" s="0" t="s">
        <v>137</v>
      </c>
      <c r="G45" s="0" t="s">
        <v>15</v>
      </c>
      <c r="H45" s="0" t="n">
        <v>0.781643117430399</v>
      </c>
      <c r="I45" s="0" t="n">
        <v>26.2619164120749</v>
      </c>
      <c r="J45" s="0" t="n">
        <v>935</v>
      </c>
      <c r="K45" s="0" t="n">
        <f aca="false">I45*SUMIFS(syst_chauffage!$H$3:$H$27,syst_chauffage!$B$3:$B$27,D45,syst_chauffage!$C$3:$C$27,E45)</f>
        <v>56.0429166751682</v>
      </c>
      <c r="L45" s="12" t="n">
        <f aca="false">H45*SUMIFS(syst_chauffage!$K$3:$K$27,syst_chauffage!$B$3:$B$27,D45,syst_chauffage!$C$3:$C$27,E45)</f>
        <v>0.781643117430399</v>
      </c>
      <c r="N45" s="0" t="str">
        <f aca="false">A45</f>
        <v>Bureaux Administration</v>
      </c>
      <c r="O45" s="0" t="str">
        <f aca="false">B45</f>
        <v>Bureaux</v>
      </c>
      <c r="P45" s="0" t="str">
        <f aca="false">C45</f>
        <v>immeuble peri urbain</v>
      </c>
      <c r="Q45" s="0" t="str">
        <f aca="false">D45</f>
        <v>Autre système centralisé performant</v>
      </c>
      <c r="R45" s="0" t="str">
        <f aca="false">E45</f>
        <v>Urbain</v>
      </c>
      <c r="S45" s="0" t="str">
        <f aca="false">F45</f>
        <v>0102422106</v>
      </c>
      <c r="T45" s="0" t="str">
        <f aca="false">G45</f>
        <v>1</v>
      </c>
      <c r="U45" s="0" t="n">
        <f aca="false">L45</f>
        <v>0.781643117430399</v>
      </c>
      <c r="V45" s="0" t="n">
        <f aca="false">K45</f>
        <v>56.0429166751682</v>
      </c>
      <c r="W45" s="0" t="n">
        <f aca="false">J45</f>
        <v>935</v>
      </c>
    </row>
    <row r="46" customFormat="false" ht="12.8" hidden="false" customHeight="false" outlineLevel="0" collapsed="false">
      <c r="A46" s="0" t="s">
        <v>72</v>
      </c>
      <c r="B46" s="0" t="s">
        <v>129</v>
      </c>
      <c r="C46" s="0" t="s">
        <v>90</v>
      </c>
      <c r="D46" s="0" t="s">
        <v>27</v>
      </c>
      <c r="E46" s="0" t="s">
        <v>23</v>
      </c>
      <c r="F46" s="0" t="s">
        <v>138</v>
      </c>
      <c r="G46" s="0" t="s">
        <v>15</v>
      </c>
      <c r="H46" s="0" t="n">
        <v>0.720095303501187</v>
      </c>
      <c r="I46" s="0" t="n">
        <v>14.2503206435737</v>
      </c>
      <c r="J46" s="0" t="n">
        <v>836</v>
      </c>
      <c r="K46" s="0" t="n">
        <f aca="false">I46*SUMIFS(syst_chauffage!$H$3:$H$27,syst_chauffage!$B$3:$B$27,D46,syst_chauffage!$C$3:$C$27,E46)</f>
        <v>36.5435670393584</v>
      </c>
      <c r="L46" s="12" t="n">
        <f aca="false">H46*SUMIFS(syst_chauffage!$K$3:$K$27,syst_chauffage!$B$3:$B$27,D46,syst_chauffage!$C$3:$C$27,E46)</f>
        <v>0.720095303501187</v>
      </c>
      <c r="N46" s="0" t="str">
        <f aca="false">A46</f>
        <v>Bureaux Administration</v>
      </c>
      <c r="O46" s="0" t="str">
        <f aca="false">B46</f>
        <v>Bureaux</v>
      </c>
      <c r="P46" s="0" t="str">
        <f aca="false">C46</f>
        <v>immeuble peri urbain</v>
      </c>
      <c r="Q46" s="0" t="str">
        <f aca="false">D46</f>
        <v>Chaudière condensation fioul</v>
      </c>
      <c r="R46" s="0" t="str">
        <f aca="false">E46</f>
        <v>Fioul</v>
      </c>
      <c r="S46" s="0" t="str">
        <f aca="false">F46</f>
        <v>0102422303</v>
      </c>
      <c r="T46" s="0" t="str">
        <f aca="false">G46</f>
        <v>1</v>
      </c>
      <c r="U46" s="0" t="n">
        <f aca="false">L46</f>
        <v>0.720095303501187</v>
      </c>
      <c r="V46" s="0" t="n">
        <f aca="false">K46</f>
        <v>36.5435670393584</v>
      </c>
      <c r="W46" s="0" t="n">
        <f aca="false">J46</f>
        <v>836</v>
      </c>
    </row>
    <row r="47" customFormat="false" ht="12.8" hidden="false" customHeight="false" outlineLevel="0" collapsed="false">
      <c r="A47" s="0" t="s">
        <v>72</v>
      </c>
      <c r="B47" s="0" t="s">
        <v>129</v>
      </c>
      <c r="C47" s="0" t="s">
        <v>90</v>
      </c>
      <c r="D47" s="0" t="s">
        <v>18</v>
      </c>
      <c r="E47" s="0" t="s">
        <v>14</v>
      </c>
      <c r="F47" s="0" t="s">
        <v>139</v>
      </c>
      <c r="G47" s="0" t="s">
        <v>15</v>
      </c>
      <c r="H47" s="0" t="n">
        <v>0.950448649339597</v>
      </c>
      <c r="I47" s="0" t="n">
        <v>10.3004769186079</v>
      </c>
      <c r="J47" s="0" t="n">
        <v>836</v>
      </c>
      <c r="K47" s="0" t="n">
        <f aca="false">I47*SUMIFS(syst_chauffage!$H$3:$H$27,syst_chauffage!$B$3:$B$27,D47,syst_chauffage!$C$3:$C$27,E47)</f>
        <v>28.0680674670606</v>
      </c>
      <c r="L47" s="12" t="n">
        <f aca="false">H47*SUMIFS(syst_chauffage!$K$3:$K$27,syst_chauffage!$B$3:$B$27,D47,syst_chauffage!$C$3:$C$27,E47)</f>
        <v>0.923310384808678</v>
      </c>
      <c r="N47" s="0" t="str">
        <f aca="false">A47</f>
        <v>Bureaux Administration</v>
      </c>
      <c r="O47" s="0" t="str">
        <f aca="false">B47</f>
        <v>Bureaux</v>
      </c>
      <c r="P47" s="0" t="str">
        <f aca="false">C47</f>
        <v>immeuble peri urbain</v>
      </c>
      <c r="Q47" s="0" t="str">
        <f aca="false">D47</f>
        <v>Chaudière condensation gaz</v>
      </c>
      <c r="R47" s="0" t="str">
        <f aca="false">E47</f>
        <v>Gaz</v>
      </c>
      <c r="S47" s="0" t="str">
        <f aca="false">F47</f>
        <v>0102422404</v>
      </c>
      <c r="T47" s="0" t="str">
        <f aca="false">G47</f>
        <v>1</v>
      </c>
      <c r="U47" s="0" t="n">
        <f aca="false">L47</f>
        <v>0.923310384808678</v>
      </c>
      <c r="V47" s="0" t="n">
        <f aca="false">K47</f>
        <v>28.0680674670606</v>
      </c>
      <c r="W47" s="0" t="n">
        <f aca="false">J47</f>
        <v>836</v>
      </c>
    </row>
    <row r="48" customFormat="false" ht="12.8" hidden="false" customHeight="false" outlineLevel="0" collapsed="false">
      <c r="A48" s="0" t="s">
        <v>72</v>
      </c>
      <c r="B48" s="0" t="s">
        <v>129</v>
      </c>
      <c r="C48" s="0" t="s">
        <v>90</v>
      </c>
      <c r="D48" s="0" t="s">
        <v>56</v>
      </c>
      <c r="E48" s="0" t="s">
        <v>30</v>
      </c>
      <c r="F48" s="0" t="s">
        <v>140</v>
      </c>
      <c r="G48" s="0" t="s">
        <v>15</v>
      </c>
      <c r="H48" s="0" t="n">
        <v>3.17730976744185</v>
      </c>
      <c r="I48" s="0" t="n">
        <v>31.37888654297</v>
      </c>
      <c r="J48" s="0" t="n">
        <v>990</v>
      </c>
      <c r="K48" s="0" t="n">
        <f aca="false">I48*SUMIFS(syst_chauffage!$H$3:$H$27,syst_chauffage!$B$3:$B$27,D48,syst_chauffage!$C$3:$C$27,E48)</f>
        <v>102.979274241663</v>
      </c>
      <c r="L48" s="12" t="n">
        <f aca="false">H48*SUMIFS(syst_chauffage!$K$3:$K$27,syst_chauffage!$B$3:$B$27,D48,syst_chauffage!$C$3:$C$27,E48)</f>
        <v>2.84247113628896</v>
      </c>
      <c r="N48" s="0" t="str">
        <f aca="false">A48</f>
        <v>Bureaux Administration</v>
      </c>
      <c r="O48" s="0" t="str">
        <f aca="false">B48</f>
        <v>Bureaux</v>
      </c>
      <c r="P48" s="0" t="str">
        <f aca="false">C48</f>
        <v>immeuble peri urbain</v>
      </c>
      <c r="Q48" s="0" t="str">
        <f aca="false">D48</f>
        <v>DRV performant</v>
      </c>
      <c r="R48" s="0" t="str">
        <f aca="false">E48</f>
        <v>Electricité</v>
      </c>
      <c r="S48" s="0" t="str">
        <f aca="false">F48</f>
        <v>0102422502</v>
      </c>
      <c r="T48" s="0" t="str">
        <f aca="false">G48</f>
        <v>1</v>
      </c>
      <c r="U48" s="0" t="n">
        <f aca="false">L48</f>
        <v>2.84247113628896</v>
      </c>
      <c r="V48" s="0" t="n">
        <f aca="false">K48</f>
        <v>102.979274241663</v>
      </c>
      <c r="W48" s="0" t="n">
        <f aca="false">J48</f>
        <v>990</v>
      </c>
    </row>
    <row r="49" customFormat="false" ht="12.8" hidden="false" customHeight="false" outlineLevel="0" collapsed="false">
      <c r="A49" s="0" t="s">
        <v>72</v>
      </c>
      <c r="B49" s="0" t="s">
        <v>129</v>
      </c>
      <c r="C49" s="0" t="s">
        <v>90</v>
      </c>
      <c r="D49" s="0" t="s">
        <v>32</v>
      </c>
      <c r="E49" s="0" t="s">
        <v>30</v>
      </c>
      <c r="F49" s="0" t="s">
        <v>141</v>
      </c>
      <c r="G49" s="0" t="s">
        <v>15</v>
      </c>
      <c r="H49" s="0" t="n">
        <v>1</v>
      </c>
      <c r="I49" s="0" t="n">
        <v>12</v>
      </c>
      <c r="J49" s="0" t="n">
        <v>0</v>
      </c>
      <c r="K49" s="0" t="n">
        <f aca="false">I49*SUMIFS(syst_chauffage!$H$3:$H$27,syst_chauffage!$B$3:$B$27,D49,syst_chauffage!$C$3:$C$27,E49)</f>
        <v>12</v>
      </c>
      <c r="L49" s="12" t="n">
        <f aca="false">H49*SUMIFS(syst_chauffage!$K$3:$K$27,syst_chauffage!$B$3:$B$27,D49,syst_chauffage!$C$3:$C$27,E49)</f>
        <v>1</v>
      </c>
      <c r="N49" s="0" t="str">
        <f aca="false">A49</f>
        <v>Bureaux Administration</v>
      </c>
      <c r="O49" s="0" t="str">
        <f aca="false">B49</f>
        <v>Bureaux</v>
      </c>
      <c r="P49" s="0" t="str">
        <f aca="false">C49</f>
        <v>immeuble peri urbain</v>
      </c>
      <c r="Q49" s="0" t="str">
        <f aca="false">D49</f>
        <v>Electrique direct performant</v>
      </c>
      <c r="R49" s="0" t="str">
        <f aca="false">E49</f>
        <v>Electricité</v>
      </c>
      <c r="S49" s="0" t="str">
        <f aca="false">F49</f>
        <v>0102422602</v>
      </c>
      <c r="T49" s="0" t="str">
        <f aca="false">G49</f>
        <v>1</v>
      </c>
      <c r="U49" s="0" t="n">
        <f aca="false">L49</f>
        <v>1</v>
      </c>
      <c r="V49" s="0" t="n">
        <f aca="false">K49</f>
        <v>12</v>
      </c>
      <c r="W49" s="0" t="n">
        <f aca="false">J49</f>
        <v>0</v>
      </c>
    </row>
    <row r="50" customFormat="false" ht="12.8" hidden="false" customHeight="false" outlineLevel="0" collapsed="false">
      <c r="A50" s="0" t="s">
        <v>72</v>
      </c>
      <c r="B50" s="0" t="s">
        <v>129</v>
      </c>
      <c r="C50" s="0" t="s">
        <v>103</v>
      </c>
      <c r="D50" s="0" t="s">
        <v>19</v>
      </c>
      <c r="E50" s="0" t="s">
        <v>57</v>
      </c>
      <c r="F50" s="0" t="s">
        <v>142</v>
      </c>
      <c r="G50" s="0" t="s">
        <v>15</v>
      </c>
      <c r="H50" s="0" t="n">
        <v>0.667085716879881</v>
      </c>
      <c r="I50" s="0" t="n">
        <v>17.0273247340513</v>
      </c>
      <c r="J50" s="0" t="n">
        <v>0</v>
      </c>
      <c r="K50" s="0" t="n">
        <f aca="false">I50*SUMIFS(syst_chauffage!$H$3:$H$27,syst_chauffage!$B$3:$B$27,D50,syst_chauffage!$C$3:$C$27,E50)</f>
        <v>23.710152507777</v>
      </c>
      <c r="L50" s="12" t="n">
        <f aca="false">H50*SUMIFS(syst_chauffage!$K$3:$K$27,syst_chauffage!$B$3:$B$27,D50,syst_chauffage!$C$3:$C$27,E50)</f>
        <v>0.667085716879881</v>
      </c>
      <c r="N50" s="0" t="str">
        <f aca="false">A50</f>
        <v>Bureaux Administration</v>
      </c>
      <c r="O50" s="0" t="str">
        <f aca="false">B50</f>
        <v>Bureaux</v>
      </c>
      <c r="P50" s="0" t="str">
        <f aca="false">C50</f>
        <v>immeuble rénové</v>
      </c>
      <c r="Q50" s="0" t="str">
        <f aca="false">D50</f>
        <v>Autre système centralisé</v>
      </c>
      <c r="R50" s="0" t="str">
        <f aca="false">E50</f>
        <v>Autres</v>
      </c>
      <c r="S50" s="0" t="str">
        <f aca="false">F50</f>
        <v>0102440101</v>
      </c>
      <c r="T50" s="0" t="str">
        <f aca="false">G50</f>
        <v>1</v>
      </c>
      <c r="U50" s="0" t="n">
        <f aca="false">L50</f>
        <v>0.667085716879881</v>
      </c>
      <c r="V50" s="0" t="n">
        <f aca="false">K50</f>
        <v>23.710152507777</v>
      </c>
      <c r="W50" s="0" t="n">
        <f aca="false">J50</f>
        <v>0</v>
      </c>
    </row>
    <row r="51" customFormat="false" ht="12.8" hidden="false" customHeight="false" outlineLevel="0" collapsed="false">
      <c r="A51" s="0" t="s">
        <v>72</v>
      </c>
      <c r="B51" s="0" t="s">
        <v>129</v>
      </c>
      <c r="C51" s="0" t="s">
        <v>103</v>
      </c>
      <c r="D51" s="0" t="s">
        <v>19</v>
      </c>
      <c r="E51" s="0" t="s">
        <v>58</v>
      </c>
      <c r="F51" s="0" t="s">
        <v>143</v>
      </c>
      <c r="G51" s="0" t="s">
        <v>15</v>
      </c>
      <c r="H51" s="0" t="n">
        <v>0.678053073365544</v>
      </c>
      <c r="I51" s="0" t="n">
        <v>16.312118363067</v>
      </c>
      <c r="J51" s="0" t="n">
        <v>935</v>
      </c>
      <c r="K51" s="0" t="n">
        <f aca="false">I51*SUMIFS(syst_chauffage!$H$3:$H$27,syst_chauffage!$B$3:$B$27,D51,syst_chauffage!$C$3:$C$27,E51)</f>
        <v>26.8326124156106</v>
      </c>
      <c r="L51" s="12" t="n">
        <f aca="false">H51*SUMIFS(syst_chauffage!$K$3:$K$27,syst_chauffage!$B$3:$B$27,D51,syst_chauffage!$C$3:$C$27,E51)</f>
        <v>0.678053073365544</v>
      </c>
      <c r="N51" s="0" t="str">
        <f aca="false">A51</f>
        <v>Bureaux Administration</v>
      </c>
      <c r="O51" s="0" t="str">
        <f aca="false">B51</f>
        <v>Bureaux</v>
      </c>
      <c r="P51" s="0" t="str">
        <f aca="false">C51</f>
        <v>immeuble rénové</v>
      </c>
      <c r="Q51" s="0" t="str">
        <f aca="false">D51</f>
        <v>Autre système centralisé</v>
      </c>
      <c r="R51" s="0" t="str">
        <f aca="false">E51</f>
        <v>Urbain</v>
      </c>
      <c r="S51" s="0" t="str">
        <f aca="false">F51</f>
        <v>0102440106</v>
      </c>
      <c r="T51" s="0" t="str">
        <f aca="false">G51</f>
        <v>1</v>
      </c>
      <c r="U51" s="0" t="n">
        <f aca="false">L51</f>
        <v>0.678053073365544</v>
      </c>
      <c r="V51" s="0" t="n">
        <f aca="false">K51</f>
        <v>26.8326124156106</v>
      </c>
      <c r="W51" s="0" t="n">
        <f aca="false">J51</f>
        <v>935</v>
      </c>
    </row>
    <row r="52" customFormat="false" ht="12.8" hidden="false" customHeight="false" outlineLevel="0" collapsed="false">
      <c r="A52" s="0" t="s">
        <v>72</v>
      </c>
      <c r="B52" s="0" t="s">
        <v>129</v>
      </c>
      <c r="C52" s="0" t="s">
        <v>103</v>
      </c>
      <c r="D52" s="0" t="s">
        <v>22</v>
      </c>
      <c r="E52" s="0" t="s">
        <v>23</v>
      </c>
      <c r="F52" s="0" t="s">
        <v>144</v>
      </c>
      <c r="G52" s="0" t="s">
        <v>15</v>
      </c>
      <c r="H52" s="0" t="n">
        <v>0.554203543342743</v>
      </c>
      <c r="I52" s="0" t="n">
        <v>8.8201053997302</v>
      </c>
      <c r="J52" s="0" t="n">
        <v>0</v>
      </c>
      <c r="K52" s="0" t="n">
        <f aca="false">I52*SUMIFS(syst_chauffage!$H$3:$H$27,syst_chauffage!$B$3:$B$27,D52,syst_chauffage!$C$3:$C$27,E52)</f>
        <v>15.5324041338444</v>
      </c>
      <c r="L52" s="12" t="n">
        <f aca="false">H52*SUMIFS(syst_chauffage!$K$3:$K$27,syst_chauffage!$B$3:$B$27,D52,syst_chauffage!$C$3:$C$27,E52)</f>
        <v>0.554203543342743</v>
      </c>
      <c r="N52" s="0" t="str">
        <f aca="false">A52</f>
        <v>Bureaux Administration</v>
      </c>
      <c r="O52" s="0" t="str">
        <f aca="false">B52</f>
        <v>Bureaux</v>
      </c>
      <c r="P52" s="0" t="str">
        <f aca="false">C52</f>
        <v>immeuble rénové</v>
      </c>
      <c r="Q52" s="0" t="str">
        <f aca="false">D52</f>
        <v>Chaudière fioul</v>
      </c>
      <c r="R52" s="0" t="str">
        <f aca="false">E52</f>
        <v>Fioul</v>
      </c>
      <c r="S52" s="0" t="str">
        <f aca="false">F52</f>
        <v>0102440303</v>
      </c>
      <c r="T52" s="0" t="str">
        <f aca="false">G52</f>
        <v>1</v>
      </c>
      <c r="U52" s="0" t="n">
        <f aca="false">L52</f>
        <v>0.554203543342743</v>
      </c>
      <c r="V52" s="0" t="n">
        <f aca="false">K52</f>
        <v>15.5324041338444</v>
      </c>
      <c r="W52" s="0" t="n">
        <f aca="false">J52</f>
        <v>0</v>
      </c>
    </row>
    <row r="53" customFormat="false" ht="12.8" hidden="false" customHeight="false" outlineLevel="0" collapsed="false">
      <c r="A53" s="0" t="s">
        <v>72</v>
      </c>
      <c r="B53" s="0" t="s">
        <v>129</v>
      </c>
      <c r="C53" s="0" t="s">
        <v>103</v>
      </c>
      <c r="D53" s="0" t="s">
        <v>13</v>
      </c>
      <c r="E53" s="0" t="s">
        <v>14</v>
      </c>
      <c r="F53" s="0" t="s">
        <v>145</v>
      </c>
      <c r="G53" s="0" t="s">
        <v>15</v>
      </c>
      <c r="H53" s="0" t="n">
        <v>0.731548787846393</v>
      </c>
      <c r="I53" s="0" t="n">
        <v>6.36139211100093</v>
      </c>
      <c r="J53" s="0" t="n">
        <v>363</v>
      </c>
      <c r="K53" s="0" t="n">
        <f aca="false">I53*SUMIFS(syst_chauffage!$H$3:$H$27,syst_chauffage!$B$3:$B$27,D53,syst_chauffage!$C$3:$C$27,E53)</f>
        <v>12.8474149425729</v>
      </c>
      <c r="L53" s="12" t="n">
        <f aca="false">H53*SUMIFS(syst_chauffage!$K$3:$K$27,syst_chauffage!$B$3:$B$27,D53,syst_chauffage!$C$3:$C$27,E53)</f>
        <v>0.731548787846393</v>
      </c>
      <c r="N53" s="0" t="str">
        <f aca="false">A53</f>
        <v>Bureaux Administration</v>
      </c>
      <c r="O53" s="0" t="str">
        <f aca="false">B53</f>
        <v>Bureaux</v>
      </c>
      <c r="P53" s="0" t="str">
        <f aca="false">C53</f>
        <v>immeuble rénové</v>
      </c>
      <c r="Q53" s="0" t="str">
        <f aca="false">D53</f>
        <v>Chaudière gaz</v>
      </c>
      <c r="R53" s="0" t="str">
        <f aca="false">E53</f>
        <v>Gaz</v>
      </c>
      <c r="S53" s="0" t="str">
        <f aca="false">F53</f>
        <v>0102440404</v>
      </c>
      <c r="T53" s="0" t="str">
        <f aca="false">G53</f>
        <v>1</v>
      </c>
      <c r="U53" s="0" t="n">
        <f aca="false">L53</f>
        <v>0.731548787846393</v>
      </c>
      <c r="V53" s="0" t="n">
        <f aca="false">K53</f>
        <v>12.8474149425729</v>
      </c>
      <c r="W53" s="0" t="n">
        <f aca="false">J53</f>
        <v>363</v>
      </c>
    </row>
    <row r="54" customFormat="false" ht="12.8" hidden="false" customHeight="false" outlineLevel="0" collapsed="false">
      <c r="A54" s="0" t="s">
        <v>72</v>
      </c>
      <c r="B54" s="0" t="s">
        <v>129</v>
      </c>
      <c r="C54" s="0" t="s">
        <v>103</v>
      </c>
      <c r="D54" s="0" t="s">
        <v>29</v>
      </c>
      <c r="E54" s="0" t="s">
        <v>30</v>
      </c>
      <c r="F54" s="0" t="s">
        <v>146</v>
      </c>
      <c r="G54" s="0" t="s">
        <v>15</v>
      </c>
      <c r="H54" s="0" t="n">
        <v>0.92</v>
      </c>
      <c r="I54" s="0" t="n">
        <v>10.4</v>
      </c>
      <c r="J54" s="0" t="n">
        <v>0</v>
      </c>
      <c r="K54" s="0" t="n">
        <f aca="false">I54*SUMIFS(syst_chauffage!$H$3:$H$27,syst_chauffage!$B$3:$B$27,D54,syst_chauffage!$C$3:$C$27,E54)</f>
        <v>3</v>
      </c>
      <c r="L54" s="12" t="n">
        <f aca="false">H54*SUMIFS(syst_chauffage!$K$3:$K$27,syst_chauffage!$B$3:$B$27,D54,syst_chauffage!$C$3:$C$27,E54)</f>
        <v>0.92</v>
      </c>
      <c r="N54" s="0" t="str">
        <f aca="false">A54</f>
        <v>Bureaux Administration</v>
      </c>
      <c r="O54" s="0" t="str">
        <f aca="false">B54</f>
        <v>Bureaux</v>
      </c>
      <c r="P54" s="0" t="str">
        <f aca="false">C54</f>
        <v>immeuble rénové</v>
      </c>
      <c r="Q54" s="0" t="str">
        <f aca="false">D54</f>
        <v>Electrique direct</v>
      </c>
      <c r="R54" s="0" t="str">
        <f aca="false">E54</f>
        <v>Electricité</v>
      </c>
      <c r="S54" s="0" t="str">
        <f aca="false">F54</f>
        <v>0102440602</v>
      </c>
      <c r="T54" s="0" t="str">
        <f aca="false">G54</f>
        <v>1</v>
      </c>
      <c r="U54" s="0" t="n">
        <f aca="false">L54</f>
        <v>0.92</v>
      </c>
      <c r="V54" s="0" t="n">
        <f aca="false">K54</f>
        <v>3</v>
      </c>
      <c r="W54" s="0" t="n">
        <f aca="false">J54</f>
        <v>0</v>
      </c>
    </row>
    <row r="55" customFormat="false" ht="12.8" hidden="false" customHeight="false" outlineLevel="0" collapsed="false">
      <c r="A55" s="0" t="s">
        <v>72</v>
      </c>
      <c r="B55" s="0" t="s">
        <v>129</v>
      </c>
      <c r="C55" s="0" t="s">
        <v>103</v>
      </c>
      <c r="D55" s="0" t="s">
        <v>36</v>
      </c>
      <c r="E55" s="0" t="s">
        <v>30</v>
      </c>
      <c r="F55" s="0" t="s">
        <v>147</v>
      </c>
      <c r="G55" s="0" t="s">
        <v>15</v>
      </c>
      <c r="H55" s="0" t="n">
        <v>2.94489544186046</v>
      </c>
      <c r="I55" s="0" t="n">
        <v>45.481048553795</v>
      </c>
      <c r="J55" s="0" t="n">
        <v>900</v>
      </c>
      <c r="K55" s="0" t="n">
        <f aca="false">I55*SUMIFS(syst_chauffage!$H$3:$H$27,syst_chauffage!$B$3:$B$27,D55,syst_chauffage!$C$3:$C$27,E55)</f>
        <v>28.137219196632</v>
      </c>
      <c r="L55" s="12" t="n">
        <f aca="false">H55*SUMIFS(syst_chauffage!$K$3:$K$27,syst_chauffage!$B$3:$B$27,D55,syst_chauffage!$C$3:$C$27,E55)</f>
        <v>2.47427325480779</v>
      </c>
      <c r="N55" s="0" t="str">
        <f aca="false">A55</f>
        <v>Bureaux Administration</v>
      </c>
      <c r="O55" s="0" t="str">
        <f aca="false">B55</f>
        <v>Bureaux</v>
      </c>
      <c r="P55" s="0" t="str">
        <f aca="false">C55</f>
        <v>immeuble rénové</v>
      </c>
      <c r="Q55" s="0" t="str">
        <f aca="false">D55</f>
        <v>PAC</v>
      </c>
      <c r="R55" s="0" t="str">
        <f aca="false">E55</f>
        <v>Electricité</v>
      </c>
      <c r="S55" s="0" t="str">
        <f aca="false">F55</f>
        <v>0102440902</v>
      </c>
      <c r="T55" s="0" t="str">
        <f aca="false">G55</f>
        <v>1</v>
      </c>
      <c r="U55" s="0" t="n">
        <f aca="false">L55</f>
        <v>2.47427325480779</v>
      </c>
      <c r="V55" s="0" t="n">
        <f aca="false">K55</f>
        <v>28.137219196632</v>
      </c>
      <c r="W55" s="0" t="n">
        <f aca="false">J55</f>
        <v>900</v>
      </c>
    </row>
    <row r="56" customFormat="false" ht="12.8" hidden="false" customHeight="false" outlineLevel="0" collapsed="false">
      <c r="A56" s="0" t="s">
        <v>72</v>
      </c>
      <c r="B56" s="0" t="s">
        <v>129</v>
      </c>
      <c r="C56" s="0" t="s">
        <v>103</v>
      </c>
      <c r="D56" s="0" t="s">
        <v>51</v>
      </c>
      <c r="E56" s="0" t="s">
        <v>57</v>
      </c>
      <c r="F56" s="0" t="s">
        <v>148</v>
      </c>
      <c r="G56" s="0" t="s">
        <v>15</v>
      </c>
      <c r="H56" s="0" t="n">
        <v>0.769714288707555</v>
      </c>
      <c r="I56" s="0" t="n">
        <v>20.2706246833944</v>
      </c>
      <c r="J56" s="0" t="n">
        <v>0</v>
      </c>
      <c r="K56" s="0" t="n">
        <f aca="false">I56*SUMIFS(syst_chauffage!$H$3:$H$27,syst_chauffage!$B$3:$B$27,D56,syst_chauffage!$C$3:$C$27,E56)</f>
        <v>42.9504912603179</v>
      </c>
      <c r="L56" s="12" t="n">
        <f aca="false">H56*SUMIFS(syst_chauffage!$K$3:$K$27,syst_chauffage!$B$3:$B$27,D56,syst_chauffage!$C$3:$C$27,E56)</f>
        <v>0.769714288707555</v>
      </c>
      <c r="N56" s="0" t="str">
        <f aca="false">A56</f>
        <v>Bureaux Administration</v>
      </c>
      <c r="O56" s="0" t="str">
        <f aca="false">B56</f>
        <v>Bureaux</v>
      </c>
      <c r="P56" s="0" t="str">
        <f aca="false">C56</f>
        <v>immeuble rénové</v>
      </c>
      <c r="Q56" s="0" t="str">
        <f aca="false">D56</f>
        <v>Autre système centralisé performant</v>
      </c>
      <c r="R56" s="0" t="str">
        <f aca="false">E56</f>
        <v>Autres</v>
      </c>
      <c r="S56" s="0" t="str">
        <f aca="false">F56</f>
        <v>0102442101</v>
      </c>
      <c r="T56" s="0" t="str">
        <f aca="false">G56</f>
        <v>1</v>
      </c>
      <c r="U56" s="0" t="n">
        <f aca="false">L56</f>
        <v>0.769714288707555</v>
      </c>
      <c r="V56" s="0" t="n">
        <f aca="false">K56</f>
        <v>42.9504912603179</v>
      </c>
      <c r="W56" s="0" t="n">
        <f aca="false">J56</f>
        <v>0</v>
      </c>
    </row>
    <row r="57" customFormat="false" ht="12.8" hidden="false" customHeight="false" outlineLevel="0" collapsed="false">
      <c r="A57" s="0" t="s">
        <v>72</v>
      </c>
      <c r="B57" s="0" t="s">
        <v>129</v>
      </c>
      <c r="C57" s="0" t="s">
        <v>103</v>
      </c>
      <c r="D57" s="0" t="s">
        <v>51</v>
      </c>
      <c r="E57" s="0" t="s">
        <v>58</v>
      </c>
      <c r="F57" s="0" t="s">
        <v>149</v>
      </c>
      <c r="G57" s="0" t="s">
        <v>15</v>
      </c>
      <c r="H57" s="0" t="n">
        <v>0.782368930806397</v>
      </c>
      <c r="I57" s="0" t="n">
        <v>19.4191885274608</v>
      </c>
      <c r="J57" s="0" t="n">
        <v>935</v>
      </c>
      <c r="K57" s="0" t="n">
        <f aca="false">I57*SUMIFS(syst_chauffage!$H$3:$H$27,syst_chauffage!$B$3:$B$27,D57,syst_chauffage!$C$3:$C$27,E57)</f>
        <v>41.4405387431466</v>
      </c>
      <c r="L57" s="12" t="n">
        <f aca="false">H57*SUMIFS(syst_chauffage!$K$3:$K$27,syst_chauffage!$B$3:$B$27,D57,syst_chauffage!$C$3:$C$27,E57)</f>
        <v>0.782368930806397</v>
      </c>
      <c r="N57" s="0" t="str">
        <f aca="false">A57</f>
        <v>Bureaux Administration</v>
      </c>
      <c r="O57" s="0" t="str">
        <f aca="false">B57</f>
        <v>Bureaux</v>
      </c>
      <c r="P57" s="0" t="str">
        <f aca="false">C57</f>
        <v>immeuble rénové</v>
      </c>
      <c r="Q57" s="0" t="str">
        <f aca="false">D57</f>
        <v>Autre système centralisé performant</v>
      </c>
      <c r="R57" s="0" t="str">
        <f aca="false">E57</f>
        <v>Urbain</v>
      </c>
      <c r="S57" s="0" t="str">
        <f aca="false">F57</f>
        <v>0102442106</v>
      </c>
      <c r="T57" s="0" t="str">
        <f aca="false">G57</f>
        <v>1</v>
      </c>
      <c r="U57" s="0" t="n">
        <f aca="false">L57</f>
        <v>0.782368930806397</v>
      </c>
      <c r="V57" s="0" t="n">
        <f aca="false">K57</f>
        <v>41.4405387431466</v>
      </c>
      <c r="W57" s="0" t="n">
        <f aca="false">J57</f>
        <v>935</v>
      </c>
    </row>
    <row r="58" customFormat="false" ht="12.8" hidden="false" customHeight="false" outlineLevel="0" collapsed="false">
      <c r="A58" s="0" t="s">
        <v>72</v>
      </c>
      <c r="B58" s="0" t="s">
        <v>129</v>
      </c>
      <c r="C58" s="0" t="s">
        <v>103</v>
      </c>
      <c r="D58" s="0" t="s">
        <v>27</v>
      </c>
      <c r="E58" s="0" t="s">
        <v>23</v>
      </c>
      <c r="F58" s="0" t="s">
        <v>150</v>
      </c>
      <c r="G58" s="0" t="s">
        <v>15</v>
      </c>
      <c r="H58" s="0" t="n">
        <v>0.723234220075526</v>
      </c>
      <c r="I58" s="0" t="n">
        <v>10.5001254758693</v>
      </c>
      <c r="J58" s="0" t="n">
        <v>836</v>
      </c>
      <c r="K58" s="0" t="n">
        <f aca="false">I58*SUMIFS(syst_chauffage!$H$3:$H$27,syst_chauffage!$B$3:$B$27,D58,syst_chauffage!$C$3:$C$27,E58)</f>
        <v>26.9265547664812</v>
      </c>
      <c r="L58" s="12" t="n">
        <f aca="false">H58*SUMIFS(syst_chauffage!$K$3:$K$27,syst_chauffage!$B$3:$B$27,D58,syst_chauffage!$C$3:$C$27,E58)</f>
        <v>0.723234220075526</v>
      </c>
      <c r="N58" s="0" t="str">
        <f aca="false">A58</f>
        <v>Bureaux Administration</v>
      </c>
      <c r="O58" s="0" t="str">
        <f aca="false">B58</f>
        <v>Bureaux</v>
      </c>
      <c r="P58" s="0" t="str">
        <f aca="false">C58</f>
        <v>immeuble rénové</v>
      </c>
      <c r="Q58" s="0" t="str">
        <f aca="false">D58</f>
        <v>Chaudière condensation fioul</v>
      </c>
      <c r="R58" s="0" t="str">
        <f aca="false">E58</f>
        <v>Fioul</v>
      </c>
      <c r="S58" s="0" t="str">
        <f aca="false">F58</f>
        <v>0102442303</v>
      </c>
      <c r="T58" s="0" t="str">
        <f aca="false">G58</f>
        <v>1</v>
      </c>
      <c r="U58" s="0" t="n">
        <f aca="false">L58</f>
        <v>0.723234220075526</v>
      </c>
      <c r="V58" s="0" t="n">
        <f aca="false">K58</f>
        <v>26.9265547664812</v>
      </c>
      <c r="W58" s="0" t="n">
        <f aca="false">J58</f>
        <v>836</v>
      </c>
    </row>
    <row r="59" customFormat="false" ht="12.8" hidden="false" customHeight="false" outlineLevel="0" collapsed="false">
      <c r="A59" s="0" t="s">
        <v>72</v>
      </c>
      <c r="B59" s="0" t="s">
        <v>129</v>
      </c>
      <c r="C59" s="0" t="s">
        <v>103</v>
      </c>
      <c r="D59" s="0" t="s">
        <v>18</v>
      </c>
      <c r="E59" s="0" t="s">
        <v>14</v>
      </c>
      <c r="F59" s="0" t="s">
        <v>151</v>
      </c>
      <c r="G59" s="0" t="s">
        <v>15</v>
      </c>
      <c r="H59" s="0" t="n">
        <v>0.954688304363178</v>
      </c>
      <c r="I59" s="0" t="n">
        <v>7.57308584642968</v>
      </c>
      <c r="J59" s="0" t="n">
        <v>836</v>
      </c>
      <c r="K59" s="0" t="n">
        <f aca="false">I59*SUMIFS(syst_chauffage!$H$3:$H$27,syst_chauffage!$B$3:$B$27,D59,syst_chauffage!$C$3:$C$27,E59)</f>
        <v>20.6361206525724</v>
      </c>
      <c r="L59" s="12" t="n">
        <f aca="false">H59*SUMIFS(syst_chauffage!$K$3:$K$27,syst_chauffage!$B$3:$B$27,D59,syst_chauffage!$C$3:$C$27,E59)</f>
        <v>0.927428984497361</v>
      </c>
      <c r="N59" s="0" t="str">
        <f aca="false">A59</f>
        <v>Bureaux Administration</v>
      </c>
      <c r="O59" s="0" t="str">
        <f aca="false">B59</f>
        <v>Bureaux</v>
      </c>
      <c r="P59" s="0" t="str">
        <f aca="false">C59</f>
        <v>immeuble rénové</v>
      </c>
      <c r="Q59" s="0" t="str">
        <f aca="false">D59</f>
        <v>Chaudière condensation gaz</v>
      </c>
      <c r="R59" s="0" t="str">
        <f aca="false">E59</f>
        <v>Gaz</v>
      </c>
      <c r="S59" s="0" t="str">
        <f aca="false">F59</f>
        <v>0102442404</v>
      </c>
      <c r="T59" s="0" t="str">
        <f aca="false">G59</f>
        <v>1</v>
      </c>
      <c r="U59" s="0" t="n">
        <f aca="false">L59</f>
        <v>0.927428984497361</v>
      </c>
      <c r="V59" s="0" t="n">
        <f aca="false">K59</f>
        <v>20.6361206525724</v>
      </c>
      <c r="W59" s="0" t="n">
        <f aca="false">J59</f>
        <v>836</v>
      </c>
    </row>
    <row r="60" customFormat="false" ht="12.8" hidden="false" customHeight="false" outlineLevel="0" collapsed="false">
      <c r="A60" s="0" t="s">
        <v>72</v>
      </c>
      <c r="B60" s="0" t="s">
        <v>129</v>
      </c>
      <c r="C60" s="0" t="s">
        <v>103</v>
      </c>
      <c r="D60" s="0" t="s">
        <v>32</v>
      </c>
      <c r="E60" s="0" t="s">
        <v>30</v>
      </c>
      <c r="F60" s="0" t="s">
        <v>152</v>
      </c>
      <c r="G60" s="0" t="s">
        <v>15</v>
      </c>
      <c r="H60" s="0" t="n">
        <v>1</v>
      </c>
      <c r="I60" s="0" t="n">
        <v>12</v>
      </c>
      <c r="J60" s="0" t="n">
        <v>0</v>
      </c>
      <c r="K60" s="0" t="n">
        <f aca="false">I60*SUMIFS(syst_chauffage!$H$3:$H$27,syst_chauffage!$B$3:$B$27,D60,syst_chauffage!$C$3:$C$27,E60)</f>
        <v>12</v>
      </c>
      <c r="L60" s="12" t="n">
        <f aca="false">H60*SUMIFS(syst_chauffage!$K$3:$K$27,syst_chauffage!$B$3:$B$27,D60,syst_chauffage!$C$3:$C$27,E60)</f>
        <v>1</v>
      </c>
      <c r="N60" s="0" t="str">
        <f aca="false">A60</f>
        <v>Bureaux Administration</v>
      </c>
      <c r="O60" s="0" t="str">
        <f aca="false">B60</f>
        <v>Bureaux</v>
      </c>
      <c r="P60" s="0" t="str">
        <f aca="false">C60</f>
        <v>immeuble rénové</v>
      </c>
      <c r="Q60" s="0" t="str">
        <f aca="false">D60</f>
        <v>Electrique direct performant</v>
      </c>
      <c r="R60" s="0" t="str">
        <f aca="false">E60</f>
        <v>Electricité</v>
      </c>
      <c r="S60" s="0" t="str">
        <f aca="false">F60</f>
        <v>0102442602</v>
      </c>
      <c r="T60" s="0" t="str">
        <f aca="false">G60</f>
        <v>1</v>
      </c>
      <c r="U60" s="0" t="n">
        <f aca="false">L60</f>
        <v>1</v>
      </c>
      <c r="V60" s="0" t="n">
        <f aca="false">K60</f>
        <v>12</v>
      </c>
      <c r="W60" s="0" t="n">
        <f aca="false">J60</f>
        <v>0</v>
      </c>
    </row>
    <row r="61" customFormat="false" ht="12.8" hidden="false" customHeight="false" outlineLevel="0" collapsed="false">
      <c r="A61" s="0" t="s">
        <v>72</v>
      </c>
      <c r="B61" s="0" t="s">
        <v>129</v>
      </c>
      <c r="C61" s="0" t="s">
        <v>103</v>
      </c>
      <c r="D61" s="0" t="s">
        <v>38</v>
      </c>
      <c r="E61" s="0" t="s">
        <v>30</v>
      </c>
      <c r="F61" s="0" t="s">
        <v>153</v>
      </c>
      <c r="G61" s="0" t="s">
        <v>15</v>
      </c>
      <c r="H61" s="0" t="n">
        <v>3.39795627906976</v>
      </c>
      <c r="I61" s="0" t="n">
        <v>54.1441054211846</v>
      </c>
      <c r="J61" s="0" t="n">
        <v>990</v>
      </c>
      <c r="K61" s="0" t="n">
        <f aca="false">I61*SUMIFS(syst_chauffage!$H$3:$H$27,syst_chauffage!$B$3:$B$27,D61,syst_chauffage!$C$3:$C$27,E61)</f>
        <v>54.7285261738916</v>
      </c>
      <c r="L61" s="12" t="n">
        <f aca="false">H61*SUMIFS(syst_chauffage!$K$3:$K$27,syst_chauffage!$B$3:$B$27,D61,syst_chauffage!$C$3:$C$27,E61)</f>
        <v>3.03986496519792</v>
      </c>
      <c r="N61" s="0" t="str">
        <f aca="false">A61</f>
        <v>Bureaux Administration</v>
      </c>
      <c r="O61" s="0" t="str">
        <f aca="false">B61</f>
        <v>Bureaux</v>
      </c>
      <c r="P61" s="0" t="str">
        <f aca="false">C61</f>
        <v>immeuble rénové</v>
      </c>
      <c r="Q61" s="0" t="str">
        <f aca="false">D61</f>
        <v>PAC performant</v>
      </c>
      <c r="R61" s="0" t="str">
        <f aca="false">E61</f>
        <v>Electricité</v>
      </c>
      <c r="S61" s="0" t="str">
        <f aca="false">F61</f>
        <v>0102442902</v>
      </c>
      <c r="T61" s="0" t="str">
        <f aca="false">G61</f>
        <v>1</v>
      </c>
      <c r="U61" s="0" t="n">
        <f aca="false">L61</f>
        <v>3.03986496519792</v>
      </c>
      <c r="V61" s="0" t="n">
        <f aca="false">K61</f>
        <v>54.7285261738916</v>
      </c>
      <c r="W61" s="0" t="n">
        <f aca="false">J61</f>
        <v>990</v>
      </c>
    </row>
    <row r="62" customFormat="false" ht="12.8" hidden="false" customHeight="false" outlineLevel="0" collapsed="false">
      <c r="A62" s="0" t="s">
        <v>72</v>
      </c>
      <c r="B62" s="0" t="s">
        <v>129</v>
      </c>
      <c r="C62" s="0" t="s">
        <v>154</v>
      </c>
      <c r="D62" s="0" t="s">
        <v>19</v>
      </c>
      <c r="E62" s="0" t="s">
        <v>57</v>
      </c>
      <c r="F62" s="0" t="s">
        <v>155</v>
      </c>
      <c r="G62" s="0" t="s">
        <v>15</v>
      </c>
      <c r="H62" s="0" t="n">
        <v>0.667536787556813</v>
      </c>
      <c r="I62" s="0" t="n">
        <v>25.8018359753418</v>
      </c>
      <c r="J62" s="0" t="n">
        <v>0</v>
      </c>
      <c r="K62" s="0" t="n">
        <f aca="false">I62*SUMIFS(syst_chauffage!$H$3:$H$27,syst_chauffage!$B$3:$B$27,D62,syst_chauffage!$C$3:$C$27,E62)</f>
        <v>35.9284547344417</v>
      </c>
      <c r="L62" s="12" t="n">
        <f aca="false">H62*SUMIFS(syst_chauffage!$K$3:$K$27,syst_chauffage!$B$3:$B$27,D62,syst_chauffage!$C$3:$C$27,E62)</f>
        <v>0.667536787556813</v>
      </c>
      <c r="N62" s="0" t="str">
        <f aca="false">A62</f>
        <v>Bureaux Administration</v>
      </c>
      <c r="O62" s="0" t="str">
        <f aca="false">B62</f>
        <v>Bureaux</v>
      </c>
      <c r="P62" s="0" t="str">
        <f aca="false">C62</f>
        <v>immeuble résidentiel</v>
      </c>
      <c r="Q62" s="0" t="str">
        <f aca="false">D62</f>
        <v>Autre système centralisé</v>
      </c>
      <c r="R62" s="0" t="str">
        <f aca="false">E62</f>
        <v>Autres</v>
      </c>
      <c r="S62" s="0" t="str">
        <f aca="false">F62</f>
        <v>0102450101</v>
      </c>
      <c r="T62" s="0" t="str">
        <f aca="false">G62</f>
        <v>1</v>
      </c>
      <c r="U62" s="0" t="n">
        <f aca="false">L62</f>
        <v>0.667536787556813</v>
      </c>
      <c r="V62" s="0" t="n">
        <f aca="false">K62</f>
        <v>35.9284547344417</v>
      </c>
      <c r="W62" s="0" t="n">
        <f aca="false">J62</f>
        <v>0</v>
      </c>
    </row>
    <row r="63" customFormat="false" ht="12.8" hidden="false" customHeight="false" outlineLevel="0" collapsed="false">
      <c r="A63" s="0" t="s">
        <v>72</v>
      </c>
      <c r="B63" s="0" t="s">
        <v>129</v>
      </c>
      <c r="C63" s="0" t="s">
        <v>154</v>
      </c>
      <c r="D63" s="0" t="s">
        <v>19</v>
      </c>
      <c r="E63" s="0" t="s">
        <v>58</v>
      </c>
      <c r="F63" s="0" t="s">
        <v>156</v>
      </c>
      <c r="G63" s="0" t="s">
        <v>15</v>
      </c>
      <c r="H63" s="0" t="n">
        <v>0.678111580081339</v>
      </c>
      <c r="I63" s="0" t="n">
        <v>25.8144683715376</v>
      </c>
      <c r="J63" s="0" t="n">
        <v>935</v>
      </c>
      <c r="K63" s="0" t="n">
        <f aca="false">I63*SUMIFS(syst_chauffage!$H$3:$H$27,syst_chauffage!$B$3:$B$27,D63,syst_chauffage!$C$3:$C$27,E63)</f>
        <v>42.4634991673927</v>
      </c>
      <c r="L63" s="12" t="n">
        <f aca="false">H63*SUMIFS(syst_chauffage!$K$3:$K$27,syst_chauffage!$B$3:$B$27,D63,syst_chauffage!$C$3:$C$27,E63)</f>
        <v>0.678111580081339</v>
      </c>
      <c r="N63" s="0" t="str">
        <f aca="false">A63</f>
        <v>Bureaux Administration</v>
      </c>
      <c r="O63" s="0" t="str">
        <f aca="false">B63</f>
        <v>Bureaux</v>
      </c>
      <c r="P63" s="0" t="str">
        <f aca="false">C63</f>
        <v>immeuble résidentiel</v>
      </c>
      <c r="Q63" s="0" t="str">
        <f aca="false">D63</f>
        <v>Autre système centralisé</v>
      </c>
      <c r="R63" s="0" t="str">
        <f aca="false">E63</f>
        <v>Urbain</v>
      </c>
      <c r="S63" s="0" t="str">
        <f aca="false">F63</f>
        <v>0102450106</v>
      </c>
      <c r="T63" s="0" t="str">
        <f aca="false">G63</f>
        <v>1</v>
      </c>
      <c r="U63" s="0" t="n">
        <f aca="false">L63</f>
        <v>0.678111580081339</v>
      </c>
      <c r="V63" s="0" t="n">
        <f aca="false">K63</f>
        <v>42.4634991673927</v>
      </c>
      <c r="W63" s="0" t="n">
        <f aca="false">J63</f>
        <v>935</v>
      </c>
    </row>
    <row r="64" customFormat="false" ht="12.8" hidden="false" customHeight="false" outlineLevel="0" collapsed="false">
      <c r="A64" s="0" t="s">
        <v>72</v>
      </c>
      <c r="B64" s="0" t="s">
        <v>129</v>
      </c>
      <c r="C64" s="0" t="s">
        <v>154</v>
      </c>
      <c r="D64" s="0" t="s">
        <v>22</v>
      </c>
      <c r="E64" s="0" t="s">
        <v>23</v>
      </c>
      <c r="F64" s="0" t="s">
        <v>157</v>
      </c>
      <c r="G64" s="0" t="s">
        <v>15</v>
      </c>
      <c r="H64" s="0" t="n">
        <v>0.54375443646986</v>
      </c>
      <c r="I64" s="0" t="n">
        <v>27.7271658865915</v>
      </c>
      <c r="J64" s="0" t="n">
        <v>0</v>
      </c>
      <c r="K64" s="0" t="n">
        <f aca="false">I64*SUMIFS(syst_chauffage!$H$3:$H$27,syst_chauffage!$B$3:$B$27,D64,syst_chauffage!$C$3:$C$27,E64)</f>
        <v>48.8281632155843</v>
      </c>
      <c r="L64" s="12" t="n">
        <f aca="false">H64*SUMIFS(syst_chauffage!$K$3:$K$27,syst_chauffage!$B$3:$B$27,D64,syst_chauffage!$C$3:$C$27,E64)</f>
        <v>0.54375443646986</v>
      </c>
      <c r="N64" s="0" t="str">
        <f aca="false">A64</f>
        <v>Bureaux Administration</v>
      </c>
      <c r="O64" s="0" t="str">
        <f aca="false">B64</f>
        <v>Bureaux</v>
      </c>
      <c r="P64" s="0" t="str">
        <f aca="false">C64</f>
        <v>immeuble résidentiel</v>
      </c>
      <c r="Q64" s="0" t="str">
        <f aca="false">D64</f>
        <v>Chaudière fioul</v>
      </c>
      <c r="R64" s="0" t="str">
        <f aca="false">E64</f>
        <v>Fioul</v>
      </c>
      <c r="S64" s="0" t="str">
        <f aca="false">F64</f>
        <v>0102450303</v>
      </c>
      <c r="T64" s="0" t="str">
        <f aca="false">G64</f>
        <v>1</v>
      </c>
      <c r="U64" s="0" t="n">
        <f aca="false">L64</f>
        <v>0.54375443646986</v>
      </c>
      <c r="V64" s="0" t="n">
        <f aca="false">K64</f>
        <v>48.8281632155843</v>
      </c>
      <c r="W64" s="0" t="n">
        <f aca="false">J64</f>
        <v>0</v>
      </c>
    </row>
    <row r="65" customFormat="false" ht="12.8" hidden="false" customHeight="false" outlineLevel="0" collapsed="false">
      <c r="A65" s="0" t="s">
        <v>72</v>
      </c>
      <c r="B65" s="0" t="s">
        <v>129</v>
      </c>
      <c r="C65" s="0" t="s">
        <v>154</v>
      </c>
      <c r="D65" s="0" t="s">
        <v>13</v>
      </c>
      <c r="E65" s="0" t="s">
        <v>14</v>
      </c>
      <c r="F65" s="0" t="s">
        <v>158</v>
      </c>
      <c r="G65" s="0" t="s">
        <v>15</v>
      </c>
      <c r="H65" s="0" t="n">
        <v>0.717746747968256</v>
      </c>
      <c r="I65" s="0" t="n">
        <v>27.8161747463524</v>
      </c>
      <c r="J65" s="0" t="n">
        <v>308</v>
      </c>
      <c r="K65" s="0" t="n">
        <f aca="false">I65*SUMIFS(syst_chauffage!$H$3:$H$27,syst_chauffage!$B$3:$B$27,D65,syst_chauffage!$C$3:$C$27,E65)</f>
        <v>56.1773166699634</v>
      </c>
      <c r="L65" s="12" t="n">
        <f aca="false">H65*SUMIFS(syst_chauffage!$K$3:$K$27,syst_chauffage!$B$3:$B$27,D65,syst_chauffage!$C$3:$C$27,E65)</f>
        <v>0.717746747968256</v>
      </c>
      <c r="N65" s="0" t="str">
        <f aca="false">A65</f>
        <v>Bureaux Administration</v>
      </c>
      <c r="O65" s="0" t="str">
        <f aca="false">B65</f>
        <v>Bureaux</v>
      </c>
      <c r="P65" s="0" t="str">
        <f aca="false">C65</f>
        <v>immeuble résidentiel</v>
      </c>
      <c r="Q65" s="0" t="str">
        <f aca="false">D65</f>
        <v>Chaudière gaz</v>
      </c>
      <c r="R65" s="0" t="str">
        <f aca="false">E65</f>
        <v>Gaz</v>
      </c>
      <c r="S65" s="0" t="str">
        <f aca="false">F65</f>
        <v>0102450404</v>
      </c>
      <c r="T65" s="0" t="str">
        <f aca="false">G65</f>
        <v>1</v>
      </c>
      <c r="U65" s="0" t="n">
        <f aca="false">L65</f>
        <v>0.717746747968256</v>
      </c>
      <c r="V65" s="0" t="n">
        <f aca="false">K65</f>
        <v>56.1773166699634</v>
      </c>
      <c r="W65" s="0" t="n">
        <f aca="false">J65</f>
        <v>308</v>
      </c>
    </row>
    <row r="66" customFormat="false" ht="12.8" hidden="false" customHeight="false" outlineLevel="0" collapsed="false">
      <c r="A66" s="0" t="s">
        <v>72</v>
      </c>
      <c r="B66" s="0" t="s">
        <v>129</v>
      </c>
      <c r="C66" s="0" t="s">
        <v>154</v>
      </c>
      <c r="D66" s="0" t="s">
        <v>29</v>
      </c>
      <c r="E66" s="0" t="s">
        <v>30</v>
      </c>
      <c r="F66" s="0" t="s">
        <v>159</v>
      </c>
      <c r="G66" s="0" t="s">
        <v>15</v>
      </c>
      <c r="H66" s="0" t="n">
        <v>0.92</v>
      </c>
      <c r="I66" s="0" t="n">
        <v>10.4</v>
      </c>
      <c r="J66" s="0" t="n">
        <v>0</v>
      </c>
      <c r="K66" s="0" t="n">
        <f aca="false">I66*SUMIFS(syst_chauffage!$H$3:$H$27,syst_chauffage!$B$3:$B$27,D66,syst_chauffage!$C$3:$C$27,E66)</f>
        <v>3</v>
      </c>
      <c r="L66" s="12" t="n">
        <f aca="false">H66*SUMIFS(syst_chauffage!$K$3:$K$27,syst_chauffage!$B$3:$B$27,D66,syst_chauffage!$C$3:$C$27,E66)</f>
        <v>0.92</v>
      </c>
      <c r="N66" s="0" t="str">
        <f aca="false">A66</f>
        <v>Bureaux Administration</v>
      </c>
      <c r="O66" s="0" t="str">
        <f aca="false">B66</f>
        <v>Bureaux</v>
      </c>
      <c r="P66" s="0" t="str">
        <f aca="false">C66</f>
        <v>immeuble résidentiel</v>
      </c>
      <c r="Q66" s="0" t="str">
        <f aca="false">D66</f>
        <v>Electrique direct</v>
      </c>
      <c r="R66" s="0" t="str">
        <f aca="false">E66</f>
        <v>Electricité</v>
      </c>
      <c r="S66" s="0" t="str">
        <f aca="false">F66</f>
        <v>0102450602</v>
      </c>
      <c r="T66" s="0" t="str">
        <f aca="false">G66</f>
        <v>1</v>
      </c>
      <c r="U66" s="0" t="n">
        <f aca="false">L66</f>
        <v>0.92</v>
      </c>
      <c r="V66" s="0" t="n">
        <f aca="false">K66</f>
        <v>3</v>
      </c>
      <c r="W66" s="0" t="n">
        <f aca="false">J66</f>
        <v>0</v>
      </c>
    </row>
    <row r="67" customFormat="false" ht="12.8" hidden="false" customHeight="false" outlineLevel="0" collapsed="false">
      <c r="A67" s="0" t="s">
        <v>72</v>
      </c>
      <c r="B67" s="0" t="s">
        <v>129</v>
      </c>
      <c r="C67" s="0" t="s">
        <v>154</v>
      </c>
      <c r="D67" s="0" t="s">
        <v>51</v>
      </c>
      <c r="E67" s="0" t="s">
        <v>57</v>
      </c>
      <c r="F67" s="0" t="s">
        <v>160</v>
      </c>
      <c r="G67" s="0" t="s">
        <v>15</v>
      </c>
      <c r="H67" s="0" t="n">
        <v>0.770234754873246</v>
      </c>
      <c r="I67" s="0" t="n">
        <v>30.7164713992164</v>
      </c>
      <c r="J67" s="0" t="n">
        <v>0</v>
      </c>
      <c r="K67" s="0" t="n">
        <f aca="false">I67*SUMIFS(syst_chauffage!$H$3:$H$27,syst_chauffage!$B$3:$B$27,D67,syst_chauffage!$C$3:$C$27,E67)</f>
        <v>65.0837138463031</v>
      </c>
      <c r="L67" s="12" t="n">
        <f aca="false">H67*SUMIFS(syst_chauffage!$K$3:$K$27,syst_chauffage!$B$3:$B$27,D67,syst_chauffage!$C$3:$C$27,E67)</f>
        <v>0.770234754873246</v>
      </c>
      <c r="N67" s="0" t="str">
        <f aca="false">A67</f>
        <v>Bureaux Administration</v>
      </c>
      <c r="O67" s="0" t="str">
        <f aca="false">B67</f>
        <v>Bureaux</v>
      </c>
      <c r="P67" s="0" t="str">
        <f aca="false">C67</f>
        <v>immeuble résidentiel</v>
      </c>
      <c r="Q67" s="0" t="str">
        <f aca="false">D67</f>
        <v>Autre système centralisé performant</v>
      </c>
      <c r="R67" s="0" t="str">
        <f aca="false">E67</f>
        <v>Autres</v>
      </c>
      <c r="S67" s="0" t="str">
        <f aca="false">F67</f>
        <v>0102452101</v>
      </c>
      <c r="T67" s="0" t="str">
        <f aca="false">G67</f>
        <v>1</v>
      </c>
      <c r="U67" s="0" t="n">
        <f aca="false">L67</f>
        <v>0.770234754873246</v>
      </c>
      <c r="V67" s="0" t="n">
        <f aca="false">K67</f>
        <v>65.0837138463031</v>
      </c>
      <c r="W67" s="0" t="n">
        <f aca="false">J67</f>
        <v>0</v>
      </c>
    </row>
    <row r="68" customFormat="false" ht="12.8" hidden="false" customHeight="false" outlineLevel="0" collapsed="false">
      <c r="A68" s="0" t="s">
        <v>72</v>
      </c>
      <c r="B68" s="0" t="s">
        <v>129</v>
      </c>
      <c r="C68" s="0" t="s">
        <v>154</v>
      </c>
      <c r="D68" s="0" t="s">
        <v>51</v>
      </c>
      <c r="E68" s="0" t="s">
        <v>58</v>
      </c>
      <c r="F68" s="0" t="s">
        <v>161</v>
      </c>
      <c r="G68" s="0" t="s">
        <v>15</v>
      </c>
      <c r="H68" s="0" t="n">
        <v>0.782436438555391</v>
      </c>
      <c r="I68" s="0" t="n">
        <v>30.7315099661162</v>
      </c>
      <c r="J68" s="0" t="n">
        <v>935</v>
      </c>
      <c r="K68" s="0" t="n">
        <f aca="false">I68*SUMIFS(syst_chauffage!$H$3:$H$27,syst_chauffage!$B$3:$B$27,D68,syst_chauffage!$C$3:$C$27,E68)</f>
        <v>65.5810271157998</v>
      </c>
      <c r="L68" s="12" t="n">
        <f aca="false">H68*SUMIFS(syst_chauffage!$K$3:$K$27,syst_chauffage!$B$3:$B$27,D68,syst_chauffage!$C$3:$C$27,E68)</f>
        <v>0.782436438555391</v>
      </c>
      <c r="N68" s="0" t="str">
        <f aca="false">A68</f>
        <v>Bureaux Administration</v>
      </c>
      <c r="O68" s="0" t="str">
        <f aca="false">B68</f>
        <v>Bureaux</v>
      </c>
      <c r="P68" s="0" t="str">
        <f aca="false">C68</f>
        <v>immeuble résidentiel</v>
      </c>
      <c r="Q68" s="0" t="str">
        <f aca="false">D68</f>
        <v>Autre système centralisé performant</v>
      </c>
      <c r="R68" s="0" t="str">
        <f aca="false">E68</f>
        <v>Urbain</v>
      </c>
      <c r="S68" s="0" t="str">
        <f aca="false">F68</f>
        <v>0102452106</v>
      </c>
      <c r="T68" s="0" t="str">
        <f aca="false">G68</f>
        <v>1</v>
      </c>
      <c r="U68" s="0" t="n">
        <f aca="false">L68</f>
        <v>0.782436438555391</v>
      </c>
      <c r="V68" s="0" t="n">
        <f aca="false">K68</f>
        <v>65.5810271157998</v>
      </c>
      <c r="W68" s="0" t="n">
        <f aca="false">J68</f>
        <v>935</v>
      </c>
    </row>
    <row r="69" customFormat="false" ht="12.8" hidden="false" customHeight="false" outlineLevel="0" collapsed="false">
      <c r="A69" s="0" t="s">
        <v>72</v>
      </c>
      <c r="B69" s="0" t="s">
        <v>129</v>
      </c>
      <c r="C69" s="0" t="s">
        <v>154</v>
      </c>
      <c r="D69" s="0" t="s">
        <v>27</v>
      </c>
      <c r="E69" s="0" t="s">
        <v>23</v>
      </c>
      <c r="F69" s="0" t="s">
        <v>162</v>
      </c>
      <c r="G69" s="0" t="s">
        <v>15</v>
      </c>
      <c r="H69" s="0" t="n">
        <v>0.718621645149003</v>
      </c>
      <c r="I69" s="0" t="n">
        <v>33.0085308173708</v>
      </c>
      <c r="J69" s="0" t="n">
        <v>693</v>
      </c>
      <c r="K69" s="0" t="n">
        <f aca="false">I69*SUMIFS(syst_chauffage!$H$3:$H$27,syst_chauffage!$B$3:$B$27,D69,syst_chauffage!$C$3:$C$27,E69)</f>
        <v>84.6471801558574</v>
      </c>
      <c r="L69" s="12" t="n">
        <f aca="false">H69*SUMIFS(syst_chauffage!$K$3:$K$27,syst_chauffage!$B$3:$B$27,D69,syst_chauffage!$C$3:$C$27,E69)</f>
        <v>0.718621645149003</v>
      </c>
      <c r="N69" s="0" t="str">
        <f aca="false">A69</f>
        <v>Bureaux Administration</v>
      </c>
      <c r="O69" s="0" t="str">
        <f aca="false">B69</f>
        <v>Bureaux</v>
      </c>
      <c r="P69" s="0" t="str">
        <f aca="false">C69</f>
        <v>immeuble résidentiel</v>
      </c>
      <c r="Q69" s="0" t="str">
        <f aca="false">D69</f>
        <v>Chaudière condensation fioul</v>
      </c>
      <c r="R69" s="0" t="str">
        <f aca="false">E69</f>
        <v>Fioul</v>
      </c>
      <c r="S69" s="0" t="str">
        <f aca="false">F69</f>
        <v>0102452303</v>
      </c>
      <c r="T69" s="0" t="str">
        <f aca="false">G69</f>
        <v>1</v>
      </c>
      <c r="U69" s="0" t="n">
        <f aca="false">L69</f>
        <v>0.718621645149003</v>
      </c>
      <c r="V69" s="0" t="n">
        <f aca="false">K69</f>
        <v>84.6471801558574</v>
      </c>
      <c r="W69" s="0" t="n">
        <f aca="false">J69</f>
        <v>693</v>
      </c>
    </row>
    <row r="70" customFormat="false" ht="12.8" hidden="false" customHeight="false" outlineLevel="0" collapsed="false">
      <c r="A70" s="0" t="s">
        <v>72</v>
      </c>
      <c r="B70" s="0" t="s">
        <v>129</v>
      </c>
      <c r="C70" s="0" t="s">
        <v>154</v>
      </c>
      <c r="D70" s="0" t="s">
        <v>18</v>
      </c>
      <c r="E70" s="0" t="s">
        <v>14</v>
      </c>
      <c r="F70" s="0" t="s">
        <v>163</v>
      </c>
      <c r="G70" s="0" t="s">
        <v>15</v>
      </c>
      <c r="H70" s="0" t="n">
        <v>0.948575888067158</v>
      </c>
      <c r="I70" s="0" t="n">
        <v>33.1144937456576</v>
      </c>
      <c r="J70" s="0" t="n">
        <v>693</v>
      </c>
      <c r="K70" s="0" t="n">
        <f aca="false">I70*SUMIFS(syst_chauffage!$H$3:$H$27,syst_chauffage!$B$3:$B$27,D70,syst_chauffage!$C$3:$C$27,E70)</f>
        <v>90.2346417486357</v>
      </c>
      <c r="L70" s="12" t="n">
        <f aca="false">H70*SUMIFS(syst_chauffage!$K$3:$K$27,syst_chauffage!$B$3:$B$27,D70,syst_chauffage!$C$3:$C$27,E70)</f>
        <v>0.921491096694258</v>
      </c>
      <c r="N70" s="0" t="str">
        <f aca="false">A70</f>
        <v>Bureaux Administration</v>
      </c>
      <c r="O70" s="0" t="str">
        <f aca="false">B70</f>
        <v>Bureaux</v>
      </c>
      <c r="P70" s="0" t="str">
        <f aca="false">C70</f>
        <v>immeuble résidentiel</v>
      </c>
      <c r="Q70" s="0" t="str">
        <f aca="false">D70</f>
        <v>Chaudière condensation gaz</v>
      </c>
      <c r="R70" s="0" t="str">
        <f aca="false">E70</f>
        <v>Gaz</v>
      </c>
      <c r="S70" s="0" t="str">
        <f aca="false">F70</f>
        <v>0102452404</v>
      </c>
      <c r="T70" s="0" t="str">
        <f aca="false">G70</f>
        <v>1</v>
      </c>
      <c r="U70" s="0" t="n">
        <f aca="false">L70</f>
        <v>0.921491096694258</v>
      </c>
      <c r="V70" s="0" t="n">
        <f aca="false">K70</f>
        <v>90.2346417486357</v>
      </c>
      <c r="W70" s="0" t="n">
        <f aca="false">J70</f>
        <v>693</v>
      </c>
    </row>
    <row r="71" customFormat="false" ht="12.8" hidden="false" customHeight="false" outlineLevel="0" collapsed="false">
      <c r="A71" s="0" t="s">
        <v>72</v>
      </c>
      <c r="B71" s="0" t="s">
        <v>129</v>
      </c>
      <c r="C71" s="0" t="s">
        <v>154</v>
      </c>
      <c r="D71" s="0" t="s">
        <v>32</v>
      </c>
      <c r="E71" s="0" t="s">
        <v>30</v>
      </c>
      <c r="F71" s="0" t="s">
        <v>164</v>
      </c>
      <c r="G71" s="0" t="s">
        <v>15</v>
      </c>
      <c r="H71" s="0" t="n">
        <v>1</v>
      </c>
      <c r="I71" s="0" t="n">
        <v>12</v>
      </c>
      <c r="J71" s="0" t="n">
        <v>0</v>
      </c>
      <c r="K71" s="0" t="n">
        <f aca="false">I71*SUMIFS(syst_chauffage!$H$3:$H$27,syst_chauffage!$B$3:$B$27,D71,syst_chauffage!$C$3:$C$27,E71)</f>
        <v>12</v>
      </c>
      <c r="L71" s="12" t="n">
        <f aca="false">H71*SUMIFS(syst_chauffage!$K$3:$K$27,syst_chauffage!$B$3:$B$27,D71,syst_chauffage!$C$3:$C$27,E71)</f>
        <v>1</v>
      </c>
      <c r="N71" s="0" t="str">
        <f aca="false">A71</f>
        <v>Bureaux Administration</v>
      </c>
      <c r="O71" s="0" t="str">
        <f aca="false">B71</f>
        <v>Bureaux</v>
      </c>
      <c r="P71" s="0" t="str">
        <f aca="false">C71</f>
        <v>immeuble résidentiel</v>
      </c>
      <c r="Q71" s="0" t="str">
        <f aca="false">D71</f>
        <v>Electrique direct performant</v>
      </c>
      <c r="R71" s="0" t="str">
        <f aca="false">E71</f>
        <v>Electricité</v>
      </c>
      <c r="S71" s="0" t="str">
        <f aca="false">F71</f>
        <v>0102452602</v>
      </c>
      <c r="T71" s="0" t="str">
        <f aca="false">G71</f>
        <v>1</v>
      </c>
      <c r="U71" s="0" t="n">
        <f aca="false">L71</f>
        <v>1</v>
      </c>
      <c r="V71" s="0" t="n">
        <f aca="false">K71</f>
        <v>12</v>
      </c>
      <c r="W71" s="0" t="n">
        <f aca="false">J71</f>
        <v>0</v>
      </c>
    </row>
    <row r="72" customFormat="false" ht="12.8" hidden="false" customHeight="false" outlineLevel="0" collapsed="false">
      <c r="A72" s="0" t="s">
        <v>72</v>
      </c>
      <c r="B72" s="0" t="s">
        <v>129</v>
      </c>
      <c r="C72" s="0" t="s">
        <v>165</v>
      </c>
      <c r="D72" s="0" t="s">
        <v>19</v>
      </c>
      <c r="E72" s="0" t="s">
        <v>57</v>
      </c>
      <c r="F72" s="0" t="s">
        <v>166</v>
      </c>
      <c r="G72" s="0" t="s">
        <v>15</v>
      </c>
      <c r="H72" s="0" t="n">
        <v>0.668116768317533</v>
      </c>
      <c r="I72" s="0" t="n">
        <v>15.494674538956</v>
      </c>
      <c r="J72" s="0" t="n">
        <v>0</v>
      </c>
      <c r="K72" s="0" t="n">
        <f aca="false">I72*SUMIFS(syst_chauffage!$H$3:$H$27,syst_chauffage!$B$3:$B$27,D72,syst_chauffage!$C$3:$C$27,E72)</f>
        <v>21.5759728621564</v>
      </c>
      <c r="L72" s="12" t="n">
        <f aca="false">H72*SUMIFS(syst_chauffage!$K$3:$K$27,syst_chauffage!$B$3:$B$27,D72,syst_chauffage!$C$3:$C$27,E72)</f>
        <v>0.668116768317533</v>
      </c>
      <c r="N72" s="0" t="str">
        <f aca="false">A72</f>
        <v>Bureaux Administration</v>
      </c>
      <c r="O72" s="0" t="str">
        <f aca="false">B72</f>
        <v>Bureaux</v>
      </c>
      <c r="P72" s="0" t="str">
        <f aca="false">C72</f>
        <v>plateau large bureau paysagés</v>
      </c>
      <c r="Q72" s="0" t="str">
        <f aca="false">D72</f>
        <v>Autre système centralisé</v>
      </c>
      <c r="R72" s="0" t="str">
        <f aca="false">E72</f>
        <v>Autres</v>
      </c>
      <c r="S72" s="0" t="str">
        <f aca="false">F72</f>
        <v>0102830101</v>
      </c>
      <c r="T72" s="0" t="str">
        <f aca="false">G72</f>
        <v>1</v>
      </c>
      <c r="U72" s="0" t="n">
        <f aca="false">L72</f>
        <v>0.668116768317533</v>
      </c>
      <c r="V72" s="0" t="n">
        <f aca="false">K72</f>
        <v>21.5759728621564</v>
      </c>
      <c r="W72" s="0" t="n">
        <f aca="false">J72</f>
        <v>0</v>
      </c>
    </row>
    <row r="73" customFormat="false" ht="12.8" hidden="false" customHeight="false" outlineLevel="0" collapsed="false">
      <c r="A73" s="0" t="s">
        <v>72</v>
      </c>
      <c r="B73" s="0" t="s">
        <v>129</v>
      </c>
      <c r="C73" s="0" t="s">
        <v>165</v>
      </c>
      <c r="D73" s="0" t="s">
        <v>19</v>
      </c>
      <c r="E73" s="0" t="s">
        <v>58</v>
      </c>
      <c r="F73" s="0" t="s">
        <v>167</v>
      </c>
      <c r="G73" s="0" t="s">
        <v>15</v>
      </c>
      <c r="H73" s="0" t="n">
        <v>0.682347739508038</v>
      </c>
      <c r="I73" s="0" t="n">
        <v>16.457391600756</v>
      </c>
      <c r="J73" s="0" t="n">
        <v>935</v>
      </c>
      <c r="K73" s="0" t="n">
        <f aca="false">I73*SUMIFS(syst_chauffage!$H$3:$H$27,syst_chauffage!$B$3:$B$27,D73,syst_chauffage!$C$3:$C$27,E73)</f>
        <v>27.0715795684051</v>
      </c>
      <c r="L73" s="12" t="n">
        <f aca="false">H73*SUMIFS(syst_chauffage!$K$3:$K$27,syst_chauffage!$B$3:$B$27,D73,syst_chauffage!$C$3:$C$27,E73)</f>
        <v>0.682347739508038</v>
      </c>
      <c r="N73" s="0" t="str">
        <f aca="false">A73</f>
        <v>Bureaux Administration</v>
      </c>
      <c r="O73" s="0" t="str">
        <f aca="false">B73</f>
        <v>Bureaux</v>
      </c>
      <c r="P73" s="0" t="str">
        <f aca="false">C73</f>
        <v>plateau large bureau paysagés</v>
      </c>
      <c r="Q73" s="0" t="str">
        <f aca="false">D73</f>
        <v>Autre système centralisé</v>
      </c>
      <c r="R73" s="0" t="str">
        <f aca="false">E73</f>
        <v>Urbain</v>
      </c>
      <c r="S73" s="0" t="str">
        <f aca="false">F73</f>
        <v>0102830106</v>
      </c>
      <c r="T73" s="0" t="str">
        <f aca="false">G73</f>
        <v>1</v>
      </c>
      <c r="U73" s="0" t="n">
        <f aca="false">L73</f>
        <v>0.682347739508038</v>
      </c>
      <c r="V73" s="0" t="n">
        <f aca="false">K73</f>
        <v>27.0715795684051</v>
      </c>
      <c r="W73" s="0" t="n">
        <f aca="false">J73</f>
        <v>935</v>
      </c>
    </row>
    <row r="74" customFormat="false" ht="12.8" hidden="false" customHeight="false" outlineLevel="0" collapsed="false">
      <c r="A74" s="0" t="s">
        <v>72</v>
      </c>
      <c r="B74" s="0" t="s">
        <v>129</v>
      </c>
      <c r="C74" s="0" t="s">
        <v>165</v>
      </c>
      <c r="D74" s="0" t="s">
        <v>22</v>
      </c>
      <c r="E74" s="0" t="s">
        <v>23</v>
      </c>
      <c r="F74" s="0" t="s">
        <v>168</v>
      </c>
      <c r="G74" s="0" t="s">
        <v>15</v>
      </c>
      <c r="H74" s="0" t="n">
        <v>0.554684865734094</v>
      </c>
      <c r="I74" s="0" t="n">
        <v>4.40204980885649</v>
      </c>
      <c r="J74" s="0" t="n">
        <v>0</v>
      </c>
      <c r="K74" s="0" t="n">
        <f aca="false">I74*SUMIFS(syst_chauffage!$H$3:$H$27,syst_chauffage!$B$3:$B$27,D74,syst_chauffage!$C$3:$C$27,E74)</f>
        <v>7.75210879572516</v>
      </c>
      <c r="L74" s="12" t="n">
        <f aca="false">H74*SUMIFS(syst_chauffage!$K$3:$K$27,syst_chauffage!$B$3:$B$27,D74,syst_chauffage!$C$3:$C$27,E74)</f>
        <v>0.554684865734094</v>
      </c>
      <c r="N74" s="0" t="str">
        <f aca="false">A74</f>
        <v>Bureaux Administration</v>
      </c>
      <c r="O74" s="0" t="str">
        <f aca="false">B74</f>
        <v>Bureaux</v>
      </c>
      <c r="P74" s="0" t="str">
        <f aca="false">C74</f>
        <v>plateau large bureau paysagés</v>
      </c>
      <c r="Q74" s="0" t="str">
        <f aca="false">D74</f>
        <v>Chaudière fioul</v>
      </c>
      <c r="R74" s="0" t="str">
        <f aca="false">E74</f>
        <v>Fioul</v>
      </c>
      <c r="S74" s="0" t="str">
        <f aca="false">F74</f>
        <v>0102830303</v>
      </c>
      <c r="T74" s="0" t="str">
        <f aca="false">G74</f>
        <v>1</v>
      </c>
      <c r="U74" s="0" t="n">
        <f aca="false">L74</f>
        <v>0.554684865734094</v>
      </c>
      <c r="V74" s="0" t="n">
        <f aca="false">K74</f>
        <v>7.75210879572516</v>
      </c>
      <c r="W74" s="0" t="n">
        <f aca="false">J74</f>
        <v>0</v>
      </c>
    </row>
    <row r="75" customFormat="false" ht="12.8" hidden="false" customHeight="false" outlineLevel="0" collapsed="false">
      <c r="A75" s="0" t="s">
        <v>72</v>
      </c>
      <c r="B75" s="0" t="s">
        <v>129</v>
      </c>
      <c r="C75" s="0" t="s">
        <v>165</v>
      </c>
      <c r="D75" s="0" t="s">
        <v>13</v>
      </c>
      <c r="E75" s="0" t="s">
        <v>14</v>
      </c>
      <c r="F75" s="0" t="s">
        <v>169</v>
      </c>
      <c r="G75" s="0" t="s">
        <v>15</v>
      </c>
      <c r="H75" s="0" t="n">
        <v>0.732186051270633</v>
      </c>
      <c r="I75" s="0" t="n">
        <v>3.27389066891352</v>
      </c>
      <c r="J75" s="0" t="n">
        <v>364</v>
      </c>
      <c r="K75" s="0" t="n">
        <f aca="false">I75*SUMIFS(syst_chauffage!$H$3:$H$27,syst_chauffage!$B$3:$B$27,D75,syst_chauffage!$C$3:$C$27,E75)</f>
        <v>6.61192254245925</v>
      </c>
      <c r="L75" s="12" t="n">
        <f aca="false">H75*SUMIFS(syst_chauffage!$K$3:$K$27,syst_chauffage!$B$3:$B$27,D75,syst_chauffage!$C$3:$C$27,E75)</f>
        <v>0.732186051270633</v>
      </c>
      <c r="N75" s="0" t="str">
        <f aca="false">A75</f>
        <v>Bureaux Administration</v>
      </c>
      <c r="O75" s="0" t="str">
        <f aca="false">B75</f>
        <v>Bureaux</v>
      </c>
      <c r="P75" s="0" t="str">
        <f aca="false">C75</f>
        <v>plateau large bureau paysagés</v>
      </c>
      <c r="Q75" s="0" t="str">
        <f aca="false">D75</f>
        <v>Chaudière gaz</v>
      </c>
      <c r="R75" s="0" t="str">
        <f aca="false">E75</f>
        <v>Gaz</v>
      </c>
      <c r="S75" s="0" t="str">
        <f aca="false">F75</f>
        <v>0102830404</v>
      </c>
      <c r="T75" s="0" t="str">
        <f aca="false">G75</f>
        <v>1</v>
      </c>
      <c r="U75" s="0" t="n">
        <f aca="false">L75</f>
        <v>0.732186051270633</v>
      </c>
      <c r="V75" s="0" t="n">
        <f aca="false">K75</f>
        <v>6.61192254245925</v>
      </c>
      <c r="W75" s="0" t="n">
        <f aca="false">J75</f>
        <v>364</v>
      </c>
    </row>
    <row r="76" customFormat="false" ht="12.8" hidden="false" customHeight="false" outlineLevel="0" collapsed="false">
      <c r="A76" s="0" t="s">
        <v>72</v>
      </c>
      <c r="B76" s="0" t="s">
        <v>129</v>
      </c>
      <c r="C76" s="0" t="s">
        <v>165</v>
      </c>
      <c r="D76" s="0" t="s">
        <v>29</v>
      </c>
      <c r="E76" s="0" t="s">
        <v>30</v>
      </c>
      <c r="F76" s="0" t="s">
        <v>170</v>
      </c>
      <c r="G76" s="0" t="s">
        <v>15</v>
      </c>
      <c r="H76" s="0" t="n">
        <v>0.92</v>
      </c>
      <c r="I76" s="0" t="n">
        <v>10.4</v>
      </c>
      <c r="J76" s="0" t="n">
        <v>0</v>
      </c>
      <c r="K76" s="0" t="n">
        <f aca="false">I76*SUMIFS(syst_chauffage!$H$3:$H$27,syst_chauffage!$B$3:$B$27,D76,syst_chauffage!$C$3:$C$27,E76)</f>
        <v>3</v>
      </c>
      <c r="L76" s="12" t="n">
        <f aca="false">H76*SUMIFS(syst_chauffage!$K$3:$K$27,syst_chauffage!$B$3:$B$27,D76,syst_chauffage!$C$3:$C$27,E76)</f>
        <v>0.92</v>
      </c>
      <c r="N76" s="0" t="str">
        <f aca="false">A76</f>
        <v>Bureaux Administration</v>
      </c>
      <c r="O76" s="0" t="str">
        <f aca="false">B76</f>
        <v>Bureaux</v>
      </c>
      <c r="P76" s="0" t="str">
        <f aca="false">C76</f>
        <v>plateau large bureau paysagés</v>
      </c>
      <c r="Q76" s="0" t="str">
        <f aca="false">D76</f>
        <v>Electrique direct</v>
      </c>
      <c r="R76" s="0" t="str">
        <f aca="false">E76</f>
        <v>Electricité</v>
      </c>
      <c r="S76" s="0" t="str">
        <f aca="false">F76</f>
        <v>0102830602</v>
      </c>
      <c r="T76" s="0" t="str">
        <f aca="false">G76</f>
        <v>1</v>
      </c>
      <c r="U76" s="0" t="n">
        <f aca="false">L76</f>
        <v>0.92</v>
      </c>
      <c r="V76" s="0" t="n">
        <f aca="false">K76</f>
        <v>3</v>
      </c>
      <c r="W76" s="0" t="n">
        <f aca="false">J76</f>
        <v>0</v>
      </c>
    </row>
    <row r="77" customFormat="false" ht="12.8" hidden="false" customHeight="false" outlineLevel="0" collapsed="false">
      <c r="A77" s="0" t="s">
        <v>72</v>
      </c>
      <c r="B77" s="0" t="s">
        <v>129</v>
      </c>
      <c r="C77" s="0" t="s">
        <v>165</v>
      </c>
      <c r="D77" s="0" t="s">
        <v>36</v>
      </c>
      <c r="E77" s="0" t="s">
        <v>30</v>
      </c>
      <c r="F77" s="0" t="s">
        <v>171</v>
      </c>
      <c r="G77" s="0" t="s">
        <v>15</v>
      </c>
      <c r="H77" s="0" t="n">
        <v>2.94489544186046</v>
      </c>
      <c r="I77" s="0" t="n">
        <v>44.7584571443371</v>
      </c>
      <c r="J77" s="0" t="n">
        <v>756</v>
      </c>
      <c r="K77" s="0" t="n">
        <f aca="false">I77*SUMIFS(syst_chauffage!$H$3:$H$27,syst_chauffage!$B$3:$B$27,D77,syst_chauffage!$C$3:$C$27,E77)</f>
        <v>27.6901821663957</v>
      </c>
      <c r="L77" s="12" t="n">
        <f aca="false">H77*SUMIFS(syst_chauffage!$K$3:$K$27,syst_chauffage!$B$3:$B$27,D77,syst_chauffage!$C$3:$C$27,E77)</f>
        <v>2.47427325480779</v>
      </c>
      <c r="N77" s="0" t="str">
        <f aca="false">A77</f>
        <v>Bureaux Administration</v>
      </c>
      <c r="O77" s="0" t="str">
        <f aca="false">B77</f>
        <v>Bureaux</v>
      </c>
      <c r="P77" s="0" t="str">
        <f aca="false">C77</f>
        <v>plateau large bureau paysagés</v>
      </c>
      <c r="Q77" s="0" t="str">
        <f aca="false">D77</f>
        <v>PAC</v>
      </c>
      <c r="R77" s="0" t="str">
        <f aca="false">E77</f>
        <v>Electricité</v>
      </c>
      <c r="S77" s="0" t="str">
        <f aca="false">F77</f>
        <v>0102830902</v>
      </c>
      <c r="T77" s="0" t="str">
        <f aca="false">G77</f>
        <v>1</v>
      </c>
      <c r="U77" s="0" t="n">
        <f aca="false">L77</f>
        <v>2.47427325480779</v>
      </c>
      <c r="V77" s="0" t="n">
        <f aca="false">K77</f>
        <v>27.6901821663957</v>
      </c>
      <c r="W77" s="0" t="n">
        <f aca="false">J77</f>
        <v>756</v>
      </c>
    </row>
    <row r="78" customFormat="false" ht="12.8" hidden="false" customHeight="false" outlineLevel="0" collapsed="false">
      <c r="A78" s="0" t="s">
        <v>72</v>
      </c>
      <c r="B78" s="0" t="s">
        <v>129</v>
      </c>
      <c r="C78" s="0" t="s">
        <v>165</v>
      </c>
      <c r="D78" s="0" t="s">
        <v>51</v>
      </c>
      <c r="E78" s="0" t="s">
        <v>57</v>
      </c>
      <c r="F78" s="0" t="s">
        <v>172</v>
      </c>
      <c r="G78" s="0" t="s">
        <v>15</v>
      </c>
      <c r="H78" s="0" t="n">
        <v>0.770903963443307</v>
      </c>
      <c r="I78" s="0" t="n">
        <v>18.4460411178048</v>
      </c>
      <c r="J78" s="0" t="n">
        <v>0</v>
      </c>
      <c r="K78" s="0" t="n">
        <f aca="false">I78*SUMIFS(syst_chauffage!$H$3:$H$27,syst_chauffage!$B$3:$B$27,D78,syst_chauffage!$C$3:$C$27,E78)</f>
        <v>39.0844653380002</v>
      </c>
      <c r="L78" s="12" t="n">
        <f aca="false">H78*SUMIFS(syst_chauffage!$K$3:$K$27,syst_chauffage!$B$3:$B$27,D78,syst_chauffage!$C$3:$C$27,E78)</f>
        <v>0.770903963443307</v>
      </c>
      <c r="N78" s="0" t="str">
        <f aca="false">A78</f>
        <v>Bureaux Administration</v>
      </c>
      <c r="O78" s="0" t="str">
        <f aca="false">B78</f>
        <v>Bureaux</v>
      </c>
      <c r="P78" s="0" t="str">
        <f aca="false">C78</f>
        <v>plateau large bureau paysagés</v>
      </c>
      <c r="Q78" s="0" t="str">
        <f aca="false">D78</f>
        <v>Autre système centralisé performant</v>
      </c>
      <c r="R78" s="0" t="str">
        <f aca="false">E78</f>
        <v>Autres</v>
      </c>
      <c r="S78" s="0" t="str">
        <f aca="false">F78</f>
        <v>0102832101</v>
      </c>
      <c r="T78" s="0" t="str">
        <f aca="false">G78</f>
        <v>1</v>
      </c>
      <c r="U78" s="0" t="n">
        <f aca="false">L78</f>
        <v>0.770903963443307</v>
      </c>
      <c r="V78" s="0" t="n">
        <f aca="false">K78</f>
        <v>39.0844653380002</v>
      </c>
      <c r="W78" s="0" t="n">
        <f aca="false">J78</f>
        <v>0</v>
      </c>
    </row>
    <row r="79" customFormat="false" ht="12.8" hidden="false" customHeight="false" outlineLevel="0" collapsed="false">
      <c r="A79" s="0" t="s">
        <v>72</v>
      </c>
      <c r="B79" s="0" t="s">
        <v>129</v>
      </c>
      <c r="C79" s="0" t="s">
        <v>165</v>
      </c>
      <c r="D79" s="0" t="s">
        <v>51</v>
      </c>
      <c r="E79" s="0" t="s">
        <v>58</v>
      </c>
      <c r="F79" s="0" t="s">
        <v>173</v>
      </c>
      <c r="G79" s="0" t="s">
        <v>15</v>
      </c>
      <c r="H79" s="0" t="n">
        <v>0.787324314816967</v>
      </c>
      <c r="I79" s="0" t="n">
        <v>19.5921328580428</v>
      </c>
      <c r="J79" s="0" t="n">
        <v>935</v>
      </c>
      <c r="K79" s="0" t="n">
        <f aca="false">I79*SUMIFS(syst_chauffage!$H$3:$H$27,syst_chauffage!$B$3:$B$27,D79,syst_chauffage!$C$3:$C$27,E79)</f>
        <v>41.80960185934</v>
      </c>
      <c r="L79" s="12" t="n">
        <f aca="false">H79*SUMIFS(syst_chauffage!$K$3:$K$27,syst_chauffage!$B$3:$B$27,D79,syst_chauffage!$C$3:$C$27,E79)</f>
        <v>0.787324314816967</v>
      </c>
      <c r="N79" s="0" t="str">
        <f aca="false">A79</f>
        <v>Bureaux Administration</v>
      </c>
      <c r="O79" s="0" t="str">
        <f aca="false">B79</f>
        <v>Bureaux</v>
      </c>
      <c r="P79" s="0" t="str">
        <f aca="false">C79</f>
        <v>plateau large bureau paysagés</v>
      </c>
      <c r="Q79" s="0" t="str">
        <f aca="false">D79</f>
        <v>Autre système centralisé performant</v>
      </c>
      <c r="R79" s="0" t="str">
        <f aca="false">E79</f>
        <v>Urbain</v>
      </c>
      <c r="S79" s="0" t="str">
        <f aca="false">F79</f>
        <v>0102832106</v>
      </c>
      <c r="T79" s="0" t="str">
        <f aca="false">G79</f>
        <v>1</v>
      </c>
      <c r="U79" s="0" t="n">
        <f aca="false">L79</f>
        <v>0.787324314816967</v>
      </c>
      <c r="V79" s="0" t="n">
        <f aca="false">K79</f>
        <v>41.80960185934</v>
      </c>
      <c r="W79" s="0" t="n">
        <f aca="false">J79</f>
        <v>935</v>
      </c>
    </row>
    <row r="80" customFormat="false" ht="12.8" hidden="false" customHeight="false" outlineLevel="0" collapsed="false">
      <c r="A80" s="0" t="s">
        <v>72</v>
      </c>
      <c r="B80" s="0" t="s">
        <v>129</v>
      </c>
      <c r="C80" s="0" t="s">
        <v>165</v>
      </c>
      <c r="D80" s="0" t="s">
        <v>27</v>
      </c>
      <c r="E80" s="0" t="s">
        <v>23</v>
      </c>
      <c r="F80" s="0" t="s">
        <v>174</v>
      </c>
      <c r="G80" s="0" t="s">
        <v>15</v>
      </c>
      <c r="H80" s="0" t="n">
        <v>0.725216305705104</v>
      </c>
      <c r="I80" s="0" t="n">
        <v>5.24053548673392</v>
      </c>
      <c r="J80" s="0" t="n">
        <v>819</v>
      </c>
      <c r="K80" s="0" t="n">
        <f aca="false">I80*SUMIFS(syst_chauffage!$H$3:$H$27,syst_chauffage!$B$3:$B$27,D80,syst_chauffage!$C$3:$C$27,E80)</f>
        <v>13.4388456703225</v>
      </c>
      <c r="L80" s="12" t="n">
        <f aca="false">H80*SUMIFS(syst_chauffage!$K$3:$K$27,syst_chauffage!$B$3:$B$27,D80,syst_chauffage!$C$3:$C$27,E80)</f>
        <v>0.725216305705104</v>
      </c>
      <c r="N80" s="0" t="str">
        <f aca="false">A80</f>
        <v>Bureaux Administration</v>
      </c>
      <c r="O80" s="0" t="str">
        <f aca="false">B80</f>
        <v>Bureaux</v>
      </c>
      <c r="P80" s="0" t="str">
        <f aca="false">C80</f>
        <v>plateau large bureau paysagés</v>
      </c>
      <c r="Q80" s="0" t="str">
        <f aca="false">D80</f>
        <v>Chaudière condensation fioul</v>
      </c>
      <c r="R80" s="0" t="str">
        <f aca="false">E80</f>
        <v>Fioul</v>
      </c>
      <c r="S80" s="0" t="str">
        <f aca="false">F80</f>
        <v>0102832303</v>
      </c>
      <c r="T80" s="0" t="str">
        <f aca="false">G80</f>
        <v>1</v>
      </c>
      <c r="U80" s="0" t="n">
        <f aca="false">L80</f>
        <v>0.725216305705104</v>
      </c>
      <c r="V80" s="0" t="n">
        <f aca="false">K80</f>
        <v>13.4388456703225</v>
      </c>
      <c r="W80" s="0" t="n">
        <f aca="false">J80</f>
        <v>819</v>
      </c>
    </row>
    <row r="81" customFormat="false" ht="12.8" hidden="false" customHeight="false" outlineLevel="0" collapsed="false">
      <c r="A81" s="0" t="s">
        <v>72</v>
      </c>
      <c r="B81" s="0" t="s">
        <v>129</v>
      </c>
      <c r="C81" s="0" t="s">
        <v>165</v>
      </c>
      <c r="D81" s="0" t="s">
        <v>18</v>
      </c>
      <c r="E81" s="0" t="s">
        <v>14</v>
      </c>
      <c r="F81" s="0" t="s">
        <v>175</v>
      </c>
      <c r="G81" s="0" t="s">
        <v>15</v>
      </c>
      <c r="H81" s="0" t="n">
        <v>0.957295666038883</v>
      </c>
      <c r="I81" s="0" t="n">
        <v>3.89748889156372</v>
      </c>
      <c r="J81" s="0" t="n">
        <v>819</v>
      </c>
      <c r="K81" s="0" t="n">
        <f aca="false">I81*SUMIFS(syst_chauffage!$H$3:$H$27,syst_chauffage!$B$3:$B$27,D81,syst_chauffage!$C$3:$C$27,E81)</f>
        <v>10.6203802042318</v>
      </c>
      <c r="L81" s="12" t="n">
        <f aca="false">H81*SUMIFS(syst_chauffage!$K$3:$K$27,syst_chauffage!$B$3:$B$27,D81,syst_chauffage!$C$3:$C$27,E81)</f>
        <v>0.929961897889161</v>
      </c>
      <c r="N81" s="0" t="str">
        <f aca="false">A81</f>
        <v>Bureaux Administration</v>
      </c>
      <c r="O81" s="0" t="str">
        <f aca="false">B81</f>
        <v>Bureaux</v>
      </c>
      <c r="P81" s="0" t="str">
        <f aca="false">C81</f>
        <v>plateau large bureau paysagés</v>
      </c>
      <c r="Q81" s="0" t="str">
        <f aca="false">D81</f>
        <v>Chaudière condensation gaz</v>
      </c>
      <c r="R81" s="0" t="str">
        <f aca="false">E81</f>
        <v>Gaz</v>
      </c>
      <c r="S81" s="0" t="str">
        <f aca="false">F81</f>
        <v>0102832404</v>
      </c>
      <c r="T81" s="0" t="str">
        <f aca="false">G81</f>
        <v>1</v>
      </c>
      <c r="U81" s="0" t="n">
        <f aca="false">L81</f>
        <v>0.929961897889161</v>
      </c>
      <c r="V81" s="0" t="n">
        <f aca="false">K81</f>
        <v>10.6203802042318</v>
      </c>
      <c r="W81" s="0" t="n">
        <f aca="false">J81</f>
        <v>819</v>
      </c>
    </row>
    <row r="82" customFormat="false" ht="12.8" hidden="false" customHeight="false" outlineLevel="0" collapsed="false">
      <c r="A82" s="0" t="s">
        <v>72</v>
      </c>
      <c r="B82" s="0" t="s">
        <v>129</v>
      </c>
      <c r="C82" s="0" t="s">
        <v>165</v>
      </c>
      <c r="D82" s="0" t="s">
        <v>32</v>
      </c>
      <c r="E82" s="0" t="s">
        <v>30</v>
      </c>
      <c r="F82" s="0" t="s">
        <v>176</v>
      </c>
      <c r="G82" s="0" t="s">
        <v>15</v>
      </c>
      <c r="H82" s="0" t="n">
        <v>1</v>
      </c>
      <c r="I82" s="0" t="n">
        <v>12</v>
      </c>
      <c r="J82" s="0" t="n">
        <v>0</v>
      </c>
      <c r="K82" s="0" t="n">
        <f aca="false">I82*SUMIFS(syst_chauffage!$H$3:$H$27,syst_chauffage!$B$3:$B$27,D82,syst_chauffage!$C$3:$C$27,E82)</f>
        <v>12</v>
      </c>
      <c r="L82" s="12" t="n">
        <f aca="false">H82*SUMIFS(syst_chauffage!$K$3:$K$27,syst_chauffage!$B$3:$B$27,D82,syst_chauffage!$C$3:$C$27,E82)</f>
        <v>1</v>
      </c>
      <c r="N82" s="0" t="str">
        <f aca="false">A82</f>
        <v>Bureaux Administration</v>
      </c>
      <c r="O82" s="0" t="str">
        <f aca="false">B82</f>
        <v>Bureaux</v>
      </c>
      <c r="P82" s="0" t="str">
        <f aca="false">C82</f>
        <v>plateau large bureau paysagés</v>
      </c>
      <c r="Q82" s="0" t="str">
        <f aca="false">D82</f>
        <v>Electrique direct performant</v>
      </c>
      <c r="R82" s="0" t="str">
        <f aca="false">E82</f>
        <v>Electricité</v>
      </c>
      <c r="S82" s="0" t="str">
        <f aca="false">F82</f>
        <v>0102832602</v>
      </c>
      <c r="T82" s="0" t="str">
        <f aca="false">G82</f>
        <v>1</v>
      </c>
      <c r="U82" s="0" t="n">
        <f aca="false">L82</f>
        <v>1</v>
      </c>
      <c r="V82" s="0" t="n">
        <f aca="false">K82</f>
        <v>12</v>
      </c>
      <c r="W82" s="0" t="n">
        <f aca="false">J82</f>
        <v>0</v>
      </c>
    </row>
    <row r="83" customFormat="false" ht="12.8" hidden="false" customHeight="false" outlineLevel="0" collapsed="false">
      <c r="A83" s="0" t="s">
        <v>72</v>
      </c>
      <c r="B83" s="0" t="s">
        <v>129</v>
      </c>
      <c r="C83" s="0" t="s">
        <v>165</v>
      </c>
      <c r="D83" s="0" t="s">
        <v>38</v>
      </c>
      <c r="E83" s="0" t="s">
        <v>30</v>
      </c>
      <c r="F83" s="0" t="s">
        <v>177</v>
      </c>
      <c r="G83" s="0" t="s">
        <v>15</v>
      </c>
      <c r="H83" s="0" t="n">
        <v>3.39795627906976</v>
      </c>
      <c r="I83" s="0" t="n">
        <v>53.2838775527823</v>
      </c>
      <c r="J83" s="0" t="n">
        <v>819</v>
      </c>
      <c r="K83" s="0" t="n">
        <f aca="false">I83*SUMIFS(syst_chauffage!$H$3:$H$27,syst_chauffage!$B$3:$B$27,D83,syst_chauffage!$C$3:$C$27,E83)</f>
        <v>53.8590131762136</v>
      </c>
      <c r="L83" s="12" t="n">
        <f aca="false">H83*SUMIFS(syst_chauffage!$K$3:$K$27,syst_chauffage!$B$3:$B$27,D83,syst_chauffage!$C$3:$C$27,E83)</f>
        <v>3.03986496519792</v>
      </c>
      <c r="N83" s="0" t="str">
        <f aca="false">A83</f>
        <v>Bureaux Administration</v>
      </c>
      <c r="O83" s="0" t="str">
        <f aca="false">B83</f>
        <v>Bureaux</v>
      </c>
      <c r="P83" s="0" t="str">
        <f aca="false">C83</f>
        <v>plateau large bureau paysagés</v>
      </c>
      <c r="Q83" s="0" t="str">
        <f aca="false">D83</f>
        <v>PAC performant</v>
      </c>
      <c r="R83" s="0" t="str">
        <f aca="false">E83</f>
        <v>Electricité</v>
      </c>
      <c r="S83" s="0" t="str">
        <f aca="false">F83</f>
        <v>0102832902</v>
      </c>
      <c r="T83" s="0" t="str">
        <f aca="false">G83</f>
        <v>1</v>
      </c>
      <c r="U83" s="0" t="n">
        <f aca="false">L83</f>
        <v>3.03986496519792</v>
      </c>
      <c r="V83" s="0" t="n">
        <f aca="false">K83</f>
        <v>53.8590131762136</v>
      </c>
      <c r="W83" s="0" t="n">
        <f aca="false">J83</f>
        <v>819</v>
      </c>
    </row>
    <row r="84" customFormat="false" ht="12.8" hidden="false" customHeight="false" outlineLevel="0" collapsed="false">
      <c r="A84" s="0" t="s">
        <v>72</v>
      </c>
      <c r="B84" s="0" t="s">
        <v>129</v>
      </c>
      <c r="C84" s="0" t="s">
        <v>116</v>
      </c>
      <c r="D84" s="0" t="s">
        <v>19</v>
      </c>
      <c r="E84" s="0" t="s">
        <v>57</v>
      </c>
      <c r="F84" s="0" t="s">
        <v>178</v>
      </c>
      <c r="G84" s="0" t="s">
        <v>15</v>
      </c>
      <c r="H84" s="0" t="n">
        <v>0.664317642708183</v>
      </c>
      <c r="I84" s="0" t="n">
        <v>17.0296389362657</v>
      </c>
      <c r="J84" s="0" t="n">
        <v>0</v>
      </c>
      <c r="K84" s="0" t="n">
        <f aca="false">I84*SUMIFS(syst_chauffage!$H$3:$H$27,syst_chauffage!$B$3:$B$27,D84,syst_chauffage!$C$3:$C$27,E84)</f>
        <v>23.7133749803788</v>
      </c>
      <c r="L84" s="12" t="n">
        <f aca="false">H84*SUMIFS(syst_chauffage!$K$3:$K$27,syst_chauffage!$B$3:$B$27,D84,syst_chauffage!$C$3:$C$27,E84)</f>
        <v>0.664317642708183</v>
      </c>
      <c r="N84" s="0" t="str">
        <f aca="false">A84</f>
        <v>Bureaux Administration</v>
      </c>
      <c r="O84" s="0" t="str">
        <f aca="false">B84</f>
        <v>Bureaux</v>
      </c>
      <c r="P84" s="0" t="str">
        <f aca="false">C84</f>
        <v>plateau large bureaux cloisonnés</v>
      </c>
      <c r="Q84" s="0" t="str">
        <f aca="false">D84</f>
        <v>Autre système centralisé</v>
      </c>
      <c r="R84" s="0" t="str">
        <f aca="false">E84</f>
        <v>Autres</v>
      </c>
      <c r="S84" s="0" t="str">
        <f aca="false">F84</f>
        <v>0102840101</v>
      </c>
      <c r="T84" s="0" t="str">
        <f aca="false">G84</f>
        <v>1</v>
      </c>
      <c r="U84" s="0" t="n">
        <f aca="false">L84</f>
        <v>0.664317642708183</v>
      </c>
      <c r="V84" s="0" t="n">
        <f aca="false">K84</f>
        <v>23.7133749803788</v>
      </c>
      <c r="W84" s="0" t="n">
        <f aca="false">J84</f>
        <v>0</v>
      </c>
    </row>
    <row r="85" customFormat="false" ht="12.8" hidden="false" customHeight="false" outlineLevel="0" collapsed="false">
      <c r="A85" s="0" t="s">
        <v>72</v>
      </c>
      <c r="B85" s="0" t="s">
        <v>129</v>
      </c>
      <c r="C85" s="0" t="s">
        <v>116</v>
      </c>
      <c r="D85" s="0" t="s">
        <v>19</v>
      </c>
      <c r="E85" s="0" t="s">
        <v>58</v>
      </c>
      <c r="F85" s="0" t="s">
        <v>179</v>
      </c>
      <c r="G85" s="0" t="s">
        <v>15</v>
      </c>
      <c r="H85" s="0" t="n">
        <v>0.679835350001312</v>
      </c>
      <c r="I85" s="0" t="n">
        <v>16.5333068410633</v>
      </c>
      <c r="J85" s="0" t="n">
        <v>935</v>
      </c>
      <c r="K85" s="0" t="n">
        <f aca="false">I85*SUMIFS(syst_chauffage!$H$3:$H$27,syst_chauffage!$B$3:$B$27,D85,syst_chauffage!$C$3:$C$27,E85)</f>
        <v>27.1964563118339</v>
      </c>
      <c r="L85" s="12" t="n">
        <f aca="false">H85*SUMIFS(syst_chauffage!$K$3:$K$27,syst_chauffage!$B$3:$B$27,D85,syst_chauffage!$C$3:$C$27,E85)</f>
        <v>0.679835350001312</v>
      </c>
      <c r="N85" s="0" t="str">
        <f aca="false">A85</f>
        <v>Bureaux Administration</v>
      </c>
      <c r="O85" s="0" t="str">
        <f aca="false">B85</f>
        <v>Bureaux</v>
      </c>
      <c r="P85" s="0" t="str">
        <f aca="false">C85</f>
        <v>plateau large bureaux cloisonnés</v>
      </c>
      <c r="Q85" s="0" t="str">
        <f aca="false">D85</f>
        <v>Autre système centralisé</v>
      </c>
      <c r="R85" s="0" t="str">
        <f aca="false">E85</f>
        <v>Urbain</v>
      </c>
      <c r="S85" s="0" t="str">
        <f aca="false">F85</f>
        <v>0102840106</v>
      </c>
      <c r="T85" s="0" t="str">
        <f aca="false">G85</f>
        <v>1</v>
      </c>
      <c r="U85" s="0" t="n">
        <f aca="false">L85</f>
        <v>0.679835350001312</v>
      </c>
      <c r="V85" s="0" t="n">
        <f aca="false">K85</f>
        <v>27.1964563118339</v>
      </c>
      <c r="W85" s="0" t="n">
        <f aca="false">J85</f>
        <v>935</v>
      </c>
    </row>
    <row r="86" customFormat="false" ht="12.8" hidden="false" customHeight="false" outlineLevel="0" collapsed="false">
      <c r="A86" s="0" t="s">
        <v>72</v>
      </c>
      <c r="B86" s="0" t="s">
        <v>129</v>
      </c>
      <c r="C86" s="0" t="s">
        <v>116</v>
      </c>
      <c r="D86" s="0" t="s">
        <v>22</v>
      </c>
      <c r="E86" s="0" t="s">
        <v>23</v>
      </c>
      <c r="F86" s="0" t="s">
        <v>180</v>
      </c>
      <c r="G86" s="0" t="s">
        <v>15</v>
      </c>
      <c r="H86" s="0" t="n">
        <v>0.554697009089054</v>
      </c>
      <c r="I86" s="0" t="n">
        <v>4.29681030874339</v>
      </c>
      <c r="J86" s="0" t="n">
        <v>0</v>
      </c>
      <c r="K86" s="0" t="n">
        <f aca="false">I86*SUMIFS(syst_chauffage!$H$3:$H$27,syst_chauffage!$B$3:$B$27,D86,syst_chauffage!$C$3:$C$27,E86)</f>
        <v>7.56677966727161</v>
      </c>
      <c r="L86" s="12" t="n">
        <f aca="false">H86*SUMIFS(syst_chauffage!$K$3:$K$27,syst_chauffage!$B$3:$B$27,D86,syst_chauffage!$C$3:$C$27,E86)</f>
        <v>0.554697009089054</v>
      </c>
      <c r="N86" s="0" t="str">
        <f aca="false">A86</f>
        <v>Bureaux Administration</v>
      </c>
      <c r="O86" s="0" t="str">
        <f aca="false">B86</f>
        <v>Bureaux</v>
      </c>
      <c r="P86" s="0" t="str">
        <f aca="false">C86</f>
        <v>plateau large bureaux cloisonnés</v>
      </c>
      <c r="Q86" s="0" t="str">
        <f aca="false">D86</f>
        <v>Chaudière fioul</v>
      </c>
      <c r="R86" s="0" t="str">
        <f aca="false">E86</f>
        <v>Fioul</v>
      </c>
      <c r="S86" s="0" t="str">
        <f aca="false">F86</f>
        <v>0102840303</v>
      </c>
      <c r="T86" s="0" t="str">
        <f aca="false">G86</f>
        <v>1</v>
      </c>
      <c r="U86" s="0" t="n">
        <f aca="false">L86</f>
        <v>0.554697009089054</v>
      </c>
      <c r="V86" s="0" t="n">
        <f aca="false">K86</f>
        <v>7.56677966727161</v>
      </c>
      <c r="W86" s="0" t="n">
        <f aca="false">J86</f>
        <v>0</v>
      </c>
    </row>
    <row r="87" customFormat="false" ht="12.8" hidden="false" customHeight="false" outlineLevel="0" collapsed="false">
      <c r="A87" s="0" t="s">
        <v>72</v>
      </c>
      <c r="B87" s="0" t="s">
        <v>129</v>
      </c>
      <c r="C87" s="0" t="s">
        <v>116</v>
      </c>
      <c r="D87" s="0" t="s">
        <v>13</v>
      </c>
      <c r="E87" s="0" t="s">
        <v>14</v>
      </c>
      <c r="F87" s="0" t="s">
        <v>181</v>
      </c>
      <c r="G87" s="0" t="s">
        <v>15</v>
      </c>
      <c r="H87" s="0" t="n">
        <v>0.732189655546549</v>
      </c>
      <c r="I87" s="0" t="n">
        <v>3.48460882985392</v>
      </c>
      <c r="J87" s="0" t="n">
        <v>364</v>
      </c>
      <c r="K87" s="0" t="n">
        <f aca="false">I87*SUMIFS(syst_chauffage!$H$3:$H$27,syst_chauffage!$B$3:$B$27,D87,syst_chauffage!$C$3:$C$27,E87)</f>
        <v>7.03748719910973</v>
      </c>
      <c r="L87" s="12" t="n">
        <f aca="false">H87*SUMIFS(syst_chauffage!$K$3:$K$27,syst_chauffage!$B$3:$B$27,D87,syst_chauffage!$C$3:$C$27,E87)</f>
        <v>0.732189655546549</v>
      </c>
      <c r="N87" s="0" t="str">
        <f aca="false">A87</f>
        <v>Bureaux Administration</v>
      </c>
      <c r="O87" s="0" t="str">
        <f aca="false">B87</f>
        <v>Bureaux</v>
      </c>
      <c r="P87" s="0" t="str">
        <f aca="false">C87</f>
        <v>plateau large bureaux cloisonnés</v>
      </c>
      <c r="Q87" s="0" t="str">
        <f aca="false">D87</f>
        <v>Chaudière gaz</v>
      </c>
      <c r="R87" s="0" t="str">
        <f aca="false">E87</f>
        <v>Gaz</v>
      </c>
      <c r="S87" s="0" t="str">
        <f aca="false">F87</f>
        <v>0102840404</v>
      </c>
      <c r="T87" s="0" t="str">
        <f aca="false">G87</f>
        <v>1</v>
      </c>
      <c r="U87" s="0" t="n">
        <f aca="false">L87</f>
        <v>0.732189655546549</v>
      </c>
      <c r="V87" s="0" t="n">
        <f aca="false">K87</f>
        <v>7.03748719910973</v>
      </c>
      <c r="W87" s="0" t="n">
        <f aca="false">J87</f>
        <v>364</v>
      </c>
    </row>
    <row r="88" customFormat="false" ht="12.8" hidden="false" customHeight="false" outlineLevel="0" collapsed="false">
      <c r="A88" s="0" t="s">
        <v>72</v>
      </c>
      <c r="B88" s="0" t="s">
        <v>129</v>
      </c>
      <c r="C88" s="0" t="s">
        <v>116</v>
      </c>
      <c r="D88" s="0" t="s">
        <v>29</v>
      </c>
      <c r="E88" s="0" t="s">
        <v>30</v>
      </c>
      <c r="F88" s="0" t="s">
        <v>182</v>
      </c>
      <c r="G88" s="0" t="s">
        <v>15</v>
      </c>
      <c r="H88" s="0" t="n">
        <v>0.92</v>
      </c>
      <c r="I88" s="0" t="n">
        <v>10.4</v>
      </c>
      <c r="J88" s="0" t="n">
        <v>0</v>
      </c>
      <c r="K88" s="0" t="n">
        <f aca="false">I88*SUMIFS(syst_chauffage!$H$3:$H$27,syst_chauffage!$B$3:$B$27,D88,syst_chauffage!$C$3:$C$27,E88)</f>
        <v>3</v>
      </c>
      <c r="L88" s="12" t="n">
        <f aca="false">H88*SUMIFS(syst_chauffage!$K$3:$K$27,syst_chauffage!$B$3:$B$27,D88,syst_chauffage!$C$3:$C$27,E88)</f>
        <v>0.92</v>
      </c>
      <c r="N88" s="0" t="str">
        <f aca="false">A88</f>
        <v>Bureaux Administration</v>
      </c>
      <c r="O88" s="0" t="str">
        <f aca="false">B88</f>
        <v>Bureaux</v>
      </c>
      <c r="P88" s="0" t="str">
        <f aca="false">C88</f>
        <v>plateau large bureaux cloisonnés</v>
      </c>
      <c r="Q88" s="0" t="str">
        <f aca="false">D88</f>
        <v>Electrique direct</v>
      </c>
      <c r="R88" s="0" t="str">
        <f aca="false">E88</f>
        <v>Electricité</v>
      </c>
      <c r="S88" s="0" t="str">
        <f aca="false">F88</f>
        <v>0102840602</v>
      </c>
      <c r="T88" s="0" t="str">
        <f aca="false">G88</f>
        <v>1</v>
      </c>
      <c r="U88" s="0" t="n">
        <f aca="false">L88</f>
        <v>0.92</v>
      </c>
      <c r="V88" s="0" t="n">
        <f aca="false">K88</f>
        <v>3</v>
      </c>
      <c r="W88" s="0" t="n">
        <f aca="false">J88</f>
        <v>0</v>
      </c>
    </row>
    <row r="89" customFormat="false" ht="12.8" hidden="false" customHeight="false" outlineLevel="0" collapsed="false">
      <c r="A89" s="0" t="s">
        <v>72</v>
      </c>
      <c r="B89" s="0" t="s">
        <v>129</v>
      </c>
      <c r="C89" s="0" t="s">
        <v>116</v>
      </c>
      <c r="D89" s="0" t="s">
        <v>36</v>
      </c>
      <c r="E89" s="0" t="s">
        <v>30</v>
      </c>
      <c r="F89" s="0" t="s">
        <v>183</v>
      </c>
      <c r="G89" s="0" t="s">
        <v>15</v>
      </c>
      <c r="H89" s="0" t="n">
        <v>2.94489544186046</v>
      </c>
      <c r="I89" s="0" t="n">
        <v>49.1083704451693</v>
      </c>
      <c r="J89" s="0" t="n">
        <v>756</v>
      </c>
      <c r="K89" s="0" t="n">
        <f aca="false">I89*SUMIFS(syst_chauffage!$H$3:$H$27,syst_chauffage!$B$3:$B$27,D89,syst_chauffage!$C$3:$C$27,E89)</f>
        <v>30.3812912749971</v>
      </c>
      <c r="L89" s="12" t="n">
        <f aca="false">H89*SUMIFS(syst_chauffage!$K$3:$K$27,syst_chauffage!$B$3:$B$27,D89,syst_chauffage!$C$3:$C$27,E89)</f>
        <v>2.47427325480779</v>
      </c>
      <c r="N89" s="0" t="str">
        <f aca="false">A89</f>
        <v>Bureaux Administration</v>
      </c>
      <c r="O89" s="0" t="str">
        <f aca="false">B89</f>
        <v>Bureaux</v>
      </c>
      <c r="P89" s="0" t="str">
        <f aca="false">C89</f>
        <v>plateau large bureaux cloisonnés</v>
      </c>
      <c r="Q89" s="0" t="str">
        <f aca="false">D89</f>
        <v>PAC</v>
      </c>
      <c r="R89" s="0" t="str">
        <f aca="false">E89</f>
        <v>Electricité</v>
      </c>
      <c r="S89" s="0" t="str">
        <f aca="false">F89</f>
        <v>0102840902</v>
      </c>
      <c r="T89" s="0" t="str">
        <f aca="false">G89</f>
        <v>1</v>
      </c>
      <c r="U89" s="0" t="n">
        <f aca="false">L89</f>
        <v>2.47427325480779</v>
      </c>
      <c r="V89" s="0" t="n">
        <f aca="false">K89</f>
        <v>30.3812912749971</v>
      </c>
      <c r="W89" s="0" t="n">
        <f aca="false">J89</f>
        <v>756</v>
      </c>
    </row>
    <row r="90" customFormat="false" ht="12.8" hidden="false" customHeight="false" outlineLevel="0" collapsed="false">
      <c r="A90" s="0" t="s">
        <v>72</v>
      </c>
      <c r="B90" s="0" t="s">
        <v>129</v>
      </c>
      <c r="C90" s="0" t="s">
        <v>116</v>
      </c>
      <c r="D90" s="0" t="s">
        <v>51</v>
      </c>
      <c r="E90" s="0" t="s">
        <v>57</v>
      </c>
      <c r="F90" s="0" t="s">
        <v>184</v>
      </c>
      <c r="G90" s="0" t="s">
        <v>15</v>
      </c>
      <c r="H90" s="0" t="n">
        <v>0.76652035697098</v>
      </c>
      <c r="I90" s="0" t="n">
        <v>20.2733796860306</v>
      </c>
      <c r="J90" s="0" t="n">
        <v>0</v>
      </c>
      <c r="K90" s="0" t="n">
        <f aca="false">I90*SUMIFS(syst_chauffage!$H$3:$H$27,syst_chauffage!$B$3:$B$27,D90,syst_chauffage!$C$3:$C$27,E90)</f>
        <v>42.9563287082751</v>
      </c>
      <c r="L90" s="12" t="n">
        <f aca="false">H90*SUMIFS(syst_chauffage!$K$3:$K$27,syst_chauffage!$B$3:$B$27,D90,syst_chauffage!$C$3:$C$27,E90)</f>
        <v>0.76652035697098</v>
      </c>
      <c r="N90" s="0" t="str">
        <f aca="false">A90</f>
        <v>Bureaux Administration</v>
      </c>
      <c r="O90" s="0" t="str">
        <f aca="false">B90</f>
        <v>Bureaux</v>
      </c>
      <c r="P90" s="0" t="str">
        <f aca="false">C90</f>
        <v>plateau large bureaux cloisonnés</v>
      </c>
      <c r="Q90" s="0" t="str">
        <f aca="false">D90</f>
        <v>Autre système centralisé performant</v>
      </c>
      <c r="R90" s="0" t="str">
        <f aca="false">E90</f>
        <v>Autres</v>
      </c>
      <c r="S90" s="0" t="str">
        <f aca="false">F90</f>
        <v>0102842101</v>
      </c>
      <c r="T90" s="0" t="str">
        <f aca="false">G90</f>
        <v>1</v>
      </c>
      <c r="U90" s="0" t="n">
        <f aca="false">L90</f>
        <v>0.76652035697098</v>
      </c>
      <c r="V90" s="0" t="n">
        <f aca="false">K90</f>
        <v>42.9563287082751</v>
      </c>
      <c r="W90" s="0" t="n">
        <f aca="false">J90</f>
        <v>0</v>
      </c>
    </row>
    <row r="91" customFormat="false" ht="12.8" hidden="false" customHeight="false" outlineLevel="0" collapsed="false">
      <c r="A91" s="0" t="s">
        <v>72</v>
      </c>
      <c r="B91" s="0" t="s">
        <v>129</v>
      </c>
      <c r="C91" s="0" t="s">
        <v>116</v>
      </c>
      <c r="D91" s="0" t="s">
        <v>51</v>
      </c>
      <c r="E91" s="0" t="s">
        <v>58</v>
      </c>
      <c r="F91" s="0" t="s">
        <v>185</v>
      </c>
      <c r="G91" s="0" t="s">
        <v>15</v>
      </c>
      <c r="H91" s="0" t="n">
        <v>0.784425403847667</v>
      </c>
      <c r="I91" s="0" t="n">
        <v>19.6825081441229</v>
      </c>
      <c r="J91" s="0" t="n">
        <v>935</v>
      </c>
      <c r="K91" s="0" t="n">
        <f aca="false">I91*SUMIFS(syst_chauffage!$H$3:$H$27,syst_chauffage!$B$3:$B$27,D91,syst_chauffage!$C$3:$C$27,E91)</f>
        <v>42.0024626752762</v>
      </c>
      <c r="L91" s="12" t="n">
        <f aca="false">H91*SUMIFS(syst_chauffage!$K$3:$K$27,syst_chauffage!$B$3:$B$27,D91,syst_chauffage!$C$3:$C$27,E91)</f>
        <v>0.784425403847667</v>
      </c>
      <c r="N91" s="0" t="str">
        <f aca="false">A91</f>
        <v>Bureaux Administration</v>
      </c>
      <c r="O91" s="0" t="str">
        <f aca="false">B91</f>
        <v>Bureaux</v>
      </c>
      <c r="P91" s="0" t="str">
        <f aca="false">C91</f>
        <v>plateau large bureaux cloisonnés</v>
      </c>
      <c r="Q91" s="0" t="str">
        <f aca="false">D91</f>
        <v>Autre système centralisé performant</v>
      </c>
      <c r="R91" s="0" t="str">
        <f aca="false">E91</f>
        <v>Urbain</v>
      </c>
      <c r="S91" s="0" t="str">
        <f aca="false">F91</f>
        <v>0102842106</v>
      </c>
      <c r="T91" s="0" t="str">
        <f aca="false">G91</f>
        <v>1</v>
      </c>
      <c r="U91" s="0" t="n">
        <f aca="false">L91</f>
        <v>0.784425403847667</v>
      </c>
      <c r="V91" s="0" t="n">
        <f aca="false">K91</f>
        <v>42.0024626752762</v>
      </c>
      <c r="W91" s="0" t="n">
        <f aca="false">J91</f>
        <v>935</v>
      </c>
    </row>
    <row r="92" customFormat="false" ht="12.8" hidden="false" customHeight="false" outlineLevel="0" collapsed="false">
      <c r="A92" s="0" t="s">
        <v>72</v>
      </c>
      <c r="B92" s="0" t="s">
        <v>129</v>
      </c>
      <c r="C92" s="0" t="s">
        <v>116</v>
      </c>
      <c r="D92" s="0" t="s">
        <v>27</v>
      </c>
      <c r="E92" s="0" t="s">
        <v>23</v>
      </c>
      <c r="F92" s="0" t="s">
        <v>186</v>
      </c>
      <c r="G92" s="0" t="s">
        <v>15</v>
      </c>
      <c r="H92" s="0" t="n">
        <v>0.725277022479904</v>
      </c>
      <c r="I92" s="0" t="n">
        <v>5.11525036755165</v>
      </c>
      <c r="J92" s="0" t="n">
        <v>819</v>
      </c>
      <c r="K92" s="0" t="n">
        <f aca="false">I92*SUMIFS(syst_chauffage!$H$3:$H$27,syst_chauffage!$B$3:$B$27,D92,syst_chauffage!$C$3:$C$27,E92)</f>
        <v>13.1175641169887</v>
      </c>
      <c r="L92" s="12" t="n">
        <f aca="false">H92*SUMIFS(syst_chauffage!$K$3:$K$27,syst_chauffage!$B$3:$B$27,D92,syst_chauffage!$C$3:$C$27,E92)</f>
        <v>0.725277022479904</v>
      </c>
      <c r="N92" s="0" t="str">
        <f aca="false">A92</f>
        <v>Bureaux Administration</v>
      </c>
      <c r="O92" s="0" t="str">
        <f aca="false">B92</f>
        <v>Bureaux</v>
      </c>
      <c r="P92" s="0" t="str">
        <f aca="false">C92</f>
        <v>plateau large bureaux cloisonnés</v>
      </c>
      <c r="Q92" s="0" t="str">
        <f aca="false">D92</f>
        <v>Chaudière condensation fioul</v>
      </c>
      <c r="R92" s="0" t="str">
        <f aca="false">E92</f>
        <v>Fioul</v>
      </c>
      <c r="S92" s="0" t="str">
        <f aca="false">F92</f>
        <v>0102842303</v>
      </c>
      <c r="T92" s="0" t="str">
        <f aca="false">G92</f>
        <v>1</v>
      </c>
      <c r="U92" s="0" t="n">
        <f aca="false">L92</f>
        <v>0.725277022479904</v>
      </c>
      <c r="V92" s="0" t="n">
        <f aca="false">K92</f>
        <v>13.1175641169887</v>
      </c>
      <c r="W92" s="0" t="n">
        <f aca="false">J92</f>
        <v>819</v>
      </c>
    </row>
    <row r="93" customFormat="false" ht="12.8" hidden="false" customHeight="false" outlineLevel="0" collapsed="false">
      <c r="A93" s="0" t="s">
        <v>72</v>
      </c>
      <c r="B93" s="0" t="s">
        <v>129</v>
      </c>
      <c r="C93" s="0" t="s">
        <v>116</v>
      </c>
      <c r="D93" s="0" t="s">
        <v>18</v>
      </c>
      <c r="E93" s="0" t="s">
        <v>14</v>
      </c>
      <c r="F93" s="0" t="s">
        <v>187</v>
      </c>
      <c r="G93" s="0" t="s">
        <v>15</v>
      </c>
      <c r="H93" s="0" t="n">
        <v>0.957313687418462</v>
      </c>
      <c r="I93" s="0" t="n">
        <v>4.14834384506419</v>
      </c>
      <c r="J93" s="0" t="n">
        <v>819</v>
      </c>
      <c r="K93" s="0" t="n">
        <f aca="false">I93*SUMIFS(syst_chauffage!$H$3:$H$27,syst_chauffage!$B$3:$B$27,D93,syst_chauffage!$C$3:$C$27,E93)</f>
        <v>11.3039421222803</v>
      </c>
      <c r="L93" s="12" t="n">
        <f aca="false">H93*SUMIFS(syst_chauffage!$K$3:$K$27,syst_chauffage!$B$3:$B$27,D93,syst_chauffage!$C$3:$C$27,E93)</f>
        <v>0.929979404702312</v>
      </c>
      <c r="N93" s="0" t="str">
        <f aca="false">A93</f>
        <v>Bureaux Administration</v>
      </c>
      <c r="O93" s="0" t="str">
        <f aca="false">B93</f>
        <v>Bureaux</v>
      </c>
      <c r="P93" s="0" t="str">
        <f aca="false">C93</f>
        <v>plateau large bureaux cloisonnés</v>
      </c>
      <c r="Q93" s="0" t="str">
        <f aca="false">D93</f>
        <v>Chaudière condensation gaz</v>
      </c>
      <c r="R93" s="0" t="str">
        <f aca="false">E93</f>
        <v>Gaz</v>
      </c>
      <c r="S93" s="0" t="str">
        <f aca="false">F93</f>
        <v>0102842404</v>
      </c>
      <c r="T93" s="0" t="str">
        <f aca="false">G93</f>
        <v>1</v>
      </c>
      <c r="U93" s="0" t="n">
        <f aca="false">L93</f>
        <v>0.929979404702312</v>
      </c>
      <c r="V93" s="0" t="n">
        <f aca="false">K93</f>
        <v>11.3039421222803</v>
      </c>
      <c r="W93" s="0" t="n">
        <f aca="false">J93</f>
        <v>819</v>
      </c>
    </row>
    <row r="94" customFormat="false" ht="12.8" hidden="false" customHeight="false" outlineLevel="0" collapsed="false">
      <c r="A94" s="0" t="s">
        <v>72</v>
      </c>
      <c r="B94" s="0" t="s">
        <v>129</v>
      </c>
      <c r="C94" s="0" t="s">
        <v>116</v>
      </c>
      <c r="D94" s="0" t="s">
        <v>32</v>
      </c>
      <c r="E94" s="0" t="s">
        <v>30</v>
      </c>
      <c r="F94" s="0" t="s">
        <v>188</v>
      </c>
      <c r="G94" s="0" t="s">
        <v>15</v>
      </c>
      <c r="H94" s="0" t="n">
        <v>1</v>
      </c>
      <c r="I94" s="0" t="n">
        <v>12</v>
      </c>
      <c r="J94" s="0" t="n">
        <v>0</v>
      </c>
      <c r="K94" s="0" t="n">
        <f aca="false">I94*SUMIFS(syst_chauffage!$H$3:$H$27,syst_chauffage!$B$3:$B$27,D94,syst_chauffage!$C$3:$C$27,E94)</f>
        <v>12</v>
      </c>
      <c r="L94" s="12" t="n">
        <f aca="false">H94*SUMIFS(syst_chauffage!$K$3:$K$27,syst_chauffage!$B$3:$B$27,D94,syst_chauffage!$C$3:$C$27,E94)</f>
        <v>1</v>
      </c>
      <c r="N94" s="0" t="str">
        <f aca="false">A94</f>
        <v>Bureaux Administration</v>
      </c>
      <c r="O94" s="0" t="str">
        <f aca="false">B94</f>
        <v>Bureaux</v>
      </c>
      <c r="P94" s="0" t="str">
        <f aca="false">C94</f>
        <v>plateau large bureaux cloisonnés</v>
      </c>
      <c r="Q94" s="0" t="str">
        <f aca="false">D94</f>
        <v>Electrique direct performant</v>
      </c>
      <c r="R94" s="0" t="str">
        <f aca="false">E94</f>
        <v>Electricité</v>
      </c>
      <c r="S94" s="0" t="str">
        <f aca="false">F94</f>
        <v>0102842602</v>
      </c>
      <c r="T94" s="0" t="str">
        <f aca="false">G94</f>
        <v>1</v>
      </c>
      <c r="U94" s="0" t="n">
        <f aca="false">L94</f>
        <v>1</v>
      </c>
      <c r="V94" s="0" t="n">
        <f aca="false">K94</f>
        <v>12</v>
      </c>
      <c r="W94" s="0" t="n">
        <f aca="false">J94</f>
        <v>0</v>
      </c>
    </row>
    <row r="95" customFormat="false" ht="12.8" hidden="false" customHeight="false" outlineLevel="0" collapsed="false">
      <c r="A95" s="0" t="s">
        <v>72</v>
      </c>
      <c r="B95" s="0" t="s">
        <v>129</v>
      </c>
      <c r="C95" s="0" t="s">
        <v>116</v>
      </c>
      <c r="D95" s="0" t="s">
        <v>38</v>
      </c>
      <c r="E95" s="0" t="s">
        <v>30</v>
      </c>
      <c r="F95" s="0" t="s">
        <v>189</v>
      </c>
      <c r="G95" s="0" t="s">
        <v>15</v>
      </c>
      <c r="H95" s="0" t="n">
        <v>3.39795627906976</v>
      </c>
      <c r="I95" s="0" t="n">
        <v>58.4623457680587</v>
      </c>
      <c r="J95" s="0" t="n">
        <v>819</v>
      </c>
      <c r="K95" s="0" t="n">
        <f aca="false">I95*SUMIFS(syst_chauffage!$H$3:$H$27,syst_chauffage!$B$3:$B$27,D95,syst_chauffage!$C$3:$C$27,E95)</f>
        <v>59.0933767520043</v>
      </c>
      <c r="L95" s="12" t="n">
        <f aca="false">H95*SUMIFS(syst_chauffage!$K$3:$K$27,syst_chauffage!$B$3:$B$27,D95,syst_chauffage!$C$3:$C$27,E95)</f>
        <v>3.03986496519792</v>
      </c>
      <c r="N95" s="0" t="str">
        <f aca="false">A95</f>
        <v>Bureaux Administration</v>
      </c>
      <c r="O95" s="0" t="str">
        <f aca="false">B95</f>
        <v>Bureaux</v>
      </c>
      <c r="P95" s="0" t="str">
        <f aca="false">C95</f>
        <v>plateau large bureaux cloisonnés</v>
      </c>
      <c r="Q95" s="0" t="str">
        <f aca="false">D95</f>
        <v>PAC performant</v>
      </c>
      <c r="R95" s="0" t="str">
        <f aca="false">E95</f>
        <v>Electricité</v>
      </c>
      <c r="S95" s="0" t="str">
        <f aca="false">F95</f>
        <v>0102842902</v>
      </c>
      <c r="T95" s="0" t="str">
        <f aca="false">G95</f>
        <v>1</v>
      </c>
      <c r="U95" s="0" t="n">
        <f aca="false">L95</f>
        <v>3.03986496519792</v>
      </c>
      <c r="V95" s="0" t="n">
        <f aca="false">K95</f>
        <v>59.0933767520043</v>
      </c>
      <c r="W95" s="0" t="n">
        <f aca="false">J95</f>
        <v>819</v>
      </c>
    </row>
    <row r="96" customFormat="false" ht="12.8" hidden="false" customHeight="false" outlineLevel="0" collapsed="false">
      <c r="A96" s="0" t="s">
        <v>72</v>
      </c>
      <c r="B96" s="0" t="s">
        <v>129</v>
      </c>
      <c r="C96" s="0" t="s">
        <v>190</v>
      </c>
      <c r="D96" s="0" t="s">
        <v>19</v>
      </c>
      <c r="E96" s="0" t="s">
        <v>57</v>
      </c>
      <c r="F96" s="0" t="s">
        <v>191</v>
      </c>
      <c r="G96" s="0" t="s">
        <v>15</v>
      </c>
      <c r="H96" s="0" t="n">
        <v>0.674961067637281</v>
      </c>
      <c r="I96" s="0" t="n">
        <v>20.4892296406805</v>
      </c>
      <c r="J96" s="0" t="n">
        <v>0</v>
      </c>
      <c r="K96" s="0" t="n">
        <f aca="false">I96*SUMIFS(syst_chauffage!$H$3:$H$27,syst_chauffage!$B$3:$B$27,D96,syst_chauffage!$C$3:$C$27,E96)</f>
        <v>28.5307743368451</v>
      </c>
      <c r="L96" s="12" t="n">
        <f aca="false">H96*SUMIFS(syst_chauffage!$K$3:$K$27,syst_chauffage!$B$3:$B$27,D96,syst_chauffage!$C$3:$C$27,E96)</f>
        <v>0.674961067637281</v>
      </c>
      <c r="N96" s="0" t="str">
        <f aca="false">A96</f>
        <v>Bureaux Administration</v>
      </c>
      <c r="O96" s="0" t="str">
        <f aca="false">B96</f>
        <v>Bureaux</v>
      </c>
      <c r="P96" s="0" t="str">
        <f aca="false">C96</f>
        <v>plateau mince</v>
      </c>
      <c r="Q96" s="0" t="str">
        <f aca="false">D96</f>
        <v>Autre système centralisé</v>
      </c>
      <c r="R96" s="0" t="str">
        <f aca="false">E96</f>
        <v>Autres</v>
      </c>
      <c r="S96" s="0" t="str">
        <f aca="false">F96</f>
        <v>0102850101</v>
      </c>
      <c r="T96" s="0" t="str">
        <f aca="false">G96</f>
        <v>1</v>
      </c>
      <c r="U96" s="0" t="n">
        <f aca="false">L96</f>
        <v>0.674961067637281</v>
      </c>
      <c r="V96" s="0" t="n">
        <f aca="false">K96</f>
        <v>28.5307743368451</v>
      </c>
      <c r="W96" s="0" t="n">
        <f aca="false">J96</f>
        <v>0</v>
      </c>
    </row>
    <row r="97" customFormat="false" ht="12.8" hidden="false" customHeight="false" outlineLevel="0" collapsed="false">
      <c r="A97" s="0" t="s">
        <v>72</v>
      </c>
      <c r="B97" s="0" t="s">
        <v>129</v>
      </c>
      <c r="C97" s="0" t="s">
        <v>190</v>
      </c>
      <c r="D97" s="0" t="s">
        <v>19</v>
      </c>
      <c r="E97" s="0" t="s">
        <v>58</v>
      </c>
      <c r="F97" s="0" t="s">
        <v>192</v>
      </c>
      <c r="G97" s="0" t="s">
        <v>15</v>
      </c>
      <c r="H97" s="0" t="n">
        <v>0.678476905338781</v>
      </c>
      <c r="I97" s="0" t="n">
        <v>20.8884697351015</v>
      </c>
      <c r="J97" s="0" t="n">
        <v>935</v>
      </c>
      <c r="K97" s="0" t="n">
        <f aca="false">I97*SUMIFS(syst_chauffage!$H$3:$H$27,syst_chauffage!$B$3:$B$27,D97,syst_chauffage!$C$3:$C$27,E97)</f>
        <v>34.3604797293665</v>
      </c>
      <c r="L97" s="12" t="n">
        <f aca="false">H97*SUMIFS(syst_chauffage!$K$3:$K$27,syst_chauffage!$B$3:$B$27,D97,syst_chauffage!$C$3:$C$27,E97)</f>
        <v>0.678476905338781</v>
      </c>
      <c r="N97" s="0" t="str">
        <f aca="false">A97</f>
        <v>Bureaux Administration</v>
      </c>
      <c r="O97" s="0" t="str">
        <f aca="false">B97</f>
        <v>Bureaux</v>
      </c>
      <c r="P97" s="0" t="str">
        <f aca="false">C97</f>
        <v>plateau mince</v>
      </c>
      <c r="Q97" s="0" t="str">
        <f aca="false">D97</f>
        <v>Autre système centralisé</v>
      </c>
      <c r="R97" s="0" t="str">
        <f aca="false">E97</f>
        <v>Urbain</v>
      </c>
      <c r="S97" s="0" t="str">
        <f aca="false">F97</f>
        <v>0102850106</v>
      </c>
      <c r="T97" s="0" t="str">
        <f aca="false">G97</f>
        <v>1</v>
      </c>
      <c r="U97" s="0" t="n">
        <f aca="false">L97</f>
        <v>0.678476905338781</v>
      </c>
      <c r="V97" s="0" t="n">
        <f aca="false">K97</f>
        <v>34.3604797293665</v>
      </c>
      <c r="W97" s="0" t="n">
        <f aca="false">J97</f>
        <v>935</v>
      </c>
    </row>
    <row r="98" customFormat="false" ht="12.8" hidden="false" customHeight="false" outlineLevel="0" collapsed="false">
      <c r="A98" s="0" t="s">
        <v>72</v>
      </c>
      <c r="B98" s="0" t="s">
        <v>129</v>
      </c>
      <c r="C98" s="0" t="s">
        <v>190</v>
      </c>
      <c r="D98" s="0" t="s">
        <v>22</v>
      </c>
      <c r="E98" s="0" t="s">
        <v>23</v>
      </c>
      <c r="F98" s="0" t="s">
        <v>193</v>
      </c>
      <c r="G98" s="0" t="s">
        <v>15</v>
      </c>
      <c r="H98" s="0" t="n">
        <v>0.554697283220289</v>
      </c>
      <c r="I98" s="0" t="n">
        <v>5.01104042699817</v>
      </c>
      <c r="J98" s="0" t="n">
        <v>0</v>
      </c>
      <c r="K98" s="0" t="n">
        <f aca="false">I98*SUMIFS(syst_chauffage!$H$3:$H$27,syst_chauffage!$B$3:$B$27,D98,syst_chauffage!$C$3:$C$27,E98)</f>
        <v>8.8245549815707</v>
      </c>
      <c r="L98" s="12" t="n">
        <f aca="false">H98*SUMIFS(syst_chauffage!$K$3:$K$27,syst_chauffage!$B$3:$B$27,D98,syst_chauffage!$C$3:$C$27,E98)</f>
        <v>0.554697283220289</v>
      </c>
      <c r="N98" s="0" t="str">
        <f aca="false">A98</f>
        <v>Bureaux Administration</v>
      </c>
      <c r="O98" s="0" t="str">
        <f aca="false">B98</f>
        <v>Bureaux</v>
      </c>
      <c r="P98" s="0" t="str">
        <f aca="false">C98</f>
        <v>plateau mince</v>
      </c>
      <c r="Q98" s="0" t="str">
        <f aca="false">D98</f>
        <v>Chaudière fioul</v>
      </c>
      <c r="R98" s="0" t="str">
        <f aca="false">E98</f>
        <v>Fioul</v>
      </c>
      <c r="S98" s="0" t="str">
        <f aca="false">F98</f>
        <v>0102850303</v>
      </c>
      <c r="T98" s="0" t="str">
        <f aca="false">G98</f>
        <v>1</v>
      </c>
      <c r="U98" s="0" t="n">
        <f aca="false">L98</f>
        <v>0.554697283220289</v>
      </c>
      <c r="V98" s="0" t="n">
        <f aca="false">K98</f>
        <v>8.8245549815707</v>
      </c>
      <c r="W98" s="0" t="n">
        <f aca="false">J98</f>
        <v>0</v>
      </c>
    </row>
    <row r="99" customFormat="false" ht="12.8" hidden="false" customHeight="false" outlineLevel="0" collapsed="false">
      <c r="A99" s="0" t="s">
        <v>72</v>
      </c>
      <c r="B99" s="0" t="s">
        <v>129</v>
      </c>
      <c r="C99" s="0" t="s">
        <v>190</v>
      </c>
      <c r="D99" s="0" t="s">
        <v>13</v>
      </c>
      <c r="E99" s="0" t="s">
        <v>14</v>
      </c>
      <c r="F99" s="0" t="s">
        <v>194</v>
      </c>
      <c r="G99" s="0" t="s">
        <v>15</v>
      </c>
      <c r="H99" s="0" t="n">
        <v>0.732200684074406</v>
      </c>
      <c r="I99" s="0" t="n">
        <v>3.84201411369297</v>
      </c>
      <c r="J99" s="0" t="n">
        <v>364</v>
      </c>
      <c r="K99" s="0" t="n">
        <f aca="false">I99*SUMIFS(syst_chauffage!$H$3:$H$27,syst_chauffage!$B$3:$B$27,D99,syst_chauffage!$C$3:$C$27,E99)</f>
        <v>7.75929995707629</v>
      </c>
      <c r="L99" s="12" t="n">
        <f aca="false">H99*SUMIFS(syst_chauffage!$K$3:$K$27,syst_chauffage!$B$3:$B$27,D99,syst_chauffage!$C$3:$C$27,E99)</f>
        <v>0.732200684074406</v>
      </c>
      <c r="N99" s="0" t="str">
        <f aca="false">A99</f>
        <v>Bureaux Administration</v>
      </c>
      <c r="O99" s="0" t="str">
        <f aca="false">B99</f>
        <v>Bureaux</v>
      </c>
      <c r="P99" s="0" t="str">
        <f aca="false">C99</f>
        <v>plateau mince</v>
      </c>
      <c r="Q99" s="0" t="str">
        <f aca="false">D99</f>
        <v>Chaudière gaz</v>
      </c>
      <c r="R99" s="0" t="str">
        <f aca="false">E99</f>
        <v>Gaz</v>
      </c>
      <c r="S99" s="0" t="str">
        <f aca="false">F99</f>
        <v>0102850404</v>
      </c>
      <c r="T99" s="0" t="str">
        <f aca="false">G99</f>
        <v>1</v>
      </c>
      <c r="U99" s="0" t="n">
        <f aca="false">L99</f>
        <v>0.732200684074406</v>
      </c>
      <c r="V99" s="0" t="n">
        <f aca="false">K99</f>
        <v>7.75929995707629</v>
      </c>
      <c r="W99" s="0" t="n">
        <f aca="false">J99</f>
        <v>364</v>
      </c>
    </row>
    <row r="100" customFormat="false" ht="12.8" hidden="false" customHeight="false" outlineLevel="0" collapsed="false">
      <c r="A100" s="0" t="s">
        <v>72</v>
      </c>
      <c r="B100" s="0" t="s">
        <v>129</v>
      </c>
      <c r="C100" s="0" t="s">
        <v>190</v>
      </c>
      <c r="D100" s="0" t="s">
        <v>29</v>
      </c>
      <c r="E100" s="0" t="s">
        <v>30</v>
      </c>
      <c r="F100" s="0" t="s">
        <v>195</v>
      </c>
      <c r="G100" s="0" t="s">
        <v>15</v>
      </c>
      <c r="H100" s="0" t="n">
        <v>0.92</v>
      </c>
      <c r="I100" s="0" t="n">
        <v>10.4</v>
      </c>
      <c r="J100" s="0" t="n">
        <v>0</v>
      </c>
      <c r="K100" s="0" t="n">
        <f aca="false">I100*SUMIFS(syst_chauffage!$H$3:$H$27,syst_chauffage!$B$3:$B$27,D100,syst_chauffage!$C$3:$C$27,E100)</f>
        <v>3</v>
      </c>
      <c r="L100" s="12" t="n">
        <f aca="false">H100*SUMIFS(syst_chauffage!$K$3:$K$27,syst_chauffage!$B$3:$B$27,D100,syst_chauffage!$C$3:$C$27,E100)</f>
        <v>0.92</v>
      </c>
      <c r="N100" s="0" t="str">
        <f aca="false">A100</f>
        <v>Bureaux Administration</v>
      </c>
      <c r="O100" s="0" t="str">
        <f aca="false">B100</f>
        <v>Bureaux</v>
      </c>
      <c r="P100" s="0" t="str">
        <f aca="false">C100</f>
        <v>plateau mince</v>
      </c>
      <c r="Q100" s="0" t="str">
        <f aca="false">D100</f>
        <v>Electrique direct</v>
      </c>
      <c r="R100" s="0" t="str">
        <f aca="false">E100</f>
        <v>Electricité</v>
      </c>
      <c r="S100" s="0" t="str">
        <f aca="false">F100</f>
        <v>0102850602</v>
      </c>
      <c r="T100" s="0" t="str">
        <f aca="false">G100</f>
        <v>1</v>
      </c>
      <c r="U100" s="0" t="n">
        <f aca="false">L100</f>
        <v>0.92</v>
      </c>
      <c r="V100" s="0" t="n">
        <f aca="false">K100</f>
        <v>3</v>
      </c>
      <c r="W100" s="0" t="n">
        <f aca="false">J100</f>
        <v>0</v>
      </c>
    </row>
    <row r="101" customFormat="false" ht="12.8" hidden="false" customHeight="false" outlineLevel="0" collapsed="false">
      <c r="A101" s="0" t="s">
        <v>72</v>
      </c>
      <c r="B101" s="0" t="s">
        <v>129</v>
      </c>
      <c r="C101" s="0" t="s">
        <v>190</v>
      </c>
      <c r="D101" s="0" t="s">
        <v>36</v>
      </c>
      <c r="E101" s="0" t="s">
        <v>30</v>
      </c>
      <c r="F101" s="0" t="s">
        <v>196</v>
      </c>
      <c r="G101" s="0" t="s">
        <v>15</v>
      </c>
      <c r="H101" s="0" t="n">
        <v>2.94489544186046</v>
      </c>
      <c r="I101" s="0" t="n">
        <v>58.3663687374653</v>
      </c>
      <c r="J101" s="0" t="n">
        <v>756</v>
      </c>
      <c r="K101" s="0" t="n">
        <f aca="false">I101*SUMIFS(syst_chauffage!$H$3:$H$27,syst_chauffage!$B$3:$B$27,D101,syst_chauffage!$C$3:$C$27,E101)</f>
        <v>36.1088269311785</v>
      </c>
      <c r="L101" s="12" t="n">
        <f aca="false">H101*SUMIFS(syst_chauffage!$K$3:$K$27,syst_chauffage!$B$3:$B$27,D101,syst_chauffage!$C$3:$C$27,E101)</f>
        <v>2.47427325480779</v>
      </c>
      <c r="N101" s="0" t="str">
        <f aca="false">A101</f>
        <v>Bureaux Administration</v>
      </c>
      <c r="O101" s="0" t="str">
        <f aca="false">B101</f>
        <v>Bureaux</v>
      </c>
      <c r="P101" s="0" t="str">
        <f aca="false">C101</f>
        <v>plateau mince</v>
      </c>
      <c r="Q101" s="0" t="str">
        <f aca="false">D101</f>
        <v>PAC</v>
      </c>
      <c r="R101" s="0" t="str">
        <f aca="false">E101</f>
        <v>Electricité</v>
      </c>
      <c r="S101" s="0" t="str">
        <f aca="false">F101</f>
        <v>0102850902</v>
      </c>
      <c r="T101" s="0" t="str">
        <f aca="false">G101</f>
        <v>1</v>
      </c>
      <c r="U101" s="0" t="n">
        <f aca="false">L101</f>
        <v>2.47427325480779</v>
      </c>
      <c r="V101" s="0" t="n">
        <f aca="false">K101</f>
        <v>36.1088269311785</v>
      </c>
      <c r="W101" s="0" t="n">
        <f aca="false">J101</f>
        <v>756</v>
      </c>
    </row>
    <row r="102" customFormat="false" ht="12.8" hidden="false" customHeight="false" outlineLevel="0" collapsed="false">
      <c r="A102" s="0" t="s">
        <v>72</v>
      </c>
      <c r="B102" s="0" t="s">
        <v>129</v>
      </c>
      <c r="C102" s="0" t="s">
        <v>190</v>
      </c>
      <c r="D102" s="0" t="s">
        <v>51</v>
      </c>
      <c r="E102" s="0" t="s">
        <v>57</v>
      </c>
      <c r="F102" s="0" t="s">
        <v>197</v>
      </c>
      <c r="G102" s="0" t="s">
        <v>15</v>
      </c>
      <c r="H102" s="0" t="n">
        <v>0.77880123188917</v>
      </c>
      <c r="I102" s="0" t="n">
        <v>24.3919400484291</v>
      </c>
      <c r="J102" s="0" t="n">
        <v>0</v>
      </c>
      <c r="K102" s="0" t="n">
        <f aca="false">I102*SUMIFS(syst_chauffage!$H$3:$H$27,syst_chauffage!$B$3:$B$27,D102,syst_chauffage!$C$3:$C$27,E102)</f>
        <v>51.6829562105444</v>
      </c>
      <c r="L102" s="12" t="n">
        <f aca="false">H102*SUMIFS(syst_chauffage!$K$3:$K$27,syst_chauffage!$B$3:$B$27,D102,syst_chauffage!$C$3:$C$27,E102)</f>
        <v>0.77880123188917</v>
      </c>
      <c r="N102" s="0" t="str">
        <f aca="false">A102</f>
        <v>Bureaux Administration</v>
      </c>
      <c r="O102" s="0" t="str">
        <f aca="false">B102</f>
        <v>Bureaux</v>
      </c>
      <c r="P102" s="0" t="str">
        <f aca="false">C102</f>
        <v>plateau mince</v>
      </c>
      <c r="Q102" s="0" t="str">
        <f aca="false">D102</f>
        <v>Autre système centralisé performant</v>
      </c>
      <c r="R102" s="0" t="str">
        <f aca="false">E102</f>
        <v>Autres</v>
      </c>
      <c r="S102" s="0" t="str">
        <f aca="false">F102</f>
        <v>0102852101</v>
      </c>
      <c r="T102" s="0" t="str">
        <f aca="false">G102</f>
        <v>1</v>
      </c>
      <c r="U102" s="0" t="n">
        <f aca="false">L102</f>
        <v>0.77880123188917</v>
      </c>
      <c r="V102" s="0" t="n">
        <f aca="false">K102</f>
        <v>51.6829562105444</v>
      </c>
      <c r="W102" s="0" t="n">
        <f aca="false">J102</f>
        <v>0</v>
      </c>
    </row>
    <row r="103" customFormat="false" ht="12.8" hidden="false" customHeight="false" outlineLevel="0" collapsed="false">
      <c r="A103" s="0" t="s">
        <v>72</v>
      </c>
      <c r="B103" s="0" t="s">
        <v>129</v>
      </c>
      <c r="C103" s="0" t="s">
        <v>190</v>
      </c>
      <c r="D103" s="0" t="s">
        <v>51</v>
      </c>
      <c r="E103" s="0" t="s">
        <v>58</v>
      </c>
      <c r="F103" s="0" t="s">
        <v>198</v>
      </c>
      <c r="G103" s="0" t="s">
        <v>15</v>
      </c>
      <c r="H103" s="0" t="n">
        <v>0.782857967698593</v>
      </c>
      <c r="I103" s="0" t="n">
        <v>24.8672258751209</v>
      </c>
      <c r="J103" s="0" t="n">
        <v>935</v>
      </c>
      <c r="K103" s="0" t="n">
        <f aca="false">I103*SUMIFS(syst_chauffage!$H$3:$H$27,syst_chauffage!$B$3:$B$27,D103,syst_chauffage!$C$3:$C$27,E103)</f>
        <v>53.0666477569479</v>
      </c>
      <c r="L103" s="12" t="n">
        <f aca="false">H103*SUMIFS(syst_chauffage!$K$3:$K$27,syst_chauffage!$B$3:$B$27,D103,syst_chauffage!$C$3:$C$27,E103)</f>
        <v>0.782857967698593</v>
      </c>
      <c r="N103" s="0" t="str">
        <f aca="false">A103</f>
        <v>Bureaux Administration</v>
      </c>
      <c r="O103" s="0" t="str">
        <f aca="false">B103</f>
        <v>Bureaux</v>
      </c>
      <c r="P103" s="0" t="str">
        <f aca="false">C103</f>
        <v>plateau mince</v>
      </c>
      <c r="Q103" s="0" t="str">
        <f aca="false">D103</f>
        <v>Autre système centralisé performant</v>
      </c>
      <c r="R103" s="0" t="str">
        <f aca="false">E103</f>
        <v>Urbain</v>
      </c>
      <c r="S103" s="0" t="str">
        <f aca="false">F103</f>
        <v>0102852106</v>
      </c>
      <c r="T103" s="0" t="str">
        <f aca="false">G103</f>
        <v>1</v>
      </c>
      <c r="U103" s="0" t="n">
        <f aca="false">L103</f>
        <v>0.782857967698593</v>
      </c>
      <c r="V103" s="0" t="n">
        <f aca="false">K103</f>
        <v>53.0666477569479</v>
      </c>
      <c r="W103" s="0" t="n">
        <f aca="false">J103</f>
        <v>935</v>
      </c>
    </row>
    <row r="104" customFormat="false" ht="12.8" hidden="false" customHeight="false" outlineLevel="0" collapsed="false">
      <c r="A104" s="0" t="s">
        <v>72</v>
      </c>
      <c r="B104" s="0" t="s">
        <v>129</v>
      </c>
      <c r="C104" s="0" t="s">
        <v>190</v>
      </c>
      <c r="D104" s="0" t="s">
        <v>27</v>
      </c>
      <c r="E104" s="0" t="s">
        <v>23</v>
      </c>
      <c r="F104" s="0" t="s">
        <v>199</v>
      </c>
      <c r="G104" s="0" t="s">
        <v>15</v>
      </c>
      <c r="H104" s="0" t="n">
        <v>0.725278393136078</v>
      </c>
      <c r="I104" s="0" t="n">
        <v>5.96552431785496</v>
      </c>
      <c r="J104" s="0" t="n">
        <v>819</v>
      </c>
      <c r="K104" s="0" t="n">
        <f aca="false">I104*SUMIFS(syst_chauffage!$H$3:$H$27,syst_chauffage!$B$3:$B$27,D104,syst_chauffage!$C$3:$C$27,E104)</f>
        <v>15.2980093070934</v>
      </c>
      <c r="L104" s="12" t="n">
        <f aca="false">H104*SUMIFS(syst_chauffage!$K$3:$K$27,syst_chauffage!$B$3:$B$27,D104,syst_chauffage!$C$3:$C$27,E104)</f>
        <v>0.725278393136078</v>
      </c>
      <c r="N104" s="0" t="str">
        <f aca="false">A104</f>
        <v>Bureaux Administration</v>
      </c>
      <c r="O104" s="0" t="str">
        <f aca="false">B104</f>
        <v>Bureaux</v>
      </c>
      <c r="P104" s="0" t="str">
        <f aca="false">C104</f>
        <v>plateau mince</v>
      </c>
      <c r="Q104" s="0" t="str">
        <f aca="false">D104</f>
        <v>Chaudière condensation fioul</v>
      </c>
      <c r="R104" s="0" t="str">
        <f aca="false">E104</f>
        <v>Fioul</v>
      </c>
      <c r="S104" s="0" t="str">
        <f aca="false">F104</f>
        <v>0102852303</v>
      </c>
      <c r="T104" s="0" t="str">
        <f aca="false">G104</f>
        <v>1</v>
      </c>
      <c r="U104" s="0" t="n">
        <f aca="false">L104</f>
        <v>0.725278393136078</v>
      </c>
      <c r="V104" s="0" t="n">
        <f aca="false">K104</f>
        <v>15.2980093070934</v>
      </c>
      <c r="W104" s="0" t="n">
        <f aca="false">J104</f>
        <v>819</v>
      </c>
    </row>
    <row r="105" customFormat="false" ht="12.8" hidden="false" customHeight="false" outlineLevel="0" collapsed="false">
      <c r="A105" s="0" t="s">
        <v>72</v>
      </c>
      <c r="B105" s="0" t="s">
        <v>129</v>
      </c>
      <c r="C105" s="0" t="s">
        <v>190</v>
      </c>
      <c r="D105" s="0" t="s">
        <v>18</v>
      </c>
      <c r="E105" s="0" t="s">
        <v>14</v>
      </c>
      <c r="F105" s="0" t="s">
        <v>200</v>
      </c>
      <c r="G105" s="0" t="s">
        <v>15</v>
      </c>
      <c r="H105" s="0" t="n">
        <v>0.957368830057749</v>
      </c>
      <c r="I105" s="0" t="n">
        <v>4.57382632582496</v>
      </c>
      <c r="J105" s="0" t="n">
        <v>819</v>
      </c>
      <c r="K105" s="0" t="n">
        <f aca="false">I105*SUMIFS(syst_chauffage!$H$3:$H$27,syst_chauffage!$B$3:$B$27,D105,syst_chauffage!$C$3:$C$27,E105)</f>
        <v>12.4633516399572</v>
      </c>
      <c r="L105" s="12" t="n">
        <f aca="false">H105*SUMIFS(syst_chauffage!$K$3:$K$27,syst_chauffage!$B$3:$B$27,D105,syst_chauffage!$C$3:$C$27,E105)</f>
        <v>0.930032972847772</v>
      </c>
      <c r="N105" s="0" t="str">
        <f aca="false">A105</f>
        <v>Bureaux Administration</v>
      </c>
      <c r="O105" s="0" t="str">
        <f aca="false">B105</f>
        <v>Bureaux</v>
      </c>
      <c r="P105" s="0" t="str">
        <f aca="false">C105</f>
        <v>plateau mince</v>
      </c>
      <c r="Q105" s="0" t="str">
        <f aca="false">D105</f>
        <v>Chaudière condensation gaz</v>
      </c>
      <c r="R105" s="0" t="str">
        <f aca="false">E105</f>
        <v>Gaz</v>
      </c>
      <c r="S105" s="0" t="str">
        <f aca="false">F105</f>
        <v>0102852404</v>
      </c>
      <c r="T105" s="0" t="str">
        <f aca="false">G105</f>
        <v>1</v>
      </c>
      <c r="U105" s="0" t="n">
        <f aca="false">L105</f>
        <v>0.930032972847772</v>
      </c>
      <c r="V105" s="0" t="n">
        <f aca="false">K105</f>
        <v>12.4633516399572</v>
      </c>
      <c r="W105" s="0" t="n">
        <f aca="false">J105</f>
        <v>819</v>
      </c>
    </row>
    <row r="106" customFormat="false" ht="12.8" hidden="false" customHeight="false" outlineLevel="0" collapsed="false">
      <c r="A106" s="0" t="s">
        <v>72</v>
      </c>
      <c r="B106" s="0" t="s">
        <v>129</v>
      </c>
      <c r="C106" s="0" t="s">
        <v>190</v>
      </c>
      <c r="D106" s="0" t="s">
        <v>32</v>
      </c>
      <c r="E106" s="0" t="s">
        <v>30</v>
      </c>
      <c r="F106" s="0" t="s">
        <v>201</v>
      </c>
      <c r="G106" s="0" t="s">
        <v>15</v>
      </c>
      <c r="H106" s="0" t="n">
        <v>1</v>
      </c>
      <c r="I106" s="0" t="n">
        <v>12</v>
      </c>
      <c r="J106" s="0" t="n">
        <v>0</v>
      </c>
      <c r="K106" s="0" t="n">
        <f aca="false">I106*SUMIFS(syst_chauffage!$H$3:$H$27,syst_chauffage!$B$3:$B$27,D106,syst_chauffage!$C$3:$C$27,E106)</f>
        <v>12</v>
      </c>
      <c r="L106" s="12" t="n">
        <f aca="false">H106*SUMIFS(syst_chauffage!$K$3:$K$27,syst_chauffage!$B$3:$B$27,D106,syst_chauffage!$C$3:$C$27,E106)</f>
        <v>1</v>
      </c>
      <c r="N106" s="0" t="str">
        <f aca="false">A106</f>
        <v>Bureaux Administration</v>
      </c>
      <c r="O106" s="0" t="str">
        <f aca="false">B106</f>
        <v>Bureaux</v>
      </c>
      <c r="P106" s="0" t="str">
        <f aca="false">C106</f>
        <v>plateau mince</v>
      </c>
      <c r="Q106" s="0" t="str">
        <f aca="false">D106</f>
        <v>Electrique direct performant</v>
      </c>
      <c r="R106" s="0" t="str">
        <f aca="false">E106</f>
        <v>Electricité</v>
      </c>
      <c r="S106" s="0" t="str">
        <f aca="false">F106</f>
        <v>0102852602</v>
      </c>
      <c r="T106" s="0" t="str">
        <f aca="false">G106</f>
        <v>1</v>
      </c>
      <c r="U106" s="0" t="n">
        <f aca="false">L106</f>
        <v>1</v>
      </c>
      <c r="V106" s="0" t="n">
        <f aca="false">K106</f>
        <v>12</v>
      </c>
      <c r="W106" s="0" t="n">
        <f aca="false">J106</f>
        <v>0</v>
      </c>
    </row>
    <row r="107" customFormat="false" ht="12.8" hidden="false" customHeight="false" outlineLevel="0" collapsed="false">
      <c r="A107" s="0" t="s">
        <v>72</v>
      </c>
      <c r="B107" s="0" t="s">
        <v>129</v>
      </c>
      <c r="C107" s="0" t="s">
        <v>190</v>
      </c>
      <c r="D107" s="0" t="s">
        <v>38</v>
      </c>
      <c r="E107" s="0" t="s">
        <v>30</v>
      </c>
      <c r="F107" s="0" t="s">
        <v>202</v>
      </c>
      <c r="G107" s="0" t="s">
        <v>15</v>
      </c>
      <c r="H107" s="0" t="n">
        <v>3.39795627906976</v>
      </c>
      <c r="I107" s="0" t="n">
        <v>69.4837723065064</v>
      </c>
      <c r="J107" s="0" t="n">
        <v>819</v>
      </c>
      <c r="K107" s="0" t="n">
        <f aca="false">I107*SUMIFS(syst_chauffage!$H$3:$H$27,syst_chauffage!$B$3:$B$27,D107,syst_chauffage!$C$3:$C$27,E107)</f>
        <v>70.2337663861278</v>
      </c>
      <c r="L107" s="12" t="n">
        <f aca="false">H107*SUMIFS(syst_chauffage!$K$3:$K$27,syst_chauffage!$B$3:$B$27,D107,syst_chauffage!$C$3:$C$27,E107)</f>
        <v>3.03986496519792</v>
      </c>
      <c r="N107" s="0" t="str">
        <f aca="false">A107</f>
        <v>Bureaux Administration</v>
      </c>
      <c r="O107" s="0" t="str">
        <f aca="false">B107</f>
        <v>Bureaux</v>
      </c>
      <c r="P107" s="0" t="str">
        <f aca="false">C107</f>
        <v>plateau mince</v>
      </c>
      <c r="Q107" s="0" t="str">
        <f aca="false">D107</f>
        <v>PAC performant</v>
      </c>
      <c r="R107" s="0" t="str">
        <f aca="false">E107</f>
        <v>Electricité</v>
      </c>
      <c r="S107" s="0" t="str">
        <f aca="false">F107</f>
        <v>0102852902</v>
      </c>
      <c r="T107" s="0" t="str">
        <f aca="false">G107</f>
        <v>1</v>
      </c>
      <c r="U107" s="0" t="n">
        <f aca="false">L107</f>
        <v>3.03986496519792</v>
      </c>
      <c r="V107" s="0" t="n">
        <f aca="false">K107</f>
        <v>70.2337663861278</v>
      </c>
      <c r="W107" s="0" t="n">
        <f aca="false">J107</f>
        <v>819</v>
      </c>
    </row>
    <row r="108" customFormat="false" ht="12.8" hidden="false" customHeight="false" outlineLevel="0" collapsed="false">
      <c r="A108" s="0" t="s">
        <v>73</v>
      </c>
      <c r="B108" s="0" t="s">
        <v>203</v>
      </c>
      <c r="C108" s="0" t="s">
        <v>204</v>
      </c>
      <c r="D108" s="0" t="s">
        <v>19</v>
      </c>
      <c r="E108" s="0" t="s">
        <v>57</v>
      </c>
      <c r="F108" s="0" t="s">
        <v>205</v>
      </c>
      <c r="G108" s="0" t="s">
        <v>15</v>
      </c>
      <c r="H108" s="0" t="n">
        <v>0.736040784395178</v>
      </c>
      <c r="I108" s="0" t="n">
        <v>25.4823332830455</v>
      </c>
      <c r="J108" s="0" t="n">
        <v>0</v>
      </c>
      <c r="K108" s="0" t="n">
        <f aca="false">I108*SUMIFS(syst_chauffage!$H$3:$H$27,syst_chauffage!$B$3:$B$27,D108,syst_chauffage!$C$3:$C$27,E108)</f>
        <v>35.4835546882329</v>
      </c>
      <c r="L108" s="12" t="n">
        <f aca="false">H108*SUMIFS(syst_chauffage!$K$3:$K$27,syst_chauffage!$B$3:$B$27,D108,syst_chauffage!$C$3:$C$27,E108)</f>
        <v>0.736040784395178</v>
      </c>
      <c r="N108" s="0" t="str">
        <f aca="false">A108</f>
        <v>Café Hôtel Restaurant</v>
      </c>
      <c r="O108" s="0" t="str">
        <f aca="false">B108</f>
        <v>Café, cantine, traiteur</v>
      </c>
      <c r="P108" s="0" t="str">
        <f aca="false">C108</f>
        <v>Grand bar café tabac</v>
      </c>
      <c r="Q108" s="0" t="str">
        <f aca="false">D108</f>
        <v>Autre système centralisé</v>
      </c>
      <c r="R108" s="0" t="str">
        <f aca="false">E108</f>
        <v>Autres</v>
      </c>
      <c r="S108" s="0" t="str">
        <f aca="false">F108</f>
        <v>0204160101</v>
      </c>
      <c r="T108" s="0" t="str">
        <f aca="false">G108</f>
        <v>1</v>
      </c>
      <c r="U108" s="0" t="n">
        <f aca="false">L108</f>
        <v>0.736040784395178</v>
      </c>
      <c r="V108" s="0" t="n">
        <f aca="false">K108</f>
        <v>35.4835546882329</v>
      </c>
      <c r="W108" s="0" t="n">
        <f aca="false">J108</f>
        <v>0</v>
      </c>
    </row>
    <row r="109" customFormat="false" ht="12.8" hidden="false" customHeight="false" outlineLevel="0" collapsed="false">
      <c r="A109" s="0" t="s">
        <v>73</v>
      </c>
      <c r="B109" s="0" t="s">
        <v>203</v>
      </c>
      <c r="C109" s="0" t="s">
        <v>204</v>
      </c>
      <c r="D109" s="0" t="s">
        <v>19</v>
      </c>
      <c r="E109" s="0" t="s">
        <v>58</v>
      </c>
      <c r="F109" s="0" t="s">
        <v>206</v>
      </c>
      <c r="G109" s="0" t="s">
        <v>15</v>
      </c>
      <c r="H109" s="0" t="n">
        <v>0.699854343743125</v>
      </c>
      <c r="I109" s="0" t="n">
        <v>25.6605315319725</v>
      </c>
      <c r="J109" s="0" t="n">
        <v>935</v>
      </c>
      <c r="K109" s="0" t="n">
        <f aca="false">I109*SUMIFS(syst_chauffage!$H$3:$H$27,syst_chauffage!$B$3:$B$27,D109,syst_chauffage!$C$3:$C$27,E109)</f>
        <v>42.2102808262429</v>
      </c>
      <c r="L109" s="12" t="n">
        <f aca="false">H109*SUMIFS(syst_chauffage!$K$3:$K$27,syst_chauffage!$B$3:$B$27,D109,syst_chauffage!$C$3:$C$27,E109)</f>
        <v>0.699854343743125</v>
      </c>
      <c r="N109" s="0" t="str">
        <f aca="false">A109</f>
        <v>Café Hôtel Restaurant</v>
      </c>
      <c r="O109" s="0" t="str">
        <f aca="false">B109</f>
        <v>Café, cantine, traiteur</v>
      </c>
      <c r="P109" s="0" t="str">
        <f aca="false">C109</f>
        <v>Grand bar café tabac</v>
      </c>
      <c r="Q109" s="0" t="str">
        <f aca="false">D109</f>
        <v>Autre système centralisé</v>
      </c>
      <c r="R109" s="0" t="str">
        <f aca="false">E109</f>
        <v>Urbain</v>
      </c>
      <c r="S109" s="0" t="str">
        <f aca="false">F109</f>
        <v>0204160106</v>
      </c>
      <c r="T109" s="0" t="str">
        <f aca="false">G109</f>
        <v>1</v>
      </c>
      <c r="U109" s="0" t="n">
        <f aca="false">L109</f>
        <v>0.699854343743125</v>
      </c>
      <c r="V109" s="0" t="n">
        <f aca="false">K109</f>
        <v>42.2102808262429</v>
      </c>
      <c r="W109" s="0" t="n">
        <f aca="false">J109</f>
        <v>935</v>
      </c>
    </row>
    <row r="110" customFormat="false" ht="12.8" hidden="false" customHeight="false" outlineLevel="0" collapsed="false">
      <c r="A110" s="0" t="s">
        <v>73</v>
      </c>
      <c r="B110" s="0" t="s">
        <v>203</v>
      </c>
      <c r="C110" s="0" t="s">
        <v>204</v>
      </c>
      <c r="D110" s="0" t="s">
        <v>22</v>
      </c>
      <c r="E110" s="0" t="s">
        <v>23</v>
      </c>
      <c r="F110" s="0" t="s">
        <v>207</v>
      </c>
      <c r="G110" s="0" t="s">
        <v>15</v>
      </c>
      <c r="H110" s="0" t="n">
        <v>0.570431409553063</v>
      </c>
      <c r="I110" s="0" t="n">
        <v>17.6832784095665</v>
      </c>
      <c r="J110" s="0" t="n">
        <v>0</v>
      </c>
      <c r="K110" s="0" t="n">
        <f aca="false">I110*SUMIFS(syst_chauffage!$H$3:$H$27,syst_chauffage!$B$3:$B$27,D110,syst_chauffage!$C$3:$C$27,E110)</f>
        <v>31.1406512984611</v>
      </c>
      <c r="L110" s="12" t="n">
        <f aca="false">H110*SUMIFS(syst_chauffage!$K$3:$K$27,syst_chauffage!$B$3:$B$27,D110,syst_chauffage!$C$3:$C$27,E110)</f>
        <v>0.570431409553063</v>
      </c>
      <c r="N110" s="0" t="str">
        <f aca="false">A110</f>
        <v>Café Hôtel Restaurant</v>
      </c>
      <c r="O110" s="0" t="str">
        <f aca="false">B110</f>
        <v>Café, cantine, traiteur</v>
      </c>
      <c r="P110" s="0" t="str">
        <f aca="false">C110</f>
        <v>Grand bar café tabac</v>
      </c>
      <c r="Q110" s="0" t="str">
        <f aca="false">D110</f>
        <v>Chaudière fioul</v>
      </c>
      <c r="R110" s="0" t="str">
        <f aca="false">E110</f>
        <v>Fioul</v>
      </c>
      <c r="S110" s="0" t="str">
        <f aca="false">F110</f>
        <v>0204160303</v>
      </c>
      <c r="T110" s="0" t="str">
        <f aca="false">G110</f>
        <v>1</v>
      </c>
      <c r="U110" s="0" t="n">
        <f aca="false">L110</f>
        <v>0.570431409553063</v>
      </c>
      <c r="V110" s="0" t="n">
        <f aca="false">K110</f>
        <v>31.1406512984611</v>
      </c>
      <c r="W110" s="0" t="n">
        <f aca="false">J110</f>
        <v>0</v>
      </c>
    </row>
    <row r="111" customFormat="false" ht="12.8" hidden="false" customHeight="false" outlineLevel="0" collapsed="false">
      <c r="A111" s="0" t="s">
        <v>73</v>
      </c>
      <c r="B111" s="0" t="s">
        <v>203</v>
      </c>
      <c r="C111" s="0" t="s">
        <v>204</v>
      </c>
      <c r="D111" s="0" t="s">
        <v>13</v>
      </c>
      <c r="E111" s="0" t="s">
        <v>14</v>
      </c>
      <c r="F111" s="0" t="s">
        <v>208</v>
      </c>
      <c r="G111" s="0" t="s">
        <v>15</v>
      </c>
      <c r="H111" s="0" t="n">
        <v>0.686139603819634</v>
      </c>
      <c r="I111" s="0" t="n">
        <v>12.5998117870144</v>
      </c>
      <c r="J111" s="0" t="n">
        <v>462</v>
      </c>
      <c r="K111" s="0" t="n">
        <f aca="false">I111*SUMIFS(syst_chauffage!$H$3:$H$27,syst_chauffage!$B$3:$B$27,D111,syst_chauffage!$C$3:$C$27,E111)</f>
        <v>25.4464757715783</v>
      </c>
      <c r="L111" s="12" t="n">
        <f aca="false">H111*SUMIFS(syst_chauffage!$K$3:$K$27,syst_chauffage!$B$3:$B$27,D111,syst_chauffage!$C$3:$C$27,E111)</f>
        <v>0.686139603819634</v>
      </c>
      <c r="N111" s="0" t="str">
        <f aca="false">A111</f>
        <v>Café Hôtel Restaurant</v>
      </c>
      <c r="O111" s="0" t="str">
        <f aca="false">B111</f>
        <v>Café, cantine, traiteur</v>
      </c>
      <c r="P111" s="0" t="str">
        <f aca="false">C111</f>
        <v>Grand bar café tabac</v>
      </c>
      <c r="Q111" s="0" t="str">
        <f aca="false">D111</f>
        <v>Chaudière gaz</v>
      </c>
      <c r="R111" s="0" t="str">
        <f aca="false">E111</f>
        <v>Gaz</v>
      </c>
      <c r="S111" s="0" t="str">
        <f aca="false">F111</f>
        <v>0204160404</v>
      </c>
      <c r="T111" s="0" t="str">
        <f aca="false">G111</f>
        <v>1</v>
      </c>
      <c r="U111" s="0" t="n">
        <f aca="false">L111</f>
        <v>0.686139603819634</v>
      </c>
      <c r="V111" s="0" t="n">
        <f aca="false">K111</f>
        <v>25.4464757715783</v>
      </c>
      <c r="W111" s="0" t="n">
        <f aca="false">J111</f>
        <v>462</v>
      </c>
    </row>
    <row r="112" customFormat="false" ht="12.8" hidden="false" customHeight="false" outlineLevel="0" collapsed="false">
      <c r="A112" s="0" t="s">
        <v>73</v>
      </c>
      <c r="B112" s="0" t="s">
        <v>203</v>
      </c>
      <c r="C112" s="0" t="s">
        <v>204</v>
      </c>
      <c r="D112" s="0" t="s">
        <v>29</v>
      </c>
      <c r="E112" s="0" t="s">
        <v>30</v>
      </c>
      <c r="F112" s="0" t="s">
        <v>209</v>
      </c>
      <c r="G112" s="0" t="s">
        <v>15</v>
      </c>
      <c r="H112" s="0" t="n">
        <v>0.919999999999999</v>
      </c>
      <c r="I112" s="0" t="n">
        <v>10.4</v>
      </c>
      <c r="J112" s="0" t="n">
        <v>0</v>
      </c>
      <c r="K112" s="0" t="n">
        <f aca="false">I112*SUMIFS(syst_chauffage!$H$3:$H$27,syst_chauffage!$B$3:$B$27,D112,syst_chauffage!$C$3:$C$27,E112)</f>
        <v>3</v>
      </c>
      <c r="L112" s="12" t="n">
        <f aca="false">H112*SUMIFS(syst_chauffage!$K$3:$K$27,syst_chauffage!$B$3:$B$27,D112,syst_chauffage!$C$3:$C$27,E112)</f>
        <v>0.919999999999999</v>
      </c>
      <c r="N112" s="0" t="str">
        <f aca="false">A112</f>
        <v>Café Hôtel Restaurant</v>
      </c>
      <c r="O112" s="0" t="str">
        <f aca="false">B112</f>
        <v>Café, cantine, traiteur</v>
      </c>
      <c r="P112" s="0" t="str">
        <f aca="false">C112</f>
        <v>Grand bar café tabac</v>
      </c>
      <c r="Q112" s="0" t="str">
        <f aca="false">D112</f>
        <v>Electrique direct</v>
      </c>
      <c r="R112" s="0" t="str">
        <f aca="false">E112</f>
        <v>Electricité</v>
      </c>
      <c r="S112" s="0" t="str">
        <f aca="false">F112</f>
        <v>0204160602</v>
      </c>
      <c r="T112" s="0" t="str">
        <f aca="false">G112</f>
        <v>1</v>
      </c>
      <c r="U112" s="0" t="n">
        <f aca="false">L112</f>
        <v>0.919999999999999</v>
      </c>
      <c r="V112" s="0" t="n">
        <f aca="false">K112</f>
        <v>3</v>
      </c>
      <c r="W112" s="0" t="n">
        <f aca="false">J112</f>
        <v>0</v>
      </c>
    </row>
    <row r="113" customFormat="false" ht="12.8" hidden="false" customHeight="false" outlineLevel="0" collapsed="false">
      <c r="A113" s="0" t="s">
        <v>73</v>
      </c>
      <c r="B113" s="0" t="s">
        <v>203</v>
      </c>
      <c r="C113" s="0" t="s">
        <v>204</v>
      </c>
      <c r="D113" s="0" t="s">
        <v>36</v>
      </c>
      <c r="E113" s="0" t="s">
        <v>30</v>
      </c>
      <c r="F113" s="0" t="s">
        <v>210</v>
      </c>
      <c r="G113" s="0" t="s">
        <v>15</v>
      </c>
      <c r="H113" s="0" t="n">
        <v>2.94489544186046</v>
      </c>
      <c r="I113" s="0" t="n">
        <v>66.2109544580448</v>
      </c>
      <c r="J113" s="0" t="n">
        <v>738</v>
      </c>
      <c r="K113" s="0" t="n">
        <f aca="false">I113*SUMIFS(syst_chauffage!$H$3:$H$27,syst_chauffage!$B$3:$B$27,D113,syst_chauffage!$C$3:$C$27,E113)</f>
        <v>40.9619434477347</v>
      </c>
      <c r="L113" s="12" t="n">
        <f aca="false">H113*SUMIFS(syst_chauffage!$K$3:$K$27,syst_chauffage!$B$3:$B$27,D113,syst_chauffage!$C$3:$C$27,E113)</f>
        <v>2.47427325480779</v>
      </c>
      <c r="N113" s="0" t="str">
        <f aca="false">A113</f>
        <v>Café Hôtel Restaurant</v>
      </c>
      <c r="O113" s="0" t="str">
        <f aca="false">B113</f>
        <v>Café, cantine, traiteur</v>
      </c>
      <c r="P113" s="0" t="str">
        <f aca="false">C113</f>
        <v>Grand bar café tabac</v>
      </c>
      <c r="Q113" s="0" t="str">
        <f aca="false">D113</f>
        <v>PAC</v>
      </c>
      <c r="R113" s="0" t="str">
        <f aca="false">E113</f>
        <v>Electricité</v>
      </c>
      <c r="S113" s="0" t="str">
        <f aca="false">F113</f>
        <v>0204160902</v>
      </c>
      <c r="T113" s="0" t="str">
        <f aca="false">G113</f>
        <v>1</v>
      </c>
      <c r="U113" s="0" t="n">
        <f aca="false">L113</f>
        <v>2.47427325480779</v>
      </c>
      <c r="V113" s="0" t="n">
        <f aca="false">K113</f>
        <v>40.9619434477347</v>
      </c>
      <c r="W113" s="0" t="n">
        <f aca="false">J113</f>
        <v>738</v>
      </c>
    </row>
    <row r="114" customFormat="false" ht="12.8" hidden="false" customHeight="false" outlineLevel="0" collapsed="false">
      <c r="A114" s="0" t="s">
        <v>73</v>
      </c>
      <c r="B114" s="0" t="s">
        <v>203</v>
      </c>
      <c r="C114" s="0" t="s">
        <v>204</v>
      </c>
      <c r="D114" s="0" t="s">
        <v>42</v>
      </c>
      <c r="E114" s="0" t="s">
        <v>30</v>
      </c>
      <c r="F114" s="0" t="s">
        <v>211</v>
      </c>
      <c r="G114" s="0" t="s">
        <v>15</v>
      </c>
      <c r="H114" s="0" t="n">
        <v>2.80410195348837</v>
      </c>
      <c r="I114" s="0" t="n">
        <v>33.0770171054375</v>
      </c>
      <c r="J114" s="0" t="n">
        <v>738</v>
      </c>
      <c r="K114" s="0" t="n">
        <f aca="false">I114*SUMIFS(syst_chauffage!$H$3:$H$27,syst_chauffage!$B$3:$B$27,D114,syst_chauffage!$C$3:$C$27,E114)</f>
        <v>29.8583665243266</v>
      </c>
      <c r="L114" s="12" t="n">
        <f aca="false">H114*SUMIFS(syst_chauffage!$K$3:$K$27,syst_chauffage!$B$3:$B$27,D114,syst_chauffage!$C$3:$C$27,E114)</f>
        <v>2.49996610303434</v>
      </c>
      <c r="N114" s="0" t="str">
        <f aca="false">A114</f>
        <v>Café Hôtel Restaurant</v>
      </c>
      <c r="O114" s="0" t="str">
        <f aca="false">B114</f>
        <v>Café, cantine, traiteur</v>
      </c>
      <c r="P114" s="0" t="str">
        <f aca="false">C114</f>
        <v>Grand bar café tabac</v>
      </c>
      <c r="Q114" s="0" t="str">
        <f aca="false">D114</f>
        <v>Rooftop</v>
      </c>
      <c r="R114" s="0" t="str">
        <f aca="false">E114</f>
        <v>Electricité</v>
      </c>
      <c r="S114" s="0" t="str">
        <f aca="false">F114</f>
        <v>0204161002</v>
      </c>
      <c r="T114" s="0" t="str">
        <f aca="false">G114</f>
        <v>1</v>
      </c>
      <c r="U114" s="0" t="n">
        <f aca="false">L114</f>
        <v>2.49996610303434</v>
      </c>
      <c r="V114" s="0" t="n">
        <f aca="false">K114</f>
        <v>29.8583665243266</v>
      </c>
      <c r="W114" s="0" t="n">
        <f aca="false">J114</f>
        <v>738</v>
      </c>
    </row>
    <row r="115" customFormat="false" ht="12.8" hidden="false" customHeight="false" outlineLevel="0" collapsed="false">
      <c r="A115" s="0" t="s">
        <v>73</v>
      </c>
      <c r="B115" s="0" t="s">
        <v>203</v>
      </c>
      <c r="C115" s="0" t="s">
        <v>204</v>
      </c>
      <c r="D115" s="0" t="s">
        <v>51</v>
      </c>
      <c r="E115" s="0" t="s">
        <v>57</v>
      </c>
      <c r="F115" s="0" t="s">
        <v>212</v>
      </c>
      <c r="G115" s="0" t="s">
        <v>15</v>
      </c>
      <c r="H115" s="0" t="n">
        <v>0.849277828148282</v>
      </c>
      <c r="I115" s="0" t="n">
        <v>30.3361110512446</v>
      </c>
      <c r="J115" s="0" t="n">
        <v>0</v>
      </c>
      <c r="K115" s="0" t="n">
        <f aca="false">I115*SUMIFS(syst_chauffage!$H$3:$H$27,syst_chauffage!$B$3:$B$27,D115,syst_chauffage!$C$3:$C$27,E115)</f>
        <v>64.2777858565891</v>
      </c>
      <c r="L115" s="12" t="n">
        <f aca="false">H115*SUMIFS(syst_chauffage!$K$3:$K$27,syst_chauffage!$B$3:$B$27,D115,syst_chauffage!$C$3:$C$27,E115)</f>
        <v>0.849277828148282</v>
      </c>
      <c r="N115" s="0" t="str">
        <f aca="false">A115</f>
        <v>Café Hôtel Restaurant</v>
      </c>
      <c r="O115" s="0" t="str">
        <f aca="false">B115</f>
        <v>Café, cantine, traiteur</v>
      </c>
      <c r="P115" s="0" t="str">
        <f aca="false">C115</f>
        <v>Grand bar café tabac</v>
      </c>
      <c r="Q115" s="0" t="str">
        <f aca="false">D115</f>
        <v>Autre système centralisé performant</v>
      </c>
      <c r="R115" s="0" t="str">
        <f aca="false">E115</f>
        <v>Autres</v>
      </c>
      <c r="S115" s="0" t="str">
        <f aca="false">F115</f>
        <v>0204162101</v>
      </c>
      <c r="T115" s="0" t="str">
        <f aca="false">G115</f>
        <v>1</v>
      </c>
      <c r="U115" s="0" t="n">
        <f aca="false">L115</f>
        <v>0.849277828148282</v>
      </c>
      <c r="V115" s="0" t="n">
        <f aca="false">K115</f>
        <v>64.2777858565891</v>
      </c>
      <c r="W115" s="0" t="n">
        <f aca="false">J115</f>
        <v>0</v>
      </c>
    </row>
    <row r="116" customFormat="false" ht="12.8" hidden="false" customHeight="false" outlineLevel="0" collapsed="false">
      <c r="A116" s="0" t="s">
        <v>73</v>
      </c>
      <c r="B116" s="0" t="s">
        <v>203</v>
      </c>
      <c r="C116" s="0" t="s">
        <v>204</v>
      </c>
      <c r="D116" s="0" t="s">
        <v>51</v>
      </c>
      <c r="E116" s="0" t="s">
        <v>58</v>
      </c>
      <c r="F116" s="0" t="s">
        <v>213</v>
      </c>
      <c r="G116" s="0" t="s">
        <v>15</v>
      </c>
      <c r="H116" s="0" t="n">
        <v>0.807524242780528</v>
      </c>
      <c r="I116" s="0" t="n">
        <v>30.5482518237768</v>
      </c>
      <c r="J116" s="0" t="n">
        <v>935</v>
      </c>
      <c r="K116" s="0" t="n">
        <f aca="false">I116*SUMIFS(syst_chauffage!$H$3:$H$27,syst_chauffage!$B$3:$B$27,D116,syst_chauffage!$C$3:$C$27,E116)</f>
        <v>65.1899543304013</v>
      </c>
      <c r="L116" s="12" t="n">
        <f aca="false">H116*SUMIFS(syst_chauffage!$K$3:$K$27,syst_chauffage!$B$3:$B$27,D116,syst_chauffage!$C$3:$C$27,E116)</f>
        <v>0.807524242780528</v>
      </c>
      <c r="N116" s="0" t="str">
        <f aca="false">A116</f>
        <v>Café Hôtel Restaurant</v>
      </c>
      <c r="O116" s="0" t="str">
        <f aca="false">B116</f>
        <v>Café, cantine, traiteur</v>
      </c>
      <c r="P116" s="0" t="str">
        <f aca="false">C116</f>
        <v>Grand bar café tabac</v>
      </c>
      <c r="Q116" s="0" t="str">
        <f aca="false">D116</f>
        <v>Autre système centralisé performant</v>
      </c>
      <c r="R116" s="0" t="str">
        <f aca="false">E116</f>
        <v>Urbain</v>
      </c>
      <c r="S116" s="0" t="str">
        <f aca="false">F116</f>
        <v>0204162106</v>
      </c>
      <c r="T116" s="0" t="str">
        <f aca="false">G116</f>
        <v>1</v>
      </c>
      <c r="U116" s="0" t="n">
        <f aca="false">L116</f>
        <v>0.807524242780528</v>
      </c>
      <c r="V116" s="0" t="n">
        <f aca="false">K116</f>
        <v>65.1899543304013</v>
      </c>
      <c r="W116" s="0" t="n">
        <f aca="false">J116</f>
        <v>935</v>
      </c>
    </row>
    <row r="117" customFormat="false" ht="12.8" hidden="false" customHeight="false" outlineLevel="0" collapsed="false">
      <c r="A117" s="0" t="s">
        <v>73</v>
      </c>
      <c r="B117" s="0" t="s">
        <v>203</v>
      </c>
      <c r="C117" s="0" t="s">
        <v>204</v>
      </c>
      <c r="D117" s="0" t="s">
        <v>27</v>
      </c>
      <c r="E117" s="0" t="s">
        <v>23</v>
      </c>
      <c r="F117" s="0" t="s">
        <v>214</v>
      </c>
      <c r="G117" s="0" t="s">
        <v>15</v>
      </c>
      <c r="H117" s="0" t="n">
        <v>0.754189753101437</v>
      </c>
      <c r="I117" s="0" t="n">
        <v>21.0515219161506</v>
      </c>
      <c r="J117" s="0" t="n">
        <v>1064</v>
      </c>
      <c r="K117" s="0" t="n">
        <f aca="false">I117*SUMIFS(syst_chauffage!$H$3:$H$27,syst_chauffage!$B$3:$B$27,D117,syst_chauffage!$C$3:$C$27,E117)</f>
        <v>53.9845889552171</v>
      </c>
      <c r="L117" s="12" t="n">
        <f aca="false">H117*SUMIFS(syst_chauffage!$K$3:$K$27,syst_chauffage!$B$3:$B$27,D117,syst_chauffage!$C$3:$C$27,E117)</f>
        <v>0.754189753101437</v>
      </c>
      <c r="N117" s="0" t="str">
        <f aca="false">A117</f>
        <v>Café Hôtel Restaurant</v>
      </c>
      <c r="O117" s="0" t="str">
        <f aca="false">B117</f>
        <v>Café, cantine, traiteur</v>
      </c>
      <c r="P117" s="0" t="str">
        <f aca="false">C117</f>
        <v>Grand bar café tabac</v>
      </c>
      <c r="Q117" s="0" t="str">
        <f aca="false">D117</f>
        <v>Chaudière condensation fioul</v>
      </c>
      <c r="R117" s="0" t="str">
        <f aca="false">E117</f>
        <v>Fioul</v>
      </c>
      <c r="S117" s="0" t="str">
        <f aca="false">F117</f>
        <v>0204162303</v>
      </c>
      <c r="T117" s="0" t="str">
        <f aca="false">G117</f>
        <v>1</v>
      </c>
      <c r="U117" s="0" t="n">
        <f aca="false">L117</f>
        <v>0.754189753101437</v>
      </c>
      <c r="V117" s="0" t="n">
        <f aca="false">K117</f>
        <v>53.9845889552171</v>
      </c>
      <c r="W117" s="0" t="n">
        <f aca="false">J117</f>
        <v>1064</v>
      </c>
    </row>
    <row r="118" customFormat="false" ht="12.8" hidden="false" customHeight="false" outlineLevel="0" collapsed="false">
      <c r="A118" s="0" t="s">
        <v>73</v>
      </c>
      <c r="B118" s="0" t="s">
        <v>203</v>
      </c>
      <c r="C118" s="0" t="s">
        <v>204</v>
      </c>
      <c r="D118" s="0" t="s">
        <v>18</v>
      </c>
      <c r="E118" s="0" t="s">
        <v>14</v>
      </c>
      <c r="F118" s="0" t="s">
        <v>215</v>
      </c>
      <c r="G118" s="0" t="s">
        <v>15</v>
      </c>
      <c r="H118" s="0" t="n">
        <v>0.981787082244074</v>
      </c>
      <c r="I118" s="0" t="n">
        <v>14.9997759369219</v>
      </c>
      <c r="J118" s="0" t="n">
        <v>1064</v>
      </c>
      <c r="K118" s="0" t="n">
        <f aca="false">I118*SUMIFS(syst_chauffage!$H$3:$H$27,syst_chauffage!$B$3:$B$27,D118,syst_chauffage!$C$3:$C$27,E118)</f>
        <v>40.8733232757165</v>
      </c>
      <c r="L118" s="12" t="n">
        <f aca="false">H118*SUMIFS(syst_chauffage!$K$3:$K$27,syst_chauffage!$B$3:$B$27,D118,syst_chauffage!$C$3:$C$27,E118)</f>
        <v>0.953754008001198</v>
      </c>
      <c r="N118" s="0" t="str">
        <f aca="false">A118</f>
        <v>Café Hôtel Restaurant</v>
      </c>
      <c r="O118" s="0" t="str">
        <f aca="false">B118</f>
        <v>Café, cantine, traiteur</v>
      </c>
      <c r="P118" s="0" t="str">
        <f aca="false">C118</f>
        <v>Grand bar café tabac</v>
      </c>
      <c r="Q118" s="0" t="str">
        <f aca="false">D118</f>
        <v>Chaudière condensation gaz</v>
      </c>
      <c r="R118" s="0" t="str">
        <f aca="false">E118</f>
        <v>Gaz</v>
      </c>
      <c r="S118" s="0" t="str">
        <f aca="false">F118</f>
        <v>0204162404</v>
      </c>
      <c r="T118" s="0" t="str">
        <f aca="false">G118</f>
        <v>1</v>
      </c>
      <c r="U118" s="0" t="n">
        <f aca="false">L118</f>
        <v>0.953754008001198</v>
      </c>
      <c r="V118" s="0" t="n">
        <f aca="false">K118</f>
        <v>40.8733232757165</v>
      </c>
      <c r="W118" s="0" t="n">
        <f aca="false">J118</f>
        <v>1064</v>
      </c>
    </row>
    <row r="119" customFormat="false" ht="12.8" hidden="false" customHeight="false" outlineLevel="0" collapsed="false">
      <c r="A119" s="0" t="s">
        <v>73</v>
      </c>
      <c r="B119" s="0" t="s">
        <v>203</v>
      </c>
      <c r="C119" s="0" t="s">
        <v>204</v>
      </c>
      <c r="D119" s="0" t="s">
        <v>32</v>
      </c>
      <c r="E119" s="0" t="s">
        <v>30</v>
      </c>
      <c r="F119" s="0" t="s">
        <v>216</v>
      </c>
      <c r="G119" s="0" t="s">
        <v>15</v>
      </c>
      <c r="H119" s="0" t="n">
        <v>1</v>
      </c>
      <c r="I119" s="0" t="n">
        <v>12</v>
      </c>
      <c r="J119" s="0" t="n">
        <v>0</v>
      </c>
      <c r="K119" s="0" t="n">
        <f aca="false">I119*SUMIFS(syst_chauffage!$H$3:$H$27,syst_chauffage!$B$3:$B$27,D119,syst_chauffage!$C$3:$C$27,E119)</f>
        <v>12</v>
      </c>
      <c r="L119" s="12" t="n">
        <f aca="false">H119*SUMIFS(syst_chauffage!$K$3:$K$27,syst_chauffage!$B$3:$B$27,D119,syst_chauffage!$C$3:$C$27,E119)</f>
        <v>1</v>
      </c>
      <c r="N119" s="0" t="str">
        <f aca="false">A119</f>
        <v>Café Hôtel Restaurant</v>
      </c>
      <c r="O119" s="0" t="str">
        <f aca="false">B119</f>
        <v>Café, cantine, traiteur</v>
      </c>
      <c r="P119" s="0" t="str">
        <f aca="false">C119</f>
        <v>Grand bar café tabac</v>
      </c>
      <c r="Q119" s="0" t="str">
        <f aca="false">D119</f>
        <v>Electrique direct performant</v>
      </c>
      <c r="R119" s="0" t="str">
        <f aca="false">E119</f>
        <v>Electricité</v>
      </c>
      <c r="S119" s="0" t="str">
        <f aca="false">F119</f>
        <v>0204162602</v>
      </c>
      <c r="T119" s="0" t="str">
        <f aca="false">G119</f>
        <v>1</v>
      </c>
      <c r="U119" s="0" t="n">
        <f aca="false">L119</f>
        <v>1</v>
      </c>
      <c r="V119" s="0" t="n">
        <f aca="false">K119</f>
        <v>12</v>
      </c>
      <c r="W119" s="0" t="n">
        <f aca="false">J119</f>
        <v>0</v>
      </c>
    </row>
    <row r="120" customFormat="false" ht="12.8" hidden="false" customHeight="false" outlineLevel="0" collapsed="false">
      <c r="A120" s="0" t="s">
        <v>73</v>
      </c>
      <c r="B120" s="0" t="s">
        <v>203</v>
      </c>
      <c r="C120" s="0" t="s">
        <v>204</v>
      </c>
      <c r="D120" s="0" t="s">
        <v>38</v>
      </c>
      <c r="E120" s="0" t="s">
        <v>30</v>
      </c>
      <c r="F120" s="0" t="s">
        <v>217</v>
      </c>
      <c r="G120" s="0" t="s">
        <v>15</v>
      </c>
      <c r="H120" s="0" t="n">
        <v>3.39795627906976</v>
      </c>
      <c r="I120" s="0" t="n">
        <v>78.8225648310057</v>
      </c>
      <c r="J120" s="0" t="n">
        <v>792</v>
      </c>
      <c r="K120" s="0" t="n">
        <f aca="false">I120*SUMIFS(syst_chauffage!$H$3:$H$27,syst_chauffage!$B$3:$B$27,D120,syst_chauffage!$C$3:$C$27,E120)</f>
        <v>79.673359987939</v>
      </c>
      <c r="L120" s="12" t="n">
        <f aca="false">H120*SUMIFS(syst_chauffage!$K$3:$K$27,syst_chauffage!$B$3:$B$27,D120,syst_chauffage!$C$3:$C$27,E120)</f>
        <v>3.03986496519792</v>
      </c>
      <c r="N120" s="0" t="str">
        <f aca="false">A120</f>
        <v>Café Hôtel Restaurant</v>
      </c>
      <c r="O120" s="0" t="str">
        <f aca="false">B120</f>
        <v>Café, cantine, traiteur</v>
      </c>
      <c r="P120" s="0" t="str">
        <f aca="false">C120</f>
        <v>Grand bar café tabac</v>
      </c>
      <c r="Q120" s="0" t="str">
        <f aca="false">D120</f>
        <v>PAC performant</v>
      </c>
      <c r="R120" s="0" t="str">
        <f aca="false">E120</f>
        <v>Electricité</v>
      </c>
      <c r="S120" s="0" t="str">
        <f aca="false">F120</f>
        <v>0204162902</v>
      </c>
      <c r="T120" s="0" t="str">
        <f aca="false">G120</f>
        <v>1</v>
      </c>
      <c r="U120" s="0" t="n">
        <f aca="false">L120</f>
        <v>3.03986496519792</v>
      </c>
      <c r="V120" s="0" t="n">
        <f aca="false">K120</f>
        <v>79.673359987939</v>
      </c>
      <c r="W120" s="0" t="n">
        <f aca="false">J120</f>
        <v>792</v>
      </c>
    </row>
    <row r="121" customFormat="false" ht="12.8" hidden="false" customHeight="false" outlineLevel="0" collapsed="false">
      <c r="A121" s="0" t="s">
        <v>73</v>
      </c>
      <c r="B121" s="0" t="s">
        <v>203</v>
      </c>
      <c r="C121" s="0" t="s">
        <v>204</v>
      </c>
      <c r="D121" s="0" t="s">
        <v>46</v>
      </c>
      <c r="E121" s="0" t="s">
        <v>30</v>
      </c>
      <c r="F121" s="0" t="s">
        <v>218</v>
      </c>
      <c r="G121" s="0" t="s">
        <v>15</v>
      </c>
      <c r="H121" s="0" t="n">
        <v>3.32861023255814</v>
      </c>
      <c r="I121" s="0" t="n">
        <v>39.377401315997</v>
      </c>
      <c r="J121" s="0" t="n">
        <v>792</v>
      </c>
      <c r="K121" s="0" t="n">
        <f aca="false">I121*SUMIFS(syst_chauffage!$H$3:$H$27,syst_chauffage!$B$3:$B$27,D121,syst_chauffage!$C$3:$C$27,E121)</f>
        <v>68.3161481884992</v>
      </c>
      <c r="L121" s="12" t="n">
        <f aca="false">H121*SUMIFS(syst_chauffage!$K$3:$K$27,syst_chauffage!$B$3:$B$27,D121,syst_chauffage!$C$3:$C$27,E121)</f>
        <v>3.00077723502174</v>
      </c>
      <c r="N121" s="0" t="str">
        <f aca="false">A121</f>
        <v>Café Hôtel Restaurant</v>
      </c>
      <c r="O121" s="0" t="str">
        <f aca="false">B121</f>
        <v>Café, cantine, traiteur</v>
      </c>
      <c r="P121" s="0" t="str">
        <f aca="false">C121</f>
        <v>Grand bar café tabac</v>
      </c>
      <c r="Q121" s="0" t="str">
        <f aca="false">D121</f>
        <v>Rooftop performant</v>
      </c>
      <c r="R121" s="0" t="str">
        <f aca="false">E121</f>
        <v>Electricité</v>
      </c>
      <c r="S121" s="0" t="str">
        <f aca="false">F121</f>
        <v>0204163002</v>
      </c>
      <c r="T121" s="0" t="str">
        <f aca="false">G121</f>
        <v>1</v>
      </c>
      <c r="U121" s="0" t="n">
        <f aca="false">L121</f>
        <v>3.00077723502174</v>
      </c>
      <c r="V121" s="0" t="n">
        <f aca="false">K121</f>
        <v>68.3161481884992</v>
      </c>
      <c r="W121" s="0" t="n">
        <f aca="false">J121</f>
        <v>792</v>
      </c>
    </row>
    <row r="122" customFormat="false" ht="12.8" hidden="false" customHeight="false" outlineLevel="0" collapsed="false">
      <c r="A122" s="0" t="s">
        <v>73</v>
      </c>
      <c r="B122" s="0" t="s">
        <v>203</v>
      </c>
      <c r="C122" s="0" t="s">
        <v>219</v>
      </c>
      <c r="D122" s="0" t="s">
        <v>19</v>
      </c>
      <c r="E122" s="0" t="s">
        <v>57</v>
      </c>
      <c r="F122" s="0" t="s">
        <v>220</v>
      </c>
      <c r="G122" s="0" t="s">
        <v>15</v>
      </c>
      <c r="H122" s="0" t="n">
        <v>0.728638579638752</v>
      </c>
      <c r="I122" s="0" t="n">
        <v>34.5409010373701</v>
      </c>
      <c r="J122" s="0" t="n">
        <v>0</v>
      </c>
      <c r="K122" s="0" t="n">
        <f aca="false">I122*SUMIFS(syst_chauffage!$H$3:$H$27,syst_chauffage!$B$3:$B$27,D122,syst_chauffage!$C$3:$C$27,E122)</f>
        <v>48.0973989833117</v>
      </c>
      <c r="L122" s="12" t="n">
        <f aca="false">H122*SUMIFS(syst_chauffage!$K$3:$K$27,syst_chauffage!$B$3:$B$27,D122,syst_chauffage!$C$3:$C$27,E122)</f>
        <v>0.728638579638752</v>
      </c>
      <c r="N122" s="0" t="str">
        <f aca="false">A122</f>
        <v>Café Hôtel Restaurant</v>
      </c>
      <c r="O122" s="0" t="str">
        <f aca="false">B122</f>
        <v>Café, cantine, traiteur</v>
      </c>
      <c r="P122" s="0" t="str">
        <f aca="false">C122</f>
        <v>Grande cantine</v>
      </c>
      <c r="Q122" s="0" t="str">
        <f aca="false">D122</f>
        <v>Autre système centralisé</v>
      </c>
      <c r="R122" s="0" t="str">
        <f aca="false">E122</f>
        <v>Autres</v>
      </c>
      <c r="S122" s="0" t="str">
        <f aca="false">F122</f>
        <v>0204310101</v>
      </c>
      <c r="T122" s="0" t="str">
        <f aca="false">G122</f>
        <v>1</v>
      </c>
      <c r="U122" s="0" t="n">
        <f aca="false">L122</f>
        <v>0.728638579638752</v>
      </c>
      <c r="V122" s="0" t="n">
        <f aca="false">K122</f>
        <v>48.0973989833117</v>
      </c>
      <c r="W122" s="0" t="n">
        <f aca="false">J122</f>
        <v>0</v>
      </c>
    </row>
    <row r="123" customFormat="false" ht="12.8" hidden="false" customHeight="false" outlineLevel="0" collapsed="false">
      <c r="A123" s="0" t="s">
        <v>73</v>
      </c>
      <c r="B123" s="0" t="s">
        <v>203</v>
      </c>
      <c r="C123" s="0" t="s">
        <v>219</v>
      </c>
      <c r="D123" s="0" t="s">
        <v>19</v>
      </c>
      <c r="E123" s="0" t="s">
        <v>58</v>
      </c>
      <c r="F123" s="0" t="s">
        <v>221</v>
      </c>
      <c r="G123" s="0" t="s">
        <v>15</v>
      </c>
      <c r="H123" s="0" t="n">
        <v>0.685993554346033</v>
      </c>
      <c r="I123" s="0" t="n">
        <v>34.8104388957285</v>
      </c>
      <c r="J123" s="0" t="n">
        <v>935</v>
      </c>
      <c r="K123" s="0" t="n">
        <f aca="false">I123*SUMIFS(syst_chauffage!$H$3:$H$27,syst_chauffage!$B$3:$B$27,D123,syst_chauffage!$C$3:$C$27,E123)</f>
        <v>57.2614171940546</v>
      </c>
      <c r="L123" s="12" t="n">
        <f aca="false">H123*SUMIFS(syst_chauffage!$K$3:$K$27,syst_chauffage!$B$3:$B$27,D123,syst_chauffage!$C$3:$C$27,E123)</f>
        <v>0.685993554346033</v>
      </c>
      <c r="N123" s="0" t="str">
        <f aca="false">A123</f>
        <v>Café Hôtel Restaurant</v>
      </c>
      <c r="O123" s="0" t="str">
        <f aca="false">B123</f>
        <v>Café, cantine, traiteur</v>
      </c>
      <c r="P123" s="0" t="str">
        <f aca="false">C123</f>
        <v>Grande cantine</v>
      </c>
      <c r="Q123" s="0" t="str">
        <f aca="false">D123</f>
        <v>Autre système centralisé</v>
      </c>
      <c r="R123" s="0" t="str">
        <f aca="false">E123</f>
        <v>Urbain</v>
      </c>
      <c r="S123" s="0" t="str">
        <f aca="false">F123</f>
        <v>0204310106</v>
      </c>
      <c r="T123" s="0" t="str">
        <f aca="false">G123</f>
        <v>1</v>
      </c>
      <c r="U123" s="0" t="n">
        <f aca="false">L123</f>
        <v>0.685993554346033</v>
      </c>
      <c r="V123" s="0" t="n">
        <f aca="false">K123</f>
        <v>57.2614171940546</v>
      </c>
      <c r="W123" s="0" t="n">
        <f aca="false">J123</f>
        <v>935</v>
      </c>
    </row>
    <row r="124" customFormat="false" ht="12.8" hidden="false" customHeight="false" outlineLevel="0" collapsed="false">
      <c r="A124" s="0" t="s">
        <v>73</v>
      </c>
      <c r="B124" s="0" t="s">
        <v>203</v>
      </c>
      <c r="C124" s="0" t="s">
        <v>219</v>
      </c>
      <c r="D124" s="0" t="s">
        <v>22</v>
      </c>
      <c r="E124" s="0" t="s">
        <v>23</v>
      </c>
      <c r="F124" s="0" t="s">
        <v>222</v>
      </c>
      <c r="G124" s="0" t="s">
        <v>15</v>
      </c>
      <c r="H124" s="0" t="n">
        <v>0.570690864510559</v>
      </c>
      <c r="I124" s="0" t="n">
        <v>23.6696205067146</v>
      </c>
      <c r="J124" s="0" t="n">
        <v>0</v>
      </c>
      <c r="K124" s="0" t="n">
        <f aca="false">I124*SUMIFS(syst_chauffage!$H$3:$H$27,syst_chauffage!$B$3:$B$27,D124,syst_chauffage!$C$3:$C$27,E124)</f>
        <v>41.6827344734756</v>
      </c>
      <c r="L124" s="12" t="n">
        <f aca="false">H124*SUMIFS(syst_chauffage!$K$3:$K$27,syst_chauffage!$B$3:$B$27,D124,syst_chauffage!$C$3:$C$27,E124)</f>
        <v>0.570690864510559</v>
      </c>
      <c r="N124" s="0" t="str">
        <f aca="false">A124</f>
        <v>Café Hôtel Restaurant</v>
      </c>
      <c r="O124" s="0" t="str">
        <f aca="false">B124</f>
        <v>Café, cantine, traiteur</v>
      </c>
      <c r="P124" s="0" t="str">
        <f aca="false">C124</f>
        <v>Grande cantine</v>
      </c>
      <c r="Q124" s="0" t="str">
        <f aca="false">D124</f>
        <v>Chaudière fioul</v>
      </c>
      <c r="R124" s="0" t="str">
        <f aca="false">E124</f>
        <v>Fioul</v>
      </c>
      <c r="S124" s="0" t="str">
        <f aca="false">F124</f>
        <v>0204310303</v>
      </c>
      <c r="T124" s="0" t="str">
        <f aca="false">G124</f>
        <v>1</v>
      </c>
      <c r="U124" s="0" t="n">
        <f aca="false">L124</f>
        <v>0.570690864510559</v>
      </c>
      <c r="V124" s="0" t="n">
        <f aca="false">K124</f>
        <v>41.6827344734756</v>
      </c>
      <c r="W124" s="0" t="n">
        <f aca="false">J124</f>
        <v>0</v>
      </c>
    </row>
    <row r="125" customFormat="false" ht="12.8" hidden="false" customHeight="false" outlineLevel="0" collapsed="false">
      <c r="A125" s="0" t="s">
        <v>73</v>
      </c>
      <c r="B125" s="0" t="s">
        <v>203</v>
      </c>
      <c r="C125" s="0" t="s">
        <v>219</v>
      </c>
      <c r="D125" s="0" t="s">
        <v>13</v>
      </c>
      <c r="E125" s="0" t="s">
        <v>14</v>
      </c>
      <c r="F125" s="0" t="s">
        <v>223</v>
      </c>
      <c r="G125" s="0" t="s">
        <v>15</v>
      </c>
      <c r="H125" s="0" t="n">
        <v>0.686435101190093</v>
      </c>
      <c r="I125" s="0" t="n">
        <v>17.019560285379</v>
      </c>
      <c r="J125" s="0" t="n">
        <v>462</v>
      </c>
      <c r="K125" s="0" t="n">
        <f aca="false">I125*SUMIFS(syst_chauffage!$H$3:$H$27,syst_chauffage!$B$3:$B$27,D125,syst_chauffage!$C$3:$C$27,E125)</f>
        <v>34.3725633180618</v>
      </c>
      <c r="L125" s="12" t="n">
        <f aca="false">H125*SUMIFS(syst_chauffage!$K$3:$K$27,syst_chauffage!$B$3:$B$27,D125,syst_chauffage!$C$3:$C$27,E125)</f>
        <v>0.686435101190093</v>
      </c>
      <c r="N125" s="0" t="str">
        <f aca="false">A125</f>
        <v>Café Hôtel Restaurant</v>
      </c>
      <c r="O125" s="0" t="str">
        <f aca="false">B125</f>
        <v>Café, cantine, traiteur</v>
      </c>
      <c r="P125" s="0" t="str">
        <f aca="false">C125</f>
        <v>Grande cantine</v>
      </c>
      <c r="Q125" s="0" t="str">
        <f aca="false">D125</f>
        <v>Chaudière gaz</v>
      </c>
      <c r="R125" s="0" t="str">
        <f aca="false">E125</f>
        <v>Gaz</v>
      </c>
      <c r="S125" s="0" t="str">
        <f aca="false">F125</f>
        <v>0204310404</v>
      </c>
      <c r="T125" s="0" t="str">
        <f aca="false">G125</f>
        <v>1</v>
      </c>
      <c r="U125" s="0" t="n">
        <f aca="false">L125</f>
        <v>0.686435101190093</v>
      </c>
      <c r="V125" s="0" t="n">
        <f aca="false">K125</f>
        <v>34.3725633180618</v>
      </c>
      <c r="W125" s="0" t="n">
        <f aca="false">J125</f>
        <v>462</v>
      </c>
    </row>
    <row r="126" customFormat="false" ht="12.8" hidden="false" customHeight="false" outlineLevel="0" collapsed="false">
      <c r="A126" s="0" t="s">
        <v>73</v>
      </c>
      <c r="B126" s="0" t="s">
        <v>203</v>
      </c>
      <c r="C126" s="0" t="s">
        <v>219</v>
      </c>
      <c r="D126" s="0" t="s">
        <v>29</v>
      </c>
      <c r="E126" s="0" t="s">
        <v>30</v>
      </c>
      <c r="F126" s="0" t="s">
        <v>224</v>
      </c>
      <c r="G126" s="0" t="s">
        <v>15</v>
      </c>
      <c r="H126" s="0" t="n">
        <v>0.919999999999999</v>
      </c>
      <c r="I126" s="0" t="n">
        <v>10.4</v>
      </c>
      <c r="J126" s="0" t="n">
        <v>0</v>
      </c>
      <c r="K126" s="0" t="n">
        <f aca="false">I126*SUMIFS(syst_chauffage!$H$3:$H$27,syst_chauffage!$B$3:$B$27,D126,syst_chauffage!$C$3:$C$27,E126)</f>
        <v>3</v>
      </c>
      <c r="L126" s="12" t="n">
        <f aca="false">H126*SUMIFS(syst_chauffage!$K$3:$K$27,syst_chauffage!$B$3:$B$27,D126,syst_chauffage!$C$3:$C$27,E126)</f>
        <v>0.919999999999999</v>
      </c>
      <c r="N126" s="0" t="str">
        <f aca="false">A126</f>
        <v>Café Hôtel Restaurant</v>
      </c>
      <c r="O126" s="0" t="str">
        <f aca="false">B126</f>
        <v>Café, cantine, traiteur</v>
      </c>
      <c r="P126" s="0" t="str">
        <f aca="false">C126</f>
        <v>Grande cantine</v>
      </c>
      <c r="Q126" s="0" t="str">
        <f aca="false">D126</f>
        <v>Electrique direct</v>
      </c>
      <c r="R126" s="0" t="str">
        <f aca="false">E126</f>
        <v>Electricité</v>
      </c>
      <c r="S126" s="0" t="str">
        <f aca="false">F126</f>
        <v>0204310602</v>
      </c>
      <c r="T126" s="0" t="str">
        <f aca="false">G126</f>
        <v>1</v>
      </c>
      <c r="U126" s="0" t="n">
        <f aca="false">L126</f>
        <v>0.919999999999999</v>
      </c>
      <c r="V126" s="0" t="n">
        <f aca="false">K126</f>
        <v>3</v>
      </c>
      <c r="W126" s="0" t="n">
        <f aca="false">J126</f>
        <v>0</v>
      </c>
    </row>
    <row r="127" customFormat="false" ht="12.8" hidden="false" customHeight="false" outlineLevel="0" collapsed="false">
      <c r="A127" s="0" t="s">
        <v>73</v>
      </c>
      <c r="B127" s="0" t="s">
        <v>203</v>
      </c>
      <c r="C127" s="0" t="s">
        <v>219</v>
      </c>
      <c r="D127" s="0" t="s">
        <v>36</v>
      </c>
      <c r="E127" s="0" t="s">
        <v>30</v>
      </c>
      <c r="F127" s="0" t="s">
        <v>225</v>
      </c>
      <c r="G127" s="0" t="s">
        <v>15</v>
      </c>
      <c r="H127" s="0" t="n">
        <v>2.94489544186046</v>
      </c>
      <c r="I127" s="0" t="n">
        <v>90.6908860173849</v>
      </c>
      <c r="J127" s="0" t="n">
        <v>738</v>
      </c>
      <c r="K127" s="0" t="n">
        <f aca="false">I127*SUMIFS(syst_chauffage!$H$3:$H$27,syst_chauffage!$B$3:$B$27,D127,syst_chauffage!$C$3:$C$27,E127)</f>
        <v>56.1066514548289</v>
      </c>
      <c r="L127" s="12" t="n">
        <f aca="false">H127*SUMIFS(syst_chauffage!$K$3:$K$27,syst_chauffage!$B$3:$B$27,D127,syst_chauffage!$C$3:$C$27,E127)</f>
        <v>2.47427325480779</v>
      </c>
      <c r="N127" s="0" t="str">
        <f aca="false">A127</f>
        <v>Café Hôtel Restaurant</v>
      </c>
      <c r="O127" s="0" t="str">
        <f aca="false">B127</f>
        <v>Café, cantine, traiteur</v>
      </c>
      <c r="P127" s="0" t="str">
        <f aca="false">C127</f>
        <v>Grande cantine</v>
      </c>
      <c r="Q127" s="0" t="str">
        <f aca="false">D127</f>
        <v>PAC</v>
      </c>
      <c r="R127" s="0" t="str">
        <f aca="false">E127</f>
        <v>Electricité</v>
      </c>
      <c r="S127" s="0" t="str">
        <f aca="false">F127</f>
        <v>0204310902</v>
      </c>
      <c r="T127" s="0" t="str">
        <f aca="false">G127</f>
        <v>1</v>
      </c>
      <c r="U127" s="0" t="n">
        <f aca="false">L127</f>
        <v>2.47427325480779</v>
      </c>
      <c r="V127" s="0" t="n">
        <f aca="false">K127</f>
        <v>56.1066514548289</v>
      </c>
      <c r="W127" s="0" t="n">
        <f aca="false">J127</f>
        <v>738</v>
      </c>
    </row>
    <row r="128" customFormat="false" ht="12.8" hidden="false" customHeight="false" outlineLevel="0" collapsed="false">
      <c r="A128" s="0" t="s">
        <v>73</v>
      </c>
      <c r="B128" s="0" t="s">
        <v>203</v>
      </c>
      <c r="C128" s="0" t="s">
        <v>219</v>
      </c>
      <c r="D128" s="0" t="s">
        <v>42</v>
      </c>
      <c r="E128" s="0" t="s">
        <v>30</v>
      </c>
      <c r="F128" s="0" t="s">
        <v>226</v>
      </c>
      <c r="G128" s="0" t="s">
        <v>15</v>
      </c>
      <c r="H128" s="0" t="n">
        <v>2.80410195348837</v>
      </c>
      <c r="I128" s="0" t="n">
        <v>44.5993275642808</v>
      </c>
      <c r="J128" s="0" t="n">
        <v>738</v>
      </c>
      <c r="K128" s="0" t="n">
        <f aca="false">I128*SUMIFS(syst_chauffage!$H$3:$H$27,syst_chauffage!$B$3:$B$27,D128,syst_chauffage!$C$3:$C$27,E128)</f>
        <v>40.2594667139404</v>
      </c>
      <c r="L128" s="12" t="n">
        <f aca="false">H128*SUMIFS(syst_chauffage!$K$3:$K$27,syst_chauffage!$B$3:$B$27,D128,syst_chauffage!$C$3:$C$27,E128)</f>
        <v>2.49996610303434</v>
      </c>
      <c r="N128" s="0" t="str">
        <f aca="false">A128</f>
        <v>Café Hôtel Restaurant</v>
      </c>
      <c r="O128" s="0" t="str">
        <f aca="false">B128</f>
        <v>Café, cantine, traiteur</v>
      </c>
      <c r="P128" s="0" t="str">
        <f aca="false">C128</f>
        <v>Grande cantine</v>
      </c>
      <c r="Q128" s="0" t="str">
        <f aca="false">D128</f>
        <v>Rooftop</v>
      </c>
      <c r="R128" s="0" t="str">
        <f aca="false">E128</f>
        <v>Electricité</v>
      </c>
      <c r="S128" s="0" t="str">
        <f aca="false">F128</f>
        <v>0204311002</v>
      </c>
      <c r="T128" s="0" t="str">
        <f aca="false">G128</f>
        <v>1</v>
      </c>
      <c r="U128" s="0" t="n">
        <f aca="false">L128</f>
        <v>2.49996610303434</v>
      </c>
      <c r="V128" s="0" t="n">
        <f aca="false">K128</f>
        <v>40.2594667139404</v>
      </c>
      <c r="W128" s="0" t="n">
        <f aca="false">J128</f>
        <v>738</v>
      </c>
    </row>
    <row r="129" customFormat="false" ht="12.8" hidden="false" customHeight="false" outlineLevel="0" collapsed="false">
      <c r="A129" s="0" t="s">
        <v>73</v>
      </c>
      <c r="B129" s="0" t="s">
        <v>203</v>
      </c>
      <c r="C129" s="0" t="s">
        <v>219</v>
      </c>
      <c r="D129" s="0" t="s">
        <v>51</v>
      </c>
      <c r="E129" s="0" t="s">
        <v>57</v>
      </c>
      <c r="F129" s="0" t="s">
        <v>227</v>
      </c>
      <c r="G129" s="0" t="s">
        <v>15</v>
      </c>
      <c r="H129" s="0" t="n">
        <v>0.840736822660098</v>
      </c>
      <c r="I129" s="0" t="n">
        <v>41.1201202825834</v>
      </c>
      <c r="J129" s="0" t="n">
        <v>0</v>
      </c>
      <c r="K129" s="0" t="n">
        <f aca="false">I129*SUMIFS(syst_chauffage!$H$3:$H$27,syst_chauffage!$B$3:$B$27,D129,syst_chauffage!$C$3:$C$27,E129)</f>
        <v>87.1275253923045</v>
      </c>
      <c r="L129" s="12" t="n">
        <f aca="false">H129*SUMIFS(syst_chauffage!$K$3:$K$27,syst_chauffage!$B$3:$B$27,D129,syst_chauffage!$C$3:$C$27,E129)</f>
        <v>0.840736822660098</v>
      </c>
      <c r="N129" s="0" t="str">
        <f aca="false">A129</f>
        <v>Café Hôtel Restaurant</v>
      </c>
      <c r="O129" s="0" t="str">
        <f aca="false">B129</f>
        <v>Café, cantine, traiteur</v>
      </c>
      <c r="P129" s="0" t="str">
        <f aca="false">C129</f>
        <v>Grande cantine</v>
      </c>
      <c r="Q129" s="0" t="str">
        <f aca="false">D129</f>
        <v>Autre système centralisé performant</v>
      </c>
      <c r="R129" s="0" t="str">
        <f aca="false">E129</f>
        <v>Autres</v>
      </c>
      <c r="S129" s="0" t="str">
        <f aca="false">F129</f>
        <v>0204312101</v>
      </c>
      <c r="T129" s="0" t="str">
        <f aca="false">G129</f>
        <v>1</v>
      </c>
      <c r="U129" s="0" t="n">
        <f aca="false">L129</f>
        <v>0.840736822660098</v>
      </c>
      <c r="V129" s="0" t="n">
        <f aca="false">K129</f>
        <v>87.1275253923045</v>
      </c>
      <c r="W129" s="0" t="n">
        <f aca="false">J129</f>
        <v>0</v>
      </c>
    </row>
    <row r="130" customFormat="false" ht="12.8" hidden="false" customHeight="false" outlineLevel="0" collapsed="false">
      <c r="A130" s="0" t="s">
        <v>73</v>
      </c>
      <c r="B130" s="0" t="s">
        <v>203</v>
      </c>
      <c r="C130" s="0" t="s">
        <v>219</v>
      </c>
      <c r="D130" s="0" t="s">
        <v>51</v>
      </c>
      <c r="E130" s="0" t="s">
        <v>58</v>
      </c>
      <c r="F130" s="0" t="s">
        <v>228</v>
      </c>
      <c r="G130" s="0" t="s">
        <v>15</v>
      </c>
      <c r="H130" s="0" t="n">
        <v>0.791531024245423</v>
      </c>
      <c r="I130" s="0" t="n">
        <v>41.4409986853911</v>
      </c>
      <c r="J130" s="0" t="n">
        <v>935</v>
      </c>
      <c r="K130" s="0" t="n">
        <f aca="false">I130*SUMIFS(syst_chauffage!$H$3:$H$27,syst_chauffage!$B$3:$B$27,D130,syst_chauffage!$C$3:$C$27,E130)</f>
        <v>88.4350707625162</v>
      </c>
      <c r="L130" s="12" t="n">
        <f aca="false">H130*SUMIFS(syst_chauffage!$K$3:$K$27,syst_chauffage!$B$3:$B$27,D130,syst_chauffage!$C$3:$C$27,E130)</f>
        <v>0.791531024245423</v>
      </c>
      <c r="N130" s="0" t="str">
        <f aca="false">A130</f>
        <v>Café Hôtel Restaurant</v>
      </c>
      <c r="O130" s="0" t="str">
        <f aca="false">B130</f>
        <v>Café, cantine, traiteur</v>
      </c>
      <c r="P130" s="0" t="str">
        <f aca="false">C130</f>
        <v>Grande cantine</v>
      </c>
      <c r="Q130" s="0" t="str">
        <f aca="false">D130</f>
        <v>Autre système centralisé performant</v>
      </c>
      <c r="R130" s="0" t="str">
        <f aca="false">E130</f>
        <v>Urbain</v>
      </c>
      <c r="S130" s="0" t="str">
        <f aca="false">F130</f>
        <v>0204312106</v>
      </c>
      <c r="T130" s="0" t="str">
        <f aca="false">G130</f>
        <v>1</v>
      </c>
      <c r="U130" s="0" t="n">
        <f aca="false">L130</f>
        <v>0.791531024245423</v>
      </c>
      <c r="V130" s="0" t="n">
        <f aca="false">K130</f>
        <v>88.4350707625162</v>
      </c>
      <c r="W130" s="0" t="n">
        <f aca="false">J130</f>
        <v>935</v>
      </c>
    </row>
    <row r="131" customFormat="false" ht="12.8" hidden="false" customHeight="false" outlineLevel="0" collapsed="false">
      <c r="A131" s="0" t="s">
        <v>73</v>
      </c>
      <c r="B131" s="0" t="s">
        <v>203</v>
      </c>
      <c r="C131" s="0" t="s">
        <v>219</v>
      </c>
      <c r="D131" s="0" t="s">
        <v>27</v>
      </c>
      <c r="E131" s="0" t="s">
        <v>23</v>
      </c>
      <c r="F131" s="0" t="s">
        <v>229</v>
      </c>
      <c r="G131" s="0" t="s">
        <v>15</v>
      </c>
      <c r="H131" s="0" t="n">
        <v>0.756655537934347</v>
      </c>
      <c r="I131" s="0" t="n">
        <v>28.1781196508507</v>
      </c>
      <c r="J131" s="0" t="n">
        <v>1064</v>
      </c>
      <c r="K131" s="0" t="n">
        <f aca="false">I131*SUMIFS(syst_chauffage!$H$3:$H$27,syst_chauffage!$B$3:$B$27,D131,syst_chauffage!$C$3:$C$27,E131)</f>
        <v>72.2600585810881</v>
      </c>
      <c r="L131" s="12" t="n">
        <f aca="false">H131*SUMIFS(syst_chauffage!$K$3:$K$27,syst_chauffage!$B$3:$B$27,D131,syst_chauffage!$C$3:$C$27,E131)</f>
        <v>0.756655537934347</v>
      </c>
      <c r="N131" s="0" t="str">
        <f aca="false">A131</f>
        <v>Café Hôtel Restaurant</v>
      </c>
      <c r="O131" s="0" t="str">
        <f aca="false">B131</f>
        <v>Café, cantine, traiteur</v>
      </c>
      <c r="P131" s="0" t="str">
        <f aca="false">C131</f>
        <v>Grande cantine</v>
      </c>
      <c r="Q131" s="0" t="str">
        <f aca="false">D131</f>
        <v>Chaudière condensation fioul</v>
      </c>
      <c r="R131" s="0" t="str">
        <f aca="false">E131</f>
        <v>Fioul</v>
      </c>
      <c r="S131" s="0" t="str">
        <f aca="false">F131</f>
        <v>0204312303</v>
      </c>
      <c r="T131" s="0" t="str">
        <f aca="false">G131</f>
        <v>1</v>
      </c>
      <c r="U131" s="0" t="n">
        <f aca="false">L131</f>
        <v>0.756655537934347</v>
      </c>
      <c r="V131" s="0" t="n">
        <f aca="false">K131</f>
        <v>72.2600585810881</v>
      </c>
      <c r="W131" s="0" t="n">
        <f aca="false">J131</f>
        <v>1064</v>
      </c>
    </row>
    <row r="132" customFormat="false" ht="12.8" hidden="false" customHeight="false" outlineLevel="0" collapsed="false">
      <c r="A132" s="0" t="s">
        <v>73</v>
      </c>
      <c r="B132" s="0" t="s">
        <v>203</v>
      </c>
      <c r="C132" s="0" t="s">
        <v>219</v>
      </c>
      <c r="D132" s="0" t="s">
        <v>18</v>
      </c>
      <c r="E132" s="0" t="s">
        <v>14</v>
      </c>
      <c r="F132" s="0" t="s">
        <v>230</v>
      </c>
      <c r="G132" s="0" t="s">
        <v>15</v>
      </c>
      <c r="H132" s="0" t="n">
        <v>0.984276466931565</v>
      </c>
      <c r="I132" s="0" t="n">
        <v>20.2613812921179</v>
      </c>
      <c r="J132" s="0" t="n">
        <v>1064</v>
      </c>
      <c r="K132" s="0" t="n">
        <f aca="false">I132*SUMIFS(syst_chauffage!$H$3:$H$27,syst_chauffage!$B$3:$B$27,D132,syst_chauffage!$C$3:$C$27,E132)</f>
        <v>55.2108238848289</v>
      </c>
      <c r="L132" s="12" t="n">
        <f aca="false">H132*SUMIFS(syst_chauffage!$K$3:$K$27,syst_chauffage!$B$3:$B$27,D132,syst_chauffage!$C$3:$C$27,E132)</f>
        <v>0.956172313014668</v>
      </c>
      <c r="N132" s="0" t="str">
        <f aca="false">A132</f>
        <v>Café Hôtel Restaurant</v>
      </c>
      <c r="O132" s="0" t="str">
        <f aca="false">B132</f>
        <v>Café, cantine, traiteur</v>
      </c>
      <c r="P132" s="0" t="str">
        <f aca="false">C132</f>
        <v>Grande cantine</v>
      </c>
      <c r="Q132" s="0" t="str">
        <f aca="false">D132</f>
        <v>Chaudière condensation gaz</v>
      </c>
      <c r="R132" s="0" t="str">
        <f aca="false">E132</f>
        <v>Gaz</v>
      </c>
      <c r="S132" s="0" t="str">
        <f aca="false">F132</f>
        <v>0204312404</v>
      </c>
      <c r="T132" s="0" t="str">
        <f aca="false">G132</f>
        <v>1</v>
      </c>
      <c r="U132" s="0" t="n">
        <f aca="false">L132</f>
        <v>0.956172313014668</v>
      </c>
      <c r="V132" s="0" t="n">
        <f aca="false">K132</f>
        <v>55.2108238848289</v>
      </c>
      <c r="W132" s="0" t="n">
        <f aca="false">J132</f>
        <v>1064</v>
      </c>
    </row>
    <row r="133" customFormat="false" ht="12.8" hidden="false" customHeight="false" outlineLevel="0" collapsed="false">
      <c r="A133" s="0" t="s">
        <v>73</v>
      </c>
      <c r="B133" s="0" t="s">
        <v>203</v>
      </c>
      <c r="C133" s="0" t="s">
        <v>219</v>
      </c>
      <c r="D133" s="0" t="s">
        <v>32</v>
      </c>
      <c r="E133" s="0" t="s">
        <v>30</v>
      </c>
      <c r="F133" s="0" t="s">
        <v>231</v>
      </c>
      <c r="G133" s="0" t="s">
        <v>15</v>
      </c>
      <c r="H133" s="0" t="n">
        <v>1</v>
      </c>
      <c r="I133" s="0" t="n">
        <v>12</v>
      </c>
      <c r="J133" s="0" t="n">
        <v>0</v>
      </c>
      <c r="K133" s="0" t="n">
        <f aca="false">I133*SUMIFS(syst_chauffage!$H$3:$H$27,syst_chauffage!$B$3:$B$27,D133,syst_chauffage!$C$3:$C$27,E133)</f>
        <v>12</v>
      </c>
      <c r="L133" s="12" t="n">
        <f aca="false">H133*SUMIFS(syst_chauffage!$K$3:$K$27,syst_chauffage!$B$3:$B$27,D133,syst_chauffage!$C$3:$C$27,E133)</f>
        <v>1</v>
      </c>
      <c r="N133" s="0" t="str">
        <f aca="false">A133</f>
        <v>Café Hôtel Restaurant</v>
      </c>
      <c r="O133" s="0" t="str">
        <f aca="false">B133</f>
        <v>Café, cantine, traiteur</v>
      </c>
      <c r="P133" s="0" t="str">
        <f aca="false">C133</f>
        <v>Grande cantine</v>
      </c>
      <c r="Q133" s="0" t="str">
        <f aca="false">D133</f>
        <v>Electrique direct performant</v>
      </c>
      <c r="R133" s="0" t="str">
        <f aca="false">E133</f>
        <v>Electricité</v>
      </c>
      <c r="S133" s="0" t="str">
        <f aca="false">F133</f>
        <v>0204312602</v>
      </c>
      <c r="T133" s="0" t="str">
        <f aca="false">G133</f>
        <v>1</v>
      </c>
      <c r="U133" s="0" t="n">
        <f aca="false">L133</f>
        <v>1</v>
      </c>
      <c r="V133" s="0" t="n">
        <f aca="false">K133</f>
        <v>12</v>
      </c>
      <c r="W133" s="0" t="n">
        <f aca="false">J133</f>
        <v>0</v>
      </c>
    </row>
    <row r="134" customFormat="false" ht="12.8" hidden="false" customHeight="false" outlineLevel="0" collapsed="false">
      <c r="A134" s="0" t="s">
        <v>73</v>
      </c>
      <c r="B134" s="0" t="s">
        <v>203</v>
      </c>
      <c r="C134" s="0" t="s">
        <v>219</v>
      </c>
      <c r="D134" s="0" t="s">
        <v>38</v>
      </c>
      <c r="E134" s="0" t="s">
        <v>30</v>
      </c>
      <c r="F134" s="0" t="s">
        <v>232</v>
      </c>
      <c r="G134" s="0" t="s">
        <v>15</v>
      </c>
      <c r="H134" s="0" t="n">
        <v>3.39795627906976</v>
      </c>
      <c r="I134" s="0" t="n">
        <v>107.965340496887</v>
      </c>
      <c r="J134" s="0" t="n">
        <v>792</v>
      </c>
      <c r="K134" s="0" t="n">
        <f aca="false">I134*SUMIFS(syst_chauffage!$H$3:$H$27,syst_chauffage!$B$3:$B$27,D134,syst_chauffage!$C$3:$C$27,E134)</f>
        <v>109.130697003724</v>
      </c>
      <c r="L134" s="12" t="n">
        <f aca="false">H134*SUMIFS(syst_chauffage!$K$3:$K$27,syst_chauffage!$B$3:$B$27,D134,syst_chauffage!$C$3:$C$27,E134)</f>
        <v>3.03986496519792</v>
      </c>
      <c r="N134" s="0" t="str">
        <f aca="false">A134</f>
        <v>Café Hôtel Restaurant</v>
      </c>
      <c r="O134" s="0" t="str">
        <f aca="false">B134</f>
        <v>Café, cantine, traiteur</v>
      </c>
      <c r="P134" s="0" t="str">
        <f aca="false">C134</f>
        <v>Grande cantine</v>
      </c>
      <c r="Q134" s="0" t="str">
        <f aca="false">D134</f>
        <v>PAC performant</v>
      </c>
      <c r="R134" s="0" t="str">
        <f aca="false">E134</f>
        <v>Electricité</v>
      </c>
      <c r="S134" s="0" t="str">
        <f aca="false">F134</f>
        <v>0204312902</v>
      </c>
      <c r="T134" s="0" t="str">
        <f aca="false">G134</f>
        <v>1</v>
      </c>
      <c r="U134" s="0" t="n">
        <f aca="false">L134</f>
        <v>3.03986496519792</v>
      </c>
      <c r="V134" s="0" t="n">
        <f aca="false">K134</f>
        <v>109.130697003724</v>
      </c>
      <c r="W134" s="0" t="n">
        <f aca="false">J134</f>
        <v>792</v>
      </c>
    </row>
    <row r="135" customFormat="false" ht="12.8" hidden="false" customHeight="false" outlineLevel="0" collapsed="false">
      <c r="A135" s="0" t="s">
        <v>73</v>
      </c>
      <c r="B135" s="0" t="s">
        <v>203</v>
      </c>
      <c r="C135" s="0" t="s">
        <v>219</v>
      </c>
      <c r="D135" s="0" t="s">
        <v>46</v>
      </c>
      <c r="E135" s="0" t="s">
        <v>30</v>
      </c>
      <c r="F135" s="0" t="s">
        <v>233</v>
      </c>
      <c r="G135" s="0" t="s">
        <v>15</v>
      </c>
      <c r="H135" s="0" t="n">
        <v>3.32861023255814</v>
      </c>
      <c r="I135" s="0" t="n">
        <v>53.0944375765247</v>
      </c>
      <c r="J135" s="0" t="n">
        <v>792</v>
      </c>
      <c r="K135" s="0" t="n">
        <f aca="false">I135*SUMIFS(syst_chauffage!$H$3:$H$27,syst_chauffage!$B$3:$B$27,D135,syst_chauffage!$C$3:$C$27,E135)</f>
        <v>92.1139370359957</v>
      </c>
      <c r="L135" s="12" t="n">
        <f aca="false">H135*SUMIFS(syst_chauffage!$K$3:$K$27,syst_chauffage!$B$3:$B$27,D135,syst_chauffage!$C$3:$C$27,E135)</f>
        <v>3.00077723502174</v>
      </c>
      <c r="N135" s="0" t="str">
        <f aca="false">A135</f>
        <v>Café Hôtel Restaurant</v>
      </c>
      <c r="O135" s="0" t="str">
        <f aca="false">B135</f>
        <v>Café, cantine, traiteur</v>
      </c>
      <c r="P135" s="0" t="str">
        <f aca="false">C135</f>
        <v>Grande cantine</v>
      </c>
      <c r="Q135" s="0" t="str">
        <f aca="false">D135</f>
        <v>Rooftop performant</v>
      </c>
      <c r="R135" s="0" t="str">
        <f aca="false">E135</f>
        <v>Electricité</v>
      </c>
      <c r="S135" s="0" t="str">
        <f aca="false">F135</f>
        <v>0204313002</v>
      </c>
      <c r="T135" s="0" t="str">
        <f aca="false">G135</f>
        <v>1</v>
      </c>
      <c r="U135" s="0" t="n">
        <f aca="false">L135</f>
        <v>3.00077723502174</v>
      </c>
      <c r="V135" s="0" t="n">
        <f aca="false">K135</f>
        <v>92.1139370359957</v>
      </c>
      <c r="W135" s="0" t="n">
        <f aca="false">J135</f>
        <v>792</v>
      </c>
    </row>
    <row r="136" customFormat="false" ht="12.8" hidden="false" customHeight="false" outlineLevel="0" collapsed="false">
      <c r="A136" s="0" t="s">
        <v>73</v>
      </c>
      <c r="B136" s="0" t="s">
        <v>203</v>
      </c>
      <c r="C136" s="0" t="s">
        <v>234</v>
      </c>
      <c r="D136" s="0" t="s">
        <v>19</v>
      </c>
      <c r="E136" s="0" t="s">
        <v>57</v>
      </c>
      <c r="F136" s="0" t="s">
        <v>235</v>
      </c>
      <c r="G136" s="0" t="s">
        <v>15</v>
      </c>
      <c r="H136" s="0" t="n">
        <v>0.732082911982879</v>
      </c>
      <c r="I136" s="0" t="n">
        <v>38.8269056930082</v>
      </c>
      <c r="J136" s="0" t="n">
        <v>0</v>
      </c>
      <c r="K136" s="0" t="n">
        <f aca="false">I136*SUMIFS(syst_chauffage!$H$3:$H$27,syst_chauffage!$B$3:$B$27,D136,syst_chauffage!$C$3:$C$27,E136)</f>
        <v>54.0655604896814</v>
      </c>
      <c r="L136" s="12" t="n">
        <f aca="false">H136*SUMIFS(syst_chauffage!$K$3:$K$27,syst_chauffage!$B$3:$B$27,D136,syst_chauffage!$C$3:$C$27,E136)</f>
        <v>0.732082911982879</v>
      </c>
      <c r="N136" s="0" t="str">
        <f aca="false">A136</f>
        <v>Café Hôtel Restaurant</v>
      </c>
      <c r="O136" s="0" t="str">
        <f aca="false">B136</f>
        <v>Café, cantine, traiteur</v>
      </c>
      <c r="P136" s="0" t="str">
        <f aca="false">C136</f>
        <v>Petit bar café tabac</v>
      </c>
      <c r="Q136" s="0" t="str">
        <f aca="false">D136</f>
        <v>Autre système centralisé</v>
      </c>
      <c r="R136" s="0" t="str">
        <f aca="false">E136</f>
        <v>Autres</v>
      </c>
      <c r="S136" s="0" t="str">
        <f aca="false">F136</f>
        <v>0204620101</v>
      </c>
      <c r="T136" s="0" t="str">
        <f aca="false">G136</f>
        <v>1</v>
      </c>
      <c r="U136" s="0" t="n">
        <f aca="false">L136</f>
        <v>0.732082911982879</v>
      </c>
      <c r="V136" s="0" t="n">
        <f aca="false">K136</f>
        <v>54.0655604896814</v>
      </c>
      <c r="W136" s="0" t="n">
        <f aca="false">J136</f>
        <v>0</v>
      </c>
    </row>
    <row r="137" customFormat="false" ht="12.8" hidden="false" customHeight="false" outlineLevel="0" collapsed="false">
      <c r="A137" s="0" t="s">
        <v>73</v>
      </c>
      <c r="B137" s="0" t="s">
        <v>203</v>
      </c>
      <c r="C137" s="0" t="s">
        <v>234</v>
      </c>
      <c r="D137" s="0" t="s">
        <v>19</v>
      </c>
      <c r="E137" s="0" t="s">
        <v>58</v>
      </c>
      <c r="F137" s="0" t="s">
        <v>236</v>
      </c>
      <c r="G137" s="0" t="s">
        <v>15</v>
      </c>
      <c r="H137" s="0" t="n">
        <v>0.718631358599432</v>
      </c>
      <c r="I137" s="0" t="n">
        <v>38.8383561710724</v>
      </c>
      <c r="J137" s="0" t="n">
        <v>935</v>
      </c>
      <c r="K137" s="0" t="n">
        <f aca="false">I137*SUMIFS(syst_chauffage!$H$3:$H$27,syst_chauffage!$B$3:$B$27,D137,syst_chauffage!$C$3:$C$27,E137)</f>
        <v>63.8871380652415</v>
      </c>
      <c r="L137" s="12" t="n">
        <f aca="false">H137*SUMIFS(syst_chauffage!$K$3:$K$27,syst_chauffage!$B$3:$B$27,D137,syst_chauffage!$C$3:$C$27,E137)</f>
        <v>0.718631358599432</v>
      </c>
      <c r="N137" s="0" t="str">
        <f aca="false">A137</f>
        <v>Café Hôtel Restaurant</v>
      </c>
      <c r="O137" s="0" t="str">
        <f aca="false">B137</f>
        <v>Café, cantine, traiteur</v>
      </c>
      <c r="P137" s="0" t="str">
        <f aca="false">C137</f>
        <v>Petit bar café tabac</v>
      </c>
      <c r="Q137" s="0" t="str">
        <f aca="false">D137</f>
        <v>Autre système centralisé</v>
      </c>
      <c r="R137" s="0" t="str">
        <f aca="false">E137</f>
        <v>Urbain</v>
      </c>
      <c r="S137" s="0" t="str">
        <f aca="false">F137</f>
        <v>0204620106</v>
      </c>
      <c r="T137" s="0" t="str">
        <f aca="false">G137</f>
        <v>1</v>
      </c>
      <c r="U137" s="0" t="n">
        <f aca="false">L137</f>
        <v>0.718631358599432</v>
      </c>
      <c r="V137" s="0" t="n">
        <f aca="false">K137</f>
        <v>63.8871380652415</v>
      </c>
      <c r="W137" s="0" t="n">
        <f aca="false">J137</f>
        <v>935</v>
      </c>
    </row>
    <row r="138" customFormat="false" ht="12.8" hidden="false" customHeight="false" outlineLevel="0" collapsed="false">
      <c r="A138" s="0" t="s">
        <v>73</v>
      </c>
      <c r="B138" s="0" t="s">
        <v>203</v>
      </c>
      <c r="C138" s="0" t="s">
        <v>234</v>
      </c>
      <c r="D138" s="0" t="s">
        <v>22</v>
      </c>
      <c r="E138" s="0" t="s">
        <v>23</v>
      </c>
      <c r="F138" s="0" t="s">
        <v>237</v>
      </c>
      <c r="G138" s="0" t="s">
        <v>15</v>
      </c>
      <c r="H138" s="0" t="n">
        <v>0.557298053687021</v>
      </c>
      <c r="I138" s="0" t="n">
        <v>42.16296</v>
      </c>
      <c r="J138" s="0" t="n">
        <v>0</v>
      </c>
      <c r="K138" s="0" t="n">
        <f aca="false">I138*SUMIFS(syst_chauffage!$H$3:$H$27,syst_chauffage!$B$3:$B$27,D138,syst_chauffage!$C$3:$C$27,E138)</f>
        <v>74.249921573403</v>
      </c>
      <c r="L138" s="12" t="n">
        <f aca="false">H138*SUMIFS(syst_chauffage!$K$3:$K$27,syst_chauffage!$B$3:$B$27,D138,syst_chauffage!$C$3:$C$27,E138)</f>
        <v>0.557298053687021</v>
      </c>
      <c r="N138" s="0" t="str">
        <f aca="false">A138</f>
        <v>Café Hôtel Restaurant</v>
      </c>
      <c r="O138" s="0" t="str">
        <f aca="false">B138</f>
        <v>Café, cantine, traiteur</v>
      </c>
      <c r="P138" s="0" t="str">
        <f aca="false">C138</f>
        <v>Petit bar café tabac</v>
      </c>
      <c r="Q138" s="0" t="str">
        <f aca="false">D138</f>
        <v>Chaudière fioul</v>
      </c>
      <c r="R138" s="0" t="str">
        <f aca="false">E138</f>
        <v>Fioul</v>
      </c>
      <c r="S138" s="0" t="str">
        <f aca="false">F138</f>
        <v>0204620303</v>
      </c>
      <c r="T138" s="0" t="str">
        <f aca="false">G138</f>
        <v>1</v>
      </c>
      <c r="U138" s="0" t="n">
        <f aca="false">L138</f>
        <v>0.557298053687021</v>
      </c>
      <c r="V138" s="0" t="n">
        <f aca="false">K138</f>
        <v>74.249921573403</v>
      </c>
      <c r="W138" s="0" t="n">
        <f aca="false">J138</f>
        <v>0</v>
      </c>
    </row>
    <row r="139" customFormat="false" ht="12.8" hidden="false" customHeight="false" outlineLevel="0" collapsed="false">
      <c r="A139" s="0" t="s">
        <v>73</v>
      </c>
      <c r="B139" s="0" t="s">
        <v>203</v>
      </c>
      <c r="C139" s="0" t="s">
        <v>234</v>
      </c>
      <c r="D139" s="0" t="s">
        <v>13</v>
      </c>
      <c r="E139" s="0" t="s">
        <v>14</v>
      </c>
      <c r="F139" s="0" t="s">
        <v>238</v>
      </c>
      <c r="G139" s="0" t="s">
        <v>15</v>
      </c>
      <c r="H139" s="0" t="n">
        <v>0.673018751521657</v>
      </c>
      <c r="I139" s="0" t="n">
        <v>42.16296</v>
      </c>
      <c r="J139" s="0" t="n">
        <v>392</v>
      </c>
      <c r="K139" s="0" t="n">
        <f aca="false">I139*SUMIFS(syst_chauffage!$H$3:$H$27,syst_chauffage!$B$3:$B$27,D139,syst_chauffage!$C$3:$C$27,E139)</f>
        <v>85.1519656193417</v>
      </c>
      <c r="L139" s="12" t="n">
        <f aca="false">H139*SUMIFS(syst_chauffage!$K$3:$K$27,syst_chauffage!$B$3:$B$27,D139,syst_chauffage!$C$3:$C$27,E139)</f>
        <v>0.673018751521657</v>
      </c>
      <c r="N139" s="0" t="str">
        <f aca="false">A139</f>
        <v>Café Hôtel Restaurant</v>
      </c>
      <c r="O139" s="0" t="str">
        <f aca="false">B139</f>
        <v>Café, cantine, traiteur</v>
      </c>
      <c r="P139" s="0" t="str">
        <f aca="false">C139</f>
        <v>Petit bar café tabac</v>
      </c>
      <c r="Q139" s="0" t="str">
        <f aca="false">D139</f>
        <v>Chaudière gaz</v>
      </c>
      <c r="R139" s="0" t="str">
        <f aca="false">E139</f>
        <v>Gaz</v>
      </c>
      <c r="S139" s="0" t="str">
        <f aca="false">F139</f>
        <v>0204620404</v>
      </c>
      <c r="T139" s="0" t="str">
        <f aca="false">G139</f>
        <v>1</v>
      </c>
      <c r="U139" s="0" t="n">
        <f aca="false">L139</f>
        <v>0.673018751521657</v>
      </c>
      <c r="V139" s="0" t="n">
        <f aca="false">K139</f>
        <v>85.1519656193417</v>
      </c>
      <c r="W139" s="0" t="n">
        <f aca="false">J139</f>
        <v>392</v>
      </c>
    </row>
    <row r="140" customFormat="false" ht="12.8" hidden="false" customHeight="false" outlineLevel="0" collapsed="false">
      <c r="A140" s="0" t="s">
        <v>73</v>
      </c>
      <c r="B140" s="0" t="s">
        <v>203</v>
      </c>
      <c r="C140" s="0" t="s">
        <v>234</v>
      </c>
      <c r="D140" s="0" t="s">
        <v>29</v>
      </c>
      <c r="E140" s="0" t="s">
        <v>30</v>
      </c>
      <c r="F140" s="0" t="s">
        <v>239</v>
      </c>
      <c r="G140" s="0" t="s">
        <v>15</v>
      </c>
      <c r="H140" s="0" t="n">
        <v>0.92</v>
      </c>
      <c r="I140" s="0" t="n">
        <v>10.4</v>
      </c>
      <c r="J140" s="0" t="n">
        <v>0</v>
      </c>
      <c r="K140" s="0" t="n">
        <f aca="false">I140*SUMIFS(syst_chauffage!$H$3:$H$27,syst_chauffage!$B$3:$B$27,D140,syst_chauffage!$C$3:$C$27,E140)</f>
        <v>3</v>
      </c>
      <c r="L140" s="12" t="n">
        <f aca="false">H140*SUMIFS(syst_chauffage!$K$3:$K$27,syst_chauffage!$B$3:$B$27,D140,syst_chauffage!$C$3:$C$27,E140)</f>
        <v>0.92</v>
      </c>
      <c r="N140" s="0" t="str">
        <f aca="false">A140</f>
        <v>Café Hôtel Restaurant</v>
      </c>
      <c r="O140" s="0" t="str">
        <f aca="false">B140</f>
        <v>Café, cantine, traiteur</v>
      </c>
      <c r="P140" s="0" t="str">
        <f aca="false">C140</f>
        <v>Petit bar café tabac</v>
      </c>
      <c r="Q140" s="0" t="str">
        <f aca="false">D140</f>
        <v>Electrique direct</v>
      </c>
      <c r="R140" s="0" t="str">
        <f aca="false">E140</f>
        <v>Electricité</v>
      </c>
      <c r="S140" s="0" t="str">
        <f aca="false">F140</f>
        <v>0204620602</v>
      </c>
      <c r="T140" s="0" t="str">
        <f aca="false">G140</f>
        <v>1</v>
      </c>
      <c r="U140" s="0" t="n">
        <f aca="false">L140</f>
        <v>0.92</v>
      </c>
      <c r="V140" s="0" t="n">
        <f aca="false">K140</f>
        <v>3</v>
      </c>
      <c r="W140" s="0" t="n">
        <f aca="false">J140</f>
        <v>0</v>
      </c>
    </row>
    <row r="141" customFormat="false" ht="12.8" hidden="false" customHeight="false" outlineLevel="0" collapsed="false">
      <c r="A141" s="0" t="s">
        <v>73</v>
      </c>
      <c r="B141" s="0" t="s">
        <v>203</v>
      </c>
      <c r="C141" s="0" t="s">
        <v>234</v>
      </c>
      <c r="D141" s="0" t="s">
        <v>36</v>
      </c>
      <c r="E141" s="0" t="s">
        <v>30</v>
      </c>
      <c r="F141" s="0" t="s">
        <v>240</v>
      </c>
      <c r="G141" s="0" t="s">
        <v>15</v>
      </c>
      <c r="H141" s="0" t="n">
        <v>2.94489544186046</v>
      </c>
      <c r="I141" s="0" t="n">
        <v>72.2971635436096</v>
      </c>
      <c r="J141" s="0" t="n">
        <v>738</v>
      </c>
      <c r="K141" s="0" t="n">
        <f aca="false">I141*SUMIFS(syst_chauffage!$H$3:$H$27,syst_chauffage!$B$3:$B$27,D141,syst_chauffage!$C$3:$C$27,E141)</f>
        <v>44.7272260118452</v>
      </c>
      <c r="L141" s="12" t="n">
        <f aca="false">H141*SUMIFS(syst_chauffage!$K$3:$K$27,syst_chauffage!$B$3:$B$27,D141,syst_chauffage!$C$3:$C$27,E141)</f>
        <v>2.47427325480779</v>
      </c>
      <c r="N141" s="0" t="str">
        <f aca="false">A141</f>
        <v>Café Hôtel Restaurant</v>
      </c>
      <c r="O141" s="0" t="str">
        <f aca="false">B141</f>
        <v>Café, cantine, traiteur</v>
      </c>
      <c r="P141" s="0" t="str">
        <f aca="false">C141</f>
        <v>Petit bar café tabac</v>
      </c>
      <c r="Q141" s="0" t="str">
        <f aca="false">D141</f>
        <v>PAC</v>
      </c>
      <c r="R141" s="0" t="str">
        <f aca="false">E141</f>
        <v>Electricité</v>
      </c>
      <c r="S141" s="0" t="str">
        <f aca="false">F141</f>
        <v>0204620902</v>
      </c>
      <c r="T141" s="0" t="str">
        <f aca="false">G141</f>
        <v>1</v>
      </c>
      <c r="U141" s="0" t="n">
        <f aca="false">L141</f>
        <v>2.47427325480779</v>
      </c>
      <c r="V141" s="0" t="n">
        <f aca="false">K141</f>
        <v>44.7272260118452</v>
      </c>
      <c r="W141" s="0" t="n">
        <f aca="false">J141</f>
        <v>738</v>
      </c>
    </row>
    <row r="142" customFormat="false" ht="12.8" hidden="false" customHeight="false" outlineLevel="0" collapsed="false">
      <c r="A142" s="0" t="s">
        <v>73</v>
      </c>
      <c r="B142" s="0" t="s">
        <v>203</v>
      </c>
      <c r="C142" s="0" t="s">
        <v>234</v>
      </c>
      <c r="D142" s="0" t="s">
        <v>42</v>
      </c>
      <c r="E142" s="0" t="s">
        <v>30</v>
      </c>
      <c r="F142" s="0" t="s">
        <v>241</v>
      </c>
      <c r="G142" s="0" t="s">
        <v>15</v>
      </c>
      <c r="H142" s="0" t="n">
        <v>2.80410195348837</v>
      </c>
      <c r="I142" s="0" t="n">
        <v>69.855135</v>
      </c>
      <c r="J142" s="0" t="n">
        <v>738</v>
      </c>
      <c r="K142" s="0" t="n">
        <f aca="false">I142*SUMIFS(syst_chauffage!$H$3:$H$27,syst_chauffage!$B$3:$B$27,D142,syst_chauffage!$C$3:$C$27,E142)</f>
        <v>63.0576879948899</v>
      </c>
      <c r="L142" s="12" t="n">
        <f aca="false">H142*SUMIFS(syst_chauffage!$K$3:$K$27,syst_chauffage!$B$3:$B$27,D142,syst_chauffage!$C$3:$C$27,E142)</f>
        <v>2.49996610303434</v>
      </c>
      <c r="N142" s="0" t="str">
        <f aca="false">A142</f>
        <v>Café Hôtel Restaurant</v>
      </c>
      <c r="O142" s="0" t="str">
        <f aca="false">B142</f>
        <v>Café, cantine, traiteur</v>
      </c>
      <c r="P142" s="0" t="str">
        <f aca="false">C142</f>
        <v>Petit bar café tabac</v>
      </c>
      <c r="Q142" s="0" t="str">
        <f aca="false">D142</f>
        <v>Rooftop</v>
      </c>
      <c r="R142" s="0" t="str">
        <f aca="false">E142</f>
        <v>Electricité</v>
      </c>
      <c r="S142" s="0" t="str">
        <f aca="false">F142</f>
        <v>0204621002</v>
      </c>
      <c r="T142" s="0" t="str">
        <f aca="false">G142</f>
        <v>1</v>
      </c>
      <c r="U142" s="0" t="n">
        <f aca="false">L142</f>
        <v>2.49996610303434</v>
      </c>
      <c r="V142" s="0" t="n">
        <f aca="false">K142</f>
        <v>63.0576879948899</v>
      </c>
      <c r="W142" s="0" t="n">
        <f aca="false">J142</f>
        <v>738</v>
      </c>
    </row>
    <row r="143" customFormat="false" ht="12.8" hidden="false" customHeight="false" outlineLevel="0" collapsed="false">
      <c r="A143" s="0" t="s">
        <v>73</v>
      </c>
      <c r="B143" s="0" t="s">
        <v>203</v>
      </c>
      <c r="C143" s="0" t="s">
        <v>234</v>
      </c>
      <c r="D143" s="0" t="s">
        <v>51</v>
      </c>
      <c r="E143" s="0" t="s">
        <v>57</v>
      </c>
      <c r="F143" s="0" t="s">
        <v>242</v>
      </c>
      <c r="G143" s="0" t="s">
        <v>15</v>
      </c>
      <c r="H143" s="0" t="n">
        <v>0.844711052287937</v>
      </c>
      <c r="I143" s="0" t="n">
        <v>46.2225067773907</v>
      </c>
      <c r="J143" s="0" t="n">
        <v>0</v>
      </c>
      <c r="K143" s="0" t="n">
        <f aca="false">I143*SUMIFS(syst_chauffage!$H$3:$H$27,syst_chauffage!$B$3:$B$27,D143,syst_chauffage!$C$3:$C$27,E143)</f>
        <v>97.9387366882006</v>
      </c>
      <c r="L143" s="12" t="n">
        <f aca="false">H143*SUMIFS(syst_chauffage!$K$3:$K$27,syst_chauffage!$B$3:$B$27,D143,syst_chauffage!$C$3:$C$27,E143)</f>
        <v>0.844711052287937</v>
      </c>
      <c r="N143" s="0" t="str">
        <f aca="false">A143</f>
        <v>Café Hôtel Restaurant</v>
      </c>
      <c r="O143" s="0" t="str">
        <f aca="false">B143</f>
        <v>Café, cantine, traiteur</v>
      </c>
      <c r="P143" s="0" t="str">
        <f aca="false">C143</f>
        <v>Petit bar café tabac</v>
      </c>
      <c r="Q143" s="0" t="str">
        <f aca="false">D143</f>
        <v>Autre système centralisé performant</v>
      </c>
      <c r="R143" s="0" t="str">
        <f aca="false">E143</f>
        <v>Autres</v>
      </c>
      <c r="S143" s="0" t="str">
        <f aca="false">F143</f>
        <v>0204622101</v>
      </c>
      <c r="T143" s="0" t="str">
        <f aca="false">G143</f>
        <v>1</v>
      </c>
      <c r="U143" s="0" t="n">
        <f aca="false">L143</f>
        <v>0.844711052287937</v>
      </c>
      <c r="V143" s="0" t="n">
        <f aca="false">K143</f>
        <v>97.9387366882006</v>
      </c>
      <c r="W143" s="0" t="n">
        <f aca="false">J143</f>
        <v>0</v>
      </c>
    </row>
    <row r="144" customFormat="false" ht="12.8" hidden="false" customHeight="false" outlineLevel="0" collapsed="false">
      <c r="A144" s="0" t="s">
        <v>73</v>
      </c>
      <c r="B144" s="0" t="s">
        <v>203</v>
      </c>
      <c r="C144" s="0" t="s">
        <v>234</v>
      </c>
      <c r="D144" s="0" t="s">
        <v>51</v>
      </c>
      <c r="E144" s="0" t="s">
        <v>58</v>
      </c>
      <c r="F144" s="0" t="s">
        <v>243</v>
      </c>
      <c r="G144" s="0" t="s">
        <v>15</v>
      </c>
      <c r="H144" s="0" t="n">
        <v>0.829190029153191</v>
      </c>
      <c r="I144" s="0" t="n">
        <v>46.2361382988958</v>
      </c>
      <c r="J144" s="0" t="n">
        <v>935</v>
      </c>
      <c r="K144" s="0" t="n">
        <f aca="false">I144*SUMIFS(syst_chauffage!$H$3:$H$27,syst_chauffage!$B$3:$B$27,D144,syst_chauffage!$C$3:$C$27,E144)</f>
        <v>98.6678963335351</v>
      </c>
      <c r="L144" s="12" t="n">
        <f aca="false">H144*SUMIFS(syst_chauffage!$K$3:$K$27,syst_chauffage!$B$3:$B$27,D144,syst_chauffage!$C$3:$C$27,E144)</f>
        <v>0.829190029153191</v>
      </c>
      <c r="N144" s="0" t="str">
        <f aca="false">A144</f>
        <v>Café Hôtel Restaurant</v>
      </c>
      <c r="O144" s="0" t="str">
        <f aca="false">B144</f>
        <v>Café, cantine, traiteur</v>
      </c>
      <c r="P144" s="0" t="str">
        <f aca="false">C144</f>
        <v>Petit bar café tabac</v>
      </c>
      <c r="Q144" s="0" t="str">
        <f aca="false">D144</f>
        <v>Autre système centralisé performant</v>
      </c>
      <c r="R144" s="0" t="str">
        <f aca="false">E144</f>
        <v>Urbain</v>
      </c>
      <c r="S144" s="0" t="str">
        <f aca="false">F144</f>
        <v>0204622106</v>
      </c>
      <c r="T144" s="0" t="str">
        <f aca="false">G144</f>
        <v>1</v>
      </c>
      <c r="U144" s="0" t="n">
        <f aca="false">L144</f>
        <v>0.829190029153191</v>
      </c>
      <c r="V144" s="0" t="n">
        <f aca="false">K144</f>
        <v>98.6678963335351</v>
      </c>
      <c r="W144" s="0" t="n">
        <f aca="false">J144</f>
        <v>935</v>
      </c>
    </row>
    <row r="145" customFormat="false" ht="12.8" hidden="false" customHeight="false" outlineLevel="0" collapsed="false">
      <c r="A145" s="0" t="s">
        <v>73</v>
      </c>
      <c r="B145" s="0" t="s">
        <v>203</v>
      </c>
      <c r="C145" s="0" t="s">
        <v>234</v>
      </c>
      <c r="D145" s="0" t="s">
        <v>27</v>
      </c>
      <c r="E145" s="0" t="s">
        <v>23</v>
      </c>
      <c r="F145" s="0" t="s">
        <v>244</v>
      </c>
      <c r="G145" s="0" t="s">
        <v>15</v>
      </c>
      <c r="H145" s="0" t="n">
        <v>0.747392581912613</v>
      </c>
      <c r="I145" s="0" t="n">
        <v>50.194</v>
      </c>
      <c r="J145" s="0" t="n">
        <v>882</v>
      </c>
      <c r="K145" s="0" t="n">
        <f aca="false">I145*SUMIFS(syst_chauffage!$H$3:$H$27,syst_chauffage!$B$3:$B$27,D145,syst_chauffage!$C$3:$C$27,E145)</f>
        <v>128.717651332339</v>
      </c>
      <c r="L145" s="12" t="n">
        <f aca="false">H145*SUMIFS(syst_chauffage!$K$3:$K$27,syst_chauffage!$B$3:$B$27,D145,syst_chauffage!$C$3:$C$27,E145)</f>
        <v>0.747392581912613</v>
      </c>
      <c r="N145" s="0" t="str">
        <f aca="false">A145</f>
        <v>Café Hôtel Restaurant</v>
      </c>
      <c r="O145" s="0" t="str">
        <f aca="false">B145</f>
        <v>Café, cantine, traiteur</v>
      </c>
      <c r="P145" s="0" t="str">
        <f aca="false">C145</f>
        <v>Petit bar café tabac</v>
      </c>
      <c r="Q145" s="0" t="str">
        <f aca="false">D145</f>
        <v>Chaudière condensation fioul</v>
      </c>
      <c r="R145" s="0" t="str">
        <f aca="false">E145</f>
        <v>Fioul</v>
      </c>
      <c r="S145" s="0" t="str">
        <f aca="false">F145</f>
        <v>0204622303</v>
      </c>
      <c r="T145" s="0" t="str">
        <f aca="false">G145</f>
        <v>1</v>
      </c>
      <c r="U145" s="0" t="n">
        <f aca="false">L145</f>
        <v>0.747392581912613</v>
      </c>
      <c r="V145" s="0" t="n">
        <f aca="false">K145</f>
        <v>128.717651332339</v>
      </c>
      <c r="W145" s="0" t="n">
        <f aca="false">J145</f>
        <v>882</v>
      </c>
    </row>
    <row r="146" customFormat="false" ht="12.8" hidden="false" customHeight="false" outlineLevel="0" collapsed="false">
      <c r="A146" s="0" t="s">
        <v>73</v>
      </c>
      <c r="B146" s="0" t="s">
        <v>203</v>
      </c>
      <c r="C146" s="0" t="s">
        <v>234</v>
      </c>
      <c r="D146" s="0" t="s">
        <v>18</v>
      </c>
      <c r="E146" s="0" t="s">
        <v>14</v>
      </c>
      <c r="F146" s="0" t="s">
        <v>245</v>
      </c>
      <c r="G146" s="0" t="s">
        <v>15</v>
      </c>
      <c r="H146" s="0" t="n">
        <v>0.974998744269499</v>
      </c>
      <c r="I146" s="0" t="n">
        <v>50.194</v>
      </c>
      <c r="J146" s="0" t="n">
        <v>882</v>
      </c>
      <c r="K146" s="0" t="n">
        <f aca="false">I146*SUMIFS(syst_chauffage!$H$3:$H$27,syst_chauffage!$B$3:$B$27,D146,syst_chauffage!$C$3:$C$27,E146)</f>
        <v>136.775082316484</v>
      </c>
      <c r="L146" s="12" t="n">
        <f aca="false">H146*SUMIFS(syst_chauffage!$K$3:$K$27,syst_chauffage!$B$3:$B$27,D146,syst_chauffage!$C$3:$C$27,E146)</f>
        <v>0.947159498185364</v>
      </c>
      <c r="N146" s="0" t="str">
        <f aca="false">A146</f>
        <v>Café Hôtel Restaurant</v>
      </c>
      <c r="O146" s="0" t="str">
        <f aca="false">B146</f>
        <v>Café, cantine, traiteur</v>
      </c>
      <c r="P146" s="0" t="str">
        <f aca="false">C146</f>
        <v>Petit bar café tabac</v>
      </c>
      <c r="Q146" s="0" t="str">
        <f aca="false">D146</f>
        <v>Chaudière condensation gaz</v>
      </c>
      <c r="R146" s="0" t="str">
        <f aca="false">E146</f>
        <v>Gaz</v>
      </c>
      <c r="S146" s="0" t="str">
        <f aca="false">F146</f>
        <v>0204622404</v>
      </c>
      <c r="T146" s="0" t="str">
        <f aca="false">G146</f>
        <v>1</v>
      </c>
      <c r="U146" s="0" t="n">
        <f aca="false">L146</f>
        <v>0.947159498185364</v>
      </c>
      <c r="V146" s="0" t="n">
        <f aca="false">K146</f>
        <v>136.775082316484</v>
      </c>
      <c r="W146" s="0" t="n">
        <f aca="false">J146</f>
        <v>882</v>
      </c>
    </row>
    <row r="147" customFormat="false" ht="12.8" hidden="false" customHeight="false" outlineLevel="0" collapsed="false">
      <c r="A147" s="0" t="s">
        <v>73</v>
      </c>
      <c r="B147" s="0" t="s">
        <v>203</v>
      </c>
      <c r="C147" s="0" t="s">
        <v>234</v>
      </c>
      <c r="D147" s="0" t="s">
        <v>32</v>
      </c>
      <c r="E147" s="0" t="s">
        <v>30</v>
      </c>
      <c r="F147" s="0" t="s">
        <v>246</v>
      </c>
      <c r="G147" s="0" t="s">
        <v>15</v>
      </c>
      <c r="H147" s="0" t="n">
        <v>1</v>
      </c>
      <c r="I147" s="0" t="n">
        <v>12</v>
      </c>
      <c r="J147" s="0" t="n">
        <v>0</v>
      </c>
      <c r="K147" s="0" t="n">
        <f aca="false">I147*SUMIFS(syst_chauffage!$H$3:$H$27,syst_chauffage!$B$3:$B$27,D147,syst_chauffage!$C$3:$C$27,E147)</f>
        <v>12</v>
      </c>
      <c r="L147" s="12" t="n">
        <f aca="false">H147*SUMIFS(syst_chauffage!$K$3:$K$27,syst_chauffage!$B$3:$B$27,D147,syst_chauffage!$C$3:$C$27,E147)</f>
        <v>1</v>
      </c>
      <c r="N147" s="0" t="str">
        <f aca="false">A147</f>
        <v>Café Hôtel Restaurant</v>
      </c>
      <c r="O147" s="0" t="str">
        <f aca="false">B147</f>
        <v>Café, cantine, traiteur</v>
      </c>
      <c r="P147" s="0" t="str">
        <f aca="false">C147</f>
        <v>Petit bar café tabac</v>
      </c>
      <c r="Q147" s="0" t="str">
        <f aca="false">D147</f>
        <v>Electrique direct performant</v>
      </c>
      <c r="R147" s="0" t="str">
        <f aca="false">E147</f>
        <v>Electricité</v>
      </c>
      <c r="S147" s="0" t="str">
        <f aca="false">F147</f>
        <v>0204622602</v>
      </c>
      <c r="T147" s="0" t="str">
        <f aca="false">G147</f>
        <v>1</v>
      </c>
      <c r="U147" s="0" t="n">
        <f aca="false">L147</f>
        <v>1</v>
      </c>
      <c r="V147" s="0" t="n">
        <f aca="false">K147</f>
        <v>12</v>
      </c>
      <c r="W147" s="0" t="n">
        <f aca="false">J147</f>
        <v>0</v>
      </c>
    </row>
    <row r="148" customFormat="false" ht="12.8" hidden="false" customHeight="false" outlineLevel="0" collapsed="false">
      <c r="A148" s="0" t="s">
        <v>73</v>
      </c>
      <c r="B148" s="0" t="s">
        <v>203</v>
      </c>
      <c r="C148" s="0" t="s">
        <v>234</v>
      </c>
      <c r="D148" s="0" t="s">
        <v>38</v>
      </c>
      <c r="E148" s="0" t="s">
        <v>30</v>
      </c>
      <c r="F148" s="0" t="s">
        <v>247</v>
      </c>
      <c r="G148" s="0" t="s">
        <v>15</v>
      </c>
      <c r="H148" s="0" t="n">
        <v>3.39795627906976</v>
      </c>
      <c r="I148" s="0" t="n">
        <v>86.0680518376305</v>
      </c>
      <c r="J148" s="0" t="n">
        <v>792</v>
      </c>
      <c r="K148" s="0" t="n">
        <f aca="false">I148*SUMIFS(syst_chauffage!$H$3:$H$27,syst_chauffage!$B$3:$B$27,D148,syst_chauffage!$C$3:$C$27,E148)</f>
        <v>86.9970533466164</v>
      </c>
      <c r="L148" s="12" t="n">
        <f aca="false">H148*SUMIFS(syst_chauffage!$K$3:$K$27,syst_chauffage!$B$3:$B$27,D148,syst_chauffage!$C$3:$C$27,E148)</f>
        <v>3.03986496519792</v>
      </c>
      <c r="N148" s="0" t="str">
        <f aca="false">A148</f>
        <v>Café Hôtel Restaurant</v>
      </c>
      <c r="O148" s="0" t="str">
        <f aca="false">B148</f>
        <v>Café, cantine, traiteur</v>
      </c>
      <c r="P148" s="0" t="str">
        <f aca="false">C148</f>
        <v>Petit bar café tabac</v>
      </c>
      <c r="Q148" s="0" t="str">
        <f aca="false">D148</f>
        <v>PAC performant</v>
      </c>
      <c r="R148" s="0" t="str">
        <f aca="false">E148</f>
        <v>Electricité</v>
      </c>
      <c r="S148" s="0" t="str">
        <f aca="false">F148</f>
        <v>0204622902</v>
      </c>
      <c r="T148" s="0" t="str">
        <f aca="false">G148</f>
        <v>1</v>
      </c>
      <c r="U148" s="0" t="n">
        <f aca="false">L148</f>
        <v>3.03986496519792</v>
      </c>
      <c r="V148" s="0" t="n">
        <f aca="false">K148</f>
        <v>86.9970533466164</v>
      </c>
      <c r="W148" s="0" t="n">
        <f aca="false">J148</f>
        <v>792</v>
      </c>
    </row>
    <row r="149" customFormat="false" ht="12.8" hidden="false" customHeight="false" outlineLevel="0" collapsed="false">
      <c r="A149" s="0" t="s">
        <v>73</v>
      </c>
      <c r="B149" s="0" t="s">
        <v>203</v>
      </c>
      <c r="C149" s="0" t="s">
        <v>234</v>
      </c>
      <c r="D149" s="0" t="s">
        <v>46</v>
      </c>
      <c r="E149" s="0" t="s">
        <v>30</v>
      </c>
      <c r="F149" s="0" t="s">
        <v>248</v>
      </c>
      <c r="G149" s="0" t="s">
        <v>15</v>
      </c>
      <c r="H149" s="0" t="n">
        <v>3.32861023255814</v>
      </c>
      <c r="I149" s="0" t="n">
        <v>83.160875</v>
      </c>
      <c r="J149" s="0" t="n">
        <v>792</v>
      </c>
      <c r="K149" s="0" t="n">
        <f aca="false">I149*SUMIFS(syst_chauffage!$H$3:$H$27,syst_chauffage!$B$3:$B$27,D149,syst_chauffage!$C$3:$C$27,E149)</f>
        <v>144.276424297133</v>
      </c>
      <c r="L149" s="12" t="n">
        <f aca="false">H149*SUMIFS(syst_chauffage!$K$3:$K$27,syst_chauffage!$B$3:$B$27,D149,syst_chauffage!$C$3:$C$27,E149)</f>
        <v>3.00077723502174</v>
      </c>
      <c r="N149" s="0" t="str">
        <f aca="false">A149</f>
        <v>Café Hôtel Restaurant</v>
      </c>
      <c r="O149" s="0" t="str">
        <f aca="false">B149</f>
        <v>Café, cantine, traiteur</v>
      </c>
      <c r="P149" s="0" t="str">
        <f aca="false">C149</f>
        <v>Petit bar café tabac</v>
      </c>
      <c r="Q149" s="0" t="str">
        <f aca="false">D149</f>
        <v>Rooftop performant</v>
      </c>
      <c r="R149" s="0" t="str">
        <f aca="false">E149</f>
        <v>Electricité</v>
      </c>
      <c r="S149" s="0" t="str">
        <f aca="false">F149</f>
        <v>0204623002</v>
      </c>
      <c r="T149" s="0" t="str">
        <f aca="false">G149</f>
        <v>1</v>
      </c>
      <c r="U149" s="0" t="n">
        <f aca="false">L149</f>
        <v>3.00077723502174</v>
      </c>
      <c r="V149" s="0" t="n">
        <f aca="false">K149</f>
        <v>144.276424297133</v>
      </c>
      <c r="W149" s="0" t="n">
        <f aca="false">J149</f>
        <v>792</v>
      </c>
    </row>
    <row r="150" customFormat="false" ht="12.8" hidden="false" customHeight="false" outlineLevel="0" collapsed="false">
      <c r="A150" s="0" t="s">
        <v>73</v>
      </c>
      <c r="B150" s="0" t="s">
        <v>203</v>
      </c>
      <c r="C150" s="0" t="s">
        <v>249</v>
      </c>
      <c r="D150" s="0" t="s">
        <v>19</v>
      </c>
      <c r="E150" s="0" t="s">
        <v>57</v>
      </c>
      <c r="F150" s="0" t="s">
        <v>250</v>
      </c>
      <c r="G150" s="0" t="s">
        <v>15</v>
      </c>
      <c r="H150" s="0" t="n">
        <v>0.735666302935951</v>
      </c>
      <c r="I150" s="0" t="n">
        <v>77.469</v>
      </c>
      <c r="J150" s="0" t="n">
        <v>0</v>
      </c>
      <c r="K150" s="0" t="n">
        <f aca="false">I150*SUMIFS(syst_chauffage!$H$3:$H$27,syst_chauffage!$B$3:$B$27,D150,syst_chauffage!$C$3:$C$27,E150)</f>
        <v>107.8737754353</v>
      </c>
      <c r="L150" s="12" t="n">
        <f aca="false">H150*SUMIFS(syst_chauffage!$K$3:$K$27,syst_chauffage!$B$3:$B$27,D150,syst_chauffage!$C$3:$C$27,E150)</f>
        <v>0.735666302935951</v>
      </c>
      <c r="N150" s="0" t="str">
        <f aca="false">A150</f>
        <v>Café Hôtel Restaurant</v>
      </c>
      <c r="O150" s="0" t="str">
        <f aca="false">B150</f>
        <v>Café, cantine, traiteur</v>
      </c>
      <c r="P150" s="0" t="str">
        <f aca="false">C150</f>
        <v>Petite cantine</v>
      </c>
      <c r="Q150" s="0" t="str">
        <f aca="false">D150</f>
        <v>Autre système centralisé</v>
      </c>
      <c r="R150" s="0" t="str">
        <f aca="false">E150</f>
        <v>Autres</v>
      </c>
      <c r="S150" s="0" t="str">
        <f aca="false">F150</f>
        <v>0204790101</v>
      </c>
      <c r="T150" s="0" t="str">
        <f aca="false">G150</f>
        <v>1</v>
      </c>
      <c r="U150" s="0" t="n">
        <f aca="false">L150</f>
        <v>0.735666302935951</v>
      </c>
      <c r="V150" s="0" t="n">
        <f aca="false">K150</f>
        <v>107.8737754353</v>
      </c>
      <c r="W150" s="0" t="n">
        <f aca="false">J150</f>
        <v>0</v>
      </c>
    </row>
    <row r="151" customFormat="false" ht="12.8" hidden="false" customHeight="false" outlineLevel="0" collapsed="false">
      <c r="A151" s="0" t="s">
        <v>73</v>
      </c>
      <c r="B151" s="0" t="s">
        <v>203</v>
      </c>
      <c r="C151" s="0" t="s">
        <v>249</v>
      </c>
      <c r="D151" s="0" t="s">
        <v>19</v>
      </c>
      <c r="E151" s="0" t="s">
        <v>58</v>
      </c>
      <c r="F151" s="0" t="s">
        <v>251</v>
      </c>
      <c r="G151" s="0" t="s">
        <v>15</v>
      </c>
      <c r="H151" s="0" t="n">
        <v>0.69136778391277</v>
      </c>
      <c r="I151" s="0" t="n">
        <v>77.469</v>
      </c>
      <c r="J151" s="0" t="n">
        <v>935</v>
      </c>
      <c r="K151" s="0" t="n">
        <f aca="false">I151*SUMIFS(syst_chauffage!$H$3:$H$27,syst_chauffage!$B$3:$B$27,D151,syst_chauffage!$C$3:$C$27,E151)</f>
        <v>127.432599798405</v>
      </c>
      <c r="L151" s="12" t="n">
        <f aca="false">H151*SUMIFS(syst_chauffage!$K$3:$K$27,syst_chauffage!$B$3:$B$27,D151,syst_chauffage!$C$3:$C$27,E151)</f>
        <v>0.69136778391277</v>
      </c>
      <c r="N151" s="0" t="str">
        <f aca="false">A151</f>
        <v>Café Hôtel Restaurant</v>
      </c>
      <c r="O151" s="0" t="str">
        <f aca="false">B151</f>
        <v>Café, cantine, traiteur</v>
      </c>
      <c r="P151" s="0" t="str">
        <f aca="false">C151</f>
        <v>Petite cantine</v>
      </c>
      <c r="Q151" s="0" t="str">
        <f aca="false">D151</f>
        <v>Autre système centralisé</v>
      </c>
      <c r="R151" s="0" t="str">
        <f aca="false">E151</f>
        <v>Urbain</v>
      </c>
      <c r="S151" s="0" t="str">
        <f aca="false">F151</f>
        <v>0204790106</v>
      </c>
      <c r="T151" s="0" t="str">
        <f aca="false">G151</f>
        <v>1</v>
      </c>
      <c r="U151" s="0" t="n">
        <f aca="false">L151</f>
        <v>0.69136778391277</v>
      </c>
      <c r="V151" s="0" t="n">
        <f aca="false">K151</f>
        <v>127.432599798405</v>
      </c>
      <c r="W151" s="0" t="n">
        <f aca="false">J151</f>
        <v>935</v>
      </c>
    </row>
    <row r="152" customFormat="false" ht="12.8" hidden="false" customHeight="false" outlineLevel="0" collapsed="false">
      <c r="A152" s="0" t="s">
        <v>73</v>
      </c>
      <c r="B152" s="0" t="s">
        <v>203</v>
      </c>
      <c r="C152" s="0" t="s">
        <v>249</v>
      </c>
      <c r="D152" s="0" t="s">
        <v>22</v>
      </c>
      <c r="E152" s="0" t="s">
        <v>23</v>
      </c>
      <c r="F152" s="0" t="s">
        <v>252</v>
      </c>
      <c r="G152" s="0" t="s">
        <v>15</v>
      </c>
      <c r="H152" s="0" t="n">
        <v>0.553633231039974</v>
      </c>
      <c r="I152" s="0" t="n">
        <v>84.32592</v>
      </c>
      <c r="J152" s="0" t="n">
        <v>0</v>
      </c>
      <c r="K152" s="0" t="n">
        <f aca="false">I152*SUMIFS(syst_chauffage!$H$3:$H$27,syst_chauffage!$B$3:$B$27,D152,syst_chauffage!$C$3:$C$27,E152)</f>
        <v>148.499843146806</v>
      </c>
      <c r="L152" s="12" t="n">
        <f aca="false">H152*SUMIFS(syst_chauffage!$K$3:$K$27,syst_chauffage!$B$3:$B$27,D152,syst_chauffage!$C$3:$C$27,E152)</f>
        <v>0.553633231039974</v>
      </c>
      <c r="N152" s="0" t="str">
        <f aca="false">A152</f>
        <v>Café Hôtel Restaurant</v>
      </c>
      <c r="O152" s="0" t="str">
        <f aca="false">B152</f>
        <v>Café, cantine, traiteur</v>
      </c>
      <c r="P152" s="0" t="str">
        <f aca="false">C152</f>
        <v>Petite cantine</v>
      </c>
      <c r="Q152" s="0" t="str">
        <f aca="false">D152</f>
        <v>Chaudière fioul</v>
      </c>
      <c r="R152" s="0" t="str">
        <f aca="false">E152</f>
        <v>Fioul</v>
      </c>
      <c r="S152" s="0" t="str">
        <f aca="false">F152</f>
        <v>0204790303</v>
      </c>
      <c r="T152" s="0" t="str">
        <f aca="false">G152</f>
        <v>1</v>
      </c>
      <c r="U152" s="0" t="n">
        <f aca="false">L152</f>
        <v>0.553633231039974</v>
      </c>
      <c r="V152" s="0" t="n">
        <f aca="false">K152</f>
        <v>148.499843146806</v>
      </c>
      <c r="W152" s="0" t="n">
        <f aca="false">J152</f>
        <v>0</v>
      </c>
    </row>
    <row r="153" customFormat="false" ht="12.8" hidden="false" customHeight="false" outlineLevel="0" collapsed="false">
      <c r="A153" s="0" t="s">
        <v>73</v>
      </c>
      <c r="B153" s="0" t="s">
        <v>203</v>
      </c>
      <c r="C153" s="0" t="s">
        <v>249</v>
      </c>
      <c r="D153" s="0" t="s">
        <v>13</v>
      </c>
      <c r="E153" s="0" t="s">
        <v>14</v>
      </c>
      <c r="F153" s="0" t="s">
        <v>253</v>
      </c>
      <c r="G153" s="0" t="s">
        <v>15</v>
      </c>
      <c r="H153" s="0" t="n">
        <v>0.669355350920102</v>
      </c>
      <c r="I153" s="0" t="n">
        <v>84.32592</v>
      </c>
      <c r="J153" s="0" t="n">
        <v>462</v>
      </c>
      <c r="K153" s="0" t="n">
        <f aca="false">I153*SUMIFS(syst_chauffage!$H$3:$H$27,syst_chauffage!$B$3:$B$27,D153,syst_chauffage!$C$3:$C$27,E153)</f>
        <v>170.303931238683</v>
      </c>
      <c r="L153" s="12" t="n">
        <f aca="false">H153*SUMIFS(syst_chauffage!$K$3:$K$27,syst_chauffage!$B$3:$B$27,D153,syst_chauffage!$C$3:$C$27,E153)</f>
        <v>0.669355350920102</v>
      </c>
      <c r="N153" s="0" t="str">
        <f aca="false">A153</f>
        <v>Café Hôtel Restaurant</v>
      </c>
      <c r="O153" s="0" t="str">
        <f aca="false">B153</f>
        <v>Café, cantine, traiteur</v>
      </c>
      <c r="P153" s="0" t="str">
        <f aca="false">C153</f>
        <v>Petite cantine</v>
      </c>
      <c r="Q153" s="0" t="str">
        <f aca="false">D153</f>
        <v>Chaudière gaz</v>
      </c>
      <c r="R153" s="0" t="str">
        <f aca="false">E153</f>
        <v>Gaz</v>
      </c>
      <c r="S153" s="0" t="str">
        <f aca="false">F153</f>
        <v>0204790404</v>
      </c>
      <c r="T153" s="0" t="str">
        <f aca="false">G153</f>
        <v>1</v>
      </c>
      <c r="U153" s="0" t="n">
        <f aca="false">L153</f>
        <v>0.669355350920102</v>
      </c>
      <c r="V153" s="0" t="n">
        <f aca="false">K153</f>
        <v>170.303931238683</v>
      </c>
      <c r="W153" s="0" t="n">
        <f aca="false">J153</f>
        <v>462</v>
      </c>
    </row>
    <row r="154" customFormat="false" ht="12.8" hidden="false" customHeight="false" outlineLevel="0" collapsed="false">
      <c r="A154" s="0" t="s">
        <v>73</v>
      </c>
      <c r="B154" s="0" t="s">
        <v>203</v>
      </c>
      <c r="C154" s="0" t="s">
        <v>249</v>
      </c>
      <c r="D154" s="0" t="s">
        <v>29</v>
      </c>
      <c r="E154" s="0" t="s">
        <v>30</v>
      </c>
      <c r="F154" s="0" t="s">
        <v>254</v>
      </c>
      <c r="G154" s="0" t="s">
        <v>15</v>
      </c>
      <c r="H154" s="0" t="n">
        <v>0.92</v>
      </c>
      <c r="I154" s="0" t="n">
        <v>10.4</v>
      </c>
      <c r="J154" s="0" t="n">
        <v>0</v>
      </c>
      <c r="K154" s="0" t="n">
        <f aca="false">I154*SUMIFS(syst_chauffage!$H$3:$H$27,syst_chauffage!$B$3:$B$27,D154,syst_chauffage!$C$3:$C$27,E154)</f>
        <v>3</v>
      </c>
      <c r="L154" s="12" t="n">
        <f aca="false">H154*SUMIFS(syst_chauffage!$K$3:$K$27,syst_chauffage!$B$3:$B$27,D154,syst_chauffage!$C$3:$C$27,E154)</f>
        <v>0.92</v>
      </c>
      <c r="N154" s="0" t="str">
        <f aca="false">A154</f>
        <v>Café Hôtel Restaurant</v>
      </c>
      <c r="O154" s="0" t="str">
        <f aca="false">B154</f>
        <v>Café, cantine, traiteur</v>
      </c>
      <c r="P154" s="0" t="str">
        <f aca="false">C154</f>
        <v>Petite cantine</v>
      </c>
      <c r="Q154" s="0" t="str">
        <f aca="false">D154</f>
        <v>Electrique direct</v>
      </c>
      <c r="R154" s="0" t="str">
        <f aca="false">E154</f>
        <v>Electricité</v>
      </c>
      <c r="S154" s="0" t="str">
        <f aca="false">F154</f>
        <v>0204790602</v>
      </c>
      <c r="T154" s="0" t="str">
        <f aca="false">G154</f>
        <v>1</v>
      </c>
      <c r="U154" s="0" t="n">
        <f aca="false">L154</f>
        <v>0.92</v>
      </c>
      <c r="V154" s="0" t="n">
        <f aca="false">K154</f>
        <v>3</v>
      </c>
      <c r="W154" s="0" t="n">
        <f aca="false">J154</f>
        <v>0</v>
      </c>
    </row>
    <row r="155" customFormat="false" ht="12.8" hidden="false" customHeight="false" outlineLevel="0" collapsed="false">
      <c r="A155" s="0" t="s">
        <v>73</v>
      </c>
      <c r="B155" s="0" t="s">
        <v>203</v>
      </c>
      <c r="C155" s="0" t="s">
        <v>249</v>
      </c>
      <c r="D155" s="0" t="s">
        <v>36</v>
      </c>
      <c r="E155" s="0" t="s">
        <v>30</v>
      </c>
      <c r="F155" s="0" t="s">
        <v>255</v>
      </c>
      <c r="G155" s="0" t="s">
        <v>15</v>
      </c>
      <c r="H155" s="0" t="n">
        <v>2.94489544186046</v>
      </c>
      <c r="I155" s="0" t="n">
        <v>47.8818659998189</v>
      </c>
      <c r="J155" s="0" t="n">
        <v>738</v>
      </c>
      <c r="K155" s="0" t="n">
        <f aca="false">I155*SUMIFS(syst_chauffage!$H$3:$H$27,syst_chauffage!$B$3:$B$27,D155,syst_chauffage!$C$3:$C$27,E155)</f>
        <v>29.6225043621658</v>
      </c>
      <c r="L155" s="12" t="n">
        <f aca="false">H155*SUMIFS(syst_chauffage!$K$3:$K$27,syst_chauffage!$B$3:$B$27,D155,syst_chauffage!$C$3:$C$27,E155)</f>
        <v>2.47427325480779</v>
      </c>
      <c r="N155" s="0" t="str">
        <f aca="false">A155</f>
        <v>Café Hôtel Restaurant</v>
      </c>
      <c r="O155" s="0" t="str">
        <f aca="false">B155</f>
        <v>Café, cantine, traiteur</v>
      </c>
      <c r="P155" s="0" t="str">
        <f aca="false">C155</f>
        <v>Petite cantine</v>
      </c>
      <c r="Q155" s="0" t="str">
        <f aca="false">D155</f>
        <v>PAC</v>
      </c>
      <c r="R155" s="0" t="str">
        <f aca="false">E155</f>
        <v>Electricité</v>
      </c>
      <c r="S155" s="0" t="str">
        <f aca="false">F155</f>
        <v>0204790902</v>
      </c>
      <c r="T155" s="0" t="str">
        <f aca="false">G155</f>
        <v>1</v>
      </c>
      <c r="U155" s="0" t="n">
        <f aca="false">L155</f>
        <v>2.47427325480779</v>
      </c>
      <c r="V155" s="0" t="n">
        <f aca="false">K155</f>
        <v>29.6225043621658</v>
      </c>
      <c r="W155" s="0" t="n">
        <f aca="false">J155</f>
        <v>738</v>
      </c>
    </row>
    <row r="156" customFormat="false" ht="12.8" hidden="false" customHeight="false" outlineLevel="0" collapsed="false">
      <c r="A156" s="0" t="s">
        <v>73</v>
      </c>
      <c r="B156" s="0" t="s">
        <v>203</v>
      </c>
      <c r="C156" s="0" t="s">
        <v>249</v>
      </c>
      <c r="D156" s="0" t="s">
        <v>42</v>
      </c>
      <c r="E156" s="0" t="s">
        <v>30</v>
      </c>
      <c r="F156" s="0" t="s">
        <v>256</v>
      </c>
      <c r="G156" s="0" t="s">
        <v>15</v>
      </c>
      <c r="H156" s="0" t="n">
        <v>2.80410195348837</v>
      </c>
      <c r="I156" s="0" t="n">
        <v>139.71027</v>
      </c>
      <c r="J156" s="0" t="n">
        <v>738</v>
      </c>
      <c r="K156" s="0" t="n">
        <f aca="false">I156*SUMIFS(syst_chauffage!$H$3:$H$27,syst_chauffage!$B$3:$B$27,D156,syst_chauffage!$C$3:$C$27,E156)</f>
        <v>126.11537598978</v>
      </c>
      <c r="L156" s="12" t="n">
        <f aca="false">H156*SUMIFS(syst_chauffage!$K$3:$K$27,syst_chauffage!$B$3:$B$27,D156,syst_chauffage!$C$3:$C$27,E156)</f>
        <v>2.49996610303434</v>
      </c>
      <c r="N156" s="0" t="str">
        <f aca="false">A156</f>
        <v>Café Hôtel Restaurant</v>
      </c>
      <c r="O156" s="0" t="str">
        <f aca="false">B156</f>
        <v>Café, cantine, traiteur</v>
      </c>
      <c r="P156" s="0" t="str">
        <f aca="false">C156</f>
        <v>Petite cantine</v>
      </c>
      <c r="Q156" s="0" t="str">
        <f aca="false">D156</f>
        <v>Rooftop</v>
      </c>
      <c r="R156" s="0" t="str">
        <f aca="false">E156</f>
        <v>Electricité</v>
      </c>
      <c r="S156" s="0" t="str">
        <f aca="false">F156</f>
        <v>0204791002</v>
      </c>
      <c r="T156" s="0" t="str">
        <f aca="false">G156</f>
        <v>1</v>
      </c>
      <c r="U156" s="0" t="n">
        <f aca="false">L156</f>
        <v>2.49996610303434</v>
      </c>
      <c r="V156" s="0" t="n">
        <f aca="false">K156</f>
        <v>126.11537598978</v>
      </c>
      <c r="W156" s="0" t="n">
        <f aca="false">J156</f>
        <v>738</v>
      </c>
    </row>
    <row r="157" customFormat="false" ht="12.8" hidden="false" customHeight="false" outlineLevel="0" collapsed="false">
      <c r="A157" s="0" t="s">
        <v>73</v>
      </c>
      <c r="B157" s="0" t="s">
        <v>203</v>
      </c>
      <c r="C157" s="0" t="s">
        <v>249</v>
      </c>
      <c r="D157" s="0" t="s">
        <v>51</v>
      </c>
      <c r="E157" s="0" t="s">
        <v>57</v>
      </c>
      <c r="F157" s="0" t="s">
        <v>257</v>
      </c>
      <c r="G157" s="0" t="s">
        <v>15</v>
      </c>
      <c r="H157" s="0" t="n">
        <v>0.848845734156867</v>
      </c>
      <c r="I157" s="0" t="n">
        <v>92.225</v>
      </c>
      <c r="J157" s="0" t="n">
        <v>0</v>
      </c>
      <c r="K157" s="0" t="n">
        <f aca="false">I157*SUMIFS(syst_chauffage!$H$3:$H$27,syst_chauffage!$B$3:$B$27,D157,syst_chauffage!$C$3:$C$27,E157)</f>
        <v>195.411296807628</v>
      </c>
      <c r="L157" s="12" t="n">
        <f aca="false">H157*SUMIFS(syst_chauffage!$K$3:$K$27,syst_chauffage!$B$3:$B$27,D157,syst_chauffage!$C$3:$C$27,E157)</f>
        <v>0.848845734156867</v>
      </c>
      <c r="N157" s="0" t="str">
        <f aca="false">A157</f>
        <v>Café Hôtel Restaurant</v>
      </c>
      <c r="O157" s="0" t="str">
        <f aca="false">B157</f>
        <v>Café, cantine, traiteur</v>
      </c>
      <c r="P157" s="0" t="str">
        <f aca="false">C157</f>
        <v>Petite cantine</v>
      </c>
      <c r="Q157" s="0" t="str">
        <f aca="false">D157</f>
        <v>Autre système centralisé performant</v>
      </c>
      <c r="R157" s="0" t="str">
        <f aca="false">E157</f>
        <v>Autres</v>
      </c>
      <c r="S157" s="0" t="str">
        <f aca="false">F157</f>
        <v>0204792101</v>
      </c>
      <c r="T157" s="0" t="str">
        <f aca="false">G157</f>
        <v>1</v>
      </c>
      <c r="U157" s="0" t="n">
        <f aca="false">L157</f>
        <v>0.848845734156867</v>
      </c>
      <c r="V157" s="0" t="n">
        <f aca="false">K157</f>
        <v>195.411296807628</v>
      </c>
      <c r="W157" s="0" t="n">
        <f aca="false">J157</f>
        <v>0</v>
      </c>
    </row>
    <row r="158" customFormat="false" ht="12.8" hidden="false" customHeight="false" outlineLevel="0" collapsed="false">
      <c r="A158" s="0" t="s">
        <v>73</v>
      </c>
      <c r="B158" s="0" t="s">
        <v>203</v>
      </c>
      <c r="C158" s="0" t="s">
        <v>249</v>
      </c>
      <c r="D158" s="0" t="s">
        <v>51</v>
      </c>
      <c r="E158" s="0" t="s">
        <v>58</v>
      </c>
      <c r="F158" s="0" t="s">
        <v>258</v>
      </c>
      <c r="G158" s="0" t="s">
        <v>15</v>
      </c>
      <c r="H158" s="0" t="n">
        <v>0.797732058360888</v>
      </c>
      <c r="I158" s="0" t="n">
        <v>92.225</v>
      </c>
      <c r="J158" s="0" t="n">
        <v>935</v>
      </c>
      <c r="K158" s="0" t="n">
        <f aca="false">I158*SUMIFS(syst_chauffage!$H$3:$H$27,syst_chauffage!$B$3:$B$27,D158,syst_chauffage!$C$3:$C$27,E158)</f>
        <v>196.8081045293</v>
      </c>
      <c r="L158" s="12" t="n">
        <f aca="false">H158*SUMIFS(syst_chauffage!$K$3:$K$27,syst_chauffage!$B$3:$B$27,D158,syst_chauffage!$C$3:$C$27,E158)</f>
        <v>0.797732058360888</v>
      </c>
      <c r="N158" s="0" t="str">
        <f aca="false">A158</f>
        <v>Café Hôtel Restaurant</v>
      </c>
      <c r="O158" s="0" t="str">
        <f aca="false">B158</f>
        <v>Café, cantine, traiteur</v>
      </c>
      <c r="P158" s="0" t="str">
        <f aca="false">C158</f>
        <v>Petite cantine</v>
      </c>
      <c r="Q158" s="0" t="str">
        <f aca="false">D158</f>
        <v>Autre système centralisé performant</v>
      </c>
      <c r="R158" s="0" t="str">
        <f aca="false">E158</f>
        <v>Urbain</v>
      </c>
      <c r="S158" s="0" t="str">
        <f aca="false">F158</f>
        <v>0204792106</v>
      </c>
      <c r="T158" s="0" t="str">
        <f aca="false">G158</f>
        <v>1</v>
      </c>
      <c r="U158" s="0" t="n">
        <f aca="false">L158</f>
        <v>0.797732058360888</v>
      </c>
      <c r="V158" s="0" t="n">
        <f aca="false">K158</f>
        <v>196.8081045293</v>
      </c>
      <c r="W158" s="0" t="n">
        <f aca="false">J158</f>
        <v>935</v>
      </c>
    </row>
    <row r="159" customFormat="false" ht="12.8" hidden="false" customHeight="false" outlineLevel="0" collapsed="false">
      <c r="A159" s="0" t="s">
        <v>73</v>
      </c>
      <c r="B159" s="0" t="s">
        <v>203</v>
      </c>
      <c r="C159" s="0" t="s">
        <v>249</v>
      </c>
      <c r="D159" s="0" t="s">
        <v>27</v>
      </c>
      <c r="E159" s="0" t="s">
        <v>23</v>
      </c>
      <c r="F159" s="0" t="s">
        <v>259</v>
      </c>
      <c r="G159" s="0" t="s">
        <v>15</v>
      </c>
      <c r="H159" s="0" t="n">
        <v>0.746208777785911</v>
      </c>
      <c r="I159" s="0" t="n">
        <v>100.388</v>
      </c>
      <c r="J159" s="0" t="n">
        <v>1064</v>
      </c>
      <c r="K159" s="0" t="n">
        <f aca="false">I159*SUMIFS(syst_chauffage!$H$3:$H$27,syst_chauffage!$B$3:$B$27,D159,syst_chauffage!$C$3:$C$27,E159)</f>
        <v>257.435302664678</v>
      </c>
      <c r="L159" s="12" t="n">
        <f aca="false">H159*SUMIFS(syst_chauffage!$K$3:$K$27,syst_chauffage!$B$3:$B$27,D159,syst_chauffage!$C$3:$C$27,E159)</f>
        <v>0.746208777785911</v>
      </c>
      <c r="N159" s="0" t="str">
        <f aca="false">A159</f>
        <v>Café Hôtel Restaurant</v>
      </c>
      <c r="O159" s="0" t="str">
        <f aca="false">B159</f>
        <v>Café, cantine, traiteur</v>
      </c>
      <c r="P159" s="0" t="str">
        <f aca="false">C159</f>
        <v>Petite cantine</v>
      </c>
      <c r="Q159" s="0" t="str">
        <f aca="false">D159</f>
        <v>Chaudière condensation fioul</v>
      </c>
      <c r="R159" s="0" t="str">
        <f aca="false">E159</f>
        <v>Fioul</v>
      </c>
      <c r="S159" s="0" t="str">
        <f aca="false">F159</f>
        <v>0204792303</v>
      </c>
      <c r="T159" s="0" t="str">
        <f aca="false">G159</f>
        <v>1</v>
      </c>
      <c r="U159" s="0" t="n">
        <f aca="false">L159</f>
        <v>0.746208777785911</v>
      </c>
      <c r="V159" s="0" t="n">
        <f aca="false">K159</f>
        <v>257.435302664678</v>
      </c>
      <c r="W159" s="0" t="n">
        <f aca="false">J159</f>
        <v>1064</v>
      </c>
    </row>
    <row r="160" customFormat="false" ht="12.8" hidden="false" customHeight="false" outlineLevel="0" collapsed="false">
      <c r="A160" s="0" t="s">
        <v>73</v>
      </c>
      <c r="B160" s="0" t="s">
        <v>203</v>
      </c>
      <c r="C160" s="0" t="s">
        <v>249</v>
      </c>
      <c r="D160" s="0" t="s">
        <v>18</v>
      </c>
      <c r="E160" s="0" t="s">
        <v>14</v>
      </c>
      <c r="F160" s="0" t="s">
        <v>260</v>
      </c>
      <c r="G160" s="0" t="s">
        <v>15</v>
      </c>
      <c r="H160" s="0" t="n">
        <v>0.973811599538727</v>
      </c>
      <c r="I160" s="0" t="n">
        <v>100.388</v>
      </c>
      <c r="J160" s="0" t="n">
        <v>1064</v>
      </c>
      <c r="K160" s="0" t="n">
        <f aca="false">I160*SUMIFS(syst_chauffage!$H$3:$H$27,syst_chauffage!$B$3:$B$27,D160,syst_chauffage!$C$3:$C$27,E160)</f>
        <v>273.550164632969</v>
      </c>
      <c r="L160" s="12" t="n">
        <f aca="false">H160*SUMIFS(syst_chauffage!$K$3:$K$27,syst_chauffage!$B$3:$B$27,D160,syst_chauffage!$C$3:$C$27,E160)</f>
        <v>0.946006250128297</v>
      </c>
      <c r="N160" s="0" t="str">
        <f aca="false">A160</f>
        <v>Café Hôtel Restaurant</v>
      </c>
      <c r="O160" s="0" t="str">
        <f aca="false">B160</f>
        <v>Café, cantine, traiteur</v>
      </c>
      <c r="P160" s="0" t="str">
        <f aca="false">C160</f>
        <v>Petite cantine</v>
      </c>
      <c r="Q160" s="0" t="str">
        <f aca="false">D160</f>
        <v>Chaudière condensation gaz</v>
      </c>
      <c r="R160" s="0" t="str">
        <f aca="false">E160</f>
        <v>Gaz</v>
      </c>
      <c r="S160" s="0" t="str">
        <f aca="false">F160</f>
        <v>0204792404</v>
      </c>
      <c r="T160" s="0" t="str">
        <f aca="false">G160</f>
        <v>1</v>
      </c>
      <c r="U160" s="0" t="n">
        <f aca="false">L160</f>
        <v>0.946006250128297</v>
      </c>
      <c r="V160" s="0" t="n">
        <f aca="false">K160</f>
        <v>273.550164632969</v>
      </c>
      <c r="W160" s="0" t="n">
        <f aca="false">J160</f>
        <v>1064</v>
      </c>
    </row>
    <row r="161" customFormat="false" ht="12.8" hidden="false" customHeight="false" outlineLevel="0" collapsed="false">
      <c r="A161" s="0" t="s">
        <v>73</v>
      </c>
      <c r="B161" s="0" t="s">
        <v>203</v>
      </c>
      <c r="C161" s="0" t="s">
        <v>249</v>
      </c>
      <c r="D161" s="0" t="s">
        <v>32</v>
      </c>
      <c r="E161" s="0" t="s">
        <v>30</v>
      </c>
      <c r="F161" s="0" t="s">
        <v>261</v>
      </c>
      <c r="G161" s="0" t="s">
        <v>15</v>
      </c>
      <c r="H161" s="0" t="n">
        <v>1</v>
      </c>
      <c r="I161" s="0" t="n">
        <v>12</v>
      </c>
      <c r="J161" s="0" t="n">
        <v>0</v>
      </c>
      <c r="K161" s="0" t="n">
        <f aca="false">I161*SUMIFS(syst_chauffage!$H$3:$H$27,syst_chauffage!$B$3:$B$27,D161,syst_chauffage!$C$3:$C$27,E161)</f>
        <v>12</v>
      </c>
      <c r="L161" s="12" t="n">
        <f aca="false">H161*SUMIFS(syst_chauffage!$K$3:$K$27,syst_chauffage!$B$3:$B$27,D161,syst_chauffage!$C$3:$C$27,E161)</f>
        <v>1</v>
      </c>
      <c r="N161" s="0" t="str">
        <f aca="false">A161</f>
        <v>Café Hôtel Restaurant</v>
      </c>
      <c r="O161" s="0" t="str">
        <f aca="false">B161</f>
        <v>Café, cantine, traiteur</v>
      </c>
      <c r="P161" s="0" t="str">
        <f aca="false">C161</f>
        <v>Petite cantine</v>
      </c>
      <c r="Q161" s="0" t="str">
        <f aca="false">D161</f>
        <v>Electrique direct performant</v>
      </c>
      <c r="R161" s="0" t="str">
        <f aca="false">E161</f>
        <v>Electricité</v>
      </c>
      <c r="S161" s="0" t="str">
        <f aca="false">F161</f>
        <v>0204792602</v>
      </c>
      <c r="T161" s="0" t="str">
        <f aca="false">G161</f>
        <v>1</v>
      </c>
      <c r="U161" s="0" t="n">
        <f aca="false">L161</f>
        <v>1</v>
      </c>
      <c r="V161" s="0" t="n">
        <f aca="false">K161</f>
        <v>12</v>
      </c>
      <c r="W161" s="0" t="n">
        <f aca="false">J161</f>
        <v>0</v>
      </c>
    </row>
    <row r="162" customFormat="false" ht="12.8" hidden="false" customHeight="false" outlineLevel="0" collapsed="false">
      <c r="A162" s="0" t="s">
        <v>73</v>
      </c>
      <c r="B162" s="0" t="s">
        <v>203</v>
      </c>
      <c r="C162" s="0" t="s">
        <v>249</v>
      </c>
      <c r="D162" s="0" t="s">
        <v>38</v>
      </c>
      <c r="E162" s="0" t="s">
        <v>30</v>
      </c>
      <c r="F162" s="0" t="s">
        <v>262</v>
      </c>
      <c r="G162" s="0" t="s">
        <v>15</v>
      </c>
      <c r="H162" s="0" t="n">
        <v>3.39795627906976</v>
      </c>
      <c r="I162" s="0" t="n">
        <v>57.0022214283558</v>
      </c>
      <c r="J162" s="0" t="n">
        <v>792</v>
      </c>
      <c r="K162" s="0" t="n">
        <f aca="false">I162*SUMIFS(syst_chauffage!$H$3:$H$27,syst_chauffage!$B$3:$B$27,D162,syst_chauffage!$C$3:$C$27,E162)</f>
        <v>57.6174921193015</v>
      </c>
      <c r="L162" s="12" t="n">
        <f aca="false">H162*SUMIFS(syst_chauffage!$K$3:$K$27,syst_chauffage!$B$3:$B$27,D162,syst_chauffage!$C$3:$C$27,E162)</f>
        <v>3.03986496519792</v>
      </c>
      <c r="N162" s="0" t="str">
        <f aca="false">A162</f>
        <v>Café Hôtel Restaurant</v>
      </c>
      <c r="O162" s="0" t="str">
        <f aca="false">B162</f>
        <v>Café, cantine, traiteur</v>
      </c>
      <c r="P162" s="0" t="str">
        <f aca="false">C162</f>
        <v>Petite cantine</v>
      </c>
      <c r="Q162" s="0" t="str">
        <f aca="false">D162</f>
        <v>PAC performant</v>
      </c>
      <c r="R162" s="0" t="str">
        <f aca="false">E162</f>
        <v>Electricité</v>
      </c>
      <c r="S162" s="0" t="str">
        <f aca="false">F162</f>
        <v>0204792902</v>
      </c>
      <c r="T162" s="0" t="str">
        <f aca="false">G162</f>
        <v>1</v>
      </c>
      <c r="U162" s="0" t="n">
        <f aca="false">L162</f>
        <v>3.03986496519792</v>
      </c>
      <c r="V162" s="0" t="n">
        <f aca="false">K162</f>
        <v>57.6174921193015</v>
      </c>
      <c r="W162" s="0" t="n">
        <f aca="false">J162</f>
        <v>792</v>
      </c>
    </row>
    <row r="163" customFormat="false" ht="12.8" hidden="false" customHeight="false" outlineLevel="0" collapsed="false">
      <c r="A163" s="0" t="s">
        <v>73</v>
      </c>
      <c r="B163" s="0" t="s">
        <v>203</v>
      </c>
      <c r="C163" s="0" t="s">
        <v>249</v>
      </c>
      <c r="D163" s="0" t="s">
        <v>46</v>
      </c>
      <c r="E163" s="0" t="s">
        <v>30</v>
      </c>
      <c r="F163" s="0" t="s">
        <v>263</v>
      </c>
      <c r="G163" s="0" t="s">
        <v>15</v>
      </c>
      <c r="H163" s="0" t="n">
        <v>3.32861023255814</v>
      </c>
      <c r="I163" s="0" t="n">
        <v>166.32175</v>
      </c>
      <c r="J163" s="0" t="n">
        <v>792</v>
      </c>
      <c r="K163" s="0" t="n">
        <f aca="false">I163*SUMIFS(syst_chauffage!$H$3:$H$27,syst_chauffage!$B$3:$B$27,D163,syst_chauffage!$C$3:$C$27,E163)</f>
        <v>288.552848594266</v>
      </c>
      <c r="L163" s="12" t="n">
        <f aca="false">H163*SUMIFS(syst_chauffage!$K$3:$K$27,syst_chauffage!$B$3:$B$27,D163,syst_chauffage!$C$3:$C$27,E163)</f>
        <v>3.00077723502174</v>
      </c>
      <c r="N163" s="0" t="str">
        <f aca="false">A163</f>
        <v>Café Hôtel Restaurant</v>
      </c>
      <c r="O163" s="0" t="str">
        <f aca="false">B163</f>
        <v>Café, cantine, traiteur</v>
      </c>
      <c r="P163" s="0" t="str">
        <f aca="false">C163</f>
        <v>Petite cantine</v>
      </c>
      <c r="Q163" s="0" t="str">
        <f aca="false">D163</f>
        <v>Rooftop performant</v>
      </c>
      <c r="R163" s="0" t="str">
        <f aca="false">E163</f>
        <v>Electricité</v>
      </c>
      <c r="S163" s="0" t="str">
        <f aca="false">F163</f>
        <v>0204793002</v>
      </c>
      <c r="T163" s="0" t="str">
        <f aca="false">G163</f>
        <v>1</v>
      </c>
      <c r="U163" s="0" t="n">
        <f aca="false">L163</f>
        <v>3.00077723502174</v>
      </c>
      <c r="V163" s="0" t="n">
        <f aca="false">K163</f>
        <v>288.552848594266</v>
      </c>
      <c r="W163" s="0" t="n">
        <f aca="false">J163</f>
        <v>792</v>
      </c>
    </row>
    <row r="164" customFormat="false" ht="12.8" hidden="false" customHeight="false" outlineLevel="0" collapsed="false">
      <c r="A164" s="0" t="s">
        <v>73</v>
      </c>
      <c r="B164" s="0" t="s">
        <v>264</v>
      </c>
      <c r="C164" s="0" t="s">
        <v>265</v>
      </c>
      <c r="D164" s="0" t="s">
        <v>19</v>
      </c>
      <c r="E164" s="0" t="s">
        <v>57</v>
      </c>
      <c r="F164" s="0" t="s">
        <v>266</v>
      </c>
      <c r="G164" s="0" t="s">
        <v>15</v>
      </c>
      <c r="H164" s="0" t="n">
        <v>0.698966267666589</v>
      </c>
      <c r="I164" s="0" t="n">
        <v>19.8331323736674</v>
      </c>
      <c r="J164" s="0" t="n">
        <v>0</v>
      </c>
      <c r="K164" s="0" t="n">
        <f aca="false">I164*SUMIFS(syst_chauffage!$H$3:$H$27,syst_chauffage!$B$3:$B$27,D164,syst_chauffage!$C$3:$C$27,E164)</f>
        <v>27.6171741968474</v>
      </c>
      <c r="L164" s="12" t="n">
        <f aca="false">H164*SUMIFS(syst_chauffage!$K$3:$K$27,syst_chauffage!$B$3:$B$27,D164,syst_chauffage!$C$3:$C$27,E164)</f>
        <v>0.698966267666589</v>
      </c>
      <c r="N164" s="0" t="str">
        <f aca="false">A164</f>
        <v>Café Hôtel Restaurant</v>
      </c>
      <c r="O164" s="0" t="str">
        <f aca="false">B164</f>
        <v>Hôtel avec restaurant</v>
      </c>
      <c r="P164" s="0" t="str">
        <f aca="false">C164</f>
        <v>Grand Hotel avec restaurant Bas de gamme</v>
      </c>
      <c r="Q164" s="0" t="str">
        <f aca="false">D164</f>
        <v>Autre système centralisé</v>
      </c>
      <c r="R164" s="0" t="str">
        <f aca="false">E164</f>
        <v>Autres</v>
      </c>
      <c r="S164" s="0" t="str">
        <f aca="false">F164</f>
        <v>0218200101</v>
      </c>
      <c r="T164" s="0" t="str">
        <f aca="false">G164</f>
        <v>1</v>
      </c>
      <c r="U164" s="0" t="n">
        <f aca="false">L164</f>
        <v>0.698966267666589</v>
      </c>
      <c r="V164" s="0" t="n">
        <f aca="false">K164</f>
        <v>27.6171741968474</v>
      </c>
      <c r="W164" s="0" t="n">
        <f aca="false">J164</f>
        <v>0</v>
      </c>
    </row>
    <row r="165" customFormat="false" ht="12.8" hidden="false" customHeight="false" outlineLevel="0" collapsed="false">
      <c r="A165" s="0" t="s">
        <v>73</v>
      </c>
      <c r="B165" s="0" t="s">
        <v>264</v>
      </c>
      <c r="C165" s="0" t="s">
        <v>265</v>
      </c>
      <c r="D165" s="0" t="s">
        <v>19</v>
      </c>
      <c r="E165" s="0" t="s">
        <v>58</v>
      </c>
      <c r="F165" s="0" t="s">
        <v>267</v>
      </c>
      <c r="G165" s="0" t="s">
        <v>15</v>
      </c>
      <c r="H165" s="0" t="n">
        <v>0.61410143551778</v>
      </c>
      <c r="I165" s="0" t="n">
        <v>19.9952667338047</v>
      </c>
      <c r="J165" s="0" t="n">
        <v>935</v>
      </c>
      <c r="K165" s="0" t="n">
        <f aca="false">I165*SUMIFS(syst_chauffage!$H$3:$H$27,syst_chauffage!$B$3:$B$27,D165,syst_chauffage!$C$3:$C$27,E165)</f>
        <v>32.8912058184732</v>
      </c>
      <c r="L165" s="12" t="n">
        <f aca="false">H165*SUMIFS(syst_chauffage!$K$3:$K$27,syst_chauffage!$B$3:$B$27,D165,syst_chauffage!$C$3:$C$27,E165)</f>
        <v>0.61410143551778</v>
      </c>
      <c r="N165" s="0" t="str">
        <f aca="false">A165</f>
        <v>Café Hôtel Restaurant</v>
      </c>
      <c r="O165" s="0" t="str">
        <f aca="false">B165</f>
        <v>Hôtel avec restaurant</v>
      </c>
      <c r="P165" s="0" t="str">
        <f aca="false">C165</f>
        <v>Grand Hotel avec restaurant Bas de gamme</v>
      </c>
      <c r="Q165" s="0" t="str">
        <f aca="false">D165</f>
        <v>Autre système centralisé</v>
      </c>
      <c r="R165" s="0" t="str">
        <f aca="false">E165</f>
        <v>Urbain</v>
      </c>
      <c r="S165" s="0" t="str">
        <f aca="false">F165</f>
        <v>0218200106</v>
      </c>
      <c r="T165" s="0" t="str">
        <f aca="false">G165</f>
        <v>1</v>
      </c>
      <c r="U165" s="0" t="n">
        <f aca="false">L165</f>
        <v>0.61410143551778</v>
      </c>
      <c r="V165" s="0" t="n">
        <f aca="false">K165</f>
        <v>32.8912058184732</v>
      </c>
      <c r="W165" s="0" t="n">
        <f aca="false">J165</f>
        <v>935</v>
      </c>
    </row>
    <row r="166" customFormat="false" ht="12.8" hidden="false" customHeight="false" outlineLevel="0" collapsed="false">
      <c r="A166" s="0" t="s">
        <v>73</v>
      </c>
      <c r="B166" s="0" t="s">
        <v>264</v>
      </c>
      <c r="C166" s="0" t="s">
        <v>265</v>
      </c>
      <c r="D166" s="0" t="s">
        <v>22</v>
      </c>
      <c r="E166" s="0" t="s">
        <v>23</v>
      </c>
      <c r="F166" s="0" t="s">
        <v>268</v>
      </c>
      <c r="G166" s="0" t="s">
        <v>15</v>
      </c>
      <c r="H166" s="0" t="n">
        <v>0.565301453501175</v>
      </c>
      <c r="I166" s="0" t="n">
        <v>12.3908051459665</v>
      </c>
      <c r="J166" s="0" t="n">
        <v>0</v>
      </c>
      <c r="K166" s="0" t="n">
        <f aca="false">I166*SUMIFS(syst_chauffage!$H$3:$H$27,syst_chauffage!$B$3:$B$27,D166,syst_chauffage!$C$3:$C$27,E166)</f>
        <v>21.8204867570809</v>
      </c>
      <c r="L166" s="12" t="n">
        <f aca="false">H166*SUMIFS(syst_chauffage!$K$3:$K$27,syst_chauffage!$B$3:$B$27,D166,syst_chauffage!$C$3:$C$27,E166)</f>
        <v>0.565301453501175</v>
      </c>
      <c r="N166" s="0" t="str">
        <f aca="false">A166</f>
        <v>Café Hôtel Restaurant</v>
      </c>
      <c r="O166" s="0" t="str">
        <f aca="false">B166</f>
        <v>Hôtel avec restaurant</v>
      </c>
      <c r="P166" s="0" t="str">
        <f aca="false">C166</f>
        <v>Grand Hotel avec restaurant Bas de gamme</v>
      </c>
      <c r="Q166" s="0" t="str">
        <f aca="false">D166</f>
        <v>Chaudière fioul</v>
      </c>
      <c r="R166" s="0" t="str">
        <f aca="false">E166</f>
        <v>Fioul</v>
      </c>
      <c r="S166" s="0" t="str">
        <f aca="false">F166</f>
        <v>0218200303</v>
      </c>
      <c r="T166" s="0" t="str">
        <f aca="false">G166</f>
        <v>1</v>
      </c>
      <c r="U166" s="0" t="n">
        <f aca="false">L166</f>
        <v>0.565301453501175</v>
      </c>
      <c r="V166" s="0" t="n">
        <f aca="false">K166</f>
        <v>21.8204867570809</v>
      </c>
      <c r="W166" s="0" t="n">
        <f aca="false">J166</f>
        <v>0</v>
      </c>
    </row>
    <row r="167" customFormat="false" ht="12.8" hidden="false" customHeight="false" outlineLevel="0" collapsed="false">
      <c r="A167" s="0" t="s">
        <v>73</v>
      </c>
      <c r="B167" s="0" t="s">
        <v>264</v>
      </c>
      <c r="C167" s="0" t="s">
        <v>265</v>
      </c>
      <c r="D167" s="0" t="s">
        <v>13</v>
      </c>
      <c r="E167" s="0" t="s">
        <v>14</v>
      </c>
      <c r="F167" s="0" t="s">
        <v>269</v>
      </c>
      <c r="G167" s="0" t="s">
        <v>15</v>
      </c>
      <c r="H167" s="0" t="n">
        <v>0.681007327530916</v>
      </c>
      <c r="I167" s="0" t="n">
        <v>9.03134682383983</v>
      </c>
      <c r="J167" s="0" t="n">
        <v>462</v>
      </c>
      <c r="K167" s="0" t="n">
        <f aca="false">I167*SUMIFS(syst_chauffage!$H$3:$H$27,syst_chauffage!$B$3:$B$27,D167,syst_chauffage!$C$3:$C$27,E167)</f>
        <v>18.2396334185257</v>
      </c>
      <c r="L167" s="12" t="n">
        <f aca="false">H167*SUMIFS(syst_chauffage!$K$3:$K$27,syst_chauffage!$B$3:$B$27,D167,syst_chauffage!$C$3:$C$27,E167)</f>
        <v>0.681007327530916</v>
      </c>
      <c r="N167" s="0" t="str">
        <f aca="false">A167</f>
        <v>Café Hôtel Restaurant</v>
      </c>
      <c r="O167" s="0" t="str">
        <f aca="false">B167</f>
        <v>Hôtel avec restaurant</v>
      </c>
      <c r="P167" s="0" t="str">
        <f aca="false">C167</f>
        <v>Grand Hotel avec restaurant Bas de gamme</v>
      </c>
      <c r="Q167" s="0" t="str">
        <f aca="false">D167</f>
        <v>Chaudière gaz</v>
      </c>
      <c r="R167" s="0" t="str">
        <f aca="false">E167</f>
        <v>Gaz</v>
      </c>
      <c r="S167" s="0" t="str">
        <f aca="false">F167</f>
        <v>0218200404</v>
      </c>
      <c r="T167" s="0" t="str">
        <f aca="false">G167</f>
        <v>1</v>
      </c>
      <c r="U167" s="0" t="n">
        <f aca="false">L167</f>
        <v>0.681007327530916</v>
      </c>
      <c r="V167" s="0" t="n">
        <f aca="false">K167</f>
        <v>18.2396334185257</v>
      </c>
      <c r="W167" s="0" t="n">
        <f aca="false">J167</f>
        <v>462</v>
      </c>
    </row>
    <row r="168" customFormat="false" ht="12.8" hidden="false" customHeight="false" outlineLevel="0" collapsed="false">
      <c r="A168" s="0" t="s">
        <v>73</v>
      </c>
      <c r="B168" s="0" t="s">
        <v>264</v>
      </c>
      <c r="C168" s="0" t="s">
        <v>265</v>
      </c>
      <c r="D168" s="0" t="s">
        <v>29</v>
      </c>
      <c r="E168" s="0" t="s">
        <v>30</v>
      </c>
      <c r="F168" s="0" t="s">
        <v>270</v>
      </c>
      <c r="G168" s="0" t="s">
        <v>15</v>
      </c>
      <c r="H168" s="0" t="n">
        <v>0.92</v>
      </c>
      <c r="I168" s="0" t="n">
        <v>10.4</v>
      </c>
      <c r="J168" s="0" t="n">
        <v>0</v>
      </c>
      <c r="K168" s="0" t="n">
        <f aca="false">I168*SUMIFS(syst_chauffage!$H$3:$H$27,syst_chauffage!$B$3:$B$27,D168,syst_chauffage!$C$3:$C$27,E168)</f>
        <v>3</v>
      </c>
      <c r="L168" s="12" t="n">
        <f aca="false">H168*SUMIFS(syst_chauffage!$K$3:$K$27,syst_chauffage!$B$3:$B$27,D168,syst_chauffage!$C$3:$C$27,E168)</f>
        <v>0.92</v>
      </c>
      <c r="N168" s="0" t="str">
        <f aca="false">A168</f>
        <v>Café Hôtel Restaurant</v>
      </c>
      <c r="O168" s="0" t="str">
        <f aca="false">B168</f>
        <v>Hôtel avec restaurant</v>
      </c>
      <c r="P168" s="0" t="str">
        <f aca="false">C168</f>
        <v>Grand Hotel avec restaurant Bas de gamme</v>
      </c>
      <c r="Q168" s="0" t="str">
        <f aca="false">D168</f>
        <v>Electrique direct</v>
      </c>
      <c r="R168" s="0" t="str">
        <f aca="false">E168</f>
        <v>Electricité</v>
      </c>
      <c r="S168" s="0" t="str">
        <f aca="false">F168</f>
        <v>0218200602</v>
      </c>
      <c r="T168" s="0" t="str">
        <f aca="false">G168</f>
        <v>1</v>
      </c>
      <c r="U168" s="0" t="n">
        <f aca="false">L168</f>
        <v>0.92</v>
      </c>
      <c r="V168" s="0" t="n">
        <f aca="false">K168</f>
        <v>3</v>
      </c>
      <c r="W168" s="0" t="n">
        <f aca="false">J168</f>
        <v>0</v>
      </c>
    </row>
    <row r="169" customFormat="false" ht="12.8" hidden="false" customHeight="false" outlineLevel="0" collapsed="false">
      <c r="A169" s="0" t="s">
        <v>73</v>
      </c>
      <c r="B169" s="0" t="s">
        <v>264</v>
      </c>
      <c r="C169" s="0" t="s">
        <v>265</v>
      </c>
      <c r="D169" s="0" t="s">
        <v>36</v>
      </c>
      <c r="E169" s="0" t="s">
        <v>30</v>
      </c>
      <c r="F169" s="0" t="s">
        <v>271</v>
      </c>
      <c r="G169" s="0" t="s">
        <v>15</v>
      </c>
      <c r="H169" s="0" t="n">
        <v>2.94489544186046</v>
      </c>
      <c r="I169" s="0" t="n">
        <v>53.3763303211263</v>
      </c>
      <c r="J169" s="0" t="n">
        <v>738</v>
      </c>
      <c r="K169" s="0" t="n">
        <f aca="false">I169*SUMIFS(syst_chauffage!$H$3:$H$27,syst_chauffage!$B$3:$B$27,D169,syst_chauffage!$C$3:$C$27,E169)</f>
        <v>33.0216992332743</v>
      </c>
      <c r="L169" s="12" t="n">
        <f aca="false">H169*SUMIFS(syst_chauffage!$K$3:$K$27,syst_chauffage!$B$3:$B$27,D169,syst_chauffage!$C$3:$C$27,E169)</f>
        <v>2.47427325480779</v>
      </c>
      <c r="N169" s="0" t="str">
        <f aca="false">A169</f>
        <v>Café Hôtel Restaurant</v>
      </c>
      <c r="O169" s="0" t="str">
        <f aca="false">B169</f>
        <v>Hôtel avec restaurant</v>
      </c>
      <c r="P169" s="0" t="str">
        <f aca="false">C169</f>
        <v>Grand Hotel avec restaurant Bas de gamme</v>
      </c>
      <c r="Q169" s="0" t="str">
        <f aca="false">D169</f>
        <v>PAC</v>
      </c>
      <c r="R169" s="0" t="str">
        <f aca="false">E169</f>
        <v>Electricité</v>
      </c>
      <c r="S169" s="0" t="str">
        <f aca="false">F169</f>
        <v>0218200902</v>
      </c>
      <c r="T169" s="0" t="str">
        <f aca="false">G169</f>
        <v>1</v>
      </c>
      <c r="U169" s="0" t="n">
        <f aca="false">L169</f>
        <v>2.47427325480779</v>
      </c>
      <c r="V169" s="0" t="n">
        <f aca="false">K169</f>
        <v>33.0216992332743</v>
      </c>
      <c r="W169" s="0" t="n">
        <f aca="false">J169</f>
        <v>738</v>
      </c>
    </row>
    <row r="170" customFormat="false" ht="12.8" hidden="false" customHeight="false" outlineLevel="0" collapsed="false">
      <c r="A170" s="0" t="s">
        <v>73</v>
      </c>
      <c r="B170" s="0" t="s">
        <v>264</v>
      </c>
      <c r="C170" s="0" t="s">
        <v>265</v>
      </c>
      <c r="D170" s="0" t="s">
        <v>42</v>
      </c>
      <c r="E170" s="0" t="s">
        <v>30</v>
      </c>
      <c r="F170" s="0" t="s">
        <v>272</v>
      </c>
      <c r="G170" s="0" t="s">
        <v>15</v>
      </c>
      <c r="H170" s="0" t="n">
        <v>2.80410195348837</v>
      </c>
      <c r="I170" s="0" t="n">
        <v>24.3096112544748</v>
      </c>
      <c r="J170" s="0" t="n">
        <v>738</v>
      </c>
      <c r="K170" s="0" t="n">
        <f aca="false">I170*SUMIFS(syst_chauffage!$H$3:$H$27,syst_chauffage!$B$3:$B$27,D170,syst_chauffage!$C$3:$C$27,E170)</f>
        <v>21.9440973346016</v>
      </c>
      <c r="L170" s="12" t="n">
        <f aca="false">H170*SUMIFS(syst_chauffage!$K$3:$K$27,syst_chauffage!$B$3:$B$27,D170,syst_chauffage!$C$3:$C$27,E170)</f>
        <v>2.49996610303434</v>
      </c>
      <c r="N170" s="0" t="str">
        <f aca="false">A170</f>
        <v>Café Hôtel Restaurant</v>
      </c>
      <c r="O170" s="0" t="str">
        <f aca="false">B170</f>
        <v>Hôtel avec restaurant</v>
      </c>
      <c r="P170" s="0" t="str">
        <f aca="false">C170</f>
        <v>Grand Hotel avec restaurant Bas de gamme</v>
      </c>
      <c r="Q170" s="0" t="str">
        <f aca="false">D170</f>
        <v>Rooftop</v>
      </c>
      <c r="R170" s="0" t="str">
        <f aca="false">E170</f>
        <v>Electricité</v>
      </c>
      <c r="S170" s="0" t="str">
        <f aca="false">F170</f>
        <v>0218201002</v>
      </c>
      <c r="T170" s="0" t="str">
        <f aca="false">G170</f>
        <v>1</v>
      </c>
      <c r="U170" s="0" t="n">
        <f aca="false">L170</f>
        <v>2.49996610303434</v>
      </c>
      <c r="V170" s="0" t="n">
        <f aca="false">K170</f>
        <v>21.9440973346016</v>
      </c>
      <c r="W170" s="0" t="n">
        <f aca="false">J170</f>
        <v>738</v>
      </c>
    </row>
    <row r="171" customFormat="false" ht="12.8" hidden="false" customHeight="false" outlineLevel="0" collapsed="false">
      <c r="A171" s="0" t="s">
        <v>73</v>
      </c>
      <c r="B171" s="0" t="s">
        <v>264</v>
      </c>
      <c r="C171" s="0" t="s">
        <v>265</v>
      </c>
      <c r="D171" s="0" t="s">
        <v>51</v>
      </c>
      <c r="E171" s="0" t="s">
        <v>57</v>
      </c>
      <c r="F171" s="0" t="s">
        <v>273</v>
      </c>
      <c r="G171" s="0" t="s">
        <v>15</v>
      </c>
      <c r="H171" s="0" t="n">
        <v>0.806499539615295</v>
      </c>
      <c r="I171" s="0" t="n">
        <v>23.6108718734136</v>
      </c>
      <c r="J171" s="0" t="n">
        <v>0</v>
      </c>
      <c r="K171" s="0" t="n">
        <f aca="false">I171*SUMIFS(syst_chauffage!$H$3:$H$27,syst_chauffage!$B$3:$B$27,D171,syst_chauffage!$C$3:$C$27,E171)</f>
        <v>50.0279868966387</v>
      </c>
      <c r="L171" s="12" t="n">
        <f aca="false">H171*SUMIFS(syst_chauffage!$K$3:$K$27,syst_chauffage!$B$3:$B$27,D171,syst_chauffage!$C$3:$C$27,E171)</f>
        <v>0.806499539615295</v>
      </c>
      <c r="N171" s="0" t="str">
        <f aca="false">A171</f>
        <v>Café Hôtel Restaurant</v>
      </c>
      <c r="O171" s="0" t="str">
        <f aca="false">B171</f>
        <v>Hôtel avec restaurant</v>
      </c>
      <c r="P171" s="0" t="str">
        <f aca="false">C171</f>
        <v>Grand Hotel avec restaurant Bas de gamme</v>
      </c>
      <c r="Q171" s="0" t="str">
        <f aca="false">D171</f>
        <v>Autre système centralisé performant</v>
      </c>
      <c r="R171" s="0" t="str">
        <f aca="false">E171</f>
        <v>Autres</v>
      </c>
      <c r="S171" s="0" t="str">
        <f aca="false">F171</f>
        <v>0218202101</v>
      </c>
      <c r="T171" s="0" t="str">
        <f aca="false">G171</f>
        <v>1</v>
      </c>
      <c r="U171" s="0" t="n">
        <f aca="false">L171</f>
        <v>0.806499539615295</v>
      </c>
      <c r="V171" s="0" t="n">
        <f aca="false">K171</f>
        <v>50.0279868966387</v>
      </c>
      <c r="W171" s="0" t="n">
        <f aca="false">J171</f>
        <v>0</v>
      </c>
    </row>
    <row r="172" customFormat="false" ht="12.8" hidden="false" customHeight="false" outlineLevel="0" collapsed="false">
      <c r="A172" s="0" t="s">
        <v>73</v>
      </c>
      <c r="B172" s="0" t="s">
        <v>264</v>
      </c>
      <c r="C172" s="0" t="s">
        <v>265</v>
      </c>
      <c r="D172" s="0" t="s">
        <v>51</v>
      </c>
      <c r="E172" s="0" t="s">
        <v>58</v>
      </c>
      <c r="F172" s="0" t="s">
        <v>274</v>
      </c>
      <c r="G172" s="0" t="s">
        <v>15</v>
      </c>
      <c r="H172" s="0" t="n">
        <v>0.708578579443592</v>
      </c>
      <c r="I172" s="0" t="n">
        <v>23.8038889688152</v>
      </c>
      <c r="J172" s="0" t="n">
        <v>935</v>
      </c>
      <c r="K172" s="0" t="n">
        <f aca="false">I172*SUMIFS(syst_chauffage!$H$3:$H$27,syst_chauffage!$B$3:$B$27,D172,syst_chauffage!$C$3:$C$27,E172)</f>
        <v>50.7974873231601</v>
      </c>
      <c r="L172" s="12" t="n">
        <f aca="false">H172*SUMIFS(syst_chauffage!$K$3:$K$27,syst_chauffage!$B$3:$B$27,D172,syst_chauffage!$C$3:$C$27,E172)</f>
        <v>0.708578579443592</v>
      </c>
      <c r="N172" s="0" t="str">
        <f aca="false">A172</f>
        <v>Café Hôtel Restaurant</v>
      </c>
      <c r="O172" s="0" t="str">
        <f aca="false">B172</f>
        <v>Hôtel avec restaurant</v>
      </c>
      <c r="P172" s="0" t="str">
        <f aca="false">C172</f>
        <v>Grand Hotel avec restaurant Bas de gamme</v>
      </c>
      <c r="Q172" s="0" t="str">
        <f aca="false">D172</f>
        <v>Autre système centralisé performant</v>
      </c>
      <c r="R172" s="0" t="str">
        <f aca="false">E172</f>
        <v>Urbain</v>
      </c>
      <c r="S172" s="0" t="str">
        <f aca="false">F172</f>
        <v>0218202106</v>
      </c>
      <c r="T172" s="0" t="str">
        <f aca="false">G172</f>
        <v>1</v>
      </c>
      <c r="U172" s="0" t="n">
        <f aca="false">L172</f>
        <v>0.708578579443592</v>
      </c>
      <c r="V172" s="0" t="n">
        <f aca="false">K172</f>
        <v>50.7974873231601</v>
      </c>
      <c r="W172" s="0" t="n">
        <f aca="false">J172</f>
        <v>935</v>
      </c>
    </row>
    <row r="173" customFormat="false" ht="12.8" hidden="false" customHeight="false" outlineLevel="0" collapsed="false">
      <c r="A173" s="0" t="s">
        <v>73</v>
      </c>
      <c r="B173" s="0" t="s">
        <v>264</v>
      </c>
      <c r="C173" s="0" t="s">
        <v>265</v>
      </c>
      <c r="D173" s="0" t="s">
        <v>27</v>
      </c>
      <c r="E173" s="0" t="s">
        <v>23</v>
      </c>
      <c r="F173" s="0" t="s">
        <v>275</v>
      </c>
      <c r="G173" s="0" t="s">
        <v>15</v>
      </c>
      <c r="H173" s="0" t="n">
        <v>0.753837865780885</v>
      </c>
      <c r="I173" s="0" t="n">
        <v>14.750958507103</v>
      </c>
      <c r="J173" s="0" t="n">
        <v>1064</v>
      </c>
      <c r="K173" s="0" t="n">
        <f aca="false">I173*SUMIFS(syst_chauffage!$H$3:$H$27,syst_chauffage!$B$3:$B$27,D173,syst_chauffage!$C$3:$C$27,E173)</f>
        <v>37.8274043498244</v>
      </c>
      <c r="L173" s="12" t="n">
        <f aca="false">H173*SUMIFS(syst_chauffage!$K$3:$K$27,syst_chauffage!$B$3:$B$27,D173,syst_chauffage!$C$3:$C$27,E173)</f>
        <v>0.753837865780885</v>
      </c>
      <c r="N173" s="0" t="str">
        <f aca="false">A173</f>
        <v>Café Hôtel Restaurant</v>
      </c>
      <c r="O173" s="0" t="str">
        <f aca="false">B173</f>
        <v>Hôtel avec restaurant</v>
      </c>
      <c r="P173" s="0" t="str">
        <f aca="false">C173</f>
        <v>Grand Hotel avec restaurant Bas de gamme</v>
      </c>
      <c r="Q173" s="0" t="str">
        <f aca="false">D173</f>
        <v>Chaudière condensation fioul</v>
      </c>
      <c r="R173" s="0" t="str">
        <f aca="false">E173</f>
        <v>Fioul</v>
      </c>
      <c r="S173" s="0" t="str">
        <f aca="false">F173</f>
        <v>0218202303</v>
      </c>
      <c r="T173" s="0" t="str">
        <f aca="false">G173</f>
        <v>1</v>
      </c>
      <c r="U173" s="0" t="n">
        <f aca="false">L173</f>
        <v>0.753837865780885</v>
      </c>
      <c r="V173" s="0" t="n">
        <f aca="false">K173</f>
        <v>37.8274043498244</v>
      </c>
      <c r="W173" s="0" t="n">
        <f aca="false">J173</f>
        <v>1064</v>
      </c>
    </row>
    <row r="174" customFormat="false" ht="12.8" hidden="false" customHeight="false" outlineLevel="0" collapsed="false">
      <c r="A174" s="0" t="s">
        <v>73</v>
      </c>
      <c r="B174" s="0" t="s">
        <v>264</v>
      </c>
      <c r="C174" s="0" t="s">
        <v>265</v>
      </c>
      <c r="D174" s="0" t="s">
        <v>18</v>
      </c>
      <c r="E174" s="0" t="s">
        <v>14</v>
      </c>
      <c r="F174" s="0" t="s">
        <v>276</v>
      </c>
      <c r="G174" s="0" t="s">
        <v>15</v>
      </c>
      <c r="H174" s="0" t="n">
        <v>0.981434950501124</v>
      </c>
      <c r="I174" s="0" t="n">
        <v>10.7516033617141</v>
      </c>
      <c r="J174" s="0" t="n">
        <v>1064</v>
      </c>
      <c r="K174" s="0" t="n">
        <f aca="false">I174*SUMIFS(syst_chauffage!$H$3:$H$27,syst_chauffage!$B$3:$B$27,D174,syst_chauffage!$C$3:$C$27,E174)</f>
        <v>29.2973549594102</v>
      </c>
      <c r="L174" s="12" t="n">
        <f aca="false">H174*SUMIFS(syst_chauffage!$K$3:$K$27,syst_chauffage!$B$3:$B$27,D174,syst_chauffage!$C$3:$C$27,E174)</f>
        <v>0.953411930714526</v>
      </c>
      <c r="N174" s="0" t="str">
        <f aca="false">A174</f>
        <v>Café Hôtel Restaurant</v>
      </c>
      <c r="O174" s="0" t="str">
        <f aca="false">B174</f>
        <v>Hôtel avec restaurant</v>
      </c>
      <c r="P174" s="0" t="str">
        <f aca="false">C174</f>
        <v>Grand Hotel avec restaurant Bas de gamme</v>
      </c>
      <c r="Q174" s="0" t="str">
        <f aca="false">D174</f>
        <v>Chaudière condensation gaz</v>
      </c>
      <c r="R174" s="0" t="str">
        <f aca="false">E174</f>
        <v>Gaz</v>
      </c>
      <c r="S174" s="0" t="str">
        <f aca="false">F174</f>
        <v>0218202404</v>
      </c>
      <c r="T174" s="0" t="str">
        <f aca="false">G174</f>
        <v>1</v>
      </c>
      <c r="U174" s="0" t="n">
        <f aca="false">L174</f>
        <v>0.953411930714526</v>
      </c>
      <c r="V174" s="0" t="n">
        <f aca="false">K174</f>
        <v>29.2973549594102</v>
      </c>
      <c r="W174" s="0" t="n">
        <f aca="false">J174</f>
        <v>1064</v>
      </c>
    </row>
    <row r="175" customFormat="false" ht="12.8" hidden="false" customHeight="false" outlineLevel="0" collapsed="false">
      <c r="A175" s="0" t="s">
        <v>73</v>
      </c>
      <c r="B175" s="0" t="s">
        <v>264</v>
      </c>
      <c r="C175" s="0" t="s">
        <v>265</v>
      </c>
      <c r="D175" s="0" t="s">
        <v>32</v>
      </c>
      <c r="E175" s="0" t="s">
        <v>30</v>
      </c>
      <c r="F175" s="0" t="s">
        <v>277</v>
      </c>
      <c r="G175" s="0" t="s">
        <v>15</v>
      </c>
      <c r="H175" s="0" t="n">
        <v>1</v>
      </c>
      <c r="I175" s="0" t="n">
        <v>12</v>
      </c>
      <c r="J175" s="0" t="n">
        <v>0</v>
      </c>
      <c r="K175" s="0" t="n">
        <f aca="false">I175*SUMIFS(syst_chauffage!$H$3:$H$27,syst_chauffage!$B$3:$B$27,D175,syst_chauffage!$C$3:$C$27,E175)</f>
        <v>12</v>
      </c>
      <c r="L175" s="12" t="n">
        <f aca="false">H175*SUMIFS(syst_chauffage!$K$3:$K$27,syst_chauffage!$B$3:$B$27,D175,syst_chauffage!$C$3:$C$27,E175)</f>
        <v>1</v>
      </c>
      <c r="N175" s="0" t="str">
        <f aca="false">A175</f>
        <v>Café Hôtel Restaurant</v>
      </c>
      <c r="O175" s="0" t="str">
        <f aca="false">B175</f>
        <v>Hôtel avec restaurant</v>
      </c>
      <c r="P175" s="0" t="str">
        <f aca="false">C175</f>
        <v>Grand Hotel avec restaurant Bas de gamme</v>
      </c>
      <c r="Q175" s="0" t="str">
        <f aca="false">D175</f>
        <v>Electrique direct performant</v>
      </c>
      <c r="R175" s="0" t="str">
        <f aca="false">E175</f>
        <v>Electricité</v>
      </c>
      <c r="S175" s="0" t="str">
        <f aca="false">F175</f>
        <v>0218202602</v>
      </c>
      <c r="T175" s="0" t="str">
        <f aca="false">G175</f>
        <v>1</v>
      </c>
      <c r="U175" s="0" t="n">
        <f aca="false">L175</f>
        <v>1</v>
      </c>
      <c r="V175" s="0" t="n">
        <f aca="false">K175</f>
        <v>12</v>
      </c>
      <c r="W175" s="0" t="n">
        <f aca="false">J175</f>
        <v>0</v>
      </c>
    </row>
    <row r="176" customFormat="false" ht="12.8" hidden="false" customHeight="false" outlineLevel="0" collapsed="false">
      <c r="A176" s="0" t="s">
        <v>73</v>
      </c>
      <c r="B176" s="0" t="s">
        <v>264</v>
      </c>
      <c r="C176" s="0" t="s">
        <v>265</v>
      </c>
      <c r="D176" s="0" t="s">
        <v>38</v>
      </c>
      <c r="E176" s="0" t="s">
        <v>30</v>
      </c>
      <c r="F176" s="0" t="s">
        <v>278</v>
      </c>
      <c r="G176" s="0" t="s">
        <v>15</v>
      </c>
      <c r="H176" s="0" t="n">
        <v>3.39795627906976</v>
      </c>
      <c r="I176" s="0" t="n">
        <v>63.5432503822932</v>
      </c>
      <c r="J176" s="0" t="n">
        <v>792</v>
      </c>
      <c r="K176" s="0" t="n">
        <f aca="false">I176*SUMIFS(syst_chauffage!$H$3:$H$27,syst_chauffage!$B$3:$B$27,D176,syst_chauffage!$C$3:$C$27,E176)</f>
        <v>64.2291236445623</v>
      </c>
      <c r="L176" s="12" t="n">
        <f aca="false">H176*SUMIFS(syst_chauffage!$K$3:$K$27,syst_chauffage!$B$3:$B$27,D176,syst_chauffage!$C$3:$C$27,E176)</f>
        <v>3.03986496519792</v>
      </c>
      <c r="N176" s="0" t="str">
        <f aca="false">A176</f>
        <v>Café Hôtel Restaurant</v>
      </c>
      <c r="O176" s="0" t="str">
        <f aca="false">B176</f>
        <v>Hôtel avec restaurant</v>
      </c>
      <c r="P176" s="0" t="str">
        <f aca="false">C176</f>
        <v>Grand Hotel avec restaurant Bas de gamme</v>
      </c>
      <c r="Q176" s="0" t="str">
        <f aca="false">D176</f>
        <v>PAC performant</v>
      </c>
      <c r="R176" s="0" t="str">
        <f aca="false">E176</f>
        <v>Electricité</v>
      </c>
      <c r="S176" s="0" t="str">
        <f aca="false">F176</f>
        <v>0218202902</v>
      </c>
      <c r="T176" s="0" t="str">
        <f aca="false">G176</f>
        <v>1</v>
      </c>
      <c r="U176" s="0" t="n">
        <f aca="false">L176</f>
        <v>3.03986496519792</v>
      </c>
      <c r="V176" s="0" t="n">
        <f aca="false">K176</f>
        <v>64.2291236445623</v>
      </c>
      <c r="W176" s="0" t="n">
        <f aca="false">J176</f>
        <v>792</v>
      </c>
    </row>
    <row r="177" customFormat="false" ht="12.8" hidden="false" customHeight="false" outlineLevel="0" collapsed="false">
      <c r="A177" s="0" t="s">
        <v>73</v>
      </c>
      <c r="B177" s="0" t="s">
        <v>264</v>
      </c>
      <c r="C177" s="0" t="s">
        <v>265</v>
      </c>
      <c r="D177" s="0" t="s">
        <v>46</v>
      </c>
      <c r="E177" s="0" t="s">
        <v>30</v>
      </c>
      <c r="F177" s="0" t="s">
        <v>279</v>
      </c>
      <c r="G177" s="0" t="s">
        <v>15</v>
      </c>
      <c r="H177" s="0" t="n">
        <v>3.32861023255814</v>
      </c>
      <c r="I177" s="0" t="n">
        <v>28.9400133981843</v>
      </c>
      <c r="J177" s="0" t="n">
        <v>792</v>
      </c>
      <c r="K177" s="0" t="n">
        <f aca="false">I177*SUMIFS(syst_chauffage!$H$3:$H$27,syst_chauffage!$B$3:$B$27,D177,syst_chauffage!$C$3:$C$27,E177)</f>
        <v>50.2082457910784</v>
      </c>
      <c r="L177" s="12" t="n">
        <f aca="false">H177*SUMIFS(syst_chauffage!$K$3:$K$27,syst_chauffage!$B$3:$B$27,D177,syst_chauffage!$C$3:$C$27,E177)</f>
        <v>3.00077723502174</v>
      </c>
      <c r="N177" s="0" t="str">
        <f aca="false">A177</f>
        <v>Café Hôtel Restaurant</v>
      </c>
      <c r="O177" s="0" t="str">
        <f aca="false">B177</f>
        <v>Hôtel avec restaurant</v>
      </c>
      <c r="P177" s="0" t="str">
        <f aca="false">C177</f>
        <v>Grand Hotel avec restaurant Bas de gamme</v>
      </c>
      <c r="Q177" s="0" t="str">
        <f aca="false">D177</f>
        <v>Rooftop performant</v>
      </c>
      <c r="R177" s="0" t="str">
        <f aca="false">E177</f>
        <v>Electricité</v>
      </c>
      <c r="S177" s="0" t="str">
        <f aca="false">F177</f>
        <v>0218203002</v>
      </c>
      <c r="T177" s="0" t="str">
        <f aca="false">G177</f>
        <v>1</v>
      </c>
      <c r="U177" s="0" t="n">
        <f aca="false">L177</f>
        <v>3.00077723502174</v>
      </c>
      <c r="V177" s="0" t="n">
        <f aca="false">K177</f>
        <v>50.2082457910784</v>
      </c>
      <c r="W177" s="0" t="n">
        <f aca="false">J177</f>
        <v>792</v>
      </c>
    </row>
    <row r="178" customFormat="false" ht="12.8" hidden="false" customHeight="false" outlineLevel="0" collapsed="false">
      <c r="A178" s="0" t="s">
        <v>73</v>
      </c>
      <c r="B178" s="0" t="s">
        <v>264</v>
      </c>
      <c r="C178" s="0" t="s">
        <v>280</v>
      </c>
      <c r="D178" s="0" t="s">
        <v>19</v>
      </c>
      <c r="E178" s="0" t="s">
        <v>57</v>
      </c>
      <c r="F178" s="0" t="s">
        <v>281</v>
      </c>
      <c r="G178" s="0" t="s">
        <v>15</v>
      </c>
      <c r="H178" s="0" t="n">
        <v>0.719745101146905</v>
      </c>
      <c r="I178" s="0" t="n">
        <v>18.7675066575737</v>
      </c>
      <c r="J178" s="0" t="n">
        <v>0</v>
      </c>
      <c r="K178" s="0" t="n">
        <f aca="false">I178*SUMIFS(syst_chauffage!$H$3:$H$27,syst_chauffage!$B$3:$B$27,D178,syst_chauffage!$C$3:$C$27,E178)</f>
        <v>26.1333152442861</v>
      </c>
      <c r="L178" s="12" t="n">
        <f aca="false">H178*SUMIFS(syst_chauffage!$K$3:$K$27,syst_chauffage!$B$3:$B$27,D178,syst_chauffage!$C$3:$C$27,E178)</f>
        <v>0.719745101146905</v>
      </c>
      <c r="N178" s="0" t="str">
        <f aca="false">A178</f>
        <v>Café Hôtel Restaurant</v>
      </c>
      <c r="O178" s="0" t="str">
        <f aca="false">B178</f>
        <v>Hôtel avec restaurant</v>
      </c>
      <c r="P178" s="0" t="str">
        <f aca="false">C178</f>
        <v>Grand Hotel avec restaurant Haut de gamme</v>
      </c>
      <c r="Q178" s="0" t="str">
        <f aca="false">D178</f>
        <v>Autre système centralisé</v>
      </c>
      <c r="R178" s="0" t="str">
        <f aca="false">E178</f>
        <v>Autres</v>
      </c>
      <c r="S178" s="0" t="str">
        <f aca="false">F178</f>
        <v>0218210101</v>
      </c>
      <c r="T178" s="0" t="str">
        <f aca="false">G178</f>
        <v>1</v>
      </c>
      <c r="U178" s="0" t="n">
        <f aca="false">L178</f>
        <v>0.719745101146905</v>
      </c>
      <c r="V178" s="0" t="n">
        <f aca="false">K178</f>
        <v>26.1333152442861</v>
      </c>
      <c r="W178" s="0" t="n">
        <f aca="false">J178</f>
        <v>0</v>
      </c>
    </row>
    <row r="179" customFormat="false" ht="12.8" hidden="false" customHeight="false" outlineLevel="0" collapsed="false">
      <c r="A179" s="0" t="s">
        <v>73</v>
      </c>
      <c r="B179" s="0" t="s">
        <v>264</v>
      </c>
      <c r="C179" s="0" t="s">
        <v>280</v>
      </c>
      <c r="D179" s="0" t="s">
        <v>19</v>
      </c>
      <c r="E179" s="0" t="s">
        <v>58</v>
      </c>
      <c r="F179" s="0" t="s">
        <v>282</v>
      </c>
      <c r="G179" s="0" t="s">
        <v>15</v>
      </c>
      <c r="H179" s="0" t="n">
        <v>0.646878990233442</v>
      </c>
      <c r="I179" s="0" t="n">
        <v>18.8633900218724</v>
      </c>
      <c r="J179" s="0" t="n">
        <v>935</v>
      </c>
      <c r="K179" s="0" t="n">
        <f aca="false">I179*SUMIFS(syst_chauffage!$H$3:$H$27,syst_chauffage!$B$3:$B$27,D179,syst_chauffage!$C$3:$C$27,E179)</f>
        <v>31.0293256850934</v>
      </c>
      <c r="L179" s="12" t="n">
        <f aca="false">H179*SUMIFS(syst_chauffage!$K$3:$K$27,syst_chauffage!$B$3:$B$27,D179,syst_chauffage!$C$3:$C$27,E179)</f>
        <v>0.646878990233442</v>
      </c>
      <c r="N179" s="0" t="str">
        <f aca="false">A179</f>
        <v>Café Hôtel Restaurant</v>
      </c>
      <c r="O179" s="0" t="str">
        <f aca="false">B179</f>
        <v>Hôtel avec restaurant</v>
      </c>
      <c r="P179" s="0" t="str">
        <f aca="false">C179</f>
        <v>Grand Hotel avec restaurant Haut de gamme</v>
      </c>
      <c r="Q179" s="0" t="str">
        <f aca="false">D179</f>
        <v>Autre système centralisé</v>
      </c>
      <c r="R179" s="0" t="str">
        <f aca="false">E179</f>
        <v>Urbain</v>
      </c>
      <c r="S179" s="0" t="str">
        <f aca="false">F179</f>
        <v>0218210106</v>
      </c>
      <c r="T179" s="0" t="str">
        <f aca="false">G179</f>
        <v>1</v>
      </c>
      <c r="U179" s="0" t="n">
        <f aca="false">L179</f>
        <v>0.646878990233442</v>
      </c>
      <c r="V179" s="0" t="n">
        <f aca="false">K179</f>
        <v>31.0293256850934</v>
      </c>
      <c r="W179" s="0" t="n">
        <f aca="false">J179</f>
        <v>935</v>
      </c>
    </row>
    <row r="180" customFormat="false" ht="12.8" hidden="false" customHeight="false" outlineLevel="0" collapsed="false">
      <c r="A180" s="0" t="s">
        <v>73</v>
      </c>
      <c r="B180" s="0" t="s">
        <v>264</v>
      </c>
      <c r="C180" s="0" t="s">
        <v>280</v>
      </c>
      <c r="D180" s="0" t="s">
        <v>22</v>
      </c>
      <c r="E180" s="0" t="s">
        <v>23</v>
      </c>
      <c r="F180" s="0" t="s">
        <v>283</v>
      </c>
      <c r="G180" s="0" t="s">
        <v>15</v>
      </c>
      <c r="H180" s="0" t="n">
        <v>0.581365979758549</v>
      </c>
      <c r="I180" s="0" t="n">
        <v>11.1740545786739</v>
      </c>
      <c r="J180" s="0" t="n">
        <v>0</v>
      </c>
      <c r="K180" s="0" t="n">
        <f aca="false">I180*SUMIFS(syst_chauffage!$H$3:$H$27,syst_chauffage!$B$3:$B$27,D180,syst_chauffage!$C$3:$C$27,E180)</f>
        <v>19.6777616211827</v>
      </c>
      <c r="L180" s="12" t="n">
        <f aca="false">H180*SUMIFS(syst_chauffage!$K$3:$K$27,syst_chauffage!$B$3:$B$27,D180,syst_chauffage!$C$3:$C$27,E180)</f>
        <v>0.581365979758549</v>
      </c>
      <c r="N180" s="0" t="str">
        <f aca="false">A180</f>
        <v>Café Hôtel Restaurant</v>
      </c>
      <c r="O180" s="0" t="str">
        <f aca="false">B180</f>
        <v>Hôtel avec restaurant</v>
      </c>
      <c r="P180" s="0" t="str">
        <f aca="false">C180</f>
        <v>Grand Hotel avec restaurant Haut de gamme</v>
      </c>
      <c r="Q180" s="0" t="str">
        <f aca="false">D180</f>
        <v>Chaudière fioul</v>
      </c>
      <c r="R180" s="0" t="str">
        <f aca="false">E180</f>
        <v>Fioul</v>
      </c>
      <c r="S180" s="0" t="str">
        <f aca="false">F180</f>
        <v>0218210303</v>
      </c>
      <c r="T180" s="0" t="str">
        <f aca="false">G180</f>
        <v>1</v>
      </c>
      <c r="U180" s="0" t="n">
        <f aca="false">L180</f>
        <v>0.581365979758549</v>
      </c>
      <c r="V180" s="0" t="n">
        <f aca="false">K180</f>
        <v>19.6777616211827</v>
      </c>
      <c r="W180" s="0" t="n">
        <f aca="false">J180</f>
        <v>0</v>
      </c>
    </row>
    <row r="181" customFormat="false" ht="12.8" hidden="false" customHeight="false" outlineLevel="0" collapsed="false">
      <c r="A181" s="0" t="s">
        <v>73</v>
      </c>
      <c r="B181" s="0" t="s">
        <v>264</v>
      </c>
      <c r="C181" s="0" t="s">
        <v>280</v>
      </c>
      <c r="D181" s="0" t="s">
        <v>13</v>
      </c>
      <c r="E181" s="0" t="s">
        <v>14</v>
      </c>
      <c r="F181" s="0" t="s">
        <v>284</v>
      </c>
      <c r="G181" s="0" t="s">
        <v>15</v>
      </c>
      <c r="H181" s="0" t="n">
        <v>0.682512226147949</v>
      </c>
      <c r="I181" s="0" t="n">
        <v>8.19136542430314</v>
      </c>
      <c r="J181" s="0" t="n">
        <v>462</v>
      </c>
      <c r="K181" s="0" t="n">
        <f aca="false">I181*SUMIFS(syst_chauffage!$H$3:$H$27,syst_chauffage!$B$3:$B$27,D181,syst_chauffage!$C$3:$C$27,E181)</f>
        <v>16.5432139248697</v>
      </c>
      <c r="L181" s="12" t="n">
        <f aca="false">H181*SUMIFS(syst_chauffage!$K$3:$K$27,syst_chauffage!$B$3:$B$27,D181,syst_chauffage!$C$3:$C$27,E181)</f>
        <v>0.682512226147949</v>
      </c>
      <c r="N181" s="0" t="str">
        <f aca="false">A181</f>
        <v>Café Hôtel Restaurant</v>
      </c>
      <c r="O181" s="0" t="str">
        <f aca="false">B181</f>
        <v>Hôtel avec restaurant</v>
      </c>
      <c r="P181" s="0" t="str">
        <f aca="false">C181</f>
        <v>Grand Hotel avec restaurant Haut de gamme</v>
      </c>
      <c r="Q181" s="0" t="str">
        <f aca="false">D181</f>
        <v>Chaudière gaz</v>
      </c>
      <c r="R181" s="0" t="str">
        <f aca="false">E181</f>
        <v>Gaz</v>
      </c>
      <c r="S181" s="0" t="str">
        <f aca="false">F181</f>
        <v>0218210404</v>
      </c>
      <c r="T181" s="0" t="str">
        <f aca="false">G181</f>
        <v>1</v>
      </c>
      <c r="U181" s="0" t="n">
        <f aca="false">L181</f>
        <v>0.682512226147949</v>
      </c>
      <c r="V181" s="0" t="n">
        <f aca="false">K181</f>
        <v>16.5432139248697</v>
      </c>
      <c r="W181" s="0" t="n">
        <f aca="false">J181</f>
        <v>462</v>
      </c>
    </row>
    <row r="182" customFormat="false" ht="12.8" hidden="false" customHeight="false" outlineLevel="0" collapsed="false">
      <c r="A182" s="0" t="s">
        <v>73</v>
      </c>
      <c r="B182" s="0" t="s">
        <v>264</v>
      </c>
      <c r="C182" s="0" t="s">
        <v>280</v>
      </c>
      <c r="D182" s="0" t="s">
        <v>29</v>
      </c>
      <c r="E182" s="0" t="s">
        <v>30</v>
      </c>
      <c r="F182" s="0" t="s">
        <v>285</v>
      </c>
      <c r="G182" s="0" t="s">
        <v>15</v>
      </c>
      <c r="H182" s="0" t="n">
        <v>0.92</v>
      </c>
      <c r="I182" s="0" t="n">
        <v>10.4</v>
      </c>
      <c r="J182" s="0" t="n">
        <v>0</v>
      </c>
      <c r="K182" s="0" t="n">
        <f aca="false">I182*SUMIFS(syst_chauffage!$H$3:$H$27,syst_chauffage!$B$3:$B$27,D182,syst_chauffage!$C$3:$C$27,E182)</f>
        <v>3</v>
      </c>
      <c r="L182" s="12" t="n">
        <f aca="false">H182*SUMIFS(syst_chauffage!$K$3:$K$27,syst_chauffage!$B$3:$B$27,D182,syst_chauffage!$C$3:$C$27,E182)</f>
        <v>0.92</v>
      </c>
      <c r="N182" s="0" t="str">
        <f aca="false">A182</f>
        <v>Café Hôtel Restaurant</v>
      </c>
      <c r="O182" s="0" t="str">
        <f aca="false">B182</f>
        <v>Hôtel avec restaurant</v>
      </c>
      <c r="P182" s="0" t="str">
        <f aca="false">C182</f>
        <v>Grand Hotel avec restaurant Haut de gamme</v>
      </c>
      <c r="Q182" s="0" t="str">
        <f aca="false">D182</f>
        <v>Electrique direct</v>
      </c>
      <c r="R182" s="0" t="str">
        <f aca="false">E182</f>
        <v>Electricité</v>
      </c>
      <c r="S182" s="0" t="str">
        <f aca="false">F182</f>
        <v>0218210602</v>
      </c>
      <c r="T182" s="0" t="str">
        <f aca="false">G182</f>
        <v>1</v>
      </c>
      <c r="U182" s="0" t="n">
        <f aca="false">L182</f>
        <v>0.92</v>
      </c>
      <c r="V182" s="0" t="n">
        <f aca="false">K182</f>
        <v>3</v>
      </c>
      <c r="W182" s="0" t="n">
        <f aca="false">J182</f>
        <v>0</v>
      </c>
    </row>
    <row r="183" customFormat="false" ht="12.8" hidden="false" customHeight="false" outlineLevel="0" collapsed="false">
      <c r="A183" s="0" t="s">
        <v>73</v>
      </c>
      <c r="B183" s="0" t="s">
        <v>264</v>
      </c>
      <c r="C183" s="0" t="s">
        <v>280</v>
      </c>
      <c r="D183" s="0" t="s">
        <v>36</v>
      </c>
      <c r="E183" s="0" t="s">
        <v>30</v>
      </c>
      <c r="F183" s="0" t="s">
        <v>286</v>
      </c>
      <c r="G183" s="0" t="s">
        <v>15</v>
      </c>
      <c r="H183" s="0" t="n">
        <v>2.94489544186046</v>
      </c>
      <c r="I183" s="0" t="n">
        <v>51.0388004946254</v>
      </c>
      <c r="J183" s="0" t="n">
        <v>738</v>
      </c>
      <c r="K183" s="0" t="n">
        <f aca="false">I183*SUMIFS(syst_chauffage!$H$3:$H$27,syst_chauffage!$B$3:$B$27,D183,syst_chauffage!$C$3:$C$27,E183)</f>
        <v>31.5755674663445</v>
      </c>
      <c r="L183" s="12" t="n">
        <f aca="false">H183*SUMIFS(syst_chauffage!$K$3:$K$27,syst_chauffage!$B$3:$B$27,D183,syst_chauffage!$C$3:$C$27,E183)</f>
        <v>2.47427325480779</v>
      </c>
      <c r="N183" s="0" t="str">
        <f aca="false">A183</f>
        <v>Café Hôtel Restaurant</v>
      </c>
      <c r="O183" s="0" t="str">
        <f aca="false">B183</f>
        <v>Hôtel avec restaurant</v>
      </c>
      <c r="P183" s="0" t="str">
        <f aca="false">C183</f>
        <v>Grand Hotel avec restaurant Haut de gamme</v>
      </c>
      <c r="Q183" s="0" t="str">
        <f aca="false">D183</f>
        <v>PAC</v>
      </c>
      <c r="R183" s="0" t="str">
        <f aca="false">E183</f>
        <v>Electricité</v>
      </c>
      <c r="S183" s="0" t="str">
        <f aca="false">F183</f>
        <v>0218210902</v>
      </c>
      <c r="T183" s="0" t="str">
        <f aca="false">G183</f>
        <v>1</v>
      </c>
      <c r="U183" s="0" t="n">
        <f aca="false">L183</f>
        <v>2.47427325480779</v>
      </c>
      <c r="V183" s="0" t="n">
        <f aca="false">K183</f>
        <v>31.5755674663445</v>
      </c>
      <c r="W183" s="0" t="n">
        <f aca="false">J183</f>
        <v>738</v>
      </c>
    </row>
    <row r="184" customFormat="false" ht="12.8" hidden="false" customHeight="false" outlineLevel="0" collapsed="false">
      <c r="A184" s="0" t="s">
        <v>73</v>
      </c>
      <c r="B184" s="0" t="s">
        <v>264</v>
      </c>
      <c r="C184" s="0" t="s">
        <v>280</v>
      </c>
      <c r="D184" s="0" t="s">
        <v>42</v>
      </c>
      <c r="E184" s="0" t="s">
        <v>30</v>
      </c>
      <c r="F184" s="0" t="s">
        <v>287</v>
      </c>
      <c r="G184" s="0" t="s">
        <v>15</v>
      </c>
      <c r="H184" s="0" t="n">
        <v>2.80410195348837</v>
      </c>
      <c r="I184" s="0" t="n">
        <v>22.6394501994838</v>
      </c>
      <c r="J184" s="0" t="n">
        <v>738</v>
      </c>
      <c r="K184" s="0" t="n">
        <f aca="false">I184*SUMIFS(syst_chauffage!$H$3:$H$27,syst_chauffage!$B$3:$B$27,D184,syst_chauffage!$C$3:$C$27,E184)</f>
        <v>20.4364559177346</v>
      </c>
      <c r="L184" s="12" t="n">
        <f aca="false">H184*SUMIFS(syst_chauffage!$K$3:$K$27,syst_chauffage!$B$3:$B$27,D184,syst_chauffage!$C$3:$C$27,E184)</f>
        <v>2.49996610303434</v>
      </c>
      <c r="N184" s="0" t="str">
        <f aca="false">A184</f>
        <v>Café Hôtel Restaurant</v>
      </c>
      <c r="O184" s="0" t="str">
        <f aca="false">B184</f>
        <v>Hôtel avec restaurant</v>
      </c>
      <c r="P184" s="0" t="str">
        <f aca="false">C184</f>
        <v>Grand Hotel avec restaurant Haut de gamme</v>
      </c>
      <c r="Q184" s="0" t="str">
        <f aca="false">D184</f>
        <v>Rooftop</v>
      </c>
      <c r="R184" s="0" t="str">
        <f aca="false">E184</f>
        <v>Electricité</v>
      </c>
      <c r="S184" s="0" t="str">
        <f aca="false">F184</f>
        <v>0218211002</v>
      </c>
      <c r="T184" s="0" t="str">
        <f aca="false">G184</f>
        <v>1</v>
      </c>
      <c r="U184" s="0" t="n">
        <f aca="false">L184</f>
        <v>2.49996610303434</v>
      </c>
      <c r="V184" s="0" t="n">
        <f aca="false">K184</f>
        <v>20.4364559177346</v>
      </c>
      <c r="W184" s="0" t="n">
        <f aca="false">J184</f>
        <v>738</v>
      </c>
    </row>
    <row r="185" customFormat="false" ht="12.8" hidden="false" customHeight="false" outlineLevel="0" collapsed="false">
      <c r="A185" s="0" t="s">
        <v>73</v>
      </c>
      <c r="B185" s="0" t="s">
        <v>264</v>
      </c>
      <c r="C185" s="0" t="s">
        <v>280</v>
      </c>
      <c r="D185" s="0" t="s">
        <v>51</v>
      </c>
      <c r="E185" s="0" t="s">
        <v>57</v>
      </c>
      <c r="F185" s="0" t="s">
        <v>288</v>
      </c>
      <c r="G185" s="0" t="s">
        <v>15</v>
      </c>
      <c r="H185" s="0" t="n">
        <v>0.830475116707967</v>
      </c>
      <c r="I185" s="0" t="n">
        <v>22.3422698304449</v>
      </c>
      <c r="J185" s="0" t="n">
        <v>0</v>
      </c>
      <c r="K185" s="0" t="n">
        <f aca="false">I185*SUMIFS(syst_chauffage!$H$3:$H$27,syst_chauffage!$B$3:$B$27,D185,syst_chauffage!$C$3:$C$27,E185)</f>
        <v>47.3400045670175</v>
      </c>
      <c r="L185" s="12" t="n">
        <f aca="false">H185*SUMIFS(syst_chauffage!$K$3:$K$27,syst_chauffage!$B$3:$B$27,D185,syst_chauffage!$C$3:$C$27,E185)</f>
        <v>0.830475116707967</v>
      </c>
      <c r="N185" s="0" t="str">
        <f aca="false">A185</f>
        <v>Café Hôtel Restaurant</v>
      </c>
      <c r="O185" s="0" t="str">
        <f aca="false">B185</f>
        <v>Hôtel avec restaurant</v>
      </c>
      <c r="P185" s="0" t="str">
        <f aca="false">C185</f>
        <v>Grand Hotel avec restaurant Haut de gamme</v>
      </c>
      <c r="Q185" s="0" t="str">
        <f aca="false">D185</f>
        <v>Autre système centralisé performant</v>
      </c>
      <c r="R185" s="0" t="str">
        <f aca="false">E185</f>
        <v>Autres</v>
      </c>
      <c r="S185" s="0" t="str">
        <f aca="false">F185</f>
        <v>0218212101</v>
      </c>
      <c r="T185" s="0" t="str">
        <f aca="false">G185</f>
        <v>1</v>
      </c>
      <c r="U185" s="0" t="n">
        <f aca="false">L185</f>
        <v>0.830475116707967</v>
      </c>
      <c r="V185" s="0" t="n">
        <f aca="false">K185</f>
        <v>47.3400045670175</v>
      </c>
      <c r="W185" s="0" t="n">
        <f aca="false">J185</f>
        <v>0</v>
      </c>
    </row>
    <row r="186" customFormat="false" ht="12.8" hidden="false" customHeight="false" outlineLevel="0" collapsed="false">
      <c r="A186" s="0" t="s">
        <v>73</v>
      </c>
      <c r="B186" s="0" t="s">
        <v>264</v>
      </c>
      <c r="C186" s="0" t="s">
        <v>280</v>
      </c>
      <c r="D186" s="0" t="s">
        <v>51</v>
      </c>
      <c r="E186" s="0" t="s">
        <v>58</v>
      </c>
      <c r="F186" s="0" t="s">
        <v>289</v>
      </c>
      <c r="G186" s="0" t="s">
        <v>15</v>
      </c>
      <c r="H186" s="0" t="n">
        <v>0.74639883488474</v>
      </c>
      <c r="I186" s="0" t="n">
        <v>22.4564166927053</v>
      </c>
      <c r="J186" s="0" t="n">
        <v>935</v>
      </c>
      <c r="K186" s="0" t="n">
        <f aca="false">I186*SUMIFS(syst_chauffage!$H$3:$H$27,syst_chauffage!$B$3:$B$27,D186,syst_chauffage!$C$3:$C$27,E186)</f>
        <v>47.9219821503006</v>
      </c>
      <c r="L186" s="12" t="n">
        <f aca="false">H186*SUMIFS(syst_chauffage!$K$3:$K$27,syst_chauffage!$B$3:$B$27,D186,syst_chauffage!$C$3:$C$27,E186)</f>
        <v>0.74639883488474</v>
      </c>
      <c r="N186" s="0" t="str">
        <f aca="false">A186</f>
        <v>Café Hôtel Restaurant</v>
      </c>
      <c r="O186" s="0" t="str">
        <f aca="false">B186</f>
        <v>Hôtel avec restaurant</v>
      </c>
      <c r="P186" s="0" t="str">
        <f aca="false">C186</f>
        <v>Grand Hotel avec restaurant Haut de gamme</v>
      </c>
      <c r="Q186" s="0" t="str">
        <f aca="false">D186</f>
        <v>Autre système centralisé performant</v>
      </c>
      <c r="R186" s="0" t="str">
        <f aca="false">E186</f>
        <v>Urbain</v>
      </c>
      <c r="S186" s="0" t="str">
        <f aca="false">F186</f>
        <v>0218212106</v>
      </c>
      <c r="T186" s="0" t="str">
        <f aca="false">G186</f>
        <v>1</v>
      </c>
      <c r="U186" s="0" t="n">
        <f aca="false">L186</f>
        <v>0.74639883488474</v>
      </c>
      <c r="V186" s="0" t="n">
        <f aca="false">K186</f>
        <v>47.9219821503006</v>
      </c>
      <c r="W186" s="0" t="n">
        <f aca="false">J186</f>
        <v>935</v>
      </c>
    </row>
    <row r="187" customFormat="false" ht="12.8" hidden="false" customHeight="false" outlineLevel="0" collapsed="false">
      <c r="A187" s="0" t="s">
        <v>73</v>
      </c>
      <c r="B187" s="0" t="s">
        <v>264</v>
      </c>
      <c r="C187" s="0" t="s">
        <v>280</v>
      </c>
      <c r="D187" s="0" t="s">
        <v>27</v>
      </c>
      <c r="E187" s="0" t="s">
        <v>23</v>
      </c>
      <c r="F187" s="0" t="s">
        <v>290</v>
      </c>
      <c r="G187" s="0" t="s">
        <v>15</v>
      </c>
      <c r="H187" s="0" t="n">
        <v>0.758352405063247</v>
      </c>
      <c r="I187" s="0" t="n">
        <v>13.3024459269928</v>
      </c>
      <c r="J187" s="0" t="n">
        <v>1064</v>
      </c>
      <c r="K187" s="0" t="n">
        <f aca="false">I187*SUMIFS(syst_chauffage!$H$3:$H$27,syst_chauffage!$B$3:$B$27,D187,syst_chauffage!$C$3:$C$27,E187)</f>
        <v>34.1128341375056</v>
      </c>
      <c r="L187" s="12" t="n">
        <f aca="false">H187*SUMIFS(syst_chauffage!$K$3:$K$27,syst_chauffage!$B$3:$B$27,D187,syst_chauffage!$C$3:$C$27,E187)</f>
        <v>0.758352405063247</v>
      </c>
      <c r="N187" s="0" t="str">
        <f aca="false">A187</f>
        <v>Café Hôtel Restaurant</v>
      </c>
      <c r="O187" s="0" t="str">
        <f aca="false">B187</f>
        <v>Hôtel avec restaurant</v>
      </c>
      <c r="P187" s="0" t="str">
        <f aca="false">C187</f>
        <v>Grand Hotel avec restaurant Haut de gamme</v>
      </c>
      <c r="Q187" s="0" t="str">
        <f aca="false">D187</f>
        <v>Chaudière condensation fioul</v>
      </c>
      <c r="R187" s="0" t="str">
        <f aca="false">E187</f>
        <v>Fioul</v>
      </c>
      <c r="S187" s="0" t="str">
        <f aca="false">F187</f>
        <v>0218212303</v>
      </c>
      <c r="T187" s="0" t="str">
        <f aca="false">G187</f>
        <v>1</v>
      </c>
      <c r="U187" s="0" t="n">
        <f aca="false">L187</f>
        <v>0.758352405063247</v>
      </c>
      <c r="V187" s="0" t="n">
        <f aca="false">K187</f>
        <v>34.1128341375056</v>
      </c>
      <c r="W187" s="0" t="n">
        <f aca="false">J187</f>
        <v>1064</v>
      </c>
    </row>
    <row r="188" customFormat="false" ht="12.8" hidden="false" customHeight="false" outlineLevel="0" collapsed="false">
      <c r="A188" s="0" t="s">
        <v>73</v>
      </c>
      <c r="B188" s="0" t="s">
        <v>264</v>
      </c>
      <c r="C188" s="0" t="s">
        <v>280</v>
      </c>
      <c r="D188" s="0" t="s">
        <v>18</v>
      </c>
      <c r="E188" s="0" t="s">
        <v>14</v>
      </c>
      <c r="F188" s="0" t="s">
        <v>291</v>
      </c>
      <c r="G188" s="0" t="s">
        <v>15</v>
      </c>
      <c r="H188" s="0" t="n">
        <v>0.982298920385733</v>
      </c>
      <c r="I188" s="0" t="n">
        <v>9.75162550512279</v>
      </c>
      <c r="J188" s="0" t="n">
        <v>1064</v>
      </c>
      <c r="K188" s="0" t="n">
        <f aca="false">I188*SUMIFS(syst_chauffage!$H$3:$H$27,syst_chauffage!$B$3:$B$27,D188,syst_chauffage!$C$3:$C$27,E188)</f>
        <v>26.5724863765131</v>
      </c>
      <c r="L188" s="12" t="n">
        <f aca="false">H188*SUMIFS(syst_chauffage!$K$3:$K$27,syst_chauffage!$B$3:$B$27,D188,syst_chauffage!$C$3:$C$27,E188)</f>
        <v>0.954251231572259</v>
      </c>
      <c r="N188" s="0" t="str">
        <f aca="false">A188</f>
        <v>Café Hôtel Restaurant</v>
      </c>
      <c r="O188" s="0" t="str">
        <f aca="false">B188</f>
        <v>Hôtel avec restaurant</v>
      </c>
      <c r="P188" s="0" t="str">
        <f aca="false">C188</f>
        <v>Grand Hotel avec restaurant Haut de gamme</v>
      </c>
      <c r="Q188" s="0" t="str">
        <f aca="false">D188</f>
        <v>Chaudière condensation gaz</v>
      </c>
      <c r="R188" s="0" t="str">
        <f aca="false">E188</f>
        <v>Gaz</v>
      </c>
      <c r="S188" s="0" t="str">
        <f aca="false">F188</f>
        <v>0218212404</v>
      </c>
      <c r="T188" s="0" t="str">
        <f aca="false">G188</f>
        <v>1</v>
      </c>
      <c r="U188" s="0" t="n">
        <f aca="false">L188</f>
        <v>0.954251231572259</v>
      </c>
      <c r="V188" s="0" t="n">
        <f aca="false">K188</f>
        <v>26.5724863765131</v>
      </c>
      <c r="W188" s="0" t="n">
        <f aca="false">J188</f>
        <v>1064</v>
      </c>
    </row>
    <row r="189" customFormat="false" ht="12.8" hidden="false" customHeight="false" outlineLevel="0" collapsed="false">
      <c r="A189" s="0" t="s">
        <v>73</v>
      </c>
      <c r="B189" s="0" t="s">
        <v>264</v>
      </c>
      <c r="C189" s="0" t="s">
        <v>280</v>
      </c>
      <c r="D189" s="0" t="s">
        <v>32</v>
      </c>
      <c r="E189" s="0" t="s">
        <v>30</v>
      </c>
      <c r="F189" s="0" t="s">
        <v>292</v>
      </c>
      <c r="G189" s="0" t="s">
        <v>15</v>
      </c>
      <c r="H189" s="0" t="n">
        <v>1</v>
      </c>
      <c r="I189" s="0" t="n">
        <v>12</v>
      </c>
      <c r="J189" s="0" t="n">
        <v>0</v>
      </c>
      <c r="K189" s="0" t="n">
        <f aca="false">I189*SUMIFS(syst_chauffage!$H$3:$H$27,syst_chauffage!$B$3:$B$27,D189,syst_chauffage!$C$3:$C$27,E189)</f>
        <v>12</v>
      </c>
      <c r="L189" s="12" t="n">
        <f aca="false">H189*SUMIFS(syst_chauffage!$K$3:$K$27,syst_chauffage!$B$3:$B$27,D189,syst_chauffage!$C$3:$C$27,E189)</f>
        <v>1</v>
      </c>
      <c r="N189" s="0" t="str">
        <f aca="false">A189</f>
        <v>Café Hôtel Restaurant</v>
      </c>
      <c r="O189" s="0" t="str">
        <f aca="false">B189</f>
        <v>Hôtel avec restaurant</v>
      </c>
      <c r="P189" s="0" t="str">
        <f aca="false">C189</f>
        <v>Grand Hotel avec restaurant Haut de gamme</v>
      </c>
      <c r="Q189" s="0" t="str">
        <f aca="false">D189</f>
        <v>Electrique direct performant</v>
      </c>
      <c r="R189" s="0" t="str">
        <f aca="false">E189</f>
        <v>Electricité</v>
      </c>
      <c r="S189" s="0" t="str">
        <f aca="false">F189</f>
        <v>0218212602</v>
      </c>
      <c r="T189" s="0" t="str">
        <f aca="false">G189</f>
        <v>1</v>
      </c>
      <c r="U189" s="0" t="n">
        <f aca="false">L189</f>
        <v>1</v>
      </c>
      <c r="V189" s="0" t="n">
        <f aca="false">K189</f>
        <v>12</v>
      </c>
      <c r="W189" s="0" t="n">
        <f aca="false">J189</f>
        <v>0</v>
      </c>
    </row>
    <row r="190" customFormat="false" ht="12.8" hidden="false" customHeight="false" outlineLevel="0" collapsed="false">
      <c r="A190" s="0" t="s">
        <v>73</v>
      </c>
      <c r="B190" s="0" t="s">
        <v>264</v>
      </c>
      <c r="C190" s="0" t="s">
        <v>280</v>
      </c>
      <c r="D190" s="0" t="s">
        <v>38</v>
      </c>
      <c r="E190" s="0" t="s">
        <v>30</v>
      </c>
      <c r="F190" s="0" t="s">
        <v>293</v>
      </c>
      <c r="G190" s="0" t="s">
        <v>15</v>
      </c>
      <c r="H190" s="0" t="n">
        <v>3.39795627906976</v>
      </c>
      <c r="I190" s="0" t="n">
        <v>60.760476779316</v>
      </c>
      <c r="J190" s="0" t="n">
        <v>792</v>
      </c>
      <c r="K190" s="0" t="n">
        <f aca="false">I190*SUMIFS(syst_chauffage!$H$3:$H$27,syst_chauffage!$B$3:$B$27,D190,syst_chauffage!$C$3:$C$27,E190)</f>
        <v>61.4163133343384</v>
      </c>
      <c r="L190" s="12" t="n">
        <f aca="false">H190*SUMIFS(syst_chauffage!$K$3:$K$27,syst_chauffage!$B$3:$B$27,D190,syst_chauffage!$C$3:$C$27,E190)</f>
        <v>3.03986496519792</v>
      </c>
      <c r="N190" s="0" t="str">
        <f aca="false">A190</f>
        <v>Café Hôtel Restaurant</v>
      </c>
      <c r="O190" s="0" t="str">
        <f aca="false">B190</f>
        <v>Hôtel avec restaurant</v>
      </c>
      <c r="P190" s="0" t="str">
        <f aca="false">C190</f>
        <v>Grand Hotel avec restaurant Haut de gamme</v>
      </c>
      <c r="Q190" s="0" t="str">
        <f aca="false">D190</f>
        <v>PAC performant</v>
      </c>
      <c r="R190" s="0" t="str">
        <f aca="false">E190</f>
        <v>Electricité</v>
      </c>
      <c r="S190" s="0" t="str">
        <f aca="false">F190</f>
        <v>0218212902</v>
      </c>
      <c r="T190" s="0" t="str">
        <f aca="false">G190</f>
        <v>1</v>
      </c>
      <c r="U190" s="0" t="n">
        <f aca="false">L190</f>
        <v>3.03986496519792</v>
      </c>
      <c r="V190" s="0" t="n">
        <f aca="false">K190</f>
        <v>61.4163133343384</v>
      </c>
      <c r="W190" s="0" t="n">
        <f aca="false">J190</f>
        <v>792</v>
      </c>
    </row>
    <row r="191" customFormat="false" ht="12.8" hidden="false" customHeight="false" outlineLevel="0" collapsed="false">
      <c r="A191" s="0" t="s">
        <v>73</v>
      </c>
      <c r="B191" s="0" t="s">
        <v>264</v>
      </c>
      <c r="C191" s="0" t="s">
        <v>280</v>
      </c>
      <c r="D191" s="0" t="s">
        <v>46</v>
      </c>
      <c r="E191" s="0" t="s">
        <v>30</v>
      </c>
      <c r="F191" s="0" t="s">
        <v>294</v>
      </c>
      <c r="G191" s="0" t="s">
        <v>15</v>
      </c>
      <c r="H191" s="0" t="n">
        <v>3.32861023255814</v>
      </c>
      <c r="I191" s="0" t="n">
        <v>26.9517264279569</v>
      </c>
      <c r="J191" s="0" t="n">
        <v>792</v>
      </c>
      <c r="K191" s="0" t="n">
        <f aca="false">I191*SUMIFS(syst_chauffage!$H$3:$H$27,syst_chauffage!$B$3:$B$27,D191,syst_chauffage!$C$3:$C$27,E191)</f>
        <v>46.7587518488731</v>
      </c>
      <c r="L191" s="12" t="n">
        <f aca="false">H191*SUMIFS(syst_chauffage!$K$3:$K$27,syst_chauffage!$B$3:$B$27,D191,syst_chauffage!$C$3:$C$27,E191)</f>
        <v>3.00077723502174</v>
      </c>
      <c r="N191" s="0" t="str">
        <f aca="false">A191</f>
        <v>Café Hôtel Restaurant</v>
      </c>
      <c r="O191" s="0" t="str">
        <f aca="false">B191</f>
        <v>Hôtel avec restaurant</v>
      </c>
      <c r="P191" s="0" t="str">
        <f aca="false">C191</f>
        <v>Grand Hotel avec restaurant Haut de gamme</v>
      </c>
      <c r="Q191" s="0" t="str">
        <f aca="false">D191</f>
        <v>Rooftop performant</v>
      </c>
      <c r="R191" s="0" t="str">
        <f aca="false">E191</f>
        <v>Electricité</v>
      </c>
      <c r="S191" s="0" t="str">
        <f aca="false">F191</f>
        <v>0218213002</v>
      </c>
      <c r="T191" s="0" t="str">
        <f aca="false">G191</f>
        <v>1</v>
      </c>
      <c r="U191" s="0" t="n">
        <f aca="false">L191</f>
        <v>3.00077723502174</v>
      </c>
      <c r="V191" s="0" t="n">
        <f aca="false">K191</f>
        <v>46.7587518488731</v>
      </c>
      <c r="W191" s="0" t="n">
        <f aca="false">J191</f>
        <v>792</v>
      </c>
    </row>
    <row r="192" customFormat="false" ht="12.8" hidden="false" customHeight="false" outlineLevel="0" collapsed="false">
      <c r="A192" s="0" t="s">
        <v>73</v>
      </c>
      <c r="B192" s="0" t="s">
        <v>264</v>
      </c>
      <c r="C192" s="0" t="s">
        <v>295</v>
      </c>
      <c r="D192" s="0" t="s">
        <v>19</v>
      </c>
      <c r="E192" s="0" t="s">
        <v>57</v>
      </c>
      <c r="F192" s="0" t="s">
        <v>296</v>
      </c>
      <c r="G192" s="0" t="s">
        <v>15</v>
      </c>
      <c r="H192" s="0" t="n">
        <v>0.708655229691465</v>
      </c>
      <c r="I192" s="0" t="n">
        <v>24.4359131266772</v>
      </c>
      <c r="J192" s="0" t="n">
        <v>0</v>
      </c>
      <c r="K192" s="0" t="n">
        <f aca="false">I192*SUMIFS(syst_chauffage!$H$3:$H$27,syst_chauffage!$B$3:$B$27,D192,syst_chauffage!$C$3:$C$27,E192)</f>
        <v>34.0264390295947</v>
      </c>
      <c r="L192" s="12" t="n">
        <f aca="false">H192*SUMIFS(syst_chauffage!$K$3:$K$27,syst_chauffage!$B$3:$B$27,D192,syst_chauffage!$C$3:$C$27,E192)</f>
        <v>0.708655229691465</v>
      </c>
      <c r="N192" s="0" t="str">
        <f aca="false">A192</f>
        <v>Café Hôtel Restaurant</v>
      </c>
      <c r="O192" s="0" t="str">
        <f aca="false">B192</f>
        <v>Hôtel avec restaurant</v>
      </c>
      <c r="P192" s="0" t="str">
        <f aca="false">C192</f>
        <v>Grand Hotel avec restaurant Luxe</v>
      </c>
      <c r="Q192" s="0" t="str">
        <f aca="false">D192</f>
        <v>Autre système centralisé</v>
      </c>
      <c r="R192" s="0" t="str">
        <f aca="false">E192</f>
        <v>Autres</v>
      </c>
      <c r="S192" s="0" t="str">
        <f aca="false">F192</f>
        <v>0218220101</v>
      </c>
      <c r="T192" s="0" t="str">
        <f aca="false">G192</f>
        <v>1</v>
      </c>
      <c r="U192" s="0" t="n">
        <f aca="false">L192</f>
        <v>0.708655229691465</v>
      </c>
      <c r="V192" s="0" t="n">
        <f aca="false">K192</f>
        <v>34.0264390295947</v>
      </c>
      <c r="W192" s="0" t="n">
        <f aca="false">J192</f>
        <v>0</v>
      </c>
    </row>
    <row r="193" customFormat="false" ht="12.8" hidden="false" customHeight="false" outlineLevel="0" collapsed="false">
      <c r="A193" s="0" t="s">
        <v>73</v>
      </c>
      <c r="B193" s="0" t="s">
        <v>264</v>
      </c>
      <c r="C193" s="0" t="s">
        <v>295</v>
      </c>
      <c r="D193" s="0" t="s">
        <v>19</v>
      </c>
      <c r="E193" s="0" t="s">
        <v>58</v>
      </c>
      <c r="F193" s="0" t="s">
        <v>297</v>
      </c>
      <c r="G193" s="0" t="s">
        <v>15</v>
      </c>
      <c r="H193" s="0" t="n">
        <v>0.683855646693372</v>
      </c>
      <c r="I193" s="0" t="n">
        <v>24.5521564118385</v>
      </c>
      <c r="J193" s="0" t="n">
        <v>935</v>
      </c>
      <c r="K193" s="0" t="n">
        <f aca="false">I193*SUMIFS(syst_chauffage!$H$3:$H$27,syst_chauffage!$B$3:$B$27,D193,syst_chauffage!$C$3:$C$27,E193)</f>
        <v>40.3870596266593</v>
      </c>
      <c r="L193" s="12" t="n">
        <f aca="false">H193*SUMIFS(syst_chauffage!$K$3:$K$27,syst_chauffage!$B$3:$B$27,D193,syst_chauffage!$C$3:$C$27,E193)</f>
        <v>0.683855646693372</v>
      </c>
      <c r="N193" s="0" t="str">
        <f aca="false">A193</f>
        <v>Café Hôtel Restaurant</v>
      </c>
      <c r="O193" s="0" t="str">
        <f aca="false">B193</f>
        <v>Hôtel avec restaurant</v>
      </c>
      <c r="P193" s="0" t="str">
        <f aca="false">C193</f>
        <v>Grand Hotel avec restaurant Luxe</v>
      </c>
      <c r="Q193" s="0" t="str">
        <f aca="false">D193</f>
        <v>Autre système centralisé</v>
      </c>
      <c r="R193" s="0" t="str">
        <f aca="false">E193</f>
        <v>Urbain</v>
      </c>
      <c r="S193" s="0" t="str">
        <f aca="false">F193</f>
        <v>0218220106</v>
      </c>
      <c r="T193" s="0" t="str">
        <f aca="false">G193</f>
        <v>1</v>
      </c>
      <c r="U193" s="0" t="n">
        <f aca="false">L193</f>
        <v>0.683855646693372</v>
      </c>
      <c r="V193" s="0" t="n">
        <f aca="false">K193</f>
        <v>40.3870596266593</v>
      </c>
      <c r="W193" s="0" t="n">
        <f aca="false">J193</f>
        <v>935</v>
      </c>
    </row>
    <row r="194" customFormat="false" ht="12.8" hidden="false" customHeight="false" outlineLevel="0" collapsed="false">
      <c r="A194" s="0" t="s">
        <v>73</v>
      </c>
      <c r="B194" s="0" t="s">
        <v>264</v>
      </c>
      <c r="C194" s="0" t="s">
        <v>295</v>
      </c>
      <c r="D194" s="0" t="s">
        <v>22</v>
      </c>
      <c r="E194" s="0" t="s">
        <v>23</v>
      </c>
      <c r="F194" s="0" t="s">
        <v>298</v>
      </c>
      <c r="G194" s="0" t="s">
        <v>15</v>
      </c>
      <c r="H194" s="0" t="n">
        <v>0.574753394677324</v>
      </c>
      <c r="I194" s="0" t="n">
        <v>11.0427501723722</v>
      </c>
      <c r="J194" s="0" t="n">
        <v>0</v>
      </c>
      <c r="K194" s="0" t="n">
        <f aca="false">I194*SUMIFS(syst_chauffage!$H$3:$H$27,syst_chauffage!$B$3:$B$27,D194,syst_chauffage!$C$3:$C$27,E194)</f>
        <v>19.4465316062563</v>
      </c>
      <c r="L194" s="12" t="n">
        <f aca="false">H194*SUMIFS(syst_chauffage!$K$3:$K$27,syst_chauffage!$B$3:$B$27,D194,syst_chauffage!$C$3:$C$27,E194)</f>
        <v>0.574753394677324</v>
      </c>
      <c r="N194" s="0" t="str">
        <f aca="false">A194</f>
        <v>Café Hôtel Restaurant</v>
      </c>
      <c r="O194" s="0" t="str">
        <f aca="false">B194</f>
        <v>Hôtel avec restaurant</v>
      </c>
      <c r="P194" s="0" t="str">
        <f aca="false">C194</f>
        <v>Grand Hotel avec restaurant Luxe</v>
      </c>
      <c r="Q194" s="0" t="str">
        <f aca="false">D194</f>
        <v>Chaudière fioul</v>
      </c>
      <c r="R194" s="0" t="str">
        <f aca="false">E194</f>
        <v>Fioul</v>
      </c>
      <c r="S194" s="0" t="str">
        <f aca="false">F194</f>
        <v>0218220303</v>
      </c>
      <c r="T194" s="0" t="str">
        <f aca="false">G194</f>
        <v>1</v>
      </c>
      <c r="U194" s="0" t="n">
        <f aca="false">L194</f>
        <v>0.574753394677324</v>
      </c>
      <c r="V194" s="0" t="n">
        <f aca="false">K194</f>
        <v>19.4465316062563</v>
      </c>
      <c r="W194" s="0" t="n">
        <f aca="false">J194</f>
        <v>0</v>
      </c>
    </row>
    <row r="195" customFormat="false" ht="12.8" hidden="false" customHeight="false" outlineLevel="0" collapsed="false">
      <c r="A195" s="0" t="s">
        <v>73</v>
      </c>
      <c r="B195" s="0" t="s">
        <v>264</v>
      </c>
      <c r="C195" s="0" t="s">
        <v>295</v>
      </c>
      <c r="D195" s="0" t="s">
        <v>13</v>
      </c>
      <c r="E195" s="0" t="s">
        <v>14</v>
      </c>
      <c r="F195" s="0" t="s">
        <v>299</v>
      </c>
      <c r="G195" s="0" t="s">
        <v>15</v>
      </c>
      <c r="H195" s="0" t="n">
        <v>0.690457968589026</v>
      </c>
      <c r="I195" s="0" t="n">
        <v>8.21899530728621</v>
      </c>
      <c r="J195" s="0" t="n">
        <v>462</v>
      </c>
      <c r="K195" s="0" t="n">
        <f aca="false">I195*SUMIFS(syst_chauffage!$H$3:$H$27,syst_chauffage!$B$3:$B$27,D195,syst_chauffage!$C$3:$C$27,E195)</f>
        <v>16.5990150082339</v>
      </c>
      <c r="L195" s="12" t="n">
        <f aca="false">H195*SUMIFS(syst_chauffage!$K$3:$K$27,syst_chauffage!$B$3:$B$27,D195,syst_chauffage!$C$3:$C$27,E195)</f>
        <v>0.690457968589026</v>
      </c>
      <c r="N195" s="0" t="str">
        <f aca="false">A195</f>
        <v>Café Hôtel Restaurant</v>
      </c>
      <c r="O195" s="0" t="str">
        <f aca="false">B195</f>
        <v>Hôtel avec restaurant</v>
      </c>
      <c r="P195" s="0" t="str">
        <f aca="false">C195</f>
        <v>Grand Hotel avec restaurant Luxe</v>
      </c>
      <c r="Q195" s="0" t="str">
        <f aca="false">D195</f>
        <v>Chaudière gaz</v>
      </c>
      <c r="R195" s="0" t="str">
        <f aca="false">E195</f>
        <v>Gaz</v>
      </c>
      <c r="S195" s="0" t="str">
        <f aca="false">F195</f>
        <v>0218220404</v>
      </c>
      <c r="T195" s="0" t="str">
        <f aca="false">G195</f>
        <v>1</v>
      </c>
      <c r="U195" s="0" t="n">
        <f aca="false">L195</f>
        <v>0.690457968589026</v>
      </c>
      <c r="V195" s="0" t="n">
        <f aca="false">K195</f>
        <v>16.5990150082339</v>
      </c>
      <c r="W195" s="0" t="n">
        <f aca="false">J195</f>
        <v>462</v>
      </c>
    </row>
    <row r="196" customFormat="false" ht="12.8" hidden="false" customHeight="false" outlineLevel="0" collapsed="false">
      <c r="A196" s="0" t="s">
        <v>73</v>
      </c>
      <c r="B196" s="0" t="s">
        <v>264</v>
      </c>
      <c r="C196" s="0" t="s">
        <v>295</v>
      </c>
      <c r="D196" s="0" t="s">
        <v>29</v>
      </c>
      <c r="E196" s="0" t="s">
        <v>30</v>
      </c>
      <c r="F196" s="0" t="s">
        <v>300</v>
      </c>
      <c r="G196" s="0" t="s">
        <v>15</v>
      </c>
      <c r="H196" s="0" t="n">
        <v>0.92</v>
      </c>
      <c r="I196" s="0" t="n">
        <v>10.4</v>
      </c>
      <c r="J196" s="0" t="n">
        <v>0</v>
      </c>
      <c r="K196" s="0" t="n">
        <f aca="false">I196*SUMIFS(syst_chauffage!$H$3:$H$27,syst_chauffage!$B$3:$B$27,D196,syst_chauffage!$C$3:$C$27,E196)</f>
        <v>3</v>
      </c>
      <c r="L196" s="12" t="n">
        <f aca="false">H196*SUMIFS(syst_chauffage!$K$3:$K$27,syst_chauffage!$B$3:$B$27,D196,syst_chauffage!$C$3:$C$27,E196)</f>
        <v>0.92</v>
      </c>
      <c r="N196" s="0" t="str">
        <f aca="false">A196</f>
        <v>Café Hôtel Restaurant</v>
      </c>
      <c r="O196" s="0" t="str">
        <f aca="false">B196</f>
        <v>Hôtel avec restaurant</v>
      </c>
      <c r="P196" s="0" t="str">
        <f aca="false">C196</f>
        <v>Grand Hotel avec restaurant Luxe</v>
      </c>
      <c r="Q196" s="0" t="str">
        <f aca="false">D196</f>
        <v>Electrique direct</v>
      </c>
      <c r="R196" s="0" t="str">
        <f aca="false">E196</f>
        <v>Electricité</v>
      </c>
      <c r="S196" s="0" t="str">
        <f aca="false">F196</f>
        <v>0218220602</v>
      </c>
      <c r="T196" s="0" t="str">
        <f aca="false">G196</f>
        <v>1</v>
      </c>
      <c r="U196" s="0" t="n">
        <f aca="false">L196</f>
        <v>0.92</v>
      </c>
      <c r="V196" s="0" t="n">
        <f aca="false">K196</f>
        <v>3</v>
      </c>
      <c r="W196" s="0" t="n">
        <f aca="false">J196</f>
        <v>0</v>
      </c>
    </row>
    <row r="197" customFormat="false" ht="12.8" hidden="false" customHeight="false" outlineLevel="0" collapsed="false">
      <c r="A197" s="0" t="s">
        <v>73</v>
      </c>
      <c r="B197" s="0" t="s">
        <v>264</v>
      </c>
      <c r="C197" s="0" t="s">
        <v>295</v>
      </c>
      <c r="D197" s="0" t="s">
        <v>36</v>
      </c>
      <c r="E197" s="0" t="s">
        <v>30</v>
      </c>
      <c r="F197" s="0" t="s">
        <v>301</v>
      </c>
      <c r="G197" s="0" t="s">
        <v>15</v>
      </c>
      <c r="H197" s="0" t="n">
        <v>2.94489544186046</v>
      </c>
      <c r="I197" s="0" t="n">
        <v>67.9080410677211</v>
      </c>
      <c r="J197" s="0" t="n">
        <v>738</v>
      </c>
      <c r="K197" s="0" t="n">
        <f aca="false">I197*SUMIFS(syst_chauffage!$H$3:$H$27,syst_chauffage!$B$3:$B$27,D197,syst_chauffage!$C$3:$C$27,E197)</f>
        <v>42.0118598294041</v>
      </c>
      <c r="L197" s="12" t="n">
        <f aca="false">H197*SUMIFS(syst_chauffage!$K$3:$K$27,syst_chauffage!$B$3:$B$27,D197,syst_chauffage!$C$3:$C$27,E197)</f>
        <v>2.47427325480779</v>
      </c>
      <c r="N197" s="0" t="str">
        <f aca="false">A197</f>
        <v>Café Hôtel Restaurant</v>
      </c>
      <c r="O197" s="0" t="str">
        <f aca="false">B197</f>
        <v>Hôtel avec restaurant</v>
      </c>
      <c r="P197" s="0" t="str">
        <f aca="false">C197</f>
        <v>Grand Hotel avec restaurant Luxe</v>
      </c>
      <c r="Q197" s="0" t="str">
        <f aca="false">D197</f>
        <v>PAC</v>
      </c>
      <c r="R197" s="0" t="str">
        <f aca="false">E197</f>
        <v>Electricité</v>
      </c>
      <c r="S197" s="0" t="str">
        <f aca="false">F197</f>
        <v>0218220902</v>
      </c>
      <c r="T197" s="0" t="str">
        <f aca="false">G197</f>
        <v>1</v>
      </c>
      <c r="U197" s="0" t="n">
        <f aca="false">L197</f>
        <v>2.47427325480779</v>
      </c>
      <c r="V197" s="0" t="n">
        <f aca="false">K197</f>
        <v>42.0118598294041</v>
      </c>
      <c r="W197" s="0" t="n">
        <f aca="false">J197</f>
        <v>738</v>
      </c>
    </row>
    <row r="198" customFormat="false" ht="12.8" hidden="false" customHeight="false" outlineLevel="0" collapsed="false">
      <c r="A198" s="0" t="s">
        <v>73</v>
      </c>
      <c r="B198" s="0" t="s">
        <v>264</v>
      </c>
      <c r="C198" s="0" t="s">
        <v>295</v>
      </c>
      <c r="D198" s="0" t="s">
        <v>42</v>
      </c>
      <c r="E198" s="0" t="s">
        <v>30</v>
      </c>
      <c r="F198" s="0" t="s">
        <v>302</v>
      </c>
      <c r="G198" s="0" t="s">
        <v>15</v>
      </c>
      <c r="H198" s="0" t="n">
        <v>2.80410195348837</v>
      </c>
      <c r="I198" s="0" t="n">
        <v>28.3844225402563</v>
      </c>
      <c r="J198" s="0" t="n">
        <v>738</v>
      </c>
      <c r="K198" s="0" t="n">
        <f aca="false">I198*SUMIFS(syst_chauffage!$H$3:$H$27,syst_chauffage!$B$3:$B$27,D198,syst_chauffage!$C$3:$C$27,E198)</f>
        <v>25.6223978446052</v>
      </c>
      <c r="L198" s="12" t="n">
        <f aca="false">H198*SUMIFS(syst_chauffage!$K$3:$K$27,syst_chauffage!$B$3:$B$27,D198,syst_chauffage!$C$3:$C$27,E198)</f>
        <v>2.49996610303434</v>
      </c>
      <c r="N198" s="0" t="str">
        <f aca="false">A198</f>
        <v>Café Hôtel Restaurant</v>
      </c>
      <c r="O198" s="0" t="str">
        <f aca="false">B198</f>
        <v>Hôtel avec restaurant</v>
      </c>
      <c r="P198" s="0" t="str">
        <f aca="false">C198</f>
        <v>Grand Hotel avec restaurant Luxe</v>
      </c>
      <c r="Q198" s="0" t="str">
        <f aca="false">D198</f>
        <v>Rooftop</v>
      </c>
      <c r="R198" s="0" t="str">
        <f aca="false">E198</f>
        <v>Electricité</v>
      </c>
      <c r="S198" s="0" t="str">
        <f aca="false">F198</f>
        <v>0218221002</v>
      </c>
      <c r="T198" s="0" t="str">
        <f aca="false">G198</f>
        <v>1</v>
      </c>
      <c r="U198" s="0" t="n">
        <f aca="false">L198</f>
        <v>2.49996610303434</v>
      </c>
      <c r="V198" s="0" t="n">
        <f aca="false">K198</f>
        <v>25.6223978446052</v>
      </c>
      <c r="W198" s="0" t="n">
        <f aca="false">J198</f>
        <v>738</v>
      </c>
    </row>
    <row r="199" customFormat="false" ht="12.8" hidden="false" customHeight="false" outlineLevel="0" collapsed="false">
      <c r="A199" s="0" t="s">
        <v>73</v>
      </c>
      <c r="B199" s="0" t="s">
        <v>264</v>
      </c>
      <c r="C199" s="0" t="s">
        <v>295</v>
      </c>
      <c r="D199" s="0" t="s">
        <v>51</v>
      </c>
      <c r="E199" s="0" t="s">
        <v>57</v>
      </c>
      <c r="F199" s="0" t="s">
        <v>303</v>
      </c>
      <c r="G199" s="0" t="s">
        <v>15</v>
      </c>
      <c r="H199" s="0" t="n">
        <v>0.817679111182459</v>
      </c>
      <c r="I199" s="0" t="n">
        <v>29.0903727698538</v>
      </c>
      <c r="J199" s="0" t="n">
        <v>0</v>
      </c>
      <c r="K199" s="0" t="n">
        <f aca="false">I199*SUMIFS(syst_chauffage!$H$3:$H$27,syst_chauffage!$B$3:$B$27,D199,syst_chauffage!$C$3:$C$27,E199)</f>
        <v>61.6382484963345</v>
      </c>
      <c r="L199" s="12" t="n">
        <f aca="false">H199*SUMIFS(syst_chauffage!$K$3:$K$27,syst_chauffage!$B$3:$B$27,D199,syst_chauffage!$C$3:$C$27,E199)</f>
        <v>0.817679111182459</v>
      </c>
      <c r="N199" s="0" t="str">
        <f aca="false">A199</f>
        <v>Café Hôtel Restaurant</v>
      </c>
      <c r="O199" s="0" t="str">
        <f aca="false">B199</f>
        <v>Hôtel avec restaurant</v>
      </c>
      <c r="P199" s="0" t="str">
        <f aca="false">C199</f>
        <v>Grand Hotel avec restaurant Luxe</v>
      </c>
      <c r="Q199" s="0" t="str">
        <f aca="false">D199</f>
        <v>Autre système centralisé performant</v>
      </c>
      <c r="R199" s="0" t="str">
        <f aca="false">E199</f>
        <v>Autres</v>
      </c>
      <c r="S199" s="0" t="str">
        <f aca="false">F199</f>
        <v>0218222101</v>
      </c>
      <c r="T199" s="0" t="str">
        <f aca="false">G199</f>
        <v>1</v>
      </c>
      <c r="U199" s="0" t="n">
        <f aca="false">L199</f>
        <v>0.817679111182459</v>
      </c>
      <c r="V199" s="0" t="n">
        <f aca="false">K199</f>
        <v>61.6382484963345</v>
      </c>
      <c r="W199" s="0" t="n">
        <f aca="false">J199</f>
        <v>0</v>
      </c>
    </row>
    <row r="200" customFormat="false" ht="12.8" hidden="false" customHeight="false" outlineLevel="0" collapsed="false">
      <c r="A200" s="0" t="s">
        <v>73</v>
      </c>
      <c r="B200" s="0" t="s">
        <v>264</v>
      </c>
      <c r="C200" s="0" t="s">
        <v>295</v>
      </c>
      <c r="D200" s="0" t="s">
        <v>51</v>
      </c>
      <c r="E200" s="0" t="s">
        <v>58</v>
      </c>
      <c r="F200" s="0" t="s">
        <v>304</v>
      </c>
      <c r="G200" s="0" t="s">
        <v>15</v>
      </c>
      <c r="H200" s="0" t="n">
        <v>0.789064207723122</v>
      </c>
      <c r="I200" s="0" t="n">
        <v>29.2287576331411</v>
      </c>
      <c r="J200" s="0" t="n">
        <v>935</v>
      </c>
      <c r="K200" s="0" t="n">
        <f aca="false">I200*SUMIFS(syst_chauffage!$H$3:$H$27,syst_chauffage!$B$3:$B$27,D200,syst_chauffage!$C$3:$C$27,E200)</f>
        <v>62.3741543781493</v>
      </c>
      <c r="L200" s="12" t="n">
        <f aca="false">H200*SUMIFS(syst_chauffage!$K$3:$K$27,syst_chauffage!$B$3:$B$27,D200,syst_chauffage!$C$3:$C$27,E200)</f>
        <v>0.789064207723122</v>
      </c>
      <c r="N200" s="0" t="str">
        <f aca="false">A200</f>
        <v>Café Hôtel Restaurant</v>
      </c>
      <c r="O200" s="0" t="str">
        <f aca="false">B200</f>
        <v>Hôtel avec restaurant</v>
      </c>
      <c r="P200" s="0" t="str">
        <f aca="false">C200</f>
        <v>Grand Hotel avec restaurant Luxe</v>
      </c>
      <c r="Q200" s="0" t="str">
        <f aca="false">D200</f>
        <v>Autre système centralisé performant</v>
      </c>
      <c r="R200" s="0" t="str">
        <f aca="false">E200</f>
        <v>Urbain</v>
      </c>
      <c r="S200" s="0" t="str">
        <f aca="false">F200</f>
        <v>0218222106</v>
      </c>
      <c r="T200" s="0" t="str">
        <f aca="false">G200</f>
        <v>1</v>
      </c>
      <c r="U200" s="0" t="n">
        <f aca="false">L200</f>
        <v>0.789064207723122</v>
      </c>
      <c r="V200" s="0" t="n">
        <f aca="false">K200</f>
        <v>62.3741543781493</v>
      </c>
      <c r="W200" s="0" t="n">
        <f aca="false">J200</f>
        <v>935</v>
      </c>
    </row>
    <row r="201" customFormat="false" ht="12.8" hidden="false" customHeight="false" outlineLevel="0" collapsed="false">
      <c r="A201" s="0" t="s">
        <v>73</v>
      </c>
      <c r="B201" s="0" t="s">
        <v>264</v>
      </c>
      <c r="C201" s="0" t="s">
        <v>295</v>
      </c>
      <c r="D201" s="0" t="s">
        <v>27</v>
      </c>
      <c r="E201" s="0" t="s">
        <v>23</v>
      </c>
      <c r="F201" s="0" t="s">
        <v>305</v>
      </c>
      <c r="G201" s="0" t="s">
        <v>15</v>
      </c>
      <c r="H201" s="0" t="n">
        <v>0.762498659845602</v>
      </c>
      <c r="I201" s="0" t="n">
        <v>13.1461311575859</v>
      </c>
      <c r="J201" s="0" t="n">
        <v>1064</v>
      </c>
      <c r="K201" s="0" t="n">
        <f aca="false">I201*SUMIFS(syst_chauffage!$H$3:$H$27,syst_chauffage!$B$3:$B$27,D201,syst_chauffage!$C$3:$C$27,E201)</f>
        <v>33.7119800516265</v>
      </c>
      <c r="L201" s="12" t="n">
        <f aca="false">H201*SUMIFS(syst_chauffage!$K$3:$K$27,syst_chauffage!$B$3:$B$27,D201,syst_chauffage!$C$3:$C$27,E201)</f>
        <v>0.762498659845602</v>
      </c>
      <c r="N201" s="0" t="str">
        <f aca="false">A201</f>
        <v>Café Hôtel Restaurant</v>
      </c>
      <c r="O201" s="0" t="str">
        <f aca="false">B201</f>
        <v>Hôtel avec restaurant</v>
      </c>
      <c r="P201" s="0" t="str">
        <f aca="false">C201</f>
        <v>Grand Hotel avec restaurant Luxe</v>
      </c>
      <c r="Q201" s="0" t="str">
        <f aca="false">D201</f>
        <v>Chaudière condensation fioul</v>
      </c>
      <c r="R201" s="0" t="str">
        <f aca="false">E201</f>
        <v>Fioul</v>
      </c>
      <c r="S201" s="0" t="str">
        <f aca="false">F201</f>
        <v>0218222303</v>
      </c>
      <c r="T201" s="0" t="str">
        <f aca="false">G201</f>
        <v>1</v>
      </c>
      <c r="U201" s="0" t="n">
        <f aca="false">L201</f>
        <v>0.762498659845602</v>
      </c>
      <c r="V201" s="0" t="n">
        <f aca="false">K201</f>
        <v>33.7119800516265</v>
      </c>
      <c r="W201" s="0" t="n">
        <f aca="false">J201</f>
        <v>1064</v>
      </c>
    </row>
    <row r="202" customFormat="false" ht="12.8" hidden="false" customHeight="false" outlineLevel="0" collapsed="false">
      <c r="A202" s="0" t="s">
        <v>73</v>
      </c>
      <c r="B202" s="0" t="s">
        <v>264</v>
      </c>
      <c r="C202" s="0" t="s">
        <v>295</v>
      </c>
      <c r="D202" s="0" t="s">
        <v>18</v>
      </c>
      <c r="E202" s="0" t="s">
        <v>14</v>
      </c>
      <c r="F202" s="0" t="s">
        <v>306</v>
      </c>
      <c r="G202" s="0" t="s">
        <v>15</v>
      </c>
      <c r="H202" s="0" t="n">
        <v>0.990094639762869</v>
      </c>
      <c r="I202" s="0" t="n">
        <v>9.78451822295977</v>
      </c>
      <c r="J202" s="0" t="n">
        <v>1064</v>
      </c>
      <c r="K202" s="0" t="n">
        <f aca="false">I202*SUMIFS(syst_chauffage!$H$3:$H$27,syst_chauffage!$B$3:$B$27,D202,syst_chauffage!$C$3:$C$27,E202)</f>
        <v>26.6621166946739</v>
      </c>
      <c r="L202" s="12" t="n">
        <f aca="false">H202*SUMIFS(syst_chauffage!$K$3:$K$27,syst_chauffage!$B$3:$B$27,D202,syst_chauffage!$C$3:$C$27,E202)</f>
        <v>0.961824358918976</v>
      </c>
      <c r="N202" s="0" t="str">
        <f aca="false">A202</f>
        <v>Café Hôtel Restaurant</v>
      </c>
      <c r="O202" s="0" t="str">
        <f aca="false">B202</f>
        <v>Hôtel avec restaurant</v>
      </c>
      <c r="P202" s="0" t="str">
        <f aca="false">C202</f>
        <v>Grand Hotel avec restaurant Luxe</v>
      </c>
      <c r="Q202" s="0" t="str">
        <f aca="false">D202</f>
        <v>Chaudière condensation gaz</v>
      </c>
      <c r="R202" s="0" t="str">
        <f aca="false">E202</f>
        <v>Gaz</v>
      </c>
      <c r="S202" s="0" t="str">
        <f aca="false">F202</f>
        <v>0218222404</v>
      </c>
      <c r="T202" s="0" t="str">
        <f aca="false">G202</f>
        <v>1</v>
      </c>
      <c r="U202" s="0" t="n">
        <f aca="false">L202</f>
        <v>0.961824358918976</v>
      </c>
      <c r="V202" s="0" t="n">
        <f aca="false">K202</f>
        <v>26.6621166946739</v>
      </c>
      <c r="W202" s="0" t="n">
        <f aca="false">J202</f>
        <v>1064</v>
      </c>
    </row>
    <row r="203" customFormat="false" ht="12.8" hidden="false" customHeight="false" outlineLevel="0" collapsed="false">
      <c r="A203" s="0" t="s">
        <v>73</v>
      </c>
      <c r="B203" s="0" t="s">
        <v>264</v>
      </c>
      <c r="C203" s="0" t="s">
        <v>295</v>
      </c>
      <c r="D203" s="0" t="s">
        <v>32</v>
      </c>
      <c r="E203" s="0" t="s">
        <v>30</v>
      </c>
      <c r="F203" s="0" t="s">
        <v>307</v>
      </c>
      <c r="G203" s="0" t="s">
        <v>15</v>
      </c>
      <c r="H203" s="0" t="n">
        <v>1</v>
      </c>
      <c r="I203" s="0" t="n">
        <v>12</v>
      </c>
      <c r="J203" s="0" t="n">
        <v>0</v>
      </c>
      <c r="K203" s="0" t="n">
        <f aca="false">I203*SUMIFS(syst_chauffage!$H$3:$H$27,syst_chauffage!$B$3:$B$27,D203,syst_chauffage!$C$3:$C$27,E203)</f>
        <v>12</v>
      </c>
      <c r="L203" s="12" t="n">
        <f aca="false">H203*SUMIFS(syst_chauffage!$K$3:$K$27,syst_chauffage!$B$3:$B$27,D203,syst_chauffage!$C$3:$C$27,E203)</f>
        <v>1</v>
      </c>
      <c r="N203" s="0" t="str">
        <f aca="false">A203</f>
        <v>Café Hôtel Restaurant</v>
      </c>
      <c r="O203" s="0" t="str">
        <f aca="false">B203</f>
        <v>Hôtel avec restaurant</v>
      </c>
      <c r="P203" s="0" t="str">
        <f aca="false">C203</f>
        <v>Grand Hotel avec restaurant Luxe</v>
      </c>
      <c r="Q203" s="0" t="str">
        <f aca="false">D203</f>
        <v>Electrique direct performant</v>
      </c>
      <c r="R203" s="0" t="str">
        <f aca="false">E203</f>
        <v>Electricité</v>
      </c>
      <c r="S203" s="0" t="str">
        <f aca="false">F203</f>
        <v>0218222602</v>
      </c>
      <c r="T203" s="0" t="str">
        <f aca="false">G203</f>
        <v>1</v>
      </c>
      <c r="U203" s="0" t="n">
        <f aca="false">L203</f>
        <v>1</v>
      </c>
      <c r="V203" s="0" t="n">
        <f aca="false">K203</f>
        <v>12</v>
      </c>
      <c r="W203" s="0" t="n">
        <f aca="false">J203</f>
        <v>0</v>
      </c>
    </row>
    <row r="204" customFormat="false" ht="12.8" hidden="false" customHeight="false" outlineLevel="0" collapsed="false">
      <c r="A204" s="0" t="s">
        <v>73</v>
      </c>
      <c r="B204" s="0" t="s">
        <v>264</v>
      </c>
      <c r="C204" s="0" t="s">
        <v>295</v>
      </c>
      <c r="D204" s="0" t="s">
        <v>38</v>
      </c>
      <c r="E204" s="0" t="s">
        <v>30</v>
      </c>
      <c r="F204" s="0" t="s">
        <v>308</v>
      </c>
      <c r="G204" s="0" t="s">
        <v>15</v>
      </c>
      <c r="H204" s="0" t="n">
        <v>3.39795627906976</v>
      </c>
      <c r="I204" s="0" t="n">
        <v>80.8429060330013</v>
      </c>
      <c r="J204" s="0" t="n">
        <v>792</v>
      </c>
      <c r="K204" s="0" t="n">
        <f aca="false">I204*SUMIFS(syst_chauffage!$H$3:$H$27,syst_chauffage!$B$3:$B$27,D204,syst_chauffage!$C$3:$C$27,E204)</f>
        <v>81.7155083528161</v>
      </c>
      <c r="L204" s="12" t="n">
        <f aca="false">H204*SUMIFS(syst_chauffage!$K$3:$K$27,syst_chauffage!$B$3:$B$27,D204,syst_chauffage!$C$3:$C$27,E204)</f>
        <v>3.03986496519792</v>
      </c>
      <c r="N204" s="0" t="str">
        <f aca="false">A204</f>
        <v>Café Hôtel Restaurant</v>
      </c>
      <c r="O204" s="0" t="str">
        <f aca="false">B204</f>
        <v>Hôtel avec restaurant</v>
      </c>
      <c r="P204" s="0" t="str">
        <f aca="false">C204</f>
        <v>Grand Hotel avec restaurant Luxe</v>
      </c>
      <c r="Q204" s="0" t="str">
        <f aca="false">D204</f>
        <v>PAC performant</v>
      </c>
      <c r="R204" s="0" t="str">
        <f aca="false">E204</f>
        <v>Electricité</v>
      </c>
      <c r="S204" s="0" t="str">
        <f aca="false">F204</f>
        <v>0218222902</v>
      </c>
      <c r="T204" s="0" t="str">
        <f aca="false">G204</f>
        <v>1</v>
      </c>
      <c r="U204" s="0" t="n">
        <f aca="false">L204</f>
        <v>3.03986496519792</v>
      </c>
      <c r="V204" s="0" t="n">
        <f aca="false">K204</f>
        <v>81.7155083528161</v>
      </c>
      <c r="W204" s="0" t="n">
        <f aca="false">J204</f>
        <v>792</v>
      </c>
    </row>
    <row r="205" customFormat="false" ht="12.8" hidden="false" customHeight="false" outlineLevel="0" collapsed="false">
      <c r="A205" s="0" t="s">
        <v>73</v>
      </c>
      <c r="B205" s="0" t="s">
        <v>264</v>
      </c>
      <c r="C205" s="0" t="s">
        <v>295</v>
      </c>
      <c r="D205" s="0" t="s">
        <v>46</v>
      </c>
      <c r="E205" s="0" t="s">
        <v>30</v>
      </c>
      <c r="F205" s="0" t="s">
        <v>309</v>
      </c>
      <c r="G205" s="0" t="s">
        <v>15</v>
      </c>
      <c r="H205" s="0" t="n">
        <v>3.32861023255814</v>
      </c>
      <c r="I205" s="0" t="n">
        <v>33.7909792145908</v>
      </c>
      <c r="J205" s="0" t="n">
        <v>792</v>
      </c>
      <c r="K205" s="0" t="n">
        <f aca="false">I205*SUMIFS(syst_chauffage!$H$3:$H$27,syst_chauffage!$B$3:$B$27,D205,syst_chauffage!$C$3:$C$27,E205)</f>
        <v>58.6242226838029</v>
      </c>
      <c r="L205" s="12" t="n">
        <f aca="false">H205*SUMIFS(syst_chauffage!$K$3:$K$27,syst_chauffage!$B$3:$B$27,D205,syst_chauffage!$C$3:$C$27,E205)</f>
        <v>3.00077723502174</v>
      </c>
      <c r="N205" s="0" t="str">
        <f aca="false">A205</f>
        <v>Café Hôtel Restaurant</v>
      </c>
      <c r="O205" s="0" t="str">
        <f aca="false">B205</f>
        <v>Hôtel avec restaurant</v>
      </c>
      <c r="P205" s="0" t="str">
        <f aca="false">C205</f>
        <v>Grand Hotel avec restaurant Luxe</v>
      </c>
      <c r="Q205" s="0" t="str">
        <f aca="false">D205</f>
        <v>Rooftop performant</v>
      </c>
      <c r="R205" s="0" t="str">
        <f aca="false">E205</f>
        <v>Electricité</v>
      </c>
      <c r="S205" s="0" t="str">
        <f aca="false">F205</f>
        <v>0218223002</v>
      </c>
      <c r="T205" s="0" t="str">
        <f aca="false">G205</f>
        <v>1</v>
      </c>
      <c r="U205" s="0" t="n">
        <f aca="false">L205</f>
        <v>3.00077723502174</v>
      </c>
      <c r="V205" s="0" t="n">
        <f aca="false">K205</f>
        <v>58.6242226838029</v>
      </c>
      <c r="W205" s="0" t="n">
        <f aca="false">J205</f>
        <v>792</v>
      </c>
    </row>
    <row r="206" customFormat="false" ht="12.8" hidden="false" customHeight="false" outlineLevel="0" collapsed="false">
      <c r="A206" s="0" t="s">
        <v>73</v>
      </c>
      <c r="B206" s="0" t="s">
        <v>264</v>
      </c>
      <c r="C206" s="0" t="s">
        <v>310</v>
      </c>
      <c r="D206" s="0" t="s">
        <v>19</v>
      </c>
      <c r="E206" s="0" t="s">
        <v>58</v>
      </c>
      <c r="F206" s="0" t="s">
        <v>311</v>
      </c>
      <c r="G206" s="0" t="s">
        <v>15</v>
      </c>
      <c r="H206" s="0" t="n">
        <v>0.728</v>
      </c>
      <c r="I206" s="0" t="n">
        <v>26.6371938458102</v>
      </c>
      <c r="J206" s="0" t="n">
        <v>935</v>
      </c>
      <c r="K206" s="0" t="n">
        <f aca="false">I206*SUMIFS(syst_chauffage!$H$3:$H$27,syst_chauffage!$B$3:$B$27,D206,syst_chauffage!$C$3:$C$27,E206)</f>
        <v>43.8168410990935</v>
      </c>
      <c r="L206" s="12" t="n">
        <f aca="false">H206*SUMIFS(syst_chauffage!$K$3:$K$27,syst_chauffage!$B$3:$B$27,D206,syst_chauffage!$C$3:$C$27,E206)</f>
        <v>0.728</v>
      </c>
      <c r="N206" s="0" t="str">
        <f aca="false">A206</f>
        <v>Café Hôtel Restaurant</v>
      </c>
      <c r="O206" s="0" t="str">
        <f aca="false">B206</f>
        <v>Hôtel avec restaurant</v>
      </c>
      <c r="P206" s="0" t="str">
        <f aca="false">C206</f>
        <v>Hotel d'affaire avec restaurant Haut de gamme</v>
      </c>
      <c r="Q206" s="0" t="str">
        <f aca="false">D206</f>
        <v>Autre système centralisé</v>
      </c>
      <c r="R206" s="0" t="str">
        <f aca="false">E206</f>
        <v>Urbain</v>
      </c>
      <c r="S206" s="0" t="str">
        <f aca="false">F206</f>
        <v>0218370106</v>
      </c>
      <c r="T206" s="0" t="str">
        <f aca="false">G206</f>
        <v>1</v>
      </c>
      <c r="U206" s="0" t="n">
        <f aca="false">L206</f>
        <v>0.728</v>
      </c>
      <c r="V206" s="0" t="n">
        <f aca="false">K206</f>
        <v>43.8168410990935</v>
      </c>
      <c r="W206" s="0" t="n">
        <f aca="false">J206</f>
        <v>935</v>
      </c>
    </row>
    <row r="207" customFormat="false" ht="12.8" hidden="false" customHeight="false" outlineLevel="0" collapsed="false">
      <c r="A207" s="0" t="s">
        <v>73</v>
      </c>
      <c r="B207" s="0" t="s">
        <v>264</v>
      </c>
      <c r="C207" s="0" t="s">
        <v>310</v>
      </c>
      <c r="D207" s="0" t="s">
        <v>22</v>
      </c>
      <c r="E207" s="0" t="s">
        <v>23</v>
      </c>
      <c r="F207" s="0" t="s">
        <v>312</v>
      </c>
      <c r="G207" s="0" t="s">
        <v>15</v>
      </c>
      <c r="H207" s="0" t="n">
        <v>0.61431817752899</v>
      </c>
      <c r="I207" s="0" t="n">
        <v>14.2532102709953</v>
      </c>
      <c r="J207" s="0" t="n">
        <v>0</v>
      </c>
      <c r="K207" s="0" t="n">
        <f aca="false">I207*SUMIFS(syst_chauffage!$H$3:$H$27,syst_chauffage!$B$3:$B$27,D207,syst_chauffage!$C$3:$C$27,E207)</f>
        <v>25.1002241016908</v>
      </c>
      <c r="L207" s="12" t="n">
        <f aca="false">H207*SUMIFS(syst_chauffage!$K$3:$K$27,syst_chauffage!$B$3:$B$27,D207,syst_chauffage!$C$3:$C$27,E207)</f>
        <v>0.61431817752899</v>
      </c>
      <c r="N207" s="0" t="str">
        <f aca="false">A207</f>
        <v>Café Hôtel Restaurant</v>
      </c>
      <c r="O207" s="0" t="str">
        <f aca="false">B207</f>
        <v>Hôtel avec restaurant</v>
      </c>
      <c r="P207" s="0" t="str">
        <f aca="false">C207</f>
        <v>Hotel d'affaire avec restaurant Haut de gamme</v>
      </c>
      <c r="Q207" s="0" t="str">
        <f aca="false">D207</f>
        <v>Chaudière fioul</v>
      </c>
      <c r="R207" s="0" t="str">
        <f aca="false">E207</f>
        <v>Fioul</v>
      </c>
      <c r="S207" s="0" t="str">
        <f aca="false">F207</f>
        <v>0218370303</v>
      </c>
      <c r="T207" s="0" t="str">
        <f aca="false">G207</f>
        <v>1</v>
      </c>
      <c r="U207" s="0" t="n">
        <f aca="false">L207</f>
        <v>0.61431817752899</v>
      </c>
      <c r="V207" s="0" t="n">
        <f aca="false">K207</f>
        <v>25.1002241016908</v>
      </c>
      <c r="W207" s="0" t="n">
        <f aca="false">J207</f>
        <v>0</v>
      </c>
    </row>
    <row r="208" customFormat="false" ht="12.8" hidden="false" customHeight="false" outlineLevel="0" collapsed="false">
      <c r="A208" s="0" t="s">
        <v>73</v>
      </c>
      <c r="B208" s="0" t="s">
        <v>264</v>
      </c>
      <c r="C208" s="0" t="s">
        <v>310</v>
      </c>
      <c r="D208" s="0" t="s">
        <v>13</v>
      </c>
      <c r="E208" s="0" t="s">
        <v>14</v>
      </c>
      <c r="F208" s="0" t="s">
        <v>313</v>
      </c>
      <c r="G208" s="0" t="s">
        <v>15</v>
      </c>
      <c r="H208" s="0" t="n">
        <v>0.729626107769277</v>
      </c>
      <c r="I208" s="0" t="n">
        <v>10.5255911753744</v>
      </c>
      <c r="J208" s="0" t="n">
        <v>462</v>
      </c>
      <c r="K208" s="0" t="n">
        <f aca="false">I208*SUMIFS(syst_chauffage!$H$3:$H$27,syst_chauffage!$B$3:$B$27,D208,syst_chauffage!$C$3:$C$27,E208)</f>
        <v>21.2573969637978</v>
      </c>
      <c r="L208" s="12" t="n">
        <f aca="false">H208*SUMIFS(syst_chauffage!$K$3:$K$27,syst_chauffage!$B$3:$B$27,D208,syst_chauffage!$C$3:$C$27,E208)</f>
        <v>0.729626107769277</v>
      </c>
      <c r="N208" s="0" t="str">
        <f aca="false">A208</f>
        <v>Café Hôtel Restaurant</v>
      </c>
      <c r="O208" s="0" t="str">
        <f aca="false">B208</f>
        <v>Hôtel avec restaurant</v>
      </c>
      <c r="P208" s="0" t="str">
        <f aca="false">C208</f>
        <v>Hotel d'affaire avec restaurant Haut de gamme</v>
      </c>
      <c r="Q208" s="0" t="str">
        <f aca="false">D208</f>
        <v>Chaudière gaz</v>
      </c>
      <c r="R208" s="0" t="str">
        <f aca="false">E208</f>
        <v>Gaz</v>
      </c>
      <c r="S208" s="0" t="str">
        <f aca="false">F208</f>
        <v>0218370404</v>
      </c>
      <c r="T208" s="0" t="str">
        <f aca="false">G208</f>
        <v>1</v>
      </c>
      <c r="U208" s="0" t="n">
        <f aca="false">L208</f>
        <v>0.729626107769277</v>
      </c>
      <c r="V208" s="0" t="n">
        <f aca="false">K208</f>
        <v>21.2573969637978</v>
      </c>
      <c r="W208" s="0" t="n">
        <f aca="false">J208</f>
        <v>462</v>
      </c>
    </row>
    <row r="209" customFormat="false" ht="12.8" hidden="false" customHeight="false" outlineLevel="0" collapsed="false">
      <c r="A209" s="0" t="s">
        <v>73</v>
      </c>
      <c r="B209" s="0" t="s">
        <v>264</v>
      </c>
      <c r="C209" s="0" t="s">
        <v>310</v>
      </c>
      <c r="D209" s="0" t="s">
        <v>29</v>
      </c>
      <c r="E209" s="0" t="s">
        <v>30</v>
      </c>
      <c r="F209" s="0" t="s">
        <v>314</v>
      </c>
      <c r="G209" s="0" t="s">
        <v>15</v>
      </c>
      <c r="H209" s="0" t="n">
        <v>0.92</v>
      </c>
      <c r="I209" s="0" t="n">
        <v>10.4</v>
      </c>
      <c r="J209" s="0" t="n">
        <v>0</v>
      </c>
      <c r="K209" s="0" t="n">
        <f aca="false">I209*SUMIFS(syst_chauffage!$H$3:$H$27,syst_chauffage!$B$3:$B$27,D209,syst_chauffage!$C$3:$C$27,E209)</f>
        <v>3</v>
      </c>
      <c r="L209" s="12" t="n">
        <f aca="false">H209*SUMIFS(syst_chauffage!$K$3:$K$27,syst_chauffage!$B$3:$B$27,D209,syst_chauffage!$C$3:$C$27,E209)</f>
        <v>0.92</v>
      </c>
      <c r="N209" s="0" t="str">
        <f aca="false">A209</f>
        <v>Café Hôtel Restaurant</v>
      </c>
      <c r="O209" s="0" t="str">
        <f aca="false">B209</f>
        <v>Hôtel avec restaurant</v>
      </c>
      <c r="P209" s="0" t="str">
        <f aca="false">C209</f>
        <v>Hotel d'affaire avec restaurant Haut de gamme</v>
      </c>
      <c r="Q209" s="0" t="str">
        <f aca="false">D209</f>
        <v>Electrique direct</v>
      </c>
      <c r="R209" s="0" t="str">
        <f aca="false">E209</f>
        <v>Electricité</v>
      </c>
      <c r="S209" s="0" t="str">
        <f aca="false">F209</f>
        <v>0218370602</v>
      </c>
      <c r="T209" s="0" t="str">
        <f aca="false">G209</f>
        <v>1</v>
      </c>
      <c r="U209" s="0" t="n">
        <f aca="false">L209</f>
        <v>0.92</v>
      </c>
      <c r="V209" s="0" t="n">
        <f aca="false">K209</f>
        <v>3</v>
      </c>
      <c r="W209" s="0" t="n">
        <f aca="false">J209</f>
        <v>0</v>
      </c>
    </row>
    <row r="210" customFormat="false" ht="12.8" hidden="false" customHeight="false" outlineLevel="0" collapsed="false">
      <c r="A210" s="0" t="s">
        <v>73</v>
      </c>
      <c r="B210" s="0" t="s">
        <v>264</v>
      </c>
      <c r="C210" s="0" t="s">
        <v>310</v>
      </c>
      <c r="D210" s="0" t="s">
        <v>36</v>
      </c>
      <c r="E210" s="0" t="s">
        <v>30</v>
      </c>
      <c r="F210" s="0" t="s">
        <v>315</v>
      </c>
      <c r="G210" s="0" t="s">
        <v>15</v>
      </c>
      <c r="H210" s="0" t="n">
        <v>2.9761825116279</v>
      </c>
      <c r="I210" s="0" t="n">
        <v>73.4757436637086</v>
      </c>
      <c r="J210" s="0" t="n">
        <v>738</v>
      </c>
      <c r="K210" s="0" t="n">
        <f aca="false">I210*SUMIFS(syst_chauffage!$H$3:$H$27,syst_chauffage!$B$3:$B$27,D210,syst_chauffage!$C$3:$C$27,E210)</f>
        <v>45.4563641525544</v>
      </c>
      <c r="L210" s="12" t="n">
        <f aca="false">H210*SUMIFS(syst_chauffage!$K$3:$K$27,syst_chauffage!$B$3:$B$27,D210,syst_chauffage!$C$3:$C$27,E210)</f>
        <v>2.50056035446046</v>
      </c>
      <c r="N210" s="0" t="str">
        <f aca="false">A210</f>
        <v>Café Hôtel Restaurant</v>
      </c>
      <c r="O210" s="0" t="str">
        <f aca="false">B210</f>
        <v>Hôtel avec restaurant</v>
      </c>
      <c r="P210" s="0" t="str">
        <f aca="false">C210</f>
        <v>Hotel d'affaire avec restaurant Haut de gamme</v>
      </c>
      <c r="Q210" s="0" t="str">
        <f aca="false">D210</f>
        <v>PAC</v>
      </c>
      <c r="R210" s="0" t="str">
        <f aca="false">E210</f>
        <v>Electricité</v>
      </c>
      <c r="S210" s="0" t="str">
        <f aca="false">F210</f>
        <v>0218370902</v>
      </c>
      <c r="T210" s="0" t="str">
        <f aca="false">G210</f>
        <v>1</v>
      </c>
      <c r="U210" s="0" t="n">
        <f aca="false">L210</f>
        <v>2.50056035446046</v>
      </c>
      <c r="V210" s="0" t="n">
        <f aca="false">K210</f>
        <v>45.4563641525544</v>
      </c>
      <c r="W210" s="0" t="n">
        <f aca="false">J210</f>
        <v>738</v>
      </c>
    </row>
    <row r="211" customFormat="false" ht="12.8" hidden="false" customHeight="false" outlineLevel="0" collapsed="false">
      <c r="A211" s="0" t="s">
        <v>73</v>
      </c>
      <c r="B211" s="0" t="s">
        <v>264</v>
      </c>
      <c r="C211" s="0" t="s">
        <v>310</v>
      </c>
      <c r="D211" s="0" t="s">
        <v>42</v>
      </c>
      <c r="E211" s="0" t="s">
        <v>30</v>
      </c>
      <c r="F211" s="0" t="s">
        <v>316</v>
      </c>
      <c r="G211" s="0" t="s">
        <v>15</v>
      </c>
      <c r="H211" s="0" t="n">
        <v>2.83389320930232</v>
      </c>
      <c r="I211" s="0" t="n">
        <v>31.5780070219366</v>
      </c>
      <c r="J211" s="0" t="n">
        <v>738</v>
      </c>
      <c r="K211" s="0" t="n">
        <f aca="false">I211*SUMIFS(syst_chauffage!$H$3:$H$27,syst_chauffage!$B$3:$B$27,D211,syst_chauffage!$C$3:$C$27,E211)</f>
        <v>28.5052217605724</v>
      </c>
      <c r="L211" s="12" t="n">
        <f aca="false">H211*SUMIFS(syst_chauffage!$K$3:$K$27,syst_chauffage!$B$3:$B$27,D211,syst_chauffage!$C$3:$C$27,E211)</f>
        <v>2.52652616787402</v>
      </c>
      <c r="N211" s="0" t="str">
        <f aca="false">A211</f>
        <v>Café Hôtel Restaurant</v>
      </c>
      <c r="O211" s="0" t="str">
        <f aca="false">B211</f>
        <v>Hôtel avec restaurant</v>
      </c>
      <c r="P211" s="0" t="str">
        <f aca="false">C211</f>
        <v>Hotel d'affaire avec restaurant Haut de gamme</v>
      </c>
      <c r="Q211" s="0" t="str">
        <f aca="false">D211</f>
        <v>Rooftop</v>
      </c>
      <c r="R211" s="0" t="str">
        <f aca="false">E211</f>
        <v>Electricité</v>
      </c>
      <c r="S211" s="0" t="str">
        <f aca="false">F211</f>
        <v>0218371002</v>
      </c>
      <c r="T211" s="0" t="str">
        <f aca="false">G211</f>
        <v>1</v>
      </c>
      <c r="U211" s="0" t="n">
        <f aca="false">L211</f>
        <v>2.52652616787402</v>
      </c>
      <c r="V211" s="0" t="n">
        <f aca="false">K211</f>
        <v>28.5052217605724</v>
      </c>
      <c r="W211" s="0" t="n">
        <f aca="false">J211</f>
        <v>738</v>
      </c>
    </row>
    <row r="212" customFormat="false" ht="12.8" hidden="false" customHeight="false" outlineLevel="0" collapsed="false">
      <c r="A212" s="0" t="s">
        <v>73</v>
      </c>
      <c r="B212" s="0" t="s">
        <v>264</v>
      </c>
      <c r="C212" s="0" t="s">
        <v>310</v>
      </c>
      <c r="D212" s="0" t="s">
        <v>51</v>
      </c>
      <c r="E212" s="0" t="s">
        <v>58</v>
      </c>
      <c r="F212" s="0" t="s">
        <v>317</v>
      </c>
      <c r="G212" s="0" t="s">
        <v>15</v>
      </c>
      <c r="H212" s="0" t="n">
        <v>0.84</v>
      </c>
      <c r="I212" s="0" t="n">
        <v>31.7109450545359</v>
      </c>
      <c r="J212" s="0" t="n">
        <v>935</v>
      </c>
      <c r="K212" s="0" t="n">
        <f aca="false">I212*SUMIFS(syst_chauffage!$H$3:$H$27,syst_chauffage!$B$3:$B$27,D212,syst_chauffage!$C$3:$C$27,E212)</f>
        <v>67.6711411115859</v>
      </c>
      <c r="L212" s="12" t="n">
        <f aca="false">H212*SUMIFS(syst_chauffage!$K$3:$K$27,syst_chauffage!$B$3:$B$27,D212,syst_chauffage!$C$3:$C$27,E212)</f>
        <v>0.84</v>
      </c>
      <c r="N212" s="0" t="str">
        <f aca="false">A212</f>
        <v>Café Hôtel Restaurant</v>
      </c>
      <c r="O212" s="0" t="str">
        <f aca="false">B212</f>
        <v>Hôtel avec restaurant</v>
      </c>
      <c r="P212" s="0" t="str">
        <f aca="false">C212</f>
        <v>Hotel d'affaire avec restaurant Haut de gamme</v>
      </c>
      <c r="Q212" s="0" t="str">
        <f aca="false">D212</f>
        <v>Autre système centralisé performant</v>
      </c>
      <c r="R212" s="0" t="str">
        <f aca="false">E212</f>
        <v>Urbain</v>
      </c>
      <c r="S212" s="0" t="str">
        <f aca="false">F212</f>
        <v>0218372106</v>
      </c>
      <c r="T212" s="0" t="str">
        <f aca="false">G212</f>
        <v>1</v>
      </c>
      <c r="U212" s="0" t="n">
        <f aca="false">L212</f>
        <v>0.84</v>
      </c>
      <c r="V212" s="0" t="n">
        <f aca="false">K212</f>
        <v>67.6711411115859</v>
      </c>
      <c r="W212" s="0" t="n">
        <f aca="false">J212</f>
        <v>935</v>
      </c>
    </row>
    <row r="213" customFormat="false" ht="12.8" hidden="false" customHeight="false" outlineLevel="0" collapsed="false">
      <c r="A213" s="0" t="s">
        <v>73</v>
      </c>
      <c r="B213" s="0" t="s">
        <v>264</v>
      </c>
      <c r="C213" s="0" t="s">
        <v>310</v>
      </c>
      <c r="D213" s="0" t="s">
        <v>27</v>
      </c>
      <c r="E213" s="0" t="s">
        <v>23</v>
      </c>
      <c r="F213" s="0" t="s">
        <v>318</v>
      </c>
      <c r="G213" s="0" t="s">
        <v>15</v>
      </c>
      <c r="H213" s="0" t="n">
        <v>0.766407066544978</v>
      </c>
      <c r="I213" s="0" t="n">
        <v>16.9681074654706</v>
      </c>
      <c r="J213" s="0" t="n">
        <v>1064</v>
      </c>
      <c r="K213" s="0" t="n">
        <f aca="false">I213*SUMIFS(syst_chauffage!$H$3:$H$27,syst_chauffage!$B$3:$B$27,D213,syst_chauffage!$C$3:$C$27,E213)</f>
        <v>43.513068105951</v>
      </c>
      <c r="L213" s="12" t="n">
        <f aca="false">H213*SUMIFS(syst_chauffage!$K$3:$K$27,syst_chauffage!$B$3:$B$27,D213,syst_chauffage!$C$3:$C$27,E213)</f>
        <v>0.766407066544978</v>
      </c>
      <c r="N213" s="0" t="str">
        <f aca="false">A213</f>
        <v>Café Hôtel Restaurant</v>
      </c>
      <c r="O213" s="0" t="str">
        <f aca="false">B213</f>
        <v>Hôtel avec restaurant</v>
      </c>
      <c r="P213" s="0" t="str">
        <f aca="false">C213</f>
        <v>Hotel d'affaire avec restaurant Haut de gamme</v>
      </c>
      <c r="Q213" s="0" t="str">
        <f aca="false">D213</f>
        <v>Chaudière condensation fioul</v>
      </c>
      <c r="R213" s="0" t="str">
        <f aca="false">E213</f>
        <v>Fioul</v>
      </c>
      <c r="S213" s="0" t="str">
        <f aca="false">F213</f>
        <v>0218372303</v>
      </c>
      <c r="T213" s="0" t="str">
        <f aca="false">G213</f>
        <v>1</v>
      </c>
      <c r="U213" s="0" t="n">
        <f aca="false">L213</f>
        <v>0.766407066544978</v>
      </c>
      <c r="V213" s="0" t="n">
        <f aca="false">K213</f>
        <v>43.513068105951</v>
      </c>
      <c r="W213" s="0" t="n">
        <f aca="false">J213</f>
        <v>1064</v>
      </c>
    </row>
    <row r="214" customFormat="false" ht="12.8" hidden="false" customHeight="false" outlineLevel="0" collapsed="false">
      <c r="A214" s="0" t="s">
        <v>73</v>
      </c>
      <c r="B214" s="0" t="s">
        <v>264</v>
      </c>
      <c r="C214" s="0" t="s">
        <v>310</v>
      </c>
      <c r="D214" s="0" t="s">
        <v>18</v>
      </c>
      <c r="E214" s="0" t="s">
        <v>14</v>
      </c>
      <c r="F214" s="0" t="s">
        <v>319</v>
      </c>
      <c r="G214" s="0" t="s">
        <v>15</v>
      </c>
      <c r="H214" s="0" t="n">
        <v>0.990807302183952</v>
      </c>
      <c r="I214" s="0" t="n">
        <v>12.5304656849695</v>
      </c>
      <c r="J214" s="0" t="n">
        <v>1064</v>
      </c>
      <c r="K214" s="0" t="n">
        <f aca="false">I214*SUMIFS(syst_chauffage!$H$3:$H$27,syst_chauffage!$B$3:$B$27,D214,syst_chauffage!$C$3:$C$27,E214)</f>
        <v>34.144628352504</v>
      </c>
      <c r="L214" s="12" t="n">
        <f aca="false">H214*SUMIFS(syst_chauffage!$K$3:$K$27,syst_chauffage!$B$3:$B$27,D214,syst_chauffage!$C$3:$C$27,E214)</f>
        <v>0.962516672611784</v>
      </c>
      <c r="N214" s="0" t="str">
        <f aca="false">A214</f>
        <v>Café Hôtel Restaurant</v>
      </c>
      <c r="O214" s="0" t="str">
        <f aca="false">B214</f>
        <v>Hôtel avec restaurant</v>
      </c>
      <c r="P214" s="0" t="str">
        <f aca="false">C214</f>
        <v>Hotel d'affaire avec restaurant Haut de gamme</v>
      </c>
      <c r="Q214" s="0" t="str">
        <f aca="false">D214</f>
        <v>Chaudière condensation gaz</v>
      </c>
      <c r="R214" s="0" t="str">
        <f aca="false">E214</f>
        <v>Gaz</v>
      </c>
      <c r="S214" s="0" t="str">
        <f aca="false">F214</f>
        <v>0218372404</v>
      </c>
      <c r="T214" s="0" t="str">
        <f aca="false">G214</f>
        <v>1</v>
      </c>
      <c r="U214" s="0" t="n">
        <f aca="false">L214</f>
        <v>0.962516672611784</v>
      </c>
      <c r="V214" s="0" t="n">
        <f aca="false">K214</f>
        <v>34.144628352504</v>
      </c>
      <c r="W214" s="0" t="n">
        <f aca="false">J214</f>
        <v>1064</v>
      </c>
    </row>
    <row r="215" customFormat="false" ht="12.8" hidden="false" customHeight="false" outlineLevel="0" collapsed="false">
      <c r="A215" s="0" t="s">
        <v>73</v>
      </c>
      <c r="B215" s="0" t="s">
        <v>264</v>
      </c>
      <c r="C215" s="0" t="s">
        <v>310</v>
      </c>
      <c r="D215" s="0" t="s">
        <v>32</v>
      </c>
      <c r="E215" s="0" t="s">
        <v>30</v>
      </c>
      <c r="F215" s="0" t="s">
        <v>320</v>
      </c>
      <c r="G215" s="0" t="s">
        <v>15</v>
      </c>
      <c r="H215" s="0" t="n">
        <v>1</v>
      </c>
      <c r="I215" s="0" t="n">
        <v>12</v>
      </c>
      <c r="J215" s="0" t="n">
        <v>0</v>
      </c>
      <c r="K215" s="0" t="n">
        <f aca="false">I215*SUMIFS(syst_chauffage!$H$3:$H$27,syst_chauffage!$B$3:$B$27,D215,syst_chauffage!$C$3:$C$27,E215)</f>
        <v>12</v>
      </c>
      <c r="L215" s="12" t="n">
        <f aca="false">H215*SUMIFS(syst_chauffage!$K$3:$K$27,syst_chauffage!$B$3:$B$27,D215,syst_chauffage!$C$3:$C$27,E215)</f>
        <v>1</v>
      </c>
      <c r="N215" s="0" t="str">
        <f aca="false">A215</f>
        <v>Café Hôtel Restaurant</v>
      </c>
      <c r="O215" s="0" t="str">
        <f aca="false">B215</f>
        <v>Hôtel avec restaurant</v>
      </c>
      <c r="P215" s="0" t="str">
        <f aca="false">C215</f>
        <v>Hotel d'affaire avec restaurant Haut de gamme</v>
      </c>
      <c r="Q215" s="0" t="str">
        <f aca="false">D215</f>
        <v>Electrique direct performant</v>
      </c>
      <c r="R215" s="0" t="str">
        <f aca="false">E215</f>
        <v>Electricité</v>
      </c>
      <c r="S215" s="0" t="str">
        <f aca="false">F215</f>
        <v>0218372602</v>
      </c>
      <c r="T215" s="0" t="str">
        <f aca="false">G215</f>
        <v>1</v>
      </c>
      <c r="U215" s="0" t="n">
        <f aca="false">L215</f>
        <v>1</v>
      </c>
      <c r="V215" s="0" t="n">
        <f aca="false">K215</f>
        <v>12</v>
      </c>
      <c r="W215" s="0" t="n">
        <f aca="false">J215</f>
        <v>0</v>
      </c>
    </row>
    <row r="216" customFormat="false" ht="12.8" hidden="false" customHeight="false" outlineLevel="0" collapsed="false">
      <c r="A216" s="0" t="s">
        <v>73</v>
      </c>
      <c r="B216" s="0" t="s">
        <v>264</v>
      </c>
      <c r="C216" s="0" t="s">
        <v>310</v>
      </c>
      <c r="D216" s="0" t="s">
        <v>38</v>
      </c>
      <c r="E216" s="0" t="s">
        <v>30</v>
      </c>
      <c r="F216" s="0" t="s">
        <v>321</v>
      </c>
      <c r="G216" s="0" t="s">
        <v>15</v>
      </c>
      <c r="H216" s="0" t="n">
        <v>3.43405674418604</v>
      </c>
      <c r="I216" s="0" t="n">
        <v>87.4711234091769</v>
      </c>
      <c r="J216" s="0" t="n">
        <v>792</v>
      </c>
      <c r="K216" s="0" t="n">
        <f aca="false">I216*SUMIFS(syst_chauffage!$H$3:$H$27,syst_chauffage!$B$3:$B$27,D216,syst_chauffage!$C$3:$C$27,E216)</f>
        <v>88.4152693948803</v>
      </c>
      <c r="L216" s="12" t="n">
        <f aca="false">H216*SUMIFS(syst_chauffage!$K$3:$K$27,syst_chauffage!$B$3:$B$27,D216,syst_chauffage!$C$3:$C$27,E216)</f>
        <v>3.07216100732486</v>
      </c>
      <c r="N216" s="0" t="str">
        <f aca="false">A216</f>
        <v>Café Hôtel Restaurant</v>
      </c>
      <c r="O216" s="0" t="str">
        <f aca="false">B216</f>
        <v>Hôtel avec restaurant</v>
      </c>
      <c r="P216" s="0" t="str">
        <f aca="false">C216</f>
        <v>Hotel d'affaire avec restaurant Haut de gamme</v>
      </c>
      <c r="Q216" s="0" t="str">
        <f aca="false">D216</f>
        <v>PAC performant</v>
      </c>
      <c r="R216" s="0" t="str">
        <f aca="false">E216</f>
        <v>Electricité</v>
      </c>
      <c r="S216" s="0" t="str">
        <f aca="false">F216</f>
        <v>0218372902</v>
      </c>
      <c r="T216" s="0" t="str">
        <f aca="false">G216</f>
        <v>1</v>
      </c>
      <c r="U216" s="0" t="n">
        <f aca="false">L216</f>
        <v>3.07216100732486</v>
      </c>
      <c r="V216" s="0" t="n">
        <f aca="false">K216</f>
        <v>88.4152693948803</v>
      </c>
      <c r="W216" s="0" t="n">
        <f aca="false">J216</f>
        <v>792</v>
      </c>
    </row>
    <row r="217" customFormat="false" ht="12.8" hidden="false" customHeight="false" outlineLevel="0" collapsed="false">
      <c r="A217" s="0" t="s">
        <v>73</v>
      </c>
      <c r="B217" s="0" t="s">
        <v>264</v>
      </c>
      <c r="C217" s="0" t="s">
        <v>310</v>
      </c>
      <c r="D217" s="0" t="s">
        <v>46</v>
      </c>
      <c r="E217" s="0" t="s">
        <v>30</v>
      </c>
      <c r="F217" s="0" t="s">
        <v>322</v>
      </c>
      <c r="G217" s="0" t="s">
        <v>15</v>
      </c>
      <c r="H217" s="0" t="n">
        <v>3.36397395348837</v>
      </c>
      <c r="I217" s="0" t="n">
        <v>37.5928655023054</v>
      </c>
      <c r="J217" s="0" t="n">
        <v>792</v>
      </c>
      <c r="K217" s="0" t="n">
        <f aca="false">I217*SUMIFS(syst_chauffage!$H$3:$H$27,syst_chauffage!$B$3:$B$27,D217,syst_chauffage!$C$3:$C$27,E217)</f>
        <v>65.2201436523565</v>
      </c>
      <c r="L217" s="12" t="n">
        <f aca="false">H217*SUMIFS(syst_chauffage!$K$3:$K$27,syst_chauffage!$B$3:$B$27,D217,syst_chauffage!$C$3:$C$27,E217)</f>
        <v>3.03265800245889</v>
      </c>
      <c r="N217" s="0" t="str">
        <f aca="false">A217</f>
        <v>Café Hôtel Restaurant</v>
      </c>
      <c r="O217" s="0" t="str">
        <f aca="false">B217</f>
        <v>Hôtel avec restaurant</v>
      </c>
      <c r="P217" s="0" t="str">
        <f aca="false">C217</f>
        <v>Hotel d'affaire avec restaurant Haut de gamme</v>
      </c>
      <c r="Q217" s="0" t="str">
        <f aca="false">D217</f>
        <v>Rooftop performant</v>
      </c>
      <c r="R217" s="0" t="str">
        <f aca="false">E217</f>
        <v>Electricité</v>
      </c>
      <c r="S217" s="0" t="str">
        <f aca="false">F217</f>
        <v>0218373002</v>
      </c>
      <c r="T217" s="0" t="str">
        <f aca="false">G217</f>
        <v>1</v>
      </c>
      <c r="U217" s="0" t="n">
        <f aca="false">L217</f>
        <v>3.03265800245889</v>
      </c>
      <c r="V217" s="0" t="n">
        <f aca="false">K217</f>
        <v>65.2201436523565</v>
      </c>
      <c r="W217" s="0" t="n">
        <f aca="false">J217</f>
        <v>792</v>
      </c>
    </row>
    <row r="218" customFormat="false" ht="12.8" hidden="false" customHeight="false" outlineLevel="0" collapsed="false">
      <c r="A218" s="0" t="s">
        <v>73</v>
      </c>
      <c r="B218" s="0" t="s">
        <v>264</v>
      </c>
      <c r="C218" s="0" t="s">
        <v>323</v>
      </c>
      <c r="D218" s="0" t="s">
        <v>19</v>
      </c>
      <c r="E218" s="0" t="s">
        <v>57</v>
      </c>
      <c r="F218" s="0" t="s">
        <v>324</v>
      </c>
      <c r="G218" s="0" t="s">
        <v>15</v>
      </c>
      <c r="H218" s="0" t="n">
        <v>0.6526</v>
      </c>
      <c r="I218" s="0" t="n">
        <v>22.6386337593512</v>
      </c>
      <c r="J218" s="0" t="n">
        <v>0</v>
      </c>
      <c r="K218" s="0" t="n">
        <f aca="false">I218*SUMIFS(syst_chauffage!$H$3:$H$27,syst_chauffage!$B$3:$B$27,D218,syst_chauffage!$C$3:$C$27,E218)</f>
        <v>31.5237694344608</v>
      </c>
      <c r="L218" s="12" t="n">
        <f aca="false">H218*SUMIFS(syst_chauffage!$K$3:$K$27,syst_chauffage!$B$3:$B$27,D218,syst_chauffage!$C$3:$C$27,E218)</f>
        <v>0.6526</v>
      </c>
      <c r="N218" s="0" t="str">
        <f aca="false">A218</f>
        <v>Café Hôtel Restaurant</v>
      </c>
      <c r="O218" s="0" t="str">
        <f aca="false">B218</f>
        <v>Hôtel avec restaurant</v>
      </c>
      <c r="P218" s="0" t="str">
        <f aca="false">C218</f>
        <v>Hotel d'affaire avec restaurant Luxe</v>
      </c>
      <c r="Q218" s="0" t="str">
        <f aca="false">D218</f>
        <v>Autre système centralisé</v>
      </c>
      <c r="R218" s="0" t="str">
        <f aca="false">E218</f>
        <v>Autres</v>
      </c>
      <c r="S218" s="0" t="str">
        <f aca="false">F218</f>
        <v>0218380101</v>
      </c>
      <c r="T218" s="0" t="str">
        <f aca="false">G218</f>
        <v>1</v>
      </c>
      <c r="U218" s="0" t="n">
        <f aca="false">L218</f>
        <v>0.6526</v>
      </c>
      <c r="V218" s="0" t="n">
        <f aca="false">K218</f>
        <v>31.5237694344608</v>
      </c>
      <c r="W218" s="0" t="n">
        <f aca="false">J218</f>
        <v>0</v>
      </c>
    </row>
    <row r="219" customFormat="false" ht="12.8" hidden="false" customHeight="false" outlineLevel="0" collapsed="false">
      <c r="A219" s="0" t="s">
        <v>73</v>
      </c>
      <c r="B219" s="0" t="s">
        <v>264</v>
      </c>
      <c r="C219" s="0" t="s">
        <v>323</v>
      </c>
      <c r="D219" s="0" t="s">
        <v>19</v>
      </c>
      <c r="E219" s="0" t="s">
        <v>58</v>
      </c>
      <c r="F219" s="0" t="s">
        <v>325</v>
      </c>
      <c r="G219" s="0" t="s">
        <v>15</v>
      </c>
      <c r="H219" s="0" t="n">
        <v>0.641333333333333</v>
      </c>
      <c r="I219" s="0" t="n">
        <v>22.6597298182967</v>
      </c>
      <c r="J219" s="0" t="n">
        <v>935</v>
      </c>
      <c r="K219" s="0" t="n">
        <f aca="false">I219*SUMIFS(syst_chauffage!$H$3:$H$27,syst_chauffage!$B$3:$B$27,D219,syst_chauffage!$C$3:$C$27,E219)</f>
        <v>37.2741132772463</v>
      </c>
      <c r="L219" s="12" t="n">
        <f aca="false">H219*SUMIFS(syst_chauffage!$K$3:$K$27,syst_chauffage!$B$3:$B$27,D219,syst_chauffage!$C$3:$C$27,E219)</f>
        <v>0.641333333333333</v>
      </c>
      <c r="N219" s="0" t="str">
        <f aca="false">A219</f>
        <v>Café Hôtel Restaurant</v>
      </c>
      <c r="O219" s="0" t="str">
        <f aca="false">B219</f>
        <v>Hôtel avec restaurant</v>
      </c>
      <c r="P219" s="0" t="str">
        <f aca="false">C219</f>
        <v>Hotel d'affaire avec restaurant Luxe</v>
      </c>
      <c r="Q219" s="0" t="str">
        <f aca="false">D219</f>
        <v>Autre système centralisé</v>
      </c>
      <c r="R219" s="0" t="str">
        <f aca="false">E219</f>
        <v>Urbain</v>
      </c>
      <c r="S219" s="0" t="str">
        <f aca="false">F219</f>
        <v>0218380106</v>
      </c>
      <c r="T219" s="0" t="str">
        <f aca="false">G219</f>
        <v>1</v>
      </c>
      <c r="U219" s="0" t="n">
        <f aca="false">L219</f>
        <v>0.641333333333333</v>
      </c>
      <c r="V219" s="0" t="n">
        <f aca="false">K219</f>
        <v>37.2741132772463</v>
      </c>
      <c r="W219" s="0" t="n">
        <f aca="false">J219</f>
        <v>935</v>
      </c>
    </row>
    <row r="220" customFormat="false" ht="12.8" hidden="false" customHeight="false" outlineLevel="0" collapsed="false">
      <c r="A220" s="0" t="s">
        <v>73</v>
      </c>
      <c r="B220" s="0" t="s">
        <v>264</v>
      </c>
      <c r="C220" s="0" t="s">
        <v>323</v>
      </c>
      <c r="D220" s="0" t="s">
        <v>22</v>
      </c>
      <c r="E220" s="0" t="s">
        <v>23</v>
      </c>
      <c r="F220" s="0" t="s">
        <v>326</v>
      </c>
      <c r="G220" s="0" t="s">
        <v>15</v>
      </c>
      <c r="H220" s="0" t="n">
        <v>0.588299978518893</v>
      </c>
      <c r="I220" s="0" t="n">
        <v>10.4868813692498</v>
      </c>
      <c r="J220" s="0" t="n">
        <v>0</v>
      </c>
      <c r="K220" s="0" t="n">
        <f aca="false">I220*SUMIFS(syst_chauffage!$H$3:$H$27,syst_chauffage!$B$3:$B$27,D220,syst_chauffage!$C$3:$C$27,E220)</f>
        <v>18.4676341323375</v>
      </c>
      <c r="L220" s="12" t="n">
        <f aca="false">H220*SUMIFS(syst_chauffage!$K$3:$K$27,syst_chauffage!$B$3:$B$27,D220,syst_chauffage!$C$3:$C$27,E220)</f>
        <v>0.588299978518893</v>
      </c>
      <c r="N220" s="0" t="str">
        <f aca="false">A220</f>
        <v>Café Hôtel Restaurant</v>
      </c>
      <c r="O220" s="0" t="str">
        <f aca="false">B220</f>
        <v>Hôtel avec restaurant</v>
      </c>
      <c r="P220" s="0" t="str">
        <f aca="false">C220</f>
        <v>Hotel d'affaire avec restaurant Luxe</v>
      </c>
      <c r="Q220" s="0" t="str">
        <f aca="false">D220</f>
        <v>Chaudière fioul</v>
      </c>
      <c r="R220" s="0" t="str">
        <f aca="false">E220</f>
        <v>Fioul</v>
      </c>
      <c r="S220" s="0" t="str">
        <f aca="false">F220</f>
        <v>0218380303</v>
      </c>
      <c r="T220" s="0" t="str">
        <f aca="false">G220</f>
        <v>1</v>
      </c>
      <c r="U220" s="0" t="n">
        <f aca="false">L220</f>
        <v>0.588299978518893</v>
      </c>
      <c r="V220" s="0" t="n">
        <f aca="false">K220</f>
        <v>18.4676341323375</v>
      </c>
      <c r="W220" s="0" t="n">
        <f aca="false">J220</f>
        <v>0</v>
      </c>
    </row>
    <row r="221" customFormat="false" ht="12.8" hidden="false" customHeight="false" outlineLevel="0" collapsed="false">
      <c r="A221" s="0" t="s">
        <v>73</v>
      </c>
      <c r="B221" s="0" t="s">
        <v>264</v>
      </c>
      <c r="C221" s="0" t="s">
        <v>323</v>
      </c>
      <c r="D221" s="0" t="s">
        <v>13</v>
      </c>
      <c r="E221" s="0" t="s">
        <v>14</v>
      </c>
      <c r="F221" s="0" t="s">
        <v>327</v>
      </c>
      <c r="G221" s="0" t="s">
        <v>15</v>
      </c>
      <c r="H221" s="0" t="n">
        <v>0.699672908966661</v>
      </c>
      <c r="I221" s="0" t="n">
        <v>7.81432809484462</v>
      </c>
      <c r="J221" s="0" t="n">
        <v>392</v>
      </c>
      <c r="K221" s="0" t="n">
        <f aca="false">I221*SUMIFS(syst_chauffage!$H$3:$H$27,syst_chauffage!$B$3:$B$27,D221,syst_chauffage!$C$3:$C$27,E221)</f>
        <v>15.7817524497916</v>
      </c>
      <c r="L221" s="12" t="n">
        <f aca="false">H221*SUMIFS(syst_chauffage!$K$3:$K$27,syst_chauffage!$B$3:$B$27,D221,syst_chauffage!$C$3:$C$27,E221)</f>
        <v>0.699672908966661</v>
      </c>
      <c r="N221" s="0" t="str">
        <f aca="false">A221</f>
        <v>Café Hôtel Restaurant</v>
      </c>
      <c r="O221" s="0" t="str">
        <f aca="false">B221</f>
        <v>Hôtel avec restaurant</v>
      </c>
      <c r="P221" s="0" t="str">
        <f aca="false">C221</f>
        <v>Hotel d'affaire avec restaurant Luxe</v>
      </c>
      <c r="Q221" s="0" t="str">
        <f aca="false">D221</f>
        <v>Chaudière gaz</v>
      </c>
      <c r="R221" s="0" t="str">
        <f aca="false">E221</f>
        <v>Gaz</v>
      </c>
      <c r="S221" s="0" t="str">
        <f aca="false">F221</f>
        <v>0218380404</v>
      </c>
      <c r="T221" s="0" t="str">
        <f aca="false">G221</f>
        <v>1</v>
      </c>
      <c r="U221" s="0" t="n">
        <f aca="false">L221</f>
        <v>0.699672908966661</v>
      </c>
      <c r="V221" s="0" t="n">
        <f aca="false">K221</f>
        <v>15.7817524497916</v>
      </c>
      <c r="W221" s="0" t="n">
        <f aca="false">J221</f>
        <v>392</v>
      </c>
    </row>
    <row r="222" customFormat="false" ht="12.8" hidden="false" customHeight="false" outlineLevel="0" collapsed="false">
      <c r="A222" s="0" t="s">
        <v>73</v>
      </c>
      <c r="B222" s="0" t="s">
        <v>264</v>
      </c>
      <c r="C222" s="0" t="s">
        <v>323</v>
      </c>
      <c r="D222" s="0" t="s">
        <v>29</v>
      </c>
      <c r="E222" s="0" t="s">
        <v>30</v>
      </c>
      <c r="F222" s="0" t="s">
        <v>328</v>
      </c>
      <c r="G222" s="0" t="s">
        <v>15</v>
      </c>
      <c r="H222" s="0" t="n">
        <v>0.92</v>
      </c>
      <c r="I222" s="0" t="n">
        <v>10.4</v>
      </c>
      <c r="J222" s="0" t="n">
        <v>0</v>
      </c>
      <c r="K222" s="0" t="n">
        <f aca="false">I222*SUMIFS(syst_chauffage!$H$3:$H$27,syst_chauffage!$B$3:$B$27,D222,syst_chauffage!$C$3:$C$27,E222)</f>
        <v>3</v>
      </c>
      <c r="L222" s="12" t="n">
        <f aca="false">H222*SUMIFS(syst_chauffage!$K$3:$K$27,syst_chauffage!$B$3:$B$27,D222,syst_chauffage!$C$3:$C$27,E222)</f>
        <v>0.92</v>
      </c>
      <c r="N222" s="0" t="str">
        <f aca="false">A222</f>
        <v>Café Hôtel Restaurant</v>
      </c>
      <c r="O222" s="0" t="str">
        <f aca="false">B222</f>
        <v>Hôtel avec restaurant</v>
      </c>
      <c r="P222" s="0" t="str">
        <f aca="false">C222</f>
        <v>Hotel d'affaire avec restaurant Luxe</v>
      </c>
      <c r="Q222" s="0" t="str">
        <f aca="false">D222</f>
        <v>Electrique direct</v>
      </c>
      <c r="R222" s="0" t="str">
        <f aca="false">E222</f>
        <v>Electricité</v>
      </c>
      <c r="S222" s="0" t="str">
        <f aca="false">F222</f>
        <v>0218380602</v>
      </c>
      <c r="T222" s="0" t="str">
        <f aca="false">G222</f>
        <v>1</v>
      </c>
      <c r="U222" s="0" t="n">
        <f aca="false">L222</f>
        <v>0.92</v>
      </c>
      <c r="V222" s="0" t="n">
        <f aca="false">K222</f>
        <v>3</v>
      </c>
      <c r="W222" s="0" t="n">
        <f aca="false">J222</f>
        <v>0</v>
      </c>
    </row>
    <row r="223" customFormat="false" ht="12.8" hidden="false" customHeight="false" outlineLevel="0" collapsed="false">
      <c r="A223" s="0" t="s">
        <v>73</v>
      </c>
      <c r="B223" s="0" t="s">
        <v>264</v>
      </c>
      <c r="C223" s="0" t="s">
        <v>323</v>
      </c>
      <c r="D223" s="0" t="s">
        <v>36</v>
      </c>
      <c r="E223" s="0" t="s">
        <v>30</v>
      </c>
      <c r="F223" s="0" t="s">
        <v>329</v>
      </c>
      <c r="G223" s="0" t="s">
        <v>15</v>
      </c>
      <c r="H223" s="0" t="n">
        <v>2.94489544186046</v>
      </c>
      <c r="I223" s="0" t="n">
        <v>62.5395485183894</v>
      </c>
      <c r="J223" s="0" t="n">
        <v>495</v>
      </c>
      <c r="K223" s="0" t="n">
        <f aca="false">I223*SUMIFS(syst_chauffage!$H$3:$H$27,syst_chauffage!$B$3:$B$27,D223,syst_chauffage!$C$3:$C$27,E223)</f>
        <v>38.6905984157108</v>
      </c>
      <c r="L223" s="12" t="n">
        <f aca="false">H223*SUMIFS(syst_chauffage!$K$3:$K$27,syst_chauffage!$B$3:$B$27,D223,syst_chauffage!$C$3:$C$27,E223)</f>
        <v>2.47427325480779</v>
      </c>
      <c r="N223" s="0" t="str">
        <f aca="false">A223</f>
        <v>Café Hôtel Restaurant</v>
      </c>
      <c r="O223" s="0" t="str">
        <f aca="false">B223</f>
        <v>Hôtel avec restaurant</v>
      </c>
      <c r="P223" s="0" t="str">
        <f aca="false">C223</f>
        <v>Hotel d'affaire avec restaurant Luxe</v>
      </c>
      <c r="Q223" s="0" t="str">
        <f aca="false">D223</f>
        <v>PAC</v>
      </c>
      <c r="R223" s="0" t="str">
        <f aca="false">E223</f>
        <v>Electricité</v>
      </c>
      <c r="S223" s="0" t="str">
        <f aca="false">F223</f>
        <v>0218380902</v>
      </c>
      <c r="T223" s="0" t="str">
        <f aca="false">G223</f>
        <v>1</v>
      </c>
      <c r="U223" s="0" t="n">
        <f aca="false">L223</f>
        <v>2.47427325480779</v>
      </c>
      <c r="V223" s="0" t="n">
        <f aca="false">K223</f>
        <v>38.6905984157108</v>
      </c>
      <c r="W223" s="0" t="n">
        <f aca="false">J223</f>
        <v>495</v>
      </c>
    </row>
    <row r="224" customFormat="false" ht="12.8" hidden="false" customHeight="false" outlineLevel="0" collapsed="false">
      <c r="A224" s="0" t="s">
        <v>73</v>
      </c>
      <c r="B224" s="0" t="s">
        <v>264</v>
      </c>
      <c r="C224" s="0" t="s">
        <v>323</v>
      </c>
      <c r="D224" s="0" t="s">
        <v>42</v>
      </c>
      <c r="E224" s="0" t="s">
        <v>30</v>
      </c>
      <c r="F224" s="0" t="s">
        <v>330</v>
      </c>
      <c r="G224" s="0" t="s">
        <v>15</v>
      </c>
      <c r="H224" s="0" t="n">
        <v>2.80410195348837</v>
      </c>
      <c r="I224" s="0" t="n">
        <v>26.2551482425135</v>
      </c>
      <c r="J224" s="0" t="n">
        <v>495</v>
      </c>
      <c r="K224" s="0" t="n">
        <f aca="false">I224*SUMIFS(syst_chauffage!$H$3:$H$27,syst_chauffage!$B$3:$B$27,D224,syst_chauffage!$C$3:$C$27,E224)</f>
        <v>23.7003184681555</v>
      </c>
      <c r="L224" s="12" t="n">
        <f aca="false">H224*SUMIFS(syst_chauffage!$K$3:$K$27,syst_chauffage!$B$3:$B$27,D224,syst_chauffage!$C$3:$C$27,E224)</f>
        <v>2.49996610303434</v>
      </c>
      <c r="N224" s="0" t="str">
        <f aca="false">A224</f>
        <v>Café Hôtel Restaurant</v>
      </c>
      <c r="O224" s="0" t="str">
        <f aca="false">B224</f>
        <v>Hôtel avec restaurant</v>
      </c>
      <c r="P224" s="0" t="str">
        <f aca="false">C224</f>
        <v>Hotel d'affaire avec restaurant Luxe</v>
      </c>
      <c r="Q224" s="0" t="str">
        <f aca="false">D224</f>
        <v>Rooftop</v>
      </c>
      <c r="R224" s="0" t="str">
        <f aca="false">E224</f>
        <v>Electricité</v>
      </c>
      <c r="S224" s="0" t="str">
        <f aca="false">F224</f>
        <v>0218381002</v>
      </c>
      <c r="T224" s="0" t="str">
        <f aca="false">G224</f>
        <v>1</v>
      </c>
      <c r="U224" s="0" t="n">
        <f aca="false">L224</f>
        <v>2.49996610303434</v>
      </c>
      <c r="V224" s="0" t="n">
        <f aca="false">K224</f>
        <v>23.7003184681555</v>
      </c>
      <c r="W224" s="0" t="n">
        <f aca="false">J224</f>
        <v>495</v>
      </c>
    </row>
    <row r="225" customFormat="false" ht="12.8" hidden="false" customHeight="false" outlineLevel="0" collapsed="false">
      <c r="A225" s="0" t="s">
        <v>73</v>
      </c>
      <c r="B225" s="0" t="s">
        <v>264</v>
      </c>
      <c r="C225" s="0" t="s">
        <v>323</v>
      </c>
      <c r="D225" s="0" t="s">
        <v>51</v>
      </c>
      <c r="E225" s="0" t="s">
        <v>57</v>
      </c>
      <c r="F225" s="0" t="s">
        <v>331</v>
      </c>
      <c r="G225" s="0" t="s">
        <v>15</v>
      </c>
      <c r="H225" s="0" t="n">
        <v>0.753</v>
      </c>
      <c r="I225" s="0" t="n">
        <v>26.9507544754181</v>
      </c>
      <c r="J225" s="0" t="n">
        <v>0</v>
      </c>
      <c r="K225" s="0" t="n">
        <f aca="false">I225*SUMIFS(syst_chauffage!$H$3:$H$27,syst_chauffage!$B$3:$B$27,D225,syst_chauffage!$C$3:$C$27,E225)</f>
        <v>57.104710024239</v>
      </c>
      <c r="L225" s="12" t="n">
        <f aca="false">H225*SUMIFS(syst_chauffage!$K$3:$K$27,syst_chauffage!$B$3:$B$27,D225,syst_chauffage!$C$3:$C$27,E225)</f>
        <v>0.753</v>
      </c>
      <c r="N225" s="0" t="str">
        <f aca="false">A225</f>
        <v>Café Hôtel Restaurant</v>
      </c>
      <c r="O225" s="0" t="str">
        <f aca="false">B225</f>
        <v>Hôtel avec restaurant</v>
      </c>
      <c r="P225" s="0" t="str">
        <f aca="false">C225</f>
        <v>Hotel d'affaire avec restaurant Luxe</v>
      </c>
      <c r="Q225" s="0" t="str">
        <f aca="false">D225</f>
        <v>Autre système centralisé performant</v>
      </c>
      <c r="R225" s="0" t="str">
        <f aca="false">E225</f>
        <v>Autres</v>
      </c>
      <c r="S225" s="0" t="str">
        <f aca="false">F225</f>
        <v>0218382101</v>
      </c>
      <c r="T225" s="0" t="str">
        <f aca="false">G225</f>
        <v>1</v>
      </c>
      <c r="U225" s="0" t="n">
        <f aca="false">L225</f>
        <v>0.753</v>
      </c>
      <c r="V225" s="0" t="n">
        <f aca="false">K225</f>
        <v>57.104710024239</v>
      </c>
      <c r="W225" s="0" t="n">
        <f aca="false">J225</f>
        <v>0</v>
      </c>
    </row>
    <row r="226" customFormat="false" ht="12.8" hidden="false" customHeight="false" outlineLevel="0" collapsed="false">
      <c r="A226" s="0" t="s">
        <v>73</v>
      </c>
      <c r="B226" s="0" t="s">
        <v>264</v>
      </c>
      <c r="C226" s="0" t="s">
        <v>323</v>
      </c>
      <c r="D226" s="0" t="s">
        <v>51</v>
      </c>
      <c r="E226" s="0" t="s">
        <v>58</v>
      </c>
      <c r="F226" s="0" t="s">
        <v>332</v>
      </c>
      <c r="G226" s="0" t="s">
        <v>15</v>
      </c>
      <c r="H226" s="0" t="n">
        <v>0.74</v>
      </c>
      <c r="I226" s="0" t="n">
        <v>26.9758688313056</v>
      </c>
      <c r="J226" s="0" t="n">
        <v>935</v>
      </c>
      <c r="K226" s="0" t="n">
        <f aca="false">I226*SUMIFS(syst_chauffage!$H$3:$H$27,syst_chauffage!$B$3:$B$27,D226,syst_chauffage!$C$3:$C$27,E226)</f>
        <v>57.5664907857988</v>
      </c>
      <c r="L226" s="12" t="n">
        <f aca="false">H226*SUMIFS(syst_chauffage!$K$3:$K$27,syst_chauffage!$B$3:$B$27,D226,syst_chauffage!$C$3:$C$27,E226)</f>
        <v>0.74</v>
      </c>
      <c r="N226" s="0" t="str">
        <f aca="false">A226</f>
        <v>Café Hôtel Restaurant</v>
      </c>
      <c r="O226" s="0" t="str">
        <f aca="false">B226</f>
        <v>Hôtel avec restaurant</v>
      </c>
      <c r="P226" s="0" t="str">
        <f aca="false">C226</f>
        <v>Hotel d'affaire avec restaurant Luxe</v>
      </c>
      <c r="Q226" s="0" t="str">
        <f aca="false">D226</f>
        <v>Autre système centralisé performant</v>
      </c>
      <c r="R226" s="0" t="str">
        <f aca="false">E226</f>
        <v>Urbain</v>
      </c>
      <c r="S226" s="0" t="str">
        <f aca="false">F226</f>
        <v>0218382106</v>
      </c>
      <c r="T226" s="0" t="str">
        <f aca="false">G226</f>
        <v>1</v>
      </c>
      <c r="U226" s="0" t="n">
        <f aca="false">L226</f>
        <v>0.74</v>
      </c>
      <c r="V226" s="0" t="n">
        <f aca="false">K226</f>
        <v>57.5664907857988</v>
      </c>
      <c r="W226" s="0" t="n">
        <f aca="false">J226</f>
        <v>935</v>
      </c>
    </row>
    <row r="227" customFormat="false" ht="12.8" hidden="false" customHeight="false" outlineLevel="0" collapsed="false">
      <c r="A227" s="0" t="s">
        <v>73</v>
      </c>
      <c r="B227" s="0" t="s">
        <v>264</v>
      </c>
      <c r="C227" s="0" t="s">
        <v>323</v>
      </c>
      <c r="D227" s="0" t="s">
        <v>27</v>
      </c>
      <c r="E227" s="0" t="s">
        <v>23</v>
      </c>
      <c r="F227" s="0" t="s">
        <v>333</v>
      </c>
      <c r="G227" s="0" t="s">
        <v>15</v>
      </c>
      <c r="H227" s="0" t="n">
        <v>0.761834183123975</v>
      </c>
      <c r="I227" s="0" t="n">
        <v>12.4843825824403</v>
      </c>
      <c r="J227" s="0" t="n">
        <v>882</v>
      </c>
      <c r="K227" s="0" t="n">
        <f aca="false">I227*SUMIFS(syst_chauffage!$H$3:$H$27,syst_chauffage!$B$3:$B$27,D227,syst_chauffage!$C$3:$C$27,E227)</f>
        <v>32.0149899260087</v>
      </c>
      <c r="L227" s="12" t="n">
        <f aca="false">H227*SUMIFS(syst_chauffage!$K$3:$K$27,syst_chauffage!$B$3:$B$27,D227,syst_chauffage!$C$3:$C$27,E227)</f>
        <v>0.761834183123975</v>
      </c>
      <c r="N227" s="0" t="str">
        <f aca="false">A227</f>
        <v>Café Hôtel Restaurant</v>
      </c>
      <c r="O227" s="0" t="str">
        <f aca="false">B227</f>
        <v>Hôtel avec restaurant</v>
      </c>
      <c r="P227" s="0" t="str">
        <f aca="false">C227</f>
        <v>Hotel d'affaire avec restaurant Luxe</v>
      </c>
      <c r="Q227" s="0" t="str">
        <f aca="false">D227</f>
        <v>Chaudière condensation fioul</v>
      </c>
      <c r="R227" s="0" t="str">
        <f aca="false">E227</f>
        <v>Fioul</v>
      </c>
      <c r="S227" s="0" t="str">
        <f aca="false">F227</f>
        <v>0218382303</v>
      </c>
      <c r="T227" s="0" t="str">
        <f aca="false">G227</f>
        <v>1</v>
      </c>
      <c r="U227" s="0" t="n">
        <f aca="false">L227</f>
        <v>0.761834183123975</v>
      </c>
      <c r="V227" s="0" t="n">
        <f aca="false">K227</f>
        <v>32.0149899260087</v>
      </c>
      <c r="W227" s="0" t="n">
        <f aca="false">J227</f>
        <v>882</v>
      </c>
    </row>
    <row r="228" customFormat="false" ht="12.8" hidden="false" customHeight="false" outlineLevel="0" collapsed="false">
      <c r="A228" s="0" t="s">
        <v>73</v>
      </c>
      <c r="B228" s="0" t="s">
        <v>264</v>
      </c>
      <c r="C228" s="0" t="s">
        <v>323</v>
      </c>
      <c r="D228" s="0" t="s">
        <v>18</v>
      </c>
      <c r="E228" s="0" t="s">
        <v>14</v>
      </c>
      <c r="F228" s="0" t="s">
        <v>334</v>
      </c>
      <c r="G228" s="0" t="s">
        <v>15</v>
      </c>
      <c r="H228" s="0" t="n">
        <v>0.987567162789052</v>
      </c>
      <c r="I228" s="0" t="n">
        <v>9.3027715414817</v>
      </c>
      <c r="J228" s="0" t="n">
        <v>882</v>
      </c>
      <c r="K228" s="0" t="n">
        <f aca="false">I228*SUMIFS(syst_chauffage!$H$3:$H$27,syst_chauffage!$B$3:$B$27,D228,syst_chauffage!$C$3:$C$27,E228)</f>
        <v>25.3493912291829</v>
      </c>
      <c r="L228" s="12" t="n">
        <f aca="false">H228*SUMIFS(syst_chauffage!$K$3:$K$27,syst_chauffage!$B$3:$B$27,D228,syst_chauffage!$C$3:$C$27,E228)</f>
        <v>0.959369049272409</v>
      </c>
      <c r="N228" s="0" t="str">
        <f aca="false">A228</f>
        <v>Café Hôtel Restaurant</v>
      </c>
      <c r="O228" s="0" t="str">
        <f aca="false">B228</f>
        <v>Hôtel avec restaurant</v>
      </c>
      <c r="P228" s="0" t="str">
        <f aca="false">C228</f>
        <v>Hotel d'affaire avec restaurant Luxe</v>
      </c>
      <c r="Q228" s="0" t="str">
        <f aca="false">D228</f>
        <v>Chaudière condensation gaz</v>
      </c>
      <c r="R228" s="0" t="str">
        <f aca="false">E228</f>
        <v>Gaz</v>
      </c>
      <c r="S228" s="0" t="str">
        <f aca="false">F228</f>
        <v>0218382404</v>
      </c>
      <c r="T228" s="0" t="str">
        <f aca="false">G228</f>
        <v>1</v>
      </c>
      <c r="U228" s="0" t="n">
        <f aca="false">L228</f>
        <v>0.959369049272409</v>
      </c>
      <c r="V228" s="0" t="n">
        <f aca="false">K228</f>
        <v>25.3493912291829</v>
      </c>
      <c r="W228" s="0" t="n">
        <f aca="false">J228</f>
        <v>882</v>
      </c>
    </row>
    <row r="229" customFormat="false" ht="12.8" hidden="false" customHeight="false" outlineLevel="0" collapsed="false">
      <c r="A229" s="0" t="s">
        <v>73</v>
      </c>
      <c r="B229" s="0" t="s">
        <v>264</v>
      </c>
      <c r="C229" s="0" t="s">
        <v>323</v>
      </c>
      <c r="D229" s="0" t="s">
        <v>32</v>
      </c>
      <c r="E229" s="0" t="s">
        <v>30</v>
      </c>
      <c r="F229" s="0" t="s">
        <v>335</v>
      </c>
      <c r="G229" s="0" t="s">
        <v>15</v>
      </c>
      <c r="H229" s="0" t="n">
        <v>1</v>
      </c>
      <c r="I229" s="0" t="n">
        <v>12</v>
      </c>
      <c r="J229" s="0" t="n">
        <v>0</v>
      </c>
      <c r="K229" s="0" t="n">
        <f aca="false">I229*SUMIFS(syst_chauffage!$H$3:$H$27,syst_chauffage!$B$3:$B$27,D229,syst_chauffage!$C$3:$C$27,E229)</f>
        <v>12</v>
      </c>
      <c r="L229" s="12" t="n">
        <f aca="false">H229*SUMIFS(syst_chauffage!$K$3:$K$27,syst_chauffage!$B$3:$B$27,D229,syst_chauffage!$C$3:$C$27,E229)</f>
        <v>1</v>
      </c>
      <c r="N229" s="0" t="str">
        <f aca="false">A229</f>
        <v>Café Hôtel Restaurant</v>
      </c>
      <c r="O229" s="0" t="str">
        <f aca="false">B229</f>
        <v>Hôtel avec restaurant</v>
      </c>
      <c r="P229" s="0" t="str">
        <f aca="false">C229</f>
        <v>Hotel d'affaire avec restaurant Luxe</v>
      </c>
      <c r="Q229" s="0" t="str">
        <f aca="false">D229</f>
        <v>Electrique direct performant</v>
      </c>
      <c r="R229" s="0" t="str">
        <f aca="false">E229</f>
        <v>Electricité</v>
      </c>
      <c r="S229" s="0" t="str">
        <f aca="false">F229</f>
        <v>0218382602</v>
      </c>
      <c r="T229" s="0" t="str">
        <f aca="false">G229</f>
        <v>1</v>
      </c>
      <c r="U229" s="0" t="n">
        <f aca="false">L229</f>
        <v>1</v>
      </c>
      <c r="V229" s="0" t="n">
        <f aca="false">K229</f>
        <v>12</v>
      </c>
      <c r="W229" s="0" t="n">
        <f aca="false">J229</f>
        <v>0</v>
      </c>
    </row>
    <row r="230" customFormat="false" ht="12.8" hidden="false" customHeight="false" outlineLevel="0" collapsed="false">
      <c r="A230" s="0" t="s">
        <v>73</v>
      </c>
      <c r="B230" s="0" t="s">
        <v>264</v>
      </c>
      <c r="C230" s="0" t="s">
        <v>323</v>
      </c>
      <c r="D230" s="0" t="s">
        <v>38</v>
      </c>
      <c r="E230" s="0" t="s">
        <v>30</v>
      </c>
      <c r="F230" s="0" t="s">
        <v>336</v>
      </c>
      <c r="G230" s="0" t="s">
        <v>15</v>
      </c>
      <c r="H230" s="0" t="n">
        <v>3.39795627906976</v>
      </c>
      <c r="I230" s="0" t="n">
        <v>74.4518434742731</v>
      </c>
      <c r="J230" s="0" t="n">
        <v>540</v>
      </c>
      <c r="K230" s="0" t="n">
        <f aca="false">I230*SUMIFS(syst_chauffage!$H$3:$H$27,syst_chauffage!$B$3:$B$27,D230,syst_chauffage!$C$3:$C$27,E230)</f>
        <v>75.2554619303393</v>
      </c>
      <c r="L230" s="12" t="n">
        <f aca="false">H230*SUMIFS(syst_chauffage!$K$3:$K$27,syst_chauffage!$B$3:$B$27,D230,syst_chauffage!$C$3:$C$27,E230)</f>
        <v>3.03986496519792</v>
      </c>
      <c r="N230" s="0" t="str">
        <f aca="false">A230</f>
        <v>Café Hôtel Restaurant</v>
      </c>
      <c r="O230" s="0" t="str">
        <f aca="false">B230</f>
        <v>Hôtel avec restaurant</v>
      </c>
      <c r="P230" s="0" t="str">
        <f aca="false">C230</f>
        <v>Hotel d'affaire avec restaurant Luxe</v>
      </c>
      <c r="Q230" s="0" t="str">
        <f aca="false">D230</f>
        <v>PAC performant</v>
      </c>
      <c r="R230" s="0" t="str">
        <f aca="false">E230</f>
        <v>Electricité</v>
      </c>
      <c r="S230" s="0" t="str">
        <f aca="false">F230</f>
        <v>0218382902</v>
      </c>
      <c r="T230" s="0" t="str">
        <f aca="false">G230</f>
        <v>1</v>
      </c>
      <c r="U230" s="0" t="n">
        <f aca="false">L230</f>
        <v>3.03986496519792</v>
      </c>
      <c r="V230" s="0" t="n">
        <f aca="false">K230</f>
        <v>75.2554619303393</v>
      </c>
      <c r="W230" s="0" t="n">
        <f aca="false">J230</f>
        <v>540</v>
      </c>
    </row>
    <row r="231" customFormat="false" ht="12.8" hidden="false" customHeight="false" outlineLevel="0" collapsed="false">
      <c r="A231" s="0" t="s">
        <v>73</v>
      </c>
      <c r="B231" s="0" t="s">
        <v>264</v>
      </c>
      <c r="C231" s="0" t="s">
        <v>323</v>
      </c>
      <c r="D231" s="0" t="s">
        <v>46</v>
      </c>
      <c r="E231" s="0" t="s">
        <v>30</v>
      </c>
      <c r="F231" s="0" t="s">
        <v>337</v>
      </c>
      <c r="G231" s="0" t="s">
        <v>15</v>
      </c>
      <c r="H231" s="0" t="n">
        <v>3.32861023255814</v>
      </c>
      <c r="I231" s="0" t="n">
        <v>31.2561288601351</v>
      </c>
      <c r="J231" s="0" t="n">
        <v>540</v>
      </c>
      <c r="K231" s="0" t="n">
        <f aca="false">I231*SUMIFS(syst_chauffage!$H$3:$H$27,syst_chauffage!$B$3:$B$27,D231,syst_chauffage!$C$3:$C$27,E231)</f>
        <v>54.2264918365843</v>
      </c>
      <c r="L231" s="12" t="n">
        <f aca="false">H231*SUMIFS(syst_chauffage!$K$3:$K$27,syst_chauffage!$B$3:$B$27,D231,syst_chauffage!$C$3:$C$27,E231)</f>
        <v>3.00077723502174</v>
      </c>
      <c r="N231" s="0" t="str">
        <f aca="false">A231</f>
        <v>Café Hôtel Restaurant</v>
      </c>
      <c r="O231" s="0" t="str">
        <f aca="false">B231</f>
        <v>Hôtel avec restaurant</v>
      </c>
      <c r="P231" s="0" t="str">
        <f aca="false">C231</f>
        <v>Hotel d'affaire avec restaurant Luxe</v>
      </c>
      <c r="Q231" s="0" t="str">
        <f aca="false">D231</f>
        <v>Rooftop performant</v>
      </c>
      <c r="R231" s="0" t="str">
        <f aca="false">E231</f>
        <v>Electricité</v>
      </c>
      <c r="S231" s="0" t="str">
        <f aca="false">F231</f>
        <v>0218383002</v>
      </c>
      <c r="T231" s="0" t="str">
        <f aca="false">G231</f>
        <v>1</v>
      </c>
      <c r="U231" s="0" t="n">
        <f aca="false">L231</f>
        <v>3.00077723502174</v>
      </c>
      <c r="V231" s="0" t="n">
        <f aca="false">K231</f>
        <v>54.2264918365843</v>
      </c>
      <c r="W231" s="0" t="n">
        <f aca="false">J231</f>
        <v>540</v>
      </c>
    </row>
    <row r="232" customFormat="false" ht="12.8" hidden="false" customHeight="false" outlineLevel="0" collapsed="false">
      <c r="A232" s="0" t="s">
        <v>73</v>
      </c>
      <c r="B232" s="0" t="s">
        <v>264</v>
      </c>
      <c r="C232" s="0" t="s">
        <v>338</v>
      </c>
      <c r="D232" s="0" t="s">
        <v>19</v>
      </c>
      <c r="E232" s="0" t="s">
        <v>57</v>
      </c>
      <c r="F232" s="0" t="s">
        <v>339</v>
      </c>
      <c r="G232" s="0" t="s">
        <v>15</v>
      </c>
      <c r="H232" s="0" t="n">
        <v>0.686827174398296</v>
      </c>
      <c r="I232" s="0" t="n">
        <v>32.0521168096175</v>
      </c>
      <c r="J232" s="0" t="n">
        <v>0</v>
      </c>
      <c r="K232" s="0" t="n">
        <f aca="false">I232*SUMIFS(syst_chauffage!$H$3:$H$27,syst_chauffage!$B$3:$B$27,D232,syst_chauffage!$C$3:$C$27,E232)</f>
        <v>44.6318250002798</v>
      </c>
      <c r="L232" s="12" t="n">
        <f aca="false">H232*SUMIFS(syst_chauffage!$K$3:$K$27,syst_chauffage!$B$3:$B$27,D232,syst_chauffage!$C$3:$C$27,E232)</f>
        <v>0.686827174398296</v>
      </c>
      <c r="N232" s="0" t="str">
        <f aca="false">A232</f>
        <v>Café Hôtel Restaurant</v>
      </c>
      <c r="O232" s="0" t="str">
        <f aca="false">B232</f>
        <v>Hôtel avec restaurant</v>
      </c>
      <c r="P232" s="0" t="str">
        <f aca="false">C232</f>
        <v>Moyen Hotel avec restaurant Bas de gamme</v>
      </c>
      <c r="Q232" s="0" t="str">
        <f aca="false">D232</f>
        <v>Autre système centralisé</v>
      </c>
      <c r="R232" s="0" t="str">
        <f aca="false">E232</f>
        <v>Autres</v>
      </c>
      <c r="S232" s="0" t="str">
        <f aca="false">F232</f>
        <v>0218530101</v>
      </c>
      <c r="T232" s="0" t="str">
        <f aca="false">G232</f>
        <v>1</v>
      </c>
      <c r="U232" s="0" t="n">
        <f aca="false">L232</f>
        <v>0.686827174398296</v>
      </c>
      <c r="V232" s="0" t="n">
        <f aca="false">K232</f>
        <v>44.6318250002798</v>
      </c>
      <c r="W232" s="0" t="n">
        <f aca="false">J232</f>
        <v>0</v>
      </c>
    </row>
    <row r="233" customFormat="false" ht="12.8" hidden="false" customHeight="false" outlineLevel="0" collapsed="false">
      <c r="A233" s="0" t="s">
        <v>73</v>
      </c>
      <c r="B233" s="0" t="s">
        <v>264</v>
      </c>
      <c r="C233" s="0" t="s">
        <v>338</v>
      </c>
      <c r="D233" s="0" t="s">
        <v>19</v>
      </c>
      <c r="E233" s="0" t="s">
        <v>58</v>
      </c>
      <c r="F233" s="0" t="s">
        <v>340</v>
      </c>
      <c r="G233" s="0" t="s">
        <v>15</v>
      </c>
      <c r="H233" s="0" t="n">
        <v>0.714102427078554</v>
      </c>
      <c r="I233" s="0" t="n">
        <v>32.2169295932231</v>
      </c>
      <c r="J233" s="0" t="n">
        <v>935</v>
      </c>
      <c r="K233" s="0" t="n">
        <f aca="false">I233*SUMIFS(syst_chauffage!$H$3:$H$27,syst_chauffage!$B$3:$B$27,D233,syst_chauffage!$C$3:$C$27,E233)</f>
        <v>52.9952251298791</v>
      </c>
      <c r="L233" s="12" t="n">
        <f aca="false">H233*SUMIFS(syst_chauffage!$K$3:$K$27,syst_chauffage!$B$3:$B$27,D233,syst_chauffage!$C$3:$C$27,E233)</f>
        <v>0.714102427078554</v>
      </c>
      <c r="N233" s="0" t="str">
        <f aca="false">A233</f>
        <v>Café Hôtel Restaurant</v>
      </c>
      <c r="O233" s="0" t="str">
        <f aca="false">B233</f>
        <v>Hôtel avec restaurant</v>
      </c>
      <c r="P233" s="0" t="str">
        <f aca="false">C233</f>
        <v>Moyen Hotel avec restaurant Bas de gamme</v>
      </c>
      <c r="Q233" s="0" t="str">
        <f aca="false">D233</f>
        <v>Autre système centralisé</v>
      </c>
      <c r="R233" s="0" t="str">
        <f aca="false">E233</f>
        <v>Urbain</v>
      </c>
      <c r="S233" s="0" t="str">
        <f aca="false">F233</f>
        <v>0218530106</v>
      </c>
      <c r="T233" s="0" t="str">
        <f aca="false">G233</f>
        <v>1</v>
      </c>
      <c r="U233" s="0" t="n">
        <f aca="false">L233</f>
        <v>0.714102427078554</v>
      </c>
      <c r="V233" s="0" t="n">
        <f aca="false">K233</f>
        <v>52.9952251298791</v>
      </c>
      <c r="W233" s="0" t="n">
        <f aca="false">J233</f>
        <v>935</v>
      </c>
    </row>
    <row r="234" customFormat="false" ht="12.8" hidden="false" customHeight="false" outlineLevel="0" collapsed="false">
      <c r="A234" s="0" t="s">
        <v>73</v>
      </c>
      <c r="B234" s="0" t="s">
        <v>264</v>
      </c>
      <c r="C234" s="0" t="s">
        <v>338</v>
      </c>
      <c r="D234" s="0" t="s">
        <v>22</v>
      </c>
      <c r="E234" s="0" t="s">
        <v>23</v>
      </c>
      <c r="F234" s="0" t="s">
        <v>341</v>
      </c>
      <c r="G234" s="0" t="s">
        <v>15</v>
      </c>
      <c r="H234" s="0" t="n">
        <v>0.568150760762035</v>
      </c>
      <c r="I234" s="0" t="n">
        <v>20.9849928891126</v>
      </c>
      <c r="J234" s="0" t="n">
        <v>0</v>
      </c>
      <c r="K234" s="0" t="n">
        <f aca="false">I234*SUMIFS(syst_chauffage!$H$3:$H$27,syst_chauffage!$B$3:$B$27,D234,syst_chauffage!$C$3:$C$27,E234)</f>
        <v>36.9550448126752</v>
      </c>
      <c r="L234" s="12" t="n">
        <f aca="false">H234*SUMIFS(syst_chauffage!$K$3:$K$27,syst_chauffage!$B$3:$B$27,D234,syst_chauffage!$C$3:$C$27,E234)</f>
        <v>0.568150760762035</v>
      </c>
      <c r="N234" s="0" t="str">
        <f aca="false">A234</f>
        <v>Café Hôtel Restaurant</v>
      </c>
      <c r="O234" s="0" t="str">
        <f aca="false">B234</f>
        <v>Hôtel avec restaurant</v>
      </c>
      <c r="P234" s="0" t="str">
        <f aca="false">C234</f>
        <v>Moyen Hotel avec restaurant Bas de gamme</v>
      </c>
      <c r="Q234" s="0" t="str">
        <f aca="false">D234</f>
        <v>Chaudière fioul</v>
      </c>
      <c r="R234" s="0" t="str">
        <f aca="false">E234</f>
        <v>Fioul</v>
      </c>
      <c r="S234" s="0" t="str">
        <f aca="false">F234</f>
        <v>0218530303</v>
      </c>
      <c r="T234" s="0" t="str">
        <f aca="false">G234</f>
        <v>1</v>
      </c>
      <c r="U234" s="0" t="n">
        <f aca="false">L234</f>
        <v>0.568150760762035</v>
      </c>
      <c r="V234" s="0" t="n">
        <f aca="false">K234</f>
        <v>36.9550448126752</v>
      </c>
      <c r="W234" s="0" t="n">
        <f aca="false">J234</f>
        <v>0</v>
      </c>
    </row>
    <row r="235" customFormat="false" ht="12.8" hidden="false" customHeight="false" outlineLevel="0" collapsed="false">
      <c r="A235" s="0" t="s">
        <v>73</v>
      </c>
      <c r="B235" s="0" t="s">
        <v>264</v>
      </c>
      <c r="C235" s="0" t="s">
        <v>338</v>
      </c>
      <c r="D235" s="0" t="s">
        <v>13</v>
      </c>
      <c r="E235" s="0" t="s">
        <v>14</v>
      </c>
      <c r="F235" s="0" t="s">
        <v>342</v>
      </c>
      <c r="G235" s="0" t="s">
        <v>15</v>
      </c>
      <c r="H235" s="0" t="n">
        <v>0.683857235795842</v>
      </c>
      <c r="I235" s="0" t="n">
        <v>15.1767092787929</v>
      </c>
      <c r="J235" s="0" t="n">
        <v>462</v>
      </c>
      <c r="K235" s="0" t="n">
        <f aca="false">I235*SUMIFS(syst_chauffage!$H$3:$H$27,syst_chauffage!$B$3:$B$27,D235,syst_chauffage!$C$3:$C$27,E235)</f>
        <v>30.6507566528184</v>
      </c>
      <c r="L235" s="12" t="n">
        <f aca="false">H235*SUMIFS(syst_chauffage!$K$3:$K$27,syst_chauffage!$B$3:$B$27,D235,syst_chauffage!$C$3:$C$27,E235)</f>
        <v>0.683857235795842</v>
      </c>
      <c r="N235" s="0" t="str">
        <f aca="false">A235</f>
        <v>Café Hôtel Restaurant</v>
      </c>
      <c r="O235" s="0" t="str">
        <f aca="false">B235</f>
        <v>Hôtel avec restaurant</v>
      </c>
      <c r="P235" s="0" t="str">
        <f aca="false">C235</f>
        <v>Moyen Hotel avec restaurant Bas de gamme</v>
      </c>
      <c r="Q235" s="0" t="str">
        <f aca="false">D235</f>
        <v>Chaudière gaz</v>
      </c>
      <c r="R235" s="0" t="str">
        <f aca="false">E235</f>
        <v>Gaz</v>
      </c>
      <c r="S235" s="0" t="str">
        <f aca="false">F235</f>
        <v>0218530404</v>
      </c>
      <c r="T235" s="0" t="str">
        <f aca="false">G235</f>
        <v>1</v>
      </c>
      <c r="U235" s="0" t="n">
        <f aca="false">L235</f>
        <v>0.683857235795842</v>
      </c>
      <c r="V235" s="0" t="n">
        <f aca="false">K235</f>
        <v>30.6507566528184</v>
      </c>
      <c r="W235" s="0" t="n">
        <f aca="false">J235</f>
        <v>462</v>
      </c>
    </row>
    <row r="236" customFormat="false" ht="12.8" hidden="false" customHeight="false" outlineLevel="0" collapsed="false">
      <c r="A236" s="0" t="s">
        <v>73</v>
      </c>
      <c r="B236" s="0" t="s">
        <v>264</v>
      </c>
      <c r="C236" s="0" t="s">
        <v>338</v>
      </c>
      <c r="D236" s="0" t="s">
        <v>29</v>
      </c>
      <c r="E236" s="0" t="s">
        <v>30</v>
      </c>
      <c r="F236" s="0" t="s">
        <v>343</v>
      </c>
      <c r="G236" s="0" t="s">
        <v>15</v>
      </c>
      <c r="H236" s="0" t="n">
        <v>0.92</v>
      </c>
      <c r="I236" s="0" t="n">
        <v>10.4</v>
      </c>
      <c r="J236" s="0" t="n">
        <v>0</v>
      </c>
      <c r="K236" s="0" t="n">
        <f aca="false">I236*SUMIFS(syst_chauffage!$H$3:$H$27,syst_chauffage!$B$3:$B$27,D236,syst_chauffage!$C$3:$C$27,E236)</f>
        <v>3</v>
      </c>
      <c r="L236" s="12" t="n">
        <f aca="false">H236*SUMIFS(syst_chauffage!$K$3:$K$27,syst_chauffage!$B$3:$B$27,D236,syst_chauffage!$C$3:$C$27,E236)</f>
        <v>0.92</v>
      </c>
      <c r="N236" s="0" t="str">
        <f aca="false">A236</f>
        <v>Café Hôtel Restaurant</v>
      </c>
      <c r="O236" s="0" t="str">
        <f aca="false">B236</f>
        <v>Hôtel avec restaurant</v>
      </c>
      <c r="P236" s="0" t="str">
        <f aca="false">C236</f>
        <v>Moyen Hotel avec restaurant Bas de gamme</v>
      </c>
      <c r="Q236" s="0" t="str">
        <f aca="false">D236</f>
        <v>Electrique direct</v>
      </c>
      <c r="R236" s="0" t="str">
        <f aca="false">E236</f>
        <v>Electricité</v>
      </c>
      <c r="S236" s="0" t="str">
        <f aca="false">F236</f>
        <v>0218530602</v>
      </c>
      <c r="T236" s="0" t="str">
        <f aca="false">G236</f>
        <v>1</v>
      </c>
      <c r="U236" s="0" t="n">
        <f aca="false">L236</f>
        <v>0.92</v>
      </c>
      <c r="V236" s="0" t="n">
        <f aca="false">K236</f>
        <v>3</v>
      </c>
      <c r="W236" s="0" t="n">
        <f aca="false">J236</f>
        <v>0</v>
      </c>
    </row>
    <row r="237" customFormat="false" ht="12.8" hidden="false" customHeight="false" outlineLevel="0" collapsed="false">
      <c r="A237" s="0" t="s">
        <v>73</v>
      </c>
      <c r="B237" s="0" t="s">
        <v>264</v>
      </c>
      <c r="C237" s="0" t="s">
        <v>338</v>
      </c>
      <c r="D237" s="0" t="s">
        <v>36</v>
      </c>
      <c r="E237" s="0" t="s">
        <v>30</v>
      </c>
      <c r="F237" s="0" t="s">
        <v>344</v>
      </c>
      <c r="G237" s="0" t="s">
        <v>15</v>
      </c>
      <c r="H237" s="0" t="n">
        <v>2.94489544186046</v>
      </c>
      <c r="I237" s="0" t="n">
        <v>85.5623473984308</v>
      </c>
      <c r="J237" s="0" t="n">
        <v>738</v>
      </c>
      <c r="K237" s="0" t="n">
        <f aca="false">I237*SUMIFS(syst_chauffage!$H$3:$H$27,syst_chauffage!$B$3:$B$27,D237,syst_chauffage!$C$3:$C$27,E237)</f>
        <v>52.9338394843832</v>
      </c>
      <c r="L237" s="12" t="n">
        <f aca="false">H237*SUMIFS(syst_chauffage!$K$3:$K$27,syst_chauffage!$B$3:$B$27,D237,syst_chauffage!$C$3:$C$27,E237)</f>
        <v>2.47427325480779</v>
      </c>
      <c r="N237" s="0" t="str">
        <f aca="false">A237</f>
        <v>Café Hôtel Restaurant</v>
      </c>
      <c r="O237" s="0" t="str">
        <f aca="false">B237</f>
        <v>Hôtel avec restaurant</v>
      </c>
      <c r="P237" s="0" t="str">
        <f aca="false">C237</f>
        <v>Moyen Hotel avec restaurant Bas de gamme</v>
      </c>
      <c r="Q237" s="0" t="str">
        <f aca="false">D237</f>
        <v>PAC</v>
      </c>
      <c r="R237" s="0" t="str">
        <f aca="false">E237</f>
        <v>Electricité</v>
      </c>
      <c r="S237" s="0" t="str">
        <f aca="false">F237</f>
        <v>0218530902</v>
      </c>
      <c r="T237" s="0" t="str">
        <f aca="false">G237</f>
        <v>1</v>
      </c>
      <c r="U237" s="0" t="n">
        <f aca="false">L237</f>
        <v>2.47427325480779</v>
      </c>
      <c r="V237" s="0" t="n">
        <f aca="false">K237</f>
        <v>52.9338394843832</v>
      </c>
      <c r="W237" s="0" t="n">
        <f aca="false">J237</f>
        <v>738</v>
      </c>
    </row>
    <row r="238" customFormat="false" ht="12.8" hidden="false" customHeight="false" outlineLevel="0" collapsed="false">
      <c r="A238" s="0" t="s">
        <v>73</v>
      </c>
      <c r="B238" s="0" t="s">
        <v>264</v>
      </c>
      <c r="C238" s="0" t="s">
        <v>338</v>
      </c>
      <c r="D238" s="0" t="s">
        <v>42</v>
      </c>
      <c r="E238" s="0" t="s">
        <v>30</v>
      </c>
      <c r="F238" s="0" t="s">
        <v>345</v>
      </c>
      <c r="G238" s="0" t="s">
        <v>15</v>
      </c>
      <c r="H238" s="0" t="n">
        <v>2.80410195348837</v>
      </c>
      <c r="I238" s="0" t="n">
        <v>39.806751269725</v>
      </c>
      <c r="J238" s="0" t="n">
        <v>738</v>
      </c>
      <c r="K238" s="0" t="n">
        <f aca="false">I238*SUMIFS(syst_chauffage!$H$3:$H$27,syst_chauffage!$B$3:$B$27,D238,syst_chauffage!$C$3:$C$27,E238)</f>
        <v>35.9332453033912</v>
      </c>
      <c r="L238" s="12" t="n">
        <f aca="false">H238*SUMIFS(syst_chauffage!$K$3:$K$27,syst_chauffage!$B$3:$B$27,D238,syst_chauffage!$C$3:$C$27,E238)</f>
        <v>2.49996610303434</v>
      </c>
      <c r="N238" s="0" t="str">
        <f aca="false">A238</f>
        <v>Café Hôtel Restaurant</v>
      </c>
      <c r="O238" s="0" t="str">
        <f aca="false">B238</f>
        <v>Hôtel avec restaurant</v>
      </c>
      <c r="P238" s="0" t="str">
        <f aca="false">C238</f>
        <v>Moyen Hotel avec restaurant Bas de gamme</v>
      </c>
      <c r="Q238" s="0" t="str">
        <f aca="false">D238</f>
        <v>Rooftop</v>
      </c>
      <c r="R238" s="0" t="str">
        <f aca="false">E238</f>
        <v>Electricité</v>
      </c>
      <c r="S238" s="0" t="str">
        <f aca="false">F238</f>
        <v>0218531002</v>
      </c>
      <c r="T238" s="0" t="str">
        <f aca="false">G238</f>
        <v>1</v>
      </c>
      <c r="U238" s="0" t="n">
        <f aca="false">L238</f>
        <v>2.49996610303434</v>
      </c>
      <c r="V238" s="0" t="n">
        <f aca="false">K238</f>
        <v>35.9332453033912</v>
      </c>
      <c r="W238" s="0" t="n">
        <f aca="false">J238</f>
        <v>738</v>
      </c>
    </row>
    <row r="239" customFormat="false" ht="12.8" hidden="false" customHeight="false" outlineLevel="0" collapsed="false">
      <c r="A239" s="0" t="s">
        <v>73</v>
      </c>
      <c r="B239" s="0" t="s">
        <v>264</v>
      </c>
      <c r="C239" s="0" t="s">
        <v>338</v>
      </c>
      <c r="D239" s="0" t="s">
        <v>51</v>
      </c>
      <c r="E239" s="0" t="s">
        <v>57</v>
      </c>
      <c r="F239" s="0" t="s">
        <v>346</v>
      </c>
      <c r="G239" s="0" t="s">
        <v>15</v>
      </c>
      <c r="H239" s="0" t="n">
        <v>0.792492893536496</v>
      </c>
      <c r="I239" s="0" t="n">
        <v>38.1572819162113</v>
      </c>
      <c r="J239" s="0" t="n">
        <v>0</v>
      </c>
      <c r="K239" s="0" t="n">
        <f aca="false">I239*SUMIFS(syst_chauffage!$H$3:$H$27,syst_chauffage!$B$3:$B$27,D239,syst_chauffage!$C$3:$C$27,E239)</f>
        <v>80.8497038970031</v>
      </c>
      <c r="L239" s="12" t="n">
        <f aca="false">H239*SUMIFS(syst_chauffage!$K$3:$K$27,syst_chauffage!$B$3:$B$27,D239,syst_chauffage!$C$3:$C$27,E239)</f>
        <v>0.792492893536496</v>
      </c>
      <c r="N239" s="0" t="str">
        <f aca="false">A239</f>
        <v>Café Hôtel Restaurant</v>
      </c>
      <c r="O239" s="0" t="str">
        <f aca="false">B239</f>
        <v>Hôtel avec restaurant</v>
      </c>
      <c r="P239" s="0" t="str">
        <f aca="false">C239</f>
        <v>Moyen Hotel avec restaurant Bas de gamme</v>
      </c>
      <c r="Q239" s="0" t="str">
        <f aca="false">D239</f>
        <v>Autre système centralisé performant</v>
      </c>
      <c r="R239" s="0" t="str">
        <f aca="false">E239</f>
        <v>Autres</v>
      </c>
      <c r="S239" s="0" t="str">
        <f aca="false">F239</f>
        <v>0218532101</v>
      </c>
      <c r="T239" s="0" t="str">
        <f aca="false">G239</f>
        <v>1</v>
      </c>
      <c r="U239" s="0" t="n">
        <f aca="false">L239</f>
        <v>0.792492893536496</v>
      </c>
      <c r="V239" s="0" t="n">
        <f aca="false">K239</f>
        <v>80.8497038970031</v>
      </c>
      <c r="W239" s="0" t="n">
        <f aca="false">J239</f>
        <v>0</v>
      </c>
    </row>
    <row r="240" customFormat="false" ht="12.8" hidden="false" customHeight="false" outlineLevel="0" collapsed="false">
      <c r="A240" s="0" t="s">
        <v>73</v>
      </c>
      <c r="B240" s="0" t="s">
        <v>264</v>
      </c>
      <c r="C240" s="0" t="s">
        <v>338</v>
      </c>
      <c r="D240" s="0" t="s">
        <v>51</v>
      </c>
      <c r="E240" s="0" t="s">
        <v>58</v>
      </c>
      <c r="F240" s="0" t="s">
        <v>347</v>
      </c>
      <c r="G240" s="0" t="s">
        <v>15</v>
      </c>
      <c r="H240" s="0" t="n">
        <v>0.823964338936793</v>
      </c>
      <c r="I240" s="0" t="n">
        <v>38.3534876109799</v>
      </c>
      <c r="J240" s="0" t="n">
        <v>935</v>
      </c>
      <c r="K240" s="0" t="n">
        <f aca="false">I240*SUMIFS(syst_chauffage!$H$3:$H$27,syst_chauffage!$B$3:$B$27,D240,syst_chauffage!$C$3:$C$27,E240)</f>
        <v>81.846323651992</v>
      </c>
      <c r="L240" s="12" t="n">
        <f aca="false">H240*SUMIFS(syst_chauffage!$K$3:$K$27,syst_chauffage!$B$3:$B$27,D240,syst_chauffage!$C$3:$C$27,E240)</f>
        <v>0.823964338936793</v>
      </c>
      <c r="N240" s="0" t="str">
        <f aca="false">A240</f>
        <v>Café Hôtel Restaurant</v>
      </c>
      <c r="O240" s="0" t="str">
        <f aca="false">B240</f>
        <v>Hôtel avec restaurant</v>
      </c>
      <c r="P240" s="0" t="str">
        <f aca="false">C240</f>
        <v>Moyen Hotel avec restaurant Bas de gamme</v>
      </c>
      <c r="Q240" s="0" t="str">
        <f aca="false">D240</f>
        <v>Autre système centralisé performant</v>
      </c>
      <c r="R240" s="0" t="str">
        <f aca="false">E240</f>
        <v>Urbain</v>
      </c>
      <c r="S240" s="0" t="str">
        <f aca="false">F240</f>
        <v>0218532106</v>
      </c>
      <c r="T240" s="0" t="str">
        <f aca="false">G240</f>
        <v>1</v>
      </c>
      <c r="U240" s="0" t="n">
        <f aca="false">L240</f>
        <v>0.823964338936793</v>
      </c>
      <c r="V240" s="0" t="n">
        <f aca="false">K240</f>
        <v>81.846323651992</v>
      </c>
      <c r="W240" s="0" t="n">
        <f aca="false">J240</f>
        <v>935</v>
      </c>
    </row>
    <row r="241" customFormat="false" ht="12.8" hidden="false" customHeight="false" outlineLevel="0" collapsed="false">
      <c r="A241" s="0" t="s">
        <v>73</v>
      </c>
      <c r="B241" s="0" t="s">
        <v>264</v>
      </c>
      <c r="C241" s="0" t="s">
        <v>338</v>
      </c>
      <c r="D241" s="0" t="s">
        <v>27</v>
      </c>
      <c r="E241" s="0" t="s">
        <v>23</v>
      </c>
      <c r="F241" s="0" t="s">
        <v>348</v>
      </c>
      <c r="G241" s="0" t="s">
        <v>15</v>
      </c>
      <c r="H241" s="0" t="n">
        <v>0.754205893077403</v>
      </c>
      <c r="I241" s="0" t="n">
        <v>24.9821343918007</v>
      </c>
      <c r="J241" s="0" t="n">
        <v>1064</v>
      </c>
      <c r="K241" s="0" t="n">
        <f aca="false">I241*SUMIFS(syst_chauffage!$H$3:$H$27,syst_chauffage!$B$3:$B$27,D241,syst_chauffage!$C$3:$C$27,E241)</f>
        <v>64.0642639395434</v>
      </c>
      <c r="L241" s="12" t="n">
        <f aca="false">H241*SUMIFS(syst_chauffage!$K$3:$K$27,syst_chauffage!$B$3:$B$27,D241,syst_chauffage!$C$3:$C$27,E241)</f>
        <v>0.754205893077403</v>
      </c>
      <c r="N241" s="0" t="str">
        <f aca="false">A241</f>
        <v>Café Hôtel Restaurant</v>
      </c>
      <c r="O241" s="0" t="str">
        <f aca="false">B241</f>
        <v>Hôtel avec restaurant</v>
      </c>
      <c r="P241" s="0" t="str">
        <f aca="false">C241</f>
        <v>Moyen Hotel avec restaurant Bas de gamme</v>
      </c>
      <c r="Q241" s="0" t="str">
        <f aca="false">D241</f>
        <v>Chaudière condensation fioul</v>
      </c>
      <c r="R241" s="0" t="str">
        <f aca="false">E241</f>
        <v>Fioul</v>
      </c>
      <c r="S241" s="0" t="str">
        <f aca="false">F241</f>
        <v>0218532303</v>
      </c>
      <c r="T241" s="0" t="str">
        <f aca="false">G241</f>
        <v>1</v>
      </c>
      <c r="U241" s="0" t="n">
        <f aca="false">L241</f>
        <v>0.754205893077403</v>
      </c>
      <c r="V241" s="0" t="n">
        <f aca="false">K241</f>
        <v>64.0642639395434</v>
      </c>
      <c r="W241" s="0" t="n">
        <f aca="false">J241</f>
        <v>1064</v>
      </c>
    </row>
    <row r="242" customFormat="false" ht="12.8" hidden="false" customHeight="false" outlineLevel="0" collapsed="false">
      <c r="A242" s="0" t="s">
        <v>73</v>
      </c>
      <c r="B242" s="0" t="s">
        <v>264</v>
      </c>
      <c r="C242" s="0" t="s">
        <v>338</v>
      </c>
      <c r="D242" s="0" t="s">
        <v>18</v>
      </c>
      <c r="E242" s="0" t="s">
        <v>14</v>
      </c>
      <c r="F242" s="0" t="s">
        <v>349</v>
      </c>
      <c r="G242" s="0" t="s">
        <v>15</v>
      </c>
      <c r="H242" s="0" t="n">
        <v>0.981803553628876</v>
      </c>
      <c r="I242" s="0" t="n">
        <v>18.0675110461821</v>
      </c>
      <c r="J242" s="0" t="n">
        <v>1064</v>
      </c>
      <c r="K242" s="0" t="n">
        <f aca="false">I242*SUMIFS(syst_chauffage!$H$3:$H$27,syst_chauffage!$B$3:$B$27,D242,syst_chauffage!$C$3:$C$27,E242)</f>
        <v>49.2326834003177</v>
      </c>
      <c r="L242" s="12" t="n">
        <f aca="false">H242*SUMIFS(syst_chauffage!$K$3:$K$27,syst_chauffage!$B$3:$B$27,D242,syst_chauffage!$C$3:$C$27,E242)</f>
        <v>0.953770009076743</v>
      </c>
      <c r="N242" s="0" t="str">
        <f aca="false">A242</f>
        <v>Café Hôtel Restaurant</v>
      </c>
      <c r="O242" s="0" t="str">
        <f aca="false">B242</f>
        <v>Hôtel avec restaurant</v>
      </c>
      <c r="P242" s="0" t="str">
        <f aca="false">C242</f>
        <v>Moyen Hotel avec restaurant Bas de gamme</v>
      </c>
      <c r="Q242" s="0" t="str">
        <f aca="false">D242</f>
        <v>Chaudière condensation gaz</v>
      </c>
      <c r="R242" s="0" t="str">
        <f aca="false">E242</f>
        <v>Gaz</v>
      </c>
      <c r="S242" s="0" t="str">
        <f aca="false">F242</f>
        <v>0218532404</v>
      </c>
      <c r="T242" s="0" t="str">
        <f aca="false">G242</f>
        <v>1</v>
      </c>
      <c r="U242" s="0" t="n">
        <f aca="false">L242</f>
        <v>0.953770009076743</v>
      </c>
      <c r="V242" s="0" t="n">
        <f aca="false">K242</f>
        <v>49.2326834003177</v>
      </c>
      <c r="W242" s="0" t="n">
        <f aca="false">J242</f>
        <v>1064</v>
      </c>
    </row>
    <row r="243" customFormat="false" ht="12.8" hidden="false" customHeight="false" outlineLevel="0" collapsed="false">
      <c r="A243" s="0" t="s">
        <v>73</v>
      </c>
      <c r="B243" s="0" t="s">
        <v>264</v>
      </c>
      <c r="C243" s="0" t="s">
        <v>338</v>
      </c>
      <c r="D243" s="0" t="s">
        <v>32</v>
      </c>
      <c r="E243" s="0" t="s">
        <v>30</v>
      </c>
      <c r="F243" s="0" t="s">
        <v>350</v>
      </c>
      <c r="G243" s="0" t="s">
        <v>15</v>
      </c>
      <c r="H243" s="0" t="n">
        <v>1</v>
      </c>
      <c r="I243" s="0" t="n">
        <v>12</v>
      </c>
      <c r="J243" s="0" t="n">
        <v>0</v>
      </c>
      <c r="K243" s="0" t="n">
        <f aca="false">I243*SUMIFS(syst_chauffage!$H$3:$H$27,syst_chauffage!$B$3:$B$27,D243,syst_chauffage!$C$3:$C$27,E243)</f>
        <v>12</v>
      </c>
      <c r="L243" s="12" t="n">
        <f aca="false">H243*SUMIFS(syst_chauffage!$K$3:$K$27,syst_chauffage!$B$3:$B$27,D243,syst_chauffage!$C$3:$C$27,E243)</f>
        <v>1</v>
      </c>
      <c r="N243" s="0" t="str">
        <f aca="false">A243</f>
        <v>Café Hôtel Restaurant</v>
      </c>
      <c r="O243" s="0" t="str">
        <f aca="false">B243</f>
        <v>Hôtel avec restaurant</v>
      </c>
      <c r="P243" s="0" t="str">
        <f aca="false">C243</f>
        <v>Moyen Hotel avec restaurant Bas de gamme</v>
      </c>
      <c r="Q243" s="0" t="str">
        <f aca="false">D243</f>
        <v>Electrique direct performant</v>
      </c>
      <c r="R243" s="0" t="str">
        <f aca="false">E243</f>
        <v>Electricité</v>
      </c>
      <c r="S243" s="0" t="str">
        <f aca="false">F243</f>
        <v>0218532602</v>
      </c>
      <c r="T243" s="0" t="str">
        <f aca="false">G243</f>
        <v>1</v>
      </c>
      <c r="U243" s="0" t="n">
        <f aca="false">L243</f>
        <v>1</v>
      </c>
      <c r="V243" s="0" t="n">
        <f aca="false">K243</f>
        <v>12</v>
      </c>
      <c r="W243" s="0" t="n">
        <f aca="false">J243</f>
        <v>0</v>
      </c>
    </row>
    <row r="244" customFormat="false" ht="12.8" hidden="false" customHeight="false" outlineLevel="0" collapsed="false">
      <c r="A244" s="0" t="s">
        <v>73</v>
      </c>
      <c r="B244" s="0" t="s">
        <v>264</v>
      </c>
      <c r="C244" s="0" t="s">
        <v>338</v>
      </c>
      <c r="D244" s="0" t="s">
        <v>38</v>
      </c>
      <c r="E244" s="0" t="s">
        <v>30</v>
      </c>
      <c r="F244" s="0" t="s">
        <v>351</v>
      </c>
      <c r="G244" s="0" t="s">
        <v>15</v>
      </c>
      <c r="H244" s="0" t="n">
        <v>3.39795627906976</v>
      </c>
      <c r="I244" s="0" t="n">
        <v>101.859937379084</v>
      </c>
      <c r="J244" s="0" t="n">
        <v>792</v>
      </c>
      <c r="K244" s="0" t="n">
        <f aca="false">I244*SUMIFS(syst_chauffage!$H$3:$H$27,syst_chauffage!$B$3:$B$27,D244,syst_chauffage!$C$3:$C$27,E244)</f>
        <v>102.959393373614</v>
      </c>
      <c r="L244" s="12" t="n">
        <f aca="false">H244*SUMIFS(syst_chauffage!$K$3:$K$27,syst_chauffage!$B$3:$B$27,D244,syst_chauffage!$C$3:$C$27,E244)</f>
        <v>3.03986496519792</v>
      </c>
      <c r="N244" s="0" t="str">
        <f aca="false">A244</f>
        <v>Café Hôtel Restaurant</v>
      </c>
      <c r="O244" s="0" t="str">
        <f aca="false">B244</f>
        <v>Hôtel avec restaurant</v>
      </c>
      <c r="P244" s="0" t="str">
        <f aca="false">C244</f>
        <v>Moyen Hotel avec restaurant Bas de gamme</v>
      </c>
      <c r="Q244" s="0" t="str">
        <f aca="false">D244</f>
        <v>PAC performant</v>
      </c>
      <c r="R244" s="0" t="str">
        <f aca="false">E244</f>
        <v>Electricité</v>
      </c>
      <c r="S244" s="0" t="str">
        <f aca="false">F244</f>
        <v>0218532902</v>
      </c>
      <c r="T244" s="0" t="str">
        <f aca="false">G244</f>
        <v>1</v>
      </c>
      <c r="U244" s="0" t="n">
        <f aca="false">L244</f>
        <v>3.03986496519792</v>
      </c>
      <c r="V244" s="0" t="n">
        <f aca="false">K244</f>
        <v>102.959393373614</v>
      </c>
      <c r="W244" s="0" t="n">
        <f aca="false">J244</f>
        <v>792</v>
      </c>
    </row>
    <row r="245" customFormat="false" ht="12.8" hidden="false" customHeight="false" outlineLevel="0" collapsed="false">
      <c r="A245" s="0" t="s">
        <v>73</v>
      </c>
      <c r="B245" s="0" t="s">
        <v>264</v>
      </c>
      <c r="C245" s="0" t="s">
        <v>338</v>
      </c>
      <c r="D245" s="0" t="s">
        <v>46</v>
      </c>
      <c r="E245" s="0" t="s">
        <v>30</v>
      </c>
      <c r="F245" s="0" t="s">
        <v>352</v>
      </c>
      <c r="G245" s="0" t="s">
        <v>15</v>
      </c>
      <c r="H245" s="0" t="n">
        <v>3.32861023255814</v>
      </c>
      <c r="I245" s="0" t="n">
        <v>47.3889896068154</v>
      </c>
      <c r="J245" s="0" t="n">
        <v>792</v>
      </c>
      <c r="K245" s="0" t="n">
        <f aca="false">I245*SUMIFS(syst_chauffage!$H$3:$H$27,syst_chauffage!$B$3:$B$27,D245,syst_chauffage!$C$3:$C$27,E245)</f>
        <v>82.2155126617573</v>
      </c>
      <c r="L245" s="12" t="n">
        <f aca="false">H245*SUMIFS(syst_chauffage!$K$3:$K$27,syst_chauffage!$B$3:$B$27,D245,syst_chauffage!$C$3:$C$27,E245)</f>
        <v>3.00077723502174</v>
      </c>
      <c r="N245" s="0" t="str">
        <f aca="false">A245</f>
        <v>Café Hôtel Restaurant</v>
      </c>
      <c r="O245" s="0" t="str">
        <f aca="false">B245</f>
        <v>Hôtel avec restaurant</v>
      </c>
      <c r="P245" s="0" t="str">
        <f aca="false">C245</f>
        <v>Moyen Hotel avec restaurant Bas de gamme</v>
      </c>
      <c r="Q245" s="0" t="str">
        <f aca="false">D245</f>
        <v>Rooftop performant</v>
      </c>
      <c r="R245" s="0" t="str">
        <f aca="false">E245</f>
        <v>Electricité</v>
      </c>
      <c r="S245" s="0" t="str">
        <f aca="false">F245</f>
        <v>0218533002</v>
      </c>
      <c r="T245" s="0" t="str">
        <f aca="false">G245</f>
        <v>1</v>
      </c>
      <c r="U245" s="0" t="n">
        <f aca="false">L245</f>
        <v>3.00077723502174</v>
      </c>
      <c r="V245" s="0" t="n">
        <f aca="false">K245</f>
        <v>82.2155126617573</v>
      </c>
      <c r="W245" s="0" t="n">
        <f aca="false">J245</f>
        <v>792</v>
      </c>
    </row>
    <row r="246" customFormat="false" ht="12.8" hidden="false" customHeight="false" outlineLevel="0" collapsed="false">
      <c r="A246" s="0" t="s">
        <v>73</v>
      </c>
      <c r="B246" s="0" t="s">
        <v>264</v>
      </c>
      <c r="C246" s="0" t="s">
        <v>353</v>
      </c>
      <c r="D246" s="0" t="s">
        <v>19</v>
      </c>
      <c r="E246" s="0" t="s">
        <v>57</v>
      </c>
      <c r="F246" s="0" t="s">
        <v>354</v>
      </c>
      <c r="G246" s="0" t="s">
        <v>15</v>
      </c>
      <c r="H246" s="0" t="n">
        <v>0.720070992576745</v>
      </c>
      <c r="I246" s="0" t="n">
        <v>30.1132224645</v>
      </c>
      <c r="J246" s="0" t="n">
        <v>0</v>
      </c>
      <c r="K246" s="0" t="n">
        <f aca="false">I246*SUMIFS(syst_chauffage!$H$3:$H$27,syst_chauffage!$B$3:$B$27,D246,syst_chauffage!$C$3:$C$27,E246)</f>
        <v>41.931959851924</v>
      </c>
      <c r="L246" s="12" t="n">
        <f aca="false">H246*SUMIFS(syst_chauffage!$K$3:$K$27,syst_chauffage!$B$3:$B$27,D246,syst_chauffage!$C$3:$C$27,E246)</f>
        <v>0.720070992576745</v>
      </c>
      <c r="N246" s="0" t="str">
        <f aca="false">A246</f>
        <v>Café Hôtel Restaurant</v>
      </c>
      <c r="O246" s="0" t="str">
        <f aca="false">B246</f>
        <v>Hôtel avec restaurant</v>
      </c>
      <c r="P246" s="0" t="str">
        <f aca="false">C246</f>
        <v>Moyen Hotel avec restaurant Haut de gamme</v>
      </c>
      <c r="Q246" s="0" t="str">
        <f aca="false">D246</f>
        <v>Autre système centralisé</v>
      </c>
      <c r="R246" s="0" t="str">
        <f aca="false">E246</f>
        <v>Autres</v>
      </c>
      <c r="S246" s="0" t="str">
        <f aca="false">F246</f>
        <v>0218540101</v>
      </c>
      <c r="T246" s="0" t="str">
        <f aca="false">G246</f>
        <v>1</v>
      </c>
      <c r="U246" s="0" t="n">
        <f aca="false">L246</f>
        <v>0.720070992576745</v>
      </c>
      <c r="V246" s="0" t="n">
        <f aca="false">K246</f>
        <v>41.931959851924</v>
      </c>
      <c r="W246" s="0" t="n">
        <f aca="false">J246</f>
        <v>0</v>
      </c>
    </row>
    <row r="247" customFormat="false" ht="12.8" hidden="false" customHeight="false" outlineLevel="0" collapsed="false">
      <c r="A247" s="0" t="s">
        <v>73</v>
      </c>
      <c r="B247" s="0" t="s">
        <v>264</v>
      </c>
      <c r="C247" s="0" t="s">
        <v>353</v>
      </c>
      <c r="D247" s="0" t="s">
        <v>19</v>
      </c>
      <c r="E247" s="0" t="s">
        <v>58</v>
      </c>
      <c r="F247" s="0" t="s">
        <v>355</v>
      </c>
      <c r="G247" s="0" t="s">
        <v>15</v>
      </c>
      <c r="H247" s="0" t="n">
        <v>0.675571882700592</v>
      </c>
      <c r="I247" s="0" t="n">
        <v>30.1720650923402</v>
      </c>
      <c r="J247" s="0" t="n">
        <v>935</v>
      </c>
      <c r="K247" s="0" t="n">
        <f aca="false">I247*SUMIFS(syst_chauffage!$H$3:$H$27,syst_chauffage!$B$3:$B$27,D247,syst_chauffage!$C$3:$C$27,E247)</f>
        <v>49.6315261072639</v>
      </c>
      <c r="L247" s="12" t="n">
        <f aca="false">H247*SUMIFS(syst_chauffage!$K$3:$K$27,syst_chauffage!$B$3:$B$27,D247,syst_chauffage!$C$3:$C$27,E247)</f>
        <v>0.675571882700592</v>
      </c>
      <c r="N247" s="0" t="str">
        <f aca="false">A247</f>
        <v>Café Hôtel Restaurant</v>
      </c>
      <c r="O247" s="0" t="str">
        <f aca="false">B247</f>
        <v>Hôtel avec restaurant</v>
      </c>
      <c r="P247" s="0" t="str">
        <f aca="false">C247</f>
        <v>Moyen Hotel avec restaurant Haut de gamme</v>
      </c>
      <c r="Q247" s="0" t="str">
        <f aca="false">D247</f>
        <v>Autre système centralisé</v>
      </c>
      <c r="R247" s="0" t="str">
        <f aca="false">E247</f>
        <v>Urbain</v>
      </c>
      <c r="S247" s="0" t="str">
        <f aca="false">F247</f>
        <v>0218540106</v>
      </c>
      <c r="T247" s="0" t="str">
        <f aca="false">G247</f>
        <v>1</v>
      </c>
      <c r="U247" s="0" t="n">
        <f aca="false">L247</f>
        <v>0.675571882700592</v>
      </c>
      <c r="V247" s="0" t="n">
        <f aca="false">K247</f>
        <v>49.6315261072639</v>
      </c>
      <c r="W247" s="0" t="n">
        <f aca="false">J247</f>
        <v>935</v>
      </c>
    </row>
    <row r="248" customFormat="false" ht="12.8" hidden="false" customHeight="false" outlineLevel="0" collapsed="false">
      <c r="A248" s="0" t="s">
        <v>73</v>
      </c>
      <c r="B248" s="0" t="s">
        <v>264</v>
      </c>
      <c r="C248" s="0" t="s">
        <v>353</v>
      </c>
      <c r="D248" s="0" t="s">
        <v>22</v>
      </c>
      <c r="E248" s="0" t="s">
        <v>23</v>
      </c>
      <c r="F248" s="0" t="s">
        <v>356</v>
      </c>
      <c r="G248" s="0" t="s">
        <v>15</v>
      </c>
      <c r="H248" s="0" t="n">
        <v>0.569480442982163</v>
      </c>
      <c r="I248" s="0" t="n">
        <v>18.9460378187622</v>
      </c>
      <c r="J248" s="0" t="n">
        <v>0</v>
      </c>
      <c r="K248" s="0" t="n">
        <f aca="false">I248*SUMIFS(syst_chauffage!$H$3:$H$27,syst_chauffage!$B$3:$B$27,D248,syst_chauffage!$C$3:$C$27,E248)</f>
        <v>33.364399040528</v>
      </c>
      <c r="L248" s="12" t="n">
        <f aca="false">H248*SUMIFS(syst_chauffage!$K$3:$K$27,syst_chauffage!$B$3:$B$27,D248,syst_chauffage!$C$3:$C$27,E248)</f>
        <v>0.569480442982163</v>
      </c>
      <c r="N248" s="0" t="str">
        <f aca="false">A248</f>
        <v>Café Hôtel Restaurant</v>
      </c>
      <c r="O248" s="0" t="str">
        <f aca="false">B248</f>
        <v>Hôtel avec restaurant</v>
      </c>
      <c r="P248" s="0" t="str">
        <f aca="false">C248</f>
        <v>Moyen Hotel avec restaurant Haut de gamme</v>
      </c>
      <c r="Q248" s="0" t="str">
        <f aca="false">D248</f>
        <v>Chaudière fioul</v>
      </c>
      <c r="R248" s="0" t="str">
        <f aca="false">E248</f>
        <v>Fioul</v>
      </c>
      <c r="S248" s="0" t="str">
        <f aca="false">F248</f>
        <v>0218540303</v>
      </c>
      <c r="T248" s="0" t="str">
        <f aca="false">G248</f>
        <v>1</v>
      </c>
      <c r="U248" s="0" t="n">
        <f aca="false">L248</f>
        <v>0.569480442982163</v>
      </c>
      <c r="V248" s="0" t="n">
        <f aca="false">K248</f>
        <v>33.364399040528</v>
      </c>
      <c r="W248" s="0" t="n">
        <f aca="false">J248</f>
        <v>0</v>
      </c>
    </row>
    <row r="249" customFormat="false" ht="12.8" hidden="false" customHeight="false" outlineLevel="0" collapsed="false">
      <c r="A249" s="0" t="s">
        <v>73</v>
      </c>
      <c r="B249" s="0" t="s">
        <v>264</v>
      </c>
      <c r="C249" s="0" t="s">
        <v>353</v>
      </c>
      <c r="D249" s="0" t="s">
        <v>13</v>
      </c>
      <c r="E249" s="0" t="s">
        <v>14</v>
      </c>
      <c r="F249" s="0" t="s">
        <v>357</v>
      </c>
      <c r="G249" s="0" t="s">
        <v>15</v>
      </c>
      <c r="H249" s="0" t="n">
        <v>0.685179105803747</v>
      </c>
      <c r="I249" s="0" t="n">
        <v>13.7739644520177</v>
      </c>
      <c r="J249" s="0" t="n">
        <v>462</v>
      </c>
      <c r="K249" s="0" t="n">
        <f aca="false">I249*SUMIFS(syst_chauffage!$H$3:$H$27,syst_chauffage!$B$3:$B$27,D249,syst_chauffage!$C$3:$C$27,E249)</f>
        <v>27.8177847916808</v>
      </c>
      <c r="L249" s="12" t="n">
        <f aca="false">H249*SUMIFS(syst_chauffage!$K$3:$K$27,syst_chauffage!$B$3:$B$27,D249,syst_chauffage!$C$3:$C$27,E249)</f>
        <v>0.685179105803747</v>
      </c>
      <c r="N249" s="0" t="str">
        <f aca="false">A249</f>
        <v>Café Hôtel Restaurant</v>
      </c>
      <c r="O249" s="0" t="str">
        <f aca="false">B249</f>
        <v>Hôtel avec restaurant</v>
      </c>
      <c r="P249" s="0" t="str">
        <f aca="false">C249</f>
        <v>Moyen Hotel avec restaurant Haut de gamme</v>
      </c>
      <c r="Q249" s="0" t="str">
        <f aca="false">D249</f>
        <v>Chaudière gaz</v>
      </c>
      <c r="R249" s="0" t="str">
        <f aca="false">E249</f>
        <v>Gaz</v>
      </c>
      <c r="S249" s="0" t="str">
        <f aca="false">F249</f>
        <v>0218540404</v>
      </c>
      <c r="T249" s="0" t="str">
        <f aca="false">G249</f>
        <v>1</v>
      </c>
      <c r="U249" s="0" t="n">
        <f aca="false">L249</f>
        <v>0.685179105803747</v>
      </c>
      <c r="V249" s="0" t="n">
        <f aca="false">K249</f>
        <v>27.8177847916808</v>
      </c>
      <c r="W249" s="0" t="n">
        <f aca="false">J249</f>
        <v>462</v>
      </c>
    </row>
    <row r="250" customFormat="false" ht="12.8" hidden="false" customHeight="false" outlineLevel="0" collapsed="false">
      <c r="A250" s="0" t="s">
        <v>73</v>
      </c>
      <c r="B250" s="0" t="s">
        <v>264</v>
      </c>
      <c r="C250" s="0" t="s">
        <v>353</v>
      </c>
      <c r="D250" s="0" t="s">
        <v>29</v>
      </c>
      <c r="E250" s="0" t="s">
        <v>30</v>
      </c>
      <c r="F250" s="0" t="s">
        <v>358</v>
      </c>
      <c r="G250" s="0" t="s">
        <v>15</v>
      </c>
      <c r="H250" s="0" t="n">
        <v>0.92</v>
      </c>
      <c r="I250" s="0" t="n">
        <v>10.4</v>
      </c>
      <c r="J250" s="0" t="n">
        <v>0</v>
      </c>
      <c r="K250" s="0" t="n">
        <f aca="false">I250*SUMIFS(syst_chauffage!$H$3:$H$27,syst_chauffage!$B$3:$B$27,D250,syst_chauffage!$C$3:$C$27,E250)</f>
        <v>3</v>
      </c>
      <c r="L250" s="12" t="n">
        <f aca="false">H250*SUMIFS(syst_chauffage!$K$3:$K$27,syst_chauffage!$B$3:$B$27,D250,syst_chauffage!$C$3:$C$27,E250)</f>
        <v>0.92</v>
      </c>
      <c r="N250" s="0" t="str">
        <f aca="false">A250</f>
        <v>Café Hôtel Restaurant</v>
      </c>
      <c r="O250" s="0" t="str">
        <f aca="false">B250</f>
        <v>Hôtel avec restaurant</v>
      </c>
      <c r="P250" s="0" t="str">
        <f aca="false">C250</f>
        <v>Moyen Hotel avec restaurant Haut de gamme</v>
      </c>
      <c r="Q250" s="0" t="str">
        <f aca="false">D250</f>
        <v>Electrique direct</v>
      </c>
      <c r="R250" s="0" t="str">
        <f aca="false">E250</f>
        <v>Electricité</v>
      </c>
      <c r="S250" s="0" t="str">
        <f aca="false">F250</f>
        <v>0218540602</v>
      </c>
      <c r="T250" s="0" t="str">
        <f aca="false">G250</f>
        <v>1</v>
      </c>
      <c r="U250" s="0" t="n">
        <f aca="false">L250</f>
        <v>0.92</v>
      </c>
      <c r="V250" s="0" t="n">
        <f aca="false">K250</f>
        <v>3</v>
      </c>
      <c r="W250" s="0" t="n">
        <f aca="false">J250</f>
        <v>0</v>
      </c>
    </row>
    <row r="251" customFormat="false" ht="12.8" hidden="false" customHeight="false" outlineLevel="0" collapsed="false">
      <c r="A251" s="0" t="s">
        <v>73</v>
      </c>
      <c r="B251" s="0" t="s">
        <v>264</v>
      </c>
      <c r="C251" s="0" t="s">
        <v>353</v>
      </c>
      <c r="D251" s="0" t="s">
        <v>36</v>
      </c>
      <c r="E251" s="0" t="s">
        <v>30</v>
      </c>
      <c r="F251" s="0" t="s">
        <v>359</v>
      </c>
      <c r="G251" s="0" t="s">
        <v>15</v>
      </c>
      <c r="H251" s="0" t="n">
        <v>2.94489544186046</v>
      </c>
      <c r="I251" s="0" t="n">
        <v>80.9827957430462</v>
      </c>
      <c r="J251" s="0" t="n">
        <v>738</v>
      </c>
      <c r="K251" s="0" t="n">
        <f aca="false">I251*SUMIFS(syst_chauffage!$H$3:$H$27,syst_chauffage!$B$3:$B$27,D251,syst_chauffage!$C$3:$C$27,E251)</f>
        <v>50.1006627471001</v>
      </c>
      <c r="L251" s="12" t="n">
        <f aca="false">H251*SUMIFS(syst_chauffage!$K$3:$K$27,syst_chauffage!$B$3:$B$27,D251,syst_chauffage!$C$3:$C$27,E251)</f>
        <v>2.47427325480779</v>
      </c>
      <c r="N251" s="0" t="str">
        <f aca="false">A251</f>
        <v>Café Hôtel Restaurant</v>
      </c>
      <c r="O251" s="0" t="str">
        <f aca="false">B251</f>
        <v>Hôtel avec restaurant</v>
      </c>
      <c r="P251" s="0" t="str">
        <f aca="false">C251</f>
        <v>Moyen Hotel avec restaurant Haut de gamme</v>
      </c>
      <c r="Q251" s="0" t="str">
        <f aca="false">D251</f>
        <v>PAC</v>
      </c>
      <c r="R251" s="0" t="str">
        <f aca="false">E251</f>
        <v>Electricité</v>
      </c>
      <c r="S251" s="0" t="str">
        <f aca="false">F251</f>
        <v>0218540902</v>
      </c>
      <c r="T251" s="0" t="str">
        <f aca="false">G251</f>
        <v>1</v>
      </c>
      <c r="U251" s="0" t="n">
        <f aca="false">L251</f>
        <v>2.47427325480779</v>
      </c>
      <c r="V251" s="0" t="n">
        <f aca="false">K251</f>
        <v>50.1006627471001</v>
      </c>
      <c r="W251" s="0" t="n">
        <f aca="false">J251</f>
        <v>738</v>
      </c>
    </row>
    <row r="252" customFormat="false" ht="12.8" hidden="false" customHeight="false" outlineLevel="0" collapsed="false">
      <c r="A252" s="0" t="s">
        <v>73</v>
      </c>
      <c r="B252" s="0" t="s">
        <v>264</v>
      </c>
      <c r="C252" s="0" t="s">
        <v>353</v>
      </c>
      <c r="D252" s="0" t="s">
        <v>42</v>
      </c>
      <c r="E252" s="0" t="s">
        <v>30</v>
      </c>
      <c r="F252" s="0" t="s">
        <v>360</v>
      </c>
      <c r="G252" s="0" t="s">
        <v>15</v>
      </c>
      <c r="H252" s="0" t="n">
        <v>2.80410195348837</v>
      </c>
      <c r="I252" s="0" t="n">
        <v>36.7675300177749</v>
      </c>
      <c r="J252" s="0" t="n">
        <v>738</v>
      </c>
      <c r="K252" s="0" t="n">
        <f aca="false">I252*SUMIFS(syst_chauffage!$H$3:$H$27,syst_chauffage!$B$3:$B$27,D252,syst_chauffage!$C$3:$C$27,E252)</f>
        <v>33.1897638763936</v>
      </c>
      <c r="L252" s="12" t="n">
        <f aca="false">H252*SUMIFS(syst_chauffage!$K$3:$K$27,syst_chauffage!$B$3:$B$27,D252,syst_chauffage!$C$3:$C$27,E252)</f>
        <v>2.49996610303434</v>
      </c>
      <c r="N252" s="0" t="str">
        <f aca="false">A252</f>
        <v>Café Hôtel Restaurant</v>
      </c>
      <c r="O252" s="0" t="str">
        <f aca="false">B252</f>
        <v>Hôtel avec restaurant</v>
      </c>
      <c r="P252" s="0" t="str">
        <f aca="false">C252</f>
        <v>Moyen Hotel avec restaurant Haut de gamme</v>
      </c>
      <c r="Q252" s="0" t="str">
        <f aca="false">D252</f>
        <v>Rooftop</v>
      </c>
      <c r="R252" s="0" t="str">
        <f aca="false">E252</f>
        <v>Electricité</v>
      </c>
      <c r="S252" s="0" t="str">
        <f aca="false">F252</f>
        <v>0218541002</v>
      </c>
      <c r="T252" s="0" t="str">
        <f aca="false">G252</f>
        <v>1</v>
      </c>
      <c r="U252" s="0" t="n">
        <f aca="false">L252</f>
        <v>2.49996610303434</v>
      </c>
      <c r="V252" s="0" t="n">
        <f aca="false">K252</f>
        <v>33.1897638763936</v>
      </c>
      <c r="W252" s="0" t="n">
        <f aca="false">J252</f>
        <v>738</v>
      </c>
    </row>
    <row r="253" customFormat="false" ht="12.8" hidden="false" customHeight="false" outlineLevel="0" collapsed="false">
      <c r="A253" s="0" t="s">
        <v>73</v>
      </c>
      <c r="B253" s="0" t="s">
        <v>264</v>
      </c>
      <c r="C253" s="0" t="s">
        <v>353</v>
      </c>
      <c r="D253" s="0" t="s">
        <v>51</v>
      </c>
      <c r="E253" s="0" t="s">
        <v>57</v>
      </c>
      <c r="F253" s="0" t="s">
        <v>361</v>
      </c>
      <c r="G253" s="0" t="s">
        <v>15</v>
      </c>
      <c r="H253" s="0" t="n">
        <v>0.83085114528086</v>
      </c>
      <c r="I253" s="0" t="n">
        <v>35.8490743625</v>
      </c>
      <c r="J253" s="0" t="n">
        <v>0</v>
      </c>
      <c r="K253" s="0" t="n">
        <f aca="false">I253*SUMIFS(syst_chauffage!$H$3:$H$27,syst_chauffage!$B$3:$B$27,D253,syst_chauffage!$C$3:$C$27,E253)</f>
        <v>75.9589494229246</v>
      </c>
      <c r="L253" s="12" t="n">
        <f aca="false">H253*SUMIFS(syst_chauffage!$K$3:$K$27,syst_chauffage!$B$3:$B$27,D253,syst_chauffage!$C$3:$C$27,E253)</f>
        <v>0.83085114528086</v>
      </c>
      <c r="N253" s="0" t="str">
        <f aca="false">A253</f>
        <v>Café Hôtel Restaurant</v>
      </c>
      <c r="O253" s="0" t="str">
        <f aca="false">B253</f>
        <v>Hôtel avec restaurant</v>
      </c>
      <c r="P253" s="0" t="str">
        <f aca="false">C253</f>
        <v>Moyen Hotel avec restaurant Haut de gamme</v>
      </c>
      <c r="Q253" s="0" t="str">
        <f aca="false">D253</f>
        <v>Autre système centralisé performant</v>
      </c>
      <c r="R253" s="0" t="str">
        <f aca="false">E253</f>
        <v>Autres</v>
      </c>
      <c r="S253" s="0" t="str">
        <f aca="false">F253</f>
        <v>0218542101</v>
      </c>
      <c r="T253" s="0" t="str">
        <f aca="false">G253</f>
        <v>1</v>
      </c>
      <c r="U253" s="0" t="n">
        <f aca="false">L253</f>
        <v>0.83085114528086</v>
      </c>
      <c r="V253" s="0" t="n">
        <f aca="false">K253</f>
        <v>75.9589494229246</v>
      </c>
      <c r="W253" s="0" t="n">
        <f aca="false">J253</f>
        <v>0</v>
      </c>
    </row>
    <row r="254" customFormat="false" ht="12.8" hidden="false" customHeight="false" outlineLevel="0" collapsed="false">
      <c r="A254" s="0" t="s">
        <v>73</v>
      </c>
      <c r="B254" s="0" t="s">
        <v>264</v>
      </c>
      <c r="C254" s="0" t="s">
        <v>353</v>
      </c>
      <c r="D254" s="0" t="s">
        <v>51</v>
      </c>
      <c r="E254" s="0" t="s">
        <v>58</v>
      </c>
      <c r="F254" s="0" t="s">
        <v>362</v>
      </c>
      <c r="G254" s="0" t="s">
        <v>15</v>
      </c>
      <c r="H254" s="0" t="n">
        <v>0.779506018500683</v>
      </c>
      <c r="I254" s="0" t="n">
        <v>35.9191251099288</v>
      </c>
      <c r="J254" s="0" t="n">
        <v>935</v>
      </c>
      <c r="K254" s="0" t="n">
        <f aca="false">I254*SUMIFS(syst_chauffage!$H$3:$H$27,syst_chauffage!$B$3:$B$27,D254,syst_chauffage!$C$3:$C$27,E254)</f>
        <v>76.6513952749893</v>
      </c>
      <c r="L254" s="12" t="n">
        <f aca="false">H254*SUMIFS(syst_chauffage!$K$3:$K$27,syst_chauffage!$B$3:$B$27,D254,syst_chauffage!$C$3:$C$27,E254)</f>
        <v>0.779506018500683</v>
      </c>
      <c r="N254" s="0" t="str">
        <f aca="false">A254</f>
        <v>Café Hôtel Restaurant</v>
      </c>
      <c r="O254" s="0" t="str">
        <f aca="false">B254</f>
        <v>Hôtel avec restaurant</v>
      </c>
      <c r="P254" s="0" t="str">
        <f aca="false">C254</f>
        <v>Moyen Hotel avec restaurant Haut de gamme</v>
      </c>
      <c r="Q254" s="0" t="str">
        <f aca="false">D254</f>
        <v>Autre système centralisé performant</v>
      </c>
      <c r="R254" s="0" t="str">
        <f aca="false">E254</f>
        <v>Urbain</v>
      </c>
      <c r="S254" s="0" t="str">
        <f aca="false">F254</f>
        <v>0218542106</v>
      </c>
      <c r="T254" s="0" t="str">
        <f aca="false">G254</f>
        <v>1</v>
      </c>
      <c r="U254" s="0" t="n">
        <f aca="false">L254</f>
        <v>0.779506018500683</v>
      </c>
      <c r="V254" s="0" t="n">
        <f aca="false">K254</f>
        <v>76.6513952749893</v>
      </c>
      <c r="W254" s="0" t="n">
        <f aca="false">J254</f>
        <v>935</v>
      </c>
    </row>
    <row r="255" customFormat="false" ht="12.8" hidden="false" customHeight="false" outlineLevel="0" collapsed="false">
      <c r="A255" s="0" t="s">
        <v>73</v>
      </c>
      <c r="B255" s="0" t="s">
        <v>264</v>
      </c>
      <c r="C255" s="0" t="s">
        <v>353</v>
      </c>
      <c r="D255" s="0" t="s">
        <v>27</v>
      </c>
      <c r="E255" s="0" t="s">
        <v>23</v>
      </c>
      <c r="F255" s="0" t="s">
        <v>363</v>
      </c>
      <c r="G255" s="0" t="s">
        <v>15</v>
      </c>
      <c r="H255" s="0" t="n">
        <v>0.755009135385139</v>
      </c>
      <c r="I255" s="0" t="n">
        <v>22.5548069270979</v>
      </c>
      <c r="J255" s="0" t="n">
        <v>1064</v>
      </c>
      <c r="K255" s="0" t="n">
        <f aca="false">I255*SUMIFS(syst_chauffage!$H$3:$H$27,syst_chauffage!$B$3:$B$27,D255,syst_chauffage!$C$3:$C$27,E255)</f>
        <v>57.8396177612945</v>
      </c>
      <c r="L255" s="12" t="n">
        <f aca="false">H255*SUMIFS(syst_chauffage!$K$3:$K$27,syst_chauffage!$B$3:$B$27,D255,syst_chauffage!$C$3:$C$27,E255)</f>
        <v>0.755009135385139</v>
      </c>
      <c r="N255" s="0" t="str">
        <f aca="false">A255</f>
        <v>Café Hôtel Restaurant</v>
      </c>
      <c r="O255" s="0" t="str">
        <f aca="false">B255</f>
        <v>Hôtel avec restaurant</v>
      </c>
      <c r="P255" s="0" t="str">
        <f aca="false">C255</f>
        <v>Moyen Hotel avec restaurant Haut de gamme</v>
      </c>
      <c r="Q255" s="0" t="str">
        <f aca="false">D255</f>
        <v>Chaudière condensation fioul</v>
      </c>
      <c r="R255" s="0" t="str">
        <f aca="false">E255</f>
        <v>Fioul</v>
      </c>
      <c r="S255" s="0" t="str">
        <f aca="false">F255</f>
        <v>0218542303</v>
      </c>
      <c r="T255" s="0" t="str">
        <f aca="false">G255</f>
        <v>1</v>
      </c>
      <c r="U255" s="0" t="n">
        <f aca="false">L255</f>
        <v>0.755009135385139</v>
      </c>
      <c r="V255" s="0" t="n">
        <f aca="false">K255</f>
        <v>57.8396177612945</v>
      </c>
      <c r="W255" s="0" t="n">
        <f aca="false">J255</f>
        <v>1064</v>
      </c>
    </row>
    <row r="256" customFormat="false" ht="12.8" hidden="false" customHeight="false" outlineLevel="0" collapsed="false">
      <c r="A256" s="0" t="s">
        <v>73</v>
      </c>
      <c r="B256" s="0" t="s">
        <v>264</v>
      </c>
      <c r="C256" s="0" t="s">
        <v>353</v>
      </c>
      <c r="D256" s="0" t="s">
        <v>18</v>
      </c>
      <c r="E256" s="0" t="s">
        <v>14</v>
      </c>
      <c r="F256" s="0" t="s">
        <v>364</v>
      </c>
      <c r="G256" s="0" t="s">
        <v>15</v>
      </c>
      <c r="H256" s="0" t="n">
        <v>0.982603523081288</v>
      </c>
      <c r="I256" s="0" t="n">
        <v>16.3975767285925</v>
      </c>
      <c r="J256" s="0" t="n">
        <v>1064</v>
      </c>
      <c r="K256" s="0" t="n">
        <f aca="false">I256*SUMIFS(syst_chauffage!$H$3:$H$27,syst_chauffage!$B$3:$B$27,D256,syst_chauffage!$C$3:$C$27,E256)</f>
        <v>44.6822310802906</v>
      </c>
      <c r="L256" s="12" t="n">
        <f aca="false">H256*SUMIFS(syst_chauffage!$K$3:$K$27,syst_chauffage!$B$3:$B$27,D256,syst_chauffage!$C$3:$C$27,E256)</f>
        <v>0.954547136913638</v>
      </c>
      <c r="N256" s="0" t="str">
        <f aca="false">A256</f>
        <v>Café Hôtel Restaurant</v>
      </c>
      <c r="O256" s="0" t="str">
        <f aca="false">B256</f>
        <v>Hôtel avec restaurant</v>
      </c>
      <c r="P256" s="0" t="str">
        <f aca="false">C256</f>
        <v>Moyen Hotel avec restaurant Haut de gamme</v>
      </c>
      <c r="Q256" s="0" t="str">
        <f aca="false">D256</f>
        <v>Chaudière condensation gaz</v>
      </c>
      <c r="R256" s="0" t="str">
        <f aca="false">E256</f>
        <v>Gaz</v>
      </c>
      <c r="S256" s="0" t="str">
        <f aca="false">F256</f>
        <v>0218542404</v>
      </c>
      <c r="T256" s="0" t="str">
        <f aca="false">G256</f>
        <v>1</v>
      </c>
      <c r="U256" s="0" t="n">
        <f aca="false">L256</f>
        <v>0.954547136913638</v>
      </c>
      <c r="V256" s="0" t="n">
        <f aca="false">K256</f>
        <v>44.6822310802906</v>
      </c>
      <c r="W256" s="0" t="n">
        <f aca="false">J256</f>
        <v>1064</v>
      </c>
    </row>
    <row r="257" customFormat="false" ht="12.8" hidden="false" customHeight="false" outlineLevel="0" collapsed="false">
      <c r="A257" s="0" t="s">
        <v>73</v>
      </c>
      <c r="B257" s="0" t="s">
        <v>264</v>
      </c>
      <c r="C257" s="0" t="s">
        <v>353</v>
      </c>
      <c r="D257" s="0" t="s">
        <v>32</v>
      </c>
      <c r="E257" s="0" t="s">
        <v>30</v>
      </c>
      <c r="F257" s="0" t="s">
        <v>365</v>
      </c>
      <c r="G257" s="0" t="s">
        <v>15</v>
      </c>
      <c r="H257" s="0" t="n">
        <v>1</v>
      </c>
      <c r="I257" s="0" t="n">
        <v>12</v>
      </c>
      <c r="J257" s="0" t="n">
        <v>0</v>
      </c>
      <c r="K257" s="0" t="n">
        <f aca="false">I257*SUMIFS(syst_chauffage!$H$3:$H$27,syst_chauffage!$B$3:$B$27,D257,syst_chauffage!$C$3:$C$27,E257)</f>
        <v>12</v>
      </c>
      <c r="L257" s="12" t="n">
        <f aca="false">H257*SUMIFS(syst_chauffage!$K$3:$K$27,syst_chauffage!$B$3:$B$27,D257,syst_chauffage!$C$3:$C$27,E257)</f>
        <v>1</v>
      </c>
      <c r="N257" s="0" t="str">
        <f aca="false">A257</f>
        <v>Café Hôtel Restaurant</v>
      </c>
      <c r="O257" s="0" t="str">
        <f aca="false">B257</f>
        <v>Hôtel avec restaurant</v>
      </c>
      <c r="P257" s="0" t="str">
        <f aca="false">C257</f>
        <v>Moyen Hotel avec restaurant Haut de gamme</v>
      </c>
      <c r="Q257" s="0" t="str">
        <f aca="false">D257</f>
        <v>Electrique direct performant</v>
      </c>
      <c r="R257" s="0" t="str">
        <f aca="false">E257</f>
        <v>Electricité</v>
      </c>
      <c r="S257" s="0" t="str">
        <f aca="false">F257</f>
        <v>0218542602</v>
      </c>
      <c r="T257" s="0" t="str">
        <f aca="false">G257</f>
        <v>1</v>
      </c>
      <c r="U257" s="0" t="n">
        <f aca="false">L257</f>
        <v>1</v>
      </c>
      <c r="V257" s="0" t="n">
        <f aca="false">K257</f>
        <v>12</v>
      </c>
      <c r="W257" s="0" t="n">
        <f aca="false">J257</f>
        <v>0</v>
      </c>
    </row>
    <row r="258" customFormat="false" ht="12.8" hidden="false" customHeight="false" outlineLevel="0" collapsed="false">
      <c r="A258" s="0" t="s">
        <v>73</v>
      </c>
      <c r="B258" s="0" t="s">
        <v>264</v>
      </c>
      <c r="C258" s="0" t="s">
        <v>353</v>
      </c>
      <c r="D258" s="0" t="s">
        <v>38</v>
      </c>
      <c r="E258" s="0" t="s">
        <v>30</v>
      </c>
      <c r="F258" s="0" t="s">
        <v>366</v>
      </c>
      <c r="G258" s="0" t="s">
        <v>15</v>
      </c>
      <c r="H258" s="0" t="n">
        <v>3.39795627906976</v>
      </c>
      <c r="I258" s="0" t="n">
        <v>96.4080901702931</v>
      </c>
      <c r="J258" s="0" t="n">
        <v>792</v>
      </c>
      <c r="K258" s="0" t="n">
        <f aca="false">I258*SUMIFS(syst_chauffage!$H$3:$H$27,syst_chauffage!$B$3:$B$27,D258,syst_chauffage!$C$3:$C$27,E258)</f>
        <v>97.448700005585</v>
      </c>
      <c r="L258" s="12" t="n">
        <f aca="false">H258*SUMIFS(syst_chauffage!$K$3:$K$27,syst_chauffage!$B$3:$B$27,D258,syst_chauffage!$C$3:$C$27,E258)</f>
        <v>3.03986496519792</v>
      </c>
      <c r="N258" s="0" t="str">
        <f aca="false">A258</f>
        <v>Café Hôtel Restaurant</v>
      </c>
      <c r="O258" s="0" t="str">
        <f aca="false">B258</f>
        <v>Hôtel avec restaurant</v>
      </c>
      <c r="P258" s="0" t="str">
        <f aca="false">C258</f>
        <v>Moyen Hotel avec restaurant Haut de gamme</v>
      </c>
      <c r="Q258" s="0" t="str">
        <f aca="false">D258</f>
        <v>PAC performant</v>
      </c>
      <c r="R258" s="0" t="str">
        <f aca="false">E258</f>
        <v>Electricité</v>
      </c>
      <c r="S258" s="0" t="str">
        <f aca="false">F258</f>
        <v>0218542902</v>
      </c>
      <c r="T258" s="0" t="str">
        <f aca="false">G258</f>
        <v>1</v>
      </c>
      <c r="U258" s="0" t="n">
        <f aca="false">L258</f>
        <v>3.03986496519792</v>
      </c>
      <c r="V258" s="0" t="n">
        <f aca="false">K258</f>
        <v>97.448700005585</v>
      </c>
      <c r="W258" s="0" t="n">
        <f aca="false">J258</f>
        <v>792</v>
      </c>
    </row>
    <row r="259" customFormat="false" ht="12.8" hidden="false" customHeight="false" outlineLevel="0" collapsed="false">
      <c r="A259" s="0" t="s">
        <v>73</v>
      </c>
      <c r="B259" s="0" t="s">
        <v>264</v>
      </c>
      <c r="C259" s="0" t="s">
        <v>353</v>
      </c>
      <c r="D259" s="0" t="s">
        <v>46</v>
      </c>
      <c r="E259" s="0" t="s">
        <v>30</v>
      </c>
      <c r="F259" s="0" t="s">
        <v>367</v>
      </c>
      <c r="G259" s="0" t="s">
        <v>15</v>
      </c>
      <c r="H259" s="0" t="n">
        <v>3.32861023255814</v>
      </c>
      <c r="I259" s="0" t="n">
        <v>43.7708690687796</v>
      </c>
      <c r="J259" s="0" t="n">
        <v>792</v>
      </c>
      <c r="K259" s="0" t="n">
        <f aca="false">I259*SUMIFS(syst_chauffage!$H$3:$H$27,syst_chauffage!$B$3:$B$27,D259,syst_chauffage!$C$3:$C$27,E259)</f>
        <v>75.9384082673672</v>
      </c>
      <c r="L259" s="12" t="n">
        <f aca="false">H259*SUMIFS(syst_chauffage!$K$3:$K$27,syst_chauffage!$B$3:$B$27,D259,syst_chauffage!$C$3:$C$27,E259)</f>
        <v>3.00077723502174</v>
      </c>
      <c r="N259" s="0" t="str">
        <f aca="false">A259</f>
        <v>Café Hôtel Restaurant</v>
      </c>
      <c r="O259" s="0" t="str">
        <f aca="false">B259</f>
        <v>Hôtel avec restaurant</v>
      </c>
      <c r="P259" s="0" t="str">
        <f aca="false">C259</f>
        <v>Moyen Hotel avec restaurant Haut de gamme</v>
      </c>
      <c r="Q259" s="0" t="str">
        <f aca="false">D259</f>
        <v>Rooftop performant</v>
      </c>
      <c r="R259" s="0" t="str">
        <f aca="false">E259</f>
        <v>Electricité</v>
      </c>
      <c r="S259" s="0" t="str">
        <f aca="false">F259</f>
        <v>0218543002</v>
      </c>
      <c r="T259" s="0" t="str">
        <f aca="false">G259</f>
        <v>1</v>
      </c>
      <c r="U259" s="0" t="n">
        <f aca="false">L259</f>
        <v>3.00077723502174</v>
      </c>
      <c r="V259" s="0" t="n">
        <f aca="false">K259</f>
        <v>75.9384082673672</v>
      </c>
      <c r="W259" s="0" t="n">
        <f aca="false">J259</f>
        <v>792</v>
      </c>
    </row>
    <row r="260" customFormat="false" ht="12.8" hidden="false" customHeight="false" outlineLevel="0" collapsed="false">
      <c r="A260" s="0" t="s">
        <v>73</v>
      </c>
      <c r="B260" s="0" t="s">
        <v>264</v>
      </c>
      <c r="C260" s="0" t="s">
        <v>368</v>
      </c>
      <c r="D260" s="0" t="s">
        <v>19</v>
      </c>
      <c r="E260" s="0" t="s">
        <v>57</v>
      </c>
      <c r="F260" s="0" t="s">
        <v>369</v>
      </c>
      <c r="G260" s="0" t="s">
        <v>15</v>
      </c>
      <c r="H260" s="0" t="n">
        <v>0.711580769566853</v>
      </c>
      <c r="I260" s="0" t="n">
        <v>27.1900033710191</v>
      </c>
      <c r="J260" s="0" t="n">
        <v>0</v>
      </c>
      <c r="K260" s="0" t="n">
        <f aca="false">I260*SUMIFS(syst_chauffage!$H$3:$H$27,syst_chauffage!$B$3:$B$27,D260,syst_chauffage!$C$3:$C$27,E260)</f>
        <v>37.861445452121</v>
      </c>
      <c r="L260" s="12" t="n">
        <f aca="false">H260*SUMIFS(syst_chauffage!$K$3:$K$27,syst_chauffage!$B$3:$B$27,D260,syst_chauffage!$C$3:$C$27,E260)</f>
        <v>0.711580769566853</v>
      </c>
      <c r="N260" s="0" t="str">
        <f aca="false">A260</f>
        <v>Café Hôtel Restaurant</v>
      </c>
      <c r="O260" s="0" t="str">
        <f aca="false">B260</f>
        <v>Hôtel avec restaurant</v>
      </c>
      <c r="P260" s="0" t="str">
        <f aca="false">C260</f>
        <v>Moyen Hotel avec restaurant Luxe</v>
      </c>
      <c r="Q260" s="0" t="str">
        <f aca="false">D260</f>
        <v>Autre système centralisé</v>
      </c>
      <c r="R260" s="0" t="str">
        <f aca="false">E260</f>
        <v>Autres</v>
      </c>
      <c r="S260" s="0" t="str">
        <f aca="false">F260</f>
        <v>0218550101</v>
      </c>
      <c r="T260" s="0" t="str">
        <f aca="false">G260</f>
        <v>1</v>
      </c>
      <c r="U260" s="0" t="n">
        <f aca="false">L260</f>
        <v>0.711580769566853</v>
      </c>
      <c r="V260" s="0" t="n">
        <f aca="false">K260</f>
        <v>37.861445452121</v>
      </c>
      <c r="W260" s="0" t="n">
        <f aca="false">J260</f>
        <v>0</v>
      </c>
    </row>
    <row r="261" customFormat="false" ht="12.8" hidden="false" customHeight="false" outlineLevel="0" collapsed="false">
      <c r="A261" s="0" t="s">
        <v>73</v>
      </c>
      <c r="B261" s="0" t="s">
        <v>264</v>
      </c>
      <c r="C261" s="0" t="s">
        <v>368</v>
      </c>
      <c r="D261" s="0" t="s">
        <v>19</v>
      </c>
      <c r="E261" s="0" t="s">
        <v>58</v>
      </c>
      <c r="F261" s="0" t="s">
        <v>370</v>
      </c>
      <c r="G261" s="0" t="s">
        <v>15</v>
      </c>
      <c r="H261" s="0" t="n">
        <v>0.645409549671871</v>
      </c>
      <c r="I261" s="0" t="n">
        <v>27.2836851520711</v>
      </c>
      <c r="J261" s="0" t="n">
        <v>935</v>
      </c>
      <c r="K261" s="0" t="n">
        <f aca="false">I261*SUMIFS(syst_chauffage!$H$3:$H$27,syst_chauffage!$B$3:$B$27,D261,syst_chauffage!$C$3:$C$27,E261)</f>
        <v>44.8802867083552</v>
      </c>
      <c r="L261" s="12" t="n">
        <f aca="false">H261*SUMIFS(syst_chauffage!$K$3:$K$27,syst_chauffage!$B$3:$B$27,D261,syst_chauffage!$C$3:$C$27,E261)</f>
        <v>0.645409549671871</v>
      </c>
      <c r="N261" s="0" t="str">
        <f aca="false">A261</f>
        <v>Café Hôtel Restaurant</v>
      </c>
      <c r="O261" s="0" t="str">
        <f aca="false">B261</f>
        <v>Hôtel avec restaurant</v>
      </c>
      <c r="P261" s="0" t="str">
        <f aca="false">C261</f>
        <v>Moyen Hotel avec restaurant Luxe</v>
      </c>
      <c r="Q261" s="0" t="str">
        <f aca="false">D261</f>
        <v>Autre système centralisé</v>
      </c>
      <c r="R261" s="0" t="str">
        <f aca="false">E261</f>
        <v>Urbain</v>
      </c>
      <c r="S261" s="0" t="str">
        <f aca="false">F261</f>
        <v>0218550106</v>
      </c>
      <c r="T261" s="0" t="str">
        <f aca="false">G261</f>
        <v>1</v>
      </c>
      <c r="U261" s="0" t="n">
        <f aca="false">L261</f>
        <v>0.645409549671871</v>
      </c>
      <c r="V261" s="0" t="n">
        <f aca="false">K261</f>
        <v>44.8802867083552</v>
      </c>
      <c r="W261" s="0" t="n">
        <f aca="false">J261</f>
        <v>935</v>
      </c>
    </row>
    <row r="262" customFormat="false" ht="12.8" hidden="false" customHeight="false" outlineLevel="0" collapsed="false">
      <c r="A262" s="0" t="s">
        <v>73</v>
      </c>
      <c r="B262" s="0" t="s">
        <v>264</v>
      </c>
      <c r="C262" s="0" t="s">
        <v>368</v>
      </c>
      <c r="D262" s="0" t="s">
        <v>22</v>
      </c>
      <c r="E262" s="0" t="s">
        <v>23</v>
      </c>
      <c r="F262" s="0" t="s">
        <v>371</v>
      </c>
      <c r="G262" s="0" t="s">
        <v>15</v>
      </c>
      <c r="H262" s="0" t="n">
        <v>0.574563391929069</v>
      </c>
      <c r="I262" s="0" t="n">
        <v>15.2451584994126</v>
      </c>
      <c r="J262" s="0" t="n">
        <v>0</v>
      </c>
      <c r="K262" s="0" t="n">
        <f aca="false">I262*SUMIFS(syst_chauffage!$H$3:$H$27,syst_chauffage!$B$3:$B$27,D262,syst_chauffage!$C$3:$C$27,E262)</f>
        <v>26.8470672589278</v>
      </c>
      <c r="L262" s="12" t="n">
        <f aca="false">H262*SUMIFS(syst_chauffage!$K$3:$K$27,syst_chauffage!$B$3:$B$27,D262,syst_chauffage!$C$3:$C$27,E262)</f>
        <v>0.574563391929069</v>
      </c>
      <c r="N262" s="0" t="str">
        <f aca="false">A262</f>
        <v>Café Hôtel Restaurant</v>
      </c>
      <c r="O262" s="0" t="str">
        <f aca="false">B262</f>
        <v>Hôtel avec restaurant</v>
      </c>
      <c r="P262" s="0" t="str">
        <f aca="false">C262</f>
        <v>Moyen Hotel avec restaurant Luxe</v>
      </c>
      <c r="Q262" s="0" t="str">
        <f aca="false">D262</f>
        <v>Chaudière fioul</v>
      </c>
      <c r="R262" s="0" t="str">
        <f aca="false">E262</f>
        <v>Fioul</v>
      </c>
      <c r="S262" s="0" t="str">
        <f aca="false">F262</f>
        <v>0218550303</v>
      </c>
      <c r="T262" s="0" t="str">
        <f aca="false">G262</f>
        <v>1</v>
      </c>
      <c r="U262" s="0" t="n">
        <f aca="false">L262</f>
        <v>0.574563391929069</v>
      </c>
      <c r="V262" s="0" t="n">
        <f aca="false">K262</f>
        <v>26.8470672589278</v>
      </c>
      <c r="W262" s="0" t="n">
        <f aca="false">J262</f>
        <v>0</v>
      </c>
    </row>
    <row r="263" customFormat="false" ht="12.8" hidden="false" customHeight="false" outlineLevel="0" collapsed="false">
      <c r="A263" s="0" t="s">
        <v>73</v>
      </c>
      <c r="B263" s="0" t="s">
        <v>264</v>
      </c>
      <c r="C263" s="0" t="s">
        <v>368</v>
      </c>
      <c r="D263" s="0" t="s">
        <v>13</v>
      </c>
      <c r="E263" s="0" t="s">
        <v>14</v>
      </c>
      <c r="F263" s="0" t="s">
        <v>372</v>
      </c>
      <c r="G263" s="0" t="s">
        <v>15</v>
      </c>
      <c r="H263" s="0" t="n">
        <v>0.69026412946869</v>
      </c>
      <c r="I263" s="0" t="n">
        <v>11.224787527752</v>
      </c>
      <c r="J263" s="0" t="n">
        <v>462</v>
      </c>
      <c r="K263" s="0" t="n">
        <f aca="false">I263*SUMIFS(syst_chauffage!$H$3:$H$27,syst_chauffage!$B$3:$B$27,D263,syst_chauffage!$C$3:$C$27,E263)</f>
        <v>22.6694881395318</v>
      </c>
      <c r="L263" s="12" t="n">
        <f aca="false">H263*SUMIFS(syst_chauffage!$K$3:$K$27,syst_chauffage!$B$3:$B$27,D263,syst_chauffage!$C$3:$C$27,E263)</f>
        <v>0.69026412946869</v>
      </c>
      <c r="N263" s="0" t="str">
        <f aca="false">A263</f>
        <v>Café Hôtel Restaurant</v>
      </c>
      <c r="O263" s="0" t="str">
        <f aca="false">B263</f>
        <v>Hôtel avec restaurant</v>
      </c>
      <c r="P263" s="0" t="str">
        <f aca="false">C263</f>
        <v>Moyen Hotel avec restaurant Luxe</v>
      </c>
      <c r="Q263" s="0" t="str">
        <f aca="false">D263</f>
        <v>Chaudière gaz</v>
      </c>
      <c r="R263" s="0" t="str">
        <f aca="false">E263</f>
        <v>Gaz</v>
      </c>
      <c r="S263" s="0" t="str">
        <f aca="false">F263</f>
        <v>0218550404</v>
      </c>
      <c r="T263" s="0" t="str">
        <f aca="false">G263</f>
        <v>1</v>
      </c>
      <c r="U263" s="0" t="n">
        <f aca="false">L263</f>
        <v>0.69026412946869</v>
      </c>
      <c r="V263" s="0" t="n">
        <f aca="false">K263</f>
        <v>22.6694881395318</v>
      </c>
      <c r="W263" s="0" t="n">
        <f aca="false">J263</f>
        <v>462</v>
      </c>
    </row>
    <row r="264" customFormat="false" ht="12.8" hidden="false" customHeight="false" outlineLevel="0" collapsed="false">
      <c r="A264" s="0" t="s">
        <v>73</v>
      </c>
      <c r="B264" s="0" t="s">
        <v>264</v>
      </c>
      <c r="C264" s="0" t="s">
        <v>368</v>
      </c>
      <c r="D264" s="0" t="s">
        <v>29</v>
      </c>
      <c r="E264" s="0" t="s">
        <v>30</v>
      </c>
      <c r="F264" s="0" t="s">
        <v>373</v>
      </c>
      <c r="G264" s="0" t="s">
        <v>15</v>
      </c>
      <c r="H264" s="0" t="n">
        <v>0.92</v>
      </c>
      <c r="I264" s="0" t="n">
        <v>10.4</v>
      </c>
      <c r="J264" s="0" t="n">
        <v>0</v>
      </c>
      <c r="K264" s="0" t="n">
        <f aca="false">I264*SUMIFS(syst_chauffage!$H$3:$H$27,syst_chauffage!$B$3:$B$27,D264,syst_chauffage!$C$3:$C$27,E264)</f>
        <v>3</v>
      </c>
      <c r="L264" s="12" t="n">
        <f aca="false">H264*SUMIFS(syst_chauffage!$K$3:$K$27,syst_chauffage!$B$3:$B$27,D264,syst_chauffage!$C$3:$C$27,E264)</f>
        <v>0.92</v>
      </c>
      <c r="N264" s="0" t="str">
        <f aca="false">A264</f>
        <v>Café Hôtel Restaurant</v>
      </c>
      <c r="O264" s="0" t="str">
        <f aca="false">B264</f>
        <v>Hôtel avec restaurant</v>
      </c>
      <c r="P264" s="0" t="str">
        <f aca="false">C264</f>
        <v>Moyen Hotel avec restaurant Luxe</v>
      </c>
      <c r="Q264" s="0" t="str">
        <f aca="false">D264</f>
        <v>Electrique direct</v>
      </c>
      <c r="R264" s="0" t="str">
        <f aca="false">E264</f>
        <v>Electricité</v>
      </c>
      <c r="S264" s="0" t="str">
        <f aca="false">F264</f>
        <v>0218550602</v>
      </c>
      <c r="T264" s="0" t="str">
        <f aca="false">G264</f>
        <v>1</v>
      </c>
      <c r="U264" s="0" t="n">
        <f aca="false">L264</f>
        <v>0.92</v>
      </c>
      <c r="V264" s="0" t="n">
        <f aca="false">K264</f>
        <v>3</v>
      </c>
      <c r="W264" s="0" t="n">
        <f aca="false">J264</f>
        <v>0</v>
      </c>
    </row>
    <row r="265" customFormat="false" ht="12.8" hidden="false" customHeight="false" outlineLevel="0" collapsed="false">
      <c r="A265" s="0" t="s">
        <v>73</v>
      </c>
      <c r="B265" s="0" t="s">
        <v>264</v>
      </c>
      <c r="C265" s="0" t="s">
        <v>368</v>
      </c>
      <c r="D265" s="0" t="s">
        <v>36</v>
      </c>
      <c r="E265" s="0" t="s">
        <v>30</v>
      </c>
      <c r="F265" s="0" t="s">
        <v>374</v>
      </c>
      <c r="G265" s="0" t="s">
        <v>15</v>
      </c>
      <c r="H265" s="0" t="n">
        <v>2.94489544186046</v>
      </c>
      <c r="I265" s="0" t="n">
        <v>74.5337919549073</v>
      </c>
      <c r="J265" s="0" t="n">
        <v>738</v>
      </c>
      <c r="K265" s="0" t="n">
        <f aca="false">I265*SUMIFS(syst_chauffage!$H$3:$H$27,syst_chauffage!$B$3:$B$27,D265,syst_chauffage!$C$3:$C$27,E265)</f>
        <v>46.1109343007089</v>
      </c>
      <c r="L265" s="12" t="n">
        <f aca="false">H265*SUMIFS(syst_chauffage!$K$3:$K$27,syst_chauffage!$B$3:$B$27,D265,syst_chauffage!$C$3:$C$27,E265)</f>
        <v>2.47427325480779</v>
      </c>
      <c r="N265" s="0" t="str">
        <f aca="false">A265</f>
        <v>Café Hôtel Restaurant</v>
      </c>
      <c r="O265" s="0" t="str">
        <f aca="false">B265</f>
        <v>Hôtel avec restaurant</v>
      </c>
      <c r="P265" s="0" t="str">
        <f aca="false">C265</f>
        <v>Moyen Hotel avec restaurant Luxe</v>
      </c>
      <c r="Q265" s="0" t="str">
        <f aca="false">D265</f>
        <v>PAC</v>
      </c>
      <c r="R265" s="0" t="str">
        <f aca="false">E265</f>
        <v>Electricité</v>
      </c>
      <c r="S265" s="0" t="str">
        <f aca="false">F265</f>
        <v>0218550902</v>
      </c>
      <c r="T265" s="0" t="str">
        <f aca="false">G265</f>
        <v>1</v>
      </c>
      <c r="U265" s="0" t="n">
        <f aca="false">L265</f>
        <v>2.47427325480779</v>
      </c>
      <c r="V265" s="0" t="n">
        <f aca="false">K265</f>
        <v>46.1109343007089</v>
      </c>
      <c r="W265" s="0" t="n">
        <f aca="false">J265</f>
        <v>738</v>
      </c>
    </row>
    <row r="266" customFormat="false" ht="12.8" hidden="false" customHeight="false" outlineLevel="0" collapsed="false">
      <c r="A266" s="0" t="s">
        <v>73</v>
      </c>
      <c r="B266" s="0" t="s">
        <v>264</v>
      </c>
      <c r="C266" s="0" t="s">
        <v>368</v>
      </c>
      <c r="D266" s="0" t="s">
        <v>42</v>
      </c>
      <c r="E266" s="0" t="s">
        <v>30</v>
      </c>
      <c r="F266" s="0" t="s">
        <v>375</v>
      </c>
      <c r="G266" s="0" t="s">
        <v>15</v>
      </c>
      <c r="H266" s="0" t="n">
        <v>2.80410195348837</v>
      </c>
      <c r="I266" s="0" t="n">
        <v>32.3936424933788</v>
      </c>
      <c r="J266" s="0" t="n">
        <v>738</v>
      </c>
      <c r="K266" s="0" t="n">
        <f aca="false">I266*SUMIFS(syst_chauffage!$H$3:$H$27,syst_chauffage!$B$3:$B$27,D266,syst_chauffage!$C$3:$C$27,E266)</f>
        <v>29.241489567882</v>
      </c>
      <c r="L266" s="12" t="n">
        <f aca="false">H266*SUMIFS(syst_chauffage!$K$3:$K$27,syst_chauffage!$B$3:$B$27,D266,syst_chauffage!$C$3:$C$27,E266)</f>
        <v>2.49996610303434</v>
      </c>
      <c r="N266" s="0" t="str">
        <f aca="false">A266</f>
        <v>Café Hôtel Restaurant</v>
      </c>
      <c r="O266" s="0" t="str">
        <f aca="false">B266</f>
        <v>Hôtel avec restaurant</v>
      </c>
      <c r="P266" s="0" t="str">
        <f aca="false">C266</f>
        <v>Moyen Hotel avec restaurant Luxe</v>
      </c>
      <c r="Q266" s="0" t="str">
        <f aca="false">D266</f>
        <v>Rooftop</v>
      </c>
      <c r="R266" s="0" t="str">
        <f aca="false">E266</f>
        <v>Electricité</v>
      </c>
      <c r="S266" s="0" t="str">
        <f aca="false">F266</f>
        <v>0218551002</v>
      </c>
      <c r="T266" s="0" t="str">
        <f aca="false">G266</f>
        <v>1</v>
      </c>
      <c r="U266" s="0" t="n">
        <f aca="false">L266</f>
        <v>2.49996610303434</v>
      </c>
      <c r="V266" s="0" t="n">
        <f aca="false">K266</f>
        <v>29.241489567882</v>
      </c>
      <c r="W266" s="0" t="n">
        <f aca="false">J266</f>
        <v>738</v>
      </c>
    </row>
    <row r="267" customFormat="false" ht="12.8" hidden="false" customHeight="false" outlineLevel="0" collapsed="false">
      <c r="A267" s="0" t="s">
        <v>73</v>
      </c>
      <c r="B267" s="0" t="s">
        <v>264</v>
      </c>
      <c r="C267" s="0" t="s">
        <v>368</v>
      </c>
      <c r="D267" s="0" t="s">
        <v>51</v>
      </c>
      <c r="E267" s="0" t="s">
        <v>57</v>
      </c>
      <c r="F267" s="0" t="s">
        <v>376</v>
      </c>
      <c r="G267" s="0" t="s">
        <v>15</v>
      </c>
      <c r="H267" s="0" t="n">
        <v>0.8210547341156</v>
      </c>
      <c r="I267" s="0" t="n">
        <v>32.3690516321656</v>
      </c>
      <c r="J267" s="0" t="n">
        <v>0</v>
      </c>
      <c r="K267" s="0" t="n">
        <f aca="false">I267*SUMIFS(syst_chauffage!$H$3:$H$27,syst_chauffage!$B$3:$B$27,D267,syst_chauffage!$C$3:$C$27,E267)</f>
        <v>68.5852898441264</v>
      </c>
      <c r="L267" s="12" t="n">
        <f aca="false">H267*SUMIFS(syst_chauffage!$K$3:$K$27,syst_chauffage!$B$3:$B$27,D267,syst_chauffage!$C$3:$C$27,E267)</f>
        <v>0.8210547341156</v>
      </c>
      <c r="N267" s="0" t="str">
        <f aca="false">A267</f>
        <v>Café Hôtel Restaurant</v>
      </c>
      <c r="O267" s="0" t="str">
        <f aca="false">B267</f>
        <v>Hôtel avec restaurant</v>
      </c>
      <c r="P267" s="0" t="str">
        <f aca="false">C267</f>
        <v>Moyen Hotel avec restaurant Luxe</v>
      </c>
      <c r="Q267" s="0" t="str">
        <f aca="false">D267</f>
        <v>Autre système centralisé performant</v>
      </c>
      <c r="R267" s="0" t="str">
        <f aca="false">E267</f>
        <v>Autres</v>
      </c>
      <c r="S267" s="0" t="str">
        <f aca="false">F267</f>
        <v>0218552101</v>
      </c>
      <c r="T267" s="0" t="str">
        <f aca="false">G267</f>
        <v>1</v>
      </c>
      <c r="U267" s="0" t="n">
        <f aca="false">L267</f>
        <v>0.8210547341156</v>
      </c>
      <c r="V267" s="0" t="n">
        <f aca="false">K267</f>
        <v>68.5852898441264</v>
      </c>
      <c r="W267" s="0" t="n">
        <f aca="false">J267</f>
        <v>0</v>
      </c>
    </row>
    <row r="268" customFormat="false" ht="12.8" hidden="false" customHeight="false" outlineLevel="0" collapsed="false">
      <c r="A268" s="0" t="s">
        <v>73</v>
      </c>
      <c r="B268" s="0" t="s">
        <v>264</v>
      </c>
      <c r="C268" s="0" t="s">
        <v>368</v>
      </c>
      <c r="D268" s="0" t="s">
        <v>51</v>
      </c>
      <c r="E268" s="0" t="s">
        <v>58</v>
      </c>
      <c r="F268" s="0" t="s">
        <v>377</v>
      </c>
      <c r="G268" s="0" t="s">
        <v>15</v>
      </c>
      <c r="H268" s="0" t="n">
        <v>0.744703326544467</v>
      </c>
      <c r="I268" s="0" t="n">
        <v>32.4805775619894</v>
      </c>
      <c r="J268" s="0" t="n">
        <v>935</v>
      </c>
      <c r="K268" s="0" t="n">
        <f aca="false">I268*SUMIFS(syst_chauffage!$H$3:$H$27,syst_chauffage!$B$3:$B$27,D268,syst_chauffage!$C$3:$C$27,E268)</f>
        <v>69.3135365030313</v>
      </c>
      <c r="L268" s="12" t="n">
        <f aca="false">H268*SUMIFS(syst_chauffage!$K$3:$K$27,syst_chauffage!$B$3:$B$27,D268,syst_chauffage!$C$3:$C$27,E268)</f>
        <v>0.744703326544467</v>
      </c>
      <c r="N268" s="0" t="str">
        <f aca="false">A268</f>
        <v>Café Hôtel Restaurant</v>
      </c>
      <c r="O268" s="0" t="str">
        <f aca="false">B268</f>
        <v>Hôtel avec restaurant</v>
      </c>
      <c r="P268" s="0" t="str">
        <f aca="false">C268</f>
        <v>Moyen Hotel avec restaurant Luxe</v>
      </c>
      <c r="Q268" s="0" t="str">
        <f aca="false">D268</f>
        <v>Autre système centralisé performant</v>
      </c>
      <c r="R268" s="0" t="str">
        <f aca="false">E268</f>
        <v>Urbain</v>
      </c>
      <c r="S268" s="0" t="str">
        <f aca="false">F268</f>
        <v>0218552106</v>
      </c>
      <c r="T268" s="0" t="str">
        <f aca="false">G268</f>
        <v>1</v>
      </c>
      <c r="U268" s="0" t="n">
        <f aca="false">L268</f>
        <v>0.744703326544467</v>
      </c>
      <c r="V268" s="0" t="n">
        <f aca="false">K268</f>
        <v>69.3135365030313</v>
      </c>
      <c r="W268" s="0" t="n">
        <f aca="false">J268</f>
        <v>935</v>
      </c>
    </row>
    <row r="269" customFormat="false" ht="12.8" hidden="false" customHeight="false" outlineLevel="0" collapsed="false">
      <c r="A269" s="0" t="s">
        <v>73</v>
      </c>
      <c r="B269" s="0" t="s">
        <v>264</v>
      </c>
      <c r="C269" s="0" t="s">
        <v>368</v>
      </c>
      <c r="D269" s="0" t="s">
        <v>27</v>
      </c>
      <c r="E269" s="0" t="s">
        <v>23</v>
      </c>
      <c r="F269" s="0" t="s">
        <v>378</v>
      </c>
      <c r="G269" s="0" t="s">
        <v>15</v>
      </c>
      <c r="H269" s="0" t="n">
        <v>0.7625007083061</v>
      </c>
      <c r="I269" s="0" t="n">
        <v>18.1489982135864</v>
      </c>
      <c r="J269" s="0" t="n">
        <v>1064</v>
      </c>
      <c r="K269" s="0" t="n">
        <f aca="false">I269*SUMIFS(syst_chauffage!$H$3:$H$27,syst_chauffage!$B$3:$B$27,D269,syst_chauffage!$C$3:$C$27,E269)</f>
        <v>46.5413480513141</v>
      </c>
      <c r="L269" s="12" t="n">
        <f aca="false">H269*SUMIFS(syst_chauffage!$K$3:$K$27,syst_chauffage!$B$3:$B$27,D269,syst_chauffage!$C$3:$C$27,E269)</f>
        <v>0.7625007083061</v>
      </c>
      <c r="N269" s="0" t="str">
        <f aca="false">A269</f>
        <v>Café Hôtel Restaurant</v>
      </c>
      <c r="O269" s="0" t="str">
        <f aca="false">B269</f>
        <v>Hôtel avec restaurant</v>
      </c>
      <c r="P269" s="0" t="str">
        <f aca="false">C269</f>
        <v>Moyen Hotel avec restaurant Luxe</v>
      </c>
      <c r="Q269" s="0" t="str">
        <f aca="false">D269</f>
        <v>Chaudière condensation fioul</v>
      </c>
      <c r="R269" s="0" t="str">
        <f aca="false">E269</f>
        <v>Fioul</v>
      </c>
      <c r="S269" s="0" t="str">
        <f aca="false">F269</f>
        <v>0218552303</v>
      </c>
      <c r="T269" s="0" t="str">
        <f aca="false">G269</f>
        <v>1</v>
      </c>
      <c r="U269" s="0" t="n">
        <f aca="false">L269</f>
        <v>0.7625007083061</v>
      </c>
      <c r="V269" s="0" t="n">
        <f aca="false">K269</f>
        <v>46.5413480513141</v>
      </c>
      <c r="W269" s="0" t="n">
        <f aca="false">J269</f>
        <v>1064</v>
      </c>
    </row>
    <row r="270" customFormat="false" ht="12.8" hidden="false" customHeight="false" outlineLevel="0" collapsed="false">
      <c r="A270" s="0" t="s">
        <v>73</v>
      </c>
      <c r="B270" s="0" t="s">
        <v>264</v>
      </c>
      <c r="C270" s="0" t="s">
        <v>368</v>
      </c>
      <c r="D270" s="0" t="s">
        <v>18</v>
      </c>
      <c r="E270" s="0" t="s">
        <v>14</v>
      </c>
      <c r="F270" s="0" t="s">
        <v>379</v>
      </c>
      <c r="G270" s="0" t="s">
        <v>15</v>
      </c>
      <c r="H270" s="0" t="n">
        <v>0.990096728379375</v>
      </c>
      <c r="I270" s="0" t="n">
        <v>13.3628422949428</v>
      </c>
      <c r="J270" s="0" t="n">
        <v>1064</v>
      </c>
      <c r="K270" s="0" t="n">
        <f aca="false">I270*SUMIFS(syst_chauffage!$H$3:$H$27,syst_chauffage!$B$3:$B$27,D270,syst_chauffage!$C$3:$C$27,E270)</f>
        <v>36.4127954511097</v>
      </c>
      <c r="L270" s="12" t="n">
        <f aca="false">H270*SUMIFS(syst_chauffage!$K$3:$K$27,syst_chauffage!$B$3:$B$27,D270,syst_chauffage!$C$3:$C$27,E270)</f>
        <v>0.961826387898986</v>
      </c>
      <c r="N270" s="0" t="str">
        <f aca="false">A270</f>
        <v>Café Hôtel Restaurant</v>
      </c>
      <c r="O270" s="0" t="str">
        <f aca="false">B270</f>
        <v>Hôtel avec restaurant</v>
      </c>
      <c r="P270" s="0" t="str">
        <f aca="false">C270</f>
        <v>Moyen Hotel avec restaurant Luxe</v>
      </c>
      <c r="Q270" s="0" t="str">
        <f aca="false">D270</f>
        <v>Chaudière condensation gaz</v>
      </c>
      <c r="R270" s="0" t="str">
        <f aca="false">E270</f>
        <v>Gaz</v>
      </c>
      <c r="S270" s="0" t="str">
        <f aca="false">F270</f>
        <v>0218552404</v>
      </c>
      <c r="T270" s="0" t="str">
        <f aca="false">G270</f>
        <v>1</v>
      </c>
      <c r="U270" s="0" t="n">
        <f aca="false">L270</f>
        <v>0.961826387898986</v>
      </c>
      <c r="V270" s="0" t="n">
        <f aca="false">K270</f>
        <v>36.4127954511097</v>
      </c>
      <c r="W270" s="0" t="n">
        <f aca="false">J270</f>
        <v>1064</v>
      </c>
    </row>
    <row r="271" customFormat="false" ht="12.8" hidden="false" customHeight="false" outlineLevel="0" collapsed="false">
      <c r="A271" s="0" t="s">
        <v>73</v>
      </c>
      <c r="B271" s="0" t="s">
        <v>264</v>
      </c>
      <c r="C271" s="0" t="s">
        <v>368</v>
      </c>
      <c r="D271" s="0" t="s">
        <v>32</v>
      </c>
      <c r="E271" s="0" t="s">
        <v>30</v>
      </c>
      <c r="F271" s="0" t="s">
        <v>380</v>
      </c>
      <c r="G271" s="0" t="s">
        <v>15</v>
      </c>
      <c r="H271" s="0" t="n">
        <v>1</v>
      </c>
      <c r="I271" s="0" t="n">
        <v>12</v>
      </c>
      <c r="J271" s="0" t="n">
        <v>0</v>
      </c>
      <c r="K271" s="0" t="n">
        <f aca="false">I271*SUMIFS(syst_chauffage!$H$3:$H$27,syst_chauffage!$B$3:$B$27,D271,syst_chauffage!$C$3:$C$27,E271)</f>
        <v>12</v>
      </c>
      <c r="L271" s="12" t="n">
        <f aca="false">H271*SUMIFS(syst_chauffage!$K$3:$K$27,syst_chauffage!$B$3:$B$27,D271,syst_chauffage!$C$3:$C$27,E271)</f>
        <v>1</v>
      </c>
      <c r="N271" s="0" t="str">
        <f aca="false">A271</f>
        <v>Café Hôtel Restaurant</v>
      </c>
      <c r="O271" s="0" t="str">
        <f aca="false">B271</f>
        <v>Hôtel avec restaurant</v>
      </c>
      <c r="P271" s="0" t="str">
        <f aca="false">C271</f>
        <v>Moyen Hotel avec restaurant Luxe</v>
      </c>
      <c r="Q271" s="0" t="str">
        <f aca="false">D271</f>
        <v>Electrique direct performant</v>
      </c>
      <c r="R271" s="0" t="str">
        <f aca="false">E271</f>
        <v>Electricité</v>
      </c>
      <c r="S271" s="0" t="str">
        <f aca="false">F271</f>
        <v>0218552602</v>
      </c>
      <c r="T271" s="0" t="str">
        <f aca="false">G271</f>
        <v>1</v>
      </c>
      <c r="U271" s="0" t="n">
        <f aca="false">L271</f>
        <v>1</v>
      </c>
      <c r="V271" s="0" t="n">
        <f aca="false">K271</f>
        <v>12</v>
      </c>
      <c r="W271" s="0" t="n">
        <f aca="false">J271</f>
        <v>0</v>
      </c>
    </row>
    <row r="272" customFormat="false" ht="12.8" hidden="false" customHeight="false" outlineLevel="0" collapsed="false">
      <c r="A272" s="0" t="s">
        <v>73</v>
      </c>
      <c r="B272" s="0" t="s">
        <v>264</v>
      </c>
      <c r="C272" s="0" t="s">
        <v>368</v>
      </c>
      <c r="D272" s="0" t="s">
        <v>38</v>
      </c>
      <c r="E272" s="0" t="s">
        <v>30</v>
      </c>
      <c r="F272" s="0" t="s">
        <v>381</v>
      </c>
      <c r="G272" s="0" t="s">
        <v>15</v>
      </c>
      <c r="H272" s="0" t="n">
        <v>3.39795627906976</v>
      </c>
      <c r="I272" s="0" t="n">
        <v>88.7307047082229</v>
      </c>
      <c r="J272" s="0" t="n">
        <v>792</v>
      </c>
      <c r="K272" s="0" t="n">
        <f aca="false">I272*SUMIFS(syst_chauffage!$H$3:$H$27,syst_chauffage!$B$3:$B$27,D272,syst_chauffage!$C$3:$C$27,E272)</f>
        <v>89.6884463650554</v>
      </c>
      <c r="L272" s="12" t="n">
        <f aca="false">H272*SUMIFS(syst_chauffage!$K$3:$K$27,syst_chauffage!$B$3:$B$27,D272,syst_chauffage!$C$3:$C$27,E272)</f>
        <v>3.03986496519792</v>
      </c>
      <c r="N272" s="0" t="str">
        <f aca="false">A272</f>
        <v>Café Hôtel Restaurant</v>
      </c>
      <c r="O272" s="0" t="str">
        <f aca="false">B272</f>
        <v>Hôtel avec restaurant</v>
      </c>
      <c r="P272" s="0" t="str">
        <f aca="false">C272</f>
        <v>Moyen Hotel avec restaurant Luxe</v>
      </c>
      <c r="Q272" s="0" t="str">
        <f aca="false">D272</f>
        <v>PAC performant</v>
      </c>
      <c r="R272" s="0" t="str">
        <f aca="false">E272</f>
        <v>Electricité</v>
      </c>
      <c r="S272" s="0" t="str">
        <f aca="false">F272</f>
        <v>0218552902</v>
      </c>
      <c r="T272" s="0" t="str">
        <f aca="false">G272</f>
        <v>1</v>
      </c>
      <c r="U272" s="0" t="n">
        <f aca="false">L272</f>
        <v>3.03986496519792</v>
      </c>
      <c r="V272" s="0" t="n">
        <f aca="false">K272</f>
        <v>89.6884463650554</v>
      </c>
      <c r="W272" s="0" t="n">
        <f aca="false">J272</f>
        <v>792</v>
      </c>
    </row>
    <row r="273" customFormat="false" ht="12.8" hidden="false" customHeight="false" outlineLevel="0" collapsed="false">
      <c r="A273" s="0" t="s">
        <v>73</v>
      </c>
      <c r="B273" s="0" t="s">
        <v>264</v>
      </c>
      <c r="C273" s="0" t="s">
        <v>368</v>
      </c>
      <c r="D273" s="0" t="s">
        <v>46</v>
      </c>
      <c r="E273" s="0" t="s">
        <v>30</v>
      </c>
      <c r="F273" s="0" t="s">
        <v>382</v>
      </c>
      <c r="G273" s="0" t="s">
        <v>15</v>
      </c>
      <c r="H273" s="0" t="n">
        <v>3.32861023255814</v>
      </c>
      <c r="I273" s="0" t="n">
        <v>38.5638601111652</v>
      </c>
      <c r="J273" s="0" t="n">
        <v>792</v>
      </c>
      <c r="K273" s="0" t="n">
        <f aca="false">I273*SUMIFS(syst_chauffage!$H$3:$H$27,syst_chauffage!$B$3:$B$27,D273,syst_chauffage!$C$3:$C$27,E273)</f>
        <v>66.9047294648324</v>
      </c>
      <c r="L273" s="12" t="n">
        <f aca="false">H273*SUMIFS(syst_chauffage!$K$3:$K$27,syst_chauffage!$B$3:$B$27,D273,syst_chauffage!$C$3:$C$27,E273)</f>
        <v>3.00077723502174</v>
      </c>
      <c r="N273" s="0" t="str">
        <f aca="false">A273</f>
        <v>Café Hôtel Restaurant</v>
      </c>
      <c r="O273" s="0" t="str">
        <f aca="false">B273</f>
        <v>Hôtel avec restaurant</v>
      </c>
      <c r="P273" s="0" t="str">
        <f aca="false">C273</f>
        <v>Moyen Hotel avec restaurant Luxe</v>
      </c>
      <c r="Q273" s="0" t="str">
        <f aca="false">D273</f>
        <v>Rooftop performant</v>
      </c>
      <c r="R273" s="0" t="str">
        <f aca="false">E273</f>
        <v>Electricité</v>
      </c>
      <c r="S273" s="0" t="str">
        <f aca="false">F273</f>
        <v>0218553002</v>
      </c>
      <c r="T273" s="0" t="str">
        <f aca="false">G273</f>
        <v>1</v>
      </c>
      <c r="U273" s="0" t="n">
        <f aca="false">L273</f>
        <v>3.00077723502174</v>
      </c>
      <c r="V273" s="0" t="n">
        <f aca="false">K273</f>
        <v>66.9047294648324</v>
      </c>
      <c r="W273" s="0" t="n">
        <f aca="false">J273</f>
        <v>792</v>
      </c>
    </row>
    <row r="274" customFormat="false" ht="12.8" hidden="false" customHeight="false" outlineLevel="0" collapsed="false">
      <c r="A274" s="0" t="s">
        <v>73</v>
      </c>
      <c r="B274" s="0" t="s">
        <v>264</v>
      </c>
      <c r="C274" s="0" t="s">
        <v>383</v>
      </c>
      <c r="D274" s="0" t="s">
        <v>19</v>
      </c>
      <c r="E274" s="0" t="s">
        <v>57</v>
      </c>
      <c r="F274" s="0" t="s">
        <v>384</v>
      </c>
      <c r="G274" s="0" t="s">
        <v>15</v>
      </c>
      <c r="H274" s="0" t="n">
        <v>0.713703393217922</v>
      </c>
      <c r="I274" s="0" t="n">
        <v>45.5309117641219</v>
      </c>
      <c r="J274" s="0" t="n">
        <v>0</v>
      </c>
      <c r="K274" s="0" t="n">
        <f aca="false">I274*SUMIFS(syst_chauffage!$H$3:$H$27,syst_chauffage!$B$3:$B$27,D274,syst_chauffage!$C$3:$C$27,E274)</f>
        <v>63.400732564088</v>
      </c>
      <c r="L274" s="12" t="n">
        <f aca="false">H274*SUMIFS(syst_chauffage!$K$3:$K$27,syst_chauffage!$B$3:$B$27,D274,syst_chauffage!$C$3:$C$27,E274)</f>
        <v>0.713703393217922</v>
      </c>
      <c r="N274" s="0" t="str">
        <f aca="false">A274</f>
        <v>Café Hôtel Restaurant</v>
      </c>
      <c r="O274" s="0" t="str">
        <f aca="false">B274</f>
        <v>Hôtel avec restaurant</v>
      </c>
      <c r="P274" s="0" t="str">
        <f aca="false">C274</f>
        <v>Petit Hotel avec restaurant Bas de gamme</v>
      </c>
      <c r="Q274" s="0" t="str">
        <f aca="false">D274</f>
        <v>Autre système centralisé</v>
      </c>
      <c r="R274" s="0" t="str">
        <f aca="false">E274</f>
        <v>Autres</v>
      </c>
      <c r="S274" s="0" t="str">
        <f aca="false">F274</f>
        <v>0218670101</v>
      </c>
      <c r="T274" s="0" t="str">
        <f aca="false">G274</f>
        <v>1</v>
      </c>
      <c r="U274" s="0" t="n">
        <f aca="false">L274</f>
        <v>0.713703393217922</v>
      </c>
      <c r="V274" s="0" t="n">
        <f aca="false">K274</f>
        <v>63.400732564088</v>
      </c>
      <c r="W274" s="0" t="n">
        <f aca="false">J274</f>
        <v>0</v>
      </c>
    </row>
    <row r="275" customFormat="false" ht="12.8" hidden="false" customHeight="false" outlineLevel="0" collapsed="false">
      <c r="A275" s="0" t="s">
        <v>73</v>
      </c>
      <c r="B275" s="0" t="s">
        <v>264</v>
      </c>
      <c r="C275" s="0" t="s">
        <v>383</v>
      </c>
      <c r="D275" s="0" t="s">
        <v>19</v>
      </c>
      <c r="E275" s="0" t="s">
        <v>58</v>
      </c>
      <c r="F275" s="0" t="s">
        <v>385</v>
      </c>
      <c r="G275" s="0" t="s">
        <v>15</v>
      </c>
      <c r="H275" s="0" t="n">
        <v>0.715976808018648</v>
      </c>
      <c r="I275" s="0" t="n">
        <v>45.8046264407353</v>
      </c>
      <c r="J275" s="0" t="n">
        <v>935</v>
      </c>
      <c r="K275" s="0" t="n">
        <f aca="false">I275*SUMIFS(syst_chauffage!$H$3:$H$27,syst_chauffage!$B$3:$B$27,D275,syst_chauffage!$C$3:$C$27,E275)</f>
        <v>75.3463014901145</v>
      </c>
      <c r="L275" s="12" t="n">
        <f aca="false">H275*SUMIFS(syst_chauffage!$K$3:$K$27,syst_chauffage!$B$3:$B$27,D275,syst_chauffage!$C$3:$C$27,E275)</f>
        <v>0.715976808018648</v>
      </c>
      <c r="N275" s="0" t="str">
        <f aca="false">A275</f>
        <v>Café Hôtel Restaurant</v>
      </c>
      <c r="O275" s="0" t="str">
        <f aca="false">B275</f>
        <v>Hôtel avec restaurant</v>
      </c>
      <c r="P275" s="0" t="str">
        <f aca="false">C275</f>
        <v>Petit Hotel avec restaurant Bas de gamme</v>
      </c>
      <c r="Q275" s="0" t="str">
        <f aca="false">D275</f>
        <v>Autre système centralisé</v>
      </c>
      <c r="R275" s="0" t="str">
        <f aca="false">E275</f>
        <v>Urbain</v>
      </c>
      <c r="S275" s="0" t="str">
        <f aca="false">F275</f>
        <v>0218670106</v>
      </c>
      <c r="T275" s="0" t="str">
        <f aca="false">G275</f>
        <v>1</v>
      </c>
      <c r="U275" s="0" t="n">
        <f aca="false">L275</f>
        <v>0.715976808018648</v>
      </c>
      <c r="V275" s="0" t="n">
        <f aca="false">K275</f>
        <v>75.3463014901145</v>
      </c>
      <c r="W275" s="0" t="n">
        <f aca="false">J275</f>
        <v>935</v>
      </c>
    </row>
    <row r="276" customFormat="false" ht="12.8" hidden="false" customHeight="false" outlineLevel="0" collapsed="false">
      <c r="A276" s="0" t="s">
        <v>73</v>
      </c>
      <c r="B276" s="0" t="s">
        <v>264</v>
      </c>
      <c r="C276" s="0" t="s">
        <v>383</v>
      </c>
      <c r="D276" s="0" t="s">
        <v>22</v>
      </c>
      <c r="E276" s="0" t="s">
        <v>23</v>
      </c>
      <c r="F276" s="0" t="s">
        <v>386</v>
      </c>
      <c r="G276" s="0" t="s">
        <v>15</v>
      </c>
      <c r="H276" s="0" t="n">
        <v>0.562349082086783</v>
      </c>
      <c r="I276" s="0" t="n">
        <v>32.007418185894</v>
      </c>
      <c r="J276" s="0" t="n">
        <v>0</v>
      </c>
      <c r="K276" s="0" t="n">
        <f aca="false">I276*SUMIFS(syst_chauffage!$H$3:$H$27,syst_chauffage!$B$3:$B$27,D276,syst_chauffage!$C$3:$C$27,E276)</f>
        <v>56.3657838555391</v>
      </c>
      <c r="L276" s="12" t="n">
        <f aca="false">H276*SUMIFS(syst_chauffage!$K$3:$K$27,syst_chauffage!$B$3:$B$27,D276,syst_chauffage!$C$3:$C$27,E276)</f>
        <v>0.562349082086783</v>
      </c>
      <c r="N276" s="0" t="str">
        <f aca="false">A276</f>
        <v>Café Hôtel Restaurant</v>
      </c>
      <c r="O276" s="0" t="str">
        <f aca="false">B276</f>
        <v>Hôtel avec restaurant</v>
      </c>
      <c r="P276" s="0" t="str">
        <f aca="false">C276</f>
        <v>Petit Hotel avec restaurant Bas de gamme</v>
      </c>
      <c r="Q276" s="0" t="str">
        <f aca="false">D276</f>
        <v>Chaudière fioul</v>
      </c>
      <c r="R276" s="0" t="str">
        <f aca="false">E276</f>
        <v>Fioul</v>
      </c>
      <c r="S276" s="0" t="str">
        <f aca="false">F276</f>
        <v>0218670303</v>
      </c>
      <c r="T276" s="0" t="str">
        <f aca="false">G276</f>
        <v>1</v>
      </c>
      <c r="U276" s="0" t="n">
        <f aca="false">L276</f>
        <v>0.562349082086783</v>
      </c>
      <c r="V276" s="0" t="n">
        <f aca="false">K276</f>
        <v>56.3657838555391</v>
      </c>
      <c r="W276" s="0" t="n">
        <f aca="false">J276</f>
        <v>0</v>
      </c>
    </row>
    <row r="277" customFormat="false" ht="12.8" hidden="false" customHeight="false" outlineLevel="0" collapsed="false">
      <c r="A277" s="0" t="s">
        <v>73</v>
      </c>
      <c r="B277" s="0" t="s">
        <v>264</v>
      </c>
      <c r="C277" s="0" t="s">
        <v>383</v>
      </c>
      <c r="D277" s="0" t="s">
        <v>13</v>
      </c>
      <c r="E277" s="0" t="s">
        <v>14</v>
      </c>
      <c r="F277" s="0" t="s">
        <v>387</v>
      </c>
      <c r="G277" s="0" t="s">
        <v>15</v>
      </c>
      <c r="H277" s="0" t="n">
        <v>0.678056748584817</v>
      </c>
      <c r="I277" s="0" t="n">
        <v>22.2829853753373</v>
      </c>
      <c r="J277" s="0" t="n">
        <v>392</v>
      </c>
      <c r="K277" s="0" t="n">
        <f aca="false">I277*SUMIFS(syst_chauffage!$H$3:$H$27,syst_chauffage!$B$3:$B$27,D277,syst_chauffage!$C$3:$C$27,E277)</f>
        <v>45.0025331375458</v>
      </c>
      <c r="L277" s="12" t="n">
        <f aca="false">H277*SUMIFS(syst_chauffage!$K$3:$K$27,syst_chauffage!$B$3:$B$27,D277,syst_chauffage!$C$3:$C$27,E277)</f>
        <v>0.678056748584817</v>
      </c>
      <c r="N277" s="0" t="str">
        <f aca="false">A277</f>
        <v>Café Hôtel Restaurant</v>
      </c>
      <c r="O277" s="0" t="str">
        <f aca="false">B277</f>
        <v>Hôtel avec restaurant</v>
      </c>
      <c r="P277" s="0" t="str">
        <f aca="false">C277</f>
        <v>Petit Hotel avec restaurant Bas de gamme</v>
      </c>
      <c r="Q277" s="0" t="str">
        <f aca="false">D277</f>
        <v>Chaudière gaz</v>
      </c>
      <c r="R277" s="0" t="str">
        <f aca="false">E277</f>
        <v>Gaz</v>
      </c>
      <c r="S277" s="0" t="str">
        <f aca="false">F277</f>
        <v>0218670404</v>
      </c>
      <c r="T277" s="0" t="str">
        <f aca="false">G277</f>
        <v>1</v>
      </c>
      <c r="U277" s="0" t="n">
        <f aca="false">L277</f>
        <v>0.678056748584817</v>
      </c>
      <c r="V277" s="0" t="n">
        <f aca="false">K277</f>
        <v>45.0025331375458</v>
      </c>
      <c r="W277" s="0" t="n">
        <f aca="false">J277</f>
        <v>392</v>
      </c>
    </row>
    <row r="278" customFormat="false" ht="12.8" hidden="false" customHeight="false" outlineLevel="0" collapsed="false">
      <c r="A278" s="0" t="s">
        <v>73</v>
      </c>
      <c r="B278" s="0" t="s">
        <v>264</v>
      </c>
      <c r="C278" s="0" t="s">
        <v>383</v>
      </c>
      <c r="D278" s="0" t="s">
        <v>29</v>
      </c>
      <c r="E278" s="0" t="s">
        <v>30</v>
      </c>
      <c r="F278" s="0" t="s">
        <v>388</v>
      </c>
      <c r="G278" s="0" t="s">
        <v>15</v>
      </c>
      <c r="H278" s="0" t="n">
        <v>0.92</v>
      </c>
      <c r="I278" s="0" t="n">
        <v>10.4</v>
      </c>
      <c r="J278" s="0" t="n">
        <v>0</v>
      </c>
      <c r="K278" s="0" t="n">
        <f aca="false">I278*SUMIFS(syst_chauffage!$H$3:$H$27,syst_chauffage!$B$3:$B$27,D278,syst_chauffage!$C$3:$C$27,E278)</f>
        <v>3</v>
      </c>
      <c r="L278" s="12" t="n">
        <f aca="false">H278*SUMIFS(syst_chauffage!$K$3:$K$27,syst_chauffage!$B$3:$B$27,D278,syst_chauffage!$C$3:$C$27,E278)</f>
        <v>0.92</v>
      </c>
      <c r="N278" s="0" t="str">
        <f aca="false">A278</f>
        <v>Café Hôtel Restaurant</v>
      </c>
      <c r="O278" s="0" t="str">
        <f aca="false">B278</f>
        <v>Hôtel avec restaurant</v>
      </c>
      <c r="P278" s="0" t="str">
        <f aca="false">C278</f>
        <v>Petit Hotel avec restaurant Bas de gamme</v>
      </c>
      <c r="Q278" s="0" t="str">
        <f aca="false">D278</f>
        <v>Electrique direct</v>
      </c>
      <c r="R278" s="0" t="str">
        <f aca="false">E278</f>
        <v>Electricité</v>
      </c>
      <c r="S278" s="0" t="str">
        <f aca="false">F278</f>
        <v>0218670602</v>
      </c>
      <c r="T278" s="0" t="str">
        <f aca="false">G278</f>
        <v>1</v>
      </c>
      <c r="U278" s="0" t="n">
        <f aca="false">L278</f>
        <v>0.92</v>
      </c>
      <c r="V278" s="0" t="n">
        <f aca="false">K278</f>
        <v>3</v>
      </c>
      <c r="W278" s="0" t="n">
        <f aca="false">J278</f>
        <v>0</v>
      </c>
    </row>
    <row r="279" customFormat="false" ht="12.8" hidden="false" customHeight="false" outlineLevel="0" collapsed="false">
      <c r="A279" s="0" t="s">
        <v>73</v>
      </c>
      <c r="B279" s="0" t="s">
        <v>264</v>
      </c>
      <c r="C279" s="0" t="s">
        <v>383</v>
      </c>
      <c r="D279" s="0" t="s">
        <v>36</v>
      </c>
      <c r="E279" s="0" t="s">
        <v>30</v>
      </c>
      <c r="F279" s="0" t="s">
        <v>389</v>
      </c>
      <c r="G279" s="0" t="s">
        <v>15</v>
      </c>
      <c r="H279" s="0" t="n">
        <v>2.94489544186046</v>
      </c>
      <c r="I279" s="0" t="n">
        <v>115.061531844514</v>
      </c>
      <c r="J279" s="0" t="n">
        <v>738</v>
      </c>
      <c r="K279" s="0" t="n">
        <f aca="false">I279*SUMIFS(syst_chauffage!$H$3:$H$27,syst_chauffage!$B$3:$B$27,D279,syst_chauffage!$C$3:$C$27,E279)</f>
        <v>71.1837489582065</v>
      </c>
      <c r="L279" s="12" t="n">
        <f aca="false">H279*SUMIFS(syst_chauffage!$K$3:$K$27,syst_chauffage!$B$3:$B$27,D279,syst_chauffage!$C$3:$C$27,E279)</f>
        <v>2.47427325480779</v>
      </c>
      <c r="N279" s="0" t="str">
        <f aca="false">A279</f>
        <v>Café Hôtel Restaurant</v>
      </c>
      <c r="O279" s="0" t="str">
        <f aca="false">B279</f>
        <v>Hôtel avec restaurant</v>
      </c>
      <c r="P279" s="0" t="str">
        <f aca="false">C279</f>
        <v>Petit Hotel avec restaurant Bas de gamme</v>
      </c>
      <c r="Q279" s="0" t="str">
        <f aca="false">D279</f>
        <v>PAC</v>
      </c>
      <c r="R279" s="0" t="str">
        <f aca="false">E279</f>
        <v>Electricité</v>
      </c>
      <c r="S279" s="0" t="str">
        <f aca="false">F279</f>
        <v>0218670902</v>
      </c>
      <c r="T279" s="0" t="str">
        <f aca="false">G279</f>
        <v>1</v>
      </c>
      <c r="U279" s="0" t="n">
        <f aca="false">L279</f>
        <v>2.47427325480779</v>
      </c>
      <c r="V279" s="0" t="n">
        <f aca="false">K279</f>
        <v>71.1837489582065</v>
      </c>
      <c r="W279" s="0" t="n">
        <f aca="false">J279</f>
        <v>738</v>
      </c>
    </row>
    <row r="280" customFormat="false" ht="12.8" hidden="false" customHeight="false" outlineLevel="0" collapsed="false">
      <c r="A280" s="0" t="s">
        <v>73</v>
      </c>
      <c r="B280" s="0" t="s">
        <v>264</v>
      </c>
      <c r="C280" s="0" t="s">
        <v>383</v>
      </c>
      <c r="D280" s="0" t="s">
        <v>42</v>
      </c>
      <c r="E280" s="0" t="s">
        <v>30</v>
      </c>
      <c r="F280" s="0" t="s">
        <v>390</v>
      </c>
      <c r="G280" s="0" t="s">
        <v>15</v>
      </c>
      <c r="H280" s="0" t="n">
        <v>2.80410195348837</v>
      </c>
      <c r="I280" s="0" t="n">
        <v>61.7493865652556</v>
      </c>
      <c r="J280" s="0" t="n">
        <v>738</v>
      </c>
      <c r="K280" s="0" t="n">
        <f aca="false">I280*SUMIFS(syst_chauffage!$H$3:$H$27,syst_chauffage!$B$3:$B$27,D280,syst_chauffage!$C$3:$C$27,E280)</f>
        <v>55.7406918175412</v>
      </c>
      <c r="L280" s="12" t="n">
        <f aca="false">H280*SUMIFS(syst_chauffage!$K$3:$K$27,syst_chauffage!$B$3:$B$27,D280,syst_chauffage!$C$3:$C$27,E280)</f>
        <v>2.49996610303434</v>
      </c>
      <c r="N280" s="0" t="str">
        <f aca="false">A280</f>
        <v>Café Hôtel Restaurant</v>
      </c>
      <c r="O280" s="0" t="str">
        <f aca="false">B280</f>
        <v>Hôtel avec restaurant</v>
      </c>
      <c r="P280" s="0" t="str">
        <f aca="false">C280</f>
        <v>Petit Hotel avec restaurant Bas de gamme</v>
      </c>
      <c r="Q280" s="0" t="str">
        <f aca="false">D280</f>
        <v>Rooftop</v>
      </c>
      <c r="R280" s="0" t="str">
        <f aca="false">E280</f>
        <v>Electricité</v>
      </c>
      <c r="S280" s="0" t="str">
        <f aca="false">F280</f>
        <v>0218671002</v>
      </c>
      <c r="T280" s="0" t="str">
        <f aca="false">G280</f>
        <v>1</v>
      </c>
      <c r="U280" s="0" t="n">
        <f aca="false">L280</f>
        <v>2.49996610303434</v>
      </c>
      <c r="V280" s="0" t="n">
        <f aca="false">K280</f>
        <v>55.7406918175412</v>
      </c>
      <c r="W280" s="0" t="n">
        <f aca="false">J280</f>
        <v>738</v>
      </c>
    </row>
    <row r="281" customFormat="false" ht="12.8" hidden="false" customHeight="false" outlineLevel="0" collapsed="false">
      <c r="A281" s="0" t="s">
        <v>73</v>
      </c>
      <c r="B281" s="0" t="s">
        <v>264</v>
      </c>
      <c r="C281" s="0" t="s">
        <v>383</v>
      </c>
      <c r="D281" s="0" t="s">
        <v>51</v>
      </c>
      <c r="E281" s="0" t="s">
        <v>57</v>
      </c>
      <c r="F281" s="0" t="s">
        <v>391</v>
      </c>
      <c r="G281" s="0" t="s">
        <v>15</v>
      </c>
      <c r="H281" s="0" t="n">
        <v>0.823503915251448</v>
      </c>
      <c r="I281" s="0" t="n">
        <v>54.2034663858594</v>
      </c>
      <c r="J281" s="0" t="n">
        <v>0</v>
      </c>
      <c r="K281" s="0" t="n">
        <f aca="false">I281*SUMIFS(syst_chauffage!$H$3:$H$27,syst_chauffage!$B$3:$B$27,D281,syst_chauffage!$C$3:$C$27,E281)</f>
        <v>114.849223723822</v>
      </c>
      <c r="L281" s="12" t="n">
        <f aca="false">H281*SUMIFS(syst_chauffage!$K$3:$K$27,syst_chauffage!$B$3:$B$27,D281,syst_chauffage!$C$3:$C$27,E281)</f>
        <v>0.823503915251448</v>
      </c>
      <c r="N281" s="0" t="str">
        <f aca="false">A281</f>
        <v>Café Hôtel Restaurant</v>
      </c>
      <c r="O281" s="0" t="str">
        <f aca="false">B281</f>
        <v>Hôtel avec restaurant</v>
      </c>
      <c r="P281" s="0" t="str">
        <f aca="false">C281</f>
        <v>Petit Hotel avec restaurant Bas de gamme</v>
      </c>
      <c r="Q281" s="0" t="str">
        <f aca="false">D281</f>
        <v>Autre système centralisé performant</v>
      </c>
      <c r="R281" s="0" t="str">
        <f aca="false">E281</f>
        <v>Autres</v>
      </c>
      <c r="S281" s="0" t="str">
        <f aca="false">F281</f>
        <v>0218672101</v>
      </c>
      <c r="T281" s="0" t="str">
        <f aca="false">G281</f>
        <v>1</v>
      </c>
      <c r="U281" s="0" t="n">
        <f aca="false">L281</f>
        <v>0.823503915251448</v>
      </c>
      <c r="V281" s="0" t="n">
        <f aca="false">K281</f>
        <v>114.849223723822</v>
      </c>
      <c r="W281" s="0" t="n">
        <f aca="false">J281</f>
        <v>0</v>
      </c>
    </row>
    <row r="282" customFormat="false" ht="12.8" hidden="false" customHeight="false" outlineLevel="0" collapsed="false">
      <c r="A282" s="0" t="s">
        <v>73</v>
      </c>
      <c r="B282" s="0" t="s">
        <v>264</v>
      </c>
      <c r="C282" s="0" t="s">
        <v>383</v>
      </c>
      <c r="D282" s="0" t="s">
        <v>51</v>
      </c>
      <c r="E282" s="0" t="s">
        <v>58</v>
      </c>
      <c r="F282" s="0" t="s">
        <v>392</v>
      </c>
      <c r="G282" s="0" t="s">
        <v>15</v>
      </c>
      <c r="H282" s="0" t="n">
        <v>0.826127086175363</v>
      </c>
      <c r="I282" s="0" t="n">
        <v>54.5293171913516</v>
      </c>
      <c r="J282" s="0" t="n">
        <v>935</v>
      </c>
      <c r="K282" s="0" t="n">
        <f aca="false">I282*SUMIFS(syst_chauffage!$H$3:$H$27,syst_chauffage!$B$3:$B$27,D282,syst_chauffage!$C$3:$C$27,E282)</f>
        <v>116.365536001159</v>
      </c>
      <c r="L282" s="12" t="n">
        <f aca="false">H282*SUMIFS(syst_chauffage!$K$3:$K$27,syst_chauffage!$B$3:$B$27,D282,syst_chauffage!$C$3:$C$27,E282)</f>
        <v>0.826127086175363</v>
      </c>
      <c r="N282" s="0" t="str">
        <f aca="false">A282</f>
        <v>Café Hôtel Restaurant</v>
      </c>
      <c r="O282" s="0" t="str">
        <f aca="false">B282</f>
        <v>Hôtel avec restaurant</v>
      </c>
      <c r="P282" s="0" t="str">
        <f aca="false">C282</f>
        <v>Petit Hotel avec restaurant Bas de gamme</v>
      </c>
      <c r="Q282" s="0" t="str">
        <f aca="false">D282</f>
        <v>Autre système centralisé performant</v>
      </c>
      <c r="R282" s="0" t="str">
        <f aca="false">E282</f>
        <v>Urbain</v>
      </c>
      <c r="S282" s="0" t="str">
        <f aca="false">F282</f>
        <v>0218672106</v>
      </c>
      <c r="T282" s="0" t="str">
        <f aca="false">G282</f>
        <v>1</v>
      </c>
      <c r="U282" s="0" t="n">
        <f aca="false">L282</f>
        <v>0.826127086175363</v>
      </c>
      <c r="V282" s="0" t="n">
        <f aca="false">K282</f>
        <v>116.365536001159</v>
      </c>
      <c r="W282" s="0" t="n">
        <f aca="false">J282</f>
        <v>935</v>
      </c>
    </row>
    <row r="283" customFormat="false" ht="12.8" hidden="false" customHeight="false" outlineLevel="0" collapsed="false">
      <c r="A283" s="0" t="s">
        <v>73</v>
      </c>
      <c r="B283" s="0" t="s">
        <v>264</v>
      </c>
      <c r="C283" s="0" t="s">
        <v>383</v>
      </c>
      <c r="D283" s="0" t="s">
        <v>27</v>
      </c>
      <c r="E283" s="0" t="s">
        <v>23</v>
      </c>
      <c r="F283" s="0" t="s">
        <v>393</v>
      </c>
      <c r="G283" s="0" t="s">
        <v>15</v>
      </c>
      <c r="H283" s="0" t="n">
        <v>0.75177960704484</v>
      </c>
      <c r="I283" s="0" t="n">
        <v>38.1040692689214</v>
      </c>
      <c r="J283" s="0" t="n">
        <v>882</v>
      </c>
      <c r="K283" s="0" t="n">
        <f aca="false">I283*SUMIFS(syst_chauffage!$H$3:$H$27,syst_chauffage!$B$3:$B$27,D283,syst_chauffage!$C$3:$C$27,E283)</f>
        <v>97.7141949735093</v>
      </c>
      <c r="L283" s="12" t="n">
        <f aca="false">H283*SUMIFS(syst_chauffage!$K$3:$K$27,syst_chauffage!$B$3:$B$27,D283,syst_chauffage!$C$3:$C$27,E283)</f>
        <v>0.75177960704484</v>
      </c>
      <c r="N283" s="0" t="str">
        <f aca="false">A283</f>
        <v>Café Hôtel Restaurant</v>
      </c>
      <c r="O283" s="0" t="str">
        <f aca="false">B283</f>
        <v>Hôtel avec restaurant</v>
      </c>
      <c r="P283" s="0" t="str">
        <f aca="false">C283</f>
        <v>Petit Hotel avec restaurant Bas de gamme</v>
      </c>
      <c r="Q283" s="0" t="str">
        <f aca="false">D283</f>
        <v>Chaudière condensation fioul</v>
      </c>
      <c r="R283" s="0" t="str">
        <f aca="false">E283</f>
        <v>Fioul</v>
      </c>
      <c r="S283" s="0" t="str">
        <f aca="false">F283</f>
        <v>0218672303</v>
      </c>
      <c r="T283" s="0" t="str">
        <f aca="false">G283</f>
        <v>1</v>
      </c>
      <c r="U283" s="0" t="n">
        <f aca="false">L283</f>
        <v>0.75177960704484</v>
      </c>
      <c r="V283" s="0" t="n">
        <f aca="false">K283</f>
        <v>97.7141949735093</v>
      </c>
      <c r="W283" s="0" t="n">
        <f aca="false">J283</f>
        <v>882</v>
      </c>
    </row>
    <row r="284" customFormat="false" ht="12.8" hidden="false" customHeight="false" outlineLevel="0" collapsed="false">
      <c r="A284" s="0" t="s">
        <v>73</v>
      </c>
      <c r="B284" s="0" t="s">
        <v>264</v>
      </c>
      <c r="C284" s="0" t="s">
        <v>383</v>
      </c>
      <c r="D284" s="0" t="s">
        <v>18</v>
      </c>
      <c r="E284" s="0" t="s">
        <v>14</v>
      </c>
      <c r="F284" s="0" t="s">
        <v>394</v>
      </c>
      <c r="G284" s="0" t="s">
        <v>15</v>
      </c>
      <c r="H284" s="0" t="n">
        <v>0.979378944549163</v>
      </c>
      <c r="I284" s="0" t="n">
        <v>26.5273635420682</v>
      </c>
      <c r="J284" s="0" t="n">
        <v>882</v>
      </c>
      <c r="K284" s="0" t="n">
        <f aca="false">I284*SUMIFS(syst_chauffage!$H$3:$H$27,syst_chauffage!$B$3:$B$27,D284,syst_chauffage!$C$3:$C$27,E284)</f>
        <v>72.2851801431582</v>
      </c>
      <c r="L284" s="12" t="n">
        <f aca="false">H284*SUMIFS(syst_chauffage!$K$3:$K$27,syst_chauffage!$B$3:$B$27,D284,syst_chauffage!$C$3:$C$27,E284)</f>
        <v>0.951414630126017</v>
      </c>
      <c r="N284" s="0" t="str">
        <f aca="false">A284</f>
        <v>Café Hôtel Restaurant</v>
      </c>
      <c r="O284" s="0" t="str">
        <f aca="false">B284</f>
        <v>Hôtel avec restaurant</v>
      </c>
      <c r="P284" s="0" t="str">
        <f aca="false">C284</f>
        <v>Petit Hotel avec restaurant Bas de gamme</v>
      </c>
      <c r="Q284" s="0" t="str">
        <f aca="false">D284</f>
        <v>Chaudière condensation gaz</v>
      </c>
      <c r="R284" s="0" t="str">
        <f aca="false">E284</f>
        <v>Gaz</v>
      </c>
      <c r="S284" s="0" t="str">
        <f aca="false">F284</f>
        <v>0218672404</v>
      </c>
      <c r="T284" s="0" t="str">
        <f aca="false">G284</f>
        <v>1</v>
      </c>
      <c r="U284" s="0" t="n">
        <f aca="false">L284</f>
        <v>0.951414630126017</v>
      </c>
      <c r="V284" s="0" t="n">
        <f aca="false">K284</f>
        <v>72.2851801431582</v>
      </c>
      <c r="W284" s="0" t="n">
        <f aca="false">J284</f>
        <v>882</v>
      </c>
    </row>
    <row r="285" customFormat="false" ht="12.8" hidden="false" customHeight="false" outlineLevel="0" collapsed="false">
      <c r="A285" s="0" t="s">
        <v>73</v>
      </c>
      <c r="B285" s="0" t="s">
        <v>264</v>
      </c>
      <c r="C285" s="0" t="s">
        <v>383</v>
      </c>
      <c r="D285" s="0" t="s">
        <v>32</v>
      </c>
      <c r="E285" s="0" t="s">
        <v>30</v>
      </c>
      <c r="F285" s="0" t="s">
        <v>395</v>
      </c>
      <c r="G285" s="0" t="s">
        <v>15</v>
      </c>
      <c r="H285" s="0" t="n">
        <v>1</v>
      </c>
      <c r="I285" s="0" t="n">
        <v>12</v>
      </c>
      <c r="J285" s="0" t="n">
        <v>0</v>
      </c>
      <c r="K285" s="0" t="n">
        <f aca="false">I285*SUMIFS(syst_chauffage!$H$3:$H$27,syst_chauffage!$B$3:$B$27,D285,syst_chauffage!$C$3:$C$27,E285)</f>
        <v>12</v>
      </c>
      <c r="L285" s="12" t="n">
        <f aca="false">H285*SUMIFS(syst_chauffage!$K$3:$K$27,syst_chauffage!$B$3:$B$27,D285,syst_chauffage!$C$3:$C$27,E285)</f>
        <v>1</v>
      </c>
      <c r="N285" s="0" t="str">
        <f aca="false">A285</f>
        <v>Café Hôtel Restaurant</v>
      </c>
      <c r="O285" s="0" t="str">
        <f aca="false">B285</f>
        <v>Hôtel avec restaurant</v>
      </c>
      <c r="P285" s="0" t="str">
        <f aca="false">C285</f>
        <v>Petit Hotel avec restaurant Bas de gamme</v>
      </c>
      <c r="Q285" s="0" t="str">
        <f aca="false">D285</f>
        <v>Electrique direct performant</v>
      </c>
      <c r="R285" s="0" t="str">
        <f aca="false">E285</f>
        <v>Electricité</v>
      </c>
      <c r="S285" s="0" t="str">
        <f aca="false">F285</f>
        <v>0218672602</v>
      </c>
      <c r="T285" s="0" t="str">
        <f aca="false">G285</f>
        <v>1</v>
      </c>
      <c r="U285" s="0" t="n">
        <f aca="false">L285</f>
        <v>1</v>
      </c>
      <c r="V285" s="0" t="n">
        <f aca="false">K285</f>
        <v>12</v>
      </c>
      <c r="W285" s="0" t="n">
        <f aca="false">J285</f>
        <v>0</v>
      </c>
    </row>
    <row r="286" customFormat="false" ht="12.8" hidden="false" customHeight="false" outlineLevel="0" collapsed="false">
      <c r="A286" s="0" t="s">
        <v>73</v>
      </c>
      <c r="B286" s="0" t="s">
        <v>264</v>
      </c>
      <c r="C286" s="0" t="s">
        <v>383</v>
      </c>
      <c r="D286" s="0" t="s">
        <v>38</v>
      </c>
      <c r="E286" s="0" t="s">
        <v>30</v>
      </c>
      <c r="F286" s="0" t="s">
        <v>396</v>
      </c>
      <c r="G286" s="0" t="s">
        <v>15</v>
      </c>
      <c r="H286" s="0" t="n">
        <v>3.39795627906976</v>
      </c>
      <c r="I286" s="0" t="n">
        <v>136.978014100612</v>
      </c>
      <c r="J286" s="0" t="n">
        <v>792</v>
      </c>
      <c r="K286" s="0" t="n">
        <f aca="false">I286*SUMIFS(syst_chauffage!$H$3:$H$27,syst_chauffage!$B$3:$B$27,D286,syst_chauffage!$C$3:$C$27,E286)</f>
        <v>138.456527661456</v>
      </c>
      <c r="L286" s="12" t="n">
        <f aca="false">H286*SUMIFS(syst_chauffage!$K$3:$K$27,syst_chauffage!$B$3:$B$27,D286,syst_chauffage!$C$3:$C$27,E286)</f>
        <v>3.03986496519792</v>
      </c>
      <c r="N286" s="0" t="str">
        <f aca="false">A286</f>
        <v>Café Hôtel Restaurant</v>
      </c>
      <c r="O286" s="0" t="str">
        <f aca="false">B286</f>
        <v>Hôtel avec restaurant</v>
      </c>
      <c r="P286" s="0" t="str">
        <f aca="false">C286</f>
        <v>Petit Hotel avec restaurant Bas de gamme</v>
      </c>
      <c r="Q286" s="0" t="str">
        <f aca="false">D286</f>
        <v>PAC performant</v>
      </c>
      <c r="R286" s="0" t="str">
        <f aca="false">E286</f>
        <v>Electricité</v>
      </c>
      <c r="S286" s="0" t="str">
        <f aca="false">F286</f>
        <v>0218672902</v>
      </c>
      <c r="T286" s="0" t="str">
        <f aca="false">G286</f>
        <v>1</v>
      </c>
      <c r="U286" s="0" t="n">
        <f aca="false">L286</f>
        <v>3.03986496519792</v>
      </c>
      <c r="V286" s="0" t="n">
        <f aca="false">K286</f>
        <v>138.456527661456</v>
      </c>
      <c r="W286" s="0" t="n">
        <f aca="false">J286</f>
        <v>792</v>
      </c>
    </row>
    <row r="287" customFormat="false" ht="12.8" hidden="false" customHeight="false" outlineLevel="0" collapsed="false">
      <c r="A287" s="0" t="s">
        <v>73</v>
      </c>
      <c r="B287" s="0" t="s">
        <v>264</v>
      </c>
      <c r="C287" s="0" t="s">
        <v>383</v>
      </c>
      <c r="D287" s="0" t="s">
        <v>46</v>
      </c>
      <c r="E287" s="0" t="s">
        <v>30</v>
      </c>
      <c r="F287" s="0" t="s">
        <v>397</v>
      </c>
      <c r="G287" s="0" t="s">
        <v>15</v>
      </c>
      <c r="H287" s="0" t="n">
        <v>3.32861023255814</v>
      </c>
      <c r="I287" s="0" t="n">
        <v>73.5111744824471</v>
      </c>
      <c r="J287" s="0" t="n">
        <v>792</v>
      </c>
      <c r="K287" s="0" t="n">
        <f aca="false">I287*SUMIFS(syst_chauffage!$H$3:$H$27,syst_chauffage!$B$3:$B$27,D287,syst_chauffage!$C$3:$C$27,E287)</f>
        <v>127.535086664373</v>
      </c>
      <c r="L287" s="12" t="n">
        <f aca="false">H287*SUMIFS(syst_chauffage!$K$3:$K$27,syst_chauffage!$B$3:$B$27,D287,syst_chauffage!$C$3:$C$27,E287)</f>
        <v>3.00077723502174</v>
      </c>
      <c r="N287" s="0" t="str">
        <f aca="false">A287</f>
        <v>Café Hôtel Restaurant</v>
      </c>
      <c r="O287" s="0" t="str">
        <f aca="false">B287</f>
        <v>Hôtel avec restaurant</v>
      </c>
      <c r="P287" s="0" t="str">
        <f aca="false">C287</f>
        <v>Petit Hotel avec restaurant Bas de gamme</v>
      </c>
      <c r="Q287" s="0" t="str">
        <f aca="false">D287</f>
        <v>Rooftop performant</v>
      </c>
      <c r="R287" s="0" t="str">
        <f aca="false">E287</f>
        <v>Electricité</v>
      </c>
      <c r="S287" s="0" t="str">
        <f aca="false">F287</f>
        <v>0218673002</v>
      </c>
      <c r="T287" s="0" t="str">
        <f aca="false">G287</f>
        <v>1</v>
      </c>
      <c r="U287" s="0" t="n">
        <f aca="false">L287</f>
        <v>3.00077723502174</v>
      </c>
      <c r="V287" s="0" t="n">
        <f aca="false">K287</f>
        <v>127.535086664373</v>
      </c>
      <c r="W287" s="0" t="n">
        <f aca="false">J287</f>
        <v>792</v>
      </c>
    </row>
    <row r="288" customFormat="false" ht="12.8" hidden="false" customHeight="false" outlineLevel="0" collapsed="false">
      <c r="A288" s="0" t="s">
        <v>73</v>
      </c>
      <c r="B288" s="0" t="s">
        <v>264</v>
      </c>
      <c r="C288" s="0" t="s">
        <v>398</v>
      </c>
      <c r="D288" s="0" t="s">
        <v>19</v>
      </c>
      <c r="E288" s="0" t="s">
        <v>57</v>
      </c>
      <c r="F288" s="0" t="s">
        <v>399</v>
      </c>
      <c r="G288" s="0" t="s">
        <v>15</v>
      </c>
      <c r="H288" s="0" t="n">
        <v>0.733023215608393</v>
      </c>
      <c r="I288" s="0" t="n">
        <v>42.4335867342661</v>
      </c>
      <c r="J288" s="0" t="n">
        <v>0</v>
      </c>
      <c r="K288" s="0" t="n">
        <f aca="false">I288*SUMIFS(syst_chauffage!$H$3:$H$27,syst_chauffage!$B$3:$B$27,D288,syst_chauffage!$C$3:$C$27,E288)</f>
        <v>59.0877797091293</v>
      </c>
      <c r="L288" s="12" t="n">
        <f aca="false">H288*SUMIFS(syst_chauffage!$K$3:$K$27,syst_chauffage!$B$3:$B$27,D288,syst_chauffage!$C$3:$C$27,E288)</f>
        <v>0.733023215608393</v>
      </c>
      <c r="N288" s="0" t="str">
        <f aca="false">A288</f>
        <v>Café Hôtel Restaurant</v>
      </c>
      <c r="O288" s="0" t="str">
        <f aca="false">B288</f>
        <v>Hôtel avec restaurant</v>
      </c>
      <c r="P288" s="0" t="str">
        <f aca="false">C288</f>
        <v>Petit Hotel avec restaurant Haut de gamme</v>
      </c>
      <c r="Q288" s="0" t="str">
        <f aca="false">D288</f>
        <v>Autre système centralisé</v>
      </c>
      <c r="R288" s="0" t="str">
        <f aca="false">E288</f>
        <v>Autres</v>
      </c>
      <c r="S288" s="0" t="str">
        <f aca="false">F288</f>
        <v>0218680101</v>
      </c>
      <c r="T288" s="0" t="str">
        <f aca="false">G288</f>
        <v>1</v>
      </c>
      <c r="U288" s="0" t="n">
        <f aca="false">L288</f>
        <v>0.733023215608393</v>
      </c>
      <c r="V288" s="0" t="n">
        <f aca="false">K288</f>
        <v>59.0877797091293</v>
      </c>
      <c r="W288" s="0" t="n">
        <f aca="false">J288</f>
        <v>0</v>
      </c>
    </row>
    <row r="289" customFormat="false" ht="12.8" hidden="false" customHeight="false" outlineLevel="0" collapsed="false">
      <c r="A289" s="0" t="s">
        <v>73</v>
      </c>
      <c r="B289" s="0" t="s">
        <v>264</v>
      </c>
      <c r="C289" s="0" t="s">
        <v>398</v>
      </c>
      <c r="D289" s="0" t="s">
        <v>19</v>
      </c>
      <c r="E289" s="0" t="s">
        <v>58</v>
      </c>
      <c r="F289" s="0" t="s">
        <v>400</v>
      </c>
      <c r="G289" s="0" t="s">
        <v>15</v>
      </c>
      <c r="H289" s="0" t="n">
        <v>0.714094414793986</v>
      </c>
      <c r="I289" s="0" t="n">
        <v>42.6760471791481</v>
      </c>
      <c r="J289" s="0" t="n">
        <v>935</v>
      </c>
      <c r="K289" s="0" t="n">
        <f aca="false">I289*SUMIFS(syst_chauffage!$H$3:$H$27,syst_chauffage!$B$3:$B$27,D289,syst_chauffage!$C$3:$C$27,E289)</f>
        <v>70.1999463160522</v>
      </c>
      <c r="L289" s="12" t="n">
        <f aca="false">H289*SUMIFS(syst_chauffage!$K$3:$K$27,syst_chauffage!$B$3:$B$27,D289,syst_chauffage!$C$3:$C$27,E289)</f>
        <v>0.714094414793986</v>
      </c>
      <c r="N289" s="0" t="str">
        <f aca="false">A289</f>
        <v>Café Hôtel Restaurant</v>
      </c>
      <c r="O289" s="0" t="str">
        <f aca="false">B289</f>
        <v>Hôtel avec restaurant</v>
      </c>
      <c r="P289" s="0" t="str">
        <f aca="false">C289</f>
        <v>Petit Hotel avec restaurant Haut de gamme</v>
      </c>
      <c r="Q289" s="0" t="str">
        <f aca="false">D289</f>
        <v>Autre système centralisé</v>
      </c>
      <c r="R289" s="0" t="str">
        <f aca="false">E289</f>
        <v>Urbain</v>
      </c>
      <c r="S289" s="0" t="str">
        <f aca="false">F289</f>
        <v>0218680106</v>
      </c>
      <c r="T289" s="0" t="str">
        <f aca="false">G289</f>
        <v>1</v>
      </c>
      <c r="U289" s="0" t="n">
        <f aca="false">L289</f>
        <v>0.714094414793986</v>
      </c>
      <c r="V289" s="0" t="n">
        <f aca="false">K289</f>
        <v>70.1999463160522</v>
      </c>
      <c r="W289" s="0" t="n">
        <f aca="false">J289</f>
        <v>935</v>
      </c>
    </row>
    <row r="290" customFormat="false" ht="12.8" hidden="false" customHeight="false" outlineLevel="0" collapsed="false">
      <c r="A290" s="0" t="s">
        <v>73</v>
      </c>
      <c r="B290" s="0" t="s">
        <v>264</v>
      </c>
      <c r="C290" s="0" t="s">
        <v>398</v>
      </c>
      <c r="D290" s="0" t="s">
        <v>22</v>
      </c>
      <c r="E290" s="0" t="s">
        <v>23</v>
      </c>
      <c r="F290" s="0" t="s">
        <v>401</v>
      </c>
      <c r="G290" s="0" t="s">
        <v>15</v>
      </c>
      <c r="H290" s="0" t="n">
        <v>0.5636394651132</v>
      </c>
      <c r="I290" s="0" t="n">
        <v>29.888411724656</v>
      </c>
      <c r="J290" s="0" t="n">
        <v>0</v>
      </c>
      <c r="K290" s="0" t="n">
        <f aca="false">I290*SUMIFS(syst_chauffage!$H$3:$H$27,syst_chauffage!$B$3:$B$27,D290,syst_chauffage!$C$3:$C$27,E290)</f>
        <v>52.6341657822242</v>
      </c>
      <c r="L290" s="12" t="n">
        <f aca="false">H290*SUMIFS(syst_chauffage!$K$3:$K$27,syst_chauffage!$B$3:$B$27,D290,syst_chauffage!$C$3:$C$27,E290)</f>
        <v>0.5636394651132</v>
      </c>
      <c r="N290" s="0" t="str">
        <f aca="false">A290</f>
        <v>Café Hôtel Restaurant</v>
      </c>
      <c r="O290" s="0" t="str">
        <f aca="false">B290</f>
        <v>Hôtel avec restaurant</v>
      </c>
      <c r="P290" s="0" t="str">
        <f aca="false">C290</f>
        <v>Petit Hotel avec restaurant Haut de gamme</v>
      </c>
      <c r="Q290" s="0" t="str">
        <f aca="false">D290</f>
        <v>Chaudière fioul</v>
      </c>
      <c r="R290" s="0" t="str">
        <f aca="false">E290</f>
        <v>Fioul</v>
      </c>
      <c r="S290" s="0" t="str">
        <f aca="false">F290</f>
        <v>0218680303</v>
      </c>
      <c r="T290" s="0" t="str">
        <f aca="false">G290</f>
        <v>1</v>
      </c>
      <c r="U290" s="0" t="n">
        <f aca="false">L290</f>
        <v>0.5636394651132</v>
      </c>
      <c r="V290" s="0" t="n">
        <f aca="false">K290</f>
        <v>52.6341657822242</v>
      </c>
      <c r="W290" s="0" t="n">
        <f aca="false">J290</f>
        <v>0</v>
      </c>
    </row>
    <row r="291" customFormat="false" ht="12.8" hidden="false" customHeight="false" outlineLevel="0" collapsed="false">
      <c r="A291" s="0" t="s">
        <v>73</v>
      </c>
      <c r="B291" s="0" t="s">
        <v>264</v>
      </c>
      <c r="C291" s="0" t="s">
        <v>398</v>
      </c>
      <c r="D291" s="0" t="s">
        <v>13</v>
      </c>
      <c r="E291" s="0" t="s">
        <v>14</v>
      </c>
      <c r="F291" s="0" t="s">
        <v>402</v>
      </c>
      <c r="G291" s="0" t="s">
        <v>15</v>
      </c>
      <c r="H291" s="0" t="n">
        <v>0.679345387474673</v>
      </c>
      <c r="I291" s="0" t="n">
        <v>20.9686434999275</v>
      </c>
      <c r="J291" s="0" t="n">
        <v>462</v>
      </c>
      <c r="K291" s="0" t="n">
        <f aca="false">I291*SUMIFS(syst_chauffage!$H$3:$H$27,syst_chauffage!$B$3:$B$27,D291,syst_chauffage!$C$3:$C$27,E291)</f>
        <v>42.3480991465035</v>
      </c>
      <c r="L291" s="12" t="n">
        <f aca="false">H291*SUMIFS(syst_chauffage!$K$3:$K$27,syst_chauffage!$B$3:$B$27,D291,syst_chauffage!$C$3:$C$27,E291)</f>
        <v>0.679345387474673</v>
      </c>
      <c r="N291" s="0" t="str">
        <f aca="false">A291</f>
        <v>Café Hôtel Restaurant</v>
      </c>
      <c r="O291" s="0" t="str">
        <f aca="false">B291</f>
        <v>Hôtel avec restaurant</v>
      </c>
      <c r="P291" s="0" t="str">
        <f aca="false">C291</f>
        <v>Petit Hotel avec restaurant Haut de gamme</v>
      </c>
      <c r="Q291" s="0" t="str">
        <f aca="false">D291</f>
        <v>Chaudière gaz</v>
      </c>
      <c r="R291" s="0" t="str">
        <f aca="false">E291</f>
        <v>Gaz</v>
      </c>
      <c r="S291" s="0" t="str">
        <f aca="false">F291</f>
        <v>0218680404</v>
      </c>
      <c r="T291" s="0" t="str">
        <f aca="false">G291</f>
        <v>1</v>
      </c>
      <c r="U291" s="0" t="n">
        <f aca="false">L291</f>
        <v>0.679345387474673</v>
      </c>
      <c r="V291" s="0" t="n">
        <f aca="false">K291</f>
        <v>42.3480991465035</v>
      </c>
      <c r="W291" s="0" t="n">
        <f aca="false">J291</f>
        <v>462</v>
      </c>
    </row>
    <row r="292" customFormat="false" ht="12.8" hidden="false" customHeight="false" outlineLevel="0" collapsed="false">
      <c r="A292" s="0" t="s">
        <v>73</v>
      </c>
      <c r="B292" s="0" t="s">
        <v>264</v>
      </c>
      <c r="C292" s="0" t="s">
        <v>398</v>
      </c>
      <c r="D292" s="0" t="s">
        <v>29</v>
      </c>
      <c r="E292" s="0" t="s">
        <v>30</v>
      </c>
      <c r="F292" s="0" t="s">
        <v>403</v>
      </c>
      <c r="G292" s="0" t="s">
        <v>15</v>
      </c>
      <c r="H292" s="0" t="n">
        <v>0.92</v>
      </c>
      <c r="I292" s="0" t="n">
        <v>10.4</v>
      </c>
      <c r="J292" s="0" t="n">
        <v>0</v>
      </c>
      <c r="K292" s="0" t="n">
        <f aca="false">I292*SUMIFS(syst_chauffage!$H$3:$H$27,syst_chauffage!$B$3:$B$27,D292,syst_chauffage!$C$3:$C$27,E292)</f>
        <v>3</v>
      </c>
      <c r="L292" s="12" t="n">
        <f aca="false">H292*SUMIFS(syst_chauffage!$K$3:$K$27,syst_chauffage!$B$3:$B$27,D292,syst_chauffage!$C$3:$C$27,E292)</f>
        <v>0.92</v>
      </c>
      <c r="N292" s="0" t="str">
        <f aca="false">A292</f>
        <v>Café Hôtel Restaurant</v>
      </c>
      <c r="O292" s="0" t="str">
        <f aca="false">B292</f>
        <v>Hôtel avec restaurant</v>
      </c>
      <c r="P292" s="0" t="str">
        <f aca="false">C292</f>
        <v>Petit Hotel avec restaurant Haut de gamme</v>
      </c>
      <c r="Q292" s="0" t="str">
        <f aca="false">D292</f>
        <v>Electrique direct</v>
      </c>
      <c r="R292" s="0" t="str">
        <f aca="false">E292</f>
        <v>Electricité</v>
      </c>
      <c r="S292" s="0" t="str">
        <f aca="false">F292</f>
        <v>0218680602</v>
      </c>
      <c r="T292" s="0" t="str">
        <f aca="false">G292</f>
        <v>1</v>
      </c>
      <c r="U292" s="0" t="n">
        <f aca="false">L292</f>
        <v>0.92</v>
      </c>
      <c r="V292" s="0" t="n">
        <f aca="false">K292</f>
        <v>3</v>
      </c>
      <c r="W292" s="0" t="n">
        <f aca="false">J292</f>
        <v>0</v>
      </c>
    </row>
    <row r="293" customFormat="false" ht="12.8" hidden="false" customHeight="false" outlineLevel="0" collapsed="false">
      <c r="A293" s="0" t="s">
        <v>73</v>
      </c>
      <c r="B293" s="0" t="s">
        <v>264</v>
      </c>
      <c r="C293" s="0" t="s">
        <v>398</v>
      </c>
      <c r="D293" s="0" t="s">
        <v>36</v>
      </c>
      <c r="E293" s="0" t="s">
        <v>30</v>
      </c>
      <c r="F293" s="0" t="s">
        <v>404</v>
      </c>
      <c r="G293" s="0" t="s">
        <v>15</v>
      </c>
      <c r="H293" s="0" t="n">
        <v>2.94489544186046</v>
      </c>
      <c r="I293" s="0" t="n">
        <v>109.344140049647</v>
      </c>
      <c r="J293" s="0" t="n">
        <v>738</v>
      </c>
      <c r="K293" s="0" t="n">
        <f aca="false">I293*SUMIFS(syst_chauffage!$H$3:$H$27,syst_chauffage!$B$3:$B$27,D293,syst_chauffage!$C$3:$C$27,E293)</f>
        <v>67.6466381993171</v>
      </c>
      <c r="L293" s="12" t="n">
        <f aca="false">H293*SUMIFS(syst_chauffage!$K$3:$K$27,syst_chauffage!$B$3:$B$27,D293,syst_chauffage!$C$3:$C$27,E293)</f>
        <v>2.47427325480779</v>
      </c>
      <c r="N293" s="0" t="str">
        <f aca="false">A293</f>
        <v>Café Hôtel Restaurant</v>
      </c>
      <c r="O293" s="0" t="str">
        <f aca="false">B293</f>
        <v>Hôtel avec restaurant</v>
      </c>
      <c r="P293" s="0" t="str">
        <f aca="false">C293</f>
        <v>Petit Hotel avec restaurant Haut de gamme</v>
      </c>
      <c r="Q293" s="0" t="str">
        <f aca="false">D293</f>
        <v>PAC</v>
      </c>
      <c r="R293" s="0" t="str">
        <f aca="false">E293</f>
        <v>Electricité</v>
      </c>
      <c r="S293" s="0" t="str">
        <f aca="false">F293</f>
        <v>0218680902</v>
      </c>
      <c r="T293" s="0" t="str">
        <f aca="false">G293</f>
        <v>1</v>
      </c>
      <c r="U293" s="0" t="n">
        <f aca="false">L293</f>
        <v>2.47427325480779</v>
      </c>
      <c r="V293" s="0" t="n">
        <f aca="false">K293</f>
        <v>67.6466381993171</v>
      </c>
      <c r="W293" s="0" t="n">
        <f aca="false">J293</f>
        <v>738</v>
      </c>
    </row>
    <row r="294" customFormat="false" ht="12.8" hidden="false" customHeight="false" outlineLevel="0" collapsed="false">
      <c r="A294" s="0" t="s">
        <v>73</v>
      </c>
      <c r="B294" s="0" t="s">
        <v>264</v>
      </c>
      <c r="C294" s="0" t="s">
        <v>398</v>
      </c>
      <c r="D294" s="0" t="s">
        <v>42</v>
      </c>
      <c r="E294" s="0" t="s">
        <v>30</v>
      </c>
      <c r="F294" s="0" t="s">
        <v>405</v>
      </c>
      <c r="G294" s="0" t="s">
        <v>15</v>
      </c>
      <c r="H294" s="0" t="n">
        <v>2.80410195348837</v>
      </c>
      <c r="I294" s="0" t="n">
        <v>56.3044990024197</v>
      </c>
      <c r="J294" s="0" t="n">
        <v>738</v>
      </c>
      <c r="K294" s="0" t="n">
        <f aca="false">I294*SUMIFS(syst_chauffage!$H$3:$H$27,syst_chauffage!$B$3:$B$27,D294,syst_chauffage!$C$3:$C$27,E294)</f>
        <v>50.8256340897941</v>
      </c>
      <c r="L294" s="12" t="n">
        <f aca="false">H294*SUMIFS(syst_chauffage!$K$3:$K$27,syst_chauffage!$B$3:$B$27,D294,syst_chauffage!$C$3:$C$27,E294)</f>
        <v>2.49996610303434</v>
      </c>
      <c r="N294" s="0" t="str">
        <f aca="false">A294</f>
        <v>Café Hôtel Restaurant</v>
      </c>
      <c r="O294" s="0" t="str">
        <f aca="false">B294</f>
        <v>Hôtel avec restaurant</v>
      </c>
      <c r="P294" s="0" t="str">
        <f aca="false">C294</f>
        <v>Petit Hotel avec restaurant Haut de gamme</v>
      </c>
      <c r="Q294" s="0" t="str">
        <f aca="false">D294</f>
        <v>Rooftop</v>
      </c>
      <c r="R294" s="0" t="str">
        <f aca="false">E294</f>
        <v>Electricité</v>
      </c>
      <c r="S294" s="0" t="str">
        <f aca="false">F294</f>
        <v>0218681002</v>
      </c>
      <c r="T294" s="0" t="str">
        <f aca="false">G294</f>
        <v>1</v>
      </c>
      <c r="U294" s="0" t="n">
        <f aca="false">L294</f>
        <v>2.49996610303434</v>
      </c>
      <c r="V294" s="0" t="n">
        <f aca="false">K294</f>
        <v>50.8256340897941</v>
      </c>
      <c r="W294" s="0" t="n">
        <f aca="false">J294</f>
        <v>738</v>
      </c>
    </row>
    <row r="295" customFormat="false" ht="12.8" hidden="false" customHeight="false" outlineLevel="0" collapsed="false">
      <c r="A295" s="0" t="s">
        <v>73</v>
      </c>
      <c r="B295" s="0" t="s">
        <v>264</v>
      </c>
      <c r="C295" s="0" t="s">
        <v>398</v>
      </c>
      <c r="D295" s="0" t="s">
        <v>51</v>
      </c>
      <c r="E295" s="0" t="s">
        <v>57</v>
      </c>
      <c r="F295" s="0" t="s">
        <v>406</v>
      </c>
      <c r="G295" s="0" t="s">
        <v>15</v>
      </c>
      <c r="H295" s="0" t="n">
        <v>0.845796018009684</v>
      </c>
      <c r="I295" s="0" t="n">
        <v>50.5161746836502</v>
      </c>
      <c r="J295" s="0" t="n">
        <v>0</v>
      </c>
      <c r="K295" s="0" t="n">
        <f aca="false">I295*SUMIFS(syst_chauffage!$H$3:$H$27,syst_chauffage!$B$3:$B$27,D295,syst_chauffage!$C$3:$C$27,E295)</f>
        <v>107.036391484877</v>
      </c>
      <c r="L295" s="12" t="n">
        <f aca="false">H295*SUMIFS(syst_chauffage!$K$3:$K$27,syst_chauffage!$B$3:$B$27,D295,syst_chauffage!$C$3:$C$27,E295)</f>
        <v>0.845796018009684</v>
      </c>
      <c r="N295" s="0" t="str">
        <f aca="false">A295</f>
        <v>Café Hôtel Restaurant</v>
      </c>
      <c r="O295" s="0" t="str">
        <f aca="false">B295</f>
        <v>Hôtel avec restaurant</v>
      </c>
      <c r="P295" s="0" t="str">
        <f aca="false">C295</f>
        <v>Petit Hotel avec restaurant Haut de gamme</v>
      </c>
      <c r="Q295" s="0" t="str">
        <f aca="false">D295</f>
        <v>Autre système centralisé performant</v>
      </c>
      <c r="R295" s="0" t="str">
        <f aca="false">E295</f>
        <v>Autres</v>
      </c>
      <c r="S295" s="0" t="str">
        <f aca="false">F295</f>
        <v>0218682101</v>
      </c>
      <c r="T295" s="0" t="str">
        <f aca="false">G295</f>
        <v>1</v>
      </c>
      <c r="U295" s="0" t="n">
        <f aca="false">L295</f>
        <v>0.845796018009684</v>
      </c>
      <c r="V295" s="0" t="n">
        <f aca="false">K295</f>
        <v>107.036391484877</v>
      </c>
      <c r="W295" s="0" t="n">
        <f aca="false">J295</f>
        <v>0</v>
      </c>
    </row>
    <row r="296" customFormat="false" ht="12.8" hidden="false" customHeight="false" outlineLevel="0" collapsed="false">
      <c r="A296" s="0" t="s">
        <v>73</v>
      </c>
      <c r="B296" s="0" t="s">
        <v>264</v>
      </c>
      <c r="C296" s="0" t="s">
        <v>398</v>
      </c>
      <c r="D296" s="0" t="s">
        <v>51</v>
      </c>
      <c r="E296" s="0" t="s">
        <v>58</v>
      </c>
      <c r="F296" s="0" t="s">
        <v>407</v>
      </c>
      <c r="G296" s="0" t="s">
        <v>15</v>
      </c>
      <c r="H296" s="0" t="n">
        <v>0.823955093993061</v>
      </c>
      <c r="I296" s="0" t="n">
        <v>50.8048180704144</v>
      </c>
      <c r="J296" s="0" t="n">
        <v>935</v>
      </c>
      <c r="K296" s="0" t="n">
        <f aca="false">I296*SUMIFS(syst_chauffage!$H$3:$H$27,syst_chauffage!$B$3:$B$27,D296,syst_chauffage!$C$3:$C$27,E296)</f>
        <v>108.41745671341</v>
      </c>
      <c r="L296" s="12" t="n">
        <f aca="false">H296*SUMIFS(syst_chauffage!$K$3:$K$27,syst_chauffage!$B$3:$B$27,D296,syst_chauffage!$C$3:$C$27,E296)</f>
        <v>0.823955093993061</v>
      </c>
      <c r="N296" s="0" t="str">
        <f aca="false">A296</f>
        <v>Café Hôtel Restaurant</v>
      </c>
      <c r="O296" s="0" t="str">
        <f aca="false">B296</f>
        <v>Hôtel avec restaurant</v>
      </c>
      <c r="P296" s="0" t="str">
        <f aca="false">C296</f>
        <v>Petit Hotel avec restaurant Haut de gamme</v>
      </c>
      <c r="Q296" s="0" t="str">
        <f aca="false">D296</f>
        <v>Autre système centralisé performant</v>
      </c>
      <c r="R296" s="0" t="str">
        <f aca="false">E296</f>
        <v>Urbain</v>
      </c>
      <c r="S296" s="0" t="str">
        <f aca="false">F296</f>
        <v>0218682106</v>
      </c>
      <c r="T296" s="0" t="str">
        <f aca="false">G296</f>
        <v>1</v>
      </c>
      <c r="U296" s="0" t="n">
        <f aca="false">L296</f>
        <v>0.823955093993061</v>
      </c>
      <c r="V296" s="0" t="n">
        <f aca="false">K296</f>
        <v>108.41745671341</v>
      </c>
      <c r="W296" s="0" t="n">
        <f aca="false">J296</f>
        <v>935</v>
      </c>
    </row>
    <row r="297" customFormat="false" ht="12.8" hidden="false" customHeight="false" outlineLevel="0" collapsed="false">
      <c r="A297" s="0" t="s">
        <v>73</v>
      </c>
      <c r="B297" s="0" t="s">
        <v>264</v>
      </c>
      <c r="C297" s="0" t="s">
        <v>398</v>
      </c>
      <c r="D297" s="0" t="s">
        <v>27</v>
      </c>
      <c r="E297" s="0" t="s">
        <v>23</v>
      </c>
      <c r="F297" s="0" t="s">
        <v>408</v>
      </c>
      <c r="G297" s="0" t="s">
        <v>15</v>
      </c>
      <c r="H297" s="0" t="n">
        <v>0.752377036543849</v>
      </c>
      <c r="I297" s="0" t="n">
        <v>35.5814425293523</v>
      </c>
      <c r="J297" s="0" t="n">
        <v>1064</v>
      </c>
      <c r="K297" s="0" t="n">
        <f aca="false">I297*SUMIFS(syst_chauffage!$H$3:$H$27,syst_chauffage!$B$3:$B$27,D297,syst_chauffage!$C$3:$C$27,E297)</f>
        <v>91.2451630353196</v>
      </c>
      <c r="L297" s="12" t="n">
        <f aca="false">H297*SUMIFS(syst_chauffage!$K$3:$K$27,syst_chauffage!$B$3:$B$27,D297,syst_chauffage!$C$3:$C$27,E297)</f>
        <v>0.752377036543849</v>
      </c>
      <c r="N297" s="0" t="str">
        <f aca="false">A297</f>
        <v>Café Hôtel Restaurant</v>
      </c>
      <c r="O297" s="0" t="str">
        <f aca="false">B297</f>
        <v>Hôtel avec restaurant</v>
      </c>
      <c r="P297" s="0" t="str">
        <f aca="false">C297</f>
        <v>Petit Hotel avec restaurant Haut de gamme</v>
      </c>
      <c r="Q297" s="0" t="str">
        <f aca="false">D297</f>
        <v>Chaudière condensation fioul</v>
      </c>
      <c r="R297" s="0" t="str">
        <f aca="false">E297</f>
        <v>Fioul</v>
      </c>
      <c r="S297" s="0" t="str">
        <f aca="false">F297</f>
        <v>0218682303</v>
      </c>
      <c r="T297" s="0" t="str">
        <f aca="false">G297</f>
        <v>1</v>
      </c>
      <c r="U297" s="0" t="n">
        <f aca="false">L297</f>
        <v>0.752377036543849</v>
      </c>
      <c r="V297" s="0" t="n">
        <f aca="false">K297</f>
        <v>91.2451630353196</v>
      </c>
      <c r="W297" s="0" t="n">
        <f aca="false">J297</f>
        <v>1064</v>
      </c>
    </row>
    <row r="298" customFormat="false" ht="12.8" hidden="false" customHeight="false" outlineLevel="0" collapsed="false">
      <c r="A298" s="0" t="s">
        <v>73</v>
      </c>
      <c r="B298" s="0" t="s">
        <v>264</v>
      </c>
      <c r="C298" s="0" t="s">
        <v>398</v>
      </c>
      <c r="D298" s="0" t="s">
        <v>18</v>
      </c>
      <c r="E298" s="0" t="s">
        <v>14</v>
      </c>
      <c r="F298" s="0" t="s">
        <v>409</v>
      </c>
      <c r="G298" s="0" t="s">
        <v>15</v>
      </c>
      <c r="H298" s="0" t="n">
        <v>0.979975515103783</v>
      </c>
      <c r="I298" s="0" t="n">
        <v>24.962670833247</v>
      </c>
      <c r="J298" s="0" t="n">
        <v>1064</v>
      </c>
      <c r="K298" s="0" t="n">
        <f aca="false">I298*SUMIFS(syst_chauffage!$H$3:$H$27,syst_chauffage!$B$3:$B$27,D298,syst_chauffage!$C$3:$C$27,E298)</f>
        <v>68.0215037266737</v>
      </c>
      <c r="L298" s="12" t="n">
        <f aca="false">H298*SUMIFS(syst_chauffage!$K$3:$K$27,syst_chauffage!$B$3:$B$27,D298,syst_chauffage!$C$3:$C$27,E298)</f>
        <v>0.951994166736158</v>
      </c>
      <c r="N298" s="0" t="str">
        <f aca="false">A298</f>
        <v>Café Hôtel Restaurant</v>
      </c>
      <c r="O298" s="0" t="str">
        <f aca="false">B298</f>
        <v>Hôtel avec restaurant</v>
      </c>
      <c r="P298" s="0" t="str">
        <f aca="false">C298</f>
        <v>Petit Hotel avec restaurant Haut de gamme</v>
      </c>
      <c r="Q298" s="0" t="str">
        <f aca="false">D298</f>
        <v>Chaudière condensation gaz</v>
      </c>
      <c r="R298" s="0" t="str">
        <f aca="false">E298</f>
        <v>Gaz</v>
      </c>
      <c r="S298" s="0" t="str">
        <f aca="false">F298</f>
        <v>0218682404</v>
      </c>
      <c r="T298" s="0" t="str">
        <f aca="false">G298</f>
        <v>1</v>
      </c>
      <c r="U298" s="0" t="n">
        <f aca="false">L298</f>
        <v>0.951994166736158</v>
      </c>
      <c r="V298" s="0" t="n">
        <f aca="false">K298</f>
        <v>68.0215037266737</v>
      </c>
      <c r="W298" s="0" t="n">
        <f aca="false">J298</f>
        <v>1064</v>
      </c>
    </row>
    <row r="299" customFormat="false" ht="12.8" hidden="false" customHeight="false" outlineLevel="0" collapsed="false">
      <c r="A299" s="0" t="s">
        <v>73</v>
      </c>
      <c r="B299" s="0" t="s">
        <v>264</v>
      </c>
      <c r="C299" s="0" t="s">
        <v>398</v>
      </c>
      <c r="D299" s="0" t="s">
        <v>32</v>
      </c>
      <c r="E299" s="0" t="s">
        <v>30</v>
      </c>
      <c r="F299" s="0" t="s">
        <v>410</v>
      </c>
      <c r="G299" s="0" t="s">
        <v>15</v>
      </c>
      <c r="H299" s="0" t="n">
        <v>1</v>
      </c>
      <c r="I299" s="0" t="n">
        <v>12</v>
      </c>
      <c r="J299" s="0" t="n">
        <v>0</v>
      </c>
      <c r="K299" s="0" t="n">
        <f aca="false">I299*SUMIFS(syst_chauffage!$H$3:$H$27,syst_chauffage!$B$3:$B$27,D299,syst_chauffage!$C$3:$C$27,E299)</f>
        <v>12</v>
      </c>
      <c r="L299" s="12" t="n">
        <f aca="false">H299*SUMIFS(syst_chauffage!$K$3:$K$27,syst_chauffage!$B$3:$B$27,D299,syst_chauffage!$C$3:$C$27,E299)</f>
        <v>1</v>
      </c>
      <c r="N299" s="0" t="str">
        <f aca="false">A299</f>
        <v>Café Hôtel Restaurant</v>
      </c>
      <c r="O299" s="0" t="str">
        <f aca="false">B299</f>
        <v>Hôtel avec restaurant</v>
      </c>
      <c r="P299" s="0" t="str">
        <f aca="false">C299</f>
        <v>Petit Hotel avec restaurant Haut de gamme</v>
      </c>
      <c r="Q299" s="0" t="str">
        <f aca="false">D299</f>
        <v>Electrique direct performant</v>
      </c>
      <c r="R299" s="0" t="str">
        <f aca="false">E299</f>
        <v>Electricité</v>
      </c>
      <c r="S299" s="0" t="str">
        <f aca="false">F299</f>
        <v>0218682602</v>
      </c>
      <c r="T299" s="0" t="str">
        <f aca="false">G299</f>
        <v>1</v>
      </c>
      <c r="U299" s="0" t="n">
        <f aca="false">L299</f>
        <v>1</v>
      </c>
      <c r="V299" s="0" t="n">
        <f aca="false">K299</f>
        <v>12</v>
      </c>
      <c r="W299" s="0" t="n">
        <f aca="false">J299</f>
        <v>0</v>
      </c>
    </row>
    <row r="300" customFormat="false" ht="12.8" hidden="false" customHeight="false" outlineLevel="0" collapsed="false">
      <c r="A300" s="0" t="s">
        <v>73</v>
      </c>
      <c r="B300" s="0" t="s">
        <v>264</v>
      </c>
      <c r="C300" s="0" t="s">
        <v>398</v>
      </c>
      <c r="D300" s="0" t="s">
        <v>38</v>
      </c>
      <c r="E300" s="0" t="s">
        <v>30</v>
      </c>
      <c r="F300" s="0" t="s">
        <v>411</v>
      </c>
      <c r="G300" s="0" t="s">
        <v>15</v>
      </c>
      <c r="H300" s="0" t="n">
        <v>3.39795627906976</v>
      </c>
      <c r="I300" s="0" t="n">
        <v>130.171595297199</v>
      </c>
      <c r="J300" s="0" t="n">
        <v>792</v>
      </c>
      <c r="K300" s="0" t="n">
        <f aca="false">I300*SUMIFS(syst_chauffage!$H$3:$H$27,syst_chauffage!$B$3:$B$27,D300,syst_chauffage!$C$3:$C$27,E300)</f>
        <v>131.576641721235</v>
      </c>
      <c r="L300" s="12" t="n">
        <f aca="false">H300*SUMIFS(syst_chauffage!$K$3:$K$27,syst_chauffage!$B$3:$B$27,D300,syst_chauffage!$C$3:$C$27,E300)</f>
        <v>3.03986496519792</v>
      </c>
      <c r="N300" s="0" t="str">
        <f aca="false">A300</f>
        <v>Café Hôtel Restaurant</v>
      </c>
      <c r="O300" s="0" t="str">
        <f aca="false">B300</f>
        <v>Hôtel avec restaurant</v>
      </c>
      <c r="P300" s="0" t="str">
        <f aca="false">C300</f>
        <v>Petit Hotel avec restaurant Haut de gamme</v>
      </c>
      <c r="Q300" s="0" t="str">
        <f aca="false">D300</f>
        <v>PAC performant</v>
      </c>
      <c r="R300" s="0" t="str">
        <f aca="false">E300</f>
        <v>Electricité</v>
      </c>
      <c r="S300" s="0" t="str">
        <f aca="false">F300</f>
        <v>0218682902</v>
      </c>
      <c r="T300" s="0" t="str">
        <f aca="false">G300</f>
        <v>1</v>
      </c>
      <c r="U300" s="0" t="n">
        <f aca="false">L300</f>
        <v>3.03986496519792</v>
      </c>
      <c r="V300" s="0" t="n">
        <f aca="false">K300</f>
        <v>131.576641721235</v>
      </c>
      <c r="W300" s="0" t="n">
        <f aca="false">J300</f>
        <v>792</v>
      </c>
    </row>
    <row r="301" customFormat="false" ht="12.8" hidden="false" customHeight="false" outlineLevel="0" collapsed="false">
      <c r="A301" s="0" t="s">
        <v>73</v>
      </c>
      <c r="B301" s="0" t="s">
        <v>264</v>
      </c>
      <c r="C301" s="0" t="s">
        <v>398</v>
      </c>
      <c r="D301" s="0" t="s">
        <v>46</v>
      </c>
      <c r="E301" s="0" t="s">
        <v>30</v>
      </c>
      <c r="F301" s="0" t="s">
        <v>412</v>
      </c>
      <c r="G301" s="0" t="s">
        <v>15</v>
      </c>
      <c r="H301" s="0" t="n">
        <v>3.32861023255814</v>
      </c>
      <c r="I301" s="0" t="n">
        <v>67.0291654790711</v>
      </c>
      <c r="J301" s="0" t="n">
        <v>792</v>
      </c>
      <c r="K301" s="0" t="n">
        <f aca="false">I301*SUMIFS(syst_chauffage!$H$3:$H$27,syst_chauffage!$B$3:$B$27,D301,syst_chauffage!$C$3:$C$27,E301)</f>
        <v>116.28940074213</v>
      </c>
      <c r="L301" s="12" t="n">
        <f aca="false">H301*SUMIFS(syst_chauffage!$K$3:$K$27,syst_chauffage!$B$3:$B$27,D301,syst_chauffage!$C$3:$C$27,E301)</f>
        <v>3.00077723502174</v>
      </c>
      <c r="N301" s="0" t="str">
        <f aca="false">A301</f>
        <v>Café Hôtel Restaurant</v>
      </c>
      <c r="O301" s="0" t="str">
        <f aca="false">B301</f>
        <v>Hôtel avec restaurant</v>
      </c>
      <c r="P301" s="0" t="str">
        <f aca="false">C301</f>
        <v>Petit Hotel avec restaurant Haut de gamme</v>
      </c>
      <c r="Q301" s="0" t="str">
        <f aca="false">D301</f>
        <v>Rooftop performant</v>
      </c>
      <c r="R301" s="0" t="str">
        <f aca="false">E301</f>
        <v>Electricité</v>
      </c>
      <c r="S301" s="0" t="str">
        <f aca="false">F301</f>
        <v>0218683002</v>
      </c>
      <c r="T301" s="0" t="str">
        <f aca="false">G301</f>
        <v>1</v>
      </c>
      <c r="U301" s="0" t="n">
        <f aca="false">L301</f>
        <v>3.00077723502174</v>
      </c>
      <c r="V301" s="0" t="n">
        <f aca="false">K301</f>
        <v>116.28940074213</v>
      </c>
      <c r="W301" s="0" t="n">
        <f aca="false">J301</f>
        <v>792</v>
      </c>
    </row>
    <row r="302" customFormat="false" ht="12.8" hidden="false" customHeight="false" outlineLevel="0" collapsed="false">
      <c r="A302" s="0" t="s">
        <v>73</v>
      </c>
      <c r="B302" s="0" t="s">
        <v>264</v>
      </c>
      <c r="C302" s="0" t="s">
        <v>413</v>
      </c>
      <c r="D302" s="0" t="s">
        <v>19</v>
      </c>
      <c r="E302" s="0" t="s">
        <v>58</v>
      </c>
      <c r="F302" s="0" t="s">
        <v>414</v>
      </c>
      <c r="G302" s="0" t="s">
        <v>15</v>
      </c>
      <c r="H302" s="0" t="n">
        <v>0.728</v>
      </c>
      <c r="I302" s="0" t="n">
        <v>39.0366733991905</v>
      </c>
      <c r="J302" s="0" t="n">
        <v>935</v>
      </c>
      <c r="K302" s="0" t="n">
        <f aca="false">I302*SUMIFS(syst_chauffage!$H$3:$H$27,syst_chauffage!$B$3:$B$27,D302,syst_chauffage!$C$3:$C$27,E302)</f>
        <v>64.2133599083517</v>
      </c>
      <c r="L302" s="12" t="n">
        <f aca="false">H302*SUMIFS(syst_chauffage!$K$3:$K$27,syst_chauffage!$B$3:$B$27,D302,syst_chauffage!$C$3:$C$27,E302)</f>
        <v>0.728</v>
      </c>
      <c r="N302" s="0" t="str">
        <f aca="false">A302</f>
        <v>Café Hôtel Restaurant</v>
      </c>
      <c r="O302" s="0" t="str">
        <f aca="false">B302</f>
        <v>Hôtel avec restaurant</v>
      </c>
      <c r="P302" s="0" t="str">
        <f aca="false">C302</f>
        <v>Petit Hotel avec restaurant Luxe</v>
      </c>
      <c r="Q302" s="0" t="str">
        <f aca="false">D302</f>
        <v>Autre système centralisé</v>
      </c>
      <c r="R302" s="0" t="str">
        <f aca="false">E302</f>
        <v>Urbain</v>
      </c>
      <c r="S302" s="0" t="str">
        <f aca="false">F302</f>
        <v>0218690106</v>
      </c>
      <c r="T302" s="0" t="str">
        <f aca="false">G302</f>
        <v>1</v>
      </c>
      <c r="U302" s="0" t="n">
        <f aca="false">L302</f>
        <v>0.728</v>
      </c>
      <c r="V302" s="0" t="n">
        <f aca="false">K302</f>
        <v>64.2133599083517</v>
      </c>
      <c r="W302" s="0" t="n">
        <f aca="false">J302</f>
        <v>935</v>
      </c>
    </row>
    <row r="303" customFormat="false" ht="12.8" hidden="false" customHeight="false" outlineLevel="0" collapsed="false">
      <c r="A303" s="0" t="s">
        <v>73</v>
      </c>
      <c r="B303" s="0" t="s">
        <v>264</v>
      </c>
      <c r="C303" s="0" t="s">
        <v>413</v>
      </c>
      <c r="D303" s="0" t="s">
        <v>22</v>
      </c>
      <c r="E303" s="0" t="s">
        <v>23</v>
      </c>
      <c r="F303" s="0" t="s">
        <v>415</v>
      </c>
      <c r="G303" s="0" t="s">
        <v>15</v>
      </c>
      <c r="H303" s="0" t="n">
        <v>0.573095434406381</v>
      </c>
      <c r="I303" s="0" t="n">
        <v>26.0473434209598</v>
      </c>
      <c r="J303" s="0" t="n">
        <v>0</v>
      </c>
      <c r="K303" s="0" t="n">
        <f aca="false">I303*SUMIFS(syst_chauffage!$H$3:$H$27,syst_chauffage!$B$3:$B$27,D303,syst_chauffage!$C$3:$C$27,E303)</f>
        <v>45.8699580437844</v>
      </c>
      <c r="L303" s="12" t="n">
        <f aca="false">H303*SUMIFS(syst_chauffage!$K$3:$K$27,syst_chauffage!$B$3:$B$27,D303,syst_chauffage!$C$3:$C$27,E303)</f>
        <v>0.573095434406381</v>
      </c>
      <c r="N303" s="0" t="str">
        <f aca="false">A303</f>
        <v>Café Hôtel Restaurant</v>
      </c>
      <c r="O303" s="0" t="str">
        <f aca="false">B303</f>
        <v>Hôtel avec restaurant</v>
      </c>
      <c r="P303" s="0" t="str">
        <f aca="false">C303</f>
        <v>Petit Hotel avec restaurant Luxe</v>
      </c>
      <c r="Q303" s="0" t="str">
        <f aca="false">D303</f>
        <v>Chaudière fioul</v>
      </c>
      <c r="R303" s="0" t="str">
        <f aca="false">E303</f>
        <v>Fioul</v>
      </c>
      <c r="S303" s="0" t="str">
        <f aca="false">F303</f>
        <v>0218690303</v>
      </c>
      <c r="T303" s="0" t="str">
        <f aca="false">G303</f>
        <v>1</v>
      </c>
      <c r="U303" s="0" t="n">
        <f aca="false">L303</f>
        <v>0.573095434406381</v>
      </c>
      <c r="V303" s="0" t="n">
        <f aca="false">K303</f>
        <v>45.8699580437844</v>
      </c>
      <c r="W303" s="0" t="n">
        <f aca="false">J303</f>
        <v>0</v>
      </c>
    </row>
    <row r="304" customFormat="false" ht="12.8" hidden="false" customHeight="false" outlineLevel="0" collapsed="false">
      <c r="A304" s="0" t="s">
        <v>73</v>
      </c>
      <c r="B304" s="0" t="s">
        <v>264</v>
      </c>
      <c r="C304" s="0" t="s">
        <v>413</v>
      </c>
      <c r="D304" s="0" t="s">
        <v>13</v>
      </c>
      <c r="E304" s="0" t="s">
        <v>14</v>
      </c>
      <c r="F304" s="0" t="s">
        <v>416</v>
      </c>
      <c r="G304" s="0" t="s">
        <v>15</v>
      </c>
      <c r="H304" s="0" t="n">
        <v>0.688808507167761</v>
      </c>
      <c r="I304" s="0" t="n">
        <v>18.7692034355441</v>
      </c>
      <c r="J304" s="0" t="n">
        <v>462</v>
      </c>
      <c r="K304" s="0" t="n">
        <f aca="false">I304*SUMIFS(syst_chauffage!$H$3:$H$27,syst_chauffage!$B$3:$B$27,D304,syst_chauffage!$C$3:$C$27,E304)</f>
        <v>37.9061281666629</v>
      </c>
      <c r="L304" s="12" t="n">
        <f aca="false">H304*SUMIFS(syst_chauffage!$K$3:$K$27,syst_chauffage!$B$3:$B$27,D304,syst_chauffage!$C$3:$C$27,E304)</f>
        <v>0.688808507167761</v>
      </c>
      <c r="N304" s="0" t="str">
        <f aca="false">A304</f>
        <v>Café Hôtel Restaurant</v>
      </c>
      <c r="O304" s="0" t="str">
        <f aca="false">B304</f>
        <v>Hôtel avec restaurant</v>
      </c>
      <c r="P304" s="0" t="str">
        <f aca="false">C304</f>
        <v>Petit Hotel avec restaurant Luxe</v>
      </c>
      <c r="Q304" s="0" t="str">
        <f aca="false">D304</f>
        <v>Chaudière gaz</v>
      </c>
      <c r="R304" s="0" t="str">
        <f aca="false">E304</f>
        <v>Gaz</v>
      </c>
      <c r="S304" s="0" t="str">
        <f aca="false">F304</f>
        <v>0218690404</v>
      </c>
      <c r="T304" s="0" t="str">
        <f aca="false">G304</f>
        <v>1</v>
      </c>
      <c r="U304" s="0" t="n">
        <f aca="false">L304</f>
        <v>0.688808507167761</v>
      </c>
      <c r="V304" s="0" t="n">
        <f aca="false">K304</f>
        <v>37.9061281666629</v>
      </c>
      <c r="W304" s="0" t="n">
        <f aca="false">J304</f>
        <v>462</v>
      </c>
    </row>
    <row r="305" customFormat="false" ht="12.8" hidden="false" customHeight="false" outlineLevel="0" collapsed="false">
      <c r="A305" s="0" t="s">
        <v>73</v>
      </c>
      <c r="B305" s="0" t="s">
        <v>264</v>
      </c>
      <c r="C305" s="0" t="s">
        <v>413</v>
      </c>
      <c r="D305" s="0" t="s">
        <v>29</v>
      </c>
      <c r="E305" s="0" t="s">
        <v>30</v>
      </c>
      <c r="F305" s="0" t="s">
        <v>417</v>
      </c>
      <c r="G305" s="0" t="s">
        <v>15</v>
      </c>
      <c r="H305" s="0" t="n">
        <v>0.92</v>
      </c>
      <c r="I305" s="0" t="n">
        <v>10.4</v>
      </c>
      <c r="J305" s="0" t="n">
        <v>0</v>
      </c>
      <c r="K305" s="0" t="n">
        <f aca="false">I305*SUMIFS(syst_chauffage!$H$3:$H$27,syst_chauffage!$B$3:$B$27,D305,syst_chauffage!$C$3:$C$27,E305)</f>
        <v>3</v>
      </c>
      <c r="L305" s="12" t="n">
        <f aca="false">H305*SUMIFS(syst_chauffage!$K$3:$K$27,syst_chauffage!$B$3:$B$27,D305,syst_chauffage!$C$3:$C$27,E305)</f>
        <v>0.92</v>
      </c>
      <c r="N305" s="0" t="str">
        <f aca="false">A305</f>
        <v>Café Hôtel Restaurant</v>
      </c>
      <c r="O305" s="0" t="str">
        <f aca="false">B305</f>
        <v>Hôtel avec restaurant</v>
      </c>
      <c r="P305" s="0" t="str">
        <f aca="false">C305</f>
        <v>Petit Hotel avec restaurant Luxe</v>
      </c>
      <c r="Q305" s="0" t="str">
        <f aca="false">D305</f>
        <v>Electrique direct</v>
      </c>
      <c r="R305" s="0" t="str">
        <f aca="false">E305</f>
        <v>Electricité</v>
      </c>
      <c r="S305" s="0" t="str">
        <f aca="false">F305</f>
        <v>0218690602</v>
      </c>
      <c r="T305" s="0" t="str">
        <f aca="false">G305</f>
        <v>1</v>
      </c>
      <c r="U305" s="0" t="n">
        <f aca="false">L305</f>
        <v>0.92</v>
      </c>
      <c r="V305" s="0" t="n">
        <f aca="false">K305</f>
        <v>3</v>
      </c>
      <c r="W305" s="0" t="n">
        <f aca="false">J305</f>
        <v>0</v>
      </c>
    </row>
    <row r="306" customFormat="false" ht="12.8" hidden="false" customHeight="false" outlineLevel="0" collapsed="false">
      <c r="A306" s="0" t="s">
        <v>73</v>
      </c>
      <c r="B306" s="0" t="s">
        <v>264</v>
      </c>
      <c r="C306" s="0" t="s">
        <v>413</v>
      </c>
      <c r="D306" s="0" t="s">
        <v>36</v>
      </c>
      <c r="E306" s="0" t="s">
        <v>30</v>
      </c>
      <c r="F306" s="0" t="s">
        <v>418</v>
      </c>
      <c r="G306" s="0" t="s">
        <v>15</v>
      </c>
      <c r="H306" s="0" t="n">
        <v>2.94489544186046</v>
      </c>
      <c r="I306" s="0" t="n">
        <v>103.403974125127</v>
      </c>
      <c r="J306" s="0" t="n">
        <v>738</v>
      </c>
      <c r="K306" s="0" t="n">
        <f aca="false">I306*SUMIFS(syst_chauffage!$H$3:$H$27,syst_chauffage!$B$3:$B$27,D306,syst_chauffage!$C$3:$C$27,E306)</f>
        <v>63.9717064200972</v>
      </c>
      <c r="L306" s="12" t="n">
        <f aca="false">H306*SUMIFS(syst_chauffage!$K$3:$K$27,syst_chauffage!$B$3:$B$27,D306,syst_chauffage!$C$3:$C$27,E306)</f>
        <v>2.47427325480779</v>
      </c>
      <c r="N306" s="0" t="str">
        <f aca="false">A306</f>
        <v>Café Hôtel Restaurant</v>
      </c>
      <c r="O306" s="0" t="str">
        <f aca="false">B306</f>
        <v>Hôtel avec restaurant</v>
      </c>
      <c r="P306" s="0" t="str">
        <f aca="false">C306</f>
        <v>Petit Hotel avec restaurant Luxe</v>
      </c>
      <c r="Q306" s="0" t="str">
        <f aca="false">D306</f>
        <v>PAC</v>
      </c>
      <c r="R306" s="0" t="str">
        <f aca="false">E306</f>
        <v>Electricité</v>
      </c>
      <c r="S306" s="0" t="str">
        <f aca="false">F306</f>
        <v>0218690902</v>
      </c>
      <c r="T306" s="0" t="str">
        <f aca="false">G306</f>
        <v>1</v>
      </c>
      <c r="U306" s="0" t="n">
        <f aca="false">L306</f>
        <v>2.47427325480779</v>
      </c>
      <c r="V306" s="0" t="n">
        <f aca="false">K306</f>
        <v>63.9717064200972</v>
      </c>
      <c r="W306" s="0" t="n">
        <f aca="false">J306</f>
        <v>738</v>
      </c>
    </row>
    <row r="307" customFormat="false" ht="12.8" hidden="false" customHeight="false" outlineLevel="0" collapsed="false">
      <c r="A307" s="0" t="s">
        <v>73</v>
      </c>
      <c r="B307" s="0" t="s">
        <v>264</v>
      </c>
      <c r="C307" s="0" t="s">
        <v>413</v>
      </c>
      <c r="D307" s="0" t="s">
        <v>42</v>
      </c>
      <c r="E307" s="0" t="s">
        <v>30</v>
      </c>
      <c r="F307" s="0" t="s">
        <v>419</v>
      </c>
      <c r="G307" s="0" t="s">
        <v>15</v>
      </c>
      <c r="H307" s="0" t="n">
        <v>2.80410195348837</v>
      </c>
      <c r="I307" s="0" t="n">
        <v>48.8296919182732</v>
      </c>
      <c r="J307" s="0" t="n">
        <v>738</v>
      </c>
      <c r="K307" s="0" t="n">
        <f aca="false">I307*SUMIFS(syst_chauffage!$H$3:$H$27,syst_chauffage!$B$3:$B$27,D307,syst_chauffage!$C$3:$C$27,E307)</f>
        <v>44.0781837708719</v>
      </c>
      <c r="L307" s="12" t="n">
        <f aca="false">H307*SUMIFS(syst_chauffage!$K$3:$K$27,syst_chauffage!$B$3:$B$27,D307,syst_chauffage!$C$3:$C$27,E307)</f>
        <v>2.49996610303434</v>
      </c>
      <c r="N307" s="0" t="str">
        <f aca="false">A307</f>
        <v>Café Hôtel Restaurant</v>
      </c>
      <c r="O307" s="0" t="str">
        <f aca="false">B307</f>
        <v>Hôtel avec restaurant</v>
      </c>
      <c r="P307" s="0" t="str">
        <f aca="false">C307</f>
        <v>Petit Hotel avec restaurant Luxe</v>
      </c>
      <c r="Q307" s="0" t="str">
        <f aca="false">D307</f>
        <v>Rooftop</v>
      </c>
      <c r="R307" s="0" t="str">
        <f aca="false">E307</f>
        <v>Electricité</v>
      </c>
      <c r="S307" s="0" t="str">
        <f aca="false">F307</f>
        <v>0218691002</v>
      </c>
      <c r="T307" s="0" t="str">
        <f aca="false">G307</f>
        <v>1</v>
      </c>
      <c r="U307" s="0" t="n">
        <f aca="false">L307</f>
        <v>2.49996610303434</v>
      </c>
      <c r="V307" s="0" t="n">
        <f aca="false">K307</f>
        <v>44.0781837708719</v>
      </c>
      <c r="W307" s="0" t="n">
        <f aca="false">J307</f>
        <v>738</v>
      </c>
    </row>
    <row r="308" customFormat="false" ht="12.8" hidden="false" customHeight="false" outlineLevel="0" collapsed="false">
      <c r="A308" s="0" t="s">
        <v>73</v>
      </c>
      <c r="B308" s="0" t="s">
        <v>264</v>
      </c>
      <c r="C308" s="0" t="s">
        <v>413</v>
      </c>
      <c r="D308" s="0" t="s">
        <v>51</v>
      </c>
      <c r="E308" s="0" t="s">
        <v>58</v>
      </c>
      <c r="F308" s="0" t="s">
        <v>420</v>
      </c>
      <c r="G308" s="0" t="s">
        <v>15</v>
      </c>
      <c r="H308" s="0" t="n">
        <v>0.84</v>
      </c>
      <c r="I308" s="0" t="n">
        <v>46.4722302371316</v>
      </c>
      <c r="J308" s="0" t="n">
        <v>935</v>
      </c>
      <c r="K308" s="0" t="n">
        <f aca="false">I308*SUMIFS(syst_chauffage!$H$3:$H$27,syst_chauffage!$B$3:$B$27,D308,syst_chauffage!$C$3:$C$27,E308)</f>
        <v>99.1717164133273</v>
      </c>
      <c r="L308" s="12" t="n">
        <f aca="false">H308*SUMIFS(syst_chauffage!$K$3:$K$27,syst_chauffage!$B$3:$B$27,D308,syst_chauffage!$C$3:$C$27,E308)</f>
        <v>0.84</v>
      </c>
      <c r="N308" s="0" t="str">
        <f aca="false">A308</f>
        <v>Café Hôtel Restaurant</v>
      </c>
      <c r="O308" s="0" t="str">
        <f aca="false">B308</f>
        <v>Hôtel avec restaurant</v>
      </c>
      <c r="P308" s="0" t="str">
        <f aca="false">C308</f>
        <v>Petit Hotel avec restaurant Luxe</v>
      </c>
      <c r="Q308" s="0" t="str">
        <f aca="false">D308</f>
        <v>Autre système centralisé performant</v>
      </c>
      <c r="R308" s="0" t="str">
        <f aca="false">E308</f>
        <v>Urbain</v>
      </c>
      <c r="S308" s="0" t="str">
        <f aca="false">F308</f>
        <v>0218692106</v>
      </c>
      <c r="T308" s="0" t="str">
        <f aca="false">G308</f>
        <v>1</v>
      </c>
      <c r="U308" s="0" t="n">
        <f aca="false">L308</f>
        <v>0.84</v>
      </c>
      <c r="V308" s="0" t="n">
        <f aca="false">K308</f>
        <v>99.1717164133273</v>
      </c>
      <c r="W308" s="0" t="n">
        <f aca="false">J308</f>
        <v>935</v>
      </c>
    </row>
    <row r="309" customFormat="false" ht="12.8" hidden="false" customHeight="false" outlineLevel="0" collapsed="false">
      <c r="A309" s="0" t="s">
        <v>73</v>
      </c>
      <c r="B309" s="0" t="s">
        <v>264</v>
      </c>
      <c r="C309" s="0" t="s">
        <v>413</v>
      </c>
      <c r="D309" s="0" t="s">
        <v>27</v>
      </c>
      <c r="E309" s="0" t="s">
        <v>23</v>
      </c>
      <c r="F309" s="0" t="s">
        <v>421</v>
      </c>
      <c r="G309" s="0" t="s">
        <v>15</v>
      </c>
      <c r="H309" s="0" t="n">
        <v>0.760442591056032</v>
      </c>
      <c r="I309" s="0" t="n">
        <v>31.0087421678093</v>
      </c>
      <c r="J309" s="0" t="n">
        <v>1064</v>
      </c>
      <c r="K309" s="0" t="n">
        <f aca="false">I309*SUMIFS(syst_chauffage!$H$3:$H$27,syst_chauffage!$B$3:$B$27,D309,syst_chauffage!$C$3:$C$27,E309)</f>
        <v>79.5189158586779</v>
      </c>
      <c r="L309" s="12" t="n">
        <f aca="false">H309*SUMIFS(syst_chauffage!$K$3:$K$27,syst_chauffage!$B$3:$B$27,D309,syst_chauffage!$C$3:$C$27,E309)</f>
        <v>0.760442591056032</v>
      </c>
      <c r="N309" s="0" t="str">
        <f aca="false">A309</f>
        <v>Café Hôtel Restaurant</v>
      </c>
      <c r="O309" s="0" t="str">
        <f aca="false">B309</f>
        <v>Hôtel avec restaurant</v>
      </c>
      <c r="P309" s="0" t="str">
        <f aca="false">C309</f>
        <v>Petit Hotel avec restaurant Luxe</v>
      </c>
      <c r="Q309" s="0" t="str">
        <f aca="false">D309</f>
        <v>Chaudière condensation fioul</v>
      </c>
      <c r="R309" s="0" t="str">
        <f aca="false">E309</f>
        <v>Fioul</v>
      </c>
      <c r="S309" s="0" t="str">
        <f aca="false">F309</f>
        <v>0218692303</v>
      </c>
      <c r="T309" s="0" t="str">
        <f aca="false">G309</f>
        <v>1</v>
      </c>
      <c r="U309" s="0" t="n">
        <f aca="false">L309</f>
        <v>0.760442591056032</v>
      </c>
      <c r="V309" s="0" t="n">
        <f aca="false">K309</f>
        <v>79.5189158586779</v>
      </c>
      <c r="W309" s="0" t="n">
        <f aca="false">J309</f>
        <v>1064</v>
      </c>
    </row>
    <row r="310" customFormat="false" ht="12.8" hidden="false" customHeight="false" outlineLevel="0" collapsed="false">
      <c r="A310" s="0" t="s">
        <v>73</v>
      </c>
      <c r="B310" s="0" t="s">
        <v>264</v>
      </c>
      <c r="C310" s="0" t="s">
        <v>413</v>
      </c>
      <c r="D310" s="0" t="s">
        <v>18</v>
      </c>
      <c r="E310" s="0" t="s">
        <v>14</v>
      </c>
      <c r="F310" s="0" t="s">
        <v>422</v>
      </c>
      <c r="G310" s="0" t="s">
        <v>15</v>
      </c>
      <c r="H310" s="0" t="n">
        <v>0.98804509048525</v>
      </c>
      <c r="I310" s="0" t="n">
        <v>22.3442898042191</v>
      </c>
      <c r="J310" s="0" t="n">
        <v>1064</v>
      </c>
      <c r="K310" s="0" t="n">
        <f aca="false">I310*SUMIFS(syst_chauffage!$H$3:$H$27,syst_chauffage!$B$3:$B$27,D310,syst_chauffage!$C$3:$C$27,E310)</f>
        <v>60.8866015315665</v>
      </c>
      <c r="L310" s="12" t="n">
        <f aca="false">H310*SUMIFS(syst_chauffage!$K$3:$K$27,syst_chauffage!$B$3:$B$27,D310,syst_chauffage!$C$3:$C$27,E310)</f>
        <v>0.959833330646678</v>
      </c>
      <c r="N310" s="0" t="str">
        <f aca="false">A310</f>
        <v>Café Hôtel Restaurant</v>
      </c>
      <c r="O310" s="0" t="str">
        <f aca="false">B310</f>
        <v>Hôtel avec restaurant</v>
      </c>
      <c r="P310" s="0" t="str">
        <f aca="false">C310</f>
        <v>Petit Hotel avec restaurant Luxe</v>
      </c>
      <c r="Q310" s="0" t="str">
        <f aca="false">D310</f>
        <v>Chaudière condensation gaz</v>
      </c>
      <c r="R310" s="0" t="str">
        <f aca="false">E310</f>
        <v>Gaz</v>
      </c>
      <c r="S310" s="0" t="str">
        <f aca="false">F310</f>
        <v>0218692404</v>
      </c>
      <c r="T310" s="0" t="str">
        <f aca="false">G310</f>
        <v>1</v>
      </c>
      <c r="U310" s="0" t="n">
        <f aca="false">L310</f>
        <v>0.959833330646678</v>
      </c>
      <c r="V310" s="0" t="n">
        <f aca="false">K310</f>
        <v>60.8866015315665</v>
      </c>
      <c r="W310" s="0" t="n">
        <f aca="false">J310</f>
        <v>1064</v>
      </c>
    </row>
    <row r="311" customFormat="false" ht="12.8" hidden="false" customHeight="false" outlineLevel="0" collapsed="false">
      <c r="A311" s="0" t="s">
        <v>73</v>
      </c>
      <c r="B311" s="0" t="s">
        <v>264</v>
      </c>
      <c r="C311" s="0" t="s">
        <v>413</v>
      </c>
      <c r="D311" s="0" t="s">
        <v>32</v>
      </c>
      <c r="E311" s="0" t="s">
        <v>30</v>
      </c>
      <c r="F311" s="0" t="s">
        <v>423</v>
      </c>
      <c r="G311" s="0" t="s">
        <v>15</v>
      </c>
      <c r="H311" s="0" t="n">
        <v>1</v>
      </c>
      <c r="I311" s="0" t="n">
        <v>12</v>
      </c>
      <c r="J311" s="0" t="n">
        <v>0</v>
      </c>
      <c r="K311" s="0" t="n">
        <f aca="false">I311*SUMIFS(syst_chauffage!$H$3:$H$27,syst_chauffage!$B$3:$B$27,D311,syst_chauffage!$C$3:$C$27,E311)</f>
        <v>12</v>
      </c>
      <c r="L311" s="12" t="n">
        <f aca="false">H311*SUMIFS(syst_chauffage!$K$3:$K$27,syst_chauffage!$B$3:$B$27,D311,syst_chauffage!$C$3:$C$27,E311)</f>
        <v>1</v>
      </c>
      <c r="N311" s="0" t="str">
        <f aca="false">A311</f>
        <v>Café Hôtel Restaurant</v>
      </c>
      <c r="O311" s="0" t="str">
        <f aca="false">B311</f>
        <v>Hôtel avec restaurant</v>
      </c>
      <c r="P311" s="0" t="str">
        <f aca="false">C311</f>
        <v>Petit Hotel avec restaurant Luxe</v>
      </c>
      <c r="Q311" s="0" t="str">
        <f aca="false">D311</f>
        <v>Electrique direct performant</v>
      </c>
      <c r="R311" s="0" t="str">
        <f aca="false">E311</f>
        <v>Electricité</v>
      </c>
      <c r="S311" s="0" t="str">
        <f aca="false">F311</f>
        <v>0218692602</v>
      </c>
      <c r="T311" s="0" t="str">
        <f aca="false">G311</f>
        <v>1</v>
      </c>
      <c r="U311" s="0" t="n">
        <f aca="false">L311</f>
        <v>1</v>
      </c>
      <c r="V311" s="0" t="n">
        <f aca="false">K311</f>
        <v>12</v>
      </c>
      <c r="W311" s="0" t="n">
        <f aca="false">J311</f>
        <v>0</v>
      </c>
    </row>
    <row r="312" customFormat="false" ht="12.8" hidden="false" customHeight="false" outlineLevel="0" collapsed="false">
      <c r="A312" s="0" t="s">
        <v>73</v>
      </c>
      <c r="B312" s="0" t="s">
        <v>264</v>
      </c>
      <c r="C312" s="0" t="s">
        <v>413</v>
      </c>
      <c r="D312" s="0" t="s">
        <v>38</v>
      </c>
      <c r="E312" s="0" t="s">
        <v>30</v>
      </c>
      <c r="F312" s="0" t="s">
        <v>424</v>
      </c>
      <c r="G312" s="0" t="s">
        <v>15</v>
      </c>
      <c r="H312" s="0" t="n">
        <v>3.39795627906976</v>
      </c>
      <c r="I312" s="0" t="n">
        <v>123.09996919658</v>
      </c>
      <c r="J312" s="0" t="n">
        <v>792</v>
      </c>
      <c r="K312" s="0" t="n">
        <f aca="false">I312*SUMIFS(syst_chauffage!$H$3:$H$27,syst_chauffage!$B$3:$B$27,D312,syst_chauffage!$C$3:$C$27,E312)</f>
        <v>124.428685888756</v>
      </c>
      <c r="L312" s="12" t="n">
        <f aca="false">H312*SUMIFS(syst_chauffage!$K$3:$K$27,syst_chauffage!$B$3:$B$27,D312,syst_chauffage!$C$3:$C$27,E312)</f>
        <v>3.03986496519792</v>
      </c>
      <c r="N312" s="0" t="str">
        <f aca="false">A312</f>
        <v>Café Hôtel Restaurant</v>
      </c>
      <c r="O312" s="0" t="str">
        <f aca="false">B312</f>
        <v>Hôtel avec restaurant</v>
      </c>
      <c r="P312" s="0" t="str">
        <f aca="false">C312</f>
        <v>Petit Hotel avec restaurant Luxe</v>
      </c>
      <c r="Q312" s="0" t="str">
        <f aca="false">D312</f>
        <v>PAC performant</v>
      </c>
      <c r="R312" s="0" t="str">
        <f aca="false">E312</f>
        <v>Electricité</v>
      </c>
      <c r="S312" s="0" t="str">
        <f aca="false">F312</f>
        <v>0218692902</v>
      </c>
      <c r="T312" s="0" t="str">
        <f aca="false">G312</f>
        <v>1</v>
      </c>
      <c r="U312" s="0" t="n">
        <f aca="false">L312</f>
        <v>3.03986496519792</v>
      </c>
      <c r="V312" s="0" t="n">
        <f aca="false">K312</f>
        <v>124.428685888756</v>
      </c>
      <c r="W312" s="0" t="n">
        <f aca="false">J312</f>
        <v>792</v>
      </c>
    </row>
    <row r="313" customFormat="false" ht="12.8" hidden="false" customHeight="false" outlineLevel="0" collapsed="false">
      <c r="A313" s="0" t="s">
        <v>73</v>
      </c>
      <c r="B313" s="0" t="s">
        <v>264</v>
      </c>
      <c r="C313" s="0" t="s">
        <v>413</v>
      </c>
      <c r="D313" s="0" t="s">
        <v>46</v>
      </c>
      <c r="E313" s="0" t="s">
        <v>30</v>
      </c>
      <c r="F313" s="0" t="s">
        <v>425</v>
      </c>
      <c r="G313" s="0" t="s">
        <v>15</v>
      </c>
      <c r="H313" s="0" t="n">
        <v>3.32861023255814</v>
      </c>
      <c r="I313" s="0" t="n">
        <v>58.1305856169919</v>
      </c>
      <c r="J313" s="0" t="n">
        <v>792</v>
      </c>
      <c r="K313" s="0" t="n">
        <f aca="false">I313*SUMIFS(syst_chauffage!$H$3:$H$27,syst_chauffage!$B$3:$B$27,D313,syst_chauffage!$C$3:$C$27,E313)</f>
        <v>100.851187954888</v>
      </c>
      <c r="L313" s="12" t="n">
        <f aca="false">H313*SUMIFS(syst_chauffage!$K$3:$K$27,syst_chauffage!$B$3:$B$27,D313,syst_chauffage!$C$3:$C$27,E313)</f>
        <v>3.00077723502174</v>
      </c>
      <c r="N313" s="0" t="str">
        <f aca="false">A313</f>
        <v>Café Hôtel Restaurant</v>
      </c>
      <c r="O313" s="0" t="str">
        <f aca="false">B313</f>
        <v>Hôtel avec restaurant</v>
      </c>
      <c r="P313" s="0" t="str">
        <f aca="false">C313</f>
        <v>Petit Hotel avec restaurant Luxe</v>
      </c>
      <c r="Q313" s="0" t="str">
        <f aca="false">D313</f>
        <v>Rooftop performant</v>
      </c>
      <c r="R313" s="0" t="str">
        <f aca="false">E313</f>
        <v>Electricité</v>
      </c>
      <c r="S313" s="0" t="str">
        <f aca="false">F313</f>
        <v>0218693002</v>
      </c>
      <c r="T313" s="0" t="str">
        <f aca="false">G313</f>
        <v>1</v>
      </c>
      <c r="U313" s="0" t="n">
        <f aca="false">L313</f>
        <v>3.00077723502174</v>
      </c>
      <c r="V313" s="0" t="n">
        <f aca="false">K313</f>
        <v>100.851187954888</v>
      </c>
      <c r="W313" s="0" t="n">
        <f aca="false">J313</f>
        <v>792</v>
      </c>
    </row>
    <row r="314" customFormat="false" ht="12.8" hidden="false" customHeight="false" outlineLevel="0" collapsed="false">
      <c r="A314" s="0" t="s">
        <v>73</v>
      </c>
      <c r="B314" s="0" t="s">
        <v>426</v>
      </c>
      <c r="C314" s="0" t="s">
        <v>427</v>
      </c>
      <c r="D314" s="0" t="s">
        <v>19</v>
      </c>
      <c r="E314" s="0" t="s">
        <v>57</v>
      </c>
      <c r="F314" s="0" t="s">
        <v>428</v>
      </c>
      <c r="G314" s="0" t="s">
        <v>15</v>
      </c>
      <c r="H314" s="0" t="n">
        <v>0.733621187309296</v>
      </c>
      <c r="I314" s="0" t="n">
        <v>20.2878277915504</v>
      </c>
      <c r="J314" s="0" t="n">
        <v>0</v>
      </c>
      <c r="K314" s="0" t="n">
        <f aca="false">I314*SUMIFS(syst_chauffage!$H$3:$H$27,syst_chauffage!$B$3:$B$27,D314,syst_chauffage!$C$3:$C$27,E314)</f>
        <v>28.2503269598903</v>
      </c>
      <c r="L314" s="12" t="n">
        <f aca="false">H314*SUMIFS(syst_chauffage!$K$3:$K$27,syst_chauffage!$B$3:$B$27,D314,syst_chauffage!$C$3:$C$27,E314)</f>
        <v>0.733621187309296</v>
      </c>
      <c r="N314" s="0" t="str">
        <f aca="false">A314</f>
        <v>Café Hôtel Restaurant</v>
      </c>
      <c r="O314" s="0" t="str">
        <f aca="false">B314</f>
        <v>Hôtel sans restaurant</v>
      </c>
      <c r="P314" s="0" t="str">
        <f aca="false">C314</f>
        <v>Grand Hotel sans restaurant Bas de gamme</v>
      </c>
      <c r="Q314" s="0" t="str">
        <f aca="false">D314</f>
        <v>Autre système centralisé</v>
      </c>
      <c r="R314" s="0" t="str">
        <f aca="false">E314</f>
        <v>Autres</v>
      </c>
      <c r="S314" s="0" t="str">
        <f aca="false">F314</f>
        <v>0219230101</v>
      </c>
      <c r="T314" s="0" t="str">
        <f aca="false">G314</f>
        <v>1</v>
      </c>
      <c r="U314" s="0" t="n">
        <f aca="false">L314</f>
        <v>0.733621187309296</v>
      </c>
      <c r="V314" s="0" t="n">
        <f aca="false">K314</f>
        <v>28.2503269598903</v>
      </c>
      <c r="W314" s="0" t="n">
        <f aca="false">J314</f>
        <v>0</v>
      </c>
    </row>
    <row r="315" customFormat="false" ht="12.8" hidden="false" customHeight="false" outlineLevel="0" collapsed="false">
      <c r="A315" s="0" t="s">
        <v>73</v>
      </c>
      <c r="B315" s="0" t="s">
        <v>426</v>
      </c>
      <c r="C315" s="0" t="s">
        <v>427</v>
      </c>
      <c r="D315" s="0" t="s">
        <v>19</v>
      </c>
      <c r="E315" s="0" t="s">
        <v>58</v>
      </c>
      <c r="F315" s="0" t="s">
        <v>429</v>
      </c>
      <c r="G315" s="0" t="s">
        <v>15</v>
      </c>
      <c r="H315" s="0" t="n">
        <v>0.663603926695662</v>
      </c>
      <c r="I315" s="0" t="n">
        <v>20.3847559183241</v>
      </c>
      <c r="J315" s="0" t="n">
        <v>935</v>
      </c>
      <c r="K315" s="0" t="n">
        <f aca="false">I315*SUMIFS(syst_chauffage!$H$3:$H$27,syst_chauffage!$B$3:$B$27,D315,syst_chauffage!$C$3:$C$27,E315)</f>
        <v>33.5318958929116</v>
      </c>
      <c r="L315" s="12" t="n">
        <f aca="false">H315*SUMIFS(syst_chauffage!$K$3:$K$27,syst_chauffage!$B$3:$B$27,D315,syst_chauffage!$C$3:$C$27,E315)</f>
        <v>0.663603926695662</v>
      </c>
      <c r="N315" s="0" t="str">
        <f aca="false">A315</f>
        <v>Café Hôtel Restaurant</v>
      </c>
      <c r="O315" s="0" t="str">
        <f aca="false">B315</f>
        <v>Hôtel sans restaurant</v>
      </c>
      <c r="P315" s="0" t="str">
        <f aca="false">C315</f>
        <v>Grand Hotel sans restaurant Bas de gamme</v>
      </c>
      <c r="Q315" s="0" t="str">
        <f aca="false">D315</f>
        <v>Autre système centralisé</v>
      </c>
      <c r="R315" s="0" t="str">
        <f aca="false">E315</f>
        <v>Urbain</v>
      </c>
      <c r="S315" s="0" t="str">
        <f aca="false">F315</f>
        <v>0219230106</v>
      </c>
      <c r="T315" s="0" t="str">
        <f aca="false">G315</f>
        <v>1</v>
      </c>
      <c r="U315" s="0" t="n">
        <f aca="false">L315</f>
        <v>0.663603926695662</v>
      </c>
      <c r="V315" s="0" t="n">
        <f aca="false">K315</f>
        <v>33.5318958929116</v>
      </c>
      <c r="W315" s="0" t="n">
        <f aca="false">J315</f>
        <v>935</v>
      </c>
    </row>
    <row r="316" customFormat="false" ht="12.8" hidden="false" customHeight="false" outlineLevel="0" collapsed="false">
      <c r="A316" s="0" t="s">
        <v>73</v>
      </c>
      <c r="B316" s="0" t="s">
        <v>426</v>
      </c>
      <c r="C316" s="0" t="s">
        <v>427</v>
      </c>
      <c r="D316" s="0" t="s">
        <v>22</v>
      </c>
      <c r="E316" s="0" t="s">
        <v>23</v>
      </c>
      <c r="F316" s="0" t="s">
        <v>430</v>
      </c>
      <c r="G316" s="0" t="s">
        <v>15</v>
      </c>
      <c r="H316" s="0" t="n">
        <v>0.565716109444711</v>
      </c>
      <c r="I316" s="0" t="n">
        <v>12.612336426809</v>
      </c>
      <c r="J316" s="0" t="n">
        <v>0</v>
      </c>
      <c r="K316" s="0" t="n">
        <f aca="false">I316*SUMIFS(syst_chauffage!$H$3:$H$27,syst_chauffage!$B$3:$B$27,D316,syst_chauffage!$C$3:$C$27,E316)</f>
        <v>22.2106083289205</v>
      </c>
      <c r="L316" s="12" t="n">
        <f aca="false">H316*SUMIFS(syst_chauffage!$K$3:$K$27,syst_chauffage!$B$3:$B$27,D316,syst_chauffage!$C$3:$C$27,E316)</f>
        <v>0.565716109444711</v>
      </c>
      <c r="N316" s="0" t="str">
        <f aca="false">A316</f>
        <v>Café Hôtel Restaurant</v>
      </c>
      <c r="O316" s="0" t="str">
        <f aca="false">B316</f>
        <v>Hôtel sans restaurant</v>
      </c>
      <c r="P316" s="0" t="str">
        <f aca="false">C316</f>
        <v>Grand Hotel sans restaurant Bas de gamme</v>
      </c>
      <c r="Q316" s="0" t="str">
        <f aca="false">D316</f>
        <v>Chaudière fioul</v>
      </c>
      <c r="R316" s="0" t="str">
        <f aca="false">E316</f>
        <v>Fioul</v>
      </c>
      <c r="S316" s="0" t="str">
        <f aca="false">F316</f>
        <v>0219230303</v>
      </c>
      <c r="T316" s="0" t="str">
        <f aca="false">G316</f>
        <v>1</v>
      </c>
      <c r="U316" s="0" t="n">
        <f aca="false">L316</f>
        <v>0.565716109444711</v>
      </c>
      <c r="V316" s="0" t="n">
        <f aca="false">K316</f>
        <v>22.2106083289205</v>
      </c>
      <c r="W316" s="0" t="n">
        <f aca="false">J316</f>
        <v>0</v>
      </c>
    </row>
    <row r="317" customFormat="false" ht="12.8" hidden="false" customHeight="false" outlineLevel="0" collapsed="false">
      <c r="A317" s="0" t="s">
        <v>73</v>
      </c>
      <c r="B317" s="0" t="s">
        <v>426</v>
      </c>
      <c r="C317" s="0" t="s">
        <v>427</v>
      </c>
      <c r="D317" s="0" t="s">
        <v>13</v>
      </c>
      <c r="E317" s="0" t="s">
        <v>14</v>
      </c>
      <c r="F317" s="0" t="s">
        <v>431</v>
      </c>
      <c r="G317" s="0" t="s">
        <v>15</v>
      </c>
      <c r="H317" s="0" t="n">
        <v>0.681409734890702</v>
      </c>
      <c r="I317" s="0" t="n">
        <v>9.18741123319378</v>
      </c>
      <c r="J317" s="0" t="n">
        <v>462</v>
      </c>
      <c r="K317" s="0" t="n">
        <f aca="false">I317*SUMIFS(syst_chauffage!$H$3:$H$27,syst_chauffage!$B$3:$B$27,D317,syst_chauffage!$C$3:$C$27,E317)</f>
        <v>18.5548198100814</v>
      </c>
      <c r="L317" s="12" t="n">
        <f aca="false">H317*SUMIFS(syst_chauffage!$K$3:$K$27,syst_chauffage!$B$3:$B$27,D317,syst_chauffage!$C$3:$C$27,E317)</f>
        <v>0.681409734890702</v>
      </c>
      <c r="N317" s="0" t="str">
        <f aca="false">A317</f>
        <v>Café Hôtel Restaurant</v>
      </c>
      <c r="O317" s="0" t="str">
        <f aca="false">B317</f>
        <v>Hôtel sans restaurant</v>
      </c>
      <c r="P317" s="0" t="str">
        <f aca="false">C317</f>
        <v>Grand Hotel sans restaurant Bas de gamme</v>
      </c>
      <c r="Q317" s="0" t="str">
        <f aca="false">D317</f>
        <v>Chaudière gaz</v>
      </c>
      <c r="R317" s="0" t="str">
        <f aca="false">E317</f>
        <v>Gaz</v>
      </c>
      <c r="S317" s="0" t="str">
        <f aca="false">F317</f>
        <v>0219230404</v>
      </c>
      <c r="T317" s="0" t="str">
        <f aca="false">G317</f>
        <v>1</v>
      </c>
      <c r="U317" s="0" t="n">
        <f aca="false">L317</f>
        <v>0.681409734890702</v>
      </c>
      <c r="V317" s="0" t="n">
        <f aca="false">K317</f>
        <v>18.5548198100814</v>
      </c>
      <c r="W317" s="0" t="n">
        <f aca="false">J317</f>
        <v>462</v>
      </c>
    </row>
    <row r="318" customFormat="false" ht="12.8" hidden="false" customHeight="false" outlineLevel="0" collapsed="false">
      <c r="A318" s="0" t="s">
        <v>73</v>
      </c>
      <c r="B318" s="0" t="s">
        <v>426</v>
      </c>
      <c r="C318" s="0" t="s">
        <v>427</v>
      </c>
      <c r="D318" s="0" t="s">
        <v>29</v>
      </c>
      <c r="E318" s="0" t="s">
        <v>30</v>
      </c>
      <c r="F318" s="0" t="s">
        <v>432</v>
      </c>
      <c r="G318" s="0" t="s">
        <v>15</v>
      </c>
      <c r="H318" s="0" t="n">
        <v>0.919999999999999</v>
      </c>
      <c r="I318" s="0" t="n">
        <v>10.4</v>
      </c>
      <c r="J318" s="0" t="n">
        <v>0</v>
      </c>
      <c r="K318" s="0" t="n">
        <f aca="false">I318*SUMIFS(syst_chauffage!$H$3:$H$27,syst_chauffage!$B$3:$B$27,D318,syst_chauffage!$C$3:$C$27,E318)</f>
        <v>3</v>
      </c>
      <c r="L318" s="12" t="n">
        <f aca="false">H318*SUMIFS(syst_chauffage!$K$3:$K$27,syst_chauffage!$B$3:$B$27,D318,syst_chauffage!$C$3:$C$27,E318)</f>
        <v>0.919999999999999</v>
      </c>
      <c r="N318" s="0" t="str">
        <f aca="false">A318</f>
        <v>Café Hôtel Restaurant</v>
      </c>
      <c r="O318" s="0" t="str">
        <f aca="false">B318</f>
        <v>Hôtel sans restaurant</v>
      </c>
      <c r="P318" s="0" t="str">
        <f aca="false">C318</f>
        <v>Grand Hotel sans restaurant Bas de gamme</v>
      </c>
      <c r="Q318" s="0" t="str">
        <f aca="false">D318</f>
        <v>Electrique direct</v>
      </c>
      <c r="R318" s="0" t="str">
        <f aca="false">E318</f>
        <v>Electricité</v>
      </c>
      <c r="S318" s="0" t="str">
        <f aca="false">F318</f>
        <v>0219230602</v>
      </c>
      <c r="T318" s="0" t="str">
        <f aca="false">G318</f>
        <v>1</v>
      </c>
      <c r="U318" s="0" t="n">
        <f aca="false">L318</f>
        <v>0.919999999999999</v>
      </c>
      <c r="V318" s="0" t="n">
        <f aca="false">K318</f>
        <v>3</v>
      </c>
      <c r="W318" s="0" t="n">
        <f aca="false">J318</f>
        <v>0</v>
      </c>
    </row>
    <row r="319" customFormat="false" ht="12.8" hidden="false" customHeight="false" outlineLevel="0" collapsed="false">
      <c r="A319" s="0" t="s">
        <v>73</v>
      </c>
      <c r="B319" s="0" t="s">
        <v>426</v>
      </c>
      <c r="C319" s="0" t="s">
        <v>427</v>
      </c>
      <c r="D319" s="0" t="s">
        <v>36</v>
      </c>
      <c r="E319" s="0" t="s">
        <v>30</v>
      </c>
      <c r="F319" s="0" t="s">
        <v>433</v>
      </c>
      <c r="G319" s="0" t="s">
        <v>15</v>
      </c>
      <c r="H319" s="0" t="n">
        <v>2.94489544186046</v>
      </c>
      <c r="I319" s="0" t="n">
        <v>54.5654004625513</v>
      </c>
      <c r="J319" s="0" t="n">
        <v>738</v>
      </c>
      <c r="K319" s="0" t="n">
        <f aca="false">I319*SUMIFS(syst_chauffage!$H$3:$H$27,syst_chauffage!$B$3:$B$27,D319,syst_chauffage!$C$3:$C$27,E319)</f>
        <v>33.7573271106719</v>
      </c>
      <c r="L319" s="12" t="n">
        <f aca="false">H319*SUMIFS(syst_chauffage!$K$3:$K$27,syst_chauffage!$B$3:$B$27,D319,syst_chauffage!$C$3:$C$27,E319)</f>
        <v>2.47427325480779</v>
      </c>
      <c r="N319" s="0" t="str">
        <f aca="false">A319</f>
        <v>Café Hôtel Restaurant</v>
      </c>
      <c r="O319" s="0" t="str">
        <f aca="false">B319</f>
        <v>Hôtel sans restaurant</v>
      </c>
      <c r="P319" s="0" t="str">
        <f aca="false">C319</f>
        <v>Grand Hotel sans restaurant Bas de gamme</v>
      </c>
      <c r="Q319" s="0" t="str">
        <f aca="false">D319</f>
        <v>PAC</v>
      </c>
      <c r="R319" s="0" t="str">
        <f aca="false">E319</f>
        <v>Electricité</v>
      </c>
      <c r="S319" s="0" t="str">
        <f aca="false">F319</f>
        <v>0219230902</v>
      </c>
      <c r="T319" s="0" t="str">
        <f aca="false">G319</f>
        <v>1</v>
      </c>
      <c r="U319" s="0" t="n">
        <f aca="false">L319</f>
        <v>2.47427325480779</v>
      </c>
      <c r="V319" s="0" t="n">
        <f aca="false">K319</f>
        <v>33.7573271106719</v>
      </c>
      <c r="W319" s="0" t="n">
        <f aca="false">J319</f>
        <v>738</v>
      </c>
    </row>
    <row r="320" customFormat="false" ht="12.8" hidden="false" customHeight="false" outlineLevel="0" collapsed="false">
      <c r="A320" s="0" t="s">
        <v>73</v>
      </c>
      <c r="B320" s="0" t="s">
        <v>426</v>
      </c>
      <c r="C320" s="0" t="s">
        <v>427</v>
      </c>
      <c r="D320" s="0" t="s">
        <v>42</v>
      </c>
      <c r="E320" s="0" t="s">
        <v>30</v>
      </c>
      <c r="F320" s="0" t="s">
        <v>434</v>
      </c>
      <c r="G320" s="0" t="s">
        <v>15</v>
      </c>
      <c r="H320" s="0" t="n">
        <v>2.80410195348837</v>
      </c>
      <c r="I320" s="0" t="n">
        <v>24.8337912722315</v>
      </c>
      <c r="J320" s="0" t="n">
        <v>738</v>
      </c>
      <c r="K320" s="0" t="n">
        <f aca="false">I320*SUMIFS(syst_chauffage!$H$3:$H$27,syst_chauffage!$B$3:$B$27,D320,syst_chauffage!$C$3:$C$27,E320)</f>
        <v>22.4172705667893</v>
      </c>
      <c r="L320" s="12" t="n">
        <f aca="false">H320*SUMIFS(syst_chauffage!$K$3:$K$27,syst_chauffage!$B$3:$B$27,D320,syst_chauffage!$C$3:$C$27,E320)</f>
        <v>2.49996610303434</v>
      </c>
      <c r="N320" s="0" t="str">
        <f aca="false">A320</f>
        <v>Café Hôtel Restaurant</v>
      </c>
      <c r="O320" s="0" t="str">
        <f aca="false">B320</f>
        <v>Hôtel sans restaurant</v>
      </c>
      <c r="P320" s="0" t="str">
        <f aca="false">C320</f>
        <v>Grand Hotel sans restaurant Bas de gamme</v>
      </c>
      <c r="Q320" s="0" t="str">
        <f aca="false">D320</f>
        <v>Rooftop</v>
      </c>
      <c r="R320" s="0" t="str">
        <f aca="false">E320</f>
        <v>Electricité</v>
      </c>
      <c r="S320" s="0" t="str">
        <f aca="false">F320</f>
        <v>0219231002</v>
      </c>
      <c r="T320" s="0" t="str">
        <f aca="false">G320</f>
        <v>1</v>
      </c>
      <c r="U320" s="0" t="n">
        <f aca="false">L320</f>
        <v>2.49996610303434</v>
      </c>
      <c r="V320" s="0" t="n">
        <f aca="false">K320</f>
        <v>22.4172705667893</v>
      </c>
      <c r="W320" s="0" t="n">
        <f aca="false">J320</f>
        <v>738</v>
      </c>
    </row>
    <row r="321" customFormat="false" ht="12.8" hidden="false" customHeight="false" outlineLevel="0" collapsed="false">
      <c r="A321" s="0" t="s">
        <v>73</v>
      </c>
      <c r="B321" s="0" t="s">
        <v>426</v>
      </c>
      <c r="C321" s="0" t="s">
        <v>427</v>
      </c>
      <c r="D321" s="0" t="s">
        <v>51</v>
      </c>
      <c r="E321" s="0" t="s">
        <v>57</v>
      </c>
      <c r="F321" s="0" t="s">
        <v>435</v>
      </c>
      <c r="G321" s="0" t="s">
        <v>15</v>
      </c>
      <c r="H321" s="0" t="n">
        <v>0.84648598535688</v>
      </c>
      <c r="I321" s="0" t="n">
        <v>24.1521759423219</v>
      </c>
      <c r="J321" s="0" t="n">
        <v>0</v>
      </c>
      <c r="K321" s="0" t="n">
        <f aca="false">I321*SUMIFS(syst_chauffage!$H$3:$H$27,syst_chauffage!$B$3:$B$27,D321,syst_chauffage!$C$3:$C$27,E321)</f>
        <v>51.1749311099498</v>
      </c>
      <c r="L321" s="12" t="n">
        <f aca="false">H321*SUMIFS(syst_chauffage!$K$3:$K$27,syst_chauffage!$B$3:$B$27,D321,syst_chauffage!$C$3:$C$27,E321)</f>
        <v>0.84648598535688</v>
      </c>
      <c r="N321" s="0" t="str">
        <f aca="false">A321</f>
        <v>Café Hôtel Restaurant</v>
      </c>
      <c r="O321" s="0" t="str">
        <f aca="false">B321</f>
        <v>Hôtel sans restaurant</v>
      </c>
      <c r="P321" s="0" t="str">
        <f aca="false">C321</f>
        <v>Grand Hotel sans restaurant Bas de gamme</v>
      </c>
      <c r="Q321" s="0" t="str">
        <f aca="false">D321</f>
        <v>Autre système centralisé performant</v>
      </c>
      <c r="R321" s="0" t="str">
        <f aca="false">E321</f>
        <v>Autres</v>
      </c>
      <c r="S321" s="0" t="str">
        <f aca="false">F321</f>
        <v>0219232101</v>
      </c>
      <c r="T321" s="0" t="str">
        <f aca="false">G321</f>
        <v>1</v>
      </c>
      <c r="U321" s="0" t="n">
        <f aca="false">L321</f>
        <v>0.84648598535688</v>
      </c>
      <c r="V321" s="0" t="n">
        <f aca="false">K321</f>
        <v>51.1749311099498</v>
      </c>
      <c r="W321" s="0" t="n">
        <f aca="false">J321</f>
        <v>0</v>
      </c>
    </row>
    <row r="322" customFormat="false" ht="12.8" hidden="false" customHeight="false" outlineLevel="0" collapsed="false">
      <c r="A322" s="0" t="s">
        <v>73</v>
      </c>
      <c r="B322" s="0" t="s">
        <v>426</v>
      </c>
      <c r="C322" s="0" t="s">
        <v>427</v>
      </c>
      <c r="D322" s="0" t="s">
        <v>51</v>
      </c>
      <c r="E322" s="0" t="s">
        <v>58</v>
      </c>
      <c r="F322" s="0" t="s">
        <v>436</v>
      </c>
      <c r="G322" s="0" t="s">
        <v>15</v>
      </c>
      <c r="H322" s="0" t="n">
        <v>0.765696838494994</v>
      </c>
      <c r="I322" s="0" t="n">
        <v>24.2675665694334</v>
      </c>
      <c r="J322" s="0" t="n">
        <v>935</v>
      </c>
      <c r="K322" s="0" t="n">
        <f aca="false">I322*SUMIFS(syst_chauffage!$H$3:$H$27,syst_chauffage!$B$3:$B$27,D322,syst_chauffage!$C$3:$C$27,E322)</f>
        <v>51.7869750942674</v>
      </c>
      <c r="L322" s="12" t="n">
        <f aca="false">H322*SUMIFS(syst_chauffage!$K$3:$K$27,syst_chauffage!$B$3:$B$27,D322,syst_chauffage!$C$3:$C$27,E322)</f>
        <v>0.765696838494994</v>
      </c>
      <c r="N322" s="0" t="str">
        <f aca="false">A322</f>
        <v>Café Hôtel Restaurant</v>
      </c>
      <c r="O322" s="0" t="str">
        <f aca="false">B322</f>
        <v>Hôtel sans restaurant</v>
      </c>
      <c r="P322" s="0" t="str">
        <f aca="false">C322</f>
        <v>Grand Hotel sans restaurant Bas de gamme</v>
      </c>
      <c r="Q322" s="0" t="str">
        <f aca="false">D322</f>
        <v>Autre système centralisé performant</v>
      </c>
      <c r="R322" s="0" t="str">
        <f aca="false">E322</f>
        <v>Urbain</v>
      </c>
      <c r="S322" s="0" t="str">
        <f aca="false">F322</f>
        <v>0219232106</v>
      </c>
      <c r="T322" s="0" t="str">
        <f aca="false">G322</f>
        <v>1</v>
      </c>
      <c r="U322" s="0" t="n">
        <f aca="false">L322</f>
        <v>0.765696838494994</v>
      </c>
      <c r="V322" s="0" t="n">
        <f aca="false">K322</f>
        <v>51.7869750942674</v>
      </c>
      <c r="W322" s="0" t="n">
        <f aca="false">J322</f>
        <v>935</v>
      </c>
    </row>
    <row r="323" customFormat="false" ht="12.8" hidden="false" customHeight="false" outlineLevel="0" collapsed="false">
      <c r="A323" s="0" t="s">
        <v>73</v>
      </c>
      <c r="B323" s="0" t="s">
        <v>426</v>
      </c>
      <c r="C323" s="0" t="s">
        <v>427</v>
      </c>
      <c r="D323" s="0" t="s">
        <v>27</v>
      </c>
      <c r="E323" s="0" t="s">
        <v>23</v>
      </c>
      <c r="F323" s="0" t="s">
        <v>437</v>
      </c>
      <c r="G323" s="0" t="s">
        <v>15</v>
      </c>
      <c r="H323" s="0" t="n">
        <v>0.753844297192812</v>
      </c>
      <c r="I323" s="0" t="n">
        <v>15.0146862223916</v>
      </c>
      <c r="J323" s="0" t="n">
        <v>1064</v>
      </c>
      <c r="K323" s="0" t="n">
        <f aca="false">I323*SUMIFS(syst_chauffage!$H$3:$H$27,syst_chauffage!$B$3:$B$27,D323,syst_chauffage!$C$3:$C$27,E323)</f>
        <v>38.5037085316627</v>
      </c>
      <c r="L323" s="12" t="n">
        <f aca="false">H323*SUMIFS(syst_chauffage!$K$3:$K$27,syst_chauffage!$B$3:$B$27,D323,syst_chauffage!$C$3:$C$27,E323)</f>
        <v>0.753844297192812</v>
      </c>
      <c r="N323" s="0" t="str">
        <f aca="false">A323</f>
        <v>Café Hôtel Restaurant</v>
      </c>
      <c r="O323" s="0" t="str">
        <f aca="false">B323</f>
        <v>Hôtel sans restaurant</v>
      </c>
      <c r="P323" s="0" t="str">
        <f aca="false">C323</f>
        <v>Grand Hotel sans restaurant Bas de gamme</v>
      </c>
      <c r="Q323" s="0" t="str">
        <f aca="false">D323</f>
        <v>Chaudière condensation fioul</v>
      </c>
      <c r="R323" s="0" t="str">
        <f aca="false">E323</f>
        <v>Fioul</v>
      </c>
      <c r="S323" s="0" t="str">
        <f aca="false">F323</f>
        <v>0219232303</v>
      </c>
      <c r="T323" s="0" t="str">
        <f aca="false">G323</f>
        <v>1</v>
      </c>
      <c r="U323" s="0" t="n">
        <f aca="false">L323</f>
        <v>0.753844297192812</v>
      </c>
      <c r="V323" s="0" t="n">
        <f aca="false">K323</f>
        <v>38.5037085316627</v>
      </c>
      <c r="W323" s="0" t="n">
        <f aca="false">J323</f>
        <v>1064</v>
      </c>
    </row>
    <row r="324" customFormat="false" ht="12.8" hidden="false" customHeight="false" outlineLevel="0" collapsed="false">
      <c r="A324" s="0" t="s">
        <v>73</v>
      </c>
      <c r="B324" s="0" t="s">
        <v>426</v>
      </c>
      <c r="C324" s="0" t="s">
        <v>427</v>
      </c>
      <c r="D324" s="0" t="s">
        <v>18</v>
      </c>
      <c r="E324" s="0" t="s">
        <v>14</v>
      </c>
      <c r="F324" s="0" t="s">
        <v>438</v>
      </c>
      <c r="G324" s="0" t="s">
        <v>15</v>
      </c>
      <c r="H324" s="0" t="n">
        <v>0.981436514185371</v>
      </c>
      <c r="I324" s="0" t="n">
        <v>10.9373943252307</v>
      </c>
      <c r="J324" s="0" t="n">
        <v>1064</v>
      </c>
      <c r="K324" s="0" t="n">
        <f aca="false">I324*SUMIFS(syst_chauffage!$H$3:$H$27,syst_chauffage!$B$3:$B$27,D324,syst_chauffage!$C$3:$C$27,E324)</f>
        <v>29.8036221293636</v>
      </c>
      <c r="L324" s="12" t="n">
        <f aca="false">H324*SUMIFS(syst_chauffage!$K$3:$K$27,syst_chauffage!$B$3:$B$27,D324,syst_chauffage!$C$3:$C$27,E324)</f>
        <v>0.953413449750726</v>
      </c>
      <c r="N324" s="0" t="str">
        <f aca="false">A324</f>
        <v>Café Hôtel Restaurant</v>
      </c>
      <c r="O324" s="0" t="str">
        <f aca="false">B324</f>
        <v>Hôtel sans restaurant</v>
      </c>
      <c r="P324" s="0" t="str">
        <f aca="false">C324</f>
        <v>Grand Hotel sans restaurant Bas de gamme</v>
      </c>
      <c r="Q324" s="0" t="str">
        <f aca="false">D324</f>
        <v>Chaudière condensation gaz</v>
      </c>
      <c r="R324" s="0" t="str">
        <f aca="false">E324</f>
        <v>Gaz</v>
      </c>
      <c r="S324" s="0" t="str">
        <f aca="false">F324</f>
        <v>0219232404</v>
      </c>
      <c r="T324" s="0" t="str">
        <f aca="false">G324</f>
        <v>1</v>
      </c>
      <c r="U324" s="0" t="n">
        <f aca="false">L324</f>
        <v>0.953413449750726</v>
      </c>
      <c r="V324" s="0" t="n">
        <f aca="false">K324</f>
        <v>29.8036221293636</v>
      </c>
      <c r="W324" s="0" t="n">
        <f aca="false">J324</f>
        <v>1064</v>
      </c>
    </row>
    <row r="325" customFormat="false" ht="12.8" hidden="false" customHeight="false" outlineLevel="0" collapsed="false">
      <c r="A325" s="0" t="s">
        <v>73</v>
      </c>
      <c r="B325" s="0" t="s">
        <v>426</v>
      </c>
      <c r="C325" s="0" t="s">
        <v>427</v>
      </c>
      <c r="D325" s="0" t="s">
        <v>32</v>
      </c>
      <c r="E325" s="0" t="s">
        <v>30</v>
      </c>
      <c r="F325" s="0" t="s">
        <v>439</v>
      </c>
      <c r="G325" s="0" t="s">
        <v>15</v>
      </c>
      <c r="H325" s="0" t="n">
        <v>1</v>
      </c>
      <c r="I325" s="0" t="n">
        <v>12</v>
      </c>
      <c r="J325" s="0" t="n">
        <v>0</v>
      </c>
      <c r="K325" s="0" t="n">
        <f aca="false">I325*SUMIFS(syst_chauffage!$H$3:$H$27,syst_chauffage!$B$3:$B$27,D325,syst_chauffage!$C$3:$C$27,E325)</f>
        <v>12</v>
      </c>
      <c r="L325" s="12" t="n">
        <f aca="false">H325*SUMIFS(syst_chauffage!$K$3:$K$27,syst_chauffage!$B$3:$B$27,D325,syst_chauffage!$C$3:$C$27,E325)</f>
        <v>1</v>
      </c>
      <c r="N325" s="0" t="str">
        <f aca="false">A325</f>
        <v>Café Hôtel Restaurant</v>
      </c>
      <c r="O325" s="0" t="str">
        <f aca="false">B325</f>
        <v>Hôtel sans restaurant</v>
      </c>
      <c r="P325" s="0" t="str">
        <f aca="false">C325</f>
        <v>Grand Hotel sans restaurant Bas de gamme</v>
      </c>
      <c r="Q325" s="0" t="str">
        <f aca="false">D325</f>
        <v>Electrique direct performant</v>
      </c>
      <c r="R325" s="0" t="str">
        <f aca="false">E325</f>
        <v>Electricité</v>
      </c>
      <c r="S325" s="0" t="str">
        <f aca="false">F325</f>
        <v>0219232602</v>
      </c>
      <c r="T325" s="0" t="str">
        <f aca="false">G325</f>
        <v>1</v>
      </c>
      <c r="U325" s="0" t="n">
        <f aca="false">L325</f>
        <v>1</v>
      </c>
      <c r="V325" s="0" t="n">
        <f aca="false">K325</f>
        <v>12</v>
      </c>
      <c r="W325" s="0" t="n">
        <f aca="false">J325</f>
        <v>0</v>
      </c>
    </row>
    <row r="326" customFormat="false" ht="12.8" hidden="false" customHeight="false" outlineLevel="0" collapsed="false">
      <c r="A326" s="0" t="s">
        <v>73</v>
      </c>
      <c r="B326" s="0" t="s">
        <v>426</v>
      </c>
      <c r="C326" s="0" t="s">
        <v>427</v>
      </c>
      <c r="D326" s="0" t="s">
        <v>38</v>
      </c>
      <c r="E326" s="0" t="s">
        <v>30</v>
      </c>
      <c r="F326" s="0" t="s">
        <v>440</v>
      </c>
      <c r="G326" s="0" t="s">
        <v>15</v>
      </c>
      <c r="H326" s="0" t="n">
        <v>3.39795627906976</v>
      </c>
      <c r="I326" s="0" t="n">
        <v>64.9588100744659</v>
      </c>
      <c r="J326" s="0" t="n">
        <v>792</v>
      </c>
      <c r="K326" s="0" t="n">
        <f aca="false">I326*SUMIFS(syst_chauffage!$H$3:$H$27,syst_chauffage!$B$3:$B$27,D326,syst_chauffage!$C$3:$C$27,E326)</f>
        <v>65.6599626077538</v>
      </c>
      <c r="L326" s="12" t="n">
        <f aca="false">H326*SUMIFS(syst_chauffage!$K$3:$K$27,syst_chauffage!$B$3:$B$27,D326,syst_chauffage!$C$3:$C$27,E326)</f>
        <v>3.03986496519792</v>
      </c>
      <c r="N326" s="0" t="str">
        <f aca="false">A326</f>
        <v>Café Hôtel Restaurant</v>
      </c>
      <c r="O326" s="0" t="str">
        <f aca="false">B326</f>
        <v>Hôtel sans restaurant</v>
      </c>
      <c r="P326" s="0" t="str">
        <f aca="false">C326</f>
        <v>Grand Hotel sans restaurant Bas de gamme</v>
      </c>
      <c r="Q326" s="0" t="str">
        <f aca="false">D326</f>
        <v>PAC performant</v>
      </c>
      <c r="R326" s="0" t="str">
        <f aca="false">E326</f>
        <v>Electricité</v>
      </c>
      <c r="S326" s="0" t="str">
        <f aca="false">F326</f>
        <v>0219232902</v>
      </c>
      <c r="T326" s="0" t="str">
        <f aca="false">G326</f>
        <v>1</v>
      </c>
      <c r="U326" s="0" t="n">
        <f aca="false">L326</f>
        <v>3.03986496519792</v>
      </c>
      <c r="V326" s="0" t="n">
        <f aca="false">K326</f>
        <v>65.6599626077538</v>
      </c>
      <c r="W326" s="0" t="n">
        <f aca="false">J326</f>
        <v>792</v>
      </c>
    </row>
    <row r="327" customFormat="false" ht="12.8" hidden="false" customHeight="false" outlineLevel="0" collapsed="false">
      <c r="A327" s="0" t="s">
        <v>73</v>
      </c>
      <c r="B327" s="0" t="s">
        <v>426</v>
      </c>
      <c r="C327" s="0" t="s">
        <v>427</v>
      </c>
      <c r="D327" s="0" t="s">
        <v>46</v>
      </c>
      <c r="E327" s="0" t="s">
        <v>30</v>
      </c>
      <c r="F327" s="0" t="s">
        <v>441</v>
      </c>
      <c r="G327" s="0" t="s">
        <v>15</v>
      </c>
      <c r="H327" s="0" t="n">
        <v>3.32861023255814</v>
      </c>
      <c r="I327" s="0" t="n">
        <v>29.564037228847</v>
      </c>
      <c r="J327" s="0" t="n">
        <v>792</v>
      </c>
      <c r="K327" s="0" t="n">
        <f aca="false">I327*SUMIFS(syst_chauffage!$H$3:$H$27,syst_chauffage!$B$3:$B$27,D327,syst_chauffage!$C$3:$C$27,E327)</f>
        <v>51.2908694042164</v>
      </c>
      <c r="L327" s="12" t="n">
        <f aca="false">H327*SUMIFS(syst_chauffage!$K$3:$K$27,syst_chauffage!$B$3:$B$27,D327,syst_chauffage!$C$3:$C$27,E327)</f>
        <v>3.00077723502174</v>
      </c>
      <c r="N327" s="0" t="str">
        <f aca="false">A327</f>
        <v>Café Hôtel Restaurant</v>
      </c>
      <c r="O327" s="0" t="str">
        <f aca="false">B327</f>
        <v>Hôtel sans restaurant</v>
      </c>
      <c r="P327" s="0" t="str">
        <f aca="false">C327</f>
        <v>Grand Hotel sans restaurant Bas de gamme</v>
      </c>
      <c r="Q327" s="0" t="str">
        <f aca="false">D327</f>
        <v>Rooftop performant</v>
      </c>
      <c r="R327" s="0" t="str">
        <f aca="false">E327</f>
        <v>Electricité</v>
      </c>
      <c r="S327" s="0" t="str">
        <f aca="false">F327</f>
        <v>0219233002</v>
      </c>
      <c r="T327" s="0" t="str">
        <f aca="false">G327</f>
        <v>1</v>
      </c>
      <c r="U327" s="0" t="n">
        <f aca="false">L327</f>
        <v>3.00077723502174</v>
      </c>
      <c r="V327" s="0" t="n">
        <f aca="false">K327</f>
        <v>51.2908694042164</v>
      </c>
      <c r="W327" s="0" t="n">
        <f aca="false">J327</f>
        <v>792</v>
      </c>
    </row>
    <row r="328" customFormat="false" ht="12.8" hidden="false" customHeight="false" outlineLevel="0" collapsed="false">
      <c r="A328" s="0" t="s">
        <v>73</v>
      </c>
      <c r="B328" s="0" t="s">
        <v>426</v>
      </c>
      <c r="C328" s="0" t="s">
        <v>442</v>
      </c>
      <c r="D328" s="0" t="s">
        <v>19</v>
      </c>
      <c r="E328" s="0" t="s">
        <v>57</v>
      </c>
      <c r="F328" s="0" t="s">
        <v>443</v>
      </c>
      <c r="G328" s="0" t="s">
        <v>15</v>
      </c>
      <c r="H328" s="0" t="n">
        <v>0.78</v>
      </c>
      <c r="I328" s="0" t="n">
        <v>19.2967777934212</v>
      </c>
      <c r="J328" s="0" t="n">
        <v>0</v>
      </c>
      <c r="K328" s="0" t="n">
        <f aca="false">I328*SUMIFS(syst_chauffage!$H$3:$H$27,syst_chauffage!$B$3:$B$27,D328,syst_chauffage!$C$3:$C$27,E328)</f>
        <v>26.8703129550194</v>
      </c>
      <c r="L328" s="12" t="n">
        <f aca="false">H328*SUMIFS(syst_chauffage!$K$3:$K$27,syst_chauffage!$B$3:$B$27,D328,syst_chauffage!$C$3:$C$27,E328)</f>
        <v>0.78</v>
      </c>
      <c r="N328" s="0" t="str">
        <f aca="false">A328</f>
        <v>Café Hôtel Restaurant</v>
      </c>
      <c r="O328" s="0" t="str">
        <f aca="false">B328</f>
        <v>Hôtel sans restaurant</v>
      </c>
      <c r="P328" s="0" t="str">
        <f aca="false">C328</f>
        <v>Grand Hotel sans restaurant Haut de gamme</v>
      </c>
      <c r="Q328" s="0" t="str">
        <f aca="false">D328</f>
        <v>Autre système centralisé</v>
      </c>
      <c r="R328" s="0" t="str">
        <f aca="false">E328</f>
        <v>Autres</v>
      </c>
      <c r="S328" s="0" t="str">
        <f aca="false">F328</f>
        <v>0219240101</v>
      </c>
      <c r="T328" s="0" t="str">
        <f aca="false">G328</f>
        <v>1</v>
      </c>
      <c r="U328" s="0" t="n">
        <f aca="false">L328</f>
        <v>0.78</v>
      </c>
      <c r="V328" s="0" t="n">
        <f aca="false">K328</f>
        <v>26.8703129550194</v>
      </c>
      <c r="W328" s="0" t="n">
        <f aca="false">J328</f>
        <v>0</v>
      </c>
    </row>
    <row r="329" customFormat="false" ht="12.8" hidden="false" customHeight="false" outlineLevel="0" collapsed="false">
      <c r="A329" s="0" t="s">
        <v>73</v>
      </c>
      <c r="B329" s="0" t="s">
        <v>426</v>
      </c>
      <c r="C329" s="0" t="s">
        <v>442</v>
      </c>
      <c r="D329" s="0" t="s">
        <v>19</v>
      </c>
      <c r="E329" s="0" t="s">
        <v>58</v>
      </c>
      <c r="F329" s="0" t="s">
        <v>444</v>
      </c>
      <c r="G329" s="0" t="s">
        <v>15</v>
      </c>
      <c r="H329" s="0" t="n">
        <v>0.719912471527922</v>
      </c>
      <c r="I329" s="0" t="n">
        <v>19.2934143575861</v>
      </c>
      <c r="J329" s="0" t="n">
        <v>935</v>
      </c>
      <c r="K329" s="0" t="n">
        <f aca="false">I329*SUMIFS(syst_chauffage!$H$3:$H$27,syst_chauffage!$B$3:$B$27,D329,syst_chauffage!$C$3:$C$27,E329)</f>
        <v>31.736694039875</v>
      </c>
      <c r="L329" s="12" t="n">
        <f aca="false">H329*SUMIFS(syst_chauffage!$K$3:$K$27,syst_chauffage!$B$3:$B$27,D329,syst_chauffage!$C$3:$C$27,E329)</f>
        <v>0.719912471527922</v>
      </c>
      <c r="N329" s="0" t="str">
        <f aca="false">A329</f>
        <v>Café Hôtel Restaurant</v>
      </c>
      <c r="O329" s="0" t="str">
        <f aca="false">B329</f>
        <v>Hôtel sans restaurant</v>
      </c>
      <c r="P329" s="0" t="str">
        <f aca="false">C329</f>
        <v>Grand Hotel sans restaurant Haut de gamme</v>
      </c>
      <c r="Q329" s="0" t="str">
        <f aca="false">D329</f>
        <v>Autre système centralisé</v>
      </c>
      <c r="R329" s="0" t="str">
        <f aca="false">E329</f>
        <v>Urbain</v>
      </c>
      <c r="S329" s="0" t="str">
        <f aca="false">F329</f>
        <v>0219240106</v>
      </c>
      <c r="T329" s="0" t="str">
        <f aca="false">G329</f>
        <v>1</v>
      </c>
      <c r="U329" s="0" t="n">
        <f aca="false">L329</f>
        <v>0.719912471527922</v>
      </c>
      <c r="V329" s="0" t="n">
        <f aca="false">K329</f>
        <v>31.736694039875</v>
      </c>
      <c r="W329" s="0" t="n">
        <f aca="false">J329</f>
        <v>935</v>
      </c>
    </row>
    <row r="330" customFormat="false" ht="12.8" hidden="false" customHeight="false" outlineLevel="0" collapsed="false">
      <c r="A330" s="0" t="s">
        <v>73</v>
      </c>
      <c r="B330" s="0" t="s">
        <v>426</v>
      </c>
      <c r="C330" s="0" t="s">
        <v>442</v>
      </c>
      <c r="D330" s="0" t="s">
        <v>22</v>
      </c>
      <c r="E330" s="0" t="s">
        <v>23</v>
      </c>
      <c r="F330" s="0" t="s">
        <v>445</v>
      </c>
      <c r="G330" s="0" t="s">
        <v>15</v>
      </c>
      <c r="H330" s="0" t="n">
        <v>0.600038667234725</v>
      </c>
      <c r="I330" s="0" t="n">
        <v>11.4097086262286</v>
      </c>
      <c r="J330" s="0" t="n">
        <v>0</v>
      </c>
      <c r="K330" s="0" t="n">
        <f aca="false">I330*SUMIFS(syst_chauffage!$H$3:$H$27,syst_chauffage!$B$3:$B$27,D330,syst_chauffage!$C$3:$C$27,E330)</f>
        <v>20.0927537030809</v>
      </c>
      <c r="L330" s="12" t="n">
        <f aca="false">H330*SUMIFS(syst_chauffage!$K$3:$K$27,syst_chauffage!$B$3:$B$27,D330,syst_chauffage!$C$3:$C$27,E330)</f>
        <v>0.600038667234725</v>
      </c>
      <c r="N330" s="0" t="str">
        <f aca="false">A330</f>
        <v>Café Hôtel Restaurant</v>
      </c>
      <c r="O330" s="0" t="str">
        <f aca="false">B330</f>
        <v>Hôtel sans restaurant</v>
      </c>
      <c r="P330" s="0" t="str">
        <f aca="false">C330</f>
        <v>Grand Hotel sans restaurant Haut de gamme</v>
      </c>
      <c r="Q330" s="0" t="str">
        <f aca="false">D330</f>
        <v>Chaudière fioul</v>
      </c>
      <c r="R330" s="0" t="str">
        <f aca="false">E330</f>
        <v>Fioul</v>
      </c>
      <c r="S330" s="0" t="str">
        <f aca="false">F330</f>
        <v>0219240303</v>
      </c>
      <c r="T330" s="0" t="str">
        <f aca="false">G330</f>
        <v>1</v>
      </c>
      <c r="U330" s="0" t="n">
        <f aca="false">L330</f>
        <v>0.600038667234725</v>
      </c>
      <c r="V330" s="0" t="n">
        <f aca="false">K330</f>
        <v>20.0927537030809</v>
      </c>
      <c r="W330" s="0" t="n">
        <f aca="false">J330</f>
        <v>0</v>
      </c>
    </row>
    <row r="331" customFormat="false" ht="12.8" hidden="false" customHeight="false" outlineLevel="0" collapsed="false">
      <c r="A331" s="0" t="s">
        <v>73</v>
      </c>
      <c r="B331" s="0" t="s">
        <v>426</v>
      </c>
      <c r="C331" s="0" t="s">
        <v>442</v>
      </c>
      <c r="D331" s="0" t="s">
        <v>13</v>
      </c>
      <c r="E331" s="0" t="s">
        <v>14</v>
      </c>
      <c r="F331" s="0" t="s">
        <v>446</v>
      </c>
      <c r="G331" s="0" t="s">
        <v>15</v>
      </c>
      <c r="H331" s="0" t="n">
        <v>0.716853817575085</v>
      </c>
      <c r="I331" s="0" t="n">
        <v>8.33377789016909</v>
      </c>
      <c r="J331" s="0" t="n">
        <v>462</v>
      </c>
      <c r="K331" s="0" t="n">
        <f aca="false">I331*SUMIFS(syst_chauffage!$H$3:$H$27,syst_chauffage!$B$3:$B$27,D331,syst_chauffage!$C$3:$C$27,E331)</f>
        <v>16.8308289641645</v>
      </c>
      <c r="L331" s="12" t="n">
        <f aca="false">H331*SUMIFS(syst_chauffage!$K$3:$K$27,syst_chauffage!$B$3:$B$27,D331,syst_chauffage!$C$3:$C$27,E331)</f>
        <v>0.716853817575085</v>
      </c>
      <c r="N331" s="0" t="str">
        <f aca="false">A331</f>
        <v>Café Hôtel Restaurant</v>
      </c>
      <c r="O331" s="0" t="str">
        <f aca="false">B331</f>
        <v>Hôtel sans restaurant</v>
      </c>
      <c r="P331" s="0" t="str">
        <f aca="false">C331</f>
        <v>Grand Hotel sans restaurant Haut de gamme</v>
      </c>
      <c r="Q331" s="0" t="str">
        <f aca="false">D331</f>
        <v>Chaudière gaz</v>
      </c>
      <c r="R331" s="0" t="str">
        <f aca="false">E331</f>
        <v>Gaz</v>
      </c>
      <c r="S331" s="0" t="str">
        <f aca="false">F331</f>
        <v>0219240404</v>
      </c>
      <c r="T331" s="0" t="str">
        <f aca="false">G331</f>
        <v>1</v>
      </c>
      <c r="U331" s="0" t="n">
        <f aca="false">L331</f>
        <v>0.716853817575085</v>
      </c>
      <c r="V331" s="0" t="n">
        <f aca="false">K331</f>
        <v>16.8308289641645</v>
      </c>
      <c r="W331" s="0" t="n">
        <f aca="false">J331</f>
        <v>462</v>
      </c>
    </row>
    <row r="332" customFormat="false" ht="12.8" hidden="false" customHeight="false" outlineLevel="0" collapsed="false">
      <c r="A332" s="0" t="s">
        <v>73</v>
      </c>
      <c r="B332" s="0" t="s">
        <v>426</v>
      </c>
      <c r="C332" s="0" t="s">
        <v>442</v>
      </c>
      <c r="D332" s="0" t="s">
        <v>29</v>
      </c>
      <c r="E332" s="0" t="s">
        <v>30</v>
      </c>
      <c r="F332" s="0" t="s">
        <v>447</v>
      </c>
      <c r="G332" s="0" t="s">
        <v>15</v>
      </c>
      <c r="H332" s="0" t="n">
        <v>0.92</v>
      </c>
      <c r="I332" s="0" t="n">
        <v>10.4</v>
      </c>
      <c r="J332" s="0" t="n">
        <v>0</v>
      </c>
      <c r="K332" s="0" t="n">
        <f aca="false">I332*SUMIFS(syst_chauffage!$H$3:$H$27,syst_chauffage!$B$3:$B$27,D332,syst_chauffage!$C$3:$C$27,E332)</f>
        <v>3</v>
      </c>
      <c r="L332" s="12" t="n">
        <f aca="false">H332*SUMIFS(syst_chauffage!$K$3:$K$27,syst_chauffage!$B$3:$B$27,D332,syst_chauffage!$C$3:$C$27,E332)</f>
        <v>0.92</v>
      </c>
      <c r="N332" s="0" t="str">
        <f aca="false">A332</f>
        <v>Café Hôtel Restaurant</v>
      </c>
      <c r="O332" s="0" t="str">
        <f aca="false">B332</f>
        <v>Hôtel sans restaurant</v>
      </c>
      <c r="P332" s="0" t="str">
        <f aca="false">C332</f>
        <v>Grand Hotel sans restaurant Haut de gamme</v>
      </c>
      <c r="Q332" s="0" t="str">
        <f aca="false">D332</f>
        <v>Electrique direct</v>
      </c>
      <c r="R332" s="0" t="str">
        <f aca="false">E332</f>
        <v>Electricité</v>
      </c>
      <c r="S332" s="0" t="str">
        <f aca="false">F332</f>
        <v>0219240602</v>
      </c>
      <c r="T332" s="0" t="str">
        <f aca="false">G332</f>
        <v>1</v>
      </c>
      <c r="U332" s="0" t="n">
        <f aca="false">L332</f>
        <v>0.92</v>
      </c>
      <c r="V332" s="0" t="n">
        <f aca="false">K332</f>
        <v>3</v>
      </c>
      <c r="W332" s="0" t="n">
        <f aca="false">J332</f>
        <v>0</v>
      </c>
    </row>
    <row r="333" customFormat="false" ht="12.8" hidden="false" customHeight="false" outlineLevel="0" collapsed="false">
      <c r="A333" s="0" t="s">
        <v>73</v>
      </c>
      <c r="B333" s="0" t="s">
        <v>426</v>
      </c>
      <c r="C333" s="0" t="s">
        <v>442</v>
      </c>
      <c r="D333" s="0" t="s">
        <v>36</v>
      </c>
      <c r="E333" s="0" t="s">
        <v>30</v>
      </c>
      <c r="F333" s="0" t="s">
        <v>448</v>
      </c>
      <c r="G333" s="0" t="s">
        <v>15</v>
      </c>
      <c r="H333" s="0" t="n">
        <v>2.94489544186046</v>
      </c>
      <c r="I333" s="0" t="n">
        <v>52.3101026298834</v>
      </c>
      <c r="J333" s="0" t="n">
        <v>738</v>
      </c>
      <c r="K333" s="0" t="n">
        <f aca="false">I333*SUMIFS(syst_chauffage!$H$3:$H$27,syst_chauffage!$B$3:$B$27,D333,syst_chauffage!$C$3:$C$27,E333)</f>
        <v>32.3620688330092</v>
      </c>
      <c r="L333" s="12" t="n">
        <f aca="false">H333*SUMIFS(syst_chauffage!$K$3:$K$27,syst_chauffage!$B$3:$B$27,D333,syst_chauffage!$C$3:$C$27,E333)</f>
        <v>2.47427325480779</v>
      </c>
      <c r="N333" s="0" t="str">
        <f aca="false">A333</f>
        <v>Café Hôtel Restaurant</v>
      </c>
      <c r="O333" s="0" t="str">
        <f aca="false">B333</f>
        <v>Hôtel sans restaurant</v>
      </c>
      <c r="P333" s="0" t="str">
        <f aca="false">C333</f>
        <v>Grand Hotel sans restaurant Haut de gamme</v>
      </c>
      <c r="Q333" s="0" t="str">
        <f aca="false">D333</f>
        <v>PAC</v>
      </c>
      <c r="R333" s="0" t="str">
        <f aca="false">E333</f>
        <v>Electricité</v>
      </c>
      <c r="S333" s="0" t="str">
        <f aca="false">F333</f>
        <v>0219240902</v>
      </c>
      <c r="T333" s="0" t="str">
        <f aca="false">G333</f>
        <v>1</v>
      </c>
      <c r="U333" s="0" t="n">
        <f aca="false">L333</f>
        <v>2.47427325480779</v>
      </c>
      <c r="V333" s="0" t="n">
        <f aca="false">K333</f>
        <v>32.3620688330092</v>
      </c>
      <c r="W333" s="0" t="n">
        <f aca="false">J333</f>
        <v>738</v>
      </c>
    </row>
    <row r="334" customFormat="false" ht="12.8" hidden="false" customHeight="false" outlineLevel="0" collapsed="false">
      <c r="A334" s="0" t="s">
        <v>73</v>
      </c>
      <c r="B334" s="0" t="s">
        <v>426</v>
      </c>
      <c r="C334" s="0" t="s">
        <v>442</v>
      </c>
      <c r="D334" s="0" t="s">
        <v>42</v>
      </c>
      <c r="E334" s="0" t="s">
        <v>30</v>
      </c>
      <c r="F334" s="0" t="s">
        <v>449</v>
      </c>
      <c r="G334" s="0" t="s">
        <v>15</v>
      </c>
      <c r="H334" s="0" t="n">
        <v>2.80410195348837</v>
      </c>
      <c r="I334" s="0" t="n">
        <v>23.2229838292193</v>
      </c>
      <c r="J334" s="0" t="n">
        <v>738</v>
      </c>
      <c r="K334" s="0" t="n">
        <f aca="false">I334*SUMIFS(syst_chauffage!$H$3:$H$27,syst_chauffage!$B$3:$B$27,D334,syst_chauffage!$C$3:$C$27,E334)</f>
        <v>20.9632071946219</v>
      </c>
      <c r="L334" s="12" t="n">
        <f aca="false">H334*SUMIFS(syst_chauffage!$K$3:$K$27,syst_chauffage!$B$3:$B$27,D334,syst_chauffage!$C$3:$C$27,E334)</f>
        <v>2.49996610303434</v>
      </c>
      <c r="N334" s="0" t="str">
        <f aca="false">A334</f>
        <v>Café Hôtel Restaurant</v>
      </c>
      <c r="O334" s="0" t="str">
        <f aca="false">B334</f>
        <v>Hôtel sans restaurant</v>
      </c>
      <c r="P334" s="0" t="str">
        <f aca="false">C334</f>
        <v>Grand Hotel sans restaurant Haut de gamme</v>
      </c>
      <c r="Q334" s="0" t="str">
        <f aca="false">D334</f>
        <v>Rooftop</v>
      </c>
      <c r="R334" s="0" t="str">
        <f aca="false">E334</f>
        <v>Electricité</v>
      </c>
      <c r="S334" s="0" t="str">
        <f aca="false">F334</f>
        <v>0219241002</v>
      </c>
      <c r="T334" s="0" t="str">
        <f aca="false">G334</f>
        <v>1</v>
      </c>
      <c r="U334" s="0" t="n">
        <f aca="false">L334</f>
        <v>2.49996610303434</v>
      </c>
      <c r="V334" s="0" t="n">
        <f aca="false">K334</f>
        <v>20.9632071946219</v>
      </c>
      <c r="W334" s="0" t="n">
        <f aca="false">J334</f>
        <v>738</v>
      </c>
    </row>
    <row r="335" customFormat="false" ht="12.8" hidden="false" customHeight="false" outlineLevel="0" collapsed="false">
      <c r="A335" s="0" t="s">
        <v>73</v>
      </c>
      <c r="B335" s="0" t="s">
        <v>426</v>
      </c>
      <c r="C335" s="0" t="s">
        <v>442</v>
      </c>
      <c r="D335" s="0" t="s">
        <v>51</v>
      </c>
      <c r="E335" s="0" t="s">
        <v>57</v>
      </c>
      <c r="F335" s="0" t="s">
        <v>450</v>
      </c>
      <c r="G335" s="0" t="s">
        <v>15</v>
      </c>
      <c r="H335" s="0" t="n">
        <v>0.9</v>
      </c>
      <c r="I335" s="0" t="n">
        <v>22.9723545159776</v>
      </c>
      <c r="J335" s="0" t="n">
        <v>0</v>
      </c>
      <c r="K335" s="0" t="n">
        <f aca="false">I335*SUMIFS(syst_chauffage!$H$3:$H$27,syst_chauffage!$B$3:$B$27,D335,syst_chauffage!$C$3:$C$27,E335)</f>
        <v>48.6750619321416</v>
      </c>
      <c r="L335" s="12" t="n">
        <f aca="false">H335*SUMIFS(syst_chauffage!$K$3:$K$27,syst_chauffage!$B$3:$B$27,D335,syst_chauffage!$C$3:$C$27,E335)</f>
        <v>0.9</v>
      </c>
      <c r="N335" s="0" t="str">
        <f aca="false">A335</f>
        <v>Café Hôtel Restaurant</v>
      </c>
      <c r="O335" s="0" t="str">
        <f aca="false">B335</f>
        <v>Hôtel sans restaurant</v>
      </c>
      <c r="P335" s="0" t="str">
        <f aca="false">C335</f>
        <v>Grand Hotel sans restaurant Haut de gamme</v>
      </c>
      <c r="Q335" s="0" t="str">
        <f aca="false">D335</f>
        <v>Autre système centralisé performant</v>
      </c>
      <c r="R335" s="0" t="str">
        <f aca="false">E335</f>
        <v>Autres</v>
      </c>
      <c r="S335" s="0" t="str">
        <f aca="false">F335</f>
        <v>0219242101</v>
      </c>
      <c r="T335" s="0" t="str">
        <f aca="false">G335</f>
        <v>1</v>
      </c>
      <c r="U335" s="0" t="n">
        <f aca="false">L335</f>
        <v>0.9</v>
      </c>
      <c r="V335" s="0" t="n">
        <f aca="false">K335</f>
        <v>48.6750619321416</v>
      </c>
      <c r="W335" s="0" t="n">
        <f aca="false">J335</f>
        <v>0</v>
      </c>
    </row>
    <row r="336" customFormat="false" ht="12.8" hidden="false" customHeight="false" outlineLevel="0" collapsed="false">
      <c r="A336" s="0" t="s">
        <v>73</v>
      </c>
      <c r="B336" s="0" t="s">
        <v>426</v>
      </c>
      <c r="C336" s="0" t="s">
        <v>442</v>
      </c>
      <c r="D336" s="0" t="s">
        <v>51</v>
      </c>
      <c r="E336" s="0" t="s">
        <v>58</v>
      </c>
      <c r="F336" s="0" t="s">
        <v>451</v>
      </c>
      <c r="G336" s="0" t="s">
        <v>15</v>
      </c>
      <c r="H336" s="0" t="n">
        <v>0.830668236378372</v>
      </c>
      <c r="I336" s="0" t="n">
        <v>22.9683504256977</v>
      </c>
      <c r="J336" s="0" t="n">
        <v>935</v>
      </c>
      <c r="K336" s="0" t="n">
        <f aca="false">I336*SUMIFS(syst_chauffage!$H$3:$H$27,syst_chauffage!$B$3:$B$27,D336,syst_chauffage!$C$3:$C$27,E336)</f>
        <v>49.0144484841021</v>
      </c>
      <c r="L336" s="12" t="n">
        <f aca="false">H336*SUMIFS(syst_chauffage!$K$3:$K$27,syst_chauffage!$B$3:$B$27,D336,syst_chauffage!$C$3:$C$27,E336)</f>
        <v>0.830668236378372</v>
      </c>
      <c r="N336" s="0" t="str">
        <f aca="false">A336</f>
        <v>Café Hôtel Restaurant</v>
      </c>
      <c r="O336" s="0" t="str">
        <f aca="false">B336</f>
        <v>Hôtel sans restaurant</v>
      </c>
      <c r="P336" s="0" t="str">
        <f aca="false">C336</f>
        <v>Grand Hotel sans restaurant Haut de gamme</v>
      </c>
      <c r="Q336" s="0" t="str">
        <f aca="false">D336</f>
        <v>Autre système centralisé performant</v>
      </c>
      <c r="R336" s="0" t="str">
        <f aca="false">E336</f>
        <v>Urbain</v>
      </c>
      <c r="S336" s="0" t="str">
        <f aca="false">F336</f>
        <v>0219242106</v>
      </c>
      <c r="T336" s="0" t="str">
        <f aca="false">G336</f>
        <v>1</v>
      </c>
      <c r="U336" s="0" t="n">
        <f aca="false">L336</f>
        <v>0.830668236378372</v>
      </c>
      <c r="V336" s="0" t="n">
        <f aca="false">K336</f>
        <v>49.0144484841021</v>
      </c>
      <c r="W336" s="0" t="n">
        <f aca="false">J336</f>
        <v>935</v>
      </c>
    </row>
    <row r="337" customFormat="false" ht="12.8" hidden="false" customHeight="false" outlineLevel="0" collapsed="false">
      <c r="A337" s="0" t="s">
        <v>73</v>
      </c>
      <c r="B337" s="0" t="s">
        <v>426</v>
      </c>
      <c r="C337" s="0" t="s">
        <v>442</v>
      </c>
      <c r="D337" s="0" t="s">
        <v>27</v>
      </c>
      <c r="E337" s="0" t="s">
        <v>23</v>
      </c>
      <c r="F337" s="0" t="s">
        <v>452</v>
      </c>
      <c r="G337" s="0" t="s">
        <v>15</v>
      </c>
      <c r="H337" s="0" t="n">
        <v>0.762990495237197</v>
      </c>
      <c r="I337" s="0" t="n">
        <v>13.582986459796</v>
      </c>
      <c r="J337" s="0" t="n">
        <v>1064</v>
      </c>
      <c r="K337" s="0" t="n">
        <f aca="false">I337*SUMIFS(syst_chauffage!$H$3:$H$27,syst_chauffage!$B$3:$B$27,D337,syst_chauffage!$C$3:$C$27,E337)</f>
        <v>34.8322531614118</v>
      </c>
      <c r="L337" s="12" t="n">
        <f aca="false">H337*SUMIFS(syst_chauffage!$K$3:$K$27,syst_chauffage!$B$3:$B$27,D337,syst_chauffage!$C$3:$C$27,E337)</f>
        <v>0.762990495237197</v>
      </c>
      <c r="N337" s="0" t="str">
        <f aca="false">A337</f>
        <v>Café Hôtel Restaurant</v>
      </c>
      <c r="O337" s="0" t="str">
        <f aca="false">B337</f>
        <v>Hôtel sans restaurant</v>
      </c>
      <c r="P337" s="0" t="str">
        <f aca="false">C337</f>
        <v>Grand Hotel sans restaurant Haut de gamme</v>
      </c>
      <c r="Q337" s="0" t="str">
        <f aca="false">D337</f>
        <v>Chaudière condensation fioul</v>
      </c>
      <c r="R337" s="0" t="str">
        <f aca="false">E337</f>
        <v>Fioul</v>
      </c>
      <c r="S337" s="0" t="str">
        <f aca="false">F337</f>
        <v>0219242303</v>
      </c>
      <c r="T337" s="0" t="str">
        <f aca="false">G337</f>
        <v>1</v>
      </c>
      <c r="U337" s="0" t="n">
        <f aca="false">L337</f>
        <v>0.762990495237197</v>
      </c>
      <c r="V337" s="0" t="n">
        <f aca="false">K337</f>
        <v>34.8322531614118</v>
      </c>
      <c r="W337" s="0" t="n">
        <f aca="false">J337</f>
        <v>1064</v>
      </c>
    </row>
    <row r="338" customFormat="false" ht="12.8" hidden="false" customHeight="false" outlineLevel="0" collapsed="false">
      <c r="A338" s="0" t="s">
        <v>73</v>
      </c>
      <c r="B338" s="0" t="s">
        <v>426</v>
      </c>
      <c r="C338" s="0" t="s">
        <v>442</v>
      </c>
      <c r="D338" s="0" t="s">
        <v>18</v>
      </c>
      <c r="E338" s="0" t="s">
        <v>14</v>
      </c>
      <c r="F338" s="0" t="s">
        <v>453</v>
      </c>
      <c r="G338" s="0" t="s">
        <v>15</v>
      </c>
      <c r="H338" s="0" t="n">
        <v>0.98802655068553</v>
      </c>
      <c r="I338" s="0" t="n">
        <v>9.9211641549632</v>
      </c>
      <c r="J338" s="0" t="n">
        <v>1064</v>
      </c>
      <c r="K338" s="0" t="n">
        <f aca="false">I338*SUMIFS(syst_chauffage!$H$3:$H$27,syst_chauffage!$B$3:$B$27,D338,syst_chauffage!$C$3:$C$27,E338)</f>
        <v>27.034467146879</v>
      </c>
      <c r="L338" s="12" t="n">
        <f aca="false">H338*SUMIFS(syst_chauffage!$K$3:$K$27,syst_chauffage!$B$3:$B$27,D338,syst_chauffage!$C$3:$C$27,E338)</f>
        <v>0.959815320215892</v>
      </c>
      <c r="N338" s="0" t="str">
        <f aca="false">A338</f>
        <v>Café Hôtel Restaurant</v>
      </c>
      <c r="O338" s="0" t="str">
        <f aca="false">B338</f>
        <v>Hôtel sans restaurant</v>
      </c>
      <c r="P338" s="0" t="str">
        <f aca="false">C338</f>
        <v>Grand Hotel sans restaurant Haut de gamme</v>
      </c>
      <c r="Q338" s="0" t="str">
        <f aca="false">D338</f>
        <v>Chaudière condensation gaz</v>
      </c>
      <c r="R338" s="0" t="str">
        <f aca="false">E338</f>
        <v>Gaz</v>
      </c>
      <c r="S338" s="0" t="str">
        <f aca="false">F338</f>
        <v>0219242404</v>
      </c>
      <c r="T338" s="0" t="str">
        <f aca="false">G338</f>
        <v>1</v>
      </c>
      <c r="U338" s="0" t="n">
        <f aca="false">L338</f>
        <v>0.959815320215892</v>
      </c>
      <c r="V338" s="0" t="n">
        <f aca="false">K338</f>
        <v>27.034467146879</v>
      </c>
      <c r="W338" s="0" t="n">
        <f aca="false">J338</f>
        <v>1064</v>
      </c>
    </row>
    <row r="339" customFormat="false" ht="12.8" hidden="false" customHeight="false" outlineLevel="0" collapsed="false">
      <c r="A339" s="0" t="s">
        <v>73</v>
      </c>
      <c r="B339" s="0" t="s">
        <v>426</v>
      </c>
      <c r="C339" s="0" t="s">
        <v>442</v>
      </c>
      <c r="D339" s="0" t="s">
        <v>32</v>
      </c>
      <c r="E339" s="0" t="s">
        <v>30</v>
      </c>
      <c r="F339" s="0" t="s">
        <v>454</v>
      </c>
      <c r="G339" s="0" t="s">
        <v>15</v>
      </c>
      <c r="H339" s="0" t="n">
        <v>1</v>
      </c>
      <c r="I339" s="0" t="n">
        <v>12</v>
      </c>
      <c r="J339" s="0" t="n">
        <v>0</v>
      </c>
      <c r="K339" s="0" t="n">
        <f aca="false">I339*SUMIFS(syst_chauffage!$H$3:$H$27,syst_chauffage!$B$3:$B$27,D339,syst_chauffage!$C$3:$C$27,E339)</f>
        <v>12</v>
      </c>
      <c r="L339" s="12" t="n">
        <f aca="false">H339*SUMIFS(syst_chauffage!$K$3:$K$27,syst_chauffage!$B$3:$B$27,D339,syst_chauffage!$C$3:$C$27,E339)</f>
        <v>1</v>
      </c>
      <c r="N339" s="0" t="str">
        <f aca="false">A339</f>
        <v>Café Hôtel Restaurant</v>
      </c>
      <c r="O339" s="0" t="str">
        <f aca="false">B339</f>
        <v>Hôtel sans restaurant</v>
      </c>
      <c r="P339" s="0" t="str">
        <f aca="false">C339</f>
        <v>Grand Hotel sans restaurant Haut de gamme</v>
      </c>
      <c r="Q339" s="0" t="str">
        <f aca="false">D339</f>
        <v>Electrique direct performant</v>
      </c>
      <c r="R339" s="0" t="str">
        <f aca="false">E339</f>
        <v>Electricité</v>
      </c>
      <c r="S339" s="0" t="str">
        <f aca="false">F339</f>
        <v>0219242602</v>
      </c>
      <c r="T339" s="0" t="str">
        <f aca="false">G339</f>
        <v>1</v>
      </c>
      <c r="U339" s="0" t="n">
        <f aca="false">L339</f>
        <v>1</v>
      </c>
      <c r="V339" s="0" t="n">
        <f aca="false">K339</f>
        <v>12</v>
      </c>
      <c r="W339" s="0" t="n">
        <f aca="false">J339</f>
        <v>0</v>
      </c>
    </row>
    <row r="340" customFormat="false" ht="12.8" hidden="false" customHeight="false" outlineLevel="0" collapsed="false">
      <c r="A340" s="0" t="s">
        <v>73</v>
      </c>
      <c r="B340" s="0" t="s">
        <v>426</v>
      </c>
      <c r="C340" s="0" t="s">
        <v>442</v>
      </c>
      <c r="D340" s="0" t="s">
        <v>38</v>
      </c>
      <c r="E340" s="0" t="s">
        <v>30</v>
      </c>
      <c r="F340" s="0" t="s">
        <v>455</v>
      </c>
      <c r="G340" s="0" t="s">
        <v>15</v>
      </c>
      <c r="H340" s="0" t="n">
        <v>3.39795627906976</v>
      </c>
      <c r="I340" s="0" t="n">
        <v>62.2739317022421</v>
      </c>
      <c r="J340" s="0" t="n">
        <v>792</v>
      </c>
      <c r="K340" s="0" t="n">
        <f aca="false">I340*SUMIFS(syst_chauffage!$H$3:$H$27,syst_chauffage!$B$3:$B$27,D340,syst_chauffage!$C$3:$C$27,E340)</f>
        <v>62.9461041900196</v>
      </c>
      <c r="L340" s="12" t="n">
        <f aca="false">H340*SUMIFS(syst_chauffage!$K$3:$K$27,syst_chauffage!$B$3:$B$27,D340,syst_chauffage!$C$3:$C$27,E340)</f>
        <v>3.03986496519792</v>
      </c>
      <c r="N340" s="0" t="str">
        <f aca="false">A340</f>
        <v>Café Hôtel Restaurant</v>
      </c>
      <c r="O340" s="0" t="str">
        <f aca="false">B340</f>
        <v>Hôtel sans restaurant</v>
      </c>
      <c r="P340" s="0" t="str">
        <f aca="false">C340</f>
        <v>Grand Hotel sans restaurant Haut de gamme</v>
      </c>
      <c r="Q340" s="0" t="str">
        <f aca="false">D340</f>
        <v>PAC performant</v>
      </c>
      <c r="R340" s="0" t="str">
        <f aca="false">E340</f>
        <v>Electricité</v>
      </c>
      <c r="S340" s="0" t="str">
        <f aca="false">F340</f>
        <v>0219242902</v>
      </c>
      <c r="T340" s="0" t="str">
        <f aca="false">G340</f>
        <v>1</v>
      </c>
      <c r="U340" s="0" t="n">
        <f aca="false">L340</f>
        <v>3.03986496519792</v>
      </c>
      <c r="V340" s="0" t="n">
        <f aca="false">K340</f>
        <v>62.9461041900196</v>
      </c>
      <c r="W340" s="0" t="n">
        <f aca="false">J340</f>
        <v>792</v>
      </c>
    </row>
    <row r="341" customFormat="false" ht="12.8" hidden="false" customHeight="false" outlineLevel="0" collapsed="false">
      <c r="A341" s="0" t="s">
        <v>73</v>
      </c>
      <c r="B341" s="0" t="s">
        <v>426</v>
      </c>
      <c r="C341" s="0" t="s">
        <v>442</v>
      </c>
      <c r="D341" s="0" t="s">
        <v>46</v>
      </c>
      <c r="E341" s="0" t="s">
        <v>30</v>
      </c>
      <c r="F341" s="0" t="s">
        <v>456</v>
      </c>
      <c r="G341" s="0" t="s">
        <v>15</v>
      </c>
      <c r="H341" s="0" t="n">
        <v>3.32861023255814</v>
      </c>
      <c r="I341" s="0" t="n">
        <v>27.6464093204992</v>
      </c>
      <c r="J341" s="0" t="n">
        <v>792</v>
      </c>
      <c r="K341" s="0" t="n">
        <f aca="false">I341*SUMIFS(syst_chauffage!$H$3:$H$27,syst_chauffage!$B$3:$B$27,D341,syst_chauffage!$C$3:$C$27,E341)</f>
        <v>47.9639623971796</v>
      </c>
      <c r="L341" s="12" t="n">
        <f aca="false">H341*SUMIFS(syst_chauffage!$K$3:$K$27,syst_chauffage!$B$3:$B$27,D341,syst_chauffage!$C$3:$C$27,E341)</f>
        <v>3.00077723502174</v>
      </c>
      <c r="N341" s="0" t="str">
        <f aca="false">A341</f>
        <v>Café Hôtel Restaurant</v>
      </c>
      <c r="O341" s="0" t="str">
        <f aca="false">B341</f>
        <v>Hôtel sans restaurant</v>
      </c>
      <c r="P341" s="0" t="str">
        <f aca="false">C341</f>
        <v>Grand Hotel sans restaurant Haut de gamme</v>
      </c>
      <c r="Q341" s="0" t="str">
        <f aca="false">D341</f>
        <v>Rooftop performant</v>
      </c>
      <c r="R341" s="0" t="str">
        <f aca="false">E341</f>
        <v>Electricité</v>
      </c>
      <c r="S341" s="0" t="str">
        <f aca="false">F341</f>
        <v>0219243002</v>
      </c>
      <c r="T341" s="0" t="str">
        <f aca="false">G341</f>
        <v>1</v>
      </c>
      <c r="U341" s="0" t="n">
        <f aca="false">L341</f>
        <v>3.00077723502174</v>
      </c>
      <c r="V341" s="0" t="n">
        <f aca="false">K341</f>
        <v>47.9639623971796</v>
      </c>
      <c r="W341" s="0" t="n">
        <f aca="false">J341</f>
        <v>792</v>
      </c>
    </row>
    <row r="342" customFormat="false" ht="12.8" hidden="false" customHeight="false" outlineLevel="0" collapsed="false">
      <c r="A342" s="0" t="s">
        <v>73</v>
      </c>
      <c r="B342" s="0" t="s">
        <v>426</v>
      </c>
      <c r="C342" s="0" t="s">
        <v>457</v>
      </c>
      <c r="D342" s="0" t="s">
        <v>19</v>
      </c>
      <c r="E342" s="0" t="s">
        <v>58</v>
      </c>
      <c r="F342" s="0" t="s">
        <v>458</v>
      </c>
      <c r="G342" s="0" t="s">
        <v>15</v>
      </c>
      <c r="H342" s="0" t="n">
        <v>0.728</v>
      </c>
      <c r="I342" s="0" t="n">
        <v>24.8295397246297</v>
      </c>
      <c r="J342" s="0" t="n">
        <v>935</v>
      </c>
      <c r="K342" s="0" t="n">
        <f aca="false">I342*SUMIFS(syst_chauffage!$H$3:$H$27,syst_chauffage!$B$3:$B$27,D342,syst_chauffage!$C$3:$C$27,E342)</f>
        <v>40.8433411933463</v>
      </c>
      <c r="L342" s="12" t="n">
        <f aca="false">H342*SUMIFS(syst_chauffage!$K$3:$K$27,syst_chauffage!$B$3:$B$27,D342,syst_chauffage!$C$3:$C$27,E342)</f>
        <v>0.728</v>
      </c>
      <c r="N342" s="0" t="str">
        <f aca="false">A342</f>
        <v>Café Hôtel Restaurant</v>
      </c>
      <c r="O342" s="0" t="str">
        <f aca="false">B342</f>
        <v>Hôtel sans restaurant</v>
      </c>
      <c r="P342" s="0" t="str">
        <f aca="false">C342</f>
        <v>Grand Hotel sans restaurant Luxe</v>
      </c>
      <c r="Q342" s="0" t="str">
        <f aca="false">D342</f>
        <v>Autre système centralisé</v>
      </c>
      <c r="R342" s="0" t="str">
        <f aca="false">E342</f>
        <v>Urbain</v>
      </c>
      <c r="S342" s="0" t="str">
        <f aca="false">F342</f>
        <v>0219250106</v>
      </c>
      <c r="T342" s="0" t="str">
        <f aca="false">G342</f>
        <v>1</v>
      </c>
      <c r="U342" s="0" t="n">
        <f aca="false">L342</f>
        <v>0.728</v>
      </c>
      <c r="V342" s="0" t="n">
        <f aca="false">K342</f>
        <v>40.8433411933463</v>
      </c>
      <c r="W342" s="0" t="n">
        <f aca="false">J342</f>
        <v>935</v>
      </c>
    </row>
    <row r="343" customFormat="false" ht="12.8" hidden="false" customHeight="false" outlineLevel="0" collapsed="false">
      <c r="A343" s="0" t="s">
        <v>73</v>
      </c>
      <c r="B343" s="0" t="s">
        <v>426</v>
      </c>
      <c r="C343" s="0" t="s">
        <v>457</v>
      </c>
      <c r="D343" s="0" t="s">
        <v>13</v>
      </c>
      <c r="E343" s="0" t="s">
        <v>14</v>
      </c>
      <c r="F343" s="0" t="s">
        <v>459</v>
      </c>
      <c r="G343" s="0" t="s">
        <v>15</v>
      </c>
      <c r="H343" s="0" t="n">
        <v>0.683200475342152</v>
      </c>
      <c r="I343" s="0" t="n">
        <v>8.31764693622479</v>
      </c>
      <c r="J343" s="0" t="n">
        <v>462</v>
      </c>
      <c r="K343" s="0" t="n">
        <f aca="false">I343*SUMIFS(syst_chauffage!$H$3:$H$27,syst_chauffage!$B$3:$B$27,D343,syst_chauffage!$C$3:$C$27,E343)</f>
        <v>16.7982510228702</v>
      </c>
      <c r="L343" s="12" t="n">
        <f aca="false">H343*SUMIFS(syst_chauffage!$K$3:$K$27,syst_chauffage!$B$3:$B$27,D343,syst_chauffage!$C$3:$C$27,E343)</f>
        <v>0.683200475342152</v>
      </c>
      <c r="N343" s="0" t="str">
        <f aca="false">A343</f>
        <v>Café Hôtel Restaurant</v>
      </c>
      <c r="O343" s="0" t="str">
        <f aca="false">B343</f>
        <v>Hôtel sans restaurant</v>
      </c>
      <c r="P343" s="0" t="str">
        <f aca="false">C343</f>
        <v>Grand Hotel sans restaurant Luxe</v>
      </c>
      <c r="Q343" s="0" t="str">
        <f aca="false">D343</f>
        <v>Chaudière gaz</v>
      </c>
      <c r="R343" s="0" t="str">
        <f aca="false">E343</f>
        <v>Gaz</v>
      </c>
      <c r="S343" s="0" t="str">
        <f aca="false">F343</f>
        <v>0219250404</v>
      </c>
      <c r="T343" s="0" t="str">
        <f aca="false">G343</f>
        <v>1</v>
      </c>
      <c r="U343" s="0" t="n">
        <f aca="false">L343</f>
        <v>0.683200475342152</v>
      </c>
      <c r="V343" s="0" t="n">
        <f aca="false">K343</f>
        <v>16.7982510228702</v>
      </c>
      <c r="W343" s="0" t="n">
        <f aca="false">J343</f>
        <v>462</v>
      </c>
    </row>
    <row r="344" customFormat="false" ht="12.8" hidden="false" customHeight="false" outlineLevel="0" collapsed="false">
      <c r="A344" s="0" t="s">
        <v>73</v>
      </c>
      <c r="B344" s="0" t="s">
        <v>426</v>
      </c>
      <c r="C344" s="0" t="s">
        <v>457</v>
      </c>
      <c r="D344" s="0" t="s">
        <v>29</v>
      </c>
      <c r="E344" s="0" t="s">
        <v>30</v>
      </c>
      <c r="F344" s="0" t="s">
        <v>460</v>
      </c>
      <c r="G344" s="0" t="s">
        <v>15</v>
      </c>
      <c r="H344" s="0" t="n">
        <v>0.92</v>
      </c>
      <c r="I344" s="0" t="n">
        <v>10.4</v>
      </c>
      <c r="J344" s="0" t="n">
        <v>0</v>
      </c>
      <c r="K344" s="0" t="n">
        <f aca="false">I344*SUMIFS(syst_chauffage!$H$3:$H$27,syst_chauffage!$B$3:$B$27,D344,syst_chauffage!$C$3:$C$27,E344)</f>
        <v>3</v>
      </c>
      <c r="L344" s="12" t="n">
        <f aca="false">H344*SUMIFS(syst_chauffage!$K$3:$K$27,syst_chauffage!$B$3:$B$27,D344,syst_chauffage!$C$3:$C$27,E344)</f>
        <v>0.92</v>
      </c>
      <c r="N344" s="0" t="str">
        <f aca="false">A344</f>
        <v>Café Hôtel Restaurant</v>
      </c>
      <c r="O344" s="0" t="str">
        <f aca="false">B344</f>
        <v>Hôtel sans restaurant</v>
      </c>
      <c r="P344" s="0" t="str">
        <f aca="false">C344</f>
        <v>Grand Hotel sans restaurant Luxe</v>
      </c>
      <c r="Q344" s="0" t="str">
        <f aca="false">D344</f>
        <v>Electrique direct</v>
      </c>
      <c r="R344" s="0" t="str">
        <f aca="false">E344</f>
        <v>Electricité</v>
      </c>
      <c r="S344" s="0" t="str">
        <f aca="false">F344</f>
        <v>0219250602</v>
      </c>
      <c r="T344" s="0" t="str">
        <f aca="false">G344</f>
        <v>1</v>
      </c>
      <c r="U344" s="0" t="n">
        <f aca="false">L344</f>
        <v>0.92</v>
      </c>
      <c r="V344" s="0" t="n">
        <f aca="false">K344</f>
        <v>3</v>
      </c>
      <c r="W344" s="0" t="n">
        <f aca="false">J344</f>
        <v>0</v>
      </c>
    </row>
    <row r="345" customFormat="false" ht="12.8" hidden="false" customHeight="false" outlineLevel="0" collapsed="false">
      <c r="A345" s="0" t="s">
        <v>73</v>
      </c>
      <c r="B345" s="0" t="s">
        <v>426</v>
      </c>
      <c r="C345" s="0" t="s">
        <v>457</v>
      </c>
      <c r="D345" s="0" t="s">
        <v>36</v>
      </c>
      <c r="E345" s="0" t="s">
        <v>30</v>
      </c>
      <c r="F345" s="0" t="s">
        <v>461</v>
      </c>
      <c r="G345" s="0" t="s">
        <v>15</v>
      </c>
      <c r="H345" s="0" t="n">
        <v>3.01659497674418</v>
      </c>
      <c r="I345" s="0" t="n">
        <v>69.1099990634117</v>
      </c>
      <c r="J345" s="0" t="n">
        <v>738</v>
      </c>
      <c r="K345" s="0" t="n">
        <f aca="false">I345*SUMIFS(syst_chauffage!$H$3:$H$27,syst_chauffage!$B$3:$B$27,D345,syst_chauffage!$C$3:$C$27,E345)</f>
        <v>42.7554608822666</v>
      </c>
      <c r="L345" s="12" t="n">
        <f aca="false">H345*SUMIFS(syst_chauffage!$K$3:$K$27,syst_chauffage!$B$3:$B$27,D345,syst_chauffage!$C$3:$C$27,E345)</f>
        <v>2.53451452484516</v>
      </c>
      <c r="N345" s="0" t="str">
        <f aca="false">A345</f>
        <v>Café Hôtel Restaurant</v>
      </c>
      <c r="O345" s="0" t="str">
        <f aca="false">B345</f>
        <v>Hôtel sans restaurant</v>
      </c>
      <c r="P345" s="0" t="str">
        <f aca="false">C345</f>
        <v>Grand Hotel sans restaurant Luxe</v>
      </c>
      <c r="Q345" s="0" t="str">
        <f aca="false">D345</f>
        <v>PAC</v>
      </c>
      <c r="R345" s="0" t="str">
        <f aca="false">E345</f>
        <v>Electricité</v>
      </c>
      <c r="S345" s="0" t="str">
        <f aca="false">F345</f>
        <v>0219250902</v>
      </c>
      <c r="T345" s="0" t="str">
        <f aca="false">G345</f>
        <v>1</v>
      </c>
      <c r="U345" s="0" t="n">
        <f aca="false">L345</f>
        <v>2.53451452484516</v>
      </c>
      <c r="V345" s="0" t="n">
        <f aca="false">K345</f>
        <v>42.7554608822666</v>
      </c>
      <c r="W345" s="0" t="n">
        <f aca="false">J345</f>
        <v>738</v>
      </c>
    </row>
    <row r="346" customFormat="false" ht="12.8" hidden="false" customHeight="false" outlineLevel="0" collapsed="false">
      <c r="A346" s="0" t="s">
        <v>73</v>
      </c>
      <c r="B346" s="0" t="s">
        <v>426</v>
      </c>
      <c r="C346" s="0" t="s">
        <v>457</v>
      </c>
      <c r="D346" s="0" t="s">
        <v>42</v>
      </c>
      <c r="E346" s="0" t="s">
        <v>30</v>
      </c>
      <c r="F346" s="0" t="s">
        <v>462</v>
      </c>
      <c r="G346" s="0" t="s">
        <v>15</v>
      </c>
      <c r="H346" s="0" t="n">
        <v>2.87237358139535</v>
      </c>
      <c r="I346" s="0" t="n">
        <v>28.9368869872017</v>
      </c>
      <c r="J346" s="0" t="n">
        <v>738</v>
      </c>
      <c r="K346" s="0" t="n">
        <f aca="false">I346*SUMIFS(syst_chauffage!$H$3:$H$27,syst_chauffage!$B$3:$B$27,D346,syst_chauffage!$C$3:$C$27,E346)</f>
        <v>26.1211032114154</v>
      </c>
      <c r="L346" s="12" t="n">
        <f aca="false">H346*SUMIFS(syst_chauffage!$K$3:$K$27,syst_chauffage!$B$3:$B$27,D346,syst_chauffage!$C$3:$C$27,E346)</f>
        <v>2.56083291829193</v>
      </c>
      <c r="N346" s="0" t="str">
        <f aca="false">A346</f>
        <v>Café Hôtel Restaurant</v>
      </c>
      <c r="O346" s="0" t="str">
        <f aca="false">B346</f>
        <v>Hôtel sans restaurant</v>
      </c>
      <c r="P346" s="0" t="str">
        <f aca="false">C346</f>
        <v>Grand Hotel sans restaurant Luxe</v>
      </c>
      <c r="Q346" s="0" t="str">
        <f aca="false">D346</f>
        <v>Rooftop</v>
      </c>
      <c r="R346" s="0" t="str">
        <f aca="false">E346</f>
        <v>Electricité</v>
      </c>
      <c r="S346" s="0" t="str">
        <f aca="false">F346</f>
        <v>0219251002</v>
      </c>
      <c r="T346" s="0" t="str">
        <f aca="false">G346</f>
        <v>1</v>
      </c>
      <c r="U346" s="0" t="n">
        <f aca="false">L346</f>
        <v>2.56083291829193</v>
      </c>
      <c r="V346" s="0" t="n">
        <f aca="false">K346</f>
        <v>26.1211032114154</v>
      </c>
      <c r="W346" s="0" t="n">
        <f aca="false">J346</f>
        <v>738</v>
      </c>
    </row>
    <row r="347" customFormat="false" ht="12.8" hidden="false" customHeight="false" outlineLevel="0" collapsed="false">
      <c r="A347" s="0" t="s">
        <v>73</v>
      </c>
      <c r="B347" s="0" t="s">
        <v>426</v>
      </c>
      <c r="C347" s="0" t="s">
        <v>457</v>
      </c>
      <c r="D347" s="0" t="s">
        <v>51</v>
      </c>
      <c r="E347" s="0" t="s">
        <v>58</v>
      </c>
      <c r="F347" s="0" t="s">
        <v>463</v>
      </c>
      <c r="G347" s="0" t="s">
        <v>15</v>
      </c>
      <c r="H347" s="0" t="n">
        <v>0.84</v>
      </c>
      <c r="I347" s="0" t="n">
        <v>29.5589758626543</v>
      </c>
      <c r="J347" s="0" t="n">
        <v>935</v>
      </c>
      <c r="K347" s="0" t="n">
        <f aca="false">I347*SUMIFS(syst_chauffage!$H$3:$H$27,syst_chauffage!$B$3:$B$27,D347,syst_chauffage!$C$3:$C$27,E347)</f>
        <v>63.0788399171194</v>
      </c>
      <c r="L347" s="12" t="n">
        <f aca="false">H347*SUMIFS(syst_chauffage!$K$3:$K$27,syst_chauffage!$B$3:$B$27,D347,syst_chauffage!$C$3:$C$27,E347)</f>
        <v>0.84</v>
      </c>
      <c r="N347" s="0" t="str">
        <f aca="false">A347</f>
        <v>Café Hôtel Restaurant</v>
      </c>
      <c r="O347" s="0" t="str">
        <f aca="false">B347</f>
        <v>Hôtel sans restaurant</v>
      </c>
      <c r="P347" s="0" t="str">
        <f aca="false">C347</f>
        <v>Grand Hotel sans restaurant Luxe</v>
      </c>
      <c r="Q347" s="0" t="str">
        <f aca="false">D347</f>
        <v>Autre système centralisé performant</v>
      </c>
      <c r="R347" s="0" t="str">
        <f aca="false">E347</f>
        <v>Urbain</v>
      </c>
      <c r="S347" s="0" t="str">
        <f aca="false">F347</f>
        <v>0219252106</v>
      </c>
      <c r="T347" s="0" t="str">
        <f aca="false">G347</f>
        <v>1</v>
      </c>
      <c r="U347" s="0" t="n">
        <f aca="false">L347</f>
        <v>0.84</v>
      </c>
      <c r="V347" s="0" t="n">
        <f aca="false">K347</f>
        <v>63.0788399171194</v>
      </c>
      <c r="W347" s="0" t="n">
        <f aca="false">J347</f>
        <v>935</v>
      </c>
    </row>
    <row r="348" customFormat="false" ht="12.8" hidden="false" customHeight="false" outlineLevel="0" collapsed="false">
      <c r="A348" s="0" t="s">
        <v>73</v>
      </c>
      <c r="B348" s="0" t="s">
        <v>426</v>
      </c>
      <c r="C348" s="0" t="s">
        <v>457</v>
      </c>
      <c r="D348" s="0" t="s">
        <v>18</v>
      </c>
      <c r="E348" s="0" t="s">
        <v>14</v>
      </c>
      <c r="F348" s="0" t="s">
        <v>464</v>
      </c>
      <c r="G348" s="0" t="s">
        <v>15</v>
      </c>
      <c r="H348" s="0" t="n">
        <v>0.988723648691933</v>
      </c>
      <c r="I348" s="0" t="n">
        <v>9.90196063836284</v>
      </c>
      <c r="J348" s="0" t="n">
        <v>1064</v>
      </c>
      <c r="K348" s="0" t="n">
        <f aca="false">I348*SUMIFS(syst_chauffage!$H$3:$H$27,syst_chauffage!$B$3:$B$27,D348,syst_chauffage!$C$3:$C$27,E348)</f>
        <v>26.9821389290884</v>
      </c>
      <c r="L348" s="12" t="n">
        <f aca="false">H348*SUMIFS(syst_chauffage!$K$3:$K$27,syst_chauffage!$B$3:$B$27,D348,syst_chauffage!$C$3:$C$27,E348)</f>
        <v>0.96049251390646</v>
      </c>
      <c r="N348" s="0" t="str">
        <f aca="false">A348</f>
        <v>Café Hôtel Restaurant</v>
      </c>
      <c r="O348" s="0" t="str">
        <f aca="false">B348</f>
        <v>Hôtel sans restaurant</v>
      </c>
      <c r="P348" s="0" t="str">
        <f aca="false">C348</f>
        <v>Grand Hotel sans restaurant Luxe</v>
      </c>
      <c r="Q348" s="0" t="str">
        <f aca="false">D348</f>
        <v>Chaudière condensation gaz</v>
      </c>
      <c r="R348" s="0" t="str">
        <f aca="false">E348</f>
        <v>Gaz</v>
      </c>
      <c r="S348" s="0" t="str">
        <f aca="false">F348</f>
        <v>0219252404</v>
      </c>
      <c r="T348" s="0" t="str">
        <f aca="false">G348</f>
        <v>1</v>
      </c>
      <c r="U348" s="0" t="n">
        <f aca="false">L348</f>
        <v>0.96049251390646</v>
      </c>
      <c r="V348" s="0" t="n">
        <f aca="false">K348</f>
        <v>26.9821389290884</v>
      </c>
      <c r="W348" s="0" t="n">
        <f aca="false">J348</f>
        <v>1064</v>
      </c>
    </row>
    <row r="349" customFormat="false" ht="12.8" hidden="false" customHeight="false" outlineLevel="0" collapsed="false">
      <c r="A349" s="0" t="s">
        <v>73</v>
      </c>
      <c r="B349" s="0" t="s">
        <v>426</v>
      </c>
      <c r="C349" s="0" t="s">
        <v>457</v>
      </c>
      <c r="D349" s="0" t="s">
        <v>32</v>
      </c>
      <c r="E349" s="0" t="s">
        <v>30</v>
      </c>
      <c r="F349" s="0" t="s">
        <v>465</v>
      </c>
      <c r="G349" s="0" t="s">
        <v>15</v>
      </c>
      <c r="H349" s="0" t="n">
        <v>1</v>
      </c>
      <c r="I349" s="0" t="n">
        <v>12</v>
      </c>
      <c r="J349" s="0" t="n">
        <v>0</v>
      </c>
      <c r="K349" s="0" t="n">
        <f aca="false">I349*SUMIFS(syst_chauffage!$H$3:$H$27,syst_chauffage!$B$3:$B$27,D349,syst_chauffage!$C$3:$C$27,E349)</f>
        <v>12</v>
      </c>
      <c r="L349" s="12" t="n">
        <f aca="false">H349*SUMIFS(syst_chauffage!$K$3:$K$27,syst_chauffage!$B$3:$B$27,D349,syst_chauffage!$C$3:$C$27,E349)</f>
        <v>1</v>
      </c>
      <c r="N349" s="0" t="str">
        <f aca="false">A349</f>
        <v>Café Hôtel Restaurant</v>
      </c>
      <c r="O349" s="0" t="str">
        <f aca="false">B349</f>
        <v>Hôtel sans restaurant</v>
      </c>
      <c r="P349" s="0" t="str">
        <f aca="false">C349</f>
        <v>Grand Hotel sans restaurant Luxe</v>
      </c>
      <c r="Q349" s="0" t="str">
        <f aca="false">D349</f>
        <v>Electrique direct performant</v>
      </c>
      <c r="R349" s="0" t="str">
        <f aca="false">E349</f>
        <v>Electricité</v>
      </c>
      <c r="S349" s="0" t="str">
        <f aca="false">F349</f>
        <v>0219252602</v>
      </c>
      <c r="T349" s="0" t="str">
        <f aca="false">G349</f>
        <v>1</v>
      </c>
      <c r="U349" s="0" t="n">
        <f aca="false">L349</f>
        <v>1</v>
      </c>
      <c r="V349" s="0" t="n">
        <f aca="false">K349</f>
        <v>12</v>
      </c>
      <c r="W349" s="0" t="n">
        <f aca="false">J349</f>
        <v>0</v>
      </c>
    </row>
    <row r="350" customFormat="false" ht="12.8" hidden="false" customHeight="false" outlineLevel="0" collapsed="false">
      <c r="A350" s="0" t="s">
        <v>73</v>
      </c>
      <c r="B350" s="0" t="s">
        <v>426</v>
      </c>
      <c r="C350" s="0" t="s">
        <v>457</v>
      </c>
      <c r="D350" s="0" t="s">
        <v>38</v>
      </c>
      <c r="E350" s="0" t="s">
        <v>30</v>
      </c>
      <c r="F350" s="0" t="s">
        <v>466</v>
      </c>
      <c r="G350" s="0" t="s">
        <v>15</v>
      </c>
      <c r="H350" s="0" t="n">
        <v>3.4806865116279</v>
      </c>
      <c r="I350" s="0" t="n">
        <v>82.2738084088234</v>
      </c>
      <c r="J350" s="0" t="n">
        <v>792</v>
      </c>
      <c r="K350" s="0" t="n">
        <f aca="false">I350*SUMIFS(syst_chauffage!$H$3:$H$27,syst_chauffage!$B$3:$B$27,D350,syst_chauffage!$C$3:$C$27,E350)</f>
        <v>83.1618556055463</v>
      </c>
      <c r="L350" s="12" t="n">
        <f aca="false">H350*SUMIFS(syst_chauffage!$K$3:$K$27,syst_chauffage!$B$3:$B$27,D350,syst_chauffage!$C$3:$C$27,E350)</f>
        <v>3.11387672840548</v>
      </c>
      <c r="N350" s="0" t="str">
        <f aca="false">A350</f>
        <v>Café Hôtel Restaurant</v>
      </c>
      <c r="O350" s="0" t="str">
        <f aca="false">B350</f>
        <v>Hôtel sans restaurant</v>
      </c>
      <c r="P350" s="0" t="str">
        <f aca="false">C350</f>
        <v>Grand Hotel sans restaurant Luxe</v>
      </c>
      <c r="Q350" s="0" t="str">
        <f aca="false">D350</f>
        <v>PAC performant</v>
      </c>
      <c r="R350" s="0" t="str">
        <f aca="false">E350</f>
        <v>Electricité</v>
      </c>
      <c r="S350" s="0" t="str">
        <f aca="false">F350</f>
        <v>0219252902</v>
      </c>
      <c r="T350" s="0" t="str">
        <f aca="false">G350</f>
        <v>1</v>
      </c>
      <c r="U350" s="0" t="n">
        <f aca="false">L350</f>
        <v>3.11387672840548</v>
      </c>
      <c r="V350" s="0" t="n">
        <f aca="false">K350</f>
        <v>83.1618556055463</v>
      </c>
      <c r="W350" s="0" t="n">
        <f aca="false">J350</f>
        <v>792</v>
      </c>
    </row>
    <row r="351" customFormat="false" ht="12.8" hidden="false" customHeight="false" outlineLevel="0" collapsed="false">
      <c r="A351" s="0" t="s">
        <v>73</v>
      </c>
      <c r="B351" s="0" t="s">
        <v>426</v>
      </c>
      <c r="C351" s="0" t="s">
        <v>457</v>
      </c>
      <c r="D351" s="0" t="s">
        <v>46</v>
      </c>
      <c r="E351" s="0" t="s">
        <v>30</v>
      </c>
      <c r="F351" s="0" t="s">
        <v>467</v>
      </c>
      <c r="G351" s="0" t="s">
        <v>15</v>
      </c>
      <c r="H351" s="0" t="n">
        <v>3.40965209302325</v>
      </c>
      <c r="I351" s="0" t="n">
        <v>34.448674984764</v>
      </c>
      <c r="J351" s="0" t="n">
        <v>792</v>
      </c>
      <c r="K351" s="0" t="n">
        <f aca="false">I351*SUMIFS(syst_chauffage!$H$3:$H$27,syst_chauffage!$B$3:$B$27,D351,syst_chauffage!$C$3:$C$27,E351)</f>
        <v>59.7652639967513</v>
      </c>
      <c r="L351" s="12" t="n">
        <f aca="false">H351*SUMIFS(syst_chauffage!$K$3:$K$27,syst_chauffage!$B$3:$B$27,D351,syst_chauffage!$C$3:$C$27,E351)</f>
        <v>3.0738373270652</v>
      </c>
      <c r="N351" s="0" t="str">
        <f aca="false">A351</f>
        <v>Café Hôtel Restaurant</v>
      </c>
      <c r="O351" s="0" t="str">
        <f aca="false">B351</f>
        <v>Hôtel sans restaurant</v>
      </c>
      <c r="P351" s="0" t="str">
        <f aca="false">C351</f>
        <v>Grand Hotel sans restaurant Luxe</v>
      </c>
      <c r="Q351" s="0" t="str">
        <f aca="false">D351</f>
        <v>Rooftop performant</v>
      </c>
      <c r="R351" s="0" t="str">
        <f aca="false">E351</f>
        <v>Electricité</v>
      </c>
      <c r="S351" s="0" t="str">
        <f aca="false">F351</f>
        <v>0219253002</v>
      </c>
      <c r="T351" s="0" t="str">
        <f aca="false">G351</f>
        <v>1</v>
      </c>
      <c r="U351" s="0" t="n">
        <f aca="false">L351</f>
        <v>3.0738373270652</v>
      </c>
      <c r="V351" s="0" t="n">
        <f aca="false">K351</f>
        <v>59.7652639967513</v>
      </c>
      <c r="W351" s="0" t="n">
        <f aca="false">J351</f>
        <v>792</v>
      </c>
    </row>
    <row r="352" customFormat="false" ht="12.8" hidden="false" customHeight="false" outlineLevel="0" collapsed="false">
      <c r="A352" s="0" t="s">
        <v>73</v>
      </c>
      <c r="B352" s="0" t="s">
        <v>426</v>
      </c>
      <c r="C352" s="0" t="s">
        <v>468</v>
      </c>
      <c r="D352" s="0" t="s">
        <v>19</v>
      </c>
      <c r="E352" s="0" t="s">
        <v>58</v>
      </c>
      <c r="F352" s="0" t="s">
        <v>469</v>
      </c>
      <c r="G352" s="0" t="s">
        <v>15</v>
      </c>
      <c r="H352" s="0" t="n">
        <v>0.728</v>
      </c>
      <c r="I352" s="0" t="n">
        <v>27.1065193643178</v>
      </c>
      <c r="J352" s="0" t="n">
        <v>935</v>
      </c>
      <c r="K352" s="0" t="n">
        <f aca="false">I352*SUMIFS(syst_chauffage!$H$3:$H$27,syst_chauffage!$B$3:$B$27,D352,syst_chauffage!$C$3:$C$27,E352)</f>
        <v>44.5888579184039</v>
      </c>
      <c r="L352" s="12" t="n">
        <f aca="false">H352*SUMIFS(syst_chauffage!$K$3:$K$27,syst_chauffage!$B$3:$B$27,D352,syst_chauffage!$C$3:$C$27,E352)</f>
        <v>0.728</v>
      </c>
      <c r="N352" s="0" t="str">
        <f aca="false">A352</f>
        <v>Café Hôtel Restaurant</v>
      </c>
      <c r="O352" s="0" t="str">
        <f aca="false">B352</f>
        <v>Hôtel sans restaurant</v>
      </c>
      <c r="P352" s="0" t="str">
        <f aca="false">C352</f>
        <v>Hotel d'affaire sans restaurant Haut de Gamme</v>
      </c>
      <c r="Q352" s="0" t="str">
        <f aca="false">D352</f>
        <v>Autre système centralisé</v>
      </c>
      <c r="R352" s="0" t="str">
        <f aca="false">E352</f>
        <v>Urbain</v>
      </c>
      <c r="S352" s="0" t="str">
        <f aca="false">F352</f>
        <v>0219390106</v>
      </c>
      <c r="T352" s="0" t="str">
        <f aca="false">G352</f>
        <v>1</v>
      </c>
      <c r="U352" s="0" t="n">
        <f aca="false">L352</f>
        <v>0.728</v>
      </c>
      <c r="V352" s="0" t="n">
        <f aca="false">K352</f>
        <v>44.5888579184039</v>
      </c>
      <c r="W352" s="0" t="n">
        <f aca="false">J352</f>
        <v>935</v>
      </c>
    </row>
    <row r="353" customFormat="false" ht="12.8" hidden="false" customHeight="false" outlineLevel="0" collapsed="false">
      <c r="A353" s="0" t="s">
        <v>73</v>
      </c>
      <c r="B353" s="0" t="s">
        <v>426</v>
      </c>
      <c r="C353" s="0" t="s">
        <v>468</v>
      </c>
      <c r="D353" s="0" t="s">
        <v>13</v>
      </c>
      <c r="E353" s="0" t="s">
        <v>14</v>
      </c>
      <c r="F353" s="0" t="s">
        <v>470</v>
      </c>
      <c r="G353" s="0" t="s">
        <v>15</v>
      </c>
      <c r="H353" s="0" t="n">
        <v>0.729772601742632</v>
      </c>
      <c r="I353" s="0" t="n">
        <v>10.6544981501414</v>
      </c>
      <c r="J353" s="0" t="n">
        <v>462</v>
      </c>
      <c r="K353" s="0" t="n">
        <f aca="false">I353*SUMIFS(syst_chauffage!$H$3:$H$27,syst_chauffage!$B$3:$B$27,D353,syst_chauffage!$C$3:$C$27,E353)</f>
        <v>21.5177364248663</v>
      </c>
      <c r="L353" s="12" t="n">
        <f aca="false">H353*SUMIFS(syst_chauffage!$K$3:$K$27,syst_chauffage!$B$3:$B$27,D353,syst_chauffage!$C$3:$C$27,E353)</f>
        <v>0.729772601742632</v>
      </c>
      <c r="N353" s="0" t="str">
        <f aca="false">A353</f>
        <v>Café Hôtel Restaurant</v>
      </c>
      <c r="O353" s="0" t="str">
        <f aca="false">B353</f>
        <v>Hôtel sans restaurant</v>
      </c>
      <c r="P353" s="0" t="str">
        <f aca="false">C353</f>
        <v>Hotel d'affaire sans restaurant Haut de Gamme</v>
      </c>
      <c r="Q353" s="0" t="str">
        <f aca="false">D353</f>
        <v>Chaudière gaz</v>
      </c>
      <c r="R353" s="0" t="str">
        <f aca="false">E353</f>
        <v>Gaz</v>
      </c>
      <c r="S353" s="0" t="str">
        <f aca="false">F353</f>
        <v>0219390404</v>
      </c>
      <c r="T353" s="0" t="str">
        <f aca="false">G353</f>
        <v>1</v>
      </c>
      <c r="U353" s="0" t="n">
        <f aca="false">L353</f>
        <v>0.729772601742632</v>
      </c>
      <c r="V353" s="0" t="n">
        <f aca="false">K353</f>
        <v>21.5177364248663</v>
      </c>
      <c r="W353" s="0" t="n">
        <f aca="false">J353</f>
        <v>462</v>
      </c>
    </row>
    <row r="354" customFormat="false" ht="12.8" hidden="false" customHeight="false" outlineLevel="0" collapsed="false">
      <c r="A354" s="0" t="s">
        <v>73</v>
      </c>
      <c r="B354" s="0" t="s">
        <v>426</v>
      </c>
      <c r="C354" s="0" t="s">
        <v>468</v>
      </c>
      <c r="D354" s="0" t="s">
        <v>51</v>
      </c>
      <c r="E354" s="0" t="s">
        <v>58</v>
      </c>
      <c r="F354" s="0" t="s">
        <v>471</v>
      </c>
      <c r="G354" s="0" t="s">
        <v>15</v>
      </c>
      <c r="H354" s="0" t="n">
        <v>0.84</v>
      </c>
      <c r="I354" s="0" t="n">
        <v>32.2696659099021</v>
      </c>
      <c r="J354" s="0" t="n">
        <v>935</v>
      </c>
      <c r="K354" s="0" t="n">
        <f aca="false">I354*SUMIFS(syst_chauffage!$H$3:$H$27,syst_chauffage!$B$3:$B$27,D354,syst_chauffage!$C$3:$C$27,E354)</f>
        <v>68.8634511414651</v>
      </c>
      <c r="L354" s="12" t="n">
        <f aca="false">H354*SUMIFS(syst_chauffage!$K$3:$K$27,syst_chauffage!$B$3:$B$27,D354,syst_chauffage!$C$3:$C$27,E354)</f>
        <v>0.84</v>
      </c>
      <c r="N354" s="0" t="str">
        <f aca="false">A354</f>
        <v>Café Hôtel Restaurant</v>
      </c>
      <c r="O354" s="0" t="str">
        <f aca="false">B354</f>
        <v>Hôtel sans restaurant</v>
      </c>
      <c r="P354" s="0" t="str">
        <f aca="false">C354</f>
        <v>Hotel d'affaire sans restaurant Haut de Gamme</v>
      </c>
      <c r="Q354" s="0" t="str">
        <f aca="false">D354</f>
        <v>Autre système centralisé performant</v>
      </c>
      <c r="R354" s="0" t="str">
        <f aca="false">E354</f>
        <v>Urbain</v>
      </c>
      <c r="S354" s="0" t="str">
        <f aca="false">F354</f>
        <v>0219392106</v>
      </c>
      <c r="T354" s="0" t="str">
        <f aca="false">G354</f>
        <v>1</v>
      </c>
      <c r="U354" s="0" t="n">
        <f aca="false">L354</f>
        <v>0.84</v>
      </c>
      <c r="V354" s="0" t="n">
        <f aca="false">K354</f>
        <v>68.8634511414651</v>
      </c>
      <c r="W354" s="0" t="n">
        <f aca="false">J354</f>
        <v>935</v>
      </c>
    </row>
    <row r="355" customFormat="false" ht="12.8" hidden="false" customHeight="false" outlineLevel="0" collapsed="false">
      <c r="A355" s="0" t="s">
        <v>73</v>
      </c>
      <c r="B355" s="0" t="s">
        <v>426</v>
      </c>
      <c r="C355" s="0" t="s">
        <v>468</v>
      </c>
      <c r="D355" s="0" t="s">
        <v>18</v>
      </c>
      <c r="E355" s="0" t="s">
        <v>14</v>
      </c>
      <c r="F355" s="0" t="s">
        <v>472</v>
      </c>
      <c r="G355" s="0" t="s">
        <v>15</v>
      </c>
      <c r="H355" s="0" t="n">
        <v>0.990797516492237</v>
      </c>
      <c r="I355" s="0" t="n">
        <v>12.683926369216</v>
      </c>
      <c r="J355" s="0" t="n">
        <v>1064</v>
      </c>
      <c r="K355" s="0" t="n">
        <f aca="false">I355*SUMIFS(syst_chauffage!$H$3:$H$27,syst_chauffage!$B$3:$B$27,D355,syst_chauffage!$C$3:$C$27,E355)</f>
        <v>34.5627978094144</v>
      </c>
      <c r="L355" s="12" t="n">
        <f aca="false">H355*SUMIFS(syst_chauffage!$K$3:$K$27,syst_chauffage!$B$3:$B$27,D355,syst_chauffage!$C$3:$C$27,E355)</f>
        <v>0.962507166331998</v>
      </c>
      <c r="N355" s="0" t="str">
        <f aca="false">A355</f>
        <v>Café Hôtel Restaurant</v>
      </c>
      <c r="O355" s="0" t="str">
        <f aca="false">B355</f>
        <v>Hôtel sans restaurant</v>
      </c>
      <c r="P355" s="0" t="str">
        <f aca="false">C355</f>
        <v>Hotel d'affaire sans restaurant Haut de Gamme</v>
      </c>
      <c r="Q355" s="0" t="str">
        <f aca="false">D355</f>
        <v>Chaudière condensation gaz</v>
      </c>
      <c r="R355" s="0" t="str">
        <f aca="false">E355</f>
        <v>Gaz</v>
      </c>
      <c r="S355" s="0" t="str">
        <f aca="false">F355</f>
        <v>0219392404</v>
      </c>
      <c r="T355" s="0" t="str">
        <f aca="false">G355</f>
        <v>1</v>
      </c>
      <c r="U355" s="0" t="n">
        <f aca="false">L355</f>
        <v>0.962507166331998</v>
      </c>
      <c r="V355" s="0" t="n">
        <f aca="false">K355</f>
        <v>34.5627978094144</v>
      </c>
      <c r="W355" s="0" t="n">
        <f aca="false">J355</f>
        <v>1064</v>
      </c>
    </row>
    <row r="356" customFormat="false" ht="12.8" hidden="false" customHeight="false" outlineLevel="0" collapsed="false">
      <c r="A356" s="0" t="s">
        <v>73</v>
      </c>
      <c r="B356" s="0" t="s">
        <v>426</v>
      </c>
      <c r="C356" s="0" t="s">
        <v>473</v>
      </c>
      <c r="D356" s="0" t="s">
        <v>13</v>
      </c>
      <c r="E356" s="0" t="s">
        <v>14</v>
      </c>
      <c r="F356" s="0" t="s">
        <v>474</v>
      </c>
      <c r="G356" s="0" t="s">
        <v>15</v>
      </c>
      <c r="H356" s="0" t="n">
        <v>0.729324423231864</v>
      </c>
      <c r="I356" s="0" t="n">
        <v>7.80592293698882</v>
      </c>
      <c r="J356" s="0" t="n">
        <v>462</v>
      </c>
      <c r="K356" s="0" t="n">
        <f aca="false">I356*SUMIFS(syst_chauffage!$H$3:$H$27,syst_chauffage!$B$3:$B$27,D356,syst_chauffage!$C$3:$C$27,E356)</f>
        <v>15.7647774624387</v>
      </c>
      <c r="L356" s="12" t="n">
        <f aca="false">H356*SUMIFS(syst_chauffage!$K$3:$K$27,syst_chauffage!$B$3:$B$27,D356,syst_chauffage!$C$3:$C$27,E356)</f>
        <v>0.729324423231864</v>
      </c>
      <c r="N356" s="0" t="str">
        <f aca="false">A356</f>
        <v>Café Hôtel Restaurant</v>
      </c>
      <c r="O356" s="0" t="str">
        <f aca="false">B356</f>
        <v>Hôtel sans restaurant</v>
      </c>
      <c r="P356" s="0" t="str">
        <f aca="false">C356</f>
        <v>Hotel d'affaire sans restaurant Luxe</v>
      </c>
      <c r="Q356" s="0" t="str">
        <f aca="false">D356</f>
        <v>Chaudière gaz</v>
      </c>
      <c r="R356" s="0" t="str">
        <f aca="false">E356</f>
        <v>Gaz</v>
      </c>
      <c r="S356" s="0" t="str">
        <f aca="false">F356</f>
        <v>0219400404</v>
      </c>
      <c r="T356" s="0" t="str">
        <f aca="false">G356</f>
        <v>1</v>
      </c>
      <c r="U356" s="0" t="n">
        <f aca="false">L356</f>
        <v>0.729324423231864</v>
      </c>
      <c r="V356" s="0" t="n">
        <f aca="false">K356</f>
        <v>15.7647774624387</v>
      </c>
      <c r="W356" s="0" t="n">
        <f aca="false">J356</f>
        <v>462</v>
      </c>
    </row>
    <row r="357" customFormat="false" ht="12.8" hidden="false" customHeight="false" outlineLevel="0" collapsed="false">
      <c r="A357" s="0" t="s">
        <v>73</v>
      </c>
      <c r="B357" s="0" t="s">
        <v>426</v>
      </c>
      <c r="C357" s="0" t="s">
        <v>473</v>
      </c>
      <c r="D357" s="0" t="s">
        <v>18</v>
      </c>
      <c r="E357" s="0" t="s">
        <v>14</v>
      </c>
      <c r="F357" s="0" t="s">
        <v>475</v>
      </c>
      <c r="G357" s="0" t="s">
        <v>15</v>
      </c>
      <c r="H357" s="0" t="n">
        <v>0.992334403709151</v>
      </c>
      <c r="I357" s="0" t="n">
        <v>9.29276540117716</v>
      </c>
      <c r="J357" s="0" t="n">
        <v>1064</v>
      </c>
      <c r="K357" s="0" t="n">
        <f aca="false">I357*SUMIFS(syst_chauffage!$H$3:$H$27,syst_chauffage!$B$3:$B$27,D357,syst_chauffage!$C$3:$C$27,E357)</f>
        <v>25.3221252080684</v>
      </c>
      <c r="L357" s="12" t="n">
        <f aca="false">H357*SUMIFS(syst_chauffage!$K$3:$K$27,syst_chauffage!$B$3:$B$27,D357,syst_chauffage!$C$3:$C$27,E357)</f>
        <v>0.96400017063964</v>
      </c>
      <c r="N357" s="0" t="str">
        <f aca="false">A357</f>
        <v>Café Hôtel Restaurant</v>
      </c>
      <c r="O357" s="0" t="str">
        <f aca="false">B357</f>
        <v>Hôtel sans restaurant</v>
      </c>
      <c r="P357" s="0" t="str">
        <f aca="false">C357</f>
        <v>Hotel d'affaire sans restaurant Luxe</v>
      </c>
      <c r="Q357" s="0" t="str">
        <f aca="false">D357</f>
        <v>Chaudière condensation gaz</v>
      </c>
      <c r="R357" s="0" t="str">
        <f aca="false">E357</f>
        <v>Gaz</v>
      </c>
      <c r="S357" s="0" t="str">
        <f aca="false">F357</f>
        <v>0219402404</v>
      </c>
      <c r="T357" s="0" t="str">
        <f aca="false">G357</f>
        <v>1</v>
      </c>
      <c r="U357" s="0" t="n">
        <f aca="false">L357</f>
        <v>0.96400017063964</v>
      </c>
      <c r="V357" s="0" t="n">
        <f aca="false">K357</f>
        <v>25.3221252080684</v>
      </c>
      <c r="W357" s="0" t="n">
        <f aca="false">J357</f>
        <v>1064</v>
      </c>
    </row>
    <row r="358" customFormat="false" ht="12.8" hidden="false" customHeight="false" outlineLevel="0" collapsed="false">
      <c r="A358" s="0" t="s">
        <v>73</v>
      </c>
      <c r="B358" s="0" t="s">
        <v>426</v>
      </c>
      <c r="C358" s="0" t="s">
        <v>476</v>
      </c>
      <c r="D358" s="0" t="s">
        <v>19</v>
      </c>
      <c r="E358" s="0" t="s">
        <v>57</v>
      </c>
      <c r="F358" s="0" t="s">
        <v>477</v>
      </c>
      <c r="G358" s="0" t="s">
        <v>15</v>
      </c>
      <c r="H358" s="0" t="n">
        <v>0.731757536081197</v>
      </c>
      <c r="I358" s="0" t="n">
        <v>32.4177419789443</v>
      </c>
      <c r="J358" s="0" t="n">
        <v>0</v>
      </c>
      <c r="K358" s="0" t="n">
        <f aca="false">I358*SUMIFS(syst_chauffage!$H$3:$H$27,syst_chauffage!$B$3:$B$27,D358,syst_chauffage!$C$3:$C$27,E358)</f>
        <v>45.140949519887</v>
      </c>
      <c r="L358" s="12" t="n">
        <f aca="false">H358*SUMIFS(syst_chauffage!$K$3:$K$27,syst_chauffage!$B$3:$B$27,D358,syst_chauffage!$C$3:$C$27,E358)</f>
        <v>0.731757536081197</v>
      </c>
      <c r="N358" s="0" t="str">
        <f aca="false">A358</f>
        <v>Café Hôtel Restaurant</v>
      </c>
      <c r="O358" s="0" t="str">
        <f aca="false">B358</f>
        <v>Hôtel sans restaurant</v>
      </c>
      <c r="P358" s="0" t="str">
        <f aca="false">C358</f>
        <v>Moyen Hotel sans restaurant Bas de gamme</v>
      </c>
      <c r="Q358" s="0" t="str">
        <f aca="false">D358</f>
        <v>Autre système centralisé</v>
      </c>
      <c r="R358" s="0" t="str">
        <f aca="false">E358</f>
        <v>Autres</v>
      </c>
      <c r="S358" s="0" t="str">
        <f aca="false">F358</f>
        <v>0219560101</v>
      </c>
      <c r="T358" s="0" t="str">
        <f aca="false">G358</f>
        <v>1</v>
      </c>
      <c r="U358" s="0" t="n">
        <f aca="false">L358</f>
        <v>0.731757536081197</v>
      </c>
      <c r="V358" s="0" t="n">
        <f aca="false">K358</f>
        <v>45.140949519887</v>
      </c>
      <c r="W358" s="0" t="n">
        <f aca="false">J358</f>
        <v>0</v>
      </c>
    </row>
    <row r="359" customFormat="false" ht="12.8" hidden="false" customHeight="false" outlineLevel="0" collapsed="false">
      <c r="A359" s="0" t="s">
        <v>73</v>
      </c>
      <c r="B359" s="0" t="s">
        <v>426</v>
      </c>
      <c r="C359" s="0" t="s">
        <v>476</v>
      </c>
      <c r="D359" s="0" t="s">
        <v>19</v>
      </c>
      <c r="E359" s="0" t="s">
        <v>58</v>
      </c>
      <c r="F359" s="0" t="s">
        <v>478</v>
      </c>
      <c r="G359" s="0" t="s">
        <v>15</v>
      </c>
      <c r="H359" s="0" t="n">
        <v>0.662780428577016</v>
      </c>
      <c r="I359" s="0" t="n">
        <v>32.6981113628385</v>
      </c>
      <c r="J359" s="0" t="n">
        <v>935</v>
      </c>
      <c r="K359" s="0" t="n">
        <f aca="false">I359*SUMIFS(syst_chauffage!$H$3:$H$27,syst_chauffage!$B$3:$B$27,D359,syst_chauffage!$C$3:$C$27,E359)</f>
        <v>53.7867448845898</v>
      </c>
      <c r="L359" s="12" t="n">
        <f aca="false">H359*SUMIFS(syst_chauffage!$K$3:$K$27,syst_chauffage!$B$3:$B$27,D359,syst_chauffage!$C$3:$C$27,E359)</f>
        <v>0.662780428577016</v>
      </c>
      <c r="N359" s="0" t="str">
        <f aca="false">A359</f>
        <v>Café Hôtel Restaurant</v>
      </c>
      <c r="O359" s="0" t="str">
        <f aca="false">B359</f>
        <v>Hôtel sans restaurant</v>
      </c>
      <c r="P359" s="0" t="str">
        <f aca="false">C359</f>
        <v>Moyen Hotel sans restaurant Bas de gamme</v>
      </c>
      <c r="Q359" s="0" t="str">
        <f aca="false">D359</f>
        <v>Autre système centralisé</v>
      </c>
      <c r="R359" s="0" t="str">
        <f aca="false">E359</f>
        <v>Urbain</v>
      </c>
      <c r="S359" s="0" t="str">
        <f aca="false">F359</f>
        <v>0219560106</v>
      </c>
      <c r="T359" s="0" t="str">
        <f aca="false">G359</f>
        <v>1</v>
      </c>
      <c r="U359" s="0" t="n">
        <f aca="false">L359</f>
        <v>0.662780428577016</v>
      </c>
      <c r="V359" s="0" t="n">
        <f aca="false">K359</f>
        <v>53.7867448845898</v>
      </c>
      <c r="W359" s="0" t="n">
        <f aca="false">J359</f>
        <v>935</v>
      </c>
    </row>
    <row r="360" customFormat="false" ht="12.8" hidden="false" customHeight="false" outlineLevel="0" collapsed="false">
      <c r="A360" s="0" t="s">
        <v>73</v>
      </c>
      <c r="B360" s="0" t="s">
        <v>426</v>
      </c>
      <c r="C360" s="0" t="s">
        <v>476</v>
      </c>
      <c r="D360" s="0" t="s">
        <v>22</v>
      </c>
      <c r="E360" s="0" t="s">
        <v>23</v>
      </c>
      <c r="F360" s="0" t="s">
        <v>479</v>
      </c>
      <c r="G360" s="0" t="s">
        <v>15</v>
      </c>
      <c r="H360" s="0" t="n">
        <v>0.568421574024708</v>
      </c>
      <c r="I360" s="0" t="n">
        <v>21.2431906076626</v>
      </c>
      <c r="J360" s="0" t="n">
        <v>0</v>
      </c>
      <c r="K360" s="0" t="n">
        <f aca="false">I360*SUMIFS(syst_chauffage!$H$3:$H$27,syst_chauffage!$B$3:$B$27,D360,syst_chauffage!$C$3:$C$27,E360)</f>
        <v>37.4097368066141</v>
      </c>
      <c r="L360" s="12" t="n">
        <f aca="false">H360*SUMIFS(syst_chauffage!$K$3:$K$27,syst_chauffage!$B$3:$B$27,D360,syst_chauffage!$C$3:$C$27,E360)</f>
        <v>0.568421574024708</v>
      </c>
      <c r="N360" s="0" t="str">
        <f aca="false">A360</f>
        <v>Café Hôtel Restaurant</v>
      </c>
      <c r="O360" s="0" t="str">
        <f aca="false">B360</f>
        <v>Hôtel sans restaurant</v>
      </c>
      <c r="P360" s="0" t="str">
        <f aca="false">C360</f>
        <v>Moyen Hotel sans restaurant Bas de gamme</v>
      </c>
      <c r="Q360" s="0" t="str">
        <f aca="false">D360</f>
        <v>Chaudière fioul</v>
      </c>
      <c r="R360" s="0" t="str">
        <f aca="false">E360</f>
        <v>Fioul</v>
      </c>
      <c r="S360" s="0" t="str">
        <f aca="false">F360</f>
        <v>0219560303</v>
      </c>
      <c r="T360" s="0" t="str">
        <f aca="false">G360</f>
        <v>1</v>
      </c>
      <c r="U360" s="0" t="n">
        <f aca="false">L360</f>
        <v>0.568421574024708</v>
      </c>
      <c r="V360" s="0" t="n">
        <f aca="false">K360</f>
        <v>37.4097368066141</v>
      </c>
      <c r="W360" s="0" t="n">
        <f aca="false">J360</f>
        <v>0</v>
      </c>
    </row>
    <row r="361" customFormat="false" ht="12.8" hidden="false" customHeight="false" outlineLevel="0" collapsed="false">
      <c r="A361" s="0" t="s">
        <v>73</v>
      </c>
      <c r="B361" s="0" t="s">
        <v>426</v>
      </c>
      <c r="C361" s="0" t="s">
        <v>476</v>
      </c>
      <c r="D361" s="0" t="s">
        <v>13</v>
      </c>
      <c r="E361" s="0" t="s">
        <v>14</v>
      </c>
      <c r="F361" s="0" t="s">
        <v>480</v>
      </c>
      <c r="G361" s="0" t="s">
        <v>15</v>
      </c>
      <c r="H361" s="0" t="n">
        <v>0.684119400598487</v>
      </c>
      <c r="I361" s="0" t="n">
        <v>15.3509471103615</v>
      </c>
      <c r="J361" s="0" t="n">
        <v>462</v>
      </c>
      <c r="K361" s="0" t="n">
        <f aca="false">I361*SUMIFS(syst_chauffage!$H$3:$H$27,syst_chauffage!$B$3:$B$27,D361,syst_chauffage!$C$3:$C$27,E361)</f>
        <v>31.0026459377102</v>
      </c>
      <c r="L361" s="12" t="n">
        <f aca="false">H361*SUMIFS(syst_chauffage!$K$3:$K$27,syst_chauffage!$B$3:$B$27,D361,syst_chauffage!$C$3:$C$27,E361)</f>
        <v>0.684119400598487</v>
      </c>
      <c r="N361" s="0" t="str">
        <f aca="false">A361</f>
        <v>Café Hôtel Restaurant</v>
      </c>
      <c r="O361" s="0" t="str">
        <f aca="false">B361</f>
        <v>Hôtel sans restaurant</v>
      </c>
      <c r="P361" s="0" t="str">
        <f aca="false">C361</f>
        <v>Moyen Hotel sans restaurant Bas de gamme</v>
      </c>
      <c r="Q361" s="0" t="str">
        <f aca="false">D361</f>
        <v>Chaudière gaz</v>
      </c>
      <c r="R361" s="0" t="str">
        <f aca="false">E361</f>
        <v>Gaz</v>
      </c>
      <c r="S361" s="0" t="str">
        <f aca="false">F361</f>
        <v>0219560404</v>
      </c>
      <c r="T361" s="0" t="str">
        <f aca="false">G361</f>
        <v>1</v>
      </c>
      <c r="U361" s="0" t="n">
        <f aca="false">L361</f>
        <v>0.684119400598487</v>
      </c>
      <c r="V361" s="0" t="n">
        <f aca="false">K361</f>
        <v>31.0026459377102</v>
      </c>
      <c r="W361" s="0" t="n">
        <f aca="false">J361</f>
        <v>462</v>
      </c>
    </row>
    <row r="362" customFormat="false" ht="12.8" hidden="false" customHeight="false" outlineLevel="0" collapsed="false">
      <c r="A362" s="0" t="s">
        <v>73</v>
      </c>
      <c r="B362" s="0" t="s">
        <v>426</v>
      </c>
      <c r="C362" s="0" t="s">
        <v>476</v>
      </c>
      <c r="D362" s="0" t="s">
        <v>29</v>
      </c>
      <c r="E362" s="0" t="s">
        <v>30</v>
      </c>
      <c r="F362" s="0" t="s">
        <v>481</v>
      </c>
      <c r="G362" s="0" t="s">
        <v>15</v>
      </c>
      <c r="H362" s="0" t="n">
        <v>0.92</v>
      </c>
      <c r="I362" s="0" t="n">
        <v>10.4</v>
      </c>
      <c r="J362" s="0" t="n">
        <v>0</v>
      </c>
      <c r="K362" s="0" t="n">
        <f aca="false">I362*SUMIFS(syst_chauffage!$H$3:$H$27,syst_chauffage!$B$3:$B$27,D362,syst_chauffage!$C$3:$C$27,E362)</f>
        <v>3</v>
      </c>
      <c r="L362" s="12" t="n">
        <f aca="false">H362*SUMIFS(syst_chauffage!$K$3:$K$27,syst_chauffage!$B$3:$B$27,D362,syst_chauffage!$C$3:$C$27,E362)</f>
        <v>0.92</v>
      </c>
      <c r="N362" s="0" t="str">
        <f aca="false">A362</f>
        <v>Café Hôtel Restaurant</v>
      </c>
      <c r="O362" s="0" t="str">
        <f aca="false">B362</f>
        <v>Hôtel sans restaurant</v>
      </c>
      <c r="P362" s="0" t="str">
        <f aca="false">C362</f>
        <v>Moyen Hotel sans restaurant Bas de gamme</v>
      </c>
      <c r="Q362" s="0" t="str">
        <f aca="false">D362</f>
        <v>Electrique direct</v>
      </c>
      <c r="R362" s="0" t="str">
        <f aca="false">E362</f>
        <v>Electricité</v>
      </c>
      <c r="S362" s="0" t="str">
        <f aca="false">F362</f>
        <v>0219560602</v>
      </c>
      <c r="T362" s="0" t="str">
        <f aca="false">G362</f>
        <v>1</v>
      </c>
      <c r="U362" s="0" t="n">
        <f aca="false">L362</f>
        <v>0.92</v>
      </c>
      <c r="V362" s="0" t="n">
        <f aca="false">K362</f>
        <v>3</v>
      </c>
      <c r="W362" s="0" t="n">
        <f aca="false">J362</f>
        <v>0</v>
      </c>
    </row>
    <row r="363" customFormat="false" ht="12.8" hidden="false" customHeight="false" outlineLevel="0" collapsed="false">
      <c r="A363" s="0" t="s">
        <v>73</v>
      </c>
      <c r="B363" s="0" t="s">
        <v>426</v>
      </c>
      <c r="C363" s="0" t="s">
        <v>476</v>
      </c>
      <c r="D363" s="0" t="s">
        <v>36</v>
      </c>
      <c r="E363" s="0" t="s">
        <v>30</v>
      </c>
      <c r="F363" s="0" t="s">
        <v>482</v>
      </c>
      <c r="G363" s="0" t="s">
        <v>15</v>
      </c>
      <c r="H363" s="0" t="n">
        <v>2.94489544186046</v>
      </c>
      <c r="I363" s="0" t="n">
        <v>86.8282101014325</v>
      </c>
      <c r="J363" s="0" t="n">
        <v>738</v>
      </c>
      <c r="K363" s="0" t="n">
        <f aca="false">I363*SUMIFS(syst_chauffage!$H$3:$H$27,syst_chauffage!$B$3:$B$27,D363,syst_chauffage!$C$3:$C$27,E363)</f>
        <v>53.7169757022097</v>
      </c>
      <c r="L363" s="12" t="n">
        <f aca="false">H363*SUMIFS(syst_chauffage!$K$3:$K$27,syst_chauffage!$B$3:$B$27,D363,syst_chauffage!$C$3:$C$27,E363)</f>
        <v>2.47427325480779</v>
      </c>
      <c r="N363" s="0" t="str">
        <f aca="false">A363</f>
        <v>Café Hôtel Restaurant</v>
      </c>
      <c r="O363" s="0" t="str">
        <f aca="false">B363</f>
        <v>Hôtel sans restaurant</v>
      </c>
      <c r="P363" s="0" t="str">
        <f aca="false">C363</f>
        <v>Moyen Hotel sans restaurant Bas de gamme</v>
      </c>
      <c r="Q363" s="0" t="str">
        <f aca="false">D363</f>
        <v>PAC</v>
      </c>
      <c r="R363" s="0" t="str">
        <f aca="false">E363</f>
        <v>Electricité</v>
      </c>
      <c r="S363" s="0" t="str">
        <f aca="false">F363</f>
        <v>0219560902</v>
      </c>
      <c r="T363" s="0" t="str">
        <f aca="false">G363</f>
        <v>1</v>
      </c>
      <c r="U363" s="0" t="n">
        <f aca="false">L363</f>
        <v>2.47427325480779</v>
      </c>
      <c r="V363" s="0" t="n">
        <f aca="false">K363</f>
        <v>53.7169757022097</v>
      </c>
      <c r="W363" s="0" t="n">
        <f aca="false">J363</f>
        <v>738</v>
      </c>
    </row>
    <row r="364" customFormat="false" ht="12.8" hidden="false" customHeight="false" outlineLevel="0" collapsed="false">
      <c r="A364" s="0" t="s">
        <v>73</v>
      </c>
      <c r="B364" s="0" t="s">
        <v>426</v>
      </c>
      <c r="C364" s="0" t="s">
        <v>476</v>
      </c>
      <c r="D364" s="0" t="s">
        <v>42</v>
      </c>
      <c r="E364" s="0" t="s">
        <v>30</v>
      </c>
      <c r="F364" s="0" t="s">
        <v>483</v>
      </c>
      <c r="G364" s="0" t="s">
        <v>15</v>
      </c>
      <c r="H364" s="0" t="n">
        <v>2.80410195348837</v>
      </c>
      <c r="I364" s="0" t="n">
        <v>40.3540066948089</v>
      </c>
      <c r="J364" s="0" t="n">
        <v>738</v>
      </c>
      <c r="K364" s="0" t="n">
        <f aca="false">I364*SUMIFS(syst_chauffage!$H$3:$H$27,syst_chauffage!$B$3:$B$27,D364,syst_chauffage!$C$3:$C$27,E364)</f>
        <v>36.4272485266109</v>
      </c>
      <c r="L364" s="12" t="n">
        <f aca="false">H364*SUMIFS(syst_chauffage!$K$3:$K$27,syst_chauffage!$B$3:$B$27,D364,syst_chauffage!$C$3:$C$27,E364)</f>
        <v>2.49996610303434</v>
      </c>
      <c r="N364" s="0" t="str">
        <f aca="false">A364</f>
        <v>Café Hôtel Restaurant</v>
      </c>
      <c r="O364" s="0" t="str">
        <f aca="false">B364</f>
        <v>Hôtel sans restaurant</v>
      </c>
      <c r="P364" s="0" t="str">
        <f aca="false">C364</f>
        <v>Moyen Hotel sans restaurant Bas de gamme</v>
      </c>
      <c r="Q364" s="0" t="str">
        <f aca="false">D364</f>
        <v>Rooftop</v>
      </c>
      <c r="R364" s="0" t="str">
        <f aca="false">E364</f>
        <v>Electricité</v>
      </c>
      <c r="S364" s="0" t="str">
        <f aca="false">F364</f>
        <v>0219561002</v>
      </c>
      <c r="T364" s="0" t="str">
        <f aca="false">G364</f>
        <v>1</v>
      </c>
      <c r="U364" s="0" t="n">
        <f aca="false">L364</f>
        <v>2.49996610303434</v>
      </c>
      <c r="V364" s="0" t="n">
        <f aca="false">K364</f>
        <v>36.4272485266109</v>
      </c>
      <c r="W364" s="0" t="n">
        <f aca="false">J364</f>
        <v>738</v>
      </c>
    </row>
    <row r="365" customFormat="false" ht="12.8" hidden="false" customHeight="false" outlineLevel="0" collapsed="false">
      <c r="A365" s="0" t="s">
        <v>73</v>
      </c>
      <c r="B365" s="0" t="s">
        <v>426</v>
      </c>
      <c r="C365" s="0" t="s">
        <v>476</v>
      </c>
      <c r="D365" s="0" t="s">
        <v>51</v>
      </c>
      <c r="E365" s="0" t="s">
        <v>57</v>
      </c>
      <c r="F365" s="0" t="s">
        <v>484</v>
      </c>
      <c r="G365" s="0" t="s">
        <v>15</v>
      </c>
      <c r="H365" s="0" t="n">
        <v>0.844335618555227</v>
      </c>
      <c r="I365" s="0" t="n">
        <v>38.5925499749336</v>
      </c>
      <c r="J365" s="0" t="n">
        <v>0</v>
      </c>
      <c r="K365" s="0" t="n">
        <f aca="false">I365*SUMIFS(syst_chauffage!$H$3:$H$27,syst_chauffage!$B$3:$B$27,D365,syst_chauffage!$C$3:$C$27,E365)</f>
        <v>81.771973301328</v>
      </c>
      <c r="L365" s="12" t="n">
        <f aca="false">H365*SUMIFS(syst_chauffage!$K$3:$K$27,syst_chauffage!$B$3:$B$27,D365,syst_chauffage!$C$3:$C$27,E365)</f>
        <v>0.844335618555227</v>
      </c>
      <c r="N365" s="0" t="str">
        <f aca="false">A365</f>
        <v>Café Hôtel Restaurant</v>
      </c>
      <c r="O365" s="0" t="str">
        <f aca="false">B365</f>
        <v>Hôtel sans restaurant</v>
      </c>
      <c r="P365" s="0" t="str">
        <f aca="false">C365</f>
        <v>Moyen Hotel sans restaurant Bas de gamme</v>
      </c>
      <c r="Q365" s="0" t="str">
        <f aca="false">D365</f>
        <v>Autre système centralisé performant</v>
      </c>
      <c r="R365" s="0" t="str">
        <f aca="false">E365</f>
        <v>Autres</v>
      </c>
      <c r="S365" s="0" t="str">
        <f aca="false">F365</f>
        <v>0219562101</v>
      </c>
      <c r="T365" s="0" t="str">
        <f aca="false">G365</f>
        <v>1</v>
      </c>
      <c r="U365" s="0" t="n">
        <f aca="false">L365</f>
        <v>0.844335618555227</v>
      </c>
      <c r="V365" s="0" t="n">
        <f aca="false">K365</f>
        <v>81.771973301328</v>
      </c>
      <c r="W365" s="0" t="n">
        <f aca="false">J365</f>
        <v>0</v>
      </c>
    </row>
    <row r="366" customFormat="false" ht="12.8" hidden="false" customHeight="false" outlineLevel="0" collapsed="false">
      <c r="A366" s="0" t="s">
        <v>73</v>
      </c>
      <c r="B366" s="0" t="s">
        <v>426</v>
      </c>
      <c r="C366" s="0" t="s">
        <v>476</v>
      </c>
      <c r="D366" s="0" t="s">
        <v>51</v>
      </c>
      <c r="E366" s="0" t="s">
        <v>58</v>
      </c>
      <c r="F366" s="0" t="s">
        <v>485</v>
      </c>
      <c r="G366" s="0" t="s">
        <v>15</v>
      </c>
      <c r="H366" s="0" t="n">
        <v>0.764746648358096</v>
      </c>
      <c r="I366" s="0" t="n">
        <v>38.9263230509982</v>
      </c>
      <c r="J366" s="0" t="n">
        <v>935</v>
      </c>
      <c r="K366" s="0" t="n">
        <f aca="false">I366*SUMIFS(syst_chauffage!$H$3:$H$27,syst_chauffage!$B$3:$B$27,D366,syst_chauffage!$C$3:$C$27,E366)</f>
        <v>83.0687541985597</v>
      </c>
      <c r="L366" s="12" t="n">
        <f aca="false">H366*SUMIFS(syst_chauffage!$K$3:$K$27,syst_chauffage!$B$3:$B$27,D366,syst_chauffage!$C$3:$C$27,E366)</f>
        <v>0.764746648358096</v>
      </c>
      <c r="N366" s="0" t="str">
        <f aca="false">A366</f>
        <v>Café Hôtel Restaurant</v>
      </c>
      <c r="O366" s="0" t="str">
        <f aca="false">B366</f>
        <v>Hôtel sans restaurant</v>
      </c>
      <c r="P366" s="0" t="str">
        <f aca="false">C366</f>
        <v>Moyen Hotel sans restaurant Bas de gamme</v>
      </c>
      <c r="Q366" s="0" t="str">
        <f aca="false">D366</f>
        <v>Autre système centralisé performant</v>
      </c>
      <c r="R366" s="0" t="str">
        <f aca="false">E366</f>
        <v>Urbain</v>
      </c>
      <c r="S366" s="0" t="str">
        <f aca="false">F366</f>
        <v>0219562106</v>
      </c>
      <c r="T366" s="0" t="str">
        <f aca="false">G366</f>
        <v>1</v>
      </c>
      <c r="U366" s="0" t="n">
        <f aca="false">L366</f>
        <v>0.764746648358096</v>
      </c>
      <c r="V366" s="0" t="n">
        <f aca="false">K366</f>
        <v>83.0687541985597</v>
      </c>
      <c r="W366" s="0" t="n">
        <f aca="false">J366</f>
        <v>935</v>
      </c>
    </row>
    <row r="367" customFormat="false" ht="12.8" hidden="false" customHeight="false" outlineLevel="0" collapsed="false">
      <c r="A367" s="0" t="s">
        <v>73</v>
      </c>
      <c r="B367" s="0" t="s">
        <v>426</v>
      </c>
      <c r="C367" s="0" t="s">
        <v>476</v>
      </c>
      <c r="D367" s="0" t="s">
        <v>27</v>
      </c>
      <c r="E367" s="0" t="s">
        <v>23</v>
      </c>
      <c r="F367" s="0" t="s">
        <v>486</v>
      </c>
      <c r="G367" s="0" t="s">
        <v>15</v>
      </c>
      <c r="H367" s="0" t="n">
        <v>0.754216465033923</v>
      </c>
      <c r="I367" s="0" t="n">
        <v>25.2895126281697</v>
      </c>
      <c r="J367" s="0" t="n">
        <v>1064</v>
      </c>
      <c r="K367" s="0" t="n">
        <f aca="false">I367*SUMIFS(syst_chauffage!$H$3:$H$27,syst_chauffage!$B$3:$B$27,D367,syst_chauffage!$C$3:$C$27,E367)</f>
        <v>64.85250565481</v>
      </c>
      <c r="L367" s="12" t="n">
        <f aca="false">H367*SUMIFS(syst_chauffage!$K$3:$K$27,syst_chauffage!$B$3:$B$27,D367,syst_chauffage!$C$3:$C$27,E367)</f>
        <v>0.754216465033923</v>
      </c>
      <c r="N367" s="0" t="str">
        <f aca="false">A367</f>
        <v>Café Hôtel Restaurant</v>
      </c>
      <c r="O367" s="0" t="str">
        <f aca="false">B367</f>
        <v>Hôtel sans restaurant</v>
      </c>
      <c r="P367" s="0" t="str">
        <f aca="false">C367</f>
        <v>Moyen Hotel sans restaurant Bas de gamme</v>
      </c>
      <c r="Q367" s="0" t="str">
        <f aca="false">D367</f>
        <v>Chaudière condensation fioul</v>
      </c>
      <c r="R367" s="0" t="str">
        <f aca="false">E367</f>
        <v>Fioul</v>
      </c>
      <c r="S367" s="0" t="str">
        <f aca="false">F367</f>
        <v>0219562303</v>
      </c>
      <c r="T367" s="0" t="str">
        <f aca="false">G367</f>
        <v>1</v>
      </c>
      <c r="U367" s="0" t="n">
        <f aca="false">L367</f>
        <v>0.754216465033923</v>
      </c>
      <c r="V367" s="0" t="n">
        <f aca="false">K367</f>
        <v>64.85250565481</v>
      </c>
      <c r="W367" s="0" t="n">
        <f aca="false">J367</f>
        <v>1064</v>
      </c>
    </row>
    <row r="368" customFormat="false" ht="12.8" hidden="false" customHeight="false" outlineLevel="0" collapsed="false">
      <c r="A368" s="0" t="s">
        <v>73</v>
      </c>
      <c r="B368" s="0" t="s">
        <v>426</v>
      </c>
      <c r="C368" s="0" t="s">
        <v>476</v>
      </c>
      <c r="D368" s="0" t="s">
        <v>18</v>
      </c>
      <c r="E368" s="0" t="s">
        <v>14</v>
      </c>
      <c r="F368" s="0" t="s">
        <v>487</v>
      </c>
      <c r="G368" s="0" t="s">
        <v>15</v>
      </c>
      <c r="H368" s="0" t="n">
        <v>0.981810997448415</v>
      </c>
      <c r="I368" s="0" t="n">
        <v>18.2749370361447</v>
      </c>
      <c r="J368" s="0" t="n">
        <v>1064</v>
      </c>
      <c r="K368" s="0" t="n">
        <f aca="false">I368*SUMIFS(syst_chauffage!$H$3:$H$27,syst_chauffage!$B$3:$B$27,D368,syst_chauffage!$C$3:$C$27,E368)</f>
        <v>49.7979044795645</v>
      </c>
      <c r="L368" s="12" t="n">
        <f aca="false">H368*SUMIFS(syst_chauffage!$K$3:$K$27,syst_chauffage!$B$3:$B$27,D368,syst_chauffage!$C$3:$C$27,E368)</f>
        <v>0.953777240352086</v>
      </c>
      <c r="N368" s="0" t="str">
        <f aca="false">A368</f>
        <v>Café Hôtel Restaurant</v>
      </c>
      <c r="O368" s="0" t="str">
        <f aca="false">B368</f>
        <v>Hôtel sans restaurant</v>
      </c>
      <c r="P368" s="0" t="str">
        <f aca="false">C368</f>
        <v>Moyen Hotel sans restaurant Bas de gamme</v>
      </c>
      <c r="Q368" s="0" t="str">
        <f aca="false">D368</f>
        <v>Chaudière condensation gaz</v>
      </c>
      <c r="R368" s="0" t="str">
        <f aca="false">E368</f>
        <v>Gaz</v>
      </c>
      <c r="S368" s="0" t="str">
        <f aca="false">F368</f>
        <v>0219562404</v>
      </c>
      <c r="T368" s="0" t="str">
        <f aca="false">G368</f>
        <v>1</v>
      </c>
      <c r="U368" s="0" t="n">
        <f aca="false">L368</f>
        <v>0.953777240352086</v>
      </c>
      <c r="V368" s="0" t="n">
        <f aca="false">K368</f>
        <v>49.7979044795645</v>
      </c>
      <c r="W368" s="0" t="n">
        <f aca="false">J368</f>
        <v>1064</v>
      </c>
    </row>
    <row r="369" customFormat="false" ht="12.8" hidden="false" customHeight="false" outlineLevel="0" collapsed="false">
      <c r="A369" s="0" t="s">
        <v>73</v>
      </c>
      <c r="B369" s="0" t="s">
        <v>426</v>
      </c>
      <c r="C369" s="0" t="s">
        <v>476</v>
      </c>
      <c r="D369" s="0" t="s">
        <v>32</v>
      </c>
      <c r="E369" s="0" t="s">
        <v>30</v>
      </c>
      <c r="F369" s="0" t="s">
        <v>488</v>
      </c>
      <c r="G369" s="0" t="s">
        <v>15</v>
      </c>
      <c r="H369" s="0" t="n">
        <v>1</v>
      </c>
      <c r="I369" s="0" t="n">
        <v>12</v>
      </c>
      <c r="J369" s="0" t="n">
        <v>0</v>
      </c>
      <c r="K369" s="0" t="n">
        <f aca="false">I369*SUMIFS(syst_chauffage!$H$3:$H$27,syst_chauffage!$B$3:$B$27,D369,syst_chauffage!$C$3:$C$27,E369)</f>
        <v>12</v>
      </c>
      <c r="L369" s="12" t="n">
        <f aca="false">H369*SUMIFS(syst_chauffage!$K$3:$K$27,syst_chauffage!$B$3:$B$27,D369,syst_chauffage!$C$3:$C$27,E369)</f>
        <v>1</v>
      </c>
      <c r="N369" s="0" t="str">
        <f aca="false">A369</f>
        <v>Café Hôtel Restaurant</v>
      </c>
      <c r="O369" s="0" t="str">
        <f aca="false">B369</f>
        <v>Hôtel sans restaurant</v>
      </c>
      <c r="P369" s="0" t="str">
        <f aca="false">C369</f>
        <v>Moyen Hotel sans restaurant Bas de gamme</v>
      </c>
      <c r="Q369" s="0" t="str">
        <f aca="false">D369</f>
        <v>Electrique direct performant</v>
      </c>
      <c r="R369" s="0" t="str">
        <f aca="false">E369</f>
        <v>Electricité</v>
      </c>
      <c r="S369" s="0" t="str">
        <f aca="false">F369</f>
        <v>0219562602</v>
      </c>
      <c r="T369" s="0" t="str">
        <f aca="false">G369</f>
        <v>1</v>
      </c>
      <c r="U369" s="0" t="n">
        <f aca="false">L369</f>
        <v>1</v>
      </c>
      <c r="V369" s="0" t="n">
        <f aca="false">K369</f>
        <v>12</v>
      </c>
      <c r="W369" s="0" t="n">
        <f aca="false">J369</f>
        <v>0</v>
      </c>
    </row>
    <row r="370" customFormat="false" ht="12.8" hidden="false" customHeight="false" outlineLevel="0" collapsed="false">
      <c r="A370" s="0" t="s">
        <v>73</v>
      </c>
      <c r="B370" s="0" t="s">
        <v>426</v>
      </c>
      <c r="C370" s="0" t="s">
        <v>476</v>
      </c>
      <c r="D370" s="0" t="s">
        <v>38</v>
      </c>
      <c r="E370" s="0" t="s">
        <v>30</v>
      </c>
      <c r="F370" s="0" t="s">
        <v>489</v>
      </c>
      <c r="G370" s="0" t="s">
        <v>15</v>
      </c>
      <c r="H370" s="0" t="n">
        <v>3.39795627906976</v>
      </c>
      <c r="I370" s="0" t="n">
        <v>103.36691678742</v>
      </c>
      <c r="J370" s="0" t="n">
        <v>792</v>
      </c>
      <c r="K370" s="0" t="n">
        <f aca="false">I370*SUMIFS(syst_chauffage!$H$3:$H$27,syst_chauffage!$B$3:$B$27,D370,syst_chauffage!$C$3:$C$27,E370)</f>
        <v>104.482638819283</v>
      </c>
      <c r="L370" s="12" t="n">
        <f aca="false">H370*SUMIFS(syst_chauffage!$K$3:$K$27,syst_chauffage!$B$3:$B$27,D370,syst_chauffage!$C$3:$C$27,E370)</f>
        <v>3.03986496519792</v>
      </c>
      <c r="N370" s="0" t="str">
        <f aca="false">A370</f>
        <v>Café Hôtel Restaurant</v>
      </c>
      <c r="O370" s="0" t="str">
        <f aca="false">B370</f>
        <v>Hôtel sans restaurant</v>
      </c>
      <c r="P370" s="0" t="str">
        <f aca="false">C370</f>
        <v>Moyen Hotel sans restaurant Bas de gamme</v>
      </c>
      <c r="Q370" s="0" t="str">
        <f aca="false">D370</f>
        <v>PAC performant</v>
      </c>
      <c r="R370" s="0" t="str">
        <f aca="false">E370</f>
        <v>Electricité</v>
      </c>
      <c r="S370" s="0" t="str">
        <f aca="false">F370</f>
        <v>0219562902</v>
      </c>
      <c r="T370" s="0" t="str">
        <f aca="false">G370</f>
        <v>1</v>
      </c>
      <c r="U370" s="0" t="n">
        <f aca="false">L370</f>
        <v>3.03986496519792</v>
      </c>
      <c r="V370" s="0" t="n">
        <f aca="false">K370</f>
        <v>104.482638819283</v>
      </c>
      <c r="W370" s="0" t="n">
        <f aca="false">J370</f>
        <v>792</v>
      </c>
    </row>
    <row r="371" customFormat="false" ht="12.8" hidden="false" customHeight="false" outlineLevel="0" collapsed="false">
      <c r="A371" s="0" t="s">
        <v>73</v>
      </c>
      <c r="B371" s="0" t="s">
        <v>426</v>
      </c>
      <c r="C371" s="0" t="s">
        <v>476</v>
      </c>
      <c r="D371" s="0" t="s">
        <v>46</v>
      </c>
      <c r="E371" s="0" t="s">
        <v>30</v>
      </c>
      <c r="F371" s="0" t="s">
        <v>490</v>
      </c>
      <c r="G371" s="0" t="s">
        <v>15</v>
      </c>
      <c r="H371" s="0" t="n">
        <v>3.32861023255814</v>
      </c>
      <c r="I371" s="0" t="n">
        <v>48.0404841604868</v>
      </c>
      <c r="J371" s="0" t="n">
        <v>792</v>
      </c>
      <c r="K371" s="0" t="n">
        <f aca="false">I371*SUMIFS(syst_chauffage!$H$3:$H$27,syst_chauffage!$B$3:$B$27,D371,syst_chauffage!$C$3:$C$27,E371)</f>
        <v>83.3457954377955</v>
      </c>
      <c r="L371" s="12" t="n">
        <f aca="false">H371*SUMIFS(syst_chauffage!$K$3:$K$27,syst_chauffage!$B$3:$B$27,D371,syst_chauffage!$C$3:$C$27,E371)</f>
        <v>3.00077723502174</v>
      </c>
      <c r="N371" s="0" t="str">
        <f aca="false">A371</f>
        <v>Café Hôtel Restaurant</v>
      </c>
      <c r="O371" s="0" t="str">
        <f aca="false">B371</f>
        <v>Hôtel sans restaurant</v>
      </c>
      <c r="P371" s="0" t="str">
        <f aca="false">C371</f>
        <v>Moyen Hotel sans restaurant Bas de gamme</v>
      </c>
      <c r="Q371" s="0" t="str">
        <f aca="false">D371</f>
        <v>Rooftop performant</v>
      </c>
      <c r="R371" s="0" t="str">
        <f aca="false">E371</f>
        <v>Electricité</v>
      </c>
      <c r="S371" s="0" t="str">
        <f aca="false">F371</f>
        <v>0219563002</v>
      </c>
      <c r="T371" s="0" t="str">
        <f aca="false">G371</f>
        <v>1</v>
      </c>
      <c r="U371" s="0" t="n">
        <f aca="false">L371</f>
        <v>3.00077723502174</v>
      </c>
      <c r="V371" s="0" t="n">
        <f aca="false">K371</f>
        <v>83.3457954377955</v>
      </c>
      <c r="W371" s="0" t="n">
        <f aca="false">J371</f>
        <v>792</v>
      </c>
    </row>
    <row r="372" customFormat="false" ht="12.8" hidden="false" customHeight="false" outlineLevel="0" collapsed="false">
      <c r="A372" s="0" t="s">
        <v>73</v>
      </c>
      <c r="B372" s="0" t="s">
        <v>426</v>
      </c>
      <c r="C372" s="0" t="s">
        <v>491</v>
      </c>
      <c r="D372" s="0" t="s">
        <v>19</v>
      </c>
      <c r="E372" s="0" t="s">
        <v>58</v>
      </c>
      <c r="F372" s="0" t="s">
        <v>492</v>
      </c>
      <c r="G372" s="0" t="s">
        <v>15</v>
      </c>
      <c r="H372" s="0" t="n">
        <v>0.670779307335857</v>
      </c>
      <c r="I372" s="0" t="n">
        <v>30.30646884472</v>
      </c>
      <c r="J372" s="0" t="n">
        <v>935</v>
      </c>
      <c r="K372" s="0" t="n">
        <f aca="false">I372*SUMIFS(syst_chauffage!$H$3:$H$27,syst_chauffage!$B$3:$B$27,D372,syst_chauffage!$C$3:$C$27,E372)</f>
        <v>49.852613504654</v>
      </c>
      <c r="L372" s="12" t="n">
        <f aca="false">H372*SUMIFS(syst_chauffage!$K$3:$K$27,syst_chauffage!$B$3:$B$27,D372,syst_chauffage!$C$3:$C$27,E372)</f>
        <v>0.670779307335857</v>
      </c>
      <c r="N372" s="0" t="str">
        <f aca="false">A372</f>
        <v>Café Hôtel Restaurant</v>
      </c>
      <c r="O372" s="0" t="str">
        <f aca="false">B372</f>
        <v>Hôtel sans restaurant</v>
      </c>
      <c r="P372" s="0" t="str">
        <f aca="false">C372</f>
        <v>Moyen Hotel sans restaurant Haut de gamme</v>
      </c>
      <c r="Q372" s="0" t="str">
        <f aca="false">D372</f>
        <v>Autre système centralisé</v>
      </c>
      <c r="R372" s="0" t="str">
        <f aca="false">E372</f>
        <v>Urbain</v>
      </c>
      <c r="S372" s="0" t="str">
        <f aca="false">F372</f>
        <v>0219570106</v>
      </c>
      <c r="T372" s="0" t="str">
        <f aca="false">G372</f>
        <v>1</v>
      </c>
      <c r="U372" s="0" t="n">
        <f aca="false">L372</f>
        <v>0.670779307335857</v>
      </c>
      <c r="V372" s="0" t="n">
        <f aca="false">K372</f>
        <v>49.852613504654</v>
      </c>
      <c r="W372" s="0" t="n">
        <f aca="false">J372</f>
        <v>935</v>
      </c>
    </row>
    <row r="373" customFormat="false" ht="12.8" hidden="false" customHeight="false" outlineLevel="0" collapsed="false">
      <c r="A373" s="0" t="s">
        <v>73</v>
      </c>
      <c r="B373" s="0" t="s">
        <v>426</v>
      </c>
      <c r="C373" s="0" t="s">
        <v>491</v>
      </c>
      <c r="D373" s="0" t="s">
        <v>22</v>
      </c>
      <c r="E373" s="0" t="s">
        <v>23</v>
      </c>
      <c r="F373" s="0" t="s">
        <v>493</v>
      </c>
      <c r="G373" s="0" t="s">
        <v>15</v>
      </c>
      <c r="H373" s="0" t="n">
        <v>0.56975773235372</v>
      </c>
      <c r="I373" s="0" t="n">
        <v>19.0195937566018</v>
      </c>
      <c r="J373" s="0" t="n">
        <v>0</v>
      </c>
      <c r="K373" s="0" t="n">
        <f aca="false">I373*SUMIFS(syst_chauffage!$H$3:$H$27,syst_chauffage!$B$3:$B$27,D373,syst_chauffage!$C$3:$C$27,E373)</f>
        <v>33.4939327026772</v>
      </c>
      <c r="L373" s="12" t="n">
        <f aca="false">H373*SUMIFS(syst_chauffage!$K$3:$K$27,syst_chauffage!$B$3:$B$27,D373,syst_chauffage!$C$3:$C$27,E373)</f>
        <v>0.56975773235372</v>
      </c>
      <c r="N373" s="0" t="str">
        <f aca="false">A373</f>
        <v>Café Hôtel Restaurant</v>
      </c>
      <c r="O373" s="0" t="str">
        <f aca="false">B373</f>
        <v>Hôtel sans restaurant</v>
      </c>
      <c r="P373" s="0" t="str">
        <f aca="false">C373</f>
        <v>Moyen Hotel sans restaurant Haut de gamme</v>
      </c>
      <c r="Q373" s="0" t="str">
        <f aca="false">D373</f>
        <v>Chaudière fioul</v>
      </c>
      <c r="R373" s="0" t="str">
        <f aca="false">E373</f>
        <v>Fioul</v>
      </c>
      <c r="S373" s="0" t="str">
        <f aca="false">F373</f>
        <v>0219570303</v>
      </c>
      <c r="T373" s="0" t="str">
        <f aca="false">G373</f>
        <v>1</v>
      </c>
      <c r="U373" s="0" t="n">
        <f aca="false">L373</f>
        <v>0.56975773235372</v>
      </c>
      <c r="V373" s="0" t="n">
        <f aca="false">K373</f>
        <v>33.4939327026772</v>
      </c>
      <c r="W373" s="0" t="n">
        <f aca="false">J373</f>
        <v>0</v>
      </c>
    </row>
    <row r="374" customFormat="false" ht="12.8" hidden="false" customHeight="false" outlineLevel="0" collapsed="false">
      <c r="A374" s="0" t="s">
        <v>73</v>
      </c>
      <c r="B374" s="0" t="s">
        <v>426</v>
      </c>
      <c r="C374" s="0" t="s">
        <v>491</v>
      </c>
      <c r="D374" s="0" t="s">
        <v>13</v>
      </c>
      <c r="E374" s="0" t="s">
        <v>14</v>
      </c>
      <c r="F374" s="0" t="s">
        <v>494</v>
      </c>
      <c r="G374" s="0" t="s">
        <v>15</v>
      </c>
      <c r="H374" s="0" t="n">
        <v>0.685456368473844</v>
      </c>
      <c r="I374" s="0" t="n">
        <v>13.8276481916889</v>
      </c>
      <c r="J374" s="0" t="n">
        <v>462</v>
      </c>
      <c r="K374" s="0" t="n">
        <f aca="false">I374*SUMIFS(syst_chauffage!$H$3:$H$27,syst_chauffage!$B$3:$B$27,D374,syst_chauffage!$C$3:$C$27,E374)</f>
        <v>27.9262040287268</v>
      </c>
      <c r="L374" s="12" t="n">
        <f aca="false">H374*SUMIFS(syst_chauffage!$K$3:$K$27,syst_chauffage!$B$3:$B$27,D374,syst_chauffage!$C$3:$C$27,E374)</f>
        <v>0.685456368473844</v>
      </c>
      <c r="N374" s="0" t="str">
        <f aca="false">A374</f>
        <v>Café Hôtel Restaurant</v>
      </c>
      <c r="O374" s="0" t="str">
        <f aca="false">B374</f>
        <v>Hôtel sans restaurant</v>
      </c>
      <c r="P374" s="0" t="str">
        <f aca="false">C374</f>
        <v>Moyen Hotel sans restaurant Haut de gamme</v>
      </c>
      <c r="Q374" s="0" t="str">
        <f aca="false">D374</f>
        <v>Chaudière gaz</v>
      </c>
      <c r="R374" s="0" t="str">
        <f aca="false">E374</f>
        <v>Gaz</v>
      </c>
      <c r="S374" s="0" t="str">
        <f aca="false">F374</f>
        <v>0219570404</v>
      </c>
      <c r="T374" s="0" t="str">
        <f aca="false">G374</f>
        <v>1</v>
      </c>
      <c r="U374" s="0" t="n">
        <f aca="false">L374</f>
        <v>0.685456368473844</v>
      </c>
      <c r="V374" s="0" t="n">
        <f aca="false">K374</f>
        <v>27.9262040287268</v>
      </c>
      <c r="W374" s="0" t="n">
        <f aca="false">J374</f>
        <v>462</v>
      </c>
    </row>
    <row r="375" customFormat="false" ht="12.8" hidden="false" customHeight="false" outlineLevel="0" collapsed="false">
      <c r="A375" s="0" t="s">
        <v>73</v>
      </c>
      <c r="B375" s="0" t="s">
        <v>426</v>
      </c>
      <c r="C375" s="0" t="s">
        <v>491</v>
      </c>
      <c r="D375" s="0" t="s">
        <v>29</v>
      </c>
      <c r="E375" s="0" t="s">
        <v>30</v>
      </c>
      <c r="F375" s="0" t="s">
        <v>495</v>
      </c>
      <c r="G375" s="0" t="s">
        <v>15</v>
      </c>
      <c r="H375" s="0" t="n">
        <v>0.92</v>
      </c>
      <c r="I375" s="0" t="n">
        <v>10.4</v>
      </c>
      <c r="J375" s="0" t="n">
        <v>0</v>
      </c>
      <c r="K375" s="0" t="n">
        <f aca="false">I375*SUMIFS(syst_chauffage!$H$3:$H$27,syst_chauffage!$B$3:$B$27,D375,syst_chauffage!$C$3:$C$27,E375)</f>
        <v>3</v>
      </c>
      <c r="L375" s="12" t="n">
        <f aca="false">H375*SUMIFS(syst_chauffage!$K$3:$K$27,syst_chauffage!$B$3:$B$27,D375,syst_chauffage!$C$3:$C$27,E375)</f>
        <v>0.92</v>
      </c>
      <c r="N375" s="0" t="str">
        <f aca="false">A375</f>
        <v>Café Hôtel Restaurant</v>
      </c>
      <c r="O375" s="0" t="str">
        <f aca="false">B375</f>
        <v>Hôtel sans restaurant</v>
      </c>
      <c r="P375" s="0" t="str">
        <f aca="false">C375</f>
        <v>Moyen Hotel sans restaurant Haut de gamme</v>
      </c>
      <c r="Q375" s="0" t="str">
        <f aca="false">D375</f>
        <v>Electrique direct</v>
      </c>
      <c r="R375" s="0" t="str">
        <f aca="false">E375</f>
        <v>Electricité</v>
      </c>
      <c r="S375" s="0" t="str">
        <f aca="false">F375</f>
        <v>0219570602</v>
      </c>
      <c r="T375" s="0" t="str">
        <f aca="false">G375</f>
        <v>1</v>
      </c>
      <c r="U375" s="0" t="n">
        <f aca="false">L375</f>
        <v>0.92</v>
      </c>
      <c r="V375" s="0" t="n">
        <f aca="false">K375</f>
        <v>3</v>
      </c>
      <c r="W375" s="0" t="n">
        <f aca="false">J375</f>
        <v>0</v>
      </c>
    </row>
    <row r="376" customFormat="false" ht="12.8" hidden="false" customHeight="false" outlineLevel="0" collapsed="false">
      <c r="A376" s="0" t="s">
        <v>73</v>
      </c>
      <c r="B376" s="0" t="s">
        <v>426</v>
      </c>
      <c r="C376" s="0" t="s">
        <v>491</v>
      </c>
      <c r="D376" s="0" t="s">
        <v>36</v>
      </c>
      <c r="E376" s="0" t="s">
        <v>30</v>
      </c>
      <c r="F376" s="0" t="s">
        <v>496</v>
      </c>
      <c r="G376" s="0" t="s">
        <v>15</v>
      </c>
      <c r="H376" s="0" t="n">
        <v>2.94489544186046</v>
      </c>
      <c r="I376" s="0" t="n">
        <v>81.2880909123097</v>
      </c>
      <c r="J376" s="0" t="n">
        <v>738</v>
      </c>
      <c r="K376" s="0" t="n">
        <f aca="false">I376*SUMIFS(syst_chauffage!$H$3:$H$27,syst_chauffage!$B$3:$B$27,D376,syst_chauffage!$C$3:$C$27,E376)</f>
        <v>50.2895360772099</v>
      </c>
      <c r="L376" s="12" t="n">
        <f aca="false">H376*SUMIFS(syst_chauffage!$K$3:$K$27,syst_chauffage!$B$3:$B$27,D376,syst_chauffage!$C$3:$C$27,E376)</f>
        <v>2.47427325480779</v>
      </c>
      <c r="N376" s="0" t="str">
        <f aca="false">A376</f>
        <v>Café Hôtel Restaurant</v>
      </c>
      <c r="O376" s="0" t="str">
        <f aca="false">B376</f>
        <v>Hôtel sans restaurant</v>
      </c>
      <c r="P376" s="0" t="str">
        <f aca="false">C376</f>
        <v>Moyen Hotel sans restaurant Haut de gamme</v>
      </c>
      <c r="Q376" s="0" t="str">
        <f aca="false">D376</f>
        <v>PAC</v>
      </c>
      <c r="R376" s="0" t="str">
        <f aca="false">E376</f>
        <v>Electricité</v>
      </c>
      <c r="S376" s="0" t="str">
        <f aca="false">F376</f>
        <v>0219570902</v>
      </c>
      <c r="T376" s="0" t="str">
        <f aca="false">G376</f>
        <v>1</v>
      </c>
      <c r="U376" s="0" t="n">
        <f aca="false">L376</f>
        <v>2.47427325480779</v>
      </c>
      <c r="V376" s="0" t="n">
        <f aca="false">K376</f>
        <v>50.2895360772099</v>
      </c>
      <c r="W376" s="0" t="n">
        <f aca="false">J376</f>
        <v>738</v>
      </c>
    </row>
    <row r="377" customFormat="false" ht="12.8" hidden="false" customHeight="false" outlineLevel="0" collapsed="false">
      <c r="A377" s="0" t="s">
        <v>73</v>
      </c>
      <c r="B377" s="0" t="s">
        <v>426</v>
      </c>
      <c r="C377" s="0" t="s">
        <v>491</v>
      </c>
      <c r="D377" s="0" t="s">
        <v>42</v>
      </c>
      <c r="E377" s="0" t="s">
        <v>30</v>
      </c>
      <c r="F377" s="0" t="s">
        <v>497</v>
      </c>
      <c r="G377" s="0" t="s">
        <v>15</v>
      </c>
      <c r="H377" s="0" t="n">
        <v>2.80410195348837</v>
      </c>
      <c r="I377" s="0" t="n">
        <v>36.9359629633094</v>
      </c>
      <c r="J377" s="0" t="n">
        <v>738</v>
      </c>
      <c r="K377" s="0" t="n">
        <f aca="false">I377*SUMIFS(syst_chauffage!$H$3:$H$27,syst_chauffage!$B$3:$B$27,D377,syst_chauffage!$C$3:$C$27,E377)</f>
        <v>33.3418069885796</v>
      </c>
      <c r="L377" s="12" t="n">
        <f aca="false">H377*SUMIFS(syst_chauffage!$K$3:$K$27,syst_chauffage!$B$3:$B$27,D377,syst_chauffage!$C$3:$C$27,E377)</f>
        <v>2.49996610303434</v>
      </c>
      <c r="N377" s="0" t="str">
        <f aca="false">A377</f>
        <v>Café Hôtel Restaurant</v>
      </c>
      <c r="O377" s="0" t="str">
        <f aca="false">B377</f>
        <v>Hôtel sans restaurant</v>
      </c>
      <c r="P377" s="0" t="str">
        <f aca="false">C377</f>
        <v>Moyen Hotel sans restaurant Haut de gamme</v>
      </c>
      <c r="Q377" s="0" t="str">
        <f aca="false">D377</f>
        <v>Rooftop</v>
      </c>
      <c r="R377" s="0" t="str">
        <f aca="false">E377</f>
        <v>Electricité</v>
      </c>
      <c r="S377" s="0" t="str">
        <f aca="false">F377</f>
        <v>0219571002</v>
      </c>
      <c r="T377" s="0" t="str">
        <f aca="false">G377</f>
        <v>1</v>
      </c>
      <c r="U377" s="0" t="n">
        <f aca="false">L377</f>
        <v>2.49996610303434</v>
      </c>
      <c r="V377" s="0" t="n">
        <f aca="false">K377</f>
        <v>33.3418069885796</v>
      </c>
      <c r="W377" s="0" t="n">
        <f aca="false">J377</f>
        <v>738</v>
      </c>
    </row>
    <row r="378" customFormat="false" ht="12.8" hidden="false" customHeight="false" outlineLevel="0" collapsed="false">
      <c r="A378" s="0" t="s">
        <v>73</v>
      </c>
      <c r="B378" s="0" t="s">
        <v>426</v>
      </c>
      <c r="C378" s="0" t="s">
        <v>491</v>
      </c>
      <c r="D378" s="0" t="s">
        <v>51</v>
      </c>
      <c r="E378" s="0" t="s">
        <v>58</v>
      </c>
      <c r="F378" s="0" t="s">
        <v>498</v>
      </c>
      <c r="G378" s="0" t="s">
        <v>15</v>
      </c>
      <c r="H378" s="0" t="n">
        <v>0.773976123849066</v>
      </c>
      <c r="I378" s="0" t="n">
        <v>36.0791295770476</v>
      </c>
      <c r="J378" s="0" t="n">
        <v>935</v>
      </c>
      <c r="K378" s="0" t="n">
        <f aca="false">I378*SUMIFS(syst_chauffage!$H$3:$H$27,syst_chauffage!$B$3:$B$27,D378,syst_chauffage!$C$3:$C$27,E378)</f>
        <v>76.9928447289321</v>
      </c>
      <c r="L378" s="12" t="n">
        <f aca="false">H378*SUMIFS(syst_chauffage!$K$3:$K$27,syst_chauffage!$B$3:$B$27,D378,syst_chauffage!$C$3:$C$27,E378)</f>
        <v>0.773976123849066</v>
      </c>
      <c r="N378" s="0" t="str">
        <f aca="false">A378</f>
        <v>Café Hôtel Restaurant</v>
      </c>
      <c r="O378" s="0" t="str">
        <f aca="false">B378</f>
        <v>Hôtel sans restaurant</v>
      </c>
      <c r="P378" s="0" t="str">
        <f aca="false">C378</f>
        <v>Moyen Hotel sans restaurant Haut de gamme</v>
      </c>
      <c r="Q378" s="0" t="str">
        <f aca="false">D378</f>
        <v>Autre système centralisé performant</v>
      </c>
      <c r="R378" s="0" t="str">
        <f aca="false">E378</f>
        <v>Urbain</v>
      </c>
      <c r="S378" s="0" t="str">
        <f aca="false">F378</f>
        <v>0219572106</v>
      </c>
      <c r="T378" s="0" t="str">
        <f aca="false">G378</f>
        <v>1</v>
      </c>
      <c r="U378" s="0" t="n">
        <f aca="false">L378</f>
        <v>0.773976123849066</v>
      </c>
      <c r="V378" s="0" t="n">
        <f aca="false">K378</f>
        <v>76.9928447289321</v>
      </c>
      <c r="W378" s="0" t="n">
        <f aca="false">J378</f>
        <v>935</v>
      </c>
    </row>
    <row r="379" customFormat="false" ht="12.8" hidden="false" customHeight="false" outlineLevel="0" collapsed="false">
      <c r="A379" s="0" t="s">
        <v>73</v>
      </c>
      <c r="B379" s="0" t="s">
        <v>426</v>
      </c>
      <c r="C379" s="0" t="s">
        <v>491</v>
      </c>
      <c r="D379" s="0" t="s">
        <v>27</v>
      </c>
      <c r="E379" s="0" t="s">
        <v>23</v>
      </c>
      <c r="F379" s="0" t="s">
        <v>499</v>
      </c>
      <c r="G379" s="0" t="s">
        <v>15</v>
      </c>
      <c r="H379" s="0" t="n">
        <v>0.754990906044746</v>
      </c>
      <c r="I379" s="0" t="n">
        <v>22.642373519764</v>
      </c>
      <c r="J379" s="0" t="n">
        <v>1064</v>
      </c>
      <c r="K379" s="0" t="n">
        <f aca="false">I379*SUMIFS(syst_chauffage!$H$3:$H$27,syst_chauffage!$B$3:$B$27,D379,syst_chauffage!$C$3:$C$27,E379)</f>
        <v>58.0641738067014</v>
      </c>
      <c r="L379" s="12" t="n">
        <f aca="false">H379*SUMIFS(syst_chauffage!$K$3:$K$27,syst_chauffage!$B$3:$B$27,D379,syst_chauffage!$C$3:$C$27,E379)</f>
        <v>0.754990906044746</v>
      </c>
      <c r="N379" s="0" t="str">
        <f aca="false">A379</f>
        <v>Café Hôtel Restaurant</v>
      </c>
      <c r="O379" s="0" t="str">
        <f aca="false">B379</f>
        <v>Hôtel sans restaurant</v>
      </c>
      <c r="P379" s="0" t="str">
        <f aca="false">C379</f>
        <v>Moyen Hotel sans restaurant Haut de gamme</v>
      </c>
      <c r="Q379" s="0" t="str">
        <f aca="false">D379</f>
        <v>Chaudière condensation fioul</v>
      </c>
      <c r="R379" s="0" t="str">
        <f aca="false">E379</f>
        <v>Fioul</v>
      </c>
      <c r="S379" s="0" t="str">
        <f aca="false">F379</f>
        <v>0219572303</v>
      </c>
      <c r="T379" s="0" t="str">
        <f aca="false">G379</f>
        <v>1</v>
      </c>
      <c r="U379" s="0" t="n">
        <f aca="false">L379</f>
        <v>0.754990906044746</v>
      </c>
      <c r="V379" s="0" t="n">
        <f aca="false">K379</f>
        <v>58.0641738067014</v>
      </c>
      <c r="W379" s="0" t="n">
        <f aca="false">J379</f>
        <v>1064</v>
      </c>
    </row>
    <row r="380" customFormat="false" ht="12.8" hidden="false" customHeight="false" outlineLevel="0" collapsed="false">
      <c r="A380" s="0" t="s">
        <v>73</v>
      </c>
      <c r="B380" s="0" t="s">
        <v>426</v>
      </c>
      <c r="C380" s="0" t="s">
        <v>491</v>
      </c>
      <c r="D380" s="0" t="s">
        <v>18</v>
      </c>
      <c r="E380" s="0" t="s">
        <v>14</v>
      </c>
      <c r="F380" s="0" t="s">
        <v>500</v>
      </c>
      <c r="G380" s="0" t="s">
        <v>15</v>
      </c>
      <c r="H380" s="0" t="n">
        <v>0.982585748025649</v>
      </c>
      <c r="I380" s="0" t="n">
        <v>16.4614859424868</v>
      </c>
      <c r="J380" s="0" t="n">
        <v>1064</v>
      </c>
      <c r="K380" s="0" t="n">
        <f aca="false">I380*SUMIFS(syst_chauffage!$H$3:$H$27,syst_chauffage!$B$3:$B$27,D380,syst_chauffage!$C$3:$C$27,E380)</f>
        <v>44.8563791456206</v>
      </c>
      <c r="L380" s="12" t="n">
        <f aca="false">H380*SUMIFS(syst_chauffage!$K$3:$K$27,syst_chauffage!$B$3:$B$27,D380,syst_chauffage!$C$3:$C$27,E380)</f>
        <v>0.954529869391113</v>
      </c>
      <c r="N380" s="0" t="str">
        <f aca="false">A380</f>
        <v>Café Hôtel Restaurant</v>
      </c>
      <c r="O380" s="0" t="str">
        <f aca="false">B380</f>
        <v>Hôtel sans restaurant</v>
      </c>
      <c r="P380" s="0" t="str">
        <f aca="false">C380</f>
        <v>Moyen Hotel sans restaurant Haut de gamme</v>
      </c>
      <c r="Q380" s="0" t="str">
        <f aca="false">D380</f>
        <v>Chaudière condensation gaz</v>
      </c>
      <c r="R380" s="0" t="str">
        <f aca="false">E380</f>
        <v>Gaz</v>
      </c>
      <c r="S380" s="0" t="str">
        <f aca="false">F380</f>
        <v>0219572404</v>
      </c>
      <c r="T380" s="0" t="str">
        <f aca="false">G380</f>
        <v>1</v>
      </c>
      <c r="U380" s="0" t="n">
        <f aca="false">L380</f>
        <v>0.954529869391113</v>
      </c>
      <c r="V380" s="0" t="n">
        <f aca="false">K380</f>
        <v>44.8563791456206</v>
      </c>
      <c r="W380" s="0" t="n">
        <f aca="false">J380</f>
        <v>1064</v>
      </c>
    </row>
    <row r="381" customFormat="false" ht="12.8" hidden="false" customHeight="false" outlineLevel="0" collapsed="false">
      <c r="A381" s="0" t="s">
        <v>73</v>
      </c>
      <c r="B381" s="0" t="s">
        <v>426</v>
      </c>
      <c r="C381" s="0" t="s">
        <v>491</v>
      </c>
      <c r="D381" s="0" t="s">
        <v>32</v>
      </c>
      <c r="E381" s="0" t="s">
        <v>30</v>
      </c>
      <c r="F381" s="0" t="s">
        <v>501</v>
      </c>
      <c r="G381" s="0" t="s">
        <v>15</v>
      </c>
      <c r="H381" s="0" t="n">
        <v>1</v>
      </c>
      <c r="I381" s="0" t="n">
        <v>12</v>
      </c>
      <c r="J381" s="0" t="n">
        <v>0</v>
      </c>
      <c r="K381" s="0" t="n">
        <f aca="false">I381*SUMIFS(syst_chauffage!$H$3:$H$27,syst_chauffage!$B$3:$B$27,D381,syst_chauffage!$C$3:$C$27,E381)</f>
        <v>12</v>
      </c>
      <c r="L381" s="12" t="n">
        <f aca="false">H381*SUMIFS(syst_chauffage!$K$3:$K$27,syst_chauffage!$B$3:$B$27,D381,syst_chauffage!$C$3:$C$27,E381)</f>
        <v>1</v>
      </c>
      <c r="N381" s="0" t="str">
        <f aca="false">A381</f>
        <v>Café Hôtel Restaurant</v>
      </c>
      <c r="O381" s="0" t="str">
        <f aca="false">B381</f>
        <v>Hôtel sans restaurant</v>
      </c>
      <c r="P381" s="0" t="str">
        <f aca="false">C381</f>
        <v>Moyen Hotel sans restaurant Haut de gamme</v>
      </c>
      <c r="Q381" s="0" t="str">
        <f aca="false">D381</f>
        <v>Electrique direct performant</v>
      </c>
      <c r="R381" s="0" t="str">
        <f aca="false">E381</f>
        <v>Electricité</v>
      </c>
      <c r="S381" s="0" t="str">
        <f aca="false">F381</f>
        <v>0219572602</v>
      </c>
      <c r="T381" s="0" t="str">
        <f aca="false">G381</f>
        <v>1</v>
      </c>
      <c r="U381" s="0" t="n">
        <f aca="false">L381</f>
        <v>1</v>
      </c>
      <c r="V381" s="0" t="n">
        <f aca="false">K381</f>
        <v>12</v>
      </c>
      <c r="W381" s="0" t="n">
        <f aca="false">J381</f>
        <v>0</v>
      </c>
    </row>
    <row r="382" customFormat="false" ht="12.8" hidden="false" customHeight="false" outlineLevel="0" collapsed="false">
      <c r="A382" s="0" t="s">
        <v>73</v>
      </c>
      <c r="B382" s="0" t="s">
        <v>426</v>
      </c>
      <c r="C382" s="0" t="s">
        <v>491</v>
      </c>
      <c r="D382" s="0" t="s">
        <v>38</v>
      </c>
      <c r="E382" s="0" t="s">
        <v>30</v>
      </c>
      <c r="F382" s="0" t="s">
        <v>502</v>
      </c>
      <c r="G382" s="0" t="s">
        <v>15</v>
      </c>
      <c r="H382" s="0" t="n">
        <v>3.39795627906976</v>
      </c>
      <c r="I382" s="0" t="n">
        <v>96.7715368003687</v>
      </c>
      <c r="J382" s="0" t="n">
        <v>792</v>
      </c>
      <c r="K382" s="0" t="n">
        <f aca="false">I382*SUMIFS(syst_chauffage!$H$3:$H$27,syst_chauffage!$B$3:$B$27,D382,syst_chauffage!$C$3:$C$27,E382)</f>
        <v>97.8160696066186</v>
      </c>
      <c r="L382" s="12" t="n">
        <f aca="false">H382*SUMIFS(syst_chauffage!$K$3:$K$27,syst_chauffage!$B$3:$B$27,D382,syst_chauffage!$C$3:$C$27,E382)</f>
        <v>3.03986496519792</v>
      </c>
      <c r="N382" s="0" t="str">
        <f aca="false">A382</f>
        <v>Café Hôtel Restaurant</v>
      </c>
      <c r="O382" s="0" t="str">
        <f aca="false">B382</f>
        <v>Hôtel sans restaurant</v>
      </c>
      <c r="P382" s="0" t="str">
        <f aca="false">C382</f>
        <v>Moyen Hotel sans restaurant Haut de gamme</v>
      </c>
      <c r="Q382" s="0" t="str">
        <f aca="false">D382</f>
        <v>PAC performant</v>
      </c>
      <c r="R382" s="0" t="str">
        <f aca="false">E382</f>
        <v>Electricité</v>
      </c>
      <c r="S382" s="0" t="str">
        <f aca="false">F382</f>
        <v>0219572902</v>
      </c>
      <c r="T382" s="0" t="str">
        <f aca="false">G382</f>
        <v>1</v>
      </c>
      <c r="U382" s="0" t="n">
        <f aca="false">L382</f>
        <v>3.03986496519792</v>
      </c>
      <c r="V382" s="0" t="n">
        <f aca="false">K382</f>
        <v>97.8160696066186</v>
      </c>
      <c r="W382" s="0" t="n">
        <f aca="false">J382</f>
        <v>792</v>
      </c>
    </row>
    <row r="383" customFormat="false" ht="12.8" hidden="false" customHeight="false" outlineLevel="0" collapsed="false">
      <c r="A383" s="0" t="s">
        <v>73</v>
      </c>
      <c r="B383" s="0" t="s">
        <v>426</v>
      </c>
      <c r="C383" s="0" t="s">
        <v>491</v>
      </c>
      <c r="D383" s="0" t="s">
        <v>46</v>
      </c>
      <c r="E383" s="0" t="s">
        <v>30</v>
      </c>
      <c r="F383" s="0" t="s">
        <v>503</v>
      </c>
      <c r="G383" s="0" t="s">
        <v>15</v>
      </c>
      <c r="H383" s="0" t="n">
        <v>3.32861023255814</v>
      </c>
      <c r="I383" s="0" t="n">
        <v>43.9713844801302</v>
      </c>
      <c r="J383" s="0" t="n">
        <v>792</v>
      </c>
      <c r="K383" s="0" t="n">
        <f aca="false">I383*SUMIFS(syst_chauffage!$H$3:$H$27,syst_chauffage!$B$3:$B$27,D383,syst_chauffage!$C$3:$C$27,E383)</f>
        <v>76.2862839548962</v>
      </c>
      <c r="L383" s="12" t="n">
        <f aca="false">H383*SUMIFS(syst_chauffage!$K$3:$K$27,syst_chauffage!$B$3:$B$27,D383,syst_chauffage!$C$3:$C$27,E383)</f>
        <v>3.00077723502174</v>
      </c>
      <c r="N383" s="0" t="str">
        <f aca="false">A383</f>
        <v>Café Hôtel Restaurant</v>
      </c>
      <c r="O383" s="0" t="str">
        <f aca="false">B383</f>
        <v>Hôtel sans restaurant</v>
      </c>
      <c r="P383" s="0" t="str">
        <f aca="false">C383</f>
        <v>Moyen Hotel sans restaurant Haut de gamme</v>
      </c>
      <c r="Q383" s="0" t="str">
        <f aca="false">D383</f>
        <v>Rooftop performant</v>
      </c>
      <c r="R383" s="0" t="str">
        <f aca="false">E383</f>
        <v>Electricité</v>
      </c>
      <c r="S383" s="0" t="str">
        <f aca="false">F383</f>
        <v>0219573002</v>
      </c>
      <c r="T383" s="0" t="str">
        <f aca="false">G383</f>
        <v>1</v>
      </c>
      <c r="U383" s="0" t="n">
        <f aca="false">L383</f>
        <v>3.00077723502174</v>
      </c>
      <c r="V383" s="0" t="n">
        <f aca="false">K383</f>
        <v>76.2862839548962</v>
      </c>
      <c r="W383" s="0" t="n">
        <f aca="false">J383</f>
        <v>792</v>
      </c>
    </row>
    <row r="384" customFormat="false" ht="12.8" hidden="false" customHeight="false" outlineLevel="0" collapsed="false">
      <c r="A384" s="0" t="s">
        <v>73</v>
      </c>
      <c r="B384" s="0" t="s">
        <v>426</v>
      </c>
      <c r="C384" s="0" t="s">
        <v>504</v>
      </c>
      <c r="D384" s="0" t="s">
        <v>19</v>
      </c>
      <c r="E384" s="0" t="s">
        <v>58</v>
      </c>
      <c r="F384" s="0" t="s">
        <v>505</v>
      </c>
      <c r="G384" s="0" t="s">
        <v>15</v>
      </c>
      <c r="H384" s="0" t="n">
        <v>0.7124</v>
      </c>
      <c r="I384" s="0" t="n">
        <v>27.4169912174355</v>
      </c>
      <c r="J384" s="0" t="n">
        <v>935</v>
      </c>
      <c r="K384" s="0" t="n">
        <f aca="false">I384*SUMIFS(syst_chauffage!$H$3:$H$27,syst_chauffage!$B$3:$B$27,D384,syst_chauffage!$C$3:$C$27,E384)</f>
        <v>45.0995684659393</v>
      </c>
      <c r="L384" s="12" t="n">
        <f aca="false">H384*SUMIFS(syst_chauffage!$K$3:$K$27,syst_chauffage!$B$3:$B$27,D384,syst_chauffage!$C$3:$C$27,E384)</f>
        <v>0.7124</v>
      </c>
      <c r="N384" s="0" t="str">
        <f aca="false">A384</f>
        <v>Café Hôtel Restaurant</v>
      </c>
      <c r="O384" s="0" t="str">
        <f aca="false">B384</f>
        <v>Hôtel sans restaurant</v>
      </c>
      <c r="P384" s="0" t="str">
        <f aca="false">C384</f>
        <v>Moyen Hotel sans restaurant Luxe</v>
      </c>
      <c r="Q384" s="0" t="str">
        <f aca="false">D384</f>
        <v>Autre système centralisé</v>
      </c>
      <c r="R384" s="0" t="str">
        <f aca="false">E384</f>
        <v>Urbain</v>
      </c>
      <c r="S384" s="0" t="str">
        <f aca="false">F384</f>
        <v>0219580106</v>
      </c>
      <c r="T384" s="0" t="str">
        <f aca="false">G384</f>
        <v>1</v>
      </c>
      <c r="U384" s="0" t="n">
        <f aca="false">L384</f>
        <v>0.7124</v>
      </c>
      <c r="V384" s="0" t="n">
        <f aca="false">K384</f>
        <v>45.0995684659393</v>
      </c>
      <c r="W384" s="0" t="n">
        <f aca="false">J384</f>
        <v>935</v>
      </c>
    </row>
    <row r="385" customFormat="false" ht="12.8" hidden="false" customHeight="false" outlineLevel="0" collapsed="false">
      <c r="A385" s="0" t="s">
        <v>73</v>
      </c>
      <c r="B385" s="0" t="s">
        <v>426</v>
      </c>
      <c r="C385" s="0" t="s">
        <v>504</v>
      </c>
      <c r="D385" s="0" t="s">
        <v>22</v>
      </c>
      <c r="E385" s="0" t="s">
        <v>23</v>
      </c>
      <c r="F385" s="0" t="s">
        <v>506</v>
      </c>
      <c r="G385" s="0" t="s">
        <v>15</v>
      </c>
      <c r="H385" s="0" t="n">
        <v>0.578819977512267</v>
      </c>
      <c r="I385" s="0" t="n">
        <v>15.3562773340752</v>
      </c>
      <c r="J385" s="0" t="n">
        <v>0</v>
      </c>
      <c r="K385" s="0" t="n">
        <f aca="false">I385*SUMIFS(syst_chauffage!$H$3:$H$27,syst_chauffage!$B$3:$B$27,D385,syst_chauffage!$C$3:$C$27,E385)</f>
        <v>27.0427500278564</v>
      </c>
      <c r="L385" s="12" t="n">
        <f aca="false">H385*SUMIFS(syst_chauffage!$K$3:$K$27,syst_chauffage!$B$3:$B$27,D385,syst_chauffage!$C$3:$C$27,E385)</f>
        <v>0.578819977512267</v>
      </c>
      <c r="N385" s="0" t="str">
        <f aca="false">A385</f>
        <v>Café Hôtel Restaurant</v>
      </c>
      <c r="O385" s="0" t="str">
        <f aca="false">B385</f>
        <v>Hôtel sans restaurant</v>
      </c>
      <c r="P385" s="0" t="str">
        <f aca="false">C385</f>
        <v>Moyen Hotel sans restaurant Luxe</v>
      </c>
      <c r="Q385" s="0" t="str">
        <f aca="false">D385</f>
        <v>Chaudière fioul</v>
      </c>
      <c r="R385" s="0" t="str">
        <f aca="false">E385</f>
        <v>Fioul</v>
      </c>
      <c r="S385" s="0" t="str">
        <f aca="false">F385</f>
        <v>0219580303</v>
      </c>
      <c r="T385" s="0" t="str">
        <f aca="false">G385</f>
        <v>1</v>
      </c>
      <c r="U385" s="0" t="n">
        <f aca="false">L385</f>
        <v>0.578819977512267</v>
      </c>
      <c r="V385" s="0" t="n">
        <f aca="false">K385</f>
        <v>27.0427500278564</v>
      </c>
      <c r="W385" s="0" t="n">
        <f aca="false">J385</f>
        <v>0</v>
      </c>
    </row>
    <row r="386" customFormat="false" ht="12.8" hidden="false" customHeight="false" outlineLevel="0" collapsed="false">
      <c r="A386" s="0" t="s">
        <v>73</v>
      </c>
      <c r="B386" s="0" t="s">
        <v>426</v>
      </c>
      <c r="C386" s="0" t="s">
        <v>504</v>
      </c>
      <c r="D386" s="0" t="s">
        <v>13</v>
      </c>
      <c r="E386" s="0" t="s">
        <v>14</v>
      </c>
      <c r="F386" s="0" t="s">
        <v>507</v>
      </c>
      <c r="G386" s="0" t="s">
        <v>15</v>
      </c>
      <c r="H386" s="0" t="n">
        <v>0.694615581188205</v>
      </c>
      <c r="I386" s="0" t="n">
        <v>11.3073224453647</v>
      </c>
      <c r="J386" s="0" t="n">
        <v>462</v>
      </c>
      <c r="K386" s="0" t="n">
        <f aca="false">I386*SUMIFS(syst_chauffage!$H$3:$H$27,syst_chauffage!$B$3:$B$27,D386,syst_chauffage!$C$3:$C$27,E386)</f>
        <v>22.8361749771483</v>
      </c>
      <c r="L386" s="12" t="n">
        <f aca="false">H386*SUMIFS(syst_chauffage!$K$3:$K$27,syst_chauffage!$B$3:$B$27,D386,syst_chauffage!$C$3:$C$27,E386)</f>
        <v>0.694615581188205</v>
      </c>
      <c r="N386" s="0" t="str">
        <f aca="false">A386</f>
        <v>Café Hôtel Restaurant</v>
      </c>
      <c r="O386" s="0" t="str">
        <f aca="false">B386</f>
        <v>Hôtel sans restaurant</v>
      </c>
      <c r="P386" s="0" t="str">
        <f aca="false">C386</f>
        <v>Moyen Hotel sans restaurant Luxe</v>
      </c>
      <c r="Q386" s="0" t="str">
        <f aca="false">D386</f>
        <v>Chaudière gaz</v>
      </c>
      <c r="R386" s="0" t="str">
        <f aca="false">E386</f>
        <v>Gaz</v>
      </c>
      <c r="S386" s="0" t="str">
        <f aca="false">F386</f>
        <v>0219580404</v>
      </c>
      <c r="T386" s="0" t="str">
        <f aca="false">G386</f>
        <v>1</v>
      </c>
      <c r="U386" s="0" t="n">
        <f aca="false">L386</f>
        <v>0.694615581188205</v>
      </c>
      <c r="V386" s="0" t="n">
        <f aca="false">K386</f>
        <v>22.8361749771483</v>
      </c>
      <c r="W386" s="0" t="n">
        <f aca="false">J386</f>
        <v>462</v>
      </c>
    </row>
    <row r="387" customFormat="false" ht="12.8" hidden="false" customHeight="false" outlineLevel="0" collapsed="false">
      <c r="A387" s="0" t="s">
        <v>73</v>
      </c>
      <c r="B387" s="0" t="s">
        <v>426</v>
      </c>
      <c r="C387" s="0" t="s">
        <v>504</v>
      </c>
      <c r="D387" s="0" t="s">
        <v>29</v>
      </c>
      <c r="E387" s="0" t="s">
        <v>30</v>
      </c>
      <c r="F387" s="0" t="s">
        <v>508</v>
      </c>
      <c r="G387" s="0" t="s">
        <v>15</v>
      </c>
      <c r="H387" s="0" t="n">
        <v>0.92</v>
      </c>
      <c r="I387" s="0" t="n">
        <v>10.4</v>
      </c>
      <c r="J387" s="0" t="n">
        <v>0</v>
      </c>
      <c r="K387" s="0" t="n">
        <f aca="false">I387*SUMIFS(syst_chauffage!$H$3:$H$27,syst_chauffage!$B$3:$B$27,D387,syst_chauffage!$C$3:$C$27,E387)</f>
        <v>3</v>
      </c>
      <c r="L387" s="12" t="n">
        <f aca="false">H387*SUMIFS(syst_chauffage!$K$3:$K$27,syst_chauffage!$B$3:$B$27,D387,syst_chauffage!$C$3:$C$27,E387)</f>
        <v>0.92</v>
      </c>
      <c r="N387" s="0" t="str">
        <f aca="false">A387</f>
        <v>Café Hôtel Restaurant</v>
      </c>
      <c r="O387" s="0" t="str">
        <f aca="false">B387</f>
        <v>Hôtel sans restaurant</v>
      </c>
      <c r="P387" s="0" t="str">
        <f aca="false">C387</f>
        <v>Moyen Hotel sans restaurant Luxe</v>
      </c>
      <c r="Q387" s="0" t="str">
        <f aca="false">D387</f>
        <v>Electrique direct</v>
      </c>
      <c r="R387" s="0" t="str">
        <f aca="false">E387</f>
        <v>Electricité</v>
      </c>
      <c r="S387" s="0" t="str">
        <f aca="false">F387</f>
        <v>0219580602</v>
      </c>
      <c r="T387" s="0" t="str">
        <f aca="false">G387</f>
        <v>1</v>
      </c>
      <c r="U387" s="0" t="n">
        <f aca="false">L387</f>
        <v>0.92</v>
      </c>
      <c r="V387" s="0" t="n">
        <f aca="false">K387</f>
        <v>3</v>
      </c>
      <c r="W387" s="0" t="n">
        <f aca="false">J387</f>
        <v>0</v>
      </c>
    </row>
    <row r="388" customFormat="false" ht="12.8" hidden="false" customHeight="false" outlineLevel="0" collapsed="false">
      <c r="A388" s="0" t="s">
        <v>73</v>
      </c>
      <c r="B388" s="0" t="s">
        <v>426</v>
      </c>
      <c r="C388" s="0" t="s">
        <v>504</v>
      </c>
      <c r="D388" s="0" t="s">
        <v>36</v>
      </c>
      <c r="E388" s="0" t="s">
        <v>30</v>
      </c>
      <c r="F388" s="0" t="s">
        <v>509</v>
      </c>
      <c r="G388" s="0" t="s">
        <v>15</v>
      </c>
      <c r="H388" s="0" t="n">
        <v>2.9521585116279</v>
      </c>
      <c r="I388" s="0" t="n">
        <v>74.9338048303788</v>
      </c>
      <c r="J388" s="0" t="n">
        <v>738</v>
      </c>
      <c r="K388" s="0" t="n">
        <f aca="false">I388*SUMIFS(syst_chauffage!$H$3:$H$27,syst_chauffage!$B$3:$B$27,D388,syst_chauffage!$C$3:$C$27,E388)</f>
        <v>46.3584055072116</v>
      </c>
      <c r="L388" s="12" t="n">
        <f aca="false">H388*SUMIFS(syst_chauffage!$K$3:$K$27,syst_chauffage!$B$3:$B$27,D388,syst_chauffage!$C$3:$C$27,E388)</f>
        <v>2.48037561722716</v>
      </c>
      <c r="N388" s="0" t="str">
        <f aca="false">A388</f>
        <v>Café Hôtel Restaurant</v>
      </c>
      <c r="O388" s="0" t="str">
        <f aca="false">B388</f>
        <v>Hôtel sans restaurant</v>
      </c>
      <c r="P388" s="0" t="str">
        <f aca="false">C388</f>
        <v>Moyen Hotel sans restaurant Luxe</v>
      </c>
      <c r="Q388" s="0" t="str">
        <f aca="false">D388</f>
        <v>PAC</v>
      </c>
      <c r="R388" s="0" t="str">
        <f aca="false">E388</f>
        <v>Electricité</v>
      </c>
      <c r="S388" s="0" t="str">
        <f aca="false">F388</f>
        <v>0219580902</v>
      </c>
      <c r="T388" s="0" t="str">
        <f aca="false">G388</f>
        <v>1</v>
      </c>
      <c r="U388" s="0" t="n">
        <f aca="false">L388</f>
        <v>2.48037561722716</v>
      </c>
      <c r="V388" s="0" t="n">
        <f aca="false">K388</f>
        <v>46.3584055072116</v>
      </c>
      <c r="W388" s="0" t="n">
        <f aca="false">J388</f>
        <v>738</v>
      </c>
    </row>
    <row r="389" customFormat="false" ht="12.8" hidden="false" customHeight="false" outlineLevel="0" collapsed="false">
      <c r="A389" s="0" t="s">
        <v>73</v>
      </c>
      <c r="B389" s="0" t="s">
        <v>426</v>
      </c>
      <c r="C389" s="0" t="s">
        <v>504</v>
      </c>
      <c r="D389" s="0" t="s">
        <v>42</v>
      </c>
      <c r="E389" s="0" t="s">
        <v>30</v>
      </c>
      <c r="F389" s="0" t="s">
        <v>510</v>
      </c>
      <c r="G389" s="0" t="s">
        <v>15</v>
      </c>
      <c r="H389" s="0" t="n">
        <v>2.81101778073089</v>
      </c>
      <c r="I389" s="0" t="n">
        <v>32.5987657415523</v>
      </c>
      <c r="J389" s="0" t="n">
        <v>738</v>
      </c>
      <c r="K389" s="0" t="n">
        <f aca="false">I389*SUMIFS(syst_chauffage!$H$3:$H$27,syst_chauffage!$B$3:$B$27,D389,syst_chauffage!$C$3:$C$27,E389)</f>
        <v>29.4266527313892</v>
      </c>
      <c r="L389" s="12" t="n">
        <f aca="false">H389*SUMIFS(syst_chauffage!$K$3:$K$27,syst_chauffage!$B$3:$B$27,D389,syst_chauffage!$C$3:$C$27,E389)</f>
        <v>2.50613183237212</v>
      </c>
      <c r="N389" s="0" t="str">
        <f aca="false">A389</f>
        <v>Café Hôtel Restaurant</v>
      </c>
      <c r="O389" s="0" t="str">
        <f aca="false">B389</f>
        <v>Hôtel sans restaurant</v>
      </c>
      <c r="P389" s="0" t="str">
        <f aca="false">C389</f>
        <v>Moyen Hotel sans restaurant Luxe</v>
      </c>
      <c r="Q389" s="0" t="str">
        <f aca="false">D389</f>
        <v>Rooftop</v>
      </c>
      <c r="R389" s="0" t="str">
        <f aca="false">E389</f>
        <v>Electricité</v>
      </c>
      <c r="S389" s="0" t="str">
        <f aca="false">F389</f>
        <v>0219581002</v>
      </c>
      <c r="T389" s="0" t="str">
        <f aca="false">G389</f>
        <v>1</v>
      </c>
      <c r="U389" s="0" t="n">
        <f aca="false">L389</f>
        <v>2.50613183237212</v>
      </c>
      <c r="V389" s="0" t="n">
        <f aca="false">K389</f>
        <v>29.4266527313892</v>
      </c>
      <c r="W389" s="0" t="n">
        <f aca="false">J389</f>
        <v>738</v>
      </c>
    </row>
    <row r="390" customFormat="false" ht="12.8" hidden="false" customHeight="false" outlineLevel="0" collapsed="false">
      <c r="A390" s="0" t="s">
        <v>73</v>
      </c>
      <c r="B390" s="0" t="s">
        <v>426</v>
      </c>
      <c r="C390" s="0" t="s">
        <v>504</v>
      </c>
      <c r="D390" s="0" t="s">
        <v>51</v>
      </c>
      <c r="E390" s="0" t="s">
        <v>58</v>
      </c>
      <c r="F390" s="0" t="s">
        <v>511</v>
      </c>
      <c r="G390" s="0" t="s">
        <v>15</v>
      </c>
      <c r="H390" s="0" t="n">
        <v>0.822</v>
      </c>
      <c r="I390" s="0" t="n">
        <v>32.6392752588518</v>
      </c>
      <c r="J390" s="0" t="n">
        <v>935</v>
      </c>
      <c r="K390" s="0" t="n">
        <f aca="false">I390*SUMIFS(syst_chauffage!$H$3:$H$27,syst_chauffage!$B$3:$B$27,D390,syst_chauffage!$C$3:$C$27,E390)</f>
        <v>69.6521973098912</v>
      </c>
      <c r="L390" s="12" t="n">
        <f aca="false">H390*SUMIFS(syst_chauffage!$K$3:$K$27,syst_chauffage!$B$3:$B$27,D390,syst_chauffage!$C$3:$C$27,E390)</f>
        <v>0.822</v>
      </c>
      <c r="N390" s="0" t="str">
        <f aca="false">A390</f>
        <v>Café Hôtel Restaurant</v>
      </c>
      <c r="O390" s="0" t="str">
        <f aca="false">B390</f>
        <v>Hôtel sans restaurant</v>
      </c>
      <c r="P390" s="0" t="str">
        <f aca="false">C390</f>
        <v>Moyen Hotel sans restaurant Luxe</v>
      </c>
      <c r="Q390" s="0" t="str">
        <f aca="false">D390</f>
        <v>Autre système centralisé performant</v>
      </c>
      <c r="R390" s="0" t="str">
        <f aca="false">E390</f>
        <v>Urbain</v>
      </c>
      <c r="S390" s="0" t="str">
        <f aca="false">F390</f>
        <v>0219582106</v>
      </c>
      <c r="T390" s="0" t="str">
        <f aca="false">G390</f>
        <v>1</v>
      </c>
      <c r="U390" s="0" t="n">
        <f aca="false">L390</f>
        <v>0.822</v>
      </c>
      <c r="V390" s="0" t="n">
        <f aca="false">K390</f>
        <v>69.6521973098912</v>
      </c>
      <c r="W390" s="0" t="n">
        <f aca="false">J390</f>
        <v>935</v>
      </c>
    </row>
    <row r="391" customFormat="false" ht="12.8" hidden="false" customHeight="false" outlineLevel="0" collapsed="false">
      <c r="A391" s="0" t="s">
        <v>73</v>
      </c>
      <c r="B391" s="0" t="s">
        <v>426</v>
      </c>
      <c r="C391" s="0" t="s">
        <v>504</v>
      </c>
      <c r="D391" s="0" t="s">
        <v>27</v>
      </c>
      <c r="E391" s="0" t="s">
        <v>23</v>
      </c>
      <c r="F391" s="0" t="s">
        <v>512</v>
      </c>
      <c r="G391" s="0" t="s">
        <v>15</v>
      </c>
      <c r="H391" s="0" t="n">
        <v>0.763718224222217</v>
      </c>
      <c r="I391" s="0" t="n">
        <v>18.2812825405657</v>
      </c>
      <c r="J391" s="0" t="n">
        <v>1064</v>
      </c>
      <c r="K391" s="0" t="n">
        <f aca="false">I391*SUMIFS(syst_chauffage!$H$3:$H$27,syst_chauffage!$B$3:$B$27,D391,syst_chauffage!$C$3:$C$27,E391)</f>
        <v>46.8805783951173</v>
      </c>
      <c r="L391" s="12" t="n">
        <f aca="false">H391*SUMIFS(syst_chauffage!$K$3:$K$27,syst_chauffage!$B$3:$B$27,D391,syst_chauffage!$C$3:$C$27,E391)</f>
        <v>0.763718224222217</v>
      </c>
      <c r="N391" s="0" t="str">
        <f aca="false">A391</f>
        <v>Café Hôtel Restaurant</v>
      </c>
      <c r="O391" s="0" t="str">
        <f aca="false">B391</f>
        <v>Hôtel sans restaurant</v>
      </c>
      <c r="P391" s="0" t="str">
        <f aca="false">C391</f>
        <v>Moyen Hotel sans restaurant Luxe</v>
      </c>
      <c r="Q391" s="0" t="str">
        <f aca="false">D391</f>
        <v>Chaudière condensation fioul</v>
      </c>
      <c r="R391" s="0" t="str">
        <f aca="false">E391</f>
        <v>Fioul</v>
      </c>
      <c r="S391" s="0" t="str">
        <f aca="false">F391</f>
        <v>0219582303</v>
      </c>
      <c r="T391" s="0" t="str">
        <f aca="false">G391</f>
        <v>1</v>
      </c>
      <c r="U391" s="0" t="n">
        <f aca="false">L391</f>
        <v>0.763718224222217</v>
      </c>
      <c r="V391" s="0" t="n">
        <f aca="false">K391</f>
        <v>46.8805783951173</v>
      </c>
      <c r="W391" s="0" t="n">
        <f aca="false">J391</f>
        <v>1064</v>
      </c>
    </row>
    <row r="392" customFormat="false" ht="12.8" hidden="false" customHeight="false" outlineLevel="0" collapsed="false">
      <c r="A392" s="0" t="s">
        <v>73</v>
      </c>
      <c r="B392" s="0" t="s">
        <v>426</v>
      </c>
      <c r="C392" s="0" t="s">
        <v>504</v>
      </c>
      <c r="D392" s="0" t="s">
        <v>18</v>
      </c>
      <c r="E392" s="0" t="s">
        <v>14</v>
      </c>
      <c r="F392" s="0" t="s">
        <v>513</v>
      </c>
      <c r="G392" s="0" t="s">
        <v>15</v>
      </c>
      <c r="H392" s="0" t="n">
        <v>0.99092357134619</v>
      </c>
      <c r="I392" s="0" t="n">
        <v>13.4610981492437</v>
      </c>
      <c r="J392" s="0" t="n">
        <v>1064</v>
      </c>
      <c r="K392" s="0" t="n">
        <f aca="false">I392*SUMIFS(syst_chauffage!$H$3:$H$27,syst_chauffage!$B$3:$B$27,D392,syst_chauffage!$C$3:$C$27,E392)</f>
        <v>36.680535670261</v>
      </c>
      <c r="L392" s="12" t="n">
        <f aca="false">H392*SUMIFS(syst_chauffage!$K$3:$K$27,syst_chauffage!$B$3:$B$27,D392,syst_chauffage!$C$3:$C$27,E392)</f>
        <v>0.96262962192788</v>
      </c>
      <c r="N392" s="0" t="str">
        <f aca="false">A392</f>
        <v>Café Hôtel Restaurant</v>
      </c>
      <c r="O392" s="0" t="str">
        <f aca="false">B392</f>
        <v>Hôtel sans restaurant</v>
      </c>
      <c r="P392" s="0" t="str">
        <f aca="false">C392</f>
        <v>Moyen Hotel sans restaurant Luxe</v>
      </c>
      <c r="Q392" s="0" t="str">
        <f aca="false">D392</f>
        <v>Chaudière condensation gaz</v>
      </c>
      <c r="R392" s="0" t="str">
        <f aca="false">E392</f>
        <v>Gaz</v>
      </c>
      <c r="S392" s="0" t="str">
        <f aca="false">F392</f>
        <v>0219582404</v>
      </c>
      <c r="T392" s="0" t="str">
        <f aca="false">G392</f>
        <v>1</v>
      </c>
      <c r="U392" s="0" t="n">
        <f aca="false">L392</f>
        <v>0.96262962192788</v>
      </c>
      <c r="V392" s="0" t="n">
        <f aca="false">K392</f>
        <v>36.680535670261</v>
      </c>
      <c r="W392" s="0" t="n">
        <f aca="false">J392</f>
        <v>1064</v>
      </c>
    </row>
    <row r="393" customFormat="false" ht="12.8" hidden="false" customHeight="false" outlineLevel="0" collapsed="false">
      <c r="A393" s="0" t="s">
        <v>73</v>
      </c>
      <c r="B393" s="0" t="s">
        <v>426</v>
      </c>
      <c r="C393" s="0" t="s">
        <v>504</v>
      </c>
      <c r="D393" s="0" t="s">
        <v>32</v>
      </c>
      <c r="E393" s="0" t="s">
        <v>30</v>
      </c>
      <c r="F393" s="0" t="s">
        <v>514</v>
      </c>
      <c r="G393" s="0" t="s">
        <v>15</v>
      </c>
      <c r="H393" s="0" t="n">
        <v>1</v>
      </c>
      <c r="I393" s="0" t="n">
        <v>12</v>
      </c>
      <c r="J393" s="0" t="n">
        <v>0</v>
      </c>
      <c r="K393" s="0" t="n">
        <f aca="false">I393*SUMIFS(syst_chauffage!$H$3:$H$27,syst_chauffage!$B$3:$B$27,D393,syst_chauffage!$C$3:$C$27,E393)</f>
        <v>12</v>
      </c>
      <c r="L393" s="12" t="n">
        <f aca="false">H393*SUMIFS(syst_chauffage!$K$3:$K$27,syst_chauffage!$B$3:$B$27,D393,syst_chauffage!$C$3:$C$27,E393)</f>
        <v>1</v>
      </c>
      <c r="N393" s="0" t="str">
        <f aca="false">A393</f>
        <v>Café Hôtel Restaurant</v>
      </c>
      <c r="O393" s="0" t="str">
        <f aca="false">B393</f>
        <v>Hôtel sans restaurant</v>
      </c>
      <c r="P393" s="0" t="str">
        <f aca="false">C393</f>
        <v>Moyen Hotel sans restaurant Luxe</v>
      </c>
      <c r="Q393" s="0" t="str">
        <f aca="false">D393</f>
        <v>Electrique direct performant</v>
      </c>
      <c r="R393" s="0" t="str">
        <f aca="false">E393</f>
        <v>Electricité</v>
      </c>
      <c r="S393" s="0" t="str">
        <f aca="false">F393</f>
        <v>0219582602</v>
      </c>
      <c r="T393" s="0" t="str">
        <f aca="false">G393</f>
        <v>1</v>
      </c>
      <c r="U393" s="0" t="n">
        <f aca="false">L393</f>
        <v>1</v>
      </c>
      <c r="V393" s="0" t="n">
        <f aca="false">K393</f>
        <v>12</v>
      </c>
      <c r="W393" s="0" t="n">
        <f aca="false">J393</f>
        <v>0</v>
      </c>
    </row>
    <row r="394" customFormat="false" ht="12.8" hidden="false" customHeight="false" outlineLevel="0" collapsed="false">
      <c r="A394" s="0" t="s">
        <v>73</v>
      </c>
      <c r="B394" s="0" t="s">
        <v>426</v>
      </c>
      <c r="C394" s="0" t="s">
        <v>504</v>
      </c>
      <c r="D394" s="0" t="s">
        <v>38</v>
      </c>
      <c r="E394" s="0" t="s">
        <v>30</v>
      </c>
      <c r="F394" s="0" t="s">
        <v>515</v>
      </c>
      <c r="G394" s="0" t="s">
        <v>15</v>
      </c>
      <c r="H394" s="0" t="n">
        <v>3.40633674418604</v>
      </c>
      <c r="I394" s="0" t="n">
        <v>89.2069105123557</v>
      </c>
      <c r="J394" s="0" t="n">
        <v>792</v>
      </c>
      <c r="K394" s="0" t="n">
        <f aca="false">I394*SUMIFS(syst_chauffage!$H$3:$H$27,syst_chauffage!$B$3:$B$27,D394,syst_chauffage!$C$3:$C$27,E394)</f>
        <v>90.1697922403433</v>
      </c>
      <c r="L394" s="12" t="n">
        <f aca="false">H394*SUMIFS(syst_chauffage!$K$3:$K$27,syst_chauffage!$B$3:$B$27,D394,syst_chauffage!$C$3:$C$27,E394)</f>
        <v>3.04736226069167</v>
      </c>
      <c r="N394" s="0" t="str">
        <f aca="false">A394</f>
        <v>Café Hôtel Restaurant</v>
      </c>
      <c r="O394" s="0" t="str">
        <f aca="false">B394</f>
        <v>Hôtel sans restaurant</v>
      </c>
      <c r="P394" s="0" t="str">
        <f aca="false">C394</f>
        <v>Moyen Hotel sans restaurant Luxe</v>
      </c>
      <c r="Q394" s="0" t="str">
        <f aca="false">D394</f>
        <v>PAC performant</v>
      </c>
      <c r="R394" s="0" t="str">
        <f aca="false">E394</f>
        <v>Electricité</v>
      </c>
      <c r="S394" s="0" t="str">
        <f aca="false">F394</f>
        <v>0219582902</v>
      </c>
      <c r="T394" s="0" t="str">
        <f aca="false">G394</f>
        <v>1</v>
      </c>
      <c r="U394" s="0" t="n">
        <f aca="false">L394</f>
        <v>3.04736226069167</v>
      </c>
      <c r="V394" s="0" t="n">
        <f aca="false">K394</f>
        <v>90.1697922403433</v>
      </c>
      <c r="W394" s="0" t="n">
        <f aca="false">J394</f>
        <v>792</v>
      </c>
    </row>
    <row r="395" customFormat="false" ht="12.8" hidden="false" customHeight="false" outlineLevel="0" collapsed="false">
      <c r="A395" s="0" t="s">
        <v>73</v>
      </c>
      <c r="B395" s="0" t="s">
        <v>426</v>
      </c>
      <c r="C395" s="0" t="s">
        <v>504</v>
      </c>
      <c r="D395" s="0" t="s">
        <v>46</v>
      </c>
      <c r="E395" s="0" t="s">
        <v>30</v>
      </c>
      <c r="F395" s="0" t="s">
        <v>516</v>
      </c>
      <c r="G395" s="0" t="s">
        <v>15</v>
      </c>
      <c r="H395" s="0" t="n">
        <v>3.33681966777408</v>
      </c>
      <c r="I395" s="0" t="n">
        <v>38.808054454229</v>
      </c>
      <c r="J395" s="0" t="n">
        <v>792</v>
      </c>
      <c r="K395" s="0" t="n">
        <f aca="false">I395*SUMIFS(syst_chauffage!$H$3:$H$27,syst_chauffage!$B$3:$B$27,D395,syst_chauffage!$C$3:$C$27,E395)</f>
        <v>67.3283840578226</v>
      </c>
      <c r="L395" s="12" t="n">
        <f aca="false">H395*SUMIFS(syst_chauffage!$K$3:$K$27,syst_chauffage!$B$3:$B$27,D395,syst_chauffage!$C$3:$C$27,E395)</f>
        <v>3.0081781274625</v>
      </c>
      <c r="N395" s="0" t="str">
        <f aca="false">A395</f>
        <v>Café Hôtel Restaurant</v>
      </c>
      <c r="O395" s="0" t="str">
        <f aca="false">B395</f>
        <v>Hôtel sans restaurant</v>
      </c>
      <c r="P395" s="0" t="str">
        <f aca="false">C395</f>
        <v>Moyen Hotel sans restaurant Luxe</v>
      </c>
      <c r="Q395" s="0" t="str">
        <f aca="false">D395</f>
        <v>Rooftop performant</v>
      </c>
      <c r="R395" s="0" t="str">
        <f aca="false">E395</f>
        <v>Electricité</v>
      </c>
      <c r="S395" s="0" t="str">
        <f aca="false">F395</f>
        <v>0219583002</v>
      </c>
      <c r="T395" s="0" t="str">
        <f aca="false">G395</f>
        <v>1</v>
      </c>
      <c r="U395" s="0" t="n">
        <f aca="false">L395</f>
        <v>3.0081781274625</v>
      </c>
      <c r="V395" s="0" t="n">
        <f aca="false">K395</f>
        <v>67.3283840578226</v>
      </c>
      <c r="W395" s="0" t="n">
        <f aca="false">J395</f>
        <v>792</v>
      </c>
    </row>
    <row r="396" customFormat="false" ht="12.8" hidden="false" customHeight="false" outlineLevel="0" collapsed="false">
      <c r="A396" s="0" t="s">
        <v>73</v>
      </c>
      <c r="B396" s="0" t="s">
        <v>426</v>
      </c>
      <c r="C396" s="0" t="s">
        <v>517</v>
      </c>
      <c r="D396" s="0" t="s">
        <v>19</v>
      </c>
      <c r="E396" s="0" t="s">
        <v>57</v>
      </c>
      <c r="F396" s="0" t="s">
        <v>518</v>
      </c>
      <c r="G396" s="0" t="s">
        <v>15</v>
      </c>
      <c r="H396" s="0" t="n">
        <v>0.718687229459577</v>
      </c>
      <c r="I396" s="0" t="n">
        <v>46.5669265998722</v>
      </c>
      <c r="J396" s="0" t="n">
        <v>0</v>
      </c>
      <c r="K396" s="0" t="n">
        <f aca="false">I396*SUMIFS(syst_chauffage!$H$3:$H$27,syst_chauffage!$B$3:$B$27,D396,syst_chauffage!$C$3:$C$27,E396)</f>
        <v>64.8433590564833</v>
      </c>
      <c r="L396" s="12" t="n">
        <f aca="false">H396*SUMIFS(syst_chauffage!$K$3:$K$27,syst_chauffage!$B$3:$B$27,D396,syst_chauffage!$C$3:$C$27,E396)</f>
        <v>0.718687229459577</v>
      </c>
      <c r="N396" s="0" t="str">
        <f aca="false">A396</f>
        <v>Café Hôtel Restaurant</v>
      </c>
      <c r="O396" s="0" t="str">
        <f aca="false">B396</f>
        <v>Hôtel sans restaurant</v>
      </c>
      <c r="P396" s="0" t="str">
        <f aca="false">C396</f>
        <v>Petit Hotel sans restaurant Bas de gamme</v>
      </c>
      <c r="Q396" s="0" t="str">
        <f aca="false">D396</f>
        <v>Autre système centralisé</v>
      </c>
      <c r="R396" s="0" t="str">
        <f aca="false">E396</f>
        <v>Autres</v>
      </c>
      <c r="S396" s="0" t="str">
        <f aca="false">F396</f>
        <v>0219700101</v>
      </c>
      <c r="T396" s="0" t="str">
        <f aca="false">G396</f>
        <v>1</v>
      </c>
      <c r="U396" s="0" t="n">
        <f aca="false">L396</f>
        <v>0.718687229459577</v>
      </c>
      <c r="V396" s="0" t="n">
        <f aca="false">K396</f>
        <v>64.8433590564833</v>
      </c>
      <c r="W396" s="0" t="n">
        <f aca="false">J396</f>
        <v>0</v>
      </c>
    </row>
    <row r="397" customFormat="false" ht="12.8" hidden="false" customHeight="false" outlineLevel="0" collapsed="false">
      <c r="A397" s="0" t="s">
        <v>73</v>
      </c>
      <c r="B397" s="0" t="s">
        <v>426</v>
      </c>
      <c r="C397" s="0" t="s">
        <v>517</v>
      </c>
      <c r="D397" s="0" t="s">
        <v>19</v>
      </c>
      <c r="E397" s="0" t="s">
        <v>58</v>
      </c>
      <c r="F397" s="0" t="s">
        <v>519</v>
      </c>
      <c r="G397" s="0" t="s">
        <v>15</v>
      </c>
      <c r="H397" s="0" t="n">
        <v>0.669066666666667</v>
      </c>
      <c r="I397" s="0" t="n">
        <v>46.7242172007232</v>
      </c>
      <c r="J397" s="0" t="n">
        <v>935</v>
      </c>
      <c r="K397" s="0" t="n">
        <f aca="false">I397*SUMIFS(syst_chauffage!$H$3:$H$27,syst_chauffage!$B$3:$B$27,D397,syst_chauffage!$C$3:$C$27,E397)</f>
        <v>76.8589819338513</v>
      </c>
      <c r="L397" s="12" t="n">
        <f aca="false">H397*SUMIFS(syst_chauffage!$K$3:$K$27,syst_chauffage!$B$3:$B$27,D397,syst_chauffage!$C$3:$C$27,E397)</f>
        <v>0.669066666666667</v>
      </c>
      <c r="N397" s="0" t="str">
        <f aca="false">A397</f>
        <v>Café Hôtel Restaurant</v>
      </c>
      <c r="O397" s="0" t="str">
        <f aca="false">B397</f>
        <v>Hôtel sans restaurant</v>
      </c>
      <c r="P397" s="0" t="str">
        <f aca="false">C397</f>
        <v>Petit Hotel sans restaurant Bas de gamme</v>
      </c>
      <c r="Q397" s="0" t="str">
        <f aca="false">D397</f>
        <v>Autre système centralisé</v>
      </c>
      <c r="R397" s="0" t="str">
        <f aca="false">E397</f>
        <v>Urbain</v>
      </c>
      <c r="S397" s="0" t="str">
        <f aca="false">F397</f>
        <v>0219700106</v>
      </c>
      <c r="T397" s="0" t="str">
        <f aca="false">G397</f>
        <v>1</v>
      </c>
      <c r="U397" s="0" t="n">
        <f aca="false">L397</f>
        <v>0.669066666666667</v>
      </c>
      <c r="V397" s="0" t="n">
        <f aca="false">K397</f>
        <v>76.8589819338513</v>
      </c>
      <c r="W397" s="0" t="n">
        <f aca="false">J397</f>
        <v>935</v>
      </c>
    </row>
    <row r="398" customFormat="false" ht="12.8" hidden="false" customHeight="false" outlineLevel="0" collapsed="false">
      <c r="A398" s="0" t="s">
        <v>73</v>
      </c>
      <c r="B398" s="0" t="s">
        <v>426</v>
      </c>
      <c r="C398" s="0" t="s">
        <v>517</v>
      </c>
      <c r="D398" s="0" t="s">
        <v>22</v>
      </c>
      <c r="E398" s="0" t="s">
        <v>23</v>
      </c>
      <c r="F398" s="0" t="s">
        <v>520</v>
      </c>
      <c r="G398" s="0" t="s">
        <v>15</v>
      </c>
      <c r="H398" s="0" t="n">
        <v>0.562671283670444</v>
      </c>
      <c r="I398" s="0" t="n">
        <v>32.7419951096819</v>
      </c>
      <c r="J398" s="0" t="n">
        <v>0</v>
      </c>
      <c r="K398" s="0" t="n">
        <f aca="false">I398*SUMIFS(syst_chauffage!$H$3:$H$27,syst_chauffage!$B$3:$B$27,D398,syst_chauffage!$C$3:$C$27,E398)</f>
        <v>57.6593903523525</v>
      </c>
      <c r="L398" s="12" t="n">
        <f aca="false">H398*SUMIFS(syst_chauffage!$K$3:$K$27,syst_chauffage!$B$3:$B$27,D398,syst_chauffage!$C$3:$C$27,E398)</f>
        <v>0.562671283670444</v>
      </c>
      <c r="N398" s="0" t="str">
        <f aca="false">A398</f>
        <v>Café Hôtel Restaurant</v>
      </c>
      <c r="O398" s="0" t="str">
        <f aca="false">B398</f>
        <v>Hôtel sans restaurant</v>
      </c>
      <c r="P398" s="0" t="str">
        <f aca="false">C398</f>
        <v>Petit Hotel sans restaurant Bas de gamme</v>
      </c>
      <c r="Q398" s="0" t="str">
        <f aca="false">D398</f>
        <v>Chaudière fioul</v>
      </c>
      <c r="R398" s="0" t="str">
        <f aca="false">E398</f>
        <v>Fioul</v>
      </c>
      <c r="S398" s="0" t="str">
        <f aca="false">F398</f>
        <v>0219700303</v>
      </c>
      <c r="T398" s="0" t="str">
        <f aca="false">G398</f>
        <v>1</v>
      </c>
      <c r="U398" s="0" t="n">
        <f aca="false">L398</f>
        <v>0.562671283670444</v>
      </c>
      <c r="V398" s="0" t="n">
        <f aca="false">K398</f>
        <v>57.6593903523525</v>
      </c>
      <c r="W398" s="0" t="n">
        <f aca="false">J398</f>
        <v>0</v>
      </c>
    </row>
    <row r="399" customFormat="false" ht="12.8" hidden="false" customHeight="false" outlineLevel="0" collapsed="false">
      <c r="A399" s="0" t="s">
        <v>73</v>
      </c>
      <c r="B399" s="0" t="s">
        <v>426</v>
      </c>
      <c r="C399" s="0" t="s">
        <v>517</v>
      </c>
      <c r="D399" s="0" t="s">
        <v>13</v>
      </c>
      <c r="E399" s="0" t="s">
        <v>14</v>
      </c>
      <c r="F399" s="0" t="s">
        <v>521</v>
      </c>
      <c r="G399" s="0" t="s">
        <v>15</v>
      </c>
      <c r="H399" s="0" t="n">
        <v>0.678372267532665</v>
      </c>
      <c r="I399" s="0" t="n">
        <v>22.751774921423</v>
      </c>
      <c r="J399" s="0" t="n">
        <v>392</v>
      </c>
      <c r="K399" s="0" t="n">
        <f aca="false">I399*SUMIFS(syst_chauffage!$H$3:$H$27,syst_chauffage!$B$3:$B$27,D399,syst_chauffage!$C$3:$C$27,E399)</f>
        <v>45.9492966311666</v>
      </c>
      <c r="L399" s="12" t="n">
        <f aca="false">H399*SUMIFS(syst_chauffage!$K$3:$K$27,syst_chauffage!$B$3:$B$27,D399,syst_chauffage!$C$3:$C$27,E399)</f>
        <v>0.678372267532665</v>
      </c>
      <c r="N399" s="0" t="str">
        <f aca="false">A399</f>
        <v>Café Hôtel Restaurant</v>
      </c>
      <c r="O399" s="0" t="str">
        <f aca="false">B399</f>
        <v>Hôtel sans restaurant</v>
      </c>
      <c r="P399" s="0" t="str">
        <f aca="false">C399</f>
        <v>Petit Hotel sans restaurant Bas de gamme</v>
      </c>
      <c r="Q399" s="0" t="str">
        <f aca="false">D399</f>
        <v>Chaudière gaz</v>
      </c>
      <c r="R399" s="0" t="str">
        <f aca="false">E399</f>
        <v>Gaz</v>
      </c>
      <c r="S399" s="0" t="str">
        <f aca="false">F399</f>
        <v>0219700404</v>
      </c>
      <c r="T399" s="0" t="str">
        <f aca="false">G399</f>
        <v>1</v>
      </c>
      <c r="U399" s="0" t="n">
        <f aca="false">L399</f>
        <v>0.678372267532665</v>
      </c>
      <c r="V399" s="0" t="n">
        <f aca="false">K399</f>
        <v>45.9492966311666</v>
      </c>
      <c r="W399" s="0" t="n">
        <f aca="false">J399</f>
        <v>392</v>
      </c>
    </row>
    <row r="400" customFormat="false" ht="12.8" hidden="false" customHeight="false" outlineLevel="0" collapsed="false">
      <c r="A400" s="0" t="s">
        <v>73</v>
      </c>
      <c r="B400" s="0" t="s">
        <v>426</v>
      </c>
      <c r="C400" s="0" t="s">
        <v>517</v>
      </c>
      <c r="D400" s="0" t="s">
        <v>29</v>
      </c>
      <c r="E400" s="0" t="s">
        <v>30</v>
      </c>
      <c r="F400" s="0" t="s">
        <v>522</v>
      </c>
      <c r="G400" s="0" t="s">
        <v>15</v>
      </c>
      <c r="H400" s="0" t="n">
        <v>0.92</v>
      </c>
      <c r="I400" s="0" t="n">
        <v>10.4</v>
      </c>
      <c r="J400" s="0" t="n">
        <v>0</v>
      </c>
      <c r="K400" s="0" t="n">
        <f aca="false">I400*SUMIFS(syst_chauffage!$H$3:$H$27,syst_chauffage!$B$3:$B$27,D400,syst_chauffage!$C$3:$C$27,E400)</f>
        <v>3</v>
      </c>
      <c r="L400" s="12" t="n">
        <f aca="false">H400*SUMIFS(syst_chauffage!$K$3:$K$27,syst_chauffage!$B$3:$B$27,D400,syst_chauffage!$C$3:$C$27,E400)</f>
        <v>0.92</v>
      </c>
      <c r="N400" s="0" t="str">
        <f aca="false">A400</f>
        <v>Café Hôtel Restaurant</v>
      </c>
      <c r="O400" s="0" t="str">
        <f aca="false">B400</f>
        <v>Hôtel sans restaurant</v>
      </c>
      <c r="P400" s="0" t="str">
        <f aca="false">C400</f>
        <v>Petit Hotel sans restaurant Bas de gamme</v>
      </c>
      <c r="Q400" s="0" t="str">
        <f aca="false">D400</f>
        <v>Electrique direct</v>
      </c>
      <c r="R400" s="0" t="str">
        <f aca="false">E400</f>
        <v>Electricité</v>
      </c>
      <c r="S400" s="0" t="str">
        <f aca="false">F400</f>
        <v>0219700602</v>
      </c>
      <c r="T400" s="0" t="str">
        <f aca="false">G400</f>
        <v>1</v>
      </c>
      <c r="U400" s="0" t="n">
        <f aca="false">L400</f>
        <v>0.92</v>
      </c>
      <c r="V400" s="0" t="n">
        <f aca="false">K400</f>
        <v>3</v>
      </c>
      <c r="W400" s="0" t="n">
        <f aca="false">J400</f>
        <v>0</v>
      </c>
    </row>
    <row r="401" customFormat="false" ht="12.8" hidden="false" customHeight="false" outlineLevel="0" collapsed="false">
      <c r="A401" s="0" t="s">
        <v>73</v>
      </c>
      <c r="B401" s="0" t="s">
        <v>426</v>
      </c>
      <c r="C401" s="0" t="s">
        <v>517</v>
      </c>
      <c r="D401" s="0" t="s">
        <v>36</v>
      </c>
      <c r="E401" s="0" t="s">
        <v>30</v>
      </c>
      <c r="F401" s="0" t="s">
        <v>523</v>
      </c>
      <c r="G401" s="0" t="s">
        <v>15</v>
      </c>
      <c r="H401" s="0" t="n">
        <v>2.94489544186046</v>
      </c>
      <c r="I401" s="0" t="n">
        <v>117.778569620897</v>
      </c>
      <c r="J401" s="0" t="n">
        <v>738</v>
      </c>
      <c r="K401" s="0" t="n">
        <f aca="false">I401*SUMIFS(syst_chauffage!$H$3:$H$27,syst_chauffage!$B$3:$B$27,D401,syst_chauffage!$C$3:$C$27,E401)</f>
        <v>72.8646663932826</v>
      </c>
      <c r="L401" s="12" t="n">
        <f aca="false">H401*SUMIFS(syst_chauffage!$K$3:$K$27,syst_chauffage!$B$3:$B$27,D401,syst_chauffage!$C$3:$C$27,E401)</f>
        <v>2.47427325480779</v>
      </c>
      <c r="N401" s="0" t="str">
        <f aca="false">A401</f>
        <v>Café Hôtel Restaurant</v>
      </c>
      <c r="O401" s="0" t="str">
        <f aca="false">B401</f>
        <v>Hôtel sans restaurant</v>
      </c>
      <c r="P401" s="0" t="str">
        <f aca="false">C401</f>
        <v>Petit Hotel sans restaurant Bas de gamme</v>
      </c>
      <c r="Q401" s="0" t="str">
        <f aca="false">D401</f>
        <v>PAC</v>
      </c>
      <c r="R401" s="0" t="str">
        <f aca="false">E401</f>
        <v>Electricité</v>
      </c>
      <c r="S401" s="0" t="str">
        <f aca="false">F401</f>
        <v>0219700902</v>
      </c>
      <c r="T401" s="0" t="str">
        <f aca="false">G401</f>
        <v>1</v>
      </c>
      <c r="U401" s="0" t="n">
        <f aca="false">L401</f>
        <v>2.47427325480779</v>
      </c>
      <c r="V401" s="0" t="n">
        <f aca="false">K401</f>
        <v>72.8646663932826</v>
      </c>
      <c r="W401" s="0" t="n">
        <f aca="false">J401</f>
        <v>738</v>
      </c>
    </row>
    <row r="402" customFormat="false" ht="12.8" hidden="false" customHeight="false" outlineLevel="0" collapsed="false">
      <c r="A402" s="0" t="s">
        <v>73</v>
      </c>
      <c r="B402" s="0" t="s">
        <v>426</v>
      </c>
      <c r="C402" s="0" t="s">
        <v>517</v>
      </c>
      <c r="D402" s="0" t="s">
        <v>42</v>
      </c>
      <c r="E402" s="0" t="s">
        <v>30</v>
      </c>
      <c r="F402" s="0" t="s">
        <v>524</v>
      </c>
      <c r="G402" s="0" t="s">
        <v>15</v>
      </c>
      <c r="H402" s="0" t="n">
        <v>2.80410195348837</v>
      </c>
      <c r="I402" s="0" t="n">
        <v>62.8906683504719</v>
      </c>
      <c r="J402" s="0" t="n">
        <v>738</v>
      </c>
      <c r="K402" s="0" t="n">
        <f aca="false">I402*SUMIFS(syst_chauffage!$H$3:$H$27,syst_chauffage!$B$3:$B$27,D402,syst_chauffage!$C$3:$C$27,E402)</f>
        <v>56.7709180239098</v>
      </c>
      <c r="L402" s="12" t="n">
        <f aca="false">H402*SUMIFS(syst_chauffage!$K$3:$K$27,syst_chauffage!$B$3:$B$27,D402,syst_chauffage!$C$3:$C$27,E402)</f>
        <v>2.49996610303434</v>
      </c>
      <c r="N402" s="0" t="str">
        <f aca="false">A402</f>
        <v>Café Hôtel Restaurant</v>
      </c>
      <c r="O402" s="0" t="str">
        <f aca="false">B402</f>
        <v>Hôtel sans restaurant</v>
      </c>
      <c r="P402" s="0" t="str">
        <f aca="false">C402</f>
        <v>Petit Hotel sans restaurant Bas de gamme</v>
      </c>
      <c r="Q402" s="0" t="str">
        <f aca="false">D402</f>
        <v>Rooftop</v>
      </c>
      <c r="R402" s="0" t="str">
        <f aca="false">E402</f>
        <v>Electricité</v>
      </c>
      <c r="S402" s="0" t="str">
        <f aca="false">F402</f>
        <v>0219701002</v>
      </c>
      <c r="T402" s="0" t="str">
        <f aca="false">G402</f>
        <v>1</v>
      </c>
      <c r="U402" s="0" t="n">
        <f aca="false">L402</f>
        <v>2.49996610303434</v>
      </c>
      <c r="V402" s="0" t="n">
        <f aca="false">K402</f>
        <v>56.7709180239098</v>
      </c>
      <c r="W402" s="0" t="n">
        <f aca="false">J402</f>
        <v>738</v>
      </c>
    </row>
    <row r="403" customFormat="false" ht="12.8" hidden="false" customHeight="false" outlineLevel="0" collapsed="false">
      <c r="A403" s="0" t="s">
        <v>73</v>
      </c>
      <c r="B403" s="0" t="s">
        <v>426</v>
      </c>
      <c r="C403" s="0" t="s">
        <v>517</v>
      </c>
      <c r="D403" s="0" t="s">
        <v>51</v>
      </c>
      <c r="E403" s="0" t="s">
        <v>57</v>
      </c>
      <c r="F403" s="0" t="s">
        <v>525</v>
      </c>
      <c r="G403" s="0" t="s">
        <v>15</v>
      </c>
      <c r="H403" s="0" t="n">
        <v>0.82925449553028</v>
      </c>
      <c r="I403" s="0" t="n">
        <v>55.4368173808002</v>
      </c>
      <c r="J403" s="0" t="n">
        <v>0</v>
      </c>
      <c r="K403" s="0" t="n">
        <f aca="false">I403*SUMIFS(syst_chauffage!$H$3:$H$27,syst_chauffage!$B$3:$B$27,D403,syst_chauffage!$C$3:$C$27,E403)</f>
        <v>117.462514234425</v>
      </c>
      <c r="L403" s="12" t="n">
        <f aca="false">H403*SUMIFS(syst_chauffage!$K$3:$K$27,syst_chauffage!$B$3:$B$27,D403,syst_chauffage!$C$3:$C$27,E403)</f>
        <v>0.82925449553028</v>
      </c>
      <c r="N403" s="0" t="str">
        <f aca="false">A403</f>
        <v>Café Hôtel Restaurant</v>
      </c>
      <c r="O403" s="0" t="str">
        <f aca="false">B403</f>
        <v>Hôtel sans restaurant</v>
      </c>
      <c r="P403" s="0" t="str">
        <f aca="false">C403</f>
        <v>Petit Hotel sans restaurant Bas de gamme</v>
      </c>
      <c r="Q403" s="0" t="str">
        <f aca="false">D403</f>
        <v>Autre système centralisé performant</v>
      </c>
      <c r="R403" s="0" t="str">
        <f aca="false">E403</f>
        <v>Autres</v>
      </c>
      <c r="S403" s="0" t="str">
        <f aca="false">F403</f>
        <v>0219702101</v>
      </c>
      <c r="T403" s="0" t="str">
        <f aca="false">G403</f>
        <v>1</v>
      </c>
      <c r="U403" s="0" t="n">
        <f aca="false">L403</f>
        <v>0.82925449553028</v>
      </c>
      <c r="V403" s="0" t="n">
        <f aca="false">K403</f>
        <v>117.462514234425</v>
      </c>
      <c r="W403" s="0" t="n">
        <f aca="false">J403</f>
        <v>0</v>
      </c>
    </row>
    <row r="404" customFormat="false" ht="12.8" hidden="false" customHeight="false" outlineLevel="0" collapsed="false">
      <c r="A404" s="0" t="s">
        <v>73</v>
      </c>
      <c r="B404" s="0" t="s">
        <v>426</v>
      </c>
      <c r="C404" s="0" t="s">
        <v>517</v>
      </c>
      <c r="D404" s="0" t="s">
        <v>51</v>
      </c>
      <c r="E404" s="0" t="s">
        <v>58</v>
      </c>
      <c r="F404" s="0" t="s">
        <v>526</v>
      </c>
      <c r="G404" s="0" t="s">
        <v>15</v>
      </c>
      <c r="H404" s="0" t="n">
        <v>0.772</v>
      </c>
      <c r="I404" s="0" t="n">
        <v>55.6240680960991</v>
      </c>
      <c r="J404" s="0" t="n">
        <v>935</v>
      </c>
      <c r="K404" s="0" t="n">
        <f aca="false">I404*SUMIFS(syst_chauffage!$H$3:$H$27,syst_chauffage!$B$3:$B$27,D404,syst_chauffage!$C$3:$C$27,E404)</f>
        <v>118.701733892133</v>
      </c>
      <c r="L404" s="12" t="n">
        <f aca="false">H404*SUMIFS(syst_chauffage!$K$3:$K$27,syst_chauffage!$B$3:$B$27,D404,syst_chauffage!$C$3:$C$27,E404)</f>
        <v>0.772</v>
      </c>
      <c r="N404" s="0" t="str">
        <f aca="false">A404</f>
        <v>Café Hôtel Restaurant</v>
      </c>
      <c r="O404" s="0" t="str">
        <f aca="false">B404</f>
        <v>Hôtel sans restaurant</v>
      </c>
      <c r="P404" s="0" t="str">
        <f aca="false">C404</f>
        <v>Petit Hotel sans restaurant Bas de gamme</v>
      </c>
      <c r="Q404" s="0" t="str">
        <f aca="false">D404</f>
        <v>Autre système centralisé performant</v>
      </c>
      <c r="R404" s="0" t="str">
        <f aca="false">E404</f>
        <v>Urbain</v>
      </c>
      <c r="S404" s="0" t="str">
        <f aca="false">F404</f>
        <v>0219702106</v>
      </c>
      <c r="T404" s="0" t="str">
        <f aca="false">G404</f>
        <v>1</v>
      </c>
      <c r="U404" s="0" t="n">
        <f aca="false">L404</f>
        <v>0.772</v>
      </c>
      <c r="V404" s="0" t="n">
        <f aca="false">K404</f>
        <v>118.701733892133</v>
      </c>
      <c r="W404" s="0" t="n">
        <f aca="false">J404</f>
        <v>935</v>
      </c>
    </row>
    <row r="405" customFormat="false" ht="12.8" hidden="false" customHeight="false" outlineLevel="0" collapsed="false">
      <c r="A405" s="0" t="s">
        <v>73</v>
      </c>
      <c r="B405" s="0" t="s">
        <v>426</v>
      </c>
      <c r="C405" s="0" t="s">
        <v>517</v>
      </c>
      <c r="D405" s="0" t="s">
        <v>27</v>
      </c>
      <c r="E405" s="0" t="s">
        <v>23</v>
      </c>
      <c r="F405" s="0" t="s">
        <v>527</v>
      </c>
      <c r="G405" s="0" t="s">
        <v>15</v>
      </c>
      <c r="H405" s="0" t="n">
        <v>0.751794894187846</v>
      </c>
      <c r="I405" s="0" t="n">
        <v>38.9785656067641</v>
      </c>
      <c r="J405" s="0" t="n">
        <v>882</v>
      </c>
      <c r="K405" s="0" t="n">
        <f aca="false">I405*SUMIFS(syst_chauffage!$H$3:$H$27,syst_chauffage!$B$3:$B$27,D405,syst_chauffage!$C$3:$C$27,E405)</f>
        <v>99.9567561303376</v>
      </c>
      <c r="L405" s="12" t="n">
        <f aca="false">H405*SUMIFS(syst_chauffage!$K$3:$K$27,syst_chauffage!$B$3:$B$27,D405,syst_chauffage!$C$3:$C$27,E405)</f>
        <v>0.751794894187846</v>
      </c>
      <c r="N405" s="0" t="str">
        <f aca="false">A405</f>
        <v>Café Hôtel Restaurant</v>
      </c>
      <c r="O405" s="0" t="str">
        <f aca="false">B405</f>
        <v>Hôtel sans restaurant</v>
      </c>
      <c r="P405" s="0" t="str">
        <f aca="false">C405</f>
        <v>Petit Hotel sans restaurant Bas de gamme</v>
      </c>
      <c r="Q405" s="0" t="str">
        <f aca="false">D405</f>
        <v>Chaudière condensation fioul</v>
      </c>
      <c r="R405" s="0" t="str">
        <f aca="false">E405</f>
        <v>Fioul</v>
      </c>
      <c r="S405" s="0" t="str">
        <f aca="false">F405</f>
        <v>0219702303</v>
      </c>
      <c r="T405" s="0" t="str">
        <f aca="false">G405</f>
        <v>1</v>
      </c>
      <c r="U405" s="0" t="n">
        <f aca="false">L405</f>
        <v>0.751794894187846</v>
      </c>
      <c r="V405" s="0" t="n">
        <f aca="false">K405</f>
        <v>99.9567561303376</v>
      </c>
      <c r="W405" s="0" t="n">
        <f aca="false">J405</f>
        <v>882</v>
      </c>
    </row>
    <row r="406" customFormat="false" ht="12.8" hidden="false" customHeight="false" outlineLevel="0" collapsed="false">
      <c r="A406" s="0" t="s">
        <v>73</v>
      </c>
      <c r="B406" s="0" t="s">
        <v>426</v>
      </c>
      <c r="C406" s="0" t="s">
        <v>517</v>
      </c>
      <c r="D406" s="0" t="s">
        <v>18</v>
      </c>
      <c r="E406" s="0" t="s">
        <v>14</v>
      </c>
      <c r="F406" s="0" t="s">
        <v>528</v>
      </c>
      <c r="G406" s="0" t="s">
        <v>15</v>
      </c>
      <c r="H406" s="0" t="n">
        <v>0.979389222027567</v>
      </c>
      <c r="I406" s="0" t="n">
        <v>27.0854463350274</v>
      </c>
      <c r="J406" s="0" t="n">
        <v>882</v>
      </c>
      <c r="K406" s="0" t="n">
        <f aca="false">I406*SUMIFS(syst_chauffage!$H$3:$H$27,syst_chauffage!$B$3:$B$27,D406,syst_chauffage!$C$3:$C$27,E406)</f>
        <v>73.8059160866257</v>
      </c>
      <c r="L406" s="12" t="n">
        <f aca="false">H406*SUMIFS(syst_chauffage!$K$3:$K$27,syst_chauffage!$B$3:$B$27,D406,syst_chauffage!$C$3:$C$27,E406)</f>
        <v>0.951424614150453</v>
      </c>
      <c r="N406" s="0" t="str">
        <f aca="false">A406</f>
        <v>Café Hôtel Restaurant</v>
      </c>
      <c r="O406" s="0" t="str">
        <f aca="false">B406</f>
        <v>Hôtel sans restaurant</v>
      </c>
      <c r="P406" s="0" t="str">
        <f aca="false">C406</f>
        <v>Petit Hotel sans restaurant Bas de gamme</v>
      </c>
      <c r="Q406" s="0" t="str">
        <f aca="false">D406</f>
        <v>Chaudière condensation gaz</v>
      </c>
      <c r="R406" s="0" t="str">
        <f aca="false">E406</f>
        <v>Gaz</v>
      </c>
      <c r="S406" s="0" t="str">
        <f aca="false">F406</f>
        <v>0219702404</v>
      </c>
      <c r="T406" s="0" t="str">
        <f aca="false">G406</f>
        <v>1</v>
      </c>
      <c r="U406" s="0" t="n">
        <f aca="false">L406</f>
        <v>0.951424614150453</v>
      </c>
      <c r="V406" s="0" t="n">
        <f aca="false">K406</f>
        <v>73.8059160866257</v>
      </c>
      <c r="W406" s="0" t="n">
        <f aca="false">J406</f>
        <v>882</v>
      </c>
    </row>
    <row r="407" customFormat="false" ht="12.8" hidden="false" customHeight="false" outlineLevel="0" collapsed="false">
      <c r="A407" s="0" t="s">
        <v>73</v>
      </c>
      <c r="B407" s="0" t="s">
        <v>426</v>
      </c>
      <c r="C407" s="0" t="s">
        <v>517</v>
      </c>
      <c r="D407" s="0" t="s">
        <v>32</v>
      </c>
      <c r="E407" s="0" t="s">
        <v>30</v>
      </c>
      <c r="F407" s="0" t="s">
        <v>529</v>
      </c>
      <c r="G407" s="0" t="s">
        <v>15</v>
      </c>
      <c r="H407" s="0" t="n">
        <v>1</v>
      </c>
      <c r="I407" s="0" t="n">
        <v>12</v>
      </c>
      <c r="J407" s="0" t="n">
        <v>0</v>
      </c>
      <c r="K407" s="0" t="n">
        <f aca="false">I407*SUMIFS(syst_chauffage!$H$3:$H$27,syst_chauffage!$B$3:$B$27,D407,syst_chauffage!$C$3:$C$27,E407)</f>
        <v>12</v>
      </c>
      <c r="L407" s="12" t="n">
        <f aca="false">H407*SUMIFS(syst_chauffage!$K$3:$K$27,syst_chauffage!$B$3:$B$27,D407,syst_chauffage!$C$3:$C$27,E407)</f>
        <v>1</v>
      </c>
      <c r="N407" s="0" t="str">
        <f aca="false">A407</f>
        <v>Café Hôtel Restaurant</v>
      </c>
      <c r="O407" s="0" t="str">
        <f aca="false">B407</f>
        <v>Hôtel sans restaurant</v>
      </c>
      <c r="P407" s="0" t="str">
        <f aca="false">C407</f>
        <v>Petit Hotel sans restaurant Bas de gamme</v>
      </c>
      <c r="Q407" s="0" t="str">
        <f aca="false">D407</f>
        <v>Electrique direct performant</v>
      </c>
      <c r="R407" s="0" t="str">
        <f aca="false">E407</f>
        <v>Electricité</v>
      </c>
      <c r="S407" s="0" t="str">
        <f aca="false">F407</f>
        <v>0219702602</v>
      </c>
      <c r="T407" s="0" t="str">
        <f aca="false">G407</f>
        <v>1</v>
      </c>
      <c r="U407" s="0" t="n">
        <f aca="false">L407</f>
        <v>1</v>
      </c>
      <c r="V407" s="0" t="n">
        <f aca="false">K407</f>
        <v>12</v>
      </c>
      <c r="W407" s="0" t="n">
        <f aca="false">J407</f>
        <v>0</v>
      </c>
    </row>
    <row r="408" customFormat="false" ht="12.8" hidden="false" customHeight="false" outlineLevel="0" collapsed="false">
      <c r="A408" s="0" t="s">
        <v>73</v>
      </c>
      <c r="B408" s="0" t="s">
        <v>426</v>
      </c>
      <c r="C408" s="0" t="s">
        <v>517</v>
      </c>
      <c r="D408" s="0" t="s">
        <v>38</v>
      </c>
      <c r="E408" s="0" t="s">
        <v>30</v>
      </c>
      <c r="F408" s="0" t="s">
        <v>530</v>
      </c>
      <c r="G408" s="0" t="s">
        <v>15</v>
      </c>
      <c r="H408" s="0" t="n">
        <v>3.39795627906976</v>
      </c>
      <c r="I408" s="0" t="n">
        <v>140.21258288202</v>
      </c>
      <c r="J408" s="0" t="n">
        <v>792</v>
      </c>
      <c r="K408" s="0" t="n">
        <f aca="false">I408*SUMIFS(syst_chauffage!$H$3:$H$27,syst_chauffage!$B$3:$B$27,D408,syst_chauffage!$C$3:$C$27,E408)</f>
        <v>141.726009737805</v>
      </c>
      <c r="L408" s="12" t="n">
        <f aca="false">H408*SUMIFS(syst_chauffage!$K$3:$K$27,syst_chauffage!$B$3:$B$27,D408,syst_chauffage!$C$3:$C$27,E408)</f>
        <v>3.03986496519792</v>
      </c>
      <c r="N408" s="0" t="str">
        <f aca="false">A408</f>
        <v>Café Hôtel Restaurant</v>
      </c>
      <c r="O408" s="0" t="str">
        <f aca="false">B408</f>
        <v>Hôtel sans restaurant</v>
      </c>
      <c r="P408" s="0" t="str">
        <f aca="false">C408</f>
        <v>Petit Hotel sans restaurant Bas de gamme</v>
      </c>
      <c r="Q408" s="0" t="str">
        <f aca="false">D408</f>
        <v>PAC performant</v>
      </c>
      <c r="R408" s="0" t="str">
        <f aca="false">E408</f>
        <v>Electricité</v>
      </c>
      <c r="S408" s="0" t="str">
        <f aca="false">F408</f>
        <v>0219702902</v>
      </c>
      <c r="T408" s="0" t="str">
        <f aca="false">G408</f>
        <v>1</v>
      </c>
      <c r="U408" s="0" t="n">
        <f aca="false">L408</f>
        <v>3.03986496519792</v>
      </c>
      <c r="V408" s="0" t="n">
        <f aca="false">K408</f>
        <v>141.726009737805</v>
      </c>
      <c r="W408" s="0" t="n">
        <f aca="false">J408</f>
        <v>792</v>
      </c>
    </row>
    <row r="409" customFormat="false" ht="12.8" hidden="false" customHeight="false" outlineLevel="0" collapsed="false">
      <c r="A409" s="0" t="s">
        <v>73</v>
      </c>
      <c r="B409" s="0" t="s">
        <v>426</v>
      </c>
      <c r="C409" s="0" t="s">
        <v>517</v>
      </c>
      <c r="D409" s="0" t="s">
        <v>46</v>
      </c>
      <c r="E409" s="0" t="s">
        <v>30</v>
      </c>
      <c r="F409" s="0" t="s">
        <v>531</v>
      </c>
      <c r="G409" s="0" t="s">
        <v>15</v>
      </c>
      <c r="H409" s="0" t="n">
        <v>3.32861023255814</v>
      </c>
      <c r="I409" s="0" t="n">
        <v>74.8698432743713</v>
      </c>
      <c r="J409" s="0" t="n">
        <v>792</v>
      </c>
      <c r="K409" s="0" t="n">
        <f aca="false">I409*SUMIFS(syst_chauffage!$H$3:$H$27,syst_chauffage!$B$3:$B$27,D409,syst_chauffage!$C$3:$C$27,E409)</f>
        <v>129.892251317859</v>
      </c>
      <c r="L409" s="12" t="n">
        <f aca="false">H409*SUMIFS(syst_chauffage!$K$3:$K$27,syst_chauffage!$B$3:$B$27,D409,syst_chauffage!$C$3:$C$27,E409)</f>
        <v>3.00077723502174</v>
      </c>
      <c r="N409" s="0" t="str">
        <f aca="false">A409</f>
        <v>Café Hôtel Restaurant</v>
      </c>
      <c r="O409" s="0" t="str">
        <f aca="false">B409</f>
        <v>Hôtel sans restaurant</v>
      </c>
      <c r="P409" s="0" t="str">
        <f aca="false">C409</f>
        <v>Petit Hotel sans restaurant Bas de gamme</v>
      </c>
      <c r="Q409" s="0" t="str">
        <f aca="false">D409</f>
        <v>Rooftop performant</v>
      </c>
      <c r="R409" s="0" t="str">
        <f aca="false">E409</f>
        <v>Electricité</v>
      </c>
      <c r="S409" s="0" t="str">
        <f aca="false">F409</f>
        <v>0219703002</v>
      </c>
      <c r="T409" s="0" t="str">
        <f aca="false">G409</f>
        <v>1</v>
      </c>
      <c r="U409" s="0" t="n">
        <f aca="false">L409</f>
        <v>3.00077723502174</v>
      </c>
      <c r="V409" s="0" t="n">
        <f aca="false">K409</f>
        <v>129.892251317859</v>
      </c>
      <c r="W409" s="0" t="n">
        <f aca="false">J409</f>
        <v>792</v>
      </c>
    </row>
    <row r="410" customFormat="false" ht="12.8" hidden="false" customHeight="false" outlineLevel="0" collapsed="false">
      <c r="A410" s="0" t="s">
        <v>73</v>
      </c>
      <c r="B410" s="0" t="s">
        <v>426</v>
      </c>
      <c r="C410" s="0" t="s">
        <v>532</v>
      </c>
      <c r="D410" s="0" t="s">
        <v>22</v>
      </c>
      <c r="E410" s="0" t="s">
        <v>23</v>
      </c>
      <c r="F410" s="0" t="s">
        <v>533</v>
      </c>
      <c r="G410" s="0" t="s">
        <v>15</v>
      </c>
      <c r="H410" s="0" t="n">
        <v>0.564023319271781</v>
      </c>
      <c r="I410" s="0" t="n">
        <v>30.1548079890685</v>
      </c>
      <c r="J410" s="0" t="n">
        <v>0</v>
      </c>
      <c r="K410" s="0" t="n">
        <f aca="false">I410*SUMIFS(syst_chauffage!$H$3:$H$27,syst_chauffage!$B$3:$B$27,D410,syst_chauffage!$C$3:$C$27,E410)</f>
        <v>53.1032955999617</v>
      </c>
      <c r="L410" s="12" t="n">
        <f aca="false">H410*SUMIFS(syst_chauffage!$K$3:$K$27,syst_chauffage!$B$3:$B$27,D410,syst_chauffage!$C$3:$C$27,E410)</f>
        <v>0.564023319271781</v>
      </c>
      <c r="N410" s="0" t="str">
        <f aca="false">A410</f>
        <v>Café Hôtel Restaurant</v>
      </c>
      <c r="O410" s="0" t="str">
        <f aca="false">B410</f>
        <v>Hôtel sans restaurant</v>
      </c>
      <c r="P410" s="0" t="str">
        <f aca="false">C410</f>
        <v>Petit Hotel sans restaurant Haut de gamme</v>
      </c>
      <c r="Q410" s="0" t="str">
        <f aca="false">D410</f>
        <v>Chaudière fioul</v>
      </c>
      <c r="R410" s="0" t="str">
        <f aca="false">E410</f>
        <v>Fioul</v>
      </c>
      <c r="S410" s="0" t="str">
        <f aca="false">F410</f>
        <v>0219710303</v>
      </c>
      <c r="T410" s="0" t="str">
        <f aca="false">G410</f>
        <v>1</v>
      </c>
      <c r="U410" s="0" t="n">
        <f aca="false">L410</f>
        <v>0.564023319271781</v>
      </c>
      <c r="V410" s="0" t="n">
        <f aca="false">K410</f>
        <v>53.1032955999617</v>
      </c>
      <c r="W410" s="0" t="n">
        <f aca="false">J410</f>
        <v>0</v>
      </c>
    </row>
    <row r="411" customFormat="false" ht="12.8" hidden="false" customHeight="false" outlineLevel="0" collapsed="false">
      <c r="A411" s="0" t="s">
        <v>73</v>
      </c>
      <c r="B411" s="0" t="s">
        <v>426</v>
      </c>
      <c r="C411" s="0" t="s">
        <v>532</v>
      </c>
      <c r="D411" s="0" t="s">
        <v>13</v>
      </c>
      <c r="E411" s="0" t="s">
        <v>14</v>
      </c>
      <c r="F411" s="0" t="s">
        <v>534</v>
      </c>
      <c r="G411" s="0" t="s">
        <v>15</v>
      </c>
      <c r="H411" s="0" t="n">
        <v>0.679725948054593</v>
      </c>
      <c r="I411" s="0" t="n">
        <v>21.1543725178318</v>
      </c>
      <c r="J411" s="0" t="n">
        <v>462</v>
      </c>
      <c r="K411" s="0" t="n">
        <f aca="false">I411*SUMIFS(syst_chauffage!$H$3:$H$27,syst_chauffage!$B$3:$B$27,D411,syst_chauffage!$C$3:$C$27,E411)</f>
        <v>42.723195936366</v>
      </c>
      <c r="L411" s="12" t="n">
        <f aca="false">H411*SUMIFS(syst_chauffage!$K$3:$K$27,syst_chauffage!$B$3:$B$27,D411,syst_chauffage!$C$3:$C$27,E411)</f>
        <v>0.679725948054593</v>
      </c>
      <c r="N411" s="0" t="str">
        <f aca="false">A411</f>
        <v>Café Hôtel Restaurant</v>
      </c>
      <c r="O411" s="0" t="str">
        <f aca="false">B411</f>
        <v>Hôtel sans restaurant</v>
      </c>
      <c r="P411" s="0" t="str">
        <f aca="false">C411</f>
        <v>Petit Hotel sans restaurant Haut de gamme</v>
      </c>
      <c r="Q411" s="0" t="str">
        <f aca="false">D411</f>
        <v>Chaudière gaz</v>
      </c>
      <c r="R411" s="0" t="str">
        <f aca="false">E411</f>
        <v>Gaz</v>
      </c>
      <c r="S411" s="0" t="str">
        <f aca="false">F411</f>
        <v>0219710404</v>
      </c>
      <c r="T411" s="0" t="str">
        <f aca="false">G411</f>
        <v>1</v>
      </c>
      <c r="U411" s="0" t="n">
        <f aca="false">L411</f>
        <v>0.679725948054593</v>
      </c>
      <c r="V411" s="0" t="n">
        <f aca="false">K411</f>
        <v>42.723195936366</v>
      </c>
      <c r="W411" s="0" t="n">
        <f aca="false">J411</f>
        <v>462</v>
      </c>
    </row>
    <row r="412" customFormat="false" ht="12.8" hidden="false" customHeight="false" outlineLevel="0" collapsed="false">
      <c r="A412" s="0" t="s">
        <v>73</v>
      </c>
      <c r="B412" s="0" t="s">
        <v>426</v>
      </c>
      <c r="C412" s="0" t="s">
        <v>532</v>
      </c>
      <c r="D412" s="0" t="s">
        <v>29</v>
      </c>
      <c r="E412" s="0" t="s">
        <v>30</v>
      </c>
      <c r="F412" s="0" t="s">
        <v>535</v>
      </c>
      <c r="G412" s="0" t="s">
        <v>15</v>
      </c>
      <c r="H412" s="0" t="n">
        <v>0.92</v>
      </c>
      <c r="I412" s="0" t="n">
        <v>10.4</v>
      </c>
      <c r="J412" s="0" t="n">
        <v>0</v>
      </c>
      <c r="K412" s="0" t="n">
        <f aca="false">I412*SUMIFS(syst_chauffage!$H$3:$H$27,syst_chauffage!$B$3:$B$27,D412,syst_chauffage!$C$3:$C$27,E412)</f>
        <v>3</v>
      </c>
      <c r="L412" s="12" t="n">
        <f aca="false">H412*SUMIFS(syst_chauffage!$K$3:$K$27,syst_chauffage!$B$3:$B$27,D412,syst_chauffage!$C$3:$C$27,E412)</f>
        <v>0.92</v>
      </c>
      <c r="N412" s="0" t="str">
        <f aca="false">A412</f>
        <v>Café Hôtel Restaurant</v>
      </c>
      <c r="O412" s="0" t="str">
        <f aca="false">B412</f>
        <v>Hôtel sans restaurant</v>
      </c>
      <c r="P412" s="0" t="str">
        <f aca="false">C412</f>
        <v>Petit Hotel sans restaurant Haut de gamme</v>
      </c>
      <c r="Q412" s="0" t="str">
        <f aca="false">D412</f>
        <v>Electrique direct</v>
      </c>
      <c r="R412" s="0" t="str">
        <f aca="false">E412</f>
        <v>Electricité</v>
      </c>
      <c r="S412" s="0" t="str">
        <f aca="false">F412</f>
        <v>0219710602</v>
      </c>
      <c r="T412" s="0" t="str">
        <f aca="false">G412</f>
        <v>1</v>
      </c>
      <c r="U412" s="0" t="n">
        <f aca="false">L412</f>
        <v>0.92</v>
      </c>
      <c r="V412" s="0" t="n">
        <f aca="false">K412</f>
        <v>3</v>
      </c>
      <c r="W412" s="0" t="n">
        <f aca="false">J412</f>
        <v>0</v>
      </c>
    </row>
    <row r="413" customFormat="false" ht="12.8" hidden="false" customHeight="false" outlineLevel="0" collapsed="false">
      <c r="A413" s="0" t="s">
        <v>73</v>
      </c>
      <c r="B413" s="0" t="s">
        <v>426</v>
      </c>
      <c r="C413" s="0" t="s">
        <v>532</v>
      </c>
      <c r="D413" s="0" t="s">
        <v>36</v>
      </c>
      <c r="E413" s="0" t="s">
        <v>30</v>
      </c>
      <c r="F413" s="0" t="s">
        <v>536</v>
      </c>
      <c r="G413" s="0" t="s">
        <v>15</v>
      </c>
      <c r="H413" s="0" t="n">
        <v>2.94489544186046</v>
      </c>
      <c r="I413" s="0" t="n">
        <v>110.115974829805</v>
      </c>
      <c r="J413" s="0" t="n">
        <v>738</v>
      </c>
      <c r="K413" s="0" t="n">
        <f aca="false">I413*SUMIFS(syst_chauffage!$H$3:$H$27,syst_chauffage!$B$3:$B$27,D413,syst_chauffage!$C$3:$C$27,E413)</f>
        <v>68.1241400398299</v>
      </c>
      <c r="L413" s="12" t="n">
        <f aca="false">H413*SUMIFS(syst_chauffage!$K$3:$K$27,syst_chauffage!$B$3:$B$27,D413,syst_chauffage!$C$3:$C$27,E413)</f>
        <v>2.47427325480779</v>
      </c>
      <c r="N413" s="0" t="str">
        <f aca="false">A413</f>
        <v>Café Hôtel Restaurant</v>
      </c>
      <c r="O413" s="0" t="str">
        <f aca="false">B413</f>
        <v>Hôtel sans restaurant</v>
      </c>
      <c r="P413" s="0" t="str">
        <f aca="false">C413</f>
        <v>Petit Hotel sans restaurant Haut de gamme</v>
      </c>
      <c r="Q413" s="0" t="str">
        <f aca="false">D413</f>
        <v>PAC</v>
      </c>
      <c r="R413" s="0" t="str">
        <f aca="false">E413</f>
        <v>Electricité</v>
      </c>
      <c r="S413" s="0" t="str">
        <f aca="false">F413</f>
        <v>0219710902</v>
      </c>
      <c r="T413" s="0" t="str">
        <f aca="false">G413</f>
        <v>1</v>
      </c>
      <c r="U413" s="0" t="n">
        <f aca="false">L413</f>
        <v>2.47427325480779</v>
      </c>
      <c r="V413" s="0" t="n">
        <f aca="false">K413</f>
        <v>68.1241400398299</v>
      </c>
      <c r="W413" s="0" t="n">
        <f aca="false">J413</f>
        <v>738</v>
      </c>
    </row>
    <row r="414" customFormat="false" ht="12.8" hidden="false" customHeight="false" outlineLevel="0" collapsed="false">
      <c r="A414" s="0" t="s">
        <v>73</v>
      </c>
      <c r="B414" s="0" t="s">
        <v>426</v>
      </c>
      <c r="C414" s="0" t="s">
        <v>532</v>
      </c>
      <c r="D414" s="0" t="s">
        <v>42</v>
      </c>
      <c r="E414" s="0" t="s">
        <v>30</v>
      </c>
      <c r="F414" s="0" t="s">
        <v>537</v>
      </c>
      <c r="G414" s="0" t="s">
        <v>15</v>
      </c>
      <c r="H414" s="0" t="n">
        <v>2.80410195348837</v>
      </c>
      <c r="I414" s="0" t="n">
        <v>56.6742184723577</v>
      </c>
      <c r="J414" s="0" t="n">
        <v>738</v>
      </c>
      <c r="K414" s="0" t="n">
        <f aca="false">I414*SUMIFS(syst_chauffage!$H$3:$H$27,syst_chauffage!$B$3:$B$27,D414,syst_chauffage!$C$3:$C$27,E414)</f>
        <v>51.1593769847293</v>
      </c>
      <c r="L414" s="12" t="n">
        <f aca="false">H414*SUMIFS(syst_chauffage!$K$3:$K$27,syst_chauffage!$B$3:$B$27,D414,syst_chauffage!$C$3:$C$27,E414)</f>
        <v>2.49996610303434</v>
      </c>
      <c r="N414" s="0" t="str">
        <f aca="false">A414</f>
        <v>Café Hôtel Restaurant</v>
      </c>
      <c r="O414" s="0" t="str">
        <f aca="false">B414</f>
        <v>Hôtel sans restaurant</v>
      </c>
      <c r="P414" s="0" t="str">
        <f aca="false">C414</f>
        <v>Petit Hotel sans restaurant Haut de gamme</v>
      </c>
      <c r="Q414" s="0" t="str">
        <f aca="false">D414</f>
        <v>Rooftop</v>
      </c>
      <c r="R414" s="0" t="str">
        <f aca="false">E414</f>
        <v>Electricité</v>
      </c>
      <c r="S414" s="0" t="str">
        <f aca="false">F414</f>
        <v>0219711002</v>
      </c>
      <c r="T414" s="0" t="str">
        <f aca="false">G414</f>
        <v>1</v>
      </c>
      <c r="U414" s="0" t="n">
        <f aca="false">L414</f>
        <v>2.49996610303434</v>
      </c>
      <c r="V414" s="0" t="n">
        <f aca="false">K414</f>
        <v>51.1593769847293</v>
      </c>
      <c r="W414" s="0" t="n">
        <f aca="false">J414</f>
        <v>738</v>
      </c>
    </row>
    <row r="415" customFormat="false" ht="12.8" hidden="false" customHeight="false" outlineLevel="0" collapsed="false">
      <c r="A415" s="0" t="s">
        <v>73</v>
      </c>
      <c r="B415" s="0" t="s">
        <v>426</v>
      </c>
      <c r="C415" s="0" t="s">
        <v>532</v>
      </c>
      <c r="D415" s="0" t="s">
        <v>27</v>
      </c>
      <c r="E415" s="0" t="s">
        <v>23</v>
      </c>
      <c r="F415" s="0" t="s">
        <v>538</v>
      </c>
      <c r="G415" s="0" t="s">
        <v>15</v>
      </c>
      <c r="H415" s="0" t="n">
        <v>0.752510185819243</v>
      </c>
      <c r="I415" s="0" t="n">
        <v>35.8985809393672</v>
      </c>
      <c r="J415" s="0" t="n">
        <v>1064</v>
      </c>
      <c r="K415" s="0" t="n">
        <f aca="false">I415*SUMIFS(syst_chauffage!$H$3:$H$27,syst_chauffage!$B$3:$B$27,D415,syst_chauffage!$C$3:$C$27,E415)</f>
        <v>92.0584337705547</v>
      </c>
      <c r="L415" s="12" t="n">
        <f aca="false">H415*SUMIFS(syst_chauffage!$K$3:$K$27,syst_chauffage!$B$3:$B$27,D415,syst_chauffage!$C$3:$C$27,E415)</f>
        <v>0.752510185819243</v>
      </c>
      <c r="N415" s="0" t="str">
        <f aca="false">A415</f>
        <v>Café Hôtel Restaurant</v>
      </c>
      <c r="O415" s="0" t="str">
        <f aca="false">B415</f>
        <v>Hôtel sans restaurant</v>
      </c>
      <c r="P415" s="0" t="str">
        <f aca="false">C415</f>
        <v>Petit Hotel sans restaurant Haut de gamme</v>
      </c>
      <c r="Q415" s="0" t="str">
        <f aca="false">D415</f>
        <v>Chaudière condensation fioul</v>
      </c>
      <c r="R415" s="0" t="str">
        <f aca="false">E415</f>
        <v>Fioul</v>
      </c>
      <c r="S415" s="0" t="str">
        <f aca="false">F415</f>
        <v>0219712303</v>
      </c>
      <c r="T415" s="0" t="str">
        <f aca="false">G415</f>
        <v>1</v>
      </c>
      <c r="U415" s="0" t="n">
        <f aca="false">L415</f>
        <v>0.752510185819243</v>
      </c>
      <c r="V415" s="0" t="n">
        <f aca="false">K415</f>
        <v>92.0584337705547</v>
      </c>
      <c r="W415" s="0" t="n">
        <f aca="false">J415</f>
        <v>1064</v>
      </c>
    </row>
    <row r="416" customFormat="false" ht="12.8" hidden="false" customHeight="false" outlineLevel="0" collapsed="false">
      <c r="A416" s="0" t="s">
        <v>73</v>
      </c>
      <c r="B416" s="0" t="s">
        <v>426</v>
      </c>
      <c r="C416" s="0" t="s">
        <v>532</v>
      </c>
      <c r="D416" s="0" t="s">
        <v>18</v>
      </c>
      <c r="E416" s="0" t="s">
        <v>14</v>
      </c>
      <c r="F416" s="0" t="s">
        <v>539</v>
      </c>
      <c r="G416" s="0" t="s">
        <v>15</v>
      </c>
      <c r="H416" s="0" t="n">
        <v>0.980105766965097</v>
      </c>
      <c r="I416" s="0" t="n">
        <v>25.1837768069426</v>
      </c>
      <c r="J416" s="0" t="n">
        <v>1064</v>
      </c>
      <c r="K416" s="0" t="n">
        <f aca="false">I416*SUMIFS(syst_chauffage!$H$3:$H$27,syst_chauffage!$B$3:$B$27,D416,syst_chauffage!$C$3:$C$27,E416)</f>
        <v>68.6240017892486</v>
      </c>
      <c r="L416" s="12" t="n">
        <f aca="false">H416*SUMIFS(syst_chauffage!$K$3:$K$27,syst_chauffage!$B$3:$B$27,D416,syst_chauffage!$C$3:$C$27,E416)</f>
        <v>0.95212069950179</v>
      </c>
      <c r="N416" s="0" t="str">
        <f aca="false">A416</f>
        <v>Café Hôtel Restaurant</v>
      </c>
      <c r="O416" s="0" t="str">
        <f aca="false">B416</f>
        <v>Hôtel sans restaurant</v>
      </c>
      <c r="P416" s="0" t="str">
        <f aca="false">C416</f>
        <v>Petit Hotel sans restaurant Haut de gamme</v>
      </c>
      <c r="Q416" s="0" t="str">
        <f aca="false">D416</f>
        <v>Chaudière condensation gaz</v>
      </c>
      <c r="R416" s="0" t="str">
        <f aca="false">E416</f>
        <v>Gaz</v>
      </c>
      <c r="S416" s="0" t="str">
        <f aca="false">F416</f>
        <v>0219712404</v>
      </c>
      <c r="T416" s="0" t="str">
        <f aca="false">G416</f>
        <v>1</v>
      </c>
      <c r="U416" s="0" t="n">
        <f aca="false">L416</f>
        <v>0.95212069950179</v>
      </c>
      <c r="V416" s="0" t="n">
        <f aca="false">K416</f>
        <v>68.6240017892486</v>
      </c>
      <c r="W416" s="0" t="n">
        <f aca="false">J416</f>
        <v>1064</v>
      </c>
    </row>
    <row r="417" customFormat="false" ht="12.8" hidden="false" customHeight="false" outlineLevel="0" collapsed="false">
      <c r="A417" s="0" t="s">
        <v>73</v>
      </c>
      <c r="B417" s="0" t="s">
        <v>426</v>
      </c>
      <c r="C417" s="0" t="s">
        <v>532</v>
      </c>
      <c r="D417" s="0" t="s">
        <v>32</v>
      </c>
      <c r="E417" s="0" t="s">
        <v>30</v>
      </c>
      <c r="F417" s="0" t="s">
        <v>540</v>
      </c>
      <c r="G417" s="0" t="s">
        <v>15</v>
      </c>
      <c r="H417" s="0" t="n">
        <v>1</v>
      </c>
      <c r="I417" s="0" t="n">
        <v>12</v>
      </c>
      <c r="J417" s="0" t="n">
        <v>0</v>
      </c>
      <c r="K417" s="0" t="n">
        <f aca="false">I417*SUMIFS(syst_chauffage!$H$3:$H$27,syst_chauffage!$B$3:$B$27,D417,syst_chauffage!$C$3:$C$27,E417)</f>
        <v>12</v>
      </c>
      <c r="L417" s="12" t="n">
        <f aca="false">H417*SUMIFS(syst_chauffage!$K$3:$K$27,syst_chauffage!$B$3:$B$27,D417,syst_chauffage!$C$3:$C$27,E417)</f>
        <v>1</v>
      </c>
      <c r="N417" s="0" t="str">
        <f aca="false">A417</f>
        <v>Café Hôtel Restaurant</v>
      </c>
      <c r="O417" s="0" t="str">
        <f aca="false">B417</f>
        <v>Hôtel sans restaurant</v>
      </c>
      <c r="P417" s="0" t="str">
        <f aca="false">C417</f>
        <v>Petit Hotel sans restaurant Haut de gamme</v>
      </c>
      <c r="Q417" s="0" t="str">
        <f aca="false">D417</f>
        <v>Electrique direct performant</v>
      </c>
      <c r="R417" s="0" t="str">
        <f aca="false">E417</f>
        <v>Electricité</v>
      </c>
      <c r="S417" s="0" t="str">
        <f aca="false">F417</f>
        <v>0219712602</v>
      </c>
      <c r="T417" s="0" t="str">
        <f aca="false">G417</f>
        <v>1</v>
      </c>
      <c r="U417" s="0" t="n">
        <f aca="false">L417</f>
        <v>1</v>
      </c>
      <c r="V417" s="0" t="n">
        <f aca="false">K417</f>
        <v>12</v>
      </c>
      <c r="W417" s="0" t="n">
        <f aca="false">J417</f>
        <v>0</v>
      </c>
    </row>
    <row r="418" customFormat="false" ht="12.8" hidden="false" customHeight="false" outlineLevel="0" collapsed="false">
      <c r="A418" s="0" t="s">
        <v>73</v>
      </c>
      <c r="B418" s="0" t="s">
        <v>426</v>
      </c>
      <c r="C418" s="0" t="s">
        <v>532</v>
      </c>
      <c r="D418" s="0" t="s">
        <v>38</v>
      </c>
      <c r="E418" s="0" t="s">
        <v>30</v>
      </c>
      <c r="F418" s="0" t="s">
        <v>541</v>
      </c>
      <c r="G418" s="0" t="s">
        <v>15</v>
      </c>
      <c r="H418" s="0" t="n">
        <v>3.39795627906976</v>
      </c>
      <c r="I418" s="0" t="n">
        <v>131.090446225958</v>
      </c>
      <c r="J418" s="0" t="n">
        <v>792</v>
      </c>
      <c r="K418" s="0" t="n">
        <f aca="false">I418*SUMIFS(syst_chauffage!$H$3:$H$27,syst_chauffage!$B$3:$B$27,D418,syst_chauffage!$C$3:$C$27,E418)</f>
        <v>132.505410544975</v>
      </c>
      <c r="L418" s="12" t="n">
        <f aca="false">H418*SUMIFS(syst_chauffage!$K$3:$K$27,syst_chauffage!$B$3:$B$27,D418,syst_chauffage!$C$3:$C$27,E418)</f>
        <v>3.03986496519792</v>
      </c>
      <c r="N418" s="0" t="str">
        <f aca="false">A418</f>
        <v>Café Hôtel Restaurant</v>
      </c>
      <c r="O418" s="0" t="str">
        <f aca="false">B418</f>
        <v>Hôtel sans restaurant</v>
      </c>
      <c r="P418" s="0" t="str">
        <f aca="false">C418</f>
        <v>Petit Hotel sans restaurant Haut de gamme</v>
      </c>
      <c r="Q418" s="0" t="str">
        <f aca="false">D418</f>
        <v>PAC performant</v>
      </c>
      <c r="R418" s="0" t="str">
        <f aca="false">E418</f>
        <v>Electricité</v>
      </c>
      <c r="S418" s="0" t="str">
        <f aca="false">F418</f>
        <v>0219712902</v>
      </c>
      <c r="T418" s="0" t="str">
        <f aca="false">G418</f>
        <v>1</v>
      </c>
      <c r="U418" s="0" t="n">
        <f aca="false">L418</f>
        <v>3.03986496519792</v>
      </c>
      <c r="V418" s="0" t="n">
        <f aca="false">K418</f>
        <v>132.505410544975</v>
      </c>
      <c r="W418" s="0" t="n">
        <f aca="false">J418</f>
        <v>792</v>
      </c>
    </row>
    <row r="419" customFormat="false" ht="12.8" hidden="false" customHeight="false" outlineLevel="0" collapsed="false">
      <c r="A419" s="0" t="s">
        <v>73</v>
      </c>
      <c r="B419" s="0" t="s">
        <v>426</v>
      </c>
      <c r="C419" s="0" t="s">
        <v>532</v>
      </c>
      <c r="D419" s="0" t="s">
        <v>46</v>
      </c>
      <c r="E419" s="0" t="s">
        <v>30</v>
      </c>
      <c r="F419" s="0" t="s">
        <v>542</v>
      </c>
      <c r="G419" s="0" t="s">
        <v>15</v>
      </c>
      <c r="H419" s="0" t="n">
        <v>3.32861023255814</v>
      </c>
      <c r="I419" s="0" t="n">
        <v>67.4693077051877</v>
      </c>
      <c r="J419" s="0" t="n">
        <v>792</v>
      </c>
      <c r="K419" s="0" t="n">
        <f aca="false">I419*SUMIFS(syst_chauffage!$H$3:$H$27,syst_chauffage!$B$3:$B$27,D419,syst_chauffage!$C$3:$C$27,E419)</f>
        <v>117.053006783628</v>
      </c>
      <c r="L419" s="12" t="n">
        <f aca="false">H419*SUMIFS(syst_chauffage!$K$3:$K$27,syst_chauffage!$B$3:$B$27,D419,syst_chauffage!$C$3:$C$27,E419)</f>
        <v>3.00077723502174</v>
      </c>
      <c r="N419" s="0" t="str">
        <f aca="false">A419</f>
        <v>Café Hôtel Restaurant</v>
      </c>
      <c r="O419" s="0" t="str">
        <f aca="false">B419</f>
        <v>Hôtel sans restaurant</v>
      </c>
      <c r="P419" s="0" t="str">
        <f aca="false">C419</f>
        <v>Petit Hotel sans restaurant Haut de gamme</v>
      </c>
      <c r="Q419" s="0" t="str">
        <f aca="false">D419</f>
        <v>Rooftop performant</v>
      </c>
      <c r="R419" s="0" t="str">
        <f aca="false">E419</f>
        <v>Electricité</v>
      </c>
      <c r="S419" s="0" t="str">
        <f aca="false">F419</f>
        <v>0219713002</v>
      </c>
      <c r="T419" s="0" t="str">
        <f aca="false">G419</f>
        <v>1</v>
      </c>
      <c r="U419" s="0" t="n">
        <f aca="false">L419</f>
        <v>3.00077723502174</v>
      </c>
      <c r="V419" s="0" t="n">
        <f aca="false">K419</f>
        <v>117.053006783628</v>
      </c>
      <c r="W419" s="0" t="n">
        <f aca="false">J419</f>
        <v>792</v>
      </c>
    </row>
    <row r="420" customFormat="false" ht="12.8" hidden="false" customHeight="false" outlineLevel="0" collapsed="false">
      <c r="A420" s="0" t="s">
        <v>73</v>
      </c>
      <c r="B420" s="0" t="s">
        <v>426</v>
      </c>
      <c r="C420" s="0" t="s">
        <v>543</v>
      </c>
      <c r="D420" s="0" t="s">
        <v>13</v>
      </c>
      <c r="E420" s="0" t="s">
        <v>14</v>
      </c>
      <c r="F420" s="0" t="s">
        <v>544</v>
      </c>
      <c r="G420" s="0" t="s">
        <v>15</v>
      </c>
      <c r="H420" s="0" t="n">
        <v>0.658328801886295</v>
      </c>
      <c r="I420" s="0" t="n">
        <v>19.1365842139496</v>
      </c>
      <c r="J420" s="0" t="n">
        <v>462</v>
      </c>
      <c r="K420" s="0" t="n">
        <f aca="false">I420*SUMIFS(syst_chauffage!$H$3:$H$27,syst_chauffage!$B$3:$B$27,D420,syst_chauffage!$C$3:$C$27,E420)</f>
        <v>38.6480873510274</v>
      </c>
      <c r="L420" s="12" t="n">
        <f aca="false">H420*SUMIFS(syst_chauffage!$K$3:$K$27,syst_chauffage!$B$3:$B$27,D420,syst_chauffage!$C$3:$C$27,E420)</f>
        <v>0.658328801886295</v>
      </c>
      <c r="N420" s="0" t="str">
        <f aca="false">A420</f>
        <v>Café Hôtel Restaurant</v>
      </c>
      <c r="O420" s="0" t="str">
        <f aca="false">B420</f>
        <v>Hôtel sans restaurant</v>
      </c>
      <c r="P420" s="0" t="str">
        <f aca="false">C420</f>
        <v>Petit Hotel sans restaurant Luxe</v>
      </c>
      <c r="Q420" s="0" t="str">
        <f aca="false">D420</f>
        <v>Chaudière gaz</v>
      </c>
      <c r="R420" s="0" t="str">
        <f aca="false">E420</f>
        <v>Gaz</v>
      </c>
      <c r="S420" s="0" t="str">
        <f aca="false">F420</f>
        <v>0219720404</v>
      </c>
      <c r="T420" s="0" t="str">
        <f aca="false">G420</f>
        <v>1</v>
      </c>
      <c r="U420" s="0" t="n">
        <f aca="false">L420</f>
        <v>0.658328801886295</v>
      </c>
      <c r="V420" s="0" t="n">
        <f aca="false">K420</f>
        <v>38.6480873510274</v>
      </c>
      <c r="W420" s="0" t="n">
        <f aca="false">J420</f>
        <v>462</v>
      </c>
    </row>
    <row r="421" customFormat="false" ht="12.8" hidden="false" customHeight="false" outlineLevel="0" collapsed="false">
      <c r="A421" s="0" t="s">
        <v>73</v>
      </c>
      <c r="B421" s="0" t="s">
        <v>426</v>
      </c>
      <c r="C421" s="0" t="s">
        <v>543</v>
      </c>
      <c r="D421" s="0" t="s">
        <v>29</v>
      </c>
      <c r="E421" s="0" t="s">
        <v>30</v>
      </c>
      <c r="F421" s="0" t="s">
        <v>545</v>
      </c>
      <c r="G421" s="0" t="s">
        <v>15</v>
      </c>
      <c r="H421" s="0" t="n">
        <v>0.92</v>
      </c>
      <c r="I421" s="0" t="n">
        <v>10.4</v>
      </c>
      <c r="J421" s="0" t="n">
        <v>0</v>
      </c>
      <c r="K421" s="0" t="n">
        <f aca="false">I421*SUMIFS(syst_chauffage!$H$3:$H$27,syst_chauffage!$B$3:$B$27,D421,syst_chauffage!$C$3:$C$27,E421)</f>
        <v>3</v>
      </c>
      <c r="L421" s="12" t="n">
        <f aca="false">H421*SUMIFS(syst_chauffage!$K$3:$K$27,syst_chauffage!$B$3:$B$27,D421,syst_chauffage!$C$3:$C$27,E421)</f>
        <v>0.92</v>
      </c>
      <c r="N421" s="0" t="str">
        <f aca="false">A421</f>
        <v>Café Hôtel Restaurant</v>
      </c>
      <c r="O421" s="0" t="str">
        <f aca="false">B421</f>
        <v>Hôtel sans restaurant</v>
      </c>
      <c r="P421" s="0" t="str">
        <f aca="false">C421</f>
        <v>Petit Hotel sans restaurant Luxe</v>
      </c>
      <c r="Q421" s="0" t="str">
        <f aca="false">D421</f>
        <v>Electrique direct</v>
      </c>
      <c r="R421" s="0" t="str">
        <f aca="false">E421</f>
        <v>Electricité</v>
      </c>
      <c r="S421" s="0" t="str">
        <f aca="false">F421</f>
        <v>0219720602</v>
      </c>
      <c r="T421" s="0" t="str">
        <f aca="false">G421</f>
        <v>1</v>
      </c>
      <c r="U421" s="0" t="n">
        <f aca="false">L421</f>
        <v>0.92</v>
      </c>
      <c r="V421" s="0" t="n">
        <f aca="false">K421</f>
        <v>3</v>
      </c>
      <c r="W421" s="0" t="n">
        <f aca="false">J421</f>
        <v>0</v>
      </c>
    </row>
    <row r="422" customFormat="false" ht="12.8" hidden="false" customHeight="false" outlineLevel="0" collapsed="false">
      <c r="A422" s="0" t="s">
        <v>73</v>
      </c>
      <c r="B422" s="0" t="s">
        <v>426</v>
      </c>
      <c r="C422" s="0" t="s">
        <v>543</v>
      </c>
      <c r="D422" s="0" t="s">
        <v>36</v>
      </c>
      <c r="E422" s="0" t="s">
        <v>30</v>
      </c>
      <c r="F422" s="0" t="s">
        <v>546</v>
      </c>
      <c r="G422" s="0" t="s">
        <v>15</v>
      </c>
      <c r="H422" s="0" t="n">
        <v>2.96333246511628</v>
      </c>
      <c r="I422" s="0" t="n">
        <v>105.625992796579</v>
      </c>
      <c r="J422" s="0" t="n">
        <v>738</v>
      </c>
      <c r="K422" s="0" t="n">
        <f aca="false">I422*SUMIFS(syst_chauffage!$H$3:$H$27,syst_chauffage!$B$3:$B$27,D422,syst_chauffage!$C$3:$C$27,E422)</f>
        <v>65.3463762750304</v>
      </c>
      <c r="L422" s="12" t="n">
        <f aca="false">H422*SUMIFS(syst_chauffage!$K$3:$K$27,syst_chauffage!$B$3:$B$27,D422,syst_chauffage!$C$3:$C$27,E422)</f>
        <v>2.48976386710312</v>
      </c>
      <c r="N422" s="0" t="str">
        <f aca="false">A422</f>
        <v>Café Hôtel Restaurant</v>
      </c>
      <c r="O422" s="0" t="str">
        <f aca="false">B422</f>
        <v>Hôtel sans restaurant</v>
      </c>
      <c r="P422" s="0" t="str">
        <f aca="false">C422</f>
        <v>Petit Hotel sans restaurant Luxe</v>
      </c>
      <c r="Q422" s="0" t="str">
        <f aca="false">D422</f>
        <v>PAC</v>
      </c>
      <c r="R422" s="0" t="str">
        <f aca="false">E422</f>
        <v>Electricité</v>
      </c>
      <c r="S422" s="0" t="str">
        <f aca="false">F422</f>
        <v>0219720902</v>
      </c>
      <c r="T422" s="0" t="str">
        <f aca="false">G422</f>
        <v>1</v>
      </c>
      <c r="U422" s="0" t="n">
        <f aca="false">L422</f>
        <v>2.48976386710312</v>
      </c>
      <c r="V422" s="0" t="n">
        <f aca="false">K422</f>
        <v>65.3463762750304</v>
      </c>
      <c r="W422" s="0" t="n">
        <f aca="false">J422</f>
        <v>738</v>
      </c>
    </row>
    <row r="423" customFormat="false" ht="12.8" hidden="false" customHeight="false" outlineLevel="0" collapsed="false">
      <c r="A423" s="0" t="s">
        <v>73</v>
      </c>
      <c r="B423" s="0" t="s">
        <v>426</v>
      </c>
      <c r="C423" s="0" t="s">
        <v>543</v>
      </c>
      <c r="D423" s="0" t="s">
        <v>42</v>
      </c>
      <c r="E423" s="0" t="s">
        <v>30</v>
      </c>
      <c r="F423" s="0" t="s">
        <v>547</v>
      </c>
      <c r="G423" s="0" t="s">
        <v>15</v>
      </c>
      <c r="H423" s="0" t="n">
        <v>2.82165751495016</v>
      </c>
      <c r="I423" s="0" t="n">
        <v>49.810296199715</v>
      </c>
      <c r="J423" s="0" t="n">
        <v>738</v>
      </c>
      <c r="K423" s="0" t="n">
        <f aca="false">I423*SUMIFS(syst_chauffage!$H$3:$H$27,syst_chauffage!$B$3:$B$27,D423,syst_chauffage!$C$3:$C$27,E423)</f>
        <v>44.9633676421165</v>
      </c>
      <c r="L423" s="12" t="n">
        <f aca="false">H423*SUMIFS(syst_chauffage!$K$3:$K$27,syst_chauffage!$B$3:$B$27,D423,syst_chauffage!$C$3:$C$27,E423)</f>
        <v>2.51561756981486</v>
      </c>
      <c r="N423" s="0" t="str">
        <f aca="false">A423</f>
        <v>Café Hôtel Restaurant</v>
      </c>
      <c r="O423" s="0" t="str">
        <f aca="false">B423</f>
        <v>Hôtel sans restaurant</v>
      </c>
      <c r="P423" s="0" t="str">
        <f aca="false">C423</f>
        <v>Petit Hotel sans restaurant Luxe</v>
      </c>
      <c r="Q423" s="0" t="str">
        <f aca="false">D423</f>
        <v>Rooftop</v>
      </c>
      <c r="R423" s="0" t="str">
        <f aca="false">E423</f>
        <v>Electricité</v>
      </c>
      <c r="S423" s="0" t="str">
        <f aca="false">F423</f>
        <v>0219721002</v>
      </c>
      <c r="T423" s="0" t="str">
        <f aca="false">G423</f>
        <v>1</v>
      </c>
      <c r="U423" s="0" t="n">
        <f aca="false">L423</f>
        <v>2.51561756981486</v>
      </c>
      <c r="V423" s="0" t="n">
        <f aca="false">K423</f>
        <v>44.9633676421165</v>
      </c>
      <c r="W423" s="0" t="n">
        <f aca="false">J423</f>
        <v>738</v>
      </c>
    </row>
    <row r="424" customFormat="false" ht="12.8" hidden="false" customHeight="false" outlineLevel="0" collapsed="false">
      <c r="A424" s="0" t="s">
        <v>73</v>
      </c>
      <c r="B424" s="0" t="s">
        <v>426</v>
      </c>
      <c r="C424" s="0" t="s">
        <v>543</v>
      </c>
      <c r="D424" s="0" t="s">
        <v>18</v>
      </c>
      <c r="E424" s="0" t="s">
        <v>14</v>
      </c>
      <c r="F424" s="0" t="s">
        <v>548</v>
      </c>
      <c r="G424" s="0" t="s">
        <v>15</v>
      </c>
      <c r="H424" s="0" t="n">
        <v>0.98279976359244</v>
      </c>
      <c r="I424" s="0" t="n">
        <v>22.7816478737495</v>
      </c>
      <c r="J424" s="0" t="n">
        <v>1064</v>
      </c>
      <c r="K424" s="0" t="n">
        <f aca="false">I424*SUMIFS(syst_chauffage!$H$3:$H$27,syst_chauffage!$B$3:$B$27,D424,syst_chauffage!$C$3:$C$27,E424)</f>
        <v>62.0783711845489</v>
      </c>
      <c r="L424" s="12" t="n">
        <f aca="false">H424*SUMIFS(syst_chauffage!$K$3:$K$27,syst_chauffage!$B$3:$B$27,D424,syst_chauffage!$C$3:$C$27,E424)</f>
        <v>0.954737774147952</v>
      </c>
      <c r="N424" s="0" t="str">
        <f aca="false">A424</f>
        <v>Café Hôtel Restaurant</v>
      </c>
      <c r="O424" s="0" t="str">
        <f aca="false">B424</f>
        <v>Hôtel sans restaurant</v>
      </c>
      <c r="P424" s="0" t="str">
        <f aca="false">C424</f>
        <v>Petit Hotel sans restaurant Luxe</v>
      </c>
      <c r="Q424" s="0" t="str">
        <f aca="false">D424</f>
        <v>Chaudière condensation gaz</v>
      </c>
      <c r="R424" s="0" t="str">
        <f aca="false">E424</f>
        <v>Gaz</v>
      </c>
      <c r="S424" s="0" t="str">
        <f aca="false">F424</f>
        <v>0219722404</v>
      </c>
      <c r="T424" s="0" t="str">
        <f aca="false">G424</f>
        <v>1</v>
      </c>
      <c r="U424" s="0" t="n">
        <f aca="false">L424</f>
        <v>0.954737774147952</v>
      </c>
      <c r="V424" s="0" t="n">
        <f aca="false">K424</f>
        <v>62.0783711845489</v>
      </c>
      <c r="W424" s="0" t="n">
        <f aca="false">J424</f>
        <v>1064</v>
      </c>
    </row>
    <row r="425" customFormat="false" ht="12.8" hidden="false" customHeight="false" outlineLevel="0" collapsed="false">
      <c r="A425" s="0" t="s">
        <v>73</v>
      </c>
      <c r="B425" s="0" t="s">
        <v>426</v>
      </c>
      <c r="C425" s="0" t="s">
        <v>543</v>
      </c>
      <c r="D425" s="0" t="s">
        <v>32</v>
      </c>
      <c r="E425" s="0" t="s">
        <v>30</v>
      </c>
      <c r="F425" s="0" t="s">
        <v>549</v>
      </c>
      <c r="G425" s="0" t="s">
        <v>15</v>
      </c>
      <c r="H425" s="0" t="n">
        <v>1</v>
      </c>
      <c r="I425" s="0" t="n">
        <v>12</v>
      </c>
      <c r="J425" s="0" t="n">
        <v>0</v>
      </c>
      <c r="K425" s="0" t="n">
        <f aca="false">I425*SUMIFS(syst_chauffage!$H$3:$H$27,syst_chauffage!$B$3:$B$27,D425,syst_chauffage!$C$3:$C$27,E425)</f>
        <v>12</v>
      </c>
      <c r="L425" s="12" t="n">
        <f aca="false">H425*SUMIFS(syst_chauffage!$K$3:$K$27,syst_chauffage!$B$3:$B$27,D425,syst_chauffage!$C$3:$C$27,E425)</f>
        <v>1</v>
      </c>
      <c r="N425" s="0" t="str">
        <f aca="false">A425</f>
        <v>Café Hôtel Restaurant</v>
      </c>
      <c r="O425" s="0" t="str">
        <f aca="false">B425</f>
        <v>Hôtel sans restaurant</v>
      </c>
      <c r="P425" s="0" t="str">
        <f aca="false">C425</f>
        <v>Petit Hotel sans restaurant Luxe</v>
      </c>
      <c r="Q425" s="0" t="str">
        <f aca="false">D425</f>
        <v>Electrique direct performant</v>
      </c>
      <c r="R425" s="0" t="str">
        <f aca="false">E425</f>
        <v>Electricité</v>
      </c>
      <c r="S425" s="0" t="str">
        <f aca="false">F425</f>
        <v>0219722602</v>
      </c>
      <c r="T425" s="0" t="str">
        <f aca="false">G425</f>
        <v>1</v>
      </c>
      <c r="U425" s="0" t="n">
        <f aca="false">L425</f>
        <v>1</v>
      </c>
      <c r="V425" s="0" t="n">
        <f aca="false">K425</f>
        <v>12</v>
      </c>
      <c r="W425" s="0" t="n">
        <f aca="false">J425</f>
        <v>0</v>
      </c>
    </row>
    <row r="426" customFormat="false" ht="12.8" hidden="false" customHeight="false" outlineLevel="0" collapsed="false">
      <c r="A426" s="0" t="s">
        <v>73</v>
      </c>
      <c r="B426" s="0" t="s">
        <v>426</v>
      </c>
      <c r="C426" s="0" t="s">
        <v>543</v>
      </c>
      <c r="D426" s="0" t="s">
        <v>38</v>
      </c>
      <c r="E426" s="0" t="s">
        <v>30</v>
      </c>
      <c r="F426" s="0" t="s">
        <v>550</v>
      </c>
      <c r="G426" s="0" t="s">
        <v>15</v>
      </c>
      <c r="H426" s="0" t="n">
        <v>3.41922976744186</v>
      </c>
      <c r="I426" s="0" t="n">
        <v>125.745229519737</v>
      </c>
      <c r="J426" s="0" t="n">
        <v>792</v>
      </c>
      <c r="K426" s="0" t="n">
        <f aca="false">I426*SUMIFS(syst_chauffage!$H$3:$H$27,syst_chauffage!$B$3:$B$27,D426,syst_chauffage!$C$3:$C$27,E426)</f>
        <v>127.102498628047</v>
      </c>
      <c r="L426" s="12" t="n">
        <f aca="false">H426*SUMIFS(syst_chauffage!$K$3:$K$27,syst_chauffage!$B$3:$B$27,D426,syst_chauffage!$C$3:$C$27,E426)</f>
        <v>3.0588965614513</v>
      </c>
      <c r="N426" s="0" t="str">
        <f aca="false">A426</f>
        <v>Café Hôtel Restaurant</v>
      </c>
      <c r="O426" s="0" t="str">
        <f aca="false">B426</f>
        <v>Hôtel sans restaurant</v>
      </c>
      <c r="P426" s="0" t="str">
        <f aca="false">C426</f>
        <v>Petit Hotel sans restaurant Luxe</v>
      </c>
      <c r="Q426" s="0" t="str">
        <f aca="false">D426</f>
        <v>PAC performant</v>
      </c>
      <c r="R426" s="0" t="str">
        <f aca="false">E426</f>
        <v>Electricité</v>
      </c>
      <c r="S426" s="0" t="str">
        <f aca="false">F426</f>
        <v>0219722902</v>
      </c>
      <c r="T426" s="0" t="str">
        <f aca="false">G426</f>
        <v>1</v>
      </c>
      <c r="U426" s="0" t="n">
        <f aca="false">L426</f>
        <v>3.0588965614513</v>
      </c>
      <c r="V426" s="0" t="n">
        <f aca="false">K426</f>
        <v>127.102498628047</v>
      </c>
      <c r="W426" s="0" t="n">
        <f aca="false">J426</f>
        <v>792</v>
      </c>
    </row>
    <row r="427" customFormat="false" ht="12.8" hidden="false" customHeight="false" outlineLevel="0" collapsed="false">
      <c r="A427" s="0" t="s">
        <v>73</v>
      </c>
      <c r="B427" s="0" t="s">
        <v>426</v>
      </c>
      <c r="C427" s="0" t="s">
        <v>543</v>
      </c>
      <c r="D427" s="0" t="s">
        <v>46</v>
      </c>
      <c r="E427" s="0" t="s">
        <v>30</v>
      </c>
      <c r="F427" s="0" t="s">
        <v>551</v>
      </c>
      <c r="G427" s="0" t="s">
        <v>15</v>
      </c>
      <c r="H427" s="0" t="n">
        <v>3.34944956810631</v>
      </c>
      <c r="I427" s="0" t="n">
        <v>59.2979716663273</v>
      </c>
      <c r="J427" s="0" t="n">
        <v>792</v>
      </c>
      <c r="K427" s="0" t="n">
        <f aca="false">I427*SUMIFS(syst_chauffage!$H$3:$H$27,syst_chauffage!$B$3:$B$27,D427,syst_chauffage!$C$3:$C$27,E427)</f>
        <v>102.876494746964</v>
      </c>
      <c r="L427" s="12" t="n">
        <f aca="false">H427*SUMIFS(syst_chauffage!$K$3:$K$27,syst_chauffage!$B$3:$B$27,D427,syst_chauffage!$C$3:$C$27,E427)</f>
        <v>3.01956411583292</v>
      </c>
      <c r="N427" s="0" t="str">
        <f aca="false">A427</f>
        <v>Café Hôtel Restaurant</v>
      </c>
      <c r="O427" s="0" t="str">
        <f aca="false">B427</f>
        <v>Hôtel sans restaurant</v>
      </c>
      <c r="P427" s="0" t="str">
        <f aca="false">C427</f>
        <v>Petit Hotel sans restaurant Luxe</v>
      </c>
      <c r="Q427" s="0" t="str">
        <f aca="false">D427</f>
        <v>Rooftop performant</v>
      </c>
      <c r="R427" s="0" t="str">
        <f aca="false">E427</f>
        <v>Electricité</v>
      </c>
      <c r="S427" s="0" t="str">
        <f aca="false">F427</f>
        <v>0219723002</v>
      </c>
      <c r="T427" s="0" t="str">
        <f aca="false">G427</f>
        <v>1</v>
      </c>
      <c r="U427" s="0" t="n">
        <f aca="false">L427</f>
        <v>3.01956411583292</v>
      </c>
      <c r="V427" s="0" t="n">
        <f aca="false">K427</f>
        <v>102.876494746964</v>
      </c>
      <c r="W427" s="0" t="n">
        <f aca="false">J427</f>
        <v>792</v>
      </c>
    </row>
    <row r="428" customFormat="false" ht="12.8" hidden="false" customHeight="false" outlineLevel="0" collapsed="false">
      <c r="A428" s="0" t="s">
        <v>73</v>
      </c>
      <c r="B428" s="0" t="s">
        <v>552</v>
      </c>
      <c r="C428" s="0" t="s">
        <v>553</v>
      </c>
      <c r="D428" s="0" t="s">
        <v>19</v>
      </c>
      <c r="E428" s="0" t="s">
        <v>57</v>
      </c>
      <c r="F428" s="0" t="s">
        <v>554</v>
      </c>
      <c r="G428" s="0" t="s">
        <v>15</v>
      </c>
      <c r="H428" s="0" t="n">
        <v>0.74776953215873</v>
      </c>
      <c r="I428" s="0" t="n">
        <v>51.1942444369419</v>
      </c>
      <c r="J428" s="0" t="n">
        <v>0</v>
      </c>
      <c r="K428" s="0" t="n">
        <f aca="false">I428*SUMIFS(syst_chauffage!$H$3:$H$27,syst_chauffage!$B$3:$B$27,D428,syst_chauffage!$C$3:$C$27,E428)</f>
        <v>71.2867912064247</v>
      </c>
      <c r="L428" s="12" t="n">
        <f aca="false">H428*SUMIFS(syst_chauffage!$K$3:$K$27,syst_chauffage!$B$3:$B$27,D428,syst_chauffage!$C$3:$C$27,E428)</f>
        <v>0.74776953215873</v>
      </c>
      <c r="N428" s="0" t="str">
        <f aca="false">A428</f>
        <v>Café Hôtel Restaurant</v>
      </c>
      <c r="O428" s="0" t="str">
        <f aca="false">B428</f>
        <v>Restaurant</v>
      </c>
      <c r="P428" s="0" t="str">
        <f aca="false">C428</f>
        <v>Grand restaurant rapide</v>
      </c>
      <c r="Q428" s="0" t="str">
        <f aca="false">D428</f>
        <v>Autre système centralisé</v>
      </c>
      <c r="R428" s="0" t="str">
        <f aca="false">E428</f>
        <v>Autres</v>
      </c>
      <c r="S428" s="0" t="str">
        <f aca="false">F428</f>
        <v>0226290101</v>
      </c>
      <c r="T428" s="0" t="str">
        <f aca="false">G428</f>
        <v>1</v>
      </c>
      <c r="U428" s="0" t="n">
        <f aca="false">L428</f>
        <v>0.74776953215873</v>
      </c>
      <c r="V428" s="0" t="n">
        <f aca="false">K428</f>
        <v>71.2867912064247</v>
      </c>
      <c r="W428" s="0" t="n">
        <f aca="false">J428</f>
        <v>0</v>
      </c>
    </row>
    <row r="429" customFormat="false" ht="12.8" hidden="false" customHeight="false" outlineLevel="0" collapsed="false">
      <c r="A429" s="0" t="s">
        <v>73</v>
      </c>
      <c r="B429" s="0" t="s">
        <v>552</v>
      </c>
      <c r="C429" s="0" t="s">
        <v>553</v>
      </c>
      <c r="D429" s="0" t="s">
        <v>19</v>
      </c>
      <c r="E429" s="0" t="s">
        <v>58</v>
      </c>
      <c r="F429" s="0" t="s">
        <v>555</v>
      </c>
      <c r="G429" s="0" t="s">
        <v>15</v>
      </c>
      <c r="H429" s="0" t="n">
        <v>0.703934636423298</v>
      </c>
      <c r="I429" s="0" t="n">
        <v>51.5620958973504</v>
      </c>
      <c r="J429" s="0" t="n">
        <v>935</v>
      </c>
      <c r="K429" s="0" t="n">
        <f aca="false">I429*SUMIFS(syst_chauffage!$H$3:$H$27,syst_chauffage!$B$3:$B$27,D429,syst_chauffage!$C$3:$C$27,E429)</f>
        <v>84.8170485130059</v>
      </c>
      <c r="L429" s="12" t="n">
        <f aca="false">H429*SUMIFS(syst_chauffage!$K$3:$K$27,syst_chauffage!$B$3:$B$27,D429,syst_chauffage!$C$3:$C$27,E429)</f>
        <v>0.703934636423298</v>
      </c>
      <c r="N429" s="0" t="str">
        <f aca="false">A429</f>
        <v>Café Hôtel Restaurant</v>
      </c>
      <c r="O429" s="0" t="str">
        <f aca="false">B429</f>
        <v>Restaurant</v>
      </c>
      <c r="P429" s="0" t="str">
        <f aca="false">C429</f>
        <v>Grand restaurant rapide</v>
      </c>
      <c r="Q429" s="0" t="str">
        <f aca="false">D429</f>
        <v>Autre système centralisé</v>
      </c>
      <c r="R429" s="0" t="str">
        <f aca="false">E429</f>
        <v>Urbain</v>
      </c>
      <c r="S429" s="0" t="str">
        <f aca="false">F429</f>
        <v>0226290106</v>
      </c>
      <c r="T429" s="0" t="str">
        <f aca="false">G429</f>
        <v>1</v>
      </c>
      <c r="U429" s="0" t="n">
        <f aca="false">L429</f>
        <v>0.703934636423298</v>
      </c>
      <c r="V429" s="0" t="n">
        <f aca="false">K429</f>
        <v>84.8170485130059</v>
      </c>
      <c r="W429" s="0" t="n">
        <f aca="false">J429</f>
        <v>935</v>
      </c>
    </row>
    <row r="430" customFormat="false" ht="12.8" hidden="false" customHeight="false" outlineLevel="0" collapsed="false">
      <c r="A430" s="0" t="s">
        <v>73</v>
      </c>
      <c r="B430" s="0" t="s">
        <v>552</v>
      </c>
      <c r="C430" s="0" t="s">
        <v>553</v>
      </c>
      <c r="D430" s="0" t="s">
        <v>22</v>
      </c>
      <c r="E430" s="0" t="s">
        <v>23</v>
      </c>
      <c r="F430" s="0" t="s">
        <v>556</v>
      </c>
      <c r="G430" s="0" t="s">
        <v>15</v>
      </c>
      <c r="H430" s="0" t="n">
        <v>0.572049066474526</v>
      </c>
      <c r="I430" s="0" t="n">
        <v>32.4373114658625</v>
      </c>
      <c r="J430" s="0" t="n">
        <v>0</v>
      </c>
      <c r="K430" s="0" t="n">
        <f aca="false">I430*SUMIFS(syst_chauffage!$H$3:$H$27,syst_chauffage!$B$3:$B$27,D430,syst_chauffage!$C$3:$C$27,E430)</f>
        <v>57.1228355976985</v>
      </c>
      <c r="L430" s="12" t="n">
        <f aca="false">H430*SUMIFS(syst_chauffage!$K$3:$K$27,syst_chauffage!$B$3:$B$27,D430,syst_chauffage!$C$3:$C$27,E430)</f>
        <v>0.572049066474526</v>
      </c>
      <c r="N430" s="0" t="str">
        <f aca="false">A430</f>
        <v>Café Hôtel Restaurant</v>
      </c>
      <c r="O430" s="0" t="str">
        <f aca="false">B430</f>
        <v>Restaurant</v>
      </c>
      <c r="P430" s="0" t="str">
        <f aca="false">C430</f>
        <v>Grand restaurant rapide</v>
      </c>
      <c r="Q430" s="0" t="str">
        <f aca="false">D430</f>
        <v>Chaudière fioul</v>
      </c>
      <c r="R430" s="0" t="str">
        <f aca="false">E430</f>
        <v>Fioul</v>
      </c>
      <c r="S430" s="0" t="str">
        <f aca="false">F430</f>
        <v>0226290303</v>
      </c>
      <c r="T430" s="0" t="str">
        <f aca="false">G430</f>
        <v>1</v>
      </c>
      <c r="U430" s="0" t="n">
        <f aca="false">L430</f>
        <v>0.572049066474526</v>
      </c>
      <c r="V430" s="0" t="n">
        <f aca="false">K430</f>
        <v>57.1228355976985</v>
      </c>
      <c r="W430" s="0" t="n">
        <f aca="false">J430</f>
        <v>0</v>
      </c>
    </row>
    <row r="431" customFormat="false" ht="12.8" hidden="false" customHeight="false" outlineLevel="0" collapsed="false">
      <c r="A431" s="0" t="s">
        <v>73</v>
      </c>
      <c r="B431" s="0" t="s">
        <v>552</v>
      </c>
      <c r="C431" s="0" t="s">
        <v>553</v>
      </c>
      <c r="D431" s="0" t="s">
        <v>13</v>
      </c>
      <c r="E431" s="0" t="s">
        <v>14</v>
      </c>
      <c r="F431" s="0" t="s">
        <v>557</v>
      </c>
      <c r="G431" s="0" t="s">
        <v>15</v>
      </c>
      <c r="H431" s="0" t="n">
        <v>0.687755765079867</v>
      </c>
      <c r="I431" s="0" t="n">
        <v>23.6038880239269</v>
      </c>
      <c r="J431" s="0" t="n">
        <v>462</v>
      </c>
      <c r="K431" s="0" t="n">
        <f aca="false">I431*SUMIFS(syst_chauffage!$H$3:$H$27,syst_chauffage!$B$3:$B$27,D431,syst_chauffage!$C$3:$C$27,E431)</f>
        <v>47.6702172118897</v>
      </c>
      <c r="L431" s="12" t="n">
        <f aca="false">H431*SUMIFS(syst_chauffage!$K$3:$K$27,syst_chauffage!$B$3:$B$27,D431,syst_chauffage!$C$3:$C$27,E431)</f>
        <v>0.687755765079867</v>
      </c>
      <c r="N431" s="0" t="str">
        <f aca="false">A431</f>
        <v>Café Hôtel Restaurant</v>
      </c>
      <c r="O431" s="0" t="str">
        <f aca="false">B431</f>
        <v>Restaurant</v>
      </c>
      <c r="P431" s="0" t="str">
        <f aca="false">C431</f>
        <v>Grand restaurant rapide</v>
      </c>
      <c r="Q431" s="0" t="str">
        <f aca="false">D431</f>
        <v>Chaudière gaz</v>
      </c>
      <c r="R431" s="0" t="str">
        <f aca="false">E431</f>
        <v>Gaz</v>
      </c>
      <c r="S431" s="0" t="str">
        <f aca="false">F431</f>
        <v>0226290404</v>
      </c>
      <c r="T431" s="0" t="str">
        <f aca="false">G431</f>
        <v>1</v>
      </c>
      <c r="U431" s="0" t="n">
        <f aca="false">L431</f>
        <v>0.687755765079867</v>
      </c>
      <c r="V431" s="0" t="n">
        <f aca="false">K431</f>
        <v>47.6702172118897</v>
      </c>
      <c r="W431" s="0" t="n">
        <f aca="false">J431</f>
        <v>462</v>
      </c>
    </row>
    <row r="432" customFormat="false" ht="12.8" hidden="false" customHeight="false" outlineLevel="0" collapsed="false">
      <c r="A432" s="0" t="s">
        <v>73</v>
      </c>
      <c r="B432" s="0" t="s">
        <v>552</v>
      </c>
      <c r="C432" s="0" t="s">
        <v>553</v>
      </c>
      <c r="D432" s="0" t="s">
        <v>29</v>
      </c>
      <c r="E432" s="0" t="s">
        <v>30</v>
      </c>
      <c r="F432" s="0" t="s">
        <v>558</v>
      </c>
      <c r="G432" s="0" t="s">
        <v>15</v>
      </c>
      <c r="H432" s="0" t="n">
        <v>0.92</v>
      </c>
      <c r="I432" s="0" t="n">
        <v>10.4</v>
      </c>
      <c r="J432" s="0" t="n">
        <v>0</v>
      </c>
      <c r="K432" s="0" t="n">
        <f aca="false">I432*SUMIFS(syst_chauffage!$H$3:$H$27,syst_chauffage!$B$3:$B$27,D432,syst_chauffage!$C$3:$C$27,E432)</f>
        <v>3</v>
      </c>
      <c r="L432" s="12" t="n">
        <f aca="false">H432*SUMIFS(syst_chauffage!$K$3:$K$27,syst_chauffage!$B$3:$B$27,D432,syst_chauffage!$C$3:$C$27,E432)</f>
        <v>0.92</v>
      </c>
      <c r="N432" s="0" t="str">
        <f aca="false">A432</f>
        <v>Café Hôtel Restaurant</v>
      </c>
      <c r="O432" s="0" t="str">
        <f aca="false">B432</f>
        <v>Restaurant</v>
      </c>
      <c r="P432" s="0" t="str">
        <f aca="false">C432</f>
        <v>Grand restaurant rapide</v>
      </c>
      <c r="Q432" s="0" t="str">
        <f aca="false">D432</f>
        <v>Electrique direct</v>
      </c>
      <c r="R432" s="0" t="str">
        <f aca="false">E432</f>
        <v>Electricité</v>
      </c>
      <c r="S432" s="0" t="str">
        <f aca="false">F432</f>
        <v>0226290602</v>
      </c>
      <c r="T432" s="0" t="str">
        <f aca="false">G432</f>
        <v>1</v>
      </c>
      <c r="U432" s="0" t="n">
        <f aca="false">L432</f>
        <v>0.92</v>
      </c>
      <c r="V432" s="0" t="n">
        <f aca="false">K432</f>
        <v>3</v>
      </c>
      <c r="W432" s="0" t="n">
        <f aca="false">J432</f>
        <v>0</v>
      </c>
    </row>
    <row r="433" customFormat="false" ht="12.8" hidden="false" customHeight="false" outlineLevel="0" collapsed="false">
      <c r="A433" s="0" t="s">
        <v>73</v>
      </c>
      <c r="B433" s="0" t="s">
        <v>552</v>
      </c>
      <c r="C433" s="0" t="s">
        <v>553</v>
      </c>
      <c r="D433" s="0" t="s">
        <v>36</v>
      </c>
      <c r="E433" s="0" t="s">
        <v>30</v>
      </c>
      <c r="F433" s="0" t="s">
        <v>559</v>
      </c>
      <c r="G433" s="0" t="s">
        <v>15</v>
      </c>
      <c r="H433" s="0" t="n">
        <v>2.94489544186046</v>
      </c>
      <c r="I433" s="0" t="n">
        <v>137.765738495289</v>
      </c>
      <c r="J433" s="0" t="n">
        <v>738</v>
      </c>
      <c r="K433" s="0" t="n">
        <f aca="false">I433*SUMIFS(syst_chauffage!$H$3:$H$27,syst_chauffage!$B$3:$B$27,D433,syst_chauffage!$C$3:$C$27,E433)</f>
        <v>85.2298903628594</v>
      </c>
      <c r="L433" s="12" t="n">
        <f aca="false">H433*SUMIFS(syst_chauffage!$K$3:$K$27,syst_chauffage!$B$3:$B$27,D433,syst_chauffage!$C$3:$C$27,E433)</f>
        <v>2.47427325480779</v>
      </c>
      <c r="N433" s="0" t="str">
        <f aca="false">A433</f>
        <v>Café Hôtel Restaurant</v>
      </c>
      <c r="O433" s="0" t="str">
        <f aca="false">B433</f>
        <v>Restaurant</v>
      </c>
      <c r="P433" s="0" t="str">
        <f aca="false">C433</f>
        <v>Grand restaurant rapide</v>
      </c>
      <c r="Q433" s="0" t="str">
        <f aca="false">D433</f>
        <v>PAC</v>
      </c>
      <c r="R433" s="0" t="str">
        <f aca="false">E433</f>
        <v>Electricité</v>
      </c>
      <c r="S433" s="0" t="str">
        <f aca="false">F433</f>
        <v>0226290902</v>
      </c>
      <c r="T433" s="0" t="str">
        <f aca="false">G433</f>
        <v>1</v>
      </c>
      <c r="U433" s="0" t="n">
        <f aca="false">L433</f>
        <v>2.47427325480779</v>
      </c>
      <c r="V433" s="0" t="n">
        <f aca="false">K433</f>
        <v>85.2298903628594</v>
      </c>
      <c r="W433" s="0" t="n">
        <f aca="false">J433</f>
        <v>738</v>
      </c>
    </row>
    <row r="434" customFormat="false" ht="12.8" hidden="false" customHeight="false" outlineLevel="0" collapsed="false">
      <c r="A434" s="0" t="s">
        <v>73</v>
      </c>
      <c r="B434" s="0" t="s">
        <v>552</v>
      </c>
      <c r="C434" s="0" t="s">
        <v>553</v>
      </c>
      <c r="D434" s="0" t="s">
        <v>42</v>
      </c>
      <c r="E434" s="0" t="s">
        <v>30</v>
      </c>
      <c r="F434" s="0" t="s">
        <v>560</v>
      </c>
      <c r="G434" s="0" t="s">
        <v>15</v>
      </c>
      <c r="H434" s="0" t="n">
        <v>2.80410195348837</v>
      </c>
      <c r="I434" s="0" t="n">
        <v>63.2185271154578</v>
      </c>
      <c r="J434" s="0" t="n">
        <v>738</v>
      </c>
      <c r="K434" s="0" t="n">
        <f aca="false">I434*SUMIFS(syst_chauffage!$H$3:$H$27,syst_chauffage!$B$3:$B$27,D434,syst_chauffage!$C$3:$C$27,E434)</f>
        <v>57.0668735854998</v>
      </c>
      <c r="L434" s="12" t="n">
        <f aca="false">H434*SUMIFS(syst_chauffage!$K$3:$K$27,syst_chauffage!$B$3:$B$27,D434,syst_chauffage!$C$3:$C$27,E434)</f>
        <v>2.49996610303434</v>
      </c>
      <c r="N434" s="0" t="str">
        <f aca="false">A434</f>
        <v>Café Hôtel Restaurant</v>
      </c>
      <c r="O434" s="0" t="str">
        <f aca="false">B434</f>
        <v>Restaurant</v>
      </c>
      <c r="P434" s="0" t="str">
        <f aca="false">C434</f>
        <v>Grand restaurant rapide</v>
      </c>
      <c r="Q434" s="0" t="str">
        <f aca="false">D434</f>
        <v>Rooftop</v>
      </c>
      <c r="R434" s="0" t="str">
        <f aca="false">E434</f>
        <v>Electricité</v>
      </c>
      <c r="S434" s="0" t="str">
        <f aca="false">F434</f>
        <v>0226291002</v>
      </c>
      <c r="T434" s="0" t="str">
        <f aca="false">G434</f>
        <v>1</v>
      </c>
      <c r="U434" s="0" t="n">
        <f aca="false">L434</f>
        <v>2.49996610303434</v>
      </c>
      <c r="V434" s="0" t="n">
        <f aca="false">K434</f>
        <v>57.0668735854998</v>
      </c>
      <c r="W434" s="0" t="n">
        <f aca="false">J434</f>
        <v>738</v>
      </c>
    </row>
    <row r="435" customFormat="false" ht="12.8" hidden="false" customHeight="false" outlineLevel="0" collapsed="false">
      <c r="A435" s="0" t="s">
        <v>73</v>
      </c>
      <c r="B435" s="0" t="s">
        <v>552</v>
      </c>
      <c r="C435" s="0" t="s">
        <v>553</v>
      </c>
      <c r="D435" s="0" t="s">
        <v>51</v>
      </c>
      <c r="E435" s="0" t="s">
        <v>57</v>
      </c>
      <c r="F435" s="0" t="s">
        <v>561</v>
      </c>
      <c r="G435" s="0" t="s">
        <v>15</v>
      </c>
      <c r="H435" s="0" t="n">
        <v>0.862810998644689</v>
      </c>
      <c r="I435" s="0" t="n">
        <v>60.9455290915975</v>
      </c>
      <c r="J435" s="0" t="n">
        <v>0</v>
      </c>
      <c r="K435" s="0" t="n">
        <f aca="false">I435*SUMIFS(syst_chauffage!$H$3:$H$27,syst_chauffage!$B$3:$B$27,D435,syst_chauffage!$C$3:$C$27,E435)</f>
        <v>129.134669280738</v>
      </c>
      <c r="L435" s="12" t="n">
        <f aca="false">H435*SUMIFS(syst_chauffage!$K$3:$K$27,syst_chauffage!$B$3:$B$27,D435,syst_chauffage!$C$3:$C$27,E435)</f>
        <v>0.862810998644689</v>
      </c>
      <c r="N435" s="0" t="str">
        <f aca="false">A435</f>
        <v>Café Hôtel Restaurant</v>
      </c>
      <c r="O435" s="0" t="str">
        <f aca="false">B435</f>
        <v>Restaurant</v>
      </c>
      <c r="P435" s="0" t="str">
        <f aca="false">C435</f>
        <v>Grand restaurant rapide</v>
      </c>
      <c r="Q435" s="0" t="str">
        <f aca="false">D435</f>
        <v>Autre système centralisé performant</v>
      </c>
      <c r="R435" s="0" t="str">
        <f aca="false">E435</f>
        <v>Autres</v>
      </c>
      <c r="S435" s="0" t="str">
        <f aca="false">F435</f>
        <v>0226292101</v>
      </c>
      <c r="T435" s="0" t="str">
        <f aca="false">G435</f>
        <v>1</v>
      </c>
      <c r="U435" s="0" t="n">
        <f aca="false">L435</f>
        <v>0.862810998644689</v>
      </c>
      <c r="V435" s="0" t="n">
        <f aca="false">K435</f>
        <v>129.134669280738</v>
      </c>
      <c r="W435" s="0" t="n">
        <f aca="false">J435</f>
        <v>0</v>
      </c>
    </row>
    <row r="436" customFormat="false" ht="12.8" hidden="false" customHeight="false" outlineLevel="0" collapsed="false">
      <c r="A436" s="0" t="s">
        <v>73</v>
      </c>
      <c r="B436" s="0" t="s">
        <v>552</v>
      </c>
      <c r="C436" s="0" t="s">
        <v>553</v>
      </c>
      <c r="D436" s="0" t="s">
        <v>51</v>
      </c>
      <c r="E436" s="0" t="s">
        <v>58</v>
      </c>
      <c r="F436" s="0" t="s">
        <v>562</v>
      </c>
      <c r="G436" s="0" t="s">
        <v>15</v>
      </c>
      <c r="H436" s="0" t="n">
        <v>0.812232272796113</v>
      </c>
      <c r="I436" s="0" t="n">
        <v>61.3834474968458</v>
      </c>
      <c r="J436" s="0" t="n">
        <v>935</v>
      </c>
      <c r="K436" s="0" t="n">
        <f aca="false">I436*SUMIFS(syst_chauffage!$H$3:$H$27,syst_chauffage!$B$3:$B$27,D436,syst_chauffage!$C$3:$C$27,E436)</f>
        <v>130.992246693717</v>
      </c>
      <c r="L436" s="12" t="n">
        <f aca="false">H436*SUMIFS(syst_chauffage!$K$3:$K$27,syst_chauffage!$B$3:$B$27,D436,syst_chauffage!$C$3:$C$27,E436)</f>
        <v>0.812232272796113</v>
      </c>
      <c r="N436" s="0" t="str">
        <f aca="false">A436</f>
        <v>Café Hôtel Restaurant</v>
      </c>
      <c r="O436" s="0" t="str">
        <f aca="false">B436</f>
        <v>Restaurant</v>
      </c>
      <c r="P436" s="0" t="str">
        <f aca="false">C436</f>
        <v>Grand restaurant rapide</v>
      </c>
      <c r="Q436" s="0" t="str">
        <f aca="false">D436</f>
        <v>Autre système centralisé performant</v>
      </c>
      <c r="R436" s="0" t="str">
        <f aca="false">E436</f>
        <v>Urbain</v>
      </c>
      <c r="S436" s="0" t="str">
        <f aca="false">F436</f>
        <v>0226292106</v>
      </c>
      <c r="T436" s="0" t="str">
        <f aca="false">G436</f>
        <v>1</v>
      </c>
      <c r="U436" s="0" t="n">
        <f aca="false">L436</f>
        <v>0.812232272796113</v>
      </c>
      <c r="V436" s="0" t="n">
        <f aca="false">K436</f>
        <v>130.992246693717</v>
      </c>
      <c r="W436" s="0" t="n">
        <f aca="false">J436</f>
        <v>935</v>
      </c>
    </row>
    <row r="437" customFormat="false" ht="12.8" hidden="false" customHeight="false" outlineLevel="0" collapsed="false">
      <c r="A437" s="0" t="s">
        <v>73</v>
      </c>
      <c r="B437" s="0" t="s">
        <v>552</v>
      </c>
      <c r="C437" s="0" t="s">
        <v>553</v>
      </c>
      <c r="D437" s="0" t="s">
        <v>27</v>
      </c>
      <c r="E437" s="0" t="s">
        <v>23</v>
      </c>
      <c r="F437" s="0" t="s">
        <v>563</v>
      </c>
      <c r="G437" s="0" t="s">
        <v>15</v>
      </c>
      <c r="H437" s="0" t="n">
        <v>0.757492449422588</v>
      </c>
      <c r="I437" s="0" t="n">
        <v>38.6158469831696</v>
      </c>
      <c r="J437" s="0" t="n">
        <v>1064</v>
      </c>
      <c r="K437" s="0" t="n">
        <f aca="false">I437*SUMIFS(syst_chauffage!$H$3:$H$27,syst_chauffage!$B$3:$B$27,D437,syst_chauffage!$C$3:$C$27,E437)</f>
        <v>99.0265993521653</v>
      </c>
      <c r="L437" s="12" t="n">
        <f aca="false">H437*SUMIFS(syst_chauffage!$K$3:$K$27,syst_chauffage!$B$3:$B$27,D437,syst_chauffage!$C$3:$C$27,E437)</f>
        <v>0.757492449422588</v>
      </c>
      <c r="N437" s="0" t="str">
        <f aca="false">A437</f>
        <v>Café Hôtel Restaurant</v>
      </c>
      <c r="O437" s="0" t="str">
        <f aca="false">B437</f>
        <v>Restaurant</v>
      </c>
      <c r="P437" s="0" t="str">
        <f aca="false">C437</f>
        <v>Grand restaurant rapide</v>
      </c>
      <c r="Q437" s="0" t="str">
        <f aca="false">D437</f>
        <v>Chaudière condensation fioul</v>
      </c>
      <c r="R437" s="0" t="str">
        <f aca="false">E437</f>
        <v>Fioul</v>
      </c>
      <c r="S437" s="0" t="str">
        <f aca="false">F437</f>
        <v>0226292303</v>
      </c>
      <c r="T437" s="0" t="str">
        <f aca="false">G437</f>
        <v>1</v>
      </c>
      <c r="U437" s="0" t="n">
        <f aca="false">L437</f>
        <v>0.757492449422588</v>
      </c>
      <c r="V437" s="0" t="n">
        <f aca="false">K437</f>
        <v>99.0265993521653</v>
      </c>
      <c r="W437" s="0" t="n">
        <f aca="false">J437</f>
        <v>1064</v>
      </c>
    </row>
    <row r="438" customFormat="false" ht="12.8" hidden="false" customHeight="false" outlineLevel="0" collapsed="false">
      <c r="A438" s="0" t="s">
        <v>73</v>
      </c>
      <c r="B438" s="0" t="s">
        <v>552</v>
      </c>
      <c r="C438" s="0" t="s">
        <v>553</v>
      </c>
      <c r="D438" s="0" t="s">
        <v>18</v>
      </c>
      <c r="E438" s="0" t="s">
        <v>14</v>
      </c>
      <c r="F438" s="0" t="s">
        <v>564</v>
      </c>
      <c r="G438" s="0" t="s">
        <v>15</v>
      </c>
      <c r="H438" s="0" t="n">
        <v>0.985089870618627</v>
      </c>
      <c r="I438" s="0" t="n">
        <v>28.0998666951511</v>
      </c>
      <c r="J438" s="0" t="n">
        <v>1064</v>
      </c>
      <c r="K438" s="0" t="n">
        <f aca="false">I438*SUMIFS(syst_chauffage!$H$3:$H$27,syst_chauffage!$B$3:$B$27,D438,syst_chauffage!$C$3:$C$27,E438)</f>
        <v>76.5701394651059</v>
      </c>
      <c r="L438" s="12" t="n">
        <f aca="false">H438*SUMIFS(syst_chauffage!$K$3:$K$27,syst_chauffage!$B$3:$B$27,D438,syst_chauffage!$C$3:$C$27,E438)</f>
        <v>0.956962491497038</v>
      </c>
      <c r="N438" s="0" t="str">
        <f aca="false">A438</f>
        <v>Café Hôtel Restaurant</v>
      </c>
      <c r="O438" s="0" t="str">
        <f aca="false">B438</f>
        <v>Restaurant</v>
      </c>
      <c r="P438" s="0" t="str">
        <f aca="false">C438</f>
        <v>Grand restaurant rapide</v>
      </c>
      <c r="Q438" s="0" t="str">
        <f aca="false">D438</f>
        <v>Chaudière condensation gaz</v>
      </c>
      <c r="R438" s="0" t="str">
        <f aca="false">E438</f>
        <v>Gaz</v>
      </c>
      <c r="S438" s="0" t="str">
        <f aca="false">F438</f>
        <v>0226292404</v>
      </c>
      <c r="T438" s="0" t="str">
        <f aca="false">G438</f>
        <v>1</v>
      </c>
      <c r="U438" s="0" t="n">
        <f aca="false">L438</f>
        <v>0.956962491497038</v>
      </c>
      <c r="V438" s="0" t="n">
        <f aca="false">K438</f>
        <v>76.5701394651059</v>
      </c>
      <c r="W438" s="0" t="n">
        <f aca="false">J438</f>
        <v>1064</v>
      </c>
    </row>
    <row r="439" customFormat="false" ht="12.8" hidden="false" customHeight="false" outlineLevel="0" collapsed="false">
      <c r="A439" s="0" t="s">
        <v>73</v>
      </c>
      <c r="B439" s="0" t="s">
        <v>552</v>
      </c>
      <c r="C439" s="0" t="s">
        <v>553</v>
      </c>
      <c r="D439" s="0" t="s">
        <v>32</v>
      </c>
      <c r="E439" s="0" t="s">
        <v>30</v>
      </c>
      <c r="F439" s="0" t="s">
        <v>565</v>
      </c>
      <c r="G439" s="0" t="s">
        <v>15</v>
      </c>
      <c r="H439" s="0" t="n">
        <v>1</v>
      </c>
      <c r="I439" s="0" t="n">
        <v>12</v>
      </c>
      <c r="J439" s="0" t="n">
        <v>0</v>
      </c>
      <c r="K439" s="0" t="n">
        <f aca="false">I439*SUMIFS(syst_chauffage!$H$3:$H$27,syst_chauffage!$B$3:$B$27,D439,syst_chauffage!$C$3:$C$27,E439)</f>
        <v>12</v>
      </c>
      <c r="L439" s="12" t="n">
        <f aca="false">H439*SUMIFS(syst_chauffage!$K$3:$K$27,syst_chauffage!$B$3:$B$27,D439,syst_chauffage!$C$3:$C$27,E439)</f>
        <v>1</v>
      </c>
      <c r="N439" s="0" t="str">
        <f aca="false">A439</f>
        <v>Café Hôtel Restaurant</v>
      </c>
      <c r="O439" s="0" t="str">
        <f aca="false">B439</f>
        <v>Restaurant</v>
      </c>
      <c r="P439" s="0" t="str">
        <f aca="false">C439</f>
        <v>Grand restaurant rapide</v>
      </c>
      <c r="Q439" s="0" t="str">
        <f aca="false">D439</f>
        <v>Electrique direct performant</v>
      </c>
      <c r="R439" s="0" t="str">
        <f aca="false">E439</f>
        <v>Electricité</v>
      </c>
      <c r="S439" s="0" t="str">
        <f aca="false">F439</f>
        <v>0226292602</v>
      </c>
      <c r="T439" s="0" t="str">
        <f aca="false">G439</f>
        <v>1</v>
      </c>
      <c r="U439" s="0" t="n">
        <f aca="false">L439</f>
        <v>1</v>
      </c>
      <c r="V439" s="0" t="n">
        <f aca="false">K439</f>
        <v>12</v>
      </c>
      <c r="W439" s="0" t="n">
        <f aca="false">J439</f>
        <v>0</v>
      </c>
    </row>
    <row r="440" customFormat="false" ht="12.8" hidden="false" customHeight="false" outlineLevel="0" collapsed="false">
      <c r="A440" s="0" t="s">
        <v>73</v>
      </c>
      <c r="B440" s="0" t="s">
        <v>552</v>
      </c>
      <c r="C440" s="0" t="s">
        <v>553</v>
      </c>
      <c r="D440" s="0" t="s">
        <v>38</v>
      </c>
      <c r="E440" s="0" t="s">
        <v>30</v>
      </c>
      <c r="F440" s="0" t="s">
        <v>566</v>
      </c>
      <c r="G440" s="0" t="s">
        <v>15</v>
      </c>
      <c r="H440" s="0" t="n">
        <v>3.39795627906976</v>
      </c>
      <c r="I440" s="0" t="n">
        <v>164.006831542011</v>
      </c>
      <c r="J440" s="0" t="n">
        <v>792</v>
      </c>
      <c r="K440" s="0" t="n">
        <f aca="false">I440*SUMIFS(syst_chauffage!$H$3:$H$27,syst_chauffage!$B$3:$B$27,D440,syst_chauffage!$C$3:$C$27,E440)</f>
        <v>165.777088806274</v>
      </c>
      <c r="L440" s="12" t="n">
        <f aca="false">H440*SUMIFS(syst_chauffage!$K$3:$K$27,syst_chauffage!$B$3:$B$27,D440,syst_chauffage!$C$3:$C$27,E440)</f>
        <v>3.03986496519792</v>
      </c>
      <c r="N440" s="0" t="str">
        <f aca="false">A440</f>
        <v>Café Hôtel Restaurant</v>
      </c>
      <c r="O440" s="0" t="str">
        <f aca="false">B440</f>
        <v>Restaurant</v>
      </c>
      <c r="P440" s="0" t="str">
        <f aca="false">C440</f>
        <v>Grand restaurant rapide</v>
      </c>
      <c r="Q440" s="0" t="str">
        <f aca="false">D440</f>
        <v>PAC performant</v>
      </c>
      <c r="R440" s="0" t="str">
        <f aca="false">E440</f>
        <v>Electricité</v>
      </c>
      <c r="S440" s="0" t="str">
        <f aca="false">F440</f>
        <v>0226292902</v>
      </c>
      <c r="T440" s="0" t="str">
        <f aca="false">G440</f>
        <v>1</v>
      </c>
      <c r="U440" s="0" t="n">
        <f aca="false">L440</f>
        <v>3.03986496519792</v>
      </c>
      <c r="V440" s="0" t="n">
        <f aca="false">K440</f>
        <v>165.777088806274</v>
      </c>
      <c r="W440" s="0" t="n">
        <f aca="false">J440</f>
        <v>792</v>
      </c>
    </row>
    <row r="441" customFormat="false" ht="12.8" hidden="false" customHeight="false" outlineLevel="0" collapsed="false">
      <c r="A441" s="0" t="s">
        <v>73</v>
      </c>
      <c r="B441" s="0" t="s">
        <v>552</v>
      </c>
      <c r="C441" s="0" t="s">
        <v>553</v>
      </c>
      <c r="D441" s="0" t="s">
        <v>46</v>
      </c>
      <c r="E441" s="0" t="s">
        <v>30</v>
      </c>
      <c r="F441" s="0" t="s">
        <v>567</v>
      </c>
      <c r="G441" s="0" t="s">
        <v>15</v>
      </c>
      <c r="H441" s="0" t="n">
        <v>3.32861023255814</v>
      </c>
      <c r="I441" s="0" t="n">
        <v>75.2601513279259</v>
      </c>
      <c r="J441" s="0" t="n">
        <v>792</v>
      </c>
      <c r="K441" s="0" t="n">
        <f aca="false">I441*SUMIFS(syst_chauffage!$H$3:$H$27,syst_chauffage!$B$3:$B$27,D441,syst_chauffage!$C$3:$C$27,E441)</f>
        <v>130.56939968049</v>
      </c>
      <c r="L441" s="12" t="n">
        <f aca="false">H441*SUMIFS(syst_chauffage!$K$3:$K$27,syst_chauffage!$B$3:$B$27,D441,syst_chauffage!$C$3:$C$27,E441)</f>
        <v>3.00077723502174</v>
      </c>
      <c r="N441" s="0" t="str">
        <f aca="false">A441</f>
        <v>Café Hôtel Restaurant</v>
      </c>
      <c r="O441" s="0" t="str">
        <f aca="false">B441</f>
        <v>Restaurant</v>
      </c>
      <c r="P441" s="0" t="str">
        <f aca="false">C441</f>
        <v>Grand restaurant rapide</v>
      </c>
      <c r="Q441" s="0" t="str">
        <f aca="false">D441</f>
        <v>Rooftop performant</v>
      </c>
      <c r="R441" s="0" t="str">
        <f aca="false">E441</f>
        <v>Electricité</v>
      </c>
      <c r="S441" s="0" t="str">
        <f aca="false">F441</f>
        <v>0226293002</v>
      </c>
      <c r="T441" s="0" t="str">
        <f aca="false">G441</f>
        <v>1</v>
      </c>
      <c r="U441" s="0" t="n">
        <f aca="false">L441</f>
        <v>3.00077723502174</v>
      </c>
      <c r="V441" s="0" t="n">
        <f aca="false">K441</f>
        <v>130.56939968049</v>
      </c>
      <c r="W441" s="0" t="n">
        <f aca="false">J441</f>
        <v>792</v>
      </c>
    </row>
    <row r="442" customFormat="false" ht="12.8" hidden="false" customHeight="false" outlineLevel="0" collapsed="false">
      <c r="A442" s="0" t="s">
        <v>73</v>
      </c>
      <c r="B442" s="0" t="s">
        <v>552</v>
      </c>
      <c r="C442" s="0" t="s">
        <v>568</v>
      </c>
      <c r="D442" s="0" t="s">
        <v>19</v>
      </c>
      <c r="E442" s="0" t="s">
        <v>57</v>
      </c>
      <c r="F442" s="0" t="s">
        <v>569</v>
      </c>
      <c r="G442" s="0" t="s">
        <v>15</v>
      </c>
      <c r="H442" s="0" t="n">
        <v>0.720442141071039</v>
      </c>
      <c r="I442" s="0" t="n">
        <v>35.858702484033</v>
      </c>
      <c r="J442" s="0" t="n">
        <v>0</v>
      </c>
      <c r="K442" s="0" t="n">
        <f aca="false">I442*SUMIFS(syst_chauffage!$H$3:$H$27,syst_chauffage!$B$3:$B$27,D442,syst_chauffage!$C$3:$C$27,E442)</f>
        <v>49.9324067583653</v>
      </c>
      <c r="L442" s="12" t="n">
        <f aca="false">H442*SUMIFS(syst_chauffage!$K$3:$K$27,syst_chauffage!$B$3:$B$27,D442,syst_chauffage!$C$3:$C$27,E442)</f>
        <v>0.720442141071039</v>
      </c>
      <c r="N442" s="0" t="str">
        <f aca="false">A442</f>
        <v>Café Hôtel Restaurant</v>
      </c>
      <c r="O442" s="0" t="str">
        <f aca="false">B442</f>
        <v>Restaurant</v>
      </c>
      <c r="P442" s="0" t="str">
        <f aca="false">C442</f>
        <v>Grand restaurant traditionnel</v>
      </c>
      <c r="Q442" s="0" t="str">
        <f aca="false">D442</f>
        <v>Autre système centralisé</v>
      </c>
      <c r="R442" s="0" t="str">
        <f aca="false">E442</f>
        <v>Autres</v>
      </c>
      <c r="S442" s="0" t="str">
        <f aca="false">F442</f>
        <v>0226300101</v>
      </c>
      <c r="T442" s="0" t="str">
        <f aca="false">G442</f>
        <v>1</v>
      </c>
      <c r="U442" s="0" t="n">
        <f aca="false">L442</f>
        <v>0.720442141071039</v>
      </c>
      <c r="V442" s="0" t="n">
        <f aca="false">K442</f>
        <v>49.9324067583653</v>
      </c>
      <c r="W442" s="0" t="n">
        <f aca="false">J442</f>
        <v>0</v>
      </c>
    </row>
    <row r="443" customFormat="false" ht="12.8" hidden="false" customHeight="false" outlineLevel="0" collapsed="false">
      <c r="A443" s="0" t="s">
        <v>73</v>
      </c>
      <c r="B443" s="0" t="s">
        <v>552</v>
      </c>
      <c r="C443" s="0" t="s">
        <v>568</v>
      </c>
      <c r="D443" s="0" t="s">
        <v>19</v>
      </c>
      <c r="E443" s="0" t="s">
        <v>58</v>
      </c>
      <c r="F443" s="0" t="s">
        <v>570</v>
      </c>
      <c r="G443" s="0" t="s">
        <v>15</v>
      </c>
      <c r="H443" s="0" t="n">
        <v>0.698451417646905</v>
      </c>
      <c r="I443" s="0" t="n">
        <v>35.8734963707387</v>
      </c>
      <c r="J443" s="0" t="n">
        <v>935</v>
      </c>
      <c r="K443" s="0" t="n">
        <f aca="false">I443*SUMIFS(syst_chauffage!$H$3:$H$27,syst_chauffage!$B$3:$B$27,D443,syst_chauffage!$C$3:$C$27,E443)</f>
        <v>59.0100931518658</v>
      </c>
      <c r="L443" s="12" t="n">
        <f aca="false">H443*SUMIFS(syst_chauffage!$K$3:$K$27,syst_chauffage!$B$3:$B$27,D443,syst_chauffage!$C$3:$C$27,E443)</f>
        <v>0.698451417646905</v>
      </c>
      <c r="N443" s="0" t="str">
        <f aca="false">A443</f>
        <v>Café Hôtel Restaurant</v>
      </c>
      <c r="O443" s="0" t="str">
        <f aca="false">B443</f>
        <v>Restaurant</v>
      </c>
      <c r="P443" s="0" t="str">
        <f aca="false">C443</f>
        <v>Grand restaurant traditionnel</v>
      </c>
      <c r="Q443" s="0" t="str">
        <f aca="false">D443</f>
        <v>Autre système centralisé</v>
      </c>
      <c r="R443" s="0" t="str">
        <f aca="false">E443</f>
        <v>Urbain</v>
      </c>
      <c r="S443" s="0" t="str">
        <f aca="false">F443</f>
        <v>0226300106</v>
      </c>
      <c r="T443" s="0" t="str">
        <f aca="false">G443</f>
        <v>1</v>
      </c>
      <c r="U443" s="0" t="n">
        <f aca="false">L443</f>
        <v>0.698451417646905</v>
      </c>
      <c r="V443" s="0" t="n">
        <f aca="false">K443</f>
        <v>59.0100931518658</v>
      </c>
      <c r="W443" s="0" t="n">
        <f aca="false">J443</f>
        <v>935</v>
      </c>
    </row>
    <row r="444" customFormat="false" ht="12.8" hidden="false" customHeight="false" outlineLevel="0" collapsed="false">
      <c r="A444" s="0" t="s">
        <v>73</v>
      </c>
      <c r="B444" s="0" t="s">
        <v>552</v>
      </c>
      <c r="C444" s="0" t="s">
        <v>568</v>
      </c>
      <c r="D444" s="0" t="s">
        <v>22</v>
      </c>
      <c r="E444" s="0" t="s">
        <v>23</v>
      </c>
      <c r="F444" s="0" t="s">
        <v>571</v>
      </c>
      <c r="G444" s="0" t="s">
        <v>15</v>
      </c>
      <c r="H444" s="0" t="n">
        <v>0.571482967080969</v>
      </c>
      <c r="I444" s="0" t="n">
        <v>24.3722343006805</v>
      </c>
      <c r="J444" s="0" t="n">
        <v>0</v>
      </c>
      <c r="K444" s="0" t="n">
        <f aca="false">I444*SUMIFS(syst_chauffage!$H$3:$H$27,syst_chauffage!$B$3:$B$27,D444,syst_chauffage!$C$3:$C$27,E444)</f>
        <v>42.9200531792391</v>
      </c>
      <c r="L444" s="12" t="n">
        <f aca="false">H444*SUMIFS(syst_chauffage!$K$3:$K$27,syst_chauffage!$B$3:$B$27,D444,syst_chauffage!$C$3:$C$27,E444)</f>
        <v>0.571482967080969</v>
      </c>
      <c r="N444" s="0" t="str">
        <f aca="false">A444</f>
        <v>Café Hôtel Restaurant</v>
      </c>
      <c r="O444" s="0" t="str">
        <f aca="false">B444</f>
        <v>Restaurant</v>
      </c>
      <c r="P444" s="0" t="str">
        <f aca="false">C444</f>
        <v>Grand restaurant traditionnel</v>
      </c>
      <c r="Q444" s="0" t="str">
        <f aca="false">D444</f>
        <v>Chaudière fioul</v>
      </c>
      <c r="R444" s="0" t="str">
        <f aca="false">E444</f>
        <v>Fioul</v>
      </c>
      <c r="S444" s="0" t="str">
        <f aca="false">F444</f>
        <v>0226300303</v>
      </c>
      <c r="T444" s="0" t="str">
        <f aca="false">G444</f>
        <v>1</v>
      </c>
      <c r="U444" s="0" t="n">
        <f aca="false">L444</f>
        <v>0.571482967080969</v>
      </c>
      <c r="V444" s="0" t="n">
        <f aca="false">K444</f>
        <v>42.9200531792391</v>
      </c>
      <c r="W444" s="0" t="n">
        <f aca="false">J444</f>
        <v>0</v>
      </c>
    </row>
    <row r="445" customFormat="false" ht="12.8" hidden="false" customHeight="false" outlineLevel="0" collapsed="false">
      <c r="A445" s="0" t="s">
        <v>73</v>
      </c>
      <c r="B445" s="0" t="s">
        <v>552</v>
      </c>
      <c r="C445" s="0" t="s">
        <v>568</v>
      </c>
      <c r="D445" s="0" t="s">
        <v>13</v>
      </c>
      <c r="E445" s="0" t="s">
        <v>14</v>
      </c>
      <c r="F445" s="0" t="s">
        <v>572</v>
      </c>
      <c r="G445" s="0" t="s">
        <v>15</v>
      </c>
      <c r="H445" s="0" t="n">
        <v>0.687177411638383</v>
      </c>
      <c r="I445" s="0" t="n">
        <v>17.4691744773267</v>
      </c>
      <c r="J445" s="0" t="n">
        <v>462</v>
      </c>
      <c r="K445" s="0" t="n">
        <f aca="false">I445*SUMIFS(syst_chauffage!$H$3:$H$27,syst_chauffage!$B$3:$B$27,D445,syst_chauffage!$C$3:$C$27,E445)</f>
        <v>35.2806004249134</v>
      </c>
      <c r="L445" s="12" t="n">
        <f aca="false">H445*SUMIFS(syst_chauffage!$K$3:$K$27,syst_chauffage!$B$3:$B$27,D445,syst_chauffage!$C$3:$C$27,E445)</f>
        <v>0.687177411638383</v>
      </c>
      <c r="N445" s="0" t="str">
        <f aca="false">A445</f>
        <v>Café Hôtel Restaurant</v>
      </c>
      <c r="O445" s="0" t="str">
        <f aca="false">B445</f>
        <v>Restaurant</v>
      </c>
      <c r="P445" s="0" t="str">
        <f aca="false">C445</f>
        <v>Grand restaurant traditionnel</v>
      </c>
      <c r="Q445" s="0" t="str">
        <f aca="false">D445</f>
        <v>Chaudière gaz</v>
      </c>
      <c r="R445" s="0" t="str">
        <f aca="false">E445</f>
        <v>Gaz</v>
      </c>
      <c r="S445" s="0" t="str">
        <f aca="false">F445</f>
        <v>0226300404</v>
      </c>
      <c r="T445" s="0" t="str">
        <f aca="false">G445</f>
        <v>1</v>
      </c>
      <c r="U445" s="0" t="n">
        <f aca="false">L445</f>
        <v>0.687177411638383</v>
      </c>
      <c r="V445" s="0" t="n">
        <f aca="false">K445</f>
        <v>35.2806004249134</v>
      </c>
      <c r="W445" s="0" t="n">
        <f aca="false">J445</f>
        <v>462</v>
      </c>
    </row>
    <row r="446" customFormat="false" ht="12.8" hidden="false" customHeight="false" outlineLevel="0" collapsed="false">
      <c r="A446" s="0" t="s">
        <v>73</v>
      </c>
      <c r="B446" s="0" t="s">
        <v>552</v>
      </c>
      <c r="C446" s="0" t="s">
        <v>568</v>
      </c>
      <c r="D446" s="0" t="s">
        <v>29</v>
      </c>
      <c r="E446" s="0" t="s">
        <v>30</v>
      </c>
      <c r="F446" s="0" t="s">
        <v>573</v>
      </c>
      <c r="G446" s="0" t="s">
        <v>15</v>
      </c>
      <c r="H446" s="0" t="n">
        <v>0.92</v>
      </c>
      <c r="I446" s="0" t="n">
        <v>10.4</v>
      </c>
      <c r="J446" s="0" t="n">
        <v>0</v>
      </c>
      <c r="K446" s="0" t="n">
        <f aca="false">I446*SUMIFS(syst_chauffage!$H$3:$H$27,syst_chauffage!$B$3:$B$27,D446,syst_chauffage!$C$3:$C$27,E446)</f>
        <v>3</v>
      </c>
      <c r="L446" s="12" t="n">
        <f aca="false">H446*SUMIFS(syst_chauffage!$K$3:$K$27,syst_chauffage!$B$3:$B$27,D446,syst_chauffage!$C$3:$C$27,E446)</f>
        <v>0.92</v>
      </c>
      <c r="N446" s="0" t="str">
        <f aca="false">A446</f>
        <v>Café Hôtel Restaurant</v>
      </c>
      <c r="O446" s="0" t="str">
        <f aca="false">B446</f>
        <v>Restaurant</v>
      </c>
      <c r="P446" s="0" t="str">
        <f aca="false">C446</f>
        <v>Grand restaurant traditionnel</v>
      </c>
      <c r="Q446" s="0" t="str">
        <f aca="false">D446</f>
        <v>Electrique direct</v>
      </c>
      <c r="R446" s="0" t="str">
        <f aca="false">E446</f>
        <v>Electricité</v>
      </c>
      <c r="S446" s="0" t="str">
        <f aca="false">F446</f>
        <v>0226300602</v>
      </c>
      <c r="T446" s="0" t="str">
        <f aca="false">G446</f>
        <v>1</v>
      </c>
      <c r="U446" s="0" t="n">
        <f aca="false">L446</f>
        <v>0.92</v>
      </c>
      <c r="V446" s="0" t="n">
        <f aca="false">K446</f>
        <v>3</v>
      </c>
      <c r="W446" s="0" t="n">
        <f aca="false">J446</f>
        <v>0</v>
      </c>
    </row>
    <row r="447" customFormat="false" ht="12.8" hidden="false" customHeight="false" outlineLevel="0" collapsed="false">
      <c r="A447" s="0" t="s">
        <v>73</v>
      </c>
      <c r="B447" s="0" t="s">
        <v>552</v>
      </c>
      <c r="C447" s="0" t="s">
        <v>568</v>
      </c>
      <c r="D447" s="0" t="s">
        <v>36</v>
      </c>
      <c r="E447" s="0" t="s">
        <v>30</v>
      </c>
      <c r="F447" s="0" t="s">
        <v>574</v>
      </c>
      <c r="G447" s="0" t="s">
        <v>15</v>
      </c>
      <c r="H447" s="0" t="n">
        <v>2.94489544186046</v>
      </c>
      <c r="I447" s="0" t="n">
        <v>93.8642236681069</v>
      </c>
      <c r="J447" s="0" t="n">
        <v>738</v>
      </c>
      <c r="K447" s="0" t="n">
        <f aca="false">I447*SUMIFS(syst_chauffage!$H$3:$H$27,syst_chauffage!$B$3:$B$27,D447,syst_chauffage!$C$3:$C$27,E447)</f>
        <v>58.0698625043209</v>
      </c>
      <c r="L447" s="12" t="n">
        <f aca="false">H447*SUMIFS(syst_chauffage!$K$3:$K$27,syst_chauffage!$B$3:$B$27,D447,syst_chauffage!$C$3:$C$27,E447)</f>
        <v>2.47427325480779</v>
      </c>
      <c r="N447" s="0" t="str">
        <f aca="false">A447</f>
        <v>Café Hôtel Restaurant</v>
      </c>
      <c r="O447" s="0" t="str">
        <f aca="false">B447</f>
        <v>Restaurant</v>
      </c>
      <c r="P447" s="0" t="str">
        <f aca="false">C447</f>
        <v>Grand restaurant traditionnel</v>
      </c>
      <c r="Q447" s="0" t="str">
        <f aca="false">D447</f>
        <v>PAC</v>
      </c>
      <c r="R447" s="0" t="str">
        <f aca="false">E447</f>
        <v>Electricité</v>
      </c>
      <c r="S447" s="0" t="str">
        <f aca="false">F447</f>
        <v>0226300902</v>
      </c>
      <c r="T447" s="0" t="str">
        <f aca="false">G447</f>
        <v>1</v>
      </c>
      <c r="U447" s="0" t="n">
        <f aca="false">L447</f>
        <v>2.47427325480779</v>
      </c>
      <c r="V447" s="0" t="n">
        <f aca="false">K447</f>
        <v>58.0698625043209</v>
      </c>
      <c r="W447" s="0" t="n">
        <f aca="false">J447</f>
        <v>738</v>
      </c>
    </row>
    <row r="448" customFormat="false" ht="12.8" hidden="false" customHeight="false" outlineLevel="0" collapsed="false">
      <c r="A448" s="0" t="s">
        <v>73</v>
      </c>
      <c r="B448" s="0" t="s">
        <v>552</v>
      </c>
      <c r="C448" s="0" t="s">
        <v>568</v>
      </c>
      <c r="D448" s="0" t="s">
        <v>42</v>
      </c>
      <c r="E448" s="0" t="s">
        <v>30</v>
      </c>
      <c r="F448" s="0" t="s">
        <v>575</v>
      </c>
      <c r="G448" s="0" t="s">
        <v>15</v>
      </c>
      <c r="H448" s="0" t="n">
        <v>2.80410195348837</v>
      </c>
      <c r="I448" s="0" t="n">
        <v>45.8042451632165</v>
      </c>
      <c r="J448" s="0" t="n">
        <v>738</v>
      </c>
      <c r="K448" s="0" t="n">
        <f aca="false">I448*SUMIFS(syst_chauffage!$H$3:$H$27,syst_chauffage!$B$3:$B$27,D448,syst_chauffage!$C$3:$C$27,E448)</f>
        <v>41.347136475272</v>
      </c>
      <c r="L448" s="12" t="n">
        <f aca="false">H448*SUMIFS(syst_chauffage!$K$3:$K$27,syst_chauffage!$B$3:$B$27,D448,syst_chauffage!$C$3:$C$27,E448)</f>
        <v>2.49996610303434</v>
      </c>
      <c r="N448" s="0" t="str">
        <f aca="false">A448</f>
        <v>Café Hôtel Restaurant</v>
      </c>
      <c r="O448" s="0" t="str">
        <f aca="false">B448</f>
        <v>Restaurant</v>
      </c>
      <c r="P448" s="0" t="str">
        <f aca="false">C448</f>
        <v>Grand restaurant traditionnel</v>
      </c>
      <c r="Q448" s="0" t="str">
        <f aca="false">D448</f>
        <v>Rooftop</v>
      </c>
      <c r="R448" s="0" t="str">
        <f aca="false">E448</f>
        <v>Electricité</v>
      </c>
      <c r="S448" s="0" t="str">
        <f aca="false">F448</f>
        <v>0226301002</v>
      </c>
      <c r="T448" s="0" t="str">
        <f aca="false">G448</f>
        <v>1</v>
      </c>
      <c r="U448" s="0" t="n">
        <f aca="false">L448</f>
        <v>2.49996610303434</v>
      </c>
      <c r="V448" s="0" t="n">
        <f aca="false">K448</f>
        <v>41.347136475272</v>
      </c>
      <c r="W448" s="0" t="n">
        <f aca="false">J448</f>
        <v>738</v>
      </c>
    </row>
    <row r="449" customFormat="false" ht="12.8" hidden="false" customHeight="false" outlineLevel="0" collapsed="false">
      <c r="A449" s="0" t="s">
        <v>73</v>
      </c>
      <c r="B449" s="0" t="s">
        <v>552</v>
      </c>
      <c r="C449" s="0" t="s">
        <v>568</v>
      </c>
      <c r="D449" s="0" t="s">
        <v>51</v>
      </c>
      <c r="E449" s="0" t="s">
        <v>57</v>
      </c>
      <c r="F449" s="0" t="s">
        <v>576</v>
      </c>
      <c r="G449" s="0" t="s">
        <v>15</v>
      </c>
      <c r="H449" s="0" t="n">
        <v>0.831279393543507</v>
      </c>
      <c r="I449" s="0" t="n">
        <v>42.6889315286107</v>
      </c>
      <c r="J449" s="0" t="n">
        <v>0</v>
      </c>
      <c r="K449" s="0" t="n">
        <f aca="false">I449*SUMIFS(syst_chauffage!$H$3:$H$27,syst_chauffage!$B$3:$B$27,D449,syst_chauffage!$C$3:$C$27,E449)</f>
        <v>90.4516071492314</v>
      </c>
      <c r="L449" s="12" t="n">
        <f aca="false">H449*SUMIFS(syst_chauffage!$K$3:$K$27,syst_chauffage!$B$3:$B$27,D449,syst_chauffage!$C$3:$C$27,E449)</f>
        <v>0.831279393543507</v>
      </c>
      <c r="N449" s="0" t="str">
        <f aca="false">A449</f>
        <v>Café Hôtel Restaurant</v>
      </c>
      <c r="O449" s="0" t="str">
        <f aca="false">B449</f>
        <v>Restaurant</v>
      </c>
      <c r="P449" s="0" t="str">
        <f aca="false">C449</f>
        <v>Grand restaurant traditionnel</v>
      </c>
      <c r="Q449" s="0" t="str">
        <f aca="false">D449</f>
        <v>Autre système centralisé performant</v>
      </c>
      <c r="R449" s="0" t="str">
        <f aca="false">E449</f>
        <v>Autres</v>
      </c>
      <c r="S449" s="0" t="str">
        <f aca="false">F449</f>
        <v>0226302101</v>
      </c>
      <c r="T449" s="0" t="str">
        <f aca="false">G449</f>
        <v>1</v>
      </c>
      <c r="U449" s="0" t="n">
        <f aca="false">L449</f>
        <v>0.831279393543507</v>
      </c>
      <c r="V449" s="0" t="n">
        <f aca="false">K449</f>
        <v>90.4516071492314</v>
      </c>
      <c r="W449" s="0" t="n">
        <f aca="false">J449</f>
        <v>0</v>
      </c>
    </row>
    <row r="450" customFormat="false" ht="12.8" hidden="false" customHeight="false" outlineLevel="0" collapsed="false">
      <c r="A450" s="0" t="s">
        <v>73</v>
      </c>
      <c r="B450" s="0" t="s">
        <v>552</v>
      </c>
      <c r="C450" s="0" t="s">
        <v>568</v>
      </c>
      <c r="D450" s="0" t="s">
        <v>51</v>
      </c>
      <c r="E450" s="0" t="s">
        <v>58</v>
      </c>
      <c r="F450" s="0" t="s">
        <v>577</v>
      </c>
      <c r="G450" s="0" t="s">
        <v>15</v>
      </c>
      <c r="H450" s="0" t="n">
        <v>0.805905481900275</v>
      </c>
      <c r="I450" s="0" t="n">
        <v>42.7065432984984</v>
      </c>
      <c r="J450" s="0" t="n">
        <v>935</v>
      </c>
      <c r="K450" s="0" t="n">
        <f aca="false">I450*SUMIFS(syst_chauffage!$H$3:$H$27,syst_chauffage!$B$3:$B$27,D450,syst_chauffage!$C$3:$C$27,E450)</f>
        <v>91.1357423429219</v>
      </c>
      <c r="L450" s="12" t="n">
        <f aca="false">H450*SUMIFS(syst_chauffage!$K$3:$K$27,syst_chauffage!$B$3:$B$27,D450,syst_chauffage!$C$3:$C$27,E450)</f>
        <v>0.805905481900275</v>
      </c>
      <c r="N450" s="0" t="str">
        <f aca="false">A450</f>
        <v>Café Hôtel Restaurant</v>
      </c>
      <c r="O450" s="0" t="str">
        <f aca="false">B450</f>
        <v>Restaurant</v>
      </c>
      <c r="P450" s="0" t="str">
        <f aca="false">C450</f>
        <v>Grand restaurant traditionnel</v>
      </c>
      <c r="Q450" s="0" t="str">
        <f aca="false">D450</f>
        <v>Autre système centralisé performant</v>
      </c>
      <c r="R450" s="0" t="str">
        <f aca="false">E450</f>
        <v>Urbain</v>
      </c>
      <c r="S450" s="0" t="str">
        <f aca="false">F450</f>
        <v>0226302106</v>
      </c>
      <c r="T450" s="0" t="str">
        <f aca="false">G450</f>
        <v>1</v>
      </c>
      <c r="U450" s="0" t="n">
        <f aca="false">L450</f>
        <v>0.805905481900275</v>
      </c>
      <c r="V450" s="0" t="n">
        <f aca="false">K450</f>
        <v>91.1357423429219</v>
      </c>
      <c r="W450" s="0" t="n">
        <f aca="false">J450</f>
        <v>935</v>
      </c>
    </row>
    <row r="451" customFormat="false" ht="12.8" hidden="false" customHeight="false" outlineLevel="0" collapsed="false">
      <c r="A451" s="0" t="s">
        <v>73</v>
      </c>
      <c r="B451" s="0" t="s">
        <v>552</v>
      </c>
      <c r="C451" s="0" t="s">
        <v>568</v>
      </c>
      <c r="D451" s="0" t="s">
        <v>27</v>
      </c>
      <c r="E451" s="0" t="s">
        <v>23</v>
      </c>
      <c r="F451" s="0" t="s">
        <v>578</v>
      </c>
      <c r="G451" s="0" t="s">
        <v>15</v>
      </c>
      <c r="H451" s="0" t="n">
        <v>0.756818940629301</v>
      </c>
      <c r="I451" s="0" t="n">
        <v>29.0145646436672</v>
      </c>
      <c r="J451" s="0" t="n">
        <v>1064</v>
      </c>
      <c r="K451" s="0" t="n">
        <f aca="false">I451*SUMIFS(syst_chauffage!$H$3:$H$27,syst_chauffage!$B$3:$B$27,D451,syst_chauffage!$C$3:$C$27,E451)</f>
        <v>74.4050407491567</v>
      </c>
      <c r="L451" s="12" t="n">
        <f aca="false">H451*SUMIFS(syst_chauffage!$K$3:$K$27,syst_chauffage!$B$3:$B$27,D451,syst_chauffage!$C$3:$C$27,E451)</f>
        <v>0.756818940629301</v>
      </c>
      <c r="N451" s="0" t="str">
        <f aca="false">A451</f>
        <v>Café Hôtel Restaurant</v>
      </c>
      <c r="O451" s="0" t="str">
        <f aca="false">B451</f>
        <v>Restaurant</v>
      </c>
      <c r="P451" s="0" t="str">
        <f aca="false">C451</f>
        <v>Grand restaurant traditionnel</v>
      </c>
      <c r="Q451" s="0" t="str">
        <f aca="false">D451</f>
        <v>Chaudière condensation fioul</v>
      </c>
      <c r="R451" s="0" t="str">
        <f aca="false">E451</f>
        <v>Fioul</v>
      </c>
      <c r="S451" s="0" t="str">
        <f aca="false">F451</f>
        <v>0226302303</v>
      </c>
      <c r="T451" s="0" t="str">
        <f aca="false">G451</f>
        <v>1</v>
      </c>
      <c r="U451" s="0" t="n">
        <f aca="false">L451</f>
        <v>0.756818940629301</v>
      </c>
      <c r="V451" s="0" t="n">
        <f aca="false">K451</f>
        <v>74.4050407491567</v>
      </c>
      <c r="W451" s="0" t="n">
        <f aca="false">J451</f>
        <v>1064</v>
      </c>
    </row>
    <row r="452" customFormat="false" ht="12.8" hidden="false" customHeight="false" outlineLevel="0" collapsed="false">
      <c r="A452" s="0" t="s">
        <v>73</v>
      </c>
      <c r="B452" s="0" t="s">
        <v>552</v>
      </c>
      <c r="C452" s="0" t="s">
        <v>568</v>
      </c>
      <c r="D452" s="0" t="s">
        <v>18</v>
      </c>
      <c r="E452" s="0" t="s">
        <v>14</v>
      </c>
      <c r="F452" s="0" t="s">
        <v>579</v>
      </c>
      <c r="G452" s="0" t="s">
        <v>15</v>
      </c>
      <c r="H452" s="0" t="n">
        <v>0.984414425847987</v>
      </c>
      <c r="I452" s="0" t="n">
        <v>20.7966362825318</v>
      </c>
      <c r="J452" s="0" t="n">
        <v>1064</v>
      </c>
      <c r="K452" s="0" t="n">
        <f aca="false">I452*SUMIFS(syst_chauffage!$H$3:$H$27,syst_chauffage!$B$3:$B$27,D452,syst_chauffage!$C$3:$C$27,E452)</f>
        <v>56.6693556889124</v>
      </c>
      <c r="L452" s="12" t="n">
        <f aca="false">H452*SUMIFS(syst_chauffage!$K$3:$K$27,syst_chauffage!$B$3:$B$27,D452,syst_chauffage!$C$3:$C$27,E452)</f>
        <v>0.956306332775018</v>
      </c>
      <c r="N452" s="0" t="str">
        <f aca="false">A452</f>
        <v>Café Hôtel Restaurant</v>
      </c>
      <c r="O452" s="0" t="str">
        <f aca="false">B452</f>
        <v>Restaurant</v>
      </c>
      <c r="P452" s="0" t="str">
        <f aca="false">C452</f>
        <v>Grand restaurant traditionnel</v>
      </c>
      <c r="Q452" s="0" t="str">
        <f aca="false">D452</f>
        <v>Chaudière condensation gaz</v>
      </c>
      <c r="R452" s="0" t="str">
        <f aca="false">E452</f>
        <v>Gaz</v>
      </c>
      <c r="S452" s="0" t="str">
        <f aca="false">F452</f>
        <v>0226302404</v>
      </c>
      <c r="T452" s="0" t="str">
        <f aca="false">G452</f>
        <v>1</v>
      </c>
      <c r="U452" s="0" t="n">
        <f aca="false">L452</f>
        <v>0.956306332775018</v>
      </c>
      <c r="V452" s="0" t="n">
        <f aca="false">K452</f>
        <v>56.6693556889124</v>
      </c>
      <c r="W452" s="0" t="n">
        <f aca="false">J452</f>
        <v>1064</v>
      </c>
    </row>
    <row r="453" customFormat="false" ht="12.8" hidden="false" customHeight="false" outlineLevel="0" collapsed="false">
      <c r="A453" s="0" t="s">
        <v>73</v>
      </c>
      <c r="B453" s="0" t="s">
        <v>552</v>
      </c>
      <c r="C453" s="0" t="s">
        <v>568</v>
      </c>
      <c r="D453" s="0" t="s">
        <v>32</v>
      </c>
      <c r="E453" s="0" t="s">
        <v>30</v>
      </c>
      <c r="F453" s="0" t="s">
        <v>580</v>
      </c>
      <c r="G453" s="0" t="s">
        <v>15</v>
      </c>
      <c r="H453" s="0" t="n">
        <v>1</v>
      </c>
      <c r="I453" s="0" t="n">
        <v>12</v>
      </c>
      <c r="J453" s="0" t="n">
        <v>0</v>
      </c>
      <c r="K453" s="0" t="n">
        <f aca="false">I453*SUMIFS(syst_chauffage!$H$3:$H$27,syst_chauffage!$B$3:$B$27,D453,syst_chauffage!$C$3:$C$27,E453)</f>
        <v>12</v>
      </c>
      <c r="L453" s="12" t="n">
        <f aca="false">H453*SUMIFS(syst_chauffage!$K$3:$K$27,syst_chauffage!$B$3:$B$27,D453,syst_chauffage!$C$3:$C$27,E453)</f>
        <v>1</v>
      </c>
      <c r="N453" s="0" t="str">
        <f aca="false">A453</f>
        <v>Café Hôtel Restaurant</v>
      </c>
      <c r="O453" s="0" t="str">
        <f aca="false">B453</f>
        <v>Restaurant</v>
      </c>
      <c r="P453" s="0" t="str">
        <f aca="false">C453</f>
        <v>Grand restaurant traditionnel</v>
      </c>
      <c r="Q453" s="0" t="str">
        <f aca="false">D453</f>
        <v>Electrique direct performant</v>
      </c>
      <c r="R453" s="0" t="str">
        <f aca="false">E453</f>
        <v>Electricité</v>
      </c>
      <c r="S453" s="0" t="str">
        <f aca="false">F453</f>
        <v>0226302602</v>
      </c>
      <c r="T453" s="0" t="str">
        <f aca="false">G453</f>
        <v>1</v>
      </c>
      <c r="U453" s="0" t="n">
        <f aca="false">L453</f>
        <v>1</v>
      </c>
      <c r="V453" s="0" t="n">
        <f aca="false">K453</f>
        <v>12</v>
      </c>
      <c r="W453" s="0" t="n">
        <f aca="false">J453</f>
        <v>0</v>
      </c>
    </row>
    <row r="454" customFormat="false" ht="12.8" hidden="false" customHeight="false" outlineLevel="0" collapsed="false">
      <c r="A454" s="0" t="s">
        <v>73</v>
      </c>
      <c r="B454" s="0" t="s">
        <v>552</v>
      </c>
      <c r="C454" s="0" t="s">
        <v>568</v>
      </c>
      <c r="D454" s="0" t="s">
        <v>38</v>
      </c>
      <c r="E454" s="0" t="s">
        <v>30</v>
      </c>
      <c r="F454" s="0" t="s">
        <v>581</v>
      </c>
      <c r="G454" s="0" t="s">
        <v>15</v>
      </c>
      <c r="H454" s="0" t="n">
        <v>3.39795627906976</v>
      </c>
      <c r="I454" s="0" t="n">
        <v>111.743123414413</v>
      </c>
      <c r="J454" s="0" t="n">
        <v>792</v>
      </c>
      <c r="K454" s="0" t="n">
        <f aca="false">I454*SUMIFS(syst_chauffage!$H$3:$H$27,syst_chauffage!$B$3:$B$27,D454,syst_chauffage!$C$3:$C$27,E454)</f>
        <v>112.949256562014</v>
      </c>
      <c r="L454" s="12" t="n">
        <f aca="false">H454*SUMIFS(syst_chauffage!$K$3:$K$27,syst_chauffage!$B$3:$B$27,D454,syst_chauffage!$C$3:$C$27,E454)</f>
        <v>3.03986496519792</v>
      </c>
      <c r="N454" s="0" t="str">
        <f aca="false">A454</f>
        <v>Café Hôtel Restaurant</v>
      </c>
      <c r="O454" s="0" t="str">
        <f aca="false">B454</f>
        <v>Restaurant</v>
      </c>
      <c r="P454" s="0" t="str">
        <f aca="false">C454</f>
        <v>Grand restaurant traditionnel</v>
      </c>
      <c r="Q454" s="0" t="str">
        <f aca="false">D454</f>
        <v>PAC performant</v>
      </c>
      <c r="R454" s="0" t="str">
        <f aca="false">E454</f>
        <v>Electricité</v>
      </c>
      <c r="S454" s="0" t="str">
        <f aca="false">F454</f>
        <v>0226302902</v>
      </c>
      <c r="T454" s="0" t="str">
        <f aca="false">G454</f>
        <v>1</v>
      </c>
      <c r="U454" s="0" t="n">
        <f aca="false">L454</f>
        <v>3.03986496519792</v>
      </c>
      <c r="V454" s="0" t="n">
        <f aca="false">K454</f>
        <v>112.949256562014</v>
      </c>
      <c r="W454" s="0" t="n">
        <f aca="false">J454</f>
        <v>792</v>
      </c>
    </row>
    <row r="455" customFormat="false" ht="12.8" hidden="false" customHeight="false" outlineLevel="0" collapsed="false">
      <c r="A455" s="0" t="s">
        <v>73</v>
      </c>
      <c r="B455" s="0" t="s">
        <v>552</v>
      </c>
      <c r="C455" s="0" t="s">
        <v>568</v>
      </c>
      <c r="D455" s="0" t="s">
        <v>46</v>
      </c>
      <c r="E455" s="0" t="s">
        <v>30</v>
      </c>
      <c r="F455" s="0" t="s">
        <v>582</v>
      </c>
      <c r="G455" s="0" t="s">
        <v>15</v>
      </c>
      <c r="H455" s="0" t="n">
        <v>3.32861023255814</v>
      </c>
      <c r="I455" s="0" t="n">
        <v>54.5288632895435</v>
      </c>
      <c r="J455" s="0" t="n">
        <v>792</v>
      </c>
      <c r="K455" s="0" t="n">
        <f aca="false">I455*SUMIFS(syst_chauffage!$H$3:$H$27,syst_chauffage!$B$3:$B$27,D455,syst_chauffage!$C$3:$C$27,E455)</f>
        <v>94.6025329387471</v>
      </c>
      <c r="L455" s="12" t="n">
        <f aca="false">H455*SUMIFS(syst_chauffage!$K$3:$K$27,syst_chauffage!$B$3:$B$27,D455,syst_chauffage!$C$3:$C$27,E455)</f>
        <v>3.00077723502174</v>
      </c>
      <c r="N455" s="0" t="str">
        <f aca="false">A455</f>
        <v>Café Hôtel Restaurant</v>
      </c>
      <c r="O455" s="0" t="str">
        <f aca="false">B455</f>
        <v>Restaurant</v>
      </c>
      <c r="P455" s="0" t="str">
        <f aca="false">C455</f>
        <v>Grand restaurant traditionnel</v>
      </c>
      <c r="Q455" s="0" t="str">
        <f aca="false">D455</f>
        <v>Rooftop performant</v>
      </c>
      <c r="R455" s="0" t="str">
        <f aca="false">E455</f>
        <v>Electricité</v>
      </c>
      <c r="S455" s="0" t="str">
        <f aca="false">F455</f>
        <v>0226303002</v>
      </c>
      <c r="T455" s="0" t="str">
        <f aca="false">G455</f>
        <v>1</v>
      </c>
      <c r="U455" s="0" t="n">
        <f aca="false">L455</f>
        <v>3.00077723502174</v>
      </c>
      <c r="V455" s="0" t="n">
        <f aca="false">K455</f>
        <v>94.6025329387471</v>
      </c>
      <c r="W455" s="0" t="n">
        <f aca="false">J455</f>
        <v>792</v>
      </c>
    </row>
    <row r="456" customFormat="false" ht="12.8" hidden="false" customHeight="false" outlineLevel="0" collapsed="false">
      <c r="A456" s="0" t="s">
        <v>73</v>
      </c>
      <c r="B456" s="0" t="s">
        <v>552</v>
      </c>
      <c r="C456" s="0" t="s">
        <v>583</v>
      </c>
      <c r="D456" s="0" t="s">
        <v>19</v>
      </c>
      <c r="E456" s="0" t="s">
        <v>57</v>
      </c>
      <c r="F456" s="0" t="s">
        <v>584</v>
      </c>
      <c r="G456" s="0" t="s">
        <v>15</v>
      </c>
      <c r="H456" s="0" t="n">
        <v>0.731296597609838</v>
      </c>
      <c r="I456" s="0" t="n">
        <v>77.469</v>
      </c>
      <c r="J456" s="0" t="n">
        <v>0</v>
      </c>
      <c r="K456" s="0" t="n">
        <f aca="false">I456*SUMIFS(syst_chauffage!$H$3:$H$27,syst_chauffage!$B$3:$B$27,D456,syst_chauffage!$C$3:$C$27,E456)</f>
        <v>107.8737754353</v>
      </c>
      <c r="L456" s="12" t="n">
        <f aca="false">H456*SUMIFS(syst_chauffage!$K$3:$K$27,syst_chauffage!$B$3:$B$27,D456,syst_chauffage!$C$3:$C$27,E456)</f>
        <v>0.731296597609838</v>
      </c>
      <c r="N456" s="0" t="str">
        <f aca="false">A456</f>
        <v>Café Hôtel Restaurant</v>
      </c>
      <c r="O456" s="0" t="str">
        <f aca="false">B456</f>
        <v>Restaurant</v>
      </c>
      <c r="P456" s="0" t="str">
        <f aca="false">C456</f>
        <v>Petit restaurant rapide</v>
      </c>
      <c r="Q456" s="0" t="str">
        <f aca="false">D456</f>
        <v>Autre système centralisé</v>
      </c>
      <c r="R456" s="0" t="str">
        <f aca="false">E456</f>
        <v>Autres</v>
      </c>
      <c r="S456" s="0" t="str">
        <f aca="false">F456</f>
        <v>0226770101</v>
      </c>
      <c r="T456" s="0" t="str">
        <f aca="false">G456</f>
        <v>1</v>
      </c>
      <c r="U456" s="0" t="n">
        <f aca="false">L456</f>
        <v>0.731296597609838</v>
      </c>
      <c r="V456" s="0" t="n">
        <f aca="false">K456</f>
        <v>107.8737754353</v>
      </c>
      <c r="W456" s="0" t="n">
        <f aca="false">J456</f>
        <v>0</v>
      </c>
    </row>
    <row r="457" customFormat="false" ht="12.8" hidden="false" customHeight="false" outlineLevel="0" collapsed="false">
      <c r="A457" s="0" t="s">
        <v>73</v>
      </c>
      <c r="B457" s="0" t="s">
        <v>552</v>
      </c>
      <c r="C457" s="0" t="s">
        <v>583</v>
      </c>
      <c r="D457" s="0" t="s">
        <v>19</v>
      </c>
      <c r="E457" s="0" t="s">
        <v>58</v>
      </c>
      <c r="F457" s="0" t="s">
        <v>585</v>
      </c>
      <c r="G457" s="0" t="s">
        <v>15</v>
      </c>
      <c r="H457" s="0" t="n">
        <v>0.70631871745058</v>
      </c>
      <c r="I457" s="0" t="n">
        <v>77.469</v>
      </c>
      <c r="J457" s="0" t="n">
        <v>935</v>
      </c>
      <c r="K457" s="0" t="n">
        <f aca="false">I457*SUMIFS(syst_chauffage!$H$3:$H$27,syst_chauffage!$B$3:$B$27,D457,syst_chauffage!$C$3:$C$27,E457)</f>
        <v>127.432599798405</v>
      </c>
      <c r="L457" s="12" t="n">
        <f aca="false">H457*SUMIFS(syst_chauffage!$K$3:$K$27,syst_chauffage!$B$3:$B$27,D457,syst_chauffage!$C$3:$C$27,E457)</f>
        <v>0.70631871745058</v>
      </c>
      <c r="N457" s="0" t="str">
        <f aca="false">A457</f>
        <v>Café Hôtel Restaurant</v>
      </c>
      <c r="O457" s="0" t="str">
        <f aca="false">B457</f>
        <v>Restaurant</v>
      </c>
      <c r="P457" s="0" t="str">
        <f aca="false">C457</f>
        <v>Petit restaurant rapide</v>
      </c>
      <c r="Q457" s="0" t="str">
        <f aca="false">D457</f>
        <v>Autre système centralisé</v>
      </c>
      <c r="R457" s="0" t="str">
        <f aca="false">E457</f>
        <v>Urbain</v>
      </c>
      <c r="S457" s="0" t="str">
        <f aca="false">F457</f>
        <v>0226770106</v>
      </c>
      <c r="T457" s="0" t="str">
        <f aca="false">G457</f>
        <v>1</v>
      </c>
      <c r="U457" s="0" t="n">
        <f aca="false">L457</f>
        <v>0.70631871745058</v>
      </c>
      <c r="V457" s="0" t="n">
        <f aca="false">K457</f>
        <v>127.432599798405</v>
      </c>
      <c r="W457" s="0" t="n">
        <f aca="false">J457</f>
        <v>935</v>
      </c>
    </row>
    <row r="458" customFormat="false" ht="12.8" hidden="false" customHeight="false" outlineLevel="0" collapsed="false">
      <c r="A458" s="0" t="s">
        <v>73</v>
      </c>
      <c r="B458" s="0" t="s">
        <v>552</v>
      </c>
      <c r="C458" s="0" t="s">
        <v>583</v>
      </c>
      <c r="D458" s="0" t="s">
        <v>22</v>
      </c>
      <c r="E458" s="0" t="s">
        <v>23</v>
      </c>
      <c r="F458" s="0" t="s">
        <v>586</v>
      </c>
      <c r="G458" s="0" t="s">
        <v>15</v>
      </c>
      <c r="H458" s="0" t="n">
        <v>0.554107504523336</v>
      </c>
      <c r="I458" s="0" t="n">
        <v>84.32592</v>
      </c>
      <c r="J458" s="0" t="n">
        <v>0</v>
      </c>
      <c r="K458" s="0" t="n">
        <f aca="false">I458*SUMIFS(syst_chauffage!$H$3:$H$27,syst_chauffage!$B$3:$B$27,D458,syst_chauffage!$C$3:$C$27,E458)</f>
        <v>148.499843146806</v>
      </c>
      <c r="L458" s="12" t="n">
        <f aca="false">H458*SUMIFS(syst_chauffage!$K$3:$K$27,syst_chauffage!$B$3:$B$27,D458,syst_chauffage!$C$3:$C$27,E458)</f>
        <v>0.554107504523336</v>
      </c>
      <c r="N458" s="0" t="str">
        <f aca="false">A458</f>
        <v>Café Hôtel Restaurant</v>
      </c>
      <c r="O458" s="0" t="str">
        <f aca="false">B458</f>
        <v>Restaurant</v>
      </c>
      <c r="P458" s="0" t="str">
        <f aca="false">C458</f>
        <v>Petit restaurant rapide</v>
      </c>
      <c r="Q458" s="0" t="str">
        <f aca="false">D458</f>
        <v>Chaudière fioul</v>
      </c>
      <c r="R458" s="0" t="str">
        <f aca="false">E458</f>
        <v>Fioul</v>
      </c>
      <c r="S458" s="0" t="str">
        <f aca="false">F458</f>
        <v>0226770303</v>
      </c>
      <c r="T458" s="0" t="str">
        <f aca="false">G458</f>
        <v>1</v>
      </c>
      <c r="U458" s="0" t="n">
        <f aca="false">L458</f>
        <v>0.554107504523336</v>
      </c>
      <c r="V458" s="0" t="n">
        <f aca="false">K458</f>
        <v>148.499843146806</v>
      </c>
      <c r="W458" s="0" t="n">
        <f aca="false">J458</f>
        <v>0</v>
      </c>
    </row>
    <row r="459" customFormat="false" ht="12.8" hidden="false" customHeight="false" outlineLevel="0" collapsed="false">
      <c r="A459" s="0" t="s">
        <v>73</v>
      </c>
      <c r="B459" s="0" t="s">
        <v>552</v>
      </c>
      <c r="C459" s="0" t="s">
        <v>583</v>
      </c>
      <c r="D459" s="0" t="s">
        <v>13</v>
      </c>
      <c r="E459" s="0" t="s">
        <v>14</v>
      </c>
      <c r="F459" s="0" t="s">
        <v>587</v>
      </c>
      <c r="G459" s="0" t="s">
        <v>15</v>
      </c>
      <c r="H459" s="0" t="n">
        <v>0.669811894775165</v>
      </c>
      <c r="I459" s="0" t="n">
        <v>84.32592</v>
      </c>
      <c r="J459" s="0" t="n">
        <v>392</v>
      </c>
      <c r="K459" s="0" t="n">
        <f aca="false">I459*SUMIFS(syst_chauffage!$H$3:$H$27,syst_chauffage!$B$3:$B$27,D459,syst_chauffage!$C$3:$C$27,E459)</f>
        <v>170.303931238683</v>
      </c>
      <c r="L459" s="12" t="n">
        <f aca="false">H459*SUMIFS(syst_chauffage!$K$3:$K$27,syst_chauffage!$B$3:$B$27,D459,syst_chauffage!$C$3:$C$27,E459)</f>
        <v>0.669811894775165</v>
      </c>
      <c r="N459" s="0" t="str">
        <f aca="false">A459</f>
        <v>Café Hôtel Restaurant</v>
      </c>
      <c r="O459" s="0" t="str">
        <f aca="false">B459</f>
        <v>Restaurant</v>
      </c>
      <c r="P459" s="0" t="str">
        <f aca="false">C459</f>
        <v>Petit restaurant rapide</v>
      </c>
      <c r="Q459" s="0" t="str">
        <f aca="false">D459</f>
        <v>Chaudière gaz</v>
      </c>
      <c r="R459" s="0" t="str">
        <f aca="false">E459</f>
        <v>Gaz</v>
      </c>
      <c r="S459" s="0" t="str">
        <f aca="false">F459</f>
        <v>0226770404</v>
      </c>
      <c r="T459" s="0" t="str">
        <f aca="false">G459</f>
        <v>1</v>
      </c>
      <c r="U459" s="0" t="n">
        <f aca="false">L459</f>
        <v>0.669811894775165</v>
      </c>
      <c r="V459" s="0" t="n">
        <f aca="false">K459</f>
        <v>170.303931238683</v>
      </c>
      <c r="W459" s="0" t="n">
        <f aca="false">J459</f>
        <v>392</v>
      </c>
    </row>
    <row r="460" customFormat="false" ht="12.8" hidden="false" customHeight="false" outlineLevel="0" collapsed="false">
      <c r="A460" s="0" t="s">
        <v>73</v>
      </c>
      <c r="B460" s="0" t="s">
        <v>552</v>
      </c>
      <c r="C460" s="0" t="s">
        <v>583</v>
      </c>
      <c r="D460" s="0" t="s">
        <v>29</v>
      </c>
      <c r="E460" s="0" t="s">
        <v>30</v>
      </c>
      <c r="F460" s="0" t="s">
        <v>588</v>
      </c>
      <c r="G460" s="0" t="s">
        <v>15</v>
      </c>
      <c r="H460" s="0" t="n">
        <v>0.92</v>
      </c>
      <c r="I460" s="0" t="n">
        <v>10.4</v>
      </c>
      <c r="J460" s="0" t="n">
        <v>0</v>
      </c>
      <c r="K460" s="0" t="n">
        <f aca="false">I460*SUMIFS(syst_chauffage!$H$3:$H$27,syst_chauffage!$B$3:$B$27,D460,syst_chauffage!$C$3:$C$27,E460)</f>
        <v>3</v>
      </c>
      <c r="L460" s="12" t="n">
        <f aca="false">H460*SUMIFS(syst_chauffage!$K$3:$K$27,syst_chauffage!$B$3:$B$27,D460,syst_chauffage!$C$3:$C$27,E460)</f>
        <v>0.92</v>
      </c>
      <c r="N460" s="0" t="str">
        <f aca="false">A460</f>
        <v>Café Hôtel Restaurant</v>
      </c>
      <c r="O460" s="0" t="str">
        <f aca="false">B460</f>
        <v>Restaurant</v>
      </c>
      <c r="P460" s="0" t="str">
        <f aca="false">C460</f>
        <v>Petit restaurant rapide</v>
      </c>
      <c r="Q460" s="0" t="str">
        <f aca="false">D460</f>
        <v>Electrique direct</v>
      </c>
      <c r="R460" s="0" t="str">
        <f aca="false">E460</f>
        <v>Electricité</v>
      </c>
      <c r="S460" s="0" t="str">
        <f aca="false">F460</f>
        <v>0226770602</v>
      </c>
      <c r="T460" s="0" t="str">
        <f aca="false">G460</f>
        <v>1</v>
      </c>
      <c r="U460" s="0" t="n">
        <f aca="false">L460</f>
        <v>0.92</v>
      </c>
      <c r="V460" s="0" t="n">
        <f aca="false">K460</f>
        <v>3</v>
      </c>
      <c r="W460" s="0" t="n">
        <f aca="false">J460</f>
        <v>0</v>
      </c>
    </row>
    <row r="461" customFormat="false" ht="12.8" hidden="false" customHeight="false" outlineLevel="0" collapsed="false">
      <c r="A461" s="0" t="s">
        <v>73</v>
      </c>
      <c r="B461" s="0" t="s">
        <v>552</v>
      </c>
      <c r="C461" s="0" t="s">
        <v>583</v>
      </c>
      <c r="D461" s="0" t="s">
        <v>36</v>
      </c>
      <c r="E461" s="0" t="s">
        <v>30</v>
      </c>
      <c r="F461" s="0" t="s">
        <v>589</v>
      </c>
      <c r="G461" s="0" t="s">
        <v>15</v>
      </c>
      <c r="H461" s="0" t="n">
        <v>2.94489544186046</v>
      </c>
      <c r="I461" s="0" t="n">
        <v>49.4339252735619</v>
      </c>
      <c r="J461" s="0" t="n">
        <v>738</v>
      </c>
      <c r="K461" s="0" t="n">
        <f aca="false">I461*SUMIFS(syst_chauffage!$H$3:$H$27,syst_chauffage!$B$3:$B$27,D461,syst_chauffage!$C$3:$C$27,E461)</f>
        <v>30.5826984073804</v>
      </c>
      <c r="L461" s="12" t="n">
        <f aca="false">H461*SUMIFS(syst_chauffage!$K$3:$K$27,syst_chauffage!$B$3:$B$27,D461,syst_chauffage!$C$3:$C$27,E461)</f>
        <v>2.47427325480779</v>
      </c>
      <c r="N461" s="0" t="str">
        <f aca="false">A461</f>
        <v>Café Hôtel Restaurant</v>
      </c>
      <c r="O461" s="0" t="str">
        <f aca="false">B461</f>
        <v>Restaurant</v>
      </c>
      <c r="P461" s="0" t="str">
        <f aca="false">C461</f>
        <v>Petit restaurant rapide</v>
      </c>
      <c r="Q461" s="0" t="str">
        <f aca="false">D461</f>
        <v>PAC</v>
      </c>
      <c r="R461" s="0" t="str">
        <f aca="false">E461</f>
        <v>Electricité</v>
      </c>
      <c r="S461" s="0" t="str">
        <f aca="false">F461</f>
        <v>0226770902</v>
      </c>
      <c r="T461" s="0" t="str">
        <f aca="false">G461</f>
        <v>1</v>
      </c>
      <c r="U461" s="0" t="n">
        <f aca="false">L461</f>
        <v>2.47427325480779</v>
      </c>
      <c r="V461" s="0" t="n">
        <f aca="false">K461</f>
        <v>30.5826984073804</v>
      </c>
      <c r="W461" s="0" t="n">
        <f aca="false">J461</f>
        <v>738</v>
      </c>
    </row>
    <row r="462" customFormat="false" ht="12.8" hidden="false" customHeight="false" outlineLevel="0" collapsed="false">
      <c r="A462" s="0" t="s">
        <v>73</v>
      </c>
      <c r="B462" s="0" t="s">
        <v>552</v>
      </c>
      <c r="C462" s="0" t="s">
        <v>583</v>
      </c>
      <c r="D462" s="0" t="s">
        <v>42</v>
      </c>
      <c r="E462" s="0" t="s">
        <v>30</v>
      </c>
      <c r="F462" s="0" t="s">
        <v>590</v>
      </c>
      <c r="G462" s="0" t="s">
        <v>15</v>
      </c>
      <c r="H462" s="0" t="n">
        <v>2.80410195348837</v>
      </c>
      <c r="I462" s="0" t="n">
        <v>139.71027</v>
      </c>
      <c r="J462" s="0" t="n">
        <v>738</v>
      </c>
      <c r="K462" s="0" t="n">
        <f aca="false">I462*SUMIFS(syst_chauffage!$H$3:$H$27,syst_chauffage!$B$3:$B$27,D462,syst_chauffage!$C$3:$C$27,E462)</f>
        <v>126.11537598978</v>
      </c>
      <c r="L462" s="12" t="n">
        <f aca="false">H462*SUMIFS(syst_chauffage!$K$3:$K$27,syst_chauffage!$B$3:$B$27,D462,syst_chauffage!$C$3:$C$27,E462)</f>
        <v>2.49996610303434</v>
      </c>
      <c r="N462" s="0" t="str">
        <f aca="false">A462</f>
        <v>Café Hôtel Restaurant</v>
      </c>
      <c r="O462" s="0" t="str">
        <f aca="false">B462</f>
        <v>Restaurant</v>
      </c>
      <c r="P462" s="0" t="str">
        <f aca="false">C462</f>
        <v>Petit restaurant rapide</v>
      </c>
      <c r="Q462" s="0" t="str">
        <f aca="false">D462</f>
        <v>Rooftop</v>
      </c>
      <c r="R462" s="0" t="str">
        <f aca="false">E462</f>
        <v>Electricité</v>
      </c>
      <c r="S462" s="0" t="str">
        <f aca="false">F462</f>
        <v>0226771002</v>
      </c>
      <c r="T462" s="0" t="str">
        <f aca="false">G462</f>
        <v>1</v>
      </c>
      <c r="U462" s="0" t="n">
        <f aca="false">L462</f>
        <v>2.49996610303434</v>
      </c>
      <c r="V462" s="0" t="n">
        <f aca="false">K462</f>
        <v>126.11537598978</v>
      </c>
      <c r="W462" s="0" t="n">
        <f aca="false">J462</f>
        <v>738</v>
      </c>
    </row>
    <row r="463" customFormat="false" ht="12.8" hidden="false" customHeight="false" outlineLevel="0" collapsed="false">
      <c r="A463" s="0" t="s">
        <v>73</v>
      </c>
      <c r="B463" s="0" t="s">
        <v>552</v>
      </c>
      <c r="C463" s="0" t="s">
        <v>583</v>
      </c>
      <c r="D463" s="0" t="s">
        <v>51</v>
      </c>
      <c r="E463" s="0" t="s">
        <v>57</v>
      </c>
      <c r="F463" s="0" t="s">
        <v>591</v>
      </c>
      <c r="G463" s="0" t="s">
        <v>15</v>
      </c>
      <c r="H463" s="0" t="n">
        <v>0.84380376647289</v>
      </c>
      <c r="I463" s="0" t="n">
        <v>92.225</v>
      </c>
      <c r="J463" s="0" t="n">
        <v>0</v>
      </c>
      <c r="K463" s="0" t="n">
        <f aca="false">I463*SUMIFS(syst_chauffage!$H$3:$H$27,syst_chauffage!$B$3:$B$27,D463,syst_chauffage!$C$3:$C$27,E463)</f>
        <v>195.411296807628</v>
      </c>
      <c r="L463" s="12" t="n">
        <f aca="false">H463*SUMIFS(syst_chauffage!$K$3:$K$27,syst_chauffage!$B$3:$B$27,D463,syst_chauffage!$C$3:$C$27,E463)</f>
        <v>0.84380376647289</v>
      </c>
      <c r="N463" s="0" t="str">
        <f aca="false">A463</f>
        <v>Café Hôtel Restaurant</v>
      </c>
      <c r="O463" s="0" t="str">
        <f aca="false">B463</f>
        <v>Restaurant</v>
      </c>
      <c r="P463" s="0" t="str">
        <f aca="false">C463</f>
        <v>Petit restaurant rapide</v>
      </c>
      <c r="Q463" s="0" t="str">
        <f aca="false">D463</f>
        <v>Autre système centralisé performant</v>
      </c>
      <c r="R463" s="0" t="str">
        <f aca="false">E463</f>
        <v>Autres</v>
      </c>
      <c r="S463" s="0" t="str">
        <f aca="false">F463</f>
        <v>0226772101</v>
      </c>
      <c r="T463" s="0" t="str">
        <f aca="false">G463</f>
        <v>1</v>
      </c>
      <c r="U463" s="0" t="n">
        <f aca="false">L463</f>
        <v>0.84380376647289</v>
      </c>
      <c r="V463" s="0" t="n">
        <f aca="false">K463</f>
        <v>195.411296807628</v>
      </c>
      <c r="W463" s="0" t="n">
        <f aca="false">J463</f>
        <v>0</v>
      </c>
    </row>
    <row r="464" customFormat="false" ht="12.8" hidden="false" customHeight="false" outlineLevel="0" collapsed="false">
      <c r="A464" s="0" t="s">
        <v>73</v>
      </c>
      <c r="B464" s="0" t="s">
        <v>552</v>
      </c>
      <c r="C464" s="0" t="s">
        <v>583</v>
      </c>
      <c r="D464" s="0" t="s">
        <v>51</v>
      </c>
      <c r="E464" s="0" t="s">
        <v>58</v>
      </c>
      <c r="F464" s="0" t="s">
        <v>592</v>
      </c>
      <c r="G464" s="0" t="s">
        <v>15</v>
      </c>
      <c r="H464" s="0" t="n">
        <v>0.8149831355199</v>
      </c>
      <c r="I464" s="0" t="n">
        <v>92.225</v>
      </c>
      <c r="J464" s="0" t="n">
        <v>935</v>
      </c>
      <c r="K464" s="0" t="n">
        <f aca="false">I464*SUMIFS(syst_chauffage!$H$3:$H$27,syst_chauffage!$B$3:$B$27,D464,syst_chauffage!$C$3:$C$27,E464)</f>
        <v>196.8081045293</v>
      </c>
      <c r="L464" s="12" t="n">
        <f aca="false">H464*SUMIFS(syst_chauffage!$K$3:$K$27,syst_chauffage!$B$3:$B$27,D464,syst_chauffage!$C$3:$C$27,E464)</f>
        <v>0.8149831355199</v>
      </c>
      <c r="N464" s="0" t="str">
        <f aca="false">A464</f>
        <v>Café Hôtel Restaurant</v>
      </c>
      <c r="O464" s="0" t="str">
        <f aca="false">B464</f>
        <v>Restaurant</v>
      </c>
      <c r="P464" s="0" t="str">
        <f aca="false">C464</f>
        <v>Petit restaurant rapide</v>
      </c>
      <c r="Q464" s="0" t="str">
        <f aca="false">D464</f>
        <v>Autre système centralisé performant</v>
      </c>
      <c r="R464" s="0" t="str">
        <f aca="false">E464</f>
        <v>Urbain</v>
      </c>
      <c r="S464" s="0" t="str">
        <f aca="false">F464</f>
        <v>0226772106</v>
      </c>
      <c r="T464" s="0" t="str">
        <f aca="false">G464</f>
        <v>1</v>
      </c>
      <c r="U464" s="0" t="n">
        <f aca="false">L464</f>
        <v>0.8149831355199</v>
      </c>
      <c r="V464" s="0" t="n">
        <f aca="false">K464</f>
        <v>196.8081045293</v>
      </c>
      <c r="W464" s="0" t="n">
        <f aca="false">J464</f>
        <v>935</v>
      </c>
    </row>
    <row r="465" customFormat="false" ht="12.8" hidden="false" customHeight="false" outlineLevel="0" collapsed="false">
      <c r="A465" s="0" t="s">
        <v>73</v>
      </c>
      <c r="B465" s="0" t="s">
        <v>552</v>
      </c>
      <c r="C465" s="0" t="s">
        <v>583</v>
      </c>
      <c r="D465" s="0" t="s">
        <v>27</v>
      </c>
      <c r="E465" s="0" t="s">
        <v>23</v>
      </c>
      <c r="F465" s="0" t="s">
        <v>593</v>
      </c>
      <c r="G465" s="0" t="s">
        <v>15</v>
      </c>
      <c r="H465" s="0" t="n">
        <v>0.746284322795158</v>
      </c>
      <c r="I465" s="0" t="n">
        <v>100.388</v>
      </c>
      <c r="J465" s="0" t="n">
        <v>882</v>
      </c>
      <c r="K465" s="0" t="n">
        <f aca="false">I465*SUMIFS(syst_chauffage!$H$3:$H$27,syst_chauffage!$B$3:$B$27,D465,syst_chauffage!$C$3:$C$27,E465)</f>
        <v>257.435302664678</v>
      </c>
      <c r="L465" s="12" t="n">
        <f aca="false">H465*SUMIFS(syst_chauffage!$K$3:$K$27,syst_chauffage!$B$3:$B$27,D465,syst_chauffage!$C$3:$C$27,E465)</f>
        <v>0.746284322795158</v>
      </c>
      <c r="N465" s="0" t="str">
        <f aca="false">A465</f>
        <v>Café Hôtel Restaurant</v>
      </c>
      <c r="O465" s="0" t="str">
        <f aca="false">B465</f>
        <v>Restaurant</v>
      </c>
      <c r="P465" s="0" t="str">
        <f aca="false">C465</f>
        <v>Petit restaurant rapide</v>
      </c>
      <c r="Q465" s="0" t="str">
        <f aca="false">D465</f>
        <v>Chaudière condensation fioul</v>
      </c>
      <c r="R465" s="0" t="str">
        <f aca="false">E465</f>
        <v>Fioul</v>
      </c>
      <c r="S465" s="0" t="str">
        <f aca="false">F465</f>
        <v>0226772303</v>
      </c>
      <c r="T465" s="0" t="str">
        <f aca="false">G465</f>
        <v>1</v>
      </c>
      <c r="U465" s="0" t="n">
        <f aca="false">L465</f>
        <v>0.746284322795158</v>
      </c>
      <c r="V465" s="0" t="n">
        <f aca="false">K465</f>
        <v>257.435302664678</v>
      </c>
      <c r="W465" s="0" t="n">
        <f aca="false">J465</f>
        <v>882</v>
      </c>
    </row>
    <row r="466" customFormat="false" ht="12.8" hidden="false" customHeight="false" outlineLevel="0" collapsed="false">
      <c r="A466" s="0" t="s">
        <v>73</v>
      </c>
      <c r="B466" s="0" t="s">
        <v>552</v>
      </c>
      <c r="C466" s="0" t="s">
        <v>583</v>
      </c>
      <c r="D466" s="0" t="s">
        <v>18</v>
      </c>
      <c r="E466" s="0" t="s">
        <v>14</v>
      </c>
      <c r="F466" s="0" t="s">
        <v>594</v>
      </c>
      <c r="G466" s="0" t="s">
        <v>15</v>
      </c>
      <c r="H466" s="0" t="n">
        <v>0.973878889551827</v>
      </c>
      <c r="I466" s="0" t="n">
        <v>100.388</v>
      </c>
      <c r="J466" s="0" t="n">
        <v>882</v>
      </c>
      <c r="K466" s="0" t="n">
        <f aca="false">I466*SUMIFS(syst_chauffage!$H$3:$H$27,syst_chauffage!$B$3:$B$27,D466,syst_chauffage!$C$3:$C$27,E466)</f>
        <v>273.550164632969</v>
      </c>
      <c r="L466" s="12" t="n">
        <f aca="false">H466*SUMIFS(syst_chauffage!$K$3:$K$27,syst_chauffage!$B$3:$B$27,D466,syst_chauffage!$C$3:$C$27,E466)</f>
        <v>0.946071618802272</v>
      </c>
      <c r="N466" s="0" t="str">
        <f aca="false">A466</f>
        <v>Café Hôtel Restaurant</v>
      </c>
      <c r="O466" s="0" t="str">
        <f aca="false">B466</f>
        <v>Restaurant</v>
      </c>
      <c r="P466" s="0" t="str">
        <f aca="false">C466</f>
        <v>Petit restaurant rapide</v>
      </c>
      <c r="Q466" s="0" t="str">
        <f aca="false">D466</f>
        <v>Chaudière condensation gaz</v>
      </c>
      <c r="R466" s="0" t="str">
        <f aca="false">E466</f>
        <v>Gaz</v>
      </c>
      <c r="S466" s="0" t="str">
        <f aca="false">F466</f>
        <v>0226772404</v>
      </c>
      <c r="T466" s="0" t="str">
        <f aca="false">G466</f>
        <v>1</v>
      </c>
      <c r="U466" s="0" t="n">
        <f aca="false">L466</f>
        <v>0.946071618802272</v>
      </c>
      <c r="V466" s="0" t="n">
        <f aca="false">K466</f>
        <v>273.550164632969</v>
      </c>
      <c r="W466" s="0" t="n">
        <f aca="false">J466</f>
        <v>882</v>
      </c>
    </row>
    <row r="467" customFormat="false" ht="12.8" hidden="false" customHeight="false" outlineLevel="0" collapsed="false">
      <c r="A467" s="0" t="s">
        <v>73</v>
      </c>
      <c r="B467" s="0" t="s">
        <v>552</v>
      </c>
      <c r="C467" s="0" t="s">
        <v>583</v>
      </c>
      <c r="D467" s="0" t="s">
        <v>32</v>
      </c>
      <c r="E467" s="0" t="s">
        <v>30</v>
      </c>
      <c r="F467" s="0" t="s">
        <v>595</v>
      </c>
      <c r="G467" s="0" t="s">
        <v>15</v>
      </c>
      <c r="H467" s="0" t="n">
        <v>1</v>
      </c>
      <c r="I467" s="0" t="n">
        <v>12</v>
      </c>
      <c r="J467" s="0" t="n">
        <v>0</v>
      </c>
      <c r="K467" s="0" t="n">
        <f aca="false">I467*SUMIFS(syst_chauffage!$H$3:$H$27,syst_chauffage!$B$3:$B$27,D467,syst_chauffage!$C$3:$C$27,E467)</f>
        <v>12</v>
      </c>
      <c r="L467" s="12" t="n">
        <f aca="false">H467*SUMIFS(syst_chauffage!$K$3:$K$27,syst_chauffage!$B$3:$B$27,D467,syst_chauffage!$C$3:$C$27,E467)</f>
        <v>1</v>
      </c>
      <c r="N467" s="0" t="str">
        <f aca="false">A467</f>
        <v>Café Hôtel Restaurant</v>
      </c>
      <c r="O467" s="0" t="str">
        <f aca="false">B467</f>
        <v>Restaurant</v>
      </c>
      <c r="P467" s="0" t="str">
        <f aca="false">C467</f>
        <v>Petit restaurant rapide</v>
      </c>
      <c r="Q467" s="0" t="str">
        <f aca="false">D467</f>
        <v>Electrique direct performant</v>
      </c>
      <c r="R467" s="0" t="str">
        <f aca="false">E467</f>
        <v>Electricité</v>
      </c>
      <c r="S467" s="0" t="str">
        <f aca="false">F467</f>
        <v>0226772602</v>
      </c>
      <c r="T467" s="0" t="str">
        <f aca="false">G467</f>
        <v>1</v>
      </c>
      <c r="U467" s="0" t="n">
        <f aca="false">L467</f>
        <v>1</v>
      </c>
      <c r="V467" s="0" t="n">
        <f aca="false">K467</f>
        <v>12</v>
      </c>
      <c r="W467" s="0" t="n">
        <f aca="false">J467</f>
        <v>0</v>
      </c>
    </row>
    <row r="468" customFormat="false" ht="12.8" hidden="false" customHeight="false" outlineLevel="0" collapsed="false">
      <c r="A468" s="0" t="s">
        <v>73</v>
      </c>
      <c r="B468" s="0" t="s">
        <v>552</v>
      </c>
      <c r="C468" s="0" t="s">
        <v>583</v>
      </c>
      <c r="D468" s="0" t="s">
        <v>38</v>
      </c>
      <c r="E468" s="0" t="s">
        <v>30</v>
      </c>
      <c r="F468" s="0" t="s">
        <v>596</v>
      </c>
      <c r="G468" s="0" t="s">
        <v>15</v>
      </c>
      <c r="H468" s="0" t="n">
        <v>3.39795627906976</v>
      </c>
      <c r="I468" s="0" t="n">
        <v>58.8499110399546</v>
      </c>
      <c r="J468" s="0" t="n">
        <v>792</v>
      </c>
      <c r="K468" s="0" t="n">
        <f aca="false">I468*SUMIFS(syst_chauffage!$H$3:$H$27,syst_chauffage!$B$3:$B$27,D468,syst_chauffage!$C$3:$C$27,E468)</f>
        <v>59.4851253267023</v>
      </c>
      <c r="L468" s="12" t="n">
        <f aca="false">H468*SUMIFS(syst_chauffage!$K$3:$K$27,syst_chauffage!$B$3:$B$27,D468,syst_chauffage!$C$3:$C$27,E468)</f>
        <v>3.03986496519792</v>
      </c>
      <c r="N468" s="0" t="str">
        <f aca="false">A468</f>
        <v>Café Hôtel Restaurant</v>
      </c>
      <c r="O468" s="0" t="str">
        <f aca="false">B468</f>
        <v>Restaurant</v>
      </c>
      <c r="P468" s="0" t="str">
        <f aca="false">C468</f>
        <v>Petit restaurant rapide</v>
      </c>
      <c r="Q468" s="0" t="str">
        <f aca="false">D468</f>
        <v>PAC performant</v>
      </c>
      <c r="R468" s="0" t="str">
        <f aca="false">E468</f>
        <v>Electricité</v>
      </c>
      <c r="S468" s="0" t="str">
        <f aca="false">F468</f>
        <v>0226772902</v>
      </c>
      <c r="T468" s="0" t="str">
        <f aca="false">G468</f>
        <v>1</v>
      </c>
      <c r="U468" s="0" t="n">
        <f aca="false">L468</f>
        <v>3.03986496519792</v>
      </c>
      <c r="V468" s="0" t="n">
        <f aca="false">K468</f>
        <v>59.4851253267023</v>
      </c>
      <c r="W468" s="0" t="n">
        <f aca="false">J468</f>
        <v>792</v>
      </c>
    </row>
    <row r="469" customFormat="false" ht="12.8" hidden="false" customHeight="false" outlineLevel="0" collapsed="false">
      <c r="A469" s="0" t="s">
        <v>73</v>
      </c>
      <c r="B469" s="0" t="s">
        <v>552</v>
      </c>
      <c r="C469" s="0" t="s">
        <v>583</v>
      </c>
      <c r="D469" s="0" t="s">
        <v>46</v>
      </c>
      <c r="E469" s="0" t="s">
        <v>30</v>
      </c>
      <c r="F469" s="0" t="s">
        <v>597</v>
      </c>
      <c r="G469" s="0" t="s">
        <v>15</v>
      </c>
      <c r="H469" s="0" t="n">
        <v>3.32861023255814</v>
      </c>
      <c r="I469" s="0" t="n">
        <v>166.32175</v>
      </c>
      <c r="J469" s="0" t="n">
        <v>792</v>
      </c>
      <c r="K469" s="0" t="n">
        <f aca="false">I469*SUMIFS(syst_chauffage!$H$3:$H$27,syst_chauffage!$B$3:$B$27,D469,syst_chauffage!$C$3:$C$27,E469)</f>
        <v>288.552848594266</v>
      </c>
      <c r="L469" s="12" t="n">
        <f aca="false">H469*SUMIFS(syst_chauffage!$K$3:$K$27,syst_chauffage!$B$3:$B$27,D469,syst_chauffage!$C$3:$C$27,E469)</f>
        <v>3.00077723502174</v>
      </c>
      <c r="N469" s="0" t="str">
        <f aca="false">A469</f>
        <v>Café Hôtel Restaurant</v>
      </c>
      <c r="O469" s="0" t="str">
        <f aca="false">B469</f>
        <v>Restaurant</v>
      </c>
      <c r="P469" s="0" t="str">
        <f aca="false">C469</f>
        <v>Petit restaurant rapide</v>
      </c>
      <c r="Q469" s="0" t="str">
        <f aca="false">D469</f>
        <v>Rooftop performant</v>
      </c>
      <c r="R469" s="0" t="str">
        <f aca="false">E469</f>
        <v>Electricité</v>
      </c>
      <c r="S469" s="0" t="str">
        <f aca="false">F469</f>
        <v>0226773002</v>
      </c>
      <c r="T469" s="0" t="str">
        <f aca="false">G469</f>
        <v>1</v>
      </c>
      <c r="U469" s="0" t="n">
        <f aca="false">L469</f>
        <v>3.00077723502174</v>
      </c>
      <c r="V469" s="0" t="n">
        <f aca="false">K469</f>
        <v>288.552848594266</v>
      </c>
      <c r="W469" s="0" t="n">
        <f aca="false">J469</f>
        <v>792</v>
      </c>
    </row>
    <row r="470" customFormat="false" ht="12.8" hidden="false" customHeight="false" outlineLevel="0" collapsed="false">
      <c r="A470" s="0" t="s">
        <v>73</v>
      </c>
      <c r="B470" s="0" t="s">
        <v>552</v>
      </c>
      <c r="C470" s="0" t="s">
        <v>598</v>
      </c>
      <c r="D470" s="0" t="s">
        <v>19</v>
      </c>
      <c r="E470" s="0" t="s">
        <v>57</v>
      </c>
      <c r="F470" s="0" t="s">
        <v>599</v>
      </c>
      <c r="G470" s="0" t="s">
        <v>15</v>
      </c>
      <c r="H470" s="0" t="n">
        <v>0.72953931375101</v>
      </c>
      <c r="I470" s="0" t="n">
        <v>77.469</v>
      </c>
      <c r="J470" s="0" t="n">
        <v>0</v>
      </c>
      <c r="K470" s="0" t="n">
        <f aca="false">I470*SUMIFS(syst_chauffage!$H$3:$H$27,syst_chauffage!$B$3:$B$27,D470,syst_chauffage!$C$3:$C$27,E470)</f>
        <v>107.8737754353</v>
      </c>
      <c r="L470" s="12" t="n">
        <f aca="false">H470*SUMIFS(syst_chauffage!$K$3:$K$27,syst_chauffage!$B$3:$B$27,D470,syst_chauffage!$C$3:$C$27,E470)</f>
        <v>0.72953931375101</v>
      </c>
      <c r="N470" s="0" t="str">
        <f aca="false">A470</f>
        <v>Café Hôtel Restaurant</v>
      </c>
      <c r="O470" s="0" t="str">
        <f aca="false">B470</f>
        <v>Restaurant</v>
      </c>
      <c r="P470" s="0" t="str">
        <f aca="false">C470</f>
        <v>Petit restaurant traditionnel</v>
      </c>
      <c r="Q470" s="0" t="str">
        <f aca="false">D470</f>
        <v>Autre système centralisé</v>
      </c>
      <c r="R470" s="0" t="str">
        <f aca="false">E470</f>
        <v>Autres</v>
      </c>
      <c r="S470" s="0" t="str">
        <f aca="false">F470</f>
        <v>0226780101</v>
      </c>
      <c r="T470" s="0" t="str">
        <f aca="false">G470</f>
        <v>1</v>
      </c>
      <c r="U470" s="0" t="n">
        <f aca="false">L470</f>
        <v>0.72953931375101</v>
      </c>
      <c r="V470" s="0" t="n">
        <f aca="false">K470</f>
        <v>107.8737754353</v>
      </c>
      <c r="W470" s="0" t="n">
        <f aca="false">J470</f>
        <v>0</v>
      </c>
    </row>
    <row r="471" customFormat="false" ht="12.8" hidden="false" customHeight="false" outlineLevel="0" collapsed="false">
      <c r="A471" s="0" t="s">
        <v>73</v>
      </c>
      <c r="B471" s="0" t="s">
        <v>552</v>
      </c>
      <c r="C471" s="0" t="s">
        <v>598</v>
      </c>
      <c r="D471" s="0" t="s">
        <v>19</v>
      </c>
      <c r="E471" s="0" t="s">
        <v>58</v>
      </c>
      <c r="F471" s="0" t="s">
        <v>600</v>
      </c>
      <c r="G471" s="0" t="s">
        <v>15</v>
      </c>
      <c r="H471" s="0" t="n">
        <v>0.712199409817672</v>
      </c>
      <c r="I471" s="0" t="n">
        <v>77.469</v>
      </c>
      <c r="J471" s="0" t="n">
        <v>935</v>
      </c>
      <c r="K471" s="0" t="n">
        <f aca="false">I471*SUMIFS(syst_chauffage!$H$3:$H$27,syst_chauffage!$B$3:$B$27,D471,syst_chauffage!$C$3:$C$27,E471)</f>
        <v>127.432599798405</v>
      </c>
      <c r="L471" s="12" t="n">
        <f aca="false">H471*SUMIFS(syst_chauffage!$K$3:$K$27,syst_chauffage!$B$3:$B$27,D471,syst_chauffage!$C$3:$C$27,E471)</f>
        <v>0.712199409817672</v>
      </c>
      <c r="N471" s="0" t="str">
        <f aca="false">A471</f>
        <v>Café Hôtel Restaurant</v>
      </c>
      <c r="O471" s="0" t="str">
        <f aca="false">B471</f>
        <v>Restaurant</v>
      </c>
      <c r="P471" s="0" t="str">
        <f aca="false">C471</f>
        <v>Petit restaurant traditionnel</v>
      </c>
      <c r="Q471" s="0" t="str">
        <f aca="false">D471</f>
        <v>Autre système centralisé</v>
      </c>
      <c r="R471" s="0" t="str">
        <f aca="false">E471</f>
        <v>Urbain</v>
      </c>
      <c r="S471" s="0" t="str">
        <f aca="false">F471</f>
        <v>0226780106</v>
      </c>
      <c r="T471" s="0" t="str">
        <f aca="false">G471</f>
        <v>1</v>
      </c>
      <c r="U471" s="0" t="n">
        <f aca="false">L471</f>
        <v>0.712199409817672</v>
      </c>
      <c r="V471" s="0" t="n">
        <f aca="false">K471</f>
        <v>127.432599798405</v>
      </c>
      <c r="W471" s="0" t="n">
        <f aca="false">J471</f>
        <v>935</v>
      </c>
    </row>
    <row r="472" customFormat="false" ht="12.8" hidden="false" customHeight="false" outlineLevel="0" collapsed="false">
      <c r="A472" s="0" t="s">
        <v>73</v>
      </c>
      <c r="B472" s="0" t="s">
        <v>552</v>
      </c>
      <c r="C472" s="0" t="s">
        <v>598</v>
      </c>
      <c r="D472" s="0" t="s">
        <v>22</v>
      </c>
      <c r="E472" s="0" t="s">
        <v>23</v>
      </c>
      <c r="F472" s="0" t="s">
        <v>601</v>
      </c>
      <c r="G472" s="0" t="s">
        <v>15</v>
      </c>
      <c r="H472" s="0" t="n">
        <v>0.55410426429939</v>
      </c>
      <c r="I472" s="0" t="n">
        <v>84.32592</v>
      </c>
      <c r="J472" s="0" t="n">
        <v>0</v>
      </c>
      <c r="K472" s="0" t="n">
        <f aca="false">I472*SUMIFS(syst_chauffage!$H$3:$H$27,syst_chauffage!$B$3:$B$27,D472,syst_chauffage!$C$3:$C$27,E472)</f>
        <v>148.499843146806</v>
      </c>
      <c r="L472" s="12" t="n">
        <f aca="false">H472*SUMIFS(syst_chauffage!$K$3:$K$27,syst_chauffage!$B$3:$B$27,D472,syst_chauffage!$C$3:$C$27,E472)</f>
        <v>0.55410426429939</v>
      </c>
      <c r="N472" s="0" t="str">
        <f aca="false">A472</f>
        <v>Café Hôtel Restaurant</v>
      </c>
      <c r="O472" s="0" t="str">
        <f aca="false">B472</f>
        <v>Restaurant</v>
      </c>
      <c r="P472" s="0" t="str">
        <f aca="false">C472</f>
        <v>Petit restaurant traditionnel</v>
      </c>
      <c r="Q472" s="0" t="str">
        <f aca="false">D472</f>
        <v>Chaudière fioul</v>
      </c>
      <c r="R472" s="0" t="str">
        <f aca="false">E472</f>
        <v>Fioul</v>
      </c>
      <c r="S472" s="0" t="str">
        <f aca="false">F472</f>
        <v>0226780303</v>
      </c>
      <c r="T472" s="0" t="str">
        <f aca="false">G472</f>
        <v>1</v>
      </c>
      <c r="U472" s="0" t="n">
        <f aca="false">L472</f>
        <v>0.55410426429939</v>
      </c>
      <c r="V472" s="0" t="n">
        <f aca="false">K472</f>
        <v>148.499843146806</v>
      </c>
      <c r="W472" s="0" t="n">
        <f aca="false">J472</f>
        <v>0</v>
      </c>
    </row>
    <row r="473" customFormat="false" ht="12.8" hidden="false" customHeight="false" outlineLevel="0" collapsed="false">
      <c r="A473" s="0" t="s">
        <v>73</v>
      </c>
      <c r="B473" s="0" t="s">
        <v>552</v>
      </c>
      <c r="C473" s="0" t="s">
        <v>598</v>
      </c>
      <c r="D473" s="0" t="s">
        <v>13</v>
      </c>
      <c r="E473" s="0" t="s">
        <v>14</v>
      </c>
      <c r="F473" s="0" t="s">
        <v>602</v>
      </c>
      <c r="G473" s="0" t="s">
        <v>15</v>
      </c>
      <c r="H473" s="0" t="n">
        <v>0.669809680832545</v>
      </c>
      <c r="I473" s="0" t="n">
        <v>84.32592</v>
      </c>
      <c r="J473" s="0" t="n">
        <v>392</v>
      </c>
      <c r="K473" s="0" t="n">
        <f aca="false">I473*SUMIFS(syst_chauffage!$H$3:$H$27,syst_chauffage!$B$3:$B$27,D473,syst_chauffage!$C$3:$C$27,E473)</f>
        <v>170.303931238683</v>
      </c>
      <c r="L473" s="12" t="n">
        <f aca="false">H473*SUMIFS(syst_chauffage!$K$3:$K$27,syst_chauffage!$B$3:$B$27,D473,syst_chauffage!$C$3:$C$27,E473)</f>
        <v>0.669809680832545</v>
      </c>
      <c r="N473" s="0" t="str">
        <f aca="false">A473</f>
        <v>Café Hôtel Restaurant</v>
      </c>
      <c r="O473" s="0" t="str">
        <f aca="false">B473</f>
        <v>Restaurant</v>
      </c>
      <c r="P473" s="0" t="str">
        <f aca="false">C473</f>
        <v>Petit restaurant traditionnel</v>
      </c>
      <c r="Q473" s="0" t="str">
        <f aca="false">D473</f>
        <v>Chaudière gaz</v>
      </c>
      <c r="R473" s="0" t="str">
        <f aca="false">E473</f>
        <v>Gaz</v>
      </c>
      <c r="S473" s="0" t="str">
        <f aca="false">F473</f>
        <v>0226780404</v>
      </c>
      <c r="T473" s="0" t="str">
        <f aca="false">G473</f>
        <v>1</v>
      </c>
      <c r="U473" s="0" t="n">
        <f aca="false">L473</f>
        <v>0.669809680832545</v>
      </c>
      <c r="V473" s="0" t="n">
        <f aca="false">K473</f>
        <v>170.303931238683</v>
      </c>
      <c r="W473" s="0" t="n">
        <f aca="false">J473</f>
        <v>392</v>
      </c>
    </row>
    <row r="474" customFormat="false" ht="12.8" hidden="false" customHeight="false" outlineLevel="0" collapsed="false">
      <c r="A474" s="0" t="s">
        <v>73</v>
      </c>
      <c r="B474" s="0" t="s">
        <v>552</v>
      </c>
      <c r="C474" s="0" t="s">
        <v>598</v>
      </c>
      <c r="D474" s="0" t="s">
        <v>29</v>
      </c>
      <c r="E474" s="0" t="s">
        <v>30</v>
      </c>
      <c r="F474" s="0" t="s">
        <v>603</v>
      </c>
      <c r="G474" s="0" t="s">
        <v>15</v>
      </c>
      <c r="H474" s="0" t="n">
        <v>0.92</v>
      </c>
      <c r="I474" s="0" t="n">
        <v>10.4</v>
      </c>
      <c r="J474" s="0" t="n">
        <v>0</v>
      </c>
      <c r="K474" s="0" t="n">
        <f aca="false">I474*SUMIFS(syst_chauffage!$H$3:$H$27,syst_chauffage!$B$3:$B$27,D474,syst_chauffage!$C$3:$C$27,E474)</f>
        <v>3</v>
      </c>
      <c r="L474" s="12" t="n">
        <f aca="false">H474*SUMIFS(syst_chauffage!$K$3:$K$27,syst_chauffage!$B$3:$B$27,D474,syst_chauffage!$C$3:$C$27,E474)</f>
        <v>0.92</v>
      </c>
      <c r="N474" s="0" t="str">
        <f aca="false">A474</f>
        <v>Café Hôtel Restaurant</v>
      </c>
      <c r="O474" s="0" t="str">
        <f aca="false">B474</f>
        <v>Restaurant</v>
      </c>
      <c r="P474" s="0" t="str">
        <f aca="false">C474</f>
        <v>Petit restaurant traditionnel</v>
      </c>
      <c r="Q474" s="0" t="str">
        <f aca="false">D474</f>
        <v>Electrique direct</v>
      </c>
      <c r="R474" s="0" t="str">
        <f aca="false">E474</f>
        <v>Electricité</v>
      </c>
      <c r="S474" s="0" t="str">
        <f aca="false">F474</f>
        <v>0226780602</v>
      </c>
      <c r="T474" s="0" t="str">
        <f aca="false">G474</f>
        <v>1</v>
      </c>
      <c r="U474" s="0" t="n">
        <f aca="false">L474</f>
        <v>0.92</v>
      </c>
      <c r="V474" s="0" t="n">
        <f aca="false">K474</f>
        <v>3</v>
      </c>
      <c r="W474" s="0" t="n">
        <f aca="false">J474</f>
        <v>0</v>
      </c>
    </row>
    <row r="475" customFormat="false" ht="12.8" hidden="false" customHeight="false" outlineLevel="0" collapsed="false">
      <c r="A475" s="0" t="s">
        <v>73</v>
      </c>
      <c r="B475" s="0" t="s">
        <v>552</v>
      </c>
      <c r="C475" s="0" t="s">
        <v>598</v>
      </c>
      <c r="D475" s="0" t="s">
        <v>36</v>
      </c>
      <c r="E475" s="0" t="s">
        <v>30</v>
      </c>
      <c r="F475" s="0" t="s">
        <v>604</v>
      </c>
      <c r="G475" s="0" t="s">
        <v>15</v>
      </c>
      <c r="H475" s="0" t="n">
        <v>2.94489544186046</v>
      </c>
      <c r="I475" s="0" t="n">
        <v>49.1893419465442</v>
      </c>
      <c r="J475" s="0" t="n">
        <v>738</v>
      </c>
      <c r="K475" s="0" t="n">
        <f aca="false">I475*SUMIFS(syst_chauffage!$H$3:$H$27,syst_chauffage!$B$3:$B$27,D475,syst_chauffage!$C$3:$C$27,E475)</f>
        <v>30.4313849503919</v>
      </c>
      <c r="L475" s="12" t="n">
        <f aca="false">H475*SUMIFS(syst_chauffage!$K$3:$K$27,syst_chauffage!$B$3:$B$27,D475,syst_chauffage!$C$3:$C$27,E475)</f>
        <v>2.47427325480779</v>
      </c>
      <c r="N475" s="0" t="str">
        <f aca="false">A475</f>
        <v>Café Hôtel Restaurant</v>
      </c>
      <c r="O475" s="0" t="str">
        <f aca="false">B475</f>
        <v>Restaurant</v>
      </c>
      <c r="P475" s="0" t="str">
        <f aca="false">C475</f>
        <v>Petit restaurant traditionnel</v>
      </c>
      <c r="Q475" s="0" t="str">
        <f aca="false">D475</f>
        <v>PAC</v>
      </c>
      <c r="R475" s="0" t="str">
        <f aca="false">E475</f>
        <v>Electricité</v>
      </c>
      <c r="S475" s="0" t="str">
        <f aca="false">F475</f>
        <v>0226780902</v>
      </c>
      <c r="T475" s="0" t="str">
        <f aca="false">G475</f>
        <v>1</v>
      </c>
      <c r="U475" s="0" t="n">
        <f aca="false">L475</f>
        <v>2.47427325480779</v>
      </c>
      <c r="V475" s="0" t="n">
        <f aca="false">K475</f>
        <v>30.4313849503919</v>
      </c>
      <c r="W475" s="0" t="n">
        <f aca="false">J475</f>
        <v>738</v>
      </c>
    </row>
    <row r="476" customFormat="false" ht="12.8" hidden="false" customHeight="false" outlineLevel="0" collapsed="false">
      <c r="A476" s="0" t="s">
        <v>73</v>
      </c>
      <c r="B476" s="0" t="s">
        <v>552</v>
      </c>
      <c r="C476" s="0" t="s">
        <v>598</v>
      </c>
      <c r="D476" s="0" t="s">
        <v>42</v>
      </c>
      <c r="E476" s="0" t="s">
        <v>30</v>
      </c>
      <c r="F476" s="0" t="s">
        <v>605</v>
      </c>
      <c r="G476" s="0" t="s">
        <v>15</v>
      </c>
      <c r="H476" s="0" t="n">
        <v>2.80410195348837</v>
      </c>
      <c r="I476" s="0" t="n">
        <v>139.71027</v>
      </c>
      <c r="J476" s="0" t="n">
        <v>738</v>
      </c>
      <c r="K476" s="0" t="n">
        <f aca="false">I476*SUMIFS(syst_chauffage!$H$3:$H$27,syst_chauffage!$B$3:$B$27,D476,syst_chauffage!$C$3:$C$27,E476)</f>
        <v>126.11537598978</v>
      </c>
      <c r="L476" s="12" t="n">
        <f aca="false">H476*SUMIFS(syst_chauffage!$K$3:$K$27,syst_chauffage!$B$3:$B$27,D476,syst_chauffage!$C$3:$C$27,E476)</f>
        <v>2.49996610303434</v>
      </c>
      <c r="N476" s="0" t="str">
        <f aca="false">A476</f>
        <v>Café Hôtel Restaurant</v>
      </c>
      <c r="O476" s="0" t="str">
        <f aca="false">B476</f>
        <v>Restaurant</v>
      </c>
      <c r="P476" s="0" t="str">
        <f aca="false">C476</f>
        <v>Petit restaurant traditionnel</v>
      </c>
      <c r="Q476" s="0" t="str">
        <f aca="false">D476</f>
        <v>Rooftop</v>
      </c>
      <c r="R476" s="0" t="str">
        <f aca="false">E476</f>
        <v>Electricité</v>
      </c>
      <c r="S476" s="0" t="str">
        <f aca="false">F476</f>
        <v>0226781002</v>
      </c>
      <c r="T476" s="0" t="str">
        <f aca="false">G476</f>
        <v>1</v>
      </c>
      <c r="U476" s="0" t="n">
        <f aca="false">L476</f>
        <v>2.49996610303434</v>
      </c>
      <c r="V476" s="0" t="n">
        <f aca="false">K476</f>
        <v>126.11537598978</v>
      </c>
      <c r="W476" s="0" t="n">
        <f aca="false">J476</f>
        <v>738</v>
      </c>
    </row>
    <row r="477" customFormat="false" ht="12.8" hidden="false" customHeight="false" outlineLevel="0" collapsed="false">
      <c r="A477" s="0" t="s">
        <v>73</v>
      </c>
      <c r="B477" s="0" t="s">
        <v>552</v>
      </c>
      <c r="C477" s="0" t="s">
        <v>598</v>
      </c>
      <c r="D477" s="0" t="s">
        <v>51</v>
      </c>
      <c r="E477" s="0" t="s">
        <v>57</v>
      </c>
      <c r="F477" s="0" t="s">
        <v>606</v>
      </c>
      <c r="G477" s="0" t="s">
        <v>15</v>
      </c>
      <c r="H477" s="0" t="n">
        <v>0.841776131251165</v>
      </c>
      <c r="I477" s="0" t="n">
        <v>92.225</v>
      </c>
      <c r="J477" s="0" t="n">
        <v>0</v>
      </c>
      <c r="K477" s="0" t="n">
        <f aca="false">I477*SUMIFS(syst_chauffage!$H$3:$H$27,syst_chauffage!$B$3:$B$27,D477,syst_chauffage!$C$3:$C$27,E477)</f>
        <v>195.411296807628</v>
      </c>
      <c r="L477" s="12" t="n">
        <f aca="false">H477*SUMIFS(syst_chauffage!$K$3:$K$27,syst_chauffage!$B$3:$B$27,D477,syst_chauffage!$C$3:$C$27,E477)</f>
        <v>0.841776131251165</v>
      </c>
      <c r="N477" s="0" t="str">
        <f aca="false">A477</f>
        <v>Café Hôtel Restaurant</v>
      </c>
      <c r="O477" s="0" t="str">
        <f aca="false">B477</f>
        <v>Restaurant</v>
      </c>
      <c r="P477" s="0" t="str">
        <f aca="false">C477</f>
        <v>Petit restaurant traditionnel</v>
      </c>
      <c r="Q477" s="0" t="str">
        <f aca="false">D477</f>
        <v>Autre système centralisé performant</v>
      </c>
      <c r="R477" s="0" t="str">
        <f aca="false">E477</f>
        <v>Autres</v>
      </c>
      <c r="S477" s="0" t="str">
        <f aca="false">F477</f>
        <v>0226782101</v>
      </c>
      <c r="T477" s="0" t="str">
        <f aca="false">G477</f>
        <v>1</v>
      </c>
      <c r="U477" s="0" t="n">
        <f aca="false">L477</f>
        <v>0.841776131251165</v>
      </c>
      <c r="V477" s="0" t="n">
        <f aca="false">K477</f>
        <v>195.411296807628</v>
      </c>
      <c r="W477" s="0" t="n">
        <f aca="false">J477</f>
        <v>0</v>
      </c>
    </row>
    <row r="478" customFormat="false" ht="12.8" hidden="false" customHeight="false" outlineLevel="0" collapsed="false">
      <c r="A478" s="0" t="s">
        <v>73</v>
      </c>
      <c r="B478" s="0" t="s">
        <v>552</v>
      </c>
      <c r="C478" s="0" t="s">
        <v>598</v>
      </c>
      <c r="D478" s="0" t="s">
        <v>51</v>
      </c>
      <c r="E478" s="0" t="s">
        <v>58</v>
      </c>
      <c r="F478" s="0" t="s">
        <v>607</v>
      </c>
      <c r="G478" s="0" t="s">
        <v>15</v>
      </c>
      <c r="H478" s="0" t="n">
        <v>0.821768549789621</v>
      </c>
      <c r="I478" s="0" t="n">
        <v>92.225</v>
      </c>
      <c r="J478" s="0" t="n">
        <v>935</v>
      </c>
      <c r="K478" s="0" t="n">
        <f aca="false">I478*SUMIFS(syst_chauffage!$H$3:$H$27,syst_chauffage!$B$3:$B$27,D478,syst_chauffage!$C$3:$C$27,E478)</f>
        <v>196.8081045293</v>
      </c>
      <c r="L478" s="12" t="n">
        <f aca="false">H478*SUMIFS(syst_chauffage!$K$3:$K$27,syst_chauffage!$B$3:$B$27,D478,syst_chauffage!$C$3:$C$27,E478)</f>
        <v>0.821768549789621</v>
      </c>
      <c r="N478" s="0" t="str">
        <f aca="false">A478</f>
        <v>Café Hôtel Restaurant</v>
      </c>
      <c r="O478" s="0" t="str">
        <f aca="false">B478</f>
        <v>Restaurant</v>
      </c>
      <c r="P478" s="0" t="str">
        <f aca="false">C478</f>
        <v>Petit restaurant traditionnel</v>
      </c>
      <c r="Q478" s="0" t="str">
        <f aca="false">D478</f>
        <v>Autre système centralisé performant</v>
      </c>
      <c r="R478" s="0" t="str">
        <f aca="false">E478</f>
        <v>Urbain</v>
      </c>
      <c r="S478" s="0" t="str">
        <f aca="false">F478</f>
        <v>0226782106</v>
      </c>
      <c r="T478" s="0" t="str">
        <f aca="false">G478</f>
        <v>1</v>
      </c>
      <c r="U478" s="0" t="n">
        <f aca="false">L478</f>
        <v>0.821768549789621</v>
      </c>
      <c r="V478" s="0" t="n">
        <f aca="false">K478</f>
        <v>196.8081045293</v>
      </c>
      <c r="W478" s="0" t="n">
        <f aca="false">J478</f>
        <v>935</v>
      </c>
    </row>
    <row r="479" customFormat="false" ht="12.8" hidden="false" customHeight="false" outlineLevel="0" collapsed="false">
      <c r="A479" s="0" t="s">
        <v>73</v>
      </c>
      <c r="B479" s="0" t="s">
        <v>552</v>
      </c>
      <c r="C479" s="0" t="s">
        <v>598</v>
      </c>
      <c r="D479" s="0" t="s">
        <v>27</v>
      </c>
      <c r="E479" s="0" t="s">
        <v>23</v>
      </c>
      <c r="F479" s="0" t="s">
        <v>608</v>
      </c>
      <c r="G479" s="0" t="s">
        <v>15</v>
      </c>
      <c r="H479" s="0" t="n">
        <v>0.746282122129223</v>
      </c>
      <c r="I479" s="0" t="n">
        <v>100.388</v>
      </c>
      <c r="J479" s="0" t="n">
        <v>882</v>
      </c>
      <c r="K479" s="0" t="n">
        <f aca="false">I479*SUMIFS(syst_chauffage!$H$3:$H$27,syst_chauffage!$B$3:$B$27,D479,syst_chauffage!$C$3:$C$27,E479)</f>
        <v>257.435302664678</v>
      </c>
      <c r="L479" s="12" t="n">
        <f aca="false">H479*SUMIFS(syst_chauffage!$K$3:$K$27,syst_chauffage!$B$3:$B$27,D479,syst_chauffage!$C$3:$C$27,E479)</f>
        <v>0.746282122129223</v>
      </c>
      <c r="N479" s="0" t="str">
        <f aca="false">A479</f>
        <v>Café Hôtel Restaurant</v>
      </c>
      <c r="O479" s="0" t="str">
        <f aca="false">B479</f>
        <v>Restaurant</v>
      </c>
      <c r="P479" s="0" t="str">
        <f aca="false">C479</f>
        <v>Petit restaurant traditionnel</v>
      </c>
      <c r="Q479" s="0" t="str">
        <f aca="false">D479</f>
        <v>Chaudière condensation fioul</v>
      </c>
      <c r="R479" s="0" t="str">
        <f aca="false">E479</f>
        <v>Fioul</v>
      </c>
      <c r="S479" s="0" t="str">
        <f aca="false">F479</f>
        <v>0226782303</v>
      </c>
      <c r="T479" s="0" t="str">
        <f aca="false">G479</f>
        <v>1</v>
      </c>
      <c r="U479" s="0" t="n">
        <f aca="false">L479</f>
        <v>0.746282122129223</v>
      </c>
      <c r="V479" s="0" t="n">
        <f aca="false">K479</f>
        <v>257.435302664678</v>
      </c>
      <c r="W479" s="0" t="n">
        <f aca="false">J479</f>
        <v>882</v>
      </c>
    </row>
    <row r="480" customFormat="false" ht="12.8" hidden="false" customHeight="false" outlineLevel="0" collapsed="false">
      <c r="A480" s="0" t="s">
        <v>73</v>
      </c>
      <c r="B480" s="0" t="s">
        <v>552</v>
      </c>
      <c r="C480" s="0" t="s">
        <v>598</v>
      </c>
      <c r="D480" s="0" t="s">
        <v>18</v>
      </c>
      <c r="E480" s="0" t="s">
        <v>14</v>
      </c>
      <c r="F480" s="0" t="s">
        <v>609</v>
      </c>
      <c r="G480" s="0" t="s">
        <v>15</v>
      </c>
      <c r="H480" s="0" t="n">
        <v>0.97387745580958</v>
      </c>
      <c r="I480" s="0" t="n">
        <v>100.388</v>
      </c>
      <c r="J480" s="0" t="n">
        <v>882</v>
      </c>
      <c r="K480" s="0" t="n">
        <f aca="false">I480*SUMIFS(syst_chauffage!$H$3:$H$27,syst_chauffage!$B$3:$B$27,D480,syst_chauffage!$C$3:$C$27,E480)</f>
        <v>273.550164632969</v>
      </c>
      <c r="L480" s="12" t="n">
        <f aca="false">H480*SUMIFS(syst_chauffage!$K$3:$K$27,syst_chauffage!$B$3:$B$27,D480,syst_chauffage!$C$3:$C$27,E480)</f>
        <v>0.946070225997825</v>
      </c>
      <c r="N480" s="0" t="str">
        <f aca="false">A480</f>
        <v>Café Hôtel Restaurant</v>
      </c>
      <c r="O480" s="0" t="str">
        <f aca="false">B480</f>
        <v>Restaurant</v>
      </c>
      <c r="P480" s="0" t="str">
        <f aca="false">C480</f>
        <v>Petit restaurant traditionnel</v>
      </c>
      <c r="Q480" s="0" t="str">
        <f aca="false">D480</f>
        <v>Chaudière condensation gaz</v>
      </c>
      <c r="R480" s="0" t="str">
        <f aca="false">E480</f>
        <v>Gaz</v>
      </c>
      <c r="S480" s="0" t="str">
        <f aca="false">F480</f>
        <v>0226782404</v>
      </c>
      <c r="T480" s="0" t="str">
        <f aca="false">G480</f>
        <v>1</v>
      </c>
      <c r="U480" s="0" t="n">
        <f aca="false">L480</f>
        <v>0.946070225997825</v>
      </c>
      <c r="V480" s="0" t="n">
        <f aca="false">K480</f>
        <v>273.550164632969</v>
      </c>
      <c r="W480" s="0" t="n">
        <f aca="false">J480</f>
        <v>882</v>
      </c>
    </row>
    <row r="481" customFormat="false" ht="12.8" hidden="false" customHeight="false" outlineLevel="0" collapsed="false">
      <c r="A481" s="0" t="s">
        <v>73</v>
      </c>
      <c r="B481" s="0" t="s">
        <v>552</v>
      </c>
      <c r="C481" s="0" t="s">
        <v>598</v>
      </c>
      <c r="D481" s="0" t="s">
        <v>32</v>
      </c>
      <c r="E481" s="0" t="s">
        <v>30</v>
      </c>
      <c r="F481" s="0" t="s">
        <v>610</v>
      </c>
      <c r="G481" s="0" t="s">
        <v>15</v>
      </c>
      <c r="H481" s="0" t="n">
        <v>1</v>
      </c>
      <c r="I481" s="0" t="n">
        <v>12</v>
      </c>
      <c r="J481" s="0" t="n">
        <v>0</v>
      </c>
      <c r="K481" s="0" t="n">
        <f aca="false">I481*SUMIFS(syst_chauffage!$H$3:$H$27,syst_chauffage!$B$3:$B$27,D481,syst_chauffage!$C$3:$C$27,E481)</f>
        <v>12</v>
      </c>
      <c r="L481" s="12" t="n">
        <f aca="false">H481*SUMIFS(syst_chauffage!$K$3:$K$27,syst_chauffage!$B$3:$B$27,D481,syst_chauffage!$C$3:$C$27,E481)</f>
        <v>1</v>
      </c>
      <c r="N481" s="0" t="str">
        <f aca="false">A481</f>
        <v>Café Hôtel Restaurant</v>
      </c>
      <c r="O481" s="0" t="str">
        <f aca="false">B481</f>
        <v>Restaurant</v>
      </c>
      <c r="P481" s="0" t="str">
        <f aca="false">C481</f>
        <v>Petit restaurant traditionnel</v>
      </c>
      <c r="Q481" s="0" t="str">
        <f aca="false">D481</f>
        <v>Electrique direct performant</v>
      </c>
      <c r="R481" s="0" t="str">
        <f aca="false">E481</f>
        <v>Electricité</v>
      </c>
      <c r="S481" s="0" t="str">
        <f aca="false">F481</f>
        <v>0226782602</v>
      </c>
      <c r="T481" s="0" t="str">
        <f aca="false">G481</f>
        <v>1</v>
      </c>
      <c r="U481" s="0" t="n">
        <f aca="false">L481</f>
        <v>1</v>
      </c>
      <c r="V481" s="0" t="n">
        <f aca="false">K481</f>
        <v>12</v>
      </c>
      <c r="W481" s="0" t="n">
        <f aca="false">J481</f>
        <v>0</v>
      </c>
    </row>
    <row r="482" customFormat="false" ht="12.8" hidden="false" customHeight="false" outlineLevel="0" collapsed="false">
      <c r="A482" s="0" t="s">
        <v>73</v>
      </c>
      <c r="B482" s="0" t="s">
        <v>552</v>
      </c>
      <c r="C482" s="0" t="s">
        <v>598</v>
      </c>
      <c r="D482" s="0" t="s">
        <v>38</v>
      </c>
      <c r="E482" s="0" t="s">
        <v>30</v>
      </c>
      <c r="F482" s="0" t="s">
        <v>611</v>
      </c>
      <c r="G482" s="0" t="s">
        <v>15</v>
      </c>
      <c r="H482" s="0" t="n">
        <v>3.39795627906976</v>
      </c>
      <c r="I482" s="0" t="n">
        <v>58.5587404125527</v>
      </c>
      <c r="J482" s="0" t="n">
        <v>792</v>
      </c>
      <c r="K482" s="0" t="n">
        <f aca="false">I482*SUMIFS(syst_chauffage!$H$3:$H$27,syst_chauffage!$B$3:$B$27,D482,syst_chauffage!$C$3:$C$27,E482)</f>
        <v>59.1908118612036</v>
      </c>
      <c r="L482" s="12" t="n">
        <f aca="false">H482*SUMIFS(syst_chauffage!$K$3:$K$27,syst_chauffage!$B$3:$B$27,D482,syst_chauffage!$C$3:$C$27,E482)</f>
        <v>3.03986496519792</v>
      </c>
      <c r="N482" s="0" t="str">
        <f aca="false">A482</f>
        <v>Café Hôtel Restaurant</v>
      </c>
      <c r="O482" s="0" t="str">
        <f aca="false">B482</f>
        <v>Restaurant</v>
      </c>
      <c r="P482" s="0" t="str">
        <f aca="false">C482</f>
        <v>Petit restaurant traditionnel</v>
      </c>
      <c r="Q482" s="0" t="str">
        <f aca="false">D482</f>
        <v>PAC performant</v>
      </c>
      <c r="R482" s="0" t="str">
        <f aca="false">E482</f>
        <v>Electricité</v>
      </c>
      <c r="S482" s="0" t="str">
        <f aca="false">F482</f>
        <v>0226782902</v>
      </c>
      <c r="T482" s="0" t="str">
        <f aca="false">G482</f>
        <v>1</v>
      </c>
      <c r="U482" s="0" t="n">
        <f aca="false">L482</f>
        <v>3.03986496519792</v>
      </c>
      <c r="V482" s="0" t="n">
        <f aca="false">K482</f>
        <v>59.1908118612036</v>
      </c>
      <c r="W482" s="0" t="n">
        <f aca="false">J482</f>
        <v>792</v>
      </c>
    </row>
    <row r="483" customFormat="false" ht="12.8" hidden="false" customHeight="false" outlineLevel="0" collapsed="false">
      <c r="A483" s="0" t="s">
        <v>73</v>
      </c>
      <c r="B483" s="0" t="s">
        <v>552</v>
      </c>
      <c r="C483" s="0" t="s">
        <v>598</v>
      </c>
      <c r="D483" s="0" t="s">
        <v>46</v>
      </c>
      <c r="E483" s="0" t="s">
        <v>30</v>
      </c>
      <c r="F483" s="0" t="s">
        <v>612</v>
      </c>
      <c r="G483" s="0" t="s">
        <v>15</v>
      </c>
      <c r="H483" s="0" t="n">
        <v>3.32861023255814</v>
      </c>
      <c r="I483" s="0" t="n">
        <v>166.32175</v>
      </c>
      <c r="J483" s="0" t="n">
        <v>792</v>
      </c>
      <c r="K483" s="0" t="n">
        <f aca="false">I483*SUMIFS(syst_chauffage!$H$3:$H$27,syst_chauffage!$B$3:$B$27,D483,syst_chauffage!$C$3:$C$27,E483)</f>
        <v>288.552848594266</v>
      </c>
      <c r="L483" s="12" t="n">
        <f aca="false">H483*SUMIFS(syst_chauffage!$K$3:$K$27,syst_chauffage!$B$3:$B$27,D483,syst_chauffage!$C$3:$C$27,E483)</f>
        <v>3.00077723502174</v>
      </c>
      <c r="N483" s="0" t="str">
        <f aca="false">A483</f>
        <v>Café Hôtel Restaurant</v>
      </c>
      <c r="O483" s="0" t="str">
        <f aca="false">B483</f>
        <v>Restaurant</v>
      </c>
      <c r="P483" s="0" t="str">
        <f aca="false">C483</f>
        <v>Petit restaurant traditionnel</v>
      </c>
      <c r="Q483" s="0" t="str">
        <f aca="false">D483</f>
        <v>Rooftop performant</v>
      </c>
      <c r="R483" s="0" t="str">
        <f aca="false">E483</f>
        <v>Electricité</v>
      </c>
      <c r="S483" s="0" t="str">
        <f aca="false">F483</f>
        <v>0226783002</v>
      </c>
      <c r="T483" s="0" t="str">
        <f aca="false">G483</f>
        <v>1</v>
      </c>
      <c r="U483" s="0" t="n">
        <f aca="false">L483</f>
        <v>3.00077723502174</v>
      </c>
      <c r="V483" s="0" t="n">
        <f aca="false">K483</f>
        <v>288.552848594266</v>
      </c>
      <c r="W483" s="0" t="n">
        <f aca="false">J483</f>
        <v>792</v>
      </c>
    </row>
    <row r="484" customFormat="false" ht="12.8" hidden="false" customHeight="false" outlineLevel="0" collapsed="false">
      <c r="A484" s="0" t="s">
        <v>74</v>
      </c>
      <c r="B484" s="0" t="s">
        <v>613</v>
      </c>
      <c r="C484" s="0" t="s">
        <v>614</v>
      </c>
      <c r="D484" s="0" t="s">
        <v>19</v>
      </c>
      <c r="E484" s="0" t="s">
        <v>57</v>
      </c>
      <c r="F484" s="0" t="s">
        <v>615</v>
      </c>
      <c r="G484" s="0" t="s">
        <v>15</v>
      </c>
      <c r="H484" s="0" t="n">
        <v>1.60720121137964</v>
      </c>
      <c r="I484" s="0" t="n">
        <v>23.8535153188732</v>
      </c>
      <c r="J484" s="0" t="n">
        <v>0</v>
      </c>
      <c r="K484" s="0" t="n">
        <f aca="false">I484*SUMIFS(syst_chauffage!$H$3:$H$27,syst_chauffage!$B$3:$B$27,D484,syst_chauffage!$C$3:$C$27,E484)</f>
        <v>33.2154636674103</v>
      </c>
      <c r="L484" s="12" t="n">
        <f aca="false">H484*SUMIFS(syst_chauffage!$K$3:$K$27,syst_chauffage!$B$3:$B$27,D484,syst_chauffage!$C$3:$C$27,E484)</f>
        <v>1.60720121137964</v>
      </c>
      <c r="N484" s="0" t="str">
        <f aca="false">A484</f>
        <v>Commerce</v>
      </c>
      <c r="O484" s="0" t="str">
        <f aca="false">B484</f>
        <v>Commerce de détail non alimentaire</v>
      </c>
      <c r="P484" s="0" t="str">
        <f aca="false">C484</f>
        <v>Complexe brico</v>
      </c>
      <c r="Q484" s="0" t="str">
        <f aca="false">D484</f>
        <v>Autre système centralisé</v>
      </c>
      <c r="R484" s="0" t="str">
        <f aca="false">E484</f>
        <v>Autres</v>
      </c>
      <c r="S484" s="0" t="str">
        <f aca="false">F484</f>
        <v>0306090101</v>
      </c>
      <c r="T484" s="0" t="str">
        <f aca="false">G484</f>
        <v>1</v>
      </c>
      <c r="U484" s="0" t="n">
        <f aca="false">L484</f>
        <v>1.60720121137964</v>
      </c>
      <c r="V484" s="0" t="n">
        <f aca="false">K484</f>
        <v>33.2154636674103</v>
      </c>
      <c r="W484" s="0" t="n">
        <f aca="false">J484</f>
        <v>0</v>
      </c>
    </row>
    <row r="485" customFormat="false" ht="12.8" hidden="false" customHeight="false" outlineLevel="0" collapsed="false">
      <c r="A485" s="0" t="s">
        <v>74</v>
      </c>
      <c r="B485" s="0" t="s">
        <v>613</v>
      </c>
      <c r="C485" s="0" t="s">
        <v>614</v>
      </c>
      <c r="D485" s="0" t="s">
        <v>19</v>
      </c>
      <c r="E485" s="0" t="s">
        <v>58</v>
      </c>
      <c r="F485" s="0" t="s">
        <v>616</v>
      </c>
      <c r="G485" s="0" t="s">
        <v>15</v>
      </c>
      <c r="H485" s="0" t="n">
        <v>1.60411758328639</v>
      </c>
      <c r="I485" s="0" t="n">
        <v>23.6892664841759</v>
      </c>
      <c r="J485" s="0" t="n">
        <v>765</v>
      </c>
      <c r="K485" s="0" t="n">
        <f aca="false">I485*SUMIFS(syst_chauffage!$H$3:$H$27,syst_chauffage!$B$3:$B$27,D485,syst_chauffage!$C$3:$C$27,E485)</f>
        <v>38.9676491938164</v>
      </c>
      <c r="L485" s="12" t="n">
        <f aca="false">H485*SUMIFS(syst_chauffage!$K$3:$K$27,syst_chauffage!$B$3:$B$27,D485,syst_chauffage!$C$3:$C$27,E485)</f>
        <v>1.60411758328639</v>
      </c>
      <c r="N485" s="0" t="str">
        <f aca="false">A485</f>
        <v>Commerce</v>
      </c>
      <c r="O485" s="0" t="str">
        <f aca="false">B485</f>
        <v>Commerce de détail non alimentaire</v>
      </c>
      <c r="P485" s="0" t="str">
        <f aca="false">C485</f>
        <v>Complexe brico</v>
      </c>
      <c r="Q485" s="0" t="str">
        <f aca="false">D485</f>
        <v>Autre système centralisé</v>
      </c>
      <c r="R485" s="0" t="str">
        <f aca="false">E485</f>
        <v>Urbain</v>
      </c>
      <c r="S485" s="0" t="str">
        <f aca="false">F485</f>
        <v>0306090106</v>
      </c>
      <c r="T485" s="0" t="str">
        <f aca="false">G485</f>
        <v>1</v>
      </c>
      <c r="U485" s="0" t="n">
        <f aca="false">L485</f>
        <v>1.60411758328639</v>
      </c>
      <c r="V485" s="0" t="n">
        <f aca="false">K485</f>
        <v>38.9676491938164</v>
      </c>
      <c r="W485" s="0" t="n">
        <f aca="false">J485</f>
        <v>765</v>
      </c>
    </row>
    <row r="486" customFormat="false" ht="12.8" hidden="false" customHeight="false" outlineLevel="0" collapsed="false">
      <c r="A486" s="0" t="s">
        <v>74</v>
      </c>
      <c r="B486" s="0" t="s">
        <v>613</v>
      </c>
      <c r="C486" s="0" t="s">
        <v>614</v>
      </c>
      <c r="D486" s="0" t="s">
        <v>22</v>
      </c>
      <c r="E486" s="0" t="s">
        <v>23</v>
      </c>
      <c r="F486" s="0" t="s">
        <v>617</v>
      </c>
      <c r="G486" s="0" t="s">
        <v>15</v>
      </c>
      <c r="H486" s="0" t="n">
        <v>0.689377907802488</v>
      </c>
      <c r="I486" s="0" t="n">
        <v>9.91313863582281</v>
      </c>
      <c r="J486" s="0" t="n">
        <v>0</v>
      </c>
      <c r="K486" s="0" t="n">
        <f aca="false">I486*SUMIFS(syst_chauffage!$H$3:$H$27,syst_chauffage!$B$3:$B$27,D486,syst_chauffage!$C$3:$C$27,E486)</f>
        <v>17.4572602648418</v>
      </c>
      <c r="L486" s="12" t="n">
        <f aca="false">H486*SUMIFS(syst_chauffage!$K$3:$K$27,syst_chauffage!$B$3:$B$27,D486,syst_chauffage!$C$3:$C$27,E486)</f>
        <v>0.689377907802488</v>
      </c>
      <c r="N486" s="0" t="str">
        <f aca="false">A486</f>
        <v>Commerce</v>
      </c>
      <c r="O486" s="0" t="str">
        <f aca="false">B486</f>
        <v>Commerce de détail non alimentaire</v>
      </c>
      <c r="P486" s="0" t="str">
        <f aca="false">C486</f>
        <v>Complexe brico</v>
      </c>
      <c r="Q486" s="0" t="str">
        <f aca="false">D486</f>
        <v>Chaudière fioul</v>
      </c>
      <c r="R486" s="0" t="str">
        <f aca="false">E486</f>
        <v>Fioul</v>
      </c>
      <c r="S486" s="0" t="str">
        <f aca="false">F486</f>
        <v>0306090303</v>
      </c>
      <c r="T486" s="0" t="str">
        <f aca="false">G486</f>
        <v>1</v>
      </c>
      <c r="U486" s="0" t="n">
        <f aca="false">L486</f>
        <v>0.689377907802488</v>
      </c>
      <c r="V486" s="0" t="n">
        <f aca="false">K486</f>
        <v>17.4572602648418</v>
      </c>
      <c r="W486" s="0" t="n">
        <f aca="false">J486</f>
        <v>0</v>
      </c>
    </row>
    <row r="487" customFormat="false" ht="12.8" hidden="false" customHeight="false" outlineLevel="0" collapsed="false">
      <c r="A487" s="0" t="s">
        <v>74</v>
      </c>
      <c r="B487" s="0" t="s">
        <v>613</v>
      </c>
      <c r="C487" s="0" t="s">
        <v>614</v>
      </c>
      <c r="D487" s="0" t="s">
        <v>13</v>
      </c>
      <c r="E487" s="0" t="s">
        <v>14</v>
      </c>
      <c r="F487" s="0" t="s">
        <v>618</v>
      </c>
      <c r="G487" s="0" t="s">
        <v>15</v>
      </c>
      <c r="H487" s="0" t="n">
        <v>0.780741935948798</v>
      </c>
      <c r="I487" s="0" t="n">
        <v>7.39147997382792</v>
      </c>
      <c r="J487" s="0" t="n">
        <v>363</v>
      </c>
      <c r="K487" s="0" t="n">
        <f aca="false">I487*SUMIFS(syst_chauffage!$H$3:$H$27,syst_chauffage!$B$3:$B$27,D487,syst_chauffage!$C$3:$C$27,E487)</f>
        <v>14.9277718786216</v>
      </c>
      <c r="L487" s="12" t="n">
        <f aca="false">H487*SUMIFS(syst_chauffage!$K$3:$K$27,syst_chauffage!$B$3:$B$27,D487,syst_chauffage!$C$3:$C$27,E487)</f>
        <v>0.780741935948798</v>
      </c>
      <c r="N487" s="0" t="str">
        <f aca="false">A487</f>
        <v>Commerce</v>
      </c>
      <c r="O487" s="0" t="str">
        <f aca="false">B487</f>
        <v>Commerce de détail non alimentaire</v>
      </c>
      <c r="P487" s="0" t="str">
        <f aca="false">C487</f>
        <v>Complexe brico</v>
      </c>
      <c r="Q487" s="0" t="str">
        <f aca="false">D487</f>
        <v>Chaudière gaz</v>
      </c>
      <c r="R487" s="0" t="str">
        <f aca="false">E487</f>
        <v>Gaz</v>
      </c>
      <c r="S487" s="0" t="str">
        <f aca="false">F487</f>
        <v>0306090404</v>
      </c>
      <c r="T487" s="0" t="str">
        <f aca="false">G487</f>
        <v>1</v>
      </c>
      <c r="U487" s="0" t="n">
        <f aca="false">L487</f>
        <v>0.780741935948798</v>
      </c>
      <c r="V487" s="0" t="n">
        <f aca="false">K487</f>
        <v>14.9277718786216</v>
      </c>
      <c r="W487" s="0" t="n">
        <f aca="false">J487</f>
        <v>363</v>
      </c>
    </row>
    <row r="488" customFormat="false" ht="12.8" hidden="false" customHeight="false" outlineLevel="0" collapsed="false">
      <c r="A488" s="0" t="s">
        <v>74</v>
      </c>
      <c r="B488" s="0" t="s">
        <v>613</v>
      </c>
      <c r="C488" s="0" t="s">
        <v>614</v>
      </c>
      <c r="D488" s="0" t="s">
        <v>29</v>
      </c>
      <c r="E488" s="0" t="s">
        <v>30</v>
      </c>
      <c r="F488" s="0" t="s">
        <v>619</v>
      </c>
      <c r="G488" s="0" t="s">
        <v>15</v>
      </c>
      <c r="H488" s="0" t="n">
        <v>0.92</v>
      </c>
      <c r="I488" s="0" t="n">
        <v>10.4</v>
      </c>
      <c r="J488" s="0" t="n">
        <v>0</v>
      </c>
      <c r="K488" s="0" t="n">
        <f aca="false">I488*SUMIFS(syst_chauffage!$H$3:$H$27,syst_chauffage!$B$3:$B$27,D488,syst_chauffage!$C$3:$C$27,E488)</f>
        <v>3</v>
      </c>
      <c r="L488" s="12" t="n">
        <f aca="false">H488*SUMIFS(syst_chauffage!$K$3:$K$27,syst_chauffage!$B$3:$B$27,D488,syst_chauffage!$C$3:$C$27,E488)</f>
        <v>0.92</v>
      </c>
      <c r="N488" s="0" t="str">
        <f aca="false">A488</f>
        <v>Commerce</v>
      </c>
      <c r="O488" s="0" t="str">
        <f aca="false">B488</f>
        <v>Commerce de détail non alimentaire</v>
      </c>
      <c r="P488" s="0" t="str">
        <f aca="false">C488</f>
        <v>Complexe brico</v>
      </c>
      <c r="Q488" s="0" t="str">
        <f aca="false">D488</f>
        <v>Electrique direct</v>
      </c>
      <c r="R488" s="0" t="str">
        <f aca="false">E488</f>
        <v>Electricité</v>
      </c>
      <c r="S488" s="0" t="str">
        <f aca="false">F488</f>
        <v>0306090602</v>
      </c>
      <c r="T488" s="0" t="str">
        <f aca="false">G488</f>
        <v>1</v>
      </c>
      <c r="U488" s="0" t="n">
        <f aca="false">L488</f>
        <v>0.92</v>
      </c>
      <c r="V488" s="0" t="n">
        <f aca="false">K488</f>
        <v>3</v>
      </c>
      <c r="W488" s="0" t="n">
        <f aca="false">J488</f>
        <v>0</v>
      </c>
    </row>
    <row r="489" customFormat="false" ht="12.8" hidden="false" customHeight="false" outlineLevel="0" collapsed="false">
      <c r="A489" s="0" t="s">
        <v>74</v>
      </c>
      <c r="B489" s="0" t="s">
        <v>613</v>
      </c>
      <c r="C489" s="0" t="s">
        <v>614</v>
      </c>
      <c r="D489" s="0" t="s">
        <v>42</v>
      </c>
      <c r="E489" s="0" t="s">
        <v>30</v>
      </c>
      <c r="F489" s="0" t="s">
        <v>620</v>
      </c>
      <c r="G489" s="0" t="s">
        <v>15</v>
      </c>
      <c r="H489" s="0" t="n">
        <v>2.80410195348837</v>
      </c>
      <c r="I489" s="0" t="n">
        <v>27.0754202268717</v>
      </c>
      <c r="J489" s="0" t="n">
        <v>675</v>
      </c>
      <c r="K489" s="0" t="n">
        <f aca="false">I489*SUMIFS(syst_chauffage!$H$3:$H$27,syst_chauffage!$B$3:$B$27,D489,syst_chauffage!$C$3:$C$27,E489)</f>
        <v>24.4407716196756</v>
      </c>
      <c r="L489" s="12" t="n">
        <f aca="false">H489*SUMIFS(syst_chauffage!$K$3:$K$27,syst_chauffage!$B$3:$B$27,D489,syst_chauffage!$C$3:$C$27,E489)</f>
        <v>2.49996610303434</v>
      </c>
      <c r="N489" s="0" t="str">
        <f aca="false">A489</f>
        <v>Commerce</v>
      </c>
      <c r="O489" s="0" t="str">
        <f aca="false">B489</f>
        <v>Commerce de détail non alimentaire</v>
      </c>
      <c r="P489" s="0" t="str">
        <f aca="false">C489</f>
        <v>Complexe brico</v>
      </c>
      <c r="Q489" s="0" t="str">
        <f aca="false">D489</f>
        <v>Rooftop</v>
      </c>
      <c r="R489" s="0" t="str">
        <f aca="false">E489</f>
        <v>Electricité</v>
      </c>
      <c r="S489" s="0" t="str">
        <f aca="false">F489</f>
        <v>0306091002</v>
      </c>
      <c r="T489" s="0" t="str">
        <f aca="false">G489</f>
        <v>1</v>
      </c>
      <c r="U489" s="0" t="n">
        <f aca="false">L489</f>
        <v>2.49996610303434</v>
      </c>
      <c r="V489" s="0" t="n">
        <f aca="false">K489</f>
        <v>24.4407716196756</v>
      </c>
      <c r="W489" s="0" t="n">
        <f aca="false">J489</f>
        <v>675</v>
      </c>
    </row>
    <row r="490" customFormat="false" ht="12.8" hidden="false" customHeight="false" outlineLevel="0" collapsed="false">
      <c r="A490" s="0" t="s">
        <v>74</v>
      </c>
      <c r="B490" s="0" t="s">
        <v>613</v>
      </c>
      <c r="C490" s="0" t="s">
        <v>614</v>
      </c>
      <c r="D490" s="0" t="s">
        <v>51</v>
      </c>
      <c r="E490" s="0" t="s">
        <v>57</v>
      </c>
      <c r="F490" s="0" t="s">
        <v>621</v>
      </c>
      <c r="G490" s="0" t="s">
        <v>15</v>
      </c>
      <c r="H490" s="0" t="n">
        <v>1.85446293620727</v>
      </c>
      <c r="I490" s="0" t="n">
        <v>28.3970420462776</v>
      </c>
      <c r="J490" s="0" t="n">
        <v>0</v>
      </c>
      <c r="K490" s="0" t="n">
        <f aca="false">I490*SUMIFS(syst_chauffage!$H$3:$H$27,syst_chauffage!$B$3:$B$27,D490,syst_chauffage!$C$3:$C$27,E490)</f>
        <v>60.1691820196677</v>
      </c>
      <c r="L490" s="12" t="n">
        <f aca="false">H490*SUMIFS(syst_chauffage!$K$3:$K$27,syst_chauffage!$B$3:$B$27,D490,syst_chauffage!$C$3:$C$27,E490)</f>
        <v>1.85446293620727</v>
      </c>
      <c r="N490" s="0" t="str">
        <f aca="false">A490</f>
        <v>Commerce</v>
      </c>
      <c r="O490" s="0" t="str">
        <f aca="false">B490</f>
        <v>Commerce de détail non alimentaire</v>
      </c>
      <c r="P490" s="0" t="str">
        <f aca="false">C490</f>
        <v>Complexe brico</v>
      </c>
      <c r="Q490" s="0" t="str">
        <f aca="false">D490</f>
        <v>Autre système centralisé performant</v>
      </c>
      <c r="R490" s="0" t="str">
        <f aca="false">E490</f>
        <v>Autres</v>
      </c>
      <c r="S490" s="0" t="str">
        <f aca="false">F490</f>
        <v>0306092101</v>
      </c>
      <c r="T490" s="0" t="str">
        <f aca="false">G490</f>
        <v>1</v>
      </c>
      <c r="U490" s="0" t="n">
        <f aca="false">L490</f>
        <v>1.85446293620727</v>
      </c>
      <c r="V490" s="0" t="n">
        <f aca="false">K490</f>
        <v>60.1691820196677</v>
      </c>
      <c r="W490" s="0" t="n">
        <f aca="false">J490</f>
        <v>0</v>
      </c>
    </row>
    <row r="491" customFormat="false" ht="12.8" hidden="false" customHeight="false" outlineLevel="0" collapsed="false">
      <c r="A491" s="0" t="s">
        <v>74</v>
      </c>
      <c r="B491" s="0" t="s">
        <v>613</v>
      </c>
      <c r="C491" s="0" t="s">
        <v>614</v>
      </c>
      <c r="D491" s="0" t="s">
        <v>51</v>
      </c>
      <c r="E491" s="0" t="s">
        <v>58</v>
      </c>
      <c r="F491" s="0" t="s">
        <v>622</v>
      </c>
      <c r="G491" s="0" t="s">
        <v>15</v>
      </c>
      <c r="H491" s="0" t="n">
        <v>1.85090490379199</v>
      </c>
      <c r="I491" s="0" t="n">
        <v>28.201507719257</v>
      </c>
      <c r="J491" s="0" t="n">
        <v>765</v>
      </c>
      <c r="K491" s="0" t="n">
        <f aca="false">I491*SUMIFS(syst_chauffage!$H$3:$H$27,syst_chauffage!$B$3:$B$27,D491,syst_chauffage!$C$3:$C$27,E491)</f>
        <v>60.1820035683969</v>
      </c>
      <c r="L491" s="12" t="n">
        <f aca="false">H491*SUMIFS(syst_chauffage!$K$3:$K$27,syst_chauffage!$B$3:$B$27,D491,syst_chauffage!$C$3:$C$27,E491)</f>
        <v>1.85090490379199</v>
      </c>
      <c r="N491" s="0" t="str">
        <f aca="false">A491</f>
        <v>Commerce</v>
      </c>
      <c r="O491" s="0" t="str">
        <f aca="false">B491</f>
        <v>Commerce de détail non alimentaire</v>
      </c>
      <c r="P491" s="0" t="str">
        <f aca="false">C491</f>
        <v>Complexe brico</v>
      </c>
      <c r="Q491" s="0" t="str">
        <f aca="false">D491</f>
        <v>Autre système centralisé performant</v>
      </c>
      <c r="R491" s="0" t="str">
        <f aca="false">E491</f>
        <v>Urbain</v>
      </c>
      <c r="S491" s="0" t="str">
        <f aca="false">F491</f>
        <v>0306092106</v>
      </c>
      <c r="T491" s="0" t="str">
        <f aca="false">G491</f>
        <v>1</v>
      </c>
      <c r="U491" s="0" t="n">
        <f aca="false">L491</f>
        <v>1.85090490379199</v>
      </c>
      <c r="V491" s="0" t="n">
        <f aca="false">K491</f>
        <v>60.1820035683969</v>
      </c>
      <c r="W491" s="0" t="n">
        <f aca="false">J491</f>
        <v>765</v>
      </c>
    </row>
    <row r="492" customFormat="false" ht="12.8" hidden="false" customHeight="false" outlineLevel="0" collapsed="false">
      <c r="A492" s="0" t="s">
        <v>74</v>
      </c>
      <c r="B492" s="0" t="s">
        <v>613</v>
      </c>
      <c r="C492" s="0" t="s">
        <v>614</v>
      </c>
      <c r="D492" s="0" t="s">
        <v>27</v>
      </c>
      <c r="E492" s="0" t="s">
        <v>23</v>
      </c>
      <c r="F492" s="0" t="s">
        <v>623</v>
      </c>
      <c r="G492" s="0" t="s">
        <v>15</v>
      </c>
      <c r="H492" s="0" t="n">
        <v>0.761583138885597</v>
      </c>
      <c r="I492" s="0" t="n">
        <v>11.8013555188367</v>
      </c>
      <c r="J492" s="0" t="n">
        <v>836</v>
      </c>
      <c r="K492" s="0" t="n">
        <f aca="false">I492*SUMIFS(syst_chauffage!$H$3:$H$27,syst_chauffage!$B$3:$B$27,D492,syst_chauffage!$C$3:$C$27,E492)</f>
        <v>30.2634331777224</v>
      </c>
      <c r="L492" s="12" t="n">
        <f aca="false">H492*SUMIFS(syst_chauffage!$K$3:$K$27,syst_chauffage!$B$3:$B$27,D492,syst_chauffage!$C$3:$C$27,E492)</f>
        <v>0.761583138885597</v>
      </c>
      <c r="N492" s="0" t="str">
        <f aca="false">A492</f>
        <v>Commerce</v>
      </c>
      <c r="O492" s="0" t="str">
        <f aca="false">B492</f>
        <v>Commerce de détail non alimentaire</v>
      </c>
      <c r="P492" s="0" t="str">
        <f aca="false">C492</f>
        <v>Complexe brico</v>
      </c>
      <c r="Q492" s="0" t="str">
        <f aca="false">D492</f>
        <v>Chaudière condensation fioul</v>
      </c>
      <c r="R492" s="0" t="str">
        <f aca="false">E492</f>
        <v>Fioul</v>
      </c>
      <c r="S492" s="0" t="str">
        <f aca="false">F492</f>
        <v>0306092303</v>
      </c>
      <c r="T492" s="0" t="str">
        <f aca="false">G492</f>
        <v>1</v>
      </c>
      <c r="U492" s="0" t="n">
        <f aca="false">L492</f>
        <v>0.761583138885597</v>
      </c>
      <c r="V492" s="0" t="n">
        <f aca="false">K492</f>
        <v>30.2634331777224</v>
      </c>
      <c r="W492" s="0" t="n">
        <f aca="false">J492</f>
        <v>836</v>
      </c>
    </row>
    <row r="493" customFormat="false" ht="12.8" hidden="false" customHeight="false" outlineLevel="0" collapsed="false">
      <c r="A493" s="0" t="s">
        <v>74</v>
      </c>
      <c r="B493" s="0" t="s">
        <v>613</v>
      </c>
      <c r="C493" s="0" t="s">
        <v>614</v>
      </c>
      <c r="D493" s="0" t="s">
        <v>18</v>
      </c>
      <c r="E493" s="0" t="s">
        <v>14</v>
      </c>
      <c r="F493" s="0" t="s">
        <v>624</v>
      </c>
      <c r="G493" s="0" t="s">
        <v>15</v>
      </c>
      <c r="H493" s="0" t="n">
        <v>0.989367103465403</v>
      </c>
      <c r="I493" s="0" t="n">
        <v>8.79938092122372</v>
      </c>
      <c r="J493" s="0" t="n">
        <v>836</v>
      </c>
      <c r="K493" s="0" t="n">
        <f aca="false">I493*SUMIFS(syst_chauffage!$H$3:$H$27,syst_chauffage!$B$3:$B$27,D493,syst_chauffage!$C$3:$C$27,E493)</f>
        <v>23.9776875689221</v>
      </c>
      <c r="L493" s="12" t="n">
        <f aca="false">H493*SUMIFS(syst_chauffage!$K$3:$K$27,syst_chauffage!$B$3:$B$27,D493,syst_chauffage!$C$3:$C$27,E493)</f>
        <v>0.961117596045209</v>
      </c>
      <c r="N493" s="0" t="str">
        <f aca="false">A493</f>
        <v>Commerce</v>
      </c>
      <c r="O493" s="0" t="str">
        <f aca="false">B493</f>
        <v>Commerce de détail non alimentaire</v>
      </c>
      <c r="P493" s="0" t="str">
        <f aca="false">C493</f>
        <v>Complexe brico</v>
      </c>
      <c r="Q493" s="0" t="str">
        <f aca="false">D493</f>
        <v>Chaudière condensation gaz</v>
      </c>
      <c r="R493" s="0" t="str">
        <f aca="false">E493</f>
        <v>Gaz</v>
      </c>
      <c r="S493" s="0" t="str">
        <f aca="false">F493</f>
        <v>0306092404</v>
      </c>
      <c r="T493" s="0" t="str">
        <f aca="false">G493</f>
        <v>1</v>
      </c>
      <c r="U493" s="0" t="n">
        <f aca="false">L493</f>
        <v>0.961117596045209</v>
      </c>
      <c r="V493" s="0" t="n">
        <f aca="false">K493</f>
        <v>23.9776875689221</v>
      </c>
      <c r="W493" s="0" t="n">
        <f aca="false">J493</f>
        <v>836</v>
      </c>
    </row>
    <row r="494" customFormat="false" ht="12.8" hidden="false" customHeight="false" outlineLevel="0" collapsed="false">
      <c r="A494" s="0" t="s">
        <v>74</v>
      </c>
      <c r="B494" s="0" t="s">
        <v>613</v>
      </c>
      <c r="C494" s="0" t="s">
        <v>614</v>
      </c>
      <c r="D494" s="0" t="s">
        <v>32</v>
      </c>
      <c r="E494" s="0" t="s">
        <v>30</v>
      </c>
      <c r="F494" s="0" t="s">
        <v>625</v>
      </c>
      <c r="G494" s="0" t="s">
        <v>15</v>
      </c>
      <c r="H494" s="0" t="n">
        <v>1</v>
      </c>
      <c r="I494" s="0" t="n">
        <v>12</v>
      </c>
      <c r="J494" s="0" t="n">
        <v>0</v>
      </c>
      <c r="K494" s="0" t="n">
        <f aca="false">I494*SUMIFS(syst_chauffage!$H$3:$H$27,syst_chauffage!$B$3:$B$27,D494,syst_chauffage!$C$3:$C$27,E494)</f>
        <v>12</v>
      </c>
      <c r="L494" s="12" t="n">
        <f aca="false">H494*SUMIFS(syst_chauffage!$K$3:$K$27,syst_chauffage!$B$3:$B$27,D494,syst_chauffage!$C$3:$C$27,E494)</f>
        <v>1</v>
      </c>
      <c r="N494" s="0" t="str">
        <f aca="false">A494</f>
        <v>Commerce</v>
      </c>
      <c r="O494" s="0" t="str">
        <f aca="false">B494</f>
        <v>Commerce de détail non alimentaire</v>
      </c>
      <c r="P494" s="0" t="str">
        <f aca="false">C494</f>
        <v>Complexe brico</v>
      </c>
      <c r="Q494" s="0" t="str">
        <f aca="false">D494</f>
        <v>Electrique direct performant</v>
      </c>
      <c r="R494" s="0" t="str">
        <f aca="false">E494</f>
        <v>Electricité</v>
      </c>
      <c r="S494" s="0" t="str">
        <f aca="false">F494</f>
        <v>0306092602</v>
      </c>
      <c r="T494" s="0" t="str">
        <f aca="false">G494</f>
        <v>1</v>
      </c>
      <c r="U494" s="0" t="n">
        <f aca="false">L494</f>
        <v>1</v>
      </c>
      <c r="V494" s="0" t="n">
        <f aca="false">K494</f>
        <v>12</v>
      </c>
      <c r="W494" s="0" t="n">
        <f aca="false">J494</f>
        <v>0</v>
      </c>
    </row>
    <row r="495" customFormat="false" ht="12.8" hidden="false" customHeight="false" outlineLevel="0" collapsed="false">
      <c r="A495" s="0" t="s">
        <v>74</v>
      </c>
      <c r="B495" s="0" t="s">
        <v>613</v>
      </c>
      <c r="C495" s="0" t="s">
        <v>614</v>
      </c>
      <c r="D495" s="0" t="s">
        <v>46</v>
      </c>
      <c r="E495" s="0" t="s">
        <v>30</v>
      </c>
      <c r="F495" s="0" t="s">
        <v>626</v>
      </c>
      <c r="G495" s="0" t="s">
        <v>15</v>
      </c>
      <c r="H495" s="0" t="n">
        <v>3.32861023255814</v>
      </c>
      <c r="I495" s="0" t="n">
        <v>32.2326431272282</v>
      </c>
      <c r="J495" s="0" t="n">
        <v>720</v>
      </c>
      <c r="K495" s="0" t="n">
        <f aca="false">I495*SUMIFS(syst_chauffage!$H$3:$H$27,syst_chauffage!$B$3:$B$27,D495,syst_chauffage!$C$3:$C$27,E495)</f>
        <v>55.9206537454306</v>
      </c>
      <c r="L495" s="12" t="n">
        <f aca="false">H495*SUMIFS(syst_chauffage!$K$3:$K$27,syst_chauffage!$B$3:$B$27,D495,syst_chauffage!$C$3:$C$27,E495)</f>
        <v>3.00077723502174</v>
      </c>
      <c r="N495" s="0" t="str">
        <f aca="false">A495</f>
        <v>Commerce</v>
      </c>
      <c r="O495" s="0" t="str">
        <f aca="false">B495</f>
        <v>Commerce de détail non alimentaire</v>
      </c>
      <c r="P495" s="0" t="str">
        <f aca="false">C495</f>
        <v>Complexe brico</v>
      </c>
      <c r="Q495" s="0" t="str">
        <f aca="false">D495</f>
        <v>Rooftop performant</v>
      </c>
      <c r="R495" s="0" t="str">
        <f aca="false">E495</f>
        <v>Electricité</v>
      </c>
      <c r="S495" s="0" t="str">
        <f aca="false">F495</f>
        <v>0306093002</v>
      </c>
      <c r="T495" s="0" t="str">
        <f aca="false">G495</f>
        <v>1</v>
      </c>
      <c r="U495" s="0" t="n">
        <f aca="false">L495</f>
        <v>3.00077723502174</v>
      </c>
      <c r="V495" s="0" t="n">
        <f aca="false">K495</f>
        <v>55.9206537454306</v>
      </c>
      <c r="W495" s="0" t="n">
        <f aca="false">J495</f>
        <v>720</v>
      </c>
    </row>
    <row r="496" customFormat="false" ht="12.8" hidden="false" customHeight="false" outlineLevel="0" collapsed="false">
      <c r="A496" s="0" t="s">
        <v>74</v>
      </c>
      <c r="B496" s="0" t="s">
        <v>613</v>
      </c>
      <c r="C496" s="0" t="s">
        <v>627</v>
      </c>
      <c r="D496" s="0" t="s">
        <v>19</v>
      </c>
      <c r="E496" s="0" t="s">
        <v>57</v>
      </c>
      <c r="F496" s="0" t="s">
        <v>628</v>
      </c>
      <c r="G496" s="0" t="s">
        <v>15</v>
      </c>
      <c r="H496" s="0" t="n">
        <v>1.6310064513755</v>
      </c>
      <c r="I496" s="0" t="n">
        <v>32.1107385010679</v>
      </c>
      <c r="J496" s="0" t="n">
        <v>0</v>
      </c>
      <c r="K496" s="0" t="n">
        <f aca="false">I496*SUMIFS(syst_chauffage!$H$3:$H$27,syst_chauffage!$B$3:$B$27,D496,syst_chauffage!$C$3:$C$27,E496)</f>
        <v>44.7134543381976</v>
      </c>
      <c r="L496" s="12" t="n">
        <f aca="false">H496*SUMIFS(syst_chauffage!$K$3:$K$27,syst_chauffage!$B$3:$B$27,D496,syst_chauffage!$C$3:$C$27,E496)</f>
        <v>1.6310064513755</v>
      </c>
      <c r="N496" s="0" t="str">
        <f aca="false">A496</f>
        <v>Commerce</v>
      </c>
      <c r="O496" s="0" t="str">
        <f aca="false">B496</f>
        <v>Commerce de détail non alimentaire</v>
      </c>
      <c r="P496" s="0" t="str">
        <f aca="false">C496</f>
        <v>Grand brico</v>
      </c>
      <c r="Q496" s="0" t="str">
        <f aca="false">D496</f>
        <v>Autre système centralisé</v>
      </c>
      <c r="R496" s="0" t="str">
        <f aca="false">E496</f>
        <v>Autres</v>
      </c>
      <c r="S496" s="0" t="str">
        <f aca="false">F496</f>
        <v>0306170101</v>
      </c>
      <c r="T496" s="0" t="str">
        <f aca="false">G496</f>
        <v>1</v>
      </c>
      <c r="U496" s="0" t="n">
        <f aca="false">L496</f>
        <v>1.6310064513755</v>
      </c>
      <c r="V496" s="0" t="n">
        <f aca="false">K496</f>
        <v>44.7134543381976</v>
      </c>
      <c r="W496" s="0" t="n">
        <f aca="false">J496</f>
        <v>0</v>
      </c>
    </row>
    <row r="497" customFormat="false" ht="12.8" hidden="false" customHeight="false" outlineLevel="0" collapsed="false">
      <c r="A497" s="0" t="s">
        <v>74</v>
      </c>
      <c r="B497" s="0" t="s">
        <v>613</v>
      </c>
      <c r="C497" s="0" t="s">
        <v>627</v>
      </c>
      <c r="D497" s="0" t="s">
        <v>19</v>
      </c>
      <c r="E497" s="0" t="s">
        <v>58</v>
      </c>
      <c r="F497" s="0" t="s">
        <v>629</v>
      </c>
      <c r="G497" s="0" t="s">
        <v>15</v>
      </c>
      <c r="H497" s="0" t="n">
        <v>1.62775144752194</v>
      </c>
      <c r="I497" s="0" t="n">
        <v>31.858484917319</v>
      </c>
      <c r="J497" s="0" t="n">
        <v>765</v>
      </c>
      <c r="K497" s="0" t="n">
        <f aca="false">I497*SUMIFS(syst_chauffage!$H$3:$H$27,syst_chauffage!$B$3:$B$27,D497,syst_chauffage!$C$3:$C$27,E497)</f>
        <v>52.4056017071634</v>
      </c>
      <c r="L497" s="12" t="n">
        <f aca="false">H497*SUMIFS(syst_chauffage!$K$3:$K$27,syst_chauffage!$B$3:$B$27,D497,syst_chauffage!$C$3:$C$27,E497)</f>
        <v>1.62775144752194</v>
      </c>
      <c r="N497" s="0" t="str">
        <f aca="false">A497</f>
        <v>Commerce</v>
      </c>
      <c r="O497" s="0" t="str">
        <f aca="false">B497</f>
        <v>Commerce de détail non alimentaire</v>
      </c>
      <c r="P497" s="0" t="str">
        <f aca="false">C497</f>
        <v>Grand brico</v>
      </c>
      <c r="Q497" s="0" t="str">
        <f aca="false">D497</f>
        <v>Autre système centralisé</v>
      </c>
      <c r="R497" s="0" t="str">
        <f aca="false">E497</f>
        <v>Urbain</v>
      </c>
      <c r="S497" s="0" t="str">
        <f aca="false">F497</f>
        <v>0306170106</v>
      </c>
      <c r="T497" s="0" t="str">
        <f aca="false">G497</f>
        <v>1</v>
      </c>
      <c r="U497" s="0" t="n">
        <f aca="false">L497</f>
        <v>1.62775144752194</v>
      </c>
      <c r="V497" s="0" t="n">
        <f aca="false">K497</f>
        <v>52.4056017071634</v>
      </c>
      <c r="W497" s="0" t="n">
        <f aca="false">J497</f>
        <v>765</v>
      </c>
    </row>
    <row r="498" customFormat="false" ht="12.8" hidden="false" customHeight="false" outlineLevel="0" collapsed="false">
      <c r="A498" s="0" t="s">
        <v>74</v>
      </c>
      <c r="B498" s="0" t="s">
        <v>613</v>
      </c>
      <c r="C498" s="0" t="s">
        <v>627</v>
      </c>
      <c r="D498" s="0" t="s">
        <v>22</v>
      </c>
      <c r="E498" s="0" t="s">
        <v>23</v>
      </c>
      <c r="F498" s="0" t="s">
        <v>630</v>
      </c>
      <c r="G498" s="0" t="s">
        <v>15</v>
      </c>
      <c r="H498" s="0" t="n">
        <v>0.689377907802488</v>
      </c>
      <c r="I498" s="0" t="n">
        <v>22.0449030878353</v>
      </c>
      <c r="J498" s="0" t="n">
        <v>0</v>
      </c>
      <c r="K498" s="0" t="n">
        <f aca="false">I498*SUMIFS(syst_chauffage!$H$3:$H$27,syst_chauffage!$B$3:$B$27,D498,syst_chauffage!$C$3:$C$27,E498)</f>
        <v>38.8215705293234</v>
      </c>
      <c r="L498" s="12" t="n">
        <f aca="false">H498*SUMIFS(syst_chauffage!$K$3:$K$27,syst_chauffage!$B$3:$B$27,D498,syst_chauffage!$C$3:$C$27,E498)</f>
        <v>0.689377907802488</v>
      </c>
      <c r="N498" s="0" t="str">
        <f aca="false">A498</f>
        <v>Commerce</v>
      </c>
      <c r="O498" s="0" t="str">
        <f aca="false">B498</f>
        <v>Commerce de détail non alimentaire</v>
      </c>
      <c r="P498" s="0" t="str">
        <f aca="false">C498</f>
        <v>Grand brico</v>
      </c>
      <c r="Q498" s="0" t="str">
        <f aca="false">D498</f>
        <v>Chaudière fioul</v>
      </c>
      <c r="R498" s="0" t="str">
        <f aca="false">E498</f>
        <v>Fioul</v>
      </c>
      <c r="S498" s="0" t="str">
        <f aca="false">F498</f>
        <v>0306170303</v>
      </c>
      <c r="T498" s="0" t="str">
        <f aca="false">G498</f>
        <v>1</v>
      </c>
      <c r="U498" s="0" t="n">
        <f aca="false">L498</f>
        <v>0.689377907802488</v>
      </c>
      <c r="V498" s="0" t="n">
        <f aca="false">K498</f>
        <v>38.8215705293234</v>
      </c>
      <c r="W498" s="0" t="n">
        <f aca="false">J498</f>
        <v>0</v>
      </c>
    </row>
    <row r="499" customFormat="false" ht="12.8" hidden="false" customHeight="false" outlineLevel="0" collapsed="false">
      <c r="A499" s="0" t="s">
        <v>74</v>
      </c>
      <c r="B499" s="0" t="s">
        <v>613</v>
      </c>
      <c r="C499" s="0" t="s">
        <v>627</v>
      </c>
      <c r="D499" s="0" t="s">
        <v>13</v>
      </c>
      <c r="E499" s="0" t="s">
        <v>14</v>
      </c>
      <c r="F499" s="0" t="s">
        <v>631</v>
      </c>
      <c r="G499" s="0" t="s">
        <v>15</v>
      </c>
      <c r="H499" s="0" t="n">
        <v>0.780741935948798</v>
      </c>
      <c r="I499" s="0" t="n">
        <v>15.7089055792201</v>
      </c>
      <c r="J499" s="0" t="n">
        <v>363</v>
      </c>
      <c r="K499" s="0" t="n">
        <f aca="false">I499*SUMIFS(syst_chauffage!$H$3:$H$27,syst_chauffage!$B$3:$B$27,D499,syst_chauffage!$C$3:$C$27,E499)</f>
        <v>31.7255759035712</v>
      </c>
      <c r="L499" s="12" t="n">
        <f aca="false">H499*SUMIFS(syst_chauffage!$K$3:$K$27,syst_chauffage!$B$3:$B$27,D499,syst_chauffage!$C$3:$C$27,E499)</f>
        <v>0.780741935948798</v>
      </c>
      <c r="N499" s="0" t="str">
        <f aca="false">A499</f>
        <v>Commerce</v>
      </c>
      <c r="O499" s="0" t="str">
        <f aca="false">B499</f>
        <v>Commerce de détail non alimentaire</v>
      </c>
      <c r="P499" s="0" t="str">
        <f aca="false">C499</f>
        <v>Grand brico</v>
      </c>
      <c r="Q499" s="0" t="str">
        <f aca="false">D499</f>
        <v>Chaudière gaz</v>
      </c>
      <c r="R499" s="0" t="str">
        <f aca="false">E499</f>
        <v>Gaz</v>
      </c>
      <c r="S499" s="0" t="str">
        <f aca="false">F499</f>
        <v>0306170404</v>
      </c>
      <c r="T499" s="0" t="str">
        <f aca="false">G499</f>
        <v>1</v>
      </c>
      <c r="U499" s="0" t="n">
        <f aca="false">L499</f>
        <v>0.780741935948798</v>
      </c>
      <c r="V499" s="0" t="n">
        <f aca="false">K499</f>
        <v>31.7255759035712</v>
      </c>
      <c r="W499" s="0" t="n">
        <f aca="false">J499</f>
        <v>363</v>
      </c>
    </row>
    <row r="500" customFormat="false" ht="12.8" hidden="false" customHeight="false" outlineLevel="0" collapsed="false">
      <c r="A500" s="0" t="s">
        <v>74</v>
      </c>
      <c r="B500" s="0" t="s">
        <v>613</v>
      </c>
      <c r="C500" s="0" t="s">
        <v>627</v>
      </c>
      <c r="D500" s="0" t="s">
        <v>29</v>
      </c>
      <c r="E500" s="0" t="s">
        <v>30</v>
      </c>
      <c r="F500" s="0" t="s">
        <v>632</v>
      </c>
      <c r="G500" s="0" t="s">
        <v>15</v>
      </c>
      <c r="H500" s="0" t="n">
        <v>0.92</v>
      </c>
      <c r="I500" s="0" t="n">
        <v>10.4</v>
      </c>
      <c r="J500" s="0" t="n">
        <v>0</v>
      </c>
      <c r="K500" s="0" t="n">
        <f aca="false">I500*SUMIFS(syst_chauffage!$H$3:$H$27,syst_chauffage!$B$3:$B$27,D500,syst_chauffage!$C$3:$C$27,E500)</f>
        <v>3</v>
      </c>
      <c r="L500" s="12" t="n">
        <f aca="false">H500*SUMIFS(syst_chauffage!$K$3:$K$27,syst_chauffage!$B$3:$B$27,D500,syst_chauffage!$C$3:$C$27,E500)</f>
        <v>0.92</v>
      </c>
      <c r="N500" s="0" t="str">
        <f aca="false">A500</f>
        <v>Commerce</v>
      </c>
      <c r="O500" s="0" t="str">
        <f aca="false">B500</f>
        <v>Commerce de détail non alimentaire</v>
      </c>
      <c r="P500" s="0" t="str">
        <f aca="false">C500</f>
        <v>Grand brico</v>
      </c>
      <c r="Q500" s="0" t="str">
        <f aca="false">D500</f>
        <v>Electrique direct</v>
      </c>
      <c r="R500" s="0" t="str">
        <f aca="false">E500</f>
        <v>Electricité</v>
      </c>
      <c r="S500" s="0" t="str">
        <f aca="false">F500</f>
        <v>0306170602</v>
      </c>
      <c r="T500" s="0" t="str">
        <f aca="false">G500</f>
        <v>1</v>
      </c>
      <c r="U500" s="0" t="n">
        <f aca="false">L500</f>
        <v>0.92</v>
      </c>
      <c r="V500" s="0" t="n">
        <f aca="false">K500</f>
        <v>3</v>
      </c>
      <c r="W500" s="0" t="n">
        <f aca="false">J500</f>
        <v>0</v>
      </c>
    </row>
    <row r="501" customFormat="false" ht="12.8" hidden="false" customHeight="false" outlineLevel="0" collapsed="false">
      <c r="A501" s="0" t="s">
        <v>74</v>
      </c>
      <c r="B501" s="0" t="s">
        <v>613</v>
      </c>
      <c r="C501" s="0" t="s">
        <v>627</v>
      </c>
      <c r="D501" s="0" t="s">
        <v>42</v>
      </c>
      <c r="E501" s="0" t="s">
        <v>30</v>
      </c>
      <c r="F501" s="0" t="s">
        <v>633</v>
      </c>
      <c r="G501" s="0" t="s">
        <v>15</v>
      </c>
      <c r="H501" s="0" t="n">
        <v>2.80410195348837</v>
      </c>
      <c r="I501" s="0" t="n">
        <v>40.9440748299524</v>
      </c>
      <c r="J501" s="0" t="n">
        <v>675</v>
      </c>
      <c r="K501" s="0" t="n">
        <f aca="false">I501*SUMIFS(syst_chauffage!$H$3:$H$27,syst_chauffage!$B$3:$B$27,D501,syst_chauffage!$C$3:$C$27,E501)</f>
        <v>36.9598984507948</v>
      </c>
      <c r="L501" s="12" t="n">
        <f aca="false">H501*SUMIFS(syst_chauffage!$K$3:$K$27,syst_chauffage!$B$3:$B$27,D501,syst_chauffage!$C$3:$C$27,E501)</f>
        <v>2.49996610303434</v>
      </c>
      <c r="N501" s="0" t="str">
        <f aca="false">A501</f>
        <v>Commerce</v>
      </c>
      <c r="O501" s="0" t="str">
        <f aca="false">B501</f>
        <v>Commerce de détail non alimentaire</v>
      </c>
      <c r="P501" s="0" t="str">
        <f aca="false">C501</f>
        <v>Grand brico</v>
      </c>
      <c r="Q501" s="0" t="str">
        <f aca="false">D501</f>
        <v>Rooftop</v>
      </c>
      <c r="R501" s="0" t="str">
        <f aca="false">E501</f>
        <v>Electricité</v>
      </c>
      <c r="S501" s="0" t="str">
        <f aca="false">F501</f>
        <v>0306171002</v>
      </c>
      <c r="T501" s="0" t="str">
        <f aca="false">G501</f>
        <v>1</v>
      </c>
      <c r="U501" s="0" t="n">
        <f aca="false">L501</f>
        <v>2.49996610303434</v>
      </c>
      <c r="V501" s="0" t="n">
        <f aca="false">K501</f>
        <v>36.9598984507948</v>
      </c>
      <c r="W501" s="0" t="n">
        <f aca="false">J501</f>
        <v>675</v>
      </c>
    </row>
    <row r="502" customFormat="false" ht="12.8" hidden="false" customHeight="false" outlineLevel="0" collapsed="false">
      <c r="A502" s="0" t="s">
        <v>74</v>
      </c>
      <c r="B502" s="0" t="s">
        <v>613</v>
      </c>
      <c r="C502" s="0" t="s">
        <v>627</v>
      </c>
      <c r="D502" s="0" t="s">
        <v>51</v>
      </c>
      <c r="E502" s="0" t="s">
        <v>57</v>
      </c>
      <c r="F502" s="0" t="s">
        <v>634</v>
      </c>
      <c r="G502" s="0" t="s">
        <v>15</v>
      </c>
      <c r="H502" s="0" t="n">
        <v>1.88193052081789</v>
      </c>
      <c r="I502" s="0" t="n">
        <v>38.2270696441284</v>
      </c>
      <c r="J502" s="0" t="n">
        <v>0</v>
      </c>
      <c r="K502" s="0" t="n">
        <f aca="false">I502*SUMIFS(syst_chauffage!$H$3:$H$27,syst_chauffage!$B$3:$B$27,D502,syst_chauffage!$C$3:$C$27,E502)</f>
        <v>80.9975738933548</v>
      </c>
      <c r="L502" s="12" t="n">
        <f aca="false">H502*SUMIFS(syst_chauffage!$K$3:$K$27,syst_chauffage!$B$3:$B$27,D502,syst_chauffage!$C$3:$C$27,E502)</f>
        <v>1.88193052081789</v>
      </c>
      <c r="N502" s="0" t="str">
        <f aca="false">A502</f>
        <v>Commerce</v>
      </c>
      <c r="O502" s="0" t="str">
        <f aca="false">B502</f>
        <v>Commerce de détail non alimentaire</v>
      </c>
      <c r="P502" s="0" t="str">
        <f aca="false">C502</f>
        <v>Grand brico</v>
      </c>
      <c r="Q502" s="0" t="str">
        <f aca="false">D502</f>
        <v>Autre système centralisé performant</v>
      </c>
      <c r="R502" s="0" t="str">
        <f aca="false">E502</f>
        <v>Autres</v>
      </c>
      <c r="S502" s="0" t="str">
        <f aca="false">F502</f>
        <v>0306172101</v>
      </c>
      <c r="T502" s="0" t="str">
        <f aca="false">G502</f>
        <v>1</v>
      </c>
      <c r="U502" s="0" t="n">
        <f aca="false">L502</f>
        <v>1.88193052081789</v>
      </c>
      <c r="V502" s="0" t="n">
        <f aca="false">K502</f>
        <v>80.9975738933548</v>
      </c>
      <c r="W502" s="0" t="n">
        <f aca="false">J502</f>
        <v>0</v>
      </c>
    </row>
    <row r="503" customFormat="false" ht="12.8" hidden="false" customHeight="false" outlineLevel="0" collapsed="false">
      <c r="A503" s="0" t="s">
        <v>74</v>
      </c>
      <c r="B503" s="0" t="s">
        <v>613</v>
      </c>
      <c r="C503" s="0" t="s">
        <v>627</v>
      </c>
      <c r="D503" s="0" t="s">
        <v>51</v>
      </c>
      <c r="E503" s="0" t="s">
        <v>58</v>
      </c>
      <c r="F503" s="0" t="s">
        <v>635</v>
      </c>
      <c r="G503" s="0" t="s">
        <v>15</v>
      </c>
      <c r="H503" s="0" t="n">
        <v>1.8781747471407</v>
      </c>
      <c r="I503" s="0" t="n">
        <v>37.9267677587131</v>
      </c>
      <c r="J503" s="0" t="n">
        <v>765</v>
      </c>
      <c r="K503" s="0" t="n">
        <f aca="false">I503*SUMIFS(syst_chauffage!$H$3:$H$27,syst_chauffage!$B$3:$B$27,D503,syst_chauffage!$C$3:$C$27,E503)</f>
        <v>80.935703697645</v>
      </c>
      <c r="L503" s="12" t="n">
        <f aca="false">H503*SUMIFS(syst_chauffage!$K$3:$K$27,syst_chauffage!$B$3:$B$27,D503,syst_chauffage!$C$3:$C$27,E503)</f>
        <v>1.8781747471407</v>
      </c>
      <c r="N503" s="0" t="str">
        <f aca="false">A503</f>
        <v>Commerce</v>
      </c>
      <c r="O503" s="0" t="str">
        <f aca="false">B503</f>
        <v>Commerce de détail non alimentaire</v>
      </c>
      <c r="P503" s="0" t="str">
        <f aca="false">C503</f>
        <v>Grand brico</v>
      </c>
      <c r="Q503" s="0" t="str">
        <f aca="false">D503</f>
        <v>Autre système centralisé performant</v>
      </c>
      <c r="R503" s="0" t="str">
        <f aca="false">E503</f>
        <v>Urbain</v>
      </c>
      <c r="S503" s="0" t="str">
        <f aca="false">F503</f>
        <v>0306172106</v>
      </c>
      <c r="T503" s="0" t="str">
        <f aca="false">G503</f>
        <v>1</v>
      </c>
      <c r="U503" s="0" t="n">
        <f aca="false">L503</f>
        <v>1.8781747471407</v>
      </c>
      <c r="V503" s="0" t="n">
        <f aca="false">K503</f>
        <v>80.935703697645</v>
      </c>
      <c r="W503" s="0" t="n">
        <f aca="false">J503</f>
        <v>765</v>
      </c>
    </row>
    <row r="504" customFormat="false" ht="12.8" hidden="false" customHeight="false" outlineLevel="0" collapsed="false">
      <c r="A504" s="0" t="s">
        <v>74</v>
      </c>
      <c r="B504" s="0" t="s">
        <v>613</v>
      </c>
      <c r="C504" s="0" t="s">
        <v>627</v>
      </c>
      <c r="D504" s="0" t="s">
        <v>27</v>
      </c>
      <c r="E504" s="0" t="s">
        <v>23</v>
      </c>
      <c r="F504" s="0" t="s">
        <v>636</v>
      </c>
      <c r="G504" s="0" t="s">
        <v>15</v>
      </c>
      <c r="H504" s="0" t="n">
        <v>0.761583138885597</v>
      </c>
      <c r="I504" s="0" t="n">
        <v>26.243932247423</v>
      </c>
      <c r="J504" s="0" t="n">
        <v>836</v>
      </c>
      <c r="K504" s="0" t="n">
        <f aca="false">I504*SUMIFS(syst_chauffage!$H$3:$H$27,syst_chauffage!$B$3:$B$27,D504,syst_chauffage!$C$3:$C$27,E504)</f>
        <v>67.300022325643</v>
      </c>
      <c r="L504" s="12" t="n">
        <f aca="false">H504*SUMIFS(syst_chauffage!$K$3:$K$27,syst_chauffage!$B$3:$B$27,D504,syst_chauffage!$C$3:$C$27,E504)</f>
        <v>0.761583138885597</v>
      </c>
      <c r="N504" s="0" t="str">
        <f aca="false">A504</f>
        <v>Commerce</v>
      </c>
      <c r="O504" s="0" t="str">
        <f aca="false">B504</f>
        <v>Commerce de détail non alimentaire</v>
      </c>
      <c r="P504" s="0" t="str">
        <f aca="false">C504</f>
        <v>Grand brico</v>
      </c>
      <c r="Q504" s="0" t="str">
        <f aca="false">D504</f>
        <v>Chaudière condensation fioul</v>
      </c>
      <c r="R504" s="0" t="str">
        <f aca="false">E504</f>
        <v>Fioul</v>
      </c>
      <c r="S504" s="0" t="str">
        <f aca="false">F504</f>
        <v>0306172303</v>
      </c>
      <c r="T504" s="0" t="str">
        <f aca="false">G504</f>
        <v>1</v>
      </c>
      <c r="U504" s="0" t="n">
        <f aca="false">L504</f>
        <v>0.761583138885597</v>
      </c>
      <c r="V504" s="0" t="n">
        <f aca="false">K504</f>
        <v>67.300022325643</v>
      </c>
      <c r="W504" s="0" t="n">
        <f aca="false">J504</f>
        <v>836</v>
      </c>
    </row>
    <row r="505" customFormat="false" ht="12.8" hidden="false" customHeight="false" outlineLevel="0" collapsed="false">
      <c r="A505" s="0" t="s">
        <v>74</v>
      </c>
      <c r="B505" s="0" t="s">
        <v>613</v>
      </c>
      <c r="C505" s="0" t="s">
        <v>627</v>
      </c>
      <c r="D505" s="0" t="s">
        <v>18</v>
      </c>
      <c r="E505" s="0" t="s">
        <v>14</v>
      </c>
      <c r="F505" s="0" t="s">
        <v>637</v>
      </c>
      <c r="G505" s="0" t="s">
        <v>15</v>
      </c>
      <c r="H505" s="0" t="n">
        <v>0.989367103465403</v>
      </c>
      <c r="I505" s="0" t="n">
        <v>18.7010780705002</v>
      </c>
      <c r="J505" s="0" t="n">
        <v>836</v>
      </c>
      <c r="K505" s="0" t="n">
        <f aca="false">I505*SUMIFS(syst_chauffage!$H$3:$H$27,syst_chauffage!$B$3:$B$27,D505,syst_chauffage!$C$3:$C$27,E505)</f>
        <v>50.9591085089784</v>
      </c>
      <c r="L505" s="12" t="n">
        <f aca="false">H505*SUMIFS(syst_chauffage!$K$3:$K$27,syst_chauffage!$B$3:$B$27,D505,syst_chauffage!$C$3:$C$27,E505)</f>
        <v>0.961117596045209</v>
      </c>
      <c r="N505" s="0" t="str">
        <f aca="false">A505</f>
        <v>Commerce</v>
      </c>
      <c r="O505" s="0" t="str">
        <f aca="false">B505</f>
        <v>Commerce de détail non alimentaire</v>
      </c>
      <c r="P505" s="0" t="str">
        <f aca="false">C505</f>
        <v>Grand brico</v>
      </c>
      <c r="Q505" s="0" t="str">
        <f aca="false">D505</f>
        <v>Chaudière condensation gaz</v>
      </c>
      <c r="R505" s="0" t="str">
        <f aca="false">E505</f>
        <v>Gaz</v>
      </c>
      <c r="S505" s="0" t="str">
        <f aca="false">F505</f>
        <v>0306172404</v>
      </c>
      <c r="T505" s="0" t="str">
        <f aca="false">G505</f>
        <v>1</v>
      </c>
      <c r="U505" s="0" t="n">
        <f aca="false">L505</f>
        <v>0.961117596045209</v>
      </c>
      <c r="V505" s="0" t="n">
        <f aca="false">K505</f>
        <v>50.9591085089784</v>
      </c>
      <c r="W505" s="0" t="n">
        <f aca="false">J505</f>
        <v>836</v>
      </c>
    </row>
    <row r="506" customFormat="false" ht="12.8" hidden="false" customHeight="false" outlineLevel="0" collapsed="false">
      <c r="A506" s="0" t="s">
        <v>74</v>
      </c>
      <c r="B506" s="0" t="s">
        <v>613</v>
      </c>
      <c r="C506" s="0" t="s">
        <v>627</v>
      </c>
      <c r="D506" s="0" t="s">
        <v>32</v>
      </c>
      <c r="E506" s="0" t="s">
        <v>30</v>
      </c>
      <c r="F506" s="0" t="s">
        <v>638</v>
      </c>
      <c r="G506" s="0" t="s">
        <v>15</v>
      </c>
      <c r="H506" s="0" t="n">
        <v>1</v>
      </c>
      <c r="I506" s="0" t="n">
        <v>12</v>
      </c>
      <c r="J506" s="0" t="n">
        <v>0</v>
      </c>
      <c r="K506" s="0" t="n">
        <f aca="false">I506*SUMIFS(syst_chauffage!$H$3:$H$27,syst_chauffage!$B$3:$B$27,D506,syst_chauffage!$C$3:$C$27,E506)</f>
        <v>12</v>
      </c>
      <c r="L506" s="12" t="n">
        <f aca="false">H506*SUMIFS(syst_chauffage!$K$3:$K$27,syst_chauffage!$B$3:$B$27,D506,syst_chauffage!$C$3:$C$27,E506)</f>
        <v>1</v>
      </c>
      <c r="N506" s="0" t="str">
        <f aca="false">A506</f>
        <v>Commerce</v>
      </c>
      <c r="O506" s="0" t="str">
        <f aca="false">B506</f>
        <v>Commerce de détail non alimentaire</v>
      </c>
      <c r="P506" s="0" t="str">
        <f aca="false">C506</f>
        <v>Grand brico</v>
      </c>
      <c r="Q506" s="0" t="str">
        <f aca="false">D506</f>
        <v>Electrique direct performant</v>
      </c>
      <c r="R506" s="0" t="str">
        <f aca="false">E506</f>
        <v>Electricité</v>
      </c>
      <c r="S506" s="0" t="str">
        <f aca="false">F506</f>
        <v>0306172602</v>
      </c>
      <c r="T506" s="0" t="str">
        <f aca="false">G506</f>
        <v>1</v>
      </c>
      <c r="U506" s="0" t="n">
        <f aca="false">L506</f>
        <v>1</v>
      </c>
      <c r="V506" s="0" t="n">
        <f aca="false">K506</f>
        <v>12</v>
      </c>
      <c r="W506" s="0" t="n">
        <f aca="false">J506</f>
        <v>0</v>
      </c>
    </row>
    <row r="507" customFormat="false" ht="12.8" hidden="false" customHeight="false" outlineLevel="0" collapsed="false">
      <c r="A507" s="0" t="s">
        <v>74</v>
      </c>
      <c r="B507" s="0" t="s">
        <v>613</v>
      </c>
      <c r="C507" s="0" t="s">
        <v>627</v>
      </c>
      <c r="D507" s="0" t="s">
        <v>46</v>
      </c>
      <c r="E507" s="0" t="s">
        <v>30</v>
      </c>
      <c r="F507" s="0" t="s">
        <v>639</v>
      </c>
      <c r="G507" s="0" t="s">
        <v>15</v>
      </c>
      <c r="H507" s="0" t="n">
        <v>3.32861023255814</v>
      </c>
      <c r="I507" s="0" t="n">
        <v>48.7429462261338</v>
      </c>
      <c r="J507" s="0" t="n">
        <v>720</v>
      </c>
      <c r="K507" s="0" t="n">
        <f aca="false">I507*SUMIFS(syst_chauffage!$H$3:$H$27,syst_chauffage!$B$3:$B$27,D507,syst_chauffage!$C$3:$C$27,E507)</f>
        <v>84.5645021317297</v>
      </c>
      <c r="L507" s="12" t="n">
        <f aca="false">H507*SUMIFS(syst_chauffage!$K$3:$K$27,syst_chauffage!$B$3:$B$27,D507,syst_chauffage!$C$3:$C$27,E507)</f>
        <v>3.00077723502174</v>
      </c>
      <c r="N507" s="0" t="str">
        <f aca="false">A507</f>
        <v>Commerce</v>
      </c>
      <c r="O507" s="0" t="str">
        <f aca="false">B507</f>
        <v>Commerce de détail non alimentaire</v>
      </c>
      <c r="P507" s="0" t="str">
        <f aca="false">C507</f>
        <v>Grand brico</v>
      </c>
      <c r="Q507" s="0" t="str">
        <f aca="false">D507</f>
        <v>Rooftop performant</v>
      </c>
      <c r="R507" s="0" t="str">
        <f aca="false">E507</f>
        <v>Electricité</v>
      </c>
      <c r="S507" s="0" t="str">
        <f aca="false">F507</f>
        <v>0306173002</v>
      </c>
      <c r="T507" s="0" t="str">
        <f aca="false">G507</f>
        <v>1</v>
      </c>
      <c r="U507" s="0" t="n">
        <f aca="false">L507</f>
        <v>3.00077723502174</v>
      </c>
      <c r="V507" s="0" t="n">
        <f aca="false">K507</f>
        <v>84.5645021317297</v>
      </c>
      <c r="W507" s="0" t="n">
        <f aca="false">J507</f>
        <v>720</v>
      </c>
    </row>
    <row r="508" customFormat="false" ht="12.8" hidden="false" customHeight="false" outlineLevel="0" collapsed="false">
      <c r="A508" s="0" t="s">
        <v>74</v>
      </c>
      <c r="B508" s="0" t="s">
        <v>613</v>
      </c>
      <c r="C508" s="0" t="s">
        <v>640</v>
      </c>
      <c r="D508" s="0" t="s">
        <v>19</v>
      </c>
      <c r="E508" s="0" t="s">
        <v>57</v>
      </c>
      <c r="F508" s="0" t="s">
        <v>641</v>
      </c>
      <c r="G508" s="0" t="s">
        <v>15</v>
      </c>
      <c r="H508" s="0" t="n">
        <v>1.6202321022959</v>
      </c>
      <c r="I508" s="0" t="n">
        <v>27.6377717156315</v>
      </c>
      <c r="J508" s="0" t="n">
        <v>0</v>
      </c>
      <c r="K508" s="0" t="n">
        <f aca="false">I508*SUMIFS(syst_chauffage!$H$3:$H$27,syst_chauffage!$B$3:$B$27,D508,syst_chauffage!$C$3:$C$27,E508)</f>
        <v>38.4849524272175</v>
      </c>
      <c r="L508" s="12" t="n">
        <f aca="false">H508*SUMIFS(syst_chauffage!$K$3:$K$27,syst_chauffage!$B$3:$B$27,D508,syst_chauffage!$C$3:$C$27,E508)</f>
        <v>1.6202321022959</v>
      </c>
      <c r="N508" s="0" t="str">
        <f aca="false">A508</f>
        <v>Commerce</v>
      </c>
      <c r="O508" s="0" t="str">
        <f aca="false">B508</f>
        <v>Commerce de détail non alimentaire</v>
      </c>
      <c r="P508" s="0" t="str">
        <f aca="false">C508</f>
        <v>Grand librairie</v>
      </c>
      <c r="Q508" s="0" t="str">
        <f aca="false">D508</f>
        <v>Autre système centralisé</v>
      </c>
      <c r="R508" s="0" t="str">
        <f aca="false">E508</f>
        <v>Autres</v>
      </c>
      <c r="S508" s="0" t="str">
        <f aca="false">F508</f>
        <v>0306260101</v>
      </c>
      <c r="T508" s="0" t="str">
        <f aca="false">G508</f>
        <v>1</v>
      </c>
      <c r="U508" s="0" t="n">
        <f aca="false">L508</f>
        <v>1.6202321022959</v>
      </c>
      <c r="V508" s="0" t="n">
        <f aca="false">K508</f>
        <v>38.4849524272175</v>
      </c>
      <c r="W508" s="0" t="n">
        <f aca="false">J508</f>
        <v>0</v>
      </c>
    </row>
    <row r="509" customFormat="false" ht="12.8" hidden="false" customHeight="false" outlineLevel="0" collapsed="false">
      <c r="A509" s="0" t="s">
        <v>74</v>
      </c>
      <c r="B509" s="0" t="s">
        <v>613</v>
      </c>
      <c r="C509" s="0" t="s">
        <v>640</v>
      </c>
      <c r="D509" s="0" t="s">
        <v>19</v>
      </c>
      <c r="E509" s="0" t="s">
        <v>58</v>
      </c>
      <c r="F509" s="0" t="s">
        <v>642</v>
      </c>
      <c r="G509" s="0" t="s">
        <v>15</v>
      </c>
      <c r="H509" s="0" t="n">
        <v>1.61656043191409</v>
      </c>
      <c r="I509" s="0" t="n">
        <v>27.7495673821133</v>
      </c>
      <c r="J509" s="0" t="n">
        <v>765</v>
      </c>
      <c r="K509" s="0" t="n">
        <f aca="false">I509*SUMIFS(syst_chauffage!$H$3:$H$27,syst_chauffage!$B$3:$B$27,D509,syst_chauffage!$C$3:$C$27,E509)</f>
        <v>45.6466394917157</v>
      </c>
      <c r="L509" s="12" t="n">
        <f aca="false">H509*SUMIFS(syst_chauffage!$K$3:$K$27,syst_chauffage!$B$3:$B$27,D509,syst_chauffage!$C$3:$C$27,E509)</f>
        <v>1.61656043191409</v>
      </c>
      <c r="N509" s="0" t="str">
        <f aca="false">A509</f>
        <v>Commerce</v>
      </c>
      <c r="O509" s="0" t="str">
        <f aca="false">B509</f>
        <v>Commerce de détail non alimentaire</v>
      </c>
      <c r="P509" s="0" t="str">
        <f aca="false">C509</f>
        <v>Grand librairie</v>
      </c>
      <c r="Q509" s="0" t="str">
        <f aca="false">D509</f>
        <v>Autre système centralisé</v>
      </c>
      <c r="R509" s="0" t="str">
        <f aca="false">E509</f>
        <v>Urbain</v>
      </c>
      <c r="S509" s="0" t="str">
        <f aca="false">F509</f>
        <v>0306260106</v>
      </c>
      <c r="T509" s="0" t="str">
        <f aca="false">G509</f>
        <v>1</v>
      </c>
      <c r="U509" s="0" t="n">
        <f aca="false">L509</f>
        <v>1.61656043191409</v>
      </c>
      <c r="V509" s="0" t="n">
        <f aca="false">K509</f>
        <v>45.6466394917157</v>
      </c>
      <c r="W509" s="0" t="n">
        <f aca="false">J509</f>
        <v>765</v>
      </c>
    </row>
    <row r="510" customFormat="false" ht="12.8" hidden="false" customHeight="false" outlineLevel="0" collapsed="false">
      <c r="A510" s="0" t="s">
        <v>74</v>
      </c>
      <c r="B510" s="0" t="s">
        <v>613</v>
      </c>
      <c r="C510" s="0" t="s">
        <v>640</v>
      </c>
      <c r="D510" s="0" t="s">
        <v>22</v>
      </c>
      <c r="E510" s="0" t="s">
        <v>23</v>
      </c>
      <c r="F510" s="0" t="s">
        <v>643</v>
      </c>
      <c r="G510" s="0" t="s">
        <v>15</v>
      </c>
      <c r="H510" s="0" t="n">
        <v>0.687758341144418</v>
      </c>
      <c r="I510" s="0" t="n">
        <v>15.2081972216947</v>
      </c>
      <c r="J510" s="0" t="n">
        <v>0</v>
      </c>
      <c r="K510" s="0" t="n">
        <f aca="false">I510*SUMIFS(syst_chauffage!$H$3:$H$27,syst_chauffage!$B$3:$B$27,D510,syst_chauffage!$C$3:$C$27,E510)</f>
        <v>26.7819776169338</v>
      </c>
      <c r="L510" s="12" t="n">
        <f aca="false">H510*SUMIFS(syst_chauffage!$K$3:$K$27,syst_chauffage!$B$3:$B$27,D510,syst_chauffage!$C$3:$C$27,E510)</f>
        <v>0.687758341144418</v>
      </c>
      <c r="N510" s="0" t="str">
        <f aca="false">A510</f>
        <v>Commerce</v>
      </c>
      <c r="O510" s="0" t="str">
        <f aca="false">B510</f>
        <v>Commerce de détail non alimentaire</v>
      </c>
      <c r="P510" s="0" t="str">
        <f aca="false">C510</f>
        <v>Grand librairie</v>
      </c>
      <c r="Q510" s="0" t="str">
        <f aca="false">D510</f>
        <v>Chaudière fioul</v>
      </c>
      <c r="R510" s="0" t="str">
        <f aca="false">E510</f>
        <v>Fioul</v>
      </c>
      <c r="S510" s="0" t="str">
        <f aca="false">F510</f>
        <v>0306260303</v>
      </c>
      <c r="T510" s="0" t="str">
        <f aca="false">G510</f>
        <v>1</v>
      </c>
      <c r="U510" s="0" t="n">
        <f aca="false">L510</f>
        <v>0.687758341144418</v>
      </c>
      <c r="V510" s="0" t="n">
        <f aca="false">K510</f>
        <v>26.7819776169338</v>
      </c>
      <c r="W510" s="0" t="n">
        <f aca="false">J510</f>
        <v>0</v>
      </c>
    </row>
    <row r="511" customFormat="false" ht="12.8" hidden="false" customHeight="false" outlineLevel="0" collapsed="false">
      <c r="A511" s="0" t="s">
        <v>74</v>
      </c>
      <c r="B511" s="0" t="s">
        <v>613</v>
      </c>
      <c r="C511" s="0" t="s">
        <v>640</v>
      </c>
      <c r="D511" s="0" t="s">
        <v>13</v>
      </c>
      <c r="E511" s="0" t="s">
        <v>14</v>
      </c>
      <c r="F511" s="0" t="s">
        <v>644</v>
      </c>
      <c r="G511" s="0" t="s">
        <v>15</v>
      </c>
      <c r="H511" s="0" t="n">
        <v>0.779109834460092</v>
      </c>
      <c r="I511" s="0" t="n">
        <v>11.1971073498352</v>
      </c>
      <c r="J511" s="0" t="n">
        <v>363</v>
      </c>
      <c r="K511" s="0" t="n">
        <f aca="false">I511*SUMIFS(syst_chauffage!$H$3:$H$27,syst_chauffage!$B$3:$B$27,D511,syst_chauffage!$C$3:$C$27,E511)</f>
        <v>22.6135854809351</v>
      </c>
      <c r="L511" s="12" t="n">
        <f aca="false">H511*SUMIFS(syst_chauffage!$K$3:$K$27,syst_chauffage!$B$3:$B$27,D511,syst_chauffage!$C$3:$C$27,E511)</f>
        <v>0.779109834460092</v>
      </c>
      <c r="N511" s="0" t="str">
        <f aca="false">A511</f>
        <v>Commerce</v>
      </c>
      <c r="O511" s="0" t="str">
        <f aca="false">B511</f>
        <v>Commerce de détail non alimentaire</v>
      </c>
      <c r="P511" s="0" t="str">
        <f aca="false">C511</f>
        <v>Grand librairie</v>
      </c>
      <c r="Q511" s="0" t="str">
        <f aca="false">D511</f>
        <v>Chaudière gaz</v>
      </c>
      <c r="R511" s="0" t="str">
        <f aca="false">E511</f>
        <v>Gaz</v>
      </c>
      <c r="S511" s="0" t="str">
        <f aca="false">F511</f>
        <v>0306260404</v>
      </c>
      <c r="T511" s="0" t="str">
        <f aca="false">G511</f>
        <v>1</v>
      </c>
      <c r="U511" s="0" t="n">
        <f aca="false">L511</f>
        <v>0.779109834460092</v>
      </c>
      <c r="V511" s="0" t="n">
        <f aca="false">K511</f>
        <v>22.6135854809351</v>
      </c>
      <c r="W511" s="0" t="n">
        <f aca="false">J511</f>
        <v>363</v>
      </c>
    </row>
    <row r="512" customFormat="false" ht="12.8" hidden="false" customHeight="false" outlineLevel="0" collapsed="false">
      <c r="A512" s="0" t="s">
        <v>74</v>
      </c>
      <c r="B512" s="0" t="s">
        <v>613</v>
      </c>
      <c r="C512" s="0" t="s">
        <v>640</v>
      </c>
      <c r="D512" s="0" t="s">
        <v>29</v>
      </c>
      <c r="E512" s="0" t="s">
        <v>30</v>
      </c>
      <c r="F512" s="0" t="s">
        <v>645</v>
      </c>
      <c r="G512" s="0" t="s">
        <v>15</v>
      </c>
      <c r="H512" s="0" t="n">
        <v>0.92</v>
      </c>
      <c r="I512" s="0" t="n">
        <v>10.4</v>
      </c>
      <c r="J512" s="0" t="n">
        <v>0</v>
      </c>
      <c r="K512" s="0" t="n">
        <f aca="false">I512*SUMIFS(syst_chauffage!$H$3:$H$27,syst_chauffage!$B$3:$B$27,D512,syst_chauffage!$C$3:$C$27,E512)</f>
        <v>3</v>
      </c>
      <c r="L512" s="12" t="n">
        <f aca="false">H512*SUMIFS(syst_chauffage!$K$3:$K$27,syst_chauffage!$B$3:$B$27,D512,syst_chauffage!$C$3:$C$27,E512)</f>
        <v>0.92</v>
      </c>
      <c r="N512" s="0" t="str">
        <f aca="false">A512</f>
        <v>Commerce</v>
      </c>
      <c r="O512" s="0" t="str">
        <f aca="false">B512</f>
        <v>Commerce de détail non alimentaire</v>
      </c>
      <c r="P512" s="0" t="str">
        <f aca="false">C512</f>
        <v>Grand librairie</v>
      </c>
      <c r="Q512" s="0" t="str">
        <f aca="false">D512</f>
        <v>Electrique direct</v>
      </c>
      <c r="R512" s="0" t="str">
        <f aca="false">E512</f>
        <v>Electricité</v>
      </c>
      <c r="S512" s="0" t="str">
        <f aca="false">F512</f>
        <v>0306260602</v>
      </c>
      <c r="T512" s="0" t="str">
        <f aca="false">G512</f>
        <v>1</v>
      </c>
      <c r="U512" s="0" t="n">
        <f aca="false">L512</f>
        <v>0.92</v>
      </c>
      <c r="V512" s="0" t="n">
        <f aca="false">K512</f>
        <v>3</v>
      </c>
      <c r="W512" s="0" t="n">
        <f aca="false">J512</f>
        <v>0</v>
      </c>
    </row>
    <row r="513" customFormat="false" ht="12.8" hidden="false" customHeight="false" outlineLevel="0" collapsed="false">
      <c r="A513" s="0" t="s">
        <v>74</v>
      </c>
      <c r="B513" s="0" t="s">
        <v>613</v>
      </c>
      <c r="C513" s="0" t="s">
        <v>640</v>
      </c>
      <c r="D513" s="0" t="s">
        <v>36</v>
      </c>
      <c r="E513" s="0" t="s">
        <v>30</v>
      </c>
      <c r="F513" s="0" t="s">
        <v>646</v>
      </c>
      <c r="G513" s="0" t="s">
        <v>15</v>
      </c>
      <c r="H513" s="0" t="n">
        <v>3.27439423255813</v>
      </c>
      <c r="I513" s="0" t="n">
        <v>76.3017761659778</v>
      </c>
      <c r="J513" s="0" t="n">
        <v>675</v>
      </c>
      <c r="K513" s="0" t="n">
        <f aca="false">I513*SUMIFS(syst_chauffage!$H$3:$H$27,syst_chauffage!$B$3:$B$27,D513,syst_chauffage!$C$3:$C$27,E513)</f>
        <v>47.2047120579265</v>
      </c>
      <c r="L513" s="12" t="n">
        <f aca="false">H513*SUMIFS(syst_chauffage!$K$3:$K$27,syst_chauffage!$B$3:$B$27,D513,syst_chauffage!$C$3:$C$27,E513)</f>
        <v>2.75111501758348</v>
      </c>
      <c r="N513" s="0" t="str">
        <f aca="false">A513</f>
        <v>Commerce</v>
      </c>
      <c r="O513" s="0" t="str">
        <f aca="false">B513</f>
        <v>Commerce de détail non alimentaire</v>
      </c>
      <c r="P513" s="0" t="str">
        <f aca="false">C513</f>
        <v>Grand librairie</v>
      </c>
      <c r="Q513" s="0" t="str">
        <f aca="false">D513</f>
        <v>PAC</v>
      </c>
      <c r="R513" s="0" t="str">
        <f aca="false">E513</f>
        <v>Electricité</v>
      </c>
      <c r="S513" s="0" t="str">
        <f aca="false">F513</f>
        <v>0306260902</v>
      </c>
      <c r="T513" s="0" t="str">
        <f aca="false">G513</f>
        <v>1</v>
      </c>
      <c r="U513" s="0" t="n">
        <f aca="false">L513</f>
        <v>2.75111501758348</v>
      </c>
      <c r="V513" s="0" t="n">
        <f aca="false">K513</f>
        <v>47.2047120579265</v>
      </c>
      <c r="W513" s="0" t="n">
        <f aca="false">J513</f>
        <v>675</v>
      </c>
    </row>
    <row r="514" customFormat="false" ht="12.8" hidden="false" customHeight="false" outlineLevel="0" collapsed="false">
      <c r="A514" s="0" t="s">
        <v>74</v>
      </c>
      <c r="B514" s="0" t="s">
        <v>613</v>
      </c>
      <c r="C514" s="0" t="s">
        <v>640</v>
      </c>
      <c r="D514" s="0" t="s">
        <v>51</v>
      </c>
      <c r="E514" s="0" t="s">
        <v>57</v>
      </c>
      <c r="F514" s="0" t="s">
        <v>647</v>
      </c>
      <c r="G514" s="0" t="s">
        <v>15</v>
      </c>
      <c r="H514" s="0" t="n">
        <v>1.86949857957219</v>
      </c>
      <c r="I514" s="0" t="n">
        <v>32.9021091852755</v>
      </c>
      <c r="J514" s="0" t="n">
        <v>0</v>
      </c>
      <c r="K514" s="0" t="n">
        <f aca="false">I514*SUMIFS(syst_chauffage!$H$3:$H$27,syst_chauffage!$B$3:$B$27,D514,syst_chauffage!$C$3:$C$27,E514)</f>
        <v>69.714760895645</v>
      </c>
      <c r="L514" s="12" t="n">
        <f aca="false">H514*SUMIFS(syst_chauffage!$K$3:$K$27,syst_chauffage!$B$3:$B$27,D514,syst_chauffage!$C$3:$C$27,E514)</f>
        <v>1.86949857957219</v>
      </c>
      <c r="N514" s="0" t="str">
        <f aca="false">A514</f>
        <v>Commerce</v>
      </c>
      <c r="O514" s="0" t="str">
        <f aca="false">B514</f>
        <v>Commerce de détail non alimentaire</v>
      </c>
      <c r="P514" s="0" t="str">
        <f aca="false">C514</f>
        <v>Grand librairie</v>
      </c>
      <c r="Q514" s="0" t="str">
        <f aca="false">D514</f>
        <v>Autre système centralisé performant</v>
      </c>
      <c r="R514" s="0" t="str">
        <f aca="false">E514</f>
        <v>Autres</v>
      </c>
      <c r="S514" s="0" t="str">
        <f aca="false">F514</f>
        <v>0306262101</v>
      </c>
      <c r="T514" s="0" t="str">
        <f aca="false">G514</f>
        <v>1</v>
      </c>
      <c r="U514" s="0" t="n">
        <f aca="false">L514</f>
        <v>1.86949857957219</v>
      </c>
      <c r="V514" s="0" t="n">
        <f aca="false">K514</f>
        <v>69.714760895645</v>
      </c>
      <c r="W514" s="0" t="n">
        <f aca="false">J514</f>
        <v>0</v>
      </c>
    </row>
    <row r="515" customFormat="false" ht="12.8" hidden="false" customHeight="false" outlineLevel="0" collapsed="false">
      <c r="A515" s="0" t="s">
        <v>74</v>
      </c>
      <c r="B515" s="0" t="s">
        <v>613</v>
      </c>
      <c r="C515" s="0" t="s">
        <v>640</v>
      </c>
      <c r="D515" s="0" t="s">
        <v>51</v>
      </c>
      <c r="E515" s="0" t="s">
        <v>58</v>
      </c>
      <c r="F515" s="0" t="s">
        <v>648</v>
      </c>
      <c r="G515" s="0" t="s">
        <v>15</v>
      </c>
      <c r="H515" s="0" t="n">
        <v>1.86526203682395</v>
      </c>
      <c r="I515" s="0" t="n">
        <v>33.0351992644206</v>
      </c>
      <c r="J515" s="0" t="n">
        <v>765</v>
      </c>
      <c r="K515" s="0" t="n">
        <f aca="false">I515*SUMIFS(syst_chauffage!$H$3:$H$27,syst_chauffage!$B$3:$B$27,D515,syst_chauffage!$C$3:$C$27,E515)</f>
        <v>70.4970989425683</v>
      </c>
      <c r="L515" s="12" t="n">
        <f aca="false">H515*SUMIFS(syst_chauffage!$K$3:$K$27,syst_chauffage!$B$3:$B$27,D515,syst_chauffage!$C$3:$C$27,E515)</f>
        <v>1.86526203682395</v>
      </c>
      <c r="N515" s="0" t="str">
        <f aca="false">A515</f>
        <v>Commerce</v>
      </c>
      <c r="O515" s="0" t="str">
        <f aca="false">B515</f>
        <v>Commerce de détail non alimentaire</v>
      </c>
      <c r="P515" s="0" t="str">
        <f aca="false">C515</f>
        <v>Grand librairie</v>
      </c>
      <c r="Q515" s="0" t="str">
        <f aca="false">D515</f>
        <v>Autre système centralisé performant</v>
      </c>
      <c r="R515" s="0" t="str">
        <f aca="false">E515</f>
        <v>Urbain</v>
      </c>
      <c r="S515" s="0" t="str">
        <f aca="false">F515</f>
        <v>0306262106</v>
      </c>
      <c r="T515" s="0" t="str">
        <f aca="false">G515</f>
        <v>1</v>
      </c>
      <c r="U515" s="0" t="n">
        <f aca="false">L515</f>
        <v>1.86526203682395</v>
      </c>
      <c r="V515" s="0" t="n">
        <f aca="false">K515</f>
        <v>70.4970989425683</v>
      </c>
      <c r="W515" s="0" t="n">
        <f aca="false">J515</f>
        <v>765</v>
      </c>
    </row>
    <row r="516" customFormat="false" ht="12.8" hidden="false" customHeight="false" outlineLevel="0" collapsed="false">
      <c r="A516" s="0" t="s">
        <v>74</v>
      </c>
      <c r="B516" s="0" t="s">
        <v>613</v>
      </c>
      <c r="C516" s="0" t="s">
        <v>640</v>
      </c>
      <c r="D516" s="0" t="s">
        <v>27</v>
      </c>
      <c r="E516" s="0" t="s">
        <v>23</v>
      </c>
      <c r="F516" s="0" t="s">
        <v>649</v>
      </c>
      <c r="G516" s="0" t="s">
        <v>15</v>
      </c>
      <c r="H516" s="0" t="n">
        <v>0.758862240667528</v>
      </c>
      <c r="I516" s="0" t="n">
        <v>18.1049966924937</v>
      </c>
      <c r="J516" s="0" t="n">
        <v>836</v>
      </c>
      <c r="K516" s="0" t="n">
        <f aca="false">I516*SUMIFS(syst_chauffage!$H$3:$H$27,syst_chauffage!$B$3:$B$27,D516,syst_chauffage!$C$3:$C$27,E516)</f>
        <v>46.4285104123512</v>
      </c>
      <c r="L516" s="12" t="n">
        <f aca="false">H516*SUMIFS(syst_chauffage!$K$3:$K$27,syst_chauffage!$B$3:$B$27,D516,syst_chauffage!$C$3:$C$27,E516)</f>
        <v>0.758862240667528</v>
      </c>
      <c r="N516" s="0" t="str">
        <f aca="false">A516</f>
        <v>Commerce</v>
      </c>
      <c r="O516" s="0" t="str">
        <f aca="false">B516</f>
        <v>Commerce de détail non alimentaire</v>
      </c>
      <c r="P516" s="0" t="str">
        <f aca="false">C516</f>
        <v>Grand librairie</v>
      </c>
      <c r="Q516" s="0" t="str">
        <f aca="false">D516</f>
        <v>Chaudière condensation fioul</v>
      </c>
      <c r="R516" s="0" t="str">
        <f aca="false">E516</f>
        <v>Fioul</v>
      </c>
      <c r="S516" s="0" t="str">
        <f aca="false">F516</f>
        <v>0306262303</v>
      </c>
      <c r="T516" s="0" t="str">
        <f aca="false">G516</f>
        <v>1</v>
      </c>
      <c r="U516" s="0" t="n">
        <f aca="false">L516</f>
        <v>0.758862240667528</v>
      </c>
      <c r="V516" s="0" t="n">
        <f aca="false">K516</f>
        <v>46.4285104123512</v>
      </c>
      <c r="W516" s="0" t="n">
        <f aca="false">J516</f>
        <v>836</v>
      </c>
    </row>
    <row r="517" customFormat="false" ht="12.8" hidden="false" customHeight="false" outlineLevel="0" collapsed="false">
      <c r="A517" s="0" t="s">
        <v>74</v>
      </c>
      <c r="B517" s="0" t="s">
        <v>613</v>
      </c>
      <c r="C517" s="0" t="s">
        <v>640</v>
      </c>
      <c r="D517" s="0" t="s">
        <v>18</v>
      </c>
      <c r="E517" s="0" t="s">
        <v>14</v>
      </c>
      <c r="F517" s="0" t="s">
        <v>650</v>
      </c>
      <c r="G517" s="0" t="s">
        <v>15</v>
      </c>
      <c r="H517" s="0" t="n">
        <v>0.986636859683235</v>
      </c>
      <c r="I517" s="0" t="n">
        <v>13.3298897021848</v>
      </c>
      <c r="J517" s="0" t="n">
        <v>836</v>
      </c>
      <c r="K517" s="0" t="n">
        <f aca="false">I517*SUMIFS(syst_chauffage!$H$3:$H$27,syst_chauffage!$B$3:$B$27,D517,syst_chauffage!$C$3:$C$27,E517)</f>
        <v>36.3230019780448</v>
      </c>
      <c r="L517" s="12" t="n">
        <f aca="false">H517*SUMIFS(syst_chauffage!$K$3:$K$27,syst_chauffage!$B$3:$B$27,D517,syst_chauffage!$C$3:$C$27,E517)</f>
        <v>0.958465309213209</v>
      </c>
      <c r="N517" s="0" t="str">
        <f aca="false">A517</f>
        <v>Commerce</v>
      </c>
      <c r="O517" s="0" t="str">
        <f aca="false">B517</f>
        <v>Commerce de détail non alimentaire</v>
      </c>
      <c r="P517" s="0" t="str">
        <f aca="false">C517</f>
        <v>Grand librairie</v>
      </c>
      <c r="Q517" s="0" t="str">
        <f aca="false">D517</f>
        <v>Chaudière condensation gaz</v>
      </c>
      <c r="R517" s="0" t="str">
        <f aca="false">E517</f>
        <v>Gaz</v>
      </c>
      <c r="S517" s="0" t="str">
        <f aca="false">F517</f>
        <v>0306262404</v>
      </c>
      <c r="T517" s="0" t="str">
        <f aca="false">G517</f>
        <v>1</v>
      </c>
      <c r="U517" s="0" t="n">
        <f aca="false">L517</f>
        <v>0.958465309213209</v>
      </c>
      <c r="V517" s="0" t="n">
        <f aca="false">K517</f>
        <v>36.3230019780448</v>
      </c>
      <c r="W517" s="0" t="n">
        <f aca="false">J517</f>
        <v>836</v>
      </c>
    </row>
    <row r="518" customFormat="false" ht="12.8" hidden="false" customHeight="false" outlineLevel="0" collapsed="false">
      <c r="A518" s="0" t="s">
        <v>74</v>
      </c>
      <c r="B518" s="0" t="s">
        <v>613</v>
      </c>
      <c r="C518" s="0" t="s">
        <v>640</v>
      </c>
      <c r="D518" s="0" t="s">
        <v>32</v>
      </c>
      <c r="E518" s="0" t="s">
        <v>30</v>
      </c>
      <c r="F518" s="0" t="s">
        <v>651</v>
      </c>
      <c r="G518" s="0" t="s">
        <v>15</v>
      </c>
      <c r="H518" s="0" t="n">
        <v>1</v>
      </c>
      <c r="I518" s="0" t="n">
        <v>12</v>
      </c>
      <c r="J518" s="0" t="n">
        <v>0</v>
      </c>
      <c r="K518" s="0" t="n">
        <f aca="false">I518*SUMIFS(syst_chauffage!$H$3:$H$27,syst_chauffage!$B$3:$B$27,D518,syst_chauffage!$C$3:$C$27,E518)</f>
        <v>12</v>
      </c>
      <c r="L518" s="12" t="n">
        <f aca="false">H518*SUMIFS(syst_chauffage!$K$3:$K$27,syst_chauffage!$B$3:$B$27,D518,syst_chauffage!$C$3:$C$27,E518)</f>
        <v>1</v>
      </c>
      <c r="N518" s="0" t="str">
        <f aca="false">A518</f>
        <v>Commerce</v>
      </c>
      <c r="O518" s="0" t="str">
        <f aca="false">B518</f>
        <v>Commerce de détail non alimentaire</v>
      </c>
      <c r="P518" s="0" t="str">
        <f aca="false">C518</f>
        <v>Grand librairie</v>
      </c>
      <c r="Q518" s="0" t="str">
        <f aca="false">D518</f>
        <v>Electrique direct performant</v>
      </c>
      <c r="R518" s="0" t="str">
        <f aca="false">E518</f>
        <v>Electricité</v>
      </c>
      <c r="S518" s="0" t="str">
        <f aca="false">F518</f>
        <v>0306262602</v>
      </c>
      <c r="T518" s="0" t="str">
        <f aca="false">G518</f>
        <v>1</v>
      </c>
      <c r="U518" s="0" t="n">
        <f aca="false">L518</f>
        <v>1</v>
      </c>
      <c r="V518" s="0" t="n">
        <f aca="false">K518</f>
        <v>12</v>
      </c>
      <c r="W518" s="0" t="n">
        <f aca="false">J518</f>
        <v>0</v>
      </c>
    </row>
    <row r="519" customFormat="false" ht="12.8" hidden="false" customHeight="false" outlineLevel="0" collapsed="false">
      <c r="A519" s="0" t="s">
        <v>74</v>
      </c>
      <c r="B519" s="0" t="s">
        <v>613</v>
      </c>
      <c r="C519" s="0" t="s">
        <v>640</v>
      </c>
      <c r="D519" s="0" t="s">
        <v>38</v>
      </c>
      <c r="E519" s="0" t="s">
        <v>30</v>
      </c>
      <c r="F519" s="0" t="s">
        <v>652</v>
      </c>
      <c r="G519" s="0" t="s">
        <v>15</v>
      </c>
      <c r="H519" s="0" t="n">
        <v>3.39795627906976</v>
      </c>
      <c r="I519" s="0" t="n">
        <v>90.8354478166403</v>
      </c>
      <c r="J519" s="0" t="n">
        <v>720</v>
      </c>
      <c r="K519" s="0" t="n">
        <f aca="false">I519*SUMIFS(syst_chauffage!$H$3:$H$27,syst_chauffage!$B$3:$B$27,D519,syst_chauffage!$C$3:$C$27,E519)</f>
        <v>91.8159076538196</v>
      </c>
      <c r="L519" s="12" t="n">
        <f aca="false">H519*SUMIFS(syst_chauffage!$K$3:$K$27,syst_chauffage!$B$3:$B$27,D519,syst_chauffage!$C$3:$C$27,E519)</f>
        <v>3.03986496519792</v>
      </c>
      <c r="N519" s="0" t="str">
        <f aca="false">A519</f>
        <v>Commerce</v>
      </c>
      <c r="O519" s="0" t="str">
        <f aca="false">B519</f>
        <v>Commerce de détail non alimentaire</v>
      </c>
      <c r="P519" s="0" t="str">
        <f aca="false">C519</f>
        <v>Grand librairie</v>
      </c>
      <c r="Q519" s="0" t="str">
        <f aca="false">D519</f>
        <v>PAC performant</v>
      </c>
      <c r="R519" s="0" t="str">
        <f aca="false">E519</f>
        <v>Electricité</v>
      </c>
      <c r="S519" s="0" t="str">
        <f aca="false">F519</f>
        <v>0306262902</v>
      </c>
      <c r="T519" s="0" t="str">
        <f aca="false">G519</f>
        <v>1</v>
      </c>
      <c r="U519" s="0" t="n">
        <f aca="false">L519</f>
        <v>3.03986496519792</v>
      </c>
      <c r="V519" s="0" t="n">
        <f aca="false">K519</f>
        <v>91.8159076538196</v>
      </c>
      <c r="W519" s="0" t="n">
        <f aca="false">J519</f>
        <v>720</v>
      </c>
    </row>
    <row r="520" customFormat="false" ht="12.8" hidden="false" customHeight="false" outlineLevel="0" collapsed="false">
      <c r="A520" s="0" t="s">
        <v>74</v>
      </c>
      <c r="B520" s="0" t="s">
        <v>613</v>
      </c>
      <c r="C520" s="0" t="s">
        <v>653</v>
      </c>
      <c r="D520" s="0" t="s">
        <v>19</v>
      </c>
      <c r="E520" s="0" t="s">
        <v>57</v>
      </c>
      <c r="F520" s="0" t="s">
        <v>654</v>
      </c>
      <c r="G520" s="0" t="s">
        <v>15</v>
      </c>
      <c r="H520" s="0" t="n">
        <v>1.61871764611721</v>
      </c>
      <c r="I520" s="0" t="n">
        <v>27.7362242133936</v>
      </c>
      <c r="J520" s="0" t="n">
        <v>0</v>
      </c>
      <c r="K520" s="0" t="n">
        <f aca="false">I520*SUMIFS(syst_chauffage!$H$3:$H$27,syst_chauffage!$B$3:$B$27,D520,syst_chauffage!$C$3:$C$27,E520)</f>
        <v>38.6220452338193</v>
      </c>
      <c r="L520" s="12" t="n">
        <f aca="false">H520*SUMIFS(syst_chauffage!$K$3:$K$27,syst_chauffage!$B$3:$B$27,D520,syst_chauffage!$C$3:$C$27,E520)</f>
        <v>1.61871764611721</v>
      </c>
      <c r="N520" s="0" t="str">
        <f aca="false">A520</f>
        <v>Commerce</v>
      </c>
      <c r="O520" s="0" t="str">
        <f aca="false">B520</f>
        <v>Commerce de détail non alimentaire</v>
      </c>
      <c r="P520" s="0" t="str">
        <f aca="false">C520</f>
        <v>Grand Mode</v>
      </c>
      <c r="Q520" s="0" t="str">
        <f aca="false">D520</f>
        <v>Autre système centralisé</v>
      </c>
      <c r="R520" s="0" t="str">
        <f aca="false">E520</f>
        <v>Autres</v>
      </c>
      <c r="S520" s="0" t="str">
        <f aca="false">F520</f>
        <v>0306270101</v>
      </c>
      <c r="T520" s="0" t="str">
        <f aca="false">G520</f>
        <v>1</v>
      </c>
      <c r="U520" s="0" t="n">
        <f aca="false">L520</f>
        <v>1.61871764611721</v>
      </c>
      <c r="V520" s="0" t="n">
        <f aca="false">K520</f>
        <v>38.6220452338193</v>
      </c>
      <c r="W520" s="0" t="n">
        <f aca="false">J520</f>
        <v>0</v>
      </c>
    </row>
    <row r="521" customFormat="false" ht="12.8" hidden="false" customHeight="false" outlineLevel="0" collapsed="false">
      <c r="A521" s="0" t="s">
        <v>74</v>
      </c>
      <c r="B521" s="0" t="s">
        <v>613</v>
      </c>
      <c r="C521" s="0" t="s">
        <v>653</v>
      </c>
      <c r="D521" s="0" t="s">
        <v>19</v>
      </c>
      <c r="E521" s="0" t="s">
        <v>58</v>
      </c>
      <c r="F521" s="0" t="s">
        <v>655</v>
      </c>
      <c r="G521" s="0" t="s">
        <v>15</v>
      </c>
      <c r="H521" s="0" t="n">
        <v>1.63341394583901</v>
      </c>
      <c r="I521" s="0" t="n">
        <v>27.7184799850238</v>
      </c>
      <c r="J521" s="0" t="n">
        <v>765</v>
      </c>
      <c r="K521" s="0" t="n">
        <f aca="false">I521*SUMIFS(syst_chauffage!$H$3:$H$27,syst_chauffage!$B$3:$B$27,D521,syst_chauffage!$C$3:$C$27,E521)</f>
        <v>45.5955022906149</v>
      </c>
      <c r="L521" s="12" t="n">
        <f aca="false">H521*SUMIFS(syst_chauffage!$K$3:$K$27,syst_chauffage!$B$3:$B$27,D521,syst_chauffage!$C$3:$C$27,E521)</f>
        <v>1.63341394583901</v>
      </c>
      <c r="N521" s="0" t="str">
        <f aca="false">A521</f>
        <v>Commerce</v>
      </c>
      <c r="O521" s="0" t="str">
        <f aca="false">B521</f>
        <v>Commerce de détail non alimentaire</v>
      </c>
      <c r="P521" s="0" t="str">
        <f aca="false">C521</f>
        <v>Grand Mode</v>
      </c>
      <c r="Q521" s="0" t="str">
        <f aca="false">D521</f>
        <v>Autre système centralisé</v>
      </c>
      <c r="R521" s="0" t="str">
        <f aca="false">E521</f>
        <v>Urbain</v>
      </c>
      <c r="S521" s="0" t="str">
        <f aca="false">F521</f>
        <v>0306270106</v>
      </c>
      <c r="T521" s="0" t="str">
        <f aca="false">G521</f>
        <v>1</v>
      </c>
      <c r="U521" s="0" t="n">
        <f aca="false">L521</f>
        <v>1.63341394583901</v>
      </c>
      <c r="V521" s="0" t="n">
        <f aca="false">K521</f>
        <v>45.5955022906149</v>
      </c>
      <c r="W521" s="0" t="n">
        <f aca="false">J521</f>
        <v>765</v>
      </c>
    </row>
    <row r="522" customFormat="false" ht="12.8" hidden="false" customHeight="false" outlineLevel="0" collapsed="false">
      <c r="A522" s="0" t="s">
        <v>74</v>
      </c>
      <c r="B522" s="0" t="s">
        <v>613</v>
      </c>
      <c r="C522" s="0" t="s">
        <v>653</v>
      </c>
      <c r="D522" s="0" t="s">
        <v>22</v>
      </c>
      <c r="E522" s="0" t="s">
        <v>23</v>
      </c>
      <c r="F522" s="0" t="s">
        <v>656</v>
      </c>
      <c r="G522" s="0" t="s">
        <v>15</v>
      </c>
      <c r="H522" s="0" t="n">
        <v>0.687777525618502</v>
      </c>
      <c r="I522" s="0" t="n">
        <v>15.230046095693</v>
      </c>
      <c r="J522" s="0" t="n">
        <v>0</v>
      </c>
      <c r="K522" s="0" t="n">
        <f aca="false">I522*SUMIFS(syst_chauffage!$H$3:$H$27,syst_chauffage!$B$3:$B$27,D522,syst_chauffage!$C$3:$C$27,E522)</f>
        <v>26.8204539758242</v>
      </c>
      <c r="L522" s="12" t="n">
        <f aca="false">H522*SUMIFS(syst_chauffage!$K$3:$K$27,syst_chauffage!$B$3:$B$27,D522,syst_chauffage!$C$3:$C$27,E522)</f>
        <v>0.687777525618502</v>
      </c>
      <c r="N522" s="0" t="str">
        <f aca="false">A522</f>
        <v>Commerce</v>
      </c>
      <c r="O522" s="0" t="str">
        <f aca="false">B522</f>
        <v>Commerce de détail non alimentaire</v>
      </c>
      <c r="P522" s="0" t="str">
        <f aca="false">C522</f>
        <v>Grand Mode</v>
      </c>
      <c r="Q522" s="0" t="str">
        <f aca="false">D522</f>
        <v>Chaudière fioul</v>
      </c>
      <c r="R522" s="0" t="str">
        <f aca="false">E522</f>
        <v>Fioul</v>
      </c>
      <c r="S522" s="0" t="str">
        <f aca="false">F522</f>
        <v>0306270303</v>
      </c>
      <c r="T522" s="0" t="str">
        <f aca="false">G522</f>
        <v>1</v>
      </c>
      <c r="U522" s="0" t="n">
        <f aca="false">L522</f>
        <v>0.687777525618502</v>
      </c>
      <c r="V522" s="0" t="n">
        <f aca="false">K522</f>
        <v>26.8204539758242</v>
      </c>
      <c r="W522" s="0" t="n">
        <f aca="false">J522</f>
        <v>0</v>
      </c>
    </row>
    <row r="523" customFormat="false" ht="12.8" hidden="false" customHeight="false" outlineLevel="0" collapsed="false">
      <c r="A523" s="0" t="s">
        <v>74</v>
      </c>
      <c r="B523" s="0" t="s">
        <v>613</v>
      </c>
      <c r="C523" s="0" t="s">
        <v>653</v>
      </c>
      <c r="D523" s="0" t="s">
        <v>13</v>
      </c>
      <c r="E523" s="0" t="s">
        <v>14</v>
      </c>
      <c r="F523" s="0" t="s">
        <v>657</v>
      </c>
      <c r="G523" s="0" t="s">
        <v>15</v>
      </c>
      <c r="H523" s="0" t="n">
        <v>0.779092309124152</v>
      </c>
      <c r="I523" s="0" t="n">
        <v>11.1824066788083</v>
      </c>
      <c r="J523" s="0" t="n">
        <v>363</v>
      </c>
      <c r="K523" s="0" t="n">
        <f aca="false">I523*SUMIFS(syst_chauffage!$H$3:$H$27,syst_chauffage!$B$3:$B$27,D523,syst_chauffage!$C$3:$C$27,E523)</f>
        <v>22.5838961272022</v>
      </c>
      <c r="L523" s="12" t="n">
        <f aca="false">H523*SUMIFS(syst_chauffage!$K$3:$K$27,syst_chauffage!$B$3:$B$27,D523,syst_chauffage!$C$3:$C$27,E523)</f>
        <v>0.779092309124152</v>
      </c>
      <c r="N523" s="0" t="str">
        <f aca="false">A523</f>
        <v>Commerce</v>
      </c>
      <c r="O523" s="0" t="str">
        <f aca="false">B523</f>
        <v>Commerce de détail non alimentaire</v>
      </c>
      <c r="P523" s="0" t="str">
        <f aca="false">C523</f>
        <v>Grand Mode</v>
      </c>
      <c r="Q523" s="0" t="str">
        <f aca="false">D523</f>
        <v>Chaudière gaz</v>
      </c>
      <c r="R523" s="0" t="str">
        <f aca="false">E523</f>
        <v>Gaz</v>
      </c>
      <c r="S523" s="0" t="str">
        <f aca="false">F523</f>
        <v>0306270404</v>
      </c>
      <c r="T523" s="0" t="str">
        <f aca="false">G523</f>
        <v>1</v>
      </c>
      <c r="U523" s="0" t="n">
        <f aca="false">L523</f>
        <v>0.779092309124152</v>
      </c>
      <c r="V523" s="0" t="n">
        <f aca="false">K523</f>
        <v>22.5838961272022</v>
      </c>
      <c r="W523" s="0" t="n">
        <f aca="false">J523</f>
        <v>363</v>
      </c>
    </row>
    <row r="524" customFormat="false" ht="12.8" hidden="false" customHeight="false" outlineLevel="0" collapsed="false">
      <c r="A524" s="0" t="s">
        <v>74</v>
      </c>
      <c r="B524" s="0" t="s">
        <v>613</v>
      </c>
      <c r="C524" s="0" t="s">
        <v>653</v>
      </c>
      <c r="D524" s="0" t="s">
        <v>29</v>
      </c>
      <c r="E524" s="0" t="s">
        <v>30</v>
      </c>
      <c r="F524" s="0" t="s">
        <v>658</v>
      </c>
      <c r="G524" s="0" t="s">
        <v>15</v>
      </c>
      <c r="H524" s="0" t="n">
        <v>0.92</v>
      </c>
      <c r="I524" s="0" t="n">
        <v>10.4</v>
      </c>
      <c r="J524" s="0" t="n">
        <v>0</v>
      </c>
      <c r="K524" s="0" t="n">
        <f aca="false">I524*SUMIFS(syst_chauffage!$H$3:$H$27,syst_chauffage!$B$3:$B$27,D524,syst_chauffage!$C$3:$C$27,E524)</f>
        <v>3</v>
      </c>
      <c r="L524" s="12" t="n">
        <f aca="false">H524*SUMIFS(syst_chauffage!$K$3:$K$27,syst_chauffage!$B$3:$B$27,D524,syst_chauffage!$C$3:$C$27,E524)</f>
        <v>0.92</v>
      </c>
      <c r="N524" s="0" t="str">
        <f aca="false">A524</f>
        <v>Commerce</v>
      </c>
      <c r="O524" s="0" t="str">
        <f aca="false">B524</f>
        <v>Commerce de détail non alimentaire</v>
      </c>
      <c r="P524" s="0" t="str">
        <f aca="false">C524</f>
        <v>Grand Mode</v>
      </c>
      <c r="Q524" s="0" t="str">
        <f aca="false">D524</f>
        <v>Electrique direct</v>
      </c>
      <c r="R524" s="0" t="str">
        <f aca="false">E524</f>
        <v>Electricité</v>
      </c>
      <c r="S524" s="0" t="str">
        <f aca="false">F524</f>
        <v>0306270602</v>
      </c>
      <c r="T524" s="0" t="str">
        <f aca="false">G524</f>
        <v>1</v>
      </c>
      <c r="U524" s="0" t="n">
        <f aca="false">L524</f>
        <v>0.92</v>
      </c>
      <c r="V524" s="0" t="n">
        <f aca="false">K524</f>
        <v>3</v>
      </c>
      <c r="W524" s="0" t="n">
        <f aca="false">J524</f>
        <v>0</v>
      </c>
    </row>
    <row r="525" customFormat="false" ht="12.8" hidden="false" customHeight="false" outlineLevel="0" collapsed="false">
      <c r="A525" s="0" t="s">
        <v>74</v>
      </c>
      <c r="B525" s="0" t="s">
        <v>613</v>
      </c>
      <c r="C525" s="0" t="s">
        <v>653</v>
      </c>
      <c r="D525" s="0" t="s">
        <v>36</v>
      </c>
      <c r="E525" s="0" t="s">
        <v>30</v>
      </c>
      <c r="F525" s="0" t="s">
        <v>659</v>
      </c>
      <c r="G525" s="0" t="s">
        <v>15</v>
      </c>
      <c r="H525" s="0" t="n">
        <v>3.27439423255813</v>
      </c>
      <c r="I525" s="0" t="n">
        <v>76.3773456502801</v>
      </c>
      <c r="J525" s="0" t="n">
        <v>675</v>
      </c>
      <c r="K525" s="0" t="n">
        <f aca="false">I525*SUMIFS(syst_chauffage!$H$3:$H$27,syst_chauffage!$B$3:$B$27,D525,syst_chauffage!$C$3:$C$27,E525)</f>
        <v>47.2514637316896</v>
      </c>
      <c r="L525" s="12" t="n">
        <f aca="false">H525*SUMIFS(syst_chauffage!$K$3:$K$27,syst_chauffage!$B$3:$B$27,D525,syst_chauffage!$C$3:$C$27,E525)</f>
        <v>2.75111501758348</v>
      </c>
      <c r="N525" s="0" t="str">
        <f aca="false">A525</f>
        <v>Commerce</v>
      </c>
      <c r="O525" s="0" t="str">
        <f aca="false">B525</f>
        <v>Commerce de détail non alimentaire</v>
      </c>
      <c r="P525" s="0" t="str">
        <f aca="false">C525</f>
        <v>Grand Mode</v>
      </c>
      <c r="Q525" s="0" t="str">
        <f aca="false">D525</f>
        <v>PAC</v>
      </c>
      <c r="R525" s="0" t="str">
        <f aca="false">E525</f>
        <v>Electricité</v>
      </c>
      <c r="S525" s="0" t="str">
        <f aca="false">F525</f>
        <v>0306270902</v>
      </c>
      <c r="T525" s="0" t="str">
        <f aca="false">G525</f>
        <v>1</v>
      </c>
      <c r="U525" s="0" t="n">
        <f aca="false">L525</f>
        <v>2.75111501758348</v>
      </c>
      <c r="V525" s="0" t="n">
        <f aca="false">K525</f>
        <v>47.2514637316896</v>
      </c>
      <c r="W525" s="0" t="n">
        <f aca="false">J525</f>
        <v>675</v>
      </c>
    </row>
    <row r="526" customFormat="false" ht="12.8" hidden="false" customHeight="false" outlineLevel="0" collapsed="false">
      <c r="A526" s="0" t="s">
        <v>74</v>
      </c>
      <c r="B526" s="0" t="s">
        <v>613</v>
      </c>
      <c r="C526" s="0" t="s">
        <v>653</v>
      </c>
      <c r="D526" s="0" t="s">
        <v>51</v>
      </c>
      <c r="E526" s="0" t="s">
        <v>57</v>
      </c>
      <c r="F526" s="0" t="s">
        <v>660</v>
      </c>
      <c r="G526" s="0" t="s">
        <v>15</v>
      </c>
      <c r="H526" s="0" t="n">
        <v>1.86775113013524</v>
      </c>
      <c r="I526" s="0" t="n">
        <v>33.0193145397543</v>
      </c>
      <c r="J526" s="0" t="n">
        <v>0</v>
      </c>
      <c r="K526" s="0" t="n">
        <f aca="false">I526*SUMIFS(syst_chauffage!$H$3:$H$27,syst_chauffage!$B$3:$B$27,D526,syst_chauffage!$C$3:$C$27,E526)</f>
        <v>69.9631019128475</v>
      </c>
      <c r="L526" s="12" t="n">
        <f aca="false">H526*SUMIFS(syst_chauffage!$K$3:$K$27,syst_chauffage!$B$3:$B$27,D526,syst_chauffage!$C$3:$C$27,E526)</f>
        <v>1.86775113013524</v>
      </c>
      <c r="N526" s="0" t="str">
        <f aca="false">A526</f>
        <v>Commerce</v>
      </c>
      <c r="O526" s="0" t="str">
        <f aca="false">B526</f>
        <v>Commerce de détail non alimentaire</v>
      </c>
      <c r="P526" s="0" t="str">
        <f aca="false">C526</f>
        <v>Grand Mode</v>
      </c>
      <c r="Q526" s="0" t="str">
        <f aca="false">D526</f>
        <v>Autre système centralisé performant</v>
      </c>
      <c r="R526" s="0" t="str">
        <f aca="false">E526</f>
        <v>Autres</v>
      </c>
      <c r="S526" s="0" t="str">
        <f aca="false">F526</f>
        <v>0306272101</v>
      </c>
      <c r="T526" s="0" t="str">
        <f aca="false">G526</f>
        <v>1</v>
      </c>
      <c r="U526" s="0" t="n">
        <f aca="false">L526</f>
        <v>1.86775113013524</v>
      </c>
      <c r="V526" s="0" t="n">
        <f aca="false">K526</f>
        <v>69.9631019128475</v>
      </c>
      <c r="W526" s="0" t="n">
        <f aca="false">J526</f>
        <v>0</v>
      </c>
    </row>
    <row r="527" customFormat="false" ht="12.8" hidden="false" customHeight="false" outlineLevel="0" collapsed="false">
      <c r="A527" s="0" t="s">
        <v>74</v>
      </c>
      <c r="B527" s="0" t="s">
        <v>613</v>
      </c>
      <c r="C527" s="0" t="s">
        <v>653</v>
      </c>
      <c r="D527" s="0" t="s">
        <v>51</v>
      </c>
      <c r="E527" s="0" t="s">
        <v>58</v>
      </c>
      <c r="F527" s="0" t="s">
        <v>661</v>
      </c>
      <c r="G527" s="0" t="s">
        <v>15</v>
      </c>
      <c r="H527" s="0" t="n">
        <v>1.88470839904501</v>
      </c>
      <c r="I527" s="0" t="n">
        <v>32.9981904583617</v>
      </c>
      <c r="J527" s="0" t="n">
        <v>765</v>
      </c>
      <c r="K527" s="0" t="n">
        <f aca="false">I527*SUMIFS(syst_chauffage!$H$3:$H$27,syst_chauffage!$B$3:$B$27,D527,syst_chauffage!$C$3:$C$27,E527)</f>
        <v>70.4181221686854</v>
      </c>
      <c r="L527" s="12" t="n">
        <f aca="false">H527*SUMIFS(syst_chauffage!$K$3:$K$27,syst_chauffage!$B$3:$B$27,D527,syst_chauffage!$C$3:$C$27,E527)</f>
        <v>1.88470839904501</v>
      </c>
      <c r="N527" s="0" t="str">
        <f aca="false">A527</f>
        <v>Commerce</v>
      </c>
      <c r="O527" s="0" t="str">
        <f aca="false">B527</f>
        <v>Commerce de détail non alimentaire</v>
      </c>
      <c r="P527" s="0" t="str">
        <f aca="false">C527</f>
        <v>Grand Mode</v>
      </c>
      <c r="Q527" s="0" t="str">
        <f aca="false">D527</f>
        <v>Autre système centralisé performant</v>
      </c>
      <c r="R527" s="0" t="str">
        <f aca="false">E527</f>
        <v>Urbain</v>
      </c>
      <c r="S527" s="0" t="str">
        <f aca="false">F527</f>
        <v>0306272106</v>
      </c>
      <c r="T527" s="0" t="str">
        <f aca="false">G527</f>
        <v>1</v>
      </c>
      <c r="U527" s="0" t="n">
        <f aca="false">L527</f>
        <v>1.88470839904501</v>
      </c>
      <c r="V527" s="0" t="n">
        <f aca="false">K527</f>
        <v>70.4181221686854</v>
      </c>
      <c r="W527" s="0" t="n">
        <f aca="false">J527</f>
        <v>765</v>
      </c>
    </row>
    <row r="528" customFormat="false" ht="12.8" hidden="false" customHeight="false" outlineLevel="0" collapsed="false">
      <c r="A528" s="0" t="s">
        <v>74</v>
      </c>
      <c r="B528" s="0" t="s">
        <v>613</v>
      </c>
      <c r="C528" s="0" t="s">
        <v>653</v>
      </c>
      <c r="D528" s="0" t="s">
        <v>27</v>
      </c>
      <c r="E528" s="0" t="s">
        <v>23</v>
      </c>
      <c r="F528" s="0" t="s">
        <v>662</v>
      </c>
      <c r="G528" s="0" t="s">
        <v>15</v>
      </c>
      <c r="H528" s="0" t="n">
        <v>0.758876620701868</v>
      </c>
      <c r="I528" s="0" t="n">
        <v>18.1310072567773</v>
      </c>
      <c r="J528" s="0" t="n">
        <v>836</v>
      </c>
      <c r="K528" s="0" t="n">
        <f aca="false">I528*SUMIFS(syst_chauffage!$H$3:$H$27,syst_chauffage!$B$3:$B$27,D528,syst_chauffage!$C$3:$C$27,E528)</f>
        <v>46.4952119851371</v>
      </c>
      <c r="L528" s="12" t="n">
        <f aca="false">H528*SUMIFS(syst_chauffage!$K$3:$K$27,syst_chauffage!$B$3:$B$27,D528,syst_chauffage!$C$3:$C$27,E528)</f>
        <v>0.758876620701868</v>
      </c>
      <c r="N528" s="0" t="str">
        <f aca="false">A528</f>
        <v>Commerce</v>
      </c>
      <c r="O528" s="0" t="str">
        <f aca="false">B528</f>
        <v>Commerce de détail non alimentaire</v>
      </c>
      <c r="P528" s="0" t="str">
        <f aca="false">C528</f>
        <v>Grand Mode</v>
      </c>
      <c r="Q528" s="0" t="str">
        <f aca="false">D528</f>
        <v>Chaudière condensation fioul</v>
      </c>
      <c r="R528" s="0" t="str">
        <f aca="false">E528</f>
        <v>Fioul</v>
      </c>
      <c r="S528" s="0" t="str">
        <f aca="false">F528</f>
        <v>0306272303</v>
      </c>
      <c r="T528" s="0" t="str">
        <f aca="false">G528</f>
        <v>1</v>
      </c>
      <c r="U528" s="0" t="n">
        <f aca="false">L528</f>
        <v>0.758876620701868</v>
      </c>
      <c r="V528" s="0" t="n">
        <f aca="false">K528</f>
        <v>46.4952119851371</v>
      </c>
      <c r="W528" s="0" t="n">
        <f aca="false">J528</f>
        <v>836</v>
      </c>
    </row>
    <row r="529" customFormat="false" ht="12.8" hidden="false" customHeight="false" outlineLevel="0" collapsed="false">
      <c r="A529" s="0" t="s">
        <v>74</v>
      </c>
      <c r="B529" s="0" t="s">
        <v>613</v>
      </c>
      <c r="C529" s="0" t="s">
        <v>653</v>
      </c>
      <c r="D529" s="0" t="s">
        <v>18</v>
      </c>
      <c r="E529" s="0" t="s">
        <v>14</v>
      </c>
      <c r="F529" s="0" t="s">
        <v>663</v>
      </c>
      <c r="G529" s="0" t="s">
        <v>15</v>
      </c>
      <c r="H529" s="0" t="n">
        <v>0.986623666820261</v>
      </c>
      <c r="I529" s="0" t="n">
        <v>13.3123889033432</v>
      </c>
      <c r="J529" s="0" t="n">
        <v>836</v>
      </c>
      <c r="K529" s="0" t="n">
        <f aca="false">I529*SUMIFS(syst_chauffage!$H$3:$H$27,syst_chauffage!$B$3:$B$27,D529,syst_chauffage!$C$3:$C$27,E529)</f>
        <v>36.2753135451213</v>
      </c>
      <c r="L529" s="12" t="n">
        <f aca="false">H529*SUMIFS(syst_chauffage!$K$3:$K$27,syst_chauffage!$B$3:$B$27,D529,syst_chauffage!$C$3:$C$27,E529)</f>
        <v>0.958452493047499</v>
      </c>
      <c r="N529" s="0" t="str">
        <f aca="false">A529</f>
        <v>Commerce</v>
      </c>
      <c r="O529" s="0" t="str">
        <f aca="false">B529</f>
        <v>Commerce de détail non alimentaire</v>
      </c>
      <c r="P529" s="0" t="str">
        <f aca="false">C529</f>
        <v>Grand Mode</v>
      </c>
      <c r="Q529" s="0" t="str">
        <f aca="false">D529</f>
        <v>Chaudière condensation gaz</v>
      </c>
      <c r="R529" s="0" t="str">
        <f aca="false">E529</f>
        <v>Gaz</v>
      </c>
      <c r="S529" s="0" t="str">
        <f aca="false">F529</f>
        <v>0306272404</v>
      </c>
      <c r="T529" s="0" t="str">
        <f aca="false">G529</f>
        <v>1</v>
      </c>
      <c r="U529" s="0" t="n">
        <f aca="false">L529</f>
        <v>0.958452493047499</v>
      </c>
      <c r="V529" s="0" t="n">
        <f aca="false">K529</f>
        <v>36.2753135451213</v>
      </c>
      <c r="W529" s="0" t="n">
        <f aca="false">J529</f>
        <v>836</v>
      </c>
    </row>
    <row r="530" customFormat="false" ht="12.8" hidden="false" customHeight="false" outlineLevel="0" collapsed="false">
      <c r="A530" s="0" t="s">
        <v>74</v>
      </c>
      <c r="B530" s="0" t="s">
        <v>613</v>
      </c>
      <c r="C530" s="0" t="s">
        <v>653</v>
      </c>
      <c r="D530" s="0" t="s">
        <v>32</v>
      </c>
      <c r="E530" s="0" t="s">
        <v>30</v>
      </c>
      <c r="F530" s="0" t="s">
        <v>664</v>
      </c>
      <c r="G530" s="0" t="s">
        <v>15</v>
      </c>
      <c r="H530" s="0" t="n">
        <v>1</v>
      </c>
      <c r="I530" s="0" t="n">
        <v>12</v>
      </c>
      <c r="J530" s="0" t="n">
        <v>0</v>
      </c>
      <c r="K530" s="0" t="n">
        <f aca="false">I530*SUMIFS(syst_chauffage!$H$3:$H$27,syst_chauffage!$B$3:$B$27,D530,syst_chauffage!$C$3:$C$27,E530)</f>
        <v>12</v>
      </c>
      <c r="L530" s="12" t="n">
        <f aca="false">H530*SUMIFS(syst_chauffage!$K$3:$K$27,syst_chauffage!$B$3:$B$27,D530,syst_chauffage!$C$3:$C$27,E530)</f>
        <v>1</v>
      </c>
      <c r="N530" s="0" t="str">
        <f aca="false">A530</f>
        <v>Commerce</v>
      </c>
      <c r="O530" s="0" t="str">
        <f aca="false">B530</f>
        <v>Commerce de détail non alimentaire</v>
      </c>
      <c r="P530" s="0" t="str">
        <f aca="false">C530</f>
        <v>Grand Mode</v>
      </c>
      <c r="Q530" s="0" t="str">
        <f aca="false">D530</f>
        <v>Electrique direct performant</v>
      </c>
      <c r="R530" s="0" t="str">
        <f aca="false">E530</f>
        <v>Electricité</v>
      </c>
      <c r="S530" s="0" t="str">
        <f aca="false">F530</f>
        <v>0306272602</v>
      </c>
      <c r="T530" s="0" t="str">
        <f aca="false">G530</f>
        <v>1</v>
      </c>
      <c r="U530" s="0" t="n">
        <f aca="false">L530</f>
        <v>1</v>
      </c>
      <c r="V530" s="0" t="n">
        <f aca="false">K530</f>
        <v>12</v>
      </c>
      <c r="W530" s="0" t="n">
        <f aca="false">J530</f>
        <v>0</v>
      </c>
    </row>
    <row r="531" customFormat="false" ht="12.8" hidden="false" customHeight="false" outlineLevel="0" collapsed="false">
      <c r="A531" s="0" t="s">
        <v>74</v>
      </c>
      <c r="B531" s="0" t="s">
        <v>613</v>
      </c>
      <c r="C531" s="0" t="s">
        <v>653</v>
      </c>
      <c r="D531" s="0" t="s">
        <v>38</v>
      </c>
      <c r="E531" s="0" t="s">
        <v>30</v>
      </c>
      <c r="F531" s="0" t="s">
        <v>665</v>
      </c>
      <c r="G531" s="0" t="s">
        <v>15</v>
      </c>
      <c r="H531" s="0" t="n">
        <v>3.39795627906976</v>
      </c>
      <c r="I531" s="0" t="n">
        <v>90.9254114884287</v>
      </c>
      <c r="J531" s="0" t="n">
        <v>720</v>
      </c>
      <c r="K531" s="0" t="n">
        <f aca="false">I531*SUMIFS(syst_chauffage!$H$3:$H$27,syst_chauffage!$B$3:$B$27,D531,syst_chauffage!$C$3:$C$27,E531)</f>
        <v>91.9068423756674</v>
      </c>
      <c r="L531" s="12" t="n">
        <f aca="false">H531*SUMIFS(syst_chauffage!$K$3:$K$27,syst_chauffage!$B$3:$B$27,D531,syst_chauffage!$C$3:$C$27,E531)</f>
        <v>3.03986496519792</v>
      </c>
      <c r="N531" s="0" t="str">
        <f aca="false">A531</f>
        <v>Commerce</v>
      </c>
      <c r="O531" s="0" t="str">
        <f aca="false">B531</f>
        <v>Commerce de détail non alimentaire</v>
      </c>
      <c r="P531" s="0" t="str">
        <f aca="false">C531</f>
        <v>Grand Mode</v>
      </c>
      <c r="Q531" s="0" t="str">
        <f aca="false">D531</f>
        <v>PAC performant</v>
      </c>
      <c r="R531" s="0" t="str">
        <f aca="false">E531</f>
        <v>Electricité</v>
      </c>
      <c r="S531" s="0" t="str">
        <f aca="false">F531</f>
        <v>0306272902</v>
      </c>
      <c r="T531" s="0" t="str">
        <f aca="false">G531</f>
        <v>1</v>
      </c>
      <c r="U531" s="0" t="n">
        <f aca="false">L531</f>
        <v>3.03986496519792</v>
      </c>
      <c r="V531" s="0" t="n">
        <f aca="false">K531</f>
        <v>91.9068423756674</v>
      </c>
      <c r="W531" s="0" t="n">
        <f aca="false">J531</f>
        <v>720</v>
      </c>
    </row>
    <row r="532" customFormat="false" ht="12.8" hidden="false" customHeight="false" outlineLevel="0" collapsed="false">
      <c r="A532" s="0" t="s">
        <v>74</v>
      </c>
      <c r="B532" s="0" t="s">
        <v>613</v>
      </c>
      <c r="C532" s="0" t="s">
        <v>666</v>
      </c>
      <c r="D532" s="0" t="s">
        <v>19</v>
      </c>
      <c r="E532" s="0" t="s">
        <v>57</v>
      </c>
      <c r="F532" s="0" t="s">
        <v>667</v>
      </c>
      <c r="G532" s="0" t="s">
        <v>15</v>
      </c>
      <c r="H532" s="0" t="n">
        <v>1.62156271012911</v>
      </c>
      <c r="I532" s="0" t="n">
        <v>34.3230216646418</v>
      </c>
      <c r="J532" s="0" t="n">
        <v>0</v>
      </c>
      <c r="K532" s="0" t="n">
        <f aca="false">I532*SUMIFS(syst_chauffage!$H$3:$H$27,syst_chauffage!$B$3:$B$27,D532,syst_chauffage!$C$3:$C$27,E532)</f>
        <v>47.7940070391059</v>
      </c>
      <c r="L532" s="12" t="n">
        <f aca="false">H532*SUMIFS(syst_chauffage!$K$3:$K$27,syst_chauffage!$B$3:$B$27,D532,syst_chauffage!$C$3:$C$27,E532)</f>
        <v>1.62156271012911</v>
      </c>
      <c r="N532" s="0" t="str">
        <f aca="false">A532</f>
        <v>Commerce</v>
      </c>
      <c r="O532" s="0" t="str">
        <f aca="false">B532</f>
        <v>Commerce de détail non alimentaire</v>
      </c>
      <c r="P532" s="0" t="str">
        <f aca="false">C532</f>
        <v>Petit brico</v>
      </c>
      <c r="Q532" s="0" t="str">
        <f aca="false">D532</f>
        <v>Autre système centralisé</v>
      </c>
      <c r="R532" s="0" t="str">
        <f aca="false">E532</f>
        <v>Autres</v>
      </c>
      <c r="S532" s="0" t="str">
        <f aca="false">F532</f>
        <v>0306640101</v>
      </c>
      <c r="T532" s="0" t="str">
        <f aca="false">G532</f>
        <v>1</v>
      </c>
      <c r="U532" s="0" t="n">
        <f aca="false">L532</f>
        <v>1.62156271012911</v>
      </c>
      <c r="V532" s="0" t="n">
        <f aca="false">K532</f>
        <v>47.7940070391059</v>
      </c>
      <c r="W532" s="0" t="n">
        <f aca="false">J532</f>
        <v>0</v>
      </c>
    </row>
    <row r="533" customFormat="false" ht="12.8" hidden="false" customHeight="false" outlineLevel="0" collapsed="false">
      <c r="A533" s="0" t="s">
        <v>74</v>
      </c>
      <c r="B533" s="0" t="s">
        <v>613</v>
      </c>
      <c r="C533" s="0" t="s">
        <v>666</v>
      </c>
      <c r="D533" s="0" t="s">
        <v>19</v>
      </c>
      <c r="E533" s="0" t="s">
        <v>58</v>
      </c>
      <c r="F533" s="0" t="s">
        <v>668</v>
      </c>
      <c r="G533" s="0" t="s">
        <v>15</v>
      </c>
      <c r="H533" s="0" t="n">
        <v>1.63968447692241</v>
      </c>
      <c r="I533" s="0" t="n">
        <v>34.1253896833864</v>
      </c>
      <c r="J533" s="0" t="n">
        <v>765</v>
      </c>
      <c r="K533" s="0" t="n">
        <f aca="false">I533*SUMIFS(syst_chauffage!$H$3:$H$27,syst_chauffage!$B$3:$B$27,D533,syst_chauffage!$C$3:$C$27,E533)</f>
        <v>56.134545772988</v>
      </c>
      <c r="L533" s="12" t="n">
        <f aca="false">H533*SUMIFS(syst_chauffage!$K$3:$K$27,syst_chauffage!$B$3:$B$27,D533,syst_chauffage!$C$3:$C$27,E533)</f>
        <v>1.63968447692241</v>
      </c>
      <c r="N533" s="0" t="str">
        <f aca="false">A533</f>
        <v>Commerce</v>
      </c>
      <c r="O533" s="0" t="str">
        <f aca="false">B533</f>
        <v>Commerce de détail non alimentaire</v>
      </c>
      <c r="P533" s="0" t="str">
        <f aca="false">C533</f>
        <v>Petit brico</v>
      </c>
      <c r="Q533" s="0" t="str">
        <f aca="false">D533</f>
        <v>Autre système centralisé</v>
      </c>
      <c r="R533" s="0" t="str">
        <f aca="false">E533</f>
        <v>Urbain</v>
      </c>
      <c r="S533" s="0" t="str">
        <f aca="false">F533</f>
        <v>0306640106</v>
      </c>
      <c r="T533" s="0" t="str">
        <f aca="false">G533</f>
        <v>1</v>
      </c>
      <c r="U533" s="0" t="n">
        <f aca="false">L533</f>
        <v>1.63968447692241</v>
      </c>
      <c r="V533" s="0" t="n">
        <f aca="false">K533</f>
        <v>56.134545772988</v>
      </c>
      <c r="W533" s="0" t="n">
        <f aca="false">J533</f>
        <v>765</v>
      </c>
    </row>
    <row r="534" customFormat="false" ht="12.8" hidden="false" customHeight="false" outlineLevel="0" collapsed="false">
      <c r="A534" s="0" t="s">
        <v>74</v>
      </c>
      <c r="B534" s="0" t="s">
        <v>613</v>
      </c>
      <c r="C534" s="0" t="s">
        <v>666</v>
      </c>
      <c r="D534" s="0" t="s">
        <v>22</v>
      </c>
      <c r="E534" s="0" t="s">
        <v>23</v>
      </c>
      <c r="F534" s="0" t="s">
        <v>669</v>
      </c>
      <c r="G534" s="0" t="s">
        <v>15</v>
      </c>
      <c r="H534" s="0" t="n">
        <v>0.671240079958967</v>
      </c>
      <c r="I534" s="0" t="n">
        <v>25.9464369230769</v>
      </c>
      <c r="J534" s="0" t="n">
        <v>0</v>
      </c>
      <c r="K534" s="0" t="n">
        <f aca="false">I534*SUMIFS(syst_chauffage!$H$3:$H$27,syst_chauffage!$B$3:$B$27,D534,syst_chauffage!$C$3:$C$27,E534)</f>
        <v>45.6922594297864</v>
      </c>
      <c r="L534" s="12" t="n">
        <f aca="false">H534*SUMIFS(syst_chauffage!$K$3:$K$27,syst_chauffage!$B$3:$B$27,D534,syst_chauffage!$C$3:$C$27,E534)</f>
        <v>0.671240079958967</v>
      </c>
      <c r="N534" s="0" t="str">
        <f aca="false">A534</f>
        <v>Commerce</v>
      </c>
      <c r="O534" s="0" t="str">
        <f aca="false">B534</f>
        <v>Commerce de détail non alimentaire</v>
      </c>
      <c r="P534" s="0" t="str">
        <f aca="false">C534</f>
        <v>Petit brico</v>
      </c>
      <c r="Q534" s="0" t="str">
        <f aca="false">D534</f>
        <v>Chaudière fioul</v>
      </c>
      <c r="R534" s="0" t="str">
        <f aca="false">E534</f>
        <v>Fioul</v>
      </c>
      <c r="S534" s="0" t="str">
        <f aca="false">F534</f>
        <v>0306640303</v>
      </c>
      <c r="T534" s="0" t="str">
        <f aca="false">G534</f>
        <v>1</v>
      </c>
      <c r="U534" s="0" t="n">
        <f aca="false">L534</f>
        <v>0.671240079958967</v>
      </c>
      <c r="V534" s="0" t="n">
        <f aca="false">K534</f>
        <v>45.6922594297864</v>
      </c>
      <c r="W534" s="0" t="n">
        <f aca="false">J534</f>
        <v>0</v>
      </c>
    </row>
    <row r="535" customFormat="false" ht="12.8" hidden="false" customHeight="false" outlineLevel="0" collapsed="false">
      <c r="A535" s="0" t="s">
        <v>74</v>
      </c>
      <c r="B535" s="0" t="s">
        <v>613</v>
      </c>
      <c r="C535" s="0" t="s">
        <v>666</v>
      </c>
      <c r="D535" s="0" t="s">
        <v>13</v>
      </c>
      <c r="E535" s="0" t="s">
        <v>14</v>
      </c>
      <c r="F535" s="0" t="s">
        <v>670</v>
      </c>
      <c r="G535" s="0" t="s">
        <v>15</v>
      </c>
      <c r="H535" s="0" t="n">
        <v>0.762587843744206</v>
      </c>
      <c r="I535" s="0" t="n">
        <v>25.9464369230769</v>
      </c>
      <c r="J535" s="0" t="n">
        <v>308</v>
      </c>
      <c r="K535" s="0" t="n">
        <f aca="false">I535*SUMIFS(syst_chauffage!$H$3:$H$27,syst_chauffage!$B$3:$B$27,D535,syst_chauffage!$C$3:$C$27,E535)</f>
        <v>52.4012096119026</v>
      </c>
      <c r="L535" s="12" t="n">
        <f aca="false">H535*SUMIFS(syst_chauffage!$K$3:$K$27,syst_chauffage!$B$3:$B$27,D535,syst_chauffage!$C$3:$C$27,E535)</f>
        <v>0.762587843744206</v>
      </c>
      <c r="N535" s="0" t="str">
        <f aca="false">A535</f>
        <v>Commerce</v>
      </c>
      <c r="O535" s="0" t="str">
        <f aca="false">B535</f>
        <v>Commerce de détail non alimentaire</v>
      </c>
      <c r="P535" s="0" t="str">
        <f aca="false">C535</f>
        <v>Petit brico</v>
      </c>
      <c r="Q535" s="0" t="str">
        <f aca="false">D535</f>
        <v>Chaudière gaz</v>
      </c>
      <c r="R535" s="0" t="str">
        <f aca="false">E535</f>
        <v>Gaz</v>
      </c>
      <c r="S535" s="0" t="str">
        <f aca="false">F535</f>
        <v>0306640404</v>
      </c>
      <c r="T535" s="0" t="str">
        <f aca="false">G535</f>
        <v>1</v>
      </c>
      <c r="U535" s="0" t="n">
        <f aca="false">L535</f>
        <v>0.762587843744206</v>
      </c>
      <c r="V535" s="0" t="n">
        <f aca="false">K535</f>
        <v>52.4012096119026</v>
      </c>
      <c r="W535" s="0" t="n">
        <f aca="false">J535</f>
        <v>308</v>
      </c>
    </row>
    <row r="536" customFormat="false" ht="12.8" hidden="false" customHeight="false" outlineLevel="0" collapsed="false">
      <c r="A536" s="0" t="s">
        <v>74</v>
      </c>
      <c r="B536" s="0" t="s">
        <v>613</v>
      </c>
      <c r="C536" s="0" t="s">
        <v>666</v>
      </c>
      <c r="D536" s="0" t="s">
        <v>29</v>
      </c>
      <c r="E536" s="0" t="s">
        <v>30</v>
      </c>
      <c r="F536" s="0" t="s">
        <v>671</v>
      </c>
      <c r="G536" s="0" t="s">
        <v>15</v>
      </c>
      <c r="H536" s="0" t="n">
        <v>0.92</v>
      </c>
      <c r="I536" s="0" t="n">
        <v>10.4</v>
      </c>
      <c r="J536" s="0" t="n">
        <v>0</v>
      </c>
      <c r="K536" s="0" t="n">
        <f aca="false">I536*SUMIFS(syst_chauffage!$H$3:$H$27,syst_chauffage!$B$3:$B$27,D536,syst_chauffage!$C$3:$C$27,E536)</f>
        <v>3</v>
      </c>
      <c r="L536" s="12" t="n">
        <f aca="false">H536*SUMIFS(syst_chauffage!$K$3:$K$27,syst_chauffage!$B$3:$B$27,D536,syst_chauffage!$C$3:$C$27,E536)</f>
        <v>0.92</v>
      </c>
      <c r="N536" s="0" t="str">
        <f aca="false">A536</f>
        <v>Commerce</v>
      </c>
      <c r="O536" s="0" t="str">
        <f aca="false">B536</f>
        <v>Commerce de détail non alimentaire</v>
      </c>
      <c r="P536" s="0" t="str">
        <f aca="false">C536</f>
        <v>Petit brico</v>
      </c>
      <c r="Q536" s="0" t="str">
        <f aca="false">D536</f>
        <v>Electrique direct</v>
      </c>
      <c r="R536" s="0" t="str">
        <f aca="false">E536</f>
        <v>Electricité</v>
      </c>
      <c r="S536" s="0" t="str">
        <f aca="false">F536</f>
        <v>0306640602</v>
      </c>
      <c r="T536" s="0" t="str">
        <f aca="false">G536</f>
        <v>1</v>
      </c>
      <c r="U536" s="0" t="n">
        <f aca="false">L536</f>
        <v>0.92</v>
      </c>
      <c r="V536" s="0" t="n">
        <f aca="false">K536</f>
        <v>3</v>
      </c>
      <c r="W536" s="0" t="n">
        <f aca="false">J536</f>
        <v>0</v>
      </c>
    </row>
    <row r="537" customFormat="false" ht="12.8" hidden="false" customHeight="false" outlineLevel="0" collapsed="false">
      <c r="A537" s="0" t="s">
        <v>74</v>
      </c>
      <c r="B537" s="0" t="s">
        <v>613</v>
      </c>
      <c r="C537" s="0" t="s">
        <v>666</v>
      </c>
      <c r="D537" s="0" t="s">
        <v>36</v>
      </c>
      <c r="E537" s="0" t="s">
        <v>30</v>
      </c>
      <c r="F537" s="0" t="s">
        <v>672</v>
      </c>
      <c r="G537" s="0" t="s">
        <v>15</v>
      </c>
      <c r="H537" s="0" t="n">
        <v>3.27439423255813</v>
      </c>
      <c r="I537" s="0" t="n">
        <v>76.9018762149651</v>
      </c>
      <c r="J537" s="0" t="n">
        <v>675</v>
      </c>
      <c r="K537" s="0" t="n">
        <f aca="false">I537*SUMIFS(syst_chauffage!$H$3:$H$27,syst_chauffage!$B$3:$B$27,D537,syst_chauffage!$C$3:$C$27,E537)</f>
        <v>47.5759688155251</v>
      </c>
      <c r="L537" s="12" t="n">
        <f aca="false">H537*SUMIFS(syst_chauffage!$K$3:$K$27,syst_chauffage!$B$3:$B$27,D537,syst_chauffage!$C$3:$C$27,E537)</f>
        <v>2.75111501758348</v>
      </c>
      <c r="N537" s="0" t="str">
        <f aca="false">A537</f>
        <v>Commerce</v>
      </c>
      <c r="O537" s="0" t="str">
        <f aca="false">B537</f>
        <v>Commerce de détail non alimentaire</v>
      </c>
      <c r="P537" s="0" t="str">
        <f aca="false">C537</f>
        <v>Petit brico</v>
      </c>
      <c r="Q537" s="0" t="str">
        <f aca="false">D537</f>
        <v>PAC</v>
      </c>
      <c r="R537" s="0" t="str">
        <f aca="false">E537</f>
        <v>Electricité</v>
      </c>
      <c r="S537" s="0" t="str">
        <f aca="false">F537</f>
        <v>0306640902</v>
      </c>
      <c r="T537" s="0" t="str">
        <f aca="false">G537</f>
        <v>1</v>
      </c>
      <c r="U537" s="0" t="n">
        <f aca="false">L537</f>
        <v>2.75111501758348</v>
      </c>
      <c r="V537" s="0" t="n">
        <f aca="false">K537</f>
        <v>47.5759688155251</v>
      </c>
      <c r="W537" s="0" t="n">
        <f aca="false">J537</f>
        <v>675</v>
      </c>
    </row>
    <row r="538" customFormat="false" ht="12.8" hidden="false" customHeight="false" outlineLevel="0" collapsed="false">
      <c r="A538" s="0" t="s">
        <v>74</v>
      </c>
      <c r="B538" s="0" t="s">
        <v>613</v>
      </c>
      <c r="C538" s="0" t="s">
        <v>666</v>
      </c>
      <c r="D538" s="0" t="s">
        <v>51</v>
      </c>
      <c r="E538" s="0" t="s">
        <v>57</v>
      </c>
      <c r="F538" s="0" t="s">
        <v>673</v>
      </c>
      <c r="G538" s="0" t="s">
        <v>15</v>
      </c>
      <c r="H538" s="0" t="n">
        <v>1.87103389630282</v>
      </c>
      <c r="I538" s="0" t="n">
        <v>40.8607400769546</v>
      </c>
      <c r="J538" s="0" t="n">
        <v>0</v>
      </c>
      <c r="K538" s="0" t="n">
        <f aca="false">I538*SUMIFS(syst_chauffage!$H$3:$H$27,syst_chauffage!$B$3:$B$27,D538,syst_chauffage!$C$3:$C$27,E538)</f>
        <v>86.5779366436121</v>
      </c>
      <c r="L538" s="12" t="n">
        <f aca="false">H538*SUMIFS(syst_chauffage!$K$3:$K$27,syst_chauffage!$B$3:$B$27,D538,syst_chauffage!$C$3:$C$27,E538)</f>
        <v>1.87103389630282</v>
      </c>
      <c r="N538" s="0" t="str">
        <f aca="false">A538</f>
        <v>Commerce</v>
      </c>
      <c r="O538" s="0" t="str">
        <f aca="false">B538</f>
        <v>Commerce de détail non alimentaire</v>
      </c>
      <c r="P538" s="0" t="str">
        <f aca="false">C538</f>
        <v>Petit brico</v>
      </c>
      <c r="Q538" s="0" t="str">
        <f aca="false">D538</f>
        <v>Autre système centralisé performant</v>
      </c>
      <c r="R538" s="0" t="str">
        <f aca="false">E538</f>
        <v>Autres</v>
      </c>
      <c r="S538" s="0" t="str">
        <f aca="false">F538</f>
        <v>0306642101</v>
      </c>
      <c r="T538" s="0" t="str">
        <f aca="false">G538</f>
        <v>1</v>
      </c>
      <c r="U538" s="0" t="n">
        <f aca="false">L538</f>
        <v>1.87103389630282</v>
      </c>
      <c r="V538" s="0" t="n">
        <f aca="false">K538</f>
        <v>86.5779366436121</v>
      </c>
      <c r="W538" s="0" t="n">
        <f aca="false">J538</f>
        <v>0</v>
      </c>
    </row>
    <row r="539" customFormat="false" ht="12.8" hidden="false" customHeight="false" outlineLevel="0" collapsed="false">
      <c r="A539" s="0" t="s">
        <v>74</v>
      </c>
      <c r="B539" s="0" t="s">
        <v>613</v>
      </c>
      <c r="C539" s="0" t="s">
        <v>666</v>
      </c>
      <c r="D539" s="0" t="s">
        <v>51</v>
      </c>
      <c r="E539" s="0" t="s">
        <v>58</v>
      </c>
      <c r="F539" s="0" t="s">
        <v>674</v>
      </c>
      <c r="G539" s="0" t="s">
        <v>15</v>
      </c>
      <c r="H539" s="0" t="n">
        <v>1.89194362721816</v>
      </c>
      <c r="I539" s="0" t="n">
        <v>40.6254639087933</v>
      </c>
      <c r="J539" s="0" t="n">
        <v>765</v>
      </c>
      <c r="K539" s="0" t="n">
        <f aca="false">I539*SUMIFS(syst_chauffage!$H$3:$H$27,syst_chauffage!$B$3:$B$27,D539,syst_chauffage!$C$3:$C$27,E539)</f>
        <v>86.6947199513485</v>
      </c>
      <c r="L539" s="12" t="n">
        <f aca="false">H539*SUMIFS(syst_chauffage!$K$3:$K$27,syst_chauffage!$B$3:$B$27,D539,syst_chauffage!$C$3:$C$27,E539)</f>
        <v>1.89194362721816</v>
      </c>
      <c r="N539" s="0" t="str">
        <f aca="false">A539</f>
        <v>Commerce</v>
      </c>
      <c r="O539" s="0" t="str">
        <f aca="false">B539</f>
        <v>Commerce de détail non alimentaire</v>
      </c>
      <c r="P539" s="0" t="str">
        <f aca="false">C539</f>
        <v>Petit brico</v>
      </c>
      <c r="Q539" s="0" t="str">
        <f aca="false">D539</f>
        <v>Autre système centralisé performant</v>
      </c>
      <c r="R539" s="0" t="str">
        <f aca="false">E539</f>
        <v>Urbain</v>
      </c>
      <c r="S539" s="0" t="str">
        <f aca="false">F539</f>
        <v>0306642106</v>
      </c>
      <c r="T539" s="0" t="str">
        <f aca="false">G539</f>
        <v>1</v>
      </c>
      <c r="U539" s="0" t="n">
        <f aca="false">L539</f>
        <v>1.89194362721816</v>
      </c>
      <c r="V539" s="0" t="n">
        <f aca="false">K539</f>
        <v>86.6947199513485</v>
      </c>
      <c r="W539" s="0" t="n">
        <f aca="false">J539</f>
        <v>765</v>
      </c>
    </row>
    <row r="540" customFormat="false" ht="12.8" hidden="false" customHeight="false" outlineLevel="0" collapsed="false">
      <c r="A540" s="0" t="s">
        <v>74</v>
      </c>
      <c r="B540" s="0" t="s">
        <v>613</v>
      </c>
      <c r="C540" s="0" t="s">
        <v>666</v>
      </c>
      <c r="D540" s="0" t="s">
        <v>27</v>
      </c>
      <c r="E540" s="0" t="s">
        <v>23</v>
      </c>
      <c r="F540" s="0" t="s">
        <v>675</v>
      </c>
      <c r="G540" s="0" t="s">
        <v>15</v>
      </c>
      <c r="H540" s="0" t="n">
        <v>0.749223877611474</v>
      </c>
      <c r="I540" s="0" t="n">
        <v>30.8886153846153</v>
      </c>
      <c r="J540" s="0" t="n">
        <v>693</v>
      </c>
      <c r="K540" s="0" t="n">
        <f aca="false">I540*SUMIFS(syst_chauffage!$H$3:$H$27,syst_chauffage!$B$3:$B$27,D540,syst_chauffage!$C$3:$C$27,E540)</f>
        <v>79.2108623583623</v>
      </c>
      <c r="L540" s="12" t="n">
        <f aca="false">H540*SUMIFS(syst_chauffage!$K$3:$K$27,syst_chauffage!$B$3:$B$27,D540,syst_chauffage!$C$3:$C$27,E540)</f>
        <v>0.749223877611474</v>
      </c>
      <c r="N540" s="0" t="str">
        <f aca="false">A540</f>
        <v>Commerce</v>
      </c>
      <c r="O540" s="0" t="str">
        <f aca="false">B540</f>
        <v>Commerce de détail non alimentaire</v>
      </c>
      <c r="P540" s="0" t="str">
        <f aca="false">C540</f>
        <v>Petit brico</v>
      </c>
      <c r="Q540" s="0" t="str">
        <f aca="false">D540</f>
        <v>Chaudière condensation fioul</v>
      </c>
      <c r="R540" s="0" t="str">
        <f aca="false">E540</f>
        <v>Fioul</v>
      </c>
      <c r="S540" s="0" t="str">
        <f aca="false">F540</f>
        <v>0306642303</v>
      </c>
      <c r="T540" s="0" t="str">
        <f aca="false">G540</f>
        <v>1</v>
      </c>
      <c r="U540" s="0" t="n">
        <f aca="false">L540</f>
        <v>0.749223877611474</v>
      </c>
      <c r="V540" s="0" t="n">
        <f aca="false">K540</f>
        <v>79.2108623583623</v>
      </c>
      <c r="W540" s="0" t="n">
        <f aca="false">J540</f>
        <v>693</v>
      </c>
    </row>
    <row r="541" customFormat="false" ht="12.8" hidden="false" customHeight="false" outlineLevel="0" collapsed="false">
      <c r="A541" s="0" t="s">
        <v>74</v>
      </c>
      <c r="B541" s="0" t="s">
        <v>613</v>
      </c>
      <c r="C541" s="0" t="s">
        <v>666</v>
      </c>
      <c r="D541" s="0" t="s">
        <v>18</v>
      </c>
      <c r="E541" s="0" t="s">
        <v>14</v>
      </c>
      <c r="F541" s="0" t="s">
        <v>676</v>
      </c>
      <c r="G541" s="0" t="s">
        <v>15</v>
      </c>
      <c r="H541" s="0" t="n">
        <v>0.97699442439909</v>
      </c>
      <c r="I541" s="0" t="n">
        <v>30.8886153846153</v>
      </c>
      <c r="J541" s="0" t="n">
        <v>693</v>
      </c>
      <c r="K541" s="0" t="n">
        <f aca="false">I541*SUMIFS(syst_chauffage!$H$3:$H$27,syst_chauffage!$B$3:$B$27,D541,syst_chauffage!$C$3:$C$27,E541)</f>
        <v>84.1692814255286</v>
      </c>
      <c r="L541" s="12" t="n">
        <f aca="false">H541*SUMIFS(syst_chauffage!$K$3:$K$27,syst_chauffage!$B$3:$B$27,D541,syst_chauffage!$C$3:$C$27,E541)</f>
        <v>0.949098195441326</v>
      </c>
      <c r="N541" s="0" t="str">
        <f aca="false">A541</f>
        <v>Commerce</v>
      </c>
      <c r="O541" s="0" t="str">
        <f aca="false">B541</f>
        <v>Commerce de détail non alimentaire</v>
      </c>
      <c r="P541" s="0" t="str">
        <f aca="false">C541</f>
        <v>Petit brico</v>
      </c>
      <c r="Q541" s="0" t="str">
        <f aca="false">D541</f>
        <v>Chaudière condensation gaz</v>
      </c>
      <c r="R541" s="0" t="str">
        <f aca="false">E541</f>
        <v>Gaz</v>
      </c>
      <c r="S541" s="0" t="str">
        <f aca="false">F541</f>
        <v>0306642404</v>
      </c>
      <c r="T541" s="0" t="str">
        <f aca="false">G541</f>
        <v>1</v>
      </c>
      <c r="U541" s="0" t="n">
        <f aca="false">L541</f>
        <v>0.949098195441326</v>
      </c>
      <c r="V541" s="0" t="n">
        <f aca="false">K541</f>
        <v>84.1692814255286</v>
      </c>
      <c r="W541" s="0" t="n">
        <f aca="false">J541</f>
        <v>693</v>
      </c>
    </row>
    <row r="542" customFormat="false" ht="12.8" hidden="false" customHeight="false" outlineLevel="0" collapsed="false">
      <c r="A542" s="0" t="s">
        <v>74</v>
      </c>
      <c r="B542" s="0" t="s">
        <v>613</v>
      </c>
      <c r="C542" s="0" t="s">
        <v>666</v>
      </c>
      <c r="D542" s="0" t="s">
        <v>32</v>
      </c>
      <c r="E542" s="0" t="s">
        <v>30</v>
      </c>
      <c r="F542" s="0" t="s">
        <v>677</v>
      </c>
      <c r="G542" s="0" t="s">
        <v>15</v>
      </c>
      <c r="H542" s="0" t="n">
        <v>1</v>
      </c>
      <c r="I542" s="0" t="n">
        <v>12</v>
      </c>
      <c r="J542" s="0" t="n">
        <v>0</v>
      </c>
      <c r="K542" s="0" t="n">
        <f aca="false">I542*SUMIFS(syst_chauffage!$H$3:$H$27,syst_chauffage!$B$3:$B$27,D542,syst_chauffage!$C$3:$C$27,E542)</f>
        <v>12</v>
      </c>
      <c r="L542" s="12" t="n">
        <f aca="false">H542*SUMIFS(syst_chauffage!$K$3:$K$27,syst_chauffage!$B$3:$B$27,D542,syst_chauffage!$C$3:$C$27,E542)</f>
        <v>1</v>
      </c>
      <c r="N542" s="0" t="str">
        <f aca="false">A542</f>
        <v>Commerce</v>
      </c>
      <c r="O542" s="0" t="str">
        <f aca="false">B542</f>
        <v>Commerce de détail non alimentaire</v>
      </c>
      <c r="P542" s="0" t="str">
        <f aca="false">C542</f>
        <v>Petit brico</v>
      </c>
      <c r="Q542" s="0" t="str">
        <f aca="false">D542</f>
        <v>Electrique direct performant</v>
      </c>
      <c r="R542" s="0" t="str">
        <f aca="false">E542</f>
        <v>Electricité</v>
      </c>
      <c r="S542" s="0" t="str">
        <f aca="false">F542</f>
        <v>0306642602</v>
      </c>
      <c r="T542" s="0" t="str">
        <f aca="false">G542</f>
        <v>1</v>
      </c>
      <c r="U542" s="0" t="n">
        <f aca="false">L542</f>
        <v>1</v>
      </c>
      <c r="V542" s="0" t="n">
        <f aca="false">K542</f>
        <v>12</v>
      </c>
      <c r="W542" s="0" t="n">
        <f aca="false">J542</f>
        <v>0</v>
      </c>
    </row>
    <row r="543" customFormat="false" ht="12.8" hidden="false" customHeight="false" outlineLevel="0" collapsed="false">
      <c r="A543" s="0" t="s">
        <v>74</v>
      </c>
      <c r="B543" s="0" t="s">
        <v>613</v>
      </c>
      <c r="C543" s="0" t="s">
        <v>666</v>
      </c>
      <c r="D543" s="0" t="s">
        <v>38</v>
      </c>
      <c r="E543" s="0" t="s">
        <v>30</v>
      </c>
      <c r="F543" s="0" t="s">
        <v>678</v>
      </c>
      <c r="G543" s="0" t="s">
        <v>15</v>
      </c>
      <c r="H543" s="0" t="n">
        <v>3.39795627906976</v>
      </c>
      <c r="I543" s="0" t="n">
        <v>91.5498526368631</v>
      </c>
      <c r="J543" s="0" t="n">
        <v>720</v>
      </c>
      <c r="K543" s="0" t="n">
        <f aca="false">I543*SUMIFS(syst_chauffage!$H$3:$H$27,syst_chauffage!$B$3:$B$27,D543,syst_chauffage!$C$3:$C$27,E543)</f>
        <v>92.5380236182108</v>
      </c>
      <c r="L543" s="12" t="n">
        <f aca="false">H543*SUMIFS(syst_chauffage!$K$3:$K$27,syst_chauffage!$B$3:$B$27,D543,syst_chauffage!$C$3:$C$27,E543)</f>
        <v>3.03986496519792</v>
      </c>
      <c r="N543" s="0" t="str">
        <f aca="false">A543</f>
        <v>Commerce</v>
      </c>
      <c r="O543" s="0" t="str">
        <f aca="false">B543</f>
        <v>Commerce de détail non alimentaire</v>
      </c>
      <c r="P543" s="0" t="str">
        <f aca="false">C543</f>
        <v>Petit brico</v>
      </c>
      <c r="Q543" s="0" t="str">
        <f aca="false">D543</f>
        <v>PAC performant</v>
      </c>
      <c r="R543" s="0" t="str">
        <f aca="false">E543</f>
        <v>Electricité</v>
      </c>
      <c r="S543" s="0" t="str">
        <f aca="false">F543</f>
        <v>0306642902</v>
      </c>
      <c r="T543" s="0" t="str">
        <f aca="false">G543</f>
        <v>1</v>
      </c>
      <c r="U543" s="0" t="n">
        <f aca="false">L543</f>
        <v>3.03986496519792</v>
      </c>
      <c r="V543" s="0" t="n">
        <f aca="false">K543</f>
        <v>92.5380236182108</v>
      </c>
      <c r="W543" s="0" t="n">
        <f aca="false">J543</f>
        <v>720</v>
      </c>
    </row>
    <row r="544" customFormat="false" ht="12.8" hidden="false" customHeight="false" outlineLevel="0" collapsed="false">
      <c r="A544" s="0" t="s">
        <v>74</v>
      </c>
      <c r="B544" s="0" t="s">
        <v>613</v>
      </c>
      <c r="C544" s="0" t="s">
        <v>679</v>
      </c>
      <c r="D544" s="0" t="s">
        <v>19</v>
      </c>
      <c r="E544" s="0" t="s">
        <v>57</v>
      </c>
      <c r="F544" s="0" t="s">
        <v>680</v>
      </c>
      <c r="G544" s="0" t="s">
        <v>15</v>
      </c>
      <c r="H544" s="0" t="n">
        <v>1.61724310691098</v>
      </c>
      <c r="I544" s="0" t="n">
        <v>34.5301653404937</v>
      </c>
      <c r="J544" s="0" t="n">
        <v>0</v>
      </c>
      <c r="K544" s="0" t="n">
        <f aca="false">I544*SUMIFS(syst_chauffage!$H$3:$H$27,syst_chauffage!$B$3:$B$27,D544,syst_chauffage!$C$3:$C$27,E544)</f>
        <v>48.0824497758354</v>
      </c>
      <c r="L544" s="12" t="n">
        <f aca="false">H544*SUMIFS(syst_chauffage!$K$3:$K$27,syst_chauffage!$B$3:$B$27,D544,syst_chauffage!$C$3:$C$27,E544)</f>
        <v>1.61724310691098</v>
      </c>
      <c r="N544" s="0" t="str">
        <f aca="false">A544</f>
        <v>Commerce</v>
      </c>
      <c r="O544" s="0" t="str">
        <f aca="false">B544</f>
        <v>Commerce de détail non alimentaire</v>
      </c>
      <c r="P544" s="0" t="str">
        <f aca="false">C544</f>
        <v>Petit librairie</v>
      </c>
      <c r="Q544" s="0" t="str">
        <f aca="false">D544</f>
        <v>Autre système centralisé</v>
      </c>
      <c r="R544" s="0" t="str">
        <f aca="false">E544</f>
        <v>Autres</v>
      </c>
      <c r="S544" s="0" t="str">
        <f aca="false">F544</f>
        <v>0306730101</v>
      </c>
      <c r="T544" s="0" t="str">
        <f aca="false">G544</f>
        <v>1</v>
      </c>
      <c r="U544" s="0" t="n">
        <f aca="false">L544</f>
        <v>1.61724310691098</v>
      </c>
      <c r="V544" s="0" t="n">
        <f aca="false">K544</f>
        <v>48.0824497758354</v>
      </c>
      <c r="W544" s="0" t="n">
        <f aca="false">J544</f>
        <v>0</v>
      </c>
    </row>
    <row r="545" customFormat="false" ht="12.8" hidden="false" customHeight="false" outlineLevel="0" collapsed="false">
      <c r="A545" s="0" t="s">
        <v>74</v>
      </c>
      <c r="B545" s="0" t="s">
        <v>613</v>
      </c>
      <c r="C545" s="0" t="s">
        <v>679</v>
      </c>
      <c r="D545" s="0" t="s">
        <v>19</v>
      </c>
      <c r="E545" s="0" t="s">
        <v>58</v>
      </c>
      <c r="F545" s="0" t="s">
        <v>681</v>
      </c>
      <c r="G545" s="0" t="s">
        <v>15</v>
      </c>
      <c r="H545" s="0" t="n">
        <v>1.64063378536921</v>
      </c>
      <c r="I545" s="0" t="n">
        <v>34.202205137923</v>
      </c>
      <c r="J545" s="0" t="n">
        <v>765</v>
      </c>
      <c r="K545" s="0" t="n">
        <f aca="false">I545*SUMIFS(syst_chauffage!$H$3:$H$27,syst_chauffage!$B$3:$B$27,D545,syst_chauffage!$C$3:$C$27,E545)</f>
        <v>56.2609033234443</v>
      </c>
      <c r="L545" s="12" t="n">
        <f aca="false">H545*SUMIFS(syst_chauffage!$K$3:$K$27,syst_chauffage!$B$3:$B$27,D545,syst_chauffage!$C$3:$C$27,E545)</f>
        <v>1.64063378536921</v>
      </c>
      <c r="N545" s="0" t="str">
        <f aca="false">A545</f>
        <v>Commerce</v>
      </c>
      <c r="O545" s="0" t="str">
        <f aca="false">B545</f>
        <v>Commerce de détail non alimentaire</v>
      </c>
      <c r="P545" s="0" t="str">
        <f aca="false">C545</f>
        <v>Petit librairie</v>
      </c>
      <c r="Q545" s="0" t="str">
        <f aca="false">D545</f>
        <v>Autre système centralisé</v>
      </c>
      <c r="R545" s="0" t="str">
        <f aca="false">E545</f>
        <v>Urbain</v>
      </c>
      <c r="S545" s="0" t="str">
        <f aca="false">F545</f>
        <v>0306730106</v>
      </c>
      <c r="T545" s="0" t="str">
        <f aca="false">G545</f>
        <v>1</v>
      </c>
      <c r="U545" s="0" t="n">
        <f aca="false">L545</f>
        <v>1.64063378536921</v>
      </c>
      <c r="V545" s="0" t="n">
        <f aca="false">K545</f>
        <v>56.2609033234443</v>
      </c>
      <c r="W545" s="0" t="n">
        <f aca="false">J545</f>
        <v>765</v>
      </c>
    </row>
    <row r="546" customFormat="false" ht="12.8" hidden="false" customHeight="false" outlineLevel="0" collapsed="false">
      <c r="A546" s="0" t="s">
        <v>74</v>
      </c>
      <c r="B546" s="0" t="s">
        <v>613</v>
      </c>
      <c r="C546" s="0" t="s">
        <v>679</v>
      </c>
      <c r="D546" s="0" t="s">
        <v>22</v>
      </c>
      <c r="E546" s="0" t="s">
        <v>23</v>
      </c>
      <c r="F546" s="0" t="s">
        <v>682</v>
      </c>
      <c r="G546" s="0" t="s">
        <v>15</v>
      </c>
      <c r="H546" s="0" t="n">
        <v>0.671288578778249</v>
      </c>
      <c r="I546" s="0" t="n">
        <v>25.9464369230769</v>
      </c>
      <c r="J546" s="0" t="n">
        <v>0</v>
      </c>
      <c r="K546" s="0" t="n">
        <f aca="false">I546*SUMIFS(syst_chauffage!$H$3:$H$27,syst_chauffage!$B$3:$B$27,D546,syst_chauffage!$C$3:$C$27,E546)</f>
        <v>45.6922594297864</v>
      </c>
      <c r="L546" s="12" t="n">
        <f aca="false">H546*SUMIFS(syst_chauffage!$K$3:$K$27,syst_chauffage!$B$3:$B$27,D546,syst_chauffage!$C$3:$C$27,E546)</f>
        <v>0.671288578778249</v>
      </c>
      <c r="N546" s="0" t="str">
        <f aca="false">A546</f>
        <v>Commerce</v>
      </c>
      <c r="O546" s="0" t="str">
        <f aca="false">B546</f>
        <v>Commerce de détail non alimentaire</v>
      </c>
      <c r="P546" s="0" t="str">
        <f aca="false">C546</f>
        <v>Petit librairie</v>
      </c>
      <c r="Q546" s="0" t="str">
        <f aca="false">D546</f>
        <v>Chaudière fioul</v>
      </c>
      <c r="R546" s="0" t="str">
        <f aca="false">E546</f>
        <v>Fioul</v>
      </c>
      <c r="S546" s="0" t="str">
        <f aca="false">F546</f>
        <v>0306730303</v>
      </c>
      <c r="T546" s="0" t="str">
        <f aca="false">G546</f>
        <v>1</v>
      </c>
      <c r="U546" s="0" t="n">
        <f aca="false">L546</f>
        <v>0.671288578778249</v>
      </c>
      <c r="V546" s="0" t="n">
        <f aca="false">K546</f>
        <v>45.6922594297864</v>
      </c>
      <c r="W546" s="0" t="n">
        <f aca="false">J546</f>
        <v>0</v>
      </c>
    </row>
    <row r="547" customFormat="false" ht="12.8" hidden="false" customHeight="false" outlineLevel="0" collapsed="false">
      <c r="A547" s="0" t="s">
        <v>74</v>
      </c>
      <c r="B547" s="0" t="s">
        <v>613</v>
      </c>
      <c r="C547" s="0" t="s">
        <v>679</v>
      </c>
      <c r="D547" s="0" t="s">
        <v>13</v>
      </c>
      <c r="E547" s="0" t="s">
        <v>14</v>
      </c>
      <c r="F547" s="0" t="s">
        <v>683</v>
      </c>
      <c r="G547" s="0" t="s">
        <v>15</v>
      </c>
      <c r="H547" s="0" t="n">
        <v>0.76261691437299</v>
      </c>
      <c r="I547" s="0" t="n">
        <v>25.9464369230769</v>
      </c>
      <c r="J547" s="0" t="n">
        <v>308</v>
      </c>
      <c r="K547" s="0" t="n">
        <f aca="false">I547*SUMIFS(syst_chauffage!$H$3:$H$27,syst_chauffage!$B$3:$B$27,D547,syst_chauffage!$C$3:$C$27,E547)</f>
        <v>52.4012096119026</v>
      </c>
      <c r="L547" s="12" t="n">
        <f aca="false">H547*SUMIFS(syst_chauffage!$K$3:$K$27,syst_chauffage!$B$3:$B$27,D547,syst_chauffage!$C$3:$C$27,E547)</f>
        <v>0.76261691437299</v>
      </c>
      <c r="N547" s="0" t="str">
        <f aca="false">A547</f>
        <v>Commerce</v>
      </c>
      <c r="O547" s="0" t="str">
        <f aca="false">B547</f>
        <v>Commerce de détail non alimentaire</v>
      </c>
      <c r="P547" s="0" t="str">
        <f aca="false">C547</f>
        <v>Petit librairie</v>
      </c>
      <c r="Q547" s="0" t="str">
        <f aca="false">D547</f>
        <v>Chaudière gaz</v>
      </c>
      <c r="R547" s="0" t="str">
        <f aca="false">E547</f>
        <v>Gaz</v>
      </c>
      <c r="S547" s="0" t="str">
        <f aca="false">F547</f>
        <v>0306730404</v>
      </c>
      <c r="T547" s="0" t="str">
        <f aca="false">G547</f>
        <v>1</v>
      </c>
      <c r="U547" s="0" t="n">
        <f aca="false">L547</f>
        <v>0.76261691437299</v>
      </c>
      <c r="V547" s="0" t="n">
        <f aca="false">K547</f>
        <v>52.4012096119026</v>
      </c>
      <c r="W547" s="0" t="n">
        <f aca="false">J547</f>
        <v>308</v>
      </c>
    </row>
    <row r="548" customFormat="false" ht="12.8" hidden="false" customHeight="false" outlineLevel="0" collapsed="false">
      <c r="A548" s="0" t="s">
        <v>74</v>
      </c>
      <c r="B548" s="0" t="s">
        <v>613</v>
      </c>
      <c r="C548" s="0" t="s">
        <v>679</v>
      </c>
      <c r="D548" s="0" t="s">
        <v>29</v>
      </c>
      <c r="E548" s="0" t="s">
        <v>30</v>
      </c>
      <c r="F548" s="0" t="s">
        <v>684</v>
      </c>
      <c r="G548" s="0" t="s">
        <v>15</v>
      </c>
      <c r="H548" s="0" t="n">
        <v>0.92</v>
      </c>
      <c r="I548" s="0" t="n">
        <v>10.4</v>
      </c>
      <c r="J548" s="0" t="n">
        <v>0</v>
      </c>
      <c r="K548" s="0" t="n">
        <f aca="false">I548*SUMIFS(syst_chauffage!$H$3:$H$27,syst_chauffage!$B$3:$B$27,D548,syst_chauffage!$C$3:$C$27,E548)</f>
        <v>3</v>
      </c>
      <c r="L548" s="12" t="n">
        <f aca="false">H548*SUMIFS(syst_chauffage!$K$3:$K$27,syst_chauffage!$B$3:$B$27,D548,syst_chauffage!$C$3:$C$27,E548)</f>
        <v>0.92</v>
      </c>
      <c r="N548" s="0" t="str">
        <f aca="false">A548</f>
        <v>Commerce</v>
      </c>
      <c r="O548" s="0" t="str">
        <f aca="false">B548</f>
        <v>Commerce de détail non alimentaire</v>
      </c>
      <c r="P548" s="0" t="str">
        <f aca="false">C548</f>
        <v>Petit librairie</v>
      </c>
      <c r="Q548" s="0" t="str">
        <f aca="false">D548</f>
        <v>Electrique direct</v>
      </c>
      <c r="R548" s="0" t="str">
        <f aca="false">E548</f>
        <v>Electricité</v>
      </c>
      <c r="S548" s="0" t="str">
        <f aca="false">F548</f>
        <v>0306730602</v>
      </c>
      <c r="T548" s="0" t="str">
        <f aca="false">G548</f>
        <v>1</v>
      </c>
      <c r="U548" s="0" t="n">
        <f aca="false">L548</f>
        <v>0.92</v>
      </c>
      <c r="V548" s="0" t="n">
        <f aca="false">K548</f>
        <v>3</v>
      </c>
      <c r="W548" s="0" t="n">
        <f aca="false">J548</f>
        <v>0</v>
      </c>
    </row>
    <row r="549" customFormat="false" ht="12.8" hidden="false" customHeight="false" outlineLevel="0" collapsed="false">
      <c r="A549" s="0" t="s">
        <v>74</v>
      </c>
      <c r="B549" s="0" t="s">
        <v>613</v>
      </c>
      <c r="C549" s="0" t="s">
        <v>679</v>
      </c>
      <c r="D549" s="0" t="s">
        <v>36</v>
      </c>
      <c r="E549" s="0" t="s">
        <v>30</v>
      </c>
      <c r="F549" s="0" t="s">
        <v>685</v>
      </c>
      <c r="G549" s="0" t="s">
        <v>15</v>
      </c>
      <c r="H549" s="0" t="n">
        <v>3.27439423255813</v>
      </c>
      <c r="I549" s="0" t="n">
        <v>77.3485808503254</v>
      </c>
      <c r="J549" s="0" t="n">
        <v>675</v>
      </c>
      <c r="K549" s="0" t="n">
        <f aca="false">I549*SUMIFS(syst_chauffage!$H$3:$H$27,syst_chauffage!$B$3:$B$27,D549,syst_chauffage!$C$3:$C$27,E549)</f>
        <v>47.8523262576016</v>
      </c>
      <c r="L549" s="12" t="n">
        <f aca="false">H549*SUMIFS(syst_chauffage!$K$3:$K$27,syst_chauffage!$B$3:$B$27,D549,syst_chauffage!$C$3:$C$27,E549)</f>
        <v>2.75111501758348</v>
      </c>
      <c r="N549" s="0" t="str">
        <f aca="false">A549</f>
        <v>Commerce</v>
      </c>
      <c r="O549" s="0" t="str">
        <f aca="false">B549</f>
        <v>Commerce de détail non alimentaire</v>
      </c>
      <c r="P549" s="0" t="str">
        <f aca="false">C549</f>
        <v>Petit librairie</v>
      </c>
      <c r="Q549" s="0" t="str">
        <f aca="false">D549</f>
        <v>PAC</v>
      </c>
      <c r="R549" s="0" t="str">
        <f aca="false">E549</f>
        <v>Electricité</v>
      </c>
      <c r="S549" s="0" t="str">
        <f aca="false">F549</f>
        <v>0306730902</v>
      </c>
      <c r="T549" s="0" t="str">
        <f aca="false">G549</f>
        <v>1</v>
      </c>
      <c r="U549" s="0" t="n">
        <f aca="false">L549</f>
        <v>2.75111501758348</v>
      </c>
      <c r="V549" s="0" t="n">
        <f aca="false">K549</f>
        <v>47.8523262576016</v>
      </c>
      <c r="W549" s="0" t="n">
        <f aca="false">J549</f>
        <v>675</v>
      </c>
    </row>
    <row r="550" customFormat="false" ht="12.8" hidden="false" customHeight="false" outlineLevel="0" collapsed="false">
      <c r="A550" s="0" t="s">
        <v>74</v>
      </c>
      <c r="B550" s="0" t="s">
        <v>613</v>
      </c>
      <c r="C550" s="0" t="s">
        <v>679</v>
      </c>
      <c r="D550" s="0" t="s">
        <v>51</v>
      </c>
      <c r="E550" s="0" t="s">
        <v>57</v>
      </c>
      <c r="F550" s="0" t="s">
        <v>686</v>
      </c>
      <c r="G550" s="0" t="s">
        <v>15</v>
      </c>
      <c r="H550" s="0" t="n">
        <v>1.86604973874344</v>
      </c>
      <c r="I550" s="0" t="n">
        <v>41.107339691064</v>
      </c>
      <c r="J550" s="0" t="n">
        <v>0</v>
      </c>
      <c r="K550" s="0" t="n">
        <f aca="false">I550*SUMIFS(syst_chauffage!$H$3:$H$27,syst_chauffage!$B$3:$B$27,D550,syst_chauffage!$C$3:$C$27,E550)</f>
        <v>87.1004451866902</v>
      </c>
      <c r="L550" s="12" t="n">
        <f aca="false">H550*SUMIFS(syst_chauffage!$K$3:$K$27,syst_chauffage!$B$3:$B$27,D550,syst_chauffage!$C$3:$C$27,E550)</f>
        <v>1.86604973874344</v>
      </c>
      <c r="N550" s="0" t="str">
        <f aca="false">A550</f>
        <v>Commerce</v>
      </c>
      <c r="O550" s="0" t="str">
        <f aca="false">B550</f>
        <v>Commerce de détail non alimentaire</v>
      </c>
      <c r="P550" s="0" t="str">
        <f aca="false">C550</f>
        <v>Petit librairie</v>
      </c>
      <c r="Q550" s="0" t="str">
        <f aca="false">D550</f>
        <v>Autre système centralisé performant</v>
      </c>
      <c r="R550" s="0" t="str">
        <f aca="false">E550</f>
        <v>Autres</v>
      </c>
      <c r="S550" s="0" t="str">
        <f aca="false">F550</f>
        <v>0306732101</v>
      </c>
      <c r="T550" s="0" t="str">
        <f aca="false">G550</f>
        <v>1</v>
      </c>
      <c r="U550" s="0" t="n">
        <f aca="false">L550</f>
        <v>1.86604973874344</v>
      </c>
      <c r="V550" s="0" t="n">
        <f aca="false">K550</f>
        <v>87.1004451866902</v>
      </c>
      <c r="W550" s="0" t="n">
        <f aca="false">J550</f>
        <v>0</v>
      </c>
    </row>
    <row r="551" customFormat="false" ht="12.8" hidden="false" customHeight="false" outlineLevel="0" collapsed="false">
      <c r="A551" s="0" t="s">
        <v>74</v>
      </c>
      <c r="B551" s="0" t="s">
        <v>613</v>
      </c>
      <c r="C551" s="0" t="s">
        <v>679</v>
      </c>
      <c r="D551" s="0" t="s">
        <v>51</v>
      </c>
      <c r="E551" s="0" t="s">
        <v>58</v>
      </c>
      <c r="F551" s="0" t="s">
        <v>687</v>
      </c>
      <c r="G551" s="0" t="s">
        <v>15</v>
      </c>
      <c r="H551" s="0" t="n">
        <v>1.89303898311832</v>
      </c>
      <c r="I551" s="0" t="n">
        <v>40.7169108784798</v>
      </c>
      <c r="J551" s="0" t="n">
        <v>765</v>
      </c>
      <c r="K551" s="0" t="n">
        <f aca="false">I551*SUMIFS(syst_chauffage!$H$3:$H$27,syst_chauffage!$B$3:$B$27,D551,syst_chauffage!$C$3:$C$27,E551)</f>
        <v>86.8898677395724</v>
      </c>
      <c r="L551" s="12" t="n">
        <f aca="false">H551*SUMIFS(syst_chauffage!$K$3:$K$27,syst_chauffage!$B$3:$B$27,D551,syst_chauffage!$C$3:$C$27,E551)</f>
        <v>1.89303898311832</v>
      </c>
      <c r="N551" s="0" t="str">
        <f aca="false">A551</f>
        <v>Commerce</v>
      </c>
      <c r="O551" s="0" t="str">
        <f aca="false">B551</f>
        <v>Commerce de détail non alimentaire</v>
      </c>
      <c r="P551" s="0" t="str">
        <f aca="false">C551</f>
        <v>Petit librairie</v>
      </c>
      <c r="Q551" s="0" t="str">
        <f aca="false">D551</f>
        <v>Autre système centralisé performant</v>
      </c>
      <c r="R551" s="0" t="str">
        <f aca="false">E551</f>
        <v>Urbain</v>
      </c>
      <c r="S551" s="0" t="str">
        <f aca="false">F551</f>
        <v>0306732106</v>
      </c>
      <c r="T551" s="0" t="str">
        <f aca="false">G551</f>
        <v>1</v>
      </c>
      <c r="U551" s="0" t="n">
        <f aca="false">L551</f>
        <v>1.89303898311832</v>
      </c>
      <c r="V551" s="0" t="n">
        <f aca="false">K551</f>
        <v>86.8898677395724</v>
      </c>
      <c r="W551" s="0" t="n">
        <f aca="false">J551</f>
        <v>765</v>
      </c>
    </row>
    <row r="552" customFormat="false" ht="12.8" hidden="false" customHeight="false" outlineLevel="0" collapsed="false">
      <c r="A552" s="0" t="s">
        <v>74</v>
      </c>
      <c r="B552" s="0" t="s">
        <v>613</v>
      </c>
      <c r="C552" s="0" t="s">
        <v>679</v>
      </c>
      <c r="D552" s="0" t="s">
        <v>27</v>
      </c>
      <c r="E552" s="0" t="s">
        <v>23</v>
      </c>
      <c r="F552" s="0" t="s">
        <v>688</v>
      </c>
      <c r="G552" s="0" t="s">
        <v>15</v>
      </c>
      <c r="H552" s="0" t="n">
        <v>0.74926242775864</v>
      </c>
      <c r="I552" s="0" t="n">
        <v>30.8886153846153</v>
      </c>
      <c r="J552" s="0" t="n">
        <v>693</v>
      </c>
      <c r="K552" s="0" t="n">
        <f aca="false">I552*SUMIFS(syst_chauffage!$H$3:$H$27,syst_chauffage!$B$3:$B$27,D552,syst_chauffage!$C$3:$C$27,E552)</f>
        <v>79.2108623583623</v>
      </c>
      <c r="L552" s="12" t="n">
        <f aca="false">H552*SUMIFS(syst_chauffage!$K$3:$K$27,syst_chauffage!$B$3:$B$27,D552,syst_chauffage!$C$3:$C$27,E552)</f>
        <v>0.74926242775864</v>
      </c>
      <c r="N552" s="0" t="str">
        <f aca="false">A552</f>
        <v>Commerce</v>
      </c>
      <c r="O552" s="0" t="str">
        <f aca="false">B552</f>
        <v>Commerce de détail non alimentaire</v>
      </c>
      <c r="P552" s="0" t="str">
        <f aca="false">C552</f>
        <v>Petit librairie</v>
      </c>
      <c r="Q552" s="0" t="str">
        <f aca="false">D552</f>
        <v>Chaudière condensation fioul</v>
      </c>
      <c r="R552" s="0" t="str">
        <f aca="false">E552</f>
        <v>Fioul</v>
      </c>
      <c r="S552" s="0" t="str">
        <f aca="false">F552</f>
        <v>0306732303</v>
      </c>
      <c r="T552" s="0" t="str">
        <f aca="false">G552</f>
        <v>1</v>
      </c>
      <c r="U552" s="0" t="n">
        <f aca="false">L552</f>
        <v>0.74926242775864</v>
      </c>
      <c r="V552" s="0" t="n">
        <f aca="false">K552</f>
        <v>79.2108623583623</v>
      </c>
      <c r="W552" s="0" t="n">
        <f aca="false">J552</f>
        <v>693</v>
      </c>
    </row>
    <row r="553" customFormat="false" ht="12.8" hidden="false" customHeight="false" outlineLevel="0" collapsed="false">
      <c r="A553" s="0" t="s">
        <v>74</v>
      </c>
      <c r="B553" s="0" t="s">
        <v>613</v>
      </c>
      <c r="C553" s="0" t="s">
        <v>679</v>
      </c>
      <c r="D553" s="0" t="s">
        <v>18</v>
      </c>
      <c r="E553" s="0" t="s">
        <v>14</v>
      </c>
      <c r="F553" s="0" t="s">
        <v>689</v>
      </c>
      <c r="G553" s="0" t="s">
        <v>15</v>
      </c>
      <c r="H553" s="0" t="n">
        <v>0.977016466710523</v>
      </c>
      <c r="I553" s="0" t="n">
        <v>30.8886153846153</v>
      </c>
      <c r="J553" s="0" t="n">
        <v>693</v>
      </c>
      <c r="K553" s="0" t="n">
        <f aca="false">I553*SUMIFS(syst_chauffage!$H$3:$H$27,syst_chauffage!$B$3:$B$27,D553,syst_chauffage!$C$3:$C$27,E553)</f>
        <v>84.1692814255286</v>
      </c>
      <c r="L553" s="12" t="n">
        <f aca="false">H553*SUMIFS(syst_chauffage!$K$3:$K$27,syst_chauffage!$B$3:$B$27,D553,syst_chauffage!$C$3:$C$27,E553)</f>
        <v>0.949119608376223</v>
      </c>
      <c r="N553" s="0" t="str">
        <f aca="false">A553</f>
        <v>Commerce</v>
      </c>
      <c r="O553" s="0" t="str">
        <f aca="false">B553</f>
        <v>Commerce de détail non alimentaire</v>
      </c>
      <c r="P553" s="0" t="str">
        <f aca="false">C553</f>
        <v>Petit librairie</v>
      </c>
      <c r="Q553" s="0" t="str">
        <f aca="false">D553</f>
        <v>Chaudière condensation gaz</v>
      </c>
      <c r="R553" s="0" t="str">
        <f aca="false">E553</f>
        <v>Gaz</v>
      </c>
      <c r="S553" s="0" t="str">
        <f aca="false">F553</f>
        <v>0306732404</v>
      </c>
      <c r="T553" s="0" t="str">
        <f aca="false">G553</f>
        <v>1</v>
      </c>
      <c r="U553" s="0" t="n">
        <f aca="false">L553</f>
        <v>0.949119608376223</v>
      </c>
      <c r="V553" s="0" t="n">
        <f aca="false">K553</f>
        <v>84.1692814255286</v>
      </c>
      <c r="W553" s="0" t="n">
        <f aca="false">J553</f>
        <v>693</v>
      </c>
    </row>
    <row r="554" customFormat="false" ht="12.8" hidden="false" customHeight="false" outlineLevel="0" collapsed="false">
      <c r="A554" s="0" t="s">
        <v>74</v>
      </c>
      <c r="B554" s="0" t="s">
        <v>613</v>
      </c>
      <c r="C554" s="0" t="s">
        <v>679</v>
      </c>
      <c r="D554" s="0" t="s">
        <v>32</v>
      </c>
      <c r="E554" s="0" t="s">
        <v>30</v>
      </c>
      <c r="F554" s="0" t="s">
        <v>690</v>
      </c>
      <c r="G554" s="0" t="s">
        <v>15</v>
      </c>
      <c r="H554" s="0" t="n">
        <v>1</v>
      </c>
      <c r="I554" s="0" t="n">
        <v>12</v>
      </c>
      <c r="J554" s="0" t="n">
        <v>0</v>
      </c>
      <c r="K554" s="0" t="n">
        <f aca="false">I554*SUMIFS(syst_chauffage!$H$3:$H$27,syst_chauffage!$B$3:$B$27,D554,syst_chauffage!$C$3:$C$27,E554)</f>
        <v>12</v>
      </c>
      <c r="L554" s="12" t="n">
        <f aca="false">H554*SUMIFS(syst_chauffage!$K$3:$K$27,syst_chauffage!$B$3:$B$27,D554,syst_chauffage!$C$3:$C$27,E554)</f>
        <v>1</v>
      </c>
      <c r="N554" s="0" t="str">
        <f aca="false">A554</f>
        <v>Commerce</v>
      </c>
      <c r="O554" s="0" t="str">
        <f aca="false">B554</f>
        <v>Commerce de détail non alimentaire</v>
      </c>
      <c r="P554" s="0" t="str">
        <f aca="false">C554</f>
        <v>Petit librairie</v>
      </c>
      <c r="Q554" s="0" t="str">
        <f aca="false">D554</f>
        <v>Electrique direct performant</v>
      </c>
      <c r="R554" s="0" t="str">
        <f aca="false">E554</f>
        <v>Electricité</v>
      </c>
      <c r="S554" s="0" t="str">
        <f aca="false">F554</f>
        <v>0306732602</v>
      </c>
      <c r="T554" s="0" t="str">
        <f aca="false">G554</f>
        <v>1</v>
      </c>
      <c r="U554" s="0" t="n">
        <f aca="false">L554</f>
        <v>1</v>
      </c>
      <c r="V554" s="0" t="n">
        <f aca="false">K554</f>
        <v>12</v>
      </c>
      <c r="W554" s="0" t="n">
        <f aca="false">J554</f>
        <v>0</v>
      </c>
    </row>
    <row r="555" customFormat="false" ht="12.8" hidden="false" customHeight="false" outlineLevel="0" collapsed="false">
      <c r="A555" s="0" t="s">
        <v>74</v>
      </c>
      <c r="B555" s="0" t="s">
        <v>613</v>
      </c>
      <c r="C555" s="0" t="s">
        <v>679</v>
      </c>
      <c r="D555" s="0" t="s">
        <v>38</v>
      </c>
      <c r="E555" s="0" t="s">
        <v>30</v>
      </c>
      <c r="F555" s="0" t="s">
        <v>691</v>
      </c>
      <c r="G555" s="0" t="s">
        <v>15</v>
      </c>
      <c r="H555" s="0" t="n">
        <v>3.39795627906976</v>
      </c>
      <c r="I555" s="0" t="n">
        <v>92.081643869435</v>
      </c>
      <c r="J555" s="0" t="n">
        <v>720</v>
      </c>
      <c r="K555" s="0" t="n">
        <f aca="false">I555*SUMIFS(syst_chauffage!$H$3:$H$27,syst_chauffage!$B$3:$B$27,D555,syst_chauffage!$C$3:$C$27,E555)</f>
        <v>93.0755549000458</v>
      </c>
      <c r="L555" s="12" t="n">
        <f aca="false">H555*SUMIFS(syst_chauffage!$K$3:$K$27,syst_chauffage!$B$3:$B$27,D555,syst_chauffage!$C$3:$C$27,E555)</f>
        <v>3.03986496519792</v>
      </c>
      <c r="N555" s="0" t="str">
        <f aca="false">A555</f>
        <v>Commerce</v>
      </c>
      <c r="O555" s="0" t="str">
        <f aca="false">B555</f>
        <v>Commerce de détail non alimentaire</v>
      </c>
      <c r="P555" s="0" t="str">
        <f aca="false">C555</f>
        <v>Petit librairie</v>
      </c>
      <c r="Q555" s="0" t="str">
        <f aca="false">D555</f>
        <v>PAC performant</v>
      </c>
      <c r="R555" s="0" t="str">
        <f aca="false">E555</f>
        <v>Electricité</v>
      </c>
      <c r="S555" s="0" t="str">
        <f aca="false">F555</f>
        <v>0306732902</v>
      </c>
      <c r="T555" s="0" t="str">
        <f aca="false">G555</f>
        <v>1</v>
      </c>
      <c r="U555" s="0" t="n">
        <f aca="false">L555</f>
        <v>3.03986496519792</v>
      </c>
      <c r="V555" s="0" t="n">
        <f aca="false">K555</f>
        <v>93.0755549000458</v>
      </c>
      <c r="W555" s="0" t="n">
        <f aca="false">J555</f>
        <v>720</v>
      </c>
    </row>
    <row r="556" customFormat="false" ht="12.8" hidden="false" customHeight="false" outlineLevel="0" collapsed="false">
      <c r="A556" s="0" t="s">
        <v>74</v>
      </c>
      <c r="B556" s="0" t="s">
        <v>613</v>
      </c>
      <c r="C556" s="0" t="s">
        <v>692</v>
      </c>
      <c r="D556" s="0" t="s">
        <v>19</v>
      </c>
      <c r="E556" s="0" t="s">
        <v>57</v>
      </c>
      <c r="F556" s="0" t="s">
        <v>693</v>
      </c>
      <c r="G556" s="0" t="s">
        <v>15</v>
      </c>
      <c r="H556" s="0" t="n">
        <v>1.60671646062523</v>
      </c>
      <c r="I556" s="0" t="n">
        <v>34.4945360389375</v>
      </c>
      <c r="J556" s="0" t="n">
        <v>0</v>
      </c>
      <c r="K556" s="0" t="n">
        <f aca="false">I556*SUMIFS(syst_chauffage!$H$3:$H$27,syst_chauffage!$B$3:$B$27,D556,syst_chauffage!$C$3:$C$27,E556)</f>
        <v>48.0328368045179</v>
      </c>
      <c r="L556" s="12" t="n">
        <f aca="false">H556*SUMIFS(syst_chauffage!$K$3:$K$27,syst_chauffage!$B$3:$B$27,D556,syst_chauffage!$C$3:$C$27,E556)</f>
        <v>1.60671646062523</v>
      </c>
      <c r="N556" s="0" t="str">
        <f aca="false">A556</f>
        <v>Commerce</v>
      </c>
      <c r="O556" s="0" t="str">
        <f aca="false">B556</f>
        <v>Commerce de détail non alimentaire</v>
      </c>
      <c r="P556" s="0" t="str">
        <f aca="false">C556</f>
        <v>Petit mode</v>
      </c>
      <c r="Q556" s="0" t="str">
        <f aca="false">D556</f>
        <v>Autre système centralisé</v>
      </c>
      <c r="R556" s="0" t="str">
        <f aca="false">E556</f>
        <v>Autres</v>
      </c>
      <c r="S556" s="0" t="str">
        <f aca="false">F556</f>
        <v>0306740101</v>
      </c>
      <c r="T556" s="0" t="str">
        <f aca="false">G556</f>
        <v>1</v>
      </c>
      <c r="U556" s="0" t="n">
        <f aca="false">L556</f>
        <v>1.60671646062523</v>
      </c>
      <c r="V556" s="0" t="n">
        <f aca="false">K556</f>
        <v>48.0328368045179</v>
      </c>
      <c r="W556" s="0" t="n">
        <f aca="false">J556</f>
        <v>0</v>
      </c>
    </row>
    <row r="557" customFormat="false" ht="12.8" hidden="false" customHeight="false" outlineLevel="0" collapsed="false">
      <c r="A557" s="0" t="s">
        <v>74</v>
      </c>
      <c r="B557" s="0" t="s">
        <v>613</v>
      </c>
      <c r="C557" s="0" t="s">
        <v>692</v>
      </c>
      <c r="D557" s="0" t="s">
        <v>19</v>
      </c>
      <c r="E557" s="0" t="s">
        <v>58</v>
      </c>
      <c r="F557" s="0" t="s">
        <v>694</v>
      </c>
      <c r="G557" s="0" t="s">
        <v>15</v>
      </c>
      <c r="H557" s="0" t="n">
        <v>1.6896668568761</v>
      </c>
      <c r="I557" s="0" t="n">
        <v>34.0054538196704</v>
      </c>
      <c r="J557" s="0" t="n">
        <v>765</v>
      </c>
      <c r="K557" s="0" t="n">
        <f aca="false">I557*SUMIFS(syst_chauffage!$H$3:$H$27,syst_chauffage!$B$3:$B$27,D557,syst_chauffage!$C$3:$C$27,E557)</f>
        <v>55.9372573231255</v>
      </c>
      <c r="L557" s="12" t="n">
        <f aca="false">H557*SUMIFS(syst_chauffage!$K$3:$K$27,syst_chauffage!$B$3:$B$27,D557,syst_chauffage!$C$3:$C$27,E557)</f>
        <v>1.6896668568761</v>
      </c>
      <c r="N557" s="0" t="str">
        <f aca="false">A557</f>
        <v>Commerce</v>
      </c>
      <c r="O557" s="0" t="str">
        <f aca="false">B557</f>
        <v>Commerce de détail non alimentaire</v>
      </c>
      <c r="P557" s="0" t="str">
        <f aca="false">C557</f>
        <v>Petit mode</v>
      </c>
      <c r="Q557" s="0" t="str">
        <f aca="false">D557</f>
        <v>Autre système centralisé</v>
      </c>
      <c r="R557" s="0" t="str">
        <f aca="false">E557</f>
        <v>Urbain</v>
      </c>
      <c r="S557" s="0" t="str">
        <f aca="false">F557</f>
        <v>0306740106</v>
      </c>
      <c r="T557" s="0" t="str">
        <f aca="false">G557</f>
        <v>1</v>
      </c>
      <c r="U557" s="0" t="n">
        <f aca="false">L557</f>
        <v>1.6896668568761</v>
      </c>
      <c r="V557" s="0" t="n">
        <f aca="false">K557</f>
        <v>55.9372573231255</v>
      </c>
      <c r="W557" s="0" t="n">
        <f aca="false">J557</f>
        <v>765</v>
      </c>
    </row>
    <row r="558" customFormat="false" ht="12.8" hidden="false" customHeight="false" outlineLevel="0" collapsed="false">
      <c r="A558" s="0" t="s">
        <v>74</v>
      </c>
      <c r="B558" s="0" t="s">
        <v>613</v>
      </c>
      <c r="C558" s="0" t="s">
        <v>692</v>
      </c>
      <c r="D558" s="0" t="s">
        <v>22</v>
      </c>
      <c r="E558" s="0" t="s">
        <v>23</v>
      </c>
      <c r="F558" s="0" t="s">
        <v>695</v>
      </c>
      <c r="G558" s="0" t="s">
        <v>15</v>
      </c>
      <c r="H558" s="0" t="n">
        <v>0.671281944096638</v>
      </c>
      <c r="I558" s="0" t="n">
        <v>25.9464369230769</v>
      </c>
      <c r="J558" s="0" t="n">
        <v>0</v>
      </c>
      <c r="K558" s="0" t="n">
        <f aca="false">I558*SUMIFS(syst_chauffage!$H$3:$H$27,syst_chauffage!$B$3:$B$27,D558,syst_chauffage!$C$3:$C$27,E558)</f>
        <v>45.6922594297864</v>
      </c>
      <c r="L558" s="12" t="n">
        <f aca="false">H558*SUMIFS(syst_chauffage!$K$3:$K$27,syst_chauffage!$B$3:$B$27,D558,syst_chauffage!$C$3:$C$27,E558)</f>
        <v>0.671281944096638</v>
      </c>
      <c r="N558" s="0" t="str">
        <f aca="false">A558</f>
        <v>Commerce</v>
      </c>
      <c r="O558" s="0" t="str">
        <f aca="false">B558</f>
        <v>Commerce de détail non alimentaire</v>
      </c>
      <c r="P558" s="0" t="str">
        <f aca="false">C558</f>
        <v>Petit mode</v>
      </c>
      <c r="Q558" s="0" t="str">
        <f aca="false">D558</f>
        <v>Chaudière fioul</v>
      </c>
      <c r="R558" s="0" t="str">
        <f aca="false">E558</f>
        <v>Fioul</v>
      </c>
      <c r="S558" s="0" t="str">
        <f aca="false">F558</f>
        <v>0306740303</v>
      </c>
      <c r="T558" s="0" t="str">
        <f aca="false">G558</f>
        <v>1</v>
      </c>
      <c r="U558" s="0" t="n">
        <f aca="false">L558</f>
        <v>0.671281944096638</v>
      </c>
      <c r="V558" s="0" t="n">
        <f aca="false">K558</f>
        <v>45.6922594297864</v>
      </c>
      <c r="W558" s="0" t="n">
        <f aca="false">J558</f>
        <v>0</v>
      </c>
    </row>
    <row r="559" customFormat="false" ht="12.8" hidden="false" customHeight="false" outlineLevel="0" collapsed="false">
      <c r="A559" s="0" t="s">
        <v>74</v>
      </c>
      <c r="B559" s="0" t="s">
        <v>613</v>
      </c>
      <c r="C559" s="0" t="s">
        <v>692</v>
      </c>
      <c r="D559" s="0" t="s">
        <v>13</v>
      </c>
      <c r="E559" s="0" t="s">
        <v>14</v>
      </c>
      <c r="F559" s="0" t="s">
        <v>696</v>
      </c>
      <c r="G559" s="0" t="s">
        <v>15</v>
      </c>
      <c r="H559" s="0" t="n">
        <v>0.788264980729648</v>
      </c>
      <c r="I559" s="0" t="n">
        <v>25.9464369230769</v>
      </c>
      <c r="J559" s="0" t="n">
        <v>308</v>
      </c>
      <c r="K559" s="0" t="n">
        <f aca="false">I559*SUMIFS(syst_chauffage!$H$3:$H$27,syst_chauffage!$B$3:$B$27,D559,syst_chauffage!$C$3:$C$27,E559)</f>
        <v>52.4012096119026</v>
      </c>
      <c r="L559" s="12" t="n">
        <f aca="false">H559*SUMIFS(syst_chauffage!$K$3:$K$27,syst_chauffage!$B$3:$B$27,D559,syst_chauffage!$C$3:$C$27,E559)</f>
        <v>0.788264980729648</v>
      </c>
      <c r="N559" s="0" t="str">
        <f aca="false">A559</f>
        <v>Commerce</v>
      </c>
      <c r="O559" s="0" t="str">
        <f aca="false">B559</f>
        <v>Commerce de détail non alimentaire</v>
      </c>
      <c r="P559" s="0" t="str">
        <f aca="false">C559</f>
        <v>Petit mode</v>
      </c>
      <c r="Q559" s="0" t="str">
        <f aca="false">D559</f>
        <v>Chaudière gaz</v>
      </c>
      <c r="R559" s="0" t="str">
        <f aca="false">E559</f>
        <v>Gaz</v>
      </c>
      <c r="S559" s="0" t="str">
        <f aca="false">F559</f>
        <v>0306740404</v>
      </c>
      <c r="T559" s="0" t="str">
        <f aca="false">G559</f>
        <v>1</v>
      </c>
      <c r="U559" s="0" t="n">
        <f aca="false">L559</f>
        <v>0.788264980729648</v>
      </c>
      <c r="V559" s="0" t="n">
        <f aca="false">K559</f>
        <v>52.4012096119026</v>
      </c>
      <c r="W559" s="0" t="n">
        <f aca="false">J559</f>
        <v>308</v>
      </c>
    </row>
    <row r="560" customFormat="false" ht="12.8" hidden="false" customHeight="false" outlineLevel="0" collapsed="false">
      <c r="A560" s="0" t="s">
        <v>74</v>
      </c>
      <c r="B560" s="0" t="s">
        <v>613</v>
      </c>
      <c r="C560" s="0" t="s">
        <v>692</v>
      </c>
      <c r="D560" s="0" t="s">
        <v>29</v>
      </c>
      <c r="E560" s="0" t="s">
        <v>30</v>
      </c>
      <c r="F560" s="0" t="s">
        <v>697</v>
      </c>
      <c r="G560" s="0" t="s">
        <v>15</v>
      </c>
      <c r="H560" s="0" t="n">
        <v>0.92</v>
      </c>
      <c r="I560" s="0" t="n">
        <v>10.4</v>
      </c>
      <c r="J560" s="0" t="n">
        <v>0</v>
      </c>
      <c r="K560" s="0" t="n">
        <f aca="false">I560*SUMIFS(syst_chauffage!$H$3:$H$27,syst_chauffage!$B$3:$B$27,D560,syst_chauffage!$C$3:$C$27,E560)</f>
        <v>3</v>
      </c>
      <c r="L560" s="12" t="n">
        <f aca="false">H560*SUMIFS(syst_chauffage!$K$3:$K$27,syst_chauffage!$B$3:$B$27,D560,syst_chauffage!$C$3:$C$27,E560)</f>
        <v>0.92</v>
      </c>
      <c r="N560" s="0" t="str">
        <f aca="false">A560</f>
        <v>Commerce</v>
      </c>
      <c r="O560" s="0" t="str">
        <f aca="false">B560</f>
        <v>Commerce de détail non alimentaire</v>
      </c>
      <c r="P560" s="0" t="str">
        <f aca="false">C560</f>
        <v>Petit mode</v>
      </c>
      <c r="Q560" s="0" t="str">
        <f aca="false">D560</f>
        <v>Electrique direct</v>
      </c>
      <c r="R560" s="0" t="str">
        <f aca="false">E560</f>
        <v>Electricité</v>
      </c>
      <c r="S560" s="0" t="str">
        <f aca="false">F560</f>
        <v>0306740602</v>
      </c>
      <c r="T560" s="0" t="str">
        <f aca="false">G560</f>
        <v>1</v>
      </c>
      <c r="U560" s="0" t="n">
        <f aca="false">L560</f>
        <v>0.92</v>
      </c>
      <c r="V560" s="0" t="n">
        <f aca="false">K560</f>
        <v>3</v>
      </c>
      <c r="W560" s="0" t="n">
        <f aca="false">J560</f>
        <v>0</v>
      </c>
    </row>
    <row r="561" customFormat="false" ht="12.8" hidden="false" customHeight="false" outlineLevel="0" collapsed="false">
      <c r="A561" s="0" t="s">
        <v>74</v>
      </c>
      <c r="B561" s="0" t="s">
        <v>613</v>
      </c>
      <c r="C561" s="0" t="s">
        <v>692</v>
      </c>
      <c r="D561" s="0" t="s">
        <v>36</v>
      </c>
      <c r="E561" s="0" t="s">
        <v>30</v>
      </c>
      <c r="F561" s="0" t="s">
        <v>698</v>
      </c>
      <c r="G561" s="0" t="s">
        <v>15</v>
      </c>
      <c r="H561" s="0" t="n">
        <v>3.27439423255813</v>
      </c>
      <c r="I561" s="0" t="n">
        <v>77.0882437068584</v>
      </c>
      <c r="J561" s="0" t="n">
        <v>675</v>
      </c>
      <c r="K561" s="0" t="n">
        <f aca="false">I561*SUMIFS(syst_chauffage!$H$3:$H$27,syst_chauffage!$B$3:$B$27,D561,syst_chauffage!$C$3:$C$27,E561)</f>
        <v>47.6912665744219</v>
      </c>
      <c r="L561" s="12" t="n">
        <f aca="false">H561*SUMIFS(syst_chauffage!$K$3:$K$27,syst_chauffage!$B$3:$B$27,D561,syst_chauffage!$C$3:$C$27,E561)</f>
        <v>2.75111501758348</v>
      </c>
      <c r="N561" s="0" t="str">
        <f aca="false">A561</f>
        <v>Commerce</v>
      </c>
      <c r="O561" s="0" t="str">
        <f aca="false">B561</f>
        <v>Commerce de détail non alimentaire</v>
      </c>
      <c r="P561" s="0" t="str">
        <f aca="false">C561</f>
        <v>Petit mode</v>
      </c>
      <c r="Q561" s="0" t="str">
        <f aca="false">D561</f>
        <v>PAC</v>
      </c>
      <c r="R561" s="0" t="str">
        <f aca="false">E561</f>
        <v>Electricité</v>
      </c>
      <c r="S561" s="0" t="str">
        <f aca="false">F561</f>
        <v>0306740902</v>
      </c>
      <c r="T561" s="0" t="str">
        <f aca="false">G561</f>
        <v>1</v>
      </c>
      <c r="U561" s="0" t="n">
        <f aca="false">L561</f>
        <v>2.75111501758348</v>
      </c>
      <c r="V561" s="0" t="n">
        <f aca="false">K561</f>
        <v>47.6912665744219</v>
      </c>
      <c r="W561" s="0" t="n">
        <f aca="false">J561</f>
        <v>675</v>
      </c>
    </row>
    <row r="562" customFormat="false" ht="12.8" hidden="false" customHeight="false" outlineLevel="0" collapsed="false">
      <c r="A562" s="0" t="s">
        <v>74</v>
      </c>
      <c r="B562" s="0" t="s">
        <v>613</v>
      </c>
      <c r="C562" s="0" t="s">
        <v>692</v>
      </c>
      <c r="D562" s="0" t="s">
        <v>51</v>
      </c>
      <c r="E562" s="0" t="s">
        <v>57</v>
      </c>
      <c r="F562" s="0" t="s">
        <v>699</v>
      </c>
      <c r="G562" s="0" t="s">
        <v>15</v>
      </c>
      <c r="H562" s="0" t="n">
        <v>1.85390360841373</v>
      </c>
      <c r="I562" s="0" t="n">
        <v>41.064923855878</v>
      </c>
      <c r="J562" s="0" t="n">
        <v>0</v>
      </c>
      <c r="K562" s="0" t="n">
        <f aca="false">I562*SUMIFS(syst_chauffage!$H$3:$H$27,syst_chauffage!$B$3:$B$27,D562,syst_chauffage!$C$3:$C$27,E562)</f>
        <v>87.0105722307794</v>
      </c>
      <c r="L562" s="12" t="n">
        <f aca="false">H562*SUMIFS(syst_chauffage!$K$3:$K$27,syst_chauffage!$B$3:$B$27,D562,syst_chauffage!$C$3:$C$27,E562)</f>
        <v>1.85390360841373</v>
      </c>
      <c r="N562" s="0" t="str">
        <f aca="false">A562</f>
        <v>Commerce</v>
      </c>
      <c r="O562" s="0" t="str">
        <f aca="false">B562</f>
        <v>Commerce de détail non alimentaire</v>
      </c>
      <c r="P562" s="0" t="str">
        <f aca="false">C562</f>
        <v>Petit mode</v>
      </c>
      <c r="Q562" s="0" t="str">
        <f aca="false">D562</f>
        <v>Autre système centralisé performant</v>
      </c>
      <c r="R562" s="0" t="str">
        <f aca="false">E562</f>
        <v>Autres</v>
      </c>
      <c r="S562" s="0" t="str">
        <f aca="false">F562</f>
        <v>0306742101</v>
      </c>
      <c r="T562" s="0" t="str">
        <f aca="false">G562</f>
        <v>1</v>
      </c>
      <c r="U562" s="0" t="n">
        <f aca="false">L562</f>
        <v>1.85390360841373</v>
      </c>
      <c r="V562" s="0" t="n">
        <f aca="false">K562</f>
        <v>87.0105722307794</v>
      </c>
      <c r="W562" s="0" t="n">
        <f aca="false">J562</f>
        <v>0</v>
      </c>
    </row>
    <row r="563" customFormat="false" ht="12.8" hidden="false" customHeight="false" outlineLevel="0" collapsed="false">
      <c r="A563" s="0" t="s">
        <v>74</v>
      </c>
      <c r="B563" s="0" t="s">
        <v>613</v>
      </c>
      <c r="C563" s="0" t="s">
        <v>692</v>
      </c>
      <c r="D563" s="0" t="s">
        <v>51</v>
      </c>
      <c r="E563" s="0" t="s">
        <v>58</v>
      </c>
      <c r="F563" s="0" t="s">
        <v>700</v>
      </c>
      <c r="G563" s="0" t="s">
        <v>15</v>
      </c>
      <c r="H563" s="0" t="n">
        <v>1.94961560408781</v>
      </c>
      <c r="I563" s="0" t="n">
        <v>40.4826831186552</v>
      </c>
      <c r="J563" s="0" t="n">
        <v>765</v>
      </c>
      <c r="K563" s="0" t="n">
        <f aca="false">I563*SUMIFS(syst_chauffage!$H$3:$H$27,syst_chauffage!$B$3:$B$27,D563,syst_chauffage!$C$3:$C$27,E563)</f>
        <v>86.3900258155906</v>
      </c>
      <c r="L563" s="12" t="n">
        <f aca="false">H563*SUMIFS(syst_chauffage!$K$3:$K$27,syst_chauffage!$B$3:$B$27,D563,syst_chauffage!$C$3:$C$27,E563)</f>
        <v>1.94961560408781</v>
      </c>
      <c r="N563" s="0" t="str">
        <f aca="false">A563</f>
        <v>Commerce</v>
      </c>
      <c r="O563" s="0" t="str">
        <f aca="false">B563</f>
        <v>Commerce de détail non alimentaire</v>
      </c>
      <c r="P563" s="0" t="str">
        <f aca="false">C563</f>
        <v>Petit mode</v>
      </c>
      <c r="Q563" s="0" t="str">
        <f aca="false">D563</f>
        <v>Autre système centralisé performant</v>
      </c>
      <c r="R563" s="0" t="str">
        <f aca="false">E563</f>
        <v>Urbain</v>
      </c>
      <c r="S563" s="0" t="str">
        <f aca="false">F563</f>
        <v>0306742106</v>
      </c>
      <c r="T563" s="0" t="str">
        <f aca="false">G563</f>
        <v>1</v>
      </c>
      <c r="U563" s="0" t="n">
        <f aca="false">L563</f>
        <v>1.94961560408781</v>
      </c>
      <c r="V563" s="0" t="n">
        <f aca="false">K563</f>
        <v>86.3900258155906</v>
      </c>
      <c r="W563" s="0" t="n">
        <f aca="false">J563</f>
        <v>765</v>
      </c>
    </row>
    <row r="564" customFormat="false" ht="12.8" hidden="false" customHeight="false" outlineLevel="0" collapsed="false">
      <c r="A564" s="0" t="s">
        <v>74</v>
      </c>
      <c r="B564" s="0" t="s">
        <v>613</v>
      </c>
      <c r="C564" s="0" t="s">
        <v>692</v>
      </c>
      <c r="D564" s="0" t="s">
        <v>27</v>
      </c>
      <c r="E564" s="0" t="s">
        <v>23</v>
      </c>
      <c r="F564" s="0" t="s">
        <v>701</v>
      </c>
      <c r="G564" s="0" t="s">
        <v>15</v>
      </c>
      <c r="H564" s="0" t="n">
        <v>0.749259861540958</v>
      </c>
      <c r="I564" s="0" t="n">
        <v>30.8886153846153</v>
      </c>
      <c r="J564" s="0" t="n">
        <v>693</v>
      </c>
      <c r="K564" s="0" t="n">
        <f aca="false">I564*SUMIFS(syst_chauffage!$H$3:$H$27,syst_chauffage!$B$3:$B$27,D564,syst_chauffage!$C$3:$C$27,E564)</f>
        <v>79.2108623583623</v>
      </c>
      <c r="L564" s="12" t="n">
        <f aca="false">H564*SUMIFS(syst_chauffage!$K$3:$K$27,syst_chauffage!$B$3:$B$27,D564,syst_chauffage!$C$3:$C$27,E564)</f>
        <v>0.749259861540958</v>
      </c>
      <c r="N564" s="0" t="str">
        <f aca="false">A564</f>
        <v>Commerce</v>
      </c>
      <c r="O564" s="0" t="str">
        <f aca="false">B564</f>
        <v>Commerce de détail non alimentaire</v>
      </c>
      <c r="P564" s="0" t="str">
        <f aca="false">C564</f>
        <v>Petit mode</v>
      </c>
      <c r="Q564" s="0" t="str">
        <f aca="false">D564</f>
        <v>Chaudière condensation fioul</v>
      </c>
      <c r="R564" s="0" t="str">
        <f aca="false">E564</f>
        <v>Fioul</v>
      </c>
      <c r="S564" s="0" t="str">
        <f aca="false">F564</f>
        <v>0306742303</v>
      </c>
      <c r="T564" s="0" t="str">
        <f aca="false">G564</f>
        <v>1</v>
      </c>
      <c r="U564" s="0" t="n">
        <f aca="false">L564</f>
        <v>0.749259861540958</v>
      </c>
      <c r="V564" s="0" t="n">
        <f aca="false">K564</f>
        <v>79.2108623583623</v>
      </c>
      <c r="W564" s="0" t="n">
        <f aca="false">J564</f>
        <v>693</v>
      </c>
    </row>
    <row r="565" customFormat="false" ht="12.8" hidden="false" customHeight="false" outlineLevel="0" collapsed="false">
      <c r="A565" s="0" t="s">
        <v>74</v>
      </c>
      <c r="B565" s="0" t="s">
        <v>613</v>
      </c>
      <c r="C565" s="0" t="s">
        <v>692</v>
      </c>
      <c r="D565" s="0" t="s">
        <v>18</v>
      </c>
      <c r="E565" s="0" t="s">
        <v>14</v>
      </c>
      <c r="F565" s="0" t="s">
        <v>702</v>
      </c>
      <c r="G565" s="0" t="s">
        <v>15</v>
      </c>
      <c r="H565" s="0" t="n">
        <v>0.982567000981661</v>
      </c>
      <c r="I565" s="0" t="n">
        <v>30.8886153846153</v>
      </c>
      <c r="J565" s="0" t="n">
        <v>693</v>
      </c>
      <c r="K565" s="0" t="n">
        <f aca="false">I565*SUMIFS(syst_chauffage!$H$3:$H$27,syst_chauffage!$B$3:$B$27,D565,syst_chauffage!$C$3:$C$27,E565)</f>
        <v>84.1692814255286</v>
      </c>
      <c r="L565" s="12" t="n">
        <f aca="false">H565*SUMIFS(syst_chauffage!$K$3:$K$27,syst_chauffage!$B$3:$B$27,D565,syst_chauffage!$C$3:$C$27,E565)</f>
        <v>0.954511657633528</v>
      </c>
      <c r="N565" s="0" t="str">
        <f aca="false">A565</f>
        <v>Commerce</v>
      </c>
      <c r="O565" s="0" t="str">
        <f aca="false">B565</f>
        <v>Commerce de détail non alimentaire</v>
      </c>
      <c r="P565" s="0" t="str">
        <f aca="false">C565</f>
        <v>Petit mode</v>
      </c>
      <c r="Q565" s="0" t="str">
        <f aca="false">D565</f>
        <v>Chaudière condensation gaz</v>
      </c>
      <c r="R565" s="0" t="str">
        <f aca="false">E565</f>
        <v>Gaz</v>
      </c>
      <c r="S565" s="0" t="str">
        <f aca="false">F565</f>
        <v>0306742404</v>
      </c>
      <c r="T565" s="0" t="str">
        <f aca="false">G565</f>
        <v>1</v>
      </c>
      <c r="U565" s="0" t="n">
        <f aca="false">L565</f>
        <v>0.954511657633528</v>
      </c>
      <c r="V565" s="0" t="n">
        <f aca="false">K565</f>
        <v>84.1692814255286</v>
      </c>
      <c r="W565" s="0" t="n">
        <f aca="false">J565</f>
        <v>693</v>
      </c>
    </row>
    <row r="566" customFormat="false" ht="12.8" hidden="false" customHeight="false" outlineLevel="0" collapsed="false">
      <c r="A566" s="0" t="s">
        <v>74</v>
      </c>
      <c r="B566" s="0" t="s">
        <v>613</v>
      </c>
      <c r="C566" s="0" t="s">
        <v>692</v>
      </c>
      <c r="D566" s="0" t="s">
        <v>32</v>
      </c>
      <c r="E566" s="0" t="s">
        <v>30</v>
      </c>
      <c r="F566" s="0" t="s">
        <v>703</v>
      </c>
      <c r="G566" s="0" t="s">
        <v>15</v>
      </c>
      <c r="H566" s="0" t="n">
        <v>1</v>
      </c>
      <c r="I566" s="0" t="n">
        <v>12</v>
      </c>
      <c r="J566" s="0" t="n">
        <v>0</v>
      </c>
      <c r="K566" s="0" t="n">
        <f aca="false">I566*SUMIFS(syst_chauffage!$H$3:$H$27,syst_chauffage!$B$3:$B$27,D566,syst_chauffage!$C$3:$C$27,E566)</f>
        <v>12</v>
      </c>
      <c r="L566" s="12" t="n">
        <f aca="false">H566*SUMIFS(syst_chauffage!$K$3:$K$27,syst_chauffage!$B$3:$B$27,D566,syst_chauffage!$C$3:$C$27,E566)</f>
        <v>1</v>
      </c>
      <c r="N566" s="0" t="str">
        <f aca="false">A566</f>
        <v>Commerce</v>
      </c>
      <c r="O566" s="0" t="str">
        <f aca="false">B566</f>
        <v>Commerce de détail non alimentaire</v>
      </c>
      <c r="P566" s="0" t="str">
        <f aca="false">C566</f>
        <v>Petit mode</v>
      </c>
      <c r="Q566" s="0" t="str">
        <f aca="false">D566</f>
        <v>Electrique direct performant</v>
      </c>
      <c r="R566" s="0" t="str">
        <f aca="false">E566</f>
        <v>Electricité</v>
      </c>
      <c r="S566" s="0" t="str">
        <f aca="false">F566</f>
        <v>0306742602</v>
      </c>
      <c r="T566" s="0" t="str">
        <f aca="false">G566</f>
        <v>1</v>
      </c>
      <c r="U566" s="0" t="n">
        <f aca="false">L566</f>
        <v>1</v>
      </c>
      <c r="V566" s="0" t="n">
        <f aca="false">K566</f>
        <v>12</v>
      </c>
      <c r="W566" s="0" t="n">
        <f aca="false">J566</f>
        <v>0</v>
      </c>
    </row>
    <row r="567" customFormat="false" ht="12.8" hidden="false" customHeight="false" outlineLevel="0" collapsed="false">
      <c r="A567" s="0" t="s">
        <v>74</v>
      </c>
      <c r="B567" s="0" t="s">
        <v>613</v>
      </c>
      <c r="C567" s="0" t="s">
        <v>692</v>
      </c>
      <c r="D567" s="0" t="s">
        <v>38</v>
      </c>
      <c r="E567" s="0" t="s">
        <v>30</v>
      </c>
      <c r="F567" s="0" t="s">
        <v>704</v>
      </c>
      <c r="G567" s="0" t="s">
        <v>15</v>
      </c>
      <c r="H567" s="0" t="n">
        <v>3.39795627906976</v>
      </c>
      <c r="I567" s="0" t="n">
        <v>91.771718698641</v>
      </c>
      <c r="J567" s="0" t="n">
        <v>720</v>
      </c>
      <c r="K567" s="0" t="n">
        <f aca="false">I567*SUMIFS(syst_chauffage!$H$3:$H$27,syst_chauffage!$B$3:$B$27,D567,syst_chauffage!$C$3:$C$27,E567)</f>
        <v>92.7622844583273</v>
      </c>
      <c r="L567" s="12" t="n">
        <f aca="false">H567*SUMIFS(syst_chauffage!$K$3:$K$27,syst_chauffage!$B$3:$B$27,D567,syst_chauffage!$C$3:$C$27,E567)</f>
        <v>3.03986496519792</v>
      </c>
      <c r="N567" s="0" t="str">
        <f aca="false">A567</f>
        <v>Commerce</v>
      </c>
      <c r="O567" s="0" t="str">
        <f aca="false">B567</f>
        <v>Commerce de détail non alimentaire</v>
      </c>
      <c r="P567" s="0" t="str">
        <f aca="false">C567</f>
        <v>Petit mode</v>
      </c>
      <c r="Q567" s="0" t="str">
        <f aca="false">D567</f>
        <v>PAC performant</v>
      </c>
      <c r="R567" s="0" t="str">
        <f aca="false">E567</f>
        <v>Electricité</v>
      </c>
      <c r="S567" s="0" t="str">
        <f aca="false">F567</f>
        <v>0306742902</v>
      </c>
      <c r="T567" s="0" t="str">
        <f aca="false">G567</f>
        <v>1</v>
      </c>
      <c r="U567" s="0" t="n">
        <f aca="false">L567</f>
        <v>3.03986496519792</v>
      </c>
      <c r="V567" s="0" t="n">
        <f aca="false">K567</f>
        <v>92.7622844583273</v>
      </c>
      <c r="W567" s="0" t="n">
        <f aca="false">J567</f>
        <v>720</v>
      </c>
    </row>
    <row r="568" customFormat="false" ht="12.8" hidden="false" customHeight="false" outlineLevel="0" collapsed="false">
      <c r="A568" s="0" t="s">
        <v>74</v>
      </c>
      <c r="B568" s="0" t="s">
        <v>613</v>
      </c>
      <c r="C568" s="0" t="s">
        <v>705</v>
      </c>
      <c r="D568" s="0" t="s">
        <v>19</v>
      </c>
      <c r="E568" s="0" t="s">
        <v>57</v>
      </c>
      <c r="F568" s="0" t="s">
        <v>706</v>
      </c>
      <c r="G568" s="0" t="s">
        <v>15</v>
      </c>
      <c r="H568" s="0" t="n">
        <v>1.61034773794636</v>
      </c>
      <c r="I568" s="0" t="n">
        <v>32.0918760399123</v>
      </c>
      <c r="J568" s="0" t="n">
        <v>0</v>
      </c>
      <c r="K568" s="0" t="n">
        <f aca="false">I568*SUMIFS(syst_chauffage!$H$3:$H$27,syst_chauffage!$B$3:$B$27,D568,syst_chauffage!$C$3:$C$27,E568)</f>
        <v>44.6871888010298</v>
      </c>
      <c r="L568" s="12" t="n">
        <f aca="false">H568*SUMIFS(syst_chauffage!$K$3:$K$27,syst_chauffage!$B$3:$B$27,D568,syst_chauffage!$C$3:$C$27,E568)</f>
        <v>1.61034773794636</v>
      </c>
      <c r="N568" s="0" t="str">
        <f aca="false">A568</f>
        <v>Commerce</v>
      </c>
      <c r="O568" s="0" t="str">
        <f aca="false">B568</f>
        <v>Commerce de détail non alimentaire</v>
      </c>
      <c r="P568" s="0" t="str">
        <f aca="false">C568</f>
        <v>ZAC Mode</v>
      </c>
      <c r="Q568" s="0" t="str">
        <f aca="false">D568</f>
        <v>Autre système centralisé</v>
      </c>
      <c r="R568" s="0" t="str">
        <f aca="false">E568</f>
        <v>Autres</v>
      </c>
      <c r="S568" s="0" t="str">
        <f aca="false">F568</f>
        <v>0306960101</v>
      </c>
      <c r="T568" s="0" t="str">
        <f aca="false">G568</f>
        <v>1</v>
      </c>
      <c r="U568" s="0" t="n">
        <f aca="false">L568</f>
        <v>1.61034773794636</v>
      </c>
      <c r="V568" s="0" t="n">
        <f aca="false">K568</f>
        <v>44.6871888010298</v>
      </c>
      <c r="W568" s="0" t="n">
        <f aca="false">J568</f>
        <v>0</v>
      </c>
    </row>
    <row r="569" customFormat="false" ht="12.8" hidden="false" customHeight="false" outlineLevel="0" collapsed="false">
      <c r="A569" s="0" t="s">
        <v>74</v>
      </c>
      <c r="B569" s="0" t="s">
        <v>613</v>
      </c>
      <c r="C569" s="0" t="s">
        <v>705</v>
      </c>
      <c r="D569" s="0" t="s">
        <v>19</v>
      </c>
      <c r="E569" s="0" t="s">
        <v>58</v>
      </c>
      <c r="F569" s="0" t="s">
        <v>707</v>
      </c>
      <c r="G569" s="0" t="s">
        <v>15</v>
      </c>
      <c r="H569" s="0" t="n">
        <v>1.63863798488254</v>
      </c>
      <c r="I569" s="0" t="n">
        <v>31.7233039780984</v>
      </c>
      <c r="J569" s="0" t="n">
        <v>765</v>
      </c>
      <c r="K569" s="0" t="n">
        <f aca="false">I569*SUMIFS(syst_chauffage!$H$3:$H$27,syst_chauffage!$B$3:$B$27,D569,syst_chauffage!$C$3:$C$27,E569)</f>
        <v>52.183235876598</v>
      </c>
      <c r="L569" s="12" t="n">
        <f aca="false">H569*SUMIFS(syst_chauffage!$K$3:$K$27,syst_chauffage!$B$3:$B$27,D569,syst_chauffage!$C$3:$C$27,E569)</f>
        <v>1.63863798488254</v>
      </c>
      <c r="N569" s="0" t="str">
        <f aca="false">A569</f>
        <v>Commerce</v>
      </c>
      <c r="O569" s="0" t="str">
        <f aca="false">B569</f>
        <v>Commerce de détail non alimentaire</v>
      </c>
      <c r="P569" s="0" t="str">
        <f aca="false">C569</f>
        <v>ZAC Mode</v>
      </c>
      <c r="Q569" s="0" t="str">
        <f aca="false">D569</f>
        <v>Autre système centralisé</v>
      </c>
      <c r="R569" s="0" t="str">
        <f aca="false">E569</f>
        <v>Urbain</v>
      </c>
      <c r="S569" s="0" t="str">
        <f aca="false">F569</f>
        <v>0306960106</v>
      </c>
      <c r="T569" s="0" t="str">
        <f aca="false">G569</f>
        <v>1</v>
      </c>
      <c r="U569" s="0" t="n">
        <f aca="false">L569</f>
        <v>1.63863798488254</v>
      </c>
      <c r="V569" s="0" t="n">
        <f aca="false">K569</f>
        <v>52.183235876598</v>
      </c>
      <c r="W569" s="0" t="n">
        <f aca="false">J569</f>
        <v>765</v>
      </c>
    </row>
    <row r="570" customFormat="false" ht="12.8" hidden="false" customHeight="false" outlineLevel="0" collapsed="false">
      <c r="A570" s="0" t="s">
        <v>74</v>
      </c>
      <c r="B570" s="0" t="s">
        <v>613</v>
      </c>
      <c r="C570" s="0" t="s">
        <v>705</v>
      </c>
      <c r="D570" s="0" t="s">
        <v>22</v>
      </c>
      <c r="E570" s="0" t="s">
        <v>23</v>
      </c>
      <c r="F570" s="0" t="s">
        <v>708</v>
      </c>
      <c r="G570" s="0" t="s">
        <v>15</v>
      </c>
      <c r="H570" s="0" t="n">
        <v>0.689377907802488</v>
      </c>
      <c r="I570" s="0" t="n">
        <v>17.7432451831973</v>
      </c>
      <c r="J570" s="0" t="n">
        <v>0</v>
      </c>
      <c r="K570" s="0" t="n">
        <f aca="false">I570*SUMIFS(syst_chauffage!$H$3:$H$27,syst_chauffage!$B$3:$B$27,D570,syst_chauffage!$C$3:$C$27,E570)</f>
        <v>31.2462541365706</v>
      </c>
      <c r="L570" s="12" t="n">
        <f aca="false">H570*SUMIFS(syst_chauffage!$K$3:$K$27,syst_chauffage!$B$3:$B$27,D570,syst_chauffage!$C$3:$C$27,E570)</f>
        <v>0.689377907802488</v>
      </c>
      <c r="N570" s="0" t="str">
        <f aca="false">A570</f>
        <v>Commerce</v>
      </c>
      <c r="O570" s="0" t="str">
        <f aca="false">B570</f>
        <v>Commerce de détail non alimentaire</v>
      </c>
      <c r="P570" s="0" t="str">
        <f aca="false">C570</f>
        <v>ZAC Mode</v>
      </c>
      <c r="Q570" s="0" t="str">
        <f aca="false">D570</f>
        <v>Chaudière fioul</v>
      </c>
      <c r="R570" s="0" t="str">
        <f aca="false">E570</f>
        <v>Fioul</v>
      </c>
      <c r="S570" s="0" t="str">
        <f aca="false">F570</f>
        <v>0306960303</v>
      </c>
      <c r="T570" s="0" t="str">
        <f aca="false">G570</f>
        <v>1</v>
      </c>
      <c r="U570" s="0" t="n">
        <f aca="false">L570</f>
        <v>0.689377907802488</v>
      </c>
      <c r="V570" s="0" t="n">
        <f aca="false">K570</f>
        <v>31.2462541365706</v>
      </c>
      <c r="W570" s="0" t="n">
        <f aca="false">J570</f>
        <v>0</v>
      </c>
    </row>
    <row r="571" customFormat="false" ht="12.8" hidden="false" customHeight="false" outlineLevel="0" collapsed="false">
      <c r="A571" s="0" t="s">
        <v>74</v>
      </c>
      <c r="B571" s="0" t="s">
        <v>613</v>
      </c>
      <c r="C571" s="0" t="s">
        <v>705</v>
      </c>
      <c r="D571" s="0" t="s">
        <v>13</v>
      </c>
      <c r="E571" s="0" t="s">
        <v>14</v>
      </c>
      <c r="F571" s="0" t="s">
        <v>709</v>
      </c>
      <c r="G571" s="0" t="s">
        <v>15</v>
      </c>
      <c r="H571" s="0" t="n">
        <v>0.780741935948798</v>
      </c>
      <c r="I571" s="0" t="n">
        <v>13.0312587530664</v>
      </c>
      <c r="J571" s="0" t="n">
        <v>363</v>
      </c>
      <c r="K571" s="0" t="n">
        <f aca="false">I571*SUMIFS(syst_chauffage!$H$3:$H$27,syst_chauffage!$B$3:$B$27,D571,syst_chauffage!$C$3:$C$27,E571)</f>
        <v>26.3178224991285</v>
      </c>
      <c r="L571" s="12" t="n">
        <f aca="false">H571*SUMIFS(syst_chauffage!$K$3:$K$27,syst_chauffage!$B$3:$B$27,D571,syst_chauffage!$C$3:$C$27,E571)</f>
        <v>0.780741935948798</v>
      </c>
      <c r="N571" s="0" t="str">
        <f aca="false">A571</f>
        <v>Commerce</v>
      </c>
      <c r="O571" s="0" t="str">
        <f aca="false">B571</f>
        <v>Commerce de détail non alimentaire</v>
      </c>
      <c r="P571" s="0" t="str">
        <f aca="false">C571</f>
        <v>ZAC Mode</v>
      </c>
      <c r="Q571" s="0" t="str">
        <f aca="false">D571</f>
        <v>Chaudière gaz</v>
      </c>
      <c r="R571" s="0" t="str">
        <f aca="false">E571</f>
        <v>Gaz</v>
      </c>
      <c r="S571" s="0" t="str">
        <f aca="false">F571</f>
        <v>0306960404</v>
      </c>
      <c r="T571" s="0" t="str">
        <f aca="false">G571</f>
        <v>1</v>
      </c>
      <c r="U571" s="0" t="n">
        <f aca="false">L571</f>
        <v>0.780741935948798</v>
      </c>
      <c r="V571" s="0" t="n">
        <f aca="false">K571</f>
        <v>26.3178224991285</v>
      </c>
      <c r="W571" s="0" t="n">
        <f aca="false">J571</f>
        <v>363</v>
      </c>
    </row>
    <row r="572" customFormat="false" ht="12.8" hidden="false" customHeight="false" outlineLevel="0" collapsed="false">
      <c r="A572" s="0" t="s">
        <v>74</v>
      </c>
      <c r="B572" s="0" t="s">
        <v>613</v>
      </c>
      <c r="C572" s="0" t="s">
        <v>705</v>
      </c>
      <c r="D572" s="0" t="s">
        <v>29</v>
      </c>
      <c r="E572" s="0" t="s">
        <v>30</v>
      </c>
      <c r="F572" s="0" t="s">
        <v>710</v>
      </c>
      <c r="G572" s="0" t="s">
        <v>15</v>
      </c>
      <c r="H572" s="0" t="n">
        <v>0.92</v>
      </c>
      <c r="I572" s="0" t="n">
        <v>10.4</v>
      </c>
      <c r="J572" s="0" t="n">
        <v>0</v>
      </c>
      <c r="K572" s="0" t="n">
        <f aca="false">I572*SUMIFS(syst_chauffage!$H$3:$H$27,syst_chauffage!$B$3:$B$27,D572,syst_chauffage!$C$3:$C$27,E572)</f>
        <v>3</v>
      </c>
      <c r="L572" s="12" t="n">
        <f aca="false">H572*SUMIFS(syst_chauffage!$K$3:$K$27,syst_chauffage!$B$3:$B$27,D572,syst_chauffage!$C$3:$C$27,E572)</f>
        <v>0.92</v>
      </c>
      <c r="N572" s="0" t="str">
        <f aca="false">A572</f>
        <v>Commerce</v>
      </c>
      <c r="O572" s="0" t="str">
        <f aca="false">B572</f>
        <v>Commerce de détail non alimentaire</v>
      </c>
      <c r="P572" s="0" t="str">
        <f aca="false">C572</f>
        <v>ZAC Mode</v>
      </c>
      <c r="Q572" s="0" t="str">
        <f aca="false">D572</f>
        <v>Electrique direct</v>
      </c>
      <c r="R572" s="0" t="str">
        <f aca="false">E572</f>
        <v>Electricité</v>
      </c>
      <c r="S572" s="0" t="str">
        <f aca="false">F572</f>
        <v>0306960602</v>
      </c>
      <c r="T572" s="0" t="str">
        <f aca="false">G572</f>
        <v>1</v>
      </c>
      <c r="U572" s="0" t="n">
        <f aca="false">L572</f>
        <v>0.92</v>
      </c>
      <c r="V572" s="0" t="n">
        <f aca="false">K572</f>
        <v>3</v>
      </c>
      <c r="W572" s="0" t="n">
        <f aca="false">J572</f>
        <v>0</v>
      </c>
    </row>
    <row r="573" customFormat="false" ht="12.8" hidden="false" customHeight="false" outlineLevel="0" collapsed="false">
      <c r="A573" s="0" t="s">
        <v>74</v>
      </c>
      <c r="B573" s="0" t="s">
        <v>613</v>
      </c>
      <c r="C573" s="0" t="s">
        <v>705</v>
      </c>
      <c r="D573" s="0" t="s">
        <v>42</v>
      </c>
      <c r="E573" s="0" t="s">
        <v>30</v>
      </c>
      <c r="F573" s="0" t="s">
        <v>711</v>
      </c>
      <c r="G573" s="0" t="s">
        <v>15</v>
      </c>
      <c r="H573" s="0" t="n">
        <v>2.80410195348837</v>
      </c>
      <c r="I573" s="0" t="n">
        <v>37.7484894145978</v>
      </c>
      <c r="J573" s="0" t="n">
        <v>675</v>
      </c>
      <c r="K573" s="0" t="n">
        <f aca="false">I573*SUMIFS(syst_chauffage!$H$3:$H$27,syst_chauffage!$B$3:$B$27,D573,syst_chauffage!$C$3:$C$27,E573)</f>
        <v>34.0752683075355</v>
      </c>
      <c r="L573" s="12" t="n">
        <f aca="false">H573*SUMIFS(syst_chauffage!$K$3:$K$27,syst_chauffage!$B$3:$B$27,D573,syst_chauffage!$C$3:$C$27,E573)</f>
        <v>2.49996610303434</v>
      </c>
      <c r="N573" s="0" t="str">
        <f aca="false">A573</f>
        <v>Commerce</v>
      </c>
      <c r="O573" s="0" t="str">
        <f aca="false">B573</f>
        <v>Commerce de détail non alimentaire</v>
      </c>
      <c r="P573" s="0" t="str">
        <f aca="false">C573</f>
        <v>ZAC Mode</v>
      </c>
      <c r="Q573" s="0" t="str">
        <f aca="false">D573</f>
        <v>Rooftop</v>
      </c>
      <c r="R573" s="0" t="str">
        <f aca="false">E573</f>
        <v>Electricité</v>
      </c>
      <c r="S573" s="0" t="str">
        <f aca="false">F573</f>
        <v>0306961002</v>
      </c>
      <c r="T573" s="0" t="str">
        <f aca="false">G573</f>
        <v>1</v>
      </c>
      <c r="U573" s="0" t="n">
        <f aca="false">L573</f>
        <v>2.49996610303434</v>
      </c>
      <c r="V573" s="0" t="n">
        <f aca="false">K573</f>
        <v>34.0752683075355</v>
      </c>
      <c r="W573" s="0" t="n">
        <f aca="false">J573</f>
        <v>675</v>
      </c>
    </row>
    <row r="574" customFormat="false" ht="12.8" hidden="false" customHeight="false" outlineLevel="0" collapsed="false">
      <c r="A574" s="0" t="s">
        <v>74</v>
      </c>
      <c r="B574" s="0" t="s">
        <v>613</v>
      </c>
      <c r="C574" s="0" t="s">
        <v>705</v>
      </c>
      <c r="D574" s="0" t="s">
        <v>51</v>
      </c>
      <c r="E574" s="0" t="s">
        <v>57</v>
      </c>
      <c r="F574" s="0" t="s">
        <v>712</v>
      </c>
      <c r="G574" s="0" t="s">
        <v>15</v>
      </c>
      <c r="H574" s="0" t="n">
        <v>1.85809354378426</v>
      </c>
      <c r="I574" s="0" t="n">
        <v>38.204614333229</v>
      </c>
      <c r="J574" s="0" t="n">
        <v>0</v>
      </c>
      <c r="K574" s="0" t="n">
        <f aca="false">I574*SUMIFS(syst_chauffage!$H$3:$H$27,syst_chauffage!$B$3:$B$27,D574,syst_chauffage!$C$3:$C$27,E574)</f>
        <v>80.9499943712831</v>
      </c>
      <c r="L574" s="12" t="n">
        <f aca="false">H574*SUMIFS(syst_chauffage!$K$3:$K$27,syst_chauffage!$B$3:$B$27,D574,syst_chauffage!$C$3:$C$27,E574)</f>
        <v>1.85809354378426</v>
      </c>
      <c r="N574" s="0" t="str">
        <f aca="false">A574</f>
        <v>Commerce</v>
      </c>
      <c r="O574" s="0" t="str">
        <f aca="false">B574</f>
        <v>Commerce de détail non alimentaire</v>
      </c>
      <c r="P574" s="0" t="str">
        <f aca="false">C574</f>
        <v>ZAC Mode</v>
      </c>
      <c r="Q574" s="0" t="str">
        <f aca="false">D574</f>
        <v>Autre système centralisé performant</v>
      </c>
      <c r="R574" s="0" t="str">
        <f aca="false">E574</f>
        <v>Autres</v>
      </c>
      <c r="S574" s="0" t="str">
        <f aca="false">F574</f>
        <v>0306962101</v>
      </c>
      <c r="T574" s="0" t="str">
        <f aca="false">G574</f>
        <v>1</v>
      </c>
      <c r="U574" s="0" t="n">
        <f aca="false">L574</f>
        <v>1.85809354378426</v>
      </c>
      <c r="V574" s="0" t="n">
        <f aca="false">K574</f>
        <v>80.9499943712831</v>
      </c>
      <c r="W574" s="0" t="n">
        <f aca="false">J574</f>
        <v>0</v>
      </c>
    </row>
    <row r="575" customFormat="false" ht="12.8" hidden="false" customHeight="false" outlineLevel="0" collapsed="false">
      <c r="A575" s="0" t="s">
        <v>74</v>
      </c>
      <c r="B575" s="0" t="s">
        <v>613</v>
      </c>
      <c r="C575" s="0" t="s">
        <v>705</v>
      </c>
      <c r="D575" s="0" t="s">
        <v>51</v>
      </c>
      <c r="E575" s="0" t="s">
        <v>58</v>
      </c>
      <c r="F575" s="0" t="s">
        <v>713</v>
      </c>
      <c r="G575" s="0" t="s">
        <v>15</v>
      </c>
      <c r="H575" s="0" t="n">
        <v>1.89073613640293</v>
      </c>
      <c r="I575" s="0" t="n">
        <v>37.7658380691647</v>
      </c>
      <c r="J575" s="0" t="n">
        <v>765</v>
      </c>
      <c r="K575" s="0" t="n">
        <f aca="false">I575*SUMIFS(syst_chauffage!$H$3:$H$27,syst_chauffage!$B$3:$B$27,D575,syst_chauffage!$C$3:$C$27,E575)</f>
        <v>80.5922798194937</v>
      </c>
      <c r="L575" s="12" t="n">
        <f aca="false">H575*SUMIFS(syst_chauffage!$K$3:$K$27,syst_chauffage!$B$3:$B$27,D575,syst_chauffage!$C$3:$C$27,E575)</f>
        <v>1.89073613640293</v>
      </c>
      <c r="N575" s="0" t="str">
        <f aca="false">A575</f>
        <v>Commerce</v>
      </c>
      <c r="O575" s="0" t="str">
        <f aca="false">B575</f>
        <v>Commerce de détail non alimentaire</v>
      </c>
      <c r="P575" s="0" t="str">
        <f aca="false">C575</f>
        <v>ZAC Mode</v>
      </c>
      <c r="Q575" s="0" t="str">
        <f aca="false">D575</f>
        <v>Autre système centralisé performant</v>
      </c>
      <c r="R575" s="0" t="str">
        <f aca="false">E575</f>
        <v>Urbain</v>
      </c>
      <c r="S575" s="0" t="str">
        <f aca="false">F575</f>
        <v>0306962106</v>
      </c>
      <c r="T575" s="0" t="str">
        <f aca="false">G575</f>
        <v>1</v>
      </c>
      <c r="U575" s="0" t="n">
        <f aca="false">L575</f>
        <v>1.89073613640293</v>
      </c>
      <c r="V575" s="0" t="n">
        <f aca="false">K575</f>
        <v>80.5922798194937</v>
      </c>
      <c r="W575" s="0" t="n">
        <f aca="false">J575</f>
        <v>765</v>
      </c>
    </row>
    <row r="576" customFormat="false" ht="12.8" hidden="false" customHeight="false" outlineLevel="0" collapsed="false">
      <c r="A576" s="0" t="s">
        <v>74</v>
      </c>
      <c r="B576" s="0" t="s">
        <v>613</v>
      </c>
      <c r="C576" s="0" t="s">
        <v>705</v>
      </c>
      <c r="D576" s="0" t="s">
        <v>27</v>
      </c>
      <c r="E576" s="0" t="s">
        <v>23</v>
      </c>
      <c r="F576" s="0" t="s">
        <v>714</v>
      </c>
      <c r="G576" s="0" t="s">
        <v>15</v>
      </c>
      <c r="H576" s="0" t="n">
        <v>0.761583138885597</v>
      </c>
      <c r="I576" s="0" t="n">
        <v>21.1229109323778</v>
      </c>
      <c r="J576" s="0" t="n">
        <v>836</v>
      </c>
      <c r="K576" s="0" t="n">
        <f aca="false">I576*SUMIFS(syst_chauffage!$H$3:$H$27,syst_chauffage!$B$3:$B$27,D576,syst_chauffage!$C$3:$C$27,E576)</f>
        <v>54.1676591727669</v>
      </c>
      <c r="L576" s="12" t="n">
        <f aca="false">H576*SUMIFS(syst_chauffage!$K$3:$K$27,syst_chauffage!$B$3:$B$27,D576,syst_chauffage!$C$3:$C$27,E576)</f>
        <v>0.761583138885597</v>
      </c>
      <c r="N576" s="0" t="str">
        <f aca="false">A576</f>
        <v>Commerce</v>
      </c>
      <c r="O576" s="0" t="str">
        <f aca="false">B576</f>
        <v>Commerce de détail non alimentaire</v>
      </c>
      <c r="P576" s="0" t="str">
        <f aca="false">C576</f>
        <v>ZAC Mode</v>
      </c>
      <c r="Q576" s="0" t="str">
        <f aca="false">D576</f>
        <v>Chaudière condensation fioul</v>
      </c>
      <c r="R576" s="0" t="str">
        <f aca="false">E576</f>
        <v>Fioul</v>
      </c>
      <c r="S576" s="0" t="str">
        <f aca="false">F576</f>
        <v>0306962303</v>
      </c>
      <c r="T576" s="0" t="str">
        <f aca="false">G576</f>
        <v>1</v>
      </c>
      <c r="U576" s="0" t="n">
        <f aca="false">L576</f>
        <v>0.761583138885597</v>
      </c>
      <c r="V576" s="0" t="n">
        <f aca="false">K576</f>
        <v>54.1676591727669</v>
      </c>
      <c r="W576" s="0" t="n">
        <f aca="false">J576</f>
        <v>836</v>
      </c>
    </row>
    <row r="577" customFormat="false" ht="12.8" hidden="false" customHeight="false" outlineLevel="0" collapsed="false">
      <c r="A577" s="0" t="s">
        <v>74</v>
      </c>
      <c r="B577" s="0" t="s">
        <v>613</v>
      </c>
      <c r="C577" s="0" t="s">
        <v>705</v>
      </c>
      <c r="D577" s="0" t="s">
        <v>18</v>
      </c>
      <c r="E577" s="0" t="s">
        <v>14</v>
      </c>
      <c r="F577" s="0" t="s">
        <v>715</v>
      </c>
      <c r="G577" s="0" t="s">
        <v>15</v>
      </c>
      <c r="H577" s="0" t="n">
        <v>0.989367103465403</v>
      </c>
      <c r="I577" s="0" t="n">
        <v>15.51340327746</v>
      </c>
      <c r="J577" s="0" t="n">
        <v>836</v>
      </c>
      <c r="K577" s="0" t="n">
        <f aca="false">I577*SUMIFS(syst_chauffage!$H$3:$H$27,syst_chauffage!$B$3:$B$27,D577,syst_chauffage!$C$3:$C$27,E577)</f>
        <v>42.2729212711362</v>
      </c>
      <c r="L577" s="12" t="n">
        <f aca="false">H577*SUMIFS(syst_chauffage!$K$3:$K$27,syst_chauffage!$B$3:$B$27,D577,syst_chauffage!$C$3:$C$27,E577)</f>
        <v>0.961117596045209</v>
      </c>
      <c r="N577" s="0" t="str">
        <f aca="false">A577</f>
        <v>Commerce</v>
      </c>
      <c r="O577" s="0" t="str">
        <f aca="false">B577</f>
        <v>Commerce de détail non alimentaire</v>
      </c>
      <c r="P577" s="0" t="str">
        <f aca="false">C577</f>
        <v>ZAC Mode</v>
      </c>
      <c r="Q577" s="0" t="str">
        <f aca="false">D577</f>
        <v>Chaudière condensation gaz</v>
      </c>
      <c r="R577" s="0" t="str">
        <f aca="false">E577</f>
        <v>Gaz</v>
      </c>
      <c r="S577" s="0" t="str">
        <f aca="false">F577</f>
        <v>0306962404</v>
      </c>
      <c r="T577" s="0" t="str">
        <f aca="false">G577</f>
        <v>1</v>
      </c>
      <c r="U577" s="0" t="n">
        <f aca="false">L577</f>
        <v>0.961117596045209</v>
      </c>
      <c r="V577" s="0" t="n">
        <f aca="false">K577</f>
        <v>42.2729212711362</v>
      </c>
      <c r="W577" s="0" t="n">
        <f aca="false">J577</f>
        <v>836</v>
      </c>
    </row>
    <row r="578" customFormat="false" ht="12.8" hidden="false" customHeight="false" outlineLevel="0" collapsed="false">
      <c r="A578" s="0" t="s">
        <v>74</v>
      </c>
      <c r="B578" s="0" t="s">
        <v>613</v>
      </c>
      <c r="C578" s="0" t="s">
        <v>705</v>
      </c>
      <c r="D578" s="0" t="s">
        <v>32</v>
      </c>
      <c r="E578" s="0" t="s">
        <v>30</v>
      </c>
      <c r="F578" s="0" t="s">
        <v>716</v>
      </c>
      <c r="G578" s="0" t="s">
        <v>15</v>
      </c>
      <c r="H578" s="0" t="n">
        <v>1</v>
      </c>
      <c r="I578" s="0" t="n">
        <v>12</v>
      </c>
      <c r="J578" s="0" t="n">
        <v>0</v>
      </c>
      <c r="K578" s="0" t="n">
        <f aca="false">I578*SUMIFS(syst_chauffage!$H$3:$H$27,syst_chauffage!$B$3:$B$27,D578,syst_chauffage!$C$3:$C$27,E578)</f>
        <v>12</v>
      </c>
      <c r="L578" s="12" t="n">
        <f aca="false">H578*SUMIFS(syst_chauffage!$K$3:$K$27,syst_chauffage!$B$3:$B$27,D578,syst_chauffage!$C$3:$C$27,E578)</f>
        <v>1</v>
      </c>
      <c r="N578" s="0" t="str">
        <f aca="false">A578</f>
        <v>Commerce</v>
      </c>
      <c r="O578" s="0" t="str">
        <f aca="false">B578</f>
        <v>Commerce de détail non alimentaire</v>
      </c>
      <c r="P578" s="0" t="str">
        <f aca="false">C578</f>
        <v>ZAC Mode</v>
      </c>
      <c r="Q578" s="0" t="str">
        <f aca="false">D578</f>
        <v>Electrique direct performant</v>
      </c>
      <c r="R578" s="0" t="str">
        <f aca="false">E578</f>
        <v>Electricité</v>
      </c>
      <c r="S578" s="0" t="str">
        <f aca="false">F578</f>
        <v>0306962602</v>
      </c>
      <c r="T578" s="0" t="str">
        <f aca="false">G578</f>
        <v>1</v>
      </c>
      <c r="U578" s="0" t="n">
        <f aca="false">L578</f>
        <v>1</v>
      </c>
      <c r="V578" s="0" t="n">
        <f aca="false">K578</f>
        <v>12</v>
      </c>
      <c r="W578" s="0" t="n">
        <f aca="false">J578</f>
        <v>0</v>
      </c>
    </row>
    <row r="579" customFormat="false" ht="12.8" hidden="false" customHeight="false" outlineLevel="0" collapsed="false">
      <c r="A579" s="0" t="s">
        <v>74</v>
      </c>
      <c r="B579" s="0" t="s">
        <v>613</v>
      </c>
      <c r="C579" s="0" t="s">
        <v>705</v>
      </c>
      <c r="D579" s="0" t="s">
        <v>46</v>
      </c>
      <c r="E579" s="0" t="s">
        <v>30</v>
      </c>
      <c r="F579" s="0" t="s">
        <v>717</v>
      </c>
      <c r="G579" s="0" t="s">
        <v>15</v>
      </c>
      <c r="H579" s="0" t="n">
        <v>3.32861023255814</v>
      </c>
      <c r="I579" s="0" t="n">
        <v>44.9386778745212</v>
      </c>
      <c r="J579" s="0" t="n">
        <v>720</v>
      </c>
      <c r="K579" s="0" t="n">
        <f aca="false">I579*SUMIFS(syst_chauffage!$H$3:$H$27,syst_chauffage!$B$3:$B$27,D579,syst_chauffage!$C$3:$C$27,E579)</f>
        <v>77.9644485026955</v>
      </c>
      <c r="L579" s="12" t="n">
        <f aca="false">H579*SUMIFS(syst_chauffage!$K$3:$K$27,syst_chauffage!$B$3:$B$27,D579,syst_chauffage!$C$3:$C$27,E579)</f>
        <v>3.00077723502174</v>
      </c>
      <c r="N579" s="0" t="str">
        <f aca="false">A579</f>
        <v>Commerce</v>
      </c>
      <c r="O579" s="0" t="str">
        <f aca="false">B579</f>
        <v>Commerce de détail non alimentaire</v>
      </c>
      <c r="P579" s="0" t="str">
        <f aca="false">C579</f>
        <v>ZAC Mode</v>
      </c>
      <c r="Q579" s="0" t="str">
        <f aca="false">D579</f>
        <v>Rooftop performant</v>
      </c>
      <c r="R579" s="0" t="str">
        <f aca="false">E579</f>
        <v>Electricité</v>
      </c>
      <c r="S579" s="0" t="str">
        <f aca="false">F579</f>
        <v>0306963002</v>
      </c>
      <c r="T579" s="0" t="str">
        <f aca="false">G579</f>
        <v>1</v>
      </c>
      <c r="U579" s="0" t="n">
        <f aca="false">L579</f>
        <v>3.00077723502174</v>
      </c>
      <c r="V579" s="0" t="n">
        <f aca="false">K579</f>
        <v>77.9644485026955</v>
      </c>
      <c r="W579" s="0" t="n">
        <f aca="false">J579</f>
        <v>720</v>
      </c>
    </row>
    <row r="580" customFormat="false" ht="12.8" hidden="false" customHeight="false" outlineLevel="0" collapsed="false">
      <c r="A580" s="0" t="s">
        <v>74</v>
      </c>
      <c r="B580" s="0" t="s">
        <v>718</v>
      </c>
      <c r="C580" s="0" t="s">
        <v>719</v>
      </c>
      <c r="D580" s="0" t="s">
        <v>19</v>
      </c>
      <c r="E580" s="0" t="s">
        <v>57</v>
      </c>
      <c r="F580" s="0" t="s">
        <v>720</v>
      </c>
      <c r="G580" s="0" t="s">
        <v>15</v>
      </c>
      <c r="H580" s="0" t="n">
        <v>1.62481080921278</v>
      </c>
      <c r="I580" s="0" t="n">
        <v>29.2563422892919</v>
      </c>
      <c r="J580" s="0" t="n">
        <v>0</v>
      </c>
      <c r="K580" s="0" t="n">
        <f aca="false">I580*SUMIFS(syst_chauffage!$H$3:$H$27,syst_chauffage!$B$3:$B$27,D580,syst_chauffage!$C$3:$C$27,E580)</f>
        <v>40.7387741957859</v>
      </c>
      <c r="L580" s="12" t="n">
        <f aca="false">H580*SUMIFS(syst_chauffage!$K$3:$K$27,syst_chauffage!$B$3:$B$27,D580,syst_chauffage!$C$3:$C$27,E580)</f>
        <v>1.62481080921278</v>
      </c>
      <c r="N580" s="0" t="str">
        <f aca="false">A580</f>
        <v>Commerce</v>
      </c>
      <c r="O580" s="0" t="str">
        <f aca="false">B580</f>
        <v>Commerce de gros</v>
      </c>
      <c r="P580" s="0" t="str">
        <f aca="false">C580</f>
        <v>Grand commerce de gros</v>
      </c>
      <c r="Q580" s="0" t="str">
        <f aca="false">D580</f>
        <v>Autre système centralisé</v>
      </c>
      <c r="R580" s="0" t="str">
        <f aca="false">E580</f>
        <v>Autres</v>
      </c>
      <c r="S580" s="0" t="str">
        <f aca="false">F580</f>
        <v>0307190101</v>
      </c>
      <c r="T580" s="0" t="str">
        <f aca="false">G580</f>
        <v>1</v>
      </c>
      <c r="U580" s="0" t="n">
        <f aca="false">L580</f>
        <v>1.62481080921278</v>
      </c>
      <c r="V580" s="0" t="n">
        <f aca="false">K580</f>
        <v>40.7387741957859</v>
      </c>
      <c r="W580" s="0" t="n">
        <f aca="false">J580</f>
        <v>0</v>
      </c>
    </row>
    <row r="581" customFormat="false" ht="12.8" hidden="false" customHeight="false" outlineLevel="0" collapsed="false">
      <c r="A581" s="0" t="s">
        <v>74</v>
      </c>
      <c r="B581" s="0" t="s">
        <v>718</v>
      </c>
      <c r="C581" s="0" t="s">
        <v>719</v>
      </c>
      <c r="D581" s="0" t="s">
        <v>19</v>
      </c>
      <c r="E581" s="0" t="s">
        <v>58</v>
      </c>
      <c r="F581" s="0" t="s">
        <v>721</v>
      </c>
      <c r="G581" s="0" t="s">
        <v>15</v>
      </c>
      <c r="H581" s="0" t="n">
        <v>1.64875171027631</v>
      </c>
      <c r="I581" s="0" t="n">
        <v>29.1753455</v>
      </c>
      <c r="J581" s="0" t="n">
        <v>765</v>
      </c>
      <c r="K581" s="0" t="n">
        <f aca="false">I581*SUMIFS(syst_chauffage!$H$3:$H$27,syst_chauffage!$B$3:$B$27,D581,syst_chauffage!$C$3:$C$27,E581)</f>
        <v>47.9919726223613</v>
      </c>
      <c r="L581" s="12" t="n">
        <f aca="false">H581*SUMIFS(syst_chauffage!$K$3:$K$27,syst_chauffage!$B$3:$B$27,D581,syst_chauffage!$C$3:$C$27,E581)</f>
        <v>1.64875171027631</v>
      </c>
      <c r="N581" s="0" t="str">
        <f aca="false">A581</f>
        <v>Commerce</v>
      </c>
      <c r="O581" s="0" t="str">
        <f aca="false">B581</f>
        <v>Commerce de gros</v>
      </c>
      <c r="P581" s="0" t="str">
        <f aca="false">C581</f>
        <v>Grand commerce de gros</v>
      </c>
      <c r="Q581" s="0" t="str">
        <f aca="false">D581</f>
        <v>Autre système centralisé</v>
      </c>
      <c r="R581" s="0" t="str">
        <f aca="false">E581</f>
        <v>Urbain</v>
      </c>
      <c r="S581" s="0" t="str">
        <f aca="false">F581</f>
        <v>0307190106</v>
      </c>
      <c r="T581" s="0" t="str">
        <f aca="false">G581</f>
        <v>1</v>
      </c>
      <c r="U581" s="0" t="n">
        <f aca="false">L581</f>
        <v>1.64875171027631</v>
      </c>
      <c r="V581" s="0" t="n">
        <f aca="false">K581</f>
        <v>47.9919726223613</v>
      </c>
      <c r="W581" s="0" t="n">
        <f aca="false">J581</f>
        <v>765</v>
      </c>
    </row>
    <row r="582" customFormat="false" ht="12.8" hidden="false" customHeight="false" outlineLevel="0" collapsed="false">
      <c r="A582" s="0" t="s">
        <v>74</v>
      </c>
      <c r="B582" s="0" t="s">
        <v>718</v>
      </c>
      <c r="C582" s="0" t="s">
        <v>719</v>
      </c>
      <c r="D582" s="0" t="s">
        <v>22</v>
      </c>
      <c r="E582" s="0" t="s">
        <v>23</v>
      </c>
      <c r="F582" s="0" t="s">
        <v>722</v>
      </c>
      <c r="G582" s="0" t="s">
        <v>15</v>
      </c>
      <c r="H582" s="0" t="n">
        <v>0.689377907802488</v>
      </c>
      <c r="I582" s="0" t="n">
        <v>8.44279981163949</v>
      </c>
      <c r="J582" s="0" t="n">
        <v>0</v>
      </c>
      <c r="K582" s="0" t="n">
        <f aca="false">I582*SUMIFS(syst_chauffage!$H$3:$H$27,syst_chauffage!$B$3:$B$27,D582,syst_chauffage!$C$3:$C$27,E582)</f>
        <v>14.8679605007375</v>
      </c>
      <c r="L582" s="12" t="n">
        <f aca="false">H582*SUMIFS(syst_chauffage!$K$3:$K$27,syst_chauffage!$B$3:$B$27,D582,syst_chauffage!$C$3:$C$27,E582)</f>
        <v>0.689377907802488</v>
      </c>
      <c r="N582" s="0" t="str">
        <f aca="false">A582</f>
        <v>Commerce</v>
      </c>
      <c r="O582" s="0" t="str">
        <f aca="false">B582</f>
        <v>Commerce de gros</v>
      </c>
      <c r="P582" s="0" t="str">
        <f aca="false">C582</f>
        <v>Grand commerce de gros</v>
      </c>
      <c r="Q582" s="0" t="str">
        <f aca="false">D582</f>
        <v>Chaudière fioul</v>
      </c>
      <c r="R582" s="0" t="str">
        <f aca="false">E582</f>
        <v>Fioul</v>
      </c>
      <c r="S582" s="0" t="str">
        <f aca="false">F582</f>
        <v>0307190303</v>
      </c>
      <c r="T582" s="0" t="str">
        <f aca="false">G582</f>
        <v>1</v>
      </c>
      <c r="U582" s="0" t="n">
        <f aca="false">L582</f>
        <v>0.689377907802488</v>
      </c>
      <c r="V582" s="0" t="n">
        <f aca="false">K582</f>
        <v>14.8679605007375</v>
      </c>
      <c r="W582" s="0" t="n">
        <f aca="false">J582</f>
        <v>0</v>
      </c>
    </row>
    <row r="583" customFormat="false" ht="12.8" hidden="false" customHeight="false" outlineLevel="0" collapsed="false">
      <c r="A583" s="0" t="s">
        <v>74</v>
      </c>
      <c r="B583" s="0" t="s">
        <v>718</v>
      </c>
      <c r="C583" s="0" t="s">
        <v>719</v>
      </c>
      <c r="D583" s="0" t="s">
        <v>13</v>
      </c>
      <c r="E583" s="0" t="s">
        <v>14</v>
      </c>
      <c r="F583" s="0" t="s">
        <v>723</v>
      </c>
      <c r="G583" s="0" t="s">
        <v>15</v>
      </c>
      <c r="H583" s="0" t="n">
        <v>0.780741935948798</v>
      </c>
      <c r="I583" s="0" t="n">
        <v>6.34695235866829</v>
      </c>
      <c r="J583" s="0" t="n">
        <v>308</v>
      </c>
      <c r="K583" s="0" t="n">
        <f aca="false">I583*SUMIFS(syst_chauffage!$H$3:$H$27,syst_chauffage!$B$3:$B$27,D583,syst_chauffage!$C$3:$C$27,E583)</f>
        <v>12.818252538079</v>
      </c>
      <c r="L583" s="12" t="n">
        <f aca="false">H583*SUMIFS(syst_chauffage!$K$3:$K$27,syst_chauffage!$B$3:$B$27,D583,syst_chauffage!$C$3:$C$27,E583)</f>
        <v>0.780741935948798</v>
      </c>
      <c r="N583" s="0" t="str">
        <f aca="false">A583</f>
        <v>Commerce</v>
      </c>
      <c r="O583" s="0" t="str">
        <f aca="false">B583</f>
        <v>Commerce de gros</v>
      </c>
      <c r="P583" s="0" t="str">
        <f aca="false">C583</f>
        <v>Grand commerce de gros</v>
      </c>
      <c r="Q583" s="0" t="str">
        <f aca="false">D583</f>
        <v>Chaudière gaz</v>
      </c>
      <c r="R583" s="0" t="str">
        <f aca="false">E583</f>
        <v>Gaz</v>
      </c>
      <c r="S583" s="0" t="str">
        <f aca="false">F583</f>
        <v>0307190404</v>
      </c>
      <c r="T583" s="0" t="str">
        <f aca="false">G583</f>
        <v>1</v>
      </c>
      <c r="U583" s="0" t="n">
        <f aca="false">L583</f>
        <v>0.780741935948798</v>
      </c>
      <c r="V583" s="0" t="n">
        <f aca="false">K583</f>
        <v>12.818252538079</v>
      </c>
      <c r="W583" s="0" t="n">
        <f aca="false">J583</f>
        <v>308</v>
      </c>
    </row>
    <row r="584" customFormat="false" ht="12.8" hidden="false" customHeight="false" outlineLevel="0" collapsed="false">
      <c r="A584" s="0" t="s">
        <v>74</v>
      </c>
      <c r="B584" s="0" t="s">
        <v>718</v>
      </c>
      <c r="C584" s="0" t="s">
        <v>719</v>
      </c>
      <c r="D584" s="0" t="s">
        <v>29</v>
      </c>
      <c r="E584" s="0" t="s">
        <v>30</v>
      </c>
      <c r="F584" s="0" t="s">
        <v>724</v>
      </c>
      <c r="G584" s="0" t="s">
        <v>15</v>
      </c>
      <c r="H584" s="0" t="n">
        <v>0.92</v>
      </c>
      <c r="I584" s="0" t="n">
        <v>10.4</v>
      </c>
      <c r="J584" s="0" t="n">
        <v>0</v>
      </c>
      <c r="K584" s="0" t="n">
        <f aca="false">I584*SUMIFS(syst_chauffage!$H$3:$H$27,syst_chauffage!$B$3:$B$27,D584,syst_chauffage!$C$3:$C$27,E584)</f>
        <v>3</v>
      </c>
      <c r="L584" s="12" t="n">
        <f aca="false">H584*SUMIFS(syst_chauffage!$K$3:$K$27,syst_chauffage!$B$3:$B$27,D584,syst_chauffage!$C$3:$C$27,E584)</f>
        <v>0.92</v>
      </c>
      <c r="N584" s="0" t="str">
        <f aca="false">A584</f>
        <v>Commerce</v>
      </c>
      <c r="O584" s="0" t="str">
        <f aca="false">B584</f>
        <v>Commerce de gros</v>
      </c>
      <c r="P584" s="0" t="str">
        <f aca="false">C584</f>
        <v>Grand commerce de gros</v>
      </c>
      <c r="Q584" s="0" t="str">
        <f aca="false">D584</f>
        <v>Electrique direct</v>
      </c>
      <c r="R584" s="0" t="str">
        <f aca="false">E584</f>
        <v>Electricité</v>
      </c>
      <c r="S584" s="0" t="str">
        <f aca="false">F584</f>
        <v>0307190602</v>
      </c>
      <c r="T584" s="0" t="str">
        <f aca="false">G584</f>
        <v>1</v>
      </c>
      <c r="U584" s="0" t="n">
        <f aca="false">L584</f>
        <v>0.92</v>
      </c>
      <c r="V584" s="0" t="n">
        <f aca="false">K584</f>
        <v>3</v>
      </c>
      <c r="W584" s="0" t="n">
        <f aca="false">J584</f>
        <v>0</v>
      </c>
    </row>
    <row r="585" customFormat="false" ht="12.8" hidden="false" customHeight="false" outlineLevel="0" collapsed="false">
      <c r="A585" s="0" t="s">
        <v>74</v>
      </c>
      <c r="B585" s="0" t="s">
        <v>718</v>
      </c>
      <c r="C585" s="0" t="s">
        <v>719</v>
      </c>
      <c r="D585" s="0" t="s">
        <v>42</v>
      </c>
      <c r="E585" s="0" t="s">
        <v>30</v>
      </c>
      <c r="F585" s="0" t="s">
        <v>725</v>
      </c>
      <c r="G585" s="0" t="s">
        <v>15</v>
      </c>
      <c r="H585" s="0" t="n">
        <v>2.80410195348837</v>
      </c>
      <c r="I585" s="0" t="n">
        <v>32.9522419425382</v>
      </c>
      <c r="J585" s="0" t="n">
        <v>558</v>
      </c>
      <c r="K585" s="0" t="n">
        <f aca="false">I585*SUMIFS(syst_chauffage!$H$3:$H$27,syst_chauffage!$B$3:$B$27,D585,syst_chauffage!$C$3:$C$27,E585)</f>
        <v>29.7457329535574</v>
      </c>
      <c r="L585" s="12" t="n">
        <f aca="false">H585*SUMIFS(syst_chauffage!$K$3:$K$27,syst_chauffage!$B$3:$B$27,D585,syst_chauffage!$C$3:$C$27,E585)</f>
        <v>2.49996610303434</v>
      </c>
      <c r="N585" s="0" t="str">
        <f aca="false">A585</f>
        <v>Commerce</v>
      </c>
      <c r="O585" s="0" t="str">
        <f aca="false">B585</f>
        <v>Commerce de gros</v>
      </c>
      <c r="P585" s="0" t="str">
        <f aca="false">C585</f>
        <v>Grand commerce de gros</v>
      </c>
      <c r="Q585" s="0" t="str">
        <f aca="false">D585</f>
        <v>Rooftop</v>
      </c>
      <c r="R585" s="0" t="str">
        <f aca="false">E585</f>
        <v>Electricité</v>
      </c>
      <c r="S585" s="0" t="str">
        <f aca="false">F585</f>
        <v>0307191002</v>
      </c>
      <c r="T585" s="0" t="str">
        <f aca="false">G585</f>
        <v>1</v>
      </c>
      <c r="U585" s="0" t="n">
        <f aca="false">L585</f>
        <v>2.49996610303434</v>
      </c>
      <c r="V585" s="0" t="n">
        <f aca="false">K585</f>
        <v>29.7457329535574</v>
      </c>
      <c r="W585" s="0" t="n">
        <f aca="false">J585</f>
        <v>558</v>
      </c>
    </row>
    <row r="586" customFormat="false" ht="12.8" hidden="false" customHeight="false" outlineLevel="0" collapsed="false">
      <c r="A586" s="0" t="s">
        <v>74</v>
      </c>
      <c r="B586" s="0" t="s">
        <v>718</v>
      </c>
      <c r="C586" s="0" t="s">
        <v>719</v>
      </c>
      <c r="D586" s="0" t="s">
        <v>51</v>
      </c>
      <c r="E586" s="0" t="s">
        <v>57</v>
      </c>
      <c r="F586" s="0" t="s">
        <v>726</v>
      </c>
      <c r="G586" s="0" t="s">
        <v>15</v>
      </c>
      <c r="H586" s="0" t="n">
        <v>1.87478170293782</v>
      </c>
      <c r="I586" s="0" t="n">
        <v>34.8289789158237</v>
      </c>
      <c r="J586" s="0" t="n">
        <v>0</v>
      </c>
      <c r="K586" s="0" t="n">
        <f aca="false">I586*SUMIFS(syst_chauffage!$H$3:$H$27,syst_chauffage!$B$3:$B$27,D586,syst_chauffage!$C$3:$C$27,E586)</f>
        <v>73.797516252932</v>
      </c>
      <c r="L586" s="12" t="n">
        <f aca="false">H586*SUMIFS(syst_chauffage!$K$3:$K$27,syst_chauffage!$B$3:$B$27,D586,syst_chauffage!$C$3:$C$27,E586)</f>
        <v>1.87478170293782</v>
      </c>
      <c r="N586" s="0" t="str">
        <f aca="false">A586</f>
        <v>Commerce</v>
      </c>
      <c r="O586" s="0" t="str">
        <f aca="false">B586</f>
        <v>Commerce de gros</v>
      </c>
      <c r="P586" s="0" t="str">
        <f aca="false">C586</f>
        <v>Grand commerce de gros</v>
      </c>
      <c r="Q586" s="0" t="str">
        <f aca="false">D586</f>
        <v>Autre système centralisé performant</v>
      </c>
      <c r="R586" s="0" t="str">
        <f aca="false">E586</f>
        <v>Autres</v>
      </c>
      <c r="S586" s="0" t="str">
        <f aca="false">F586</f>
        <v>0307192101</v>
      </c>
      <c r="T586" s="0" t="str">
        <f aca="false">G586</f>
        <v>1</v>
      </c>
      <c r="U586" s="0" t="n">
        <f aca="false">L586</f>
        <v>1.87478170293782</v>
      </c>
      <c r="V586" s="0" t="n">
        <f aca="false">K586</f>
        <v>73.797516252932</v>
      </c>
      <c r="W586" s="0" t="n">
        <f aca="false">J586</f>
        <v>0</v>
      </c>
    </row>
    <row r="587" customFormat="false" ht="12.8" hidden="false" customHeight="false" outlineLevel="0" collapsed="false">
      <c r="A587" s="0" t="s">
        <v>74</v>
      </c>
      <c r="B587" s="0" t="s">
        <v>718</v>
      </c>
      <c r="C587" s="0" t="s">
        <v>719</v>
      </c>
      <c r="D587" s="0" t="s">
        <v>51</v>
      </c>
      <c r="E587" s="0" t="s">
        <v>58</v>
      </c>
      <c r="F587" s="0" t="s">
        <v>727</v>
      </c>
      <c r="G587" s="0" t="s">
        <v>15</v>
      </c>
      <c r="H587" s="0" t="n">
        <v>1.90240581954959</v>
      </c>
      <c r="I587" s="0" t="n">
        <v>34.7325541666666</v>
      </c>
      <c r="J587" s="0" t="n">
        <v>765</v>
      </c>
      <c r="K587" s="0" t="n">
        <f aca="false">I587*SUMIFS(syst_chauffage!$H$3:$H$27,syst_chauffage!$B$3:$B$27,D587,syst_chauffage!$C$3:$C$27,E587)</f>
        <v>74.1192534670958</v>
      </c>
      <c r="L587" s="12" t="n">
        <f aca="false">H587*SUMIFS(syst_chauffage!$K$3:$K$27,syst_chauffage!$B$3:$B$27,D587,syst_chauffage!$C$3:$C$27,E587)</f>
        <v>1.90240581954959</v>
      </c>
      <c r="N587" s="0" t="str">
        <f aca="false">A587</f>
        <v>Commerce</v>
      </c>
      <c r="O587" s="0" t="str">
        <f aca="false">B587</f>
        <v>Commerce de gros</v>
      </c>
      <c r="P587" s="0" t="str">
        <f aca="false">C587</f>
        <v>Grand commerce de gros</v>
      </c>
      <c r="Q587" s="0" t="str">
        <f aca="false">D587</f>
        <v>Autre système centralisé performant</v>
      </c>
      <c r="R587" s="0" t="str">
        <f aca="false">E587</f>
        <v>Urbain</v>
      </c>
      <c r="S587" s="0" t="str">
        <f aca="false">F587</f>
        <v>0307192106</v>
      </c>
      <c r="T587" s="0" t="str">
        <f aca="false">G587</f>
        <v>1</v>
      </c>
      <c r="U587" s="0" t="n">
        <f aca="false">L587</f>
        <v>1.90240581954959</v>
      </c>
      <c r="V587" s="0" t="n">
        <f aca="false">K587</f>
        <v>74.1192534670958</v>
      </c>
      <c r="W587" s="0" t="n">
        <f aca="false">J587</f>
        <v>765</v>
      </c>
    </row>
    <row r="588" customFormat="false" ht="12.8" hidden="false" customHeight="false" outlineLevel="0" collapsed="false">
      <c r="A588" s="0" t="s">
        <v>74</v>
      </c>
      <c r="B588" s="0" t="s">
        <v>718</v>
      </c>
      <c r="C588" s="0" t="s">
        <v>719</v>
      </c>
      <c r="D588" s="0" t="s">
        <v>27</v>
      </c>
      <c r="E588" s="0" t="s">
        <v>23</v>
      </c>
      <c r="F588" s="0" t="s">
        <v>728</v>
      </c>
      <c r="G588" s="0" t="s">
        <v>15</v>
      </c>
      <c r="H588" s="0" t="n">
        <v>0.761583138885597</v>
      </c>
      <c r="I588" s="0" t="n">
        <v>10.0509521567137</v>
      </c>
      <c r="J588" s="0" t="n">
        <v>693</v>
      </c>
      <c r="K588" s="0" t="n">
        <f aca="false">I588*SUMIFS(syst_chauffage!$H$3:$H$27,syst_chauffage!$B$3:$B$27,D588,syst_chauffage!$C$3:$C$27,E588)</f>
        <v>25.774693295332</v>
      </c>
      <c r="L588" s="12" t="n">
        <f aca="false">H588*SUMIFS(syst_chauffage!$K$3:$K$27,syst_chauffage!$B$3:$B$27,D588,syst_chauffage!$C$3:$C$27,E588)</f>
        <v>0.761583138885597</v>
      </c>
      <c r="N588" s="0" t="str">
        <f aca="false">A588</f>
        <v>Commerce</v>
      </c>
      <c r="O588" s="0" t="str">
        <f aca="false">B588</f>
        <v>Commerce de gros</v>
      </c>
      <c r="P588" s="0" t="str">
        <f aca="false">C588</f>
        <v>Grand commerce de gros</v>
      </c>
      <c r="Q588" s="0" t="str">
        <f aca="false">D588</f>
        <v>Chaudière condensation fioul</v>
      </c>
      <c r="R588" s="0" t="str">
        <f aca="false">E588</f>
        <v>Fioul</v>
      </c>
      <c r="S588" s="0" t="str">
        <f aca="false">F588</f>
        <v>0307192303</v>
      </c>
      <c r="T588" s="0" t="str">
        <f aca="false">G588</f>
        <v>1</v>
      </c>
      <c r="U588" s="0" t="n">
        <f aca="false">L588</f>
        <v>0.761583138885597</v>
      </c>
      <c r="V588" s="0" t="n">
        <f aca="false">K588</f>
        <v>25.774693295332</v>
      </c>
      <c r="W588" s="0" t="n">
        <f aca="false">J588</f>
        <v>693</v>
      </c>
    </row>
    <row r="589" customFormat="false" ht="12.8" hidden="false" customHeight="false" outlineLevel="0" collapsed="false">
      <c r="A589" s="0" t="s">
        <v>74</v>
      </c>
      <c r="B589" s="0" t="s">
        <v>718</v>
      </c>
      <c r="C589" s="0" t="s">
        <v>719</v>
      </c>
      <c r="D589" s="0" t="s">
        <v>18</v>
      </c>
      <c r="E589" s="0" t="s">
        <v>14</v>
      </c>
      <c r="F589" s="0" t="s">
        <v>729</v>
      </c>
      <c r="G589" s="0" t="s">
        <v>15</v>
      </c>
      <c r="H589" s="0" t="n">
        <v>0.989367103465403</v>
      </c>
      <c r="I589" s="0" t="n">
        <v>7.5558956650813</v>
      </c>
      <c r="J589" s="0" t="n">
        <v>693</v>
      </c>
      <c r="K589" s="0" t="n">
        <f aca="false">I589*SUMIFS(syst_chauffage!$H$3:$H$27,syst_chauffage!$B$3:$B$27,D589,syst_chauffage!$C$3:$C$27,E589)</f>
        <v>20.5892786302399</v>
      </c>
      <c r="L589" s="12" t="n">
        <f aca="false">H589*SUMIFS(syst_chauffage!$K$3:$K$27,syst_chauffage!$B$3:$B$27,D589,syst_chauffage!$C$3:$C$27,E589)</f>
        <v>0.961117596045209</v>
      </c>
      <c r="N589" s="0" t="str">
        <f aca="false">A589</f>
        <v>Commerce</v>
      </c>
      <c r="O589" s="0" t="str">
        <f aca="false">B589</f>
        <v>Commerce de gros</v>
      </c>
      <c r="P589" s="0" t="str">
        <f aca="false">C589</f>
        <v>Grand commerce de gros</v>
      </c>
      <c r="Q589" s="0" t="str">
        <f aca="false">D589</f>
        <v>Chaudière condensation gaz</v>
      </c>
      <c r="R589" s="0" t="str">
        <f aca="false">E589</f>
        <v>Gaz</v>
      </c>
      <c r="S589" s="0" t="str">
        <f aca="false">F589</f>
        <v>0307192404</v>
      </c>
      <c r="T589" s="0" t="str">
        <f aca="false">G589</f>
        <v>1</v>
      </c>
      <c r="U589" s="0" t="n">
        <f aca="false">L589</f>
        <v>0.961117596045209</v>
      </c>
      <c r="V589" s="0" t="n">
        <f aca="false">K589</f>
        <v>20.5892786302399</v>
      </c>
      <c r="W589" s="0" t="n">
        <f aca="false">J589</f>
        <v>693</v>
      </c>
    </row>
    <row r="590" customFormat="false" ht="12.8" hidden="false" customHeight="false" outlineLevel="0" collapsed="false">
      <c r="A590" s="0" t="s">
        <v>74</v>
      </c>
      <c r="B590" s="0" t="s">
        <v>718</v>
      </c>
      <c r="C590" s="0" t="s">
        <v>719</v>
      </c>
      <c r="D590" s="0" t="s">
        <v>32</v>
      </c>
      <c r="E590" s="0" t="s">
        <v>30</v>
      </c>
      <c r="F590" s="0" t="s">
        <v>730</v>
      </c>
      <c r="G590" s="0" t="s">
        <v>15</v>
      </c>
      <c r="H590" s="0" t="n">
        <v>1</v>
      </c>
      <c r="I590" s="0" t="n">
        <v>12</v>
      </c>
      <c r="J590" s="0" t="n">
        <v>0</v>
      </c>
      <c r="K590" s="0" t="n">
        <f aca="false">I590*SUMIFS(syst_chauffage!$H$3:$H$27,syst_chauffage!$B$3:$B$27,D590,syst_chauffage!$C$3:$C$27,E590)</f>
        <v>12</v>
      </c>
      <c r="L590" s="12" t="n">
        <f aca="false">H590*SUMIFS(syst_chauffage!$K$3:$K$27,syst_chauffage!$B$3:$B$27,D590,syst_chauffage!$C$3:$C$27,E590)</f>
        <v>1</v>
      </c>
      <c r="N590" s="0" t="str">
        <f aca="false">A590</f>
        <v>Commerce</v>
      </c>
      <c r="O590" s="0" t="str">
        <f aca="false">B590</f>
        <v>Commerce de gros</v>
      </c>
      <c r="P590" s="0" t="str">
        <f aca="false">C590</f>
        <v>Grand commerce de gros</v>
      </c>
      <c r="Q590" s="0" t="str">
        <f aca="false">D590</f>
        <v>Electrique direct performant</v>
      </c>
      <c r="R590" s="0" t="str">
        <f aca="false">E590</f>
        <v>Electricité</v>
      </c>
      <c r="S590" s="0" t="str">
        <f aca="false">F590</f>
        <v>0307192602</v>
      </c>
      <c r="T590" s="0" t="str">
        <f aca="false">G590</f>
        <v>1</v>
      </c>
      <c r="U590" s="0" t="n">
        <f aca="false">L590</f>
        <v>1</v>
      </c>
      <c r="V590" s="0" t="n">
        <f aca="false">K590</f>
        <v>12</v>
      </c>
      <c r="W590" s="0" t="n">
        <f aca="false">J590</f>
        <v>0</v>
      </c>
    </row>
    <row r="591" customFormat="false" ht="12.8" hidden="false" customHeight="false" outlineLevel="0" collapsed="false">
      <c r="A591" s="0" t="s">
        <v>74</v>
      </c>
      <c r="B591" s="0" t="s">
        <v>718</v>
      </c>
      <c r="C591" s="0" t="s">
        <v>719</v>
      </c>
      <c r="D591" s="0" t="s">
        <v>46</v>
      </c>
      <c r="E591" s="0" t="s">
        <v>30</v>
      </c>
      <c r="F591" s="0" t="s">
        <v>731</v>
      </c>
      <c r="G591" s="0" t="s">
        <v>15</v>
      </c>
      <c r="H591" s="0" t="n">
        <v>3.32861023255814</v>
      </c>
      <c r="I591" s="0" t="n">
        <v>39.2288594554026</v>
      </c>
      <c r="J591" s="0" t="n">
        <v>603</v>
      </c>
      <c r="K591" s="0" t="n">
        <f aca="false">I591*SUMIFS(syst_chauffage!$H$3:$H$27,syst_chauffage!$B$3:$B$27,D591,syst_chauffage!$C$3:$C$27,E591)</f>
        <v>68.0584418030746</v>
      </c>
      <c r="L591" s="12" t="n">
        <f aca="false">H591*SUMIFS(syst_chauffage!$K$3:$K$27,syst_chauffage!$B$3:$B$27,D591,syst_chauffage!$C$3:$C$27,E591)</f>
        <v>3.00077723502174</v>
      </c>
      <c r="N591" s="0" t="str">
        <f aca="false">A591</f>
        <v>Commerce</v>
      </c>
      <c r="O591" s="0" t="str">
        <f aca="false">B591</f>
        <v>Commerce de gros</v>
      </c>
      <c r="P591" s="0" t="str">
        <f aca="false">C591</f>
        <v>Grand commerce de gros</v>
      </c>
      <c r="Q591" s="0" t="str">
        <f aca="false">D591</f>
        <v>Rooftop performant</v>
      </c>
      <c r="R591" s="0" t="str">
        <f aca="false">E591</f>
        <v>Electricité</v>
      </c>
      <c r="S591" s="0" t="str">
        <f aca="false">F591</f>
        <v>0307193002</v>
      </c>
      <c r="T591" s="0" t="str">
        <f aca="false">G591</f>
        <v>1</v>
      </c>
      <c r="U591" s="0" t="n">
        <f aca="false">L591</f>
        <v>3.00077723502174</v>
      </c>
      <c r="V591" s="0" t="n">
        <f aca="false">K591</f>
        <v>68.0584418030746</v>
      </c>
      <c r="W591" s="0" t="n">
        <f aca="false">J591</f>
        <v>603</v>
      </c>
    </row>
    <row r="592" customFormat="false" ht="12.8" hidden="false" customHeight="false" outlineLevel="0" collapsed="false">
      <c r="A592" s="0" t="s">
        <v>74</v>
      </c>
      <c r="B592" s="0" t="s">
        <v>718</v>
      </c>
      <c r="C592" s="0" t="s">
        <v>732</v>
      </c>
      <c r="D592" s="0" t="s">
        <v>19</v>
      </c>
      <c r="E592" s="0" t="s">
        <v>57</v>
      </c>
      <c r="F592" s="0" t="s">
        <v>733</v>
      </c>
      <c r="G592" s="0" t="s">
        <v>15</v>
      </c>
      <c r="H592" s="0" t="n">
        <v>1.62009191812145</v>
      </c>
      <c r="I592" s="0" t="n">
        <v>29.6428444957376</v>
      </c>
      <c r="J592" s="0" t="n">
        <v>0</v>
      </c>
      <c r="K592" s="0" t="n">
        <f aca="false">I592*SUMIFS(syst_chauffage!$H$3:$H$27,syst_chauffage!$B$3:$B$27,D592,syst_chauffage!$C$3:$C$27,E592)</f>
        <v>41.2769695025973</v>
      </c>
      <c r="L592" s="12" t="n">
        <f aca="false">H592*SUMIFS(syst_chauffage!$K$3:$K$27,syst_chauffage!$B$3:$B$27,D592,syst_chauffage!$C$3:$C$27,E592)</f>
        <v>1.62009191812145</v>
      </c>
      <c r="N592" s="0" t="str">
        <f aca="false">A592</f>
        <v>Commerce</v>
      </c>
      <c r="O592" s="0" t="str">
        <f aca="false">B592</f>
        <v>Commerce de gros</v>
      </c>
      <c r="P592" s="0" t="str">
        <f aca="false">C592</f>
        <v>Petit commerce de gros</v>
      </c>
      <c r="Q592" s="0" t="str">
        <f aca="false">D592</f>
        <v>Autre système centralisé</v>
      </c>
      <c r="R592" s="0" t="str">
        <f aca="false">E592</f>
        <v>Autres</v>
      </c>
      <c r="S592" s="0" t="str">
        <f aca="false">F592</f>
        <v>0307660101</v>
      </c>
      <c r="T592" s="0" t="str">
        <f aca="false">G592</f>
        <v>1</v>
      </c>
      <c r="U592" s="0" t="n">
        <f aca="false">L592</f>
        <v>1.62009191812145</v>
      </c>
      <c r="V592" s="0" t="n">
        <f aca="false">K592</f>
        <v>41.2769695025973</v>
      </c>
      <c r="W592" s="0" t="n">
        <f aca="false">J592</f>
        <v>0</v>
      </c>
    </row>
    <row r="593" customFormat="false" ht="12.8" hidden="false" customHeight="false" outlineLevel="0" collapsed="false">
      <c r="A593" s="0" t="s">
        <v>74</v>
      </c>
      <c r="B593" s="0" t="s">
        <v>718</v>
      </c>
      <c r="C593" s="0" t="s">
        <v>732</v>
      </c>
      <c r="D593" s="0" t="s">
        <v>19</v>
      </c>
      <c r="E593" s="0" t="s">
        <v>58</v>
      </c>
      <c r="F593" s="0" t="s">
        <v>734</v>
      </c>
      <c r="G593" s="0" t="s">
        <v>15</v>
      </c>
      <c r="H593" s="0" t="n">
        <v>1.62990400346462</v>
      </c>
      <c r="I593" s="0" t="n">
        <v>29.3484948378216</v>
      </c>
      <c r="J593" s="0" t="n">
        <v>765</v>
      </c>
      <c r="K593" s="0" t="n">
        <f aca="false">I593*SUMIFS(syst_chauffage!$H$3:$H$27,syst_chauffage!$B$3:$B$27,D593,syst_chauffage!$C$3:$C$27,E593)</f>
        <v>48.2767945546436</v>
      </c>
      <c r="L593" s="12" t="n">
        <f aca="false">H593*SUMIFS(syst_chauffage!$K$3:$K$27,syst_chauffage!$B$3:$B$27,D593,syst_chauffage!$C$3:$C$27,E593)</f>
        <v>1.62990400346462</v>
      </c>
      <c r="N593" s="0" t="str">
        <f aca="false">A593</f>
        <v>Commerce</v>
      </c>
      <c r="O593" s="0" t="str">
        <f aca="false">B593</f>
        <v>Commerce de gros</v>
      </c>
      <c r="P593" s="0" t="str">
        <f aca="false">C593</f>
        <v>Petit commerce de gros</v>
      </c>
      <c r="Q593" s="0" t="str">
        <f aca="false">D593</f>
        <v>Autre système centralisé</v>
      </c>
      <c r="R593" s="0" t="str">
        <f aca="false">E593</f>
        <v>Urbain</v>
      </c>
      <c r="S593" s="0" t="str">
        <f aca="false">F593</f>
        <v>0307660106</v>
      </c>
      <c r="T593" s="0" t="str">
        <f aca="false">G593</f>
        <v>1</v>
      </c>
      <c r="U593" s="0" t="n">
        <f aca="false">L593</f>
        <v>1.62990400346462</v>
      </c>
      <c r="V593" s="0" t="n">
        <f aca="false">K593</f>
        <v>48.2767945546436</v>
      </c>
      <c r="W593" s="0" t="n">
        <f aca="false">J593</f>
        <v>765</v>
      </c>
    </row>
    <row r="594" customFormat="false" ht="12.8" hidden="false" customHeight="false" outlineLevel="0" collapsed="false">
      <c r="A594" s="0" t="s">
        <v>74</v>
      </c>
      <c r="B594" s="0" t="s">
        <v>718</v>
      </c>
      <c r="C594" s="0" t="s">
        <v>732</v>
      </c>
      <c r="D594" s="0" t="s">
        <v>22</v>
      </c>
      <c r="E594" s="0" t="s">
        <v>23</v>
      </c>
      <c r="F594" s="0" t="s">
        <v>735</v>
      </c>
      <c r="G594" s="0" t="s">
        <v>15</v>
      </c>
      <c r="H594" s="0" t="n">
        <v>0.689377907802488</v>
      </c>
      <c r="I594" s="0" t="n">
        <v>12.3781828427651</v>
      </c>
      <c r="J594" s="0" t="n">
        <v>0</v>
      </c>
      <c r="K594" s="0" t="n">
        <f aca="false">I594*SUMIFS(syst_chauffage!$H$3:$H$27,syst_chauffage!$B$3:$B$27,D594,syst_chauffage!$C$3:$C$27,E594)</f>
        <v>21.7982585970376</v>
      </c>
      <c r="L594" s="12" t="n">
        <f aca="false">H594*SUMIFS(syst_chauffage!$K$3:$K$27,syst_chauffage!$B$3:$B$27,D594,syst_chauffage!$C$3:$C$27,E594)</f>
        <v>0.689377907802488</v>
      </c>
      <c r="N594" s="0" t="str">
        <f aca="false">A594</f>
        <v>Commerce</v>
      </c>
      <c r="O594" s="0" t="str">
        <f aca="false">B594</f>
        <v>Commerce de gros</v>
      </c>
      <c r="P594" s="0" t="str">
        <f aca="false">C594</f>
        <v>Petit commerce de gros</v>
      </c>
      <c r="Q594" s="0" t="str">
        <f aca="false">D594</f>
        <v>Chaudière fioul</v>
      </c>
      <c r="R594" s="0" t="str">
        <f aca="false">E594</f>
        <v>Fioul</v>
      </c>
      <c r="S594" s="0" t="str">
        <f aca="false">F594</f>
        <v>0307660303</v>
      </c>
      <c r="T594" s="0" t="str">
        <f aca="false">G594</f>
        <v>1</v>
      </c>
      <c r="U594" s="0" t="n">
        <f aca="false">L594</f>
        <v>0.689377907802488</v>
      </c>
      <c r="V594" s="0" t="n">
        <f aca="false">K594</f>
        <v>21.7982585970376</v>
      </c>
      <c r="W594" s="0" t="n">
        <f aca="false">J594</f>
        <v>0</v>
      </c>
    </row>
    <row r="595" customFormat="false" ht="12.8" hidden="false" customHeight="false" outlineLevel="0" collapsed="false">
      <c r="A595" s="0" t="s">
        <v>74</v>
      </c>
      <c r="B595" s="0" t="s">
        <v>718</v>
      </c>
      <c r="C595" s="0" t="s">
        <v>732</v>
      </c>
      <c r="D595" s="0" t="s">
        <v>13</v>
      </c>
      <c r="E595" s="0" t="s">
        <v>14</v>
      </c>
      <c r="F595" s="0" t="s">
        <v>736</v>
      </c>
      <c r="G595" s="0" t="s">
        <v>15</v>
      </c>
      <c r="H595" s="0" t="n">
        <v>0.780741935948798</v>
      </c>
      <c r="I595" s="0" t="n">
        <v>9.19192709965043</v>
      </c>
      <c r="J595" s="0" t="n">
        <v>363</v>
      </c>
      <c r="K595" s="0" t="n">
        <f aca="false">I595*SUMIFS(syst_chauffage!$H$3:$H$27,syst_chauffage!$B$3:$B$27,D595,syst_chauffage!$C$3:$C$27,E595)</f>
        <v>18.5639400166622</v>
      </c>
      <c r="L595" s="12" t="n">
        <f aca="false">H595*SUMIFS(syst_chauffage!$K$3:$K$27,syst_chauffage!$B$3:$B$27,D595,syst_chauffage!$C$3:$C$27,E595)</f>
        <v>0.780741935948798</v>
      </c>
      <c r="N595" s="0" t="str">
        <f aca="false">A595</f>
        <v>Commerce</v>
      </c>
      <c r="O595" s="0" t="str">
        <f aca="false">B595</f>
        <v>Commerce de gros</v>
      </c>
      <c r="P595" s="0" t="str">
        <f aca="false">C595</f>
        <v>Petit commerce de gros</v>
      </c>
      <c r="Q595" s="0" t="str">
        <f aca="false">D595</f>
        <v>Chaudière gaz</v>
      </c>
      <c r="R595" s="0" t="str">
        <f aca="false">E595</f>
        <v>Gaz</v>
      </c>
      <c r="S595" s="0" t="str">
        <f aca="false">F595</f>
        <v>0307660404</v>
      </c>
      <c r="T595" s="0" t="str">
        <f aca="false">G595</f>
        <v>1</v>
      </c>
      <c r="U595" s="0" t="n">
        <f aca="false">L595</f>
        <v>0.780741935948798</v>
      </c>
      <c r="V595" s="0" t="n">
        <f aca="false">K595</f>
        <v>18.5639400166622</v>
      </c>
      <c r="W595" s="0" t="n">
        <f aca="false">J595</f>
        <v>363</v>
      </c>
    </row>
    <row r="596" customFormat="false" ht="12.8" hidden="false" customHeight="false" outlineLevel="0" collapsed="false">
      <c r="A596" s="0" t="s">
        <v>74</v>
      </c>
      <c r="B596" s="0" t="s">
        <v>718</v>
      </c>
      <c r="C596" s="0" t="s">
        <v>732</v>
      </c>
      <c r="D596" s="0" t="s">
        <v>29</v>
      </c>
      <c r="E596" s="0" t="s">
        <v>30</v>
      </c>
      <c r="F596" s="0" t="s">
        <v>737</v>
      </c>
      <c r="G596" s="0" t="s">
        <v>15</v>
      </c>
      <c r="H596" s="0" t="n">
        <v>0.92</v>
      </c>
      <c r="I596" s="0" t="n">
        <v>10.4</v>
      </c>
      <c r="J596" s="0" t="n">
        <v>0</v>
      </c>
      <c r="K596" s="0" t="n">
        <f aca="false">I596*SUMIFS(syst_chauffage!$H$3:$H$27,syst_chauffage!$B$3:$B$27,D596,syst_chauffage!$C$3:$C$27,E596)</f>
        <v>3</v>
      </c>
      <c r="L596" s="12" t="n">
        <f aca="false">H596*SUMIFS(syst_chauffage!$K$3:$K$27,syst_chauffage!$B$3:$B$27,D596,syst_chauffage!$C$3:$C$27,E596)</f>
        <v>0.92</v>
      </c>
      <c r="N596" s="0" t="str">
        <f aca="false">A596</f>
        <v>Commerce</v>
      </c>
      <c r="O596" s="0" t="str">
        <f aca="false">B596</f>
        <v>Commerce de gros</v>
      </c>
      <c r="P596" s="0" t="str">
        <f aca="false">C596</f>
        <v>Petit commerce de gros</v>
      </c>
      <c r="Q596" s="0" t="str">
        <f aca="false">D596</f>
        <v>Electrique direct</v>
      </c>
      <c r="R596" s="0" t="str">
        <f aca="false">E596</f>
        <v>Electricité</v>
      </c>
      <c r="S596" s="0" t="str">
        <f aca="false">F596</f>
        <v>0307660602</v>
      </c>
      <c r="T596" s="0" t="str">
        <f aca="false">G596</f>
        <v>1</v>
      </c>
      <c r="U596" s="0" t="n">
        <f aca="false">L596</f>
        <v>0.92</v>
      </c>
      <c r="V596" s="0" t="n">
        <f aca="false">K596</f>
        <v>3</v>
      </c>
      <c r="W596" s="0" t="n">
        <f aca="false">J596</f>
        <v>0</v>
      </c>
    </row>
    <row r="597" customFormat="false" ht="12.8" hidden="false" customHeight="false" outlineLevel="0" collapsed="false">
      <c r="A597" s="0" t="s">
        <v>74</v>
      </c>
      <c r="B597" s="0" t="s">
        <v>718</v>
      </c>
      <c r="C597" s="0" t="s">
        <v>732</v>
      </c>
      <c r="D597" s="0" t="s">
        <v>42</v>
      </c>
      <c r="E597" s="0" t="s">
        <v>30</v>
      </c>
      <c r="F597" s="0" t="s">
        <v>738</v>
      </c>
      <c r="G597" s="0" t="s">
        <v>15</v>
      </c>
      <c r="H597" s="0" t="n">
        <v>2.80410195348837</v>
      </c>
      <c r="I597" s="0" t="n">
        <v>33.676243481301</v>
      </c>
      <c r="J597" s="0" t="n">
        <v>675</v>
      </c>
      <c r="K597" s="0" t="n">
        <f aca="false">I597*SUMIFS(syst_chauffage!$H$3:$H$27,syst_chauffage!$B$3:$B$27,D597,syst_chauffage!$C$3:$C$27,E597)</f>
        <v>30.399283521302</v>
      </c>
      <c r="L597" s="12" t="n">
        <f aca="false">H597*SUMIFS(syst_chauffage!$K$3:$K$27,syst_chauffage!$B$3:$B$27,D597,syst_chauffage!$C$3:$C$27,E597)</f>
        <v>2.49996610303434</v>
      </c>
      <c r="N597" s="0" t="str">
        <f aca="false">A597</f>
        <v>Commerce</v>
      </c>
      <c r="O597" s="0" t="str">
        <f aca="false">B597</f>
        <v>Commerce de gros</v>
      </c>
      <c r="P597" s="0" t="str">
        <f aca="false">C597</f>
        <v>Petit commerce de gros</v>
      </c>
      <c r="Q597" s="0" t="str">
        <f aca="false">D597</f>
        <v>Rooftop</v>
      </c>
      <c r="R597" s="0" t="str">
        <f aca="false">E597</f>
        <v>Electricité</v>
      </c>
      <c r="S597" s="0" t="str">
        <f aca="false">F597</f>
        <v>0307661002</v>
      </c>
      <c r="T597" s="0" t="str">
        <f aca="false">G597</f>
        <v>1</v>
      </c>
      <c r="U597" s="0" t="n">
        <f aca="false">L597</f>
        <v>2.49996610303434</v>
      </c>
      <c r="V597" s="0" t="n">
        <f aca="false">K597</f>
        <v>30.399283521302</v>
      </c>
      <c r="W597" s="0" t="n">
        <f aca="false">J597</f>
        <v>675</v>
      </c>
    </row>
    <row r="598" customFormat="false" ht="12.8" hidden="false" customHeight="false" outlineLevel="0" collapsed="false">
      <c r="A598" s="0" t="s">
        <v>74</v>
      </c>
      <c r="B598" s="0" t="s">
        <v>718</v>
      </c>
      <c r="C598" s="0" t="s">
        <v>732</v>
      </c>
      <c r="D598" s="0" t="s">
        <v>51</v>
      </c>
      <c r="E598" s="0" t="s">
        <v>57</v>
      </c>
      <c r="F598" s="0" t="s">
        <v>739</v>
      </c>
      <c r="G598" s="0" t="s">
        <v>15</v>
      </c>
      <c r="H598" s="0" t="n">
        <v>1.86933682860167</v>
      </c>
      <c r="I598" s="0" t="n">
        <v>35.2891005901638</v>
      </c>
      <c r="J598" s="0" t="n">
        <v>0</v>
      </c>
      <c r="K598" s="0" t="n">
        <f aca="false">I598*SUMIFS(syst_chauffage!$H$3:$H$27,syst_chauffage!$B$3:$B$27,D598,syst_chauffage!$C$3:$C$27,E598)</f>
        <v>74.7724468365275</v>
      </c>
      <c r="L598" s="12" t="n">
        <f aca="false">H598*SUMIFS(syst_chauffage!$K$3:$K$27,syst_chauffage!$B$3:$B$27,D598,syst_chauffage!$C$3:$C$27,E598)</f>
        <v>1.86933682860167</v>
      </c>
      <c r="N598" s="0" t="str">
        <f aca="false">A598</f>
        <v>Commerce</v>
      </c>
      <c r="O598" s="0" t="str">
        <f aca="false">B598</f>
        <v>Commerce de gros</v>
      </c>
      <c r="P598" s="0" t="str">
        <f aca="false">C598</f>
        <v>Petit commerce de gros</v>
      </c>
      <c r="Q598" s="0" t="str">
        <f aca="false">D598</f>
        <v>Autre système centralisé performant</v>
      </c>
      <c r="R598" s="0" t="str">
        <f aca="false">E598</f>
        <v>Autres</v>
      </c>
      <c r="S598" s="0" t="str">
        <f aca="false">F598</f>
        <v>0307662101</v>
      </c>
      <c r="T598" s="0" t="str">
        <f aca="false">G598</f>
        <v>1</v>
      </c>
      <c r="U598" s="0" t="n">
        <f aca="false">L598</f>
        <v>1.86933682860167</v>
      </c>
      <c r="V598" s="0" t="n">
        <f aca="false">K598</f>
        <v>74.7724468365275</v>
      </c>
      <c r="W598" s="0" t="n">
        <f aca="false">J598</f>
        <v>0</v>
      </c>
    </row>
    <row r="599" customFormat="false" ht="12.8" hidden="false" customHeight="false" outlineLevel="0" collapsed="false">
      <c r="A599" s="0" t="s">
        <v>74</v>
      </c>
      <c r="B599" s="0" t="s">
        <v>718</v>
      </c>
      <c r="C599" s="0" t="s">
        <v>732</v>
      </c>
      <c r="D599" s="0" t="s">
        <v>51</v>
      </c>
      <c r="E599" s="0" t="s">
        <v>58</v>
      </c>
      <c r="F599" s="0" t="s">
        <v>740</v>
      </c>
      <c r="G599" s="0" t="s">
        <v>15</v>
      </c>
      <c r="H599" s="0" t="n">
        <v>1.8806584655361</v>
      </c>
      <c r="I599" s="0" t="n">
        <v>34.93868433074</v>
      </c>
      <c r="J599" s="0" t="n">
        <v>765</v>
      </c>
      <c r="K599" s="0" t="n">
        <f aca="false">I599*SUMIFS(syst_chauffage!$H$3:$H$27,syst_chauffage!$B$3:$B$27,D599,syst_chauffage!$C$3:$C$27,E599)</f>
        <v>74.5591351355978</v>
      </c>
      <c r="L599" s="12" t="n">
        <f aca="false">H599*SUMIFS(syst_chauffage!$K$3:$K$27,syst_chauffage!$B$3:$B$27,D599,syst_chauffage!$C$3:$C$27,E599)</f>
        <v>1.8806584655361</v>
      </c>
      <c r="N599" s="0" t="str">
        <f aca="false">A599</f>
        <v>Commerce</v>
      </c>
      <c r="O599" s="0" t="str">
        <f aca="false">B599</f>
        <v>Commerce de gros</v>
      </c>
      <c r="P599" s="0" t="str">
        <f aca="false">C599</f>
        <v>Petit commerce de gros</v>
      </c>
      <c r="Q599" s="0" t="str">
        <f aca="false">D599</f>
        <v>Autre système centralisé performant</v>
      </c>
      <c r="R599" s="0" t="str">
        <f aca="false">E599</f>
        <v>Urbain</v>
      </c>
      <c r="S599" s="0" t="str">
        <f aca="false">F599</f>
        <v>0307662106</v>
      </c>
      <c r="T599" s="0" t="str">
        <f aca="false">G599</f>
        <v>1</v>
      </c>
      <c r="U599" s="0" t="n">
        <f aca="false">L599</f>
        <v>1.8806584655361</v>
      </c>
      <c r="V599" s="0" t="n">
        <f aca="false">K599</f>
        <v>74.5591351355978</v>
      </c>
      <c r="W599" s="0" t="n">
        <f aca="false">J599</f>
        <v>765</v>
      </c>
    </row>
    <row r="600" customFormat="false" ht="12.8" hidden="false" customHeight="false" outlineLevel="0" collapsed="false">
      <c r="A600" s="0" t="s">
        <v>74</v>
      </c>
      <c r="B600" s="0" t="s">
        <v>718</v>
      </c>
      <c r="C600" s="0" t="s">
        <v>732</v>
      </c>
      <c r="D600" s="0" t="s">
        <v>27</v>
      </c>
      <c r="E600" s="0" t="s">
        <v>23</v>
      </c>
      <c r="F600" s="0" t="s">
        <v>741</v>
      </c>
      <c r="G600" s="0" t="s">
        <v>15</v>
      </c>
      <c r="H600" s="0" t="n">
        <v>0.761583138885597</v>
      </c>
      <c r="I600" s="0" t="n">
        <v>14.7359319556727</v>
      </c>
      <c r="J600" s="0" t="n">
        <v>836</v>
      </c>
      <c r="K600" s="0" t="n">
        <f aca="false">I600*SUMIFS(syst_chauffage!$H$3:$H$27,syst_chauffage!$B$3:$B$27,D600,syst_chauffage!$C$3:$C$27,E600)</f>
        <v>37.7888702141163</v>
      </c>
      <c r="L600" s="12" t="n">
        <f aca="false">H600*SUMIFS(syst_chauffage!$K$3:$K$27,syst_chauffage!$B$3:$B$27,D600,syst_chauffage!$C$3:$C$27,E600)</f>
        <v>0.761583138885597</v>
      </c>
      <c r="N600" s="0" t="str">
        <f aca="false">A600</f>
        <v>Commerce</v>
      </c>
      <c r="O600" s="0" t="str">
        <f aca="false">B600</f>
        <v>Commerce de gros</v>
      </c>
      <c r="P600" s="0" t="str">
        <f aca="false">C600</f>
        <v>Petit commerce de gros</v>
      </c>
      <c r="Q600" s="0" t="str">
        <f aca="false">D600</f>
        <v>Chaudière condensation fioul</v>
      </c>
      <c r="R600" s="0" t="str">
        <f aca="false">E600</f>
        <v>Fioul</v>
      </c>
      <c r="S600" s="0" t="str">
        <f aca="false">F600</f>
        <v>0307662303</v>
      </c>
      <c r="T600" s="0" t="str">
        <f aca="false">G600</f>
        <v>1</v>
      </c>
      <c r="U600" s="0" t="n">
        <f aca="false">L600</f>
        <v>0.761583138885597</v>
      </c>
      <c r="V600" s="0" t="n">
        <f aca="false">K600</f>
        <v>37.7888702141163</v>
      </c>
      <c r="W600" s="0" t="n">
        <f aca="false">J600</f>
        <v>836</v>
      </c>
    </row>
    <row r="601" customFormat="false" ht="12.8" hidden="false" customHeight="false" outlineLevel="0" collapsed="false">
      <c r="A601" s="0" t="s">
        <v>74</v>
      </c>
      <c r="B601" s="0" t="s">
        <v>718</v>
      </c>
      <c r="C601" s="0" t="s">
        <v>732</v>
      </c>
      <c r="D601" s="0" t="s">
        <v>18</v>
      </c>
      <c r="E601" s="0" t="s">
        <v>14</v>
      </c>
      <c r="F601" s="0" t="s">
        <v>742</v>
      </c>
      <c r="G601" s="0" t="s">
        <v>15</v>
      </c>
      <c r="H601" s="0" t="n">
        <v>0.989367103465403</v>
      </c>
      <c r="I601" s="0" t="n">
        <v>10.9427703567267</v>
      </c>
      <c r="J601" s="0" t="n">
        <v>836</v>
      </c>
      <c r="K601" s="0" t="n">
        <f aca="false">I601*SUMIFS(syst_chauffage!$H$3:$H$27,syst_chauffage!$B$3:$B$27,D601,syst_chauffage!$C$3:$C$27,E601)</f>
        <v>29.8182714330732</v>
      </c>
      <c r="L601" s="12" t="n">
        <f aca="false">H601*SUMIFS(syst_chauffage!$K$3:$K$27,syst_chauffage!$B$3:$B$27,D601,syst_chauffage!$C$3:$C$27,E601)</f>
        <v>0.961117596045209</v>
      </c>
      <c r="N601" s="0" t="str">
        <f aca="false">A601</f>
        <v>Commerce</v>
      </c>
      <c r="O601" s="0" t="str">
        <f aca="false">B601</f>
        <v>Commerce de gros</v>
      </c>
      <c r="P601" s="0" t="str">
        <f aca="false">C601</f>
        <v>Petit commerce de gros</v>
      </c>
      <c r="Q601" s="0" t="str">
        <f aca="false">D601</f>
        <v>Chaudière condensation gaz</v>
      </c>
      <c r="R601" s="0" t="str">
        <f aca="false">E601</f>
        <v>Gaz</v>
      </c>
      <c r="S601" s="0" t="str">
        <f aca="false">F601</f>
        <v>0307662404</v>
      </c>
      <c r="T601" s="0" t="str">
        <f aca="false">G601</f>
        <v>1</v>
      </c>
      <c r="U601" s="0" t="n">
        <f aca="false">L601</f>
        <v>0.961117596045209</v>
      </c>
      <c r="V601" s="0" t="n">
        <f aca="false">K601</f>
        <v>29.8182714330732</v>
      </c>
      <c r="W601" s="0" t="n">
        <f aca="false">J601</f>
        <v>836</v>
      </c>
    </row>
    <row r="602" customFormat="false" ht="12.8" hidden="false" customHeight="false" outlineLevel="0" collapsed="false">
      <c r="A602" s="0" t="s">
        <v>74</v>
      </c>
      <c r="B602" s="0" t="s">
        <v>718</v>
      </c>
      <c r="C602" s="0" t="s">
        <v>732</v>
      </c>
      <c r="D602" s="0" t="s">
        <v>32</v>
      </c>
      <c r="E602" s="0" t="s">
        <v>30</v>
      </c>
      <c r="F602" s="0" t="s">
        <v>743</v>
      </c>
      <c r="G602" s="0" t="s">
        <v>15</v>
      </c>
      <c r="H602" s="0" t="n">
        <v>1</v>
      </c>
      <c r="I602" s="0" t="n">
        <v>12</v>
      </c>
      <c r="J602" s="0" t="n">
        <v>0</v>
      </c>
      <c r="K602" s="0" t="n">
        <f aca="false">I602*SUMIFS(syst_chauffage!$H$3:$H$27,syst_chauffage!$B$3:$B$27,D602,syst_chauffage!$C$3:$C$27,E602)</f>
        <v>12</v>
      </c>
      <c r="L602" s="12" t="n">
        <f aca="false">H602*SUMIFS(syst_chauffage!$K$3:$K$27,syst_chauffage!$B$3:$B$27,D602,syst_chauffage!$C$3:$C$27,E602)</f>
        <v>1</v>
      </c>
      <c r="N602" s="0" t="str">
        <f aca="false">A602</f>
        <v>Commerce</v>
      </c>
      <c r="O602" s="0" t="str">
        <f aca="false">B602</f>
        <v>Commerce de gros</v>
      </c>
      <c r="P602" s="0" t="str">
        <f aca="false">C602</f>
        <v>Petit commerce de gros</v>
      </c>
      <c r="Q602" s="0" t="str">
        <f aca="false">D602</f>
        <v>Electrique direct performant</v>
      </c>
      <c r="R602" s="0" t="str">
        <f aca="false">E602</f>
        <v>Electricité</v>
      </c>
      <c r="S602" s="0" t="str">
        <f aca="false">F602</f>
        <v>0307662602</v>
      </c>
      <c r="T602" s="0" t="str">
        <f aca="false">G602</f>
        <v>1</v>
      </c>
      <c r="U602" s="0" t="n">
        <f aca="false">L602</f>
        <v>1</v>
      </c>
      <c r="V602" s="0" t="n">
        <f aca="false">K602</f>
        <v>12</v>
      </c>
      <c r="W602" s="0" t="n">
        <f aca="false">J602</f>
        <v>0</v>
      </c>
    </row>
    <row r="603" customFormat="false" ht="12.8" hidden="false" customHeight="false" outlineLevel="0" collapsed="false">
      <c r="A603" s="0" t="s">
        <v>74</v>
      </c>
      <c r="B603" s="0" t="s">
        <v>718</v>
      </c>
      <c r="C603" s="0" t="s">
        <v>732</v>
      </c>
      <c r="D603" s="0" t="s">
        <v>46</v>
      </c>
      <c r="E603" s="0" t="s">
        <v>30</v>
      </c>
      <c r="F603" s="0" t="s">
        <v>744</v>
      </c>
      <c r="G603" s="0" t="s">
        <v>15</v>
      </c>
      <c r="H603" s="0" t="n">
        <v>3.32861023255814</v>
      </c>
      <c r="I603" s="0" t="n">
        <v>40.0907660491679</v>
      </c>
      <c r="J603" s="0" t="n">
        <v>720</v>
      </c>
      <c r="K603" s="0" t="n">
        <f aca="false">I603*SUMIFS(syst_chauffage!$H$3:$H$27,syst_chauffage!$B$3:$B$27,D603,syst_chauffage!$C$3:$C$27,E603)</f>
        <v>69.553770001901</v>
      </c>
      <c r="L603" s="12" t="n">
        <f aca="false">H603*SUMIFS(syst_chauffage!$K$3:$K$27,syst_chauffage!$B$3:$B$27,D603,syst_chauffage!$C$3:$C$27,E603)</f>
        <v>3.00077723502174</v>
      </c>
      <c r="N603" s="0" t="str">
        <f aca="false">A603</f>
        <v>Commerce</v>
      </c>
      <c r="O603" s="0" t="str">
        <f aca="false">B603</f>
        <v>Commerce de gros</v>
      </c>
      <c r="P603" s="0" t="str">
        <f aca="false">C603</f>
        <v>Petit commerce de gros</v>
      </c>
      <c r="Q603" s="0" t="str">
        <f aca="false">D603</f>
        <v>Rooftop performant</v>
      </c>
      <c r="R603" s="0" t="str">
        <f aca="false">E603</f>
        <v>Electricité</v>
      </c>
      <c r="S603" s="0" t="str">
        <f aca="false">F603</f>
        <v>0307663002</v>
      </c>
      <c r="T603" s="0" t="str">
        <f aca="false">G603</f>
        <v>1</v>
      </c>
      <c r="U603" s="0" t="n">
        <f aca="false">L603</f>
        <v>3.00077723502174</v>
      </c>
      <c r="V603" s="0" t="n">
        <f aca="false">K603</f>
        <v>69.553770001901</v>
      </c>
      <c r="W603" s="0" t="n">
        <f aca="false">J603</f>
        <v>720</v>
      </c>
    </row>
    <row r="604" customFormat="false" ht="12.8" hidden="false" customHeight="false" outlineLevel="0" collapsed="false">
      <c r="A604" s="0" t="s">
        <v>74</v>
      </c>
      <c r="B604" s="0" t="s">
        <v>745</v>
      </c>
      <c r="C604" s="0" t="s">
        <v>745</v>
      </c>
      <c r="D604" s="0" t="s">
        <v>19</v>
      </c>
      <c r="E604" s="0" t="s">
        <v>57</v>
      </c>
      <c r="F604" s="0" t="s">
        <v>746</v>
      </c>
      <c r="G604" s="0" t="s">
        <v>15</v>
      </c>
      <c r="H604" s="0" t="n">
        <v>1.63274170068027</v>
      </c>
      <c r="I604" s="0" t="n">
        <v>22.0834046024615</v>
      </c>
      <c r="J604" s="0" t="n">
        <v>0</v>
      </c>
      <c r="K604" s="0" t="n">
        <f aca="false">I604*SUMIFS(syst_chauffage!$H$3:$H$27,syst_chauffage!$B$3:$B$27,D604,syst_chauffage!$C$3:$C$27,E604)</f>
        <v>30.7506257849307</v>
      </c>
      <c r="L604" s="12" t="n">
        <f aca="false">H604*SUMIFS(syst_chauffage!$K$3:$K$27,syst_chauffage!$B$3:$B$27,D604,syst_chauffage!$C$3:$C$27,E604)</f>
        <v>1.63274170068027</v>
      </c>
      <c r="N604" s="0" t="str">
        <f aca="false">A604</f>
        <v>Commerce</v>
      </c>
      <c r="O604" s="0" t="str">
        <f aca="false">B604</f>
        <v>Entrepôt</v>
      </c>
      <c r="P604" s="0" t="str">
        <f aca="false">C604</f>
        <v>Entrepôt</v>
      </c>
      <c r="Q604" s="0" t="str">
        <f aca="false">D604</f>
        <v>Autre système centralisé</v>
      </c>
      <c r="R604" s="0" t="str">
        <f aca="false">E604</f>
        <v>Autres</v>
      </c>
      <c r="S604" s="0" t="str">
        <f aca="false">F604</f>
        <v>0312120101</v>
      </c>
      <c r="T604" s="0" t="str">
        <f aca="false">G604</f>
        <v>1</v>
      </c>
      <c r="U604" s="0" t="n">
        <f aca="false">L604</f>
        <v>1.63274170068027</v>
      </c>
      <c r="V604" s="0" t="n">
        <f aca="false">K604</f>
        <v>30.7506257849307</v>
      </c>
      <c r="W604" s="0" t="n">
        <f aca="false">J604</f>
        <v>0</v>
      </c>
    </row>
    <row r="605" customFormat="false" ht="12.8" hidden="false" customHeight="false" outlineLevel="0" collapsed="false">
      <c r="A605" s="0" t="s">
        <v>74</v>
      </c>
      <c r="B605" s="0" t="s">
        <v>745</v>
      </c>
      <c r="C605" s="0" t="s">
        <v>745</v>
      </c>
      <c r="D605" s="0" t="s">
        <v>19</v>
      </c>
      <c r="E605" s="0" t="s">
        <v>58</v>
      </c>
      <c r="F605" s="0" t="s">
        <v>747</v>
      </c>
      <c r="G605" s="0" t="s">
        <v>15</v>
      </c>
      <c r="H605" s="0" t="n">
        <v>1.61960075786035</v>
      </c>
      <c r="I605" s="0" t="n">
        <v>22.3393565288501</v>
      </c>
      <c r="J605" s="0" t="n">
        <v>765</v>
      </c>
      <c r="K605" s="0" t="n">
        <f aca="false">I605*SUMIFS(syst_chauffage!$H$3:$H$27,syst_chauffage!$B$3:$B$27,D605,syst_chauffage!$C$3:$C$27,E605)</f>
        <v>36.74711536608</v>
      </c>
      <c r="L605" s="12" t="n">
        <f aca="false">H605*SUMIFS(syst_chauffage!$K$3:$K$27,syst_chauffage!$B$3:$B$27,D605,syst_chauffage!$C$3:$C$27,E605)</f>
        <v>1.61960075786035</v>
      </c>
      <c r="N605" s="0" t="str">
        <f aca="false">A605</f>
        <v>Commerce</v>
      </c>
      <c r="O605" s="0" t="str">
        <f aca="false">B605</f>
        <v>Entrepôt</v>
      </c>
      <c r="P605" s="0" t="str">
        <f aca="false">C605</f>
        <v>Entrepôt</v>
      </c>
      <c r="Q605" s="0" t="str">
        <f aca="false">D605</f>
        <v>Autre système centralisé</v>
      </c>
      <c r="R605" s="0" t="str">
        <f aca="false">E605</f>
        <v>Urbain</v>
      </c>
      <c r="S605" s="0" t="str">
        <f aca="false">F605</f>
        <v>0312120106</v>
      </c>
      <c r="T605" s="0" t="str">
        <f aca="false">G605</f>
        <v>1</v>
      </c>
      <c r="U605" s="0" t="n">
        <f aca="false">L605</f>
        <v>1.61960075786035</v>
      </c>
      <c r="V605" s="0" t="n">
        <f aca="false">K605</f>
        <v>36.74711536608</v>
      </c>
      <c r="W605" s="0" t="n">
        <f aca="false">J605</f>
        <v>765</v>
      </c>
    </row>
    <row r="606" customFormat="false" ht="12.8" hidden="false" customHeight="false" outlineLevel="0" collapsed="false">
      <c r="A606" s="0" t="s">
        <v>74</v>
      </c>
      <c r="B606" s="0" t="s">
        <v>745</v>
      </c>
      <c r="C606" s="0" t="s">
        <v>745</v>
      </c>
      <c r="D606" s="0" t="s">
        <v>22</v>
      </c>
      <c r="E606" s="0" t="s">
        <v>23</v>
      </c>
      <c r="F606" s="0" t="s">
        <v>748</v>
      </c>
      <c r="G606" s="0" t="s">
        <v>15</v>
      </c>
      <c r="H606" s="0" t="n">
        <v>0.689377907802488</v>
      </c>
      <c r="I606" s="0" t="n">
        <v>7.17394431413254</v>
      </c>
      <c r="J606" s="0" t="n">
        <v>0</v>
      </c>
      <c r="K606" s="0" t="n">
        <f aca="false">I606*SUMIFS(syst_chauffage!$H$3:$H$27,syst_chauffage!$B$3:$B$27,D606,syst_chauffage!$C$3:$C$27,E606)</f>
        <v>12.6334774099423</v>
      </c>
      <c r="L606" s="12" t="n">
        <f aca="false">H606*SUMIFS(syst_chauffage!$K$3:$K$27,syst_chauffage!$B$3:$B$27,D606,syst_chauffage!$C$3:$C$27,E606)</f>
        <v>0.689377907802488</v>
      </c>
      <c r="N606" s="0" t="str">
        <f aca="false">A606</f>
        <v>Commerce</v>
      </c>
      <c r="O606" s="0" t="str">
        <f aca="false">B606</f>
        <v>Entrepôt</v>
      </c>
      <c r="P606" s="0" t="str">
        <f aca="false">C606</f>
        <v>Entrepôt</v>
      </c>
      <c r="Q606" s="0" t="str">
        <f aca="false">D606</f>
        <v>Chaudière fioul</v>
      </c>
      <c r="R606" s="0" t="str">
        <f aca="false">E606</f>
        <v>Fioul</v>
      </c>
      <c r="S606" s="0" t="str">
        <f aca="false">F606</f>
        <v>0312120303</v>
      </c>
      <c r="T606" s="0" t="str">
        <f aca="false">G606</f>
        <v>1</v>
      </c>
      <c r="U606" s="0" t="n">
        <f aca="false">L606</f>
        <v>0.689377907802488</v>
      </c>
      <c r="V606" s="0" t="n">
        <f aca="false">K606</f>
        <v>12.6334774099423</v>
      </c>
      <c r="W606" s="0" t="n">
        <f aca="false">J606</f>
        <v>0</v>
      </c>
    </row>
    <row r="607" customFormat="false" ht="12.8" hidden="false" customHeight="false" outlineLevel="0" collapsed="false">
      <c r="A607" s="0" t="s">
        <v>74</v>
      </c>
      <c r="B607" s="0" t="s">
        <v>745</v>
      </c>
      <c r="C607" s="0" t="s">
        <v>745</v>
      </c>
      <c r="D607" s="0" t="s">
        <v>13</v>
      </c>
      <c r="E607" s="0" t="s">
        <v>14</v>
      </c>
      <c r="F607" s="0" t="s">
        <v>749</v>
      </c>
      <c r="G607" s="0" t="s">
        <v>15</v>
      </c>
      <c r="H607" s="0" t="n">
        <v>0.780741935948798</v>
      </c>
      <c r="I607" s="0" t="n">
        <v>5.39849099106979</v>
      </c>
      <c r="J607" s="0" t="n">
        <v>363</v>
      </c>
      <c r="K607" s="0" t="n">
        <f aca="false">I607*SUMIFS(syst_chauffage!$H$3:$H$27,syst_chauffage!$B$3:$B$27,D607,syst_chauffage!$C$3:$C$27,E607)</f>
        <v>10.902747797306</v>
      </c>
      <c r="L607" s="12" t="n">
        <f aca="false">H607*SUMIFS(syst_chauffage!$K$3:$K$27,syst_chauffage!$B$3:$B$27,D607,syst_chauffage!$C$3:$C$27,E607)</f>
        <v>0.780741935948798</v>
      </c>
      <c r="N607" s="0" t="str">
        <f aca="false">A607</f>
        <v>Commerce</v>
      </c>
      <c r="O607" s="0" t="str">
        <f aca="false">B607</f>
        <v>Entrepôt</v>
      </c>
      <c r="P607" s="0" t="str">
        <f aca="false">C607</f>
        <v>Entrepôt</v>
      </c>
      <c r="Q607" s="0" t="str">
        <f aca="false">D607</f>
        <v>Chaudière gaz</v>
      </c>
      <c r="R607" s="0" t="str">
        <f aca="false">E607</f>
        <v>Gaz</v>
      </c>
      <c r="S607" s="0" t="str">
        <f aca="false">F607</f>
        <v>0312120404</v>
      </c>
      <c r="T607" s="0" t="str">
        <f aca="false">G607</f>
        <v>1</v>
      </c>
      <c r="U607" s="0" t="n">
        <f aca="false">L607</f>
        <v>0.780741935948798</v>
      </c>
      <c r="V607" s="0" t="n">
        <f aca="false">K607</f>
        <v>10.902747797306</v>
      </c>
      <c r="W607" s="0" t="n">
        <f aca="false">J607</f>
        <v>363</v>
      </c>
    </row>
    <row r="608" customFormat="false" ht="12.8" hidden="false" customHeight="false" outlineLevel="0" collapsed="false">
      <c r="A608" s="0" t="s">
        <v>74</v>
      </c>
      <c r="B608" s="0" t="s">
        <v>745</v>
      </c>
      <c r="C608" s="0" t="s">
        <v>745</v>
      </c>
      <c r="D608" s="0" t="s">
        <v>29</v>
      </c>
      <c r="E608" s="0" t="s">
        <v>30</v>
      </c>
      <c r="F608" s="0" t="s">
        <v>750</v>
      </c>
      <c r="G608" s="0" t="s">
        <v>15</v>
      </c>
      <c r="H608" s="0" t="n">
        <v>0.92</v>
      </c>
      <c r="I608" s="0" t="n">
        <v>10.4</v>
      </c>
      <c r="J608" s="0" t="n">
        <v>0</v>
      </c>
      <c r="K608" s="0" t="n">
        <f aca="false">I608*SUMIFS(syst_chauffage!$H$3:$H$27,syst_chauffage!$B$3:$B$27,D608,syst_chauffage!$C$3:$C$27,E608)</f>
        <v>3</v>
      </c>
      <c r="L608" s="12" t="n">
        <f aca="false">H608*SUMIFS(syst_chauffage!$K$3:$K$27,syst_chauffage!$B$3:$B$27,D608,syst_chauffage!$C$3:$C$27,E608)</f>
        <v>0.92</v>
      </c>
      <c r="N608" s="0" t="str">
        <f aca="false">A608</f>
        <v>Commerce</v>
      </c>
      <c r="O608" s="0" t="str">
        <f aca="false">B608</f>
        <v>Entrepôt</v>
      </c>
      <c r="P608" s="0" t="str">
        <f aca="false">C608</f>
        <v>Entrepôt</v>
      </c>
      <c r="Q608" s="0" t="str">
        <f aca="false">D608</f>
        <v>Electrique direct</v>
      </c>
      <c r="R608" s="0" t="str">
        <f aca="false">E608</f>
        <v>Electricité</v>
      </c>
      <c r="S608" s="0" t="str">
        <f aca="false">F608</f>
        <v>0312120602</v>
      </c>
      <c r="T608" s="0" t="str">
        <f aca="false">G608</f>
        <v>1</v>
      </c>
      <c r="U608" s="0" t="n">
        <f aca="false">L608</f>
        <v>0.92</v>
      </c>
      <c r="V608" s="0" t="n">
        <f aca="false">K608</f>
        <v>3</v>
      </c>
      <c r="W608" s="0" t="n">
        <f aca="false">J608</f>
        <v>0</v>
      </c>
    </row>
    <row r="609" customFormat="false" ht="12.8" hidden="false" customHeight="false" outlineLevel="0" collapsed="false">
      <c r="A609" s="0" t="s">
        <v>74</v>
      </c>
      <c r="B609" s="0" t="s">
        <v>745</v>
      </c>
      <c r="C609" s="0" t="s">
        <v>745</v>
      </c>
      <c r="D609" s="0" t="s">
        <v>42</v>
      </c>
      <c r="E609" s="0" t="s">
        <v>30</v>
      </c>
      <c r="F609" s="0" t="s">
        <v>751</v>
      </c>
      <c r="G609" s="0" t="s">
        <v>15</v>
      </c>
      <c r="H609" s="0" t="n">
        <v>2.80410195348837</v>
      </c>
      <c r="I609" s="0" t="n">
        <v>25.166465004914</v>
      </c>
      <c r="J609" s="0" t="n">
        <v>675</v>
      </c>
      <c r="K609" s="0" t="n">
        <f aca="false">I609*SUMIFS(syst_chauffage!$H$3:$H$27,syst_chauffage!$B$3:$B$27,D609,syst_chauffage!$C$3:$C$27,E609)</f>
        <v>22.7175725623346</v>
      </c>
      <c r="L609" s="12" t="n">
        <f aca="false">H609*SUMIFS(syst_chauffage!$K$3:$K$27,syst_chauffage!$B$3:$B$27,D609,syst_chauffage!$C$3:$C$27,E609)</f>
        <v>2.49996610303434</v>
      </c>
      <c r="N609" s="0" t="str">
        <f aca="false">A609</f>
        <v>Commerce</v>
      </c>
      <c r="O609" s="0" t="str">
        <f aca="false">B609</f>
        <v>Entrepôt</v>
      </c>
      <c r="P609" s="0" t="str">
        <f aca="false">C609</f>
        <v>Entrepôt</v>
      </c>
      <c r="Q609" s="0" t="str">
        <f aca="false">D609</f>
        <v>Rooftop</v>
      </c>
      <c r="R609" s="0" t="str">
        <f aca="false">E609</f>
        <v>Electricité</v>
      </c>
      <c r="S609" s="0" t="str">
        <f aca="false">F609</f>
        <v>0312121002</v>
      </c>
      <c r="T609" s="0" t="str">
        <f aca="false">G609</f>
        <v>1</v>
      </c>
      <c r="U609" s="0" t="n">
        <f aca="false">L609</f>
        <v>2.49996610303434</v>
      </c>
      <c r="V609" s="0" t="n">
        <f aca="false">K609</f>
        <v>22.7175725623346</v>
      </c>
      <c r="W609" s="0" t="n">
        <f aca="false">J609</f>
        <v>675</v>
      </c>
    </row>
    <row r="610" customFormat="false" ht="12.8" hidden="false" customHeight="false" outlineLevel="0" collapsed="false">
      <c r="A610" s="0" t="s">
        <v>74</v>
      </c>
      <c r="B610" s="0" t="s">
        <v>745</v>
      </c>
      <c r="C610" s="0" t="s">
        <v>745</v>
      </c>
      <c r="D610" s="0" t="s">
        <v>51</v>
      </c>
      <c r="E610" s="0" t="s">
        <v>57</v>
      </c>
      <c r="F610" s="0" t="s">
        <v>752</v>
      </c>
      <c r="G610" s="0" t="s">
        <v>15</v>
      </c>
      <c r="H610" s="0" t="n">
        <v>1.88393273155416</v>
      </c>
      <c r="I610" s="0" t="n">
        <v>26.2897673838828</v>
      </c>
      <c r="J610" s="0" t="n">
        <v>0</v>
      </c>
      <c r="K610" s="0" t="n">
        <f aca="false">I610*SUMIFS(syst_chauffage!$H$3:$H$27,syst_chauffage!$B$3:$B$27,D610,syst_chauffage!$C$3:$C$27,E610)</f>
        <v>55.7041749770174</v>
      </c>
      <c r="L610" s="12" t="n">
        <f aca="false">H610*SUMIFS(syst_chauffage!$K$3:$K$27,syst_chauffage!$B$3:$B$27,D610,syst_chauffage!$C$3:$C$27,E610)</f>
        <v>1.88393273155416</v>
      </c>
      <c r="N610" s="0" t="str">
        <f aca="false">A610</f>
        <v>Commerce</v>
      </c>
      <c r="O610" s="0" t="str">
        <f aca="false">B610</f>
        <v>Entrepôt</v>
      </c>
      <c r="P610" s="0" t="str">
        <f aca="false">C610</f>
        <v>Entrepôt</v>
      </c>
      <c r="Q610" s="0" t="str">
        <f aca="false">D610</f>
        <v>Autre système centralisé performant</v>
      </c>
      <c r="R610" s="0" t="str">
        <f aca="false">E610</f>
        <v>Autres</v>
      </c>
      <c r="S610" s="0" t="str">
        <f aca="false">F610</f>
        <v>0312122101</v>
      </c>
      <c r="T610" s="0" t="str">
        <f aca="false">G610</f>
        <v>1</v>
      </c>
      <c r="U610" s="0" t="n">
        <f aca="false">L610</f>
        <v>1.88393273155416</v>
      </c>
      <c r="V610" s="0" t="n">
        <f aca="false">K610</f>
        <v>55.7041749770174</v>
      </c>
      <c r="W610" s="0" t="n">
        <f aca="false">J610</f>
        <v>0</v>
      </c>
    </row>
    <row r="611" customFormat="false" ht="12.8" hidden="false" customHeight="false" outlineLevel="0" collapsed="false">
      <c r="A611" s="0" t="s">
        <v>74</v>
      </c>
      <c r="B611" s="0" t="s">
        <v>745</v>
      </c>
      <c r="C611" s="0" t="s">
        <v>745</v>
      </c>
      <c r="D611" s="0" t="s">
        <v>51</v>
      </c>
      <c r="E611" s="0" t="s">
        <v>58</v>
      </c>
      <c r="F611" s="0" t="s">
        <v>753</v>
      </c>
      <c r="G611" s="0" t="s">
        <v>15</v>
      </c>
      <c r="H611" s="0" t="n">
        <v>1.86877010522349</v>
      </c>
      <c r="I611" s="0" t="n">
        <v>26.5944720581549</v>
      </c>
      <c r="J611" s="0" t="n">
        <v>765</v>
      </c>
      <c r="K611" s="0" t="n">
        <f aca="false">I611*SUMIFS(syst_chauffage!$H$3:$H$27,syst_chauffage!$B$3:$B$27,D611,syst_chauffage!$C$3:$C$27,E611)</f>
        <v>56.7525902599394</v>
      </c>
      <c r="L611" s="12" t="n">
        <f aca="false">H611*SUMIFS(syst_chauffage!$K$3:$K$27,syst_chauffage!$B$3:$B$27,D611,syst_chauffage!$C$3:$C$27,E611)</f>
        <v>1.86877010522349</v>
      </c>
      <c r="N611" s="0" t="str">
        <f aca="false">A611</f>
        <v>Commerce</v>
      </c>
      <c r="O611" s="0" t="str">
        <f aca="false">B611</f>
        <v>Entrepôt</v>
      </c>
      <c r="P611" s="0" t="str">
        <f aca="false">C611</f>
        <v>Entrepôt</v>
      </c>
      <c r="Q611" s="0" t="str">
        <f aca="false">D611</f>
        <v>Autre système centralisé performant</v>
      </c>
      <c r="R611" s="0" t="str">
        <f aca="false">E611</f>
        <v>Urbain</v>
      </c>
      <c r="S611" s="0" t="str">
        <f aca="false">F611</f>
        <v>0312122106</v>
      </c>
      <c r="T611" s="0" t="str">
        <f aca="false">G611</f>
        <v>1</v>
      </c>
      <c r="U611" s="0" t="n">
        <f aca="false">L611</f>
        <v>1.86877010522349</v>
      </c>
      <c r="V611" s="0" t="n">
        <f aca="false">K611</f>
        <v>56.7525902599394</v>
      </c>
      <c r="W611" s="0" t="n">
        <f aca="false">J611</f>
        <v>765</v>
      </c>
    </row>
    <row r="612" customFormat="false" ht="12.8" hidden="false" customHeight="false" outlineLevel="0" collapsed="false">
      <c r="A612" s="0" t="s">
        <v>74</v>
      </c>
      <c r="B612" s="0" t="s">
        <v>745</v>
      </c>
      <c r="C612" s="0" t="s">
        <v>745</v>
      </c>
      <c r="D612" s="0" t="s">
        <v>27</v>
      </c>
      <c r="E612" s="0" t="s">
        <v>23</v>
      </c>
      <c r="F612" s="0" t="s">
        <v>754</v>
      </c>
      <c r="G612" s="0" t="s">
        <v>15</v>
      </c>
      <c r="H612" s="0" t="n">
        <v>0.761583138885597</v>
      </c>
      <c r="I612" s="0" t="n">
        <v>8.54040989777683</v>
      </c>
      <c r="J612" s="0" t="n">
        <v>836</v>
      </c>
      <c r="K612" s="0" t="n">
        <f aca="false">I612*SUMIFS(syst_chauffage!$H$3:$H$27,syst_chauffage!$B$3:$B$27,D612,syst_chauffage!$C$3:$C$27,E612)</f>
        <v>21.9010539797047</v>
      </c>
      <c r="L612" s="12" t="n">
        <f aca="false">H612*SUMIFS(syst_chauffage!$K$3:$K$27,syst_chauffage!$B$3:$B$27,D612,syst_chauffage!$C$3:$C$27,E612)</f>
        <v>0.761583138885597</v>
      </c>
      <c r="N612" s="0" t="str">
        <f aca="false">A612</f>
        <v>Commerce</v>
      </c>
      <c r="O612" s="0" t="str">
        <f aca="false">B612</f>
        <v>Entrepôt</v>
      </c>
      <c r="P612" s="0" t="str">
        <f aca="false">C612</f>
        <v>Entrepôt</v>
      </c>
      <c r="Q612" s="0" t="str">
        <f aca="false">D612</f>
        <v>Chaudière condensation fioul</v>
      </c>
      <c r="R612" s="0" t="str">
        <f aca="false">E612</f>
        <v>Fioul</v>
      </c>
      <c r="S612" s="0" t="str">
        <f aca="false">F612</f>
        <v>0312122303</v>
      </c>
      <c r="T612" s="0" t="str">
        <f aca="false">G612</f>
        <v>1</v>
      </c>
      <c r="U612" s="0" t="n">
        <f aca="false">L612</f>
        <v>0.761583138885597</v>
      </c>
      <c r="V612" s="0" t="n">
        <f aca="false">K612</f>
        <v>21.9010539797047</v>
      </c>
      <c r="W612" s="0" t="n">
        <f aca="false">J612</f>
        <v>836</v>
      </c>
    </row>
    <row r="613" customFormat="false" ht="12.8" hidden="false" customHeight="false" outlineLevel="0" collapsed="false">
      <c r="A613" s="0" t="s">
        <v>74</v>
      </c>
      <c r="B613" s="0" t="s">
        <v>745</v>
      </c>
      <c r="C613" s="0" t="s">
        <v>745</v>
      </c>
      <c r="D613" s="0" t="s">
        <v>18</v>
      </c>
      <c r="E613" s="0" t="s">
        <v>14</v>
      </c>
      <c r="F613" s="0" t="s">
        <v>755</v>
      </c>
      <c r="G613" s="0" t="s">
        <v>15</v>
      </c>
      <c r="H613" s="0" t="n">
        <v>0.989367103465403</v>
      </c>
      <c r="I613" s="0" t="n">
        <v>6.4267749893688</v>
      </c>
      <c r="J613" s="0" t="n">
        <v>836</v>
      </c>
      <c r="K613" s="0" t="n">
        <f aca="false">I613*SUMIFS(syst_chauffage!$H$3:$H$27,syst_chauffage!$B$3:$B$27,D613,syst_chauffage!$C$3:$C$27,E613)</f>
        <v>17.5125050444364</v>
      </c>
      <c r="L613" s="12" t="n">
        <f aca="false">H613*SUMIFS(syst_chauffage!$K$3:$K$27,syst_chauffage!$B$3:$B$27,D613,syst_chauffage!$C$3:$C$27,E613)</f>
        <v>0.961117596045209</v>
      </c>
      <c r="N613" s="0" t="str">
        <f aca="false">A613</f>
        <v>Commerce</v>
      </c>
      <c r="O613" s="0" t="str">
        <f aca="false">B613</f>
        <v>Entrepôt</v>
      </c>
      <c r="P613" s="0" t="str">
        <f aca="false">C613</f>
        <v>Entrepôt</v>
      </c>
      <c r="Q613" s="0" t="str">
        <f aca="false">D613</f>
        <v>Chaudière condensation gaz</v>
      </c>
      <c r="R613" s="0" t="str">
        <f aca="false">E613</f>
        <v>Gaz</v>
      </c>
      <c r="S613" s="0" t="str">
        <f aca="false">F613</f>
        <v>0312122404</v>
      </c>
      <c r="T613" s="0" t="str">
        <f aca="false">G613</f>
        <v>1</v>
      </c>
      <c r="U613" s="0" t="n">
        <f aca="false">L613</f>
        <v>0.961117596045209</v>
      </c>
      <c r="V613" s="0" t="n">
        <f aca="false">K613</f>
        <v>17.5125050444364</v>
      </c>
      <c r="W613" s="0" t="n">
        <f aca="false">J613</f>
        <v>836</v>
      </c>
    </row>
    <row r="614" customFormat="false" ht="12.8" hidden="false" customHeight="false" outlineLevel="0" collapsed="false">
      <c r="A614" s="0" t="s">
        <v>74</v>
      </c>
      <c r="B614" s="0" t="s">
        <v>745</v>
      </c>
      <c r="C614" s="0" t="s">
        <v>745</v>
      </c>
      <c r="D614" s="0" t="s">
        <v>32</v>
      </c>
      <c r="E614" s="0" t="s">
        <v>30</v>
      </c>
      <c r="F614" s="0" t="s">
        <v>756</v>
      </c>
      <c r="G614" s="0" t="s">
        <v>15</v>
      </c>
      <c r="H614" s="0" t="n">
        <v>1</v>
      </c>
      <c r="I614" s="0" t="n">
        <v>12</v>
      </c>
      <c r="J614" s="0" t="n">
        <v>0</v>
      </c>
      <c r="K614" s="0" t="n">
        <f aca="false">I614*SUMIFS(syst_chauffage!$H$3:$H$27,syst_chauffage!$B$3:$B$27,D614,syst_chauffage!$C$3:$C$27,E614)</f>
        <v>12</v>
      </c>
      <c r="L614" s="12" t="n">
        <f aca="false">H614*SUMIFS(syst_chauffage!$K$3:$K$27,syst_chauffage!$B$3:$B$27,D614,syst_chauffage!$C$3:$C$27,E614)</f>
        <v>1</v>
      </c>
      <c r="N614" s="0" t="str">
        <f aca="false">A614</f>
        <v>Commerce</v>
      </c>
      <c r="O614" s="0" t="str">
        <f aca="false">B614</f>
        <v>Entrepôt</v>
      </c>
      <c r="P614" s="0" t="str">
        <f aca="false">C614</f>
        <v>Entrepôt</v>
      </c>
      <c r="Q614" s="0" t="str">
        <f aca="false">D614</f>
        <v>Electrique direct performant</v>
      </c>
      <c r="R614" s="0" t="str">
        <f aca="false">E614</f>
        <v>Electricité</v>
      </c>
      <c r="S614" s="0" t="str">
        <f aca="false">F614</f>
        <v>0312122602</v>
      </c>
      <c r="T614" s="0" t="str">
        <f aca="false">G614</f>
        <v>1</v>
      </c>
      <c r="U614" s="0" t="n">
        <f aca="false">L614</f>
        <v>1</v>
      </c>
      <c r="V614" s="0" t="n">
        <f aca="false">K614</f>
        <v>12</v>
      </c>
      <c r="W614" s="0" t="n">
        <f aca="false">J614</f>
        <v>0</v>
      </c>
    </row>
    <row r="615" customFormat="false" ht="12.8" hidden="false" customHeight="false" outlineLevel="0" collapsed="false">
      <c r="A615" s="0" t="s">
        <v>74</v>
      </c>
      <c r="B615" s="0" t="s">
        <v>745</v>
      </c>
      <c r="C615" s="0" t="s">
        <v>745</v>
      </c>
      <c r="D615" s="0" t="s">
        <v>46</v>
      </c>
      <c r="E615" s="0" t="s">
        <v>30</v>
      </c>
      <c r="F615" s="0" t="s">
        <v>757</v>
      </c>
      <c r="G615" s="0" t="s">
        <v>15</v>
      </c>
      <c r="H615" s="0" t="n">
        <v>3.32861023255814</v>
      </c>
      <c r="I615" s="0" t="n">
        <v>29.9600773868024</v>
      </c>
      <c r="J615" s="0" t="n">
        <v>720</v>
      </c>
      <c r="K615" s="0" t="n">
        <f aca="false">I615*SUMIFS(syst_chauffage!$H$3:$H$27,syst_chauffage!$B$3:$B$27,D615,syst_chauffage!$C$3:$C$27,E615)</f>
        <v>51.9779624376636</v>
      </c>
      <c r="L615" s="12" t="n">
        <f aca="false">H615*SUMIFS(syst_chauffage!$K$3:$K$27,syst_chauffage!$B$3:$B$27,D615,syst_chauffage!$C$3:$C$27,E615)</f>
        <v>3.00077723502174</v>
      </c>
      <c r="N615" s="0" t="str">
        <f aca="false">A615</f>
        <v>Commerce</v>
      </c>
      <c r="O615" s="0" t="str">
        <f aca="false">B615</f>
        <v>Entrepôt</v>
      </c>
      <c r="P615" s="0" t="str">
        <f aca="false">C615</f>
        <v>Entrepôt</v>
      </c>
      <c r="Q615" s="0" t="str">
        <f aca="false">D615</f>
        <v>Rooftop performant</v>
      </c>
      <c r="R615" s="0" t="str">
        <f aca="false">E615</f>
        <v>Electricité</v>
      </c>
      <c r="S615" s="0" t="str">
        <f aca="false">F615</f>
        <v>0312123002</v>
      </c>
      <c r="T615" s="0" t="str">
        <f aca="false">G615</f>
        <v>1</v>
      </c>
      <c r="U615" s="0" t="n">
        <f aca="false">L615</f>
        <v>3.00077723502174</v>
      </c>
      <c r="V615" s="0" t="n">
        <f aca="false">K615</f>
        <v>51.9779624376636</v>
      </c>
      <c r="W615" s="0" t="n">
        <f aca="false">J615</f>
        <v>720</v>
      </c>
    </row>
    <row r="616" customFormat="false" ht="12.8" hidden="false" customHeight="false" outlineLevel="0" collapsed="false">
      <c r="A616" s="0" t="s">
        <v>74</v>
      </c>
      <c r="B616" s="0" t="s">
        <v>758</v>
      </c>
      <c r="C616" s="0" t="s">
        <v>759</v>
      </c>
      <c r="D616" s="0" t="s">
        <v>19</v>
      </c>
      <c r="E616" s="0" t="s">
        <v>57</v>
      </c>
      <c r="F616" s="0" t="s">
        <v>760</v>
      </c>
      <c r="G616" s="0" t="s">
        <v>15</v>
      </c>
      <c r="H616" s="0" t="n">
        <v>1.71668418773895</v>
      </c>
      <c r="I616" s="0" t="n">
        <v>28.2082319755164</v>
      </c>
      <c r="J616" s="0" t="n">
        <v>0</v>
      </c>
      <c r="K616" s="0" t="n">
        <f aca="false">I616*SUMIFS(syst_chauffage!$H$3:$H$27,syst_chauffage!$B$3:$B$27,D616,syst_chauffage!$C$3:$C$27,E616)</f>
        <v>39.2793050323833</v>
      </c>
      <c r="L616" s="12" t="n">
        <f aca="false">H616*SUMIFS(syst_chauffage!$K$3:$K$27,syst_chauffage!$B$3:$B$27,D616,syst_chauffage!$C$3:$C$27,E616)</f>
        <v>1.71668418773895</v>
      </c>
      <c r="N616" s="0" t="str">
        <f aca="false">A616</f>
        <v>Commerce</v>
      </c>
      <c r="O616" s="0" t="str">
        <f aca="false">B616</f>
        <v>Grand commerce alimentaire</v>
      </c>
      <c r="P616" s="0" t="str">
        <f aca="false">C616</f>
        <v>Grand alimentaire</v>
      </c>
      <c r="Q616" s="0" t="str">
        <f aca="false">D616</f>
        <v>Autre système centralisé</v>
      </c>
      <c r="R616" s="0" t="str">
        <f aca="false">E616</f>
        <v>Autres</v>
      </c>
      <c r="S616" s="0" t="str">
        <f aca="false">F616</f>
        <v>0316150101</v>
      </c>
      <c r="T616" s="0" t="str">
        <f aca="false">G616</f>
        <v>1</v>
      </c>
      <c r="U616" s="0" t="n">
        <f aca="false">L616</f>
        <v>1.71668418773895</v>
      </c>
      <c r="V616" s="0" t="n">
        <f aca="false">K616</f>
        <v>39.2793050323833</v>
      </c>
      <c r="W616" s="0" t="n">
        <f aca="false">J616</f>
        <v>0</v>
      </c>
    </row>
    <row r="617" customFormat="false" ht="12.8" hidden="false" customHeight="false" outlineLevel="0" collapsed="false">
      <c r="A617" s="0" t="s">
        <v>74</v>
      </c>
      <c r="B617" s="0" t="s">
        <v>758</v>
      </c>
      <c r="C617" s="0" t="s">
        <v>759</v>
      </c>
      <c r="D617" s="0" t="s">
        <v>19</v>
      </c>
      <c r="E617" s="0" t="s">
        <v>58</v>
      </c>
      <c r="F617" s="0" t="s">
        <v>761</v>
      </c>
      <c r="G617" s="0" t="s">
        <v>15</v>
      </c>
      <c r="H617" s="0" t="n">
        <v>1.7524</v>
      </c>
      <c r="I617" s="0" t="n">
        <v>27.697483529443</v>
      </c>
      <c r="J617" s="0" t="n">
        <v>765</v>
      </c>
      <c r="K617" s="0" t="n">
        <f aca="false">I617*SUMIFS(syst_chauffage!$H$3:$H$27,syst_chauffage!$B$3:$B$27,D617,syst_chauffage!$C$3:$C$27,E617)</f>
        <v>45.5609641796129</v>
      </c>
      <c r="L617" s="12" t="n">
        <f aca="false">H617*SUMIFS(syst_chauffage!$K$3:$K$27,syst_chauffage!$B$3:$B$27,D617,syst_chauffage!$C$3:$C$27,E617)</f>
        <v>1.7524</v>
      </c>
      <c r="N617" s="0" t="str">
        <f aca="false">A617</f>
        <v>Commerce</v>
      </c>
      <c r="O617" s="0" t="str">
        <f aca="false">B617</f>
        <v>Grand commerce alimentaire</v>
      </c>
      <c r="P617" s="0" t="str">
        <f aca="false">C617</f>
        <v>Grand alimentaire</v>
      </c>
      <c r="Q617" s="0" t="str">
        <f aca="false">D617</f>
        <v>Autre système centralisé</v>
      </c>
      <c r="R617" s="0" t="str">
        <f aca="false">E617</f>
        <v>Urbain</v>
      </c>
      <c r="S617" s="0" t="str">
        <f aca="false">F617</f>
        <v>0316150106</v>
      </c>
      <c r="T617" s="0" t="str">
        <f aca="false">G617</f>
        <v>1</v>
      </c>
      <c r="U617" s="0" t="n">
        <f aca="false">L617</f>
        <v>1.7524</v>
      </c>
      <c r="V617" s="0" t="n">
        <f aca="false">K617</f>
        <v>45.5609641796129</v>
      </c>
      <c r="W617" s="0" t="n">
        <f aca="false">J617</f>
        <v>765</v>
      </c>
    </row>
    <row r="618" customFormat="false" ht="12.8" hidden="false" customHeight="false" outlineLevel="0" collapsed="false">
      <c r="A618" s="0" t="s">
        <v>74</v>
      </c>
      <c r="B618" s="0" t="s">
        <v>758</v>
      </c>
      <c r="C618" s="0" t="s">
        <v>759</v>
      </c>
      <c r="D618" s="0" t="s">
        <v>22</v>
      </c>
      <c r="E618" s="0" t="s">
        <v>23</v>
      </c>
      <c r="F618" s="0" t="s">
        <v>762</v>
      </c>
      <c r="G618" s="0" t="s">
        <v>15</v>
      </c>
      <c r="H618" s="0" t="n">
        <v>0.682515872379483</v>
      </c>
      <c r="I618" s="0" t="n">
        <v>15.59013425689</v>
      </c>
      <c r="J618" s="0" t="n">
        <v>0</v>
      </c>
      <c r="K618" s="0" t="n">
        <f aca="false">I618*SUMIFS(syst_chauffage!$H$3:$H$27,syst_chauffage!$B$3:$B$27,D618,syst_chauffage!$C$3:$C$27,E618)</f>
        <v>27.4545773326376</v>
      </c>
      <c r="L618" s="12" t="n">
        <f aca="false">H618*SUMIFS(syst_chauffage!$K$3:$K$27,syst_chauffage!$B$3:$B$27,D618,syst_chauffage!$C$3:$C$27,E618)</f>
        <v>0.682515872379483</v>
      </c>
      <c r="N618" s="0" t="str">
        <f aca="false">A618</f>
        <v>Commerce</v>
      </c>
      <c r="O618" s="0" t="str">
        <f aca="false">B618</f>
        <v>Grand commerce alimentaire</v>
      </c>
      <c r="P618" s="0" t="str">
        <f aca="false">C618</f>
        <v>Grand alimentaire</v>
      </c>
      <c r="Q618" s="0" t="str">
        <f aca="false">D618</f>
        <v>Chaudière fioul</v>
      </c>
      <c r="R618" s="0" t="str">
        <f aca="false">E618</f>
        <v>Fioul</v>
      </c>
      <c r="S618" s="0" t="str">
        <f aca="false">F618</f>
        <v>0316150303</v>
      </c>
      <c r="T618" s="0" t="str">
        <f aca="false">G618</f>
        <v>1</v>
      </c>
      <c r="U618" s="0" t="n">
        <f aca="false">L618</f>
        <v>0.682515872379483</v>
      </c>
      <c r="V618" s="0" t="n">
        <f aca="false">K618</f>
        <v>27.4545773326376</v>
      </c>
      <c r="W618" s="0" t="n">
        <f aca="false">J618</f>
        <v>0</v>
      </c>
    </row>
    <row r="619" customFormat="false" ht="12.8" hidden="false" customHeight="false" outlineLevel="0" collapsed="false">
      <c r="A619" s="0" t="s">
        <v>74</v>
      </c>
      <c r="B619" s="0" t="s">
        <v>758</v>
      </c>
      <c r="C619" s="0" t="s">
        <v>759</v>
      </c>
      <c r="D619" s="0" t="s">
        <v>13</v>
      </c>
      <c r="E619" s="0" t="s">
        <v>14</v>
      </c>
      <c r="F619" s="0" t="s">
        <v>763</v>
      </c>
      <c r="G619" s="0" t="s">
        <v>15</v>
      </c>
      <c r="H619" s="0" t="n">
        <v>0.779315281590248</v>
      </c>
      <c r="I619" s="0" t="n">
        <v>11.4296730482173</v>
      </c>
      <c r="J619" s="0" t="n">
        <v>363</v>
      </c>
      <c r="K619" s="0" t="n">
        <f aca="false">I619*SUMIFS(syst_chauffage!$H$3:$H$27,syst_chauffage!$B$3:$B$27,D619,syst_chauffage!$C$3:$C$27,E619)</f>
        <v>23.0832732436745</v>
      </c>
      <c r="L619" s="12" t="n">
        <f aca="false">H619*SUMIFS(syst_chauffage!$K$3:$K$27,syst_chauffage!$B$3:$B$27,D619,syst_chauffage!$C$3:$C$27,E619)</f>
        <v>0.779315281590248</v>
      </c>
      <c r="N619" s="0" t="str">
        <f aca="false">A619</f>
        <v>Commerce</v>
      </c>
      <c r="O619" s="0" t="str">
        <f aca="false">B619</f>
        <v>Grand commerce alimentaire</v>
      </c>
      <c r="P619" s="0" t="str">
        <f aca="false">C619</f>
        <v>Grand alimentaire</v>
      </c>
      <c r="Q619" s="0" t="str">
        <f aca="false">D619</f>
        <v>Chaudière gaz</v>
      </c>
      <c r="R619" s="0" t="str">
        <f aca="false">E619</f>
        <v>Gaz</v>
      </c>
      <c r="S619" s="0" t="str">
        <f aca="false">F619</f>
        <v>0316150404</v>
      </c>
      <c r="T619" s="0" t="str">
        <f aca="false">G619</f>
        <v>1</v>
      </c>
      <c r="U619" s="0" t="n">
        <f aca="false">L619</f>
        <v>0.779315281590248</v>
      </c>
      <c r="V619" s="0" t="n">
        <f aca="false">K619</f>
        <v>23.0832732436745</v>
      </c>
      <c r="W619" s="0" t="n">
        <f aca="false">J619</f>
        <v>363</v>
      </c>
    </row>
    <row r="620" customFormat="false" ht="12.8" hidden="false" customHeight="false" outlineLevel="0" collapsed="false">
      <c r="A620" s="0" t="s">
        <v>74</v>
      </c>
      <c r="B620" s="0" t="s">
        <v>758</v>
      </c>
      <c r="C620" s="0" t="s">
        <v>759</v>
      </c>
      <c r="D620" s="0" t="s">
        <v>29</v>
      </c>
      <c r="E620" s="0" t="s">
        <v>30</v>
      </c>
      <c r="F620" s="0" t="s">
        <v>764</v>
      </c>
      <c r="G620" s="0" t="s">
        <v>15</v>
      </c>
      <c r="H620" s="0" t="n">
        <v>0.92</v>
      </c>
      <c r="I620" s="0" t="n">
        <v>10.4</v>
      </c>
      <c r="J620" s="0" t="n">
        <v>0</v>
      </c>
      <c r="K620" s="0" t="n">
        <f aca="false">I620*SUMIFS(syst_chauffage!$H$3:$H$27,syst_chauffage!$B$3:$B$27,D620,syst_chauffage!$C$3:$C$27,E620)</f>
        <v>3</v>
      </c>
      <c r="L620" s="12" t="n">
        <f aca="false">H620*SUMIFS(syst_chauffage!$K$3:$K$27,syst_chauffage!$B$3:$B$27,D620,syst_chauffage!$C$3:$C$27,E620)</f>
        <v>0.92</v>
      </c>
      <c r="N620" s="0" t="str">
        <f aca="false">A620</f>
        <v>Commerce</v>
      </c>
      <c r="O620" s="0" t="str">
        <f aca="false">B620</f>
        <v>Grand commerce alimentaire</v>
      </c>
      <c r="P620" s="0" t="str">
        <f aca="false">C620</f>
        <v>Grand alimentaire</v>
      </c>
      <c r="Q620" s="0" t="str">
        <f aca="false">D620</f>
        <v>Electrique direct</v>
      </c>
      <c r="R620" s="0" t="str">
        <f aca="false">E620</f>
        <v>Electricité</v>
      </c>
      <c r="S620" s="0" t="str">
        <f aca="false">F620</f>
        <v>0316150602</v>
      </c>
      <c r="T620" s="0" t="str">
        <f aca="false">G620</f>
        <v>1</v>
      </c>
      <c r="U620" s="0" t="n">
        <f aca="false">L620</f>
        <v>0.92</v>
      </c>
      <c r="V620" s="0" t="n">
        <f aca="false">K620</f>
        <v>3</v>
      </c>
      <c r="W620" s="0" t="n">
        <f aca="false">J620</f>
        <v>0</v>
      </c>
    </row>
    <row r="621" customFormat="false" ht="12.8" hidden="false" customHeight="false" outlineLevel="0" collapsed="false">
      <c r="A621" s="0" t="s">
        <v>74</v>
      </c>
      <c r="B621" s="0" t="s">
        <v>758</v>
      </c>
      <c r="C621" s="0" t="s">
        <v>759</v>
      </c>
      <c r="D621" s="0" t="s">
        <v>36</v>
      </c>
      <c r="E621" s="0" t="s">
        <v>30</v>
      </c>
      <c r="F621" s="0" t="s">
        <v>765</v>
      </c>
      <c r="G621" s="0" t="s">
        <v>15</v>
      </c>
      <c r="H621" s="0" t="n">
        <v>3.24147013953488</v>
      </c>
      <c r="I621" s="0" t="n">
        <v>78.6422562573135</v>
      </c>
      <c r="J621" s="0" t="n">
        <v>675</v>
      </c>
      <c r="K621" s="0" t="n">
        <f aca="false">I621*SUMIFS(syst_chauffage!$H$3:$H$27,syst_chauffage!$B$3:$B$27,D621,syst_chauffage!$C$3:$C$27,E621)</f>
        <v>48.6526690301008</v>
      </c>
      <c r="L621" s="12" t="n">
        <f aca="false">H621*SUMIFS(syst_chauffage!$K$3:$K$27,syst_chauffage!$B$3:$B$27,D621,syst_chauffage!$C$3:$C$27,E621)</f>
        <v>2.72345250649794</v>
      </c>
      <c r="N621" s="0" t="str">
        <f aca="false">A621</f>
        <v>Commerce</v>
      </c>
      <c r="O621" s="0" t="str">
        <f aca="false">B621</f>
        <v>Grand commerce alimentaire</v>
      </c>
      <c r="P621" s="0" t="str">
        <f aca="false">C621</f>
        <v>Grand alimentaire</v>
      </c>
      <c r="Q621" s="0" t="str">
        <f aca="false">D621</f>
        <v>PAC</v>
      </c>
      <c r="R621" s="0" t="str">
        <f aca="false">E621</f>
        <v>Electricité</v>
      </c>
      <c r="S621" s="0" t="str">
        <f aca="false">F621</f>
        <v>0316150902</v>
      </c>
      <c r="T621" s="0" t="str">
        <f aca="false">G621</f>
        <v>1</v>
      </c>
      <c r="U621" s="0" t="n">
        <f aca="false">L621</f>
        <v>2.72345250649794</v>
      </c>
      <c r="V621" s="0" t="n">
        <f aca="false">K621</f>
        <v>48.6526690301008</v>
      </c>
      <c r="W621" s="0" t="n">
        <f aca="false">J621</f>
        <v>675</v>
      </c>
    </row>
    <row r="622" customFormat="false" ht="12.8" hidden="false" customHeight="false" outlineLevel="0" collapsed="false">
      <c r="A622" s="0" t="s">
        <v>74</v>
      </c>
      <c r="B622" s="0" t="s">
        <v>758</v>
      </c>
      <c r="C622" s="0" t="s">
        <v>759</v>
      </c>
      <c r="D622" s="0" t="s">
        <v>51</v>
      </c>
      <c r="E622" s="0" t="s">
        <v>57</v>
      </c>
      <c r="F622" s="0" t="s">
        <v>766</v>
      </c>
      <c r="G622" s="0" t="s">
        <v>15</v>
      </c>
      <c r="H622" s="0" t="n">
        <v>1.9807894473911</v>
      </c>
      <c r="I622" s="0" t="n">
        <v>33.5812285422815</v>
      </c>
      <c r="J622" s="0" t="n">
        <v>0</v>
      </c>
      <c r="K622" s="0" t="n">
        <f aca="false">I622*SUMIFS(syst_chauffage!$H$3:$H$27,syst_chauffage!$B$3:$B$27,D622,syst_chauffage!$C$3:$C$27,E622)</f>
        <v>71.1537155634651</v>
      </c>
      <c r="L622" s="12" t="n">
        <f aca="false">H622*SUMIFS(syst_chauffage!$K$3:$K$27,syst_chauffage!$B$3:$B$27,D622,syst_chauffage!$C$3:$C$27,E622)</f>
        <v>1.9807894473911</v>
      </c>
      <c r="N622" s="0" t="str">
        <f aca="false">A622</f>
        <v>Commerce</v>
      </c>
      <c r="O622" s="0" t="str">
        <f aca="false">B622</f>
        <v>Grand commerce alimentaire</v>
      </c>
      <c r="P622" s="0" t="str">
        <f aca="false">C622</f>
        <v>Grand alimentaire</v>
      </c>
      <c r="Q622" s="0" t="str">
        <f aca="false">D622</f>
        <v>Autre système centralisé performant</v>
      </c>
      <c r="R622" s="0" t="str">
        <f aca="false">E622</f>
        <v>Autres</v>
      </c>
      <c r="S622" s="0" t="str">
        <f aca="false">F622</f>
        <v>0316152101</v>
      </c>
      <c r="T622" s="0" t="str">
        <f aca="false">G622</f>
        <v>1</v>
      </c>
      <c r="U622" s="0" t="n">
        <f aca="false">L622</f>
        <v>1.9807894473911</v>
      </c>
      <c r="V622" s="0" t="n">
        <f aca="false">K622</f>
        <v>71.1537155634651</v>
      </c>
      <c r="W622" s="0" t="n">
        <f aca="false">J622</f>
        <v>0</v>
      </c>
    </row>
    <row r="623" customFormat="false" ht="12.8" hidden="false" customHeight="false" outlineLevel="0" collapsed="false">
      <c r="A623" s="0" t="s">
        <v>74</v>
      </c>
      <c r="B623" s="0" t="s">
        <v>758</v>
      </c>
      <c r="C623" s="0" t="s">
        <v>759</v>
      </c>
      <c r="D623" s="0" t="s">
        <v>51</v>
      </c>
      <c r="E623" s="0" t="s">
        <v>58</v>
      </c>
      <c r="F623" s="0" t="s">
        <v>767</v>
      </c>
      <c r="G623" s="0" t="s">
        <v>15</v>
      </c>
      <c r="H623" s="0" t="n">
        <v>2.022</v>
      </c>
      <c r="I623" s="0" t="n">
        <v>32.9731946779084</v>
      </c>
      <c r="J623" s="0" t="n">
        <v>765</v>
      </c>
      <c r="K623" s="0" t="n">
        <f aca="false">I623*SUMIFS(syst_chauffage!$H$3:$H$27,syst_chauffage!$B$3:$B$27,D623,syst_chauffage!$C$3:$C$27,E623)</f>
        <v>70.3647811855221</v>
      </c>
      <c r="L623" s="12" t="n">
        <f aca="false">H623*SUMIFS(syst_chauffage!$K$3:$K$27,syst_chauffage!$B$3:$B$27,D623,syst_chauffage!$C$3:$C$27,E623)</f>
        <v>2.022</v>
      </c>
      <c r="N623" s="0" t="str">
        <f aca="false">A623</f>
        <v>Commerce</v>
      </c>
      <c r="O623" s="0" t="str">
        <f aca="false">B623</f>
        <v>Grand commerce alimentaire</v>
      </c>
      <c r="P623" s="0" t="str">
        <f aca="false">C623</f>
        <v>Grand alimentaire</v>
      </c>
      <c r="Q623" s="0" t="str">
        <f aca="false">D623</f>
        <v>Autre système centralisé performant</v>
      </c>
      <c r="R623" s="0" t="str">
        <f aca="false">E623</f>
        <v>Urbain</v>
      </c>
      <c r="S623" s="0" t="str">
        <f aca="false">F623</f>
        <v>0316152106</v>
      </c>
      <c r="T623" s="0" t="str">
        <f aca="false">G623</f>
        <v>1</v>
      </c>
      <c r="U623" s="0" t="n">
        <f aca="false">L623</f>
        <v>2.022</v>
      </c>
      <c r="V623" s="0" t="n">
        <f aca="false">K623</f>
        <v>70.3647811855221</v>
      </c>
      <c r="W623" s="0" t="n">
        <f aca="false">J623</f>
        <v>765</v>
      </c>
    </row>
    <row r="624" customFormat="false" ht="12.8" hidden="false" customHeight="false" outlineLevel="0" collapsed="false">
      <c r="A624" s="0" t="s">
        <v>74</v>
      </c>
      <c r="B624" s="0" t="s">
        <v>758</v>
      </c>
      <c r="C624" s="0" t="s">
        <v>759</v>
      </c>
      <c r="D624" s="0" t="s">
        <v>27</v>
      </c>
      <c r="E624" s="0" t="s">
        <v>23</v>
      </c>
      <c r="F624" s="0" t="s">
        <v>768</v>
      </c>
      <c r="G624" s="0" t="s">
        <v>15</v>
      </c>
      <c r="H624" s="0" t="n">
        <v>0.757500176377008</v>
      </c>
      <c r="I624" s="0" t="n">
        <v>18.5596836391548</v>
      </c>
      <c r="J624" s="0" t="n">
        <v>836</v>
      </c>
      <c r="K624" s="0" t="n">
        <f aca="false">I624*SUMIFS(syst_chauffage!$H$3:$H$27,syst_chauffage!$B$3:$B$27,D624,syst_chauffage!$C$3:$C$27,E624)</f>
        <v>47.5945110472018</v>
      </c>
      <c r="L624" s="12" t="n">
        <f aca="false">H624*SUMIFS(syst_chauffage!$K$3:$K$27,syst_chauffage!$B$3:$B$27,D624,syst_chauffage!$C$3:$C$27,E624)</f>
        <v>0.757500176377008</v>
      </c>
      <c r="N624" s="0" t="str">
        <f aca="false">A624</f>
        <v>Commerce</v>
      </c>
      <c r="O624" s="0" t="str">
        <f aca="false">B624</f>
        <v>Grand commerce alimentaire</v>
      </c>
      <c r="P624" s="0" t="str">
        <f aca="false">C624</f>
        <v>Grand alimentaire</v>
      </c>
      <c r="Q624" s="0" t="str">
        <f aca="false">D624</f>
        <v>Chaudière condensation fioul</v>
      </c>
      <c r="R624" s="0" t="str">
        <f aca="false">E624</f>
        <v>Fioul</v>
      </c>
      <c r="S624" s="0" t="str">
        <f aca="false">F624</f>
        <v>0316152303</v>
      </c>
      <c r="T624" s="0" t="str">
        <f aca="false">G624</f>
        <v>1</v>
      </c>
      <c r="U624" s="0" t="n">
        <f aca="false">L624</f>
        <v>0.757500176377008</v>
      </c>
      <c r="V624" s="0" t="n">
        <f aca="false">K624</f>
        <v>47.5945110472018</v>
      </c>
      <c r="W624" s="0" t="n">
        <f aca="false">J624</f>
        <v>836</v>
      </c>
    </row>
    <row r="625" customFormat="false" ht="12.8" hidden="false" customHeight="false" outlineLevel="0" collapsed="false">
      <c r="A625" s="0" t="s">
        <v>74</v>
      </c>
      <c r="B625" s="0" t="s">
        <v>758</v>
      </c>
      <c r="C625" s="0" t="s">
        <v>759</v>
      </c>
      <c r="D625" s="0" t="s">
        <v>18</v>
      </c>
      <c r="E625" s="0" t="s">
        <v>14</v>
      </c>
      <c r="F625" s="0" t="s">
        <v>769</v>
      </c>
      <c r="G625" s="0" t="s">
        <v>15</v>
      </c>
      <c r="H625" s="0" t="n">
        <v>0.98678716433266</v>
      </c>
      <c r="I625" s="0" t="n">
        <v>13.6067536288301</v>
      </c>
      <c r="J625" s="0" t="n">
        <v>836</v>
      </c>
      <c r="K625" s="0" t="n">
        <f aca="false">I625*SUMIFS(syst_chauffage!$H$3:$H$27,syst_chauffage!$B$3:$B$27,D625,syst_chauffage!$C$3:$C$27,E625)</f>
        <v>37.0774364992501</v>
      </c>
      <c r="L625" s="12" t="n">
        <f aca="false">H625*SUMIFS(syst_chauffage!$K$3:$K$27,syst_chauffage!$B$3:$B$27,D625,syst_chauffage!$C$3:$C$27,E625)</f>
        <v>0.958611322197493</v>
      </c>
      <c r="N625" s="0" t="str">
        <f aca="false">A625</f>
        <v>Commerce</v>
      </c>
      <c r="O625" s="0" t="str">
        <f aca="false">B625</f>
        <v>Grand commerce alimentaire</v>
      </c>
      <c r="P625" s="0" t="str">
        <f aca="false">C625</f>
        <v>Grand alimentaire</v>
      </c>
      <c r="Q625" s="0" t="str">
        <f aca="false">D625</f>
        <v>Chaudière condensation gaz</v>
      </c>
      <c r="R625" s="0" t="str">
        <f aca="false">E625</f>
        <v>Gaz</v>
      </c>
      <c r="S625" s="0" t="str">
        <f aca="false">F625</f>
        <v>0316152404</v>
      </c>
      <c r="T625" s="0" t="str">
        <f aca="false">G625</f>
        <v>1</v>
      </c>
      <c r="U625" s="0" t="n">
        <f aca="false">L625</f>
        <v>0.958611322197493</v>
      </c>
      <c r="V625" s="0" t="n">
        <f aca="false">K625</f>
        <v>37.0774364992501</v>
      </c>
      <c r="W625" s="0" t="n">
        <f aca="false">J625</f>
        <v>836</v>
      </c>
    </row>
    <row r="626" customFormat="false" ht="12.8" hidden="false" customHeight="false" outlineLevel="0" collapsed="false">
      <c r="A626" s="0" t="s">
        <v>74</v>
      </c>
      <c r="B626" s="0" t="s">
        <v>758</v>
      </c>
      <c r="C626" s="0" t="s">
        <v>759</v>
      </c>
      <c r="D626" s="0" t="s">
        <v>32</v>
      </c>
      <c r="E626" s="0" t="s">
        <v>30</v>
      </c>
      <c r="F626" s="0" t="s">
        <v>770</v>
      </c>
      <c r="G626" s="0" t="s">
        <v>15</v>
      </c>
      <c r="H626" s="0" t="n">
        <v>1</v>
      </c>
      <c r="I626" s="0" t="n">
        <v>12</v>
      </c>
      <c r="J626" s="0" t="n">
        <v>0</v>
      </c>
      <c r="K626" s="0" t="n">
        <f aca="false">I626*SUMIFS(syst_chauffage!$H$3:$H$27,syst_chauffage!$B$3:$B$27,D626,syst_chauffage!$C$3:$C$27,E626)</f>
        <v>12</v>
      </c>
      <c r="L626" s="12" t="n">
        <f aca="false">H626*SUMIFS(syst_chauffage!$K$3:$K$27,syst_chauffage!$B$3:$B$27,D626,syst_chauffage!$C$3:$C$27,E626)</f>
        <v>1</v>
      </c>
      <c r="N626" s="0" t="str">
        <f aca="false">A626</f>
        <v>Commerce</v>
      </c>
      <c r="O626" s="0" t="str">
        <f aca="false">B626</f>
        <v>Grand commerce alimentaire</v>
      </c>
      <c r="P626" s="0" t="str">
        <f aca="false">C626</f>
        <v>Grand alimentaire</v>
      </c>
      <c r="Q626" s="0" t="str">
        <f aca="false">D626</f>
        <v>Electrique direct performant</v>
      </c>
      <c r="R626" s="0" t="str">
        <f aca="false">E626</f>
        <v>Electricité</v>
      </c>
      <c r="S626" s="0" t="str">
        <f aca="false">F626</f>
        <v>0316152602</v>
      </c>
      <c r="T626" s="0" t="str">
        <f aca="false">G626</f>
        <v>1</v>
      </c>
      <c r="U626" s="0" t="n">
        <f aca="false">L626</f>
        <v>1</v>
      </c>
      <c r="V626" s="0" t="n">
        <f aca="false">K626</f>
        <v>12</v>
      </c>
      <c r="W626" s="0" t="n">
        <f aca="false">J626</f>
        <v>0</v>
      </c>
    </row>
    <row r="627" customFormat="false" ht="12.8" hidden="false" customHeight="false" outlineLevel="0" collapsed="false">
      <c r="A627" s="0" t="s">
        <v>74</v>
      </c>
      <c r="B627" s="0" t="s">
        <v>758</v>
      </c>
      <c r="C627" s="0" t="s">
        <v>759</v>
      </c>
      <c r="D627" s="0" t="s">
        <v>38</v>
      </c>
      <c r="E627" s="0" t="s">
        <v>30</v>
      </c>
      <c r="F627" s="0" t="s">
        <v>771</v>
      </c>
      <c r="G627" s="0" t="s">
        <v>15</v>
      </c>
      <c r="H627" s="0" t="n">
        <v>3.36378976744186</v>
      </c>
      <c r="I627" s="0" t="n">
        <v>93.6217336396589</v>
      </c>
      <c r="J627" s="0" t="n">
        <v>720</v>
      </c>
      <c r="K627" s="0" t="n">
        <f aca="false">I627*SUMIFS(syst_chauffage!$H$3:$H$27,syst_chauffage!$B$3:$B$27,D627,syst_chauffage!$C$3:$C$27,E627)</f>
        <v>94.6322680942925</v>
      </c>
      <c r="L627" s="12" t="n">
        <f aca="false">H627*SUMIFS(syst_chauffage!$K$3:$K$27,syst_chauffage!$B$3:$B$27,D627,syst_chauffage!$C$3:$C$27,E627)</f>
        <v>3.00929906818493</v>
      </c>
      <c r="N627" s="0" t="str">
        <f aca="false">A627</f>
        <v>Commerce</v>
      </c>
      <c r="O627" s="0" t="str">
        <f aca="false">B627</f>
        <v>Grand commerce alimentaire</v>
      </c>
      <c r="P627" s="0" t="str">
        <f aca="false">C627</f>
        <v>Grand alimentaire</v>
      </c>
      <c r="Q627" s="0" t="str">
        <f aca="false">D627</f>
        <v>PAC performant</v>
      </c>
      <c r="R627" s="0" t="str">
        <f aca="false">E627</f>
        <v>Electricité</v>
      </c>
      <c r="S627" s="0" t="str">
        <f aca="false">F627</f>
        <v>0316152902</v>
      </c>
      <c r="T627" s="0" t="str">
        <f aca="false">G627</f>
        <v>1</v>
      </c>
      <c r="U627" s="0" t="n">
        <f aca="false">L627</f>
        <v>3.00929906818493</v>
      </c>
      <c r="V627" s="0" t="n">
        <f aca="false">K627</f>
        <v>94.6322680942925</v>
      </c>
      <c r="W627" s="0" t="n">
        <f aca="false">J627</f>
        <v>720</v>
      </c>
    </row>
    <row r="628" customFormat="false" ht="12.8" hidden="false" customHeight="false" outlineLevel="0" collapsed="false">
      <c r="A628" s="0" t="s">
        <v>74</v>
      </c>
      <c r="B628" s="0" t="s">
        <v>758</v>
      </c>
      <c r="C628" s="0" t="s">
        <v>772</v>
      </c>
      <c r="D628" s="0" t="s">
        <v>19</v>
      </c>
      <c r="E628" s="0" t="s">
        <v>57</v>
      </c>
      <c r="F628" s="0" t="s">
        <v>773</v>
      </c>
      <c r="G628" s="0" t="s">
        <v>15</v>
      </c>
      <c r="H628" s="0" t="n">
        <v>1.6213097932998</v>
      </c>
      <c r="I628" s="0" t="n">
        <v>33.3190780220477</v>
      </c>
      <c r="J628" s="0" t="n">
        <v>0</v>
      </c>
      <c r="K628" s="0" t="n">
        <f aca="false">I628*SUMIFS(syst_chauffage!$H$3:$H$27,syst_chauffage!$B$3:$B$27,D628,syst_chauffage!$C$3:$C$27,E628)</f>
        <v>46.3960389350786</v>
      </c>
      <c r="L628" s="12" t="n">
        <f aca="false">H628*SUMIFS(syst_chauffage!$K$3:$K$27,syst_chauffage!$B$3:$B$27,D628,syst_chauffage!$C$3:$C$27,E628)</f>
        <v>1.6213097932998</v>
      </c>
      <c r="N628" s="0" t="str">
        <f aca="false">A628</f>
        <v>Commerce</v>
      </c>
      <c r="O628" s="0" t="str">
        <f aca="false">B628</f>
        <v>Grand commerce alimentaire</v>
      </c>
      <c r="P628" s="0" t="str">
        <f aca="false">C628</f>
        <v>Hypermarché</v>
      </c>
      <c r="Q628" s="0" t="str">
        <f aca="false">D628</f>
        <v>Autre système centralisé</v>
      </c>
      <c r="R628" s="0" t="str">
        <f aca="false">E628</f>
        <v>Autres</v>
      </c>
      <c r="S628" s="0" t="str">
        <f aca="false">F628</f>
        <v>0316410101</v>
      </c>
      <c r="T628" s="0" t="str">
        <f aca="false">G628</f>
        <v>1</v>
      </c>
      <c r="U628" s="0" t="n">
        <f aca="false">L628</f>
        <v>1.6213097932998</v>
      </c>
      <c r="V628" s="0" t="n">
        <f aca="false">K628</f>
        <v>46.3960389350786</v>
      </c>
      <c r="W628" s="0" t="n">
        <f aca="false">J628</f>
        <v>0</v>
      </c>
    </row>
    <row r="629" customFormat="false" ht="12.8" hidden="false" customHeight="false" outlineLevel="0" collapsed="false">
      <c r="A629" s="0" t="s">
        <v>74</v>
      </c>
      <c r="B629" s="0" t="s">
        <v>758</v>
      </c>
      <c r="C629" s="0" t="s">
        <v>772</v>
      </c>
      <c r="D629" s="0" t="s">
        <v>19</v>
      </c>
      <c r="E629" s="0" t="s">
        <v>58</v>
      </c>
      <c r="F629" s="0" t="s">
        <v>774</v>
      </c>
      <c r="G629" s="0" t="s">
        <v>15</v>
      </c>
      <c r="H629" s="0" t="n">
        <v>1.59826510543218</v>
      </c>
      <c r="I629" s="0" t="n">
        <v>33.90455516</v>
      </c>
      <c r="J629" s="0" t="n">
        <v>765</v>
      </c>
      <c r="K629" s="0" t="n">
        <f aca="false">I629*SUMIFS(syst_chauffage!$H$3:$H$27,syst_chauffage!$B$3:$B$27,D629,syst_chauffage!$C$3:$C$27,E629)</f>
        <v>55.7712841142552</v>
      </c>
      <c r="L629" s="12" t="n">
        <f aca="false">H629*SUMIFS(syst_chauffage!$K$3:$K$27,syst_chauffage!$B$3:$B$27,D629,syst_chauffage!$C$3:$C$27,E629)</f>
        <v>1.59826510543218</v>
      </c>
      <c r="N629" s="0" t="str">
        <f aca="false">A629</f>
        <v>Commerce</v>
      </c>
      <c r="O629" s="0" t="str">
        <f aca="false">B629</f>
        <v>Grand commerce alimentaire</v>
      </c>
      <c r="P629" s="0" t="str">
        <f aca="false">C629</f>
        <v>Hypermarché</v>
      </c>
      <c r="Q629" s="0" t="str">
        <f aca="false">D629</f>
        <v>Autre système centralisé</v>
      </c>
      <c r="R629" s="0" t="str">
        <f aca="false">E629</f>
        <v>Urbain</v>
      </c>
      <c r="S629" s="0" t="str">
        <f aca="false">F629</f>
        <v>0316410106</v>
      </c>
      <c r="T629" s="0" t="str">
        <f aca="false">G629</f>
        <v>1</v>
      </c>
      <c r="U629" s="0" t="n">
        <f aca="false">L629</f>
        <v>1.59826510543218</v>
      </c>
      <c r="V629" s="0" t="n">
        <f aca="false">K629</f>
        <v>55.7712841142552</v>
      </c>
      <c r="W629" s="0" t="n">
        <f aca="false">J629</f>
        <v>765</v>
      </c>
    </row>
    <row r="630" customFormat="false" ht="12.8" hidden="false" customHeight="false" outlineLevel="0" collapsed="false">
      <c r="A630" s="0" t="s">
        <v>74</v>
      </c>
      <c r="B630" s="0" t="s">
        <v>758</v>
      </c>
      <c r="C630" s="0" t="s">
        <v>772</v>
      </c>
      <c r="D630" s="0" t="s">
        <v>22</v>
      </c>
      <c r="E630" s="0" t="s">
        <v>23</v>
      </c>
      <c r="F630" s="0" t="s">
        <v>775</v>
      </c>
      <c r="G630" s="0" t="s">
        <v>15</v>
      </c>
      <c r="H630" s="0" t="n">
        <v>0.689377907802488</v>
      </c>
      <c r="I630" s="0" t="n">
        <v>9.11291765914424</v>
      </c>
      <c r="J630" s="0" t="n">
        <v>0</v>
      </c>
      <c r="K630" s="0" t="n">
        <f aca="false">I630*SUMIFS(syst_chauffage!$H$3:$H$27,syst_chauffage!$B$3:$B$27,D630,syst_chauffage!$C$3:$C$27,E630)</f>
        <v>16.0480531133568</v>
      </c>
      <c r="L630" s="12" t="n">
        <f aca="false">H630*SUMIFS(syst_chauffage!$K$3:$K$27,syst_chauffage!$B$3:$B$27,D630,syst_chauffage!$C$3:$C$27,E630)</f>
        <v>0.689377907802488</v>
      </c>
      <c r="N630" s="0" t="str">
        <f aca="false">A630</f>
        <v>Commerce</v>
      </c>
      <c r="O630" s="0" t="str">
        <f aca="false">B630</f>
        <v>Grand commerce alimentaire</v>
      </c>
      <c r="P630" s="0" t="str">
        <f aca="false">C630</f>
        <v>Hypermarché</v>
      </c>
      <c r="Q630" s="0" t="str">
        <f aca="false">D630</f>
        <v>Chaudière fioul</v>
      </c>
      <c r="R630" s="0" t="str">
        <f aca="false">E630</f>
        <v>Fioul</v>
      </c>
      <c r="S630" s="0" t="str">
        <f aca="false">F630</f>
        <v>0316410303</v>
      </c>
      <c r="T630" s="0" t="str">
        <f aca="false">G630</f>
        <v>1</v>
      </c>
      <c r="U630" s="0" t="n">
        <f aca="false">L630</f>
        <v>0.689377907802488</v>
      </c>
      <c r="V630" s="0" t="n">
        <f aca="false">K630</f>
        <v>16.0480531133568</v>
      </c>
      <c r="W630" s="0" t="n">
        <f aca="false">J630</f>
        <v>0</v>
      </c>
    </row>
    <row r="631" customFormat="false" ht="12.8" hidden="false" customHeight="false" outlineLevel="0" collapsed="false">
      <c r="A631" s="0" t="s">
        <v>74</v>
      </c>
      <c r="B631" s="0" t="s">
        <v>758</v>
      </c>
      <c r="C631" s="0" t="s">
        <v>772</v>
      </c>
      <c r="D631" s="0" t="s">
        <v>13</v>
      </c>
      <c r="E631" s="0" t="s">
        <v>14</v>
      </c>
      <c r="F631" s="0" t="s">
        <v>776</v>
      </c>
      <c r="G631" s="0" t="s">
        <v>15</v>
      </c>
      <c r="H631" s="0" t="n">
        <v>0.780741935948798</v>
      </c>
      <c r="I631" s="0" t="n">
        <v>6.83937960630617</v>
      </c>
      <c r="J631" s="0" t="n">
        <v>308</v>
      </c>
      <c r="K631" s="0" t="n">
        <f aca="false">I631*SUMIFS(syst_chauffage!$H$3:$H$27,syst_chauffage!$B$3:$B$27,D631,syst_chauffage!$C$3:$C$27,E631)</f>
        <v>13.812754538434</v>
      </c>
      <c r="L631" s="12" t="n">
        <f aca="false">H631*SUMIFS(syst_chauffage!$K$3:$K$27,syst_chauffage!$B$3:$B$27,D631,syst_chauffage!$C$3:$C$27,E631)</f>
        <v>0.780741935948798</v>
      </c>
      <c r="N631" s="0" t="str">
        <f aca="false">A631</f>
        <v>Commerce</v>
      </c>
      <c r="O631" s="0" t="str">
        <f aca="false">B631</f>
        <v>Grand commerce alimentaire</v>
      </c>
      <c r="P631" s="0" t="str">
        <f aca="false">C631</f>
        <v>Hypermarché</v>
      </c>
      <c r="Q631" s="0" t="str">
        <f aca="false">D631</f>
        <v>Chaudière gaz</v>
      </c>
      <c r="R631" s="0" t="str">
        <f aca="false">E631</f>
        <v>Gaz</v>
      </c>
      <c r="S631" s="0" t="str">
        <f aca="false">F631</f>
        <v>0316410404</v>
      </c>
      <c r="T631" s="0" t="str">
        <f aca="false">G631</f>
        <v>1</v>
      </c>
      <c r="U631" s="0" t="n">
        <f aca="false">L631</f>
        <v>0.780741935948798</v>
      </c>
      <c r="V631" s="0" t="n">
        <f aca="false">K631</f>
        <v>13.812754538434</v>
      </c>
      <c r="W631" s="0" t="n">
        <f aca="false">J631</f>
        <v>308</v>
      </c>
    </row>
    <row r="632" customFormat="false" ht="12.8" hidden="false" customHeight="false" outlineLevel="0" collapsed="false">
      <c r="A632" s="0" t="s">
        <v>74</v>
      </c>
      <c r="B632" s="0" t="s">
        <v>758</v>
      </c>
      <c r="C632" s="0" t="s">
        <v>772</v>
      </c>
      <c r="D632" s="0" t="s">
        <v>29</v>
      </c>
      <c r="E632" s="0" t="s">
        <v>30</v>
      </c>
      <c r="F632" s="0" t="s">
        <v>777</v>
      </c>
      <c r="G632" s="0" t="s">
        <v>15</v>
      </c>
      <c r="H632" s="0" t="n">
        <v>0.92</v>
      </c>
      <c r="I632" s="0" t="n">
        <v>10.4</v>
      </c>
      <c r="J632" s="0" t="n">
        <v>0</v>
      </c>
      <c r="K632" s="0" t="n">
        <f aca="false">I632*SUMIFS(syst_chauffage!$H$3:$H$27,syst_chauffage!$B$3:$B$27,D632,syst_chauffage!$C$3:$C$27,E632)</f>
        <v>3</v>
      </c>
      <c r="L632" s="12" t="n">
        <f aca="false">H632*SUMIFS(syst_chauffage!$K$3:$K$27,syst_chauffage!$B$3:$B$27,D632,syst_chauffage!$C$3:$C$27,E632)</f>
        <v>0.92</v>
      </c>
      <c r="N632" s="0" t="str">
        <f aca="false">A632</f>
        <v>Commerce</v>
      </c>
      <c r="O632" s="0" t="str">
        <f aca="false">B632</f>
        <v>Grand commerce alimentaire</v>
      </c>
      <c r="P632" s="0" t="str">
        <f aca="false">C632</f>
        <v>Hypermarché</v>
      </c>
      <c r="Q632" s="0" t="str">
        <f aca="false">D632</f>
        <v>Electrique direct</v>
      </c>
      <c r="R632" s="0" t="str">
        <f aca="false">E632</f>
        <v>Electricité</v>
      </c>
      <c r="S632" s="0" t="str">
        <f aca="false">F632</f>
        <v>0316410602</v>
      </c>
      <c r="T632" s="0" t="str">
        <f aca="false">G632</f>
        <v>1</v>
      </c>
      <c r="U632" s="0" t="n">
        <f aca="false">L632</f>
        <v>0.92</v>
      </c>
      <c r="V632" s="0" t="n">
        <f aca="false">K632</f>
        <v>3</v>
      </c>
      <c r="W632" s="0" t="n">
        <f aca="false">J632</f>
        <v>0</v>
      </c>
    </row>
    <row r="633" customFormat="false" ht="12.8" hidden="false" customHeight="false" outlineLevel="0" collapsed="false">
      <c r="A633" s="0" t="s">
        <v>74</v>
      </c>
      <c r="B633" s="0" t="s">
        <v>758</v>
      </c>
      <c r="C633" s="0" t="s">
        <v>772</v>
      </c>
      <c r="D633" s="0" t="s">
        <v>42</v>
      </c>
      <c r="E633" s="0" t="s">
        <v>30</v>
      </c>
      <c r="F633" s="0" t="s">
        <v>778</v>
      </c>
      <c r="G633" s="0" t="s">
        <v>15</v>
      </c>
      <c r="H633" s="0" t="n">
        <v>2.80410195348837</v>
      </c>
      <c r="I633" s="0" t="n">
        <v>37.7982980321341</v>
      </c>
      <c r="J633" s="0" t="n">
        <v>558</v>
      </c>
      <c r="K633" s="0" t="n">
        <f aca="false">I633*SUMIFS(syst_chauffage!$H$3:$H$27,syst_chauffage!$B$3:$B$27,D633,syst_chauffage!$C$3:$C$27,E633)</f>
        <v>34.1202301598612</v>
      </c>
      <c r="L633" s="12" t="n">
        <f aca="false">H633*SUMIFS(syst_chauffage!$K$3:$K$27,syst_chauffage!$B$3:$B$27,D633,syst_chauffage!$C$3:$C$27,E633)</f>
        <v>2.49996610303434</v>
      </c>
      <c r="N633" s="0" t="str">
        <f aca="false">A633</f>
        <v>Commerce</v>
      </c>
      <c r="O633" s="0" t="str">
        <f aca="false">B633</f>
        <v>Grand commerce alimentaire</v>
      </c>
      <c r="P633" s="0" t="str">
        <f aca="false">C633</f>
        <v>Hypermarché</v>
      </c>
      <c r="Q633" s="0" t="str">
        <f aca="false">D633</f>
        <v>Rooftop</v>
      </c>
      <c r="R633" s="0" t="str">
        <f aca="false">E633</f>
        <v>Electricité</v>
      </c>
      <c r="S633" s="0" t="str">
        <f aca="false">F633</f>
        <v>0316411002</v>
      </c>
      <c r="T633" s="0" t="str">
        <f aca="false">G633</f>
        <v>1</v>
      </c>
      <c r="U633" s="0" t="n">
        <f aca="false">L633</f>
        <v>2.49996610303434</v>
      </c>
      <c r="V633" s="0" t="n">
        <f aca="false">K633</f>
        <v>34.1202301598612</v>
      </c>
      <c r="W633" s="0" t="n">
        <f aca="false">J633</f>
        <v>558</v>
      </c>
    </row>
    <row r="634" customFormat="false" ht="12.8" hidden="false" customHeight="false" outlineLevel="0" collapsed="false">
      <c r="A634" s="0" t="s">
        <v>74</v>
      </c>
      <c r="B634" s="0" t="s">
        <v>758</v>
      </c>
      <c r="C634" s="0" t="s">
        <v>772</v>
      </c>
      <c r="D634" s="0" t="s">
        <v>51</v>
      </c>
      <c r="E634" s="0" t="s">
        <v>57</v>
      </c>
      <c r="F634" s="0" t="s">
        <v>779</v>
      </c>
      <c r="G634" s="0" t="s">
        <v>15</v>
      </c>
      <c r="H634" s="0" t="n">
        <v>1.87074206919208</v>
      </c>
      <c r="I634" s="0" t="n">
        <v>39.6655690738663</v>
      </c>
      <c r="J634" s="0" t="n">
        <v>0</v>
      </c>
      <c r="K634" s="0" t="n">
        <f aca="false">I634*SUMIFS(syst_chauffage!$H$3:$H$27,syst_chauffage!$B$3:$B$27,D634,syst_chauffage!$C$3:$C$27,E634)</f>
        <v>84.0455439559422</v>
      </c>
      <c r="L634" s="12" t="n">
        <f aca="false">H634*SUMIFS(syst_chauffage!$K$3:$K$27,syst_chauffage!$B$3:$B$27,D634,syst_chauffage!$C$3:$C$27,E634)</f>
        <v>1.87074206919208</v>
      </c>
      <c r="N634" s="0" t="str">
        <f aca="false">A634</f>
        <v>Commerce</v>
      </c>
      <c r="O634" s="0" t="str">
        <f aca="false">B634</f>
        <v>Grand commerce alimentaire</v>
      </c>
      <c r="P634" s="0" t="str">
        <f aca="false">C634</f>
        <v>Hypermarché</v>
      </c>
      <c r="Q634" s="0" t="str">
        <f aca="false">D634</f>
        <v>Autre système centralisé performant</v>
      </c>
      <c r="R634" s="0" t="str">
        <f aca="false">E634</f>
        <v>Autres</v>
      </c>
      <c r="S634" s="0" t="str">
        <f aca="false">F634</f>
        <v>0316412101</v>
      </c>
      <c r="T634" s="0" t="str">
        <f aca="false">G634</f>
        <v>1</v>
      </c>
      <c r="U634" s="0" t="n">
        <f aca="false">L634</f>
        <v>1.87074206919208</v>
      </c>
      <c r="V634" s="0" t="n">
        <f aca="false">K634</f>
        <v>84.0455439559422</v>
      </c>
      <c r="W634" s="0" t="n">
        <f aca="false">J634</f>
        <v>0</v>
      </c>
    </row>
    <row r="635" customFormat="false" ht="12.8" hidden="false" customHeight="false" outlineLevel="0" collapsed="false">
      <c r="A635" s="0" t="s">
        <v>74</v>
      </c>
      <c r="B635" s="0" t="s">
        <v>758</v>
      </c>
      <c r="C635" s="0" t="s">
        <v>772</v>
      </c>
      <c r="D635" s="0" t="s">
        <v>51</v>
      </c>
      <c r="E635" s="0" t="s">
        <v>58</v>
      </c>
      <c r="F635" s="0" t="s">
        <v>780</v>
      </c>
      <c r="G635" s="0" t="s">
        <v>15</v>
      </c>
      <c r="H635" s="0" t="n">
        <v>1.84415204472944</v>
      </c>
      <c r="I635" s="0" t="n">
        <v>40.3625656666667</v>
      </c>
      <c r="J635" s="0" t="n">
        <v>765</v>
      </c>
      <c r="K635" s="0" t="n">
        <f aca="false">I635*SUMIFS(syst_chauffage!$H$3:$H$27,syst_chauffage!$B$3:$B$27,D635,syst_chauffage!$C$3:$C$27,E635)</f>
        <v>86.1336952322699</v>
      </c>
      <c r="L635" s="12" t="n">
        <f aca="false">H635*SUMIFS(syst_chauffage!$K$3:$K$27,syst_chauffage!$B$3:$B$27,D635,syst_chauffage!$C$3:$C$27,E635)</f>
        <v>1.84415204472944</v>
      </c>
      <c r="N635" s="0" t="str">
        <f aca="false">A635</f>
        <v>Commerce</v>
      </c>
      <c r="O635" s="0" t="str">
        <f aca="false">B635</f>
        <v>Grand commerce alimentaire</v>
      </c>
      <c r="P635" s="0" t="str">
        <f aca="false">C635</f>
        <v>Hypermarché</v>
      </c>
      <c r="Q635" s="0" t="str">
        <f aca="false">D635</f>
        <v>Autre système centralisé performant</v>
      </c>
      <c r="R635" s="0" t="str">
        <f aca="false">E635</f>
        <v>Urbain</v>
      </c>
      <c r="S635" s="0" t="str">
        <f aca="false">F635</f>
        <v>0316412106</v>
      </c>
      <c r="T635" s="0" t="str">
        <f aca="false">G635</f>
        <v>1</v>
      </c>
      <c r="U635" s="0" t="n">
        <f aca="false">L635</f>
        <v>1.84415204472944</v>
      </c>
      <c r="V635" s="0" t="n">
        <f aca="false">K635</f>
        <v>86.1336952322699</v>
      </c>
      <c r="W635" s="0" t="n">
        <f aca="false">J635</f>
        <v>765</v>
      </c>
    </row>
    <row r="636" customFormat="false" ht="12.8" hidden="false" customHeight="false" outlineLevel="0" collapsed="false">
      <c r="A636" s="0" t="s">
        <v>74</v>
      </c>
      <c r="B636" s="0" t="s">
        <v>758</v>
      </c>
      <c r="C636" s="0" t="s">
        <v>772</v>
      </c>
      <c r="D636" s="0" t="s">
        <v>27</v>
      </c>
      <c r="E636" s="0" t="s">
        <v>23</v>
      </c>
      <c r="F636" s="0" t="s">
        <v>781</v>
      </c>
      <c r="G636" s="0" t="s">
        <v>15</v>
      </c>
      <c r="H636" s="0" t="n">
        <v>0.761583138885597</v>
      </c>
      <c r="I636" s="0" t="n">
        <v>10.8487114989812</v>
      </c>
      <c r="J636" s="0" t="n">
        <v>693</v>
      </c>
      <c r="K636" s="0" t="n">
        <f aca="false">I636*SUMIFS(syst_chauffage!$H$3:$H$27,syst_chauffage!$B$3:$B$27,D636,syst_chauffage!$C$3:$C$27,E636)</f>
        <v>27.8204698595649</v>
      </c>
      <c r="L636" s="12" t="n">
        <f aca="false">H636*SUMIFS(syst_chauffage!$K$3:$K$27,syst_chauffage!$B$3:$B$27,D636,syst_chauffage!$C$3:$C$27,E636)</f>
        <v>0.761583138885597</v>
      </c>
      <c r="N636" s="0" t="str">
        <f aca="false">A636</f>
        <v>Commerce</v>
      </c>
      <c r="O636" s="0" t="str">
        <f aca="false">B636</f>
        <v>Grand commerce alimentaire</v>
      </c>
      <c r="P636" s="0" t="str">
        <f aca="false">C636</f>
        <v>Hypermarché</v>
      </c>
      <c r="Q636" s="0" t="str">
        <f aca="false">D636</f>
        <v>Chaudière condensation fioul</v>
      </c>
      <c r="R636" s="0" t="str">
        <f aca="false">E636</f>
        <v>Fioul</v>
      </c>
      <c r="S636" s="0" t="str">
        <f aca="false">F636</f>
        <v>0316412303</v>
      </c>
      <c r="T636" s="0" t="str">
        <f aca="false">G636</f>
        <v>1</v>
      </c>
      <c r="U636" s="0" t="n">
        <f aca="false">L636</f>
        <v>0.761583138885597</v>
      </c>
      <c r="V636" s="0" t="n">
        <f aca="false">K636</f>
        <v>27.8204698595649</v>
      </c>
      <c r="W636" s="0" t="n">
        <f aca="false">J636</f>
        <v>693</v>
      </c>
    </row>
    <row r="637" customFormat="false" ht="12.8" hidden="false" customHeight="false" outlineLevel="0" collapsed="false">
      <c r="A637" s="0" t="s">
        <v>74</v>
      </c>
      <c r="B637" s="0" t="s">
        <v>758</v>
      </c>
      <c r="C637" s="0" t="s">
        <v>772</v>
      </c>
      <c r="D637" s="0" t="s">
        <v>18</v>
      </c>
      <c r="E637" s="0" t="s">
        <v>14</v>
      </c>
      <c r="F637" s="0" t="s">
        <v>782</v>
      </c>
      <c r="G637" s="0" t="s">
        <v>15</v>
      </c>
      <c r="H637" s="0" t="n">
        <v>0.989367103465403</v>
      </c>
      <c r="I637" s="0" t="n">
        <v>8.14211857893592</v>
      </c>
      <c r="J637" s="0" t="n">
        <v>693</v>
      </c>
      <c r="K637" s="0" t="n">
        <f aca="false">I637*SUMIFS(syst_chauffage!$H$3:$H$27,syst_chauffage!$B$3:$B$27,D637,syst_chauffage!$C$3:$C$27,E637)</f>
        <v>22.1866944030071</v>
      </c>
      <c r="L637" s="12" t="n">
        <f aca="false">H637*SUMIFS(syst_chauffage!$K$3:$K$27,syst_chauffage!$B$3:$B$27,D637,syst_chauffage!$C$3:$C$27,E637)</f>
        <v>0.961117596045209</v>
      </c>
      <c r="N637" s="0" t="str">
        <f aca="false">A637</f>
        <v>Commerce</v>
      </c>
      <c r="O637" s="0" t="str">
        <f aca="false">B637</f>
        <v>Grand commerce alimentaire</v>
      </c>
      <c r="P637" s="0" t="str">
        <f aca="false">C637</f>
        <v>Hypermarché</v>
      </c>
      <c r="Q637" s="0" t="str">
        <f aca="false">D637</f>
        <v>Chaudière condensation gaz</v>
      </c>
      <c r="R637" s="0" t="str">
        <f aca="false">E637</f>
        <v>Gaz</v>
      </c>
      <c r="S637" s="0" t="str">
        <f aca="false">F637</f>
        <v>0316412404</v>
      </c>
      <c r="T637" s="0" t="str">
        <f aca="false">G637</f>
        <v>1</v>
      </c>
      <c r="U637" s="0" t="n">
        <f aca="false">L637</f>
        <v>0.961117596045209</v>
      </c>
      <c r="V637" s="0" t="n">
        <f aca="false">K637</f>
        <v>22.1866944030071</v>
      </c>
      <c r="W637" s="0" t="n">
        <f aca="false">J637</f>
        <v>693</v>
      </c>
    </row>
    <row r="638" customFormat="false" ht="12.8" hidden="false" customHeight="false" outlineLevel="0" collapsed="false">
      <c r="A638" s="0" t="s">
        <v>74</v>
      </c>
      <c r="B638" s="0" t="s">
        <v>758</v>
      </c>
      <c r="C638" s="0" t="s">
        <v>772</v>
      </c>
      <c r="D638" s="0" t="s">
        <v>32</v>
      </c>
      <c r="E638" s="0" t="s">
        <v>30</v>
      </c>
      <c r="F638" s="0" t="s">
        <v>783</v>
      </c>
      <c r="G638" s="0" t="s">
        <v>15</v>
      </c>
      <c r="H638" s="0" t="n">
        <v>1</v>
      </c>
      <c r="I638" s="0" t="n">
        <v>12</v>
      </c>
      <c r="J638" s="0" t="n">
        <v>0</v>
      </c>
      <c r="K638" s="0" t="n">
        <f aca="false">I638*SUMIFS(syst_chauffage!$H$3:$H$27,syst_chauffage!$B$3:$B$27,D638,syst_chauffage!$C$3:$C$27,E638)</f>
        <v>12</v>
      </c>
      <c r="L638" s="12" t="n">
        <f aca="false">H638*SUMIFS(syst_chauffage!$K$3:$K$27,syst_chauffage!$B$3:$B$27,D638,syst_chauffage!$C$3:$C$27,E638)</f>
        <v>1</v>
      </c>
      <c r="N638" s="0" t="str">
        <f aca="false">A638</f>
        <v>Commerce</v>
      </c>
      <c r="O638" s="0" t="str">
        <f aca="false">B638</f>
        <v>Grand commerce alimentaire</v>
      </c>
      <c r="P638" s="0" t="str">
        <f aca="false">C638</f>
        <v>Hypermarché</v>
      </c>
      <c r="Q638" s="0" t="str">
        <f aca="false">D638</f>
        <v>Electrique direct performant</v>
      </c>
      <c r="R638" s="0" t="str">
        <f aca="false">E638</f>
        <v>Electricité</v>
      </c>
      <c r="S638" s="0" t="str">
        <f aca="false">F638</f>
        <v>0316412602</v>
      </c>
      <c r="T638" s="0" t="str">
        <f aca="false">G638</f>
        <v>1</v>
      </c>
      <c r="U638" s="0" t="n">
        <f aca="false">L638</f>
        <v>1</v>
      </c>
      <c r="V638" s="0" t="n">
        <f aca="false">K638</f>
        <v>12</v>
      </c>
      <c r="W638" s="0" t="n">
        <f aca="false">J638</f>
        <v>0</v>
      </c>
    </row>
    <row r="639" customFormat="false" ht="12.8" hidden="false" customHeight="false" outlineLevel="0" collapsed="false">
      <c r="A639" s="0" t="s">
        <v>74</v>
      </c>
      <c r="B639" s="0" t="s">
        <v>758</v>
      </c>
      <c r="C639" s="0" t="s">
        <v>772</v>
      </c>
      <c r="D639" s="0" t="s">
        <v>46</v>
      </c>
      <c r="E639" s="0" t="s">
        <v>30</v>
      </c>
      <c r="F639" s="0" t="s">
        <v>784</v>
      </c>
      <c r="G639" s="0" t="s">
        <v>15</v>
      </c>
      <c r="H639" s="0" t="n">
        <v>3.32861023255814</v>
      </c>
      <c r="I639" s="0" t="n">
        <v>44.9979738477787</v>
      </c>
      <c r="J639" s="0" t="n">
        <v>603</v>
      </c>
      <c r="K639" s="0" t="n">
        <f aca="false">I639*SUMIFS(syst_chauffage!$H$3:$H$27,syst_chauffage!$B$3:$B$27,D639,syst_chauffage!$C$3:$C$27,E639)</f>
        <v>78.067321530388</v>
      </c>
      <c r="L639" s="12" t="n">
        <f aca="false">H639*SUMIFS(syst_chauffage!$K$3:$K$27,syst_chauffage!$B$3:$B$27,D639,syst_chauffage!$C$3:$C$27,E639)</f>
        <v>3.00077723502174</v>
      </c>
      <c r="N639" s="0" t="str">
        <f aca="false">A639</f>
        <v>Commerce</v>
      </c>
      <c r="O639" s="0" t="str">
        <f aca="false">B639</f>
        <v>Grand commerce alimentaire</v>
      </c>
      <c r="P639" s="0" t="str">
        <f aca="false">C639</f>
        <v>Hypermarché</v>
      </c>
      <c r="Q639" s="0" t="str">
        <f aca="false">D639</f>
        <v>Rooftop performant</v>
      </c>
      <c r="R639" s="0" t="str">
        <f aca="false">E639</f>
        <v>Electricité</v>
      </c>
      <c r="S639" s="0" t="str">
        <f aca="false">F639</f>
        <v>0316413002</v>
      </c>
      <c r="T639" s="0" t="str">
        <f aca="false">G639</f>
        <v>1</v>
      </c>
      <c r="U639" s="0" t="n">
        <f aca="false">L639</f>
        <v>3.00077723502174</v>
      </c>
      <c r="V639" s="0" t="n">
        <f aca="false">K639</f>
        <v>78.067321530388</v>
      </c>
      <c r="W639" s="0" t="n">
        <f aca="false">J639</f>
        <v>603</v>
      </c>
    </row>
    <row r="640" customFormat="false" ht="12.8" hidden="false" customHeight="false" outlineLevel="0" collapsed="false">
      <c r="A640" s="0" t="s">
        <v>74</v>
      </c>
      <c r="B640" s="0" t="s">
        <v>758</v>
      </c>
      <c r="C640" s="0" t="s">
        <v>785</v>
      </c>
      <c r="D640" s="0" t="s">
        <v>19</v>
      </c>
      <c r="E640" s="0" t="s">
        <v>57</v>
      </c>
      <c r="F640" s="0" t="s">
        <v>786</v>
      </c>
      <c r="G640" s="0" t="s">
        <v>15</v>
      </c>
      <c r="H640" s="0" t="n">
        <v>1.61776753908253</v>
      </c>
      <c r="I640" s="0" t="n">
        <v>35.3177186753675</v>
      </c>
      <c r="J640" s="0" t="n">
        <v>0</v>
      </c>
      <c r="K640" s="0" t="n">
        <f aca="false">I640*SUMIFS(syst_chauffage!$H$3:$H$27,syst_chauffage!$B$3:$B$27,D640,syst_chauffage!$C$3:$C$27,E640)</f>
        <v>49.1790994239462</v>
      </c>
      <c r="L640" s="12" t="n">
        <f aca="false">H640*SUMIFS(syst_chauffage!$K$3:$K$27,syst_chauffage!$B$3:$B$27,D640,syst_chauffage!$C$3:$C$27,E640)</f>
        <v>1.61776753908253</v>
      </c>
      <c r="N640" s="0" t="str">
        <f aca="false">A640</f>
        <v>Commerce</v>
      </c>
      <c r="O640" s="0" t="str">
        <f aca="false">B640</f>
        <v>Grand commerce alimentaire</v>
      </c>
      <c r="P640" s="0" t="str">
        <f aca="false">C640</f>
        <v>Superette</v>
      </c>
      <c r="Q640" s="0" t="str">
        <f aca="false">D640</f>
        <v>Autre système centralisé</v>
      </c>
      <c r="R640" s="0" t="str">
        <f aca="false">E640</f>
        <v>Autres</v>
      </c>
      <c r="S640" s="0" t="str">
        <f aca="false">F640</f>
        <v>0316920101</v>
      </c>
      <c r="T640" s="0" t="str">
        <f aca="false">G640</f>
        <v>1</v>
      </c>
      <c r="U640" s="0" t="n">
        <f aca="false">L640</f>
        <v>1.61776753908253</v>
      </c>
      <c r="V640" s="0" t="n">
        <f aca="false">K640</f>
        <v>49.1790994239462</v>
      </c>
      <c r="W640" s="0" t="n">
        <f aca="false">J640</f>
        <v>0</v>
      </c>
    </row>
    <row r="641" customFormat="false" ht="12.8" hidden="false" customHeight="false" outlineLevel="0" collapsed="false">
      <c r="A641" s="0" t="s">
        <v>74</v>
      </c>
      <c r="B641" s="0" t="s">
        <v>758</v>
      </c>
      <c r="C641" s="0" t="s">
        <v>785</v>
      </c>
      <c r="D641" s="0" t="s">
        <v>19</v>
      </c>
      <c r="E641" s="0" t="s">
        <v>58</v>
      </c>
      <c r="F641" s="0" t="s">
        <v>787</v>
      </c>
      <c r="G641" s="0" t="s">
        <v>15</v>
      </c>
      <c r="H641" s="0" t="n">
        <v>1.61287673782179</v>
      </c>
      <c r="I641" s="0" t="n">
        <v>35.2404662636747</v>
      </c>
      <c r="J641" s="0" t="n">
        <v>765</v>
      </c>
      <c r="K641" s="0" t="n">
        <f aca="false">I641*SUMIFS(syst_chauffage!$H$3:$H$27,syst_chauffage!$B$3:$B$27,D641,syst_chauffage!$C$3:$C$27,E641)</f>
        <v>57.9687905367058</v>
      </c>
      <c r="L641" s="12" t="n">
        <f aca="false">H641*SUMIFS(syst_chauffage!$K$3:$K$27,syst_chauffage!$B$3:$B$27,D641,syst_chauffage!$C$3:$C$27,E641)</f>
        <v>1.61287673782179</v>
      </c>
      <c r="N641" s="0" t="str">
        <f aca="false">A641</f>
        <v>Commerce</v>
      </c>
      <c r="O641" s="0" t="str">
        <f aca="false">B641</f>
        <v>Grand commerce alimentaire</v>
      </c>
      <c r="P641" s="0" t="str">
        <f aca="false">C641</f>
        <v>Superette</v>
      </c>
      <c r="Q641" s="0" t="str">
        <f aca="false">D641</f>
        <v>Autre système centralisé</v>
      </c>
      <c r="R641" s="0" t="str">
        <f aca="false">E641</f>
        <v>Urbain</v>
      </c>
      <c r="S641" s="0" t="str">
        <f aca="false">F641</f>
        <v>0316920106</v>
      </c>
      <c r="T641" s="0" t="str">
        <f aca="false">G641</f>
        <v>1</v>
      </c>
      <c r="U641" s="0" t="n">
        <f aca="false">L641</f>
        <v>1.61287673782179</v>
      </c>
      <c r="V641" s="0" t="n">
        <f aca="false">K641</f>
        <v>57.9687905367058</v>
      </c>
      <c r="W641" s="0" t="n">
        <f aca="false">J641</f>
        <v>765</v>
      </c>
    </row>
    <row r="642" customFormat="false" ht="12.8" hidden="false" customHeight="false" outlineLevel="0" collapsed="false">
      <c r="A642" s="0" t="s">
        <v>74</v>
      </c>
      <c r="B642" s="0" t="s">
        <v>758</v>
      </c>
      <c r="C642" s="0" t="s">
        <v>785</v>
      </c>
      <c r="D642" s="0" t="s">
        <v>22</v>
      </c>
      <c r="E642" s="0" t="s">
        <v>23</v>
      </c>
      <c r="F642" s="0" t="s">
        <v>788</v>
      </c>
      <c r="G642" s="0" t="s">
        <v>15</v>
      </c>
      <c r="H642" s="0" t="n">
        <v>0.676713726052445</v>
      </c>
      <c r="I642" s="0" t="n">
        <v>24.6515226857354</v>
      </c>
      <c r="J642" s="0" t="n">
        <v>0</v>
      </c>
      <c r="K642" s="0" t="n">
        <f aca="false">I642*SUMIFS(syst_chauffage!$H$3:$H$27,syst_chauffage!$B$3:$B$27,D642,syst_chauffage!$C$3:$C$27,E642)</f>
        <v>43.4118863116066</v>
      </c>
      <c r="L642" s="12" t="n">
        <f aca="false">H642*SUMIFS(syst_chauffage!$K$3:$K$27,syst_chauffage!$B$3:$B$27,D642,syst_chauffage!$C$3:$C$27,E642)</f>
        <v>0.676713726052445</v>
      </c>
      <c r="N642" s="0" t="str">
        <f aca="false">A642</f>
        <v>Commerce</v>
      </c>
      <c r="O642" s="0" t="str">
        <f aca="false">B642</f>
        <v>Grand commerce alimentaire</v>
      </c>
      <c r="P642" s="0" t="str">
        <f aca="false">C642</f>
        <v>Superette</v>
      </c>
      <c r="Q642" s="0" t="str">
        <f aca="false">D642</f>
        <v>Chaudière fioul</v>
      </c>
      <c r="R642" s="0" t="str">
        <f aca="false">E642</f>
        <v>Fioul</v>
      </c>
      <c r="S642" s="0" t="str">
        <f aca="false">F642</f>
        <v>0316920303</v>
      </c>
      <c r="T642" s="0" t="str">
        <f aca="false">G642</f>
        <v>1</v>
      </c>
      <c r="U642" s="0" t="n">
        <f aca="false">L642</f>
        <v>0.676713726052445</v>
      </c>
      <c r="V642" s="0" t="n">
        <f aca="false">K642</f>
        <v>43.4118863116066</v>
      </c>
      <c r="W642" s="0" t="n">
        <f aca="false">J642</f>
        <v>0</v>
      </c>
    </row>
    <row r="643" customFormat="false" ht="12.8" hidden="false" customHeight="false" outlineLevel="0" collapsed="false">
      <c r="A643" s="0" t="s">
        <v>74</v>
      </c>
      <c r="B643" s="0" t="s">
        <v>758</v>
      </c>
      <c r="C643" s="0" t="s">
        <v>785</v>
      </c>
      <c r="D643" s="0" t="s">
        <v>13</v>
      </c>
      <c r="E643" s="0" t="s">
        <v>14</v>
      </c>
      <c r="F643" s="0" t="s">
        <v>789</v>
      </c>
      <c r="G643" s="0" t="s">
        <v>15</v>
      </c>
      <c r="H643" s="0" t="n">
        <v>0.768067172881546</v>
      </c>
      <c r="I643" s="0" t="n">
        <v>16.92490257188</v>
      </c>
      <c r="J643" s="0" t="n">
        <v>308</v>
      </c>
      <c r="K643" s="0" t="n">
        <f aca="false">I643*SUMIFS(syst_chauffage!$H$3:$H$27,syst_chauffage!$B$3:$B$27,D643,syst_chauffage!$C$3:$C$27,E643)</f>
        <v>34.1813933820451</v>
      </c>
      <c r="L643" s="12" t="n">
        <f aca="false">H643*SUMIFS(syst_chauffage!$K$3:$K$27,syst_chauffage!$B$3:$B$27,D643,syst_chauffage!$C$3:$C$27,E643)</f>
        <v>0.768067172881546</v>
      </c>
      <c r="N643" s="0" t="str">
        <f aca="false">A643</f>
        <v>Commerce</v>
      </c>
      <c r="O643" s="0" t="str">
        <f aca="false">B643</f>
        <v>Grand commerce alimentaire</v>
      </c>
      <c r="P643" s="0" t="str">
        <f aca="false">C643</f>
        <v>Superette</v>
      </c>
      <c r="Q643" s="0" t="str">
        <f aca="false">D643</f>
        <v>Chaudière gaz</v>
      </c>
      <c r="R643" s="0" t="str">
        <f aca="false">E643</f>
        <v>Gaz</v>
      </c>
      <c r="S643" s="0" t="str">
        <f aca="false">F643</f>
        <v>0316920404</v>
      </c>
      <c r="T643" s="0" t="str">
        <f aca="false">G643</f>
        <v>1</v>
      </c>
      <c r="U643" s="0" t="n">
        <f aca="false">L643</f>
        <v>0.768067172881546</v>
      </c>
      <c r="V643" s="0" t="n">
        <f aca="false">K643</f>
        <v>34.1813933820451</v>
      </c>
      <c r="W643" s="0" t="n">
        <f aca="false">J643</f>
        <v>308</v>
      </c>
    </row>
    <row r="644" customFormat="false" ht="12.8" hidden="false" customHeight="false" outlineLevel="0" collapsed="false">
      <c r="A644" s="0" t="s">
        <v>74</v>
      </c>
      <c r="B644" s="0" t="s">
        <v>758</v>
      </c>
      <c r="C644" s="0" t="s">
        <v>785</v>
      </c>
      <c r="D644" s="0" t="s">
        <v>29</v>
      </c>
      <c r="E644" s="0" t="s">
        <v>30</v>
      </c>
      <c r="F644" s="0" t="s">
        <v>790</v>
      </c>
      <c r="G644" s="0" t="s">
        <v>15</v>
      </c>
      <c r="H644" s="0" t="n">
        <v>0.92</v>
      </c>
      <c r="I644" s="0" t="n">
        <v>10.4</v>
      </c>
      <c r="J644" s="0" t="n">
        <v>0</v>
      </c>
      <c r="K644" s="0" t="n">
        <f aca="false">I644*SUMIFS(syst_chauffage!$H$3:$H$27,syst_chauffage!$B$3:$B$27,D644,syst_chauffage!$C$3:$C$27,E644)</f>
        <v>3</v>
      </c>
      <c r="L644" s="12" t="n">
        <f aca="false">H644*SUMIFS(syst_chauffage!$K$3:$K$27,syst_chauffage!$B$3:$B$27,D644,syst_chauffage!$C$3:$C$27,E644)</f>
        <v>0.92</v>
      </c>
      <c r="N644" s="0" t="str">
        <f aca="false">A644</f>
        <v>Commerce</v>
      </c>
      <c r="O644" s="0" t="str">
        <f aca="false">B644</f>
        <v>Grand commerce alimentaire</v>
      </c>
      <c r="P644" s="0" t="str">
        <f aca="false">C644</f>
        <v>Superette</v>
      </c>
      <c r="Q644" s="0" t="str">
        <f aca="false">D644</f>
        <v>Electrique direct</v>
      </c>
      <c r="R644" s="0" t="str">
        <f aca="false">E644</f>
        <v>Electricité</v>
      </c>
      <c r="S644" s="0" t="str">
        <f aca="false">F644</f>
        <v>0316920602</v>
      </c>
      <c r="T644" s="0" t="str">
        <f aca="false">G644</f>
        <v>1</v>
      </c>
      <c r="U644" s="0" t="n">
        <f aca="false">L644</f>
        <v>0.92</v>
      </c>
      <c r="V644" s="0" t="n">
        <f aca="false">K644</f>
        <v>3</v>
      </c>
      <c r="W644" s="0" t="n">
        <f aca="false">J644</f>
        <v>0</v>
      </c>
    </row>
    <row r="645" customFormat="false" ht="12.8" hidden="false" customHeight="false" outlineLevel="0" collapsed="false">
      <c r="A645" s="0" t="s">
        <v>74</v>
      </c>
      <c r="B645" s="0" t="s">
        <v>758</v>
      </c>
      <c r="C645" s="0" t="s">
        <v>785</v>
      </c>
      <c r="D645" s="0" t="s">
        <v>36</v>
      </c>
      <c r="E645" s="0" t="s">
        <v>30</v>
      </c>
      <c r="F645" s="0" t="s">
        <v>791</v>
      </c>
      <c r="G645" s="0" t="s">
        <v>15</v>
      </c>
      <c r="H645" s="0" t="n">
        <v>2.94489544186046</v>
      </c>
      <c r="I645" s="0" t="n">
        <v>89.1193681043303</v>
      </c>
      <c r="J645" s="0" t="n">
        <v>675</v>
      </c>
      <c r="K645" s="0" t="n">
        <f aca="false">I645*SUMIFS(syst_chauffage!$H$3:$H$27,syst_chauffage!$B$3:$B$27,D645,syst_chauffage!$C$3:$C$27,E645)</f>
        <v>55.1344191647411</v>
      </c>
      <c r="L645" s="12" t="n">
        <f aca="false">H645*SUMIFS(syst_chauffage!$K$3:$K$27,syst_chauffage!$B$3:$B$27,D645,syst_chauffage!$C$3:$C$27,E645)</f>
        <v>2.47427325480779</v>
      </c>
      <c r="N645" s="0" t="str">
        <f aca="false">A645</f>
        <v>Commerce</v>
      </c>
      <c r="O645" s="0" t="str">
        <f aca="false">B645</f>
        <v>Grand commerce alimentaire</v>
      </c>
      <c r="P645" s="0" t="str">
        <f aca="false">C645</f>
        <v>Superette</v>
      </c>
      <c r="Q645" s="0" t="str">
        <f aca="false">D645</f>
        <v>PAC</v>
      </c>
      <c r="R645" s="0" t="str">
        <f aca="false">E645</f>
        <v>Electricité</v>
      </c>
      <c r="S645" s="0" t="str">
        <f aca="false">F645</f>
        <v>0316920902</v>
      </c>
      <c r="T645" s="0" t="str">
        <f aca="false">G645</f>
        <v>1</v>
      </c>
      <c r="U645" s="0" t="n">
        <f aca="false">L645</f>
        <v>2.47427325480779</v>
      </c>
      <c r="V645" s="0" t="n">
        <f aca="false">K645</f>
        <v>55.1344191647411</v>
      </c>
      <c r="W645" s="0" t="n">
        <f aca="false">J645</f>
        <v>675</v>
      </c>
    </row>
    <row r="646" customFormat="false" ht="12.8" hidden="false" customHeight="false" outlineLevel="0" collapsed="false">
      <c r="A646" s="0" t="s">
        <v>74</v>
      </c>
      <c r="B646" s="0" t="s">
        <v>758</v>
      </c>
      <c r="C646" s="0" t="s">
        <v>785</v>
      </c>
      <c r="D646" s="0" t="s">
        <v>51</v>
      </c>
      <c r="E646" s="0" t="s">
        <v>57</v>
      </c>
      <c r="F646" s="0" t="s">
        <v>792</v>
      </c>
      <c r="G646" s="0" t="s">
        <v>15</v>
      </c>
      <c r="H646" s="0" t="n">
        <v>1.86665485278754</v>
      </c>
      <c r="I646" s="0" t="n">
        <v>42.0449031849613</v>
      </c>
      <c r="J646" s="0" t="n">
        <v>0</v>
      </c>
      <c r="K646" s="0" t="n">
        <f aca="false">I646*SUMIFS(syst_chauffage!$H$3:$H$27,syst_chauffage!$B$3:$B$27,D646,syst_chauffage!$C$3:$C$27,E646)</f>
        <v>89.0870052103493</v>
      </c>
      <c r="L646" s="12" t="n">
        <f aca="false">H646*SUMIFS(syst_chauffage!$K$3:$K$27,syst_chauffage!$B$3:$B$27,D646,syst_chauffage!$C$3:$C$27,E646)</f>
        <v>1.86665485278754</v>
      </c>
      <c r="N646" s="0" t="str">
        <f aca="false">A646</f>
        <v>Commerce</v>
      </c>
      <c r="O646" s="0" t="str">
        <f aca="false">B646</f>
        <v>Grand commerce alimentaire</v>
      </c>
      <c r="P646" s="0" t="str">
        <f aca="false">C646</f>
        <v>Superette</v>
      </c>
      <c r="Q646" s="0" t="str">
        <f aca="false">D646</f>
        <v>Autre système centralisé performant</v>
      </c>
      <c r="R646" s="0" t="str">
        <f aca="false">E646</f>
        <v>Autres</v>
      </c>
      <c r="S646" s="0" t="str">
        <f aca="false">F646</f>
        <v>0316922101</v>
      </c>
      <c r="T646" s="0" t="str">
        <f aca="false">G646</f>
        <v>1</v>
      </c>
      <c r="U646" s="0" t="n">
        <f aca="false">L646</f>
        <v>1.86665485278754</v>
      </c>
      <c r="V646" s="0" t="n">
        <f aca="false">K646</f>
        <v>89.0870052103493</v>
      </c>
      <c r="W646" s="0" t="n">
        <f aca="false">J646</f>
        <v>0</v>
      </c>
    </row>
    <row r="647" customFormat="false" ht="12.8" hidden="false" customHeight="false" outlineLevel="0" collapsed="false">
      <c r="A647" s="0" t="s">
        <v>74</v>
      </c>
      <c r="B647" s="0" t="s">
        <v>758</v>
      </c>
      <c r="C647" s="0" t="s">
        <v>785</v>
      </c>
      <c r="D647" s="0" t="s">
        <v>51</v>
      </c>
      <c r="E647" s="0" t="s">
        <v>58</v>
      </c>
      <c r="F647" s="0" t="s">
        <v>793</v>
      </c>
      <c r="G647" s="0" t="s">
        <v>15</v>
      </c>
      <c r="H647" s="0" t="n">
        <v>1.8610116205636</v>
      </c>
      <c r="I647" s="0" t="n">
        <v>41.9529360281841</v>
      </c>
      <c r="J647" s="0" t="n">
        <v>765</v>
      </c>
      <c r="K647" s="0" t="n">
        <f aca="false">I647*SUMIFS(syst_chauffage!$H$3:$H$27,syst_chauffage!$B$3:$B$27,D647,syst_chauffage!$C$3:$C$27,E647)</f>
        <v>89.5275447996304</v>
      </c>
      <c r="L647" s="12" t="n">
        <f aca="false">H647*SUMIFS(syst_chauffage!$K$3:$K$27,syst_chauffage!$B$3:$B$27,D647,syst_chauffage!$C$3:$C$27,E647)</f>
        <v>1.8610116205636</v>
      </c>
      <c r="N647" s="0" t="str">
        <f aca="false">A647</f>
        <v>Commerce</v>
      </c>
      <c r="O647" s="0" t="str">
        <f aca="false">B647</f>
        <v>Grand commerce alimentaire</v>
      </c>
      <c r="P647" s="0" t="str">
        <f aca="false">C647</f>
        <v>Superette</v>
      </c>
      <c r="Q647" s="0" t="str">
        <f aca="false">D647</f>
        <v>Autre système centralisé performant</v>
      </c>
      <c r="R647" s="0" t="str">
        <f aca="false">E647</f>
        <v>Urbain</v>
      </c>
      <c r="S647" s="0" t="str">
        <f aca="false">F647</f>
        <v>0316922106</v>
      </c>
      <c r="T647" s="0" t="str">
        <f aca="false">G647</f>
        <v>1</v>
      </c>
      <c r="U647" s="0" t="n">
        <f aca="false">L647</f>
        <v>1.8610116205636</v>
      </c>
      <c r="V647" s="0" t="n">
        <f aca="false">K647</f>
        <v>89.5275447996304</v>
      </c>
      <c r="W647" s="0" t="n">
        <f aca="false">J647</f>
        <v>765</v>
      </c>
    </row>
    <row r="648" customFormat="false" ht="12.8" hidden="false" customHeight="false" outlineLevel="0" collapsed="false">
      <c r="A648" s="0" t="s">
        <v>74</v>
      </c>
      <c r="B648" s="0" t="s">
        <v>758</v>
      </c>
      <c r="C648" s="0" t="s">
        <v>785</v>
      </c>
      <c r="D648" s="0" t="s">
        <v>27</v>
      </c>
      <c r="E648" s="0" t="s">
        <v>23</v>
      </c>
      <c r="F648" s="0" t="s">
        <v>794</v>
      </c>
      <c r="G648" s="0" t="s">
        <v>15</v>
      </c>
      <c r="H648" s="0" t="n">
        <v>0.752057912382312</v>
      </c>
      <c r="I648" s="0" t="n">
        <v>29.3470508163517</v>
      </c>
      <c r="J648" s="0" t="n">
        <v>693</v>
      </c>
      <c r="K648" s="0" t="n">
        <f aca="false">I648*SUMIFS(syst_chauffage!$H$3:$H$27,syst_chauffage!$B$3:$B$27,D648,syst_chauffage!$C$3:$C$27,E648)</f>
        <v>75.2576693352113</v>
      </c>
      <c r="L648" s="12" t="n">
        <f aca="false">H648*SUMIFS(syst_chauffage!$K$3:$K$27,syst_chauffage!$B$3:$B$27,D648,syst_chauffage!$C$3:$C$27,E648)</f>
        <v>0.752057912382312</v>
      </c>
      <c r="N648" s="0" t="str">
        <f aca="false">A648</f>
        <v>Commerce</v>
      </c>
      <c r="O648" s="0" t="str">
        <f aca="false">B648</f>
        <v>Grand commerce alimentaire</v>
      </c>
      <c r="P648" s="0" t="str">
        <f aca="false">C648</f>
        <v>Superette</v>
      </c>
      <c r="Q648" s="0" t="str">
        <f aca="false">D648</f>
        <v>Chaudière condensation fioul</v>
      </c>
      <c r="R648" s="0" t="str">
        <f aca="false">E648</f>
        <v>Fioul</v>
      </c>
      <c r="S648" s="0" t="str">
        <f aca="false">F648</f>
        <v>0316922303</v>
      </c>
      <c r="T648" s="0" t="str">
        <f aca="false">G648</f>
        <v>1</v>
      </c>
      <c r="U648" s="0" t="n">
        <f aca="false">L648</f>
        <v>0.752057912382312</v>
      </c>
      <c r="V648" s="0" t="n">
        <f aca="false">K648</f>
        <v>75.2576693352113</v>
      </c>
      <c r="W648" s="0" t="n">
        <f aca="false">J648</f>
        <v>693</v>
      </c>
    </row>
    <row r="649" customFormat="false" ht="12.8" hidden="false" customHeight="false" outlineLevel="0" collapsed="false">
      <c r="A649" s="0" t="s">
        <v>74</v>
      </c>
      <c r="B649" s="0" t="s">
        <v>758</v>
      </c>
      <c r="C649" s="0" t="s">
        <v>785</v>
      </c>
      <c r="D649" s="0" t="s">
        <v>18</v>
      </c>
      <c r="E649" s="0" t="s">
        <v>14</v>
      </c>
      <c r="F649" s="0" t="s">
        <v>795</v>
      </c>
      <c r="G649" s="0" t="s">
        <v>15</v>
      </c>
      <c r="H649" s="0" t="n">
        <v>0.979846856467435</v>
      </c>
      <c r="I649" s="0" t="n">
        <v>20.1486935379523</v>
      </c>
      <c r="J649" s="0" t="n">
        <v>693</v>
      </c>
      <c r="K649" s="0" t="n">
        <f aca="false">I649*SUMIFS(syst_chauffage!$H$3:$H$27,syst_chauffage!$B$3:$B$27,D649,syst_chauffage!$C$3:$C$27,E649)</f>
        <v>54.9037577643352</v>
      </c>
      <c r="L649" s="12" t="n">
        <f aca="false">H649*SUMIFS(syst_chauffage!$K$3:$K$27,syst_chauffage!$B$3:$B$27,D649,syst_chauffage!$C$3:$C$27,E649)</f>
        <v>0.951869181703965</v>
      </c>
      <c r="N649" s="0" t="str">
        <f aca="false">A649</f>
        <v>Commerce</v>
      </c>
      <c r="O649" s="0" t="str">
        <f aca="false">B649</f>
        <v>Grand commerce alimentaire</v>
      </c>
      <c r="P649" s="0" t="str">
        <f aca="false">C649</f>
        <v>Superette</v>
      </c>
      <c r="Q649" s="0" t="str">
        <f aca="false">D649</f>
        <v>Chaudière condensation gaz</v>
      </c>
      <c r="R649" s="0" t="str">
        <f aca="false">E649</f>
        <v>Gaz</v>
      </c>
      <c r="S649" s="0" t="str">
        <f aca="false">F649</f>
        <v>0316922404</v>
      </c>
      <c r="T649" s="0" t="str">
        <f aca="false">G649</f>
        <v>1</v>
      </c>
      <c r="U649" s="0" t="n">
        <f aca="false">L649</f>
        <v>0.951869181703965</v>
      </c>
      <c r="V649" s="0" t="n">
        <f aca="false">K649</f>
        <v>54.9037577643352</v>
      </c>
      <c r="W649" s="0" t="n">
        <f aca="false">J649</f>
        <v>693</v>
      </c>
    </row>
    <row r="650" customFormat="false" ht="12.8" hidden="false" customHeight="false" outlineLevel="0" collapsed="false">
      <c r="A650" s="0" t="s">
        <v>74</v>
      </c>
      <c r="B650" s="0" t="s">
        <v>758</v>
      </c>
      <c r="C650" s="0" t="s">
        <v>785</v>
      </c>
      <c r="D650" s="0" t="s">
        <v>32</v>
      </c>
      <c r="E650" s="0" t="s">
        <v>30</v>
      </c>
      <c r="F650" s="0" t="s">
        <v>796</v>
      </c>
      <c r="G650" s="0" t="s">
        <v>15</v>
      </c>
      <c r="H650" s="0" t="n">
        <v>1</v>
      </c>
      <c r="I650" s="0" t="n">
        <v>12</v>
      </c>
      <c r="J650" s="0" t="n">
        <v>0</v>
      </c>
      <c r="K650" s="0" t="n">
        <f aca="false">I650*SUMIFS(syst_chauffage!$H$3:$H$27,syst_chauffage!$B$3:$B$27,D650,syst_chauffage!$C$3:$C$27,E650)</f>
        <v>12</v>
      </c>
      <c r="L650" s="12" t="n">
        <f aca="false">H650*SUMIFS(syst_chauffage!$K$3:$K$27,syst_chauffage!$B$3:$B$27,D650,syst_chauffage!$C$3:$C$27,E650)</f>
        <v>1</v>
      </c>
      <c r="N650" s="0" t="str">
        <f aca="false">A650</f>
        <v>Commerce</v>
      </c>
      <c r="O650" s="0" t="str">
        <f aca="false">B650</f>
        <v>Grand commerce alimentaire</v>
      </c>
      <c r="P650" s="0" t="str">
        <f aca="false">C650</f>
        <v>Superette</v>
      </c>
      <c r="Q650" s="0" t="str">
        <f aca="false">D650</f>
        <v>Electrique direct performant</v>
      </c>
      <c r="R650" s="0" t="str">
        <f aca="false">E650</f>
        <v>Electricité</v>
      </c>
      <c r="S650" s="0" t="str">
        <f aca="false">F650</f>
        <v>0316922602</v>
      </c>
      <c r="T650" s="0" t="str">
        <f aca="false">G650</f>
        <v>1</v>
      </c>
      <c r="U650" s="0" t="n">
        <f aca="false">L650</f>
        <v>1</v>
      </c>
      <c r="V650" s="0" t="n">
        <f aca="false">K650</f>
        <v>12</v>
      </c>
      <c r="W650" s="0" t="n">
        <f aca="false">J650</f>
        <v>0</v>
      </c>
    </row>
    <row r="651" customFormat="false" ht="12.8" hidden="false" customHeight="false" outlineLevel="0" collapsed="false">
      <c r="A651" s="0" t="s">
        <v>74</v>
      </c>
      <c r="B651" s="0" t="s">
        <v>758</v>
      </c>
      <c r="C651" s="0" t="s">
        <v>785</v>
      </c>
      <c r="D651" s="0" t="s">
        <v>38</v>
      </c>
      <c r="E651" s="0" t="s">
        <v>30</v>
      </c>
      <c r="F651" s="0" t="s">
        <v>797</v>
      </c>
      <c r="G651" s="0" t="s">
        <v>15</v>
      </c>
      <c r="H651" s="0" t="n">
        <v>3.39795627906976</v>
      </c>
      <c r="I651" s="0" t="n">
        <v>106.094485838488</v>
      </c>
      <c r="J651" s="0" t="n">
        <v>720</v>
      </c>
      <c r="K651" s="0" t="n">
        <f aca="false">I651*SUMIFS(syst_chauffage!$H$3:$H$27,syst_chauffage!$B$3:$B$27,D651,syst_chauffage!$C$3:$C$27,E651)</f>
        <v>107.239648710595</v>
      </c>
      <c r="L651" s="12" t="n">
        <f aca="false">H651*SUMIFS(syst_chauffage!$K$3:$K$27,syst_chauffage!$B$3:$B$27,D651,syst_chauffage!$C$3:$C$27,E651)</f>
        <v>3.03986496519792</v>
      </c>
      <c r="N651" s="0" t="str">
        <f aca="false">A651</f>
        <v>Commerce</v>
      </c>
      <c r="O651" s="0" t="str">
        <f aca="false">B651</f>
        <v>Grand commerce alimentaire</v>
      </c>
      <c r="P651" s="0" t="str">
        <f aca="false">C651</f>
        <v>Superette</v>
      </c>
      <c r="Q651" s="0" t="str">
        <f aca="false">D651</f>
        <v>PAC performant</v>
      </c>
      <c r="R651" s="0" t="str">
        <f aca="false">E651</f>
        <v>Electricité</v>
      </c>
      <c r="S651" s="0" t="str">
        <f aca="false">F651</f>
        <v>0316922902</v>
      </c>
      <c r="T651" s="0" t="str">
        <f aca="false">G651</f>
        <v>1</v>
      </c>
      <c r="U651" s="0" t="n">
        <f aca="false">L651</f>
        <v>3.03986496519792</v>
      </c>
      <c r="V651" s="0" t="n">
        <f aca="false">K651</f>
        <v>107.239648710595</v>
      </c>
      <c r="W651" s="0" t="n">
        <f aca="false">J651</f>
        <v>720</v>
      </c>
    </row>
    <row r="652" customFormat="false" ht="12.8" hidden="false" customHeight="false" outlineLevel="0" collapsed="false">
      <c r="A652" s="0" t="s">
        <v>74</v>
      </c>
      <c r="B652" s="0" t="s">
        <v>758</v>
      </c>
      <c r="C652" s="0" t="s">
        <v>798</v>
      </c>
      <c r="D652" s="0" t="s">
        <v>19</v>
      </c>
      <c r="E652" s="0" t="s">
        <v>57</v>
      </c>
      <c r="F652" s="0" t="s">
        <v>799</v>
      </c>
      <c r="G652" s="0" t="s">
        <v>15</v>
      </c>
      <c r="H652" s="0" t="n">
        <v>1.62079469882996</v>
      </c>
      <c r="I652" s="0" t="n">
        <v>31.9136632426625</v>
      </c>
      <c r="J652" s="0" t="n">
        <v>0</v>
      </c>
      <c r="K652" s="0" t="n">
        <f aca="false">I652*SUMIFS(syst_chauffage!$H$3:$H$27,syst_chauffage!$B$3:$B$27,D652,syst_chauffage!$C$3:$C$27,E652)</f>
        <v>44.4390316379036</v>
      </c>
      <c r="L652" s="12" t="n">
        <f aca="false">H652*SUMIFS(syst_chauffage!$K$3:$K$27,syst_chauffage!$B$3:$B$27,D652,syst_chauffage!$C$3:$C$27,E652)</f>
        <v>1.62079469882996</v>
      </c>
      <c r="N652" s="0" t="str">
        <f aca="false">A652</f>
        <v>Commerce</v>
      </c>
      <c r="O652" s="0" t="str">
        <f aca="false">B652</f>
        <v>Grand commerce alimentaire</v>
      </c>
      <c r="P652" s="0" t="str">
        <f aca="false">C652</f>
        <v>Supermarché</v>
      </c>
      <c r="Q652" s="0" t="str">
        <f aca="false">D652</f>
        <v>Autre système centralisé</v>
      </c>
      <c r="R652" s="0" t="str">
        <f aca="false">E652</f>
        <v>Autres</v>
      </c>
      <c r="S652" s="0" t="str">
        <f aca="false">F652</f>
        <v>0316930101</v>
      </c>
      <c r="T652" s="0" t="str">
        <f aca="false">G652</f>
        <v>1</v>
      </c>
      <c r="U652" s="0" t="n">
        <f aca="false">L652</f>
        <v>1.62079469882996</v>
      </c>
      <c r="V652" s="0" t="n">
        <f aca="false">K652</f>
        <v>44.4390316379036</v>
      </c>
      <c r="W652" s="0" t="n">
        <f aca="false">J652</f>
        <v>0</v>
      </c>
    </row>
    <row r="653" customFormat="false" ht="12.8" hidden="false" customHeight="false" outlineLevel="0" collapsed="false">
      <c r="A653" s="0" t="s">
        <v>74</v>
      </c>
      <c r="B653" s="0" t="s">
        <v>758</v>
      </c>
      <c r="C653" s="0" t="s">
        <v>798</v>
      </c>
      <c r="D653" s="0" t="s">
        <v>19</v>
      </c>
      <c r="E653" s="0" t="s">
        <v>58</v>
      </c>
      <c r="F653" s="0" t="s">
        <v>800</v>
      </c>
      <c r="G653" s="0" t="s">
        <v>15</v>
      </c>
      <c r="H653" s="0" t="n">
        <v>1.63422284323619</v>
      </c>
      <c r="I653" s="0" t="n">
        <v>31.687784383969</v>
      </c>
      <c r="J653" s="0" t="n">
        <v>765</v>
      </c>
      <c r="K653" s="0" t="n">
        <f aca="false">I653*SUMIFS(syst_chauffage!$H$3:$H$27,syst_chauffage!$B$3:$B$27,D653,syst_chauffage!$C$3:$C$27,E653)</f>
        <v>52.124807934793</v>
      </c>
      <c r="L653" s="12" t="n">
        <f aca="false">H653*SUMIFS(syst_chauffage!$K$3:$K$27,syst_chauffage!$B$3:$B$27,D653,syst_chauffage!$C$3:$C$27,E653)</f>
        <v>1.63422284323619</v>
      </c>
      <c r="N653" s="0" t="str">
        <f aca="false">A653</f>
        <v>Commerce</v>
      </c>
      <c r="O653" s="0" t="str">
        <f aca="false">B653</f>
        <v>Grand commerce alimentaire</v>
      </c>
      <c r="P653" s="0" t="str">
        <f aca="false">C653</f>
        <v>Supermarché</v>
      </c>
      <c r="Q653" s="0" t="str">
        <f aca="false">D653</f>
        <v>Autre système centralisé</v>
      </c>
      <c r="R653" s="0" t="str">
        <f aca="false">E653</f>
        <v>Urbain</v>
      </c>
      <c r="S653" s="0" t="str">
        <f aca="false">F653</f>
        <v>0316930106</v>
      </c>
      <c r="T653" s="0" t="str">
        <f aca="false">G653</f>
        <v>1</v>
      </c>
      <c r="U653" s="0" t="n">
        <f aca="false">L653</f>
        <v>1.63422284323619</v>
      </c>
      <c r="V653" s="0" t="n">
        <f aca="false">K653</f>
        <v>52.124807934793</v>
      </c>
      <c r="W653" s="0" t="n">
        <f aca="false">J653</f>
        <v>765</v>
      </c>
    </row>
    <row r="654" customFormat="false" ht="12.8" hidden="false" customHeight="false" outlineLevel="0" collapsed="false">
      <c r="A654" s="0" t="s">
        <v>74</v>
      </c>
      <c r="B654" s="0" t="s">
        <v>758</v>
      </c>
      <c r="C654" s="0" t="s">
        <v>798</v>
      </c>
      <c r="D654" s="0" t="s">
        <v>22</v>
      </c>
      <c r="E654" s="0" t="s">
        <v>23</v>
      </c>
      <c r="F654" s="0" t="s">
        <v>801</v>
      </c>
      <c r="G654" s="0" t="s">
        <v>15</v>
      </c>
      <c r="H654" s="0" t="n">
        <v>0.689377907802488</v>
      </c>
      <c r="I654" s="0" t="n">
        <v>13.0331464189633</v>
      </c>
      <c r="J654" s="0" t="n">
        <v>0</v>
      </c>
      <c r="K654" s="0" t="n">
        <f aca="false">I654*SUMIFS(syst_chauffage!$H$3:$H$27,syst_chauffage!$B$3:$B$27,D654,syst_chauffage!$C$3:$C$27,E654)</f>
        <v>22.9516641967903</v>
      </c>
      <c r="L654" s="12" t="n">
        <f aca="false">H654*SUMIFS(syst_chauffage!$K$3:$K$27,syst_chauffage!$B$3:$B$27,D654,syst_chauffage!$C$3:$C$27,E654)</f>
        <v>0.689377907802488</v>
      </c>
      <c r="N654" s="0" t="str">
        <f aca="false">A654</f>
        <v>Commerce</v>
      </c>
      <c r="O654" s="0" t="str">
        <f aca="false">B654</f>
        <v>Grand commerce alimentaire</v>
      </c>
      <c r="P654" s="0" t="str">
        <f aca="false">C654</f>
        <v>Supermarché</v>
      </c>
      <c r="Q654" s="0" t="str">
        <f aca="false">D654</f>
        <v>Chaudière fioul</v>
      </c>
      <c r="R654" s="0" t="str">
        <f aca="false">E654</f>
        <v>Fioul</v>
      </c>
      <c r="S654" s="0" t="str">
        <f aca="false">F654</f>
        <v>0316930303</v>
      </c>
      <c r="T654" s="0" t="str">
        <f aca="false">G654</f>
        <v>1</v>
      </c>
      <c r="U654" s="0" t="n">
        <f aca="false">L654</f>
        <v>0.689377907802488</v>
      </c>
      <c r="V654" s="0" t="n">
        <f aca="false">K654</f>
        <v>22.9516641967903</v>
      </c>
      <c r="W654" s="0" t="n">
        <f aca="false">J654</f>
        <v>0</v>
      </c>
    </row>
    <row r="655" customFormat="false" ht="12.8" hidden="false" customHeight="false" outlineLevel="0" collapsed="false">
      <c r="A655" s="0" t="s">
        <v>74</v>
      </c>
      <c r="B655" s="0" t="s">
        <v>758</v>
      </c>
      <c r="C655" s="0" t="s">
        <v>798</v>
      </c>
      <c r="D655" s="0" t="s">
        <v>13</v>
      </c>
      <c r="E655" s="0" t="s">
        <v>14</v>
      </c>
      <c r="F655" s="0" t="s">
        <v>802</v>
      </c>
      <c r="G655" s="0" t="s">
        <v>15</v>
      </c>
      <c r="H655" s="0" t="n">
        <v>0.780741935948798</v>
      </c>
      <c r="I655" s="0" t="n">
        <v>9.68767766745757</v>
      </c>
      <c r="J655" s="0" t="n">
        <v>363</v>
      </c>
      <c r="K655" s="0" t="n">
        <f aca="false">I655*SUMIFS(syst_chauffage!$H$3:$H$27,syst_chauffage!$B$3:$B$27,D655,syst_chauffage!$C$3:$C$27,E655)</f>
        <v>19.5651537669702</v>
      </c>
      <c r="L655" s="12" t="n">
        <f aca="false">H655*SUMIFS(syst_chauffage!$K$3:$K$27,syst_chauffage!$B$3:$B$27,D655,syst_chauffage!$C$3:$C$27,E655)</f>
        <v>0.780741935948798</v>
      </c>
      <c r="N655" s="0" t="str">
        <f aca="false">A655</f>
        <v>Commerce</v>
      </c>
      <c r="O655" s="0" t="str">
        <f aca="false">B655</f>
        <v>Grand commerce alimentaire</v>
      </c>
      <c r="P655" s="0" t="str">
        <f aca="false">C655</f>
        <v>Supermarché</v>
      </c>
      <c r="Q655" s="0" t="str">
        <f aca="false">D655</f>
        <v>Chaudière gaz</v>
      </c>
      <c r="R655" s="0" t="str">
        <f aca="false">E655</f>
        <v>Gaz</v>
      </c>
      <c r="S655" s="0" t="str">
        <f aca="false">F655</f>
        <v>0316930404</v>
      </c>
      <c r="T655" s="0" t="str">
        <f aca="false">G655</f>
        <v>1</v>
      </c>
      <c r="U655" s="0" t="n">
        <f aca="false">L655</f>
        <v>0.780741935948798</v>
      </c>
      <c r="V655" s="0" t="n">
        <f aca="false">K655</f>
        <v>19.5651537669702</v>
      </c>
      <c r="W655" s="0" t="n">
        <f aca="false">J655</f>
        <v>363</v>
      </c>
    </row>
    <row r="656" customFormat="false" ht="12.8" hidden="false" customHeight="false" outlineLevel="0" collapsed="false">
      <c r="A656" s="0" t="s">
        <v>74</v>
      </c>
      <c r="B656" s="0" t="s">
        <v>758</v>
      </c>
      <c r="C656" s="0" t="s">
        <v>798</v>
      </c>
      <c r="D656" s="0" t="s">
        <v>29</v>
      </c>
      <c r="E656" s="0" t="s">
        <v>30</v>
      </c>
      <c r="F656" s="0" t="s">
        <v>803</v>
      </c>
      <c r="G656" s="0" t="s">
        <v>15</v>
      </c>
      <c r="H656" s="0" t="n">
        <v>0.92</v>
      </c>
      <c r="I656" s="0" t="n">
        <v>10.4</v>
      </c>
      <c r="J656" s="0" t="n">
        <v>0</v>
      </c>
      <c r="K656" s="0" t="n">
        <f aca="false">I656*SUMIFS(syst_chauffage!$H$3:$H$27,syst_chauffage!$B$3:$B$27,D656,syst_chauffage!$C$3:$C$27,E656)</f>
        <v>3</v>
      </c>
      <c r="L656" s="12" t="n">
        <f aca="false">H656*SUMIFS(syst_chauffage!$K$3:$K$27,syst_chauffage!$B$3:$B$27,D656,syst_chauffage!$C$3:$C$27,E656)</f>
        <v>0.92</v>
      </c>
      <c r="N656" s="0" t="str">
        <f aca="false">A656</f>
        <v>Commerce</v>
      </c>
      <c r="O656" s="0" t="str">
        <f aca="false">B656</f>
        <v>Grand commerce alimentaire</v>
      </c>
      <c r="P656" s="0" t="str">
        <f aca="false">C656</f>
        <v>Supermarché</v>
      </c>
      <c r="Q656" s="0" t="str">
        <f aca="false">D656</f>
        <v>Electrique direct</v>
      </c>
      <c r="R656" s="0" t="str">
        <f aca="false">E656</f>
        <v>Electricité</v>
      </c>
      <c r="S656" s="0" t="str">
        <f aca="false">F656</f>
        <v>0316930602</v>
      </c>
      <c r="T656" s="0" t="str">
        <f aca="false">G656</f>
        <v>1</v>
      </c>
      <c r="U656" s="0" t="n">
        <f aca="false">L656</f>
        <v>0.92</v>
      </c>
      <c r="V656" s="0" t="n">
        <f aca="false">K656</f>
        <v>3</v>
      </c>
      <c r="W656" s="0" t="n">
        <f aca="false">J656</f>
        <v>0</v>
      </c>
    </row>
    <row r="657" customFormat="false" ht="12.8" hidden="false" customHeight="false" outlineLevel="0" collapsed="false">
      <c r="A657" s="0" t="s">
        <v>74</v>
      </c>
      <c r="B657" s="0" t="s">
        <v>758</v>
      </c>
      <c r="C657" s="0" t="s">
        <v>798</v>
      </c>
      <c r="D657" s="0" t="s">
        <v>42</v>
      </c>
      <c r="E657" s="0" t="s">
        <v>30</v>
      </c>
      <c r="F657" s="0" t="s">
        <v>804</v>
      </c>
      <c r="G657" s="0" t="s">
        <v>15</v>
      </c>
      <c r="H657" s="0" t="n">
        <v>2.80410195348837</v>
      </c>
      <c r="I657" s="0" t="n">
        <v>36.6543107607499</v>
      </c>
      <c r="J657" s="0" t="n">
        <v>675</v>
      </c>
      <c r="K657" s="0" t="n">
        <f aca="false">I657*SUMIFS(syst_chauffage!$H$3:$H$27,syst_chauffage!$B$3:$B$27,D657,syst_chauffage!$C$3:$C$27,E657)</f>
        <v>33.0875617321347</v>
      </c>
      <c r="L657" s="12" t="n">
        <f aca="false">H657*SUMIFS(syst_chauffage!$K$3:$K$27,syst_chauffage!$B$3:$B$27,D657,syst_chauffage!$C$3:$C$27,E657)</f>
        <v>2.49996610303434</v>
      </c>
      <c r="N657" s="0" t="str">
        <f aca="false">A657</f>
        <v>Commerce</v>
      </c>
      <c r="O657" s="0" t="str">
        <f aca="false">B657</f>
        <v>Grand commerce alimentaire</v>
      </c>
      <c r="P657" s="0" t="str">
        <f aca="false">C657</f>
        <v>Supermarché</v>
      </c>
      <c r="Q657" s="0" t="str">
        <f aca="false">D657</f>
        <v>Rooftop</v>
      </c>
      <c r="R657" s="0" t="str">
        <f aca="false">E657</f>
        <v>Electricité</v>
      </c>
      <c r="S657" s="0" t="str">
        <f aca="false">F657</f>
        <v>0316931002</v>
      </c>
      <c r="T657" s="0" t="str">
        <f aca="false">G657</f>
        <v>1</v>
      </c>
      <c r="U657" s="0" t="n">
        <f aca="false">L657</f>
        <v>2.49996610303434</v>
      </c>
      <c r="V657" s="0" t="n">
        <f aca="false">K657</f>
        <v>33.0875617321347</v>
      </c>
      <c r="W657" s="0" t="n">
        <f aca="false">J657</f>
        <v>675</v>
      </c>
    </row>
    <row r="658" customFormat="false" ht="12.8" hidden="false" customHeight="false" outlineLevel="0" collapsed="false">
      <c r="A658" s="0" t="s">
        <v>74</v>
      </c>
      <c r="B658" s="0" t="s">
        <v>758</v>
      </c>
      <c r="C658" s="0" t="s">
        <v>798</v>
      </c>
      <c r="D658" s="0" t="s">
        <v>51</v>
      </c>
      <c r="E658" s="0" t="s">
        <v>57</v>
      </c>
      <c r="F658" s="0" t="s">
        <v>805</v>
      </c>
      <c r="G658" s="0" t="s">
        <v>15</v>
      </c>
      <c r="H658" s="0" t="n">
        <v>1.87014772941919</v>
      </c>
      <c r="I658" s="0" t="n">
        <v>37.9924562412649</v>
      </c>
      <c r="J658" s="0" t="n">
        <v>0</v>
      </c>
      <c r="K658" s="0" t="n">
        <f aca="false">I658*SUMIFS(syst_chauffage!$H$3:$H$27,syst_chauffage!$B$3:$B$27,D658,syst_chauffage!$C$3:$C$27,E658)</f>
        <v>80.5004623801859</v>
      </c>
      <c r="L658" s="12" t="n">
        <f aca="false">H658*SUMIFS(syst_chauffage!$K$3:$K$27,syst_chauffage!$B$3:$B$27,D658,syst_chauffage!$C$3:$C$27,E658)</f>
        <v>1.87014772941919</v>
      </c>
      <c r="N658" s="0" t="str">
        <f aca="false">A658</f>
        <v>Commerce</v>
      </c>
      <c r="O658" s="0" t="str">
        <f aca="false">B658</f>
        <v>Grand commerce alimentaire</v>
      </c>
      <c r="P658" s="0" t="str">
        <f aca="false">C658</f>
        <v>Supermarché</v>
      </c>
      <c r="Q658" s="0" t="str">
        <f aca="false">D658</f>
        <v>Autre système centralisé performant</v>
      </c>
      <c r="R658" s="0" t="str">
        <f aca="false">E658</f>
        <v>Autres</v>
      </c>
      <c r="S658" s="0" t="str">
        <f aca="false">F658</f>
        <v>0316932101</v>
      </c>
      <c r="T658" s="0" t="str">
        <f aca="false">G658</f>
        <v>1</v>
      </c>
      <c r="U658" s="0" t="n">
        <f aca="false">L658</f>
        <v>1.87014772941919</v>
      </c>
      <c r="V658" s="0" t="n">
        <f aca="false">K658</f>
        <v>80.5004623801859</v>
      </c>
      <c r="W658" s="0" t="n">
        <f aca="false">J658</f>
        <v>0</v>
      </c>
    </row>
    <row r="659" customFormat="false" ht="12.8" hidden="false" customHeight="false" outlineLevel="0" collapsed="false">
      <c r="A659" s="0" t="s">
        <v>74</v>
      </c>
      <c r="B659" s="0" t="s">
        <v>758</v>
      </c>
      <c r="C659" s="0" t="s">
        <v>798</v>
      </c>
      <c r="D659" s="0" t="s">
        <v>51</v>
      </c>
      <c r="E659" s="0" t="s">
        <v>58</v>
      </c>
      <c r="F659" s="0" t="s">
        <v>806</v>
      </c>
      <c r="G659" s="0" t="s">
        <v>15</v>
      </c>
      <c r="H659" s="0" t="n">
        <v>1.88564174219561</v>
      </c>
      <c r="I659" s="0" t="n">
        <v>37.7235528380583</v>
      </c>
      <c r="J659" s="0" t="n">
        <v>765</v>
      </c>
      <c r="K659" s="0" t="n">
        <f aca="false">I659*SUMIFS(syst_chauffage!$H$3:$H$27,syst_chauffage!$B$3:$B$27,D659,syst_chauffage!$C$3:$C$27,E659)</f>
        <v>80.5020431571609</v>
      </c>
      <c r="L659" s="12" t="n">
        <f aca="false">H659*SUMIFS(syst_chauffage!$K$3:$K$27,syst_chauffage!$B$3:$B$27,D659,syst_chauffage!$C$3:$C$27,E659)</f>
        <v>1.88564174219561</v>
      </c>
      <c r="N659" s="0" t="str">
        <f aca="false">A659</f>
        <v>Commerce</v>
      </c>
      <c r="O659" s="0" t="str">
        <f aca="false">B659</f>
        <v>Grand commerce alimentaire</v>
      </c>
      <c r="P659" s="0" t="str">
        <f aca="false">C659</f>
        <v>Supermarché</v>
      </c>
      <c r="Q659" s="0" t="str">
        <f aca="false">D659</f>
        <v>Autre système centralisé performant</v>
      </c>
      <c r="R659" s="0" t="str">
        <f aca="false">E659</f>
        <v>Urbain</v>
      </c>
      <c r="S659" s="0" t="str">
        <f aca="false">F659</f>
        <v>0316932106</v>
      </c>
      <c r="T659" s="0" t="str">
        <f aca="false">G659</f>
        <v>1</v>
      </c>
      <c r="U659" s="0" t="n">
        <f aca="false">L659</f>
        <v>1.88564174219561</v>
      </c>
      <c r="V659" s="0" t="n">
        <f aca="false">K659</f>
        <v>80.5020431571609</v>
      </c>
      <c r="W659" s="0" t="n">
        <f aca="false">J659</f>
        <v>765</v>
      </c>
    </row>
    <row r="660" customFormat="false" ht="12.8" hidden="false" customHeight="false" outlineLevel="0" collapsed="false">
      <c r="A660" s="0" t="s">
        <v>74</v>
      </c>
      <c r="B660" s="0" t="s">
        <v>758</v>
      </c>
      <c r="C660" s="0" t="s">
        <v>798</v>
      </c>
      <c r="D660" s="0" t="s">
        <v>27</v>
      </c>
      <c r="E660" s="0" t="s">
        <v>23</v>
      </c>
      <c r="F660" s="0" t="s">
        <v>807</v>
      </c>
      <c r="G660" s="0" t="s">
        <v>15</v>
      </c>
      <c r="H660" s="0" t="n">
        <v>0.761583138885597</v>
      </c>
      <c r="I660" s="0" t="n">
        <v>15.5156504987658</v>
      </c>
      <c r="J660" s="0" t="n">
        <v>836</v>
      </c>
      <c r="K660" s="0" t="n">
        <f aca="false">I660*SUMIFS(syst_chauffage!$H$3:$H$27,syst_chauffage!$B$3:$B$27,D660,syst_chauffage!$C$3:$C$27,E660)</f>
        <v>39.7883828962539</v>
      </c>
      <c r="L660" s="12" t="n">
        <f aca="false">H660*SUMIFS(syst_chauffage!$K$3:$K$27,syst_chauffage!$B$3:$B$27,D660,syst_chauffage!$C$3:$C$27,E660)</f>
        <v>0.761583138885597</v>
      </c>
      <c r="N660" s="0" t="str">
        <f aca="false">A660</f>
        <v>Commerce</v>
      </c>
      <c r="O660" s="0" t="str">
        <f aca="false">B660</f>
        <v>Grand commerce alimentaire</v>
      </c>
      <c r="P660" s="0" t="str">
        <f aca="false">C660</f>
        <v>Supermarché</v>
      </c>
      <c r="Q660" s="0" t="str">
        <f aca="false">D660</f>
        <v>Chaudière condensation fioul</v>
      </c>
      <c r="R660" s="0" t="str">
        <f aca="false">E660</f>
        <v>Fioul</v>
      </c>
      <c r="S660" s="0" t="str">
        <f aca="false">F660</f>
        <v>0316932303</v>
      </c>
      <c r="T660" s="0" t="str">
        <f aca="false">G660</f>
        <v>1</v>
      </c>
      <c r="U660" s="0" t="n">
        <f aca="false">L660</f>
        <v>0.761583138885597</v>
      </c>
      <c r="V660" s="0" t="n">
        <f aca="false">K660</f>
        <v>39.7883828962539</v>
      </c>
      <c r="W660" s="0" t="n">
        <f aca="false">J660</f>
        <v>836</v>
      </c>
    </row>
    <row r="661" customFormat="false" ht="12.8" hidden="false" customHeight="false" outlineLevel="0" collapsed="false">
      <c r="A661" s="0" t="s">
        <v>74</v>
      </c>
      <c r="B661" s="0" t="s">
        <v>758</v>
      </c>
      <c r="C661" s="0" t="s">
        <v>798</v>
      </c>
      <c r="D661" s="0" t="s">
        <v>18</v>
      </c>
      <c r="E661" s="0" t="s">
        <v>14</v>
      </c>
      <c r="F661" s="0" t="s">
        <v>808</v>
      </c>
      <c r="G661" s="0" t="s">
        <v>15</v>
      </c>
      <c r="H661" s="0" t="n">
        <v>0.989367103465403</v>
      </c>
      <c r="I661" s="0" t="n">
        <v>11.5329496041162</v>
      </c>
      <c r="J661" s="0" t="n">
        <v>836</v>
      </c>
      <c r="K661" s="0" t="n">
        <f aca="false">I661*SUMIFS(syst_chauffage!$H$3:$H$27,syst_chauffage!$B$3:$B$27,D661,syst_chauffage!$C$3:$C$27,E661)</f>
        <v>31.4264679335151</v>
      </c>
      <c r="L661" s="12" t="n">
        <f aca="false">H661*SUMIFS(syst_chauffage!$K$3:$K$27,syst_chauffage!$B$3:$B$27,D661,syst_chauffage!$C$3:$C$27,E661)</f>
        <v>0.961117596045209</v>
      </c>
      <c r="N661" s="0" t="str">
        <f aca="false">A661</f>
        <v>Commerce</v>
      </c>
      <c r="O661" s="0" t="str">
        <f aca="false">B661</f>
        <v>Grand commerce alimentaire</v>
      </c>
      <c r="P661" s="0" t="str">
        <f aca="false">C661</f>
        <v>Supermarché</v>
      </c>
      <c r="Q661" s="0" t="str">
        <f aca="false">D661</f>
        <v>Chaudière condensation gaz</v>
      </c>
      <c r="R661" s="0" t="str">
        <f aca="false">E661</f>
        <v>Gaz</v>
      </c>
      <c r="S661" s="0" t="str">
        <f aca="false">F661</f>
        <v>0316932404</v>
      </c>
      <c r="T661" s="0" t="str">
        <f aca="false">G661</f>
        <v>1</v>
      </c>
      <c r="U661" s="0" t="n">
        <f aca="false">L661</f>
        <v>0.961117596045209</v>
      </c>
      <c r="V661" s="0" t="n">
        <f aca="false">K661</f>
        <v>31.4264679335151</v>
      </c>
      <c r="W661" s="0" t="n">
        <f aca="false">J661</f>
        <v>836</v>
      </c>
    </row>
    <row r="662" customFormat="false" ht="12.8" hidden="false" customHeight="false" outlineLevel="0" collapsed="false">
      <c r="A662" s="0" t="s">
        <v>74</v>
      </c>
      <c r="B662" s="0" t="s">
        <v>758</v>
      </c>
      <c r="C662" s="0" t="s">
        <v>798</v>
      </c>
      <c r="D662" s="0" t="s">
        <v>32</v>
      </c>
      <c r="E662" s="0" t="s">
        <v>30</v>
      </c>
      <c r="F662" s="0" t="s">
        <v>809</v>
      </c>
      <c r="G662" s="0" t="s">
        <v>15</v>
      </c>
      <c r="H662" s="0" t="n">
        <v>1</v>
      </c>
      <c r="I662" s="0" t="n">
        <v>12</v>
      </c>
      <c r="J662" s="0" t="n">
        <v>0</v>
      </c>
      <c r="K662" s="0" t="n">
        <f aca="false">I662*SUMIFS(syst_chauffage!$H$3:$H$27,syst_chauffage!$B$3:$B$27,D662,syst_chauffage!$C$3:$C$27,E662)</f>
        <v>12</v>
      </c>
      <c r="L662" s="12" t="n">
        <f aca="false">H662*SUMIFS(syst_chauffage!$K$3:$K$27,syst_chauffage!$B$3:$B$27,D662,syst_chauffage!$C$3:$C$27,E662)</f>
        <v>1</v>
      </c>
      <c r="N662" s="0" t="str">
        <f aca="false">A662</f>
        <v>Commerce</v>
      </c>
      <c r="O662" s="0" t="str">
        <f aca="false">B662</f>
        <v>Grand commerce alimentaire</v>
      </c>
      <c r="P662" s="0" t="str">
        <f aca="false">C662</f>
        <v>Supermarché</v>
      </c>
      <c r="Q662" s="0" t="str">
        <f aca="false">D662</f>
        <v>Electrique direct performant</v>
      </c>
      <c r="R662" s="0" t="str">
        <f aca="false">E662</f>
        <v>Electricité</v>
      </c>
      <c r="S662" s="0" t="str">
        <f aca="false">F662</f>
        <v>0316932602</v>
      </c>
      <c r="T662" s="0" t="str">
        <f aca="false">G662</f>
        <v>1</v>
      </c>
      <c r="U662" s="0" t="n">
        <f aca="false">L662</f>
        <v>1</v>
      </c>
      <c r="V662" s="0" t="n">
        <f aca="false">K662</f>
        <v>12</v>
      </c>
      <c r="W662" s="0" t="n">
        <f aca="false">J662</f>
        <v>0</v>
      </c>
    </row>
    <row r="663" customFormat="false" ht="12.8" hidden="false" customHeight="false" outlineLevel="0" collapsed="false">
      <c r="A663" s="0" t="s">
        <v>74</v>
      </c>
      <c r="B663" s="0" t="s">
        <v>758</v>
      </c>
      <c r="C663" s="0" t="s">
        <v>798</v>
      </c>
      <c r="D663" s="0" t="s">
        <v>46</v>
      </c>
      <c r="E663" s="0" t="s">
        <v>30</v>
      </c>
      <c r="F663" s="0" t="s">
        <v>810</v>
      </c>
      <c r="G663" s="0" t="s">
        <v>15</v>
      </c>
      <c r="H663" s="0" t="n">
        <v>3.32861023255814</v>
      </c>
      <c r="I663" s="0" t="n">
        <v>43.636084238988</v>
      </c>
      <c r="J663" s="0" t="n">
        <v>720</v>
      </c>
      <c r="K663" s="0" t="n">
        <f aca="false">I663*SUMIFS(syst_chauffage!$H$3:$H$27,syst_chauffage!$B$3:$B$27,D663,syst_chauffage!$C$3:$C$27,E663)</f>
        <v>75.7045690576207</v>
      </c>
      <c r="L663" s="12" t="n">
        <f aca="false">H663*SUMIFS(syst_chauffage!$K$3:$K$27,syst_chauffage!$B$3:$B$27,D663,syst_chauffage!$C$3:$C$27,E663)</f>
        <v>3.00077723502174</v>
      </c>
      <c r="N663" s="0" t="str">
        <f aca="false">A663</f>
        <v>Commerce</v>
      </c>
      <c r="O663" s="0" t="str">
        <f aca="false">B663</f>
        <v>Grand commerce alimentaire</v>
      </c>
      <c r="P663" s="0" t="str">
        <f aca="false">C663</f>
        <v>Supermarché</v>
      </c>
      <c r="Q663" s="0" t="str">
        <f aca="false">D663</f>
        <v>Rooftop performant</v>
      </c>
      <c r="R663" s="0" t="str">
        <f aca="false">E663</f>
        <v>Electricité</v>
      </c>
      <c r="S663" s="0" t="str">
        <f aca="false">F663</f>
        <v>0316933002</v>
      </c>
      <c r="T663" s="0" t="str">
        <f aca="false">G663</f>
        <v>1</v>
      </c>
      <c r="U663" s="0" t="n">
        <f aca="false">L663</f>
        <v>3.00077723502174</v>
      </c>
      <c r="V663" s="0" t="n">
        <f aca="false">K663</f>
        <v>75.7045690576207</v>
      </c>
      <c r="W663" s="0" t="n">
        <f aca="false">J663</f>
        <v>720</v>
      </c>
    </row>
    <row r="664" customFormat="false" ht="12.8" hidden="false" customHeight="false" outlineLevel="0" collapsed="false">
      <c r="A664" s="0" t="s">
        <v>74</v>
      </c>
      <c r="B664" s="0" t="s">
        <v>811</v>
      </c>
      <c r="C664" s="0" t="s">
        <v>812</v>
      </c>
      <c r="D664" s="0" t="s">
        <v>19</v>
      </c>
      <c r="E664" s="0" t="s">
        <v>57</v>
      </c>
      <c r="F664" s="0" t="s">
        <v>813</v>
      </c>
      <c r="G664" s="0" t="s">
        <v>15</v>
      </c>
      <c r="H664" s="0" t="n">
        <v>1.62195782246074</v>
      </c>
      <c r="I664" s="0" t="n">
        <v>51.5549415582019</v>
      </c>
      <c r="J664" s="0" t="n">
        <v>0</v>
      </c>
      <c r="K664" s="0" t="n">
        <f aca="false">I664*SUMIFS(syst_chauffage!$H$3:$H$27,syst_chauffage!$B$3:$B$27,D664,syst_chauffage!$C$3:$C$27,E664)</f>
        <v>71.789053534052</v>
      </c>
      <c r="L664" s="12" t="n">
        <f aca="false">H664*SUMIFS(syst_chauffage!$K$3:$K$27,syst_chauffage!$B$3:$B$27,D664,syst_chauffage!$C$3:$C$27,E664)</f>
        <v>1.62195782246074</v>
      </c>
      <c r="N664" s="0" t="str">
        <f aca="false">A664</f>
        <v>Commerce</v>
      </c>
      <c r="O664" s="0" t="str">
        <f aca="false">B664</f>
        <v>Petit commerce alimentaire</v>
      </c>
      <c r="P664" s="0" t="str">
        <f aca="false">C664</f>
        <v>Petit boulangerie</v>
      </c>
      <c r="Q664" s="0" t="str">
        <f aca="false">D664</f>
        <v>Autre système centralisé</v>
      </c>
      <c r="R664" s="0" t="str">
        <f aca="false">E664</f>
        <v>Autres</v>
      </c>
      <c r="S664" s="0" t="str">
        <f aca="false">F664</f>
        <v>0323630101</v>
      </c>
      <c r="T664" s="0" t="str">
        <f aca="false">G664</f>
        <v>1</v>
      </c>
      <c r="U664" s="0" t="n">
        <f aca="false">L664</f>
        <v>1.62195782246074</v>
      </c>
      <c r="V664" s="0" t="n">
        <f aca="false">K664</f>
        <v>71.789053534052</v>
      </c>
      <c r="W664" s="0" t="n">
        <f aca="false">J664</f>
        <v>0</v>
      </c>
    </row>
    <row r="665" customFormat="false" ht="12.8" hidden="false" customHeight="false" outlineLevel="0" collapsed="false">
      <c r="A665" s="0" t="s">
        <v>74</v>
      </c>
      <c r="B665" s="0" t="s">
        <v>811</v>
      </c>
      <c r="C665" s="0" t="s">
        <v>812</v>
      </c>
      <c r="D665" s="0" t="s">
        <v>19</v>
      </c>
      <c r="E665" s="0" t="s">
        <v>58</v>
      </c>
      <c r="F665" s="0" t="s">
        <v>814</v>
      </c>
      <c r="G665" s="0" t="s">
        <v>15</v>
      </c>
      <c r="H665" s="0" t="n">
        <v>1.69923005458058</v>
      </c>
      <c r="I665" s="0" t="n">
        <v>50.9986425265591</v>
      </c>
      <c r="J665" s="0" t="n">
        <v>765</v>
      </c>
      <c r="K665" s="0" t="n">
        <f aca="false">I665*SUMIFS(syst_chauffage!$H$3:$H$27,syst_chauffage!$B$3:$B$27,D665,syst_chauffage!$C$3:$C$27,E665)</f>
        <v>83.8901961216608</v>
      </c>
      <c r="L665" s="12" t="n">
        <f aca="false">H665*SUMIFS(syst_chauffage!$K$3:$K$27,syst_chauffage!$B$3:$B$27,D665,syst_chauffage!$C$3:$C$27,E665)</f>
        <v>1.69923005458058</v>
      </c>
      <c r="N665" s="0" t="str">
        <f aca="false">A665</f>
        <v>Commerce</v>
      </c>
      <c r="O665" s="0" t="str">
        <f aca="false">B665</f>
        <v>Petit commerce alimentaire</v>
      </c>
      <c r="P665" s="0" t="str">
        <f aca="false">C665</f>
        <v>Petit boulangerie</v>
      </c>
      <c r="Q665" s="0" t="str">
        <f aca="false">D665</f>
        <v>Autre système centralisé</v>
      </c>
      <c r="R665" s="0" t="str">
        <f aca="false">E665</f>
        <v>Urbain</v>
      </c>
      <c r="S665" s="0" t="str">
        <f aca="false">F665</f>
        <v>0323630106</v>
      </c>
      <c r="T665" s="0" t="str">
        <f aca="false">G665</f>
        <v>1</v>
      </c>
      <c r="U665" s="0" t="n">
        <f aca="false">L665</f>
        <v>1.69923005458058</v>
      </c>
      <c r="V665" s="0" t="n">
        <f aca="false">K665</f>
        <v>83.8901961216608</v>
      </c>
      <c r="W665" s="0" t="n">
        <f aca="false">J665</f>
        <v>765</v>
      </c>
    </row>
    <row r="666" customFormat="false" ht="12.8" hidden="false" customHeight="false" outlineLevel="0" collapsed="false">
      <c r="A666" s="0" t="s">
        <v>74</v>
      </c>
      <c r="B666" s="0" t="s">
        <v>811</v>
      </c>
      <c r="C666" s="0" t="s">
        <v>812</v>
      </c>
      <c r="D666" s="0" t="s">
        <v>22</v>
      </c>
      <c r="E666" s="0" t="s">
        <v>23</v>
      </c>
      <c r="F666" s="0" t="s">
        <v>815</v>
      </c>
      <c r="G666" s="0" t="s">
        <v>15</v>
      </c>
      <c r="H666" s="0" t="n">
        <v>0.674152999277146</v>
      </c>
      <c r="I666" s="0" t="n">
        <v>34.8841172135201</v>
      </c>
      <c r="J666" s="0" t="n">
        <v>0</v>
      </c>
      <c r="K666" s="0" t="n">
        <f aca="false">I666*SUMIFS(syst_chauffage!$H$3:$H$27,syst_chauffage!$B$3:$B$27,D666,syst_chauffage!$C$3:$C$27,E666)</f>
        <v>61.4317155925785</v>
      </c>
      <c r="L666" s="12" t="n">
        <f aca="false">H666*SUMIFS(syst_chauffage!$K$3:$K$27,syst_chauffage!$B$3:$B$27,D666,syst_chauffage!$C$3:$C$27,E666)</f>
        <v>0.674152999277146</v>
      </c>
      <c r="N666" s="0" t="str">
        <f aca="false">A666</f>
        <v>Commerce</v>
      </c>
      <c r="O666" s="0" t="str">
        <f aca="false">B666</f>
        <v>Petit commerce alimentaire</v>
      </c>
      <c r="P666" s="0" t="str">
        <f aca="false">C666</f>
        <v>Petit boulangerie</v>
      </c>
      <c r="Q666" s="0" t="str">
        <f aca="false">D666</f>
        <v>Chaudière fioul</v>
      </c>
      <c r="R666" s="0" t="str">
        <f aca="false">E666</f>
        <v>Fioul</v>
      </c>
      <c r="S666" s="0" t="str">
        <f aca="false">F666</f>
        <v>0323630303</v>
      </c>
      <c r="T666" s="0" t="str">
        <f aca="false">G666</f>
        <v>1</v>
      </c>
      <c r="U666" s="0" t="n">
        <f aca="false">L666</f>
        <v>0.674152999277146</v>
      </c>
      <c r="V666" s="0" t="n">
        <f aca="false">K666</f>
        <v>61.4317155925785</v>
      </c>
      <c r="W666" s="0" t="n">
        <f aca="false">J666</f>
        <v>0</v>
      </c>
    </row>
    <row r="667" customFormat="false" ht="12.8" hidden="false" customHeight="false" outlineLevel="0" collapsed="false">
      <c r="A667" s="0" t="s">
        <v>74</v>
      </c>
      <c r="B667" s="0" t="s">
        <v>811</v>
      </c>
      <c r="C667" s="0" t="s">
        <v>812</v>
      </c>
      <c r="D667" s="0" t="s">
        <v>13</v>
      </c>
      <c r="E667" s="0" t="s">
        <v>14</v>
      </c>
      <c r="F667" s="0" t="s">
        <v>816</v>
      </c>
      <c r="G667" s="0" t="s">
        <v>15</v>
      </c>
      <c r="H667" s="0" t="n">
        <v>0.791148437311199</v>
      </c>
      <c r="I667" s="0" t="n">
        <v>25.9931791485509</v>
      </c>
      <c r="J667" s="0" t="n">
        <v>308</v>
      </c>
      <c r="K667" s="0" t="n">
        <f aca="false">I667*SUMIFS(syst_chauffage!$H$3:$H$27,syst_chauffage!$B$3:$B$27,D667,syst_chauffage!$C$3:$C$27,E667)</f>
        <v>52.4956098242343</v>
      </c>
      <c r="L667" s="12" t="n">
        <f aca="false">H667*SUMIFS(syst_chauffage!$K$3:$K$27,syst_chauffage!$B$3:$B$27,D667,syst_chauffage!$C$3:$C$27,E667)</f>
        <v>0.791148437311199</v>
      </c>
      <c r="N667" s="0" t="str">
        <f aca="false">A667</f>
        <v>Commerce</v>
      </c>
      <c r="O667" s="0" t="str">
        <f aca="false">B667</f>
        <v>Petit commerce alimentaire</v>
      </c>
      <c r="P667" s="0" t="str">
        <f aca="false">C667</f>
        <v>Petit boulangerie</v>
      </c>
      <c r="Q667" s="0" t="str">
        <f aca="false">D667</f>
        <v>Chaudière gaz</v>
      </c>
      <c r="R667" s="0" t="str">
        <f aca="false">E667</f>
        <v>Gaz</v>
      </c>
      <c r="S667" s="0" t="str">
        <f aca="false">F667</f>
        <v>0323630404</v>
      </c>
      <c r="T667" s="0" t="str">
        <f aca="false">G667</f>
        <v>1</v>
      </c>
      <c r="U667" s="0" t="n">
        <f aca="false">L667</f>
        <v>0.791148437311199</v>
      </c>
      <c r="V667" s="0" t="n">
        <f aca="false">K667</f>
        <v>52.4956098242343</v>
      </c>
      <c r="W667" s="0" t="n">
        <f aca="false">J667</f>
        <v>308</v>
      </c>
    </row>
    <row r="668" customFormat="false" ht="12.8" hidden="false" customHeight="false" outlineLevel="0" collapsed="false">
      <c r="A668" s="0" t="s">
        <v>74</v>
      </c>
      <c r="B668" s="0" t="s">
        <v>811</v>
      </c>
      <c r="C668" s="0" t="s">
        <v>812</v>
      </c>
      <c r="D668" s="0" t="s">
        <v>29</v>
      </c>
      <c r="E668" s="0" t="s">
        <v>30</v>
      </c>
      <c r="F668" s="0" t="s">
        <v>817</v>
      </c>
      <c r="G668" s="0" t="s">
        <v>15</v>
      </c>
      <c r="H668" s="0" t="n">
        <v>0.92</v>
      </c>
      <c r="I668" s="0" t="n">
        <v>10.4</v>
      </c>
      <c r="J668" s="0" t="n">
        <v>0</v>
      </c>
      <c r="K668" s="0" t="n">
        <f aca="false">I668*SUMIFS(syst_chauffage!$H$3:$H$27,syst_chauffage!$B$3:$B$27,D668,syst_chauffage!$C$3:$C$27,E668)</f>
        <v>3</v>
      </c>
      <c r="L668" s="12" t="n">
        <f aca="false">H668*SUMIFS(syst_chauffage!$K$3:$K$27,syst_chauffage!$B$3:$B$27,D668,syst_chauffage!$C$3:$C$27,E668)</f>
        <v>0.92</v>
      </c>
      <c r="N668" s="0" t="str">
        <f aca="false">A668</f>
        <v>Commerce</v>
      </c>
      <c r="O668" s="0" t="str">
        <f aca="false">B668</f>
        <v>Petit commerce alimentaire</v>
      </c>
      <c r="P668" s="0" t="str">
        <f aca="false">C668</f>
        <v>Petit boulangerie</v>
      </c>
      <c r="Q668" s="0" t="str">
        <f aca="false">D668</f>
        <v>Electrique direct</v>
      </c>
      <c r="R668" s="0" t="str">
        <f aca="false">E668</f>
        <v>Electricité</v>
      </c>
      <c r="S668" s="0" t="str">
        <f aca="false">F668</f>
        <v>0323630602</v>
      </c>
      <c r="T668" s="0" t="str">
        <f aca="false">G668</f>
        <v>1</v>
      </c>
      <c r="U668" s="0" t="n">
        <f aca="false">L668</f>
        <v>0.92</v>
      </c>
      <c r="V668" s="0" t="n">
        <f aca="false">K668</f>
        <v>3</v>
      </c>
      <c r="W668" s="0" t="n">
        <f aca="false">J668</f>
        <v>0</v>
      </c>
    </row>
    <row r="669" customFormat="false" ht="12.8" hidden="false" customHeight="false" outlineLevel="0" collapsed="false">
      <c r="A669" s="0" t="s">
        <v>74</v>
      </c>
      <c r="B669" s="0" t="s">
        <v>811</v>
      </c>
      <c r="C669" s="0" t="s">
        <v>812</v>
      </c>
      <c r="D669" s="0" t="s">
        <v>36</v>
      </c>
      <c r="E669" s="0" t="s">
        <v>30</v>
      </c>
      <c r="F669" s="0" t="s">
        <v>818</v>
      </c>
      <c r="G669" s="0" t="s">
        <v>15</v>
      </c>
      <c r="H669" s="0" t="n">
        <v>3.27439423255813</v>
      </c>
      <c r="I669" s="0" t="n">
        <v>125.766090841471</v>
      </c>
      <c r="J669" s="0" t="n">
        <v>675</v>
      </c>
      <c r="K669" s="0" t="n">
        <f aca="false">I669*SUMIFS(syst_chauffage!$H$3:$H$27,syst_chauffage!$B$3:$B$27,D669,syst_chauffage!$C$3:$C$27,E669)</f>
        <v>77.806211115041</v>
      </c>
      <c r="L669" s="12" t="n">
        <f aca="false">H669*SUMIFS(syst_chauffage!$K$3:$K$27,syst_chauffage!$B$3:$B$27,D669,syst_chauffage!$C$3:$C$27,E669)</f>
        <v>2.75111501758348</v>
      </c>
      <c r="N669" s="0" t="str">
        <f aca="false">A669</f>
        <v>Commerce</v>
      </c>
      <c r="O669" s="0" t="str">
        <f aca="false">B669</f>
        <v>Petit commerce alimentaire</v>
      </c>
      <c r="P669" s="0" t="str">
        <f aca="false">C669</f>
        <v>Petit boulangerie</v>
      </c>
      <c r="Q669" s="0" t="str">
        <f aca="false">D669</f>
        <v>PAC</v>
      </c>
      <c r="R669" s="0" t="str">
        <f aca="false">E669</f>
        <v>Electricité</v>
      </c>
      <c r="S669" s="0" t="str">
        <f aca="false">F669</f>
        <v>0323630902</v>
      </c>
      <c r="T669" s="0" t="str">
        <f aca="false">G669</f>
        <v>1</v>
      </c>
      <c r="U669" s="0" t="n">
        <f aca="false">L669</f>
        <v>2.75111501758348</v>
      </c>
      <c r="V669" s="0" t="n">
        <f aca="false">K669</f>
        <v>77.806211115041</v>
      </c>
      <c r="W669" s="0" t="n">
        <f aca="false">J669</f>
        <v>675</v>
      </c>
    </row>
    <row r="670" customFormat="false" ht="12.8" hidden="false" customHeight="false" outlineLevel="0" collapsed="false">
      <c r="A670" s="0" t="s">
        <v>74</v>
      </c>
      <c r="B670" s="0" t="s">
        <v>811</v>
      </c>
      <c r="C670" s="0" t="s">
        <v>812</v>
      </c>
      <c r="D670" s="0" t="s">
        <v>51</v>
      </c>
      <c r="E670" s="0" t="s">
        <v>57</v>
      </c>
      <c r="F670" s="0" t="s">
        <v>819</v>
      </c>
      <c r="G670" s="0" t="s">
        <v>15</v>
      </c>
      <c r="H670" s="0" t="n">
        <v>1.87148979514701</v>
      </c>
      <c r="I670" s="0" t="n">
        <v>61.3749304264308</v>
      </c>
      <c r="J670" s="0" t="n">
        <v>0</v>
      </c>
      <c r="K670" s="0" t="n">
        <f aca="false">I670*SUMIFS(syst_chauffage!$H$3:$H$27,syst_chauffage!$B$3:$B$27,D670,syst_chauffage!$C$3:$C$27,E670)</f>
        <v>130.044507954533</v>
      </c>
      <c r="L670" s="12" t="n">
        <f aca="false">H670*SUMIFS(syst_chauffage!$K$3:$K$27,syst_chauffage!$B$3:$B$27,D670,syst_chauffage!$C$3:$C$27,E670)</f>
        <v>1.87148979514701</v>
      </c>
      <c r="N670" s="0" t="str">
        <f aca="false">A670</f>
        <v>Commerce</v>
      </c>
      <c r="O670" s="0" t="str">
        <f aca="false">B670</f>
        <v>Petit commerce alimentaire</v>
      </c>
      <c r="P670" s="0" t="str">
        <f aca="false">C670</f>
        <v>Petit boulangerie</v>
      </c>
      <c r="Q670" s="0" t="str">
        <f aca="false">D670</f>
        <v>Autre système centralisé performant</v>
      </c>
      <c r="R670" s="0" t="str">
        <f aca="false">E670</f>
        <v>Autres</v>
      </c>
      <c r="S670" s="0" t="str">
        <f aca="false">F670</f>
        <v>0323632101</v>
      </c>
      <c r="T670" s="0" t="str">
        <f aca="false">G670</f>
        <v>1</v>
      </c>
      <c r="U670" s="0" t="n">
        <f aca="false">L670</f>
        <v>1.87148979514701</v>
      </c>
      <c r="V670" s="0" t="n">
        <f aca="false">K670</f>
        <v>130.044507954533</v>
      </c>
      <c r="W670" s="0" t="n">
        <f aca="false">J670</f>
        <v>0</v>
      </c>
    </row>
    <row r="671" customFormat="false" ht="12.8" hidden="false" customHeight="false" outlineLevel="0" collapsed="false">
      <c r="A671" s="0" t="s">
        <v>74</v>
      </c>
      <c r="B671" s="0" t="s">
        <v>811</v>
      </c>
      <c r="C671" s="0" t="s">
        <v>812</v>
      </c>
      <c r="D671" s="0" t="s">
        <v>51</v>
      </c>
      <c r="E671" s="0" t="s">
        <v>58</v>
      </c>
      <c r="F671" s="0" t="s">
        <v>820</v>
      </c>
      <c r="G671" s="0" t="s">
        <v>15</v>
      </c>
      <c r="H671" s="0" t="n">
        <v>1.9606500629776</v>
      </c>
      <c r="I671" s="0" t="n">
        <v>60.7126696744751</v>
      </c>
      <c r="J671" s="0" t="n">
        <v>765</v>
      </c>
      <c r="K671" s="0" t="n">
        <f aca="false">I671*SUMIFS(syst_chauffage!$H$3:$H$27,syst_chauffage!$B$3:$B$27,D671,syst_chauffage!$C$3:$C$27,E671)</f>
        <v>129.560807151499</v>
      </c>
      <c r="L671" s="12" t="n">
        <f aca="false">H671*SUMIFS(syst_chauffage!$K$3:$K$27,syst_chauffage!$B$3:$B$27,D671,syst_chauffage!$C$3:$C$27,E671)</f>
        <v>1.9606500629776</v>
      </c>
      <c r="N671" s="0" t="str">
        <f aca="false">A671</f>
        <v>Commerce</v>
      </c>
      <c r="O671" s="0" t="str">
        <f aca="false">B671</f>
        <v>Petit commerce alimentaire</v>
      </c>
      <c r="P671" s="0" t="str">
        <f aca="false">C671</f>
        <v>Petit boulangerie</v>
      </c>
      <c r="Q671" s="0" t="str">
        <f aca="false">D671</f>
        <v>Autre système centralisé performant</v>
      </c>
      <c r="R671" s="0" t="str">
        <f aca="false">E671</f>
        <v>Urbain</v>
      </c>
      <c r="S671" s="0" t="str">
        <f aca="false">F671</f>
        <v>0323632106</v>
      </c>
      <c r="T671" s="0" t="str">
        <f aca="false">G671</f>
        <v>1</v>
      </c>
      <c r="U671" s="0" t="n">
        <f aca="false">L671</f>
        <v>1.9606500629776</v>
      </c>
      <c r="V671" s="0" t="n">
        <f aca="false">K671</f>
        <v>129.560807151499</v>
      </c>
      <c r="W671" s="0" t="n">
        <f aca="false">J671</f>
        <v>765</v>
      </c>
    </row>
    <row r="672" customFormat="false" ht="12.8" hidden="false" customHeight="false" outlineLevel="0" collapsed="false">
      <c r="A672" s="0" t="s">
        <v>74</v>
      </c>
      <c r="B672" s="0" t="s">
        <v>811</v>
      </c>
      <c r="C672" s="0" t="s">
        <v>812</v>
      </c>
      <c r="D672" s="0" t="s">
        <v>27</v>
      </c>
      <c r="E672" s="0" t="s">
        <v>23</v>
      </c>
      <c r="F672" s="0" t="s">
        <v>821</v>
      </c>
      <c r="G672" s="0" t="s">
        <v>15</v>
      </c>
      <c r="H672" s="0" t="n">
        <v>0.751617554418763</v>
      </c>
      <c r="I672" s="0" t="n">
        <v>41.5287109684764</v>
      </c>
      <c r="J672" s="0" t="n">
        <v>693</v>
      </c>
      <c r="K672" s="0" t="n">
        <f aca="false">I672*SUMIFS(syst_chauffage!$H$3:$H$27,syst_chauffage!$B$3:$B$27,D672,syst_chauffage!$C$3:$C$27,E672)</f>
        <v>106.496356909627</v>
      </c>
      <c r="L672" s="12" t="n">
        <f aca="false">H672*SUMIFS(syst_chauffage!$K$3:$K$27,syst_chauffage!$B$3:$B$27,D672,syst_chauffage!$C$3:$C$27,E672)</f>
        <v>0.751617554418763</v>
      </c>
      <c r="N672" s="0" t="str">
        <f aca="false">A672</f>
        <v>Commerce</v>
      </c>
      <c r="O672" s="0" t="str">
        <f aca="false">B672</f>
        <v>Petit commerce alimentaire</v>
      </c>
      <c r="P672" s="0" t="str">
        <f aca="false">C672</f>
        <v>Petit boulangerie</v>
      </c>
      <c r="Q672" s="0" t="str">
        <f aca="false">D672</f>
        <v>Chaudière condensation fioul</v>
      </c>
      <c r="R672" s="0" t="str">
        <f aca="false">E672</f>
        <v>Fioul</v>
      </c>
      <c r="S672" s="0" t="str">
        <f aca="false">F672</f>
        <v>0323632303</v>
      </c>
      <c r="T672" s="0" t="str">
        <f aca="false">G672</f>
        <v>1</v>
      </c>
      <c r="U672" s="0" t="n">
        <f aca="false">L672</f>
        <v>0.751617554418763</v>
      </c>
      <c r="V672" s="0" t="n">
        <f aca="false">K672</f>
        <v>106.496356909627</v>
      </c>
      <c r="W672" s="0" t="n">
        <f aca="false">J672</f>
        <v>693</v>
      </c>
    </row>
    <row r="673" customFormat="false" ht="12.8" hidden="false" customHeight="false" outlineLevel="0" collapsed="false">
      <c r="A673" s="0" t="s">
        <v>74</v>
      </c>
      <c r="B673" s="0" t="s">
        <v>811</v>
      </c>
      <c r="C673" s="0" t="s">
        <v>812</v>
      </c>
      <c r="D673" s="0" t="s">
        <v>18</v>
      </c>
      <c r="E673" s="0" t="s">
        <v>14</v>
      </c>
      <c r="F673" s="0" t="s">
        <v>822</v>
      </c>
      <c r="G673" s="0" t="s">
        <v>15</v>
      </c>
      <c r="H673" s="0" t="n">
        <v>0.98494919666898</v>
      </c>
      <c r="I673" s="0" t="n">
        <v>30.944260891132</v>
      </c>
      <c r="J673" s="0" t="n">
        <v>693</v>
      </c>
      <c r="K673" s="0" t="n">
        <f aca="false">I673*SUMIFS(syst_chauffage!$H$3:$H$27,syst_chauffage!$B$3:$B$27,D673,syst_chauffage!$C$3:$C$27,E673)</f>
        <v>84.3209114756215</v>
      </c>
      <c r="L673" s="12" t="n">
        <f aca="false">H673*SUMIFS(syst_chauffage!$K$3:$K$27,syst_chauffage!$B$3:$B$27,D673,syst_chauffage!$C$3:$C$27,E673)</f>
        <v>0.956825834226105</v>
      </c>
      <c r="N673" s="0" t="str">
        <f aca="false">A673</f>
        <v>Commerce</v>
      </c>
      <c r="O673" s="0" t="str">
        <f aca="false">B673</f>
        <v>Petit commerce alimentaire</v>
      </c>
      <c r="P673" s="0" t="str">
        <f aca="false">C673</f>
        <v>Petit boulangerie</v>
      </c>
      <c r="Q673" s="0" t="str">
        <f aca="false">D673</f>
        <v>Chaudière condensation gaz</v>
      </c>
      <c r="R673" s="0" t="str">
        <f aca="false">E673</f>
        <v>Gaz</v>
      </c>
      <c r="S673" s="0" t="str">
        <f aca="false">F673</f>
        <v>0323632404</v>
      </c>
      <c r="T673" s="0" t="str">
        <f aca="false">G673</f>
        <v>1</v>
      </c>
      <c r="U673" s="0" t="n">
        <f aca="false">L673</f>
        <v>0.956825834226105</v>
      </c>
      <c r="V673" s="0" t="n">
        <f aca="false">K673</f>
        <v>84.3209114756215</v>
      </c>
      <c r="W673" s="0" t="n">
        <f aca="false">J673</f>
        <v>693</v>
      </c>
    </row>
    <row r="674" customFormat="false" ht="12.8" hidden="false" customHeight="false" outlineLevel="0" collapsed="false">
      <c r="A674" s="0" t="s">
        <v>74</v>
      </c>
      <c r="B674" s="0" t="s">
        <v>811</v>
      </c>
      <c r="C674" s="0" t="s">
        <v>812</v>
      </c>
      <c r="D674" s="0" t="s">
        <v>32</v>
      </c>
      <c r="E674" s="0" t="s">
        <v>30</v>
      </c>
      <c r="F674" s="0" t="s">
        <v>823</v>
      </c>
      <c r="G674" s="0" t="s">
        <v>15</v>
      </c>
      <c r="H674" s="0" t="n">
        <v>1</v>
      </c>
      <c r="I674" s="0" t="n">
        <v>12</v>
      </c>
      <c r="J674" s="0" t="n">
        <v>0</v>
      </c>
      <c r="K674" s="0" t="n">
        <f aca="false">I674*SUMIFS(syst_chauffage!$H$3:$H$27,syst_chauffage!$B$3:$B$27,D674,syst_chauffage!$C$3:$C$27,E674)</f>
        <v>12</v>
      </c>
      <c r="L674" s="12" t="n">
        <f aca="false">H674*SUMIFS(syst_chauffage!$K$3:$K$27,syst_chauffage!$B$3:$B$27,D674,syst_chauffage!$C$3:$C$27,E674)</f>
        <v>1</v>
      </c>
      <c r="N674" s="0" t="str">
        <f aca="false">A674</f>
        <v>Commerce</v>
      </c>
      <c r="O674" s="0" t="str">
        <f aca="false">B674</f>
        <v>Petit commerce alimentaire</v>
      </c>
      <c r="P674" s="0" t="str">
        <f aca="false">C674</f>
        <v>Petit boulangerie</v>
      </c>
      <c r="Q674" s="0" t="str">
        <f aca="false">D674</f>
        <v>Electrique direct performant</v>
      </c>
      <c r="R674" s="0" t="str">
        <f aca="false">E674</f>
        <v>Electricité</v>
      </c>
      <c r="S674" s="0" t="str">
        <f aca="false">F674</f>
        <v>0323632602</v>
      </c>
      <c r="T674" s="0" t="str">
        <f aca="false">G674</f>
        <v>1</v>
      </c>
      <c r="U674" s="0" t="n">
        <f aca="false">L674</f>
        <v>1</v>
      </c>
      <c r="V674" s="0" t="n">
        <f aca="false">K674</f>
        <v>12</v>
      </c>
      <c r="W674" s="0" t="n">
        <f aca="false">J674</f>
        <v>0</v>
      </c>
    </row>
    <row r="675" customFormat="false" ht="12.8" hidden="false" customHeight="false" outlineLevel="0" collapsed="false">
      <c r="A675" s="0" t="s">
        <v>74</v>
      </c>
      <c r="B675" s="0" t="s">
        <v>811</v>
      </c>
      <c r="C675" s="0" t="s">
        <v>812</v>
      </c>
      <c r="D675" s="0" t="s">
        <v>38</v>
      </c>
      <c r="E675" s="0" t="s">
        <v>30</v>
      </c>
      <c r="F675" s="0" t="s">
        <v>824</v>
      </c>
      <c r="G675" s="0" t="s">
        <v>15</v>
      </c>
      <c r="H675" s="0" t="n">
        <v>3.39795627906976</v>
      </c>
      <c r="I675" s="0" t="n">
        <v>149.721536716037</v>
      </c>
      <c r="J675" s="0" t="n">
        <v>720</v>
      </c>
      <c r="K675" s="0" t="n">
        <f aca="false">I675*SUMIFS(syst_chauffage!$H$3:$H$27,syst_chauffage!$B$3:$B$27,D675,syst_chauffage!$C$3:$C$27,E675)</f>
        <v>151.337601336615</v>
      </c>
      <c r="L675" s="12" t="n">
        <f aca="false">H675*SUMIFS(syst_chauffage!$K$3:$K$27,syst_chauffage!$B$3:$B$27,D675,syst_chauffage!$C$3:$C$27,E675)</f>
        <v>3.03986496519792</v>
      </c>
      <c r="N675" s="0" t="str">
        <f aca="false">A675</f>
        <v>Commerce</v>
      </c>
      <c r="O675" s="0" t="str">
        <f aca="false">B675</f>
        <v>Petit commerce alimentaire</v>
      </c>
      <c r="P675" s="0" t="str">
        <f aca="false">C675</f>
        <v>Petit boulangerie</v>
      </c>
      <c r="Q675" s="0" t="str">
        <f aca="false">D675</f>
        <v>PAC performant</v>
      </c>
      <c r="R675" s="0" t="str">
        <f aca="false">E675</f>
        <v>Electricité</v>
      </c>
      <c r="S675" s="0" t="str">
        <f aca="false">F675</f>
        <v>0323632902</v>
      </c>
      <c r="T675" s="0" t="str">
        <f aca="false">G675</f>
        <v>1</v>
      </c>
      <c r="U675" s="0" t="n">
        <f aca="false">L675</f>
        <v>3.03986496519792</v>
      </c>
      <c r="V675" s="0" t="n">
        <f aca="false">K675</f>
        <v>151.337601336615</v>
      </c>
      <c r="W675" s="0" t="n">
        <f aca="false">J675</f>
        <v>720</v>
      </c>
    </row>
    <row r="676" customFormat="false" ht="12.8" hidden="false" customHeight="false" outlineLevel="0" collapsed="false">
      <c r="A676" s="0" t="s">
        <v>74</v>
      </c>
      <c r="B676" s="0" t="s">
        <v>811</v>
      </c>
      <c r="C676" s="0" t="s">
        <v>679</v>
      </c>
      <c r="D676" s="0" t="s">
        <v>19</v>
      </c>
      <c r="E676" s="0" t="s">
        <v>57</v>
      </c>
      <c r="F676" s="0" t="s">
        <v>825</v>
      </c>
      <c r="G676" s="0" t="s">
        <v>15</v>
      </c>
      <c r="H676" s="0" t="n">
        <v>1.61879381135524</v>
      </c>
      <c r="I676" s="0" t="n">
        <v>34.4313661737022</v>
      </c>
      <c r="J676" s="0" t="n">
        <v>0</v>
      </c>
      <c r="K676" s="0" t="n">
        <f aca="false">I676*SUMIFS(syst_chauffage!$H$3:$H$27,syst_chauffage!$B$3:$B$27,D676,syst_chauffage!$C$3:$C$27,E676)</f>
        <v>47.9448742406966</v>
      </c>
      <c r="L676" s="12" t="n">
        <f aca="false">H676*SUMIFS(syst_chauffage!$K$3:$K$27,syst_chauffage!$B$3:$B$27,D676,syst_chauffage!$C$3:$C$27,E676)</f>
        <v>1.61879381135524</v>
      </c>
      <c r="N676" s="0" t="str">
        <f aca="false">A676</f>
        <v>Commerce</v>
      </c>
      <c r="O676" s="0" t="str">
        <f aca="false">B676</f>
        <v>Petit commerce alimentaire</v>
      </c>
      <c r="P676" s="0" t="str">
        <f aca="false">C676</f>
        <v>Petit librairie</v>
      </c>
      <c r="Q676" s="0" t="str">
        <f aca="false">D676</f>
        <v>Autre système centralisé</v>
      </c>
      <c r="R676" s="0" t="str">
        <f aca="false">E676</f>
        <v>Autres</v>
      </c>
      <c r="S676" s="0" t="str">
        <f aca="false">F676</f>
        <v>0323730101</v>
      </c>
      <c r="T676" s="0" t="str">
        <f aca="false">G676</f>
        <v>1</v>
      </c>
      <c r="U676" s="0" t="n">
        <f aca="false">L676</f>
        <v>1.61879381135524</v>
      </c>
      <c r="V676" s="0" t="n">
        <f aca="false">K676</f>
        <v>47.9448742406966</v>
      </c>
      <c r="W676" s="0" t="n">
        <f aca="false">J676</f>
        <v>0</v>
      </c>
    </row>
    <row r="677" customFormat="false" ht="12.8" hidden="false" customHeight="false" outlineLevel="0" collapsed="false">
      <c r="A677" s="0" t="s">
        <v>74</v>
      </c>
      <c r="B677" s="0" t="s">
        <v>811</v>
      </c>
      <c r="C677" s="0" t="s">
        <v>679</v>
      </c>
      <c r="D677" s="0" t="s">
        <v>19</v>
      </c>
      <c r="E677" s="0" t="s">
        <v>58</v>
      </c>
      <c r="F677" s="0" t="s">
        <v>826</v>
      </c>
      <c r="G677" s="0" t="s">
        <v>15</v>
      </c>
      <c r="H677" s="0" t="n">
        <v>1.69928003875704</v>
      </c>
      <c r="I677" s="0" t="n">
        <v>34.0534196546389</v>
      </c>
      <c r="J677" s="0" t="n">
        <v>765</v>
      </c>
      <c r="K677" s="0" t="n">
        <f aca="false">I677*SUMIFS(syst_chauffage!$H$3:$H$27,syst_chauffage!$B$3:$B$27,D677,syst_chauffage!$C$3:$C$27,E677)</f>
        <v>56.0161587036976</v>
      </c>
      <c r="L677" s="12" t="n">
        <f aca="false">H677*SUMIFS(syst_chauffage!$K$3:$K$27,syst_chauffage!$B$3:$B$27,D677,syst_chauffage!$C$3:$C$27,E677)</f>
        <v>1.69928003875704</v>
      </c>
      <c r="N677" s="0" t="str">
        <f aca="false">A677</f>
        <v>Commerce</v>
      </c>
      <c r="O677" s="0" t="str">
        <f aca="false">B677</f>
        <v>Petit commerce alimentaire</v>
      </c>
      <c r="P677" s="0" t="str">
        <f aca="false">C677</f>
        <v>Petit librairie</v>
      </c>
      <c r="Q677" s="0" t="str">
        <f aca="false">D677</f>
        <v>Autre système centralisé</v>
      </c>
      <c r="R677" s="0" t="str">
        <f aca="false">E677</f>
        <v>Urbain</v>
      </c>
      <c r="S677" s="0" t="str">
        <f aca="false">F677</f>
        <v>0323730106</v>
      </c>
      <c r="T677" s="0" t="str">
        <f aca="false">G677</f>
        <v>1</v>
      </c>
      <c r="U677" s="0" t="n">
        <f aca="false">L677</f>
        <v>1.69928003875704</v>
      </c>
      <c r="V677" s="0" t="n">
        <f aca="false">K677</f>
        <v>56.0161587036976</v>
      </c>
      <c r="W677" s="0" t="n">
        <f aca="false">J677</f>
        <v>765</v>
      </c>
    </row>
    <row r="678" customFormat="false" ht="12.8" hidden="false" customHeight="false" outlineLevel="0" collapsed="false">
      <c r="A678" s="0" t="s">
        <v>74</v>
      </c>
      <c r="B678" s="0" t="s">
        <v>811</v>
      </c>
      <c r="C678" s="0" t="s">
        <v>679</v>
      </c>
      <c r="D678" s="0" t="s">
        <v>22</v>
      </c>
      <c r="E678" s="0" t="s">
        <v>23</v>
      </c>
      <c r="F678" s="0" t="s">
        <v>827</v>
      </c>
      <c r="G678" s="0" t="s">
        <v>15</v>
      </c>
      <c r="H678" s="0" t="n">
        <v>0.671297449752267</v>
      </c>
      <c r="I678" s="0" t="n">
        <v>25.9464369230769</v>
      </c>
      <c r="J678" s="0" t="n">
        <v>0</v>
      </c>
      <c r="K678" s="0" t="n">
        <f aca="false">I678*SUMIFS(syst_chauffage!$H$3:$H$27,syst_chauffage!$B$3:$B$27,D678,syst_chauffage!$C$3:$C$27,E678)</f>
        <v>45.6922594297864</v>
      </c>
      <c r="L678" s="12" t="n">
        <f aca="false">H678*SUMIFS(syst_chauffage!$K$3:$K$27,syst_chauffage!$B$3:$B$27,D678,syst_chauffage!$C$3:$C$27,E678)</f>
        <v>0.671297449752267</v>
      </c>
      <c r="N678" s="0" t="str">
        <f aca="false">A678</f>
        <v>Commerce</v>
      </c>
      <c r="O678" s="0" t="str">
        <f aca="false">B678</f>
        <v>Petit commerce alimentaire</v>
      </c>
      <c r="P678" s="0" t="str">
        <f aca="false">C678</f>
        <v>Petit librairie</v>
      </c>
      <c r="Q678" s="0" t="str">
        <f aca="false">D678</f>
        <v>Chaudière fioul</v>
      </c>
      <c r="R678" s="0" t="str">
        <f aca="false">E678</f>
        <v>Fioul</v>
      </c>
      <c r="S678" s="0" t="str">
        <f aca="false">F678</f>
        <v>0323730303</v>
      </c>
      <c r="T678" s="0" t="str">
        <f aca="false">G678</f>
        <v>1</v>
      </c>
      <c r="U678" s="0" t="n">
        <f aca="false">L678</f>
        <v>0.671297449752267</v>
      </c>
      <c r="V678" s="0" t="n">
        <f aca="false">K678</f>
        <v>45.6922594297864</v>
      </c>
      <c r="W678" s="0" t="n">
        <f aca="false">J678</f>
        <v>0</v>
      </c>
    </row>
    <row r="679" customFormat="false" ht="12.8" hidden="false" customHeight="false" outlineLevel="0" collapsed="false">
      <c r="A679" s="0" t="s">
        <v>74</v>
      </c>
      <c r="B679" s="0" t="s">
        <v>811</v>
      </c>
      <c r="C679" s="0" t="s">
        <v>679</v>
      </c>
      <c r="D679" s="0" t="s">
        <v>13</v>
      </c>
      <c r="E679" s="0" t="s">
        <v>14</v>
      </c>
      <c r="F679" s="0" t="s">
        <v>828</v>
      </c>
      <c r="G679" s="0" t="s">
        <v>15</v>
      </c>
      <c r="H679" s="0" t="n">
        <v>0.788284914779536</v>
      </c>
      <c r="I679" s="0" t="n">
        <v>25.9464369230769</v>
      </c>
      <c r="J679" s="0" t="n">
        <v>308</v>
      </c>
      <c r="K679" s="0" t="n">
        <f aca="false">I679*SUMIFS(syst_chauffage!$H$3:$H$27,syst_chauffage!$B$3:$B$27,D679,syst_chauffage!$C$3:$C$27,E679)</f>
        <v>52.4012096119026</v>
      </c>
      <c r="L679" s="12" t="n">
        <f aca="false">H679*SUMIFS(syst_chauffage!$K$3:$K$27,syst_chauffage!$B$3:$B$27,D679,syst_chauffage!$C$3:$C$27,E679)</f>
        <v>0.788284914779536</v>
      </c>
      <c r="N679" s="0" t="str">
        <f aca="false">A679</f>
        <v>Commerce</v>
      </c>
      <c r="O679" s="0" t="str">
        <f aca="false">B679</f>
        <v>Petit commerce alimentaire</v>
      </c>
      <c r="P679" s="0" t="str">
        <f aca="false">C679</f>
        <v>Petit librairie</v>
      </c>
      <c r="Q679" s="0" t="str">
        <f aca="false">D679</f>
        <v>Chaudière gaz</v>
      </c>
      <c r="R679" s="0" t="str">
        <f aca="false">E679</f>
        <v>Gaz</v>
      </c>
      <c r="S679" s="0" t="str">
        <f aca="false">F679</f>
        <v>0323730404</v>
      </c>
      <c r="T679" s="0" t="str">
        <f aca="false">G679</f>
        <v>1</v>
      </c>
      <c r="U679" s="0" t="n">
        <f aca="false">L679</f>
        <v>0.788284914779536</v>
      </c>
      <c r="V679" s="0" t="n">
        <f aca="false">K679</f>
        <v>52.4012096119026</v>
      </c>
      <c r="W679" s="0" t="n">
        <f aca="false">J679</f>
        <v>308</v>
      </c>
    </row>
    <row r="680" customFormat="false" ht="12.8" hidden="false" customHeight="false" outlineLevel="0" collapsed="false">
      <c r="A680" s="0" t="s">
        <v>74</v>
      </c>
      <c r="B680" s="0" t="s">
        <v>811</v>
      </c>
      <c r="C680" s="0" t="s">
        <v>679</v>
      </c>
      <c r="D680" s="0" t="s">
        <v>29</v>
      </c>
      <c r="E680" s="0" t="s">
        <v>30</v>
      </c>
      <c r="F680" s="0" t="s">
        <v>829</v>
      </c>
      <c r="G680" s="0" t="s">
        <v>15</v>
      </c>
      <c r="H680" s="0" t="n">
        <v>0.92</v>
      </c>
      <c r="I680" s="0" t="n">
        <v>10.4</v>
      </c>
      <c r="J680" s="0" t="n">
        <v>0</v>
      </c>
      <c r="K680" s="0" t="n">
        <f aca="false">I680*SUMIFS(syst_chauffage!$H$3:$H$27,syst_chauffage!$B$3:$B$27,D680,syst_chauffage!$C$3:$C$27,E680)</f>
        <v>3</v>
      </c>
      <c r="L680" s="12" t="n">
        <f aca="false">H680*SUMIFS(syst_chauffage!$K$3:$K$27,syst_chauffage!$B$3:$B$27,D680,syst_chauffage!$C$3:$C$27,E680)</f>
        <v>0.92</v>
      </c>
      <c r="N680" s="0" t="str">
        <f aca="false">A680</f>
        <v>Commerce</v>
      </c>
      <c r="O680" s="0" t="str">
        <f aca="false">B680</f>
        <v>Petit commerce alimentaire</v>
      </c>
      <c r="P680" s="0" t="str">
        <f aca="false">C680</f>
        <v>Petit librairie</v>
      </c>
      <c r="Q680" s="0" t="str">
        <f aca="false">D680</f>
        <v>Electrique direct</v>
      </c>
      <c r="R680" s="0" t="str">
        <f aca="false">E680</f>
        <v>Electricité</v>
      </c>
      <c r="S680" s="0" t="str">
        <f aca="false">F680</f>
        <v>0323730602</v>
      </c>
      <c r="T680" s="0" t="str">
        <f aca="false">G680</f>
        <v>1</v>
      </c>
      <c r="U680" s="0" t="n">
        <f aca="false">L680</f>
        <v>0.92</v>
      </c>
      <c r="V680" s="0" t="n">
        <f aca="false">K680</f>
        <v>3</v>
      </c>
      <c r="W680" s="0" t="n">
        <f aca="false">J680</f>
        <v>0</v>
      </c>
    </row>
    <row r="681" customFormat="false" ht="12.8" hidden="false" customHeight="false" outlineLevel="0" collapsed="false">
      <c r="A681" s="0" t="s">
        <v>74</v>
      </c>
      <c r="B681" s="0" t="s">
        <v>811</v>
      </c>
      <c r="C681" s="0" t="s">
        <v>679</v>
      </c>
      <c r="D681" s="0" t="s">
        <v>36</v>
      </c>
      <c r="E681" s="0" t="s">
        <v>30</v>
      </c>
      <c r="F681" s="0" t="s">
        <v>830</v>
      </c>
      <c r="G681" s="0" t="s">
        <v>15</v>
      </c>
      <c r="H681" s="0" t="n">
        <v>3.27439423255813</v>
      </c>
      <c r="I681" s="0" t="n">
        <v>77.2604823957965</v>
      </c>
      <c r="J681" s="0" t="n">
        <v>675</v>
      </c>
      <c r="K681" s="0" t="n">
        <f aca="false">I681*SUMIFS(syst_chauffage!$H$3:$H$27,syst_chauffage!$B$3:$B$27,D681,syst_chauffage!$C$3:$C$27,E681)</f>
        <v>47.7978234348922</v>
      </c>
      <c r="L681" s="12" t="n">
        <f aca="false">H681*SUMIFS(syst_chauffage!$K$3:$K$27,syst_chauffage!$B$3:$B$27,D681,syst_chauffage!$C$3:$C$27,E681)</f>
        <v>2.75111501758348</v>
      </c>
      <c r="N681" s="0" t="str">
        <f aca="false">A681</f>
        <v>Commerce</v>
      </c>
      <c r="O681" s="0" t="str">
        <f aca="false">B681</f>
        <v>Petit commerce alimentaire</v>
      </c>
      <c r="P681" s="0" t="str">
        <f aca="false">C681</f>
        <v>Petit librairie</v>
      </c>
      <c r="Q681" s="0" t="str">
        <f aca="false">D681</f>
        <v>PAC</v>
      </c>
      <c r="R681" s="0" t="str">
        <f aca="false">E681</f>
        <v>Electricité</v>
      </c>
      <c r="S681" s="0" t="str">
        <f aca="false">F681</f>
        <v>0323730902</v>
      </c>
      <c r="T681" s="0" t="str">
        <f aca="false">G681</f>
        <v>1</v>
      </c>
      <c r="U681" s="0" t="n">
        <f aca="false">L681</f>
        <v>2.75111501758348</v>
      </c>
      <c r="V681" s="0" t="n">
        <f aca="false">K681</f>
        <v>47.7978234348922</v>
      </c>
      <c r="W681" s="0" t="n">
        <f aca="false">J681</f>
        <v>675</v>
      </c>
    </row>
    <row r="682" customFormat="false" ht="12.8" hidden="false" customHeight="false" outlineLevel="0" collapsed="false">
      <c r="A682" s="0" t="s">
        <v>74</v>
      </c>
      <c r="B682" s="0" t="s">
        <v>811</v>
      </c>
      <c r="C682" s="0" t="s">
        <v>679</v>
      </c>
      <c r="D682" s="0" t="s">
        <v>51</v>
      </c>
      <c r="E682" s="0" t="s">
        <v>57</v>
      </c>
      <c r="F682" s="0" t="s">
        <v>831</v>
      </c>
      <c r="G682" s="0" t="s">
        <v>15</v>
      </c>
      <c r="H682" s="0" t="n">
        <v>1.8678390131022</v>
      </c>
      <c r="I682" s="0" t="n">
        <v>40.9897216353597</v>
      </c>
      <c r="J682" s="0" t="n">
        <v>0</v>
      </c>
      <c r="K682" s="0" t="n">
        <f aca="false">I682*SUMIFS(syst_chauffage!$H$3:$H$27,syst_chauffage!$B$3:$B$27,D682,syst_chauffage!$C$3:$C$27,E682)</f>
        <v>86.851229715905</v>
      </c>
      <c r="L682" s="12" t="n">
        <f aca="false">H682*SUMIFS(syst_chauffage!$K$3:$K$27,syst_chauffage!$B$3:$B$27,D682,syst_chauffage!$C$3:$C$27,E682)</f>
        <v>1.8678390131022</v>
      </c>
      <c r="N682" s="0" t="str">
        <f aca="false">A682</f>
        <v>Commerce</v>
      </c>
      <c r="O682" s="0" t="str">
        <f aca="false">B682</f>
        <v>Petit commerce alimentaire</v>
      </c>
      <c r="P682" s="0" t="str">
        <f aca="false">C682</f>
        <v>Petit librairie</v>
      </c>
      <c r="Q682" s="0" t="str">
        <f aca="false">D682</f>
        <v>Autre système centralisé performant</v>
      </c>
      <c r="R682" s="0" t="str">
        <f aca="false">E682</f>
        <v>Autres</v>
      </c>
      <c r="S682" s="0" t="str">
        <f aca="false">F682</f>
        <v>0323732101</v>
      </c>
      <c r="T682" s="0" t="str">
        <f aca="false">G682</f>
        <v>1</v>
      </c>
      <c r="U682" s="0" t="n">
        <f aca="false">L682</f>
        <v>1.8678390131022</v>
      </c>
      <c r="V682" s="0" t="n">
        <f aca="false">K682</f>
        <v>86.851229715905</v>
      </c>
      <c r="W682" s="0" t="n">
        <f aca="false">J682</f>
        <v>0</v>
      </c>
    </row>
    <row r="683" customFormat="false" ht="12.8" hidden="false" customHeight="false" outlineLevel="0" collapsed="false">
      <c r="A683" s="0" t="s">
        <v>74</v>
      </c>
      <c r="B683" s="0" t="s">
        <v>811</v>
      </c>
      <c r="C683" s="0" t="s">
        <v>679</v>
      </c>
      <c r="D683" s="0" t="s">
        <v>51</v>
      </c>
      <c r="E683" s="0" t="s">
        <v>58</v>
      </c>
      <c r="F683" s="0" t="s">
        <v>832</v>
      </c>
      <c r="G683" s="0" t="s">
        <v>15</v>
      </c>
      <c r="H683" s="0" t="n">
        <v>1.96070773702736</v>
      </c>
      <c r="I683" s="0" t="n">
        <v>40.5397853031415</v>
      </c>
      <c r="J683" s="0" t="n">
        <v>765</v>
      </c>
      <c r="K683" s="0" t="n">
        <f aca="false">I683*SUMIFS(syst_chauffage!$H$3:$H$27,syst_chauffage!$B$3:$B$27,D683,syst_chauffage!$C$3:$C$27,E683)</f>
        <v>86.5118818491306</v>
      </c>
      <c r="L683" s="12" t="n">
        <f aca="false">H683*SUMIFS(syst_chauffage!$K$3:$K$27,syst_chauffage!$B$3:$B$27,D683,syst_chauffage!$C$3:$C$27,E683)</f>
        <v>1.96070773702736</v>
      </c>
      <c r="N683" s="0" t="str">
        <f aca="false">A683</f>
        <v>Commerce</v>
      </c>
      <c r="O683" s="0" t="str">
        <f aca="false">B683</f>
        <v>Petit commerce alimentaire</v>
      </c>
      <c r="P683" s="0" t="str">
        <f aca="false">C683</f>
        <v>Petit librairie</v>
      </c>
      <c r="Q683" s="0" t="str">
        <f aca="false">D683</f>
        <v>Autre système centralisé performant</v>
      </c>
      <c r="R683" s="0" t="str">
        <f aca="false">E683</f>
        <v>Urbain</v>
      </c>
      <c r="S683" s="0" t="str">
        <f aca="false">F683</f>
        <v>0323732106</v>
      </c>
      <c r="T683" s="0" t="str">
        <f aca="false">G683</f>
        <v>1</v>
      </c>
      <c r="U683" s="0" t="n">
        <f aca="false">L683</f>
        <v>1.96070773702736</v>
      </c>
      <c r="V683" s="0" t="n">
        <f aca="false">K683</f>
        <v>86.5118818491306</v>
      </c>
      <c r="W683" s="0" t="n">
        <f aca="false">J683</f>
        <v>765</v>
      </c>
    </row>
    <row r="684" customFormat="false" ht="12.8" hidden="false" customHeight="false" outlineLevel="0" collapsed="false">
      <c r="A684" s="0" t="s">
        <v>74</v>
      </c>
      <c r="B684" s="0" t="s">
        <v>811</v>
      </c>
      <c r="C684" s="0" t="s">
        <v>679</v>
      </c>
      <c r="D684" s="0" t="s">
        <v>27</v>
      </c>
      <c r="E684" s="0" t="s">
        <v>23</v>
      </c>
      <c r="F684" s="0" t="s">
        <v>833</v>
      </c>
      <c r="G684" s="0" t="s">
        <v>15</v>
      </c>
      <c r="H684" s="0" t="n">
        <v>0.749269485450697</v>
      </c>
      <c r="I684" s="0" t="n">
        <v>30.8886153846153</v>
      </c>
      <c r="J684" s="0" t="n">
        <v>693</v>
      </c>
      <c r="K684" s="0" t="n">
        <f aca="false">I684*SUMIFS(syst_chauffage!$H$3:$H$27,syst_chauffage!$B$3:$B$27,D684,syst_chauffage!$C$3:$C$27,E684)</f>
        <v>79.2108623583623</v>
      </c>
      <c r="L684" s="12" t="n">
        <f aca="false">H684*SUMIFS(syst_chauffage!$K$3:$K$27,syst_chauffage!$B$3:$B$27,D684,syst_chauffage!$C$3:$C$27,E684)</f>
        <v>0.749269485450697</v>
      </c>
      <c r="N684" s="0" t="str">
        <f aca="false">A684</f>
        <v>Commerce</v>
      </c>
      <c r="O684" s="0" t="str">
        <f aca="false">B684</f>
        <v>Petit commerce alimentaire</v>
      </c>
      <c r="P684" s="0" t="str">
        <f aca="false">C684</f>
        <v>Petit librairie</v>
      </c>
      <c r="Q684" s="0" t="str">
        <f aca="false">D684</f>
        <v>Chaudière condensation fioul</v>
      </c>
      <c r="R684" s="0" t="str">
        <f aca="false">E684</f>
        <v>Fioul</v>
      </c>
      <c r="S684" s="0" t="str">
        <f aca="false">F684</f>
        <v>0323732303</v>
      </c>
      <c r="T684" s="0" t="str">
        <f aca="false">G684</f>
        <v>1</v>
      </c>
      <c r="U684" s="0" t="n">
        <f aca="false">L684</f>
        <v>0.749269485450697</v>
      </c>
      <c r="V684" s="0" t="n">
        <f aca="false">K684</f>
        <v>79.2108623583623</v>
      </c>
      <c r="W684" s="0" t="n">
        <f aca="false">J684</f>
        <v>693</v>
      </c>
    </row>
    <row r="685" customFormat="false" ht="12.8" hidden="false" customHeight="false" outlineLevel="0" collapsed="false">
      <c r="A685" s="0" t="s">
        <v>74</v>
      </c>
      <c r="B685" s="0" t="s">
        <v>811</v>
      </c>
      <c r="C685" s="0" t="s">
        <v>679</v>
      </c>
      <c r="D685" s="0" t="s">
        <v>18</v>
      </c>
      <c r="E685" s="0" t="s">
        <v>14</v>
      </c>
      <c r="F685" s="0" t="s">
        <v>834</v>
      </c>
      <c r="G685" s="0" t="s">
        <v>15</v>
      </c>
      <c r="H685" s="0" t="n">
        <v>0.98257952108682</v>
      </c>
      <c r="I685" s="0" t="n">
        <v>30.8886153846153</v>
      </c>
      <c r="J685" s="0" t="n">
        <v>693</v>
      </c>
      <c r="K685" s="0" t="n">
        <f aca="false">I685*SUMIFS(syst_chauffage!$H$3:$H$27,syst_chauffage!$B$3:$B$27,D685,syst_chauffage!$C$3:$C$27,E685)</f>
        <v>84.1692814255286</v>
      </c>
      <c r="L685" s="12" t="n">
        <f aca="false">H685*SUMIFS(syst_chauffage!$K$3:$K$27,syst_chauffage!$B$3:$B$27,D685,syst_chauffage!$C$3:$C$27,E685)</f>
        <v>0.954523820250751</v>
      </c>
      <c r="N685" s="0" t="str">
        <f aca="false">A685</f>
        <v>Commerce</v>
      </c>
      <c r="O685" s="0" t="str">
        <f aca="false">B685</f>
        <v>Petit commerce alimentaire</v>
      </c>
      <c r="P685" s="0" t="str">
        <f aca="false">C685</f>
        <v>Petit librairie</v>
      </c>
      <c r="Q685" s="0" t="str">
        <f aca="false">D685</f>
        <v>Chaudière condensation gaz</v>
      </c>
      <c r="R685" s="0" t="str">
        <f aca="false">E685</f>
        <v>Gaz</v>
      </c>
      <c r="S685" s="0" t="str">
        <f aca="false">F685</f>
        <v>0323732404</v>
      </c>
      <c r="T685" s="0" t="str">
        <f aca="false">G685</f>
        <v>1</v>
      </c>
      <c r="U685" s="0" t="n">
        <f aca="false">L685</f>
        <v>0.954523820250751</v>
      </c>
      <c r="V685" s="0" t="n">
        <f aca="false">K685</f>
        <v>84.1692814255286</v>
      </c>
      <c r="W685" s="0" t="n">
        <f aca="false">J685</f>
        <v>693</v>
      </c>
    </row>
    <row r="686" customFormat="false" ht="12.8" hidden="false" customHeight="false" outlineLevel="0" collapsed="false">
      <c r="A686" s="0" t="s">
        <v>74</v>
      </c>
      <c r="B686" s="0" t="s">
        <v>811</v>
      </c>
      <c r="C686" s="0" t="s">
        <v>679</v>
      </c>
      <c r="D686" s="0" t="s">
        <v>32</v>
      </c>
      <c r="E686" s="0" t="s">
        <v>30</v>
      </c>
      <c r="F686" s="0" t="s">
        <v>835</v>
      </c>
      <c r="G686" s="0" t="s">
        <v>15</v>
      </c>
      <c r="H686" s="0" t="n">
        <v>1</v>
      </c>
      <c r="I686" s="0" t="n">
        <v>12</v>
      </c>
      <c r="J686" s="0" t="n">
        <v>0</v>
      </c>
      <c r="K686" s="0" t="n">
        <f aca="false">I686*SUMIFS(syst_chauffage!$H$3:$H$27,syst_chauffage!$B$3:$B$27,D686,syst_chauffage!$C$3:$C$27,E686)</f>
        <v>12</v>
      </c>
      <c r="L686" s="12" t="n">
        <f aca="false">H686*SUMIFS(syst_chauffage!$K$3:$K$27,syst_chauffage!$B$3:$B$27,D686,syst_chauffage!$C$3:$C$27,E686)</f>
        <v>1</v>
      </c>
      <c r="N686" s="0" t="str">
        <f aca="false">A686</f>
        <v>Commerce</v>
      </c>
      <c r="O686" s="0" t="str">
        <f aca="false">B686</f>
        <v>Petit commerce alimentaire</v>
      </c>
      <c r="P686" s="0" t="str">
        <f aca="false">C686</f>
        <v>Petit librairie</v>
      </c>
      <c r="Q686" s="0" t="str">
        <f aca="false">D686</f>
        <v>Electrique direct performant</v>
      </c>
      <c r="R686" s="0" t="str">
        <f aca="false">E686</f>
        <v>Electricité</v>
      </c>
      <c r="S686" s="0" t="str">
        <f aca="false">F686</f>
        <v>0323732602</v>
      </c>
      <c r="T686" s="0" t="str">
        <f aca="false">G686</f>
        <v>1</v>
      </c>
      <c r="U686" s="0" t="n">
        <f aca="false">L686</f>
        <v>1</v>
      </c>
      <c r="V686" s="0" t="n">
        <f aca="false">K686</f>
        <v>12</v>
      </c>
      <c r="W686" s="0" t="n">
        <f aca="false">J686</f>
        <v>0</v>
      </c>
    </row>
    <row r="687" customFormat="false" ht="12.8" hidden="false" customHeight="false" outlineLevel="0" collapsed="false">
      <c r="A687" s="0" t="s">
        <v>74</v>
      </c>
      <c r="B687" s="0" t="s">
        <v>811</v>
      </c>
      <c r="C687" s="0" t="s">
        <v>679</v>
      </c>
      <c r="D687" s="0" t="s">
        <v>38</v>
      </c>
      <c r="E687" s="0" t="s">
        <v>30</v>
      </c>
      <c r="F687" s="0" t="s">
        <v>836</v>
      </c>
      <c r="G687" s="0" t="s">
        <v>15</v>
      </c>
      <c r="H687" s="0" t="n">
        <v>3.39795627906976</v>
      </c>
      <c r="I687" s="0" t="n">
        <v>91.9767647569005</v>
      </c>
      <c r="J687" s="0" t="n">
        <v>720</v>
      </c>
      <c r="K687" s="0" t="n">
        <f aca="false">I687*SUMIFS(syst_chauffage!$H$3:$H$27,syst_chauffage!$B$3:$B$27,D687,syst_chauffage!$C$3:$C$27,E687)</f>
        <v>92.969543743138</v>
      </c>
      <c r="L687" s="12" t="n">
        <f aca="false">H687*SUMIFS(syst_chauffage!$K$3:$K$27,syst_chauffage!$B$3:$B$27,D687,syst_chauffage!$C$3:$C$27,E687)</f>
        <v>3.03986496519792</v>
      </c>
      <c r="N687" s="0" t="str">
        <f aca="false">A687</f>
        <v>Commerce</v>
      </c>
      <c r="O687" s="0" t="str">
        <f aca="false">B687</f>
        <v>Petit commerce alimentaire</v>
      </c>
      <c r="P687" s="0" t="str">
        <f aca="false">C687</f>
        <v>Petit librairie</v>
      </c>
      <c r="Q687" s="0" t="str">
        <f aca="false">D687</f>
        <v>PAC performant</v>
      </c>
      <c r="R687" s="0" t="str">
        <f aca="false">E687</f>
        <v>Electricité</v>
      </c>
      <c r="S687" s="0" t="str">
        <f aca="false">F687</f>
        <v>0323732902</v>
      </c>
      <c r="T687" s="0" t="str">
        <f aca="false">G687</f>
        <v>1</v>
      </c>
      <c r="U687" s="0" t="n">
        <f aca="false">L687</f>
        <v>3.03986496519792</v>
      </c>
      <c r="V687" s="0" t="n">
        <f aca="false">K687</f>
        <v>92.969543743138</v>
      </c>
      <c r="W687" s="0" t="n">
        <f aca="false">J687</f>
        <v>720</v>
      </c>
    </row>
    <row r="688" customFormat="false" ht="12.8" hidden="false" customHeight="false" outlineLevel="0" collapsed="false">
      <c r="A688" s="0" t="s">
        <v>74</v>
      </c>
      <c r="B688" s="0" t="s">
        <v>811</v>
      </c>
      <c r="C688" s="0" t="s">
        <v>837</v>
      </c>
      <c r="D688" s="0" t="s">
        <v>19</v>
      </c>
      <c r="E688" s="0" t="s">
        <v>57</v>
      </c>
      <c r="F688" s="0" t="s">
        <v>838</v>
      </c>
      <c r="G688" s="0" t="s">
        <v>15</v>
      </c>
      <c r="H688" s="0" t="n">
        <v>1.62322417932531</v>
      </c>
      <c r="I688" s="0" t="n">
        <v>48.52474261957</v>
      </c>
      <c r="J688" s="0" t="n">
        <v>0</v>
      </c>
      <c r="K688" s="0" t="n">
        <f aca="false">I688*SUMIFS(syst_chauffage!$H$3:$H$27,syst_chauffage!$B$3:$B$27,D688,syst_chauffage!$C$3:$C$27,E688)</f>
        <v>67.5695721953196</v>
      </c>
      <c r="L688" s="12" t="n">
        <f aca="false">H688*SUMIFS(syst_chauffage!$K$3:$K$27,syst_chauffage!$B$3:$B$27,D688,syst_chauffage!$C$3:$C$27,E688)</f>
        <v>1.62322417932531</v>
      </c>
      <c r="N688" s="0" t="str">
        <f aca="false">A688</f>
        <v>Commerce</v>
      </c>
      <c r="O688" s="0" t="str">
        <f aca="false">B688</f>
        <v>Petit commerce alimentaire</v>
      </c>
      <c r="P688" s="0" t="str">
        <f aca="false">C688</f>
        <v>Petit poissonnerie</v>
      </c>
      <c r="Q688" s="0" t="str">
        <f aca="false">D688</f>
        <v>Autre système centralisé</v>
      </c>
      <c r="R688" s="0" t="str">
        <f aca="false">E688</f>
        <v>Autres</v>
      </c>
      <c r="S688" s="0" t="str">
        <f aca="false">F688</f>
        <v>0323750101</v>
      </c>
      <c r="T688" s="0" t="str">
        <f aca="false">G688</f>
        <v>1</v>
      </c>
      <c r="U688" s="0" t="n">
        <f aca="false">L688</f>
        <v>1.62322417932531</v>
      </c>
      <c r="V688" s="0" t="n">
        <f aca="false">K688</f>
        <v>67.5695721953196</v>
      </c>
      <c r="W688" s="0" t="n">
        <f aca="false">J688</f>
        <v>0</v>
      </c>
    </row>
    <row r="689" customFormat="false" ht="12.8" hidden="false" customHeight="false" outlineLevel="0" collapsed="false">
      <c r="A689" s="0" t="s">
        <v>74</v>
      </c>
      <c r="B689" s="0" t="s">
        <v>811</v>
      </c>
      <c r="C689" s="0" t="s">
        <v>837</v>
      </c>
      <c r="D689" s="0" t="s">
        <v>19</v>
      </c>
      <c r="E689" s="0" t="s">
        <v>58</v>
      </c>
      <c r="F689" s="0" t="s">
        <v>839</v>
      </c>
      <c r="G689" s="0" t="s">
        <v>15</v>
      </c>
      <c r="H689" s="0" t="n">
        <v>1.69238580430087</v>
      </c>
      <c r="I689" s="0" t="n">
        <v>48.0345262955093</v>
      </c>
      <c r="J689" s="0" t="n">
        <v>765</v>
      </c>
      <c r="K689" s="0" t="n">
        <f aca="false">I689*SUMIFS(syst_chauffage!$H$3:$H$27,syst_chauffage!$B$3:$B$27,D689,syst_chauffage!$C$3:$C$27,E689)</f>
        <v>79.0143743422739</v>
      </c>
      <c r="L689" s="12" t="n">
        <f aca="false">H689*SUMIFS(syst_chauffage!$K$3:$K$27,syst_chauffage!$B$3:$B$27,D689,syst_chauffage!$C$3:$C$27,E689)</f>
        <v>1.69238580430087</v>
      </c>
      <c r="N689" s="0" t="str">
        <f aca="false">A689</f>
        <v>Commerce</v>
      </c>
      <c r="O689" s="0" t="str">
        <f aca="false">B689</f>
        <v>Petit commerce alimentaire</v>
      </c>
      <c r="P689" s="0" t="str">
        <f aca="false">C689</f>
        <v>Petit poissonnerie</v>
      </c>
      <c r="Q689" s="0" t="str">
        <f aca="false">D689</f>
        <v>Autre système centralisé</v>
      </c>
      <c r="R689" s="0" t="str">
        <f aca="false">E689</f>
        <v>Urbain</v>
      </c>
      <c r="S689" s="0" t="str">
        <f aca="false">F689</f>
        <v>0323750106</v>
      </c>
      <c r="T689" s="0" t="str">
        <f aca="false">G689</f>
        <v>1</v>
      </c>
      <c r="U689" s="0" t="n">
        <f aca="false">L689</f>
        <v>1.69238580430087</v>
      </c>
      <c r="V689" s="0" t="n">
        <f aca="false">K689</f>
        <v>79.0143743422739</v>
      </c>
      <c r="W689" s="0" t="n">
        <f aca="false">J689</f>
        <v>765</v>
      </c>
    </row>
    <row r="690" customFormat="false" ht="12.8" hidden="false" customHeight="false" outlineLevel="0" collapsed="false">
      <c r="A690" s="0" t="s">
        <v>74</v>
      </c>
      <c r="B690" s="0" t="s">
        <v>811</v>
      </c>
      <c r="C690" s="0" t="s">
        <v>837</v>
      </c>
      <c r="D690" s="0" t="s">
        <v>22</v>
      </c>
      <c r="E690" s="0" t="s">
        <v>23</v>
      </c>
      <c r="F690" s="0" t="s">
        <v>840</v>
      </c>
      <c r="G690" s="0" t="s">
        <v>15</v>
      </c>
      <c r="H690" s="0" t="n">
        <v>0.673752486723399</v>
      </c>
      <c r="I690" s="0" t="n">
        <v>32.3687445290998</v>
      </c>
      <c r="J690" s="0" t="n">
        <v>0</v>
      </c>
      <c r="K690" s="0" t="n">
        <f aca="false">I690*SUMIFS(syst_chauffage!$H$3:$H$27,syst_chauffage!$B$3:$B$27,D690,syst_chauffage!$C$3:$C$27,E690)</f>
        <v>57.0020876787393</v>
      </c>
      <c r="L690" s="12" t="n">
        <f aca="false">H690*SUMIFS(syst_chauffage!$K$3:$K$27,syst_chauffage!$B$3:$B$27,D690,syst_chauffage!$C$3:$C$27,E690)</f>
        <v>0.673752486723399</v>
      </c>
      <c r="N690" s="0" t="str">
        <f aca="false">A690</f>
        <v>Commerce</v>
      </c>
      <c r="O690" s="0" t="str">
        <f aca="false">B690</f>
        <v>Petit commerce alimentaire</v>
      </c>
      <c r="P690" s="0" t="str">
        <f aca="false">C690</f>
        <v>Petit poissonnerie</v>
      </c>
      <c r="Q690" s="0" t="str">
        <f aca="false">D690</f>
        <v>Chaudière fioul</v>
      </c>
      <c r="R690" s="0" t="str">
        <f aca="false">E690</f>
        <v>Fioul</v>
      </c>
      <c r="S690" s="0" t="str">
        <f aca="false">F690</f>
        <v>0323750303</v>
      </c>
      <c r="T690" s="0" t="str">
        <f aca="false">G690</f>
        <v>1</v>
      </c>
      <c r="U690" s="0" t="n">
        <f aca="false">L690</f>
        <v>0.673752486723399</v>
      </c>
      <c r="V690" s="0" t="n">
        <f aca="false">K690</f>
        <v>57.0020876787393</v>
      </c>
      <c r="W690" s="0" t="n">
        <f aca="false">J690</f>
        <v>0</v>
      </c>
    </row>
    <row r="691" customFormat="false" ht="12.8" hidden="false" customHeight="false" outlineLevel="0" collapsed="false">
      <c r="A691" s="0" t="s">
        <v>74</v>
      </c>
      <c r="B691" s="0" t="s">
        <v>811</v>
      </c>
      <c r="C691" s="0" t="s">
        <v>837</v>
      </c>
      <c r="D691" s="0" t="s">
        <v>13</v>
      </c>
      <c r="E691" s="0" t="s">
        <v>14</v>
      </c>
      <c r="F691" s="0" t="s">
        <v>841</v>
      </c>
      <c r="G691" s="0" t="s">
        <v>15</v>
      </c>
      <c r="H691" s="0" t="n">
        <v>0.790734008423753</v>
      </c>
      <c r="I691" s="0" t="n">
        <v>25.9464369230769</v>
      </c>
      <c r="J691" s="0" t="n">
        <v>308</v>
      </c>
      <c r="K691" s="0" t="n">
        <f aca="false">I691*SUMIFS(syst_chauffage!$H$3:$H$27,syst_chauffage!$B$3:$B$27,D691,syst_chauffage!$C$3:$C$27,E691)</f>
        <v>52.4012096119026</v>
      </c>
      <c r="L691" s="12" t="n">
        <f aca="false">H691*SUMIFS(syst_chauffage!$K$3:$K$27,syst_chauffage!$B$3:$B$27,D691,syst_chauffage!$C$3:$C$27,E691)</f>
        <v>0.790734008423753</v>
      </c>
      <c r="N691" s="0" t="str">
        <f aca="false">A691</f>
        <v>Commerce</v>
      </c>
      <c r="O691" s="0" t="str">
        <f aca="false">B691</f>
        <v>Petit commerce alimentaire</v>
      </c>
      <c r="P691" s="0" t="str">
        <f aca="false">C691</f>
        <v>Petit poissonnerie</v>
      </c>
      <c r="Q691" s="0" t="str">
        <f aca="false">D691</f>
        <v>Chaudière gaz</v>
      </c>
      <c r="R691" s="0" t="str">
        <f aca="false">E691</f>
        <v>Gaz</v>
      </c>
      <c r="S691" s="0" t="str">
        <f aca="false">F691</f>
        <v>0323750404</v>
      </c>
      <c r="T691" s="0" t="str">
        <f aca="false">G691</f>
        <v>1</v>
      </c>
      <c r="U691" s="0" t="n">
        <f aca="false">L691</f>
        <v>0.790734008423753</v>
      </c>
      <c r="V691" s="0" t="n">
        <f aca="false">K691</f>
        <v>52.4012096119026</v>
      </c>
      <c r="W691" s="0" t="n">
        <f aca="false">J691</f>
        <v>308</v>
      </c>
    </row>
    <row r="692" customFormat="false" ht="12.8" hidden="false" customHeight="false" outlineLevel="0" collapsed="false">
      <c r="A692" s="0" t="s">
        <v>74</v>
      </c>
      <c r="B692" s="0" t="s">
        <v>811</v>
      </c>
      <c r="C692" s="0" t="s">
        <v>837</v>
      </c>
      <c r="D692" s="0" t="s">
        <v>29</v>
      </c>
      <c r="E692" s="0" t="s">
        <v>30</v>
      </c>
      <c r="F692" s="0" t="s">
        <v>842</v>
      </c>
      <c r="G692" s="0" t="s">
        <v>15</v>
      </c>
      <c r="H692" s="0" t="n">
        <v>0.92</v>
      </c>
      <c r="I692" s="0" t="n">
        <v>10.4</v>
      </c>
      <c r="J692" s="0" t="n">
        <v>0</v>
      </c>
      <c r="K692" s="0" t="n">
        <f aca="false">I692*SUMIFS(syst_chauffage!$H$3:$H$27,syst_chauffage!$B$3:$B$27,D692,syst_chauffage!$C$3:$C$27,E692)</f>
        <v>3</v>
      </c>
      <c r="L692" s="12" t="n">
        <f aca="false">H692*SUMIFS(syst_chauffage!$K$3:$K$27,syst_chauffage!$B$3:$B$27,D692,syst_chauffage!$C$3:$C$27,E692)</f>
        <v>0.92</v>
      </c>
      <c r="N692" s="0" t="str">
        <f aca="false">A692</f>
        <v>Commerce</v>
      </c>
      <c r="O692" s="0" t="str">
        <f aca="false">B692</f>
        <v>Petit commerce alimentaire</v>
      </c>
      <c r="P692" s="0" t="str">
        <f aca="false">C692</f>
        <v>Petit poissonnerie</v>
      </c>
      <c r="Q692" s="0" t="str">
        <f aca="false">D692</f>
        <v>Electrique direct</v>
      </c>
      <c r="R692" s="0" t="str">
        <f aca="false">E692</f>
        <v>Electricité</v>
      </c>
      <c r="S692" s="0" t="str">
        <f aca="false">F692</f>
        <v>0323750602</v>
      </c>
      <c r="T692" s="0" t="str">
        <f aca="false">G692</f>
        <v>1</v>
      </c>
      <c r="U692" s="0" t="n">
        <f aca="false">L692</f>
        <v>0.92</v>
      </c>
      <c r="V692" s="0" t="n">
        <f aca="false">K692</f>
        <v>3</v>
      </c>
      <c r="W692" s="0" t="n">
        <f aca="false">J692</f>
        <v>0</v>
      </c>
    </row>
    <row r="693" customFormat="false" ht="12.8" hidden="false" customHeight="false" outlineLevel="0" collapsed="false">
      <c r="A693" s="0" t="s">
        <v>74</v>
      </c>
      <c r="B693" s="0" t="s">
        <v>811</v>
      </c>
      <c r="C693" s="0" t="s">
        <v>837</v>
      </c>
      <c r="D693" s="0" t="s">
        <v>36</v>
      </c>
      <c r="E693" s="0" t="s">
        <v>30</v>
      </c>
      <c r="F693" s="0" t="s">
        <v>843</v>
      </c>
      <c r="G693" s="0" t="s">
        <v>15</v>
      </c>
      <c r="H693" s="0" t="n">
        <v>3.27439423255813</v>
      </c>
      <c r="I693" s="0" t="n">
        <v>117.222994987443</v>
      </c>
      <c r="J693" s="0" t="n">
        <v>675</v>
      </c>
      <c r="K693" s="0" t="n">
        <f aca="false">I693*SUMIFS(syst_chauffage!$H$3:$H$27,syst_chauffage!$B$3:$B$27,D693,syst_chauffage!$C$3:$C$27,E693)</f>
        <v>72.5209556447696</v>
      </c>
      <c r="L693" s="12" t="n">
        <f aca="false">H693*SUMIFS(syst_chauffage!$K$3:$K$27,syst_chauffage!$B$3:$B$27,D693,syst_chauffage!$C$3:$C$27,E693)</f>
        <v>2.75111501758348</v>
      </c>
      <c r="N693" s="0" t="str">
        <f aca="false">A693</f>
        <v>Commerce</v>
      </c>
      <c r="O693" s="0" t="str">
        <f aca="false">B693</f>
        <v>Petit commerce alimentaire</v>
      </c>
      <c r="P693" s="0" t="str">
        <f aca="false">C693</f>
        <v>Petit poissonnerie</v>
      </c>
      <c r="Q693" s="0" t="str">
        <f aca="false">D693</f>
        <v>PAC</v>
      </c>
      <c r="R693" s="0" t="str">
        <f aca="false">E693</f>
        <v>Electricité</v>
      </c>
      <c r="S693" s="0" t="str">
        <f aca="false">F693</f>
        <v>0323750902</v>
      </c>
      <c r="T693" s="0" t="str">
        <f aca="false">G693</f>
        <v>1</v>
      </c>
      <c r="U693" s="0" t="n">
        <f aca="false">L693</f>
        <v>2.75111501758348</v>
      </c>
      <c r="V693" s="0" t="n">
        <f aca="false">K693</f>
        <v>72.5209556447696</v>
      </c>
      <c r="W693" s="0" t="n">
        <f aca="false">J693</f>
        <v>675</v>
      </c>
    </row>
    <row r="694" customFormat="false" ht="12.8" hidden="false" customHeight="false" outlineLevel="0" collapsed="false">
      <c r="A694" s="0" t="s">
        <v>74</v>
      </c>
      <c r="B694" s="0" t="s">
        <v>811</v>
      </c>
      <c r="C694" s="0" t="s">
        <v>837</v>
      </c>
      <c r="D694" s="0" t="s">
        <v>51</v>
      </c>
      <c r="E694" s="0" t="s">
        <v>57</v>
      </c>
      <c r="F694" s="0" t="s">
        <v>844</v>
      </c>
      <c r="G694" s="0" t="s">
        <v>15</v>
      </c>
      <c r="H694" s="0" t="n">
        <v>1.87295097614459</v>
      </c>
      <c r="I694" s="0" t="n">
        <v>57.7675507375833</v>
      </c>
      <c r="J694" s="0" t="n">
        <v>0</v>
      </c>
      <c r="K694" s="0" t="n">
        <f aca="false">I694*SUMIFS(syst_chauffage!$H$3:$H$27,syst_chauffage!$B$3:$B$27,D694,syst_chauffage!$C$3:$C$27,E694)</f>
        <v>122.400997593186</v>
      </c>
      <c r="L694" s="12" t="n">
        <f aca="false">H694*SUMIFS(syst_chauffage!$K$3:$K$27,syst_chauffage!$B$3:$B$27,D694,syst_chauffage!$C$3:$C$27,E694)</f>
        <v>1.87295097614459</v>
      </c>
      <c r="N694" s="0" t="str">
        <f aca="false">A694</f>
        <v>Commerce</v>
      </c>
      <c r="O694" s="0" t="str">
        <f aca="false">B694</f>
        <v>Petit commerce alimentaire</v>
      </c>
      <c r="P694" s="0" t="str">
        <f aca="false">C694</f>
        <v>Petit poissonnerie</v>
      </c>
      <c r="Q694" s="0" t="str">
        <f aca="false">D694</f>
        <v>Autre système centralisé performant</v>
      </c>
      <c r="R694" s="0" t="str">
        <f aca="false">E694</f>
        <v>Autres</v>
      </c>
      <c r="S694" s="0" t="str">
        <f aca="false">F694</f>
        <v>0323752101</v>
      </c>
      <c r="T694" s="0" t="str">
        <f aca="false">G694</f>
        <v>1</v>
      </c>
      <c r="U694" s="0" t="n">
        <f aca="false">L694</f>
        <v>1.87295097614459</v>
      </c>
      <c r="V694" s="0" t="n">
        <f aca="false">K694</f>
        <v>122.400997593186</v>
      </c>
      <c r="W694" s="0" t="n">
        <f aca="false">J694</f>
        <v>0</v>
      </c>
    </row>
    <row r="695" customFormat="false" ht="12.8" hidden="false" customHeight="false" outlineLevel="0" collapsed="false">
      <c r="A695" s="0" t="s">
        <v>74</v>
      </c>
      <c r="B695" s="0" t="s">
        <v>811</v>
      </c>
      <c r="C695" s="0" t="s">
        <v>837</v>
      </c>
      <c r="D695" s="0" t="s">
        <v>51</v>
      </c>
      <c r="E695" s="0" t="s">
        <v>58</v>
      </c>
      <c r="F695" s="0" t="s">
        <v>845</v>
      </c>
      <c r="G695" s="0" t="s">
        <v>15</v>
      </c>
      <c r="H695" s="0" t="n">
        <v>1.9527528511164</v>
      </c>
      <c r="I695" s="0" t="n">
        <v>57.1839598756063</v>
      </c>
      <c r="J695" s="0" t="n">
        <v>765</v>
      </c>
      <c r="K695" s="0" t="n">
        <f aca="false">I695*SUMIFS(syst_chauffage!$H$3:$H$27,syst_chauffage!$B$3:$B$27,D695,syst_chauffage!$C$3:$C$27,E695)</f>
        <v>122.030542180511</v>
      </c>
      <c r="L695" s="12" t="n">
        <f aca="false">H695*SUMIFS(syst_chauffage!$K$3:$K$27,syst_chauffage!$B$3:$B$27,D695,syst_chauffage!$C$3:$C$27,E695)</f>
        <v>1.9527528511164</v>
      </c>
      <c r="N695" s="0" t="str">
        <f aca="false">A695</f>
        <v>Commerce</v>
      </c>
      <c r="O695" s="0" t="str">
        <f aca="false">B695</f>
        <v>Petit commerce alimentaire</v>
      </c>
      <c r="P695" s="0" t="str">
        <f aca="false">C695</f>
        <v>Petit poissonnerie</v>
      </c>
      <c r="Q695" s="0" t="str">
        <f aca="false">D695</f>
        <v>Autre système centralisé performant</v>
      </c>
      <c r="R695" s="0" t="str">
        <f aca="false">E695</f>
        <v>Urbain</v>
      </c>
      <c r="S695" s="0" t="str">
        <f aca="false">F695</f>
        <v>0323752106</v>
      </c>
      <c r="T695" s="0" t="str">
        <f aca="false">G695</f>
        <v>1</v>
      </c>
      <c r="U695" s="0" t="n">
        <f aca="false">L695</f>
        <v>1.9527528511164</v>
      </c>
      <c r="V695" s="0" t="n">
        <f aca="false">K695</f>
        <v>122.030542180511</v>
      </c>
      <c r="W695" s="0" t="n">
        <f aca="false">J695</f>
        <v>765</v>
      </c>
    </row>
    <row r="696" customFormat="false" ht="12.8" hidden="false" customHeight="false" outlineLevel="0" collapsed="false">
      <c r="A696" s="0" t="s">
        <v>74</v>
      </c>
      <c r="B696" s="0" t="s">
        <v>811</v>
      </c>
      <c r="C696" s="0" t="s">
        <v>837</v>
      </c>
      <c r="D696" s="0" t="s">
        <v>27</v>
      </c>
      <c r="E696" s="0" t="s">
        <v>23</v>
      </c>
      <c r="F696" s="0" t="s">
        <v>846</v>
      </c>
      <c r="G696" s="0" t="s">
        <v>15</v>
      </c>
      <c r="H696" s="0" t="n">
        <v>0.751367844916462</v>
      </c>
      <c r="I696" s="0" t="n">
        <v>38.5342196774998</v>
      </c>
      <c r="J696" s="0" t="n">
        <v>693</v>
      </c>
      <c r="K696" s="0" t="n">
        <f aca="false">I696*SUMIFS(syst_chauffage!$H$3:$H$27,syst_chauffage!$B$3:$B$27,D696,syst_chauffage!$C$3:$C$27,E696)</f>
        <v>98.8172740329956</v>
      </c>
      <c r="L696" s="12" t="n">
        <f aca="false">H696*SUMIFS(syst_chauffage!$K$3:$K$27,syst_chauffage!$B$3:$B$27,D696,syst_chauffage!$C$3:$C$27,E696)</f>
        <v>0.751367844916462</v>
      </c>
      <c r="N696" s="0" t="str">
        <f aca="false">A696</f>
        <v>Commerce</v>
      </c>
      <c r="O696" s="0" t="str">
        <f aca="false">B696</f>
        <v>Petit commerce alimentaire</v>
      </c>
      <c r="P696" s="0" t="str">
        <f aca="false">C696</f>
        <v>Petit poissonnerie</v>
      </c>
      <c r="Q696" s="0" t="str">
        <f aca="false">D696</f>
        <v>Chaudière condensation fioul</v>
      </c>
      <c r="R696" s="0" t="str">
        <f aca="false">E696</f>
        <v>Fioul</v>
      </c>
      <c r="S696" s="0" t="str">
        <f aca="false">F696</f>
        <v>0323752303</v>
      </c>
      <c r="T696" s="0" t="str">
        <f aca="false">G696</f>
        <v>1</v>
      </c>
      <c r="U696" s="0" t="n">
        <f aca="false">L696</f>
        <v>0.751367844916462</v>
      </c>
      <c r="V696" s="0" t="n">
        <f aca="false">K696</f>
        <v>98.8172740329956</v>
      </c>
      <c r="W696" s="0" t="n">
        <f aca="false">J696</f>
        <v>693</v>
      </c>
    </row>
    <row r="697" customFormat="false" ht="12.8" hidden="false" customHeight="false" outlineLevel="0" collapsed="false">
      <c r="A697" s="0" t="s">
        <v>74</v>
      </c>
      <c r="B697" s="0" t="s">
        <v>811</v>
      </c>
      <c r="C697" s="0" t="s">
        <v>837</v>
      </c>
      <c r="D697" s="0" t="s">
        <v>18</v>
      </c>
      <c r="E697" s="0" t="s">
        <v>14</v>
      </c>
      <c r="F697" s="0" t="s">
        <v>847</v>
      </c>
      <c r="G697" s="0" t="s">
        <v>15</v>
      </c>
      <c r="H697" s="0" t="n">
        <v>0.98469085542113</v>
      </c>
      <c r="I697" s="0" t="n">
        <v>30.8886153846153</v>
      </c>
      <c r="J697" s="0" t="n">
        <v>693</v>
      </c>
      <c r="K697" s="0" t="n">
        <f aca="false">I697*SUMIFS(syst_chauffage!$H$3:$H$27,syst_chauffage!$B$3:$B$27,D697,syst_chauffage!$C$3:$C$27,E697)</f>
        <v>84.1692814255286</v>
      </c>
      <c r="L697" s="12" t="n">
        <f aca="false">H697*SUMIFS(syst_chauffage!$K$3:$K$27,syst_chauffage!$B$3:$B$27,D697,syst_chauffage!$C$3:$C$27,E697)</f>
        <v>0.95657486942424</v>
      </c>
      <c r="N697" s="0" t="str">
        <f aca="false">A697</f>
        <v>Commerce</v>
      </c>
      <c r="O697" s="0" t="str">
        <f aca="false">B697</f>
        <v>Petit commerce alimentaire</v>
      </c>
      <c r="P697" s="0" t="str">
        <f aca="false">C697</f>
        <v>Petit poissonnerie</v>
      </c>
      <c r="Q697" s="0" t="str">
        <f aca="false">D697</f>
        <v>Chaudière condensation gaz</v>
      </c>
      <c r="R697" s="0" t="str">
        <f aca="false">E697</f>
        <v>Gaz</v>
      </c>
      <c r="S697" s="0" t="str">
        <f aca="false">F697</f>
        <v>0323752404</v>
      </c>
      <c r="T697" s="0" t="str">
        <f aca="false">G697</f>
        <v>1</v>
      </c>
      <c r="U697" s="0" t="n">
        <f aca="false">L697</f>
        <v>0.95657486942424</v>
      </c>
      <c r="V697" s="0" t="n">
        <f aca="false">K697</f>
        <v>84.1692814255286</v>
      </c>
      <c r="W697" s="0" t="n">
        <f aca="false">J697</f>
        <v>693</v>
      </c>
    </row>
    <row r="698" customFormat="false" ht="12.8" hidden="false" customHeight="false" outlineLevel="0" collapsed="false">
      <c r="A698" s="0" t="s">
        <v>74</v>
      </c>
      <c r="B698" s="0" t="s">
        <v>811</v>
      </c>
      <c r="C698" s="0" t="s">
        <v>837</v>
      </c>
      <c r="D698" s="0" t="s">
        <v>32</v>
      </c>
      <c r="E698" s="0" t="s">
        <v>30</v>
      </c>
      <c r="F698" s="0" t="s">
        <v>848</v>
      </c>
      <c r="G698" s="0" t="s">
        <v>15</v>
      </c>
      <c r="H698" s="0" t="n">
        <v>1</v>
      </c>
      <c r="I698" s="0" t="n">
        <v>12</v>
      </c>
      <c r="J698" s="0" t="n">
        <v>0</v>
      </c>
      <c r="K698" s="0" t="n">
        <f aca="false">I698*SUMIFS(syst_chauffage!$H$3:$H$27,syst_chauffage!$B$3:$B$27,D698,syst_chauffage!$C$3:$C$27,E698)</f>
        <v>12</v>
      </c>
      <c r="L698" s="12" t="n">
        <f aca="false">H698*SUMIFS(syst_chauffage!$K$3:$K$27,syst_chauffage!$B$3:$B$27,D698,syst_chauffage!$C$3:$C$27,E698)</f>
        <v>1</v>
      </c>
      <c r="N698" s="0" t="str">
        <f aca="false">A698</f>
        <v>Commerce</v>
      </c>
      <c r="O698" s="0" t="str">
        <f aca="false">B698</f>
        <v>Petit commerce alimentaire</v>
      </c>
      <c r="P698" s="0" t="str">
        <f aca="false">C698</f>
        <v>Petit poissonnerie</v>
      </c>
      <c r="Q698" s="0" t="str">
        <f aca="false">D698</f>
        <v>Electrique direct performant</v>
      </c>
      <c r="R698" s="0" t="str">
        <f aca="false">E698</f>
        <v>Electricité</v>
      </c>
      <c r="S698" s="0" t="str">
        <f aca="false">F698</f>
        <v>0323752602</v>
      </c>
      <c r="T698" s="0" t="str">
        <f aca="false">G698</f>
        <v>1</v>
      </c>
      <c r="U698" s="0" t="n">
        <f aca="false">L698</f>
        <v>1</v>
      </c>
      <c r="V698" s="0" t="n">
        <f aca="false">K698</f>
        <v>12</v>
      </c>
      <c r="W698" s="0" t="n">
        <f aca="false">J698</f>
        <v>0</v>
      </c>
    </row>
    <row r="699" customFormat="false" ht="12.8" hidden="false" customHeight="false" outlineLevel="0" collapsed="false">
      <c r="A699" s="0" t="s">
        <v>74</v>
      </c>
      <c r="B699" s="0" t="s">
        <v>811</v>
      </c>
      <c r="C699" s="0" t="s">
        <v>837</v>
      </c>
      <c r="D699" s="0" t="s">
        <v>38</v>
      </c>
      <c r="E699" s="0" t="s">
        <v>30</v>
      </c>
      <c r="F699" s="0" t="s">
        <v>849</v>
      </c>
      <c r="G699" s="0" t="s">
        <v>15</v>
      </c>
      <c r="H699" s="0" t="n">
        <v>3.39795627906976</v>
      </c>
      <c r="I699" s="0" t="n">
        <v>139.551184508861</v>
      </c>
      <c r="J699" s="0" t="n">
        <v>720</v>
      </c>
      <c r="K699" s="0" t="n">
        <f aca="false">I699*SUMIFS(syst_chauffage!$H$3:$H$27,syst_chauffage!$B$3:$B$27,D699,syst_chauffage!$C$3:$C$27,E699)</f>
        <v>141.057472361572</v>
      </c>
      <c r="L699" s="12" t="n">
        <f aca="false">H699*SUMIFS(syst_chauffage!$K$3:$K$27,syst_chauffage!$B$3:$B$27,D699,syst_chauffage!$C$3:$C$27,E699)</f>
        <v>3.03986496519792</v>
      </c>
      <c r="N699" s="0" t="str">
        <f aca="false">A699</f>
        <v>Commerce</v>
      </c>
      <c r="O699" s="0" t="str">
        <f aca="false">B699</f>
        <v>Petit commerce alimentaire</v>
      </c>
      <c r="P699" s="0" t="str">
        <f aca="false">C699</f>
        <v>Petit poissonnerie</v>
      </c>
      <c r="Q699" s="0" t="str">
        <f aca="false">D699</f>
        <v>PAC performant</v>
      </c>
      <c r="R699" s="0" t="str">
        <f aca="false">E699</f>
        <v>Electricité</v>
      </c>
      <c r="S699" s="0" t="str">
        <f aca="false">F699</f>
        <v>0323752902</v>
      </c>
      <c r="T699" s="0" t="str">
        <f aca="false">G699</f>
        <v>1</v>
      </c>
      <c r="U699" s="0" t="n">
        <f aca="false">L699</f>
        <v>3.03986496519792</v>
      </c>
      <c r="V699" s="0" t="n">
        <f aca="false">K699</f>
        <v>141.057472361572</v>
      </c>
      <c r="W699" s="0" t="n">
        <f aca="false">J699</f>
        <v>720</v>
      </c>
    </row>
    <row r="700" customFormat="false" ht="12.8" hidden="false" customHeight="false" outlineLevel="0" collapsed="false">
      <c r="A700" s="0" t="s">
        <v>74</v>
      </c>
      <c r="B700" s="0" t="s">
        <v>850</v>
      </c>
      <c r="C700" s="0" t="s">
        <v>640</v>
      </c>
      <c r="D700" s="0" t="s">
        <v>19</v>
      </c>
      <c r="E700" s="0" t="s">
        <v>57</v>
      </c>
      <c r="F700" s="0" t="s">
        <v>851</v>
      </c>
      <c r="G700" s="0" t="s">
        <v>15</v>
      </c>
      <c r="H700" s="0" t="n">
        <v>1.62199600597962</v>
      </c>
      <c r="I700" s="0" t="n">
        <v>27.6823716035233</v>
      </c>
      <c r="J700" s="0" t="n">
        <v>0</v>
      </c>
      <c r="K700" s="0" t="n">
        <f aca="false">I700*SUMIFS(syst_chauffage!$H$3:$H$27,syst_chauffage!$B$3:$B$27,D700,syst_chauffage!$C$3:$C$27,E700)</f>
        <v>38.5470567307567</v>
      </c>
      <c r="L700" s="12" t="n">
        <f aca="false">H700*SUMIFS(syst_chauffage!$K$3:$K$27,syst_chauffage!$B$3:$B$27,D700,syst_chauffage!$C$3:$C$27,E700)</f>
        <v>1.62199600597962</v>
      </c>
      <c r="N700" s="0" t="str">
        <f aca="false">A700</f>
        <v>Commerce</v>
      </c>
      <c r="O700" s="0" t="str">
        <f aca="false">B700</f>
        <v>Process</v>
      </c>
      <c r="P700" s="0" t="str">
        <f aca="false">C700</f>
        <v>Grand librairie</v>
      </c>
      <c r="Q700" s="0" t="str">
        <f aca="false">D700</f>
        <v>Autre système centralisé</v>
      </c>
      <c r="R700" s="0" t="str">
        <f aca="false">E700</f>
        <v>Autres</v>
      </c>
      <c r="S700" s="0" t="str">
        <f aca="false">F700</f>
        <v>0324260101</v>
      </c>
      <c r="T700" s="0" t="str">
        <f aca="false">G700</f>
        <v>1</v>
      </c>
      <c r="U700" s="0" t="n">
        <f aca="false">L700</f>
        <v>1.62199600597962</v>
      </c>
      <c r="V700" s="0" t="n">
        <f aca="false">K700</f>
        <v>38.5470567307567</v>
      </c>
      <c r="W700" s="0" t="n">
        <f aca="false">J700</f>
        <v>0</v>
      </c>
    </row>
    <row r="701" customFormat="false" ht="12.8" hidden="false" customHeight="false" outlineLevel="0" collapsed="false">
      <c r="A701" s="0" t="s">
        <v>74</v>
      </c>
      <c r="B701" s="0" t="s">
        <v>850</v>
      </c>
      <c r="C701" s="0" t="s">
        <v>640</v>
      </c>
      <c r="D701" s="0" t="s">
        <v>19</v>
      </c>
      <c r="E701" s="0" t="s">
        <v>58</v>
      </c>
      <c r="F701" s="0" t="s">
        <v>852</v>
      </c>
      <c r="G701" s="0" t="s">
        <v>15</v>
      </c>
      <c r="H701" s="0" t="n">
        <v>1.64641940289039</v>
      </c>
      <c r="I701" s="0" t="n">
        <v>27.4901382720608</v>
      </c>
      <c r="J701" s="0" t="n">
        <v>765</v>
      </c>
      <c r="K701" s="0" t="n">
        <f aca="false">I701*SUMIFS(syst_chauffage!$H$3:$H$27,syst_chauffage!$B$3:$B$27,D701,syst_chauffage!$C$3:$C$27,E701)</f>
        <v>45.219891683465</v>
      </c>
      <c r="L701" s="12" t="n">
        <f aca="false">H701*SUMIFS(syst_chauffage!$K$3:$K$27,syst_chauffage!$B$3:$B$27,D701,syst_chauffage!$C$3:$C$27,E701)</f>
        <v>1.64641940289039</v>
      </c>
      <c r="N701" s="0" t="str">
        <f aca="false">A701</f>
        <v>Commerce</v>
      </c>
      <c r="O701" s="0" t="str">
        <f aca="false">B701</f>
        <v>Process</v>
      </c>
      <c r="P701" s="0" t="str">
        <f aca="false">C701</f>
        <v>Grand librairie</v>
      </c>
      <c r="Q701" s="0" t="str">
        <f aca="false">D701</f>
        <v>Autre système centralisé</v>
      </c>
      <c r="R701" s="0" t="str">
        <f aca="false">E701</f>
        <v>Urbain</v>
      </c>
      <c r="S701" s="0" t="str">
        <f aca="false">F701</f>
        <v>0324260106</v>
      </c>
      <c r="T701" s="0" t="str">
        <f aca="false">G701</f>
        <v>1</v>
      </c>
      <c r="U701" s="0" t="n">
        <f aca="false">L701</f>
        <v>1.64641940289039</v>
      </c>
      <c r="V701" s="0" t="n">
        <f aca="false">K701</f>
        <v>45.219891683465</v>
      </c>
      <c r="W701" s="0" t="n">
        <f aca="false">J701</f>
        <v>765</v>
      </c>
    </row>
    <row r="702" customFormat="false" ht="12.8" hidden="false" customHeight="false" outlineLevel="0" collapsed="false">
      <c r="A702" s="0" t="s">
        <v>74</v>
      </c>
      <c r="B702" s="0" t="s">
        <v>850</v>
      </c>
      <c r="C702" s="0" t="s">
        <v>640</v>
      </c>
      <c r="D702" s="0" t="s">
        <v>22</v>
      </c>
      <c r="E702" s="0" t="s">
        <v>23</v>
      </c>
      <c r="F702" s="0" t="s">
        <v>853</v>
      </c>
      <c r="G702" s="0" t="s">
        <v>15</v>
      </c>
      <c r="H702" s="0" t="n">
        <v>0.687767564535792</v>
      </c>
      <c r="I702" s="0" t="n">
        <v>15.2200161443593</v>
      </c>
      <c r="J702" s="0" t="n">
        <v>0</v>
      </c>
      <c r="K702" s="0" t="n">
        <f aca="false">I702*SUMIFS(syst_chauffage!$H$3:$H$27,syst_chauffage!$B$3:$B$27,D702,syst_chauffage!$C$3:$C$27,E702)</f>
        <v>26.8027910057692</v>
      </c>
      <c r="L702" s="12" t="n">
        <f aca="false">H702*SUMIFS(syst_chauffage!$K$3:$K$27,syst_chauffage!$B$3:$B$27,D702,syst_chauffage!$C$3:$C$27,E702)</f>
        <v>0.687767564535792</v>
      </c>
      <c r="N702" s="0" t="str">
        <f aca="false">A702</f>
        <v>Commerce</v>
      </c>
      <c r="O702" s="0" t="str">
        <f aca="false">B702</f>
        <v>Process</v>
      </c>
      <c r="P702" s="0" t="str">
        <f aca="false">C702</f>
        <v>Grand librairie</v>
      </c>
      <c r="Q702" s="0" t="str">
        <f aca="false">D702</f>
        <v>Chaudière fioul</v>
      </c>
      <c r="R702" s="0" t="str">
        <f aca="false">E702</f>
        <v>Fioul</v>
      </c>
      <c r="S702" s="0" t="str">
        <f aca="false">F702</f>
        <v>0324260303</v>
      </c>
      <c r="T702" s="0" t="str">
        <f aca="false">G702</f>
        <v>1</v>
      </c>
      <c r="U702" s="0" t="n">
        <f aca="false">L702</f>
        <v>0.687767564535792</v>
      </c>
      <c r="V702" s="0" t="n">
        <f aca="false">K702</f>
        <v>26.8027910057692</v>
      </c>
      <c r="W702" s="0" t="n">
        <f aca="false">J702</f>
        <v>0</v>
      </c>
    </row>
    <row r="703" customFormat="false" ht="12.8" hidden="false" customHeight="false" outlineLevel="0" collapsed="false">
      <c r="A703" s="0" t="s">
        <v>74</v>
      </c>
      <c r="B703" s="0" t="s">
        <v>850</v>
      </c>
      <c r="C703" s="0" t="s">
        <v>640</v>
      </c>
      <c r="D703" s="0" t="s">
        <v>13</v>
      </c>
      <c r="E703" s="0" t="s">
        <v>14</v>
      </c>
      <c r="F703" s="0" t="s">
        <v>854</v>
      </c>
      <c r="G703" s="0" t="s">
        <v>15</v>
      </c>
      <c r="H703" s="0" t="n">
        <v>0.77911129204069</v>
      </c>
      <c r="I703" s="0" t="n">
        <v>11.2008502476352</v>
      </c>
      <c r="J703" s="0" t="n">
        <v>363</v>
      </c>
      <c r="K703" s="0" t="n">
        <f aca="false">I703*SUMIFS(syst_chauffage!$H$3:$H$27,syst_chauffage!$B$3:$B$27,D703,syst_chauffage!$C$3:$C$27,E703)</f>
        <v>22.621144606404</v>
      </c>
      <c r="L703" s="12" t="n">
        <f aca="false">H703*SUMIFS(syst_chauffage!$K$3:$K$27,syst_chauffage!$B$3:$B$27,D703,syst_chauffage!$C$3:$C$27,E703)</f>
        <v>0.77911129204069</v>
      </c>
      <c r="N703" s="0" t="str">
        <f aca="false">A703</f>
        <v>Commerce</v>
      </c>
      <c r="O703" s="0" t="str">
        <f aca="false">B703</f>
        <v>Process</v>
      </c>
      <c r="P703" s="0" t="str">
        <f aca="false">C703</f>
        <v>Grand librairie</v>
      </c>
      <c r="Q703" s="0" t="str">
        <f aca="false">D703</f>
        <v>Chaudière gaz</v>
      </c>
      <c r="R703" s="0" t="str">
        <f aca="false">E703</f>
        <v>Gaz</v>
      </c>
      <c r="S703" s="0" t="str">
        <f aca="false">F703</f>
        <v>0324260404</v>
      </c>
      <c r="T703" s="0" t="str">
        <f aca="false">G703</f>
        <v>1</v>
      </c>
      <c r="U703" s="0" t="n">
        <f aca="false">L703</f>
        <v>0.77911129204069</v>
      </c>
      <c r="V703" s="0" t="n">
        <f aca="false">K703</f>
        <v>22.621144606404</v>
      </c>
      <c r="W703" s="0" t="n">
        <f aca="false">J703</f>
        <v>363</v>
      </c>
    </row>
    <row r="704" customFormat="false" ht="12.8" hidden="false" customHeight="false" outlineLevel="0" collapsed="false">
      <c r="A704" s="0" t="s">
        <v>74</v>
      </c>
      <c r="B704" s="0" t="s">
        <v>850</v>
      </c>
      <c r="C704" s="0" t="s">
        <v>640</v>
      </c>
      <c r="D704" s="0" t="s">
        <v>29</v>
      </c>
      <c r="E704" s="0" t="s">
        <v>30</v>
      </c>
      <c r="F704" s="0" t="s">
        <v>855</v>
      </c>
      <c r="G704" s="0" t="s">
        <v>15</v>
      </c>
      <c r="H704" s="0" t="n">
        <v>0.92</v>
      </c>
      <c r="I704" s="0" t="n">
        <v>10.4</v>
      </c>
      <c r="J704" s="0" t="n">
        <v>0</v>
      </c>
      <c r="K704" s="0" t="n">
        <f aca="false">I704*SUMIFS(syst_chauffage!$H$3:$H$27,syst_chauffage!$B$3:$B$27,D704,syst_chauffage!$C$3:$C$27,E704)</f>
        <v>3</v>
      </c>
      <c r="L704" s="12" t="n">
        <f aca="false">H704*SUMIFS(syst_chauffage!$K$3:$K$27,syst_chauffage!$B$3:$B$27,D704,syst_chauffage!$C$3:$C$27,E704)</f>
        <v>0.92</v>
      </c>
      <c r="N704" s="0" t="str">
        <f aca="false">A704</f>
        <v>Commerce</v>
      </c>
      <c r="O704" s="0" t="str">
        <f aca="false">B704</f>
        <v>Process</v>
      </c>
      <c r="P704" s="0" t="str">
        <f aca="false">C704</f>
        <v>Grand librairie</v>
      </c>
      <c r="Q704" s="0" t="str">
        <f aca="false">D704</f>
        <v>Electrique direct</v>
      </c>
      <c r="R704" s="0" t="str">
        <f aca="false">E704</f>
        <v>Electricité</v>
      </c>
      <c r="S704" s="0" t="str">
        <f aca="false">F704</f>
        <v>0324260602</v>
      </c>
      <c r="T704" s="0" t="str">
        <f aca="false">G704</f>
        <v>1</v>
      </c>
      <c r="U704" s="0" t="n">
        <f aca="false">L704</f>
        <v>0.92</v>
      </c>
      <c r="V704" s="0" t="n">
        <f aca="false">K704</f>
        <v>3</v>
      </c>
      <c r="W704" s="0" t="n">
        <f aca="false">J704</f>
        <v>0</v>
      </c>
    </row>
    <row r="705" customFormat="false" ht="12.8" hidden="false" customHeight="false" outlineLevel="0" collapsed="false">
      <c r="A705" s="0" t="s">
        <v>74</v>
      </c>
      <c r="B705" s="0" t="s">
        <v>850</v>
      </c>
      <c r="C705" s="0" t="s">
        <v>640</v>
      </c>
      <c r="D705" s="0" t="s">
        <v>36</v>
      </c>
      <c r="E705" s="0" t="s">
        <v>30</v>
      </c>
      <c r="F705" s="0" t="s">
        <v>856</v>
      </c>
      <c r="G705" s="0" t="s">
        <v>15</v>
      </c>
      <c r="H705" s="0" t="n">
        <v>3.27439423255813</v>
      </c>
      <c r="I705" s="0" t="n">
        <v>76.3991475889676</v>
      </c>
      <c r="J705" s="0" t="n">
        <v>675</v>
      </c>
      <c r="K705" s="0" t="n">
        <f aca="false">I705*SUMIFS(syst_chauffage!$H$3:$H$27,syst_chauffage!$B$3:$B$27,D705,syst_chauffage!$C$3:$C$27,E705)</f>
        <v>47.2649516777082</v>
      </c>
      <c r="L705" s="12" t="n">
        <f aca="false">H705*SUMIFS(syst_chauffage!$K$3:$K$27,syst_chauffage!$B$3:$B$27,D705,syst_chauffage!$C$3:$C$27,E705)</f>
        <v>2.75111501758348</v>
      </c>
      <c r="N705" s="0" t="str">
        <f aca="false">A705</f>
        <v>Commerce</v>
      </c>
      <c r="O705" s="0" t="str">
        <f aca="false">B705</f>
        <v>Process</v>
      </c>
      <c r="P705" s="0" t="str">
        <f aca="false">C705</f>
        <v>Grand librairie</v>
      </c>
      <c r="Q705" s="0" t="str">
        <f aca="false">D705</f>
        <v>PAC</v>
      </c>
      <c r="R705" s="0" t="str">
        <f aca="false">E705</f>
        <v>Electricité</v>
      </c>
      <c r="S705" s="0" t="str">
        <f aca="false">F705</f>
        <v>0324260902</v>
      </c>
      <c r="T705" s="0" t="str">
        <f aca="false">G705</f>
        <v>1</v>
      </c>
      <c r="U705" s="0" t="n">
        <f aca="false">L705</f>
        <v>2.75111501758348</v>
      </c>
      <c r="V705" s="0" t="n">
        <f aca="false">K705</f>
        <v>47.2649516777082</v>
      </c>
      <c r="W705" s="0" t="n">
        <f aca="false">J705</f>
        <v>675</v>
      </c>
    </row>
    <row r="706" customFormat="false" ht="12.8" hidden="false" customHeight="false" outlineLevel="0" collapsed="false">
      <c r="A706" s="0" t="s">
        <v>74</v>
      </c>
      <c r="B706" s="0" t="s">
        <v>850</v>
      </c>
      <c r="C706" s="0" t="s">
        <v>640</v>
      </c>
      <c r="D706" s="0" t="s">
        <v>51</v>
      </c>
      <c r="E706" s="0" t="s">
        <v>57</v>
      </c>
      <c r="F706" s="0" t="s">
        <v>857</v>
      </c>
      <c r="G706" s="0" t="s">
        <v>15</v>
      </c>
      <c r="H706" s="0" t="n">
        <v>1.87153385305341</v>
      </c>
      <c r="I706" s="0" t="n">
        <v>32.9552042899087</v>
      </c>
      <c r="J706" s="0" t="n">
        <v>0</v>
      </c>
      <c r="K706" s="0" t="n">
        <f aca="false">I706*SUMIFS(syst_chauffage!$H$3:$H$27,syst_chauffage!$B$3:$B$27,D706,syst_chauffage!$C$3:$C$27,E706)</f>
        <v>69.8272616627961</v>
      </c>
      <c r="L706" s="12" t="n">
        <f aca="false">H706*SUMIFS(syst_chauffage!$K$3:$K$27,syst_chauffage!$B$3:$B$27,D706,syst_chauffage!$C$3:$C$27,E706)</f>
        <v>1.87153385305341</v>
      </c>
      <c r="N706" s="0" t="str">
        <f aca="false">A706</f>
        <v>Commerce</v>
      </c>
      <c r="O706" s="0" t="str">
        <f aca="false">B706</f>
        <v>Process</v>
      </c>
      <c r="P706" s="0" t="str">
        <f aca="false">C706</f>
        <v>Grand librairie</v>
      </c>
      <c r="Q706" s="0" t="str">
        <f aca="false">D706</f>
        <v>Autre système centralisé performant</v>
      </c>
      <c r="R706" s="0" t="str">
        <f aca="false">E706</f>
        <v>Autres</v>
      </c>
      <c r="S706" s="0" t="str">
        <f aca="false">F706</f>
        <v>0324262101</v>
      </c>
      <c r="T706" s="0" t="str">
        <f aca="false">G706</f>
        <v>1</v>
      </c>
      <c r="U706" s="0" t="n">
        <f aca="false">L706</f>
        <v>1.87153385305341</v>
      </c>
      <c r="V706" s="0" t="n">
        <f aca="false">K706</f>
        <v>69.8272616627961</v>
      </c>
      <c r="W706" s="0" t="n">
        <f aca="false">J706</f>
        <v>0</v>
      </c>
    </row>
    <row r="707" customFormat="false" ht="12.8" hidden="false" customHeight="false" outlineLevel="0" collapsed="false">
      <c r="A707" s="0" t="s">
        <v>74</v>
      </c>
      <c r="B707" s="0" t="s">
        <v>850</v>
      </c>
      <c r="C707" s="0" t="s">
        <v>640</v>
      </c>
      <c r="D707" s="0" t="s">
        <v>51</v>
      </c>
      <c r="E707" s="0" t="s">
        <v>58</v>
      </c>
      <c r="F707" s="0" t="s">
        <v>858</v>
      </c>
      <c r="G707" s="0" t="s">
        <v>15</v>
      </c>
      <c r="H707" s="0" t="n">
        <v>1.89971469564275</v>
      </c>
      <c r="I707" s="0" t="n">
        <v>32.7263550857866</v>
      </c>
      <c r="J707" s="0" t="n">
        <v>765</v>
      </c>
      <c r="K707" s="0" t="n">
        <f aca="false">I707*SUMIFS(syst_chauffage!$H$3:$H$27,syst_chauffage!$B$3:$B$27,D707,syst_chauffage!$C$3:$C$27,E707)</f>
        <v>69.8380256176362</v>
      </c>
      <c r="L707" s="12" t="n">
        <f aca="false">H707*SUMIFS(syst_chauffage!$K$3:$K$27,syst_chauffage!$B$3:$B$27,D707,syst_chauffage!$C$3:$C$27,E707)</f>
        <v>1.89971469564275</v>
      </c>
      <c r="N707" s="0" t="str">
        <f aca="false">A707</f>
        <v>Commerce</v>
      </c>
      <c r="O707" s="0" t="str">
        <f aca="false">B707</f>
        <v>Process</v>
      </c>
      <c r="P707" s="0" t="str">
        <f aca="false">C707</f>
        <v>Grand librairie</v>
      </c>
      <c r="Q707" s="0" t="str">
        <f aca="false">D707</f>
        <v>Autre système centralisé performant</v>
      </c>
      <c r="R707" s="0" t="str">
        <f aca="false">E707</f>
        <v>Urbain</v>
      </c>
      <c r="S707" s="0" t="str">
        <f aca="false">F707</f>
        <v>0324262106</v>
      </c>
      <c r="T707" s="0" t="str">
        <f aca="false">G707</f>
        <v>1</v>
      </c>
      <c r="U707" s="0" t="n">
        <f aca="false">L707</f>
        <v>1.89971469564275</v>
      </c>
      <c r="V707" s="0" t="n">
        <f aca="false">K707</f>
        <v>69.8380256176362</v>
      </c>
      <c r="W707" s="0" t="n">
        <f aca="false">J707</f>
        <v>765</v>
      </c>
    </row>
    <row r="708" customFormat="false" ht="12.8" hidden="false" customHeight="false" outlineLevel="0" collapsed="false">
      <c r="A708" s="0" t="s">
        <v>74</v>
      </c>
      <c r="B708" s="0" t="s">
        <v>850</v>
      </c>
      <c r="C708" s="0" t="s">
        <v>640</v>
      </c>
      <c r="D708" s="0" t="s">
        <v>27</v>
      </c>
      <c r="E708" s="0" t="s">
        <v>23</v>
      </c>
      <c r="F708" s="0" t="s">
        <v>859</v>
      </c>
      <c r="G708" s="0" t="s">
        <v>15</v>
      </c>
      <c r="H708" s="0" t="n">
        <v>0.758869539946694</v>
      </c>
      <c r="I708" s="0" t="n">
        <v>18.119066838523</v>
      </c>
      <c r="J708" s="0" t="n">
        <v>836</v>
      </c>
      <c r="K708" s="0" t="n">
        <f aca="false">I708*SUMIFS(syst_chauffage!$H$3:$H$27,syst_chauffage!$B$3:$B$27,D708,syst_chauffage!$C$3:$C$27,E708)</f>
        <v>46.4645919390436</v>
      </c>
      <c r="L708" s="12" t="n">
        <f aca="false">H708*SUMIFS(syst_chauffage!$K$3:$K$27,syst_chauffage!$B$3:$B$27,D708,syst_chauffage!$C$3:$C$27,E708)</f>
        <v>0.758869539946694</v>
      </c>
      <c r="N708" s="0" t="str">
        <f aca="false">A708</f>
        <v>Commerce</v>
      </c>
      <c r="O708" s="0" t="str">
        <f aca="false">B708</f>
        <v>Process</v>
      </c>
      <c r="P708" s="0" t="str">
        <f aca="false">C708</f>
        <v>Grand librairie</v>
      </c>
      <c r="Q708" s="0" t="str">
        <f aca="false">D708</f>
        <v>Chaudière condensation fioul</v>
      </c>
      <c r="R708" s="0" t="str">
        <f aca="false">E708</f>
        <v>Fioul</v>
      </c>
      <c r="S708" s="0" t="str">
        <f aca="false">F708</f>
        <v>0324262303</v>
      </c>
      <c r="T708" s="0" t="str">
        <f aca="false">G708</f>
        <v>1</v>
      </c>
      <c r="U708" s="0" t="n">
        <f aca="false">L708</f>
        <v>0.758869539946694</v>
      </c>
      <c r="V708" s="0" t="n">
        <f aca="false">K708</f>
        <v>46.4645919390436</v>
      </c>
      <c r="W708" s="0" t="n">
        <f aca="false">J708</f>
        <v>836</v>
      </c>
    </row>
    <row r="709" customFormat="false" ht="12.8" hidden="false" customHeight="false" outlineLevel="0" collapsed="false">
      <c r="A709" s="0" t="s">
        <v>74</v>
      </c>
      <c r="B709" s="0" t="s">
        <v>850</v>
      </c>
      <c r="C709" s="0" t="s">
        <v>640</v>
      </c>
      <c r="D709" s="0" t="s">
        <v>18</v>
      </c>
      <c r="E709" s="0" t="s">
        <v>14</v>
      </c>
      <c r="F709" s="0" t="s">
        <v>860</v>
      </c>
      <c r="G709" s="0" t="s">
        <v>15</v>
      </c>
      <c r="H709" s="0" t="n">
        <v>0.986638277699066</v>
      </c>
      <c r="I709" s="0" t="n">
        <v>13.3343455328991</v>
      </c>
      <c r="J709" s="0" t="n">
        <v>836</v>
      </c>
      <c r="K709" s="0" t="n">
        <f aca="false">I709*SUMIFS(syst_chauffage!$H$3:$H$27,syst_chauffage!$B$3:$B$27,D709,syst_chauffage!$C$3:$C$27,E709)</f>
        <v>36.3351438000303</v>
      </c>
      <c r="L709" s="12" t="n">
        <f aca="false">H709*SUMIFS(syst_chauffage!$K$3:$K$27,syst_chauffage!$B$3:$B$27,D709,syst_chauffage!$C$3:$C$27,E709)</f>
        <v>0.958466686740278</v>
      </c>
      <c r="N709" s="0" t="str">
        <f aca="false">A709</f>
        <v>Commerce</v>
      </c>
      <c r="O709" s="0" t="str">
        <f aca="false">B709</f>
        <v>Process</v>
      </c>
      <c r="P709" s="0" t="str">
        <f aca="false">C709</f>
        <v>Grand librairie</v>
      </c>
      <c r="Q709" s="0" t="str">
        <f aca="false">D709</f>
        <v>Chaudière condensation gaz</v>
      </c>
      <c r="R709" s="0" t="str">
        <f aca="false">E709</f>
        <v>Gaz</v>
      </c>
      <c r="S709" s="0" t="str">
        <f aca="false">F709</f>
        <v>0324262404</v>
      </c>
      <c r="T709" s="0" t="str">
        <f aca="false">G709</f>
        <v>1</v>
      </c>
      <c r="U709" s="0" t="n">
        <f aca="false">L709</f>
        <v>0.958466686740278</v>
      </c>
      <c r="V709" s="0" t="n">
        <f aca="false">K709</f>
        <v>36.3351438000303</v>
      </c>
      <c r="W709" s="0" t="n">
        <f aca="false">J709</f>
        <v>836</v>
      </c>
    </row>
    <row r="710" customFormat="false" ht="12.8" hidden="false" customHeight="false" outlineLevel="0" collapsed="false">
      <c r="A710" s="0" t="s">
        <v>74</v>
      </c>
      <c r="B710" s="0" t="s">
        <v>850</v>
      </c>
      <c r="C710" s="0" t="s">
        <v>640</v>
      </c>
      <c r="D710" s="0" t="s">
        <v>32</v>
      </c>
      <c r="E710" s="0" t="s">
        <v>30</v>
      </c>
      <c r="F710" s="0" t="s">
        <v>861</v>
      </c>
      <c r="G710" s="0" t="s">
        <v>15</v>
      </c>
      <c r="H710" s="0" t="n">
        <v>1</v>
      </c>
      <c r="I710" s="0" t="n">
        <v>12</v>
      </c>
      <c r="J710" s="0" t="n">
        <v>0</v>
      </c>
      <c r="K710" s="0" t="n">
        <f aca="false">I710*SUMIFS(syst_chauffage!$H$3:$H$27,syst_chauffage!$B$3:$B$27,D710,syst_chauffage!$C$3:$C$27,E710)</f>
        <v>12</v>
      </c>
      <c r="L710" s="12" t="n">
        <f aca="false">H710*SUMIFS(syst_chauffage!$K$3:$K$27,syst_chauffage!$B$3:$B$27,D710,syst_chauffage!$C$3:$C$27,E710)</f>
        <v>1</v>
      </c>
      <c r="N710" s="0" t="str">
        <f aca="false">A710</f>
        <v>Commerce</v>
      </c>
      <c r="O710" s="0" t="str">
        <f aca="false">B710</f>
        <v>Process</v>
      </c>
      <c r="P710" s="0" t="str">
        <f aca="false">C710</f>
        <v>Grand librairie</v>
      </c>
      <c r="Q710" s="0" t="str">
        <f aca="false">D710</f>
        <v>Electrique direct performant</v>
      </c>
      <c r="R710" s="0" t="str">
        <f aca="false">E710</f>
        <v>Electricité</v>
      </c>
      <c r="S710" s="0" t="str">
        <f aca="false">F710</f>
        <v>0324262602</v>
      </c>
      <c r="T710" s="0" t="str">
        <f aca="false">G710</f>
        <v>1</v>
      </c>
      <c r="U710" s="0" t="n">
        <f aca="false">L710</f>
        <v>1</v>
      </c>
      <c r="V710" s="0" t="n">
        <f aca="false">K710</f>
        <v>12</v>
      </c>
      <c r="W710" s="0" t="n">
        <f aca="false">J710</f>
        <v>0</v>
      </c>
    </row>
    <row r="711" customFormat="false" ht="12.8" hidden="false" customHeight="false" outlineLevel="0" collapsed="false">
      <c r="A711" s="0" t="s">
        <v>74</v>
      </c>
      <c r="B711" s="0" t="s">
        <v>850</v>
      </c>
      <c r="C711" s="0" t="s">
        <v>640</v>
      </c>
      <c r="D711" s="0" t="s">
        <v>38</v>
      </c>
      <c r="E711" s="0" t="s">
        <v>30</v>
      </c>
      <c r="F711" s="0" t="s">
        <v>862</v>
      </c>
      <c r="G711" s="0" t="s">
        <v>15</v>
      </c>
      <c r="H711" s="0" t="n">
        <v>3.39795627906976</v>
      </c>
      <c r="I711" s="0" t="n">
        <v>90.9513661773424</v>
      </c>
      <c r="J711" s="0" t="n">
        <v>720</v>
      </c>
      <c r="K711" s="0" t="n">
        <f aca="false">I711*SUMIFS(syst_chauffage!$H$3:$H$27,syst_chauffage!$B$3:$B$27,D711,syst_chauffage!$C$3:$C$27,E711)</f>
        <v>91.9330772143539</v>
      </c>
      <c r="L711" s="12" t="n">
        <f aca="false">H711*SUMIFS(syst_chauffage!$K$3:$K$27,syst_chauffage!$B$3:$B$27,D711,syst_chauffage!$C$3:$C$27,E711)</f>
        <v>3.03986496519792</v>
      </c>
      <c r="N711" s="0" t="str">
        <f aca="false">A711</f>
        <v>Commerce</v>
      </c>
      <c r="O711" s="0" t="str">
        <f aca="false">B711</f>
        <v>Process</v>
      </c>
      <c r="P711" s="0" t="str">
        <f aca="false">C711</f>
        <v>Grand librairie</v>
      </c>
      <c r="Q711" s="0" t="str">
        <f aca="false">D711</f>
        <v>PAC performant</v>
      </c>
      <c r="R711" s="0" t="str">
        <f aca="false">E711</f>
        <v>Electricité</v>
      </c>
      <c r="S711" s="0" t="str">
        <f aca="false">F711</f>
        <v>0324262902</v>
      </c>
      <c r="T711" s="0" t="str">
        <f aca="false">G711</f>
        <v>1</v>
      </c>
      <c r="U711" s="0" t="n">
        <f aca="false">L711</f>
        <v>3.03986496519792</v>
      </c>
      <c r="V711" s="0" t="n">
        <f aca="false">K711</f>
        <v>91.9330772143539</v>
      </c>
      <c r="W711" s="0" t="n">
        <f aca="false">J711</f>
        <v>720</v>
      </c>
    </row>
    <row r="712" customFormat="false" ht="12.8" hidden="false" customHeight="false" outlineLevel="0" collapsed="false">
      <c r="A712" s="0" t="s">
        <v>74</v>
      </c>
      <c r="B712" s="0" t="s">
        <v>850</v>
      </c>
      <c r="C712" s="0" t="s">
        <v>863</v>
      </c>
      <c r="D712" s="0" t="s">
        <v>19</v>
      </c>
      <c r="E712" s="0" t="s">
        <v>57</v>
      </c>
      <c r="F712" s="0" t="s">
        <v>864</v>
      </c>
      <c r="G712" s="0" t="s">
        <v>15</v>
      </c>
      <c r="H712" s="0" t="n">
        <v>1.61191809543671</v>
      </c>
      <c r="I712" s="0" t="n">
        <v>29.680957109443</v>
      </c>
      <c r="J712" s="0" t="n">
        <v>0</v>
      </c>
      <c r="K712" s="0" t="n">
        <f aca="false">I712*SUMIFS(syst_chauffage!$H$3:$H$27,syst_chauffage!$B$3:$B$27,D712,syst_chauffage!$C$3:$C$27,E712)</f>
        <v>41.330040428156</v>
      </c>
      <c r="L712" s="12" t="n">
        <f aca="false">H712*SUMIFS(syst_chauffage!$K$3:$K$27,syst_chauffage!$B$3:$B$27,D712,syst_chauffage!$C$3:$C$27,E712)</f>
        <v>1.61191809543671</v>
      </c>
      <c r="N712" s="0" t="str">
        <f aca="false">A712</f>
        <v>Commerce</v>
      </c>
      <c r="O712" s="0" t="str">
        <f aca="false">B712</f>
        <v>Process</v>
      </c>
      <c r="P712" s="0" t="str">
        <f aca="false">C712</f>
        <v>Grand process</v>
      </c>
      <c r="Q712" s="0" t="str">
        <f aca="false">D712</f>
        <v>Autre système centralisé</v>
      </c>
      <c r="R712" s="0" t="str">
        <f aca="false">E712</f>
        <v>Autres</v>
      </c>
      <c r="S712" s="0" t="str">
        <f aca="false">F712</f>
        <v>0324280101</v>
      </c>
      <c r="T712" s="0" t="str">
        <f aca="false">G712</f>
        <v>1</v>
      </c>
      <c r="U712" s="0" t="n">
        <f aca="false">L712</f>
        <v>1.61191809543671</v>
      </c>
      <c r="V712" s="0" t="n">
        <f aca="false">K712</f>
        <v>41.330040428156</v>
      </c>
      <c r="W712" s="0" t="n">
        <f aca="false">J712</f>
        <v>0</v>
      </c>
    </row>
    <row r="713" customFormat="false" ht="12.8" hidden="false" customHeight="false" outlineLevel="0" collapsed="false">
      <c r="A713" s="0" t="s">
        <v>74</v>
      </c>
      <c r="B713" s="0" t="s">
        <v>850</v>
      </c>
      <c r="C713" s="0" t="s">
        <v>863</v>
      </c>
      <c r="D713" s="0" t="s">
        <v>19</v>
      </c>
      <c r="E713" s="0" t="s">
        <v>58</v>
      </c>
      <c r="F713" s="0" t="s">
        <v>865</v>
      </c>
      <c r="G713" s="0" t="s">
        <v>15</v>
      </c>
      <c r="H713" s="0" t="n">
        <v>1.66744935005007</v>
      </c>
      <c r="I713" s="0" t="n">
        <v>29.7024376745607</v>
      </c>
      <c r="J713" s="0" t="n">
        <v>680</v>
      </c>
      <c r="K713" s="0" t="n">
        <f aca="false">I713*SUMIFS(syst_chauffage!$H$3:$H$27,syst_chauffage!$B$3:$B$27,D713,syst_chauffage!$C$3:$C$27,E713)</f>
        <v>48.8590126788699</v>
      </c>
      <c r="L713" s="12" t="n">
        <f aca="false">H713*SUMIFS(syst_chauffage!$K$3:$K$27,syst_chauffage!$B$3:$B$27,D713,syst_chauffage!$C$3:$C$27,E713)</f>
        <v>1.66744935005007</v>
      </c>
      <c r="N713" s="0" t="str">
        <f aca="false">A713</f>
        <v>Commerce</v>
      </c>
      <c r="O713" s="0" t="str">
        <f aca="false">B713</f>
        <v>Process</v>
      </c>
      <c r="P713" s="0" t="str">
        <f aca="false">C713</f>
        <v>Grand process</v>
      </c>
      <c r="Q713" s="0" t="str">
        <f aca="false">D713</f>
        <v>Autre système centralisé</v>
      </c>
      <c r="R713" s="0" t="str">
        <f aca="false">E713</f>
        <v>Urbain</v>
      </c>
      <c r="S713" s="0" t="str">
        <f aca="false">F713</f>
        <v>0324280106</v>
      </c>
      <c r="T713" s="0" t="str">
        <f aca="false">G713</f>
        <v>1</v>
      </c>
      <c r="U713" s="0" t="n">
        <f aca="false">L713</f>
        <v>1.66744935005007</v>
      </c>
      <c r="V713" s="0" t="n">
        <f aca="false">K713</f>
        <v>48.8590126788699</v>
      </c>
      <c r="W713" s="0" t="n">
        <f aca="false">J713</f>
        <v>680</v>
      </c>
    </row>
    <row r="714" customFormat="false" ht="12.8" hidden="false" customHeight="false" outlineLevel="0" collapsed="false">
      <c r="A714" s="0" t="s">
        <v>74</v>
      </c>
      <c r="B714" s="0" t="s">
        <v>850</v>
      </c>
      <c r="C714" s="0" t="s">
        <v>863</v>
      </c>
      <c r="D714" s="0" t="s">
        <v>22</v>
      </c>
      <c r="E714" s="0" t="s">
        <v>23</v>
      </c>
      <c r="F714" s="0" t="s">
        <v>866</v>
      </c>
      <c r="G714" s="0" t="s">
        <v>15</v>
      </c>
      <c r="H714" s="0" t="n">
        <v>0.688153757097577</v>
      </c>
      <c r="I714" s="0" t="n">
        <v>15.9422925793812</v>
      </c>
      <c r="J714" s="0" t="n">
        <v>0</v>
      </c>
      <c r="K714" s="0" t="n">
        <f aca="false">I714*SUMIFS(syst_chauffage!$H$3:$H$27,syst_chauffage!$B$3:$B$27,D714,syst_chauffage!$C$3:$C$27,E714)</f>
        <v>28.0747360650035</v>
      </c>
      <c r="L714" s="12" t="n">
        <f aca="false">H714*SUMIFS(syst_chauffage!$K$3:$K$27,syst_chauffage!$B$3:$B$27,D714,syst_chauffage!$C$3:$C$27,E714)</f>
        <v>0.688153757097577</v>
      </c>
      <c r="N714" s="0" t="str">
        <f aca="false">A714</f>
        <v>Commerce</v>
      </c>
      <c r="O714" s="0" t="str">
        <f aca="false">B714</f>
        <v>Process</v>
      </c>
      <c r="P714" s="0" t="str">
        <f aca="false">C714</f>
        <v>Grand process</v>
      </c>
      <c r="Q714" s="0" t="str">
        <f aca="false">D714</f>
        <v>Chaudière fioul</v>
      </c>
      <c r="R714" s="0" t="str">
        <f aca="false">E714</f>
        <v>Fioul</v>
      </c>
      <c r="S714" s="0" t="str">
        <f aca="false">F714</f>
        <v>0324280303</v>
      </c>
      <c r="T714" s="0" t="str">
        <f aca="false">G714</f>
        <v>1</v>
      </c>
      <c r="U714" s="0" t="n">
        <f aca="false">L714</f>
        <v>0.688153757097577</v>
      </c>
      <c r="V714" s="0" t="n">
        <f aca="false">K714</f>
        <v>28.0747360650035</v>
      </c>
      <c r="W714" s="0" t="n">
        <f aca="false">J714</f>
        <v>0</v>
      </c>
    </row>
    <row r="715" customFormat="false" ht="12.8" hidden="false" customHeight="false" outlineLevel="0" collapsed="false">
      <c r="A715" s="0" t="s">
        <v>74</v>
      </c>
      <c r="B715" s="0" t="s">
        <v>850</v>
      </c>
      <c r="C715" s="0" t="s">
        <v>863</v>
      </c>
      <c r="D715" s="0" t="s">
        <v>13</v>
      </c>
      <c r="E715" s="0" t="s">
        <v>14</v>
      </c>
      <c r="F715" s="0" t="s">
        <v>867</v>
      </c>
      <c r="G715" s="0" t="s">
        <v>15</v>
      </c>
      <c r="H715" s="0" t="n">
        <v>0.779513528640993</v>
      </c>
      <c r="I715" s="0" t="n">
        <v>11.757022015217</v>
      </c>
      <c r="J715" s="0" t="n">
        <v>264</v>
      </c>
      <c r="K715" s="0" t="n">
        <f aca="false">I715*SUMIFS(syst_chauffage!$H$3:$H$27,syst_chauffage!$B$3:$B$27,D715,syst_chauffage!$C$3:$C$27,E715)</f>
        <v>23.7443845125106</v>
      </c>
      <c r="L715" s="12" t="n">
        <f aca="false">H715*SUMIFS(syst_chauffage!$K$3:$K$27,syst_chauffage!$B$3:$B$27,D715,syst_chauffage!$C$3:$C$27,E715)</f>
        <v>0.779513528640993</v>
      </c>
      <c r="N715" s="0" t="str">
        <f aca="false">A715</f>
        <v>Commerce</v>
      </c>
      <c r="O715" s="0" t="str">
        <f aca="false">B715</f>
        <v>Process</v>
      </c>
      <c r="P715" s="0" t="str">
        <f aca="false">C715</f>
        <v>Grand process</v>
      </c>
      <c r="Q715" s="0" t="str">
        <f aca="false">D715</f>
        <v>Chaudière gaz</v>
      </c>
      <c r="R715" s="0" t="str">
        <f aca="false">E715</f>
        <v>Gaz</v>
      </c>
      <c r="S715" s="0" t="str">
        <f aca="false">F715</f>
        <v>0324280404</v>
      </c>
      <c r="T715" s="0" t="str">
        <f aca="false">G715</f>
        <v>1</v>
      </c>
      <c r="U715" s="0" t="n">
        <f aca="false">L715</f>
        <v>0.779513528640993</v>
      </c>
      <c r="V715" s="0" t="n">
        <f aca="false">K715</f>
        <v>23.7443845125106</v>
      </c>
      <c r="W715" s="0" t="n">
        <f aca="false">J715</f>
        <v>264</v>
      </c>
    </row>
    <row r="716" customFormat="false" ht="12.8" hidden="false" customHeight="false" outlineLevel="0" collapsed="false">
      <c r="A716" s="0" t="s">
        <v>74</v>
      </c>
      <c r="B716" s="0" t="s">
        <v>850</v>
      </c>
      <c r="C716" s="0" t="s">
        <v>863</v>
      </c>
      <c r="D716" s="0" t="s">
        <v>29</v>
      </c>
      <c r="E716" s="0" t="s">
        <v>30</v>
      </c>
      <c r="F716" s="0" t="s">
        <v>868</v>
      </c>
      <c r="G716" s="0" t="s">
        <v>15</v>
      </c>
      <c r="H716" s="0" t="n">
        <v>0.92</v>
      </c>
      <c r="I716" s="0" t="n">
        <v>10.4</v>
      </c>
      <c r="J716" s="0" t="n">
        <v>0</v>
      </c>
      <c r="K716" s="0" t="n">
        <f aca="false">I716*SUMIFS(syst_chauffage!$H$3:$H$27,syst_chauffage!$B$3:$B$27,D716,syst_chauffage!$C$3:$C$27,E716)</f>
        <v>3</v>
      </c>
      <c r="L716" s="12" t="n">
        <f aca="false">H716*SUMIFS(syst_chauffage!$K$3:$K$27,syst_chauffage!$B$3:$B$27,D716,syst_chauffage!$C$3:$C$27,E716)</f>
        <v>0.92</v>
      </c>
      <c r="N716" s="0" t="str">
        <f aca="false">A716</f>
        <v>Commerce</v>
      </c>
      <c r="O716" s="0" t="str">
        <f aca="false">B716</f>
        <v>Process</v>
      </c>
      <c r="P716" s="0" t="str">
        <f aca="false">C716</f>
        <v>Grand process</v>
      </c>
      <c r="Q716" s="0" t="str">
        <f aca="false">D716</f>
        <v>Electrique direct</v>
      </c>
      <c r="R716" s="0" t="str">
        <f aca="false">E716</f>
        <v>Electricité</v>
      </c>
      <c r="S716" s="0" t="str">
        <f aca="false">F716</f>
        <v>0324280602</v>
      </c>
      <c r="T716" s="0" t="str">
        <f aca="false">G716</f>
        <v>1</v>
      </c>
      <c r="U716" s="0" t="n">
        <f aca="false">L716</f>
        <v>0.92</v>
      </c>
      <c r="V716" s="0" t="n">
        <f aca="false">K716</f>
        <v>3</v>
      </c>
      <c r="W716" s="0" t="n">
        <f aca="false">J716</f>
        <v>0</v>
      </c>
    </row>
    <row r="717" customFormat="false" ht="12.8" hidden="false" customHeight="false" outlineLevel="0" collapsed="false">
      <c r="A717" s="0" t="s">
        <v>74</v>
      </c>
      <c r="B717" s="0" t="s">
        <v>850</v>
      </c>
      <c r="C717" s="0" t="s">
        <v>863</v>
      </c>
      <c r="D717" s="0" t="s">
        <v>36</v>
      </c>
      <c r="E717" s="0" t="s">
        <v>30</v>
      </c>
      <c r="F717" s="0" t="s">
        <v>869</v>
      </c>
      <c r="G717" s="0" t="s">
        <v>15</v>
      </c>
      <c r="H717" s="0" t="n">
        <v>3.27439423255813</v>
      </c>
      <c r="I717" s="0" t="n">
        <v>82.0390080679052</v>
      </c>
      <c r="J717" s="0" t="n">
        <v>603</v>
      </c>
      <c r="K717" s="0" t="n">
        <f aca="false">I717*SUMIFS(syst_chauffage!$H$3:$H$27,syst_chauffage!$B$3:$B$27,D717,syst_chauffage!$C$3:$C$27,E717)</f>
        <v>50.7540970598027</v>
      </c>
      <c r="L717" s="12" t="n">
        <f aca="false">H717*SUMIFS(syst_chauffage!$K$3:$K$27,syst_chauffage!$B$3:$B$27,D717,syst_chauffage!$C$3:$C$27,E717)</f>
        <v>2.75111501758348</v>
      </c>
      <c r="N717" s="0" t="str">
        <f aca="false">A717</f>
        <v>Commerce</v>
      </c>
      <c r="O717" s="0" t="str">
        <f aca="false">B717</f>
        <v>Process</v>
      </c>
      <c r="P717" s="0" t="str">
        <f aca="false">C717</f>
        <v>Grand process</v>
      </c>
      <c r="Q717" s="0" t="str">
        <f aca="false">D717</f>
        <v>PAC</v>
      </c>
      <c r="R717" s="0" t="str">
        <f aca="false">E717</f>
        <v>Electricité</v>
      </c>
      <c r="S717" s="0" t="str">
        <f aca="false">F717</f>
        <v>0324280902</v>
      </c>
      <c r="T717" s="0" t="str">
        <f aca="false">G717</f>
        <v>1</v>
      </c>
      <c r="U717" s="0" t="n">
        <f aca="false">L717</f>
        <v>2.75111501758348</v>
      </c>
      <c r="V717" s="0" t="n">
        <f aca="false">K717</f>
        <v>50.7540970598027</v>
      </c>
      <c r="W717" s="0" t="n">
        <f aca="false">J717</f>
        <v>603</v>
      </c>
    </row>
    <row r="718" customFormat="false" ht="12.8" hidden="false" customHeight="false" outlineLevel="0" collapsed="false">
      <c r="A718" s="0" t="s">
        <v>74</v>
      </c>
      <c r="B718" s="0" t="s">
        <v>850</v>
      </c>
      <c r="C718" s="0" t="s">
        <v>863</v>
      </c>
      <c r="D718" s="0" t="s">
        <v>51</v>
      </c>
      <c r="E718" s="0" t="s">
        <v>57</v>
      </c>
      <c r="F718" s="0" t="s">
        <v>870</v>
      </c>
      <c r="G718" s="0" t="s">
        <v>15</v>
      </c>
      <c r="H718" s="0" t="n">
        <v>1.85990549473467</v>
      </c>
      <c r="I718" s="0" t="n">
        <v>35.3344727493369</v>
      </c>
      <c r="J718" s="0" t="n">
        <v>0</v>
      </c>
      <c r="K718" s="0" t="n">
        <f aca="false">I718*SUMIFS(syst_chauffage!$H$3:$H$27,syst_chauffage!$B$3:$B$27,D718,syst_chauffage!$C$3:$C$27,E718)</f>
        <v>74.868583810916</v>
      </c>
      <c r="L718" s="12" t="n">
        <f aca="false">H718*SUMIFS(syst_chauffage!$K$3:$K$27,syst_chauffage!$B$3:$B$27,D718,syst_chauffage!$C$3:$C$27,E718)</f>
        <v>1.85990549473467</v>
      </c>
      <c r="N718" s="0" t="str">
        <f aca="false">A718</f>
        <v>Commerce</v>
      </c>
      <c r="O718" s="0" t="str">
        <f aca="false">B718</f>
        <v>Process</v>
      </c>
      <c r="P718" s="0" t="str">
        <f aca="false">C718</f>
        <v>Grand process</v>
      </c>
      <c r="Q718" s="0" t="str">
        <f aca="false">D718</f>
        <v>Autre système centralisé performant</v>
      </c>
      <c r="R718" s="0" t="str">
        <f aca="false">E718</f>
        <v>Autres</v>
      </c>
      <c r="S718" s="0" t="str">
        <f aca="false">F718</f>
        <v>0324282101</v>
      </c>
      <c r="T718" s="0" t="str">
        <f aca="false">G718</f>
        <v>1</v>
      </c>
      <c r="U718" s="0" t="n">
        <f aca="false">L718</f>
        <v>1.85990549473467</v>
      </c>
      <c r="V718" s="0" t="n">
        <f aca="false">K718</f>
        <v>74.868583810916</v>
      </c>
      <c r="W718" s="0" t="n">
        <f aca="false">J718</f>
        <v>0</v>
      </c>
    </row>
    <row r="719" customFormat="false" ht="12.8" hidden="false" customHeight="false" outlineLevel="0" collapsed="false">
      <c r="A719" s="0" t="s">
        <v>74</v>
      </c>
      <c r="B719" s="0" t="s">
        <v>850</v>
      </c>
      <c r="C719" s="0" t="s">
        <v>863</v>
      </c>
      <c r="D719" s="0" t="s">
        <v>51</v>
      </c>
      <c r="E719" s="0" t="s">
        <v>58</v>
      </c>
      <c r="F719" s="0" t="s">
        <v>871</v>
      </c>
      <c r="G719" s="0" t="s">
        <v>15</v>
      </c>
      <c r="H719" s="0" t="n">
        <v>1.92398001928854</v>
      </c>
      <c r="I719" s="0" t="n">
        <v>35.3600448506675</v>
      </c>
      <c r="J719" s="0" t="n">
        <v>680</v>
      </c>
      <c r="K719" s="0" t="n">
        <f aca="false">I719*SUMIFS(syst_chauffage!$H$3:$H$27,syst_chauffage!$B$3:$B$27,D719,syst_chauffage!$C$3:$C$27,E719)</f>
        <v>75.4583182773751</v>
      </c>
      <c r="L719" s="12" t="n">
        <f aca="false">H719*SUMIFS(syst_chauffage!$K$3:$K$27,syst_chauffage!$B$3:$B$27,D719,syst_chauffage!$C$3:$C$27,E719)</f>
        <v>1.92398001928854</v>
      </c>
      <c r="N719" s="0" t="str">
        <f aca="false">A719</f>
        <v>Commerce</v>
      </c>
      <c r="O719" s="0" t="str">
        <f aca="false">B719</f>
        <v>Process</v>
      </c>
      <c r="P719" s="0" t="str">
        <f aca="false">C719</f>
        <v>Grand process</v>
      </c>
      <c r="Q719" s="0" t="str">
        <f aca="false">D719</f>
        <v>Autre système centralisé performant</v>
      </c>
      <c r="R719" s="0" t="str">
        <f aca="false">E719</f>
        <v>Urbain</v>
      </c>
      <c r="S719" s="0" t="str">
        <f aca="false">F719</f>
        <v>0324282106</v>
      </c>
      <c r="T719" s="0" t="str">
        <f aca="false">G719</f>
        <v>1</v>
      </c>
      <c r="U719" s="0" t="n">
        <f aca="false">L719</f>
        <v>1.92398001928854</v>
      </c>
      <c r="V719" s="0" t="n">
        <f aca="false">K719</f>
        <v>75.4583182773751</v>
      </c>
      <c r="W719" s="0" t="n">
        <f aca="false">J719</f>
        <v>680</v>
      </c>
    </row>
    <row r="720" customFormat="false" ht="12.8" hidden="false" customHeight="false" outlineLevel="0" collapsed="false">
      <c r="A720" s="0" t="s">
        <v>74</v>
      </c>
      <c r="B720" s="0" t="s">
        <v>850</v>
      </c>
      <c r="C720" s="0" t="s">
        <v>863</v>
      </c>
      <c r="D720" s="0" t="s">
        <v>27</v>
      </c>
      <c r="E720" s="0" t="s">
        <v>23</v>
      </c>
      <c r="F720" s="0" t="s">
        <v>872</v>
      </c>
      <c r="G720" s="0" t="s">
        <v>15</v>
      </c>
      <c r="H720" s="0" t="n">
        <v>0.759143863683932</v>
      </c>
      <c r="I720" s="0" t="n">
        <v>18.9789197373585</v>
      </c>
      <c r="J720" s="0" t="n">
        <v>608</v>
      </c>
      <c r="K720" s="0" t="n">
        <f aca="false">I720*SUMIFS(syst_chauffage!$H$3:$H$27,syst_chauffage!$B$3:$B$27,D720,syst_chauffage!$C$3:$C$27,E720)</f>
        <v>48.6696014148655</v>
      </c>
      <c r="L720" s="12" t="n">
        <f aca="false">H720*SUMIFS(syst_chauffage!$K$3:$K$27,syst_chauffage!$B$3:$B$27,D720,syst_chauffage!$C$3:$C$27,E720)</f>
        <v>0.759143863683932</v>
      </c>
      <c r="N720" s="0" t="str">
        <f aca="false">A720</f>
        <v>Commerce</v>
      </c>
      <c r="O720" s="0" t="str">
        <f aca="false">B720</f>
        <v>Process</v>
      </c>
      <c r="P720" s="0" t="str">
        <f aca="false">C720</f>
        <v>Grand process</v>
      </c>
      <c r="Q720" s="0" t="str">
        <f aca="false">D720</f>
        <v>Chaudière condensation fioul</v>
      </c>
      <c r="R720" s="0" t="str">
        <f aca="false">E720</f>
        <v>Fioul</v>
      </c>
      <c r="S720" s="0" t="str">
        <f aca="false">F720</f>
        <v>0324282303</v>
      </c>
      <c r="T720" s="0" t="str">
        <f aca="false">G720</f>
        <v>1</v>
      </c>
      <c r="U720" s="0" t="n">
        <f aca="false">L720</f>
        <v>0.759143863683932</v>
      </c>
      <c r="V720" s="0" t="n">
        <f aca="false">K720</f>
        <v>48.6696014148655</v>
      </c>
      <c r="W720" s="0" t="n">
        <f aca="false">J720</f>
        <v>608</v>
      </c>
    </row>
    <row r="721" customFormat="false" ht="12.8" hidden="false" customHeight="false" outlineLevel="0" collapsed="false">
      <c r="A721" s="0" t="s">
        <v>74</v>
      </c>
      <c r="B721" s="0" t="s">
        <v>850</v>
      </c>
      <c r="C721" s="0" t="s">
        <v>863</v>
      </c>
      <c r="D721" s="0" t="s">
        <v>18</v>
      </c>
      <c r="E721" s="0" t="s">
        <v>14</v>
      </c>
      <c r="F721" s="0" t="s">
        <v>873</v>
      </c>
      <c r="G721" s="0" t="s">
        <v>15</v>
      </c>
      <c r="H721" s="0" t="n">
        <v>0.986925401150152</v>
      </c>
      <c r="I721" s="0" t="n">
        <v>13.9964547800202</v>
      </c>
      <c r="J721" s="0" t="n">
        <v>608</v>
      </c>
      <c r="K721" s="0" t="n">
        <f aca="false">I721*SUMIFS(syst_chauffage!$H$3:$H$27,syst_chauffage!$B$3:$B$27,D721,syst_chauffage!$C$3:$C$27,E721)</f>
        <v>38.1393444371083</v>
      </c>
      <c r="L721" s="12" t="n">
        <f aca="false">H721*SUMIFS(syst_chauffage!$K$3:$K$27,syst_chauffage!$B$3:$B$27,D721,syst_chauffage!$C$3:$C$27,E721)</f>
        <v>0.958745611923974</v>
      </c>
      <c r="N721" s="0" t="str">
        <f aca="false">A721</f>
        <v>Commerce</v>
      </c>
      <c r="O721" s="0" t="str">
        <f aca="false">B721</f>
        <v>Process</v>
      </c>
      <c r="P721" s="0" t="str">
        <f aca="false">C721</f>
        <v>Grand process</v>
      </c>
      <c r="Q721" s="0" t="str">
        <f aca="false">D721</f>
        <v>Chaudière condensation gaz</v>
      </c>
      <c r="R721" s="0" t="str">
        <f aca="false">E721</f>
        <v>Gaz</v>
      </c>
      <c r="S721" s="0" t="str">
        <f aca="false">F721</f>
        <v>0324282404</v>
      </c>
      <c r="T721" s="0" t="str">
        <f aca="false">G721</f>
        <v>1</v>
      </c>
      <c r="U721" s="0" t="n">
        <f aca="false">L721</f>
        <v>0.958745611923974</v>
      </c>
      <c r="V721" s="0" t="n">
        <f aca="false">K721</f>
        <v>38.1393444371083</v>
      </c>
      <c r="W721" s="0" t="n">
        <f aca="false">J721</f>
        <v>608</v>
      </c>
    </row>
    <row r="722" customFormat="false" ht="12.8" hidden="false" customHeight="false" outlineLevel="0" collapsed="false">
      <c r="A722" s="0" t="s">
        <v>74</v>
      </c>
      <c r="B722" s="0" t="s">
        <v>850</v>
      </c>
      <c r="C722" s="0" t="s">
        <v>863</v>
      </c>
      <c r="D722" s="0" t="s">
        <v>32</v>
      </c>
      <c r="E722" s="0" t="s">
        <v>30</v>
      </c>
      <c r="F722" s="0" t="s">
        <v>874</v>
      </c>
      <c r="G722" s="0" t="s">
        <v>15</v>
      </c>
      <c r="H722" s="0" t="n">
        <v>1</v>
      </c>
      <c r="I722" s="0" t="n">
        <v>12</v>
      </c>
      <c r="J722" s="0" t="n">
        <v>0</v>
      </c>
      <c r="K722" s="0" t="n">
        <f aca="false">I722*SUMIFS(syst_chauffage!$H$3:$H$27,syst_chauffage!$B$3:$B$27,D722,syst_chauffage!$C$3:$C$27,E722)</f>
        <v>12</v>
      </c>
      <c r="L722" s="12" t="n">
        <f aca="false">H722*SUMIFS(syst_chauffage!$K$3:$K$27,syst_chauffage!$B$3:$B$27,D722,syst_chauffage!$C$3:$C$27,E722)</f>
        <v>1</v>
      </c>
      <c r="N722" s="0" t="str">
        <f aca="false">A722</f>
        <v>Commerce</v>
      </c>
      <c r="O722" s="0" t="str">
        <f aca="false">B722</f>
        <v>Process</v>
      </c>
      <c r="P722" s="0" t="str">
        <f aca="false">C722</f>
        <v>Grand process</v>
      </c>
      <c r="Q722" s="0" t="str">
        <f aca="false">D722</f>
        <v>Electrique direct performant</v>
      </c>
      <c r="R722" s="0" t="str">
        <f aca="false">E722</f>
        <v>Electricité</v>
      </c>
      <c r="S722" s="0" t="str">
        <f aca="false">F722</f>
        <v>0324282602</v>
      </c>
      <c r="T722" s="0" t="str">
        <f aca="false">G722</f>
        <v>1</v>
      </c>
      <c r="U722" s="0" t="n">
        <f aca="false">L722</f>
        <v>1</v>
      </c>
      <c r="V722" s="0" t="n">
        <f aca="false">K722</f>
        <v>12</v>
      </c>
      <c r="W722" s="0" t="n">
        <f aca="false">J722</f>
        <v>0</v>
      </c>
    </row>
    <row r="723" customFormat="false" ht="12.8" hidden="false" customHeight="false" outlineLevel="0" collapsed="false">
      <c r="A723" s="0" t="s">
        <v>74</v>
      </c>
      <c r="B723" s="0" t="s">
        <v>850</v>
      </c>
      <c r="C723" s="0" t="s">
        <v>863</v>
      </c>
      <c r="D723" s="0" t="s">
        <v>38</v>
      </c>
      <c r="E723" s="0" t="s">
        <v>30</v>
      </c>
      <c r="F723" s="0" t="s">
        <v>875</v>
      </c>
      <c r="G723" s="0" t="s">
        <v>15</v>
      </c>
      <c r="H723" s="0" t="n">
        <v>3.39795627906976</v>
      </c>
      <c r="I723" s="0" t="n">
        <v>97.6654857951252</v>
      </c>
      <c r="J723" s="0" t="n">
        <v>648</v>
      </c>
      <c r="K723" s="0" t="n">
        <f aca="false">I723*SUMIFS(syst_chauffage!$H$3:$H$27,syst_chauffage!$B$3:$B$27,D723,syst_chauffage!$C$3:$C$27,E723)</f>
        <v>98.7196677098115</v>
      </c>
      <c r="L723" s="12" t="n">
        <f aca="false">H723*SUMIFS(syst_chauffage!$K$3:$K$27,syst_chauffage!$B$3:$B$27,D723,syst_chauffage!$C$3:$C$27,E723)</f>
        <v>3.03986496519792</v>
      </c>
      <c r="N723" s="0" t="str">
        <f aca="false">A723</f>
        <v>Commerce</v>
      </c>
      <c r="O723" s="0" t="str">
        <f aca="false">B723</f>
        <v>Process</v>
      </c>
      <c r="P723" s="0" t="str">
        <f aca="false">C723</f>
        <v>Grand process</v>
      </c>
      <c r="Q723" s="0" t="str">
        <f aca="false">D723</f>
        <v>PAC performant</v>
      </c>
      <c r="R723" s="0" t="str">
        <f aca="false">E723</f>
        <v>Electricité</v>
      </c>
      <c r="S723" s="0" t="str">
        <f aca="false">F723</f>
        <v>0324282902</v>
      </c>
      <c r="T723" s="0" t="str">
        <f aca="false">G723</f>
        <v>1</v>
      </c>
      <c r="U723" s="0" t="n">
        <f aca="false">L723</f>
        <v>3.03986496519792</v>
      </c>
      <c r="V723" s="0" t="n">
        <f aca="false">K723</f>
        <v>98.7196677098115</v>
      </c>
      <c r="W723" s="0" t="n">
        <f aca="false">J723</f>
        <v>648</v>
      </c>
    </row>
    <row r="724" customFormat="false" ht="12.8" hidden="false" customHeight="false" outlineLevel="0" collapsed="false">
      <c r="A724" s="0" t="s">
        <v>74</v>
      </c>
      <c r="B724" s="0" t="s">
        <v>850</v>
      </c>
      <c r="C724" s="0" t="s">
        <v>876</v>
      </c>
      <c r="D724" s="0" t="s">
        <v>19</v>
      </c>
      <c r="E724" s="0" t="s">
        <v>57</v>
      </c>
      <c r="F724" s="0" t="s">
        <v>877</v>
      </c>
      <c r="G724" s="0" t="s">
        <v>15</v>
      </c>
      <c r="H724" s="0" t="n">
        <v>1.61181395452336</v>
      </c>
      <c r="I724" s="0" t="n">
        <v>36.8706824682086</v>
      </c>
      <c r="J724" s="0" t="n">
        <v>0</v>
      </c>
      <c r="K724" s="0" t="n">
        <f aca="false">I724*SUMIFS(syst_chauffage!$H$3:$H$27,syst_chauffage!$B$3:$B$27,D724,syst_chauffage!$C$3:$C$27,E724)</f>
        <v>51.3415652805868</v>
      </c>
      <c r="L724" s="12" t="n">
        <f aca="false">H724*SUMIFS(syst_chauffage!$K$3:$K$27,syst_chauffage!$B$3:$B$27,D724,syst_chauffage!$C$3:$C$27,E724)</f>
        <v>1.61181395452336</v>
      </c>
      <c r="N724" s="0" t="str">
        <f aca="false">A724</f>
        <v>Commerce</v>
      </c>
      <c r="O724" s="0" t="str">
        <f aca="false">B724</f>
        <v>Process</v>
      </c>
      <c r="P724" s="0" t="str">
        <f aca="false">C724</f>
        <v>Petit process</v>
      </c>
      <c r="Q724" s="0" t="str">
        <f aca="false">D724</f>
        <v>Autre système centralisé</v>
      </c>
      <c r="R724" s="0" t="str">
        <f aca="false">E724</f>
        <v>Autres</v>
      </c>
      <c r="S724" s="0" t="str">
        <f aca="false">F724</f>
        <v>0324760101</v>
      </c>
      <c r="T724" s="0" t="str">
        <f aca="false">G724</f>
        <v>1</v>
      </c>
      <c r="U724" s="0" t="n">
        <f aca="false">L724</f>
        <v>1.61181395452336</v>
      </c>
      <c r="V724" s="0" t="n">
        <f aca="false">K724</f>
        <v>51.3415652805868</v>
      </c>
      <c r="W724" s="0" t="n">
        <f aca="false">J724</f>
        <v>0</v>
      </c>
    </row>
    <row r="725" customFormat="false" ht="12.8" hidden="false" customHeight="false" outlineLevel="0" collapsed="false">
      <c r="A725" s="0" t="s">
        <v>74</v>
      </c>
      <c r="B725" s="0" t="s">
        <v>850</v>
      </c>
      <c r="C725" s="0" t="s">
        <v>876</v>
      </c>
      <c r="D725" s="0" t="s">
        <v>19</v>
      </c>
      <c r="E725" s="0" t="s">
        <v>58</v>
      </c>
      <c r="F725" s="0" t="s">
        <v>878</v>
      </c>
      <c r="G725" s="0" t="s">
        <v>15</v>
      </c>
      <c r="H725" s="0" t="n">
        <v>1.64285237540829</v>
      </c>
      <c r="I725" s="0" t="n">
        <v>36.5438106481903</v>
      </c>
      <c r="J725" s="0" t="n">
        <v>680</v>
      </c>
      <c r="K725" s="0" t="n">
        <f aca="false">I725*SUMIFS(syst_chauffage!$H$3:$H$27,syst_chauffage!$B$3:$B$27,D725,syst_chauffage!$C$3:$C$27,E725)</f>
        <v>60.1127263478235</v>
      </c>
      <c r="L725" s="12" t="n">
        <f aca="false">H725*SUMIFS(syst_chauffage!$K$3:$K$27,syst_chauffage!$B$3:$B$27,D725,syst_chauffage!$C$3:$C$27,E725)</f>
        <v>1.64285237540829</v>
      </c>
      <c r="N725" s="0" t="str">
        <f aca="false">A725</f>
        <v>Commerce</v>
      </c>
      <c r="O725" s="0" t="str">
        <f aca="false">B725</f>
        <v>Process</v>
      </c>
      <c r="P725" s="0" t="str">
        <f aca="false">C725</f>
        <v>Petit process</v>
      </c>
      <c r="Q725" s="0" t="str">
        <f aca="false">D725</f>
        <v>Autre système centralisé</v>
      </c>
      <c r="R725" s="0" t="str">
        <f aca="false">E725</f>
        <v>Urbain</v>
      </c>
      <c r="S725" s="0" t="str">
        <f aca="false">F725</f>
        <v>0324760106</v>
      </c>
      <c r="T725" s="0" t="str">
        <f aca="false">G725</f>
        <v>1</v>
      </c>
      <c r="U725" s="0" t="n">
        <f aca="false">L725</f>
        <v>1.64285237540829</v>
      </c>
      <c r="V725" s="0" t="n">
        <f aca="false">K725</f>
        <v>60.1127263478235</v>
      </c>
      <c r="W725" s="0" t="n">
        <f aca="false">J725</f>
        <v>680</v>
      </c>
    </row>
    <row r="726" customFormat="false" ht="12.8" hidden="false" customHeight="false" outlineLevel="0" collapsed="false">
      <c r="A726" s="0" t="s">
        <v>74</v>
      </c>
      <c r="B726" s="0" t="s">
        <v>850</v>
      </c>
      <c r="C726" s="0" t="s">
        <v>876</v>
      </c>
      <c r="D726" s="0" t="s">
        <v>22</v>
      </c>
      <c r="E726" s="0" t="s">
        <v>23</v>
      </c>
      <c r="F726" s="0" t="s">
        <v>879</v>
      </c>
      <c r="G726" s="0" t="s">
        <v>15</v>
      </c>
      <c r="H726" s="0" t="n">
        <v>0.671668870182616</v>
      </c>
      <c r="I726" s="0" t="n">
        <v>25.9464369230769</v>
      </c>
      <c r="J726" s="0" t="n">
        <v>0</v>
      </c>
      <c r="K726" s="0" t="n">
        <f aca="false">I726*SUMIFS(syst_chauffage!$H$3:$H$27,syst_chauffage!$B$3:$B$27,D726,syst_chauffage!$C$3:$C$27,E726)</f>
        <v>45.6922594297864</v>
      </c>
      <c r="L726" s="12" t="n">
        <f aca="false">H726*SUMIFS(syst_chauffage!$K$3:$K$27,syst_chauffage!$B$3:$B$27,D726,syst_chauffage!$C$3:$C$27,E726)</f>
        <v>0.671668870182616</v>
      </c>
      <c r="N726" s="0" t="str">
        <f aca="false">A726</f>
        <v>Commerce</v>
      </c>
      <c r="O726" s="0" t="str">
        <f aca="false">B726</f>
        <v>Process</v>
      </c>
      <c r="P726" s="0" t="str">
        <f aca="false">C726</f>
        <v>Petit process</v>
      </c>
      <c r="Q726" s="0" t="str">
        <f aca="false">D726</f>
        <v>Chaudière fioul</v>
      </c>
      <c r="R726" s="0" t="str">
        <f aca="false">E726</f>
        <v>Fioul</v>
      </c>
      <c r="S726" s="0" t="str">
        <f aca="false">F726</f>
        <v>0324760303</v>
      </c>
      <c r="T726" s="0" t="str">
        <f aca="false">G726</f>
        <v>1</v>
      </c>
      <c r="U726" s="0" t="n">
        <f aca="false">L726</f>
        <v>0.671668870182616</v>
      </c>
      <c r="V726" s="0" t="n">
        <f aca="false">K726</f>
        <v>45.6922594297864</v>
      </c>
      <c r="W726" s="0" t="n">
        <f aca="false">J726</f>
        <v>0</v>
      </c>
    </row>
    <row r="727" customFormat="false" ht="12.8" hidden="false" customHeight="false" outlineLevel="0" collapsed="false">
      <c r="A727" s="0" t="s">
        <v>74</v>
      </c>
      <c r="B727" s="0" t="s">
        <v>850</v>
      </c>
      <c r="C727" s="0" t="s">
        <v>876</v>
      </c>
      <c r="D727" s="0" t="s">
        <v>13</v>
      </c>
      <c r="E727" s="0" t="s">
        <v>14</v>
      </c>
      <c r="F727" s="0" t="s">
        <v>880</v>
      </c>
      <c r="G727" s="0" t="s">
        <v>15</v>
      </c>
      <c r="H727" s="0" t="n">
        <v>0.763039861034711</v>
      </c>
      <c r="I727" s="0" t="n">
        <v>25.9464369230769</v>
      </c>
      <c r="J727" s="0" t="n">
        <v>224</v>
      </c>
      <c r="K727" s="0" t="n">
        <f aca="false">I727*SUMIFS(syst_chauffage!$H$3:$H$27,syst_chauffage!$B$3:$B$27,D727,syst_chauffage!$C$3:$C$27,E727)</f>
        <v>52.4012096119026</v>
      </c>
      <c r="L727" s="12" t="n">
        <f aca="false">H727*SUMIFS(syst_chauffage!$K$3:$K$27,syst_chauffage!$B$3:$B$27,D727,syst_chauffage!$C$3:$C$27,E727)</f>
        <v>0.763039861034711</v>
      </c>
      <c r="N727" s="0" t="str">
        <f aca="false">A727</f>
        <v>Commerce</v>
      </c>
      <c r="O727" s="0" t="str">
        <f aca="false">B727</f>
        <v>Process</v>
      </c>
      <c r="P727" s="0" t="str">
        <f aca="false">C727</f>
        <v>Petit process</v>
      </c>
      <c r="Q727" s="0" t="str">
        <f aca="false">D727</f>
        <v>Chaudière gaz</v>
      </c>
      <c r="R727" s="0" t="str">
        <f aca="false">E727</f>
        <v>Gaz</v>
      </c>
      <c r="S727" s="0" t="str">
        <f aca="false">F727</f>
        <v>0324760404</v>
      </c>
      <c r="T727" s="0" t="str">
        <f aca="false">G727</f>
        <v>1</v>
      </c>
      <c r="U727" s="0" t="n">
        <f aca="false">L727</f>
        <v>0.763039861034711</v>
      </c>
      <c r="V727" s="0" t="n">
        <f aca="false">K727</f>
        <v>52.4012096119026</v>
      </c>
      <c r="W727" s="0" t="n">
        <f aca="false">J727</f>
        <v>224</v>
      </c>
    </row>
    <row r="728" customFormat="false" ht="12.8" hidden="false" customHeight="false" outlineLevel="0" collapsed="false">
      <c r="A728" s="0" t="s">
        <v>74</v>
      </c>
      <c r="B728" s="0" t="s">
        <v>850</v>
      </c>
      <c r="C728" s="0" t="s">
        <v>876</v>
      </c>
      <c r="D728" s="0" t="s">
        <v>29</v>
      </c>
      <c r="E728" s="0" t="s">
        <v>30</v>
      </c>
      <c r="F728" s="0" t="s">
        <v>881</v>
      </c>
      <c r="G728" s="0" t="s">
        <v>15</v>
      </c>
      <c r="H728" s="0" t="n">
        <v>0.92</v>
      </c>
      <c r="I728" s="0" t="n">
        <v>10.4</v>
      </c>
      <c r="J728" s="0" t="n">
        <v>0</v>
      </c>
      <c r="K728" s="0" t="n">
        <f aca="false">I728*SUMIFS(syst_chauffage!$H$3:$H$27,syst_chauffage!$B$3:$B$27,D728,syst_chauffage!$C$3:$C$27,E728)</f>
        <v>3</v>
      </c>
      <c r="L728" s="12" t="n">
        <f aca="false">H728*SUMIFS(syst_chauffage!$K$3:$K$27,syst_chauffage!$B$3:$B$27,D728,syst_chauffage!$C$3:$C$27,E728)</f>
        <v>0.92</v>
      </c>
      <c r="N728" s="0" t="str">
        <f aca="false">A728</f>
        <v>Commerce</v>
      </c>
      <c r="O728" s="0" t="str">
        <f aca="false">B728</f>
        <v>Process</v>
      </c>
      <c r="P728" s="0" t="str">
        <f aca="false">C728</f>
        <v>Petit process</v>
      </c>
      <c r="Q728" s="0" t="str">
        <f aca="false">D728</f>
        <v>Electrique direct</v>
      </c>
      <c r="R728" s="0" t="str">
        <f aca="false">E728</f>
        <v>Electricité</v>
      </c>
      <c r="S728" s="0" t="str">
        <f aca="false">F728</f>
        <v>0324760602</v>
      </c>
      <c r="T728" s="0" t="str">
        <f aca="false">G728</f>
        <v>1</v>
      </c>
      <c r="U728" s="0" t="n">
        <f aca="false">L728</f>
        <v>0.92</v>
      </c>
      <c r="V728" s="0" t="n">
        <f aca="false">K728</f>
        <v>3</v>
      </c>
      <c r="W728" s="0" t="n">
        <f aca="false">J728</f>
        <v>0</v>
      </c>
    </row>
    <row r="729" customFormat="false" ht="12.8" hidden="false" customHeight="false" outlineLevel="0" collapsed="false">
      <c r="A729" s="0" t="s">
        <v>74</v>
      </c>
      <c r="B729" s="0" t="s">
        <v>850</v>
      </c>
      <c r="C729" s="0" t="s">
        <v>876</v>
      </c>
      <c r="D729" s="0" t="s">
        <v>36</v>
      </c>
      <c r="E729" s="0" t="s">
        <v>30</v>
      </c>
      <c r="F729" s="0" t="s">
        <v>882</v>
      </c>
      <c r="G729" s="0" t="s">
        <v>15</v>
      </c>
      <c r="H729" s="0" t="n">
        <v>3.27439423255813</v>
      </c>
      <c r="I729" s="0" t="n">
        <v>83.2855292570771</v>
      </c>
      <c r="J729" s="0" t="n">
        <v>603</v>
      </c>
      <c r="K729" s="0" t="n">
        <f aca="false">I729*SUMIFS(syst_chauffage!$H$3:$H$27,syst_chauffage!$B$3:$B$27,D729,syst_chauffage!$C$3:$C$27,E729)</f>
        <v>51.5252674933843</v>
      </c>
      <c r="L729" s="12" t="n">
        <f aca="false">H729*SUMIFS(syst_chauffage!$K$3:$K$27,syst_chauffage!$B$3:$B$27,D729,syst_chauffage!$C$3:$C$27,E729)</f>
        <v>2.75111501758348</v>
      </c>
      <c r="N729" s="0" t="str">
        <f aca="false">A729</f>
        <v>Commerce</v>
      </c>
      <c r="O729" s="0" t="str">
        <f aca="false">B729</f>
        <v>Process</v>
      </c>
      <c r="P729" s="0" t="str">
        <f aca="false">C729</f>
        <v>Petit process</v>
      </c>
      <c r="Q729" s="0" t="str">
        <f aca="false">D729</f>
        <v>PAC</v>
      </c>
      <c r="R729" s="0" t="str">
        <f aca="false">E729</f>
        <v>Electricité</v>
      </c>
      <c r="S729" s="0" t="str">
        <f aca="false">F729</f>
        <v>0324760902</v>
      </c>
      <c r="T729" s="0" t="str">
        <f aca="false">G729</f>
        <v>1</v>
      </c>
      <c r="U729" s="0" t="n">
        <f aca="false">L729</f>
        <v>2.75111501758348</v>
      </c>
      <c r="V729" s="0" t="n">
        <f aca="false">K729</f>
        <v>51.5252674933843</v>
      </c>
      <c r="W729" s="0" t="n">
        <f aca="false">J729</f>
        <v>603</v>
      </c>
    </row>
    <row r="730" customFormat="false" ht="12.8" hidden="false" customHeight="false" outlineLevel="0" collapsed="false">
      <c r="A730" s="0" t="s">
        <v>74</v>
      </c>
      <c r="B730" s="0" t="s">
        <v>850</v>
      </c>
      <c r="C730" s="0" t="s">
        <v>876</v>
      </c>
      <c r="D730" s="0" t="s">
        <v>51</v>
      </c>
      <c r="E730" s="0" t="s">
        <v>57</v>
      </c>
      <c r="F730" s="0" t="s">
        <v>883</v>
      </c>
      <c r="G730" s="0" t="s">
        <v>15</v>
      </c>
      <c r="H730" s="0" t="n">
        <v>1.85978533214234</v>
      </c>
      <c r="I730" s="0" t="n">
        <v>43.8936696050102</v>
      </c>
      <c r="J730" s="0" t="n">
        <v>0</v>
      </c>
      <c r="K730" s="0" t="n">
        <f aca="false">I730*SUMIFS(syst_chauffage!$H$3:$H$27,syst_chauffage!$B$3:$B$27,D730,syst_chauffage!$C$3:$C$27,E730)</f>
        <v>93.004271067071</v>
      </c>
      <c r="L730" s="12" t="n">
        <f aca="false">H730*SUMIFS(syst_chauffage!$K$3:$K$27,syst_chauffage!$B$3:$B$27,D730,syst_chauffage!$C$3:$C$27,E730)</f>
        <v>1.85978533214234</v>
      </c>
      <c r="N730" s="0" t="str">
        <f aca="false">A730</f>
        <v>Commerce</v>
      </c>
      <c r="O730" s="0" t="str">
        <f aca="false">B730</f>
        <v>Process</v>
      </c>
      <c r="P730" s="0" t="str">
        <f aca="false">C730</f>
        <v>Petit process</v>
      </c>
      <c r="Q730" s="0" t="str">
        <f aca="false">D730</f>
        <v>Autre système centralisé performant</v>
      </c>
      <c r="R730" s="0" t="str">
        <f aca="false">E730</f>
        <v>Autres</v>
      </c>
      <c r="S730" s="0" t="str">
        <f aca="false">F730</f>
        <v>0324762101</v>
      </c>
      <c r="T730" s="0" t="str">
        <f aca="false">G730</f>
        <v>1</v>
      </c>
      <c r="U730" s="0" t="n">
        <f aca="false">L730</f>
        <v>1.85978533214234</v>
      </c>
      <c r="V730" s="0" t="n">
        <f aca="false">K730</f>
        <v>93.004271067071</v>
      </c>
      <c r="W730" s="0" t="n">
        <f aca="false">J730</f>
        <v>0</v>
      </c>
    </row>
    <row r="731" customFormat="false" ht="12.8" hidden="false" customHeight="false" outlineLevel="0" collapsed="false">
      <c r="A731" s="0" t="s">
        <v>74</v>
      </c>
      <c r="B731" s="0" t="s">
        <v>850</v>
      </c>
      <c r="C731" s="0" t="s">
        <v>876</v>
      </c>
      <c r="D731" s="0" t="s">
        <v>51</v>
      </c>
      <c r="E731" s="0" t="s">
        <v>58</v>
      </c>
      <c r="F731" s="0" t="s">
        <v>884</v>
      </c>
      <c r="G731" s="0" t="s">
        <v>15</v>
      </c>
      <c r="H731" s="0" t="n">
        <v>1.89559889470188</v>
      </c>
      <c r="I731" s="0" t="n">
        <v>43.5045364859408</v>
      </c>
      <c r="J731" s="0" t="n">
        <v>680</v>
      </c>
      <c r="K731" s="0" t="n">
        <f aca="false">I731*SUMIFS(syst_chauffage!$H$3:$H$27,syst_chauffage!$B$3:$B$27,D731,syst_chauffage!$C$3:$C$27,E731)</f>
        <v>92.8386594114807</v>
      </c>
      <c r="L731" s="12" t="n">
        <f aca="false">H731*SUMIFS(syst_chauffage!$K$3:$K$27,syst_chauffage!$B$3:$B$27,D731,syst_chauffage!$C$3:$C$27,E731)</f>
        <v>1.89559889470188</v>
      </c>
      <c r="N731" s="0" t="str">
        <f aca="false">A731</f>
        <v>Commerce</v>
      </c>
      <c r="O731" s="0" t="str">
        <f aca="false">B731</f>
        <v>Process</v>
      </c>
      <c r="P731" s="0" t="str">
        <f aca="false">C731</f>
        <v>Petit process</v>
      </c>
      <c r="Q731" s="0" t="str">
        <f aca="false">D731</f>
        <v>Autre système centralisé performant</v>
      </c>
      <c r="R731" s="0" t="str">
        <f aca="false">E731</f>
        <v>Urbain</v>
      </c>
      <c r="S731" s="0" t="str">
        <f aca="false">F731</f>
        <v>0324762106</v>
      </c>
      <c r="T731" s="0" t="str">
        <f aca="false">G731</f>
        <v>1</v>
      </c>
      <c r="U731" s="0" t="n">
        <f aca="false">L731</f>
        <v>1.89559889470188</v>
      </c>
      <c r="V731" s="0" t="n">
        <f aca="false">K731</f>
        <v>92.8386594114807</v>
      </c>
      <c r="W731" s="0" t="n">
        <f aca="false">J731</f>
        <v>680</v>
      </c>
    </row>
    <row r="732" customFormat="false" ht="12.8" hidden="false" customHeight="false" outlineLevel="0" collapsed="false">
      <c r="A732" s="0" t="s">
        <v>74</v>
      </c>
      <c r="B732" s="0" t="s">
        <v>850</v>
      </c>
      <c r="C732" s="0" t="s">
        <v>876</v>
      </c>
      <c r="D732" s="0" t="s">
        <v>27</v>
      </c>
      <c r="E732" s="0" t="s">
        <v>23</v>
      </c>
      <c r="F732" s="0" t="s">
        <v>885</v>
      </c>
      <c r="G732" s="0" t="s">
        <v>15</v>
      </c>
      <c r="H732" s="0" t="n">
        <v>0.74947052151688</v>
      </c>
      <c r="I732" s="0" t="n">
        <v>30.8886153846153</v>
      </c>
      <c r="J732" s="0" t="n">
        <v>504</v>
      </c>
      <c r="K732" s="0" t="n">
        <f aca="false">I732*SUMIFS(syst_chauffage!$H$3:$H$27,syst_chauffage!$B$3:$B$27,D732,syst_chauffage!$C$3:$C$27,E732)</f>
        <v>79.2108623583623</v>
      </c>
      <c r="L732" s="12" t="n">
        <f aca="false">H732*SUMIFS(syst_chauffage!$K$3:$K$27,syst_chauffage!$B$3:$B$27,D732,syst_chauffage!$C$3:$C$27,E732)</f>
        <v>0.74947052151688</v>
      </c>
      <c r="N732" s="0" t="str">
        <f aca="false">A732</f>
        <v>Commerce</v>
      </c>
      <c r="O732" s="0" t="str">
        <f aca="false">B732</f>
        <v>Process</v>
      </c>
      <c r="P732" s="0" t="str">
        <f aca="false">C732</f>
        <v>Petit process</v>
      </c>
      <c r="Q732" s="0" t="str">
        <f aca="false">D732</f>
        <v>Chaudière condensation fioul</v>
      </c>
      <c r="R732" s="0" t="str">
        <f aca="false">E732</f>
        <v>Fioul</v>
      </c>
      <c r="S732" s="0" t="str">
        <f aca="false">F732</f>
        <v>0324762303</v>
      </c>
      <c r="T732" s="0" t="str">
        <f aca="false">G732</f>
        <v>1</v>
      </c>
      <c r="U732" s="0" t="n">
        <f aca="false">L732</f>
        <v>0.74947052151688</v>
      </c>
      <c r="V732" s="0" t="n">
        <f aca="false">K732</f>
        <v>79.2108623583623</v>
      </c>
      <c r="W732" s="0" t="n">
        <f aca="false">J732</f>
        <v>504</v>
      </c>
    </row>
    <row r="733" customFormat="false" ht="12.8" hidden="false" customHeight="false" outlineLevel="0" collapsed="false">
      <c r="A733" s="0" t="s">
        <v>74</v>
      </c>
      <c r="B733" s="0" t="s">
        <v>850</v>
      </c>
      <c r="C733" s="0" t="s">
        <v>876</v>
      </c>
      <c r="D733" s="0" t="s">
        <v>18</v>
      </c>
      <c r="E733" s="0" t="s">
        <v>14</v>
      </c>
      <c r="F733" s="0" t="s">
        <v>886</v>
      </c>
      <c r="G733" s="0" t="s">
        <v>15</v>
      </c>
      <c r="H733" s="0" t="n">
        <v>0.977268354683153</v>
      </c>
      <c r="I733" s="0" t="n">
        <v>30.8886153846153</v>
      </c>
      <c r="J733" s="0" t="n">
        <v>504</v>
      </c>
      <c r="K733" s="0" t="n">
        <f aca="false">I733*SUMIFS(syst_chauffage!$H$3:$H$27,syst_chauffage!$B$3:$B$27,D733,syst_chauffage!$C$3:$C$27,E733)</f>
        <v>84.1692814255286</v>
      </c>
      <c r="L733" s="12" t="n">
        <f aca="false">H733*SUMIFS(syst_chauffage!$K$3:$K$27,syst_chauffage!$B$3:$B$27,D733,syst_chauffage!$C$3:$C$27,E733)</f>
        <v>0.949364304163943</v>
      </c>
      <c r="N733" s="0" t="str">
        <f aca="false">A733</f>
        <v>Commerce</v>
      </c>
      <c r="O733" s="0" t="str">
        <f aca="false">B733</f>
        <v>Process</v>
      </c>
      <c r="P733" s="0" t="str">
        <f aca="false">C733</f>
        <v>Petit process</v>
      </c>
      <c r="Q733" s="0" t="str">
        <f aca="false">D733</f>
        <v>Chaudière condensation gaz</v>
      </c>
      <c r="R733" s="0" t="str">
        <f aca="false">E733</f>
        <v>Gaz</v>
      </c>
      <c r="S733" s="0" t="str">
        <f aca="false">F733</f>
        <v>0324762404</v>
      </c>
      <c r="T733" s="0" t="str">
        <f aca="false">G733</f>
        <v>1</v>
      </c>
      <c r="U733" s="0" t="n">
        <f aca="false">L733</f>
        <v>0.949364304163943</v>
      </c>
      <c r="V733" s="0" t="n">
        <f aca="false">K733</f>
        <v>84.1692814255286</v>
      </c>
      <c r="W733" s="0" t="n">
        <f aca="false">J733</f>
        <v>504</v>
      </c>
    </row>
    <row r="734" customFormat="false" ht="12.8" hidden="false" customHeight="false" outlineLevel="0" collapsed="false">
      <c r="A734" s="0" t="s">
        <v>74</v>
      </c>
      <c r="B734" s="0" t="s">
        <v>850</v>
      </c>
      <c r="C734" s="0" t="s">
        <v>876</v>
      </c>
      <c r="D734" s="0" t="s">
        <v>32</v>
      </c>
      <c r="E734" s="0" t="s">
        <v>30</v>
      </c>
      <c r="F734" s="0" t="s">
        <v>887</v>
      </c>
      <c r="G734" s="0" t="s">
        <v>15</v>
      </c>
      <c r="H734" s="0" t="n">
        <v>1</v>
      </c>
      <c r="I734" s="0" t="n">
        <v>12</v>
      </c>
      <c r="J734" s="0" t="n">
        <v>0</v>
      </c>
      <c r="K734" s="0" t="n">
        <f aca="false">I734*SUMIFS(syst_chauffage!$H$3:$H$27,syst_chauffage!$B$3:$B$27,D734,syst_chauffage!$C$3:$C$27,E734)</f>
        <v>12</v>
      </c>
      <c r="L734" s="12" t="n">
        <f aca="false">H734*SUMIFS(syst_chauffage!$K$3:$K$27,syst_chauffage!$B$3:$B$27,D734,syst_chauffage!$C$3:$C$27,E734)</f>
        <v>1</v>
      </c>
      <c r="N734" s="0" t="str">
        <f aca="false">A734</f>
        <v>Commerce</v>
      </c>
      <c r="O734" s="0" t="str">
        <f aca="false">B734</f>
        <v>Process</v>
      </c>
      <c r="P734" s="0" t="str">
        <f aca="false">C734</f>
        <v>Petit process</v>
      </c>
      <c r="Q734" s="0" t="str">
        <f aca="false">D734</f>
        <v>Electrique direct performant</v>
      </c>
      <c r="R734" s="0" t="str">
        <f aca="false">E734</f>
        <v>Electricité</v>
      </c>
      <c r="S734" s="0" t="str">
        <f aca="false">F734</f>
        <v>0324762602</v>
      </c>
      <c r="T734" s="0" t="str">
        <f aca="false">G734</f>
        <v>1</v>
      </c>
      <c r="U734" s="0" t="n">
        <f aca="false">L734</f>
        <v>1</v>
      </c>
      <c r="V734" s="0" t="n">
        <f aca="false">K734</f>
        <v>12</v>
      </c>
      <c r="W734" s="0" t="n">
        <f aca="false">J734</f>
        <v>0</v>
      </c>
    </row>
    <row r="735" customFormat="false" ht="12.8" hidden="false" customHeight="false" outlineLevel="0" collapsed="false">
      <c r="A735" s="0" t="s">
        <v>74</v>
      </c>
      <c r="B735" s="0" t="s">
        <v>850</v>
      </c>
      <c r="C735" s="0" t="s">
        <v>876</v>
      </c>
      <c r="D735" s="0" t="s">
        <v>38</v>
      </c>
      <c r="E735" s="0" t="s">
        <v>30</v>
      </c>
      <c r="F735" s="0" t="s">
        <v>888</v>
      </c>
      <c r="G735" s="0" t="s">
        <v>15</v>
      </c>
      <c r="H735" s="0" t="n">
        <v>3.39795627906976</v>
      </c>
      <c r="I735" s="0" t="n">
        <v>99.1494395917585</v>
      </c>
      <c r="J735" s="0" t="n">
        <v>648</v>
      </c>
      <c r="K735" s="0" t="n">
        <f aca="false">I735*SUMIFS(syst_chauffage!$H$3:$H$27,syst_chauffage!$B$3:$B$27,D735,syst_chauffage!$C$3:$C$27,E735)</f>
        <v>100.219639009884</v>
      </c>
      <c r="L735" s="12" t="n">
        <f aca="false">H735*SUMIFS(syst_chauffage!$K$3:$K$27,syst_chauffage!$B$3:$B$27,D735,syst_chauffage!$C$3:$C$27,E735)</f>
        <v>3.03986496519792</v>
      </c>
      <c r="N735" s="0" t="str">
        <f aca="false">A735</f>
        <v>Commerce</v>
      </c>
      <c r="O735" s="0" t="str">
        <f aca="false">B735</f>
        <v>Process</v>
      </c>
      <c r="P735" s="0" t="str">
        <f aca="false">C735</f>
        <v>Petit process</v>
      </c>
      <c r="Q735" s="0" t="str">
        <f aca="false">D735</f>
        <v>PAC performant</v>
      </c>
      <c r="R735" s="0" t="str">
        <f aca="false">E735</f>
        <v>Electricité</v>
      </c>
      <c r="S735" s="0" t="str">
        <f aca="false">F735</f>
        <v>0324762902</v>
      </c>
      <c r="T735" s="0" t="str">
        <f aca="false">G735</f>
        <v>1</v>
      </c>
      <c r="U735" s="0" t="n">
        <f aca="false">L735</f>
        <v>3.03986496519792</v>
      </c>
      <c r="V735" s="0" t="n">
        <f aca="false">K735</f>
        <v>100.219639009884</v>
      </c>
      <c r="W735" s="0" t="n">
        <f aca="false">J735</f>
        <v>648</v>
      </c>
    </row>
    <row r="736" customFormat="false" ht="12.8" hidden="false" customHeight="false" outlineLevel="0" collapsed="false">
      <c r="A736" s="0" t="s">
        <v>75</v>
      </c>
      <c r="B736" s="0" t="s">
        <v>889</v>
      </c>
      <c r="C736" s="0" t="s">
        <v>890</v>
      </c>
      <c r="D736" s="0" t="s">
        <v>19</v>
      </c>
      <c r="E736" s="0" t="s">
        <v>57</v>
      </c>
      <c r="F736" s="0" t="s">
        <v>891</v>
      </c>
      <c r="G736" s="0" t="s">
        <v>15</v>
      </c>
      <c r="H736" s="0" t="n">
        <v>0.788852099964712</v>
      </c>
      <c r="I736" s="0" t="n">
        <v>48.4172873363721</v>
      </c>
      <c r="J736" s="0" t="n">
        <v>0</v>
      </c>
      <c r="K736" s="0" t="n">
        <f aca="false">I736*SUMIFS(syst_chauffage!$H$3:$H$27,syst_chauffage!$B$3:$B$27,D736,syst_chauffage!$C$3:$C$27,E736)</f>
        <v>67.4199432200001</v>
      </c>
      <c r="L736" s="12" t="n">
        <f aca="false">H736*SUMIFS(syst_chauffage!$K$3:$K$27,syst_chauffage!$B$3:$B$27,D736,syst_chauffage!$C$3:$C$27,E736)</f>
        <v>0.788852099964712</v>
      </c>
      <c r="N736" s="0" t="str">
        <f aca="false">A736</f>
        <v>Enseignement Recherche</v>
      </c>
      <c r="O736" s="0" t="str">
        <f aca="false">B736</f>
        <v>Enseignement primaire</v>
      </c>
      <c r="P736" s="0" t="str">
        <f aca="false">C736</f>
        <v>Cantine élémentaire</v>
      </c>
      <c r="Q736" s="0" t="str">
        <f aca="false">D736</f>
        <v>Autre système centralisé</v>
      </c>
      <c r="R736" s="0" t="str">
        <f aca="false">E736</f>
        <v>Autres</v>
      </c>
      <c r="S736" s="0" t="str">
        <f aca="false">F736</f>
        <v>0409030101</v>
      </c>
      <c r="T736" s="0" t="str">
        <f aca="false">G736</f>
        <v>1</v>
      </c>
      <c r="U736" s="0" t="n">
        <f aca="false">L736</f>
        <v>0.788852099964712</v>
      </c>
      <c r="V736" s="0" t="n">
        <f aca="false">K736</f>
        <v>67.4199432200001</v>
      </c>
      <c r="W736" s="0" t="n">
        <f aca="false">J736</f>
        <v>0</v>
      </c>
    </row>
    <row r="737" customFormat="false" ht="12.8" hidden="false" customHeight="false" outlineLevel="0" collapsed="false">
      <c r="A737" s="0" t="s">
        <v>75</v>
      </c>
      <c r="B737" s="0" t="s">
        <v>889</v>
      </c>
      <c r="C737" s="0" t="s">
        <v>890</v>
      </c>
      <c r="D737" s="0" t="s">
        <v>19</v>
      </c>
      <c r="E737" s="0" t="s">
        <v>58</v>
      </c>
      <c r="F737" s="0" t="s">
        <v>892</v>
      </c>
      <c r="G737" s="0" t="s">
        <v>15</v>
      </c>
      <c r="H737" s="0" t="n">
        <v>0.940526734644275</v>
      </c>
      <c r="I737" s="0" t="n">
        <v>48.7913337852317</v>
      </c>
      <c r="J737" s="0" t="n">
        <v>680</v>
      </c>
      <c r="K737" s="0" t="n">
        <f aca="false">I737*SUMIFS(syst_chauffage!$H$3:$H$27,syst_chauffage!$B$3:$B$27,D737,syst_chauffage!$C$3:$C$27,E737)</f>
        <v>80.2592845123061</v>
      </c>
      <c r="L737" s="12" t="n">
        <f aca="false">H737*SUMIFS(syst_chauffage!$K$3:$K$27,syst_chauffage!$B$3:$B$27,D737,syst_chauffage!$C$3:$C$27,E737)</f>
        <v>0.940526734644275</v>
      </c>
      <c r="N737" s="0" t="str">
        <f aca="false">A737</f>
        <v>Enseignement Recherche</v>
      </c>
      <c r="O737" s="0" t="str">
        <f aca="false">B737</f>
        <v>Enseignement primaire</v>
      </c>
      <c r="P737" s="0" t="str">
        <f aca="false">C737</f>
        <v>Cantine élémentaire</v>
      </c>
      <c r="Q737" s="0" t="str">
        <f aca="false">D737</f>
        <v>Autre système centralisé</v>
      </c>
      <c r="R737" s="0" t="str">
        <f aca="false">E737</f>
        <v>Urbain</v>
      </c>
      <c r="S737" s="0" t="str">
        <f aca="false">F737</f>
        <v>0409030106</v>
      </c>
      <c r="T737" s="0" t="str">
        <f aca="false">G737</f>
        <v>1</v>
      </c>
      <c r="U737" s="0" t="n">
        <f aca="false">L737</f>
        <v>0.940526734644275</v>
      </c>
      <c r="V737" s="0" t="n">
        <f aca="false">K737</f>
        <v>80.2592845123061</v>
      </c>
      <c r="W737" s="0" t="n">
        <f aca="false">J737</f>
        <v>680</v>
      </c>
    </row>
    <row r="738" customFormat="false" ht="12.8" hidden="false" customHeight="false" outlineLevel="0" collapsed="false">
      <c r="A738" s="0" t="s">
        <v>75</v>
      </c>
      <c r="B738" s="0" t="s">
        <v>889</v>
      </c>
      <c r="C738" s="0" t="s">
        <v>890</v>
      </c>
      <c r="D738" s="0" t="s">
        <v>22</v>
      </c>
      <c r="E738" s="0" t="s">
        <v>23</v>
      </c>
      <c r="F738" s="0" t="s">
        <v>893</v>
      </c>
      <c r="G738" s="0" t="s">
        <v>15</v>
      </c>
      <c r="H738" s="0" t="n">
        <v>0.599580441110708</v>
      </c>
      <c r="I738" s="0" t="n">
        <v>30.5644991525639</v>
      </c>
      <c r="J738" s="0" t="n">
        <v>0</v>
      </c>
      <c r="K738" s="0" t="n">
        <f aca="false">I738*SUMIFS(syst_chauffage!$H$3:$H$27,syst_chauffage!$B$3:$B$27,D738,syst_chauffage!$C$3:$C$27,E738)</f>
        <v>53.8247709602981</v>
      </c>
      <c r="L738" s="12" t="n">
        <f aca="false">H738*SUMIFS(syst_chauffage!$K$3:$K$27,syst_chauffage!$B$3:$B$27,D738,syst_chauffage!$C$3:$C$27,E738)</f>
        <v>0.599580441110708</v>
      </c>
      <c r="N738" s="0" t="str">
        <f aca="false">A738</f>
        <v>Enseignement Recherche</v>
      </c>
      <c r="O738" s="0" t="str">
        <f aca="false">B738</f>
        <v>Enseignement primaire</v>
      </c>
      <c r="P738" s="0" t="str">
        <f aca="false">C738</f>
        <v>Cantine élémentaire</v>
      </c>
      <c r="Q738" s="0" t="str">
        <f aca="false">D738</f>
        <v>Chaudière fioul</v>
      </c>
      <c r="R738" s="0" t="str">
        <f aca="false">E738</f>
        <v>Fioul</v>
      </c>
      <c r="S738" s="0" t="str">
        <f aca="false">F738</f>
        <v>0409030303</v>
      </c>
      <c r="T738" s="0" t="str">
        <f aca="false">G738</f>
        <v>1</v>
      </c>
      <c r="U738" s="0" t="n">
        <f aca="false">L738</f>
        <v>0.599580441110708</v>
      </c>
      <c r="V738" s="0" t="n">
        <f aca="false">K738</f>
        <v>53.8247709602981</v>
      </c>
      <c r="W738" s="0" t="n">
        <f aca="false">J738</f>
        <v>0</v>
      </c>
    </row>
    <row r="739" customFormat="false" ht="12.8" hidden="false" customHeight="false" outlineLevel="0" collapsed="false">
      <c r="A739" s="0" t="s">
        <v>75</v>
      </c>
      <c r="B739" s="0" t="s">
        <v>889</v>
      </c>
      <c r="C739" s="0" t="s">
        <v>890</v>
      </c>
      <c r="D739" s="0" t="s">
        <v>13</v>
      </c>
      <c r="E739" s="0" t="s">
        <v>14</v>
      </c>
      <c r="F739" s="0" t="s">
        <v>894</v>
      </c>
      <c r="G739" s="0" t="s">
        <v>15</v>
      </c>
      <c r="H739" s="0" t="n">
        <v>0.897758035357945</v>
      </c>
      <c r="I739" s="0" t="n">
        <v>22.3108825844694</v>
      </c>
      <c r="J739" s="0" t="n">
        <v>224</v>
      </c>
      <c r="K739" s="0" t="n">
        <f aca="false">I739*SUMIFS(syst_chauffage!$H$3:$H$27,syst_chauffage!$B$3:$B$27,D739,syst_chauffage!$C$3:$C$27,E739)</f>
        <v>45.0588741105916</v>
      </c>
      <c r="L739" s="12" t="n">
        <f aca="false">H739*SUMIFS(syst_chauffage!$K$3:$K$27,syst_chauffage!$B$3:$B$27,D739,syst_chauffage!$C$3:$C$27,E739)</f>
        <v>0.897758035357945</v>
      </c>
      <c r="N739" s="0" t="str">
        <f aca="false">A739</f>
        <v>Enseignement Recherche</v>
      </c>
      <c r="O739" s="0" t="str">
        <f aca="false">B739</f>
        <v>Enseignement primaire</v>
      </c>
      <c r="P739" s="0" t="str">
        <f aca="false">C739</f>
        <v>Cantine élémentaire</v>
      </c>
      <c r="Q739" s="0" t="str">
        <f aca="false">D739</f>
        <v>Chaudière gaz</v>
      </c>
      <c r="R739" s="0" t="str">
        <f aca="false">E739</f>
        <v>Gaz</v>
      </c>
      <c r="S739" s="0" t="str">
        <f aca="false">F739</f>
        <v>0409030404</v>
      </c>
      <c r="T739" s="0" t="str">
        <f aca="false">G739</f>
        <v>1</v>
      </c>
      <c r="U739" s="0" t="n">
        <f aca="false">L739</f>
        <v>0.897758035357945</v>
      </c>
      <c r="V739" s="0" t="n">
        <f aca="false">K739</f>
        <v>45.0588741105916</v>
      </c>
      <c r="W739" s="0" t="n">
        <f aca="false">J739</f>
        <v>224</v>
      </c>
    </row>
    <row r="740" customFormat="false" ht="12.8" hidden="false" customHeight="false" outlineLevel="0" collapsed="false">
      <c r="A740" s="0" t="s">
        <v>75</v>
      </c>
      <c r="B740" s="0" t="s">
        <v>889</v>
      </c>
      <c r="C740" s="0" t="s">
        <v>890</v>
      </c>
      <c r="D740" s="0" t="s">
        <v>29</v>
      </c>
      <c r="E740" s="0" t="s">
        <v>30</v>
      </c>
      <c r="F740" s="0" t="s">
        <v>895</v>
      </c>
      <c r="G740" s="0" t="s">
        <v>15</v>
      </c>
      <c r="H740" s="0" t="n">
        <v>0.92</v>
      </c>
      <c r="I740" s="0" t="n">
        <v>10.4</v>
      </c>
      <c r="J740" s="0" t="n">
        <v>0</v>
      </c>
      <c r="K740" s="0" t="n">
        <f aca="false">I740*SUMIFS(syst_chauffage!$H$3:$H$27,syst_chauffage!$B$3:$B$27,D740,syst_chauffage!$C$3:$C$27,E740)</f>
        <v>3</v>
      </c>
      <c r="L740" s="12" t="n">
        <f aca="false">H740*SUMIFS(syst_chauffage!$K$3:$K$27,syst_chauffage!$B$3:$B$27,D740,syst_chauffage!$C$3:$C$27,E740)</f>
        <v>0.92</v>
      </c>
      <c r="N740" s="0" t="str">
        <f aca="false">A740</f>
        <v>Enseignement Recherche</v>
      </c>
      <c r="O740" s="0" t="str">
        <f aca="false">B740</f>
        <v>Enseignement primaire</v>
      </c>
      <c r="P740" s="0" t="str">
        <f aca="false">C740</f>
        <v>Cantine élémentaire</v>
      </c>
      <c r="Q740" s="0" t="str">
        <f aca="false">D740</f>
        <v>Electrique direct</v>
      </c>
      <c r="R740" s="0" t="str">
        <f aca="false">E740</f>
        <v>Electricité</v>
      </c>
      <c r="S740" s="0" t="str">
        <f aca="false">F740</f>
        <v>0409030602</v>
      </c>
      <c r="T740" s="0" t="str">
        <f aca="false">G740</f>
        <v>1</v>
      </c>
      <c r="U740" s="0" t="n">
        <f aca="false">L740</f>
        <v>0.92</v>
      </c>
      <c r="V740" s="0" t="n">
        <f aca="false">K740</f>
        <v>3</v>
      </c>
      <c r="W740" s="0" t="n">
        <f aca="false">J740</f>
        <v>0</v>
      </c>
    </row>
    <row r="741" customFormat="false" ht="12.8" hidden="false" customHeight="false" outlineLevel="0" collapsed="false">
      <c r="A741" s="0" t="s">
        <v>75</v>
      </c>
      <c r="B741" s="0" t="s">
        <v>889</v>
      </c>
      <c r="C741" s="0" t="s">
        <v>890</v>
      </c>
      <c r="D741" s="0" t="s">
        <v>36</v>
      </c>
      <c r="E741" s="0" t="s">
        <v>30</v>
      </c>
      <c r="F741" s="0" t="s">
        <v>896</v>
      </c>
      <c r="G741" s="0" t="s">
        <v>15</v>
      </c>
      <c r="H741" s="0" t="n">
        <v>2.89517134883721</v>
      </c>
      <c r="I741" s="0" t="n">
        <v>134.402745770786</v>
      </c>
      <c r="J741" s="0" t="n">
        <v>603</v>
      </c>
      <c r="K741" s="0" t="n">
        <f aca="false">I741*SUMIFS(syst_chauffage!$H$3:$H$27,syst_chauffage!$B$3:$B$27,D741,syst_chauffage!$C$3:$C$27,E741)</f>
        <v>83.1493476652983</v>
      </c>
      <c r="L741" s="12" t="n">
        <f aca="false">H741*SUMIFS(syst_chauffage!$K$3:$K$27,syst_chauffage!$B$3:$B$27,D741,syst_chauffage!$C$3:$C$27,E741)</f>
        <v>2.4324955428598</v>
      </c>
      <c r="N741" s="0" t="str">
        <f aca="false">A741</f>
        <v>Enseignement Recherche</v>
      </c>
      <c r="O741" s="0" t="str">
        <f aca="false">B741</f>
        <v>Enseignement primaire</v>
      </c>
      <c r="P741" s="0" t="str">
        <f aca="false">C741</f>
        <v>Cantine élémentaire</v>
      </c>
      <c r="Q741" s="0" t="str">
        <f aca="false">D741</f>
        <v>PAC</v>
      </c>
      <c r="R741" s="0" t="str">
        <f aca="false">E741</f>
        <v>Electricité</v>
      </c>
      <c r="S741" s="0" t="str">
        <f aca="false">F741</f>
        <v>0409030902</v>
      </c>
      <c r="T741" s="0" t="str">
        <f aca="false">G741</f>
        <v>1</v>
      </c>
      <c r="U741" s="0" t="n">
        <f aca="false">L741</f>
        <v>2.4324955428598</v>
      </c>
      <c r="V741" s="0" t="n">
        <f aca="false">K741</f>
        <v>83.1493476652983</v>
      </c>
      <c r="W741" s="0" t="n">
        <f aca="false">J741</f>
        <v>603</v>
      </c>
    </row>
    <row r="742" customFormat="false" ht="12.8" hidden="false" customHeight="false" outlineLevel="0" collapsed="false">
      <c r="A742" s="0" t="s">
        <v>75</v>
      </c>
      <c r="B742" s="0" t="s">
        <v>889</v>
      </c>
      <c r="C742" s="0" t="s">
        <v>890</v>
      </c>
      <c r="D742" s="0" t="s">
        <v>51</v>
      </c>
      <c r="E742" s="0" t="s">
        <v>57</v>
      </c>
      <c r="F742" s="0" t="s">
        <v>897</v>
      </c>
      <c r="G742" s="0" t="s">
        <v>15</v>
      </c>
      <c r="H742" s="0" t="n">
        <v>0.910213961497744</v>
      </c>
      <c r="I742" s="0" t="n">
        <v>57.6396277813953</v>
      </c>
      <c r="J742" s="0" t="n">
        <v>0</v>
      </c>
      <c r="K742" s="0" t="n">
        <f aca="false">I742*SUMIFS(syst_chauffage!$H$3:$H$27,syst_chauffage!$B$3:$B$27,D742,syst_chauffage!$C$3:$C$27,E742)</f>
        <v>122.129947544282</v>
      </c>
      <c r="L742" s="12" t="n">
        <f aca="false">H742*SUMIFS(syst_chauffage!$K$3:$K$27,syst_chauffage!$B$3:$B$27,D742,syst_chauffage!$C$3:$C$27,E742)</f>
        <v>0.910213961497744</v>
      </c>
      <c r="N742" s="0" t="str">
        <f aca="false">A742</f>
        <v>Enseignement Recherche</v>
      </c>
      <c r="O742" s="0" t="str">
        <f aca="false">B742</f>
        <v>Enseignement primaire</v>
      </c>
      <c r="P742" s="0" t="str">
        <f aca="false">C742</f>
        <v>Cantine élémentaire</v>
      </c>
      <c r="Q742" s="0" t="str">
        <f aca="false">D742</f>
        <v>Autre système centralisé performant</v>
      </c>
      <c r="R742" s="0" t="str">
        <f aca="false">E742</f>
        <v>Autres</v>
      </c>
      <c r="S742" s="0" t="str">
        <f aca="false">F742</f>
        <v>0409032101</v>
      </c>
      <c r="T742" s="0" t="str">
        <f aca="false">G742</f>
        <v>1</v>
      </c>
      <c r="U742" s="0" t="n">
        <f aca="false">L742</f>
        <v>0.910213961497744</v>
      </c>
      <c r="V742" s="0" t="n">
        <f aca="false">K742</f>
        <v>122.129947544282</v>
      </c>
      <c r="W742" s="0" t="n">
        <f aca="false">J742</f>
        <v>0</v>
      </c>
    </row>
    <row r="743" customFormat="false" ht="12.8" hidden="false" customHeight="false" outlineLevel="0" collapsed="false">
      <c r="A743" s="0" t="s">
        <v>75</v>
      </c>
      <c r="B743" s="0" t="s">
        <v>889</v>
      </c>
      <c r="C743" s="0" t="s">
        <v>890</v>
      </c>
      <c r="D743" s="0" t="s">
        <v>51</v>
      </c>
      <c r="E743" s="0" t="s">
        <v>58</v>
      </c>
      <c r="F743" s="0" t="s">
        <v>898</v>
      </c>
      <c r="G743" s="0" t="s">
        <v>15</v>
      </c>
      <c r="H743" s="0" t="n">
        <v>1.08522315535878</v>
      </c>
      <c r="I743" s="0" t="n">
        <v>58.0849211728948</v>
      </c>
      <c r="J743" s="0" t="n">
        <v>680</v>
      </c>
      <c r="K743" s="0" t="n">
        <f aca="false">I743*SUMIFS(syst_chauffage!$H$3:$H$27,syst_chauffage!$B$3:$B$27,D743,syst_chauffage!$C$3:$C$27,E743)</f>
        <v>123.953193144714</v>
      </c>
      <c r="L743" s="12" t="n">
        <f aca="false">H743*SUMIFS(syst_chauffage!$K$3:$K$27,syst_chauffage!$B$3:$B$27,D743,syst_chauffage!$C$3:$C$27,E743)</f>
        <v>1.08522315535878</v>
      </c>
      <c r="N743" s="0" t="str">
        <f aca="false">A743</f>
        <v>Enseignement Recherche</v>
      </c>
      <c r="O743" s="0" t="str">
        <f aca="false">B743</f>
        <v>Enseignement primaire</v>
      </c>
      <c r="P743" s="0" t="str">
        <f aca="false">C743</f>
        <v>Cantine élémentaire</v>
      </c>
      <c r="Q743" s="0" t="str">
        <f aca="false">D743</f>
        <v>Autre système centralisé performant</v>
      </c>
      <c r="R743" s="0" t="str">
        <f aca="false">E743</f>
        <v>Urbain</v>
      </c>
      <c r="S743" s="0" t="str">
        <f aca="false">F743</f>
        <v>0409032106</v>
      </c>
      <c r="T743" s="0" t="str">
        <f aca="false">G743</f>
        <v>1</v>
      </c>
      <c r="U743" s="0" t="n">
        <f aca="false">L743</f>
        <v>1.08522315535878</v>
      </c>
      <c r="V743" s="0" t="n">
        <f aca="false">K743</f>
        <v>123.953193144714</v>
      </c>
      <c r="W743" s="0" t="n">
        <f aca="false">J743</f>
        <v>680</v>
      </c>
    </row>
    <row r="744" customFormat="false" ht="12.8" hidden="false" customHeight="false" outlineLevel="0" collapsed="false">
      <c r="A744" s="0" t="s">
        <v>75</v>
      </c>
      <c r="B744" s="0" t="s">
        <v>889</v>
      </c>
      <c r="C744" s="0" t="s">
        <v>890</v>
      </c>
      <c r="D744" s="0" t="s">
        <v>27</v>
      </c>
      <c r="E744" s="0" t="s">
        <v>23</v>
      </c>
      <c r="F744" s="0" t="s">
        <v>899</v>
      </c>
      <c r="G744" s="0" t="s">
        <v>15</v>
      </c>
      <c r="H744" s="0" t="n">
        <v>0.760672811892987</v>
      </c>
      <c r="I744" s="0" t="n">
        <v>36.3863085149571</v>
      </c>
      <c r="J744" s="0" t="n">
        <v>504</v>
      </c>
      <c r="K744" s="0" t="n">
        <f aca="false">I744*SUMIFS(syst_chauffage!$H$3:$H$27,syst_chauffage!$B$3:$B$27,D744,syst_chauffage!$C$3:$C$27,E744)</f>
        <v>93.3091638980589</v>
      </c>
      <c r="L744" s="12" t="n">
        <f aca="false">H744*SUMIFS(syst_chauffage!$K$3:$K$27,syst_chauffage!$B$3:$B$27,D744,syst_chauffage!$C$3:$C$27,E744)</f>
        <v>0.760672811892987</v>
      </c>
      <c r="N744" s="0" t="str">
        <f aca="false">A744</f>
        <v>Enseignement Recherche</v>
      </c>
      <c r="O744" s="0" t="str">
        <f aca="false">B744</f>
        <v>Enseignement primaire</v>
      </c>
      <c r="P744" s="0" t="str">
        <f aca="false">C744</f>
        <v>Cantine élémentaire</v>
      </c>
      <c r="Q744" s="0" t="str">
        <f aca="false">D744</f>
        <v>Chaudière condensation fioul</v>
      </c>
      <c r="R744" s="0" t="str">
        <f aca="false">E744</f>
        <v>Fioul</v>
      </c>
      <c r="S744" s="0" t="str">
        <f aca="false">F744</f>
        <v>0409032303</v>
      </c>
      <c r="T744" s="0" t="str">
        <f aca="false">G744</f>
        <v>1</v>
      </c>
      <c r="U744" s="0" t="n">
        <f aca="false">L744</f>
        <v>0.760672811892987</v>
      </c>
      <c r="V744" s="0" t="n">
        <f aca="false">K744</f>
        <v>93.3091638980589</v>
      </c>
      <c r="W744" s="0" t="n">
        <f aca="false">J744</f>
        <v>504</v>
      </c>
    </row>
    <row r="745" customFormat="false" ht="12.8" hidden="false" customHeight="false" outlineLevel="0" collapsed="false">
      <c r="A745" s="0" t="s">
        <v>75</v>
      </c>
      <c r="B745" s="0" t="s">
        <v>889</v>
      </c>
      <c r="C745" s="0" t="s">
        <v>890</v>
      </c>
      <c r="D745" s="0" t="s">
        <v>18</v>
      </c>
      <c r="E745" s="0" t="s">
        <v>14</v>
      </c>
      <c r="F745" s="0" t="s">
        <v>900</v>
      </c>
      <c r="G745" s="0" t="s">
        <v>15</v>
      </c>
      <c r="H745" s="0" t="n">
        <v>0.987070626323076</v>
      </c>
      <c r="I745" s="0" t="n">
        <v>26.5605745053206</v>
      </c>
      <c r="J745" s="0" t="n">
        <v>504</v>
      </c>
      <c r="K745" s="0" t="n">
        <f aca="false">I745*SUMIFS(syst_chauffage!$H$3:$H$27,syst_chauffage!$B$3:$B$27,D745,syst_chauffage!$C$3:$C$27,E745)</f>
        <v>72.3756776574559</v>
      </c>
      <c r="L745" s="12" t="n">
        <f aca="false">H745*SUMIFS(syst_chauffage!$K$3:$K$27,syst_chauffage!$B$3:$B$27,D745,syst_chauffage!$C$3:$C$27,E745)</f>
        <v>0.958886690466607</v>
      </c>
      <c r="N745" s="0" t="str">
        <f aca="false">A745</f>
        <v>Enseignement Recherche</v>
      </c>
      <c r="O745" s="0" t="str">
        <f aca="false">B745</f>
        <v>Enseignement primaire</v>
      </c>
      <c r="P745" s="0" t="str">
        <f aca="false">C745</f>
        <v>Cantine élémentaire</v>
      </c>
      <c r="Q745" s="0" t="str">
        <f aca="false">D745</f>
        <v>Chaudière condensation gaz</v>
      </c>
      <c r="R745" s="0" t="str">
        <f aca="false">E745</f>
        <v>Gaz</v>
      </c>
      <c r="S745" s="0" t="str">
        <f aca="false">F745</f>
        <v>0409032404</v>
      </c>
      <c r="T745" s="0" t="str">
        <f aca="false">G745</f>
        <v>1</v>
      </c>
      <c r="U745" s="0" t="n">
        <f aca="false">L745</f>
        <v>0.958886690466607</v>
      </c>
      <c r="V745" s="0" t="n">
        <f aca="false">K745</f>
        <v>72.3756776574559</v>
      </c>
      <c r="W745" s="0" t="n">
        <f aca="false">J745</f>
        <v>504</v>
      </c>
    </row>
    <row r="746" customFormat="false" ht="12.8" hidden="false" customHeight="false" outlineLevel="0" collapsed="false">
      <c r="A746" s="0" t="s">
        <v>75</v>
      </c>
      <c r="B746" s="0" t="s">
        <v>889</v>
      </c>
      <c r="C746" s="0" t="s">
        <v>890</v>
      </c>
      <c r="D746" s="0" t="s">
        <v>32</v>
      </c>
      <c r="E746" s="0" t="s">
        <v>30</v>
      </c>
      <c r="F746" s="0" t="s">
        <v>901</v>
      </c>
      <c r="G746" s="0" t="s">
        <v>15</v>
      </c>
      <c r="H746" s="0" t="n">
        <v>1</v>
      </c>
      <c r="I746" s="0" t="n">
        <v>12</v>
      </c>
      <c r="J746" s="0" t="n">
        <v>0</v>
      </c>
      <c r="K746" s="0" t="n">
        <f aca="false">I746*SUMIFS(syst_chauffage!$H$3:$H$27,syst_chauffage!$B$3:$B$27,D746,syst_chauffage!$C$3:$C$27,E746)</f>
        <v>12</v>
      </c>
      <c r="L746" s="12" t="n">
        <f aca="false">H746*SUMIFS(syst_chauffage!$K$3:$K$27,syst_chauffage!$B$3:$B$27,D746,syst_chauffage!$C$3:$C$27,E746)</f>
        <v>1</v>
      </c>
      <c r="N746" s="0" t="str">
        <f aca="false">A746</f>
        <v>Enseignement Recherche</v>
      </c>
      <c r="O746" s="0" t="str">
        <f aca="false">B746</f>
        <v>Enseignement primaire</v>
      </c>
      <c r="P746" s="0" t="str">
        <f aca="false">C746</f>
        <v>Cantine élémentaire</v>
      </c>
      <c r="Q746" s="0" t="str">
        <f aca="false">D746</f>
        <v>Electrique direct performant</v>
      </c>
      <c r="R746" s="0" t="str">
        <f aca="false">E746</f>
        <v>Electricité</v>
      </c>
      <c r="S746" s="0" t="str">
        <f aca="false">F746</f>
        <v>0409032602</v>
      </c>
      <c r="T746" s="0" t="str">
        <f aca="false">G746</f>
        <v>1</v>
      </c>
      <c r="U746" s="0" t="n">
        <f aca="false">L746</f>
        <v>1</v>
      </c>
      <c r="V746" s="0" t="n">
        <f aca="false">K746</f>
        <v>12</v>
      </c>
      <c r="W746" s="0" t="n">
        <f aca="false">J746</f>
        <v>0</v>
      </c>
    </row>
    <row r="747" customFormat="false" ht="12.8" hidden="false" customHeight="false" outlineLevel="0" collapsed="false">
      <c r="A747" s="0" t="s">
        <v>75</v>
      </c>
      <c r="B747" s="0" t="s">
        <v>889</v>
      </c>
      <c r="C747" s="0" t="s">
        <v>890</v>
      </c>
      <c r="D747" s="0" t="s">
        <v>38</v>
      </c>
      <c r="E747" s="0" t="s">
        <v>30</v>
      </c>
      <c r="F747" s="0" t="s">
        <v>902</v>
      </c>
      <c r="G747" s="0" t="s">
        <v>15</v>
      </c>
      <c r="H747" s="0" t="n">
        <v>3.34058232558139</v>
      </c>
      <c r="I747" s="0" t="n">
        <v>160.003268774745</v>
      </c>
      <c r="J747" s="0" t="n">
        <v>648</v>
      </c>
      <c r="K747" s="0" t="n">
        <f aca="false">I747*SUMIFS(syst_chauffage!$H$3:$H$27,syst_chauffage!$B$3:$B$27,D747,syst_chauffage!$C$3:$C$27,E747)</f>
        <v>161.730312375253</v>
      </c>
      <c r="L747" s="12" t="n">
        <f aca="false">H747*SUMIFS(syst_chauffage!$K$3:$K$27,syst_chauffage!$B$3:$B$27,D747,syst_chauffage!$C$3:$C$27,E747)</f>
        <v>2.98853732681761</v>
      </c>
      <c r="N747" s="0" t="str">
        <f aca="false">A747</f>
        <v>Enseignement Recherche</v>
      </c>
      <c r="O747" s="0" t="str">
        <f aca="false">B747</f>
        <v>Enseignement primaire</v>
      </c>
      <c r="P747" s="0" t="str">
        <f aca="false">C747</f>
        <v>Cantine élémentaire</v>
      </c>
      <c r="Q747" s="0" t="str">
        <f aca="false">D747</f>
        <v>PAC performant</v>
      </c>
      <c r="R747" s="0" t="str">
        <f aca="false">E747</f>
        <v>Electricité</v>
      </c>
      <c r="S747" s="0" t="str">
        <f aca="false">F747</f>
        <v>0409032902</v>
      </c>
      <c r="T747" s="0" t="str">
        <f aca="false">G747</f>
        <v>1</v>
      </c>
      <c r="U747" s="0" t="n">
        <f aca="false">L747</f>
        <v>2.98853732681761</v>
      </c>
      <c r="V747" s="0" t="n">
        <f aca="false">K747</f>
        <v>161.730312375253</v>
      </c>
      <c r="W747" s="0" t="n">
        <f aca="false">J747</f>
        <v>648</v>
      </c>
    </row>
    <row r="748" customFormat="false" ht="12.8" hidden="false" customHeight="false" outlineLevel="0" collapsed="false">
      <c r="A748" s="0" t="s">
        <v>75</v>
      </c>
      <c r="B748" s="0" t="s">
        <v>889</v>
      </c>
      <c r="C748" s="0" t="s">
        <v>903</v>
      </c>
      <c r="D748" s="0" t="s">
        <v>19</v>
      </c>
      <c r="E748" s="0" t="s">
        <v>57</v>
      </c>
      <c r="F748" s="0" t="s">
        <v>904</v>
      </c>
      <c r="G748" s="0" t="s">
        <v>15</v>
      </c>
      <c r="H748" s="0" t="n">
        <v>0.8079765356321</v>
      </c>
      <c r="I748" s="0" t="n">
        <v>52.0639351468634</v>
      </c>
      <c r="J748" s="0" t="n">
        <v>0</v>
      </c>
      <c r="K748" s="0" t="n">
        <f aca="false">I748*SUMIFS(syst_chauffage!$H$3:$H$27,syst_chauffage!$B$3:$B$27,D748,syst_chauffage!$C$3:$C$27,E748)</f>
        <v>72.4978152333289</v>
      </c>
      <c r="L748" s="12" t="n">
        <f aca="false">H748*SUMIFS(syst_chauffage!$K$3:$K$27,syst_chauffage!$B$3:$B$27,D748,syst_chauffage!$C$3:$C$27,E748)</f>
        <v>0.8079765356321</v>
      </c>
      <c r="N748" s="0" t="str">
        <f aca="false">A748</f>
        <v>Enseignement Recherche</v>
      </c>
      <c r="O748" s="0" t="str">
        <f aca="false">B748</f>
        <v>Enseignement primaire</v>
      </c>
      <c r="P748" s="0" t="str">
        <f aca="false">C748</f>
        <v>Cantine préélémentaire</v>
      </c>
      <c r="Q748" s="0" t="str">
        <f aca="false">D748</f>
        <v>Autre système centralisé</v>
      </c>
      <c r="R748" s="0" t="str">
        <f aca="false">E748</f>
        <v>Autres</v>
      </c>
      <c r="S748" s="0" t="str">
        <f aca="false">F748</f>
        <v>0409060101</v>
      </c>
      <c r="T748" s="0" t="str">
        <f aca="false">G748</f>
        <v>1</v>
      </c>
      <c r="U748" s="0" t="n">
        <f aca="false">L748</f>
        <v>0.8079765356321</v>
      </c>
      <c r="V748" s="0" t="n">
        <f aca="false">K748</f>
        <v>72.4978152333289</v>
      </c>
      <c r="W748" s="0" t="n">
        <f aca="false">J748</f>
        <v>0</v>
      </c>
    </row>
    <row r="749" customFormat="false" ht="12.8" hidden="false" customHeight="false" outlineLevel="0" collapsed="false">
      <c r="A749" s="0" t="s">
        <v>75</v>
      </c>
      <c r="B749" s="0" t="s">
        <v>889</v>
      </c>
      <c r="C749" s="0" t="s">
        <v>903</v>
      </c>
      <c r="D749" s="0" t="s">
        <v>19</v>
      </c>
      <c r="E749" s="0" t="s">
        <v>58</v>
      </c>
      <c r="F749" s="0" t="s">
        <v>905</v>
      </c>
      <c r="G749" s="0" t="s">
        <v>15</v>
      </c>
      <c r="H749" s="0" t="n">
        <v>0.949773873897018</v>
      </c>
      <c r="I749" s="0" t="n">
        <v>49.2901625858078</v>
      </c>
      <c r="J749" s="0" t="n">
        <v>680</v>
      </c>
      <c r="K749" s="0" t="n">
        <f aca="false">I749*SUMIFS(syst_chauffage!$H$3:$H$27,syst_chauffage!$B$3:$B$27,D749,syst_chauffage!$C$3:$C$27,E749)</f>
        <v>81.0798327433629</v>
      </c>
      <c r="L749" s="12" t="n">
        <f aca="false">H749*SUMIFS(syst_chauffage!$K$3:$K$27,syst_chauffage!$B$3:$B$27,D749,syst_chauffage!$C$3:$C$27,E749)</f>
        <v>0.949773873897018</v>
      </c>
      <c r="N749" s="0" t="str">
        <f aca="false">A749</f>
        <v>Enseignement Recherche</v>
      </c>
      <c r="O749" s="0" t="str">
        <f aca="false">B749</f>
        <v>Enseignement primaire</v>
      </c>
      <c r="P749" s="0" t="str">
        <f aca="false">C749</f>
        <v>Cantine préélémentaire</v>
      </c>
      <c r="Q749" s="0" t="str">
        <f aca="false">D749</f>
        <v>Autre système centralisé</v>
      </c>
      <c r="R749" s="0" t="str">
        <f aca="false">E749</f>
        <v>Urbain</v>
      </c>
      <c r="S749" s="0" t="str">
        <f aca="false">F749</f>
        <v>0409060106</v>
      </c>
      <c r="T749" s="0" t="str">
        <f aca="false">G749</f>
        <v>1</v>
      </c>
      <c r="U749" s="0" t="n">
        <f aca="false">L749</f>
        <v>0.949773873897018</v>
      </c>
      <c r="V749" s="0" t="n">
        <f aca="false">K749</f>
        <v>81.0798327433629</v>
      </c>
      <c r="W749" s="0" t="n">
        <f aca="false">J749</f>
        <v>680</v>
      </c>
    </row>
    <row r="750" customFormat="false" ht="12.8" hidden="false" customHeight="false" outlineLevel="0" collapsed="false">
      <c r="A750" s="0" t="s">
        <v>75</v>
      </c>
      <c r="B750" s="0" t="s">
        <v>889</v>
      </c>
      <c r="C750" s="0" t="s">
        <v>903</v>
      </c>
      <c r="D750" s="0" t="s">
        <v>22</v>
      </c>
      <c r="E750" s="0" t="s">
        <v>23</v>
      </c>
      <c r="F750" s="0" t="s">
        <v>906</v>
      </c>
      <c r="G750" s="0" t="s">
        <v>15</v>
      </c>
      <c r="H750" s="0" t="n">
        <v>0.599575751786102</v>
      </c>
      <c r="I750" s="0" t="n">
        <v>30.5004605637268</v>
      </c>
      <c r="J750" s="0" t="n">
        <v>0</v>
      </c>
      <c r="K750" s="0" t="n">
        <f aca="false">I750*SUMIFS(syst_chauffage!$H$3:$H$27,syst_chauffage!$B$3:$B$27,D750,syst_chauffage!$C$3:$C$27,E750)</f>
        <v>53.711997563961</v>
      </c>
      <c r="L750" s="12" t="n">
        <f aca="false">H750*SUMIFS(syst_chauffage!$K$3:$K$27,syst_chauffage!$B$3:$B$27,D750,syst_chauffage!$C$3:$C$27,E750)</f>
        <v>0.599575751786102</v>
      </c>
      <c r="N750" s="0" t="str">
        <f aca="false">A750</f>
        <v>Enseignement Recherche</v>
      </c>
      <c r="O750" s="0" t="str">
        <f aca="false">B750</f>
        <v>Enseignement primaire</v>
      </c>
      <c r="P750" s="0" t="str">
        <f aca="false">C750</f>
        <v>Cantine préélémentaire</v>
      </c>
      <c r="Q750" s="0" t="str">
        <f aca="false">D750</f>
        <v>Chaudière fioul</v>
      </c>
      <c r="R750" s="0" t="str">
        <f aca="false">E750</f>
        <v>Fioul</v>
      </c>
      <c r="S750" s="0" t="str">
        <f aca="false">F750</f>
        <v>0409060303</v>
      </c>
      <c r="T750" s="0" t="str">
        <f aca="false">G750</f>
        <v>1</v>
      </c>
      <c r="U750" s="0" t="n">
        <f aca="false">L750</f>
        <v>0.599575751786102</v>
      </c>
      <c r="V750" s="0" t="n">
        <f aca="false">K750</f>
        <v>53.711997563961</v>
      </c>
      <c r="W750" s="0" t="n">
        <f aca="false">J750</f>
        <v>0</v>
      </c>
    </row>
    <row r="751" customFormat="false" ht="12.8" hidden="false" customHeight="false" outlineLevel="0" collapsed="false">
      <c r="A751" s="0" t="s">
        <v>75</v>
      </c>
      <c r="B751" s="0" t="s">
        <v>889</v>
      </c>
      <c r="C751" s="0" t="s">
        <v>903</v>
      </c>
      <c r="D751" s="0" t="s">
        <v>13</v>
      </c>
      <c r="E751" s="0" t="s">
        <v>14</v>
      </c>
      <c r="F751" s="0" t="s">
        <v>907</v>
      </c>
      <c r="G751" s="0" t="s">
        <v>15</v>
      </c>
      <c r="H751" s="0" t="n">
        <v>0.89773735137878</v>
      </c>
      <c r="I751" s="0" t="n">
        <v>22.124739767207</v>
      </c>
      <c r="J751" s="0" t="n">
        <v>224</v>
      </c>
      <c r="K751" s="0" t="n">
        <f aca="false">I751*SUMIFS(syst_chauffage!$H$3:$H$27,syst_chauffage!$B$3:$B$27,D751,syst_chauffage!$C$3:$C$27,E751)</f>
        <v>44.6829416149647</v>
      </c>
      <c r="L751" s="12" t="n">
        <f aca="false">H751*SUMIFS(syst_chauffage!$K$3:$K$27,syst_chauffage!$B$3:$B$27,D751,syst_chauffage!$C$3:$C$27,E751)</f>
        <v>0.89773735137878</v>
      </c>
      <c r="N751" s="0" t="str">
        <f aca="false">A751</f>
        <v>Enseignement Recherche</v>
      </c>
      <c r="O751" s="0" t="str">
        <f aca="false">B751</f>
        <v>Enseignement primaire</v>
      </c>
      <c r="P751" s="0" t="str">
        <f aca="false">C751</f>
        <v>Cantine préélémentaire</v>
      </c>
      <c r="Q751" s="0" t="str">
        <f aca="false">D751</f>
        <v>Chaudière gaz</v>
      </c>
      <c r="R751" s="0" t="str">
        <f aca="false">E751</f>
        <v>Gaz</v>
      </c>
      <c r="S751" s="0" t="str">
        <f aca="false">F751</f>
        <v>0409060404</v>
      </c>
      <c r="T751" s="0" t="str">
        <f aca="false">G751</f>
        <v>1</v>
      </c>
      <c r="U751" s="0" t="n">
        <f aca="false">L751</f>
        <v>0.89773735137878</v>
      </c>
      <c r="V751" s="0" t="n">
        <f aca="false">K751</f>
        <v>44.6829416149647</v>
      </c>
      <c r="W751" s="0" t="n">
        <f aca="false">J751</f>
        <v>224</v>
      </c>
    </row>
    <row r="752" customFormat="false" ht="12.8" hidden="false" customHeight="false" outlineLevel="0" collapsed="false">
      <c r="A752" s="0" t="s">
        <v>75</v>
      </c>
      <c r="B752" s="0" t="s">
        <v>889</v>
      </c>
      <c r="C752" s="0" t="s">
        <v>903</v>
      </c>
      <c r="D752" s="0" t="s">
        <v>29</v>
      </c>
      <c r="E752" s="0" t="s">
        <v>30</v>
      </c>
      <c r="F752" s="0" t="s">
        <v>908</v>
      </c>
      <c r="G752" s="0" t="s">
        <v>15</v>
      </c>
      <c r="H752" s="0" t="n">
        <v>0.92</v>
      </c>
      <c r="I752" s="0" t="n">
        <v>10.4</v>
      </c>
      <c r="J752" s="0" t="n">
        <v>0</v>
      </c>
      <c r="K752" s="0" t="n">
        <f aca="false">I752*SUMIFS(syst_chauffage!$H$3:$H$27,syst_chauffage!$B$3:$B$27,D752,syst_chauffage!$C$3:$C$27,E752)</f>
        <v>3</v>
      </c>
      <c r="L752" s="12" t="n">
        <f aca="false">H752*SUMIFS(syst_chauffage!$K$3:$K$27,syst_chauffage!$B$3:$B$27,D752,syst_chauffage!$C$3:$C$27,E752)</f>
        <v>0.92</v>
      </c>
      <c r="N752" s="0" t="str">
        <f aca="false">A752</f>
        <v>Enseignement Recherche</v>
      </c>
      <c r="O752" s="0" t="str">
        <f aca="false">B752</f>
        <v>Enseignement primaire</v>
      </c>
      <c r="P752" s="0" t="str">
        <f aca="false">C752</f>
        <v>Cantine préélémentaire</v>
      </c>
      <c r="Q752" s="0" t="str">
        <f aca="false">D752</f>
        <v>Electrique direct</v>
      </c>
      <c r="R752" s="0" t="str">
        <f aca="false">E752</f>
        <v>Electricité</v>
      </c>
      <c r="S752" s="0" t="str">
        <f aca="false">F752</f>
        <v>0409060602</v>
      </c>
      <c r="T752" s="0" t="str">
        <f aca="false">G752</f>
        <v>1</v>
      </c>
      <c r="U752" s="0" t="n">
        <f aca="false">L752</f>
        <v>0.92</v>
      </c>
      <c r="V752" s="0" t="n">
        <f aca="false">K752</f>
        <v>3</v>
      </c>
      <c r="W752" s="0" t="n">
        <f aca="false">J752</f>
        <v>0</v>
      </c>
    </row>
    <row r="753" customFormat="false" ht="12.8" hidden="false" customHeight="false" outlineLevel="0" collapsed="false">
      <c r="A753" s="0" t="s">
        <v>75</v>
      </c>
      <c r="B753" s="0" t="s">
        <v>889</v>
      </c>
      <c r="C753" s="0" t="s">
        <v>903</v>
      </c>
      <c r="D753" s="0" t="s">
        <v>36</v>
      </c>
      <c r="E753" s="0" t="s">
        <v>30</v>
      </c>
      <c r="F753" s="0" t="s">
        <v>909</v>
      </c>
      <c r="G753" s="0" t="s">
        <v>15</v>
      </c>
      <c r="H753" s="0" t="n">
        <v>2.89517134883721</v>
      </c>
      <c r="I753" s="0" t="n">
        <v>135.092441900028</v>
      </c>
      <c r="J753" s="0" t="n">
        <v>603</v>
      </c>
      <c r="K753" s="0" t="n">
        <f aca="false">I753*SUMIFS(syst_chauffage!$H$3:$H$27,syst_chauffage!$B$3:$B$27,D753,syst_chauffage!$C$3:$C$27,E753)</f>
        <v>83.5760337638959</v>
      </c>
      <c r="L753" s="12" t="n">
        <f aca="false">H753*SUMIFS(syst_chauffage!$K$3:$K$27,syst_chauffage!$B$3:$B$27,D753,syst_chauffage!$C$3:$C$27,E753)</f>
        <v>2.4324955428598</v>
      </c>
      <c r="N753" s="0" t="str">
        <f aca="false">A753</f>
        <v>Enseignement Recherche</v>
      </c>
      <c r="O753" s="0" t="str">
        <f aca="false">B753</f>
        <v>Enseignement primaire</v>
      </c>
      <c r="P753" s="0" t="str">
        <f aca="false">C753</f>
        <v>Cantine préélémentaire</v>
      </c>
      <c r="Q753" s="0" t="str">
        <f aca="false">D753</f>
        <v>PAC</v>
      </c>
      <c r="R753" s="0" t="str">
        <f aca="false">E753</f>
        <v>Electricité</v>
      </c>
      <c r="S753" s="0" t="str">
        <f aca="false">F753</f>
        <v>0409060902</v>
      </c>
      <c r="T753" s="0" t="str">
        <f aca="false">G753</f>
        <v>1</v>
      </c>
      <c r="U753" s="0" t="n">
        <f aca="false">L753</f>
        <v>2.4324955428598</v>
      </c>
      <c r="V753" s="0" t="n">
        <f aca="false">K753</f>
        <v>83.5760337638959</v>
      </c>
      <c r="W753" s="0" t="n">
        <f aca="false">J753</f>
        <v>603</v>
      </c>
    </row>
    <row r="754" customFormat="false" ht="12.8" hidden="false" customHeight="false" outlineLevel="0" collapsed="false">
      <c r="A754" s="0" t="s">
        <v>75</v>
      </c>
      <c r="B754" s="0" t="s">
        <v>889</v>
      </c>
      <c r="C754" s="0" t="s">
        <v>903</v>
      </c>
      <c r="D754" s="0" t="s">
        <v>51</v>
      </c>
      <c r="E754" s="0" t="s">
        <v>57</v>
      </c>
      <c r="F754" s="0" t="s">
        <v>910</v>
      </c>
      <c r="G754" s="0" t="s">
        <v>15</v>
      </c>
      <c r="H754" s="0" t="n">
        <v>0.932280618037037</v>
      </c>
      <c r="I754" s="0" t="n">
        <v>61.9808751748374</v>
      </c>
      <c r="J754" s="0" t="n">
        <v>0</v>
      </c>
      <c r="K754" s="0" t="n">
        <f aca="false">I754*SUMIFS(syst_chauffage!$H$3:$H$27,syst_chauffage!$B$3:$B$27,D754,syst_chauffage!$C$3:$C$27,E754)</f>
        <v>131.32841632081</v>
      </c>
      <c r="L754" s="12" t="n">
        <f aca="false">H754*SUMIFS(syst_chauffage!$K$3:$K$27,syst_chauffage!$B$3:$B$27,D754,syst_chauffage!$C$3:$C$27,E754)</f>
        <v>0.932280618037037</v>
      </c>
      <c r="N754" s="0" t="str">
        <f aca="false">A754</f>
        <v>Enseignement Recherche</v>
      </c>
      <c r="O754" s="0" t="str">
        <f aca="false">B754</f>
        <v>Enseignement primaire</v>
      </c>
      <c r="P754" s="0" t="str">
        <f aca="false">C754</f>
        <v>Cantine préélémentaire</v>
      </c>
      <c r="Q754" s="0" t="str">
        <f aca="false">D754</f>
        <v>Autre système centralisé performant</v>
      </c>
      <c r="R754" s="0" t="str">
        <f aca="false">E754</f>
        <v>Autres</v>
      </c>
      <c r="S754" s="0" t="str">
        <f aca="false">F754</f>
        <v>0409062101</v>
      </c>
      <c r="T754" s="0" t="str">
        <f aca="false">G754</f>
        <v>1</v>
      </c>
      <c r="U754" s="0" t="n">
        <f aca="false">L754</f>
        <v>0.932280618037037</v>
      </c>
      <c r="V754" s="0" t="n">
        <f aca="false">K754</f>
        <v>131.32841632081</v>
      </c>
      <c r="W754" s="0" t="n">
        <f aca="false">J754</f>
        <v>0</v>
      </c>
    </row>
    <row r="755" customFormat="false" ht="12.8" hidden="false" customHeight="false" outlineLevel="0" collapsed="false">
      <c r="A755" s="0" t="s">
        <v>75</v>
      </c>
      <c r="B755" s="0" t="s">
        <v>889</v>
      </c>
      <c r="C755" s="0" t="s">
        <v>903</v>
      </c>
      <c r="D755" s="0" t="s">
        <v>51</v>
      </c>
      <c r="E755" s="0" t="s">
        <v>58</v>
      </c>
      <c r="F755" s="0" t="s">
        <v>911</v>
      </c>
      <c r="G755" s="0" t="s">
        <v>15</v>
      </c>
      <c r="H755" s="0" t="n">
        <v>1.09589293141964</v>
      </c>
      <c r="I755" s="0" t="n">
        <v>58.6787649831045</v>
      </c>
      <c r="J755" s="0" t="n">
        <v>680</v>
      </c>
      <c r="K755" s="0" t="n">
        <f aca="false">I755*SUMIFS(syst_chauffage!$H$3:$H$27,syst_chauffage!$B$3:$B$27,D755,syst_chauffage!$C$3:$C$27,E755)</f>
        <v>125.220455542912</v>
      </c>
      <c r="L755" s="12" t="n">
        <f aca="false">H755*SUMIFS(syst_chauffage!$K$3:$K$27,syst_chauffage!$B$3:$B$27,D755,syst_chauffage!$C$3:$C$27,E755)</f>
        <v>1.09589293141964</v>
      </c>
      <c r="N755" s="0" t="str">
        <f aca="false">A755</f>
        <v>Enseignement Recherche</v>
      </c>
      <c r="O755" s="0" t="str">
        <f aca="false">B755</f>
        <v>Enseignement primaire</v>
      </c>
      <c r="P755" s="0" t="str">
        <f aca="false">C755</f>
        <v>Cantine préélémentaire</v>
      </c>
      <c r="Q755" s="0" t="str">
        <f aca="false">D755</f>
        <v>Autre système centralisé performant</v>
      </c>
      <c r="R755" s="0" t="str">
        <f aca="false">E755</f>
        <v>Urbain</v>
      </c>
      <c r="S755" s="0" t="str">
        <f aca="false">F755</f>
        <v>0409062106</v>
      </c>
      <c r="T755" s="0" t="str">
        <f aca="false">G755</f>
        <v>1</v>
      </c>
      <c r="U755" s="0" t="n">
        <f aca="false">L755</f>
        <v>1.09589293141964</v>
      </c>
      <c r="V755" s="0" t="n">
        <f aca="false">K755</f>
        <v>125.220455542912</v>
      </c>
      <c r="W755" s="0" t="n">
        <f aca="false">J755</f>
        <v>680</v>
      </c>
    </row>
    <row r="756" customFormat="false" ht="12.8" hidden="false" customHeight="false" outlineLevel="0" collapsed="false">
      <c r="A756" s="0" t="s">
        <v>75</v>
      </c>
      <c r="B756" s="0" t="s">
        <v>889</v>
      </c>
      <c r="C756" s="0" t="s">
        <v>903</v>
      </c>
      <c r="D756" s="0" t="s">
        <v>27</v>
      </c>
      <c r="E756" s="0" t="s">
        <v>23</v>
      </c>
      <c r="F756" s="0" t="s">
        <v>912</v>
      </c>
      <c r="G756" s="0" t="s">
        <v>15</v>
      </c>
      <c r="H756" s="0" t="n">
        <v>0.760673012465402</v>
      </c>
      <c r="I756" s="0" t="n">
        <v>36.3100720996747</v>
      </c>
      <c r="J756" s="0" t="n">
        <v>504</v>
      </c>
      <c r="K756" s="0" t="n">
        <f aca="false">I756*SUMIFS(syst_chauffage!$H$3:$H$27,syst_chauffage!$B$3:$B$27,D756,syst_chauffage!$C$3:$C$27,E756)</f>
        <v>93.1136629951393</v>
      </c>
      <c r="L756" s="12" t="n">
        <f aca="false">H756*SUMIFS(syst_chauffage!$K$3:$K$27,syst_chauffage!$B$3:$B$27,D756,syst_chauffage!$C$3:$C$27,E756)</f>
        <v>0.760673012465402</v>
      </c>
      <c r="N756" s="0" t="str">
        <f aca="false">A756</f>
        <v>Enseignement Recherche</v>
      </c>
      <c r="O756" s="0" t="str">
        <f aca="false">B756</f>
        <v>Enseignement primaire</v>
      </c>
      <c r="P756" s="0" t="str">
        <f aca="false">C756</f>
        <v>Cantine préélémentaire</v>
      </c>
      <c r="Q756" s="0" t="str">
        <f aca="false">D756</f>
        <v>Chaudière condensation fioul</v>
      </c>
      <c r="R756" s="0" t="str">
        <f aca="false">E756</f>
        <v>Fioul</v>
      </c>
      <c r="S756" s="0" t="str">
        <f aca="false">F756</f>
        <v>0409062303</v>
      </c>
      <c r="T756" s="0" t="str">
        <f aca="false">G756</f>
        <v>1</v>
      </c>
      <c r="U756" s="0" t="n">
        <f aca="false">L756</f>
        <v>0.760673012465402</v>
      </c>
      <c r="V756" s="0" t="n">
        <f aca="false">K756</f>
        <v>93.1136629951393</v>
      </c>
      <c r="W756" s="0" t="n">
        <f aca="false">J756</f>
        <v>504</v>
      </c>
    </row>
    <row r="757" customFormat="false" ht="12.8" hidden="false" customHeight="false" outlineLevel="0" collapsed="false">
      <c r="A757" s="0" t="s">
        <v>75</v>
      </c>
      <c r="B757" s="0" t="s">
        <v>889</v>
      </c>
      <c r="C757" s="0" t="s">
        <v>903</v>
      </c>
      <c r="D757" s="0" t="s">
        <v>18</v>
      </c>
      <c r="E757" s="0" t="s">
        <v>14</v>
      </c>
      <c r="F757" s="0" t="s">
        <v>913</v>
      </c>
      <c r="G757" s="0" t="s">
        <v>15</v>
      </c>
      <c r="H757" s="0" t="n">
        <v>0.987057730570977</v>
      </c>
      <c r="I757" s="0" t="n">
        <v>26.3389759133417</v>
      </c>
      <c r="J757" s="0" t="n">
        <v>504</v>
      </c>
      <c r="K757" s="0" t="n">
        <f aca="false">I757*SUMIFS(syst_chauffage!$H$3:$H$27,syst_chauffage!$B$3:$B$27,D757,syst_chauffage!$C$3:$C$27,E757)</f>
        <v>71.7718372450733</v>
      </c>
      <c r="L757" s="12" t="n">
        <f aca="false">H757*SUMIFS(syst_chauffage!$K$3:$K$27,syst_chauffage!$B$3:$B$27,D757,syst_chauffage!$C$3:$C$27,E757)</f>
        <v>0.958874162928332</v>
      </c>
      <c r="N757" s="0" t="str">
        <f aca="false">A757</f>
        <v>Enseignement Recherche</v>
      </c>
      <c r="O757" s="0" t="str">
        <f aca="false">B757</f>
        <v>Enseignement primaire</v>
      </c>
      <c r="P757" s="0" t="str">
        <f aca="false">C757</f>
        <v>Cantine préélémentaire</v>
      </c>
      <c r="Q757" s="0" t="str">
        <f aca="false">D757</f>
        <v>Chaudière condensation gaz</v>
      </c>
      <c r="R757" s="0" t="str">
        <f aca="false">E757</f>
        <v>Gaz</v>
      </c>
      <c r="S757" s="0" t="str">
        <f aca="false">F757</f>
        <v>0409062404</v>
      </c>
      <c r="T757" s="0" t="str">
        <f aca="false">G757</f>
        <v>1</v>
      </c>
      <c r="U757" s="0" t="n">
        <f aca="false">L757</f>
        <v>0.958874162928332</v>
      </c>
      <c r="V757" s="0" t="n">
        <f aca="false">K757</f>
        <v>71.7718372450733</v>
      </c>
      <c r="W757" s="0" t="n">
        <f aca="false">J757</f>
        <v>504</v>
      </c>
    </row>
    <row r="758" customFormat="false" ht="12.8" hidden="false" customHeight="false" outlineLevel="0" collapsed="false">
      <c r="A758" s="0" t="s">
        <v>75</v>
      </c>
      <c r="B758" s="0" t="s">
        <v>889</v>
      </c>
      <c r="C758" s="0" t="s">
        <v>903</v>
      </c>
      <c r="D758" s="0" t="s">
        <v>32</v>
      </c>
      <c r="E758" s="0" t="s">
        <v>30</v>
      </c>
      <c r="F758" s="0" t="s">
        <v>914</v>
      </c>
      <c r="G758" s="0" t="s">
        <v>15</v>
      </c>
      <c r="H758" s="0" t="n">
        <v>1</v>
      </c>
      <c r="I758" s="0" t="n">
        <v>12</v>
      </c>
      <c r="J758" s="0" t="n">
        <v>0</v>
      </c>
      <c r="K758" s="0" t="n">
        <f aca="false">I758*SUMIFS(syst_chauffage!$H$3:$H$27,syst_chauffage!$B$3:$B$27,D758,syst_chauffage!$C$3:$C$27,E758)</f>
        <v>12</v>
      </c>
      <c r="L758" s="12" t="n">
        <f aca="false">H758*SUMIFS(syst_chauffage!$K$3:$K$27,syst_chauffage!$B$3:$B$27,D758,syst_chauffage!$C$3:$C$27,E758)</f>
        <v>1</v>
      </c>
      <c r="N758" s="0" t="str">
        <f aca="false">A758</f>
        <v>Enseignement Recherche</v>
      </c>
      <c r="O758" s="0" t="str">
        <f aca="false">B758</f>
        <v>Enseignement primaire</v>
      </c>
      <c r="P758" s="0" t="str">
        <f aca="false">C758</f>
        <v>Cantine préélémentaire</v>
      </c>
      <c r="Q758" s="0" t="str">
        <f aca="false">D758</f>
        <v>Electrique direct performant</v>
      </c>
      <c r="R758" s="0" t="str">
        <f aca="false">E758</f>
        <v>Electricité</v>
      </c>
      <c r="S758" s="0" t="str">
        <f aca="false">F758</f>
        <v>0409062602</v>
      </c>
      <c r="T758" s="0" t="str">
        <f aca="false">G758</f>
        <v>1</v>
      </c>
      <c r="U758" s="0" t="n">
        <f aca="false">L758</f>
        <v>1</v>
      </c>
      <c r="V758" s="0" t="n">
        <f aca="false">K758</f>
        <v>12</v>
      </c>
      <c r="W758" s="0" t="n">
        <f aca="false">J758</f>
        <v>0</v>
      </c>
    </row>
    <row r="759" customFormat="false" ht="12.8" hidden="false" customHeight="false" outlineLevel="0" collapsed="false">
      <c r="A759" s="0" t="s">
        <v>75</v>
      </c>
      <c r="B759" s="0" t="s">
        <v>889</v>
      </c>
      <c r="C759" s="0" t="s">
        <v>903</v>
      </c>
      <c r="D759" s="0" t="s">
        <v>38</v>
      </c>
      <c r="E759" s="0" t="s">
        <v>30</v>
      </c>
      <c r="F759" s="0" t="s">
        <v>915</v>
      </c>
      <c r="G759" s="0" t="s">
        <v>15</v>
      </c>
      <c r="H759" s="0" t="n">
        <v>3.34058232558139</v>
      </c>
      <c r="I759" s="0" t="n">
        <v>160.824335595271</v>
      </c>
      <c r="J759" s="0" t="n">
        <v>648</v>
      </c>
      <c r="K759" s="0" t="n">
        <f aca="false">I759*SUMIFS(syst_chauffage!$H$3:$H$27,syst_chauffage!$B$3:$B$27,D759,syst_chauffage!$C$3:$C$27,E759)</f>
        <v>162.560241628459</v>
      </c>
      <c r="L759" s="12" t="n">
        <f aca="false">H759*SUMIFS(syst_chauffage!$K$3:$K$27,syst_chauffage!$B$3:$B$27,D759,syst_chauffage!$C$3:$C$27,E759)</f>
        <v>2.98853732681761</v>
      </c>
      <c r="N759" s="0" t="str">
        <f aca="false">A759</f>
        <v>Enseignement Recherche</v>
      </c>
      <c r="O759" s="0" t="str">
        <f aca="false">B759</f>
        <v>Enseignement primaire</v>
      </c>
      <c r="P759" s="0" t="str">
        <f aca="false">C759</f>
        <v>Cantine préélémentaire</v>
      </c>
      <c r="Q759" s="0" t="str">
        <f aca="false">D759</f>
        <v>PAC performant</v>
      </c>
      <c r="R759" s="0" t="str">
        <f aca="false">E759</f>
        <v>Electricité</v>
      </c>
      <c r="S759" s="0" t="str">
        <f aca="false">F759</f>
        <v>0409062902</v>
      </c>
      <c r="T759" s="0" t="str">
        <f aca="false">G759</f>
        <v>1</v>
      </c>
      <c r="U759" s="0" t="n">
        <f aca="false">L759</f>
        <v>2.98853732681761</v>
      </c>
      <c r="V759" s="0" t="n">
        <f aca="false">K759</f>
        <v>162.560241628459</v>
      </c>
      <c r="W759" s="0" t="n">
        <f aca="false">J759</f>
        <v>648</v>
      </c>
    </row>
    <row r="760" customFormat="false" ht="12.8" hidden="false" customHeight="false" outlineLevel="0" collapsed="false">
      <c r="A760" s="0" t="s">
        <v>75</v>
      </c>
      <c r="B760" s="0" t="s">
        <v>889</v>
      </c>
      <c r="C760" s="0" t="s">
        <v>916</v>
      </c>
      <c r="D760" s="0" t="s">
        <v>19</v>
      </c>
      <c r="E760" s="0" t="s">
        <v>57</v>
      </c>
      <c r="F760" s="0" t="s">
        <v>917</v>
      </c>
      <c r="G760" s="0" t="s">
        <v>15</v>
      </c>
      <c r="H760" s="0" t="n">
        <v>0.799467857675324</v>
      </c>
      <c r="I760" s="0" t="n">
        <v>23.5453999376362</v>
      </c>
      <c r="J760" s="0" t="n">
        <v>0</v>
      </c>
      <c r="K760" s="0" t="n">
        <f aca="false">I760*SUMIFS(syst_chauffage!$H$3:$H$27,syst_chauffage!$B$3:$B$27,D760,syst_chauffage!$C$3:$C$27,E760)</f>
        <v>32.7864201862279</v>
      </c>
      <c r="L760" s="12" t="n">
        <f aca="false">H760*SUMIFS(syst_chauffage!$K$3:$K$27,syst_chauffage!$B$3:$B$27,D760,syst_chauffage!$C$3:$C$27,E760)</f>
        <v>0.799467857675324</v>
      </c>
      <c r="N760" s="0" t="str">
        <f aca="false">A760</f>
        <v>Enseignement Recherche</v>
      </c>
      <c r="O760" s="0" t="str">
        <f aca="false">B760</f>
        <v>Enseignement primaire</v>
      </c>
      <c r="P760" s="0" t="str">
        <f aca="false">C760</f>
        <v>Elémentaire</v>
      </c>
      <c r="Q760" s="0" t="str">
        <f aca="false">D760</f>
        <v>Autre système centralisé</v>
      </c>
      <c r="R760" s="0" t="str">
        <f aca="false">E760</f>
        <v>Autres</v>
      </c>
      <c r="S760" s="0" t="str">
        <f aca="false">F760</f>
        <v>0409110101</v>
      </c>
      <c r="T760" s="0" t="str">
        <f aca="false">G760</f>
        <v>1</v>
      </c>
      <c r="U760" s="0" t="n">
        <f aca="false">L760</f>
        <v>0.799467857675324</v>
      </c>
      <c r="V760" s="0" t="n">
        <f aca="false">K760</f>
        <v>32.7864201862279</v>
      </c>
      <c r="W760" s="0" t="n">
        <f aca="false">J760</f>
        <v>0</v>
      </c>
    </row>
    <row r="761" customFormat="false" ht="12.8" hidden="false" customHeight="false" outlineLevel="0" collapsed="false">
      <c r="A761" s="0" t="s">
        <v>75</v>
      </c>
      <c r="B761" s="0" t="s">
        <v>889</v>
      </c>
      <c r="C761" s="0" t="s">
        <v>916</v>
      </c>
      <c r="D761" s="0" t="s">
        <v>19</v>
      </c>
      <c r="E761" s="0" t="s">
        <v>58</v>
      </c>
      <c r="F761" s="0" t="s">
        <v>918</v>
      </c>
      <c r="G761" s="0" t="s">
        <v>15</v>
      </c>
      <c r="H761" s="0" t="n">
        <v>0.932040082258216</v>
      </c>
      <c r="I761" s="0" t="n">
        <v>22.1757164917644</v>
      </c>
      <c r="J761" s="0" t="n">
        <v>680</v>
      </c>
      <c r="K761" s="0" t="n">
        <f aca="false">I761*SUMIFS(syst_chauffage!$H$3:$H$27,syst_chauffage!$B$3:$B$27,D761,syst_chauffage!$C$3:$C$27,E761)</f>
        <v>36.4779357541457</v>
      </c>
      <c r="L761" s="12" t="n">
        <f aca="false">H761*SUMIFS(syst_chauffage!$K$3:$K$27,syst_chauffage!$B$3:$B$27,D761,syst_chauffage!$C$3:$C$27,E761)</f>
        <v>0.932040082258216</v>
      </c>
      <c r="N761" s="0" t="str">
        <f aca="false">A761</f>
        <v>Enseignement Recherche</v>
      </c>
      <c r="O761" s="0" t="str">
        <f aca="false">B761</f>
        <v>Enseignement primaire</v>
      </c>
      <c r="P761" s="0" t="str">
        <f aca="false">C761</f>
        <v>Elémentaire</v>
      </c>
      <c r="Q761" s="0" t="str">
        <f aca="false">D761</f>
        <v>Autre système centralisé</v>
      </c>
      <c r="R761" s="0" t="str">
        <f aca="false">E761</f>
        <v>Urbain</v>
      </c>
      <c r="S761" s="0" t="str">
        <f aca="false">F761</f>
        <v>0409110106</v>
      </c>
      <c r="T761" s="0" t="str">
        <f aca="false">G761</f>
        <v>1</v>
      </c>
      <c r="U761" s="0" t="n">
        <f aca="false">L761</f>
        <v>0.932040082258216</v>
      </c>
      <c r="V761" s="0" t="n">
        <f aca="false">K761</f>
        <v>36.4779357541457</v>
      </c>
      <c r="W761" s="0" t="n">
        <f aca="false">J761</f>
        <v>680</v>
      </c>
    </row>
    <row r="762" customFormat="false" ht="12.8" hidden="false" customHeight="false" outlineLevel="0" collapsed="false">
      <c r="A762" s="0" t="s">
        <v>75</v>
      </c>
      <c r="B762" s="0" t="s">
        <v>889</v>
      </c>
      <c r="C762" s="0" t="s">
        <v>916</v>
      </c>
      <c r="D762" s="0" t="s">
        <v>22</v>
      </c>
      <c r="E762" s="0" t="s">
        <v>23</v>
      </c>
      <c r="F762" s="0" t="s">
        <v>919</v>
      </c>
      <c r="G762" s="0" t="s">
        <v>15</v>
      </c>
      <c r="H762" s="0" t="n">
        <v>0.597981592581667</v>
      </c>
      <c r="I762" s="0" t="n">
        <v>12.8470308145646</v>
      </c>
      <c r="J762" s="0" t="n">
        <v>0</v>
      </c>
      <c r="K762" s="0" t="n">
        <f aca="false">I762*SUMIFS(syst_chauffage!$H$3:$H$27,syst_chauffage!$B$3:$B$27,D762,syst_chauffage!$C$3:$C$27,E762)</f>
        <v>22.6239104283123</v>
      </c>
      <c r="L762" s="12" t="n">
        <f aca="false">H762*SUMIFS(syst_chauffage!$K$3:$K$27,syst_chauffage!$B$3:$B$27,D762,syst_chauffage!$C$3:$C$27,E762)</f>
        <v>0.597981592581667</v>
      </c>
      <c r="N762" s="0" t="str">
        <f aca="false">A762</f>
        <v>Enseignement Recherche</v>
      </c>
      <c r="O762" s="0" t="str">
        <f aca="false">B762</f>
        <v>Enseignement primaire</v>
      </c>
      <c r="P762" s="0" t="str">
        <f aca="false">C762</f>
        <v>Elémentaire</v>
      </c>
      <c r="Q762" s="0" t="str">
        <f aca="false">D762</f>
        <v>Chaudière fioul</v>
      </c>
      <c r="R762" s="0" t="str">
        <f aca="false">E762</f>
        <v>Fioul</v>
      </c>
      <c r="S762" s="0" t="str">
        <f aca="false">F762</f>
        <v>0409110303</v>
      </c>
      <c r="T762" s="0" t="str">
        <f aca="false">G762</f>
        <v>1</v>
      </c>
      <c r="U762" s="0" t="n">
        <f aca="false">L762</f>
        <v>0.597981592581667</v>
      </c>
      <c r="V762" s="0" t="n">
        <f aca="false">K762</f>
        <v>22.6239104283123</v>
      </c>
      <c r="W762" s="0" t="n">
        <f aca="false">J762</f>
        <v>0</v>
      </c>
    </row>
    <row r="763" customFormat="false" ht="12.8" hidden="false" customHeight="false" outlineLevel="0" collapsed="false">
      <c r="A763" s="0" t="s">
        <v>75</v>
      </c>
      <c r="B763" s="0" t="s">
        <v>889</v>
      </c>
      <c r="C763" s="0" t="s">
        <v>916</v>
      </c>
      <c r="D763" s="0" t="s">
        <v>13</v>
      </c>
      <c r="E763" s="0" t="s">
        <v>14</v>
      </c>
      <c r="F763" s="0" t="s">
        <v>920</v>
      </c>
      <c r="G763" s="0" t="s">
        <v>15</v>
      </c>
      <c r="H763" s="0" t="n">
        <v>0.896030546623133</v>
      </c>
      <c r="I763" s="0" t="n">
        <v>9.45769263145368</v>
      </c>
      <c r="J763" s="0" t="n">
        <v>264</v>
      </c>
      <c r="K763" s="0" t="n">
        <f aca="false">I763*SUMIFS(syst_chauffage!$H$3:$H$27,syst_chauffage!$B$3:$B$27,D763,syst_chauffage!$C$3:$C$27,E763)</f>
        <v>19.1006778886455</v>
      </c>
      <c r="L763" s="12" t="n">
        <f aca="false">H763*SUMIFS(syst_chauffage!$K$3:$K$27,syst_chauffage!$B$3:$B$27,D763,syst_chauffage!$C$3:$C$27,E763)</f>
        <v>0.896030546623133</v>
      </c>
      <c r="N763" s="0" t="str">
        <f aca="false">A763</f>
        <v>Enseignement Recherche</v>
      </c>
      <c r="O763" s="0" t="str">
        <f aca="false">B763</f>
        <v>Enseignement primaire</v>
      </c>
      <c r="P763" s="0" t="str">
        <f aca="false">C763</f>
        <v>Elémentaire</v>
      </c>
      <c r="Q763" s="0" t="str">
        <f aca="false">D763</f>
        <v>Chaudière gaz</v>
      </c>
      <c r="R763" s="0" t="str">
        <f aca="false">E763</f>
        <v>Gaz</v>
      </c>
      <c r="S763" s="0" t="str">
        <f aca="false">F763</f>
        <v>0409110404</v>
      </c>
      <c r="T763" s="0" t="str">
        <f aca="false">G763</f>
        <v>1</v>
      </c>
      <c r="U763" s="0" t="n">
        <f aca="false">L763</f>
        <v>0.896030546623133</v>
      </c>
      <c r="V763" s="0" t="n">
        <f aca="false">K763</f>
        <v>19.1006778886455</v>
      </c>
      <c r="W763" s="0" t="n">
        <f aca="false">J763</f>
        <v>264</v>
      </c>
    </row>
    <row r="764" customFormat="false" ht="12.8" hidden="false" customHeight="false" outlineLevel="0" collapsed="false">
      <c r="A764" s="0" t="s">
        <v>75</v>
      </c>
      <c r="B764" s="0" t="s">
        <v>889</v>
      </c>
      <c r="C764" s="0" t="s">
        <v>916</v>
      </c>
      <c r="D764" s="0" t="s">
        <v>29</v>
      </c>
      <c r="E764" s="0" t="s">
        <v>30</v>
      </c>
      <c r="F764" s="0" t="s">
        <v>921</v>
      </c>
      <c r="G764" s="0" t="s">
        <v>15</v>
      </c>
      <c r="H764" s="0" t="n">
        <v>0.92</v>
      </c>
      <c r="I764" s="0" t="n">
        <v>10.4</v>
      </c>
      <c r="J764" s="0" t="n">
        <v>0</v>
      </c>
      <c r="K764" s="0" t="n">
        <f aca="false">I764*SUMIFS(syst_chauffage!$H$3:$H$27,syst_chauffage!$B$3:$B$27,D764,syst_chauffage!$C$3:$C$27,E764)</f>
        <v>3</v>
      </c>
      <c r="L764" s="12" t="n">
        <f aca="false">H764*SUMIFS(syst_chauffage!$K$3:$K$27,syst_chauffage!$B$3:$B$27,D764,syst_chauffage!$C$3:$C$27,E764)</f>
        <v>0.92</v>
      </c>
      <c r="N764" s="0" t="str">
        <f aca="false">A764</f>
        <v>Enseignement Recherche</v>
      </c>
      <c r="O764" s="0" t="str">
        <f aca="false">B764</f>
        <v>Enseignement primaire</v>
      </c>
      <c r="P764" s="0" t="str">
        <f aca="false">C764</f>
        <v>Elémentaire</v>
      </c>
      <c r="Q764" s="0" t="str">
        <f aca="false">D764</f>
        <v>Electrique direct</v>
      </c>
      <c r="R764" s="0" t="str">
        <f aca="false">E764</f>
        <v>Electricité</v>
      </c>
      <c r="S764" s="0" t="str">
        <f aca="false">F764</f>
        <v>0409110602</v>
      </c>
      <c r="T764" s="0" t="str">
        <f aca="false">G764</f>
        <v>1</v>
      </c>
      <c r="U764" s="0" t="n">
        <f aca="false">L764</f>
        <v>0.92</v>
      </c>
      <c r="V764" s="0" t="n">
        <f aca="false">K764</f>
        <v>3</v>
      </c>
      <c r="W764" s="0" t="n">
        <f aca="false">J764</f>
        <v>0</v>
      </c>
    </row>
    <row r="765" customFormat="false" ht="12.8" hidden="false" customHeight="false" outlineLevel="0" collapsed="false">
      <c r="A765" s="0" t="s">
        <v>75</v>
      </c>
      <c r="B765" s="0" t="s">
        <v>889</v>
      </c>
      <c r="C765" s="0" t="s">
        <v>916</v>
      </c>
      <c r="D765" s="0" t="s">
        <v>36</v>
      </c>
      <c r="E765" s="0" t="s">
        <v>30</v>
      </c>
      <c r="F765" s="0" t="s">
        <v>922</v>
      </c>
      <c r="G765" s="0" t="s">
        <v>15</v>
      </c>
      <c r="H765" s="0" t="n">
        <v>2.89517134883721</v>
      </c>
      <c r="I765" s="0" t="n">
        <v>65.3457194273138</v>
      </c>
      <c r="J765" s="0" t="n">
        <v>603</v>
      </c>
      <c r="K765" s="0" t="n">
        <f aca="false">I765*SUMIFS(syst_chauffage!$H$3:$H$27,syst_chauffage!$B$3:$B$27,D765,syst_chauffage!$C$3:$C$27,E765)</f>
        <v>40.4266587854321</v>
      </c>
      <c r="L765" s="12" t="n">
        <f aca="false">H765*SUMIFS(syst_chauffage!$K$3:$K$27,syst_chauffage!$B$3:$B$27,D765,syst_chauffage!$C$3:$C$27,E765)</f>
        <v>2.4324955428598</v>
      </c>
      <c r="N765" s="0" t="str">
        <f aca="false">A765</f>
        <v>Enseignement Recherche</v>
      </c>
      <c r="O765" s="0" t="str">
        <f aca="false">B765</f>
        <v>Enseignement primaire</v>
      </c>
      <c r="P765" s="0" t="str">
        <f aca="false">C765</f>
        <v>Elémentaire</v>
      </c>
      <c r="Q765" s="0" t="str">
        <f aca="false">D765</f>
        <v>PAC</v>
      </c>
      <c r="R765" s="0" t="str">
        <f aca="false">E765</f>
        <v>Electricité</v>
      </c>
      <c r="S765" s="0" t="str">
        <f aca="false">F765</f>
        <v>0409110902</v>
      </c>
      <c r="T765" s="0" t="str">
        <f aca="false">G765</f>
        <v>1</v>
      </c>
      <c r="U765" s="0" t="n">
        <f aca="false">L765</f>
        <v>2.4324955428598</v>
      </c>
      <c r="V765" s="0" t="n">
        <f aca="false">K765</f>
        <v>40.4266587854321</v>
      </c>
      <c r="W765" s="0" t="n">
        <f aca="false">J765</f>
        <v>603</v>
      </c>
    </row>
    <row r="766" customFormat="false" ht="12.8" hidden="false" customHeight="false" outlineLevel="0" collapsed="false">
      <c r="A766" s="0" t="s">
        <v>75</v>
      </c>
      <c r="B766" s="0" t="s">
        <v>889</v>
      </c>
      <c r="C766" s="0" t="s">
        <v>916</v>
      </c>
      <c r="D766" s="0" t="s">
        <v>51</v>
      </c>
      <c r="E766" s="0" t="s">
        <v>57</v>
      </c>
      <c r="F766" s="0" t="s">
        <v>923</v>
      </c>
      <c r="G766" s="0" t="s">
        <v>15</v>
      </c>
      <c r="H766" s="0" t="n">
        <v>0.922462912702297</v>
      </c>
      <c r="I766" s="0" t="n">
        <v>28.0302380209955</v>
      </c>
      <c r="J766" s="0" t="n">
        <v>0</v>
      </c>
      <c r="K766" s="0" t="n">
        <f aca="false">I766*SUMIFS(syst_chauffage!$H$3:$H$27,syst_chauffage!$B$3:$B$27,D766,syst_chauffage!$C$3:$C$27,E766)</f>
        <v>59.3919778965489</v>
      </c>
      <c r="L766" s="12" t="n">
        <f aca="false">H766*SUMIFS(syst_chauffage!$K$3:$K$27,syst_chauffage!$B$3:$B$27,D766,syst_chauffage!$C$3:$C$27,E766)</f>
        <v>0.922462912702297</v>
      </c>
      <c r="N766" s="0" t="str">
        <f aca="false">A766</f>
        <v>Enseignement Recherche</v>
      </c>
      <c r="O766" s="0" t="str">
        <f aca="false">B766</f>
        <v>Enseignement primaire</v>
      </c>
      <c r="P766" s="0" t="str">
        <f aca="false">C766</f>
        <v>Elémentaire</v>
      </c>
      <c r="Q766" s="0" t="str">
        <f aca="false">D766</f>
        <v>Autre système centralisé performant</v>
      </c>
      <c r="R766" s="0" t="str">
        <f aca="false">E766</f>
        <v>Autres</v>
      </c>
      <c r="S766" s="0" t="str">
        <f aca="false">F766</f>
        <v>0409112101</v>
      </c>
      <c r="T766" s="0" t="str">
        <f aca="false">G766</f>
        <v>1</v>
      </c>
      <c r="U766" s="0" t="n">
        <f aca="false">L766</f>
        <v>0.922462912702297</v>
      </c>
      <c r="V766" s="0" t="n">
        <f aca="false">K766</f>
        <v>59.3919778965489</v>
      </c>
      <c r="W766" s="0" t="n">
        <f aca="false">J766</f>
        <v>0</v>
      </c>
    </row>
    <row r="767" customFormat="false" ht="12.8" hidden="false" customHeight="false" outlineLevel="0" collapsed="false">
      <c r="A767" s="0" t="s">
        <v>75</v>
      </c>
      <c r="B767" s="0" t="s">
        <v>889</v>
      </c>
      <c r="C767" s="0" t="s">
        <v>916</v>
      </c>
      <c r="D767" s="0" t="s">
        <v>51</v>
      </c>
      <c r="E767" s="0" t="s">
        <v>58</v>
      </c>
      <c r="F767" s="0" t="s">
        <v>924</v>
      </c>
      <c r="G767" s="0" t="s">
        <v>15</v>
      </c>
      <c r="H767" s="0" t="n">
        <v>1.07543086414409</v>
      </c>
      <c r="I767" s="0" t="n">
        <v>26.3996624901957</v>
      </c>
      <c r="J767" s="0" t="n">
        <v>680</v>
      </c>
      <c r="K767" s="0" t="n">
        <f aca="false">I767*SUMIFS(syst_chauffage!$H$3:$H$27,syst_chauffage!$B$3:$B$27,D767,syst_chauffage!$C$3:$C$27,E767)</f>
        <v>56.3368667379636</v>
      </c>
      <c r="L767" s="12" t="n">
        <f aca="false">H767*SUMIFS(syst_chauffage!$K$3:$K$27,syst_chauffage!$B$3:$B$27,D767,syst_chauffage!$C$3:$C$27,E767)</f>
        <v>1.07543086414409</v>
      </c>
      <c r="N767" s="0" t="str">
        <f aca="false">A767</f>
        <v>Enseignement Recherche</v>
      </c>
      <c r="O767" s="0" t="str">
        <f aca="false">B767</f>
        <v>Enseignement primaire</v>
      </c>
      <c r="P767" s="0" t="str">
        <f aca="false">C767</f>
        <v>Elémentaire</v>
      </c>
      <c r="Q767" s="0" t="str">
        <f aca="false">D767</f>
        <v>Autre système centralisé performant</v>
      </c>
      <c r="R767" s="0" t="str">
        <f aca="false">E767</f>
        <v>Urbain</v>
      </c>
      <c r="S767" s="0" t="str">
        <f aca="false">F767</f>
        <v>0409112106</v>
      </c>
      <c r="T767" s="0" t="str">
        <f aca="false">G767</f>
        <v>1</v>
      </c>
      <c r="U767" s="0" t="n">
        <f aca="false">L767</f>
        <v>1.07543086414409</v>
      </c>
      <c r="V767" s="0" t="n">
        <f aca="false">K767</f>
        <v>56.3368667379636</v>
      </c>
      <c r="W767" s="0" t="n">
        <f aca="false">J767</f>
        <v>680</v>
      </c>
    </row>
    <row r="768" customFormat="false" ht="12.8" hidden="false" customHeight="false" outlineLevel="0" collapsed="false">
      <c r="A768" s="0" t="s">
        <v>75</v>
      </c>
      <c r="B768" s="0" t="s">
        <v>889</v>
      </c>
      <c r="C768" s="0" t="s">
        <v>916</v>
      </c>
      <c r="D768" s="0" t="s">
        <v>27</v>
      </c>
      <c r="E768" s="0" t="s">
        <v>23</v>
      </c>
      <c r="F768" s="0" t="s">
        <v>925</v>
      </c>
      <c r="G768" s="0" t="s">
        <v>15</v>
      </c>
      <c r="H768" s="0" t="n">
        <v>0.76016614599945</v>
      </c>
      <c r="I768" s="0" t="n">
        <v>15.2940843030531</v>
      </c>
      <c r="J768" s="0" t="n">
        <v>608</v>
      </c>
      <c r="K768" s="0" t="n">
        <f aca="false">I768*SUMIFS(syst_chauffage!$H$3:$H$27,syst_chauffage!$B$3:$B$27,D768,syst_chauffage!$C$3:$C$27,E768)</f>
        <v>39.2201978477067</v>
      </c>
      <c r="L768" s="12" t="n">
        <f aca="false">H768*SUMIFS(syst_chauffage!$K$3:$K$27,syst_chauffage!$B$3:$B$27,D768,syst_chauffage!$C$3:$C$27,E768)</f>
        <v>0.76016614599945</v>
      </c>
      <c r="N768" s="0" t="str">
        <f aca="false">A768</f>
        <v>Enseignement Recherche</v>
      </c>
      <c r="O768" s="0" t="str">
        <f aca="false">B768</f>
        <v>Enseignement primaire</v>
      </c>
      <c r="P768" s="0" t="str">
        <f aca="false">C768</f>
        <v>Elémentaire</v>
      </c>
      <c r="Q768" s="0" t="str">
        <f aca="false">D768</f>
        <v>Chaudière condensation fioul</v>
      </c>
      <c r="R768" s="0" t="str">
        <f aca="false">E768</f>
        <v>Fioul</v>
      </c>
      <c r="S768" s="0" t="str">
        <f aca="false">F768</f>
        <v>0409112303</v>
      </c>
      <c r="T768" s="0" t="str">
        <f aca="false">G768</f>
        <v>1</v>
      </c>
      <c r="U768" s="0" t="n">
        <f aca="false">L768</f>
        <v>0.76016614599945</v>
      </c>
      <c r="V768" s="0" t="n">
        <f aca="false">K768</f>
        <v>39.2201978477067</v>
      </c>
      <c r="W768" s="0" t="n">
        <f aca="false">J768</f>
        <v>608</v>
      </c>
    </row>
    <row r="769" customFormat="false" ht="12.8" hidden="false" customHeight="false" outlineLevel="0" collapsed="false">
      <c r="A769" s="0" t="s">
        <v>75</v>
      </c>
      <c r="B769" s="0" t="s">
        <v>889</v>
      </c>
      <c r="C769" s="0" t="s">
        <v>916</v>
      </c>
      <c r="D769" s="0" t="s">
        <v>18</v>
      </c>
      <c r="E769" s="0" t="s">
        <v>14</v>
      </c>
      <c r="F769" s="0" t="s">
        <v>926</v>
      </c>
      <c r="G769" s="0" t="s">
        <v>15</v>
      </c>
      <c r="H769" s="0" t="n">
        <v>0.9864976612936</v>
      </c>
      <c r="I769" s="0" t="n">
        <v>11.2591578945877</v>
      </c>
      <c r="J769" s="0" t="n">
        <v>608</v>
      </c>
      <c r="K769" s="0" t="n">
        <f aca="false">I769*SUMIFS(syst_chauffage!$H$3:$H$27,syst_chauffage!$B$3:$B$27,D769,syst_chauffage!$C$3:$C$27,E769)</f>
        <v>30.6804049855865</v>
      </c>
      <c r="L769" s="12" t="n">
        <f aca="false">H769*SUMIFS(syst_chauffage!$K$3:$K$27,syst_chauffage!$B$3:$B$27,D769,syst_chauffage!$C$3:$C$27,E769)</f>
        <v>0.958330085370461</v>
      </c>
      <c r="N769" s="0" t="str">
        <f aca="false">A769</f>
        <v>Enseignement Recherche</v>
      </c>
      <c r="O769" s="0" t="str">
        <f aca="false">B769</f>
        <v>Enseignement primaire</v>
      </c>
      <c r="P769" s="0" t="str">
        <f aca="false">C769</f>
        <v>Elémentaire</v>
      </c>
      <c r="Q769" s="0" t="str">
        <f aca="false">D769</f>
        <v>Chaudière condensation gaz</v>
      </c>
      <c r="R769" s="0" t="str">
        <f aca="false">E769</f>
        <v>Gaz</v>
      </c>
      <c r="S769" s="0" t="str">
        <f aca="false">F769</f>
        <v>0409112404</v>
      </c>
      <c r="T769" s="0" t="str">
        <f aca="false">G769</f>
        <v>1</v>
      </c>
      <c r="U769" s="0" t="n">
        <f aca="false">L769</f>
        <v>0.958330085370461</v>
      </c>
      <c r="V769" s="0" t="n">
        <f aca="false">K769</f>
        <v>30.6804049855865</v>
      </c>
      <c r="W769" s="0" t="n">
        <f aca="false">J769</f>
        <v>608</v>
      </c>
    </row>
    <row r="770" customFormat="false" ht="12.8" hidden="false" customHeight="false" outlineLevel="0" collapsed="false">
      <c r="A770" s="0" t="s">
        <v>75</v>
      </c>
      <c r="B770" s="0" t="s">
        <v>889</v>
      </c>
      <c r="C770" s="0" t="s">
        <v>916</v>
      </c>
      <c r="D770" s="0" t="s">
        <v>32</v>
      </c>
      <c r="E770" s="0" t="s">
        <v>30</v>
      </c>
      <c r="F770" s="0" t="s">
        <v>927</v>
      </c>
      <c r="G770" s="0" t="s">
        <v>15</v>
      </c>
      <c r="H770" s="0" t="n">
        <v>1</v>
      </c>
      <c r="I770" s="0" t="n">
        <v>12</v>
      </c>
      <c r="J770" s="0" t="n">
        <v>0</v>
      </c>
      <c r="K770" s="0" t="n">
        <f aca="false">I770*SUMIFS(syst_chauffage!$H$3:$H$27,syst_chauffage!$B$3:$B$27,D770,syst_chauffage!$C$3:$C$27,E770)</f>
        <v>12</v>
      </c>
      <c r="L770" s="12" t="n">
        <f aca="false">H770*SUMIFS(syst_chauffage!$K$3:$K$27,syst_chauffage!$B$3:$B$27,D770,syst_chauffage!$C$3:$C$27,E770)</f>
        <v>1</v>
      </c>
      <c r="N770" s="0" t="str">
        <f aca="false">A770</f>
        <v>Enseignement Recherche</v>
      </c>
      <c r="O770" s="0" t="str">
        <f aca="false">B770</f>
        <v>Enseignement primaire</v>
      </c>
      <c r="P770" s="0" t="str">
        <f aca="false">C770</f>
        <v>Elémentaire</v>
      </c>
      <c r="Q770" s="0" t="str">
        <f aca="false">D770</f>
        <v>Electrique direct performant</v>
      </c>
      <c r="R770" s="0" t="str">
        <f aca="false">E770</f>
        <v>Electricité</v>
      </c>
      <c r="S770" s="0" t="str">
        <f aca="false">F770</f>
        <v>0409112602</v>
      </c>
      <c r="T770" s="0" t="str">
        <f aca="false">G770</f>
        <v>1</v>
      </c>
      <c r="U770" s="0" t="n">
        <f aca="false">L770</f>
        <v>1</v>
      </c>
      <c r="V770" s="0" t="n">
        <f aca="false">K770</f>
        <v>12</v>
      </c>
      <c r="W770" s="0" t="n">
        <f aca="false">J770</f>
        <v>0</v>
      </c>
    </row>
    <row r="771" customFormat="false" ht="12.8" hidden="false" customHeight="false" outlineLevel="0" collapsed="false">
      <c r="A771" s="0" t="s">
        <v>75</v>
      </c>
      <c r="B771" s="0" t="s">
        <v>889</v>
      </c>
      <c r="C771" s="0" t="s">
        <v>916</v>
      </c>
      <c r="D771" s="0" t="s">
        <v>38</v>
      </c>
      <c r="E771" s="0" t="s">
        <v>30</v>
      </c>
      <c r="F771" s="0" t="s">
        <v>928</v>
      </c>
      <c r="G771" s="0" t="s">
        <v>15</v>
      </c>
      <c r="H771" s="0" t="n">
        <v>3.34058232558139</v>
      </c>
      <c r="I771" s="0" t="n">
        <v>77.7925231277545</v>
      </c>
      <c r="J771" s="0" t="n">
        <v>648</v>
      </c>
      <c r="K771" s="0" t="n">
        <f aca="false">I771*SUMIFS(syst_chauffage!$H$3:$H$27,syst_chauffage!$B$3:$B$27,D771,syst_chauffage!$C$3:$C$27,E771)</f>
        <v>78.632200218504</v>
      </c>
      <c r="L771" s="12" t="n">
        <f aca="false">H771*SUMIFS(syst_chauffage!$K$3:$K$27,syst_chauffage!$B$3:$B$27,D771,syst_chauffage!$C$3:$C$27,E771)</f>
        <v>2.98853732681761</v>
      </c>
      <c r="N771" s="0" t="str">
        <f aca="false">A771</f>
        <v>Enseignement Recherche</v>
      </c>
      <c r="O771" s="0" t="str">
        <f aca="false">B771</f>
        <v>Enseignement primaire</v>
      </c>
      <c r="P771" s="0" t="str">
        <f aca="false">C771</f>
        <v>Elémentaire</v>
      </c>
      <c r="Q771" s="0" t="str">
        <f aca="false">D771</f>
        <v>PAC performant</v>
      </c>
      <c r="R771" s="0" t="str">
        <f aca="false">E771</f>
        <v>Electricité</v>
      </c>
      <c r="S771" s="0" t="str">
        <f aca="false">F771</f>
        <v>0409112902</v>
      </c>
      <c r="T771" s="0" t="str">
        <f aca="false">G771</f>
        <v>1</v>
      </c>
      <c r="U771" s="0" t="n">
        <f aca="false">L771</f>
        <v>2.98853732681761</v>
      </c>
      <c r="V771" s="0" t="n">
        <f aca="false">K771</f>
        <v>78.632200218504</v>
      </c>
      <c r="W771" s="0" t="n">
        <f aca="false">J771</f>
        <v>648</v>
      </c>
    </row>
    <row r="772" customFormat="false" ht="12.8" hidden="false" customHeight="false" outlineLevel="0" collapsed="false">
      <c r="A772" s="0" t="s">
        <v>75</v>
      </c>
      <c r="B772" s="0" t="s">
        <v>889</v>
      </c>
      <c r="C772" s="0" t="s">
        <v>929</v>
      </c>
      <c r="D772" s="0" t="s">
        <v>19</v>
      </c>
      <c r="E772" s="0" t="s">
        <v>57</v>
      </c>
      <c r="F772" s="0" t="s">
        <v>930</v>
      </c>
      <c r="G772" s="0" t="s">
        <v>15</v>
      </c>
      <c r="H772" s="0" t="n">
        <v>0.815810059360556</v>
      </c>
      <c r="I772" s="0" t="n">
        <v>21.6325660936795</v>
      </c>
      <c r="J772" s="0" t="n">
        <v>0</v>
      </c>
      <c r="K772" s="0" t="n">
        <f aca="false">I772*SUMIFS(syst_chauffage!$H$3:$H$27,syst_chauffage!$B$3:$B$27,D772,syst_chauffage!$C$3:$C$27,E772)</f>
        <v>30.1228436778436</v>
      </c>
      <c r="L772" s="12" t="n">
        <f aca="false">H772*SUMIFS(syst_chauffage!$K$3:$K$27,syst_chauffage!$B$3:$B$27,D772,syst_chauffage!$C$3:$C$27,E772)</f>
        <v>0.815810059360556</v>
      </c>
      <c r="N772" s="0" t="str">
        <f aca="false">A772</f>
        <v>Enseignement Recherche</v>
      </c>
      <c r="O772" s="0" t="str">
        <f aca="false">B772</f>
        <v>Enseignement primaire</v>
      </c>
      <c r="P772" s="0" t="str">
        <f aca="false">C772</f>
        <v>Préélémentaire</v>
      </c>
      <c r="Q772" s="0" t="str">
        <f aca="false">D772</f>
        <v>Autre système centralisé</v>
      </c>
      <c r="R772" s="0" t="str">
        <f aca="false">E772</f>
        <v>Autres</v>
      </c>
      <c r="S772" s="0" t="str">
        <f aca="false">F772</f>
        <v>0409860101</v>
      </c>
      <c r="T772" s="0" t="str">
        <f aca="false">G772</f>
        <v>1</v>
      </c>
      <c r="U772" s="0" t="n">
        <f aca="false">L772</f>
        <v>0.815810059360556</v>
      </c>
      <c r="V772" s="0" t="n">
        <f aca="false">K772</f>
        <v>30.1228436778436</v>
      </c>
      <c r="W772" s="0" t="n">
        <f aca="false">J772</f>
        <v>0</v>
      </c>
    </row>
    <row r="773" customFormat="false" ht="12.8" hidden="false" customHeight="false" outlineLevel="0" collapsed="false">
      <c r="A773" s="0" t="s">
        <v>75</v>
      </c>
      <c r="B773" s="0" t="s">
        <v>889</v>
      </c>
      <c r="C773" s="0" t="s">
        <v>929</v>
      </c>
      <c r="D773" s="0" t="s">
        <v>19</v>
      </c>
      <c r="E773" s="0" t="s">
        <v>58</v>
      </c>
      <c r="F773" s="0" t="s">
        <v>931</v>
      </c>
      <c r="G773" s="0" t="s">
        <v>15</v>
      </c>
      <c r="H773" s="0" t="n">
        <v>0.937435005142112</v>
      </c>
      <c r="I773" s="0" t="n">
        <v>23.9701485099541</v>
      </c>
      <c r="J773" s="0" t="n">
        <v>680</v>
      </c>
      <c r="K773" s="0" t="n">
        <f aca="false">I773*SUMIFS(syst_chauffage!$H$3:$H$27,syst_chauffage!$B$3:$B$27,D773,syst_chauffage!$C$3:$C$27,E773)</f>
        <v>39.4296859669974</v>
      </c>
      <c r="L773" s="12" t="n">
        <f aca="false">H773*SUMIFS(syst_chauffage!$K$3:$K$27,syst_chauffage!$B$3:$B$27,D773,syst_chauffage!$C$3:$C$27,E773)</f>
        <v>0.937435005142112</v>
      </c>
      <c r="N773" s="0" t="str">
        <f aca="false">A773</f>
        <v>Enseignement Recherche</v>
      </c>
      <c r="O773" s="0" t="str">
        <f aca="false">B773</f>
        <v>Enseignement primaire</v>
      </c>
      <c r="P773" s="0" t="str">
        <f aca="false">C773</f>
        <v>Préélémentaire</v>
      </c>
      <c r="Q773" s="0" t="str">
        <f aca="false">D773</f>
        <v>Autre système centralisé</v>
      </c>
      <c r="R773" s="0" t="str">
        <f aca="false">E773</f>
        <v>Urbain</v>
      </c>
      <c r="S773" s="0" t="str">
        <f aca="false">F773</f>
        <v>0409860106</v>
      </c>
      <c r="T773" s="0" t="str">
        <f aca="false">G773</f>
        <v>1</v>
      </c>
      <c r="U773" s="0" t="n">
        <f aca="false">L773</f>
        <v>0.937435005142112</v>
      </c>
      <c r="V773" s="0" t="n">
        <f aca="false">K773</f>
        <v>39.4296859669974</v>
      </c>
      <c r="W773" s="0" t="n">
        <f aca="false">J773</f>
        <v>680</v>
      </c>
    </row>
    <row r="774" customFormat="false" ht="12.8" hidden="false" customHeight="false" outlineLevel="0" collapsed="false">
      <c r="A774" s="0" t="s">
        <v>75</v>
      </c>
      <c r="B774" s="0" t="s">
        <v>889</v>
      </c>
      <c r="C774" s="0" t="s">
        <v>929</v>
      </c>
      <c r="D774" s="0" t="s">
        <v>22</v>
      </c>
      <c r="E774" s="0" t="s">
        <v>23</v>
      </c>
      <c r="F774" s="0" t="s">
        <v>932</v>
      </c>
      <c r="G774" s="0" t="s">
        <v>15</v>
      </c>
      <c r="H774" s="0" t="n">
        <v>0.597976795330556</v>
      </c>
      <c r="I774" s="0" t="n">
        <v>12.8075801814447</v>
      </c>
      <c r="J774" s="0" t="n">
        <v>0</v>
      </c>
      <c r="K774" s="0" t="n">
        <f aca="false">I774*SUMIFS(syst_chauffage!$H$3:$H$27,syst_chauffage!$B$3:$B$27,D774,syst_chauffage!$C$3:$C$27,E774)</f>
        <v>22.5544369754244</v>
      </c>
      <c r="L774" s="12" t="n">
        <f aca="false">H774*SUMIFS(syst_chauffage!$K$3:$K$27,syst_chauffage!$B$3:$B$27,D774,syst_chauffage!$C$3:$C$27,E774)</f>
        <v>0.597976795330556</v>
      </c>
      <c r="N774" s="0" t="str">
        <f aca="false">A774</f>
        <v>Enseignement Recherche</v>
      </c>
      <c r="O774" s="0" t="str">
        <f aca="false">B774</f>
        <v>Enseignement primaire</v>
      </c>
      <c r="P774" s="0" t="str">
        <f aca="false">C774</f>
        <v>Préélémentaire</v>
      </c>
      <c r="Q774" s="0" t="str">
        <f aca="false">D774</f>
        <v>Chaudière fioul</v>
      </c>
      <c r="R774" s="0" t="str">
        <f aca="false">E774</f>
        <v>Fioul</v>
      </c>
      <c r="S774" s="0" t="str">
        <f aca="false">F774</f>
        <v>0409860303</v>
      </c>
      <c r="T774" s="0" t="str">
        <f aca="false">G774</f>
        <v>1</v>
      </c>
      <c r="U774" s="0" t="n">
        <f aca="false">L774</f>
        <v>0.597976795330556</v>
      </c>
      <c r="V774" s="0" t="n">
        <f aca="false">K774</f>
        <v>22.5544369754244</v>
      </c>
      <c r="W774" s="0" t="n">
        <f aca="false">J774</f>
        <v>0</v>
      </c>
    </row>
    <row r="775" customFormat="false" ht="12.8" hidden="false" customHeight="false" outlineLevel="0" collapsed="false">
      <c r="A775" s="0" t="s">
        <v>75</v>
      </c>
      <c r="B775" s="0" t="s">
        <v>889</v>
      </c>
      <c r="C775" s="0" t="s">
        <v>929</v>
      </c>
      <c r="D775" s="0" t="s">
        <v>13</v>
      </c>
      <c r="E775" s="0" t="s">
        <v>14</v>
      </c>
      <c r="F775" s="0" t="s">
        <v>933</v>
      </c>
      <c r="G775" s="0" t="s">
        <v>15</v>
      </c>
      <c r="H775" s="0" t="n">
        <v>0.89604830575714</v>
      </c>
      <c r="I775" s="0" t="n">
        <v>9.52552098514948</v>
      </c>
      <c r="J775" s="0" t="n">
        <v>264</v>
      </c>
      <c r="K775" s="0" t="n">
        <f aca="false">I775*SUMIFS(syst_chauffage!$H$3:$H$27,syst_chauffage!$B$3:$B$27,D775,syst_chauffage!$C$3:$C$27,E775)</f>
        <v>19.2376634712972</v>
      </c>
      <c r="L775" s="12" t="n">
        <f aca="false">H775*SUMIFS(syst_chauffage!$K$3:$K$27,syst_chauffage!$B$3:$B$27,D775,syst_chauffage!$C$3:$C$27,E775)</f>
        <v>0.89604830575714</v>
      </c>
      <c r="N775" s="0" t="str">
        <f aca="false">A775</f>
        <v>Enseignement Recherche</v>
      </c>
      <c r="O775" s="0" t="str">
        <f aca="false">B775</f>
        <v>Enseignement primaire</v>
      </c>
      <c r="P775" s="0" t="str">
        <f aca="false">C775</f>
        <v>Préélémentaire</v>
      </c>
      <c r="Q775" s="0" t="str">
        <f aca="false">D775</f>
        <v>Chaudière gaz</v>
      </c>
      <c r="R775" s="0" t="str">
        <f aca="false">E775</f>
        <v>Gaz</v>
      </c>
      <c r="S775" s="0" t="str">
        <f aca="false">F775</f>
        <v>0409860404</v>
      </c>
      <c r="T775" s="0" t="str">
        <f aca="false">G775</f>
        <v>1</v>
      </c>
      <c r="U775" s="0" t="n">
        <f aca="false">L775</f>
        <v>0.89604830575714</v>
      </c>
      <c r="V775" s="0" t="n">
        <f aca="false">K775</f>
        <v>19.2376634712972</v>
      </c>
      <c r="W775" s="0" t="n">
        <f aca="false">J775</f>
        <v>264</v>
      </c>
    </row>
    <row r="776" customFormat="false" ht="12.8" hidden="false" customHeight="false" outlineLevel="0" collapsed="false">
      <c r="A776" s="0" t="s">
        <v>75</v>
      </c>
      <c r="B776" s="0" t="s">
        <v>889</v>
      </c>
      <c r="C776" s="0" t="s">
        <v>929</v>
      </c>
      <c r="D776" s="0" t="s">
        <v>29</v>
      </c>
      <c r="E776" s="0" t="s">
        <v>30</v>
      </c>
      <c r="F776" s="0" t="s">
        <v>934</v>
      </c>
      <c r="G776" s="0" t="s">
        <v>15</v>
      </c>
      <c r="H776" s="0" t="n">
        <v>0.92</v>
      </c>
      <c r="I776" s="0" t="n">
        <v>10.4</v>
      </c>
      <c r="J776" s="0" t="n">
        <v>0</v>
      </c>
      <c r="K776" s="0" t="n">
        <f aca="false">I776*SUMIFS(syst_chauffage!$H$3:$H$27,syst_chauffage!$B$3:$B$27,D776,syst_chauffage!$C$3:$C$27,E776)</f>
        <v>3</v>
      </c>
      <c r="L776" s="12" t="n">
        <f aca="false">H776*SUMIFS(syst_chauffage!$K$3:$K$27,syst_chauffage!$B$3:$B$27,D776,syst_chauffage!$C$3:$C$27,E776)</f>
        <v>0.92</v>
      </c>
      <c r="N776" s="0" t="str">
        <f aca="false">A776</f>
        <v>Enseignement Recherche</v>
      </c>
      <c r="O776" s="0" t="str">
        <f aca="false">B776</f>
        <v>Enseignement primaire</v>
      </c>
      <c r="P776" s="0" t="str">
        <f aca="false">C776</f>
        <v>Préélémentaire</v>
      </c>
      <c r="Q776" s="0" t="str">
        <f aca="false">D776</f>
        <v>Electrique direct</v>
      </c>
      <c r="R776" s="0" t="str">
        <f aca="false">E776</f>
        <v>Electricité</v>
      </c>
      <c r="S776" s="0" t="str">
        <f aca="false">F776</f>
        <v>0409860602</v>
      </c>
      <c r="T776" s="0" t="str">
        <f aca="false">G776</f>
        <v>1</v>
      </c>
      <c r="U776" s="0" t="n">
        <f aca="false">L776</f>
        <v>0.92</v>
      </c>
      <c r="V776" s="0" t="n">
        <f aca="false">K776</f>
        <v>3</v>
      </c>
      <c r="W776" s="0" t="n">
        <f aca="false">J776</f>
        <v>0</v>
      </c>
    </row>
    <row r="777" customFormat="false" ht="12.8" hidden="false" customHeight="false" outlineLevel="0" collapsed="false">
      <c r="A777" s="0" t="s">
        <v>75</v>
      </c>
      <c r="B777" s="0" t="s">
        <v>889</v>
      </c>
      <c r="C777" s="0" t="s">
        <v>929</v>
      </c>
      <c r="D777" s="0" t="s">
        <v>36</v>
      </c>
      <c r="E777" s="0" t="s">
        <v>30</v>
      </c>
      <c r="F777" s="0" t="s">
        <v>935</v>
      </c>
      <c r="G777" s="0" t="s">
        <v>15</v>
      </c>
      <c r="H777" s="0" t="n">
        <v>2.89517134883721</v>
      </c>
      <c r="I777" s="0" t="n">
        <v>62.8593532344733</v>
      </c>
      <c r="J777" s="0" t="n">
        <v>603</v>
      </c>
      <c r="K777" s="0" t="n">
        <f aca="false">I777*SUMIFS(syst_chauffage!$H$3:$H$27,syst_chauffage!$B$3:$B$27,D777,syst_chauffage!$C$3:$C$27,E777)</f>
        <v>38.8884481945241</v>
      </c>
      <c r="L777" s="12" t="n">
        <f aca="false">H777*SUMIFS(syst_chauffage!$K$3:$K$27,syst_chauffage!$B$3:$B$27,D777,syst_chauffage!$C$3:$C$27,E777)</f>
        <v>2.4324955428598</v>
      </c>
      <c r="N777" s="0" t="str">
        <f aca="false">A777</f>
        <v>Enseignement Recherche</v>
      </c>
      <c r="O777" s="0" t="str">
        <f aca="false">B777</f>
        <v>Enseignement primaire</v>
      </c>
      <c r="P777" s="0" t="str">
        <f aca="false">C777</f>
        <v>Préélémentaire</v>
      </c>
      <c r="Q777" s="0" t="str">
        <f aca="false">D777</f>
        <v>PAC</v>
      </c>
      <c r="R777" s="0" t="str">
        <f aca="false">E777</f>
        <v>Electricité</v>
      </c>
      <c r="S777" s="0" t="str">
        <f aca="false">F777</f>
        <v>0409860902</v>
      </c>
      <c r="T777" s="0" t="str">
        <f aca="false">G777</f>
        <v>1</v>
      </c>
      <c r="U777" s="0" t="n">
        <f aca="false">L777</f>
        <v>2.4324955428598</v>
      </c>
      <c r="V777" s="0" t="n">
        <f aca="false">K777</f>
        <v>38.8884481945241</v>
      </c>
      <c r="W777" s="0" t="n">
        <f aca="false">J777</f>
        <v>603</v>
      </c>
    </row>
    <row r="778" customFormat="false" ht="12.8" hidden="false" customHeight="false" outlineLevel="0" collapsed="false">
      <c r="A778" s="0" t="s">
        <v>75</v>
      </c>
      <c r="B778" s="0" t="s">
        <v>889</v>
      </c>
      <c r="C778" s="0" t="s">
        <v>929</v>
      </c>
      <c r="D778" s="0" t="s">
        <v>51</v>
      </c>
      <c r="E778" s="0" t="s">
        <v>57</v>
      </c>
      <c r="F778" s="0" t="s">
        <v>936</v>
      </c>
      <c r="G778" s="0" t="s">
        <v>15</v>
      </c>
      <c r="H778" s="0" t="n">
        <v>0.941319299262179</v>
      </c>
      <c r="I778" s="0" t="n">
        <v>25.753054873428</v>
      </c>
      <c r="J778" s="0" t="n">
        <v>0</v>
      </c>
      <c r="K778" s="0" t="n">
        <f aca="false">I778*SUMIFS(syst_chauffage!$H$3:$H$27,syst_chauffage!$B$3:$B$27,D778,syst_chauffage!$C$3:$C$27,E778)</f>
        <v>54.5669596050374</v>
      </c>
      <c r="L778" s="12" t="n">
        <f aca="false">H778*SUMIFS(syst_chauffage!$K$3:$K$27,syst_chauffage!$B$3:$B$27,D778,syst_chauffage!$C$3:$C$27,E778)</f>
        <v>0.941319299262179</v>
      </c>
      <c r="N778" s="0" t="str">
        <f aca="false">A778</f>
        <v>Enseignement Recherche</v>
      </c>
      <c r="O778" s="0" t="str">
        <f aca="false">B778</f>
        <v>Enseignement primaire</v>
      </c>
      <c r="P778" s="0" t="str">
        <f aca="false">C778</f>
        <v>Préélémentaire</v>
      </c>
      <c r="Q778" s="0" t="str">
        <f aca="false">D778</f>
        <v>Autre système centralisé performant</v>
      </c>
      <c r="R778" s="0" t="str">
        <f aca="false">E778</f>
        <v>Autres</v>
      </c>
      <c r="S778" s="0" t="str">
        <f aca="false">F778</f>
        <v>0409862101</v>
      </c>
      <c r="T778" s="0" t="str">
        <f aca="false">G778</f>
        <v>1</v>
      </c>
      <c r="U778" s="0" t="n">
        <f aca="false">L778</f>
        <v>0.941319299262179</v>
      </c>
      <c r="V778" s="0" t="n">
        <f aca="false">K778</f>
        <v>54.5669596050374</v>
      </c>
      <c r="W778" s="0" t="n">
        <f aca="false">J778</f>
        <v>0</v>
      </c>
    </row>
    <row r="779" customFormat="false" ht="12.8" hidden="false" customHeight="false" outlineLevel="0" collapsed="false">
      <c r="A779" s="0" t="s">
        <v>75</v>
      </c>
      <c r="B779" s="0" t="s">
        <v>889</v>
      </c>
      <c r="C779" s="0" t="s">
        <v>929</v>
      </c>
      <c r="D779" s="0" t="s">
        <v>51</v>
      </c>
      <c r="E779" s="0" t="s">
        <v>58</v>
      </c>
      <c r="F779" s="0" t="s">
        <v>937</v>
      </c>
      <c r="G779" s="0" t="s">
        <v>15</v>
      </c>
      <c r="H779" s="0" t="n">
        <v>1.08165577516398</v>
      </c>
      <c r="I779" s="0" t="n">
        <v>28.5358910832787</v>
      </c>
      <c r="J779" s="0" t="n">
        <v>680</v>
      </c>
      <c r="K779" s="0" t="n">
        <f aca="false">I779*SUMIFS(syst_chauffage!$H$3:$H$27,syst_chauffage!$B$3:$B$27,D779,syst_chauffage!$C$3:$C$27,E779)</f>
        <v>60.8955775023545</v>
      </c>
      <c r="L779" s="12" t="n">
        <f aca="false">H779*SUMIFS(syst_chauffage!$K$3:$K$27,syst_chauffage!$B$3:$B$27,D779,syst_chauffage!$C$3:$C$27,E779)</f>
        <v>1.08165577516398</v>
      </c>
      <c r="N779" s="0" t="str">
        <f aca="false">A779</f>
        <v>Enseignement Recherche</v>
      </c>
      <c r="O779" s="0" t="str">
        <f aca="false">B779</f>
        <v>Enseignement primaire</v>
      </c>
      <c r="P779" s="0" t="str">
        <f aca="false">C779</f>
        <v>Préélémentaire</v>
      </c>
      <c r="Q779" s="0" t="str">
        <f aca="false">D779</f>
        <v>Autre système centralisé performant</v>
      </c>
      <c r="R779" s="0" t="str">
        <f aca="false">E779</f>
        <v>Urbain</v>
      </c>
      <c r="S779" s="0" t="str">
        <f aca="false">F779</f>
        <v>0409862106</v>
      </c>
      <c r="T779" s="0" t="str">
        <f aca="false">G779</f>
        <v>1</v>
      </c>
      <c r="U779" s="0" t="n">
        <f aca="false">L779</f>
        <v>1.08165577516398</v>
      </c>
      <c r="V779" s="0" t="n">
        <f aca="false">K779</f>
        <v>60.8955775023545</v>
      </c>
      <c r="W779" s="0" t="n">
        <f aca="false">J779</f>
        <v>680</v>
      </c>
    </row>
    <row r="780" customFormat="false" ht="12.8" hidden="false" customHeight="false" outlineLevel="0" collapsed="false">
      <c r="A780" s="0" t="s">
        <v>75</v>
      </c>
      <c r="B780" s="0" t="s">
        <v>889</v>
      </c>
      <c r="C780" s="0" t="s">
        <v>929</v>
      </c>
      <c r="D780" s="0" t="s">
        <v>27</v>
      </c>
      <c r="E780" s="0" t="s">
        <v>23</v>
      </c>
      <c r="F780" s="0" t="s">
        <v>938</v>
      </c>
      <c r="G780" s="0" t="s">
        <v>15</v>
      </c>
      <c r="H780" s="0" t="n">
        <v>0.760180594165539</v>
      </c>
      <c r="I780" s="0" t="n">
        <v>15.2471192636247</v>
      </c>
      <c r="J780" s="0" t="n">
        <v>608</v>
      </c>
      <c r="K780" s="0" t="n">
        <f aca="false">I780*SUMIFS(syst_chauffage!$H$3:$H$27,syst_chauffage!$B$3:$B$27,D780,syst_chauffage!$C$3:$C$27,E780)</f>
        <v>39.099760553011</v>
      </c>
      <c r="L780" s="12" t="n">
        <f aca="false">H780*SUMIFS(syst_chauffage!$K$3:$K$27,syst_chauffage!$B$3:$B$27,D780,syst_chauffage!$C$3:$C$27,E780)</f>
        <v>0.760180594165539</v>
      </c>
      <c r="N780" s="0" t="str">
        <f aca="false">A780</f>
        <v>Enseignement Recherche</v>
      </c>
      <c r="O780" s="0" t="str">
        <f aca="false">B780</f>
        <v>Enseignement primaire</v>
      </c>
      <c r="P780" s="0" t="str">
        <f aca="false">C780</f>
        <v>Préélémentaire</v>
      </c>
      <c r="Q780" s="0" t="str">
        <f aca="false">D780</f>
        <v>Chaudière condensation fioul</v>
      </c>
      <c r="R780" s="0" t="str">
        <f aca="false">E780</f>
        <v>Fioul</v>
      </c>
      <c r="S780" s="0" t="str">
        <f aca="false">F780</f>
        <v>0409862303</v>
      </c>
      <c r="T780" s="0" t="str">
        <f aca="false">G780</f>
        <v>1</v>
      </c>
      <c r="U780" s="0" t="n">
        <f aca="false">L780</f>
        <v>0.760180594165539</v>
      </c>
      <c r="V780" s="0" t="n">
        <f aca="false">K780</f>
        <v>39.099760553011</v>
      </c>
      <c r="W780" s="0" t="n">
        <f aca="false">J780</f>
        <v>608</v>
      </c>
    </row>
    <row r="781" customFormat="false" ht="12.8" hidden="false" customHeight="false" outlineLevel="0" collapsed="false">
      <c r="A781" s="0" t="s">
        <v>75</v>
      </c>
      <c r="B781" s="0" t="s">
        <v>889</v>
      </c>
      <c r="C781" s="0" t="s">
        <v>929</v>
      </c>
      <c r="D781" s="0" t="s">
        <v>18</v>
      </c>
      <c r="E781" s="0" t="s">
        <v>14</v>
      </c>
      <c r="F781" s="0" t="s">
        <v>939</v>
      </c>
      <c r="G781" s="0" t="s">
        <v>15</v>
      </c>
      <c r="H781" s="0" t="n">
        <v>0.986495619265336</v>
      </c>
      <c r="I781" s="0" t="n">
        <v>11.3399059347018</v>
      </c>
      <c r="J781" s="0" t="n">
        <v>608</v>
      </c>
      <c r="K781" s="0" t="n">
        <f aca="false">I781*SUMIFS(syst_chauffage!$H$3:$H$27,syst_chauffage!$B$3:$B$27,D781,syst_chauffage!$C$3:$C$27,E781)</f>
        <v>30.9004376554972</v>
      </c>
      <c r="L781" s="12" t="n">
        <f aca="false">H781*SUMIFS(syst_chauffage!$K$3:$K$27,syst_chauffage!$B$3:$B$27,D781,syst_chauffage!$C$3:$C$27,E781)</f>
        <v>0.958328101648454</v>
      </c>
      <c r="N781" s="0" t="str">
        <f aca="false">A781</f>
        <v>Enseignement Recherche</v>
      </c>
      <c r="O781" s="0" t="str">
        <f aca="false">B781</f>
        <v>Enseignement primaire</v>
      </c>
      <c r="P781" s="0" t="str">
        <f aca="false">C781</f>
        <v>Préélémentaire</v>
      </c>
      <c r="Q781" s="0" t="str">
        <f aca="false">D781</f>
        <v>Chaudière condensation gaz</v>
      </c>
      <c r="R781" s="0" t="str">
        <f aca="false">E781</f>
        <v>Gaz</v>
      </c>
      <c r="S781" s="0" t="str">
        <f aca="false">F781</f>
        <v>0409862404</v>
      </c>
      <c r="T781" s="0" t="str">
        <f aca="false">G781</f>
        <v>1</v>
      </c>
      <c r="U781" s="0" t="n">
        <f aca="false">L781</f>
        <v>0.958328101648454</v>
      </c>
      <c r="V781" s="0" t="n">
        <f aca="false">K781</f>
        <v>30.9004376554972</v>
      </c>
      <c r="W781" s="0" t="n">
        <f aca="false">J781</f>
        <v>608</v>
      </c>
    </row>
    <row r="782" customFormat="false" ht="12.8" hidden="false" customHeight="false" outlineLevel="0" collapsed="false">
      <c r="A782" s="0" t="s">
        <v>75</v>
      </c>
      <c r="B782" s="0" t="s">
        <v>889</v>
      </c>
      <c r="C782" s="0" t="s">
        <v>929</v>
      </c>
      <c r="D782" s="0" t="s">
        <v>32</v>
      </c>
      <c r="E782" s="0" t="s">
        <v>30</v>
      </c>
      <c r="F782" s="0" t="s">
        <v>940</v>
      </c>
      <c r="G782" s="0" t="s">
        <v>15</v>
      </c>
      <c r="H782" s="0" t="n">
        <v>1</v>
      </c>
      <c r="I782" s="0" t="n">
        <v>12</v>
      </c>
      <c r="J782" s="0" t="n">
        <v>0</v>
      </c>
      <c r="K782" s="0" t="n">
        <f aca="false">I782*SUMIFS(syst_chauffage!$H$3:$H$27,syst_chauffage!$B$3:$B$27,D782,syst_chauffage!$C$3:$C$27,E782)</f>
        <v>12</v>
      </c>
      <c r="L782" s="12" t="n">
        <f aca="false">H782*SUMIFS(syst_chauffage!$K$3:$K$27,syst_chauffage!$B$3:$B$27,D782,syst_chauffage!$C$3:$C$27,E782)</f>
        <v>1</v>
      </c>
      <c r="N782" s="0" t="str">
        <f aca="false">A782</f>
        <v>Enseignement Recherche</v>
      </c>
      <c r="O782" s="0" t="str">
        <f aca="false">B782</f>
        <v>Enseignement primaire</v>
      </c>
      <c r="P782" s="0" t="str">
        <f aca="false">C782</f>
        <v>Préélémentaire</v>
      </c>
      <c r="Q782" s="0" t="str">
        <f aca="false">D782</f>
        <v>Electrique direct performant</v>
      </c>
      <c r="R782" s="0" t="str">
        <f aca="false">E782</f>
        <v>Electricité</v>
      </c>
      <c r="S782" s="0" t="str">
        <f aca="false">F782</f>
        <v>0409862602</v>
      </c>
      <c r="T782" s="0" t="str">
        <f aca="false">G782</f>
        <v>1</v>
      </c>
      <c r="U782" s="0" t="n">
        <f aca="false">L782</f>
        <v>1</v>
      </c>
      <c r="V782" s="0" t="n">
        <f aca="false">K782</f>
        <v>12</v>
      </c>
      <c r="W782" s="0" t="n">
        <f aca="false">J782</f>
        <v>0</v>
      </c>
    </row>
    <row r="783" customFormat="false" ht="12.8" hidden="false" customHeight="false" outlineLevel="0" collapsed="false">
      <c r="A783" s="0" t="s">
        <v>75</v>
      </c>
      <c r="B783" s="0" t="s">
        <v>889</v>
      </c>
      <c r="C783" s="0" t="s">
        <v>929</v>
      </c>
      <c r="D783" s="0" t="s">
        <v>38</v>
      </c>
      <c r="E783" s="0" t="s">
        <v>30</v>
      </c>
      <c r="F783" s="0" t="s">
        <v>941</v>
      </c>
      <c r="G783" s="0" t="s">
        <v>15</v>
      </c>
      <c r="H783" s="0" t="n">
        <v>3.34058232558139</v>
      </c>
      <c r="I783" s="0" t="n">
        <v>74.832563374373</v>
      </c>
      <c r="J783" s="0" t="n">
        <v>648</v>
      </c>
      <c r="K783" s="0" t="n">
        <f aca="false">I783*SUMIFS(syst_chauffage!$H$3:$H$27,syst_chauffage!$B$3:$B$27,D783,syst_chauffage!$C$3:$C$27,E783)</f>
        <v>75.6402912456535</v>
      </c>
      <c r="L783" s="12" t="n">
        <f aca="false">H783*SUMIFS(syst_chauffage!$K$3:$K$27,syst_chauffage!$B$3:$B$27,D783,syst_chauffage!$C$3:$C$27,E783)</f>
        <v>2.98853732681761</v>
      </c>
      <c r="N783" s="0" t="str">
        <f aca="false">A783</f>
        <v>Enseignement Recherche</v>
      </c>
      <c r="O783" s="0" t="str">
        <f aca="false">B783</f>
        <v>Enseignement primaire</v>
      </c>
      <c r="P783" s="0" t="str">
        <f aca="false">C783</f>
        <v>Préélémentaire</v>
      </c>
      <c r="Q783" s="0" t="str">
        <f aca="false">D783</f>
        <v>PAC performant</v>
      </c>
      <c r="R783" s="0" t="str">
        <f aca="false">E783</f>
        <v>Electricité</v>
      </c>
      <c r="S783" s="0" t="str">
        <f aca="false">F783</f>
        <v>0409862902</v>
      </c>
      <c r="T783" s="0" t="str">
        <f aca="false">G783</f>
        <v>1</v>
      </c>
      <c r="U783" s="0" t="n">
        <f aca="false">L783</f>
        <v>2.98853732681761</v>
      </c>
      <c r="V783" s="0" t="n">
        <f aca="false">K783</f>
        <v>75.6402912456535</v>
      </c>
      <c r="W783" s="0" t="n">
        <f aca="false">J783</f>
        <v>648</v>
      </c>
    </row>
    <row r="784" customFormat="false" ht="12.8" hidden="false" customHeight="false" outlineLevel="0" collapsed="false">
      <c r="A784" s="0" t="s">
        <v>75</v>
      </c>
      <c r="B784" s="0" t="s">
        <v>942</v>
      </c>
      <c r="C784" s="0" t="s">
        <v>943</v>
      </c>
      <c r="D784" s="0" t="s">
        <v>19</v>
      </c>
      <c r="E784" s="0" t="s">
        <v>57</v>
      </c>
      <c r="F784" s="0" t="s">
        <v>944</v>
      </c>
      <c r="G784" s="0" t="s">
        <v>15</v>
      </c>
      <c r="H784" s="0" t="n">
        <v>0.877991717485576</v>
      </c>
      <c r="I784" s="0" t="n">
        <v>44.6426161362648</v>
      </c>
      <c r="J784" s="0" t="n">
        <v>0</v>
      </c>
      <c r="K784" s="0" t="n">
        <f aca="false">I784*SUMIFS(syst_chauffage!$H$3:$H$27,syst_chauffage!$B$3:$B$27,D784,syst_chauffage!$C$3:$C$27,E784)</f>
        <v>62.1638016229423</v>
      </c>
      <c r="L784" s="12" t="n">
        <f aca="false">H784*SUMIFS(syst_chauffage!$K$3:$K$27,syst_chauffage!$B$3:$B$27,D784,syst_chauffage!$C$3:$C$27,E784)</f>
        <v>0.877991717485576</v>
      </c>
      <c r="N784" s="0" t="str">
        <f aca="false">A784</f>
        <v>Enseignement Recherche</v>
      </c>
      <c r="O784" s="0" t="str">
        <f aca="false">B784</f>
        <v>Enseignement secondaire</v>
      </c>
      <c r="P784" s="0" t="str">
        <f aca="false">C784</f>
        <v>Cantine collége</v>
      </c>
      <c r="Q784" s="0" t="str">
        <f aca="false">D784</f>
        <v>Autre système centralisé</v>
      </c>
      <c r="R784" s="0" t="str">
        <f aca="false">E784</f>
        <v>Autres</v>
      </c>
      <c r="S784" s="0" t="str">
        <f aca="false">F784</f>
        <v>0410020101</v>
      </c>
      <c r="T784" s="0" t="str">
        <f aca="false">G784</f>
        <v>1</v>
      </c>
      <c r="U784" s="0" t="n">
        <f aca="false">L784</f>
        <v>0.877991717485576</v>
      </c>
      <c r="V784" s="0" t="n">
        <f aca="false">K784</f>
        <v>62.1638016229423</v>
      </c>
      <c r="W784" s="0" t="n">
        <f aca="false">J784</f>
        <v>0</v>
      </c>
    </row>
    <row r="785" customFormat="false" ht="12.8" hidden="false" customHeight="false" outlineLevel="0" collapsed="false">
      <c r="A785" s="0" t="s">
        <v>75</v>
      </c>
      <c r="B785" s="0" t="s">
        <v>942</v>
      </c>
      <c r="C785" s="0" t="s">
        <v>943</v>
      </c>
      <c r="D785" s="0" t="s">
        <v>19</v>
      </c>
      <c r="E785" s="0" t="s">
        <v>58</v>
      </c>
      <c r="F785" s="0" t="s">
        <v>945</v>
      </c>
      <c r="G785" s="0" t="s">
        <v>15</v>
      </c>
      <c r="H785" s="0" t="n">
        <v>0.876279146061918</v>
      </c>
      <c r="I785" s="0" t="n">
        <v>44.1643831846646</v>
      </c>
      <c r="J785" s="0" t="n">
        <v>680</v>
      </c>
      <c r="K785" s="0" t="n">
        <f aca="false">I785*SUMIFS(syst_chauffage!$H$3:$H$27,syst_chauffage!$B$3:$B$27,D785,syst_chauffage!$C$3:$C$27,E785)</f>
        <v>72.6481840183142</v>
      </c>
      <c r="L785" s="12" t="n">
        <f aca="false">H785*SUMIFS(syst_chauffage!$K$3:$K$27,syst_chauffage!$B$3:$B$27,D785,syst_chauffage!$C$3:$C$27,E785)</f>
        <v>0.876279146061918</v>
      </c>
      <c r="N785" s="0" t="str">
        <f aca="false">A785</f>
        <v>Enseignement Recherche</v>
      </c>
      <c r="O785" s="0" t="str">
        <f aca="false">B785</f>
        <v>Enseignement secondaire</v>
      </c>
      <c r="P785" s="0" t="str">
        <f aca="false">C785</f>
        <v>Cantine collége</v>
      </c>
      <c r="Q785" s="0" t="str">
        <f aca="false">D785</f>
        <v>Autre système centralisé</v>
      </c>
      <c r="R785" s="0" t="str">
        <f aca="false">E785</f>
        <v>Urbain</v>
      </c>
      <c r="S785" s="0" t="str">
        <f aca="false">F785</f>
        <v>0410020106</v>
      </c>
      <c r="T785" s="0" t="str">
        <f aca="false">G785</f>
        <v>1</v>
      </c>
      <c r="U785" s="0" t="n">
        <f aca="false">L785</f>
        <v>0.876279146061918</v>
      </c>
      <c r="V785" s="0" t="n">
        <f aca="false">K785</f>
        <v>72.6481840183142</v>
      </c>
      <c r="W785" s="0" t="n">
        <f aca="false">J785</f>
        <v>680</v>
      </c>
    </row>
    <row r="786" customFormat="false" ht="12.8" hidden="false" customHeight="false" outlineLevel="0" collapsed="false">
      <c r="A786" s="0" t="s">
        <v>75</v>
      </c>
      <c r="B786" s="0" t="s">
        <v>942</v>
      </c>
      <c r="C786" s="0" t="s">
        <v>943</v>
      </c>
      <c r="D786" s="0" t="s">
        <v>22</v>
      </c>
      <c r="E786" s="0" t="s">
        <v>23</v>
      </c>
      <c r="F786" s="0" t="s">
        <v>946</v>
      </c>
      <c r="G786" s="0" t="s">
        <v>15</v>
      </c>
      <c r="H786" s="0" t="n">
        <v>0.737276685938635</v>
      </c>
      <c r="I786" s="0" t="n">
        <v>28.9541021331913</v>
      </c>
      <c r="J786" s="0" t="n">
        <v>0</v>
      </c>
      <c r="K786" s="0" t="n">
        <f aca="false">I786*SUMIFS(syst_chauffage!$H$3:$H$27,syst_chauffage!$B$3:$B$27,D786,syst_chauffage!$C$3:$C$27,E786)</f>
        <v>50.9888255620041</v>
      </c>
      <c r="L786" s="12" t="n">
        <f aca="false">H786*SUMIFS(syst_chauffage!$K$3:$K$27,syst_chauffage!$B$3:$B$27,D786,syst_chauffage!$C$3:$C$27,E786)</f>
        <v>0.737276685938635</v>
      </c>
      <c r="N786" s="0" t="str">
        <f aca="false">A786</f>
        <v>Enseignement Recherche</v>
      </c>
      <c r="O786" s="0" t="str">
        <f aca="false">B786</f>
        <v>Enseignement secondaire</v>
      </c>
      <c r="P786" s="0" t="str">
        <f aca="false">C786</f>
        <v>Cantine collége</v>
      </c>
      <c r="Q786" s="0" t="str">
        <f aca="false">D786</f>
        <v>Chaudière fioul</v>
      </c>
      <c r="R786" s="0" t="str">
        <f aca="false">E786</f>
        <v>Fioul</v>
      </c>
      <c r="S786" s="0" t="str">
        <f aca="false">F786</f>
        <v>0410020303</v>
      </c>
      <c r="T786" s="0" t="str">
        <f aca="false">G786</f>
        <v>1</v>
      </c>
      <c r="U786" s="0" t="n">
        <f aca="false">L786</f>
        <v>0.737276685938635</v>
      </c>
      <c r="V786" s="0" t="n">
        <f aca="false">K786</f>
        <v>50.9888255620041</v>
      </c>
      <c r="W786" s="0" t="n">
        <f aca="false">J786</f>
        <v>0</v>
      </c>
    </row>
    <row r="787" customFormat="false" ht="12.8" hidden="false" customHeight="false" outlineLevel="0" collapsed="false">
      <c r="A787" s="0" t="s">
        <v>75</v>
      </c>
      <c r="B787" s="0" t="s">
        <v>942</v>
      </c>
      <c r="C787" s="0" t="s">
        <v>943</v>
      </c>
      <c r="D787" s="0" t="s">
        <v>13</v>
      </c>
      <c r="E787" s="0" t="s">
        <v>14</v>
      </c>
      <c r="F787" s="0" t="s">
        <v>947</v>
      </c>
      <c r="G787" s="0" t="s">
        <v>15</v>
      </c>
      <c r="H787" s="0" t="n">
        <v>0.87571995905867</v>
      </c>
      <c r="I787" s="0" t="n">
        <v>20.9088975872043</v>
      </c>
      <c r="J787" s="0" t="n">
        <v>264</v>
      </c>
      <c r="K787" s="0" t="n">
        <f aca="false">I787*SUMIFS(syst_chauffage!$H$3:$H$27,syst_chauffage!$B$3:$B$27,D787,syst_chauffage!$C$3:$C$27,E787)</f>
        <v>42.227436794854</v>
      </c>
      <c r="L787" s="12" t="n">
        <f aca="false">H787*SUMIFS(syst_chauffage!$K$3:$K$27,syst_chauffage!$B$3:$B$27,D787,syst_chauffage!$C$3:$C$27,E787)</f>
        <v>0.87571995905867</v>
      </c>
      <c r="N787" s="0" t="str">
        <f aca="false">A787</f>
        <v>Enseignement Recherche</v>
      </c>
      <c r="O787" s="0" t="str">
        <f aca="false">B787</f>
        <v>Enseignement secondaire</v>
      </c>
      <c r="P787" s="0" t="str">
        <f aca="false">C787</f>
        <v>Cantine collége</v>
      </c>
      <c r="Q787" s="0" t="str">
        <f aca="false">D787</f>
        <v>Chaudière gaz</v>
      </c>
      <c r="R787" s="0" t="str">
        <f aca="false">E787</f>
        <v>Gaz</v>
      </c>
      <c r="S787" s="0" t="str">
        <f aca="false">F787</f>
        <v>0410020404</v>
      </c>
      <c r="T787" s="0" t="str">
        <f aca="false">G787</f>
        <v>1</v>
      </c>
      <c r="U787" s="0" t="n">
        <f aca="false">L787</f>
        <v>0.87571995905867</v>
      </c>
      <c r="V787" s="0" t="n">
        <f aca="false">K787</f>
        <v>42.227436794854</v>
      </c>
      <c r="W787" s="0" t="n">
        <f aca="false">J787</f>
        <v>264</v>
      </c>
    </row>
    <row r="788" customFormat="false" ht="12.8" hidden="false" customHeight="false" outlineLevel="0" collapsed="false">
      <c r="A788" s="0" t="s">
        <v>75</v>
      </c>
      <c r="B788" s="0" t="s">
        <v>942</v>
      </c>
      <c r="C788" s="0" t="s">
        <v>943</v>
      </c>
      <c r="D788" s="0" t="s">
        <v>29</v>
      </c>
      <c r="E788" s="0" t="s">
        <v>30</v>
      </c>
      <c r="F788" s="0" t="s">
        <v>948</v>
      </c>
      <c r="G788" s="0" t="s">
        <v>15</v>
      </c>
      <c r="H788" s="0" t="n">
        <v>0.92</v>
      </c>
      <c r="I788" s="0" t="n">
        <v>10.4</v>
      </c>
      <c r="J788" s="0" t="n">
        <v>0</v>
      </c>
      <c r="K788" s="0" t="n">
        <f aca="false">I788*SUMIFS(syst_chauffage!$H$3:$H$27,syst_chauffage!$B$3:$B$27,D788,syst_chauffage!$C$3:$C$27,E788)</f>
        <v>3</v>
      </c>
      <c r="L788" s="12" t="n">
        <f aca="false">H788*SUMIFS(syst_chauffage!$K$3:$K$27,syst_chauffage!$B$3:$B$27,D788,syst_chauffage!$C$3:$C$27,E788)</f>
        <v>0.92</v>
      </c>
      <c r="N788" s="0" t="str">
        <f aca="false">A788</f>
        <v>Enseignement Recherche</v>
      </c>
      <c r="O788" s="0" t="str">
        <f aca="false">B788</f>
        <v>Enseignement secondaire</v>
      </c>
      <c r="P788" s="0" t="str">
        <f aca="false">C788</f>
        <v>Cantine collége</v>
      </c>
      <c r="Q788" s="0" t="str">
        <f aca="false">D788</f>
        <v>Electrique direct</v>
      </c>
      <c r="R788" s="0" t="str">
        <f aca="false">E788</f>
        <v>Electricité</v>
      </c>
      <c r="S788" s="0" t="str">
        <f aca="false">F788</f>
        <v>0410020602</v>
      </c>
      <c r="T788" s="0" t="str">
        <f aca="false">G788</f>
        <v>1</v>
      </c>
      <c r="U788" s="0" t="n">
        <f aca="false">L788</f>
        <v>0.92</v>
      </c>
      <c r="V788" s="0" t="n">
        <f aca="false">K788</f>
        <v>3</v>
      </c>
      <c r="W788" s="0" t="n">
        <f aca="false">J788</f>
        <v>0</v>
      </c>
    </row>
    <row r="789" customFormat="false" ht="12.8" hidden="false" customHeight="false" outlineLevel="0" collapsed="false">
      <c r="A789" s="0" t="s">
        <v>75</v>
      </c>
      <c r="B789" s="0" t="s">
        <v>942</v>
      </c>
      <c r="C789" s="0" t="s">
        <v>943</v>
      </c>
      <c r="D789" s="0" t="s">
        <v>36</v>
      </c>
      <c r="E789" s="0" t="s">
        <v>30</v>
      </c>
      <c r="F789" s="0" t="s">
        <v>949</v>
      </c>
      <c r="G789" s="0" t="s">
        <v>15</v>
      </c>
      <c r="H789" s="0" t="n">
        <v>2.89517134883721</v>
      </c>
      <c r="I789" s="0" t="n">
        <v>124.112232360534</v>
      </c>
      <c r="J789" s="0" t="n">
        <v>603</v>
      </c>
      <c r="K789" s="0" t="n">
        <f aca="false">I789*SUMIFS(syst_chauffage!$H$3:$H$27,syst_chauffage!$B$3:$B$27,D789,syst_chauffage!$C$3:$C$27,E789)</f>
        <v>76.7830381654707</v>
      </c>
      <c r="L789" s="12" t="n">
        <f aca="false">H789*SUMIFS(syst_chauffage!$K$3:$K$27,syst_chauffage!$B$3:$B$27,D789,syst_chauffage!$C$3:$C$27,E789)</f>
        <v>2.4324955428598</v>
      </c>
      <c r="N789" s="0" t="str">
        <f aca="false">A789</f>
        <v>Enseignement Recherche</v>
      </c>
      <c r="O789" s="0" t="str">
        <f aca="false">B789</f>
        <v>Enseignement secondaire</v>
      </c>
      <c r="P789" s="0" t="str">
        <f aca="false">C789</f>
        <v>Cantine collége</v>
      </c>
      <c r="Q789" s="0" t="str">
        <f aca="false">D789</f>
        <v>PAC</v>
      </c>
      <c r="R789" s="0" t="str">
        <f aca="false">E789</f>
        <v>Electricité</v>
      </c>
      <c r="S789" s="0" t="str">
        <f aca="false">F789</f>
        <v>0410020902</v>
      </c>
      <c r="T789" s="0" t="str">
        <f aca="false">G789</f>
        <v>1</v>
      </c>
      <c r="U789" s="0" t="n">
        <f aca="false">L789</f>
        <v>2.4324955428598</v>
      </c>
      <c r="V789" s="0" t="n">
        <f aca="false">K789</f>
        <v>76.7830381654707</v>
      </c>
      <c r="W789" s="0" t="n">
        <f aca="false">J789</f>
        <v>603</v>
      </c>
    </row>
    <row r="790" customFormat="false" ht="12.8" hidden="false" customHeight="false" outlineLevel="0" collapsed="false">
      <c r="A790" s="0" t="s">
        <v>75</v>
      </c>
      <c r="B790" s="0" t="s">
        <v>942</v>
      </c>
      <c r="C790" s="0" t="s">
        <v>943</v>
      </c>
      <c r="D790" s="0" t="s">
        <v>51</v>
      </c>
      <c r="E790" s="0" t="s">
        <v>57</v>
      </c>
      <c r="F790" s="0" t="s">
        <v>950</v>
      </c>
      <c r="G790" s="0" t="s">
        <v>15</v>
      </c>
      <c r="H790" s="0" t="n">
        <v>1.01306736632951</v>
      </c>
      <c r="I790" s="0" t="n">
        <v>53.1459715907915</v>
      </c>
      <c r="J790" s="0" t="n">
        <v>0</v>
      </c>
      <c r="K790" s="0" t="n">
        <f aca="false">I790*SUMIFS(syst_chauffage!$H$3:$H$27,syst_chauffage!$B$3:$B$27,D790,syst_chauffage!$C$3:$C$27,E790)</f>
        <v>112.608546800303</v>
      </c>
      <c r="L790" s="12" t="n">
        <f aca="false">H790*SUMIFS(syst_chauffage!$K$3:$K$27,syst_chauffage!$B$3:$B$27,D790,syst_chauffage!$C$3:$C$27,E790)</f>
        <v>1.01306736632951</v>
      </c>
      <c r="N790" s="0" t="str">
        <f aca="false">A790</f>
        <v>Enseignement Recherche</v>
      </c>
      <c r="O790" s="0" t="str">
        <f aca="false">B790</f>
        <v>Enseignement secondaire</v>
      </c>
      <c r="P790" s="0" t="str">
        <f aca="false">C790</f>
        <v>Cantine collége</v>
      </c>
      <c r="Q790" s="0" t="str">
        <f aca="false">D790</f>
        <v>Autre système centralisé performant</v>
      </c>
      <c r="R790" s="0" t="str">
        <f aca="false">E790</f>
        <v>Autres</v>
      </c>
      <c r="S790" s="0" t="str">
        <f aca="false">F790</f>
        <v>0410022101</v>
      </c>
      <c r="T790" s="0" t="str">
        <f aca="false">G790</f>
        <v>1</v>
      </c>
      <c r="U790" s="0" t="n">
        <f aca="false">L790</f>
        <v>1.01306736632951</v>
      </c>
      <c r="V790" s="0" t="n">
        <f aca="false">K790</f>
        <v>112.608546800303</v>
      </c>
      <c r="W790" s="0" t="n">
        <f aca="false">J790</f>
        <v>0</v>
      </c>
    </row>
    <row r="791" customFormat="false" ht="12.8" hidden="false" customHeight="false" outlineLevel="0" collapsed="false">
      <c r="A791" s="0" t="s">
        <v>75</v>
      </c>
      <c r="B791" s="0" t="s">
        <v>942</v>
      </c>
      <c r="C791" s="0" t="s">
        <v>943</v>
      </c>
      <c r="D791" s="0" t="s">
        <v>51</v>
      </c>
      <c r="E791" s="0" t="s">
        <v>58</v>
      </c>
      <c r="F791" s="0" t="s">
        <v>951</v>
      </c>
      <c r="G791" s="0" t="s">
        <v>15</v>
      </c>
      <c r="H791" s="0" t="n">
        <v>1.01109132237914</v>
      </c>
      <c r="I791" s="0" t="n">
        <v>52.5766466484102</v>
      </c>
      <c r="J791" s="0" t="n">
        <v>680</v>
      </c>
      <c r="K791" s="0" t="n">
        <f aca="false">I791*SUMIFS(syst_chauffage!$H$3:$H$27,syst_chauffage!$B$3:$B$27,D791,syst_chauffage!$C$3:$C$27,E791)</f>
        <v>112.198538025269</v>
      </c>
      <c r="L791" s="12" t="n">
        <f aca="false">H791*SUMIFS(syst_chauffage!$K$3:$K$27,syst_chauffage!$B$3:$B$27,D791,syst_chauffage!$C$3:$C$27,E791)</f>
        <v>1.01109132237914</v>
      </c>
      <c r="N791" s="0" t="str">
        <f aca="false">A791</f>
        <v>Enseignement Recherche</v>
      </c>
      <c r="O791" s="0" t="str">
        <f aca="false">B791</f>
        <v>Enseignement secondaire</v>
      </c>
      <c r="P791" s="0" t="str">
        <f aca="false">C791</f>
        <v>Cantine collége</v>
      </c>
      <c r="Q791" s="0" t="str">
        <f aca="false">D791</f>
        <v>Autre système centralisé performant</v>
      </c>
      <c r="R791" s="0" t="str">
        <f aca="false">E791</f>
        <v>Urbain</v>
      </c>
      <c r="S791" s="0" t="str">
        <f aca="false">F791</f>
        <v>0410022106</v>
      </c>
      <c r="T791" s="0" t="str">
        <f aca="false">G791</f>
        <v>1</v>
      </c>
      <c r="U791" s="0" t="n">
        <f aca="false">L791</f>
        <v>1.01109132237914</v>
      </c>
      <c r="V791" s="0" t="n">
        <f aca="false">K791</f>
        <v>112.198538025269</v>
      </c>
      <c r="W791" s="0" t="n">
        <f aca="false">J791</f>
        <v>680</v>
      </c>
    </row>
    <row r="792" customFormat="false" ht="12.8" hidden="false" customHeight="false" outlineLevel="0" collapsed="false">
      <c r="A792" s="0" t="s">
        <v>75</v>
      </c>
      <c r="B792" s="0" t="s">
        <v>942</v>
      </c>
      <c r="C792" s="0" t="s">
        <v>943</v>
      </c>
      <c r="D792" s="0" t="s">
        <v>27</v>
      </c>
      <c r="E792" s="0" t="s">
        <v>23</v>
      </c>
      <c r="F792" s="0" t="s">
        <v>952</v>
      </c>
      <c r="G792" s="0" t="s">
        <v>15</v>
      </c>
      <c r="H792" s="0" t="n">
        <v>0.760067864745672</v>
      </c>
      <c r="I792" s="0" t="n">
        <v>34.4691692061801</v>
      </c>
      <c r="J792" s="0" t="n">
        <v>608</v>
      </c>
      <c r="K792" s="0" t="n">
        <f aca="false">I792*SUMIFS(syst_chauffage!$H$3:$H$27,syst_chauffage!$B$3:$B$27,D792,syst_chauffage!$C$3:$C$27,E792)</f>
        <v>88.392845830109</v>
      </c>
      <c r="L792" s="12" t="n">
        <f aca="false">H792*SUMIFS(syst_chauffage!$K$3:$K$27,syst_chauffage!$B$3:$B$27,D792,syst_chauffage!$C$3:$C$27,E792)</f>
        <v>0.760067864745672</v>
      </c>
      <c r="N792" s="0" t="str">
        <f aca="false">A792</f>
        <v>Enseignement Recherche</v>
      </c>
      <c r="O792" s="0" t="str">
        <f aca="false">B792</f>
        <v>Enseignement secondaire</v>
      </c>
      <c r="P792" s="0" t="str">
        <f aca="false">C792</f>
        <v>Cantine collége</v>
      </c>
      <c r="Q792" s="0" t="str">
        <f aca="false">D792</f>
        <v>Chaudière condensation fioul</v>
      </c>
      <c r="R792" s="0" t="str">
        <f aca="false">E792</f>
        <v>Fioul</v>
      </c>
      <c r="S792" s="0" t="str">
        <f aca="false">F792</f>
        <v>0410022303</v>
      </c>
      <c r="T792" s="0" t="str">
        <f aca="false">G792</f>
        <v>1</v>
      </c>
      <c r="U792" s="0" t="n">
        <f aca="false">L792</f>
        <v>0.760067864745672</v>
      </c>
      <c r="V792" s="0" t="n">
        <f aca="false">K792</f>
        <v>88.392845830109</v>
      </c>
      <c r="W792" s="0" t="n">
        <f aca="false">J792</f>
        <v>608</v>
      </c>
    </row>
    <row r="793" customFormat="false" ht="12.8" hidden="false" customHeight="false" outlineLevel="0" collapsed="false">
      <c r="A793" s="0" t="s">
        <v>75</v>
      </c>
      <c r="B793" s="0" t="s">
        <v>942</v>
      </c>
      <c r="C793" s="0" t="s">
        <v>943</v>
      </c>
      <c r="D793" s="0" t="s">
        <v>18</v>
      </c>
      <c r="E793" s="0" t="s">
        <v>14</v>
      </c>
      <c r="F793" s="0" t="s">
        <v>953</v>
      </c>
      <c r="G793" s="0" t="s">
        <v>15</v>
      </c>
      <c r="H793" s="0" t="n">
        <v>0.986470315825552</v>
      </c>
      <c r="I793" s="0" t="n">
        <v>24.8915447466718</v>
      </c>
      <c r="J793" s="0" t="n">
        <v>608</v>
      </c>
      <c r="K793" s="0" t="n">
        <f aca="false">I793*SUMIFS(syst_chauffage!$H$3:$H$27,syst_chauffage!$B$3:$B$27,D793,syst_chauffage!$C$3:$C$27,E793)</f>
        <v>67.8276901962483</v>
      </c>
      <c r="L793" s="12" t="n">
        <f aca="false">H793*SUMIFS(syst_chauffage!$K$3:$K$27,syst_chauffage!$B$3:$B$27,D793,syst_chauffage!$C$3:$C$27,E793)</f>
        <v>0.958303520700561</v>
      </c>
      <c r="N793" s="0" t="str">
        <f aca="false">A793</f>
        <v>Enseignement Recherche</v>
      </c>
      <c r="O793" s="0" t="str">
        <f aca="false">B793</f>
        <v>Enseignement secondaire</v>
      </c>
      <c r="P793" s="0" t="str">
        <f aca="false">C793</f>
        <v>Cantine collége</v>
      </c>
      <c r="Q793" s="0" t="str">
        <f aca="false">D793</f>
        <v>Chaudière condensation gaz</v>
      </c>
      <c r="R793" s="0" t="str">
        <f aca="false">E793</f>
        <v>Gaz</v>
      </c>
      <c r="S793" s="0" t="str">
        <f aca="false">F793</f>
        <v>0410022404</v>
      </c>
      <c r="T793" s="0" t="str">
        <f aca="false">G793</f>
        <v>1</v>
      </c>
      <c r="U793" s="0" t="n">
        <f aca="false">L793</f>
        <v>0.958303520700561</v>
      </c>
      <c r="V793" s="0" t="n">
        <f aca="false">K793</f>
        <v>67.8276901962483</v>
      </c>
      <c r="W793" s="0" t="n">
        <f aca="false">J793</f>
        <v>608</v>
      </c>
    </row>
    <row r="794" customFormat="false" ht="12.8" hidden="false" customHeight="false" outlineLevel="0" collapsed="false">
      <c r="A794" s="0" t="s">
        <v>75</v>
      </c>
      <c r="B794" s="0" t="s">
        <v>942</v>
      </c>
      <c r="C794" s="0" t="s">
        <v>943</v>
      </c>
      <c r="D794" s="0" t="s">
        <v>32</v>
      </c>
      <c r="E794" s="0" t="s">
        <v>30</v>
      </c>
      <c r="F794" s="0" t="s">
        <v>954</v>
      </c>
      <c r="G794" s="0" t="s">
        <v>15</v>
      </c>
      <c r="H794" s="0" t="n">
        <v>1</v>
      </c>
      <c r="I794" s="0" t="n">
        <v>12</v>
      </c>
      <c r="J794" s="0" t="n">
        <v>0</v>
      </c>
      <c r="K794" s="0" t="n">
        <f aca="false">I794*SUMIFS(syst_chauffage!$H$3:$H$27,syst_chauffage!$B$3:$B$27,D794,syst_chauffage!$C$3:$C$27,E794)</f>
        <v>12</v>
      </c>
      <c r="L794" s="12" t="n">
        <f aca="false">H794*SUMIFS(syst_chauffage!$K$3:$K$27,syst_chauffage!$B$3:$B$27,D794,syst_chauffage!$C$3:$C$27,E794)</f>
        <v>1</v>
      </c>
      <c r="N794" s="0" t="str">
        <f aca="false">A794</f>
        <v>Enseignement Recherche</v>
      </c>
      <c r="O794" s="0" t="str">
        <f aca="false">B794</f>
        <v>Enseignement secondaire</v>
      </c>
      <c r="P794" s="0" t="str">
        <f aca="false">C794</f>
        <v>Cantine collége</v>
      </c>
      <c r="Q794" s="0" t="str">
        <f aca="false">D794</f>
        <v>Electrique direct performant</v>
      </c>
      <c r="R794" s="0" t="str">
        <f aca="false">E794</f>
        <v>Electricité</v>
      </c>
      <c r="S794" s="0" t="str">
        <f aca="false">F794</f>
        <v>0410022602</v>
      </c>
      <c r="T794" s="0" t="str">
        <f aca="false">G794</f>
        <v>1</v>
      </c>
      <c r="U794" s="0" t="n">
        <f aca="false">L794</f>
        <v>1</v>
      </c>
      <c r="V794" s="0" t="n">
        <f aca="false">K794</f>
        <v>12</v>
      </c>
      <c r="W794" s="0" t="n">
        <f aca="false">J794</f>
        <v>0</v>
      </c>
    </row>
    <row r="795" customFormat="false" ht="12.8" hidden="false" customHeight="false" outlineLevel="0" collapsed="false">
      <c r="A795" s="0" t="s">
        <v>75</v>
      </c>
      <c r="B795" s="0" t="s">
        <v>942</v>
      </c>
      <c r="C795" s="0" t="s">
        <v>943</v>
      </c>
      <c r="D795" s="0" t="s">
        <v>38</v>
      </c>
      <c r="E795" s="0" t="s">
        <v>30</v>
      </c>
      <c r="F795" s="0" t="s">
        <v>955</v>
      </c>
      <c r="G795" s="0" t="s">
        <v>15</v>
      </c>
      <c r="H795" s="0" t="n">
        <v>3.34058232558139</v>
      </c>
      <c r="I795" s="0" t="n">
        <v>147.752657572064</v>
      </c>
      <c r="J795" s="0" t="n">
        <v>648</v>
      </c>
      <c r="K795" s="0" t="n">
        <f aca="false">I795*SUMIFS(syst_chauffage!$H$3:$H$27,syst_chauffage!$B$3:$B$27,D795,syst_chauffage!$C$3:$C$27,E795)</f>
        <v>149.347470501025</v>
      </c>
      <c r="L795" s="12" t="n">
        <f aca="false">H795*SUMIFS(syst_chauffage!$K$3:$K$27,syst_chauffage!$B$3:$B$27,D795,syst_chauffage!$C$3:$C$27,E795)</f>
        <v>2.98853732681761</v>
      </c>
      <c r="N795" s="0" t="str">
        <f aca="false">A795</f>
        <v>Enseignement Recherche</v>
      </c>
      <c r="O795" s="0" t="str">
        <f aca="false">B795</f>
        <v>Enseignement secondaire</v>
      </c>
      <c r="P795" s="0" t="str">
        <f aca="false">C795</f>
        <v>Cantine collége</v>
      </c>
      <c r="Q795" s="0" t="str">
        <f aca="false">D795</f>
        <v>PAC performant</v>
      </c>
      <c r="R795" s="0" t="str">
        <f aca="false">E795</f>
        <v>Electricité</v>
      </c>
      <c r="S795" s="0" t="str">
        <f aca="false">F795</f>
        <v>0410022902</v>
      </c>
      <c r="T795" s="0" t="str">
        <f aca="false">G795</f>
        <v>1</v>
      </c>
      <c r="U795" s="0" t="n">
        <f aca="false">L795</f>
        <v>2.98853732681761</v>
      </c>
      <c r="V795" s="0" t="n">
        <f aca="false">K795</f>
        <v>149.347470501025</v>
      </c>
      <c r="W795" s="0" t="n">
        <f aca="false">J795</f>
        <v>648</v>
      </c>
    </row>
    <row r="796" customFormat="false" ht="12.8" hidden="false" customHeight="false" outlineLevel="0" collapsed="false">
      <c r="A796" s="0" t="s">
        <v>75</v>
      </c>
      <c r="B796" s="0" t="s">
        <v>942</v>
      </c>
      <c r="C796" s="0" t="s">
        <v>956</v>
      </c>
      <c r="D796" s="0" t="s">
        <v>19</v>
      </c>
      <c r="E796" s="0" t="s">
        <v>57</v>
      </c>
      <c r="F796" s="0" t="s">
        <v>957</v>
      </c>
      <c r="G796" s="0" t="s">
        <v>15</v>
      </c>
      <c r="H796" s="0" t="n">
        <v>0.937681186216424</v>
      </c>
      <c r="I796" s="0" t="n">
        <v>48.8948036979171</v>
      </c>
      <c r="J796" s="0" t="n">
        <v>0</v>
      </c>
      <c r="K796" s="0" t="n">
        <f aca="false">I796*SUMIFS(syst_chauffage!$H$3:$H$27,syst_chauffage!$B$3:$B$27,D796,syst_chauffage!$C$3:$C$27,E796)</f>
        <v>68.0848736147643</v>
      </c>
      <c r="L796" s="12" t="n">
        <f aca="false">H796*SUMIFS(syst_chauffage!$K$3:$K$27,syst_chauffage!$B$3:$B$27,D796,syst_chauffage!$C$3:$C$27,E796)</f>
        <v>0.937681186216424</v>
      </c>
      <c r="N796" s="0" t="str">
        <f aca="false">A796</f>
        <v>Enseignement Recherche</v>
      </c>
      <c r="O796" s="0" t="str">
        <f aca="false">B796</f>
        <v>Enseignement secondaire</v>
      </c>
      <c r="P796" s="0" t="str">
        <f aca="false">C796</f>
        <v>Cantine LEGT</v>
      </c>
      <c r="Q796" s="0" t="str">
        <f aca="false">D796</f>
        <v>Autre système centralisé</v>
      </c>
      <c r="R796" s="0" t="str">
        <f aca="false">E796</f>
        <v>Autres</v>
      </c>
      <c r="S796" s="0" t="str">
        <f aca="false">F796</f>
        <v>0410040101</v>
      </c>
      <c r="T796" s="0" t="str">
        <f aca="false">G796</f>
        <v>1</v>
      </c>
      <c r="U796" s="0" t="n">
        <f aca="false">L796</f>
        <v>0.937681186216424</v>
      </c>
      <c r="V796" s="0" t="n">
        <f aca="false">K796</f>
        <v>68.0848736147643</v>
      </c>
      <c r="W796" s="0" t="n">
        <f aca="false">J796</f>
        <v>0</v>
      </c>
    </row>
    <row r="797" customFormat="false" ht="12.8" hidden="false" customHeight="false" outlineLevel="0" collapsed="false">
      <c r="A797" s="0" t="s">
        <v>75</v>
      </c>
      <c r="B797" s="0" t="s">
        <v>942</v>
      </c>
      <c r="C797" s="0" t="s">
        <v>956</v>
      </c>
      <c r="D797" s="0" t="s">
        <v>19</v>
      </c>
      <c r="E797" s="0" t="s">
        <v>58</v>
      </c>
      <c r="F797" s="0" t="s">
        <v>958</v>
      </c>
      <c r="G797" s="0" t="s">
        <v>15</v>
      </c>
      <c r="H797" s="0" t="n">
        <v>0.875354646256387</v>
      </c>
      <c r="I797" s="0" t="n">
        <v>45.9079058791695</v>
      </c>
      <c r="J797" s="0" t="n">
        <v>680</v>
      </c>
      <c r="K797" s="0" t="n">
        <f aca="false">I797*SUMIFS(syst_chauffage!$H$3:$H$27,syst_chauffage!$B$3:$B$27,D797,syst_chauffage!$C$3:$C$27,E797)</f>
        <v>75.5161909600365</v>
      </c>
      <c r="L797" s="12" t="n">
        <f aca="false">H797*SUMIFS(syst_chauffage!$K$3:$K$27,syst_chauffage!$B$3:$B$27,D797,syst_chauffage!$C$3:$C$27,E797)</f>
        <v>0.875354646256387</v>
      </c>
      <c r="N797" s="0" t="str">
        <f aca="false">A797</f>
        <v>Enseignement Recherche</v>
      </c>
      <c r="O797" s="0" t="str">
        <f aca="false">B797</f>
        <v>Enseignement secondaire</v>
      </c>
      <c r="P797" s="0" t="str">
        <f aca="false">C797</f>
        <v>Cantine LEGT</v>
      </c>
      <c r="Q797" s="0" t="str">
        <f aca="false">D797</f>
        <v>Autre système centralisé</v>
      </c>
      <c r="R797" s="0" t="str">
        <f aca="false">E797</f>
        <v>Urbain</v>
      </c>
      <c r="S797" s="0" t="str">
        <f aca="false">F797</f>
        <v>0410040106</v>
      </c>
      <c r="T797" s="0" t="str">
        <f aca="false">G797</f>
        <v>1</v>
      </c>
      <c r="U797" s="0" t="n">
        <f aca="false">L797</f>
        <v>0.875354646256387</v>
      </c>
      <c r="V797" s="0" t="n">
        <f aca="false">K797</f>
        <v>75.5161909600365</v>
      </c>
      <c r="W797" s="0" t="n">
        <f aca="false">J797</f>
        <v>680</v>
      </c>
    </row>
    <row r="798" customFormat="false" ht="12.8" hidden="false" customHeight="false" outlineLevel="0" collapsed="false">
      <c r="A798" s="0" t="s">
        <v>75</v>
      </c>
      <c r="B798" s="0" t="s">
        <v>942</v>
      </c>
      <c r="C798" s="0" t="s">
        <v>956</v>
      </c>
      <c r="D798" s="0" t="s">
        <v>22</v>
      </c>
      <c r="E798" s="0" t="s">
        <v>23</v>
      </c>
      <c r="F798" s="0" t="s">
        <v>959</v>
      </c>
      <c r="G798" s="0" t="s">
        <v>15</v>
      </c>
      <c r="H798" s="0" t="n">
        <v>0.737341489588736</v>
      </c>
      <c r="I798" s="0" t="n">
        <v>29.8812155732775</v>
      </c>
      <c r="J798" s="0" t="n">
        <v>0</v>
      </c>
      <c r="K798" s="0" t="n">
        <f aca="false">I798*SUMIFS(syst_chauffage!$H$3:$H$27,syst_chauffage!$B$3:$B$27,D798,syst_chauffage!$C$3:$C$27,E798)</f>
        <v>52.621493197674</v>
      </c>
      <c r="L798" s="12" t="n">
        <f aca="false">H798*SUMIFS(syst_chauffage!$K$3:$K$27,syst_chauffage!$B$3:$B$27,D798,syst_chauffage!$C$3:$C$27,E798)</f>
        <v>0.737341489588736</v>
      </c>
      <c r="N798" s="0" t="str">
        <f aca="false">A798</f>
        <v>Enseignement Recherche</v>
      </c>
      <c r="O798" s="0" t="str">
        <f aca="false">B798</f>
        <v>Enseignement secondaire</v>
      </c>
      <c r="P798" s="0" t="str">
        <f aca="false">C798</f>
        <v>Cantine LEGT</v>
      </c>
      <c r="Q798" s="0" t="str">
        <f aca="false">D798</f>
        <v>Chaudière fioul</v>
      </c>
      <c r="R798" s="0" t="str">
        <f aca="false">E798</f>
        <v>Fioul</v>
      </c>
      <c r="S798" s="0" t="str">
        <f aca="false">F798</f>
        <v>0410040303</v>
      </c>
      <c r="T798" s="0" t="str">
        <f aca="false">G798</f>
        <v>1</v>
      </c>
      <c r="U798" s="0" t="n">
        <f aca="false">L798</f>
        <v>0.737341489588736</v>
      </c>
      <c r="V798" s="0" t="n">
        <f aca="false">K798</f>
        <v>52.621493197674</v>
      </c>
      <c r="W798" s="0" t="n">
        <f aca="false">J798</f>
        <v>0</v>
      </c>
    </row>
    <row r="799" customFormat="false" ht="12.8" hidden="false" customHeight="false" outlineLevel="0" collapsed="false">
      <c r="A799" s="0" t="s">
        <v>75</v>
      </c>
      <c r="B799" s="0" t="s">
        <v>942</v>
      </c>
      <c r="C799" s="0" t="s">
        <v>956</v>
      </c>
      <c r="D799" s="0" t="s">
        <v>13</v>
      </c>
      <c r="E799" s="0" t="s">
        <v>14</v>
      </c>
      <c r="F799" s="0" t="s">
        <v>960</v>
      </c>
      <c r="G799" s="0" t="s">
        <v>15</v>
      </c>
      <c r="H799" s="0" t="n">
        <v>0.875771612133165</v>
      </c>
      <c r="I799" s="0" t="n">
        <v>21.4263692493868</v>
      </c>
      <c r="J799" s="0" t="n">
        <v>264</v>
      </c>
      <c r="K799" s="0" t="n">
        <f aca="false">I799*SUMIFS(syst_chauffage!$H$3:$H$27,syst_chauffage!$B$3:$B$27,D799,syst_chauffage!$C$3:$C$27,E799)</f>
        <v>43.2725182878789</v>
      </c>
      <c r="L799" s="12" t="n">
        <f aca="false">H799*SUMIFS(syst_chauffage!$K$3:$K$27,syst_chauffage!$B$3:$B$27,D799,syst_chauffage!$C$3:$C$27,E799)</f>
        <v>0.875771612133165</v>
      </c>
      <c r="N799" s="0" t="str">
        <f aca="false">A799</f>
        <v>Enseignement Recherche</v>
      </c>
      <c r="O799" s="0" t="str">
        <f aca="false">B799</f>
        <v>Enseignement secondaire</v>
      </c>
      <c r="P799" s="0" t="str">
        <f aca="false">C799</f>
        <v>Cantine LEGT</v>
      </c>
      <c r="Q799" s="0" t="str">
        <f aca="false">D799</f>
        <v>Chaudière gaz</v>
      </c>
      <c r="R799" s="0" t="str">
        <f aca="false">E799</f>
        <v>Gaz</v>
      </c>
      <c r="S799" s="0" t="str">
        <f aca="false">F799</f>
        <v>0410040404</v>
      </c>
      <c r="T799" s="0" t="str">
        <f aca="false">G799</f>
        <v>1</v>
      </c>
      <c r="U799" s="0" t="n">
        <f aca="false">L799</f>
        <v>0.875771612133165</v>
      </c>
      <c r="V799" s="0" t="n">
        <f aca="false">K799</f>
        <v>43.2725182878789</v>
      </c>
      <c r="W799" s="0" t="n">
        <f aca="false">J799</f>
        <v>264</v>
      </c>
    </row>
    <row r="800" customFormat="false" ht="12.8" hidden="false" customHeight="false" outlineLevel="0" collapsed="false">
      <c r="A800" s="0" t="s">
        <v>75</v>
      </c>
      <c r="B800" s="0" t="s">
        <v>942</v>
      </c>
      <c r="C800" s="0" t="s">
        <v>956</v>
      </c>
      <c r="D800" s="0" t="s">
        <v>29</v>
      </c>
      <c r="E800" s="0" t="s">
        <v>30</v>
      </c>
      <c r="F800" s="0" t="s">
        <v>961</v>
      </c>
      <c r="G800" s="0" t="s">
        <v>15</v>
      </c>
      <c r="H800" s="0" t="n">
        <v>0.92</v>
      </c>
      <c r="I800" s="0" t="n">
        <v>10.4</v>
      </c>
      <c r="J800" s="0" t="n">
        <v>0</v>
      </c>
      <c r="K800" s="0" t="n">
        <f aca="false">I800*SUMIFS(syst_chauffage!$H$3:$H$27,syst_chauffage!$B$3:$B$27,D800,syst_chauffage!$C$3:$C$27,E800)</f>
        <v>3</v>
      </c>
      <c r="L800" s="12" t="n">
        <f aca="false">H800*SUMIFS(syst_chauffage!$K$3:$K$27,syst_chauffage!$B$3:$B$27,D800,syst_chauffage!$C$3:$C$27,E800)</f>
        <v>0.92</v>
      </c>
      <c r="N800" s="0" t="str">
        <f aca="false">A800</f>
        <v>Enseignement Recherche</v>
      </c>
      <c r="O800" s="0" t="str">
        <f aca="false">B800</f>
        <v>Enseignement secondaire</v>
      </c>
      <c r="P800" s="0" t="str">
        <f aca="false">C800</f>
        <v>Cantine LEGT</v>
      </c>
      <c r="Q800" s="0" t="str">
        <f aca="false">D800</f>
        <v>Electrique direct</v>
      </c>
      <c r="R800" s="0" t="str">
        <f aca="false">E800</f>
        <v>Electricité</v>
      </c>
      <c r="S800" s="0" t="str">
        <f aca="false">F800</f>
        <v>0410040602</v>
      </c>
      <c r="T800" s="0" t="str">
        <f aca="false">G800</f>
        <v>1</v>
      </c>
      <c r="U800" s="0" t="n">
        <f aca="false">L800</f>
        <v>0.92</v>
      </c>
      <c r="V800" s="0" t="n">
        <f aca="false">K800</f>
        <v>3</v>
      </c>
      <c r="W800" s="0" t="n">
        <f aca="false">J800</f>
        <v>0</v>
      </c>
    </row>
    <row r="801" customFormat="false" ht="12.8" hidden="false" customHeight="false" outlineLevel="0" collapsed="false">
      <c r="A801" s="0" t="s">
        <v>75</v>
      </c>
      <c r="B801" s="0" t="s">
        <v>942</v>
      </c>
      <c r="C801" s="0" t="s">
        <v>956</v>
      </c>
      <c r="D801" s="0" t="s">
        <v>36</v>
      </c>
      <c r="E801" s="0" t="s">
        <v>30</v>
      </c>
      <c r="F801" s="0" t="s">
        <v>962</v>
      </c>
      <c r="G801" s="0" t="s">
        <v>15</v>
      </c>
      <c r="H801" s="0" t="n">
        <v>2.89517134883721</v>
      </c>
      <c r="I801" s="0" t="n">
        <v>127.704482109981</v>
      </c>
      <c r="J801" s="0" t="n">
        <v>603</v>
      </c>
      <c r="K801" s="0" t="n">
        <f aca="false">I801*SUMIFS(syst_chauffage!$H$3:$H$27,syst_chauffage!$B$3:$B$27,D801,syst_chauffage!$C$3:$C$27,E801)</f>
        <v>79.0054125790616</v>
      </c>
      <c r="L801" s="12" t="n">
        <f aca="false">H801*SUMIFS(syst_chauffage!$K$3:$K$27,syst_chauffage!$B$3:$B$27,D801,syst_chauffage!$C$3:$C$27,E801)</f>
        <v>2.4324955428598</v>
      </c>
      <c r="N801" s="0" t="str">
        <f aca="false">A801</f>
        <v>Enseignement Recherche</v>
      </c>
      <c r="O801" s="0" t="str">
        <f aca="false">B801</f>
        <v>Enseignement secondaire</v>
      </c>
      <c r="P801" s="0" t="str">
        <f aca="false">C801</f>
        <v>Cantine LEGT</v>
      </c>
      <c r="Q801" s="0" t="str">
        <f aca="false">D801</f>
        <v>PAC</v>
      </c>
      <c r="R801" s="0" t="str">
        <f aca="false">E801</f>
        <v>Electricité</v>
      </c>
      <c r="S801" s="0" t="str">
        <f aca="false">F801</f>
        <v>0410040902</v>
      </c>
      <c r="T801" s="0" t="str">
        <f aca="false">G801</f>
        <v>1</v>
      </c>
      <c r="U801" s="0" t="n">
        <f aca="false">L801</f>
        <v>2.4324955428598</v>
      </c>
      <c r="V801" s="0" t="n">
        <f aca="false">K801</f>
        <v>79.0054125790616</v>
      </c>
      <c r="W801" s="0" t="n">
        <f aca="false">J801</f>
        <v>603</v>
      </c>
    </row>
    <row r="802" customFormat="false" ht="12.8" hidden="false" customHeight="false" outlineLevel="0" collapsed="false">
      <c r="A802" s="0" t="s">
        <v>75</v>
      </c>
      <c r="B802" s="0" t="s">
        <v>942</v>
      </c>
      <c r="C802" s="0" t="s">
        <v>956</v>
      </c>
      <c r="D802" s="0" t="s">
        <v>51</v>
      </c>
      <c r="E802" s="0" t="s">
        <v>57</v>
      </c>
      <c r="F802" s="0" t="s">
        <v>963</v>
      </c>
      <c r="G802" s="0" t="s">
        <v>15</v>
      </c>
      <c r="H802" s="0" t="n">
        <v>1.08193983024972</v>
      </c>
      <c r="I802" s="0" t="n">
        <v>58.2080996403775</v>
      </c>
      <c r="J802" s="0" t="n">
        <v>0</v>
      </c>
      <c r="K802" s="0" t="n">
        <f aca="false">I802*SUMIFS(syst_chauffage!$H$3:$H$27,syst_chauffage!$B$3:$B$27,D802,syst_chauffage!$C$3:$C$27,E802)</f>
        <v>123.334456334332</v>
      </c>
      <c r="L802" s="12" t="n">
        <f aca="false">H802*SUMIFS(syst_chauffage!$K$3:$K$27,syst_chauffage!$B$3:$B$27,D802,syst_chauffage!$C$3:$C$27,E802)</f>
        <v>1.08193983024972</v>
      </c>
      <c r="N802" s="0" t="str">
        <f aca="false">A802</f>
        <v>Enseignement Recherche</v>
      </c>
      <c r="O802" s="0" t="str">
        <f aca="false">B802</f>
        <v>Enseignement secondaire</v>
      </c>
      <c r="P802" s="0" t="str">
        <f aca="false">C802</f>
        <v>Cantine LEGT</v>
      </c>
      <c r="Q802" s="0" t="str">
        <f aca="false">D802</f>
        <v>Autre système centralisé performant</v>
      </c>
      <c r="R802" s="0" t="str">
        <f aca="false">E802</f>
        <v>Autres</v>
      </c>
      <c r="S802" s="0" t="str">
        <f aca="false">F802</f>
        <v>0410042101</v>
      </c>
      <c r="T802" s="0" t="str">
        <f aca="false">G802</f>
        <v>1</v>
      </c>
      <c r="U802" s="0" t="n">
        <f aca="false">L802</f>
        <v>1.08193983024972</v>
      </c>
      <c r="V802" s="0" t="n">
        <f aca="false">K802</f>
        <v>123.334456334332</v>
      </c>
      <c r="W802" s="0" t="n">
        <f aca="false">J802</f>
        <v>0</v>
      </c>
    </row>
    <row r="803" customFormat="false" ht="12.8" hidden="false" customHeight="false" outlineLevel="0" collapsed="false">
      <c r="A803" s="0" t="s">
        <v>75</v>
      </c>
      <c r="B803" s="0" t="s">
        <v>942</v>
      </c>
      <c r="C803" s="0" t="s">
        <v>956</v>
      </c>
      <c r="D803" s="0" t="s">
        <v>51</v>
      </c>
      <c r="E803" s="0" t="s">
        <v>58</v>
      </c>
      <c r="F803" s="0" t="s">
        <v>964</v>
      </c>
      <c r="G803" s="0" t="s">
        <v>15</v>
      </c>
      <c r="H803" s="0" t="n">
        <v>1.01002459183429</v>
      </c>
      <c r="I803" s="0" t="n">
        <v>54.6522689037733</v>
      </c>
      <c r="J803" s="0" t="n">
        <v>680</v>
      </c>
      <c r="K803" s="0" t="n">
        <f aca="false">I803*SUMIFS(syst_chauffage!$H$3:$H$27,syst_chauffage!$B$3:$B$27,D803,syst_chauffage!$C$3:$C$27,E803)</f>
        <v>116.627914894847</v>
      </c>
      <c r="L803" s="12" t="n">
        <f aca="false">H803*SUMIFS(syst_chauffage!$K$3:$K$27,syst_chauffage!$B$3:$B$27,D803,syst_chauffage!$C$3:$C$27,E803)</f>
        <v>1.01002459183429</v>
      </c>
      <c r="N803" s="0" t="str">
        <f aca="false">A803</f>
        <v>Enseignement Recherche</v>
      </c>
      <c r="O803" s="0" t="str">
        <f aca="false">B803</f>
        <v>Enseignement secondaire</v>
      </c>
      <c r="P803" s="0" t="str">
        <f aca="false">C803</f>
        <v>Cantine LEGT</v>
      </c>
      <c r="Q803" s="0" t="str">
        <f aca="false">D803</f>
        <v>Autre système centralisé performant</v>
      </c>
      <c r="R803" s="0" t="str">
        <f aca="false">E803</f>
        <v>Urbain</v>
      </c>
      <c r="S803" s="0" t="str">
        <f aca="false">F803</f>
        <v>0410042106</v>
      </c>
      <c r="T803" s="0" t="str">
        <f aca="false">G803</f>
        <v>1</v>
      </c>
      <c r="U803" s="0" t="n">
        <f aca="false">L803</f>
        <v>1.01002459183429</v>
      </c>
      <c r="V803" s="0" t="n">
        <f aca="false">K803</f>
        <v>116.627914894847</v>
      </c>
      <c r="W803" s="0" t="n">
        <f aca="false">J803</f>
        <v>680</v>
      </c>
    </row>
    <row r="804" customFormat="false" ht="12.8" hidden="false" customHeight="false" outlineLevel="0" collapsed="false">
      <c r="A804" s="0" t="s">
        <v>75</v>
      </c>
      <c r="B804" s="0" t="s">
        <v>942</v>
      </c>
      <c r="C804" s="0" t="s">
        <v>956</v>
      </c>
      <c r="D804" s="0" t="s">
        <v>27</v>
      </c>
      <c r="E804" s="0" t="s">
        <v>23</v>
      </c>
      <c r="F804" s="0" t="s">
        <v>965</v>
      </c>
      <c r="G804" s="0" t="s">
        <v>15</v>
      </c>
      <c r="H804" s="0" t="n">
        <v>0.760066274056417</v>
      </c>
      <c r="I804" s="0" t="n">
        <v>35.5728756824732</v>
      </c>
      <c r="J804" s="0" t="n">
        <v>608</v>
      </c>
      <c r="K804" s="0" t="n">
        <f aca="false">I804*SUMIFS(syst_chauffage!$H$3:$H$27,syst_chauffage!$B$3:$B$27,D804,syst_chauffage!$C$3:$C$27,E804)</f>
        <v>91.2231941862619</v>
      </c>
      <c r="L804" s="12" t="n">
        <f aca="false">H804*SUMIFS(syst_chauffage!$K$3:$K$27,syst_chauffage!$B$3:$B$27,D804,syst_chauffage!$C$3:$C$27,E804)</f>
        <v>0.760066274056417</v>
      </c>
      <c r="N804" s="0" t="str">
        <f aca="false">A804</f>
        <v>Enseignement Recherche</v>
      </c>
      <c r="O804" s="0" t="str">
        <f aca="false">B804</f>
        <v>Enseignement secondaire</v>
      </c>
      <c r="P804" s="0" t="str">
        <f aca="false">C804</f>
        <v>Cantine LEGT</v>
      </c>
      <c r="Q804" s="0" t="str">
        <f aca="false">D804</f>
        <v>Chaudière condensation fioul</v>
      </c>
      <c r="R804" s="0" t="str">
        <f aca="false">E804</f>
        <v>Fioul</v>
      </c>
      <c r="S804" s="0" t="str">
        <f aca="false">F804</f>
        <v>0410042303</v>
      </c>
      <c r="T804" s="0" t="str">
        <f aca="false">G804</f>
        <v>1</v>
      </c>
      <c r="U804" s="0" t="n">
        <f aca="false">L804</f>
        <v>0.760066274056417</v>
      </c>
      <c r="V804" s="0" t="n">
        <f aca="false">K804</f>
        <v>91.2231941862619</v>
      </c>
      <c r="W804" s="0" t="n">
        <f aca="false">J804</f>
        <v>608</v>
      </c>
    </row>
    <row r="805" customFormat="false" ht="12.8" hidden="false" customHeight="false" outlineLevel="0" collapsed="false">
      <c r="A805" s="0" t="s">
        <v>75</v>
      </c>
      <c r="B805" s="0" t="s">
        <v>942</v>
      </c>
      <c r="C805" s="0" t="s">
        <v>956</v>
      </c>
      <c r="D805" s="0" t="s">
        <v>18</v>
      </c>
      <c r="E805" s="0" t="s">
        <v>14</v>
      </c>
      <c r="F805" s="0" t="s">
        <v>966</v>
      </c>
      <c r="G805" s="0" t="s">
        <v>15</v>
      </c>
      <c r="H805" s="0" t="n">
        <v>0.986474411339795</v>
      </c>
      <c r="I805" s="0" t="n">
        <v>25.5075824397462</v>
      </c>
      <c r="J805" s="0" t="n">
        <v>608</v>
      </c>
      <c r="K805" s="0" t="n">
        <f aca="false">I805*SUMIFS(syst_chauffage!$H$3:$H$27,syst_chauffage!$B$3:$B$27,D805,syst_chauffage!$C$3:$C$27,E805)</f>
        <v>69.5063491232178</v>
      </c>
      <c r="L805" s="12" t="n">
        <f aca="false">H805*SUMIFS(syst_chauffage!$K$3:$K$27,syst_chauffage!$B$3:$B$27,D805,syst_chauffage!$C$3:$C$27,E805)</f>
        <v>0.958307499275137</v>
      </c>
      <c r="N805" s="0" t="str">
        <f aca="false">A805</f>
        <v>Enseignement Recherche</v>
      </c>
      <c r="O805" s="0" t="str">
        <f aca="false">B805</f>
        <v>Enseignement secondaire</v>
      </c>
      <c r="P805" s="0" t="str">
        <f aca="false">C805</f>
        <v>Cantine LEGT</v>
      </c>
      <c r="Q805" s="0" t="str">
        <f aca="false">D805</f>
        <v>Chaudière condensation gaz</v>
      </c>
      <c r="R805" s="0" t="str">
        <f aca="false">E805</f>
        <v>Gaz</v>
      </c>
      <c r="S805" s="0" t="str">
        <f aca="false">F805</f>
        <v>0410042404</v>
      </c>
      <c r="T805" s="0" t="str">
        <f aca="false">G805</f>
        <v>1</v>
      </c>
      <c r="U805" s="0" t="n">
        <f aca="false">L805</f>
        <v>0.958307499275137</v>
      </c>
      <c r="V805" s="0" t="n">
        <f aca="false">K805</f>
        <v>69.5063491232178</v>
      </c>
      <c r="W805" s="0" t="n">
        <f aca="false">J805</f>
        <v>608</v>
      </c>
    </row>
    <row r="806" customFormat="false" ht="12.8" hidden="false" customHeight="false" outlineLevel="0" collapsed="false">
      <c r="A806" s="0" t="s">
        <v>75</v>
      </c>
      <c r="B806" s="0" t="s">
        <v>942</v>
      </c>
      <c r="C806" s="0" t="s">
        <v>956</v>
      </c>
      <c r="D806" s="0" t="s">
        <v>32</v>
      </c>
      <c r="E806" s="0" t="s">
        <v>30</v>
      </c>
      <c r="F806" s="0" t="s">
        <v>967</v>
      </c>
      <c r="G806" s="0" t="s">
        <v>15</v>
      </c>
      <c r="H806" s="0" t="n">
        <v>1</v>
      </c>
      <c r="I806" s="0" t="n">
        <v>12</v>
      </c>
      <c r="J806" s="0" t="n">
        <v>0</v>
      </c>
      <c r="K806" s="0" t="n">
        <f aca="false">I806*SUMIFS(syst_chauffage!$H$3:$H$27,syst_chauffage!$B$3:$B$27,D806,syst_chauffage!$C$3:$C$27,E806)</f>
        <v>12</v>
      </c>
      <c r="L806" s="12" t="n">
        <f aca="false">H806*SUMIFS(syst_chauffage!$K$3:$K$27,syst_chauffage!$B$3:$B$27,D806,syst_chauffage!$C$3:$C$27,E806)</f>
        <v>1</v>
      </c>
      <c r="N806" s="0" t="str">
        <f aca="false">A806</f>
        <v>Enseignement Recherche</v>
      </c>
      <c r="O806" s="0" t="str">
        <f aca="false">B806</f>
        <v>Enseignement secondaire</v>
      </c>
      <c r="P806" s="0" t="str">
        <f aca="false">C806</f>
        <v>Cantine LEGT</v>
      </c>
      <c r="Q806" s="0" t="str">
        <f aca="false">D806</f>
        <v>Electrique direct performant</v>
      </c>
      <c r="R806" s="0" t="str">
        <f aca="false">E806</f>
        <v>Electricité</v>
      </c>
      <c r="S806" s="0" t="str">
        <f aca="false">F806</f>
        <v>0410042602</v>
      </c>
      <c r="T806" s="0" t="str">
        <f aca="false">G806</f>
        <v>1</v>
      </c>
      <c r="U806" s="0" t="n">
        <f aca="false">L806</f>
        <v>1</v>
      </c>
      <c r="V806" s="0" t="n">
        <f aca="false">K806</f>
        <v>12</v>
      </c>
      <c r="W806" s="0" t="n">
        <f aca="false">J806</f>
        <v>0</v>
      </c>
    </row>
    <row r="807" customFormat="false" ht="12.8" hidden="false" customHeight="false" outlineLevel="0" collapsed="false">
      <c r="A807" s="0" t="s">
        <v>75</v>
      </c>
      <c r="B807" s="0" t="s">
        <v>942</v>
      </c>
      <c r="C807" s="0" t="s">
        <v>956</v>
      </c>
      <c r="D807" s="0" t="s">
        <v>38</v>
      </c>
      <c r="E807" s="0" t="s">
        <v>30</v>
      </c>
      <c r="F807" s="0" t="s">
        <v>968</v>
      </c>
      <c r="G807" s="0" t="s">
        <v>15</v>
      </c>
      <c r="H807" s="0" t="n">
        <v>3.34058232558139</v>
      </c>
      <c r="I807" s="0" t="n">
        <v>152.029145369025</v>
      </c>
      <c r="J807" s="0" t="n">
        <v>648</v>
      </c>
      <c r="K807" s="0" t="n">
        <f aca="false">I807*SUMIFS(syst_chauffage!$H$3:$H$27,syst_chauffage!$B$3:$B$27,D807,syst_chauffage!$C$3:$C$27,E807)</f>
        <v>153.670117860468</v>
      </c>
      <c r="L807" s="12" t="n">
        <f aca="false">H807*SUMIFS(syst_chauffage!$K$3:$K$27,syst_chauffage!$B$3:$B$27,D807,syst_chauffage!$C$3:$C$27,E807)</f>
        <v>2.98853732681761</v>
      </c>
      <c r="N807" s="0" t="str">
        <f aca="false">A807</f>
        <v>Enseignement Recherche</v>
      </c>
      <c r="O807" s="0" t="str">
        <f aca="false">B807</f>
        <v>Enseignement secondaire</v>
      </c>
      <c r="P807" s="0" t="str">
        <f aca="false">C807</f>
        <v>Cantine LEGT</v>
      </c>
      <c r="Q807" s="0" t="str">
        <f aca="false">D807</f>
        <v>PAC performant</v>
      </c>
      <c r="R807" s="0" t="str">
        <f aca="false">E807</f>
        <v>Electricité</v>
      </c>
      <c r="S807" s="0" t="str">
        <f aca="false">F807</f>
        <v>0410042902</v>
      </c>
      <c r="T807" s="0" t="str">
        <f aca="false">G807</f>
        <v>1</v>
      </c>
      <c r="U807" s="0" t="n">
        <f aca="false">L807</f>
        <v>2.98853732681761</v>
      </c>
      <c r="V807" s="0" t="n">
        <f aca="false">K807</f>
        <v>153.670117860468</v>
      </c>
      <c r="W807" s="0" t="n">
        <f aca="false">J807</f>
        <v>648</v>
      </c>
    </row>
    <row r="808" customFormat="false" ht="12.8" hidden="false" customHeight="false" outlineLevel="0" collapsed="false">
      <c r="A808" s="0" t="s">
        <v>75</v>
      </c>
      <c r="B808" s="0" t="s">
        <v>942</v>
      </c>
      <c r="C808" s="0" t="s">
        <v>969</v>
      </c>
      <c r="D808" s="0" t="s">
        <v>19</v>
      </c>
      <c r="E808" s="0" t="s">
        <v>57</v>
      </c>
      <c r="F808" s="0" t="s">
        <v>970</v>
      </c>
      <c r="G808" s="0" t="s">
        <v>15</v>
      </c>
      <c r="H808" s="0" t="n">
        <v>0.87542498545087</v>
      </c>
      <c r="I808" s="0" t="n">
        <v>45.3804454914094</v>
      </c>
      <c r="J808" s="0" t="n">
        <v>0</v>
      </c>
      <c r="K808" s="0" t="n">
        <f aca="false">I808*SUMIFS(syst_chauffage!$H$3:$H$27,syst_chauffage!$B$3:$B$27,D808,syst_chauffage!$C$3:$C$27,E808)</f>
        <v>63.1912117891564</v>
      </c>
      <c r="L808" s="12" t="n">
        <f aca="false">H808*SUMIFS(syst_chauffage!$K$3:$K$27,syst_chauffage!$B$3:$B$27,D808,syst_chauffage!$C$3:$C$27,E808)</f>
        <v>0.87542498545087</v>
      </c>
      <c r="N808" s="0" t="str">
        <f aca="false">A808</f>
        <v>Enseignement Recherche</v>
      </c>
      <c r="O808" s="0" t="str">
        <f aca="false">B808</f>
        <v>Enseignement secondaire</v>
      </c>
      <c r="P808" s="0" t="str">
        <f aca="false">C808</f>
        <v>Cantine LP</v>
      </c>
      <c r="Q808" s="0" t="str">
        <f aca="false">D808</f>
        <v>Autre système centralisé</v>
      </c>
      <c r="R808" s="0" t="str">
        <f aca="false">E808</f>
        <v>Autres</v>
      </c>
      <c r="S808" s="0" t="str">
        <f aca="false">F808</f>
        <v>0410050101</v>
      </c>
      <c r="T808" s="0" t="str">
        <f aca="false">G808</f>
        <v>1</v>
      </c>
      <c r="U808" s="0" t="n">
        <f aca="false">L808</f>
        <v>0.87542498545087</v>
      </c>
      <c r="V808" s="0" t="n">
        <f aca="false">K808</f>
        <v>63.1912117891564</v>
      </c>
      <c r="W808" s="0" t="n">
        <f aca="false">J808</f>
        <v>0</v>
      </c>
    </row>
    <row r="809" customFormat="false" ht="12.8" hidden="false" customHeight="false" outlineLevel="0" collapsed="false">
      <c r="A809" s="0" t="s">
        <v>75</v>
      </c>
      <c r="B809" s="0" t="s">
        <v>942</v>
      </c>
      <c r="C809" s="0" t="s">
        <v>969</v>
      </c>
      <c r="D809" s="0" t="s">
        <v>19</v>
      </c>
      <c r="E809" s="0" t="s">
        <v>58</v>
      </c>
      <c r="F809" s="0" t="s">
        <v>971</v>
      </c>
      <c r="G809" s="0" t="s">
        <v>15</v>
      </c>
      <c r="H809" s="0" t="n">
        <v>0.934331959043396</v>
      </c>
      <c r="I809" s="0" t="n">
        <v>44.5057974283682</v>
      </c>
      <c r="J809" s="0" t="n">
        <v>680</v>
      </c>
      <c r="K809" s="0" t="n">
        <f aca="false">I809*SUMIFS(syst_chauffage!$H$3:$H$27,syst_chauffage!$B$3:$B$27,D809,syst_chauffage!$C$3:$C$27,E809)</f>
        <v>73.2097932385618</v>
      </c>
      <c r="L809" s="12" t="n">
        <f aca="false">H809*SUMIFS(syst_chauffage!$K$3:$K$27,syst_chauffage!$B$3:$B$27,D809,syst_chauffage!$C$3:$C$27,E809)</f>
        <v>0.934331959043396</v>
      </c>
      <c r="N809" s="0" t="str">
        <f aca="false">A809</f>
        <v>Enseignement Recherche</v>
      </c>
      <c r="O809" s="0" t="str">
        <f aca="false">B809</f>
        <v>Enseignement secondaire</v>
      </c>
      <c r="P809" s="0" t="str">
        <f aca="false">C809</f>
        <v>Cantine LP</v>
      </c>
      <c r="Q809" s="0" t="str">
        <f aca="false">D809</f>
        <v>Autre système centralisé</v>
      </c>
      <c r="R809" s="0" t="str">
        <f aca="false">E809</f>
        <v>Urbain</v>
      </c>
      <c r="S809" s="0" t="str">
        <f aca="false">F809</f>
        <v>0410050106</v>
      </c>
      <c r="T809" s="0" t="str">
        <f aca="false">G809</f>
        <v>1</v>
      </c>
      <c r="U809" s="0" t="n">
        <f aca="false">L809</f>
        <v>0.934331959043396</v>
      </c>
      <c r="V809" s="0" t="n">
        <f aca="false">K809</f>
        <v>73.2097932385618</v>
      </c>
      <c r="W809" s="0" t="n">
        <f aca="false">J809</f>
        <v>680</v>
      </c>
    </row>
    <row r="810" customFormat="false" ht="12.8" hidden="false" customHeight="false" outlineLevel="0" collapsed="false">
      <c r="A810" s="0" t="s">
        <v>75</v>
      </c>
      <c r="B810" s="0" t="s">
        <v>942</v>
      </c>
      <c r="C810" s="0" t="s">
        <v>969</v>
      </c>
      <c r="D810" s="0" t="s">
        <v>22</v>
      </c>
      <c r="E810" s="0" t="s">
        <v>23</v>
      </c>
      <c r="F810" s="0" t="s">
        <v>972</v>
      </c>
      <c r="G810" s="0" t="s">
        <v>15</v>
      </c>
      <c r="H810" s="0" t="n">
        <v>0.737271898953764</v>
      </c>
      <c r="I810" s="0" t="n">
        <v>28.8432600237663</v>
      </c>
      <c r="J810" s="0" t="n">
        <v>0</v>
      </c>
      <c r="K810" s="0" t="n">
        <f aca="false">I810*SUMIFS(syst_chauffage!$H$3:$H$27,syst_chauffage!$B$3:$B$27,D810,syst_chauffage!$C$3:$C$27,E810)</f>
        <v>50.7936301124475</v>
      </c>
      <c r="L810" s="12" t="n">
        <f aca="false">H810*SUMIFS(syst_chauffage!$K$3:$K$27,syst_chauffage!$B$3:$B$27,D810,syst_chauffage!$C$3:$C$27,E810)</f>
        <v>0.737271898953764</v>
      </c>
      <c r="N810" s="0" t="str">
        <f aca="false">A810</f>
        <v>Enseignement Recherche</v>
      </c>
      <c r="O810" s="0" t="str">
        <f aca="false">B810</f>
        <v>Enseignement secondaire</v>
      </c>
      <c r="P810" s="0" t="str">
        <f aca="false">C810</f>
        <v>Cantine LP</v>
      </c>
      <c r="Q810" s="0" t="str">
        <f aca="false">D810</f>
        <v>Chaudière fioul</v>
      </c>
      <c r="R810" s="0" t="str">
        <f aca="false">E810</f>
        <v>Fioul</v>
      </c>
      <c r="S810" s="0" t="str">
        <f aca="false">F810</f>
        <v>0410050303</v>
      </c>
      <c r="T810" s="0" t="str">
        <f aca="false">G810</f>
        <v>1</v>
      </c>
      <c r="U810" s="0" t="n">
        <f aca="false">L810</f>
        <v>0.737271898953764</v>
      </c>
      <c r="V810" s="0" t="n">
        <f aca="false">K810</f>
        <v>50.7936301124475</v>
      </c>
      <c r="W810" s="0" t="n">
        <f aca="false">J810</f>
        <v>0</v>
      </c>
    </row>
    <row r="811" customFormat="false" ht="12.8" hidden="false" customHeight="false" outlineLevel="0" collapsed="false">
      <c r="A811" s="0" t="s">
        <v>75</v>
      </c>
      <c r="B811" s="0" t="s">
        <v>942</v>
      </c>
      <c r="C811" s="0" t="s">
        <v>969</v>
      </c>
      <c r="D811" s="0" t="s">
        <v>13</v>
      </c>
      <c r="E811" s="0" t="s">
        <v>14</v>
      </c>
      <c r="F811" s="0" t="s">
        <v>973</v>
      </c>
      <c r="G811" s="0" t="s">
        <v>15</v>
      </c>
      <c r="H811" s="0" t="n">
        <v>0.875735119344413</v>
      </c>
      <c r="I811" s="0" t="n">
        <v>21.0472612288236</v>
      </c>
      <c r="J811" s="0" t="n">
        <v>224</v>
      </c>
      <c r="K811" s="0" t="n">
        <f aca="false">I811*SUMIFS(syst_chauffage!$H$3:$H$27,syst_chauffage!$B$3:$B$27,D811,syst_chauffage!$C$3:$C$27,E811)</f>
        <v>42.5068748621561</v>
      </c>
      <c r="L811" s="12" t="n">
        <f aca="false">H811*SUMIFS(syst_chauffage!$K$3:$K$27,syst_chauffage!$B$3:$B$27,D811,syst_chauffage!$C$3:$C$27,E811)</f>
        <v>0.875735119344413</v>
      </c>
      <c r="N811" s="0" t="str">
        <f aca="false">A811</f>
        <v>Enseignement Recherche</v>
      </c>
      <c r="O811" s="0" t="str">
        <f aca="false">B811</f>
        <v>Enseignement secondaire</v>
      </c>
      <c r="P811" s="0" t="str">
        <f aca="false">C811</f>
        <v>Cantine LP</v>
      </c>
      <c r="Q811" s="0" t="str">
        <f aca="false">D811</f>
        <v>Chaudière gaz</v>
      </c>
      <c r="R811" s="0" t="str">
        <f aca="false">E811</f>
        <v>Gaz</v>
      </c>
      <c r="S811" s="0" t="str">
        <f aca="false">F811</f>
        <v>0410050404</v>
      </c>
      <c r="T811" s="0" t="str">
        <f aca="false">G811</f>
        <v>1</v>
      </c>
      <c r="U811" s="0" t="n">
        <f aca="false">L811</f>
        <v>0.875735119344413</v>
      </c>
      <c r="V811" s="0" t="n">
        <f aca="false">K811</f>
        <v>42.5068748621561</v>
      </c>
      <c r="W811" s="0" t="n">
        <f aca="false">J811</f>
        <v>224</v>
      </c>
    </row>
    <row r="812" customFormat="false" ht="12.8" hidden="false" customHeight="false" outlineLevel="0" collapsed="false">
      <c r="A812" s="0" t="s">
        <v>75</v>
      </c>
      <c r="B812" s="0" t="s">
        <v>942</v>
      </c>
      <c r="C812" s="0" t="s">
        <v>969</v>
      </c>
      <c r="D812" s="0" t="s">
        <v>29</v>
      </c>
      <c r="E812" s="0" t="s">
        <v>30</v>
      </c>
      <c r="F812" s="0" t="s">
        <v>974</v>
      </c>
      <c r="G812" s="0" t="s">
        <v>15</v>
      </c>
      <c r="H812" s="0" t="n">
        <v>0.92</v>
      </c>
      <c r="I812" s="0" t="n">
        <v>10.4</v>
      </c>
      <c r="J812" s="0" t="n">
        <v>0</v>
      </c>
      <c r="K812" s="0" t="n">
        <f aca="false">I812*SUMIFS(syst_chauffage!$H$3:$H$27,syst_chauffage!$B$3:$B$27,D812,syst_chauffage!$C$3:$C$27,E812)</f>
        <v>3</v>
      </c>
      <c r="L812" s="12" t="n">
        <f aca="false">H812*SUMIFS(syst_chauffage!$K$3:$K$27,syst_chauffage!$B$3:$B$27,D812,syst_chauffage!$C$3:$C$27,E812)</f>
        <v>0.92</v>
      </c>
      <c r="N812" s="0" t="str">
        <f aca="false">A812</f>
        <v>Enseignement Recherche</v>
      </c>
      <c r="O812" s="0" t="str">
        <f aca="false">B812</f>
        <v>Enseignement secondaire</v>
      </c>
      <c r="P812" s="0" t="str">
        <f aca="false">C812</f>
        <v>Cantine LP</v>
      </c>
      <c r="Q812" s="0" t="str">
        <f aca="false">D812</f>
        <v>Electrique direct</v>
      </c>
      <c r="R812" s="0" t="str">
        <f aca="false">E812</f>
        <v>Electricité</v>
      </c>
      <c r="S812" s="0" t="str">
        <f aca="false">F812</f>
        <v>0410050602</v>
      </c>
      <c r="T812" s="0" t="str">
        <f aca="false">G812</f>
        <v>1</v>
      </c>
      <c r="U812" s="0" t="n">
        <f aca="false">L812</f>
        <v>0.92</v>
      </c>
      <c r="V812" s="0" t="n">
        <f aca="false">K812</f>
        <v>3</v>
      </c>
      <c r="W812" s="0" t="n">
        <f aca="false">J812</f>
        <v>0</v>
      </c>
    </row>
    <row r="813" customFormat="false" ht="12.8" hidden="false" customHeight="false" outlineLevel="0" collapsed="false">
      <c r="A813" s="0" t="s">
        <v>75</v>
      </c>
      <c r="B813" s="0" t="s">
        <v>942</v>
      </c>
      <c r="C813" s="0" t="s">
        <v>969</v>
      </c>
      <c r="D813" s="0" t="s">
        <v>36</v>
      </c>
      <c r="E813" s="0" t="s">
        <v>30</v>
      </c>
      <c r="F813" s="0" t="s">
        <v>975</v>
      </c>
      <c r="G813" s="0" t="s">
        <v>15</v>
      </c>
      <c r="H813" s="0" t="n">
        <v>2.89517134883721</v>
      </c>
      <c r="I813" s="0" t="n">
        <v>121.809095138481</v>
      </c>
      <c r="J813" s="0" t="n">
        <v>603</v>
      </c>
      <c r="K813" s="0" t="n">
        <f aca="false">I813*SUMIFS(syst_chauffage!$H$3:$H$27,syst_chauffage!$B$3:$B$27,D813,syst_chauffage!$C$3:$C$27,E813)</f>
        <v>75.3581836619476</v>
      </c>
      <c r="L813" s="12" t="n">
        <f aca="false">H813*SUMIFS(syst_chauffage!$K$3:$K$27,syst_chauffage!$B$3:$B$27,D813,syst_chauffage!$C$3:$C$27,E813)</f>
        <v>2.4324955428598</v>
      </c>
      <c r="N813" s="0" t="str">
        <f aca="false">A813</f>
        <v>Enseignement Recherche</v>
      </c>
      <c r="O813" s="0" t="str">
        <f aca="false">B813</f>
        <v>Enseignement secondaire</v>
      </c>
      <c r="P813" s="0" t="str">
        <f aca="false">C813</f>
        <v>Cantine LP</v>
      </c>
      <c r="Q813" s="0" t="str">
        <f aca="false">D813</f>
        <v>PAC</v>
      </c>
      <c r="R813" s="0" t="str">
        <f aca="false">E813</f>
        <v>Electricité</v>
      </c>
      <c r="S813" s="0" t="str">
        <f aca="false">F813</f>
        <v>0410050902</v>
      </c>
      <c r="T813" s="0" t="str">
        <f aca="false">G813</f>
        <v>1</v>
      </c>
      <c r="U813" s="0" t="n">
        <f aca="false">L813</f>
        <v>2.4324955428598</v>
      </c>
      <c r="V813" s="0" t="n">
        <f aca="false">K813</f>
        <v>75.3581836619476</v>
      </c>
      <c r="W813" s="0" t="n">
        <f aca="false">J813</f>
        <v>603</v>
      </c>
    </row>
    <row r="814" customFormat="false" ht="12.8" hidden="false" customHeight="false" outlineLevel="0" collapsed="false">
      <c r="A814" s="0" t="s">
        <v>75</v>
      </c>
      <c r="B814" s="0" t="s">
        <v>942</v>
      </c>
      <c r="C814" s="0" t="s">
        <v>969</v>
      </c>
      <c r="D814" s="0" t="s">
        <v>51</v>
      </c>
      <c r="E814" s="0" t="s">
        <v>57</v>
      </c>
      <c r="F814" s="0" t="s">
        <v>976</v>
      </c>
      <c r="G814" s="0" t="s">
        <v>15</v>
      </c>
      <c r="H814" s="0" t="n">
        <v>1.01010575244331</v>
      </c>
      <c r="I814" s="0" t="n">
        <v>54.0243398707255</v>
      </c>
      <c r="J814" s="0" t="n">
        <v>0</v>
      </c>
      <c r="K814" s="0" t="n">
        <f aca="false">I814*SUMIFS(syst_chauffage!$H$3:$H$27,syst_chauffage!$B$3:$B$27,D814,syst_chauffage!$C$3:$C$27,E814)</f>
        <v>114.469680816639</v>
      </c>
      <c r="L814" s="12" t="n">
        <f aca="false">H814*SUMIFS(syst_chauffage!$K$3:$K$27,syst_chauffage!$B$3:$B$27,D814,syst_chauffage!$C$3:$C$27,E814)</f>
        <v>1.01010575244331</v>
      </c>
      <c r="N814" s="0" t="str">
        <f aca="false">A814</f>
        <v>Enseignement Recherche</v>
      </c>
      <c r="O814" s="0" t="str">
        <f aca="false">B814</f>
        <v>Enseignement secondaire</v>
      </c>
      <c r="P814" s="0" t="str">
        <f aca="false">C814</f>
        <v>Cantine LP</v>
      </c>
      <c r="Q814" s="0" t="str">
        <f aca="false">D814</f>
        <v>Autre système centralisé performant</v>
      </c>
      <c r="R814" s="0" t="str">
        <f aca="false">E814</f>
        <v>Autres</v>
      </c>
      <c r="S814" s="0" t="str">
        <f aca="false">F814</f>
        <v>0410052101</v>
      </c>
      <c r="T814" s="0" t="str">
        <f aca="false">G814</f>
        <v>1</v>
      </c>
      <c r="U814" s="0" t="n">
        <f aca="false">L814</f>
        <v>1.01010575244331</v>
      </c>
      <c r="V814" s="0" t="n">
        <f aca="false">K814</f>
        <v>114.469680816639</v>
      </c>
      <c r="W814" s="0" t="n">
        <f aca="false">J814</f>
        <v>0</v>
      </c>
    </row>
    <row r="815" customFormat="false" ht="12.8" hidden="false" customHeight="false" outlineLevel="0" collapsed="false">
      <c r="A815" s="0" t="s">
        <v>75</v>
      </c>
      <c r="B815" s="0" t="s">
        <v>942</v>
      </c>
      <c r="C815" s="0" t="s">
        <v>969</v>
      </c>
      <c r="D815" s="0" t="s">
        <v>51</v>
      </c>
      <c r="E815" s="0" t="s">
        <v>58</v>
      </c>
      <c r="F815" s="0" t="s">
        <v>977</v>
      </c>
      <c r="G815" s="0" t="s">
        <v>15</v>
      </c>
      <c r="H815" s="0" t="n">
        <v>1.07807533735776</v>
      </c>
      <c r="I815" s="0" t="n">
        <v>52.9830921766289</v>
      </c>
      <c r="J815" s="0" t="n">
        <v>680</v>
      </c>
      <c r="K815" s="0" t="n">
        <f aca="false">I815*SUMIFS(syst_chauffage!$H$3:$H$27,syst_chauffage!$B$3:$B$27,D815,syst_chauffage!$C$3:$C$27,E815)</f>
        <v>113.065892582093</v>
      </c>
      <c r="L815" s="12" t="n">
        <f aca="false">H815*SUMIFS(syst_chauffage!$K$3:$K$27,syst_chauffage!$B$3:$B$27,D815,syst_chauffage!$C$3:$C$27,E815)</f>
        <v>1.07807533735776</v>
      </c>
      <c r="N815" s="0" t="str">
        <f aca="false">A815</f>
        <v>Enseignement Recherche</v>
      </c>
      <c r="O815" s="0" t="str">
        <f aca="false">B815</f>
        <v>Enseignement secondaire</v>
      </c>
      <c r="P815" s="0" t="str">
        <f aca="false">C815</f>
        <v>Cantine LP</v>
      </c>
      <c r="Q815" s="0" t="str">
        <f aca="false">D815</f>
        <v>Autre système centralisé performant</v>
      </c>
      <c r="R815" s="0" t="str">
        <f aca="false">E815</f>
        <v>Urbain</v>
      </c>
      <c r="S815" s="0" t="str">
        <f aca="false">F815</f>
        <v>0410052106</v>
      </c>
      <c r="T815" s="0" t="str">
        <f aca="false">G815</f>
        <v>1</v>
      </c>
      <c r="U815" s="0" t="n">
        <f aca="false">L815</f>
        <v>1.07807533735776</v>
      </c>
      <c r="V815" s="0" t="n">
        <f aca="false">K815</f>
        <v>113.065892582093</v>
      </c>
      <c r="W815" s="0" t="n">
        <f aca="false">J815</f>
        <v>680</v>
      </c>
    </row>
    <row r="816" customFormat="false" ht="12.8" hidden="false" customHeight="false" outlineLevel="0" collapsed="false">
      <c r="A816" s="0" t="s">
        <v>75</v>
      </c>
      <c r="B816" s="0" t="s">
        <v>942</v>
      </c>
      <c r="C816" s="0" t="s">
        <v>969</v>
      </c>
      <c r="D816" s="0" t="s">
        <v>27</v>
      </c>
      <c r="E816" s="0" t="s">
        <v>23</v>
      </c>
      <c r="F816" s="0" t="s">
        <v>978</v>
      </c>
      <c r="G816" s="0" t="s">
        <v>15</v>
      </c>
      <c r="H816" s="0" t="n">
        <v>0.760080244820484</v>
      </c>
      <c r="I816" s="0" t="n">
        <v>34.3372143140076</v>
      </c>
      <c r="J816" s="0" t="n">
        <v>504</v>
      </c>
      <c r="K816" s="0" t="n">
        <f aca="false">I816*SUMIFS(syst_chauffage!$H$3:$H$27,syst_chauffage!$B$3:$B$27,D816,syst_chauffage!$C$3:$C$27,E816)</f>
        <v>88.0544602899597</v>
      </c>
      <c r="L816" s="12" t="n">
        <f aca="false">H816*SUMIFS(syst_chauffage!$K$3:$K$27,syst_chauffage!$B$3:$B$27,D816,syst_chauffage!$C$3:$C$27,E816)</f>
        <v>0.760080244820484</v>
      </c>
      <c r="N816" s="0" t="str">
        <f aca="false">A816</f>
        <v>Enseignement Recherche</v>
      </c>
      <c r="O816" s="0" t="str">
        <f aca="false">B816</f>
        <v>Enseignement secondaire</v>
      </c>
      <c r="P816" s="0" t="str">
        <f aca="false">C816</f>
        <v>Cantine LP</v>
      </c>
      <c r="Q816" s="0" t="str">
        <f aca="false">D816</f>
        <v>Chaudière condensation fioul</v>
      </c>
      <c r="R816" s="0" t="str">
        <f aca="false">E816</f>
        <v>Fioul</v>
      </c>
      <c r="S816" s="0" t="str">
        <f aca="false">F816</f>
        <v>0410052303</v>
      </c>
      <c r="T816" s="0" t="str">
        <f aca="false">G816</f>
        <v>1</v>
      </c>
      <c r="U816" s="0" t="n">
        <f aca="false">L816</f>
        <v>0.760080244820484</v>
      </c>
      <c r="V816" s="0" t="n">
        <f aca="false">K816</f>
        <v>88.0544602899597</v>
      </c>
      <c r="W816" s="0" t="n">
        <f aca="false">J816</f>
        <v>504</v>
      </c>
    </row>
    <row r="817" customFormat="false" ht="12.8" hidden="false" customHeight="false" outlineLevel="0" collapsed="false">
      <c r="A817" s="0" t="s">
        <v>75</v>
      </c>
      <c r="B817" s="0" t="s">
        <v>942</v>
      </c>
      <c r="C817" s="0" t="s">
        <v>969</v>
      </c>
      <c r="D817" s="0" t="s">
        <v>18</v>
      </c>
      <c r="E817" s="0" t="s">
        <v>14</v>
      </c>
      <c r="F817" s="0" t="s">
        <v>979</v>
      </c>
      <c r="G817" s="0" t="s">
        <v>15</v>
      </c>
      <c r="H817" s="0" t="n">
        <v>0.986473976610088</v>
      </c>
      <c r="I817" s="0" t="n">
        <v>25.0562633676471</v>
      </c>
      <c r="J817" s="0" t="n">
        <v>504</v>
      </c>
      <c r="K817" s="0" t="n">
        <f aca="false">I817*SUMIFS(syst_chauffage!$H$3:$H$27,syst_chauffage!$B$3:$B$27,D817,syst_chauffage!$C$3:$C$27,E817)</f>
        <v>68.2765367305543</v>
      </c>
      <c r="L817" s="12" t="n">
        <f aca="false">H817*SUMIFS(syst_chauffage!$K$3:$K$27,syst_chauffage!$B$3:$B$27,D817,syst_chauffage!$C$3:$C$27,E817)</f>
        <v>0.958307076958315</v>
      </c>
      <c r="N817" s="0" t="str">
        <f aca="false">A817</f>
        <v>Enseignement Recherche</v>
      </c>
      <c r="O817" s="0" t="str">
        <f aca="false">B817</f>
        <v>Enseignement secondaire</v>
      </c>
      <c r="P817" s="0" t="str">
        <f aca="false">C817</f>
        <v>Cantine LP</v>
      </c>
      <c r="Q817" s="0" t="str">
        <f aca="false">D817</f>
        <v>Chaudière condensation gaz</v>
      </c>
      <c r="R817" s="0" t="str">
        <f aca="false">E817</f>
        <v>Gaz</v>
      </c>
      <c r="S817" s="0" t="str">
        <f aca="false">F817</f>
        <v>0410052404</v>
      </c>
      <c r="T817" s="0" t="str">
        <f aca="false">G817</f>
        <v>1</v>
      </c>
      <c r="U817" s="0" t="n">
        <f aca="false">L817</f>
        <v>0.958307076958315</v>
      </c>
      <c r="V817" s="0" t="n">
        <f aca="false">K817</f>
        <v>68.2765367305543</v>
      </c>
      <c r="W817" s="0" t="n">
        <f aca="false">J817</f>
        <v>504</v>
      </c>
    </row>
    <row r="818" customFormat="false" ht="12.8" hidden="false" customHeight="false" outlineLevel="0" collapsed="false">
      <c r="A818" s="0" t="s">
        <v>75</v>
      </c>
      <c r="B818" s="0" t="s">
        <v>942</v>
      </c>
      <c r="C818" s="0" t="s">
        <v>969</v>
      </c>
      <c r="D818" s="0" t="s">
        <v>32</v>
      </c>
      <c r="E818" s="0" t="s">
        <v>30</v>
      </c>
      <c r="F818" s="0" t="s">
        <v>980</v>
      </c>
      <c r="G818" s="0" t="s">
        <v>15</v>
      </c>
      <c r="H818" s="0" t="n">
        <v>1</v>
      </c>
      <c r="I818" s="0" t="n">
        <v>12</v>
      </c>
      <c r="J818" s="0" t="n">
        <v>0</v>
      </c>
      <c r="K818" s="0" t="n">
        <f aca="false">I818*SUMIFS(syst_chauffage!$H$3:$H$27,syst_chauffage!$B$3:$B$27,D818,syst_chauffage!$C$3:$C$27,E818)</f>
        <v>12</v>
      </c>
      <c r="L818" s="12" t="n">
        <f aca="false">H818*SUMIFS(syst_chauffage!$K$3:$K$27,syst_chauffage!$B$3:$B$27,D818,syst_chauffage!$C$3:$C$27,E818)</f>
        <v>1</v>
      </c>
      <c r="N818" s="0" t="str">
        <f aca="false">A818</f>
        <v>Enseignement Recherche</v>
      </c>
      <c r="O818" s="0" t="str">
        <f aca="false">B818</f>
        <v>Enseignement secondaire</v>
      </c>
      <c r="P818" s="0" t="str">
        <f aca="false">C818</f>
        <v>Cantine LP</v>
      </c>
      <c r="Q818" s="0" t="str">
        <f aca="false">D818</f>
        <v>Electrique direct performant</v>
      </c>
      <c r="R818" s="0" t="str">
        <f aca="false">E818</f>
        <v>Electricité</v>
      </c>
      <c r="S818" s="0" t="str">
        <f aca="false">F818</f>
        <v>0410052602</v>
      </c>
      <c r="T818" s="0" t="str">
        <f aca="false">G818</f>
        <v>1</v>
      </c>
      <c r="U818" s="0" t="n">
        <f aca="false">L818</f>
        <v>1</v>
      </c>
      <c r="V818" s="0" t="n">
        <f aca="false">K818</f>
        <v>12</v>
      </c>
      <c r="W818" s="0" t="n">
        <f aca="false">J818</f>
        <v>0</v>
      </c>
    </row>
    <row r="819" customFormat="false" ht="12.8" hidden="false" customHeight="false" outlineLevel="0" collapsed="false">
      <c r="A819" s="0" t="s">
        <v>75</v>
      </c>
      <c r="B819" s="0" t="s">
        <v>942</v>
      </c>
      <c r="C819" s="0" t="s">
        <v>969</v>
      </c>
      <c r="D819" s="0" t="s">
        <v>38</v>
      </c>
      <c r="E819" s="0" t="s">
        <v>30</v>
      </c>
      <c r="F819" s="0" t="s">
        <v>981</v>
      </c>
      <c r="G819" s="0" t="s">
        <v>15</v>
      </c>
      <c r="H819" s="0" t="n">
        <v>3.34058232558139</v>
      </c>
      <c r="I819" s="0" t="n">
        <v>145.01082754581</v>
      </c>
      <c r="J819" s="0" t="n">
        <v>648</v>
      </c>
      <c r="K819" s="0" t="n">
        <f aca="false">I819*SUMIFS(syst_chauffage!$H$3:$H$27,syst_chauffage!$B$3:$B$27,D819,syst_chauffage!$C$3:$C$27,E819)</f>
        <v>146.576045704384</v>
      </c>
      <c r="L819" s="12" t="n">
        <f aca="false">H819*SUMIFS(syst_chauffage!$K$3:$K$27,syst_chauffage!$B$3:$B$27,D819,syst_chauffage!$C$3:$C$27,E819)</f>
        <v>2.98853732681761</v>
      </c>
      <c r="N819" s="0" t="str">
        <f aca="false">A819</f>
        <v>Enseignement Recherche</v>
      </c>
      <c r="O819" s="0" t="str">
        <f aca="false">B819</f>
        <v>Enseignement secondaire</v>
      </c>
      <c r="P819" s="0" t="str">
        <f aca="false">C819</f>
        <v>Cantine LP</v>
      </c>
      <c r="Q819" s="0" t="str">
        <f aca="false">D819</f>
        <v>PAC performant</v>
      </c>
      <c r="R819" s="0" t="str">
        <f aca="false">E819</f>
        <v>Electricité</v>
      </c>
      <c r="S819" s="0" t="str">
        <f aca="false">F819</f>
        <v>0410052902</v>
      </c>
      <c r="T819" s="0" t="str">
        <f aca="false">G819</f>
        <v>1</v>
      </c>
      <c r="U819" s="0" t="n">
        <f aca="false">L819</f>
        <v>2.98853732681761</v>
      </c>
      <c r="V819" s="0" t="n">
        <f aca="false">K819</f>
        <v>146.576045704384</v>
      </c>
      <c r="W819" s="0" t="n">
        <f aca="false">J819</f>
        <v>648</v>
      </c>
    </row>
    <row r="820" customFormat="false" ht="12.8" hidden="false" customHeight="false" outlineLevel="0" collapsed="false">
      <c r="A820" s="0" t="s">
        <v>75</v>
      </c>
      <c r="B820" s="0" t="s">
        <v>942</v>
      </c>
      <c r="C820" s="0" t="s">
        <v>982</v>
      </c>
      <c r="D820" s="0" t="s">
        <v>19</v>
      </c>
      <c r="E820" s="0" t="s">
        <v>57</v>
      </c>
      <c r="F820" s="0" t="s">
        <v>983</v>
      </c>
      <c r="G820" s="0" t="s">
        <v>15</v>
      </c>
      <c r="H820" s="0" t="n">
        <v>0.818650276152844</v>
      </c>
      <c r="I820" s="0" t="n">
        <v>18.13095538045</v>
      </c>
      <c r="J820" s="0" t="n">
        <v>0</v>
      </c>
      <c r="K820" s="0" t="n">
        <f aca="false">I820*SUMIFS(syst_chauffage!$H$3:$H$27,syst_chauffage!$B$3:$B$27,D820,syst_chauffage!$C$3:$C$27,E820)</f>
        <v>25.2469324392738</v>
      </c>
      <c r="L820" s="12" t="n">
        <f aca="false">H820*SUMIFS(syst_chauffage!$K$3:$K$27,syst_chauffage!$B$3:$B$27,D820,syst_chauffage!$C$3:$C$27,E820)</f>
        <v>0.818650276152844</v>
      </c>
      <c r="N820" s="0" t="str">
        <f aca="false">A820</f>
        <v>Enseignement Recherche</v>
      </c>
      <c r="O820" s="0" t="str">
        <f aca="false">B820</f>
        <v>Enseignement secondaire</v>
      </c>
      <c r="P820" s="0" t="str">
        <f aca="false">C820</f>
        <v>Collège</v>
      </c>
      <c r="Q820" s="0" t="str">
        <f aca="false">D820</f>
        <v>Autre système centralisé</v>
      </c>
      <c r="R820" s="0" t="str">
        <f aca="false">E820</f>
        <v>Autres</v>
      </c>
      <c r="S820" s="0" t="str">
        <f aca="false">F820</f>
        <v>0410080101</v>
      </c>
      <c r="T820" s="0" t="str">
        <f aca="false">G820</f>
        <v>1</v>
      </c>
      <c r="U820" s="0" t="n">
        <f aca="false">L820</f>
        <v>0.818650276152844</v>
      </c>
      <c r="V820" s="0" t="n">
        <f aca="false">K820</f>
        <v>25.2469324392738</v>
      </c>
      <c r="W820" s="0" t="n">
        <f aca="false">J820</f>
        <v>0</v>
      </c>
    </row>
    <row r="821" customFormat="false" ht="12.8" hidden="false" customHeight="false" outlineLevel="0" collapsed="false">
      <c r="A821" s="0" t="s">
        <v>75</v>
      </c>
      <c r="B821" s="0" t="s">
        <v>942</v>
      </c>
      <c r="C821" s="0" t="s">
        <v>982</v>
      </c>
      <c r="D821" s="0" t="s">
        <v>19</v>
      </c>
      <c r="E821" s="0" t="s">
        <v>58</v>
      </c>
      <c r="F821" s="0" t="s">
        <v>984</v>
      </c>
      <c r="G821" s="0" t="s">
        <v>15</v>
      </c>
      <c r="H821" s="0" t="n">
        <v>0.852461584964472</v>
      </c>
      <c r="I821" s="0" t="n">
        <v>18.8474311274884</v>
      </c>
      <c r="J821" s="0" t="n">
        <v>680</v>
      </c>
      <c r="K821" s="0" t="n">
        <f aca="false">I821*SUMIFS(syst_chauffage!$H$3:$H$27,syst_chauffage!$B$3:$B$27,D821,syst_chauffage!$C$3:$C$27,E821)</f>
        <v>31.0030741083173</v>
      </c>
      <c r="L821" s="12" t="n">
        <f aca="false">H821*SUMIFS(syst_chauffage!$K$3:$K$27,syst_chauffage!$B$3:$B$27,D821,syst_chauffage!$C$3:$C$27,E821)</f>
        <v>0.852461584964472</v>
      </c>
      <c r="N821" s="0" t="str">
        <f aca="false">A821</f>
        <v>Enseignement Recherche</v>
      </c>
      <c r="O821" s="0" t="str">
        <f aca="false">B821</f>
        <v>Enseignement secondaire</v>
      </c>
      <c r="P821" s="0" t="str">
        <f aca="false">C821</f>
        <v>Collège</v>
      </c>
      <c r="Q821" s="0" t="str">
        <f aca="false">D821</f>
        <v>Autre système centralisé</v>
      </c>
      <c r="R821" s="0" t="str">
        <f aca="false">E821</f>
        <v>Urbain</v>
      </c>
      <c r="S821" s="0" t="str">
        <f aca="false">F821</f>
        <v>0410080106</v>
      </c>
      <c r="T821" s="0" t="str">
        <f aca="false">G821</f>
        <v>1</v>
      </c>
      <c r="U821" s="0" t="n">
        <f aca="false">L821</f>
        <v>0.852461584964472</v>
      </c>
      <c r="V821" s="0" t="n">
        <f aca="false">K821</f>
        <v>31.0030741083173</v>
      </c>
      <c r="W821" s="0" t="n">
        <f aca="false">J821</f>
        <v>680</v>
      </c>
    </row>
    <row r="822" customFormat="false" ht="12.8" hidden="false" customHeight="false" outlineLevel="0" collapsed="false">
      <c r="A822" s="0" t="s">
        <v>75</v>
      </c>
      <c r="B822" s="0" t="s">
        <v>942</v>
      </c>
      <c r="C822" s="0" t="s">
        <v>982</v>
      </c>
      <c r="D822" s="0" t="s">
        <v>22</v>
      </c>
      <c r="E822" s="0" t="s">
        <v>23</v>
      </c>
      <c r="F822" s="0" t="s">
        <v>985</v>
      </c>
      <c r="G822" s="0" t="s">
        <v>15</v>
      </c>
      <c r="H822" s="0" t="n">
        <v>0.739063698951267</v>
      </c>
      <c r="I822" s="0" t="n">
        <v>7.90206758938025</v>
      </c>
      <c r="J822" s="0" t="n">
        <v>0</v>
      </c>
      <c r="K822" s="0" t="n">
        <f aca="false">I822*SUMIFS(syst_chauffage!$H$3:$H$27,syst_chauffage!$B$3:$B$27,D822,syst_chauffage!$C$3:$C$27,E822)</f>
        <v>13.9157188864163</v>
      </c>
      <c r="L822" s="12" t="n">
        <f aca="false">H822*SUMIFS(syst_chauffage!$K$3:$K$27,syst_chauffage!$B$3:$B$27,D822,syst_chauffage!$C$3:$C$27,E822)</f>
        <v>0.739063698951267</v>
      </c>
      <c r="N822" s="0" t="str">
        <f aca="false">A822</f>
        <v>Enseignement Recherche</v>
      </c>
      <c r="O822" s="0" t="str">
        <f aca="false">B822</f>
        <v>Enseignement secondaire</v>
      </c>
      <c r="P822" s="0" t="str">
        <f aca="false">C822</f>
        <v>Collège</v>
      </c>
      <c r="Q822" s="0" t="str">
        <f aca="false">D822</f>
        <v>Chaudière fioul</v>
      </c>
      <c r="R822" s="0" t="str">
        <f aca="false">E822</f>
        <v>Fioul</v>
      </c>
      <c r="S822" s="0" t="str">
        <f aca="false">F822</f>
        <v>0410080303</v>
      </c>
      <c r="T822" s="0" t="str">
        <f aca="false">G822</f>
        <v>1</v>
      </c>
      <c r="U822" s="0" t="n">
        <f aca="false">L822</f>
        <v>0.739063698951267</v>
      </c>
      <c r="V822" s="0" t="n">
        <f aca="false">K822</f>
        <v>13.9157188864163</v>
      </c>
      <c r="W822" s="0" t="n">
        <f aca="false">J822</f>
        <v>0</v>
      </c>
    </row>
    <row r="823" customFormat="false" ht="12.8" hidden="false" customHeight="false" outlineLevel="0" collapsed="false">
      <c r="A823" s="0" t="s">
        <v>75</v>
      </c>
      <c r="B823" s="0" t="s">
        <v>942</v>
      </c>
      <c r="C823" s="0" t="s">
        <v>982</v>
      </c>
      <c r="D823" s="0" t="s">
        <v>13</v>
      </c>
      <c r="E823" s="0" t="s">
        <v>14</v>
      </c>
      <c r="F823" s="0" t="s">
        <v>986</v>
      </c>
      <c r="G823" s="0" t="s">
        <v>15</v>
      </c>
      <c r="H823" s="0" t="n">
        <v>0.877514545746114</v>
      </c>
      <c r="I823" s="0" t="n">
        <v>5.8882092240766</v>
      </c>
      <c r="J823" s="0" t="n">
        <v>196</v>
      </c>
      <c r="K823" s="0" t="n">
        <f aca="false">I823*SUMIFS(syst_chauffage!$H$3:$H$27,syst_chauffage!$B$3:$B$27,D823,syst_chauffage!$C$3:$C$27,E823)</f>
        <v>11.8917786940969</v>
      </c>
      <c r="L823" s="12" t="n">
        <f aca="false">H823*SUMIFS(syst_chauffage!$K$3:$K$27,syst_chauffage!$B$3:$B$27,D823,syst_chauffage!$C$3:$C$27,E823)</f>
        <v>0.877514545746114</v>
      </c>
      <c r="N823" s="0" t="str">
        <f aca="false">A823</f>
        <v>Enseignement Recherche</v>
      </c>
      <c r="O823" s="0" t="str">
        <f aca="false">B823</f>
        <v>Enseignement secondaire</v>
      </c>
      <c r="P823" s="0" t="str">
        <f aca="false">C823</f>
        <v>Collège</v>
      </c>
      <c r="Q823" s="0" t="str">
        <f aca="false">D823</f>
        <v>Chaudière gaz</v>
      </c>
      <c r="R823" s="0" t="str">
        <f aca="false">E823</f>
        <v>Gaz</v>
      </c>
      <c r="S823" s="0" t="str">
        <f aca="false">F823</f>
        <v>0410080404</v>
      </c>
      <c r="T823" s="0" t="str">
        <f aca="false">G823</f>
        <v>1</v>
      </c>
      <c r="U823" s="0" t="n">
        <f aca="false">L823</f>
        <v>0.877514545746114</v>
      </c>
      <c r="V823" s="0" t="n">
        <f aca="false">K823</f>
        <v>11.8917786940969</v>
      </c>
      <c r="W823" s="0" t="n">
        <f aca="false">J823</f>
        <v>196</v>
      </c>
    </row>
    <row r="824" customFormat="false" ht="12.8" hidden="false" customHeight="false" outlineLevel="0" collapsed="false">
      <c r="A824" s="0" t="s">
        <v>75</v>
      </c>
      <c r="B824" s="0" t="s">
        <v>942</v>
      </c>
      <c r="C824" s="0" t="s">
        <v>982</v>
      </c>
      <c r="D824" s="0" t="s">
        <v>29</v>
      </c>
      <c r="E824" s="0" t="s">
        <v>30</v>
      </c>
      <c r="F824" s="0" t="s">
        <v>987</v>
      </c>
      <c r="G824" s="0" t="s">
        <v>15</v>
      </c>
      <c r="H824" s="0" t="n">
        <v>0.92</v>
      </c>
      <c r="I824" s="0" t="n">
        <v>10.4</v>
      </c>
      <c r="J824" s="0" t="n">
        <v>0</v>
      </c>
      <c r="K824" s="0" t="n">
        <f aca="false">I824*SUMIFS(syst_chauffage!$H$3:$H$27,syst_chauffage!$B$3:$B$27,D824,syst_chauffage!$C$3:$C$27,E824)</f>
        <v>3</v>
      </c>
      <c r="L824" s="12" t="n">
        <f aca="false">H824*SUMIFS(syst_chauffage!$K$3:$K$27,syst_chauffage!$B$3:$B$27,D824,syst_chauffage!$C$3:$C$27,E824)</f>
        <v>0.92</v>
      </c>
      <c r="N824" s="0" t="str">
        <f aca="false">A824</f>
        <v>Enseignement Recherche</v>
      </c>
      <c r="O824" s="0" t="str">
        <f aca="false">B824</f>
        <v>Enseignement secondaire</v>
      </c>
      <c r="P824" s="0" t="str">
        <f aca="false">C824</f>
        <v>Collège</v>
      </c>
      <c r="Q824" s="0" t="str">
        <f aca="false">D824</f>
        <v>Electrique direct</v>
      </c>
      <c r="R824" s="0" t="str">
        <f aca="false">E824</f>
        <v>Electricité</v>
      </c>
      <c r="S824" s="0" t="str">
        <f aca="false">F824</f>
        <v>0410080602</v>
      </c>
      <c r="T824" s="0" t="str">
        <f aca="false">G824</f>
        <v>1</v>
      </c>
      <c r="U824" s="0" t="n">
        <f aca="false">L824</f>
        <v>0.92</v>
      </c>
      <c r="V824" s="0" t="n">
        <f aca="false">K824</f>
        <v>3</v>
      </c>
      <c r="W824" s="0" t="n">
        <f aca="false">J824</f>
        <v>0</v>
      </c>
    </row>
    <row r="825" customFormat="false" ht="12.8" hidden="false" customHeight="false" outlineLevel="0" collapsed="false">
      <c r="A825" s="0" t="s">
        <v>75</v>
      </c>
      <c r="B825" s="0" t="s">
        <v>942</v>
      </c>
      <c r="C825" s="0" t="s">
        <v>982</v>
      </c>
      <c r="D825" s="0" t="s">
        <v>36</v>
      </c>
      <c r="E825" s="0" t="s">
        <v>30</v>
      </c>
      <c r="F825" s="0" t="s">
        <v>988</v>
      </c>
      <c r="G825" s="0" t="s">
        <v>15</v>
      </c>
      <c r="H825" s="0" t="n">
        <v>2.89517134883721</v>
      </c>
      <c r="I825" s="0" t="n">
        <v>52.0711619381939</v>
      </c>
      <c r="J825" s="0" t="n">
        <v>522</v>
      </c>
      <c r="K825" s="0" t="n">
        <f aca="false">I825*SUMIFS(syst_chauffage!$H$3:$H$27,syst_chauffage!$B$3:$B$27,D825,syst_chauffage!$C$3:$C$27,E825)</f>
        <v>32.2142462380857</v>
      </c>
      <c r="L825" s="12" t="n">
        <f aca="false">H825*SUMIFS(syst_chauffage!$K$3:$K$27,syst_chauffage!$B$3:$B$27,D825,syst_chauffage!$C$3:$C$27,E825)</f>
        <v>2.4324955428598</v>
      </c>
      <c r="N825" s="0" t="str">
        <f aca="false">A825</f>
        <v>Enseignement Recherche</v>
      </c>
      <c r="O825" s="0" t="str">
        <f aca="false">B825</f>
        <v>Enseignement secondaire</v>
      </c>
      <c r="P825" s="0" t="str">
        <f aca="false">C825</f>
        <v>Collège</v>
      </c>
      <c r="Q825" s="0" t="str">
        <f aca="false">D825</f>
        <v>PAC</v>
      </c>
      <c r="R825" s="0" t="str">
        <f aca="false">E825</f>
        <v>Electricité</v>
      </c>
      <c r="S825" s="0" t="str">
        <f aca="false">F825</f>
        <v>0410080902</v>
      </c>
      <c r="T825" s="0" t="str">
        <f aca="false">G825</f>
        <v>1</v>
      </c>
      <c r="U825" s="0" t="n">
        <f aca="false">L825</f>
        <v>2.4324955428598</v>
      </c>
      <c r="V825" s="0" t="n">
        <f aca="false">K825</f>
        <v>32.2142462380857</v>
      </c>
      <c r="W825" s="0" t="n">
        <f aca="false">J825</f>
        <v>522</v>
      </c>
    </row>
    <row r="826" customFormat="false" ht="12.8" hidden="false" customHeight="false" outlineLevel="0" collapsed="false">
      <c r="A826" s="0" t="s">
        <v>75</v>
      </c>
      <c r="B826" s="0" t="s">
        <v>942</v>
      </c>
      <c r="C826" s="0" t="s">
        <v>982</v>
      </c>
      <c r="D826" s="0" t="s">
        <v>51</v>
      </c>
      <c r="E826" s="0" t="s">
        <v>57</v>
      </c>
      <c r="F826" s="0" t="s">
        <v>989</v>
      </c>
      <c r="G826" s="0" t="s">
        <v>15</v>
      </c>
      <c r="H826" s="0" t="n">
        <v>0.94459647248405</v>
      </c>
      <c r="I826" s="0" t="n">
        <v>21.5844706910119</v>
      </c>
      <c r="J826" s="0" t="n">
        <v>0</v>
      </c>
      <c r="K826" s="0" t="n">
        <f aca="false">I826*SUMIFS(syst_chauffage!$H$3:$H$27,syst_chauffage!$B$3:$B$27,D826,syst_chauffage!$C$3:$C$27,E826)</f>
        <v>45.7343389388656</v>
      </c>
      <c r="L826" s="12" t="n">
        <f aca="false">H826*SUMIFS(syst_chauffage!$K$3:$K$27,syst_chauffage!$B$3:$B$27,D826,syst_chauffage!$C$3:$C$27,E826)</f>
        <v>0.94459647248405</v>
      </c>
      <c r="N826" s="0" t="str">
        <f aca="false">A826</f>
        <v>Enseignement Recherche</v>
      </c>
      <c r="O826" s="0" t="str">
        <f aca="false">B826</f>
        <v>Enseignement secondaire</v>
      </c>
      <c r="P826" s="0" t="str">
        <f aca="false">C826</f>
        <v>Collège</v>
      </c>
      <c r="Q826" s="0" t="str">
        <f aca="false">D826</f>
        <v>Autre système centralisé performant</v>
      </c>
      <c r="R826" s="0" t="str">
        <f aca="false">E826</f>
        <v>Autres</v>
      </c>
      <c r="S826" s="0" t="str">
        <f aca="false">F826</f>
        <v>0410082101</v>
      </c>
      <c r="T826" s="0" t="str">
        <f aca="false">G826</f>
        <v>1</v>
      </c>
      <c r="U826" s="0" t="n">
        <f aca="false">L826</f>
        <v>0.94459647248405</v>
      </c>
      <c r="V826" s="0" t="n">
        <f aca="false">K826</f>
        <v>45.7343389388656</v>
      </c>
      <c r="W826" s="0" t="n">
        <f aca="false">J826</f>
        <v>0</v>
      </c>
    </row>
    <row r="827" customFormat="false" ht="12.8" hidden="false" customHeight="false" outlineLevel="0" collapsed="false">
      <c r="A827" s="0" t="s">
        <v>75</v>
      </c>
      <c r="B827" s="0" t="s">
        <v>942</v>
      </c>
      <c r="C827" s="0" t="s">
        <v>982</v>
      </c>
      <c r="D827" s="0" t="s">
        <v>51</v>
      </c>
      <c r="E827" s="0" t="s">
        <v>58</v>
      </c>
      <c r="F827" s="0" t="s">
        <v>990</v>
      </c>
      <c r="G827" s="0" t="s">
        <v>15</v>
      </c>
      <c r="H827" s="0" t="n">
        <v>0.983609521112851</v>
      </c>
      <c r="I827" s="0" t="n">
        <v>22.4374180089147</v>
      </c>
      <c r="J827" s="0" t="n">
        <v>680</v>
      </c>
      <c r="K827" s="0" t="n">
        <f aca="false">I827*SUMIFS(syst_chauffage!$H$3:$H$27,syst_chauffage!$B$3:$B$27,D827,syst_chauffage!$C$3:$C$27,E827)</f>
        <v>47.8814389684586</v>
      </c>
      <c r="L827" s="12" t="n">
        <f aca="false">H827*SUMIFS(syst_chauffage!$K$3:$K$27,syst_chauffage!$B$3:$B$27,D827,syst_chauffage!$C$3:$C$27,E827)</f>
        <v>0.983609521112851</v>
      </c>
      <c r="N827" s="0" t="str">
        <f aca="false">A827</f>
        <v>Enseignement Recherche</v>
      </c>
      <c r="O827" s="0" t="str">
        <f aca="false">B827</f>
        <v>Enseignement secondaire</v>
      </c>
      <c r="P827" s="0" t="str">
        <f aca="false">C827</f>
        <v>Collège</v>
      </c>
      <c r="Q827" s="0" t="str">
        <f aca="false">D827</f>
        <v>Autre système centralisé performant</v>
      </c>
      <c r="R827" s="0" t="str">
        <f aca="false">E827</f>
        <v>Urbain</v>
      </c>
      <c r="S827" s="0" t="str">
        <f aca="false">F827</f>
        <v>0410082106</v>
      </c>
      <c r="T827" s="0" t="str">
        <f aca="false">G827</f>
        <v>1</v>
      </c>
      <c r="U827" s="0" t="n">
        <f aca="false">L827</f>
        <v>0.983609521112851</v>
      </c>
      <c r="V827" s="0" t="n">
        <f aca="false">K827</f>
        <v>47.8814389684586</v>
      </c>
      <c r="W827" s="0" t="n">
        <f aca="false">J827</f>
        <v>680</v>
      </c>
    </row>
    <row r="828" customFormat="false" ht="12.8" hidden="false" customHeight="false" outlineLevel="0" collapsed="false">
      <c r="A828" s="0" t="s">
        <v>75</v>
      </c>
      <c r="B828" s="0" t="s">
        <v>942</v>
      </c>
      <c r="C828" s="0" t="s">
        <v>982</v>
      </c>
      <c r="D828" s="0" t="s">
        <v>27</v>
      </c>
      <c r="E828" s="0" t="s">
        <v>23</v>
      </c>
      <c r="F828" s="0" t="s">
        <v>991</v>
      </c>
      <c r="G828" s="0" t="s">
        <v>15</v>
      </c>
      <c r="H828" s="0" t="n">
        <v>0.764069137801932</v>
      </c>
      <c r="I828" s="0" t="n">
        <v>9.40722332069077</v>
      </c>
      <c r="J828" s="0" t="n">
        <v>441</v>
      </c>
      <c r="K828" s="0" t="n">
        <f aca="false">I828*SUMIFS(syst_chauffage!$H$3:$H$27,syst_chauffage!$B$3:$B$27,D828,syst_chauffage!$C$3:$C$27,E828)</f>
        <v>24.1239130453465</v>
      </c>
      <c r="L828" s="12" t="n">
        <f aca="false">H828*SUMIFS(syst_chauffage!$K$3:$K$27,syst_chauffage!$B$3:$B$27,D828,syst_chauffage!$C$3:$C$27,E828)</f>
        <v>0.764069137801932</v>
      </c>
      <c r="N828" s="0" t="str">
        <f aca="false">A828</f>
        <v>Enseignement Recherche</v>
      </c>
      <c r="O828" s="0" t="str">
        <f aca="false">B828</f>
        <v>Enseignement secondaire</v>
      </c>
      <c r="P828" s="0" t="str">
        <f aca="false">C828</f>
        <v>Collège</v>
      </c>
      <c r="Q828" s="0" t="str">
        <f aca="false">D828</f>
        <v>Chaudière condensation fioul</v>
      </c>
      <c r="R828" s="0" t="str">
        <f aca="false">E828</f>
        <v>Fioul</v>
      </c>
      <c r="S828" s="0" t="str">
        <f aca="false">F828</f>
        <v>0410082303</v>
      </c>
      <c r="T828" s="0" t="str">
        <f aca="false">G828</f>
        <v>1</v>
      </c>
      <c r="U828" s="0" t="n">
        <f aca="false">L828</f>
        <v>0.764069137801932</v>
      </c>
      <c r="V828" s="0" t="n">
        <f aca="false">K828</f>
        <v>24.1239130453465</v>
      </c>
      <c r="W828" s="0" t="n">
        <f aca="false">J828</f>
        <v>441</v>
      </c>
    </row>
    <row r="829" customFormat="false" ht="12.8" hidden="false" customHeight="false" outlineLevel="0" collapsed="false">
      <c r="A829" s="0" t="s">
        <v>75</v>
      </c>
      <c r="B829" s="0" t="s">
        <v>942</v>
      </c>
      <c r="C829" s="0" t="s">
        <v>982</v>
      </c>
      <c r="D829" s="0" t="s">
        <v>18</v>
      </c>
      <c r="E829" s="0" t="s">
        <v>14</v>
      </c>
      <c r="F829" s="0" t="s">
        <v>992</v>
      </c>
      <c r="G829" s="0" t="s">
        <v>15</v>
      </c>
      <c r="H829" s="0" t="n">
        <v>0.990459690571957</v>
      </c>
      <c r="I829" s="0" t="n">
        <v>7.00977288580548</v>
      </c>
      <c r="J829" s="0" t="n">
        <v>441</v>
      </c>
      <c r="K829" s="0" t="n">
        <f aca="false">I829*SUMIFS(syst_chauffage!$H$3:$H$27,syst_chauffage!$B$3:$B$27,D829,syst_chauffage!$C$3:$C$27,E829)</f>
        <v>19.1011328739671</v>
      </c>
      <c r="L829" s="12" t="n">
        <f aca="false">H829*SUMIFS(syst_chauffage!$K$3:$K$27,syst_chauffage!$B$3:$B$27,D829,syst_chauffage!$C$3:$C$27,E829)</f>
        <v>0.962178986392273</v>
      </c>
      <c r="N829" s="0" t="str">
        <f aca="false">A829</f>
        <v>Enseignement Recherche</v>
      </c>
      <c r="O829" s="0" t="str">
        <f aca="false">B829</f>
        <v>Enseignement secondaire</v>
      </c>
      <c r="P829" s="0" t="str">
        <f aca="false">C829</f>
        <v>Collège</v>
      </c>
      <c r="Q829" s="0" t="str">
        <f aca="false">D829</f>
        <v>Chaudière condensation gaz</v>
      </c>
      <c r="R829" s="0" t="str">
        <f aca="false">E829</f>
        <v>Gaz</v>
      </c>
      <c r="S829" s="0" t="str">
        <f aca="false">F829</f>
        <v>0410082404</v>
      </c>
      <c r="T829" s="0" t="str">
        <f aca="false">G829</f>
        <v>1</v>
      </c>
      <c r="U829" s="0" t="n">
        <f aca="false">L829</f>
        <v>0.962178986392273</v>
      </c>
      <c r="V829" s="0" t="n">
        <f aca="false">K829</f>
        <v>19.1011328739671</v>
      </c>
      <c r="W829" s="0" t="n">
        <f aca="false">J829</f>
        <v>441</v>
      </c>
    </row>
    <row r="830" customFormat="false" ht="12.8" hidden="false" customHeight="false" outlineLevel="0" collapsed="false">
      <c r="A830" s="0" t="s">
        <v>75</v>
      </c>
      <c r="B830" s="0" t="s">
        <v>942</v>
      </c>
      <c r="C830" s="0" t="s">
        <v>982</v>
      </c>
      <c r="D830" s="0" t="s">
        <v>32</v>
      </c>
      <c r="E830" s="0" t="s">
        <v>30</v>
      </c>
      <c r="F830" s="0" t="s">
        <v>993</v>
      </c>
      <c r="G830" s="0" t="s">
        <v>15</v>
      </c>
      <c r="H830" s="0" t="n">
        <v>1</v>
      </c>
      <c r="I830" s="0" t="n">
        <v>12</v>
      </c>
      <c r="J830" s="0" t="n">
        <v>0</v>
      </c>
      <c r="K830" s="0" t="n">
        <f aca="false">I830*SUMIFS(syst_chauffage!$H$3:$H$27,syst_chauffage!$B$3:$B$27,D830,syst_chauffage!$C$3:$C$27,E830)</f>
        <v>12</v>
      </c>
      <c r="L830" s="12" t="n">
        <f aca="false">H830*SUMIFS(syst_chauffage!$K$3:$K$27,syst_chauffage!$B$3:$B$27,D830,syst_chauffage!$C$3:$C$27,E830)</f>
        <v>1</v>
      </c>
      <c r="N830" s="0" t="str">
        <f aca="false">A830</f>
        <v>Enseignement Recherche</v>
      </c>
      <c r="O830" s="0" t="str">
        <f aca="false">B830</f>
        <v>Enseignement secondaire</v>
      </c>
      <c r="P830" s="0" t="str">
        <f aca="false">C830</f>
        <v>Collège</v>
      </c>
      <c r="Q830" s="0" t="str">
        <f aca="false">D830</f>
        <v>Electrique direct performant</v>
      </c>
      <c r="R830" s="0" t="str">
        <f aca="false">E830</f>
        <v>Electricité</v>
      </c>
      <c r="S830" s="0" t="str">
        <f aca="false">F830</f>
        <v>0410082602</v>
      </c>
      <c r="T830" s="0" t="str">
        <f aca="false">G830</f>
        <v>1</v>
      </c>
      <c r="U830" s="0" t="n">
        <f aca="false">L830</f>
        <v>1</v>
      </c>
      <c r="V830" s="0" t="n">
        <f aca="false">K830</f>
        <v>12</v>
      </c>
      <c r="W830" s="0" t="n">
        <f aca="false">J830</f>
        <v>0</v>
      </c>
    </row>
    <row r="831" customFormat="false" ht="12.8" hidden="false" customHeight="false" outlineLevel="0" collapsed="false">
      <c r="A831" s="0" t="s">
        <v>75</v>
      </c>
      <c r="B831" s="0" t="s">
        <v>942</v>
      </c>
      <c r="C831" s="0" t="s">
        <v>982</v>
      </c>
      <c r="D831" s="0" t="s">
        <v>38</v>
      </c>
      <c r="E831" s="0" t="s">
        <v>30</v>
      </c>
      <c r="F831" s="0" t="s">
        <v>994</v>
      </c>
      <c r="G831" s="0" t="s">
        <v>15</v>
      </c>
      <c r="H831" s="0" t="n">
        <v>3.34058232558139</v>
      </c>
      <c r="I831" s="0" t="n">
        <v>61.9894784978499</v>
      </c>
      <c r="J831" s="0" t="n">
        <v>567</v>
      </c>
      <c r="K831" s="0" t="n">
        <f aca="false">I831*SUMIFS(syst_chauffage!$H$3:$H$27,syst_chauffage!$B$3:$B$27,D831,syst_chauffage!$C$3:$C$27,E831)</f>
        <v>62.6585806540645</v>
      </c>
      <c r="L831" s="12" t="n">
        <f aca="false">H831*SUMIFS(syst_chauffage!$K$3:$K$27,syst_chauffage!$B$3:$B$27,D831,syst_chauffage!$C$3:$C$27,E831)</f>
        <v>2.98853732681761</v>
      </c>
      <c r="N831" s="0" t="str">
        <f aca="false">A831</f>
        <v>Enseignement Recherche</v>
      </c>
      <c r="O831" s="0" t="str">
        <f aca="false">B831</f>
        <v>Enseignement secondaire</v>
      </c>
      <c r="P831" s="0" t="str">
        <f aca="false">C831</f>
        <v>Collège</v>
      </c>
      <c r="Q831" s="0" t="str">
        <f aca="false">D831</f>
        <v>PAC performant</v>
      </c>
      <c r="R831" s="0" t="str">
        <f aca="false">E831</f>
        <v>Electricité</v>
      </c>
      <c r="S831" s="0" t="str">
        <f aca="false">F831</f>
        <v>0410082902</v>
      </c>
      <c r="T831" s="0" t="str">
        <f aca="false">G831</f>
        <v>1</v>
      </c>
      <c r="U831" s="0" t="n">
        <f aca="false">L831</f>
        <v>2.98853732681761</v>
      </c>
      <c r="V831" s="0" t="n">
        <f aca="false">K831</f>
        <v>62.6585806540645</v>
      </c>
      <c r="W831" s="0" t="n">
        <f aca="false">J831</f>
        <v>567</v>
      </c>
    </row>
    <row r="832" customFormat="false" ht="12.8" hidden="false" customHeight="false" outlineLevel="0" collapsed="false">
      <c r="A832" s="0" t="s">
        <v>75</v>
      </c>
      <c r="B832" s="0" t="s">
        <v>942</v>
      </c>
      <c r="C832" s="0" t="s">
        <v>995</v>
      </c>
      <c r="D832" s="0" t="s">
        <v>19</v>
      </c>
      <c r="E832" s="0" t="s">
        <v>57</v>
      </c>
      <c r="F832" s="0" t="s">
        <v>996</v>
      </c>
      <c r="G832" s="0" t="s">
        <v>15</v>
      </c>
      <c r="H832" s="0" t="n">
        <v>0.872328555209744</v>
      </c>
      <c r="I832" s="0" t="n">
        <v>16.741088938941</v>
      </c>
      <c r="J832" s="0" t="n">
        <v>0</v>
      </c>
      <c r="K832" s="0" t="n">
        <f aca="false">I832*SUMIFS(syst_chauffage!$H$3:$H$27,syst_chauffage!$B$3:$B$27,D832,syst_chauffage!$C$3:$C$27,E832)</f>
        <v>23.3115758399063</v>
      </c>
      <c r="L832" s="12" t="n">
        <f aca="false">H832*SUMIFS(syst_chauffage!$K$3:$K$27,syst_chauffage!$B$3:$B$27,D832,syst_chauffage!$C$3:$C$27,E832)</f>
        <v>0.872328555209744</v>
      </c>
      <c r="N832" s="0" t="str">
        <f aca="false">A832</f>
        <v>Enseignement Recherche</v>
      </c>
      <c r="O832" s="0" t="str">
        <f aca="false">B832</f>
        <v>Enseignement secondaire</v>
      </c>
      <c r="P832" s="0" t="str">
        <f aca="false">C832</f>
        <v>Internat college</v>
      </c>
      <c r="Q832" s="0" t="str">
        <f aca="false">D832</f>
        <v>Autre système centralisé</v>
      </c>
      <c r="R832" s="0" t="str">
        <f aca="false">E832</f>
        <v>Autres</v>
      </c>
      <c r="S832" s="0" t="str">
        <f aca="false">F832</f>
        <v>0410460101</v>
      </c>
      <c r="T832" s="0" t="str">
        <f aca="false">G832</f>
        <v>1</v>
      </c>
      <c r="U832" s="0" t="n">
        <f aca="false">L832</f>
        <v>0.872328555209744</v>
      </c>
      <c r="V832" s="0" t="n">
        <f aca="false">K832</f>
        <v>23.3115758399063</v>
      </c>
      <c r="W832" s="0" t="n">
        <f aca="false">J832</f>
        <v>0</v>
      </c>
    </row>
    <row r="833" customFormat="false" ht="12.8" hidden="false" customHeight="false" outlineLevel="0" collapsed="false">
      <c r="A833" s="0" t="s">
        <v>75</v>
      </c>
      <c r="B833" s="0" t="s">
        <v>942</v>
      </c>
      <c r="C833" s="0" t="s">
        <v>995</v>
      </c>
      <c r="D833" s="0" t="s">
        <v>19</v>
      </c>
      <c r="E833" s="0" t="s">
        <v>58</v>
      </c>
      <c r="F833" s="0" t="s">
        <v>997</v>
      </c>
      <c r="G833" s="0" t="s">
        <v>15</v>
      </c>
      <c r="H833" s="0" t="n">
        <v>0.846247519130833</v>
      </c>
      <c r="I833" s="0" t="n">
        <v>14.2168994466179</v>
      </c>
      <c r="J833" s="0" t="n">
        <v>680</v>
      </c>
      <c r="K833" s="0" t="n">
        <f aca="false">I833*SUMIFS(syst_chauffage!$H$3:$H$27,syst_chauffage!$B$3:$B$27,D833,syst_chauffage!$C$3:$C$27,E833)</f>
        <v>23.3860829177481</v>
      </c>
      <c r="L833" s="12" t="n">
        <f aca="false">H833*SUMIFS(syst_chauffage!$K$3:$K$27,syst_chauffage!$B$3:$B$27,D833,syst_chauffage!$C$3:$C$27,E833)</f>
        <v>0.846247519130833</v>
      </c>
      <c r="N833" s="0" t="str">
        <f aca="false">A833</f>
        <v>Enseignement Recherche</v>
      </c>
      <c r="O833" s="0" t="str">
        <f aca="false">B833</f>
        <v>Enseignement secondaire</v>
      </c>
      <c r="P833" s="0" t="str">
        <f aca="false">C833</f>
        <v>Internat college</v>
      </c>
      <c r="Q833" s="0" t="str">
        <f aca="false">D833</f>
        <v>Autre système centralisé</v>
      </c>
      <c r="R833" s="0" t="str">
        <f aca="false">E833</f>
        <v>Urbain</v>
      </c>
      <c r="S833" s="0" t="str">
        <f aca="false">F833</f>
        <v>0410460106</v>
      </c>
      <c r="T833" s="0" t="str">
        <f aca="false">G833</f>
        <v>1</v>
      </c>
      <c r="U833" s="0" t="n">
        <f aca="false">L833</f>
        <v>0.846247519130833</v>
      </c>
      <c r="V833" s="0" t="n">
        <f aca="false">K833</f>
        <v>23.3860829177481</v>
      </c>
      <c r="W833" s="0" t="n">
        <f aca="false">J833</f>
        <v>680</v>
      </c>
    </row>
    <row r="834" customFormat="false" ht="12.8" hidden="false" customHeight="false" outlineLevel="0" collapsed="false">
      <c r="A834" s="0" t="s">
        <v>75</v>
      </c>
      <c r="B834" s="0" t="s">
        <v>942</v>
      </c>
      <c r="C834" s="0" t="s">
        <v>995</v>
      </c>
      <c r="D834" s="0" t="s">
        <v>22</v>
      </c>
      <c r="E834" s="0" t="s">
        <v>23</v>
      </c>
      <c r="F834" s="0" t="s">
        <v>998</v>
      </c>
      <c r="G834" s="0" t="s">
        <v>15</v>
      </c>
      <c r="H834" s="0" t="n">
        <v>0.739250336619145</v>
      </c>
      <c r="I834" s="0" t="n">
        <v>6.82700246235355</v>
      </c>
      <c r="J834" s="0" t="n">
        <v>0</v>
      </c>
      <c r="K834" s="0" t="n">
        <f aca="false">I834*SUMIFS(syst_chauffage!$H$3:$H$27,syst_chauffage!$B$3:$B$27,D834,syst_chauffage!$C$3:$C$27,E834)</f>
        <v>12.0225049999142</v>
      </c>
      <c r="L834" s="12" t="n">
        <f aca="false">H834*SUMIFS(syst_chauffage!$K$3:$K$27,syst_chauffage!$B$3:$B$27,D834,syst_chauffage!$C$3:$C$27,E834)</f>
        <v>0.739250336619145</v>
      </c>
      <c r="N834" s="0" t="str">
        <f aca="false">A834</f>
        <v>Enseignement Recherche</v>
      </c>
      <c r="O834" s="0" t="str">
        <f aca="false">B834</f>
        <v>Enseignement secondaire</v>
      </c>
      <c r="P834" s="0" t="str">
        <f aca="false">C834</f>
        <v>Internat college</v>
      </c>
      <c r="Q834" s="0" t="str">
        <f aca="false">D834</f>
        <v>Chaudière fioul</v>
      </c>
      <c r="R834" s="0" t="str">
        <f aca="false">E834</f>
        <v>Fioul</v>
      </c>
      <c r="S834" s="0" t="str">
        <f aca="false">F834</f>
        <v>0410460303</v>
      </c>
      <c r="T834" s="0" t="str">
        <f aca="false">G834</f>
        <v>1</v>
      </c>
      <c r="U834" s="0" t="n">
        <f aca="false">L834</f>
        <v>0.739250336619145</v>
      </c>
      <c r="V834" s="0" t="n">
        <f aca="false">K834</f>
        <v>12.0225049999142</v>
      </c>
      <c r="W834" s="0" t="n">
        <f aca="false">J834</f>
        <v>0</v>
      </c>
    </row>
    <row r="835" customFormat="false" ht="12.8" hidden="false" customHeight="false" outlineLevel="0" collapsed="false">
      <c r="A835" s="0" t="s">
        <v>75</v>
      </c>
      <c r="B835" s="0" t="s">
        <v>942</v>
      </c>
      <c r="C835" s="0" t="s">
        <v>995</v>
      </c>
      <c r="D835" s="0" t="s">
        <v>13</v>
      </c>
      <c r="E835" s="0" t="s">
        <v>14</v>
      </c>
      <c r="F835" s="0" t="s">
        <v>999</v>
      </c>
      <c r="G835" s="0" t="s">
        <v>15</v>
      </c>
      <c r="H835" s="0" t="n">
        <v>0.877708416498669</v>
      </c>
      <c r="I835" s="0" t="n">
        <v>4.79238947291967</v>
      </c>
      <c r="J835" s="0" t="n">
        <v>224</v>
      </c>
      <c r="K835" s="0" t="n">
        <f aca="false">I835*SUMIFS(syst_chauffage!$H$3:$H$27,syst_chauffage!$B$3:$B$27,D835,syst_chauffage!$C$3:$C$27,E835)</f>
        <v>9.67867017952608</v>
      </c>
      <c r="L835" s="12" t="n">
        <f aca="false">H835*SUMIFS(syst_chauffage!$K$3:$K$27,syst_chauffage!$B$3:$B$27,D835,syst_chauffage!$C$3:$C$27,E835)</f>
        <v>0.877708416498669</v>
      </c>
      <c r="N835" s="0" t="str">
        <f aca="false">A835</f>
        <v>Enseignement Recherche</v>
      </c>
      <c r="O835" s="0" t="str">
        <f aca="false">B835</f>
        <v>Enseignement secondaire</v>
      </c>
      <c r="P835" s="0" t="str">
        <f aca="false">C835</f>
        <v>Internat college</v>
      </c>
      <c r="Q835" s="0" t="str">
        <f aca="false">D835</f>
        <v>Chaudière gaz</v>
      </c>
      <c r="R835" s="0" t="str">
        <f aca="false">E835</f>
        <v>Gaz</v>
      </c>
      <c r="S835" s="0" t="str">
        <f aca="false">F835</f>
        <v>0410460404</v>
      </c>
      <c r="T835" s="0" t="str">
        <f aca="false">G835</f>
        <v>1</v>
      </c>
      <c r="U835" s="0" t="n">
        <f aca="false">L835</f>
        <v>0.877708416498669</v>
      </c>
      <c r="V835" s="0" t="n">
        <f aca="false">K835</f>
        <v>9.67867017952608</v>
      </c>
      <c r="W835" s="0" t="n">
        <f aca="false">J835</f>
        <v>224</v>
      </c>
    </row>
    <row r="836" customFormat="false" ht="12.8" hidden="false" customHeight="false" outlineLevel="0" collapsed="false">
      <c r="A836" s="0" t="s">
        <v>75</v>
      </c>
      <c r="B836" s="0" t="s">
        <v>942</v>
      </c>
      <c r="C836" s="0" t="s">
        <v>995</v>
      </c>
      <c r="D836" s="0" t="s">
        <v>29</v>
      </c>
      <c r="E836" s="0" t="s">
        <v>30</v>
      </c>
      <c r="F836" s="0" t="s">
        <v>1000</v>
      </c>
      <c r="G836" s="0" t="s">
        <v>15</v>
      </c>
      <c r="H836" s="0" t="n">
        <v>0.92</v>
      </c>
      <c r="I836" s="0" t="n">
        <v>10.4</v>
      </c>
      <c r="J836" s="0" t="n">
        <v>0</v>
      </c>
      <c r="K836" s="0" t="n">
        <f aca="false">I836*SUMIFS(syst_chauffage!$H$3:$H$27,syst_chauffage!$B$3:$B$27,D836,syst_chauffage!$C$3:$C$27,E836)</f>
        <v>3</v>
      </c>
      <c r="L836" s="12" t="n">
        <f aca="false">H836*SUMIFS(syst_chauffage!$K$3:$K$27,syst_chauffage!$B$3:$B$27,D836,syst_chauffage!$C$3:$C$27,E836)</f>
        <v>0.92</v>
      </c>
      <c r="N836" s="0" t="str">
        <f aca="false">A836</f>
        <v>Enseignement Recherche</v>
      </c>
      <c r="O836" s="0" t="str">
        <f aca="false">B836</f>
        <v>Enseignement secondaire</v>
      </c>
      <c r="P836" s="0" t="str">
        <f aca="false">C836</f>
        <v>Internat college</v>
      </c>
      <c r="Q836" s="0" t="str">
        <f aca="false">D836</f>
        <v>Electrique direct</v>
      </c>
      <c r="R836" s="0" t="str">
        <f aca="false">E836</f>
        <v>Electricité</v>
      </c>
      <c r="S836" s="0" t="str">
        <f aca="false">F836</f>
        <v>0410460602</v>
      </c>
      <c r="T836" s="0" t="str">
        <f aca="false">G836</f>
        <v>1</v>
      </c>
      <c r="U836" s="0" t="n">
        <f aca="false">L836</f>
        <v>0.92</v>
      </c>
      <c r="V836" s="0" t="n">
        <f aca="false">K836</f>
        <v>3</v>
      </c>
      <c r="W836" s="0" t="n">
        <f aca="false">J836</f>
        <v>0</v>
      </c>
    </row>
    <row r="837" customFormat="false" ht="12.8" hidden="false" customHeight="false" outlineLevel="0" collapsed="false">
      <c r="A837" s="0" t="s">
        <v>75</v>
      </c>
      <c r="B837" s="0" t="s">
        <v>942</v>
      </c>
      <c r="C837" s="0" t="s">
        <v>995</v>
      </c>
      <c r="D837" s="0" t="s">
        <v>36</v>
      </c>
      <c r="E837" s="0" t="s">
        <v>30</v>
      </c>
      <c r="F837" s="0" t="s">
        <v>1001</v>
      </c>
      <c r="G837" s="0" t="s">
        <v>15</v>
      </c>
      <c r="H837" s="0" t="n">
        <v>2.89517134883721</v>
      </c>
      <c r="I837" s="0" t="n">
        <v>47.430701495951</v>
      </c>
      <c r="J837" s="0" t="n">
        <v>603</v>
      </c>
      <c r="K837" s="0" t="n">
        <f aca="false">I837*SUMIFS(syst_chauffage!$H$3:$H$27,syst_chauffage!$B$3:$B$27,D837,syst_chauffage!$C$3:$C$27,E837)</f>
        <v>29.3433877863011</v>
      </c>
      <c r="L837" s="12" t="n">
        <f aca="false">H837*SUMIFS(syst_chauffage!$K$3:$K$27,syst_chauffage!$B$3:$B$27,D837,syst_chauffage!$C$3:$C$27,E837)</f>
        <v>2.4324955428598</v>
      </c>
      <c r="N837" s="0" t="str">
        <f aca="false">A837</f>
        <v>Enseignement Recherche</v>
      </c>
      <c r="O837" s="0" t="str">
        <f aca="false">B837</f>
        <v>Enseignement secondaire</v>
      </c>
      <c r="P837" s="0" t="str">
        <f aca="false">C837</f>
        <v>Internat college</v>
      </c>
      <c r="Q837" s="0" t="str">
        <f aca="false">D837</f>
        <v>PAC</v>
      </c>
      <c r="R837" s="0" t="str">
        <f aca="false">E837</f>
        <v>Electricité</v>
      </c>
      <c r="S837" s="0" t="str">
        <f aca="false">F837</f>
        <v>0410460902</v>
      </c>
      <c r="T837" s="0" t="str">
        <f aca="false">G837</f>
        <v>1</v>
      </c>
      <c r="U837" s="0" t="n">
        <f aca="false">L837</f>
        <v>2.4324955428598</v>
      </c>
      <c r="V837" s="0" t="n">
        <f aca="false">K837</f>
        <v>29.3433877863011</v>
      </c>
      <c r="W837" s="0" t="n">
        <f aca="false">J837</f>
        <v>603</v>
      </c>
    </row>
    <row r="838" customFormat="false" ht="12.8" hidden="false" customHeight="false" outlineLevel="0" collapsed="false">
      <c r="A838" s="0" t="s">
        <v>75</v>
      </c>
      <c r="B838" s="0" t="s">
        <v>942</v>
      </c>
      <c r="C838" s="0" t="s">
        <v>995</v>
      </c>
      <c r="D838" s="0" t="s">
        <v>51</v>
      </c>
      <c r="E838" s="0" t="s">
        <v>57</v>
      </c>
      <c r="F838" s="0" t="s">
        <v>1002</v>
      </c>
      <c r="G838" s="0" t="s">
        <v>15</v>
      </c>
      <c r="H838" s="0" t="n">
        <v>1.00653294831893</v>
      </c>
      <c r="I838" s="0" t="n">
        <v>19.9298677844536</v>
      </c>
      <c r="J838" s="0" t="n">
        <v>0</v>
      </c>
      <c r="K838" s="0" t="n">
        <f aca="false">I838*SUMIFS(syst_chauffage!$H$3:$H$27,syst_chauffage!$B$3:$B$27,D838,syst_chauffage!$C$3:$C$27,E838)</f>
        <v>42.2284771912676</v>
      </c>
      <c r="L838" s="12" t="n">
        <f aca="false">H838*SUMIFS(syst_chauffage!$K$3:$K$27,syst_chauffage!$B$3:$B$27,D838,syst_chauffage!$C$3:$C$27,E838)</f>
        <v>1.00653294831893</v>
      </c>
      <c r="N838" s="0" t="str">
        <f aca="false">A838</f>
        <v>Enseignement Recherche</v>
      </c>
      <c r="O838" s="0" t="str">
        <f aca="false">B838</f>
        <v>Enseignement secondaire</v>
      </c>
      <c r="P838" s="0" t="str">
        <f aca="false">C838</f>
        <v>Internat college</v>
      </c>
      <c r="Q838" s="0" t="str">
        <f aca="false">D838</f>
        <v>Autre système centralisé performant</v>
      </c>
      <c r="R838" s="0" t="str">
        <f aca="false">E838</f>
        <v>Autres</v>
      </c>
      <c r="S838" s="0" t="str">
        <f aca="false">F838</f>
        <v>0410462101</v>
      </c>
      <c r="T838" s="0" t="str">
        <f aca="false">G838</f>
        <v>1</v>
      </c>
      <c r="U838" s="0" t="n">
        <f aca="false">L838</f>
        <v>1.00653294831893</v>
      </c>
      <c r="V838" s="0" t="n">
        <f aca="false">K838</f>
        <v>42.2284771912676</v>
      </c>
      <c r="W838" s="0" t="n">
        <f aca="false">J838</f>
        <v>0</v>
      </c>
    </row>
    <row r="839" customFormat="false" ht="12.8" hidden="false" customHeight="false" outlineLevel="0" collapsed="false">
      <c r="A839" s="0" t="s">
        <v>75</v>
      </c>
      <c r="B839" s="0" t="s">
        <v>942</v>
      </c>
      <c r="C839" s="0" t="s">
        <v>995</v>
      </c>
      <c r="D839" s="0" t="s">
        <v>51</v>
      </c>
      <c r="E839" s="0" t="s">
        <v>58</v>
      </c>
      <c r="F839" s="0" t="s">
        <v>1003</v>
      </c>
      <c r="G839" s="0" t="s">
        <v>15</v>
      </c>
      <c r="H839" s="0" t="n">
        <v>0.976439445150961</v>
      </c>
      <c r="I839" s="0" t="n">
        <v>16.9248802935928</v>
      </c>
      <c r="J839" s="0" t="n">
        <v>680</v>
      </c>
      <c r="K839" s="0" t="n">
        <f aca="false">I839*SUMIFS(syst_chauffage!$H$3:$H$27,syst_chauffage!$B$3:$B$27,D839,syst_chauffage!$C$3:$C$27,E839)</f>
        <v>36.1176862018684</v>
      </c>
      <c r="L839" s="12" t="n">
        <f aca="false">H839*SUMIFS(syst_chauffage!$K$3:$K$27,syst_chauffage!$B$3:$B$27,D839,syst_chauffage!$C$3:$C$27,E839)</f>
        <v>0.976439445150961</v>
      </c>
      <c r="N839" s="0" t="str">
        <f aca="false">A839</f>
        <v>Enseignement Recherche</v>
      </c>
      <c r="O839" s="0" t="str">
        <f aca="false">B839</f>
        <v>Enseignement secondaire</v>
      </c>
      <c r="P839" s="0" t="str">
        <f aca="false">C839</f>
        <v>Internat college</v>
      </c>
      <c r="Q839" s="0" t="str">
        <f aca="false">D839</f>
        <v>Autre système centralisé performant</v>
      </c>
      <c r="R839" s="0" t="str">
        <f aca="false">E839</f>
        <v>Urbain</v>
      </c>
      <c r="S839" s="0" t="str">
        <f aca="false">F839</f>
        <v>0410462106</v>
      </c>
      <c r="T839" s="0" t="str">
        <f aca="false">G839</f>
        <v>1</v>
      </c>
      <c r="U839" s="0" t="n">
        <f aca="false">L839</f>
        <v>0.976439445150961</v>
      </c>
      <c r="V839" s="0" t="n">
        <f aca="false">K839</f>
        <v>36.1176862018684</v>
      </c>
      <c r="W839" s="0" t="n">
        <f aca="false">J839</f>
        <v>680</v>
      </c>
    </row>
    <row r="840" customFormat="false" ht="12.8" hidden="false" customHeight="false" outlineLevel="0" collapsed="false">
      <c r="A840" s="0" t="s">
        <v>75</v>
      </c>
      <c r="B840" s="0" t="s">
        <v>942</v>
      </c>
      <c r="C840" s="0" t="s">
        <v>995</v>
      </c>
      <c r="D840" s="0" t="s">
        <v>27</v>
      </c>
      <c r="E840" s="0" t="s">
        <v>23</v>
      </c>
      <c r="F840" s="0" t="s">
        <v>1004</v>
      </c>
      <c r="G840" s="0" t="s">
        <v>15</v>
      </c>
      <c r="H840" s="0" t="n">
        <v>0.765002326141321</v>
      </c>
      <c r="I840" s="0" t="n">
        <v>8.12738388375423</v>
      </c>
      <c r="J840" s="0" t="n">
        <v>504</v>
      </c>
      <c r="K840" s="0" t="n">
        <f aca="false">I840*SUMIFS(syst_chauffage!$H$3:$H$27,syst_chauffage!$B$3:$B$27,D840,syst_chauffage!$C$3:$C$27,E840)</f>
        <v>20.8418887714298</v>
      </c>
      <c r="L840" s="12" t="n">
        <f aca="false">H840*SUMIFS(syst_chauffage!$K$3:$K$27,syst_chauffage!$B$3:$B$27,D840,syst_chauffage!$C$3:$C$27,E840)</f>
        <v>0.765002326141321</v>
      </c>
      <c r="N840" s="0" t="str">
        <f aca="false">A840</f>
        <v>Enseignement Recherche</v>
      </c>
      <c r="O840" s="0" t="str">
        <f aca="false">B840</f>
        <v>Enseignement secondaire</v>
      </c>
      <c r="P840" s="0" t="str">
        <f aca="false">C840</f>
        <v>Internat college</v>
      </c>
      <c r="Q840" s="0" t="str">
        <f aca="false">D840</f>
        <v>Chaudière condensation fioul</v>
      </c>
      <c r="R840" s="0" t="str">
        <f aca="false">E840</f>
        <v>Fioul</v>
      </c>
      <c r="S840" s="0" t="str">
        <f aca="false">F840</f>
        <v>0410462303</v>
      </c>
      <c r="T840" s="0" t="str">
        <f aca="false">G840</f>
        <v>1</v>
      </c>
      <c r="U840" s="0" t="n">
        <f aca="false">L840</f>
        <v>0.765002326141321</v>
      </c>
      <c r="V840" s="0" t="n">
        <f aca="false">K840</f>
        <v>20.8418887714298</v>
      </c>
      <c r="W840" s="0" t="n">
        <f aca="false">J840</f>
        <v>504</v>
      </c>
    </row>
    <row r="841" customFormat="false" ht="12.8" hidden="false" customHeight="false" outlineLevel="0" collapsed="false">
      <c r="A841" s="0" t="s">
        <v>75</v>
      </c>
      <c r="B841" s="0" t="s">
        <v>942</v>
      </c>
      <c r="C841" s="0" t="s">
        <v>995</v>
      </c>
      <c r="D841" s="0" t="s">
        <v>18</v>
      </c>
      <c r="E841" s="0" t="s">
        <v>14</v>
      </c>
      <c r="F841" s="0" t="s">
        <v>1005</v>
      </c>
      <c r="G841" s="0" t="s">
        <v>15</v>
      </c>
      <c r="H841" s="0" t="n">
        <v>0.991429044334732</v>
      </c>
      <c r="I841" s="0" t="n">
        <v>5.7052255629996</v>
      </c>
      <c r="J841" s="0" t="n">
        <v>504</v>
      </c>
      <c r="K841" s="0" t="n">
        <f aca="false">I841*SUMIFS(syst_chauffage!$H$3:$H$27,syst_chauffage!$B$3:$B$27,D841,syst_chauffage!$C$3:$C$27,E841)</f>
        <v>15.5463341437897</v>
      </c>
      <c r="L841" s="12" t="n">
        <f aca="false">H841*SUMIFS(syst_chauffage!$K$3:$K$27,syst_chauffage!$B$3:$B$27,D841,syst_chauffage!$C$3:$C$27,E841)</f>
        <v>0.963120662090739</v>
      </c>
      <c r="N841" s="0" t="str">
        <f aca="false">A841</f>
        <v>Enseignement Recherche</v>
      </c>
      <c r="O841" s="0" t="str">
        <f aca="false">B841</f>
        <v>Enseignement secondaire</v>
      </c>
      <c r="P841" s="0" t="str">
        <f aca="false">C841</f>
        <v>Internat college</v>
      </c>
      <c r="Q841" s="0" t="str">
        <f aca="false">D841</f>
        <v>Chaudière condensation gaz</v>
      </c>
      <c r="R841" s="0" t="str">
        <f aca="false">E841</f>
        <v>Gaz</v>
      </c>
      <c r="S841" s="0" t="str">
        <f aca="false">F841</f>
        <v>0410462404</v>
      </c>
      <c r="T841" s="0" t="str">
        <f aca="false">G841</f>
        <v>1</v>
      </c>
      <c r="U841" s="0" t="n">
        <f aca="false">L841</f>
        <v>0.963120662090739</v>
      </c>
      <c r="V841" s="0" t="n">
        <f aca="false">K841</f>
        <v>15.5463341437897</v>
      </c>
      <c r="W841" s="0" t="n">
        <f aca="false">J841</f>
        <v>504</v>
      </c>
    </row>
    <row r="842" customFormat="false" ht="12.8" hidden="false" customHeight="false" outlineLevel="0" collapsed="false">
      <c r="A842" s="0" t="s">
        <v>75</v>
      </c>
      <c r="B842" s="0" t="s">
        <v>942</v>
      </c>
      <c r="C842" s="0" t="s">
        <v>995</v>
      </c>
      <c r="D842" s="0" t="s">
        <v>32</v>
      </c>
      <c r="E842" s="0" t="s">
        <v>30</v>
      </c>
      <c r="F842" s="0" t="s">
        <v>1006</v>
      </c>
      <c r="G842" s="0" t="s">
        <v>15</v>
      </c>
      <c r="H842" s="0" t="n">
        <v>1</v>
      </c>
      <c r="I842" s="0" t="n">
        <v>12</v>
      </c>
      <c r="J842" s="0" t="n">
        <v>0</v>
      </c>
      <c r="K842" s="0" t="n">
        <f aca="false">I842*SUMIFS(syst_chauffage!$H$3:$H$27,syst_chauffage!$B$3:$B$27,D842,syst_chauffage!$C$3:$C$27,E842)</f>
        <v>12</v>
      </c>
      <c r="L842" s="12" t="n">
        <f aca="false">H842*SUMIFS(syst_chauffage!$K$3:$K$27,syst_chauffage!$B$3:$B$27,D842,syst_chauffage!$C$3:$C$27,E842)</f>
        <v>1</v>
      </c>
      <c r="N842" s="0" t="str">
        <f aca="false">A842</f>
        <v>Enseignement Recherche</v>
      </c>
      <c r="O842" s="0" t="str">
        <f aca="false">B842</f>
        <v>Enseignement secondaire</v>
      </c>
      <c r="P842" s="0" t="str">
        <f aca="false">C842</f>
        <v>Internat college</v>
      </c>
      <c r="Q842" s="0" t="str">
        <f aca="false">D842</f>
        <v>Electrique direct performant</v>
      </c>
      <c r="R842" s="0" t="str">
        <f aca="false">E842</f>
        <v>Electricité</v>
      </c>
      <c r="S842" s="0" t="str">
        <f aca="false">F842</f>
        <v>0410462602</v>
      </c>
      <c r="T842" s="0" t="str">
        <f aca="false">G842</f>
        <v>1</v>
      </c>
      <c r="U842" s="0" t="n">
        <f aca="false">L842</f>
        <v>1</v>
      </c>
      <c r="V842" s="0" t="n">
        <f aca="false">K842</f>
        <v>12</v>
      </c>
      <c r="W842" s="0" t="n">
        <f aca="false">J842</f>
        <v>0</v>
      </c>
    </row>
    <row r="843" customFormat="false" ht="12.8" hidden="false" customHeight="false" outlineLevel="0" collapsed="false">
      <c r="A843" s="0" t="s">
        <v>75</v>
      </c>
      <c r="B843" s="0" t="s">
        <v>942</v>
      </c>
      <c r="C843" s="0" t="s">
        <v>995</v>
      </c>
      <c r="D843" s="0" t="s">
        <v>38</v>
      </c>
      <c r="E843" s="0" t="s">
        <v>30</v>
      </c>
      <c r="F843" s="0" t="s">
        <v>1007</v>
      </c>
      <c r="G843" s="0" t="s">
        <v>15</v>
      </c>
      <c r="H843" s="0" t="n">
        <v>3.34058232558139</v>
      </c>
      <c r="I843" s="0" t="n">
        <v>56.4651208285131</v>
      </c>
      <c r="J843" s="0" t="n">
        <v>648</v>
      </c>
      <c r="K843" s="0" t="n">
        <f aca="false">I843*SUMIFS(syst_chauffage!$H$3:$H$27,syst_chauffage!$B$3:$B$27,D843,syst_chauffage!$C$3:$C$27,E843)</f>
        <v>57.0745941619367</v>
      </c>
      <c r="L843" s="12" t="n">
        <f aca="false">H843*SUMIFS(syst_chauffage!$K$3:$K$27,syst_chauffage!$B$3:$B$27,D843,syst_chauffage!$C$3:$C$27,E843)</f>
        <v>2.98853732681761</v>
      </c>
      <c r="N843" s="0" t="str">
        <f aca="false">A843</f>
        <v>Enseignement Recherche</v>
      </c>
      <c r="O843" s="0" t="str">
        <f aca="false">B843</f>
        <v>Enseignement secondaire</v>
      </c>
      <c r="P843" s="0" t="str">
        <f aca="false">C843</f>
        <v>Internat college</v>
      </c>
      <c r="Q843" s="0" t="str">
        <f aca="false">D843</f>
        <v>PAC performant</v>
      </c>
      <c r="R843" s="0" t="str">
        <f aca="false">E843</f>
        <v>Electricité</v>
      </c>
      <c r="S843" s="0" t="str">
        <f aca="false">F843</f>
        <v>0410462902</v>
      </c>
      <c r="T843" s="0" t="str">
        <f aca="false">G843</f>
        <v>1</v>
      </c>
      <c r="U843" s="0" t="n">
        <f aca="false">L843</f>
        <v>2.98853732681761</v>
      </c>
      <c r="V843" s="0" t="n">
        <f aca="false">K843</f>
        <v>57.0745941619367</v>
      </c>
      <c r="W843" s="0" t="n">
        <f aca="false">J843</f>
        <v>648</v>
      </c>
    </row>
    <row r="844" customFormat="false" ht="12.8" hidden="false" customHeight="false" outlineLevel="0" collapsed="false">
      <c r="A844" s="0" t="s">
        <v>75</v>
      </c>
      <c r="B844" s="0" t="s">
        <v>942</v>
      </c>
      <c r="C844" s="0" t="s">
        <v>1008</v>
      </c>
      <c r="D844" s="0" t="s">
        <v>19</v>
      </c>
      <c r="E844" s="0" t="s">
        <v>57</v>
      </c>
      <c r="F844" s="0" t="s">
        <v>1009</v>
      </c>
      <c r="G844" s="0" t="s">
        <v>15</v>
      </c>
      <c r="H844" s="0" t="n">
        <v>0.859496888531144</v>
      </c>
      <c r="I844" s="0" t="n">
        <v>17.6457053426676</v>
      </c>
      <c r="J844" s="0" t="n">
        <v>0</v>
      </c>
      <c r="K844" s="0" t="n">
        <f aca="false">I844*SUMIFS(syst_chauffage!$H$3:$H$27,syst_chauffage!$B$3:$B$27,D844,syst_chauffage!$C$3:$C$27,E844)</f>
        <v>24.5712330807471</v>
      </c>
      <c r="L844" s="12" t="n">
        <f aca="false">H844*SUMIFS(syst_chauffage!$K$3:$K$27,syst_chauffage!$B$3:$B$27,D844,syst_chauffage!$C$3:$C$27,E844)</f>
        <v>0.859496888531144</v>
      </c>
      <c r="N844" s="0" t="str">
        <f aca="false">A844</f>
        <v>Enseignement Recherche</v>
      </c>
      <c r="O844" s="0" t="str">
        <f aca="false">B844</f>
        <v>Enseignement secondaire</v>
      </c>
      <c r="P844" s="0" t="str">
        <f aca="false">C844</f>
        <v>Internat LEGT</v>
      </c>
      <c r="Q844" s="0" t="str">
        <f aca="false">D844</f>
        <v>Autre système centralisé</v>
      </c>
      <c r="R844" s="0" t="str">
        <f aca="false">E844</f>
        <v>Autres</v>
      </c>
      <c r="S844" s="0" t="str">
        <f aca="false">F844</f>
        <v>0410470101</v>
      </c>
      <c r="T844" s="0" t="str">
        <f aca="false">G844</f>
        <v>1</v>
      </c>
      <c r="U844" s="0" t="n">
        <f aca="false">L844</f>
        <v>0.859496888531144</v>
      </c>
      <c r="V844" s="0" t="n">
        <f aca="false">K844</f>
        <v>24.5712330807471</v>
      </c>
      <c r="W844" s="0" t="n">
        <f aca="false">J844</f>
        <v>0</v>
      </c>
    </row>
    <row r="845" customFormat="false" ht="12.8" hidden="false" customHeight="false" outlineLevel="0" collapsed="false">
      <c r="A845" s="0" t="s">
        <v>75</v>
      </c>
      <c r="B845" s="0" t="s">
        <v>942</v>
      </c>
      <c r="C845" s="0" t="s">
        <v>1008</v>
      </c>
      <c r="D845" s="0" t="s">
        <v>19</v>
      </c>
      <c r="E845" s="0" t="s">
        <v>58</v>
      </c>
      <c r="F845" s="0" t="s">
        <v>1010</v>
      </c>
      <c r="G845" s="0" t="s">
        <v>15</v>
      </c>
      <c r="H845" s="0" t="n">
        <v>0.930031260812643</v>
      </c>
      <c r="I845" s="0" t="n">
        <v>17.9501229502398</v>
      </c>
      <c r="J845" s="0" t="n">
        <v>680</v>
      </c>
      <c r="K845" s="0" t="n">
        <f aca="false">I845*SUMIFS(syst_chauffage!$H$3:$H$27,syst_chauffage!$B$3:$B$27,D845,syst_chauffage!$C$3:$C$27,E845)</f>
        <v>29.5270473899247</v>
      </c>
      <c r="L845" s="12" t="n">
        <f aca="false">H845*SUMIFS(syst_chauffage!$K$3:$K$27,syst_chauffage!$B$3:$B$27,D845,syst_chauffage!$C$3:$C$27,E845)</f>
        <v>0.930031260812643</v>
      </c>
      <c r="N845" s="0" t="str">
        <f aca="false">A845</f>
        <v>Enseignement Recherche</v>
      </c>
      <c r="O845" s="0" t="str">
        <f aca="false">B845</f>
        <v>Enseignement secondaire</v>
      </c>
      <c r="P845" s="0" t="str">
        <f aca="false">C845</f>
        <v>Internat LEGT</v>
      </c>
      <c r="Q845" s="0" t="str">
        <f aca="false">D845</f>
        <v>Autre système centralisé</v>
      </c>
      <c r="R845" s="0" t="str">
        <f aca="false">E845</f>
        <v>Urbain</v>
      </c>
      <c r="S845" s="0" t="str">
        <f aca="false">F845</f>
        <v>0410470106</v>
      </c>
      <c r="T845" s="0" t="str">
        <f aca="false">G845</f>
        <v>1</v>
      </c>
      <c r="U845" s="0" t="n">
        <f aca="false">L845</f>
        <v>0.930031260812643</v>
      </c>
      <c r="V845" s="0" t="n">
        <f aca="false">K845</f>
        <v>29.5270473899247</v>
      </c>
      <c r="W845" s="0" t="n">
        <f aca="false">J845</f>
        <v>680</v>
      </c>
    </row>
    <row r="846" customFormat="false" ht="12.8" hidden="false" customHeight="false" outlineLevel="0" collapsed="false">
      <c r="A846" s="0" t="s">
        <v>75</v>
      </c>
      <c r="B846" s="0" t="s">
        <v>942</v>
      </c>
      <c r="C846" s="0" t="s">
        <v>1008</v>
      </c>
      <c r="D846" s="0" t="s">
        <v>22</v>
      </c>
      <c r="E846" s="0" t="s">
        <v>23</v>
      </c>
      <c r="F846" s="0" t="s">
        <v>1011</v>
      </c>
      <c r="G846" s="0" t="s">
        <v>15</v>
      </c>
      <c r="H846" s="0" t="n">
        <v>0.739248445781441</v>
      </c>
      <c r="I846" s="0" t="n">
        <v>7.08314444138651</v>
      </c>
      <c r="J846" s="0" t="n">
        <v>0</v>
      </c>
      <c r="K846" s="0" t="n">
        <f aca="false">I846*SUMIFS(syst_chauffage!$H$3:$H$27,syst_chauffage!$B$3:$B$27,D846,syst_chauffage!$C$3:$C$27,E846)</f>
        <v>12.4735767902926</v>
      </c>
      <c r="L846" s="12" t="n">
        <f aca="false">H846*SUMIFS(syst_chauffage!$K$3:$K$27,syst_chauffage!$B$3:$B$27,D846,syst_chauffage!$C$3:$C$27,E846)</f>
        <v>0.739248445781441</v>
      </c>
      <c r="N846" s="0" t="str">
        <f aca="false">A846</f>
        <v>Enseignement Recherche</v>
      </c>
      <c r="O846" s="0" t="str">
        <f aca="false">B846</f>
        <v>Enseignement secondaire</v>
      </c>
      <c r="P846" s="0" t="str">
        <f aca="false">C846</f>
        <v>Internat LEGT</v>
      </c>
      <c r="Q846" s="0" t="str">
        <f aca="false">D846</f>
        <v>Chaudière fioul</v>
      </c>
      <c r="R846" s="0" t="str">
        <f aca="false">E846</f>
        <v>Fioul</v>
      </c>
      <c r="S846" s="0" t="str">
        <f aca="false">F846</f>
        <v>0410470303</v>
      </c>
      <c r="T846" s="0" t="str">
        <f aca="false">G846</f>
        <v>1</v>
      </c>
      <c r="U846" s="0" t="n">
        <f aca="false">L846</f>
        <v>0.739248445781441</v>
      </c>
      <c r="V846" s="0" t="n">
        <f aca="false">K846</f>
        <v>12.4735767902926</v>
      </c>
      <c r="W846" s="0" t="n">
        <f aca="false">J846</f>
        <v>0</v>
      </c>
    </row>
    <row r="847" customFormat="false" ht="12.8" hidden="false" customHeight="false" outlineLevel="0" collapsed="false">
      <c r="A847" s="0" t="s">
        <v>75</v>
      </c>
      <c r="B847" s="0" t="s">
        <v>942</v>
      </c>
      <c r="C847" s="0" t="s">
        <v>1008</v>
      </c>
      <c r="D847" s="0" t="s">
        <v>13</v>
      </c>
      <c r="E847" s="0" t="s">
        <v>14</v>
      </c>
      <c r="F847" s="0" t="s">
        <v>1012</v>
      </c>
      <c r="G847" s="0" t="s">
        <v>15</v>
      </c>
      <c r="H847" s="0" t="n">
        <v>0.877700589095048</v>
      </c>
      <c r="I847" s="0" t="n">
        <v>5.32127067228281</v>
      </c>
      <c r="J847" s="0" t="n">
        <v>264</v>
      </c>
      <c r="K847" s="0" t="n">
        <f aca="false">I847*SUMIFS(syst_chauffage!$H$3:$H$27,syst_chauffage!$B$3:$B$27,D847,syst_chauffage!$C$3:$C$27,E847)</f>
        <v>10.7467942795629</v>
      </c>
      <c r="L847" s="12" t="n">
        <f aca="false">H847*SUMIFS(syst_chauffage!$K$3:$K$27,syst_chauffage!$B$3:$B$27,D847,syst_chauffage!$C$3:$C$27,E847)</f>
        <v>0.877700589095048</v>
      </c>
      <c r="N847" s="0" t="str">
        <f aca="false">A847</f>
        <v>Enseignement Recherche</v>
      </c>
      <c r="O847" s="0" t="str">
        <f aca="false">B847</f>
        <v>Enseignement secondaire</v>
      </c>
      <c r="P847" s="0" t="str">
        <f aca="false">C847</f>
        <v>Internat LEGT</v>
      </c>
      <c r="Q847" s="0" t="str">
        <f aca="false">D847</f>
        <v>Chaudière gaz</v>
      </c>
      <c r="R847" s="0" t="str">
        <f aca="false">E847</f>
        <v>Gaz</v>
      </c>
      <c r="S847" s="0" t="str">
        <f aca="false">F847</f>
        <v>0410470404</v>
      </c>
      <c r="T847" s="0" t="str">
        <f aca="false">G847</f>
        <v>1</v>
      </c>
      <c r="U847" s="0" t="n">
        <f aca="false">L847</f>
        <v>0.877700589095048</v>
      </c>
      <c r="V847" s="0" t="n">
        <f aca="false">K847</f>
        <v>10.7467942795629</v>
      </c>
      <c r="W847" s="0" t="n">
        <f aca="false">J847</f>
        <v>264</v>
      </c>
    </row>
    <row r="848" customFormat="false" ht="12.8" hidden="false" customHeight="false" outlineLevel="0" collapsed="false">
      <c r="A848" s="0" t="s">
        <v>75</v>
      </c>
      <c r="B848" s="0" t="s">
        <v>942</v>
      </c>
      <c r="C848" s="0" t="s">
        <v>1008</v>
      </c>
      <c r="D848" s="0" t="s">
        <v>29</v>
      </c>
      <c r="E848" s="0" t="s">
        <v>30</v>
      </c>
      <c r="F848" s="0" t="s">
        <v>1013</v>
      </c>
      <c r="G848" s="0" t="s">
        <v>15</v>
      </c>
      <c r="H848" s="0" t="n">
        <v>0.92</v>
      </c>
      <c r="I848" s="0" t="n">
        <v>10.4</v>
      </c>
      <c r="J848" s="0" t="n">
        <v>0</v>
      </c>
      <c r="K848" s="0" t="n">
        <f aca="false">I848*SUMIFS(syst_chauffage!$H$3:$H$27,syst_chauffage!$B$3:$B$27,D848,syst_chauffage!$C$3:$C$27,E848)</f>
        <v>3</v>
      </c>
      <c r="L848" s="12" t="n">
        <f aca="false">H848*SUMIFS(syst_chauffage!$K$3:$K$27,syst_chauffage!$B$3:$B$27,D848,syst_chauffage!$C$3:$C$27,E848)</f>
        <v>0.92</v>
      </c>
      <c r="N848" s="0" t="str">
        <f aca="false">A848</f>
        <v>Enseignement Recherche</v>
      </c>
      <c r="O848" s="0" t="str">
        <f aca="false">B848</f>
        <v>Enseignement secondaire</v>
      </c>
      <c r="P848" s="0" t="str">
        <f aca="false">C848</f>
        <v>Internat LEGT</v>
      </c>
      <c r="Q848" s="0" t="str">
        <f aca="false">D848</f>
        <v>Electrique direct</v>
      </c>
      <c r="R848" s="0" t="str">
        <f aca="false">E848</f>
        <v>Electricité</v>
      </c>
      <c r="S848" s="0" t="str">
        <f aca="false">F848</f>
        <v>0410470602</v>
      </c>
      <c r="T848" s="0" t="str">
        <f aca="false">G848</f>
        <v>1</v>
      </c>
      <c r="U848" s="0" t="n">
        <f aca="false">L848</f>
        <v>0.92</v>
      </c>
      <c r="V848" s="0" t="n">
        <f aca="false">K848</f>
        <v>3</v>
      </c>
      <c r="W848" s="0" t="n">
        <f aca="false">J848</f>
        <v>0</v>
      </c>
    </row>
    <row r="849" customFormat="false" ht="12.8" hidden="false" customHeight="false" outlineLevel="0" collapsed="false">
      <c r="A849" s="0" t="s">
        <v>75</v>
      </c>
      <c r="B849" s="0" t="s">
        <v>942</v>
      </c>
      <c r="C849" s="0" t="s">
        <v>1008</v>
      </c>
      <c r="D849" s="0" t="s">
        <v>36</v>
      </c>
      <c r="E849" s="0" t="s">
        <v>30</v>
      </c>
      <c r="F849" s="0" t="s">
        <v>1014</v>
      </c>
      <c r="G849" s="0" t="s">
        <v>15</v>
      </c>
      <c r="H849" s="0" t="n">
        <v>2.89517134883721</v>
      </c>
      <c r="I849" s="0" t="n">
        <v>52.867918928596</v>
      </c>
      <c r="J849" s="0" t="n">
        <v>603</v>
      </c>
      <c r="K849" s="0" t="n">
        <f aca="false">I849*SUMIFS(syst_chauffage!$H$3:$H$27,syst_chauffage!$B$3:$B$27,D849,syst_chauffage!$C$3:$C$27,E849)</f>
        <v>32.7071664058975</v>
      </c>
      <c r="L849" s="12" t="n">
        <f aca="false">H849*SUMIFS(syst_chauffage!$K$3:$K$27,syst_chauffage!$B$3:$B$27,D849,syst_chauffage!$C$3:$C$27,E849)</f>
        <v>2.4324955428598</v>
      </c>
      <c r="N849" s="0" t="str">
        <f aca="false">A849</f>
        <v>Enseignement Recherche</v>
      </c>
      <c r="O849" s="0" t="str">
        <f aca="false">B849</f>
        <v>Enseignement secondaire</v>
      </c>
      <c r="P849" s="0" t="str">
        <f aca="false">C849</f>
        <v>Internat LEGT</v>
      </c>
      <c r="Q849" s="0" t="str">
        <f aca="false">D849</f>
        <v>PAC</v>
      </c>
      <c r="R849" s="0" t="str">
        <f aca="false">E849</f>
        <v>Electricité</v>
      </c>
      <c r="S849" s="0" t="str">
        <f aca="false">F849</f>
        <v>0410470902</v>
      </c>
      <c r="T849" s="0" t="str">
        <f aca="false">G849</f>
        <v>1</v>
      </c>
      <c r="U849" s="0" t="n">
        <f aca="false">L849</f>
        <v>2.4324955428598</v>
      </c>
      <c r="V849" s="0" t="n">
        <f aca="false">K849</f>
        <v>32.7071664058975</v>
      </c>
      <c r="W849" s="0" t="n">
        <f aca="false">J849</f>
        <v>603</v>
      </c>
    </row>
    <row r="850" customFormat="false" ht="12.8" hidden="false" customHeight="false" outlineLevel="0" collapsed="false">
      <c r="A850" s="0" t="s">
        <v>75</v>
      </c>
      <c r="B850" s="0" t="s">
        <v>942</v>
      </c>
      <c r="C850" s="0" t="s">
        <v>1008</v>
      </c>
      <c r="D850" s="0" t="s">
        <v>51</v>
      </c>
      <c r="E850" s="0" t="s">
        <v>57</v>
      </c>
      <c r="F850" s="0" t="s">
        <v>1015</v>
      </c>
      <c r="G850" s="0" t="s">
        <v>15</v>
      </c>
      <c r="H850" s="0" t="n">
        <v>0.991727179074395</v>
      </c>
      <c r="I850" s="0" t="n">
        <v>21.0067920746043</v>
      </c>
      <c r="J850" s="0" t="n">
        <v>0</v>
      </c>
      <c r="K850" s="0" t="n">
        <f aca="false">I850*SUMIFS(syst_chauffage!$H$3:$H$27,syst_chauffage!$B$3:$B$27,D850,syst_chauffage!$C$3:$C$27,E850)</f>
        <v>44.5103223753498</v>
      </c>
      <c r="L850" s="12" t="n">
        <f aca="false">H850*SUMIFS(syst_chauffage!$K$3:$K$27,syst_chauffage!$B$3:$B$27,D850,syst_chauffage!$C$3:$C$27,E850)</f>
        <v>0.991727179074395</v>
      </c>
      <c r="N850" s="0" t="str">
        <f aca="false">A850</f>
        <v>Enseignement Recherche</v>
      </c>
      <c r="O850" s="0" t="str">
        <f aca="false">B850</f>
        <v>Enseignement secondaire</v>
      </c>
      <c r="P850" s="0" t="str">
        <f aca="false">C850</f>
        <v>Internat LEGT</v>
      </c>
      <c r="Q850" s="0" t="str">
        <f aca="false">D850</f>
        <v>Autre système centralisé performant</v>
      </c>
      <c r="R850" s="0" t="str">
        <f aca="false">E850</f>
        <v>Autres</v>
      </c>
      <c r="S850" s="0" t="str">
        <f aca="false">F850</f>
        <v>0410472101</v>
      </c>
      <c r="T850" s="0" t="str">
        <f aca="false">G850</f>
        <v>1</v>
      </c>
      <c r="U850" s="0" t="n">
        <f aca="false">L850</f>
        <v>0.991727179074395</v>
      </c>
      <c r="V850" s="0" t="n">
        <f aca="false">K850</f>
        <v>44.5103223753498</v>
      </c>
      <c r="W850" s="0" t="n">
        <f aca="false">J850</f>
        <v>0</v>
      </c>
    </row>
    <row r="851" customFormat="false" ht="12.8" hidden="false" customHeight="false" outlineLevel="0" collapsed="false">
      <c r="A851" s="0" t="s">
        <v>75</v>
      </c>
      <c r="B851" s="0" t="s">
        <v>942</v>
      </c>
      <c r="C851" s="0" t="s">
        <v>1008</v>
      </c>
      <c r="D851" s="0" t="s">
        <v>51</v>
      </c>
      <c r="E851" s="0" t="s">
        <v>58</v>
      </c>
      <c r="F851" s="0" t="s">
        <v>1016</v>
      </c>
      <c r="G851" s="0" t="s">
        <v>15</v>
      </c>
      <c r="H851" s="0" t="n">
        <v>1.07311299324536</v>
      </c>
      <c r="I851" s="0" t="n">
        <v>21.3691939883807</v>
      </c>
      <c r="J851" s="0" t="n">
        <v>680</v>
      </c>
      <c r="K851" s="0" t="n">
        <f aca="false">I851*SUMIFS(syst_chauffage!$H$3:$H$27,syst_chauffage!$B$3:$B$27,D851,syst_chauffage!$C$3:$C$27,E851)</f>
        <v>45.6018494353172</v>
      </c>
      <c r="L851" s="12" t="n">
        <f aca="false">H851*SUMIFS(syst_chauffage!$K$3:$K$27,syst_chauffage!$B$3:$B$27,D851,syst_chauffage!$C$3:$C$27,E851)</f>
        <v>1.07311299324536</v>
      </c>
      <c r="N851" s="0" t="str">
        <f aca="false">A851</f>
        <v>Enseignement Recherche</v>
      </c>
      <c r="O851" s="0" t="str">
        <f aca="false">B851</f>
        <v>Enseignement secondaire</v>
      </c>
      <c r="P851" s="0" t="str">
        <f aca="false">C851</f>
        <v>Internat LEGT</v>
      </c>
      <c r="Q851" s="0" t="str">
        <f aca="false">D851</f>
        <v>Autre système centralisé performant</v>
      </c>
      <c r="R851" s="0" t="str">
        <f aca="false">E851</f>
        <v>Urbain</v>
      </c>
      <c r="S851" s="0" t="str">
        <f aca="false">F851</f>
        <v>0410472106</v>
      </c>
      <c r="T851" s="0" t="str">
        <f aca="false">G851</f>
        <v>1</v>
      </c>
      <c r="U851" s="0" t="n">
        <f aca="false">L851</f>
        <v>1.07311299324536</v>
      </c>
      <c r="V851" s="0" t="n">
        <f aca="false">K851</f>
        <v>45.6018494353172</v>
      </c>
      <c r="W851" s="0" t="n">
        <f aca="false">J851</f>
        <v>680</v>
      </c>
    </row>
    <row r="852" customFormat="false" ht="12.8" hidden="false" customHeight="false" outlineLevel="0" collapsed="false">
      <c r="A852" s="0" t="s">
        <v>75</v>
      </c>
      <c r="B852" s="0" t="s">
        <v>942</v>
      </c>
      <c r="C852" s="0" t="s">
        <v>1008</v>
      </c>
      <c r="D852" s="0" t="s">
        <v>27</v>
      </c>
      <c r="E852" s="0" t="s">
        <v>23</v>
      </c>
      <c r="F852" s="0" t="s">
        <v>1017</v>
      </c>
      <c r="G852" s="0" t="s">
        <v>15</v>
      </c>
      <c r="H852" s="0" t="n">
        <v>0.764992871952798</v>
      </c>
      <c r="I852" s="0" t="n">
        <v>8.43231481117441</v>
      </c>
      <c r="J852" s="0" t="n">
        <v>608</v>
      </c>
      <c r="K852" s="0" t="n">
        <f aca="false">I852*SUMIFS(syst_chauffage!$H$3:$H$27,syst_chauffage!$B$3:$B$27,D852,syst_chauffage!$C$3:$C$27,E852)</f>
        <v>21.6238545999376</v>
      </c>
      <c r="L852" s="12" t="n">
        <f aca="false">H852*SUMIFS(syst_chauffage!$K$3:$K$27,syst_chauffage!$B$3:$B$27,D852,syst_chauffage!$C$3:$C$27,E852)</f>
        <v>0.764992871952798</v>
      </c>
      <c r="N852" s="0" t="str">
        <f aca="false">A852</f>
        <v>Enseignement Recherche</v>
      </c>
      <c r="O852" s="0" t="str">
        <f aca="false">B852</f>
        <v>Enseignement secondaire</v>
      </c>
      <c r="P852" s="0" t="str">
        <f aca="false">C852</f>
        <v>Internat LEGT</v>
      </c>
      <c r="Q852" s="0" t="str">
        <f aca="false">D852</f>
        <v>Chaudière condensation fioul</v>
      </c>
      <c r="R852" s="0" t="str">
        <f aca="false">E852</f>
        <v>Fioul</v>
      </c>
      <c r="S852" s="0" t="str">
        <f aca="false">F852</f>
        <v>0410472303</v>
      </c>
      <c r="T852" s="0" t="str">
        <f aca="false">G852</f>
        <v>1</v>
      </c>
      <c r="U852" s="0" t="n">
        <f aca="false">L852</f>
        <v>0.764992871952798</v>
      </c>
      <c r="V852" s="0" t="n">
        <f aca="false">K852</f>
        <v>21.6238545999376</v>
      </c>
      <c r="W852" s="0" t="n">
        <f aca="false">J852</f>
        <v>608</v>
      </c>
    </row>
    <row r="853" customFormat="false" ht="12.8" hidden="false" customHeight="false" outlineLevel="0" collapsed="false">
      <c r="A853" s="0" t="s">
        <v>75</v>
      </c>
      <c r="B853" s="0" t="s">
        <v>942</v>
      </c>
      <c r="C853" s="0" t="s">
        <v>1008</v>
      </c>
      <c r="D853" s="0" t="s">
        <v>18</v>
      </c>
      <c r="E853" s="0" t="s">
        <v>14</v>
      </c>
      <c r="F853" s="0" t="s">
        <v>1018</v>
      </c>
      <c r="G853" s="0" t="s">
        <v>15</v>
      </c>
      <c r="H853" s="0" t="n">
        <v>0.991389907316624</v>
      </c>
      <c r="I853" s="0" t="n">
        <v>6.33484603843191</v>
      </c>
      <c r="J853" s="0" t="n">
        <v>608</v>
      </c>
      <c r="K853" s="0" t="n">
        <f aca="false">I853*SUMIFS(syst_chauffage!$H$3:$H$27,syst_chauffage!$B$3:$B$27,D853,syst_chauffage!$C$3:$C$27,E853)</f>
        <v>17.2620051872491</v>
      </c>
      <c r="L853" s="12" t="n">
        <f aca="false">H853*SUMIFS(syst_chauffage!$K$3:$K$27,syst_chauffage!$B$3:$B$27,D853,syst_chauffage!$C$3:$C$27,E853)</f>
        <v>0.963082642556202</v>
      </c>
      <c r="N853" s="0" t="str">
        <f aca="false">A853</f>
        <v>Enseignement Recherche</v>
      </c>
      <c r="O853" s="0" t="str">
        <f aca="false">B853</f>
        <v>Enseignement secondaire</v>
      </c>
      <c r="P853" s="0" t="str">
        <f aca="false">C853</f>
        <v>Internat LEGT</v>
      </c>
      <c r="Q853" s="0" t="str">
        <f aca="false">D853</f>
        <v>Chaudière condensation gaz</v>
      </c>
      <c r="R853" s="0" t="str">
        <f aca="false">E853</f>
        <v>Gaz</v>
      </c>
      <c r="S853" s="0" t="str">
        <f aca="false">F853</f>
        <v>0410472404</v>
      </c>
      <c r="T853" s="0" t="str">
        <f aca="false">G853</f>
        <v>1</v>
      </c>
      <c r="U853" s="0" t="n">
        <f aca="false">L853</f>
        <v>0.963082642556202</v>
      </c>
      <c r="V853" s="0" t="n">
        <f aca="false">K853</f>
        <v>17.2620051872491</v>
      </c>
      <c r="W853" s="0" t="n">
        <f aca="false">J853</f>
        <v>608</v>
      </c>
    </row>
    <row r="854" customFormat="false" ht="12.8" hidden="false" customHeight="false" outlineLevel="0" collapsed="false">
      <c r="A854" s="0" t="s">
        <v>75</v>
      </c>
      <c r="B854" s="0" t="s">
        <v>942</v>
      </c>
      <c r="C854" s="0" t="s">
        <v>1008</v>
      </c>
      <c r="D854" s="0" t="s">
        <v>32</v>
      </c>
      <c r="E854" s="0" t="s">
        <v>30</v>
      </c>
      <c r="F854" s="0" t="s">
        <v>1019</v>
      </c>
      <c r="G854" s="0" t="s">
        <v>15</v>
      </c>
      <c r="H854" s="0" t="n">
        <v>1</v>
      </c>
      <c r="I854" s="0" t="n">
        <v>12</v>
      </c>
      <c r="J854" s="0" t="n">
        <v>0</v>
      </c>
      <c r="K854" s="0" t="n">
        <f aca="false">I854*SUMIFS(syst_chauffage!$H$3:$H$27,syst_chauffage!$B$3:$B$27,D854,syst_chauffage!$C$3:$C$27,E854)</f>
        <v>12</v>
      </c>
      <c r="L854" s="12" t="n">
        <f aca="false">H854*SUMIFS(syst_chauffage!$K$3:$K$27,syst_chauffage!$B$3:$B$27,D854,syst_chauffage!$C$3:$C$27,E854)</f>
        <v>1</v>
      </c>
      <c r="N854" s="0" t="str">
        <f aca="false">A854</f>
        <v>Enseignement Recherche</v>
      </c>
      <c r="O854" s="0" t="str">
        <f aca="false">B854</f>
        <v>Enseignement secondaire</v>
      </c>
      <c r="P854" s="0" t="str">
        <f aca="false">C854</f>
        <v>Internat LEGT</v>
      </c>
      <c r="Q854" s="0" t="str">
        <f aca="false">D854</f>
        <v>Electrique direct performant</v>
      </c>
      <c r="R854" s="0" t="str">
        <f aca="false">E854</f>
        <v>Electricité</v>
      </c>
      <c r="S854" s="0" t="str">
        <f aca="false">F854</f>
        <v>0410472602</v>
      </c>
      <c r="T854" s="0" t="str">
        <f aca="false">G854</f>
        <v>1</v>
      </c>
      <c r="U854" s="0" t="n">
        <f aca="false">L854</f>
        <v>1</v>
      </c>
      <c r="V854" s="0" t="n">
        <f aca="false">K854</f>
        <v>12</v>
      </c>
      <c r="W854" s="0" t="n">
        <f aca="false">J854</f>
        <v>0</v>
      </c>
    </row>
    <row r="855" customFormat="false" ht="12.8" hidden="false" customHeight="false" outlineLevel="0" collapsed="false">
      <c r="A855" s="0" t="s">
        <v>75</v>
      </c>
      <c r="B855" s="0" t="s">
        <v>942</v>
      </c>
      <c r="C855" s="0" t="s">
        <v>1008</v>
      </c>
      <c r="D855" s="0" t="s">
        <v>38</v>
      </c>
      <c r="E855" s="0" t="s">
        <v>30</v>
      </c>
      <c r="F855" s="0" t="s">
        <v>1020</v>
      </c>
      <c r="G855" s="0" t="s">
        <v>15</v>
      </c>
      <c r="H855" s="0" t="n">
        <v>3.34058232558139</v>
      </c>
      <c r="I855" s="0" t="n">
        <v>62.937998724519</v>
      </c>
      <c r="J855" s="0" t="n">
        <v>648</v>
      </c>
      <c r="K855" s="0" t="n">
        <f aca="false">I855*SUMIFS(syst_chauffage!$H$3:$H$27,syst_chauffage!$B$3:$B$27,D855,syst_chauffage!$C$3:$C$27,E855)</f>
        <v>63.6173390202414</v>
      </c>
      <c r="L855" s="12" t="n">
        <f aca="false">H855*SUMIFS(syst_chauffage!$K$3:$K$27,syst_chauffage!$B$3:$B$27,D855,syst_chauffage!$C$3:$C$27,E855)</f>
        <v>2.98853732681761</v>
      </c>
      <c r="N855" s="0" t="str">
        <f aca="false">A855</f>
        <v>Enseignement Recherche</v>
      </c>
      <c r="O855" s="0" t="str">
        <f aca="false">B855</f>
        <v>Enseignement secondaire</v>
      </c>
      <c r="P855" s="0" t="str">
        <f aca="false">C855</f>
        <v>Internat LEGT</v>
      </c>
      <c r="Q855" s="0" t="str">
        <f aca="false">D855</f>
        <v>PAC performant</v>
      </c>
      <c r="R855" s="0" t="str">
        <f aca="false">E855</f>
        <v>Electricité</v>
      </c>
      <c r="S855" s="0" t="str">
        <f aca="false">F855</f>
        <v>0410472902</v>
      </c>
      <c r="T855" s="0" t="str">
        <f aca="false">G855</f>
        <v>1</v>
      </c>
      <c r="U855" s="0" t="n">
        <f aca="false">L855</f>
        <v>2.98853732681761</v>
      </c>
      <c r="V855" s="0" t="n">
        <f aca="false">K855</f>
        <v>63.6173390202414</v>
      </c>
      <c r="W855" s="0" t="n">
        <f aca="false">J855</f>
        <v>648</v>
      </c>
    </row>
    <row r="856" customFormat="false" ht="12.8" hidden="false" customHeight="false" outlineLevel="0" collapsed="false">
      <c r="A856" s="0" t="s">
        <v>75</v>
      </c>
      <c r="B856" s="0" t="s">
        <v>942</v>
      </c>
      <c r="C856" s="0" t="s">
        <v>1021</v>
      </c>
      <c r="D856" s="0" t="s">
        <v>19</v>
      </c>
      <c r="E856" s="0" t="s">
        <v>57</v>
      </c>
      <c r="F856" s="0" t="s">
        <v>1022</v>
      </c>
      <c r="G856" s="0" t="s">
        <v>15</v>
      </c>
      <c r="H856" s="0" t="n">
        <v>0.917455412887589</v>
      </c>
      <c r="I856" s="0" t="n">
        <v>18.5496408196398</v>
      </c>
      <c r="J856" s="0" t="n">
        <v>0</v>
      </c>
      <c r="K856" s="0" t="n">
        <f aca="false">I856*SUMIFS(syst_chauffage!$H$3:$H$27,syst_chauffage!$B$3:$B$27,D856,syst_chauffage!$C$3:$C$27,E856)</f>
        <v>25.8299421469658</v>
      </c>
      <c r="L856" s="12" t="n">
        <f aca="false">H856*SUMIFS(syst_chauffage!$K$3:$K$27,syst_chauffage!$B$3:$B$27,D856,syst_chauffage!$C$3:$C$27,E856)</f>
        <v>0.917455412887589</v>
      </c>
      <c r="N856" s="0" t="str">
        <f aca="false">A856</f>
        <v>Enseignement Recherche</v>
      </c>
      <c r="O856" s="0" t="str">
        <f aca="false">B856</f>
        <v>Enseignement secondaire</v>
      </c>
      <c r="P856" s="0" t="str">
        <f aca="false">C856</f>
        <v>Internat LP</v>
      </c>
      <c r="Q856" s="0" t="str">
        <f aca="false">D856</f>
        <v>Autre système centralisé</v>
      </c>
      <c r="R856" s="0" t="str">
        <f aca="false">E856</f>
        <v>Autres</v>
      </c>
      <c r="S856" s="0" t="str">
        <f aca="false">F856</f>
        <v>0410480101</v>
      </c>
      <c r="T856" s="0" t="str">
        <f aca="false">G856</f>
        <v>1</v>
      </c>
      <c r="U856" s="0" t="n">
        <f aca="false">L856</f>
        <v>0.917455412887589</v>
      </c>
      <c r="V856" s="0" t="n">
        <f aca="false">K856</f>
        <v>25.8299421469658</v>
      </c>
      <c r="W856" s="0" t="n">
        <f aca="false">J856</f>
        <v>0</v>
      </c>
    </row>
    <row r="857" customFormat="false" ht="12.8" hidden="false" customHeight="false" outlineLevel="0" collapsed="false">
      <c r="A857" s="0" t="s">
        <v>75</v>
      </c>
      <c r="B857" s="0" t="s">
        <v>942</v>
      </c>
      <c r="C857" s="0" t="s">
        <v>1021</v>
      </c>
      <c r="D857" s="0" t="s">
        <v>19</v>
      </c>
      <c r="E857" s="0" t="s">
        <v>58</v>
      </c>
      <c r="F857" s="0" t="s">
        <v>1023</v>
      </c>
      <c r="G857" s="0" t="s">
        <v>15</v>
      </c>
      <c r="H857" s="0" t="n">
        <v>0.903889311188939</v>
      </c>
      <c r="I857" s="0" t="n">
        <v>15.9493050298231</v>
      </c>
      <c r="J857" s="0" t="n">
        <v>680</v>
      </c>
      <c r="K857" s="0" t="n">
        <f aca="false">I857*SUMIFS(syst_chauffage!$H$3:$H$27,syst_chauffage!$B$3:$B$27,D857,syst_chauffage!$C$3:$C$27,E857)</f>
        <v>26.2358027717944</v>
      </c>
      <c r="L857" s="12" t="n">
        <f aca="false">H857*SUMIFS(syst_chauffage!$K$3:$K$27,syst_chauffage!$B$3:$B$27,D857,syst_chauffage!$C$3:$C$27,E857)</f>
        <v>0.903889311188939</v>
      </c>
      <c r="N857" s="0" t="str">
        <f aca="false">A857</f>
        <v>Enseignement Recherche</v>
      </c>
      <c r="O857" s="0" t="str">
        <f aca="false">B857</f>
        <v>Enseignement secondaire</v>
      </c>
      <c r="P857" s="0" t="str">
        <f aca="false">C857</f>
        <v>Internat LP</v>
      </c>
      <c r="Q857" s="0" t="str">
        <f aca="false">D857</f>
        <v>Autre système centralisé</v>
      </c>
      <c r="R857" s="0" t="str">
        <f aca="false">E857</f>
        <v>Urbain</v>
      </c>
      <c r="S857" s="0" t="str">
        <f aca="false">F857</f>
        <v>0410480106</v>
      </c>
      <c r="T857" s="0" t="str">
        <f aca="false">G857</f>
        <v>1</v>
      </c>
      <c r="U857" s="0" t="n">
        <f aca="false">L857</f>
        <v>0.903889311188939</v>
      </c>
      <c r="V857" s="0" t="n">
        <f aca="false">K857</f>
        <v>26.2358027717944</v>
      </c>
      <c r="W857" s="0" t="n">
        <f aca="false">J857</f>
        <v>680</v>
      </c>
    </row>
    <row r="858" customFormat="false" ht="12.8" hidden="false" customHeight="false" outlineLevel="0" collapsed="false">
      <c r="A858" s="0" t="s">
        <v>75</v>
      </c>
      <c r="B858" s="0" t="s">
        <v>942</v>
      </c>
      <c r="C858" s="0" t="s">
        <v>1021</v>
      </c>
      <c r="D858" s="0" t="s">
        <v>22</v>
      </c>
      <c r="E858" s="0" t="s">
        <v>23</v>
      </c>
      <c r="F858" s="0" t="s">
        <v>1024</v>
      </c>
      <c r="G858" s="0" t="s">
        <v>15</v>
      </c>
      <c r="H858" s="0" t="n">
        <v>0.735827685576311</v>
      </c>
      <c r="I858" s="0" t="n">
        <v>6.84250621690647</v>
      </c>
      <c r="J858" s="0" t="n">
        <v>0</v>
      </c>
      <c r="K858" s="0" t="n">
        <f aca="false">I858*SUMIFS(syst_chauffage!$H$3:$H$27,syst_chauffage!$B$3:$B$27,D858,syst_chauffage!$C$3:$C$27,E858)</f>
        <v>12.0498074606438</v>
      </c>
      <c r="L858" s="12" t="n">
        <f aca="false">H858*SUMIFS(syst_chauffage!$K$3:$K$27,syst_chauffage!$B$3:$B$27,D858,syst_chauffage!$C$3:$C$27,E858)</f>
        <v>0.735827685576311</v>
      </c>
      <c r="N858" s="0" t="str">
        <f aca="false">A858</f>
        <v>Enseignement Recherche</v>
      </c>
      <c r="O858" s="0" t="str">
        <f aca="false">B858</f>
        <v>Enseignement secondaire</v>
      </c>
      <c r="P858" s="0" t="str">
        <f aca="false">C858</f>
        <v>Internat LP</v>
      </c>
      <c r="Q858" s="0" t="str">
        <f aca="false">D858</f>
        <v>Chaudière fioul</v>
      </c>
      <c r="R858" s="0" t="str">
        <f aca="false">E858</f>
        <v>Fioul</v>
      </c>
      <c r="S858" s="0" t="str">
        <f aca="false">F858</f>
        <v>0410480303</v>
      </c>
      <c r="T858" s="0" t="str">
        <f aca="false">G858</f>
        <v>1</v>
      </c>
      <c r="U858" s="0" t="n">
        <f aca="false">L858</f>
        <v>0.735827685576311</v>
      </c>
      <c r="V858" s="0" t="n">
        <f aca="false">K858</f>
        <v>12.0498074606438</v>
      </c>
      <c r="W858" s="0" t="n">
        <f aca="false">J858</f>
        <v>0</v>
      </c>
    </row>
    <row r="859" customFormat="false" ht="12.8" hidden="false" customHeight="false" outlineLevel="0" collapsed="false">
      <c r="A859" s="0" t="s">
        <v>75</v>
      </c>
      <c r="B859" s="0" t="s">
        <v>942</v>
      </c>
      <c r="C859" s="0" t="s">
        <v>1021</v>
      </c>
      <c r="D859" s="0" t="s">
        <v>13</v>
      </c>
      <c r="E859" s="0" t="s">
        <v>14</v>
      </c>
      <c r="F859" s="0" t="s">
        <v>1025</v>
      </c>
      <c r="G859" s="0" t="s">
        <v>15</v>
      </c>
      <c r="H859" s="0" t="n">
        <v>0.877705264471975</v>
      </c>
      <c r="I859" s="0" t="n">
        <v>5.01285133997994</v>
      </c>
      <c r="J859" s="0" t="n">
        <v>264</v>
      </c>
      <c r="K859" s="0" t="n">
        <f aca="false">I859*SUMIFS(syst_chauffage!$H$3:$H$27,syst_chauffage!$B$3:$B$27,D859,syst_chauffage!$C$3:$C$27,E859)</f>
        <v>10.1239131445431</v>
      </c>
      <c r="L859" s="12" t="n">
        <f aca="false">H859*SUMIFS(syst_chauffage!$K$3:$K$27,syst_chauffage!$B$3:$B$27,D859,syst_chauffage!$C$3:$C$27,E859)</f>
        <v>0.877705264471975</v>
      </c>
      <c r="N859" s="0" t="str">
        <f aca="false">A859</f>
        <v>Enseignement Recherche</v>
      </c>
      <c r="O859" s="0" t="str">
        <f aca="false">B859</f>
        <v>Enseignement secondaire</v>
      </c>
      <c r="P859" s="0" t="str">
        <f aca="false">C859</f>
        <v>Internat LP</v>
      </c>
      <c r="Q859" s="0" t="str">
        <f aca="false">D859</f>
        <v>Chaudière gaz</v>
      </c>
      <c r="R859" s="0" t="str">
        <f aca="false">E859</f>
        <v>Gaz</v>
      </c>
      <c r="S859" s="0" t="str">
        <f aca="false">F859</f>
        <v>0410480404</v>
      </c>
      <c r="T859" s="0" t="str">
        <f aca="false">G859</f>
        <v>1</v>
      </c>
      <c r="U859" s="0" t="n">
        <f aca="false">L859</f>
        <v>0.877705264471975</v>
      </c>
      <c r="V859" s="0" t="n">
        <f aca="false">K859</f>
        <v>10.1239131445431</v>
      </c>
      <c r="W859" s="0" t="n">
        <f aca="false">J859</f>
        <v>264</v>
      </c>
    </row>
    <row r="860" customFormat="false" ht="12.8" hidden="false" customHeight="false" outlineLevel="0" collapsed="false">
      <c r="A860" s="0" t="s">
        <v>75</v>
      </c>
      <c r="B860" s="0" t="s">
        <v>942</v>
      </c>
      <c r="C860" s="0" t="s">
        <v>1021</v>
      </c>
      <c r="D860" s="0" t="s">
        <v>29</v>
      </c>
      <c r="E860" s="0" t="s">
        <v>30</v>
      </c>
      <c r="F860" s="0" t="s">
        <v>1026</v>
      </c>
      <c r="G860" s="0" t="s">
        <v>15</v>
      </c>
      <c r="H860" s="0" t="n">
        <v>0.92</v>
      </c>
      <c r="I860" s="0" t="n">
        <v>10.4</v>
      </c>
      <c r="J860" s="0" t="n">
        <v>0</v>
      </c>
      <c r="K860" s="0" t="n">
        <f aca="false">I860*SUMIFS(syst_chauffage!$H$3:$H$27,syst_chauffage!$B$3:$B$27,D860,syst_chauffage!$C$3:$C$27,E860)</f>
        <v>3</v>
      </c>
      <c r="L860" s="12" t="n">
        <f aca="false">H860*SUMIFS(syst_chauffage!$K$3:$K$27,syst_chauffage!$B$3:$B$27,D860,syst_chauffage!$C$3:$C$27,E860)</f>
        <v>0.92</v>
      </c>
      <c r="N860" s="0" t="str">
        <f aca="false">A860</f>
        <v>Enseignement Recherche</v>
      </c>
      <c r="O860" s="0" t="str">
        <f aca="false">B860</f>
        <v>Enseignement secondaire</v>
      </c>
      <c r="P860" s="0" t="str">
        <f aca="false">C860</f>
        <v>Internat LP</v>
      </c>
      <c r="Q860" s="0" t="str">
        <f aca="false">D860</f>
        <v>Electrique direct</v>
      </c>
      <c r="R860" s="0" t="str">
        <f aca="false">E860</f>
        <v>Electricité</v>
      </c>
      <c r="S860" s="0" t="str">
        <f aca="false">F860</f>
        <v>0410480602</v>
      </c>
      <c r="T860" s="0" t="str">
        <f aca="false">G860</f>
        <v>1</v>
      </c>
      <c r="U860" s="0" t="n">
        <f aca="false">L860</f>
        <v>0.92</v>
      </c>
      <c r="V860" s="0" t="n">
        <f aca="false">K860</f>
        <v>3</v>
      </c>
      <c r="W860" s="0" t="n">
        <f aca="false">J860</f>
        <v>0</v>
      </c>
    </row>
    <row r="861" customFormat="false" ht="12.8" hidden="false" customHeight="false" outlineLevel="0" collapsed="false">
      <c r="A861" s="0" t="s">
        <v>75</v>
      </c>
      <c r="B861" s="0" t="s">
        <v>942</v>
      </c>
      <c r="C861" s="0" t="s">
        <v>1021</v>
      </c>
      <c r="D861" s="0" t="s">
        <v>36</v>
      </c>
      <c r="E861" s="0" t="s">
        <v>30</v>
      </c>
      <c r="F861" s="0" t="s">
        <v>1027</v>
      </c>
      <c r="G861" s="0" t="s">
        <v>15</v>
      </c>
      <c r="H861" s="0" t="n">
        <v>2.89517134883721</v>
      </c>
      <c r="I861" s="0" t="n">
        <v>49.3715985256312</v>
      </c>
      <c r="J861" s="0" t="n">
        <v>603</v>
      </c>
      <c r="K861" s="0" t="n">
        <f aca="false">I861*SUMIFS(syst_chauffage!$H$3:$H$27,syst_chauffage!$B$3:$B$27,D861,syst_chauffage!$C$3:$C$27,E861)</f>
        <v>30.5441394597725</v>
      </c>
      <c r="L861" s="12" t="n">
        <f aca="false">H861*SUMIFS(syst_chauffage!$K$3:$K$27,syst_chauffage!$B$3:$B$27,D861,syst_chauffage!$C$3:$C$27,E861)</f>
        <v>2.4324955428598</v>
      </c>
      <c r="N861" s="0" t="str">
        <f aca="false">A861</f>
        <v>Enseignement Recherche</v>
      </c>
      <c r="O861" s="0" t="str">
        <f aca="false">B861</f>
        <v>Enseignement secondaire</v>
      </c>
      <c r="P861" s="0" t="str">
        <f aca="false">C861</f>
        <v>Internat LP</v>
      </c>
      <c r="Q861" s="0" t="str">
        <f aca="false">D861</f>
        <v>PAC</v>
      </c>
      <c r="R861" s="0" t="str">
        <f aca="false">E861</f>
        <v>Electricité</v>
      </c>
      <c r="S861" s="0" t="str">
        <f aca="false">F861</f>
        <v>0410480902</v>
      </c>
      <c r="T861" s="0" t="str">
        <f aca="false">G861</f>
        <v>1</v>
      </c>
      <c r="U861" s="0" t="n">
        <f aca="false">L861</f>
        <v>2.4324955428598</v>
      </c>
      <c r="V861" s="0" t="n">
        <f aca="false">K861</f>
        <v>30.5441394597725</v>
      </c>
      <c r="W861" s="0" t="n">
        <f aca="false">J861</f>
        <v>603</v>
      </c>
    </row>
    <row r="862" customFormat="false" ht="12.8" hidden="false" customHeight="false" outlineLevel="0" collapsed="false">
      <c r="A862" s="0" t="s">
        <v>75</v>
      </c>
      <c r="B862" s="0" t="s">
        <v>942</v>
      </c>
      <c r="C862" s="0" t="s">
        <v>1021</v>
      </c>
      <c r="D862" s="0" t="s">
        <v>51</v>
      </c>
      <c r="E862" s="0" t="s">
        <v>57</v>
      </c>
      <c r="F862" s="0" t="s">
        <v>1028</v>
      </c>
      <c r="G862" s="0" t="s">
        <v>15</v>
      </c>
      <c r="H862" s="0" t="n">
        <v>1.05860239948568</v>
      </c>
      <c r="I862" s="0" t="n">
        <v>22.0829057376664</v>
      </c>
      <c r="J862" s="0" t="n">
        <v>0</v>
      </c>
      <c r="K862" s="0" t="n">
        <f aca="false">I862*SUMIFS(syst_chauffage!$H$3:$H$27,syst_chauffage!$B$3:$B$27,D862,syst_chauffage!$C$3:$C$27,E862)</f>
        <v>46.7904499591001</v>
      </c>
      <c r="L862" s="12" t="n">
        <f aca="false">H862*SUMIFS(syst_chauffage!$K$3:$K$27,syst_chauffage!$B$3:$B$27,D862,syst_chauffage!$C$3:$C$27,E862)</f>
        <v>1.05860239948568</v>
      </c>
      <c r="N862" s="0" t="str">
        <f aca="false">A862</f>
        <v>Enseignement Recherche</v>
      </c>
      <c r="O862" s="0" t="str">
        <f aca="false">B862</f>
        <v>Enseignement secondaire</v>
      </c>
      <c r="P862" s="0" t="str">
        <f aca="false">C862</f>
        <v>Internat LP</v>
      </c>
      <c r="Q862" s="0" t="str">
        <f aca="false">D862</f>
        <v>Autre système centralisé performant</v>
      </c>
      <c r="R862" s="0" t="str">
        <f aca="false">E862</f>
        <v>Autres</v>
      </c>
      <c r="S862" s="0" t="str">
        <f aca="false">F862</f>
        <v>0410482101</v>
      </c>
      <c r="T862" s="0" t="str">
        <f aca="false">G862</f>
        <v>1</v>
      </c>
      <c r="U862" s="0" t="n">
        <f aca="false">L862</f>
        <v>1.05860239948568</v>
      </c>
      <c r="V862" s="0" t="n">
        <f aca="false">K862</f>
        <v>46.7904499591001</v>
      </c>
      <c r="W862" s="0" t="n">
        <f aca="false">J862</f>
        <v>0</v>
      </c>
    </row>
    <row r="863" customFormat="false" ht="12.8" hidden="false" customHeight="false" outlineLevel="0" collapsed="false">
      <c r="A863" s="0" t="s">
        <v>75</v>
      </c>
      <c r="B863" s="0" t="s">
        <v>942</v>
      </c>
      <c r="C863" s="0" t="s">
        <v>1021</v>
      </c>
      <c r="D863" s="0" t="s">
        <v>51</v>
      </c>
      <c r="E863" s="0" t="s">
        <v>58</v>
      </c>
      <c r="F863" s="0" t="s">
        <v>1029</v>
      </c>
      <c r="G863" s="0" t="s">
        <v>15</v>
      </c>
      <c r="H863" s="0" t="n">
        <v>1.04294920521801</v>
      </c>
      <c r="I863" s="0" t="n">
        <v>18.9872678926465</v>
      </c>
      <c r="J863" s="0" t="n">
        <v>680</v>
      </c>
      <c r="K863" s="0" t="n">
        <f aca="false">I863*SUMIFS(syst_chauffage!$H$3:$H$27,syst_chauffage!$B$3:$B$27,D863,syst_chauffage!$C$3:$C$27,E863)</f>
        <v>40.5188203214075</v>
      </c>
      <c r="L863" s="12" t="n">
        <f aca="false">H863*SUMIFS(syst_chauffage!$K$3:$K$27,syst_chauffage!$B$3:$B$27,D863,syst_chauffage!$C$3:$C$27,E863)</f>
        <v>1.04294920521801</v>
      </c>
      <c r="N863" s="0" t="str">
        <f aca="false">A863</f>
        <v>Enseignement Recherche</v>
      </c>
      <c r="O863" s="0" t="str">
        <f aca="false">B863</f>
        <v>Enseignement secondaire</v>
      </c>
      <c r="P863" s="0" t="str">
        <f aca="false">C863</f>
        <v>Internat LP</v>
      </c>
      <c r="Q863" s="0" t="str">
        <f aca="false">D863</f>
        <v>Autre système centralisé performant</v>
      </c>
      <c r="R863" s="0" t="str">
        <f aca="false">E863</f>
        <v>Urbain</v>
      </c>
      <c r="S863" s="0" t="str">
        <f aca="false">F863</f>
        <v>0410482106</v>
      </c>
      <c r="T863" s="0" t="str">
        <f aca="false">G863</f>
        <v>1</v>
      </c>
      <c r="U863" s="0" t="n">
        <f aca="false">L863</f>
        <v>1.04294920521801</v>
      </c>
      <c r="V863" s="0" t="n">
        <f aca="false">K863</f>
        <v>40.5188203214075</v>
      </c>
      <c r="W863" s="0" t="n">
        <f aca="false">J863</f>
        <v>680</v>
      </c>
    </row>
    <row r="864" customFormat="false" ht="12.8" hidden="false" customHeight="false" outlineLevel="0" collapsed="false">
      <c r="A864" s="0" t="s">
        <v>75</v>
      </c>
      <c r="B864" s="0" t="s">
        <v>942</v>
      </c>
      <c r="C864" s="0" t="s">
        <v>1021</v>
      </c>
      <c r="D864" s="0" t="s">
        <v>27</v>
      </c>
      <c r="E864" s="0" t="s">
        <v>23</v>
      </c>
      <c r="F864" s="0" t="s">
        <v>1030</v>
      </c>
      <c r="G864" s="0" t="s">
        <v>15</v>
      </c>
      <c r="H864" s="0" t="n">
        <v>0.764145481638</v>
      </c>
      <c r="I864" s="0" t="n">
        <v>8.14584073441247</v>
      </c>
      <c r="J864" s="0" t="n">
        <v>608</v>
      </c>
      <c r="K864" s="0" t="n">
        <f aca="false">I864*SUMIFS(syst_chauffage!$H$3:$H$27,syst_chauffage!$B$3:$B$27,D864,syst_chauffage!$C$3:$C$27,E864)</f>
        <v>20.8892195772576</v>
      </c>
      <c r="L864" s="12" t="n">
        <f aca="false">H864*SUMIFS(syst_chauffage!$K$3:$K$27,syst_chauffage!$B$3:$B$27,D864,syst_chauffage!$C$3:$C$27,E864)</f>
        <v>0.764145481638</v>
      </c>
      <c r="N864" s="0" t="str">
        <f aca="false">A864</f>
        <v>Enseignement Recherche</v>
      </c>
      <c r="O864" s="0" t="str">
        <f aca="false">B864</f>
        <v>Enseignement secondaire</v>
      </c>
      <c r="P864" s="0" t="str">
        <f aca="false">C864</f>
        <v>Internat LP</v>
      </c>
      <c r="Q864" s="0" t="str">
        <f aca="false">D864</f>
        <v>Chaudière condensation fioul</v>
      </c>
      <c r="R864" s="0" t="str">
        <f aca="false">E864</f>
        <v>Fioul</v>
      </c>
      <c r="S864" s="0" t="str">
        <f aca="false">F864</f>
        <v>0410482303</v>
      </c>
      <c r="T864" s="0" t="str">
        <f aca="false">G864</f>
        <v>1</v>
      </c>
      <c r="U864" s="0" t="n">
        <f aca="false">L864</f>
        <v>0.764145481638</v>
      </c>
      <c r="V864" s="0" t="n">
        <f aca="false">K864</f>
        <v>20.8892195772576</v>
      </c>
      <c r="W864" s="0" t="n">
        <f aca="false">J864</f>
        <v>608</v>
      </c>
    </row>
    <row r="865" customFormat="false" ht="12.8" hidden="false" customHeight="false" outlineLevel="0" collapsed="false">
      <c r="A865" s="0" t="s">
        <v>75</v>
      </c>
      <c r="B865" s="0" t="s">
        <v>942</v>
      </c>
      <c r="C865" s="0" t="s">
        <v>1021</v>
      </c>
      <c r="D865" s="0" t="s">
        <v>18</v>
      </c>
      <c r="E865" s="0" t="s">
        <v>14</v>
      </c>
      <c r="F865" s="0" t="s">
        <v>1031</v>
      </c>
      <c r="G865" s="0" t="s">
        <v>15</v>
      </c>
      <c r="H865" s="0" t="n">
        <v>0.99141328420126</v>
      </c>
      <c r="I865" s="0" t="n">
        <v>5.96768016664279</v>
      </c>
      <c r="J865" s="0" t="n">
        <v>608</v>
      </c>
      <c r="K865" s="0" t="n">
        <f aca="false">I865*SUMIFS(syst_chauffage!$H$3:$H$27,syst_chauffage!$B$3:$B$27,D865,syst_chauffage!$C$3:$C$27,E865)</f>
        <v>16.2615042839985</v>
      </c>
      <c r="L865" s="12" t="n">
        <f aca="false">H865*SUMIFS(syst_chauffage!$K$3:$K$27,syst_chauffage!$B$3:$B$27,D865,syst_chauffage!$C$3:$C$27,E865)</f>
        <v>0.963105351958087</v>
      </c>
      <c r="N865" s="0" t="str">
        <f aca="false">A865</f>
        <v>Enseignement Recherche</v>
      </c>
      <c r="O865" s="0" t="str">
        <f aca="false">B865</f>
        <v>Enseignement secondaire</v>
      </c>
      <c r="P865" s="0" t="str">
        <f aca="false">C865</f>
        <v>Internat LP</v>
      </c>
      <c r="Q865" s="0" t="str">
        <f aca="false">D865</f>
        <v>Chaudière condensation gaz</v>
      </c>
      <c r="R865" s="0" t="str">
        <f aca="false">E865</f>
        <v>Gaz</v>
      </c>
      <c r="S865" s="0" t="str">
        <f aca="false">F865</f>
        <v>0410482404</v>
      </c>
      <c r="T865" s="0" t="str">
        <f aca="false">G865</f>
        <v>1</v>
      </c>
      <c r="U865" s="0" t="n">
        <f aca="false">L865</f>
        <v>0.963105351958087</v>
      </c>
      <c r="V865" s="0" t="n">
        <f aca="false">K865</f>
        <v>16.2615042839985</v>
      </c>
      <c r="W865" s="0" t="n">
        <f aca="false">J865</f>
        <v>608</v>
      </c>
    </row>
    <row r="866" customFormat="false" ht="12.8" hidden="false" customHeight="false" outlineLevel="0" collapsed="false">
      <c r="A866" s="0" t="s">
        <v>75</v>
      </c>
      <c r="B866" s="0" t="s">
        <v>942</v>
      </c>
      <c r="C866" s="0" t="s">
        <v>1021</v>
      </c>
      <c r="D866" s="0" t="s">
        <v>32</v>
      </c>
      <c r="E866" s="0" t="s">
        <v>30</v>
      </c>
      <c r="F866" s="0" t="s">
        <v>1032</v>
      </c>
      <c r="G866" s="0" t="s">
        <v>15</v>
      </c>
      <c r="H866" s="0" t="n">
        <v>1</v>
      </c>
      <c r="I866" s="0" t="n">
        <v>12</v>
      </c>
      <c r="J866" s="0" t="n">
        <v>0</v>
      </c>
      <c r="K866" s="0" t="n">
        <f aca="false">I866*SUMIFS(syst_chauffage!$H$3:$H$27,syst_chauffage!$B$3:$B$27,D866,syst_chauffage!$C$3:$C$27,E866)</f>
        <v>12</v>
      </c>
      <c r="L866" s="12" t="n">
        <f aca="false">H866*SUMIFS(syst_chauffage!$K$3:$K$27,syst_chauffage!$B$3:$B$27,D866,syst_chauffage!$C$3:$C$27,E866)</f>
        <v>1</v>
      </c>
      <c r="N866" s="0" t="str">
        <f aca="false">A866</f>
        <v>Enseignement Recherche</v>
      </c>
      <c r="O866" s="0" t="str">
        <f aca="false">B866</f>
        <v>Enseignement secondaire</v>
      </c>
      <c r="P866" s="0" t="str">
        <f aca="false">C866</f>
        <v>Internat LP</v>
      </c>
      <c r="Q866" s="0" t="str">
        <f aca="false">D866</f>
        <v>Electrique direct performant</v>
      </c>
      <c r="R866" s="0" t="str">
        <f aca="false">E866</f>
        <v>Electricité</v>
      </c>
      <c r="S866" s="0" t="str">
        <f aca="false">F866</f>
        <v>0410482602</v>
      </c>
      <c r="T866" s="0" t="str">
        <f aca="false">G866</f>
        <v>1</v>
      </c>
      <c r="U866" s="0" t="n">
        <f aca="false">L866</f>
        <v>1</v>
      </c>
      <c r="V866" s="0" t="n">
        <f aca="false">K866</f>
        <v>12</v>
      </c>
      <c r="W866" s="0" t="n">
        <f aca="false">J866</f>
        <v>0</v>
      </c>
    </row>
    <row r="867" customFormat="false" ht="12.8" hidden="false" customHeight="false" outlineLevel="0" collapsed="false">
      <c r="A867" s="0" t="s">
        <v>75</v>
      </c>
      <c r="B867" s="0" t="s">
        <v>942</v>
      </c>
      <c r="C867" s="0" t="s">
        <v>1021</v>
      </c>
      <c r="D867" s="0" t="s">
        <v>38</v>
      </c>
      <c r="E867" s="0" t="s">
        <v>30</v>
      </c>
      <c r="F867" s="0" t="s">
        <v>1033</v>
      </c>
      <c r="G867" s="0" t="s">
        <v>15</v>
      </c>
      <c r="H867" s="0" t="n">
        <v>3.34058232558139</v>
      </c>
      <c r="I867" s="0" t="n">
        <v>58.7757125305134</v>
      </c>
      <c r="J867" s="0" t="n">
        <v>648</v>
      </c>
      <c r="K867" s="0" t="n">
        <f aca="false">I867*SUMIFS(syst_chauffage!$H$3:$H$27,syst_chauffage!$B$3:$B$27,D867,syst_chauffage!$C$3:$C$27,E867)</f>
        <v>59.4101259332424</v>
      </c>
      <c r="L867" s="12" t="n">
        <f aca="false">H867*SUMIFS(syst_chauffage!$K$3:$K$27,syst_chauffage!$B$3:$B$27,D867,syst_chauffage!$C$3:$C$27,E867)</f>
        <v>2.98853732681761</v>
      </c>
      <c r="N867" s="0" t="str">
        <f aca="false">A867</f>
        <v>Enseignement Recherche</v>
      </c>
      <c r="O867" s="0" t="str">
        <f aca="false">B867</f>
        <v>Enseignement secondaire</v>
      </c>
      <c r="P867" s="0" t="str">
        <f aca="false">C867</f>
        <v>Internat LP</v>
      </c>
      <c r="Q867" s="0" t="str">
        <f aca="false">D867</f>
        <v>PAC performant</v>
      </c>
      <c r="R867" s="0" t="str">
        <f aca="false">E867</f>
        <v>Electricité</v>
      </c>
      <c r="S867" s="0" t="str">
        <f aca="false">F867</f>
        <v>0410482902</v>
      </c>
      <c r="T867" s="0" t="str">
        <f aca="false">G867</f>
        <v>1</v>
      </c>
      <c r="U867" s="0" t="n">
        <f aca="false">L867</f>
        <v>2.98853732681761</v>
      </c>
      <c r="V867" s="0" t="n">
        <f aca="false">K867</f>
        <v>59.4101259332424</v>
      </c>
      <c r="W867" s="0" t="n">
        <f aca="false">J867</f>
        <v>648</v>
      </c>
    </row>
    <row r="868" customFormat="false" ht="12.8" hidden="false" customHeight="false" outlineLevel="0" collapsed="false">
      <c r="A868" s="0" t="s">
        <v>75</v>
      </c>
      <c r="B868" s="0" t="s">
        <v>942</v>
      </c>
      <c r="C868" s="0" t="s">
        <v>1034</v>
      </c>
      <c r="D868" s="0" t="s">
        <v>19</v>
      </c>
      <c r="E868" s="0" t="s">
        <v>57</v>
      </c>
      <c r="F868" s="0" t="s">
        <v>1035</v>
      </c>
      <c r="G868" s="0" t="s">
        <v>15</v>
      </c>
      <c r="H868" s="0" t="n">
        <v>0.787098711901825</v>
      </c>
      <c r="I868" s="0" t="n">
        <v>20.5926776613659</v>
      </c>
      <c r="J868" s="0" t="n">
        <v>0</v>
      </c>
      <c r="K868" s="0" t="n">
        <f aca="false">I868*SUMIFS(syst_chauffage!$H$3:$H$27,syst_chauffage!$B$3:$B$27,D868,syst_chauffage!$C$3:$C$27,E868)</f>
        <v>28.6748232925906</v>
      </c>
      <c r="L868" s="12" t="n">
        <f aca="false">H868*SUMIFS(syst_chauffage!$K$3:$K$27,syst_chauffage!$B$3:$B$27,D868,syst_chauffage!$C$3:$C$27,E868)</f>
        <v>0.787098711901825</v>
      </c>
      <c r="N868" s="0" t="str">
        <f aca="false">A868</f>
        <v>Enseignement Recherche</v>
      </c>
      <c r="O868" s="0" t="str">
        <f aca="false">B868</f>
        <v>Enseignement secondaire</v>
      </c>
      <c r="P868" s="0" t="str">
        <f aca="false">C868</f>
        <v>Lycée d’enseignement général et technologique (LEGT)</v>
      </c>
      <c r="Q868" s="0" t="str">
        <f aca="false">D868</f>
        <v>Autre système centralisé</v>
      </c>
      <c r="R868" s="0" t="str">
        <f aca="false">E868</f>
        <v>Autres</v>
      </c>
      <c r="S868" s="0" t="str">
        <f aca="false">F868</f>
        <v>0410490101</v>
      </c>
      <c r="T868" s="0" t="str">
        <f aca="false">G868</f>
        <v>1</v>
      </c>
      <c r="U868" s="0" t="n">
        <f aca="false">L868</f>
        <v>0.787098711901825</v>
      </c>
      <c r="V868" s="0" t="n">
        <f aca="false">K868</f>
        <v>28.6748232925906</v>
      </c>
      <c r="W868" s="0" t="n">
        <f aca="false">J868</f>
        <v>0</v>
      </c>
    </row>
    <row r="869" customFormat="false" ht="12.8" hidden="false" customHeight="false" outlineLevel="0" collapsed="false">
      <c r="A869" s="0" t="s">
        <v>75</v>
      </c>
      <c r="B869" s="0" t="s">
        <v>942</v>
      </c>
      <c r="C869" s="0" t="s">
        <v>1034</v>
      </c>
      <c r="D869" s="0" t="s">
        <v>19</v>
      </c>
      <c r="E869" s="0" t="s">
        <v>58</v>
      </c>
      <c r="F869" s="0" t="s">
        <v>1036</v>
      </c>
      <c r="G869" s="0" t="s">
        <v>15</v>
      </c>
      <c r="H869" s="0" t="n">
        <v>0.854334330479235</v>
      </c>
      <c r="I869" s="0" t="n">
        <v>20.3060236792542</v>
      </c>
      <c r="J869" s="0" t="n">
        <v>680</v>
      </c>
      <c r="K869" s="0" t="n">
        <f aca="false">I869*SUMIFS(syst_chauffage!$H$3:$H$27,syst_chauffage!$B$3:$B$27,D869,syst_chauffage!$C$3:$C$27,E869)</f>
        <v>33.4023853285229</v>
      </c>
      <c r="L869" s="12" t="n">
        <f aca="false">H869*SUMIFS(syst_chauffage!$K$3:$K$27,syst_chauffage!$B$3:$B$27,D869,syst_chauffage!$C$3:$C$27,E869)</f>
        <v>0.854334330479235</v>
      </c>
      <c r="N869" s="0" t="str">
        <f aca="false">A869</f>
        <v>Enseignement Recherche</v>
      </c>
      <c r="O869" s="0" t="str">
        <f aca="false">B869</f>
        <v>Enseignement secondaire</v>
      </c>
      <c r="P869" s="0" t="str">
        <f aca="false">C869</f>
        <v>Lycée d’enseignement général et technologique (LEGT)</v>
      </c>
      <c r="Q869" s="0" t="str">
        <f aca="false">D869</f>
        <v>Autre système centralisé</v>
      </c>
      <c r="R869" s="0" t="str">
        <f aca="false">E869</f>
        <v>Urbain</v>
      </c>
      <c r="S869" s="0" t="str">
        <f aca="false">F869</f>
        <v>0410490106</v>
      </c>
      <c r="T869" s="0" t="str">
        <f aca="false">G869</f>
        <v>1</v>
      </c>
      <c r="U869" s="0" t="n">
        <f aca="false">L869</f>
        <v>0.854334330479235</v>
      </c>
      <c r="V869" s="0" t="n">
        <f aca="false">K869</f>
        <v>33.4023853285229</v>
      </c>
      <c r="W869" s="0" t="n">
        <f aca="false">J869</f>
        <v>680</v>
      </c>
    </row>
    <row r="870" customFormat="false" ht="12.8" hidden="false" customHeight="false" outlineLevel="0" collapsed="false">
      <c r="A870" s="0" t="s">
        <v>75</v>
      </c>
      <c r="B870" s="0" t="s">
        <v>942</v>
      </c>
      <c r="C870" s="0" t="s">
        <v>1034</v>
      </c>
      <c r="D870" s="0" t="s">
        <v>22</v>
      </c>
      <c r="E870" s="0" t="s">
        <v>23</v>
      </c>
      <c r="F870" s="0" t="s">
        <v>1037</v>
      </c>
      <c r="G870" s="0" t="s">
        <v>15</v>
      </c>
      <c r="H870" s="0" t="n">
        <v>0.739110043765106</v>
      </c>
      <c r="I870" s="0" t="n">
        <v>7.95484840193708</v>
      </c>
      <c r="J870" s="0" t="n">
        <v>0</v>
      </c>
      <c r="K870" s="0" t="n">
        <f aca="false">I870*SUMIFS(syst_chauffage!$H$3:$H$27,syst_chauffage!$B$3:$B$27,D870,syst_chauffage!$C$3:$C$27,E870)</f>
        <v>14.0086670853313</v>
      </c>
      <c r="L870" s="12" t="n">
        <f aca="false">H870*SUMIFS(syst_chauffage!$K$3:$K$27,syst_chauffage!$B$3:$B$27,D870,syst_chauffage!$C$3:$C$27,E870)</f>
        <v>0.739110043765106</v>
      </c>
      <c r="N870" s="0" t="str">
        <f aca="false">A870</f>
        <v>Enseignement Recherche</v>
      </c>
      <c r="O870" s="0" t="str">
        <f aca="false">B870</f>
        <v>Enseignement secondaire</v>
      </c>
      <c r="P870" s="0" t="str">
        <f aca="false">C870</f>
        <v>Lycée d’enseignement général et technologique (LEGT)</v>
      </c>
      <c r="Q870" s="0" t="str">
        <f aca="false">D870</f>
        <v>Chaudière fioul</v>
      </c>
      <c r="R870" s="0" t="str">
        <f aca="false">E870</f>
        <v>Fioul</v>
      </c>
      <c r="S870" s="0" t="str">
        <f aca="false">F870</f>
        <v>0410490303</v>
      </c>
      <c r="T870" s="0" t="str">
        <f aca="false">G870</f>
        <v>1</v>
      </c>
      <c r="U870" s="0" t="n">
        <f aca="false">L870</f>
        <v>0.739110043765106</v>
      </c>
      <c r="V870" s="0" t="n">
        <f aca="false">K870</f>
        <v>14.0086670853313</v>
      </c>
      <c r="W870" s="0" t="n">
        <f aca="false">J870</f>
        <v>0</v>
      </c>
    </row>
    <row r="871" customFormat="false" ht="12.8" hidden="false" customHeight="false" outlineLevel="0" collapsed="false">
      <c r="A871" s="0" t="s">
        <v>75</v>
      </c>
      <c r="B871" s="0" t="s">
        <v>942</v>
      </c>
      <c r="C871" s="0" t="s">
        <v>1034</v>
      </c>
      <c r="D871" s="0" t="s">
        <v>13</v>
      </c>
      <c r="E871" s="0" t="s">
        <v>14</v>
      </c>
      <c r="F871" s="0" t="s">
        <v>1038</v>
      </c>
      <c r="G871" s="0" t="s">
        <v>15</v>
      </c>
      <c r="H871" s="0" t="n">
        <v>0.877546731872816</v>
      </c>
      <c r="I871" s="0" t="n">
        <v>5.9625960117361</v>
      </c>
      <c r="J871" s="0" t="n">
        <v>196</v>
      </c>
      <c r="K871" s="0" t="n">
        <f aca="false">I871*SUMIFS(syst_chauffage!$H$3:$H$27,syst_chauffage!$B$3:$B$27,D871,syst_chauffage!$C$3:$C$27,E871)</f>
        <v>12.0420096357888</v>
      </c>
      <c r="L871" s="12" t="n">
        <f aca="false">H871*SUMIFS(syst_chauffage!$K$3:$K$27,syst_chauffage!$B$3:$B$27,D871,syst_chauffage!$C$3:$C$27,E871)</f>
        <v>0.877546731872816</v>
      </c>
      <c r="N871" s="0" t="str">
        <f aca="false">A871</f>
        <v>Enseignement Recherche</v>
      </c>
      <c r="O871" s="0" t="str">
        <f aca="false">B871</f>
        <v>Enseignement secondaire</v>
      </c>
      <c r="P871" s="0" t="str">
        <f aca="false">C871</f>
        <v>Lycée d’enseignement général et technologique (LEGT)</v>
      </c>
      <c r="Q871" s="0" t="str">
        <f aca="false">D871</f>
        <v>Chaudière gaz</v>
      </c>
      <c r="R871" s="0" t="str">
        <f aca="false">E871</f>
        <v>Gaz</v>
      </c>
      <c r="S871" s="0" t="str">
        <f aca="false">F871</f>
        <v>0410490404</v>
      </c>
      <c r="T871" s="0" t="str">
        <f aca="false">G871</f>
        <v>1</v>
      </c>
      <c r="U871" s="0" t="n">
        <f aca="false">L871</f>
        <v>0.877546731872816</v>
      </c>
      <c r="V871" s="0" t="n">
        <f aca="false">K871</f>
        <v>12.0420096357888</v>
      </c>
      <c r="W871" s="0" t="n">
        <f aca="false">J871</f>
        <v>196</v>
      </c>
    </row>
    <row r="872" customFormat="false" ht="12.8" hidden="false" customHeight="false" outlineLevel="0" collapsed="false">
      <c r="A872" s="0" t="s">
        <v>75</v>
      </c>
      <c r="B872" s="0" t="s">
        <v>942</v>
      </c>
      <c r="C872" s="0" t="s">
        <v>1034</v>
      </c>
      <c r="D872" s="0" t="s">
        <v>29</v>
      </c>
      <c r="E872" s="0" t="s">
        <v>30</v>
      </c>
      <c r="F872" s="0" t="s">
        <v>1039</v>
      </c>
      <c r="G872" s="0" t="s">
        <v>15</v>
      </c>
      <c r="H872" s="0" t="n">
        <v>0.92</v>
      </c>
      <c r="I872" s="0" t="n">
        <v>10.4</v>
      </c>
      <c r="J872" s="0" t="n">
        <v>0</v>
      </c>
      <c r="K872" s="0" t="n">
        <f aca="false">I872*SUMIFS(syst_chauffage!$H$3:$H$27,syst_chauffage!$B$3:$B$27,D872,syst_chauffage!$C$3:$C$27,E872)</f>
        <v>3</v>
      </c>
      <c r="L872" s="12" t="n">
        <f aca="false">H872*SUMIFS(syst_chauffage!$K$3:$K$27,syst_chauffage!$B$3:$B$27,D872,syst_chauffage!$C$3:$C$27,E872)</f>
        <v>0.92</v>
      </c>
      <c r="N872" s="0" t="str">
        <f aca="false">A872</f>
        <v>Enseignement Recherche</v>
      </c>
      <c r="O872" s="0" t="str">
        <f aca="false">B872</f>
        <v>Enseignement secondaire</v>
      </c>
      <c r="P872" s="0" t="str">
        <f aca="false">C872</f>
        <v>Lycée d’enseignement général et technologique (LEGT)</v>
      </c>
      <c r="Q872" s="0" t="str">
        <f aca="false">D872</f>
        <v>Electrique direct</v>
      </c>
      <c r="R872" s="0" t="str">
        <f aca="false">E872</f>
        <v>Electricité</v>
      </c>
      <c r="S872" s="0" t="str">
        <f aca="false">F872</f>
        <v>0410490602</v>
      </c>
      <c r="T872" s="0" t="str">
        <f aca="false">G872</f>
        <v>1</v>
      </c>
      <c r="U872" s="0" t="n">
        <f aca="false">L872</f>
        <v>0.92</v>
      </c>
      <c r="V872" s="0" t="n">
        <f aca="false">K872</f>
        <v>3</v>
      </c>
      <c r="W872" s="0" t="n">
        <f aca="false">J872</f>
        <v>0</v>
      </c>
    </row>
    <row r="873" customFormat="false" ht="12.8" hidden="false" customHeight="false" outlineLevel="0" collapsed="false">
      <c r="A873" s="0" t="s">
        <v>75</v>
      </c>
      <c r="B873" s="0" t="s">
        <v>942</v>
      </c>
      <c r="C873" s="0" t="s">
        <v>1034</v>
      </c>
      <c r="D873" s="0" t="s">
        <v>36</v>
      </c>
      <c r="E873" s="0" t="s">
        <v>30</v>
      </c>
      <c r="F873" s="0" t="s">
        <v>1040</v>
      </c>
      <c r="G873" s="0" t="s">
        <v>15</v>
      </c>
      <c r="H873" s="0" t="n">
        <v>2.89517134883721</v>
      </c>
      <c r="I873" s="0" t="n">
        <v>52.2022939581889</v>
      </c>
      <c r="J873" s="0" t="n">
        <v>522</v>
      </c>
      <c r="K873" s="0" t="n">
        <f aca="false">I873*SUMIFS(syst_chauffage!$H$3:$H$27,syst_chauffage!$B$3:$B$27,D873,syst_chauffage!$C$3:$C$27,E873)</f>
        <v>32.2953721247488</v>
      </c>
      <c r="L873" s="12" t="n">
        <f aca="false">H873*SUMIFS(syst_chauffage!$K$3:$K$27,syst_chauffage!$B$3:$B$27,D873,syst_chauffage!$C$3:$C$27,E873)</f>
        <v>2.4324955428598</v>
      </c>
      <c r="N873" s="0" t="str">
        <f aca="false">A873</f>
        <v>Enseignement Recherche</v>
      </c>
      <c r="O873" s="0" t="str">
        <f aca="false">B873</f>
        <v>Enseignement secondaire</v>
      </c>
      <c r="P873" s="0" t="str">
        <f aca="false">C873</f>
        <v>Lycée d’enseignement général et technologique (LEGT)</v>
      </c>
      <c r="Q873" s="0" t="str">
        <f aca="false">D873</f>
        <v>PAC</v>
      </c>
      <c r="R873" s="0" t="str">
        <f aca="false">E873</f>
        <v>Electricité</v>
      </c>
      <c r="S873" s="0" t="str">
        <f aca="false">F873</f>
        <v>0410490902</v>
      </c>
      <c r="T873" s="0" t="str">
        <f aca="false">G873</f>
        <v>1</v>
      </c>
      <c r="U873" s="0" t="n">
        <f aca="false">L873</f>
        <v>2.4324955428598</v>
      </c>
      <c r="V873" s="0" t="n">
        <f aca="false">K873</f>
        <v>32.2953721247488</v>
      </c>
      <c r="W873" s="0" t="n">
        <f aca="false">J873</f>
        <v>522</v>
      </c>
    </row>
    <row r="874" customFormat="false" ht="12.8" hidden="false" customHeight="false" outlineLevel="0" collapsed="false">
      <c r="A874" s="0" t="s">
        <v>75</v>
      </c>
      <c r="B874" s="0" t="s">
        <v>942</v>
      </c>
      <c r="C874" s="0" t="s">
        <v>1034</v>
      </c>
      <c r="D874" s="0" t="s">
        <v>51</v>
      </c>
      <c r="E874" s="0" t="s">
        <v>57</v>
      </c>
      <c r="F874" s="0" t="s">
        <v>1041</v>
      </c>
      <c r="G874" s="0" t="s">
        <v>15</v>
      </c>
      <c r="H874" s="0" t="n">
        <v>0.908190821425183</v>
      </c>
      <c r="I874" s="0" t="n">
        <v>24.515092454007</v>
      </c>
      <c r="J874" s="0" t="n">
        <v>0</v>
      </c>
      <c r="K874" s="0" t="n">
        <f aca="false">I874*SUMIFS(syst_chauffage!$H$3:$H$27,syst_chauffage!$B$3:$B$27,D874,syst_chauffage!$C$3:$C$27,E874)</f>
        <v>51.943898159896</v>
      </c>
      <c r="L874" s="12" t="n">
        <f aca="false">H874*SUMIFS(syst_chauffage!$K$3:$K$27,syst_chauffage!$B$3:$B$27,D874,syst_chauffage!$C$3:$C$27,E874)</f>
        <v>0.908190821425183</v>
      </c>
      <c r="N874" s="0" t="str">
        <f aca="false">A874</f>
        <v>Enseignement Recherche</v>
      </c>
      <c r="O874" s="0" t="str">
        <f aca="false">B874</f>
        <v>Enseignement secondaire</v>
      </c>
      <c r="P874" s="0" t="str">
        <f aca="false">C874</f>
        <v>Lycée d’enseignement général et technologique (LEGT)</v>
      </c>
      <c r="Q874" s="0" t="str">
        <f aca="false">D874</f>
        <v>Autre système centralisé performant</v>
      </c>
      <c r="R874" s="0" t="str">
        <f aca="false">E874</f>
        <v>Autres</v>
      </c>
      <c r="S874" s="0" t="str">
        <f aca="false">F874</f>
        <v>0410492101</v>
      </c>
      <c r="T874" s="0" t="str">
        <f aca="false">G874</f>
        <v>1</v>
      </c>
      <c r="U874" s="0" t="n">
        <f aca="false">L874</f>
        <v>0.908190821425183</v>
      </c>
      <c r="V874" s="0" t="n">
        <f aca="false">K874</f>
        <v>51.943898159896</v>
      </c>
      <c r="W874" s="0" t="n">
        <f aca="false">J874</f>
        <v>0</v>
      </c>
    </row>
    <row r="875" customFormat="false" ht="12.8" hidden="false" customHeight="false" outlineLevel="0" collapsed="false">
      <c r="A875" s="0" t="s">
        <v>75</v>
      </c>
      <c r="B875" s="0" t="s">
        <v>942</v>
      </c>
      <c r="C875" s="0" t="s">
        <v>1034</v>
      </c>
      <c r="D875" s="0" t="s">
        <v>51</v>
      </c>
      <c r="E875" s="0" t="s">
        <v>58</v>
      </c>
      <c r="F875" s="0" t="s">
        <v>1042</v>
      </c>
      <c r="G875" s="0" t="s">
        <v>15</v>
      </c>
      <c r="H875" s="0" t="n">
        <v>0.985770381322194</v>
      </c>
      <c r="I875" s="0" t="n">
        <v>24.1738377133979</v>
      </c>
      <c r="J875" s="0" t="n">
        <v>680</v>
      </c>
      <c r="K875" s="0" t="n">
        <f aca="false">I875*SUMIFS(syst_chauffage!$H$3:$H$27,syst_chauffage!$B$3:$B$27,D875,syst_chauffage!$C$3:$C$27,E875)</f>
        <v>51.5869577616998</v>
      </c>
      <c r="L875" s="12" t="n">
        <f aca="false">H875*SUMIFS(syst_chauffage!$K$3:$K$27,syst_chauffage!$B$3:$B$27,D875,syst_chauffage!$C$3:$C$27,E875)</f>
        <v>0.985770381322194</v>
      </c>
      <c r="N875" s="0" t="str">
        <f aca="false">A875</f>
        <v>Enseignement Recherche</v>
      </c>
      <c r="O875" s="0" t="str">
        <f aca="false">B875</f>
        <v>Enseignement secondaire</v>
      </c>
      <c r="P875" s="0" t="str">
        <f aca="false">C875</f>
        <v>Lycée d’enseignement général et technologique (LEGT)</v>
      </c>
      <c r="Q875" s="0" t="str">
        <f aca="false">D875</f>
        <v>Autre système centralisé performant</v>
      </c>
      <c r="R875" s="0" t="str">
        <f aca="false">E875</f>
        <v>Urbain</v>
      </c>
      <c r="S875" s="0" t="str">
        <f aca="false">F875</f>
        <v>0410492106</v>
      </c>
      <c r="T875" s="0" t="str">
        <f aca="false">G875</f>
        <v>1</v>
      </c>
      <c r="U875" s="0" t="n">
        <f aca="false">L875</f>
        <v>0.985770381322194</v>
      </c>
      <c r="V875" s="0" t="n">
        <f aca="false">K875</f>
        <v>51.5869577616998</v>
      </c>
      <c r="W875" s="0" t="n">
        <f aca="false">J875</f>
        <v>680</v>
      </c>
    </row>
    <row r="876" customFormat="false" ht="12.8" hidden="false" customHeight="false" outlineLevel="0" collapsed="false">
      <c r="A876" s="0" t="s">
        <v>75</v>
      </c>
      <c r="B876" s="0" t="s">
        <v>942</v>
      </c>
      <c r="C876" s="0" t="s">
        <v>1034</v>
      </c>
      <c r="D876" s="0" t="s">
        <v>27</v>
      </c>
      <c r="E876" s="0" t="s">
        <v>23</v>
      </c>
      <c r="F876" s="0" t="s">
        <v>1043</v>
      </c>
      <c r="G876" s="0" t="s">
        <v>15</v>
      </c>
      <c r="H876" s="0" t="n">
        <v>0.764300861871125</v>
      </c>
      <c r="I876" s="0" t="n">
        <v>9.47005762135366</v>
      </c>
      <c r="J876" s="0" t="n">
        <v>441</v>
      </c>
      <c r="K876" s="0" t="n">
        <f aca="false">I876*SUMIFS(syst_chauffage!$H$3:$H$27,syst_chauffage!$B$3:$B$27,D876,syst_chauffage!$C$3:$C$27,E876)</f>
        <v>24.2850455234204</v>
      </c>
      <c r="L876" s="12" t="n">
        <f aca="false">H876*SUMIFS(syst_chauffage!$K$3:$K$27,syst_chauffage!$B$3:$B$27,D876,syst_chauffage!$C$3:$C$27,E876)</f>
        <v>0.764300861871125</v>
      </c>
      <c r="N876" s="0" t="str">
        <f aca="false">A876</f>
        <v>Enseignement Recherche</v>
      </c>
      <c r="O876" s="0" t="str">
        <f aca="false">B876</f>
        <v>Enseignement secondaire</v>
      </c>
      <c r="P876" s="0" t="str">
        <f aca="false">C876</f>
        <v>Lycée d’enseignement général et technologique (LEGT)</v>
      </c>
      <c r="Q876" s="0" t="str">
        <f aca="false">D876</f>
        <v>Chaudière condensation fioul</v>
      </c>
      <c r="R876" s="0" t="str">
        <f aca="false">E876</f>
        <v>Fioul</v>
      </c>
      <c r="S876" s="0" t="str">
        <f aca="false">F876</f>
        <v>0410492303</v>
      </c>
      <c r="T876" s="0" t="str">
        <f aca="false">G876</f>
        <v>1</v>
      </c>
      <c r="U876" s="0" t="n">
        <f aca="false">L876</f>
        <v>0.764300861871125</v>
      </c>
      <c r="V876" s="0" t="n">
        <f aca="false">K876</f>
        <v>24.2850455234204</v>
      </c>
      <c r="W876" s="0" t="n">
        <f aca="false">J876</f>
        <v>441</v>
      </c>
    </row>
    <row r="877" customFormat="false" ht="12.8" hidden="false" customHeight="false" outlineLevel="0" collapsed="false">
      <c r="A877" s="0" t="s">
        <v>75</v>
      </c>
      <c r="B877" s="0" t="s">
        <v>942</v>
      </c>
      <c r="C877" s="0" t="s">
        <v>1034</v>
      </c>
      <c r="D877" s="0" t="s">
        <v>18</v>
      </c>
      <c r="E877" s="0" t="s">
        <v>14</v>
      </c>
      <c r="F877" s="0" t="s">
        <v>1044</v>
      </c>
      <c r="G877" s="0" t="s">
        <v>15</v>
      </c>
      <c r="H877" s="0" t="n">
        <v>0.990620621205464</v>
      </c>
      <c r="I877" s="0" t="n">
        <v>7.09832858540011</v>
      </c>
      <c r="J877" s="0" t="n">
        <v>441</v>
      </c>
      <c r="K877" s="0" t="n">
        <f aca="false">I877*SUMIFS(syst_chauffage!$H$3:$H$27,syst_chauffage!$B$3:$B$27,D877,syst_chauffage!$C$3:$C$27,E877)</f>
        <v>19.3424408610104</v>
      </c>
      <c r="L877" s="12" t="n">
        <f aca="false">H877*SUMIFS(syst_chauffage!$K$3:$K$27,syst_chauffage!$B$3:$B$27,D877,syst_chauffage!$C$3:$C$27,E877)</f>
        <v>0.96233532195575</v>
      </c>
      <c r="N877" s="0" t="str">
        <f aca="false">A877</f>
        <v>Enseignement Recherche</v>
      </c>
      <c r="O877" s="0" t="str">
        <f aca="false">B877</f>
        <v>Enseignement secondaire</v>
      </c>
      <c r="P877" s="0" t="str">
        <f aca="false">C877</f>
        <v>Lycée d’enseignement général et technologique (LEGT)</v>
      </c>
      <c r="Q877" s="0" t="str">
        <f aca="false">D877</f>
        <v>Chaudière condensation gaz</v>
      </c>
      <c r="R877" s="0" t="str">
        <f aca="false">E877</f>
        <v>Gaz</v>
      </c>
      <c r="S877" s="0" t="str">
        <f aca="false">F877</f>
        <v>0410492404</v>
      </c>
      <c r="T877" s="0" t="str">
        <f aca="false">G877</f>
        <v>1</v>
      </c>
      <c r="U877" s="0" t="n">
        <f aca="false">L877</f>
        <v>0.96233532195575</v>
      </c>
      <c r="V877" s="0" t="n">
        <f aca="false">K877</f>
        <v>19.3424408610104</v>
      </c>
      <c r="W877" s="0" t="n">
        <f aca="false">J877</f>
        <v>441</v>
      </c>
    </row>
    <row r="878" customFormat="false" ht="12.8" hidden="false" customHeight="false" outlineLevel="0" collapsed="false">
      <c r="A878" s="0" t="s">
        <v>75</v>
      </c>
      <c r="B878" s="0" t="s">
        <v>942</v>
      </c>
      <c r="C878" s="0" t="s">
        <v>1034</v>
      </c>
      <c r="D878" s="0" t="s">
        <v>32</v>
      </c>
      <c r="E878" s="0" t="s">
        <v>30</v>
      </c>
      <c r="F878" s="0" t="s">
        <v>1045</v>
      </c>
      <c r="G878" s="0" t="s">
        <v>15</v>
      </c>
      <c r="H878" s="0" t="n">
        <v>1</v>
      </c>
      <c r="I878" s="0" t="n">
        <v>12</v>
      </c>
      <c r="J878" s="0" t="n">
        <v>0</v>
      </c>
      <c r="K878" s="0" t="n">
        <f aca="false">I878*SUMIFS(syst_chauffage!$H$3:$H$27,syst_chauffage!$B$3:$B$27,D878,syst_chauffage!$C$3:$C$27,E878)</f>
        <v>12</v>
      </c>
      <c r="L878" s="12" t="n">
        <f aca="false">H878*SUMIFS(syst_chauffage!$K$3:$K$27,syst_chauffage!$B$3:$B$27,D878,syst_chauffage!$C$3:$C$27,E878)</f>
        <v>1</v>
      </c>
      <c r="N878" s="0" t="str">
        <f aca="false">A878</f>
        <v>Enseignement Recherche</v>
      </c>
      <c r="O878" s="0" t="str">
        <f aca="false">B878</f>
        <v>Enseignement secondaire</v>
      </c>
      <c r="P878" s="0" t="str">
        <f aca="false">C878</f>
        <v>Lycée d’enseignement général et technologique (LEGT)</v>
      </c>
      <c r="Q878" s="0" t="str">
        <f aca="false">D878</f>
        <v>Electrique direct performant</v>
      </c>
      <c r="R878" s="0" t="str">
        <f aca="false">E878</f>
        <v>Electricité</v>
      </c>
      <c r="S878" s="0" t="str">
        <f aca="false">F878</f>
        <v>0410492602</v>
      </c>
      <c r="T878" s="0" t="str">
        <f aca="false">G878</f>
        <v>1</v>
      </c>
      <c r="U878" s="0" t="n">
        <f aca="false">L878</f>
        <v>1</v>
      </c>
      <c r="V878" s="0" t="n">
        <f aca="false">K878</f>
        <v>12</v>
      </c>
      <c r="W878" s="0" t="n">
        <f aca="false">J878</f>
        <v>0</v>
      </c>
    </row>
    <row r="879" customFormat="false" ht="12.8" hidden="false" customHeight="false" outlineLevel="0" collapsed="false">
      <c r="A879" s="0" t="s">
        <v>75</v>
      </c>
      <c r="B879" s="0" t="s">
        <v>942</v>
      </c>
      <c r="C879" s="0" t="s">
        <v>1034</v>
      </c>
      <c r="D879" s="0" t="s">
        <v>38</v>
      </c>
      <c r="E879" s="0" t="s">
        <v>30</v>
      </c>
      <c r="F879" s="0" t="s">
        <v>1046</v>
      </c>
      <c r="G879" s="0" t="s">
        <v>15</v>
      </c>
      <c r="H879" s="0" t="n">
        <v>3.34058232558139</v>
      </c>
      <c r="I879" s="0" t="n">
        <v>62.145588045463</v>
      </c>
      <c r="J879" s="0" t="n">
        <v>567</v>
      </c>
      <c r="K879" s="0" t="n">
        <f aca="false">I879*SUMIFS(syst_chauffage!$H$3:$H$27,syst_chauffage!$B$3:$B$27,D879,syst_chauffage!$C$3:$C$27,E879)</f>
        <v>62.8163752172229</v>
      </c>
      <c r="L879" s="12" t="n">
        <f aca="false">H879*SUMIFS(syst_chauffage!$K$3:$K$27,syst_chauffage!$B$3:$B$27,D879,syst_chauffage!$C$3:$C$27,E879)</f>
        <v>2.98853732681761</v>
      </c>
      <c r="N879" s="0" t="str">
        <f aca="false">A879</f>
        <v>Enseignement Recherche</v>
      </c>
      <c r="O879" s="0" t="str">
        <f aca="false">B879</f>
        <v>Enseignement secondaire</v>
      </c>
      <c r="P879" s="0" t="str">
        <f aca="false">C879</f>
        <v>Lycée d’enseignement général et technologique (LEGT)</v>
      </c>
      <c r="Q879" s="0" t="str">
        <f aca="false">D879</f>
        <v>PAC performant</v>
      </c>
      <c r="R879" s="0" t="str">
        <f aca="false">E879</f>
        <v>Electricité</v>
      </c>
      <c r="S879" s="0" t="str">
        <f aca="false">F879</f>
        <v>0410492902</v>
      </c>
      <c r="T879" s="0" t="str">
        <f aca="false">G879</f>
        <v>1</v>
      </c>
      <c r="U879" s="0" t="n">
        <f aca="false">L879</f>
        <v>2.98853732681761</v>
      </c>
      <c r="V879" s="0" t="n">
        <f aca="false">K879</f>
        <v>62.8163752172229</v>
      </c>
      <c r="W879" s="0" t="n">
        <f aca="false">J879</f>
        <v>567</v>
      </c>
    </row>
    <row r="880" customFormat="false" ht="12.8" hidden="false" customHeight="false" outlineLevel="0" collapsed="false">
      <c r="A880" s="0" t="s">
        <v>75</v>
      </c>
      <c r="B880" s="0" t="s">
        <v>942</v>
      </c>
      <c r="C880" s="0" t="s">
        <v>1047</v>
      </c>
      <c r="D880" s="0" t="s">
        <v>19</v>
      </c>
      <c r="E880" s="0" t="s">
        <v>57</v>
      </c>
      <c r="F880" s="0" t="s">
        <v>1048</v>
      </c>
      <c r="G880" s="0" t="s">
        <v>15</v>
      </c>
      <c r="H880" s="0" t="n">
        <v>0.803760055669989</v>
      </c>
      <c r="I880" s="0" t="n">
        <v>19.28980053911</v>
      </c>
      <c r="J880" s="0" t="n">
        <v>0</v>
      </c>
      <c r="K880" s="0" t="n">
        <f aca="false">I880*SUMIFS(syst_chauffage!$H$3:$H$27,syst_chauffage!$B$3:$B$27,D880,syst_chauffage!$C$3:$C$27,E880)</f>
        <v>26.8605972911445</v>
      </c>
      <c r="L880" s="12" t="n">
        <f aca="false">H880*SUMIFS(syst_chauffage!$K$3:$K$27,syst_chauffage!$B$3:$B$27,D880,syst_chauffage!$C$3:$C$27,E880)</f>
        <v>0.803760055669989</v>
      </c>
      <c r="N880" s="0" t="str">
        <f aca="false">A880</f>
        <v>Enseignement Recherche</v>
      </c>
      <c r="O880" s="0" t="str">
        <f aca="false">B880</f>
        <v>Enseignement secondaire</v>
      </c>
      <c r="P880" s="0" t="str">
        <f aca="false">C880</f>
        <v>Lycée professionnel (LP)</v>
      </c>
      <c r="Q880" s="0" t="str">
        <f aca="false">D880</f>
        <v>Autre système centralisé</v>
      </c>
      <c r="R880" s="0" t="str">
        <f aca="false">E880</f>
        <v>Autres</v>
      </c>
      <c r="S880" s="0" t="str">
        <f aca="false">F880</f>
        <v>0410500101</v>
      </c>
      <c r="T880" s="0" t="str">
        <f aca="false">G880</f>
        <v>1</v>
      </c>
      <c r="U880" s="0" t="n">
        <f aca="false">L880</f>
        <v>0.803760055669989</v>
      </c>
      <c r="V880" s="0" t="n">
        <f aca="false">K880</f>
        <v>26.8605972911445</v>
      </c>
      <c r="W880" s="0" t="n">
        <f aca="false">J880</f>
        <v>0</v>
      </c>
    </row>
    <row r="881" customFormat="false" ht="12.8" hidden="false" customHeight="false" outlineLevel="0" collapsed="false">
      <c r="A881" s="0" t="s">
        <v>75</v>
      </c>
      <c r="B881" s="0" t="s">
        <v>942</v>
      </c>
      <c r="C881" s="0" t="s">
        <v>1047</v>
      </c>
      <c r="D881" s="0" t="s">
        <v>19</v>
      </c>
      <c r="E881" s="0" t="s">
        <v>58</v>
      </c>
      <c r="F881" s="0" t="s">
        <v>1049</v>
      </c>
      <c r="G881" s="0" t="s">
        <v>15</v>
      </c>
      <c r="H881" s="0" t="n">
        <v>0.834843869804583</v>
      </c>
      <c r="I881" s="0" t="n">
        <v>19.0113557126195</v>
      </c>
      <c r="J881" s="0" t="n">
        <v>680</v>
      </c>
      <c r="K881" s="0" t="n">
        <f aca="false">I881*SUMIFS(syst_chauffage!$H$3:$H$27,syst_chauffage!$B$3:$B$27,D881,syst_chauffage!$C$3:$C$27,E881)</f>
        <v>31.2727217874423</v>
      </c>
      <c r="L881" s="12" t="n">
        <f aca="false">H881*SUMIFS(syst_chauffage!$K$3:$K$27,syst_chauffage!$B$3:$B$27,D881,syst_chauffage!$C$3:$C$27,E881)</f>
        <v>0.834843869804583</v>
      </c>
      <c r="N881" s="0" t="str">
        <f aca="false">A881</f>
        <v>Enseignement Recherche</v>
      </c>
      <c r="O881" s="0" t="str">
        <f aca="false">B881</f>
        <v>Enseignement secondaire</v>
      </c>
      <c r="P881" s="0" t="str">
        <f aca="false">C881</f>
        <v>Lycée professionnel (LP)</v>
      </c>
      <c r="Q881" s="0" t="str">
        <f aca="false">D881</f>
        <v>Autre système centralisé</v>
      </c>
      <c r="R881" s="0" t="str">
        <f aca="false">E881</f>
        <v>Urbain</v>
      </c>
      <c r="S881" s="0" t="str">
        <f aca="false">F881</f>
        <v>0410500106</v>
      </c>
      <c r="T881" s="0" t="str">
        <f aca="false">G881</f>
        <v>1</v>
      </c>
      <c r="U881" s="0" t="n">
        <f aca="false">L881</f>
        <v>0.834843869804583</v>
      </c>
      <c r="V881" s="0" t="n">
        <f aca="false">K881</f>
        <v>31.2727217874423</v>
      </c>
      <c r="W881" s="0" t="n">
        <f aca="false">J881</f>
        <v>680</v>
      </c>
    </row>
    <row r="882" customFormat="false" ht="12.8" hidden="false" customHeight="false" outlineLevel="0" collapsed="false">
      <c r="A882" s="0" t="s">
        <v>75</v>
      </c>
      <c r="B882" s="0" t="s">
        <v>942</v>
      </c>
      <c r="C882" s="0" t="s">
        <v>1047</v>
      </c>
      <c r="D882" s="0" t="s">
        <v>22</v>
      </c>
      <c r="E882" s="0" t="s">
        <v>23</v>
      </c>
      <c r="F882" s="0" t="s">
        <v>1050</v>
      </c>
      <c r="G882" s="0" t="s">
        <v>15</v>
      </c>
      <c r="H882" s="0" t="n">
        <v>0.73909570290468</v>
      </c>
      <c r="I882" s="0" t="n">
        <v>8.01483710810779</v>
      </c>
      <c r="J882" s="0" t="n">
        <v>0</v>
      </c>
      <c r="K882" s="0" t="n">
        <f aca="false">I882*SUMIFS(syst_chauffage!$H$3:$H$27,syst_chauffage!$B$3:$B$27,D882,syst_chauffage!$C$3:$C$27,E882)</f>
        <v>14.1143085471372</v>
      </c>
      <c r="L882" s="12" t="n">
        <f aca="false">H882*SUMIFS(syst_chauffage!$K$3:$K$27,syst_chauffage!$B$3:$B$27,D882,syst_chauffage!$C$3:$C$27,E882)</f>
        <v>0.73909570290468</v>
      </c>
      <c r="N882" s="0" t="str">
        <f aca="false">A882</f>
        <v>Enseignement Recherche</v>
      </c>
      <c r="O882" s="0" t="str">
        <f aca="false">B882</f>
        <v>Enseignement secondaire</v>
      </c>
      <c r="P882" s="0" t="str">
        <f aca="false">C882</f>
        <v>Lycée professionnel (LP)</v>
      </c>
      <c r="Q882" s="0" t="str">
        <f aca="false">D882</f>
        <v>Chaudière fioul</v>
      </c>
      <c r="R882" s="0" t="str">
        <f aca="false">E882</f>
        <v>Fioul</v>
      </c>
      <c r="S882" s="0" t="str">
        <f aca="false">F882</f>
        <v>0410500303</v>
      </c>
      <c r="T882" s="0" t="str">
        <f aca="false">G882</f>
        <v>1</v>
      </c>
      <c r="U882" s="0" t="n">
        <f aca="false">L882</f>
        <v>0.73909570290468</v>
      </c>
      <c r="V882" s="0" t="n">
        <f aca="false">K882</f>
        <v>14.1143085471372</v>
      </c>
      <c r="W882" s="0" t="n">
        <f aca="false">J882</f>
        <v>0</v>
      </c>
    </row>
    <row r="883" customFormat="false" ht="12.8" hidden="false" customHeight="false" outlineLevel="0" collapsed="false">
      <c r="A883" s="0" t="s">
        <v>75</v>
      </c>
      <c r="B883" s="0" t="s">
        <v>942</v>
      </c>
      <c r="C883" s="0" t="s">
        <v>1047</v>
      </c>
      <c r="D883" s="0" t="s">
        <v>13</v>
      </c>
      <c r="E883" s="0" t="s">
        <v>14</v>
      </c>
      <c r="F883" s="0" t="s">
        <v>1051</v>
      </c>
      <c r="G883" s="0" t="s">
        <v>15</v>
      </c>
      <c r="H883" s="0" t="n">
        <v>0.877549820586025</v>
      </c>
      <c r="I883" s="0" t="n">
        <v>5.90003695639564</v>
      </c>
      <c r="J883" s="0" t="n">
        <v>196</v>
      </c>
      <c r="K883" s="0" t="n">
        <f aca="false">I883*SUMIFS(syst_chauffage!$H$3:$H$27,syst_chauffage!$B$3:$B$27,D883,syst_chauffage!$C$3:$C$27,E883)</f>
        <v>11.9156658845548</v>
      </c>
      <c r="L883" s="12" t="n">
        <f aca="false">H883*SUMIFS(syst_chauffage!$K$3:$K$27,syst_chauffage!$B$3:$B$27,D883,syst_chauffage!$C$3:$C$27,E883)</f>
        <v>0.877549820586025</v>
      </c>
      <c r="N883" s="0" t="str">
        <f aca="false">A883</f>
        <v>Enseignement Recherche</v>
      </c>
      <c r="O883" s="0" t="str">
        <f aca="false">B883</f>
        <v>Enseignement secondaire</v>
      </c>
      <c r="P883" s="0" t="str">
        <f aca="false">C883</f>
        <v>Lycée professionnel (LP)</v>
      </c>
      <c r="Q883" s="0" t="str">
        <f aca="false">D883</f>
        <v>Chaudière gaz</v>
      </c>
      <c r="R883" s="0" t="str">
        <f aca="false">E883</f>
        <v>Gaz</v>
      </c>
      <c r="S883" s="0" t="str">
        <f aca="false">F883</f>
        <v>0410500404</v>
      </c>
      <c r="T883" s="0" t="str">
        <f aca="false">G883</f>
        <v>1</v>
      </c>
      <c r="U883" s="0" t="n">
        <f aca="false">L883</f>
        <v>0.877549820586025</v>
      </c>
      <c r="V883" s="0" t="n">
        <f aca="false">K883</f>
        <v>11.9156658845548</v>
      </c>
      <c r="W883" s="0" t="n">
        <f aca="false">J883</f>
        <v>196</v>
      </c>
    </row>
    <row r="884" customFormat="false" ht="12.8" hidden="false" customHeight="false" outlineLevel="0" collapsed="false">
      <c r="A884" s="0" t="s">
        <v>75</v>
      </c>
      <c r="B884" s="0" t="s">
        <v>942</v>
      </c>
      <c r="C884" s="0" t="s">
        <v>1047</v>
      </c>
      <c r="D884" s="0" t="s">
        <v>29</v>
      </c>
      <c r="E884" s="0" t="s">
        <v>30</v>
      </c>
      <c r="F884" s="0" t="s">
        <v>1052</v>
      </c>
      <c r="G884" s="0" t="s">
        <v>15</v>
      </c>
      <c r="H884" s="0" t="n">
        <v>0.92</v>
      </c>
      <c r="I884" s="0" t="n">
        <v>10.4</v>
      </c>
      <c r="J884" s="0" t="n">
        <v>0</v>
      </c>
      <c r="K884" s="0" t="n">
        <f aca="false">I884*SUMIFS(syst_chauffage!$H$3:$H$27,syst_chauffage!$B$3:$B$27,D884,syst_chauffage!$C$3:$C$27,E884)</f>
        <v>3</v>
      </c>
      <c r="L884" s="12" t="n">
        <f aca="false">H884*SUMIFS(syst_chauffage!$K$3:$K$27,syst_chauffage!$B$3:$B$27,D884,syst_chauffage!$C$3:$C$27,E884)</f>
        <v>0.92</v>
      </c>
      <c r="N884" s="0" t="str">
        <f aca="false">A884</f>
        <v>Enseignement Recherche</v>
      </c>
      <c r="O884" s="0" t="str">
        <f aca="false">B884</f>
        <v>Enseignement secondaire</v>
      </c>
      <c r="P884" s="0" t="str">
        <f aca="false">C884</f>
        <v>Lycée professionnel (LP)</v>
      </c>
      <c r="Q884" s="0" t="str">
        <f aca="false">D884</f>
        <v>Electrique direct</v>
      </c>
      <c r="R884" s="0" t="str">
        <f aca="false">E884</f>
        <v>Electricité</v>
      </c>
      <c r="S884" s="0" t="str">
        <f aca="false">F884</f>
        <v>0410500602</v>
      </c>
      <c r="T884" s="0" t="str">
        <f aca="false">G884</f>
        <v>1</v>
      </c>
      <c r="U884" s="0" t="n">
        <f aca="false">L884</f>
        <v>0.92</v>
      </c>
      <c r="V884" s="0" t="n">
        <f aca="false">K884</f>
        <v>3</v>
      </c>
      <c r="W884" s="0" t="n">
        <f aca="false">J884</f>
        <v>0</v>
      </c>
    </row>
    <row r="885" customFormat="false" ht="12.8" hidden="false" customHeight="false" outlineLevel="0" collapsed="false">
      <c r="A885" s="0" t="s">
        <v>75</v>
      </c>
      <c r="B885" s="0" t="s">
        <v>942</v>
      </c>
      <c r="C885" s="0" t="s">
        <v>1047</v>
      </c>
      <c r="D885" s="0" t="s">
        <v>36</v>
      </c>
      <c r="E885" s="0" t="s">
        <v>30</v>
      </c>
      <c r="F885" s="0" t="s">
        <v>1053</v>
      </c>
      <c r="G885" s="0" t="s">
        <v>15</v>
      </c>
      <c r="H885" s="0" t="n">
        <v>2.89517134883721</v>
      </c>
      <c r="I885" s="0" t="n">
        <v>53.353427972919</v>
      </c>
      <c r="J885" s="0" t="n">
        <v>522</v>
      </c>
      <c r="K885" s="0" t="n">
        <f aca="false">I885*SUMIFS(syst_chauffage!$H$3:$H$27,syst_chauffage!$B$3:$B$27,D885,syst_chauffage!$C$3:$C$27,E885)</f>
        <v>33.0075305099903</v>
      </c>
      <c r="L885" s="12" t="n">
        <f aca="false">H885*SUMIFS(syst_chauffage!$K$3:$K$27,syst_chauffage!$B$3:$B$27,D885,syst_chauffage!$C$3:$C$27,E885)</f>
        <v>2.4324955428598</v>
      </c>
      <c r="N885" s="0" t="str">
        <f aca="false">A885</f>
        <v>Enseignement Recherche</v>
      </c>
      <c r="O885" s="0" t="str">
        <f aca="false">B885</f>
        <v>Enseignement secondaire</v>
      </c>
      <c r="P885" s="0" t="str">
        <f aca="false">C885</f>
        <v>Lycée professionnel (LP)</v>
      </c>
      <c r="Q885" s="0" t="str">
        <f aca="false">D885</f>
        <v>PAC</v>
      </c>
      <c r="R885" s="0" t="str">
        <f aca="false">E885</f>
        <v>Electricité</v>
      </c>
      <c r="S885" s="0" t="str">
        <f aca="false">F885</f>
        <v>0410500902</v>
      </c>
      <c r="T885" s="0" t="str">
        <f aca="false">G885</f>
        <v>1</v>
      </c>
      <c r="U885" s="0" t="n">
        <f aca="false">L885</f>
        <v>2.4324955428598</v>
      </c>
      <c r="V885" s="0" t="n">
        <f aca="false">K885</f>
        <v>33.0075305099903</v>
      </c>
      <c r="W885" s="0" t="n">
        <f aca="false">J885</f>
        <v>522</v>
      </c>
    </row>
    <row r="886" customFormat="false" ht="12.8" hidden="false" customHeight="false" outlineLevel="0" collapsed="false">
      <c r="A886" s="0" t="s">
        <v>75</v>
      </c>
      <c r="B886" s="0" t="s">
        <v>942</v>
      </c>
      <c r="C886" s="0" t="s">
        <v>1047</v>
      </c>
      <c r="D886" s="0" t="s">
        <v>51</v>
      </c>
      <c r="E886" s="0" t="s">
        <v>57</v>
      </c>
      <c r="F886" s="0" t="s">
        <v>1054</v>
      </c>
      <c r="G886" s="0" t="s">
        <v>15</v>
      </c>
      <c r="H886" s="0" t="n">
        <v>0.927415448849987</v>
      </c>
      <c r="I886" s="0" t="n">
        <v>22.9640482608453</v>
      </c>
      <c r="J886" s="0" t="n">
        <v>0</v>
      </c>
      <c r="K886" s="0" t="n">
        <f aca="false">I886*SUMIFS(syst_chauffage!$H$3:$H$27,syst_chauffage!$B$3:$B$27,D886,syst_chauffage!$C$3:$C$27,E886)</f>
        <v>48.6574621914312</v>
      </c>
      <c r="L886" s="12" t="n">
        <f aca="false">H886*SUMIFS(syst_chauffage!$K$3:$K$27,syst_chauffage!$B$3:$B$27,D886,syst_chauffage!$C$3:$C$27,E886)</f>
        <v>0.927415448849987</v>
      </c>
      <c r="N886" s="0" t="str">
        <f aca="false">A886</f>
        <v>Enseignement Recherche</v>
      </c>
      <c r="O886" s="0" t="str">
        <f aca="false">B886</f>
        <v>Enseignement secondaire</v>
      </c>
      <c r="P886" s="0" t="str">
        <f aca="false">C886</f>
        <v>Lycée professionnel (LP)</v>
      </c>
      <c r="Q886" s="0" t="str">
        <f aca="false">D886</f>
        <v>Autre système centralisé performant</v>
      </c>
      <c r="R886" s="0" t="str">
        <f aca="false">E886</f>
        <v>Autres</v>
      </c>
      <c r="S886" s="0" t="str">
        <f aca="false">F886</f>
        <v>0410502101</v>
      </c>
      <c r="T886" s="0" t="str">
        <f aca="false">G886</f>
        <v>1</v>
      </c>
      <c r="U886" s="0" t="n">
        <f aca="false">L886</f>
        <v>0.927415448849987</v>
      </c>
      <c r="V886" s="0" t="n">
        <f aca="false">K886</f>
        <v>48.6574621914312</v>
      </c>
      <c r="W886" s="0" t="n">
        <f aca="false">J886</f>
        <v>0</v>
      </c>
    </row>
    <row r="887" customFormat="false" ht="12.8" hidden="false" customHeight="false" outlineLevel="0" collapsed="false">
      <c r="A887" s="0" t="s">
        <v>75</v>
      </c>
      <c r="B887" s="0" t="s">
        <v>942</v>
      </c>
      <c r="C887" s="0" t="s">
        <v>1047</v>
      </c>
      <c r="D887" s="0" t="s">
        <v>51</v>
      </c>
      <c r="E887" s="0" t="s">
        <v>58</v>
      </c>
      <c r="F887" s="0" t="s">
        <v>1055</v>
      </c>
      <c r="G887" s="0" t="s">
        <v>15</v>
      </c>
      <c r="H887" s="0" t="n">
        <v>0.963281388236056</v>
      </c>
      <c r="I887" s="0" t="n">
        <v>22.6325663245471</v>
      </c>
      <c r="J887" s="0" t="n">
        <v>680</v>
      </c>
      <c r="K887" s="0" t="n">
        <f aca="false">I887*SUMIFS(syst_chauffage!$H$3:$H$27,syst_chauffage!$B$3:$B$27,D887,syst_chauffage!$C$3:$C$27,E887)</f>
        <v>48.297885377802</v>
      </c>
      <c r="L887" s="12" t="n">
        <f aca="false">H887*SUMIFS(syst_chauffage!$K$3:$K$27,syst_chauffage!$B$3:$B$27,D887,syst_chauffage!$C$3:$C$27,E887)</f>
        <v>0.963281388236056</v>
      </c>
      <c r="N887" s="0" t="str">
        <f aca="false">A887</f>
        <v>Enseignement Recherche</v>
      </c>
      <c r="O887" s="0" t="str">
        <f aca="false">B887</f>
        <v>Enseignement secondaire</v>
      </c>
      <c r="P887" s="0" t="str">
        <f aca="false">C887</f>
        <v>Lycée professionnel (LP)</v>
      </c>
      <c r="Q887" s="0" t="str">
        <f aca="false">D887</f>
        <v>Autre système centralisé performant</v>
      </c>
      <c r="R887" s="0" t="str">
        <f aca="false">E887</f>
        <v>Urbain</v>
      </c>
      <c r="S887" s="0" t="str">
        <f aca="false">F887</f>
        <v>0410502106</v>
      </c>
      <c r="T887" s="0" t="str">
        <f aca="false">G887</f>
        <v>1</v>
      </c>
      <c r="U887" s="0" t="n">
        <f aca="false">L887</f>
        <v>0.963281388236056</v>
      </c>
      <c r="V887" s="0" t="n">
        <f aca="false">K887</f>
        <v>48.297885377802</v>
      </c>
      <c r="W887" s="0" t="n">
        <f aca="false">J887</f>
        <v>680</v>
      </c>
    </row>
    <row r="888" customFormat="false" ht="12.8" hidden="false" customHeight="false" outlineLevel="0" collapsed="false">
      <c r="A888" s="0" t="s">
        <v>75</v>
      </c>
      <c r="B888" s="0" t="s">
        <v>942</v>
      </c>
      <c r="C888" s="0" t="s">
        <v>1047</v>
      </c>
      <c r="D888" s="0" t="s">
        <v>27</v>
      </c>
      <c r="E888" s="0" t="s">
        <v>23</v>
      </c>
      <c r="F888" s="0" t="s">
        <v>1056</v>
      </c>
      <c r="G888" s="0" t="s">
        <v>15</v>
      </c>
      <c r="H888" s="0" t="n">
        <v>0.764229157568996</v>
      </c>
      <c r="I888" s="0" t="n">
        <v>9.54147274774737</v>
      </c>
      <c r="J888" s="0" t="n">
        <v>441</v>
      </c>
      <c r="K888" s="0" t="n">
        <f aca="false">I888*SUMIFS(syst_chauffage!$H$3:$H$27,syst_chauffage!$B$3:$B$27,D888,syst_chauffage!$C$3:$C$27,E888)</f>
        <v>24.4681826979631</v>
      </c>
      <c r="L888" s="12" t="n">
        <f aca="false">H888*SUMIFS(syst_chauffage!$K$3:$K$27,syst_chauffage!$B$3:$B$27,D888,syst_chauffage!$C$3:$C$27,E888)</f>
        <v>0.764229157568996</v>
      </c>
      <c r="N888" s="0" t="str">
        <f aca="false">A888</f>
        <v>Enseignement Recherche</v>
      </c>
      <c r="O888" s="0" t="str">
        <f aca="false">B888</f>
        <v>Enseignement secondaire</v>
      </c>
      <c r="P888" s="0" t="str">
        <f aca="false">C888</f>
        <v>Lycée professionnel (LP)</v>
      </c>
      <c r="Q888" s="0" t="str">
        <f aca="false">D888</f>
        <v>Chaudière condensation fioul</v>
      </c>
      <c r="R888" s="0" t="str">
        <f aca="false">E888</f>
        <v>Fioul</v>
      </c>
      <c r="S888" s="0" t="str">
        <f aca="false">F888</f>
        <v>0410502303</v>
      </c>
      <c r="T888" s="0" t="str">
        <f aca="false">G888</f>
        <v>1</v>
      </c>
      <c r="U888" s="0" t="n">
        <f aca="false">L888</f>
        <v>0.764229157568996</v>
      </c>
      <c r="V888" s="0" t="n">
        <f aca="false">K888</f>
        <v>24.4681826979631</v>
      </c>
      <c r="W888" s="0" t="n">
        <f aca="false">J888</f>
        <v>441</v>
      </c>
    </row>
    <row r="889" customFormat="false" ht="12.8" hidden="false" customHeight="false" outlineLevel="0" collapsed="false">
      <c r="A889" s="0" t="s">
        <v>75</v>
      </c>
      <c r="B889" s="0" t="s">
        <v>942</v>
      </c>
      <c r="C889" s="0" t="s">
        <v>1047</v>
      </c>
      <c r="D889" s="0" t="s">
        <v>18</v>
      </c>
      <c r="E889" s="0" t="s">
        <v>14</v>
      </c>
      <c r="F889" s="0" t="s">
        <v>1057</v>
      </c>
      <c r="G889" s="0" t="s">
        <v>15</v>
      </c>
      <c r="H889" s="0" t="n">
        <v>0.990636064771512</v>
      </c>
      <c r="I889" s="0" t="n">
        <v>7.02385351951862</v>
      </c>
      <c r="J889" s="0" t="n">
        <v>441</v>
      </c>
      <c r="K889" s="0" t="n">
        <f aca="false">I889*SUMIFS(syst_chauffage!$H$3:$H$27,syst_chauffage!$B$3:$B$27,D889,syst_chauffage!$C$3:$C$27,E889)</f>
        <v>19.1395016000137</v>
      </c>
      <c r="L889" s="12" t="n">
        <f aca="false">H889*SUMIFS(syst_chauffage!$K$3:$K$27,syst_chauffage!$B$3:$B$27,D889,syst_chauffage!$C$3:$C$27,E889)</f>
        <v>0.962350324559963</v>
      </c>
      <c r="N889" s="0" t="str">
        <f aca="false">A889</f>
        <v>Enseignement Recherche</v>
      </c>
      <c r="O889" s="0" t="str">
        <f aca="false">B889</f>
        <v>Enseignement secondaire</v>
      </c>
      <c r="P889" s="0" t="str">
        <f aca="false">C889</f>
        <v>Lycée professionnel (LP)</v>
      </c>
      <c r="Q889" s="0" t="str">
        <f aca="false">D889</f>
        <v>Chaudière condensation gaz</v>
      </c>
      <c r="R889" s="0" t="str">
        <f aca="false">E889</f>
        <v>Gaz</v>
      </c>
      <c r="S889" s="0" t="str">
        <f aca="false">F889</f>
        <v>0410502404</v>
      </c>
      <c r="T889" s="0" t="str">
        <f aca="false">G889</f>
        <v>1</v>
      </c>
      <c r="U889" s="0" t="n">
        <f aca="false">L889</f>
        <v>0.962350324559963</v>
      </c>
      <c r="V889" s="0" t="n">
        <f aca="false">K889</f>
        <v>19.1395016000137</v>
      </c>
      <c r="W889" s="0" t="n">
        <f aca="false">J889</f>
        <v>441</v>
      </c>
    </row>
    <row r="890" customFormat="false" ht="12.8" hidden="false" customHeight="false" outlineLevel="0" collapsed="false">
      <c r="A890" s="0" t="s">
        <v>75</v>
      </c>
      <c r="B890" s="0" t="s">
        <v>942</v>
      </c>
      <c r="C890" s="0" t="s">
        <v>1047</v>
      </c>
      <c r="D890" s="0" t="s">
        <v>32</v>
      </c>
      <c r="E890" s="0" t="s">
        <v>30</v>
      </c>
      <c r="F890" s="0" t="s">
        <v>1058</v>
      </c>
      <c r="G890" s="0" t="s">
        <v>15</v>
      </c>
      <c r="H890" s="0" t="n">
        <v>1</v>
      </c>
      <c r="I890" s="0" t="n">
        <v>12</v>
      </c>
      <c r="J890" s="0" t="n">
        <v>0</v>
      </c>
      <c r="K890" s="0" t="n">
        <f aca="false">I890*SUMIFS(syst_chauffage!$H$3:$H$27,syst_chauffage!$B$3:$B$27,D890,syst_chauffage!$C$3:$C$27,E890)</f>
        <v>12</v>
      </c>
      <c r="L890" s="12" t="n">
        <f aca="false">H890*SUMIFS(syst_chauffage!$K$3:$K$27,syst_chauffage!$B$3:$B$27,D890,syst_chauffage!$C$3:$C$27,E890)</f>
        <v>1</v>
      </c>
      <c r="N890" s="0" t="str">
        <f aca="false">A890</f>
        <v>Enseignement Recherche</v>
      </c>
      <c r="O890" s="0" t="str">
        <f aca="false">B890</f>
        <v>Enseignement secondaire</v>
      </c>
      <c r="P890" s="0" t="str">
        <f aca="false">C890</f>
        <v>Lycée professionnel (LP)</v>
      </c>
      <c r="Q890" s="0" t="str">
        <f aca="false">D890</f>
        <v>Electrique direct performant</v>
      </c>
      <c r="R890" s="0" t="str">
        <f aca="false">E890</f>
        <v>Electricité</v>
      </c>
      <c r="S890" s="0" t="str">
        <f aca="false">F890</f>
        <v>0410502602</v>
      </c>
      <c r="T890" s="0" t="str">
        <f aca="false">G890</f>
        <v>1</v>
      </c>
      <c r="U890" s="0" t="n">
        <f aca="false">L890</f>
        <v>1</v>
      </c>
      <c r="V890" s="0" t="n">
        <f aca="false">K890</f>
        <v>12</v>
      </c>
      <c r="W890" s="0" t="n">
        <f aca="false">J890</f>
        <v>0</v>
      </c>
    </row>
    <row r="891" customFormat="false" ht="12.8" hidden="false" customHeight="false" outlineLevel="0" collapsed="false">
      <c r="A891" s="0" t="s">
        <v>75</v>
      </c>
      <c r="B891" s="0" t="s">
        <v>942</v>
      </c>
      <c r="C891" s="0" t="s">
        <v>1047</v>
      </c>
      <c r="D891" s="0" t="s">
        <v>38</v>
      </c>
      <c r="E891" s="0" t="s">
        <v>30</v>
      </c>
      <c r="F891" s="0" t="s">
        <v>1059</v>
      </c>
      <c r="G891" s="0" t="s">
        <v>15</v>
      </c>
      <c r="H891" s="0" t="n">
        <v>3.34058232558139</v>
      </c>
      <c r="I891" s="0" t="n">
        <v>63.5159856820464</v>
      </c>
      <c r="J891" s="0" t="n">
        <v>567</v>
      </c>
      <c r="K891" s="0" t="n">
        <f aca="false">I891*SUMIFS(syst_chauffage!$H$3:$H$27,syst_chauffage!$B$3:$B$27,D891,syst_chauffage!$C$3:$C$27,E891)</f>
        <v>64.2015646545397</v>
      </c>
      <c r="L891" s="12" t="n">
        <f aca="false">H891*SUMIFS(syst_chauffage!$K$3:$K$27,syst_chauffage!$B$3:$B$27,D891,syst_chauffage!$C$3:$C$27,E891)</f>
        <v>2.98853732681761</v>
      </c>
      <c r="N891" s="0" t="str">
        <f aca="false">A891</f>
        <v>Enseignement Recherche</v>
      </c>
      <c r="O891" s="0" t="str">
        <f aca="false">B891</f>
        <v>Enseignement secondaire</v>
      </c>
      <c r="P891" s="0" t="str">
        <f aca="false">C891</f>
        <v>Lycée professionnel (LP)</v>
      </c>
      <c r="Q891" s="0" t="str">
        <f aca="false">D891</f>
        <v>PAC performant</v>
      </c>
      <c r="R891" s="0" t="str">
        <f aca="false">E891</f>
        <v>Electricité</v>
      </c>
      <c r="S891" s="0" t="str">
        <f aca="false">F891</f>
        <v>0410502902</v>
      </c>
      <c r="T891" s="0" t="str">
        <f aca="false">G891</f>
        <v>1</v>
      </c>
      <c r="U891" s="0" t="n">
        <f aca="false">L891</f>
        <v>2.98853732681761</v>
      </c>
      <c r="V891" s="0" t="n">
        <f aca="false">K891</f>
        <v>64.2015646545397</v>
      </c>
      <c r="W891" s="0" t="n">
        <f aca="false">J891</f>
        <v>567</v>
      </c>
    </row>
    <row r="892" customFormat="false" ht="12.8" hidden="false" customHeight="false" outlineLevel="0" collapsed="false">
      <c r="A892" s="0" t="s">
        <v>75</v>
      </c>
      <c r="B892" s="0" t="s">
        <v>1060</v>
      </c>
      <c r="C892" s="0" t="s">
        <v>1061</v>
      </c>
      <c r="D892" s="0" t="s">
        <v>19</v>
      </c>
      <c r="E892" s="0" t="s">
        <v>57</v>
      </c>
      <c r="F892" s="0" t="s">
        <v>1062</v>
      </c>
      <c r="G892" s="0" t="s">
        <v>15</v>
      </c>
      <c r="H892" s="0" t="n">
        <v>0.786146559849243</v>
      </c>
      <c r="I892" s="0" t="n">
        <v>19.3112167278389</v>
      </c>
      <c r="J892" s="0" t="n">
        <v>0</v>
      </c>
      <c r="K892" s="0" t="n">
        <f aca="false">I892*SUMIFS(syst_chauffage!$H$3:$H$27,syst_chauffage!$B$3:$B$27,D892,syst_chauffage!$C$3:$C$27,E892)</f>
        <v>26.8904188343892</v>
      </c>
      <c r="L892" s="12" t="n">
        <f aca="false">H892*SUMIFS(syst_chauffage!$K$3:$K$27,syst_chauffage!$B$3:$B$27,D892,syst_chauffage!$C$3:$C$27,E892)</f>
        <v>0.786146559849243</v>
      </c>
      <c r="N892" s="0" t="str">
        <f aca="false">A892</f>
        <v>Enseignement Recherche</v>
      </c>
      <c r="O892" s="0" t="str">
        <f aca="false">B892</f>
        <v>Enseignement supérieur et recherche</v>
      </c>
      <c r="P892" s="0" t="str">
        <f aca="false">C892</f>
        <v>école</v>
      </c>
      <c r="Q892" s="0" t="str">
        <f aca="false">D892</f>
        <v>Autre système centralisé</v>
      </c>
      <c r="R892" s="0" t="str">
        <f aca="false">E892</f>
        <v>Autres</v>
      </c>
      <c r="S892" s="0" t="str">
        <f aca="false">F892</f>
        <v>0411100101</v>
      </c>
      <c r="T892" s="0" t="str">
        <f aca="false">G892</f>
        <v>1</v>
      </c>
      <c r="U892" s="0" t="n">
        <f aca="false">L892</f>
        <v>0.786146559849243</v>
      </c>
      <c r="V892" s="0" t="n">
        <f aca="false">K892</f>
        <v>26.8904188343892</v>
      </c>
      <c r="W892" s="0" t="n">
        <f aca="false">J892</f>
        <v>0</v>
      </c>
    </row>
    <row r="893" customFormat="false" ht="12.8" hidden="false" customHeight="false" outlineLevel="0" collapsed="false">
      <c r="A893" s="0" t="s">
        <v>75</v>
      </c>
      <c r="B893" s="0" t="s">
        <v>1060</v>
      </c>
      <c r="C893" s="0" t="s">
        <v>1061</v>
      </c>
      <c r="D893" s="0" t="s">
        <v>19</v>
      </c>
      <c r="E893" s="0" t="s">
        <v>58</v>
      </c>
      <c r="F893" s="0" t="s">
        <v>1063</v>
      </c>
      <c r="G893" s="0" t="s">
        <v>15</v>
      </c>
      <c r="H893" s="0" t="n">
        <v>0.90206515965668</v>
      </c>
      <c r="I893" s="0" t="n">
        <v>19.1419397554619</v>
      </c>
      <c r="J893" s="0" t="n">
        <v>680</v>
      </c>
      <c r="K893" s="0" t="n">
        <f aca="false">I893*SUMIFS(syst_chauffage!$H$3:$H$27,syst_chauffage!$B$3:$B$27,D893,syst_chauffage!$C$3:$C$27,E893)</f>
        <v>31.4875259551945</v>
      </c>
      <c r="L893" s="12" t="n">
        <f aca="false">H893*SUMIFS(syst_chauffage!$K$3:$K$27,syst_chauffage!$B$3:$B$27,D893,syst_chauffage!$C$3:$C$27,E893)</f>
        <v>0.90206515965668</v>
      </c>
      <c r="N893" s="0" t="str">
        <f aca="false">A893</f>
        <v>Enseignement Recherche</v>
      </c>
      <c r="O893" s="0" t="str">
        <f aca="false">B893</f>
        <v>Enseignement supérieur et recherche</v>
      </c>
      <c r="P893" s="0" t="str">
        <f aca="false">C893</f>
        <v>école</v>
      </c>
      <c r="Q893" s="0" t="str">
        <f aca="false">D893</f>
        <v>Autre système centralisé</v>
      </c>
      <c r="R893" s="0" t="str">
        <f aca="false">E893</f>
        <v>Urbain</v>
      </c>
      <c r="S893" s="0" t="str">
        <f aca="false">F893</f>
        <v>0411100106</v>
      </c>
      <c r="T893" s="0" t="str">
        <f aca="false">G893</f>
        <v>1</v>
      </c>
      <c r="U893" s="0" t="n">
        <f aca="false">L893</f>
        <v>0.90206515965668</v>
      </c>
      <c r="V893" s="0" t="n">
        <f aca="false">K893</f>
        <v>31.4875259551945</v>
      </c>
      <c r="W893" s="0" t="n">
        <f aca="false">J893</f>
        <v>680</v>
      </c>
    </row>
    <row r="894" customFormat="false" ht="12.8" hidden="false" customHeight="false" outlineLevel="0" collapsed="false">
      <c r="A894" s="0" t="s">
        <v>75</v>
      </c>
      <c r="B894" s="0" t="s">
        <v>1060</v>
      </c>
      <c r="C894" s="0" t="s">
        <v>1061</v>
      </c>
      <c r="D894" s="0" t="s">
        <v>22</v>
      </c>
      <c r="E894" s="0" t="s">
        <v>23</v>
      </c>
      <c r="F894" s="0" t="s">
        <v>1064</v>
      </c>
      <c r="G894" s="0" t="s">
        <v>15</v>
      </c>
      <c r="H894" s="0" t="n">
        <v>0.724986604984925</v>
      </c>
      <c r="I894" s="0" t="n">
        <v>11.647136687495</v>
      </c>
      <c r="J894" s="0" t="n">
        <v>0</v>
      </c>
      <c r="K894" s="0" t="n">
        <f aca="false">I894*SUMIFS(syst_chauffage!$H$3:$H$27,syst_chauffage!$B$3:$B$27,D894,syst_chauffage!$C$3:$C$27,E894)</f>
        <v>20.5108698630554</v>
      </c>
      <c r="L894" s="12" t="n">
        <f aca="false">H894*SUMIFS(syst_chauffage!$K$3:$K$27,syst_chauffage!$B$3:$B$27,D894,syst_chauffage!$C$3:$C$27,E894)</f>
        <v>0.724986604984925</v>
      </c>
      <c r="N894" s="0" t="str">
        <f aca="false">A894</f>
        <v>Enseignement Recherche</v>
      </c>
      <c r="O894" s="0" t="str">
        <f aca="false">B894</f>
        <v>Enseignement supérieur et recherche</v>
      </c>
      <c r="P894" s="0" t="str">
        <f aca="false">C894</f>
        <v>école</v>
      </c>
      <c r="Q894" s="0" t="str">
        <f aca="false">D894</f>
        <v>Chaudière fioul</v>
      </c>
      <c r="R894" s="0" t="str">
        <f aca="false">E894</f>
        <v>Fioul</v>
      </c>
      <c r="S894" s="0" t="str">
        <f aca="false">F894</f>
        <v>0411100303</v>
      </c>
      <c r="T894" s="0" t="str">
        <f aca="false">G894</f>
        <v>1</v>
      </c>
      <c r="U894" s="0" t="n">
        <f aca="false">L894</f>
        <v>0.724986604984925</v>
      </c>
      <c r="V894" s="0" t="n">
        <f aca="false">K894</f>
        <v>20.5108698630554</v>
      </c>
      <c r="W894" s="0" t="n">
        <f aca="false">J894</f>
        <v>0</v>
      </c>
    </row>
    <row r="895" customFormat="false" ht="12.8" hidden="false" customHeight="false" outlineLevel="0" collapsed="false">
      <c r="A895" s="0" t="s">
        <v>75</v>
      </c>
      <c r="B895" s="0" t="s">
        <v>1060</v>
      </c>
      <c r="C895" s="0" t="s">
        <v>1061</v>
      </c>
      <c r="D895" s="0" t="s">
        <v>13</v>
      </c>
      <c r="E895" s="0" t="s">
        <v>14</v>
      </c>
      <c r="F895" s="0" t="s">
        <v>1065</v>
      </c>
      <c r="G895" s="0" t="s">
        <v>15</v>
      </c>
      <c r="H895" s="0" t="n">
        <v>0.783819334928058</v>
      </c>
      <c r="I895" s="0" t="n">
        <v>8.60408518976097</v>
      </c>
      <c r="J895" s="0" t="n">
        <v>264</v>
      </c>
      <c r="K895" s="0" t="n">
        <f aca="false">I895*SUMIFS(syst_chauffage!$H$3:$H$27,syst_chauffage!$B$3:$B$27,D895,syst_chauffage!$C$3:$C$27,E895)</f>
        <v>17.3767393528446</v>
      </c>
      <c r="L895" s="12" t="n">
        <f aca="false">H895*SUMIFS(syst_chauffage!$K$3:$K$27,syst_chauffage!$B$3:$B$27,D895,syst_chauffage!$C$3:$C$27,E895)</f>
        <v>0.783819334928058</v>
      </c>
      <c r="N895" s="0" t="str">
        <f aca="false">A895</f>
        <v>Enseignement Recherche</v>
      </c>
      <c r="O895" s="0" t="str">
        <f aca="false">B895</f>
        <v>Enseignement supérieur et recherche</v>
      </c>
      <c r="P895" s="0" t="str">
        <f aca="false">C895</f>
        <v>école</v>
      </c>
      <c r="Q895" s="0" t="str">
        <f aca="false">D895</f>
        <v>Chaudière gaz</v>
      </c>
      <c r="R895" s="0" t="str">
        <f aca="false">E895</f>
        <v>Gaz</v>
      </c>
      <c r="S895" s="0" t="str">
        <f aca="false">F895</f>
        <v>0411100404</v>
      </c>
      <c r="T895" s="0" t="str">
        <f aca="false">G895</f>
        <v>1</v>
      </c>
      <c r="U895" s="0" t="n">
        <f aca="false">L895</f>
        <v>0.783819334928058</v>
      </c>
      <c r="V895" s="0" t="n">
        <f aca="false">K895</f>
        <v>17.3767393528446</v>
      </c>
      <c r="W895" s="0" t="n">
        <f aca="false">J895</f>
        <v>264</v>
      </c>
    </row>
    <row r="896" customFormat="false" ht="12.8" hidden="false" customHeight="false" outlineLevel="0" collapsed="false">
      <c r="A896" s="0" t="s">
        <v>75</v>
      </c>
      <c r="B896" s="0" t="s">
        <v>1060</v>
      </c>
      <c r="C896" s="0" t="s">
        <v>1061</v>
      </c>
      <c r="D896" s="0" t="s">
        <v>29</v>
      </c>
      <c r="E896" s="0" t="s">
        <v>30</v>
      </c>
      <c r="F896" s="0" t="s">
        <v>1066</v>
      </c>
      <c r="G896" s="0" t="s">
        <v>15</v>
      </c>
      <c r="H896" s="0" t="n">
        <v>0.92</v>
      </c>
      <c r="I896" s="0" t="n">
        <v>10.4</v>
      </c>
      <c r="J896" s="0" t="n">
        <v>0</v>
      </c>
      <c r="K896" s="0" t="n">
        <f aca="false">I896*SUMIFS(syst_chauffage!$H$3:$H$27,syst_chauffage!$B$3:$B$27,D896,syst_chauffage!$C$3:$C$27,E896)</f>
        <v>3</v>
      </c>
      <c r="L896" s="12" t="n">
        <f aca="false">H896*SUMIFS(syst_chauffage!$K$3:$K$27,syst_chauffage!$B$3:$B$27,D896,syst_chauffage!$C$3:$C$27,E896)</f>
        <v>0.92</v>
      </c>
      <c r="N896" s="0" t="str">
        <f aca="false">A896</f>
        <v>Enseignement Recherche</v>
      </c>
      <c r="O896" s="0" t="str">
        <f aca="false">B896</f>
        <v>Enseignement supérieur et recherche</v>
      </c>
      <c r="P896" s="0" t="str">
        <f aca="false">C896</f>
        <v>école</v>
      </c>
      <c r="Q896" s="0" t="str">
        <f aca="false">D896</f>
        <v>Electrique direct</v>
      </c>
      <c r="R896" s="0" t="str">
        <f aca="false">E896</f>
        <v>Electricité</v>
      </c>
      <c r="S896" s="0" t="str">
        <f aca="false">F896</f>
        <v>0411100602</v>
      </c>
      <c r="T896" s="0" t="str">
        <f aca="false">G896</f>
        <v>1</v>
      </c>
      <c r="U896" s="0" t="n">
        <f aca="false">L896</f>
        <v>0.92</v>
      </c>
      <c r="V896" s="0" t="n">
        <f aca="false">K896</f>
        <v>3</v>
      </c>
      <c r="W896" s="0" t="n">
        <f aca="false">J896</f>
        <v>0</v>
      </c>
    </row>
    <row r="897" customFormat="false" ht="12.8" hidden="false" customHeight="false" outlineLevel="0" collapsed="false">
      <c r="A897" s="0" t="s">
        <v>75</v>
      </c>
      <c r="B897" s="0" t="s">
        <v>1060</v>
      </c>
      <c r="C897" s="0" t="s">
        <v>1061</v>
      </c>
      <c r="D897" s="0" t="s">
        <v>36</v>
      </c>
      <c r="E897" s="0" t="s">
        <v>30</v>
      </c>
      <c r="F897" s="0" t="s">
        <v>1067</v>
      </c>
      <c r="G897" s="0" t="s">
        <v>15</v>
      </c>
      <c r="H897" s="0" t="n">
        <v>2.77281655813953</v>
      </c>
      <c r="I897" s="0" t="n">
        <v>63.1643193045264</v>
      </c>
      <c r="J897" s="0" t="n">
        <v>603</v>
      </c>
      <c r="K897" s="0" t="n">
        <f aca="false">I897*SUMIFS(syst_chauffage!$H$3:$H$27,syst_chauffage!$B$3:$B$27,D897,syst_chauffage!$C$3:$C$27,E897)</f>
        <v>39.0771179247409</v>
      </c>
      <c r="L897" s="12" t="n">
        <f aca="false">H897*SUMIFS(syst_chauffage!$K$3:$K$27,syst_chauffage!$B$3:$B$27,D897,syst_chauffage!$C$3:$C$27,E897)</f>
        <v>2.32969420671809</v>
      </c>
      <c r="N897" s="0" t="str">
        <f aca="false">A897</f>
        <v>Enseignement Recherche</v>
      </c>
      <c r="O897" s="0" t="str">
        <f aca="false">B897</f>
        <v>Enseignement supérieur et recherche</v>
      </c>
      <c r="P897" s="0" t="str">
        <f aca="false">C897</f>
        <v>école</v>
      </c>
      <c r="Q897" s="0" t="str">
        <f aca="false">D897</f>
        <v>PAC</v>
      </c>
      <c r="R897" s="0" t="str">
        <f aca="false">E897</f>
        <v>Electricité</v>
      </c>
      <c r="S897" s="0" t="str">
        <f aca="false">F897</f>
        <v>0411100902</v>
      </c>
      <c r="T897" s="0" t="str">
        <f aca="false">G897</f>
        <v>1</v>
      </c>
      <c r="U897" s="0" t="n">
        <f aca="false">L897</f>
        <v>2.32969420671809</v>
      </c>
      <c r="V897" s="0" t="n">
        <f aca="false">K897</f>
        <v>39.0771179247409</v>
      </c>
      <c r="W897" s="0" t="n">
        <f aca="false">J897</f>
        <v>603</v>
      </c>
    </row>
    <row r="898" customFormat="false" ht="12.8" hidden="false" customHeight="false" outlineLevel="0" collapsed="false">
      <c r="A898" s="0" t="s">
        <v>75</v>
      </c>
      <c r="B898" s="0" t="s">
        <v>1060</v>
      </c>
      <c r="C898" s="0" t="s">
        <v>1061</v>
      </c>
      <c r="D898" s="0" t="s">
        <v>51</v>
      </c>
      <c r="E898" s="0" t="s">
        <v>57</v>
      </c>
      <c r="F898" s="0" t="s">
        <v>1068</v>
      </c>
      <c r="G898" s="0" t="s">
        <v>15</v>
      </c>
      <c r="H898" s="0" t="n">
        <v>0.907092184441433</v>
      </c>
      <c r="I898" s="0" t="n">
        <v>22.9895437236178</v>
      </c>
      <c r="J898" s="0" t="n">
        <v>0</v>
      </c>
      <c r="K898" s="0" t="n">
        <f aca="false">I898*SUMIFS(syst_chauffage!$H$3:$H$27,syst_chauffage!$B$3:$B$27,D898,syst_chauffage!$C$3:$C$27,E898)</f>
        <v>48.7114833510201</v>
      </c>
      <c r="L898" s="12" t="n">
        <f aca="false">H898*SUMIFS(syst_chauffage!$K$3:$K$27,syst_chauffage!$B$3:$B$27,D898,syst_chauffage!$C$3:$C$27,E898)</f>
        <v>0.907092184441433</v>
      </c>
      <c r="N898" s="0" t="str">
        <f aca="false">A898</f>
        <v>Enseignement Recherche</v>
      </c>
      <c r="O898" s="0" t="str">
        <f aca="false">B898</f>
        <v>Enseignement supérieur et recherche</v>
      </c>
      <c r="P898" s="0" t="str">
        <f aca="false">C898</f>
        <v>école</v>
      </c>
      <c r="Q898" s="0" t="str">
        <f aca="false">D898</f>
        <v>Autre système centralisé performant</v>
      </c>
      <c r="R898" s="0" t="str">
        <f aca="false">E898</f>
        <v>Autres</v>
      </c>
      <c r="S898" s="0" t="str">
        <f aca="false">F898</f>
        <v>0411102101</v>
      </c>
      <c r="T898" s="0" t="str">
        <f aca="false">G898</f>
        <v>1</v>
      </c>
      <c r="U898" s="0" t="n">
        <f aca="false">L898</f>
        <v>0.907092184441433</v>
      </c>
      <c r="V898" s="0" t="n">
        <f aca="false">K898</f>
        <v>48.7114833510201</v>
      </c>
      <c r="W898" s="0" t="n">
        <f aca="false">J898</f>
        <v>0</v>
      </c>
    </row>
    <row r="899" customFormat="false" ht="12.8" hidden="false" customHeight="false" outlineLevel="0" collapsed="false">
      <c r="A899" s="0" t="s">
        <v>75</v>
      </c>
      <c r="B899" s="0" t="s">
        <v>1060</v>
      </c>
      <c r="C899" s="0" t="s">
        <v>1061</v>
      </c>
      <c r="D899" s="0" t="s">
        <v>51</v>
      </c>
      <c r="E899" s="0" t="s">
        <v>58</v>
      </c>
      <c r="F899" s="0" t="s">
        <v>1069</v>
      </c>
      <c r="G899" s="0" t="s">
        <v>15</v>
      </c>
      <c r="H899" s="0" t="n">
        <v>1.04084441498848</v>
      </c>
      <c r="I899" s="0" t="n">
        <v>22.7880235184071</v>
      </c>
      <c r="J899" s="0" t="n">
        <v>680</v>
      </c>
      <c r="K899" s="0" t="n">
        <f aca="false">I899*SUMIFS(syst_chauffage!$H$3:$H$27,syst_chauffage!$B$3:$B$27,D899,syst_chauffage!$C$3:$C$27,E899)</f>
        <v>48.6296309528525</v>
      </c>
      <c r="L899" s="12" t="n">
        <f aca="false">H899*SUMIFS(syst_chauffage!$K$3:$K$27,syst_chauffage!$B$3:$B$27,D899,syst_chauffage!$C$3:$C$27,E899)</f>
        <v>1.04084441498848</v>
      </c>
      <c r="N899" s="0" t="str">
        <f aca="false">A899</f>
        <v>Enseignement Recherche</v>
      </c>
      <c r="O899" s="0" t="str">
        <f aca="false">B899</f>
        <v>Enseignement supérieur et recherche</v>
      </c>
      <c r="P899" s="0" t="str">
        <f aca="false">C899</f>
        <v>école</v>
      </c>
      <c r="Q899" s="0" t="str">
        <f aca="false">D899</f>
        <v>Autre système centralisé performant</v>
      </c>
      <c r="R899" s="0" t="str">
        <f aca="false">E899</f>
        <v>Urbain</v>
      </c>
      <c r="S899" s="0" t="str">
        <f aca="false">F899</f>
        <v>0411102106</v>
      </c>
      <c r="T899" s="0" t="str">
        <f aca="false">G899</f>
        <v>1</v>
      </c>
      <c r="U899" s="0" t="n">
        <f aca="false">L899</f>
        <v>1.04084441498848</v>
      </c>
      <c r="V899" s="0" t="n">
        <f aca="false">K899</f>
        <v>48.6296309528525</v>
      </c>
      <c r="W899" s="0" t="n">
        <f aca="false">J899</f>
        <v>680</v>
      </c>
    </row>
    <row r="900" customFormat="false" ht="12.8" hidden="false" customHeight="false" outlineLevel="0" collapsed="false">
      <c r="A900" s="0" t="s">
        <v>75</v>
      </c>
      <c r="B900" s="0" t="s">
        <v>1060</v>
      </c>
      <c r="C900" s="0" t="s">
        <v>1061</v>
      </c>
      <c r="D900" s="0" t="s">
        <v>27</v>
      </c>
      <c r="E900" s="0" t="s">
        <v>23</v>
      </c>
      <c r="F900" s="0" t="s">
        <v>1070</v>
      </c>
      <c r="G900" s="0" t="s">
        <v>15</v>
      </c>
      <c r="H900" s="0" t="n">
        <v>0.766210595717177</v>
      </c>
      <c r="I900" s="0" t="n">
        <v>13.8656389136845</v>
      </c>
      <c r="J900" s="0" t="n">
        <v>608</v>
      </c>
      <c r="K900" s="0" t="n">
        <f aca="false">I900*SUMIFS(syst_chauffage!$H$3:$H$27,syst_chauffage!$B$3:$B$27,D900,syst_chauffage!$C$3:$C$27,E900)</f>
        <v>35.5570880023858</v>
      </c>
      <c r="L900" s="12" t="n">
        <f aca="false">H900*SUMIFS(syst_chauffage!$K$3:$K$27,syst_chauffage!$B$3:$B$27,D900,syst_chauffage!$C$3:$C$27,E900)</f>
        <v>0.766210595717177</v>
      </c>
      <c r="N900" s="0" t="str">
        <f aca="false">A900</f>
        <v>Enseignement Recherche</v>
      </c>
      <c r="O900" s="0" t="str">
        <f aca="false">B900</f>
        <v>Enseignement supérieur et recherche</v>
      </c>
      <c r="P900" s="0" t="str">
        <f aca="false">C900</f>
        <v>école</v>
      </c>
      <c r="Q900" s="0" t="str">
        <f aca="false">D900</f>
        <v>Chaudière condensation fioul</v>
      </c>
      <c r="R900" s="0" t="str">
        <f aca="false">E900</f>
        <v>Fioul</v>
      </c>
      <c r="S900" s="0" t="str">
        <f aca="false">F900</f>
        <v>0411102303</v>
      </c>
      <c r="T900" s="0" t="str">
        <f aca="false">G900</f>
        <v>1</v>
      </c>
      <c r="U900" s="0" t="n">
        <f aca="false">L900</f>
        <v>0.766210595717177</v>
      </c>
      <c r="V900" s="0" t="n">
        <f aca="false">K900</f>
        <v>35.5570880023858</v>
      </c>
      <c r="W900" s="0" t="n">
        <f aca="false">J900</f>
        <v>608</v>
      </c>
    </row>
    <row r="901" customFormat="false" ht="12.8" hidden="false" customHeight="false" outlineLevel="0" collapsed="false">
      <c r="A901" s="0" t="s">
        <v>75</v>
      </c>
      <c r="B901" s="0" t="s">
        <v>1060</v>
      </c>
      <c r="C901" s="0" t="s">
        <v>1061</v>
      </c>
      <c r="D901" s="0" t="s">
        <v>18</v>
      </c>
      <c r="E901" s="0" t="s">
        <v>14</v>
      </c>
      <c r="F901" s="0" t="s">
        <v>1071</v>
      </c>
      <c r="G901" s="0" t="s">
        <v>15</v>
      </c>
      <c r="H901" s="0" t="n">
        <v>0.992608555568395</v>
      </c>
      <c r="I901" s="0" t="n">
        <v>10.2429585592393</v>
      </c>
      <c r="J901" s="0" t="n">
        <v>608</v>
      </c>
      <c r="K901" s="0" t="n">
        <f aca="false">I901*SUMIFS(syst_chauffage!$H$3:$H$27,syst_chauffage!$B$3:$B$27,D901,syst_chauffage!$C$3:$C$27,E901)</f>
        <v>27.9113340260647</v>
      </c>
      <c r="L901" s="12" t="n">
        <f aca="false">H901*SUMIFS(syst_chauffage!$K$3:$K$27,syst_chauffage!$B$3:$B$27,D901,syst_chauffage!$C$3:$C$27,E901)</f>
        <v>0.964266494610778</v>
      </c>
      <c r="N901" s="0" t="str">
        <f aca="false">A901</f>
        <v>Enseignement Recherche</v>
      </c>
      <c r="O901" s="0" t="str">
        <f aca="false">B901</f>
        <v>Enseignement supérieur et recherche</v>
      </c>
      <c r="P901" s="0" t="str">
        <f aca="false">C901</f>
        <v>école</v>
      </c>
      <c r="Q901" s="0" t="str">
        <f aca="false">D901</f>
        <v>Chaudière condensation gaz</v>
      </c>
      <c r="R901" s="0" t="str">
        <f aca="false">E901</f>
        <v>Gaz</v>
      </c>
      <c r="S901" s="0" t="str">
        <f aca="false">F901</f>
        <v>0411102404</v>
      </c>
      <c r="T901" s="0" t="str">
        <f aca="false">G901</f>
        <v>1</v>
      </c>
      <c r="U901" s="0" t="n">
        <f aca="false">L901</f>
        <v>0.964266494610778</v>
      </c>
      <c r="V901" s="0" t="n">
        <f aca="false">K901</f>
        <v>27.9113340260647</v>
      </c>
      <c r="W901" s="0" t="n">
        <f aca="false">J901</f>
        <v>608</v>
      </c>
    </row>
    <row r="902" customFormat="false" ht="12.8" hidden="false" customHeight="false" outlineLevel="0" collapsed="false">
      <c r="A902" s="0" t="s">
        <v>75</v>
      </c>
      <c r="B902" s="0" t="s">
        <v>1060</v>
      </c>
      <c r="C902" s="0" t="s">
        <v>1061</v>
      </c>
      <c r="D902" s="0" t="s">
        <v>32</v>
      </c>
      <c r="E902" s="0" t="s">
        <v>30</v>
      </c>
      <c r="F902" s="0" t="s">
        <v>1072</v>
      </c>
      <c r="G902" s="0" t="s">
        <v>15</v>
      </c>
      <c r="H902" s="0" t="n">
        <v>1</v>
      </c>
      <c r="I902" s="0" t="n">
        <v>12</v>
      </c>
      <c r="J902" s="0" t="n">
        <v>0</v>
      </c>
      <c r="K902" s="0" t="n">
        <f aca="false">I902*SUMIFS(syst_chauffage!$H$3:$H$27,syst_chauffage!$B$3:$B$27,D902,syst_chauffage!$C$3:$C$27,E902)</f>
        <v>12</v>
      </c>
      <c r="L902" s="12" t="n">
        <f aca="false">H902*SUMIFS(syst_chauffage!$K$3:$K$27,syst_chauffage!$B$3:$B$27,D902,syst_chauffage!$C$3:$C$27,E902)</f>
        <v>1</v>
      </c>
      <c r="N902" s="0" t="str">
        <f aca="false">A902</f>
        <v>Enseignement Recherche</v>
      </c>
      <c r="O902" s="0" t="str">
        <f aca="false">B902</f>
        <v>Enseignement supérieur et recherche</v>
      </c>
      <c r="P902" s="0" t="str">
        <f aca="false">C902</f>
        <v>école</v>
      </c>
      <c r="Q902" s="0" t="str">
        <f aca="false">D902</f>
        <v>Electrique direct performant</v>
      </c>
      <c r="R902" s="0" t="str">
        <f aca="false">E902</f>
        <v>Electricité</v>
      </c>
      <c r="S902" s="0" t="str">
        <f aca="false">F902</f>
        <v>0411102602</v>
      </c>
      <c r="T902" s="0" t="str">
        <f aca="false">G902</f>
        <v>1</v>
      </c>
      <c r="U902" s="0" t="n">
        <f aca="false">L902</f>
        <v>1</v>
      </c>
      <c r="V902" s="0" t="n">
        <f aca="false">K902</f>
        <v>12</v>
      </c>
      <c r="W902" s="0" t="n">
        <f aca="false">J902</f>
        <v>0</v>
      </c>
    </row>
    <row r="903" customFormat="false" ht="12.8" hidden="false" customHeight="false" outlineLevel="0" collapsed="false">
      <c r="A903" s="0" t="s">
        <v>75</v>
      </c>
      <c r="B903" s="0" t="s">
        <v>1060</v>
      </c>
      <c r="C903" s="0" t="s">
        <v>1061</v>
      </c>
      <c r="D903" s="0" t="s">
        <v>38</v>
      </c>
      <c r="E903" s="0" t="s">
        <v>30</v>
      </c>
      <c r="F903" s="0" t="s">
        <v>1073</v>
      </c>
      <c r="G903" s="0" t="s">
        <v>15</v>
      </c>
      <c r="H903" s="0" t="n">
        <v>3.19940372093023</v>
      </c>
      <c r="I903" s="0" t="n">
        <v>75.1956182196743</v>
      </c>
      <c r="J903" s="0" t="n">
        <v>648</v>
      </c>
      <c r="K903" s="0" t="n">
        <f aca="false">I903*SUMIFS(syst_chauffage!$H$3:$H$27,syst_chauffage!$B$3:$B$27,D903,syst_chauffage!$C$3:$C$27,E903)</f>
        <v>76.0072648330656</v>
      </c>
      <c r="L903" s="12" t="n">
        <f aca="false">H903*SUMIFS(syst_chauffage!$K$3:$K$27,syst_chauffage!$B$3:$B$27,D903,syst_chauffage!$C$3:$C$27,E903)</f>
        <v>2.86223673349977</v>
      </c>
      <c r="N903" s="0" t="str">
        <f aca="false">A903</f>
        <v>Enseignement Recherche</v>
      </c>
      <c r="O903" s="0" t="str">
        <f aca="false">B903</f>
        <v>Enseignement supérieur et recherche</v>
      </c>
      <c r="P903" s="0" t="str">
        <f aca="false">C903</f>
        <v>école</v>
      </c>
      <c r="Q903" s="0" t="str">
        <f aca="false">D903</f>
        <v>PAC performant</v>
      </c>
      <c r="R903" s="0" t="str">
        <f aca="false">E903</f>
        <v>Electricité</v>
      </c>
      <c r="S903" s="0" t="str">
        <f aca="false">F903</f>
        <v>0411102902</v>
      </c>
      <c r="T903" s="0" t="str">
        <f aca="false">G903</f>
        <v>1</v>
      </c>
      <c r="U903" s="0" t="n">
        <f aca="false">L903</f>
        <v>2.86223673349977</v>
      </c>
      <c r="V903" s="0" t="n">
        <f aca="false">K903</f>
        <v>76.0072648330656</v>
      </c>
      <c r="W903" s="0" t="n">
        <f aca="false">J903</f>
        <v>648</v>
      </c>
    </row>
    <row r="904" customFormat="false" ht="12.8" hidden="false" customHeight="false" outlineLevel="0" collapsed="false">
      <c r="A904" s="0" t="s">
        <v>75</v>
      </c>
      <c r="B904" s="0" t="s">
        <v>1060</v>
      </c>
      <c r="C904" s="0" t="s">
        <v>1074</v>
      </c>
      <c r="D904" s="0" t="s">
        <v>19</v>
      </c>
      <c r="E904" s="0" t="s">
        <v>57</v>
      </c>
      <c r="F904" s="0" t="s">
        <v>1075</v>
      </c>
      <c r="G904" s="0" t="s">
        <v>15</v>
      </c>
      <c r="H904" s="0" t="n">
        <v>0.821319232357371</v>
      </c>
      <c r="I904" s="0" t="n">
        <v>18.3882825779629</v>
      </c>
      <c r="J904" s="0" t="n">
        <v>0</v>
      </c>
      <c r="K904" s="0" t="n">
        <f aca="false">I904*SUMIFS(syst_chauffage!$H$3:$H$27,syst_chauffage!$B$3:$B$27,D904,syst_chauffage!$C$3:$C$27,E904)</f>
        <v>25.6052545593206</v>
      </c>
      <c r="L904" s="12" t="n">
        <f aca="false">H904*SUMIFS(syst_chauffage!$K$3:$K$27,syst_chauffage!$B$3:$B$27,D904,syst_chauffage!$C$3:$C$27,E904)</f>
        <v>0.821319232357371</v>
      </c>
      <c r="N904" s="0" t="str">
        <f aca="false">A904</f>
        <v>Enseignement Recherche</v>
      </c>
      <c r="O904" s="0" t="str">
        <f aca="false">B904</f>
        <v>Enseignement supérieur et recherche</v>
      </c>
      <c r="P904" s="0" t="str">
        <f aca="false">C904</f>
        <v>R&amp;D en sciences humaines et sociales</v>
      </c>
      <c r="Q904" s="0" t="str">
        <f aca="false">D904</f>
        <v>Autre système centralisé</v>
      </c>
      <c r="R904" s="0" t="str">
        <f aca="false">E904</f>
        <v>Autres</v>
      </c>
      <c r="S904" s="0" t="str">
        <f aca="false">F904</f>
        <v>0411870101</v>
      </c>
      <c r="T904" s="0" t="str">
        <f aca="false">G904</f>
        <v>1</v>
      </c>
      <c r="U904" s="0" t="n">
        <f aca="false">L904</f>
        <v>0.821319232357371</v>
      </c>
      <c r="V904" s="0" t="n">
        <f aca="false">K904</f>
        <v>25.6052545593206</v>
      </c>
      <c r="W904" s="0" t="n">
        <f aca="false">J904</f>
        <v>0</v>
      </c>
    </row>
    <row r="905" customFormat="false" ht="12.8" hidden="false" customHeight="false" outlineLevel="0" collapsed="false">
      <c r="A905" s="0" t="s">
        <v>75</v>
      </c>
      <c r="B905" s="0" t="s">
        <v>1060</v>
      </c>
      <c r="C905" s="0" t="s">
        <v>1074</v>
      </c>
      <c r="D905" s="0" t="s">
        <v>19</v>
      </c>
      <c r="E905" s="0" t="s">
        <v>58</v>
      </c>
      <c r="F905" s="0" t="s">
        <v>1076</v>
      </c>
      <c r="G905" s="0" t="s">
        <v>15</v>
      </c>
      <c r="H905" s="0" t="n">
        <v>0.952644641233162</v>
      </c>
      <c r="I905" s="0" t="n">
        <v>18.9171532524419</v>
      </c>
      <c r="J905" s="0" t="n">
        <v>680</v>
      </c>
      <c r="K905" s="0" t="n">
        <f aca="false">I905*SUMIFS(syst_chauffage!$H$3:$H$27,syst_chauffage!$B$3:$B$27,D905,syst_chauffage!$C$3:$C$27,E905)</f>
        <v>31.1177634891832</v>
      </c>
      <c r="L905" s="12" t="n">
        <f aca="false">H905*SUMIFS(syst_chauffage!$K$3:$K$27,syst_chauffage!$B$3:$B$27,D905,syst_chauffage!$C$3:$C$27,E905)</f>
        <v>0.952644641233162</v>
      </c>
      <c r="N905" s="0" t="str">
        <f aca="false">A905</f>
        <v>Enseignement Recherche</v>
      </c>
      <c r="O905" s="0" t="str">
        <f aca="false">B905</f>
        <v>Enseignement supérieur et recherche</v>
      </c>
      <c r="P905" s="0" t="str">
        <f aca="false">C905</f>
        <v>R&amp;D en sciences humaines et sociales</v>
      </c>
      <c r="Q905" s="0" t="str">
        <f aca="false">D905</f>
        <v>Autre système centralisé</v>
      </c>
      <c r="R905" s="0" t="str">
        <f aca="false">E905</f>
        <v>Urbain</v>
      </c>
      <c r="S905" s="0" t="str">
        <f aca="false">F905</f>
        <v>0411870106</v>
      </c>
      <c r="T905" s="0" t="str">
        <f aca="false">G905</f>
        <v>1</v>
      </c>
      <c r="U905" s="0" t="n">
        <f aca="false">L905</f>
        <v>0.952644641233162</v>
      </c>
      <c r="V905" s="0" t="n">
        <f aca="false">K905</f>
        <v>31.1177634891832</v>
      </c>
      <c r="W905" s="0" t="n">
        <f aca="false">J905</f>
        <v>680</v>
      </c>
    </row>
    <row r="906" customFormat="false" ht="12.8" hidden="false" customHeight="false" outlineLevel="0" collapsed="false">
      <c r="A906" s="0" t="s">
        <v>75</v>
      </c>
      <c r="B906" s="0" t="s">
        <v>1060</v>
      </c>
      <c r="C906" s="0" t="s">
        <v>1074</v>
      </c>
      <c r="D906" s="0" t="s">
        <v>22</v>
      </c>
      <c r="E906" s="0" t="s">
        <v>23</v>
      </c>
      <c r="F906" s="0" t="s">
        <v>1077</v>
      </c>
      <c r="G906" s="0" t="s">
        <v>15</v>
      </c>
      <c r="H906" s="0" t="n">
        <v>0.718588076739892</v>
      </c>
      <c r="I906" s="0" t="n">
        <v>10.8245103782116</v>
      </c>
      <c r="J906" s="0" t="n">
        <v>0</v>
      </c>
      <c r="K906" s="0" t="n">
        <f aca="false">I906*SUMIFS(syst_chauffage!$H$3:$H$27,syst_chauffage!$B$3:$B$27,D906,syst_chauffage!$C$3:$C$27,E906)</f>
        <v>19.062206416549</v>
      </c>
      <c r="L906" s="12" t="n">
        <f aca="false">H906*SUMIFS(syst_chauffage!$K$3:$K$27,syst_chauffage!$B$3:$B$27,D906,syst_chauffage!$C$3:$C$27,E906)</f>
        <v>0.718588076739892</v>
      </c>
      <c r="N906" s="0" t="str">
        <f aca="false">A906</f>
        <v>Enseignement Recherche</v>
      </c>
      <c r="O906" s="0" t="str">
        <f aca="false">B906</f>
        <v>Enseignement supérieur et recherche</v>
      </c>
      <c r="P906" s="0" t="str">
        <f aca="false">C906</f>
        <v>R&amp;D en sciences humaines et sociales</v>
      </c>
      <c r="Q906" s="0" t="str">
        <f aca="false">D906</f>
        <v>Chaudière fioul</v>
      </c>
      <c r="R906" s="0" t="str">
        <f aca="false">E906</f>
        <v>Fioul</v>
      </c>
      <c r="S906" s="0" t="str">
        <f aca="false">F906</f>
        <v>0411870303</v>
      </c>
      <c r="T906" s="0" t="str">
        <f aca="false">G906</f>
        <v>1</v>
      </c>
      <c r="U906" s="0" t="n">
        <f aca="false">L906</f>
        <v>0.718588076739892</v>
      </c>
      <c r="V906" s="0" t="n">
        <f aca="false">K906</f>
        <v>19.062206416549</v>
      </c>
      <c r="W906" s="0" t="n">
        <f aca="false">J906</f>
        <v>0</v>
      </c>
    </row>
    <row r="907" customFormat="false" ht="12.8" hidden="false" customHeight="false" outlineLevel="0" collapsed="false">
      <c r="A907" s="0" t="s">
        <v>75</v>
      </c>
      <c r="B907" s="0" t="s">
        <v>1060</v>
      </c>
      <c r="C907" s="0" t="s">
        <v>1074</v>
      </c>
      <c r="D907" s="0" t="s">
        <v>13</v>
      </c>
      <c r="E907" s="0" t="s">
        <v>14</v>
      </c>
      <c r="F907" s="0" t="s">
        <v>1078</v>
      </c>
      <c r="G907" s="0" t="s">
        <v>15</v>
      </c>
      <c r="H907" s="0" t="n">
        <v>0.777784463323076</v>
      </c>
      <c r="I907" s="0" t="n">
        <v>8.28467323324911</v>
      </c>
      <c r="J907" s="0" t="n">
        <v>264</v>
      </c>
      <c r="K907" s="0" t="n">
        <f aca="false">I907*SUMIFS(syst_chauffage!$H$3:$H$27,syst_chauffage!$B$3:$B$27,D907,syst_chauffage!$C$3:$C$27,E907)</f>
        <v>16.7316576048055</v>
      </c>
      <c r="L907" s="12" t="n">
        <f aca="false">H907*SUMIFS(syst_chauffage!$K$3:$K$27,syst_chauffage!$B$3:$B$27,D907,syst_chauffage!$C$3:$C$27,E907)</f>
        <v>0.777784463323076</v>
      </c>
      <c r="N907" s="0" t="str">
        <f aca="false">A907</f>
        <v>Enseignement Recherche</v>
      </c>
      <c r="O907" s="0" t="str">
        <f aca="false">B907</f>
        <v>Enseignement supérieur et recherche</v>
      </c>
      <c r="P907" s="0" t="str">
        <f aca="false">C907</f>
        <v>R&amp;D en sciences humaines et sociales</v>
      </c>
      <c r="Q907" s="0" t="str">
        <f aca="false">D907</f>
        <v>Chaudière gaz</v>
      </c>
      <c r="R907" s="0" t="str">
        <f aca="false">E907</f>
        <v>Gaz</v>
      </c>
      <c r="S907" s="0" t="str">
        <f aca="false">F907</f>
        <v>0411870404</v>
      </c>
      <c r="T907" s="0" t="str">
        <f aca="false">G907</f>
        <v>1</v>
      </c>
      <c r="U907" s="0" t="n">
        <f aca="false">L907</f>
        <v>0.777784463323076</v>
      </c>
      <c r="V907" s="0" t="n">
        <f aca="false">K907</f>
        <v>16.7316576048055</v>
      </c>
      <c r="W907" s="0" t="n">
        <f aca="false">J907</f>
        <v>264</v>
      </c>
    </row>
    <row r="908" customFormat="false" ht="12.8" hidden="false" customHeight="false" outlineLevel="0" collapsed="false">
      <c r="A908" s="0" t="s">
        <v>75</v>
      </c>
      <c r="B908" s="0" t="s">
        <v>1060</v>
      </c>
      <c r="C908" s="0" t="s">
        <v>1074</v>
      </c>
      <c r="D908" s="0" t="s">
        <v>29</v>
      </c>
      <c r="E908" s="0" t="s">
        <v>30</v>
      </c>
      <c r="F908" s="0" t="s">
        <v>1079</v>
      </c>
      <c r="G908" s="0" t="s">
        <v>15</v>
      </c>
      <c r="H908" s="0" t="n">
        <v>0.92</v>
      </c>
      <c r="I908" s="0" t="n">
        <v>10.4</v>
      </c>
      <c r="J908" s="0" t="n">
        <v>0</v>
      </c>
      <c r="K908" s="0" t="n">
        <f aca="false">I908*SUMIFS(syst_chauffage!$H$3:$H$27,syst_chauffage!$B$3:$B$27,D908,syst_chauffage!$C$3:$C$27,E908)</f>
        <v>3</v>
      </c>
      <c r="L908" s="12" t="n">
        <f aca="false">H908*SUMIFS(syst_chauffage!$K$3:$K$27,syst_chauffage!$B$3:$B$27,D908,syst_chauffage!$C$3:$C$27,E908)</f>
        <v>0.92</v>
      </c>
      <c r="N908" s="0" t="str">
        <f aca="false">A908</f>
        <v>Enseignement Recherche</v>
      </c>
      <c r="O908" s="0" t="str">
        <f aca="false">B908</f>
        <v>Enseignement supérieur et recherche</v>
      </c>
      <c r="P908" s="0" t="str">
        <f aca="false">C908</f>
        <v>R&amp;D en sciences humaines et sociales</v>
      </c>
      <c r="Q908" s="0" t="str">
        <f aca="false">D908</f>
        <v>Electrique direct</v>
      </c>
      <c r="R908" s="0" t="str">
        <f aca="false">E908</f>
        <v>Electricité</v>
      </c>
      <c r="S908" s="0" t="str">
        <f aca="false">F908</f>
        <v>0411870602</v>
      </c>
      <c r="T908" s="0" t="str">
        <f aca="false">G908</f>
        <v>1</v>
      </c>
      <c r="U908" s="0" t="n">
        <f aca="false">L908</f>
        <v>0.92</v>
      </c>
      <c r="V908" s="0" t="n">
        <f aca="false">K908</f>
        <v>3</v>
      </c>
      <c r="W908" s="0" t="n">
        <f aca="false">J908</f>
        <v>0</v>
      </c>
    </row>
    <row r="909" customFormat="false" ht="12.8" hidden="false" customHeight="false" outlineLevel="0" collapsed="false">
      <c r="A909" s="0" t="s">
        <v>75</v>
      </c>
      <c r="B909" s="0" t="s">
        <v>1060</v>
      </c>
      <c r="C909" s="0" t="s">
        <v>1074</v>
      </c>
      <c r="D909" s="0" t="s">
        <v>36</v>
      </c>
      <c r="E909" s="0" t="s">
        <v>30</v>
      </c>
      <c r="F909" s="0" t="s">
        <v>1080</v>
      </c>
      <c r="G909" s="0" t="s">
        <v>15</v>
      </c>
      <c r="H909" s="0" t="n">
        <v>2.77281655813953</v>
      </c>
      <c r="I909" s="0" t="n">
        <v>45.9934229536503</v>
      </c>
      <c r="J909" s="0" t="n">
        <v>603</v>
      </c>
      <c r="K909" s="0" t="n">
        <f aca="false">I909*SUMIFS(syst_chauffage!$H$3:$H$27,syst_chauffage!$B$3:$B$27,D909,syst_chauffage!$C$3:$C$27,E909)</f>
        <v>28.4542037706006</v>
      </c>
      <c r="L909" s="12" t="n">
        <f aca="false">H909*SUMIFS(syst_chauffage!$K$3:$K$27,syst_chauffage!$B$3:$B$27,D909,syst_chauffage!$C$3:$C$27,E909)</f>
        <v>2.32969420671809</v>
      </c>
      <c r="N909" s="0" t="str">
        <f aca="false">A909</f>
        <v>Enseignement Recherche</v>
      </c>
      <c r="O909" s="0" t="str">
        <f aca="false">B909</f>
        <v>Enseignement supérieur et recherche</v>
      </c>
      <c r="P909" s="0" t="str">
        <f aca="false">C909</f>
        <v>R&amp;D en sciences humaines et sociales</v>
      </c>
      <c r="Q909" s="0" t="str">
        <f aca="false">D909</f>
        <v>PAC</v>
      </c>
      <c r="R909" s="0" t="str">
        <f aca="false">E909</f>
        <v>Electricité</v>
      </c>
      <c r="S909" s="0" t="str">
        <f aca="false">F909</f>
        <v>0411870902</v>
      </c>
      <c r="T909" s="0" t="str">
        <f aca="false">G909</f>
        <v>1</v>
      </c>
      <c r="U909" s="0" t="n">
        <f aca="false">L909</f>
        <v>2.32969420671809</v>
      </c>
      <c r="V909" s="0" t="n">
        <f aca="false">K909</f>
        <v>28.4542037706006</v>
      </c>
      <c r="W909" s="0" t="n">
        <f aca="false">J909</f>
        <v>603</v>
      </c>
    </row>
    <row r="910" customFormat="false" ht="12.8" hidden="false" customHeight="false" outlineLevel="0" collapsed="false">
      <c r="A910" s="0" t="s">
        <v>75</v>
      </c>
      <c r="B910" s="0" t="s">
        <v>1060</v>
      </c>
      <c r="C910" s="0" t="s">
        <v>1074</v>
      </c>
      <c r="D910" s="0" t="s">
        <v>51</v>
      </c>
      <c r="E910" s="0" t="s">
        <v>57</v>
      </c>
      <c r="F910" s="0" t="s">
        <v>1081</v>
      </c>
      <c r="G910" s="0" t="s">
        <v>15</v>
      </c>
      <c r="H910" s="0" t="n">
        <v>0.947676037335427</v>
      </c>
      <c r="I910" s="0" t="n">
        <v>21.890812592813</v>
      </c>
      <c r="J910" s="0" t="n">
        <v>0</v>
      </c>
      <c r="K910" s="0" t="n">
        <f aca="false">I910*SUMIFS(syst_chauffage!$H$3:$H$27,syst_chauffage!$B$3:$B$27,D910,syst_chauffage!$C$3:$C$27,E910)</f>
        <v>46.3834326585454</v>
      </c>
      <c r="L910" s="12" t="n">
        <f aca="false">H910*SUMIFS(syst_chauffage!$K$3:$K$27,syst_chauffage!$B$3:$B$27,D910,syst_chauffage!$C$3:$C$27,E910)</f>
        <v>0.947676037335427</v>
      </c>
      <c r="N910" s="0" t="str">
        <f aca="false">A910</f>
        <v>Enseignement Recherche</v>
      </c>
      <c r="O910" s="0" t="str">
        <f aca="false">B910</f>
        <v>Enseignement supérieur et recherche</v>
      </c>
      <c r="P910" s="0" t="str">
        <f aca="false">C910</f>
        <v>R&amp;D en sciences humaines et sociales</v>
      </c>
      <c r="Q910" s="0" t="str">
        <f aca="false">D910</f>
        <v>Autre système centralisé performant</v>
      </c>
      <c r="R910" s="0" t="str">
        <f aca="false">E910</f>
        <v>Autres</v>
      </c>
      <c r="S910" s="0" t="str">
        <f aca="false">F910</f>
        <v>0411872101</v>
      </c>
      <c r="T910" s="0" t="str">
        <f aca="false">G910</f>
        <v>1</v>
      </c>
      <c r="U910" s="0" t="n">
        <f aca="false">L910</f>
        <v>0.947676037335427</v>
      </c>
      <c r="V910" s="0" t="n">
        <f aca="false">K910</f>
        <v>46.3834326585454</v>
      </c>
      <c r="W910" s="0" t="n">
        <f aca="false">J910</f>
        <v>0</v>
      </c>
    </row>
    <row r="911" customFormat="false" ht="12.8" hidden="false" customHeight="false" outlineLevel="0" collapsed="false">
      <c r="A911" s="0" t="s">
        <v>75</v>
      </c>
      <c r="B911" s="0" t="s">
        <v>1060</v>
      </c>
      <c r="C911" s="0" t="s">
        <v>1074</v>
      </c>
      <c r="D911" s="0" t="s">
        <v>51</v>
      </c>
      <c r="E911" s="0" t="s">
        <v>58</v>
      </c>
      <c r="F911" s="0" t="s">
        <v>1082</v>
      </c>
      <c r="G911" s="0" t="s">
        <v>15</v>
      </c>
      <c r="H911" s="0" t="n">
        <v>1.09920535526903</v>
      </c>
      <c r="I911" s="0" t="n">
        <v>22.5204205386213</v>
      </c>
      <c r="J911" s="0" t="n">
        <v>680</v>
      </c>
      <c r="K911" s="0" t="n">
        <f aca="false">I911*SUMIFS(syst_chauffage!$H$3:$H$27,syst_chauffage!$B$3:$B$27,D911,syst_chauffage!$C$3:$C$27,E911)</f>
        <v>48.0585663259288</v>
      </c>
      <c r="L911" s="12" t="n">
        <f aca="false">H911*SUMIFS(syst_chauffage!$K$3:$K$27,syst_chauffage!$B$3:$B$27,D911,syst_chauffage!$C$3:$C$27,E911)</f>
        <v>1.09920535526903</v>
      </c>
      <c r="N911" s="0" t="str">
        <f aca="false">A911</f>
        <v>Enseignement Recherche</v>
      </c>
      <c r="O911" s="0" t="str">
        <f aca="false">B911</f>
        <v>Enseignement supérieur et recherche</v>
      </c>
      <c r="P911" s="0" t="str">
        <f aca="false">C911</f>
        <v>R&amp;D en sciences humaines et sociales</v>
      </c>
      <c r="Q911" s="0" t="str">
        <f aca="false">D911</f>
        <v>Autre système centralisé performant</v>
      </c>
      <c r="R911" s="0" t="str">
        <f aca="false">E911</f>
        <v>Urbain</v>
      </c>
      <c r="S911" s="0" t="str">
        <f aca="false">F911</f>
        <v>0411872106</v>
      </c>
      <c r="T911" s="0" t="str">
        <f aca="false">G911</f>
        <v>1</v>
      </c>
      <c r="U911" s="0" t="n">
        <f aca="false">L911</f>
        <v>1.09920535526903</v>
      </c>
      <c r="V911" s="0" t="n">
        <f aca="false">K911</f>
        <v>48.0585663259288</v>
      </c>
      <c r="W911" s="0" t="n">
        <f aca="false">J911</f>
        <v>680</v>
      </c>
    </row>
    <row r="912" customFormat="false" ht="12.8" hidden="false" customHeight="false" outlineLevel="0" collapsed="false">
      <c r="A912" s="0" t="s">
        <v>75</v>
      </c>
      <c r="B912" s="0" t="s">
        <v>1060</v>
      </c>
      <c r="C912" s="0" t="s">
        <v>1074</v>
      </c>
      <c r="D912" s="0" t="s">
        <v>27</v>
      </c>
      <c r="E912" s="0" t="s">
        <v>23</v>
      </c>
      <c r="F912" s="0" t="s">
        <v>1083</v>
      </c>
      <c r="G912" s="0" t="s">
        <v>15</v>
      </c>
      <c r="H912" s="0" t="n">
        <v>0.759390536863586</v>
      </c>
      <c r="I912" s="0" t="n">
        <v>12.8863218788234</v>
      </c>
      <c r="J912" s="0" t="n">
        <v>608</v>
      </c>
      <c r="K912" s="0" t="n">
        <f aca="false">I912*SUMIFS(syst_chauffage!$H$3:$H$27,syst_chauffage!$B$3:$B$27,D912,syst_chauffage!$C$3:$C$27,E912)</f>
        <v>33.0457243207292</v>
      </c>
      <c r="L912" s="12" t="n">
        <f aca="false">H912*SUMIFS(syst_chauffage!$K$3:$K$27,syst_chauffage!$B$3:$B$27,D912,syst_chauffage!$C$3:$C$27,E912)</f>
        <v>0.759390536863586</v>
      </c>
      <c r="N912" s="0" t="str">
        <f aca="false">A912</f>
        <v>Enseignement Recherche</v>
      </c>
      <c r="O912" s="0" t="str">
        <f aca="false">B912</f>
        <v>Enseignement supérieur et recherche</v>
      </c>
      <c r="P912" s="0" t="str">
        <f aca="false">C912</f>
        <v>R&amp;D en sciences humaines et sociales</v>
      </c>
      <c r="Q912" s="0" t="str">
        <f aca="false">D912</f>
        <v>Chaudière condensation fioul</v>
      </c>
      <c r="R912" s="0" t="str">
        <f aca="false">E912</f>
        <v>Fioul</v>
      </c>
      <c r="S912" s="0" t="str">
        <f aca="false">F912</f>
        <v>0411872303</v>
      </c>
      <c r="T912" s="0" t="str">
        <f aca="false">G912</f>
        <v>1</v>
      </c>
      <c r="U912" s="0" t="n">
        <f aca="false">L912</f>
        <v>0.759390536863586</v>
      </c>
      <c r="V912" s="0" t="n">
        <f aca="false">K912</f>
        <v>33.0457243207292</v>
      </c>
      <c r="W912" s="0" t="n">
        <f aca="false">J912</f>
        <v>608</v>
      </c>
    </row>
    <row r="913" customFormat="false" ht="12.8" hidden="false" customHeight="false" outlineLevel="0" collapsed="false">
      <c r="A913" s="0" t="s">
        <v>75</v>
      </c>
      <c r="B913" s="0" t="s">
        <v>1060</v>
      </c>
      <c r="C913" s="0" t="s">
        <v>1074</v>
      </c>
      <c r="D913" s="0" t="s">
        <v>18</v>
      </c>
      <c r="E913" s="0" t="s">
        <v>14</v>
      </c>
      <c r="F913" s="0" t="s">
        <v>1084</v>
      </c>
      <c r="G913" s="0" t="s">
        <v>15</v>
      </c>
      <c r="H913" s="0" t="n">
        <v>0.985731096462153</v>
      </c>
      <c r="I913" s="0" t="n">
        <v>9.86270623005846</v>
      </c>
      <c r="J913" s="0" t="n">
        <v>608</v>
      </c>
      <c r="K913" s="0" t="n">
        <f aca="false">I913*SUMIFS(syst_chauffage!$H$3:$H$27,syst_chauffage!$B$3:$B$27,D913,syst_chauffage!$C$3:$C$27,E913)</f>
        <v>26.8751734565794</v>
      </c>
      <c r="L913" s="12" t="n">
        <f aca="false">H913*SUMIFS(syst_chauffage!$K$3:$K$27,syst_chauffage!$B$3:$B$27,D913,syst_chauffage!$C$3:$C$27,E913)</f>
        <v>0.957585408348724</v>
      </c>
      <c r="N913" s="0" t="str">
        <f aca="false">A913</f>
        <v>Enseignement Recherche</v>
      </c>
      <c r="O913" s="0" t="str">
        <f aca="false">B913</f>
        <v>Enseignement supérieur et recherche</v>
      </c>
      <c r="P913" s="0" t="str">
        <f aca="false">C913</f>
        <v>R&amp;D en sciences humaines et sociales</v>
      </c>
      <c r="Q913" s="0" t="str">
        <f aca="false">D913</f>
        <v>Chaudière condensation gaz</v>
      </c>
      <c r="R913" s="0" t="str">
        <f aca="false">E913</f>
        <v>Gaz</v>
      </c>
      <c r="S913" s="0" t="str">
        <f aca="false">F913</f>
        <v>0411872404</v>
      </c>
      <c r="T913" s="0" t="str">
        <f aca="false">G913</f>
        <v>1</v>
      </c>
      <c r="U913" s="0" t="n">
        <f aca="false">L913</f>
        <v>0.957585408348724</v>
      </c>
      <c r="V913" s="0" t="n">
        <f aca="false">K913</f>
        <v>26.8751734565794</v>
      </c>
      <c r="W913" s="0" t="n">
        <f aca="false">J913</f>
        <v>608</v>
      </c>
    </row>
    <row r="914" customFormat="false" ht="12.8" hidden="false" customHeight="false" outlineLevel="0" collapsed="false">
      <c r="A914" s="0" t="s">
        <v>75</v>
      </c>
      <c r="B914" s="0" t="s">
        <v>1060</v>
      </c>
      <c r="C914" s="0" t="s">
        <v>1074</v>
      </c>
      <c r="D914" s="0" t="s">
        <v>32</v>
      </c>
      <c r="E914" s="0" t="s">
        <v>30</v>
      </c>
      <c r="F914" s="0" t="s">
        <v>1085</v>
      </c>
      <c r="G914" s="0" t="s">
        <v>15</v>
      </c>
      <c r="H914" s="0" t="n">
        <v>1</v>
      </c>
      <c r="I914" s="0" t="n">
        <v>12</v>
      </c>
      <c r="J914" s="0" t="n">
        <v>0</v>
      </c>
      <c r="K914" s="0" t="n">
        <f aca="false">I914*SUMIFS(syst_chauffage!$H$3:$H$27,syst_chauffage!$B$3:$B$27,D914,syst_chauffage!$C$3:$C$27,E914)</f>
        <v>12</v>
      </c>
      <c r="L914" s="12" t="n">
        <f aca="false">H914*SUMIFS(syst_chauffage!$K$3:$K$27,syst_chauffage!$B$3:$B$27,D914,syst_chauffage!$C$3:$C$27,E914)</f>
        <v>1</v>
      </c>
      <c r="N914" s="0" t="str">
        <f aca="false">A914</f>
        <v>Enseignement Recherche</v>
      </c>
      <c r="O914" s="0" t="str">
        <f aca="false">B914</f>
        <v>Enseignement supérieur et recherche</v>
      </c>
      <c r="P914" s="0" t="str">
        <f aca="false">C914</f>
        <v>R&amp;D en sciences humaines et sociales</v>
      </c>
      <c r="Q914" s="0" t="str">
        <f aca="false">D914</f>
        <v>Electrique direct performant</v>
      </c>
      <c r="R914" s="0" t="str">
        <f aca="false">E914</f>
        <v>Electricité</v>
      </c>
      <c r="S914" s="0" t="str">
        <f aca="false">F914</f>
        <v>0411872602</v>
      </c>
      <c r="T914" s="0" t="str">
        <f aca="false">G914</f>
        <v>1</v>
      </c>
      <c r="U914" s="0" t="n">
        <f aca="false">L914</f>
        <v>1</v>
      </c>
      <c r="V914" s="0" t="n">
        <f aca="false">K914</f>
        <v>12</v>
      </c>
      <c r="W914" s="0" t="n">
        <f aca="false">J914</f>
        <v>0</v>
      </c>
    </row>
    <row r="915" customFormat="false" ht="12.8" hidden="false" customHeight="false" outlineLevel="0" collapsed="false">
      <c r="A915" s="0" t="s">
        <v>75</v>
      </c>
      <c r="B915" s="0" t="s">
        <v>1060</v>
      </c>
      <c r="C915" s="0" t="s">
        <v>1074</v>
      </c>
      <c r="D915" s="0" t="s">
        <v>38</v>
      </c>
      <c r="E915" s="0" t="s">
        <v>30</v>
      </c>
      <c r="F915" s="0" t="s">
        <v>1086</v>
      </c>
      <c r="G915" s="0" t="s">
        <v>15</v>
      </c>
      <c r="H915" s="0" t="n">
        <v>3.19940372093023</v>
      </c>
      <c r="I915" s="0" t="n">
        <v>54.7540749448218</v>
      </c>
      <c r="J915" s="0" t="n">
        <v>648</v>
      </c>
      <c r="K915" s="0" t="n">
        <f aca="false">I915*SUMIFS(syst_chauffage!$H$3:$H$27,syst_chauffage!$B$3:$B$27,D915,syst_chauffage!$C$3:$C$27,E915)</f>
        <v>55.3450795877853</v>
      </c>
      <c r="L915" s="12" t="n">
        <f aca="false">H915*SUMIFS(syst_chauffage!$K$3:$K$27,syst_chauffage!$B$3:$B$27,D915,syst_chauffage!$C$3:$C$27,E915)</f>
        <v>2.86223673349977</v>
      </c>
      <c r="N915" s="0" t="str">
        <f aca="false">A915</f>
        <v>Enseignement Recherche</v>
      </c>
      <c r="O915" s="0" t="str">
        <f aca="false">B915</f>
        <v>Enseignement supérieur et recherche</v>
      </c>
      <c r="P915" s="0" t="str">
        <f aca="false">C915</f>
        <v>R&amp;D en sciences humaines et sociales</v>
      </c>
      <c r="Q915" s="0" t="str">
        <f aca="false">D915</f>
        <v>PAC performant</v>
      </c>
      <c r="R915" s="0" t="str">
        <f aca="false">E915</f>
        <v>Electricité</v>
      </c>
      <c r="S915" s="0" t="str">
        <f aca="false">F915</f>
        <v>0411872902</v>
      </c>
      <c r="T915" s="0" t="str">
        <f aca="false">G915</f>
        <v>1</v>
      </c>
      <c r="U915" s="0" t="n">
        <f aca="false">L915</f>
        <v>2.86223673349977</v>
      </c>
      <c r="V915" s="0" t="n">
        <f aca="false">K915</f>
        <v>55.3450795877853</v>
      </c>
      <c r="W915" s="0" t="n">
        <f aca="false">J915</f>
        <v>648</v>
      </c>
    </row>
    <row r="916" customFormat="false" ht="12.8" hidden="false" customHeight="false" outlineLevel="0" collapsed="false">
      <c r="A916" s="0" t="s">
        <v>75</v>
      </c>
      <c r="B916" s="0" t="s">
        <v>1060</v>
      </c>
      <c r="C916" s="0" t="s">
        <v>1087</v>
      </c>
      <c r="D916" s="0" t="s">
        <v>19</v>
      </c>
      <c r="E916" s="0" t="s">
        <v>57</v>
      </c>
      <c r="F916" s="0" t="s">
        <v>1088</v>
      </c>
      <c r="G916" s="0" t="s">
        <v>15</v>
      </c>
      <c r="H916" s="0" t="n">
        <v>0.799042947413251</v>
      </c>
      <c r="I916" s="0" t="n">
        <v>16.9345219611318</v>
      </c>
      <c r="J916" s="0" t="n">
        <v>0</v>
      </c>
      <c r="K916" s="0" t="n">
        <f aca="false">I916*SUMIFS(syst_chauffage!$H$3:$H$27,syst_chauffage!$B$3:$B$27,D916,syst_chauffage!$C$3:$C$27,E916)</f>
        <v>23.5809268112314</v>
      </c>
      <c r="L916" s="12" t="n">
        <f aca="false">H916*SUMIFS(syst_chauffage!$K$3:$K$27,syst_chauffage!$B$3:$B$27,D916,syst_chauffage!$C$3:$C$27,E916)</f>
        <v>0.799042947413251</v>
      </c>
      <c r="N916" s="0" t="str">
        <f aca="false">A916</f>
        <v>Enseignement Recherche</v>
      </c>
      <c r="O916" s="0" t="str">
        <f aca="false">B916</f>
        <v>Enseignement supérieur et recherche</v>
      </c>
      <c r="P916" s="0" t="str">
        <f aca="false">C916</f>
        <v>R&amp;D sciences physiques et naturelles</v>
      </c>
      <c r="Q916" s="0" t="str">
        <f aca="false">D916</f>
        <v>Autre système centralisé</v>
      </c>
      <c r="R916" s="0" t="str">
        <f aca="false">E916</f>
        <v>Autres</v>
      </c>
      <c r="S916" s="0" t="str">
        <f aca="false">F916</f>
        <v>0411880101</v>
      </c>
      <c r="T916" s="0" t="str">
        <f aca="false">G916</f>
        <v>1</v>
      </c>
      <c r="U916" s="0" t="n">
        <f aca="false">L916</f>
        <v>0.799042947413251</v>
      </c>
      <c r="V916" s="0" t="n">
        <f aca="false">K916</f>
        <v>23.5809268112314</v>
      </c>
      <c r="W916" s="0" t="n">
        <f aca="false">J916</f>
        <v>0</v>
      </c>
    </row>
    <row r="917" customFormat="false" ht="12.8" hidden="false" customHeight="false" outlineLevel="0" collapsed="false">
      <c r="A917" s="0" t="s">
        <v>75</v>
      </c>
      <c r="B917" s="0" t="s">
        <v>1060</v>
      </c>
      <c r="C917" s="0" t="s">
        <v>1087</v>
      </c>
      <c r="D917" s="0" t="s">
        <v>19</v>
      </c>
      <c r="E917" s="0" t="s">
        <v>58</v>
      </c>
      <c r="F917" s="0" t="s">
        <v>1089</v>
      </c>
      <c r="G917" s="0" t="s">
        <v>15</v>
      </c>
      <c r="H917" s="0" t="n">
        <v>0.8738224927927</v>
      </c>
      <c r="I917" s="0" t="n">
        <v>17.7859964649052</v>
      </c>
      <c r="J917" s="0" t="n">
        <v>680</v>
      </c>
      <c r="K917" s="0" t="n">
        <f aca="false">I917*SUMIFS(syst_chauffage!$H$3:$H$27,syst_chauffage!$B$3:$B$27,D917,syst_chauffage!$C$3:$C$27,E917)</f>
        <v>29.2570675951428</v>
      </c>
      <c r="L917" s="12" t="n">
        <f aca="false">H917*SUMIFS(syst_chauffage!$K$3:$K$27,syst_chauffage!$B$3:$B$27,D917,syst_chauffage!$C$3:$C$27,E917)</f>
        <v>0.8738224927927</v>
      </c>
      <c r="N917" s="0" t="str">
        <f aca="false">A917</f>
        <v>Enseignement Recherche</v>
      </c>
      <c r="O917" s="0" t="str">
        <f aca="false">B917</f>
        <v>Enseignement supérieur et recherche</v>
      </c>
      <c r="P917" s="0" t="str">
        <f aca="false">C917</f>
        <v>R&amp;D sciences physiques et naturelles</v>
      </c>
      <c r="Q917" s="0" t="str">
        <f aca="false">D917</f>
        <v>Autre système centralisé</v>
      </c>
      <c r="R917" s="0" t="str">
        <f aca="false">E917</f>
        <v>Urbain</v>
      </c>
      <c r="S917" s="0" t="str">
        <f aca="false">F917</f>
        <v>0411880106</v>
      </c>
      <c r="T917" s="0" t="str">
        <f aca="false">G917</f>
        <v>1</v>
      </c>
      <c r="U917" s="0" t="n">
        <f aca="false">L917</f>
        <v>0.8738224927927</v>
      </c>
      <c r="V917" s="0" t="n">
        <f aca="false">K917</f>
        <v>29.2570675951428</v>
      </c>
      <c r="W917" s="0" t="n">
        <f aca="false">J917</f>
        <v>680</v>
      </c>
    </row>
    <row r="918" customFormat="false" ht="12.8" hidden="false" customHeight="false" outlineLevel="0" collapsed="false">
      <c r="A918" s="0" t="s">
        <v>75</v>
      </c>
      <c r="B918" s="0" t="s">
        <v>1060</v>
      </c>
      <c r="C918" s="0" t="s">
        <v>1087</v>
      </c>
      <c r="D918" s="0" t="s">
        <v>22</v>
      </c>
      <c r="E918" s="0" t="s">
        <v>23</v>
      </c>
      <c r="F918" s="0" t="s">
        <v>1090</v>
      </c>
      <c r="G918" s="0" t="s">
        <v>15</v>
      </c>
      <c r="H918" s="0" t="n">
        <v>0.719193480753438</v>
      </c>
      <c r="I918" s="0" t="n">
        <v>10.6376150883818</v>
      </c>
      <c r="J918" s="0" t="n">
        <v>0</v>
      </c>
      <c r="K918" s="0" t="n">
        <f aca="false">I918*SUMIFS(syst_chauffage!$H$3:$H$27,syst_chauffage!$B$3:$B$27,D918,syst_chauffage!$C$3:$C$27,E918)</f>
        <v>18.7330796044774</v>
      </c>
      <c r="L918" s="12" t="n">
        <f aca="false">H918*SUMIFS(syst_chauffage!$K$3:$K$27,syst_chauffage!$B$3:$B$27,D918,syst_chauffage!$C$3:$C$27,E918)</f>
        <v>0.719193480753438</v>
      </c>
      <c r="N918" s="0" t="str">
        <f aca="false">A918</f>
        <v>Enseignement Recherche</v>
      </c>
      <c r="O918" s="0" t="str">
        <f aca="false">B918</f>
        <v>Enseignement supérieur et recherche</v>
      </c>
      <c r="P918" s="0" t="str">
        <f aca="false">C918</f>
        <v>R&amp;D sciences physiques et naturelles</v>
      </c>
      <c r="Q918" s="0" t="str">
        <f aca="false">D918</f>
        <v>Chaudière fioul</v>
      </c>
      <c r="R918" s="0" t="str">
        <f aca="false">E918</f>
        <v>Fioul</v>
      </c>
      <c r="S918" s="0" t="str">
        <f aca="false">F918</f>
        <v>0411880303</v>
      </c>
      <c r="T918" s="0" t="str">
        <f aca="false">G918</f>
        <v>1</v>
      </c>
      <c r="U918" s="0" t="n">
        <f aca="false">L918</f>
        <v>0.719193480753438</v>
      </c>
      <c r="V918" s="0" t="n">
        <f aca="false">K918</f>
        <v>18.7330796044774</v>
      </c>
      <c r="W918" s="0" t="n">
        <f aca="false">J918</f>
        <v>0</v>
      </c>
    </row>
    <row r="919" customFormat="false" ht="12.8" hidden="false" customHeight="false" outlineLevel="0" collapsed="false">
      <c r="A919" s="0" t="s">
        <v>75</v>
      </c>
      <c r="B919" s="0" t="s">
        <v>1060</v>
      </c>
      <c r="C919" s="0" t="s">
        <v>1087</v>
      </c>
      <c r="D919" s="0" t="s">
        <v>13</v>
      </c>
      <c r="E919" s="0" t="s">
        <v>14</v>
      </c>
      <c r="F919" s="0" t="s">
        <v>1091</v>
      </c>
      <c r="G919" s="0" t="s">
        <v>15</v>
      </c>
      <c r="H919" s="0" t="n">
        <v>0.778581143295015</v>
      </c>
      <c r="I919" s="0" t="n">
        <v>8.6755408872532</v>
      </c>
      <c r="J919" s="0" t="n">
        <v>264</v>
      </c>
      <c r="K919" s="0" t="n">
        <f aca="false">I919*SUMIFS(syst_chauffage!$H$3:$H$27,syst_chauffage!$B$3:$B$27,D919,syst_chauffage!$C$3:$C$27,E919)</f>
        <v>17.5210506890545</v>
      </c>
      <c r="L919" s="12" t="n">
        <f aca="false">H919*SUMIFS(syst_chauffage!$K$3:$K$27,syst_chauffage!$B$3:$B$27,D919,syst_chauffage!$C$3:$C$27,E919)</f>
        <v>0.778581143295015</v>
      </c>
      <c r="N919" s="0" t="str">
        <f aca="false">A919</f>
        <v>Enseignement Recherche</v>
      </c>
      <c r="O919" s="0" t="str">
        <f aca="false">B919</f>
        <v>Enseignement supérieur et recherche</v>
      </c>
      <c r="P919" s="0" t="str">
        <f aca="false">C919</f>
        <v>R&amp;D sciences physiques et naturelles</v>
      </c>
      <c r="Q919" s="0" t="str">
        <f aca="false">D919</f>
        <v>Chaudière gaz</v>
      </c>
      <c r="R919" s="0" t="str">
        <f aca="false">E919</f>
        <v>Gaz</v>
      </c>
      <c r="S919" s="0" t="str">
        <f aca="false">F919</f>
        <v>0411880404</v>
      </c>
      <c r="T919" s="0" t="str">
        <f aca="false">G919</f>
        <v>1</v>
      </c>
      <c r="U919" s="0" t="n">
        <f aca="false">L919</f>
        <v>0.778581143295015</v>
      </c>
      <c r="V919" s="0" t="n">
        <f aca="false">K919</f>
        <v>17.5210506890545</v>
      </c>
      <c r="W919" s="0" t="n">
        <f aca="false">J919</f>
        <v>264</v>
      </c>
    </row>
    <row r="920" customFormat="false" ht="12.8" hidden="false" customHeight="false" outlineLevel="0" collapsed="false">
      <c r="A920" s="0" t="s">
        <v>75</v>
      </c>
      <c r="B920" s="0" t="s">
        <v>1060</v>
      </c>
      <c r="C920" s="0" t="s">
        <v>1087</v>
      </c>
      <c r="D920" s="0" t="s">
        <v>29</v>
      </c>
      <c r="E920" s="0" t="s">
        <v>30</v>
      </c>
      <c r="F920" s="0" t="s">
        <v>1092</v>
      </c>
      <c r="G920" s="0" t="s">
        <v>15</v>
      </c>
      <c r="H920" s="0" t="n">
        <v>0.92</v>
      </c>
      <c r="I920" s="0" t="n">
        <v>10.4</v>
      </c>
      <c r="J920" s="0" t="n">
        <v>0</v>
      </c>
      <c r="K920" s="0" t="n">
        <f aca="false">I920*SUMIFS(syst_chauffage!$H$3:$H$27,syst_chauffage!$B$3:$B$27,D920,syst_chauffage!$C$3:$C$27,E920)</f>
        <v>3</v>
      </c>
      <c r="L920" s="12" t="n">
        <f aca="false">H920*SUMIFS(syst_chauffage!$K$3:$K$27,syst_chauffage!$B$3:$B$27,D920,syst_chauffage!$C$3:$C$27,E920)</f>
        <v>0.92</v>
      </c>
      <c r="N920" s="0" t="str">
        <f aca="false">A920</f>
        <v>Enseignement Recherche</v>
      </c>
      <c r="O920" s="0" t="str">
        <f aca="false">B920</f>
        <v>Enseignement supérieur et recherche</v>
      </c>
      <c r="P920" s="0" t="str">
        <f aca="false">C920</f>
        <v>R&amp;D sciences physiques et naturelles</v>
      </c>
      <c r="Q920" s="0" t="str">
        <f aca="false">D920</f>
        <v>Electrique direct</v>
      </c>
      <c r="R920" s="0" t="str">
        <f aca="false">E920</f>
        <v>Electricité</v>
      </c>
      <c r="S920" s="0" t="str">
        <f aca="false">F920</f>
        <v>0411880602</v>
      </c>
      <c r="T920" s="0" t="str">
        <f aca="false">G920</f>
        <v>1</v>
      </c>
      <c r="U920" s="0" t="n">
        <f aca="false">L920</f>
        <v>0.92</v>
      </c>
      <c r="V920" s="0" t="n">
        <f aca="false">K920</f>
        <v>3</v>
      </c>
      <c r="W920" s="0" t="n">
        <f aca="false">J920</f>
        <v>0</v>
      </c>
    </row>
    <row r="921" customFormat="false" ht="12.8" hidden="false" customHeight="false" outlineLevel="0" collapsed="false">
      <c r="A921" s="0" t="s">
        <v>75</v>
      </c>
      <c r="B921" s="0" t="s">
        <v>1060</v>
      </c>
      <c r="C921" s="0" t="s">
        <v>1087</v>
      </c>
      <c r="D921" s="0" t="s">
        <v>36</v>
      </c>
      <c r="E921" s="0" t="s">
        <v>30</v>
      </c>
      <c r="F921" s="0" t="s">
        <v>1093</v>
      </c>
      <c r="G921" s="0" t="s">
        <v>15</v>
      </c>
      <c r="H921" s="0" t="n">
        <v>2.82170260465116</v>
      </c>
      <c r="I921" s="0" t="n">
        <v>43.8283387287222</v>
      </c>
      <c r="J921" s="0" t="n">
        <v>603</v>
      </c>
      <c r="K921" s="0" t="n">
        <f aca="false">I921*SUMIFS(syst_chauffage!$H$3:$H$27,syst_chauffage!$B$3:$B$27,D921,syst_chauffage!$C$3:$C$27,E921)</f>
        <v>27.1147568723191</v>
      </c>
      <c r="L921" s="12" t="n">
        <f aca="false">H921*SUMIFS(syst_chauffage!$K$3:$K$27,syst_chauffage!$B$3:$B$27,D921,syst_chauffage!$C$3:$C$27,E921)</f>
        <v>2.37076779992539</v>
      </c>
      <c r="N921" s="0" t="str">
        <f aca="false">A921</f>
        <v>Enseignement Recherche</v>
      </c>
      <c r="O921" s="0" t="str">
        <f aca="false">B921</f>
        <v>Enseignement supérieur et recherche</v>
      </c>
      <c r="P921" s="0" t="str">
        <f aca="false">C921</f>
        <v>R&amp;D sciences physiques et naturelles</v>
      </c>
      <c r="Q921" s="0" t="str">
        <f aca="false">D921</f>
        <v>PAC</v>
      </c>
      <c r="R921" s="0" t="str">
        <f aca="false">E921</f>
        <v>Electricité</v>
      </c>
      <c r="S921" s="0" t="str">
        <f aca="false">F921</f>
        <v>0411880902</v>
      </c>
      <c r="T921" s="0" t="str">
        <f aca="false">G921</f>
        <v>1</v>
      </c>
      <c r="U921" s="0" t="n">
        <f aca="false">L921</f>
        <v>2.37076779992539</v>
      </c>
      <c r="V921" s="0" t="n">
        <f aca="false">K921</f>
        <v>27.1147568723191</v>
      </c>
      <c r="W921" s="0" t="n">
        <f aca="false">J921</f>
        <v>603</v>
      </c>
    </row>
    <row r="922" customFormat="false" ht="12.8" hidden="false" customHeight="false" outlineLevel="0" collapsed="false">
      <c r="A922" s="0" t="s">
        <v>75</v>
      </c>
      <c r="B922" s="0" t="s">
        <v>1060</v>
      </c>
      <c r="C922" s="0" t="s">
        <v>1087</v>
      </c>
      <c r="D922" s="0" t="s">
        <v>51</v>
      </c>
      <c r="E922" s="0" t="s">
        <v>57</v>
      </c>
      <c r="F922" s="0" t="s">
        <v>1094</v>
      </c>
      <c r="G922" s="0" t="s">
        <v>15</v>
      </c>
      <c r="H922" s="0" t="n">
        <v>0.921972631630673</v>
      </c>
      <c r="I922" s="0" t="n">
        <v>20.1601451918235</v>
      </c>
      <c r="J922" s="0" t="n">
        <v>0</v>
      </c>
      <c r="K922" s="0" t="n">
        <f aca="false">I922*SUMIFS(syst_chauffage!$H$3:$H$27,syst_chauffage!$B$3:$B$27,D922,syst_chauffage!$C$3:$C$27,E922)</f>
        <v>42.7164013636682</v>
      </c>
      <c r="L922" s="12" t="n">
        <f aca="false">H922*SUMIFS(syst_chauffage!$K$3:$K$27,syst_chauffage!$B$3:$B$27,D922,syst_chauffage!$C$3:$C$27,E922)</f>
        <v>0.921972631630673</v>
      </c>
      <c r="N922" s="0" t="str">
        <f aca="false">A922</f>
        <v>Enseignement Recherche</v>
      </c>
      <c r="O922" s="0" t="str">
        <f aca="false">B922</f>
        <v>Enseignement supérieur et recherche</v>
      </c>
      <c r="P922" s="0" t="str">
        <f aca="false">C922</f>
        <v>R&amp;D sciences physiques et naturelles</v>
      </c>
      <c r="Q922" s="0" t="str">
        <f aca="false">D922</f>
        <v>Autre système centralisé performant</v>
      </c>
      <c r="R922" s="0" t="str">
        <f aca="false">E922</f>
        <v>Autres</v>
      </c>
      <c r="S922" s="0" t="str">
        <f aca="false">F922</f>
        <v>0411882101</v>
      </c>
      <c r="T922" s="0" t="str">
        <f aca="false">G922</f>
        <v>1</v>
      </c>
      <c r="U922" s="0" t="n">
        <f aca="false">L922</f>
        <v>0.921972631630673</v>
      </c>
      <c r="V922" s="0" t="n">
        <f aca="false">K922</f>
        <v>42.7164013636682</v>
      </c>
      <c r="W922" s="0" t="n">
        <f aca="false">J922</f>
        <v>0</v>
      </c>
    </row>
    <row r="923" customFormat="false" ht="12.8" hidden="false" customHeight="false" outlineLevel="0" collapsed="false">
      <c r="A923" s="0" t="s">
        <v>75</v>
      </c>
      <c r="B923" s="0" t="s">
        <v>1060</v>
      </c>
      <c r="C923" s="0" t="s">
        <v>1087</v>
      </c>
      <c r="D923" s="0" t="s">
        <v>51</v>
      </c>
      <c r="E923" s="0" t="s">
        <v>58</v>
      </c>
      <c r="F923" s="0" t="s">
        <v>1095</v>
      </c>
      <c r="G923" s="0" t="s">
        <v>15</v>
      </c>
      <c r="H923" s="0" t="n">
        <v>1.00825672245311</v>
      </c>
      <c r="I923" s="0" t="n">
        <v>21.1738053153633</v>
      </c>
      <c r="J923" s="0" t="n">
        <v>680</v>
      </c>
      <c r="K923" s="0" t="n">
        <f aca="false">I923*SUMIFS(syst_chauffage!$H$3:$H$27,syst_chauffage!$B$3:$B$27,D923,syst_chauffage!$C$3:$C$27,E923)</f>
        <v>45.1848901034327</v>
      </c>
      <c r="L923" s="12" t="n">
        <f aca="false">H923*SUMIFS(syst_chauffage!$K$3:$K$27,syst_chauffage!$B$3:$B$27,D923,syst_chauffage!$C$3:$C$27,E923)</f>
        <v>1.00825672245311</v>
      </c>
      <c r="N923" s="0" t="str">
        <f aca="false">A923</f>
        <v>Enseignement Recherche</v>
      </c>
      <c r="O923" s="0" t="str">
        <f aca="false">B923</f>
        <v>Enseignement supérieur et recherche</v>
      </c>
      <c r="P923" s="0" t="str">
        <f aca="false">C923</f>
        <v>R&amp;D sciences physiques et naturelles</v>
      </c>
      <c r="Q923" s="0" t="str">
        <f aca="false">D923</f>
        <v>Autre système centralisé performant</v>
      </c>
      <c r="R923" s="0" t="str">
        <f aca="false">E923</f>
        <v>Urbain</v>
      </c>
      <c r="S923" s="0" t="str">
        <f aca="false">F923</f>
        <v>0411882106</v>
      </c>
      <c r="T923" s="0" t="str">
        <f aca="false">G923</f>
        <v>1</v>
      </c>
      <c r="U923" s="0" t="n">
        <f aca="false">L923</f>
        <v>1.00825672245311</v>
      </c>
      <c r="V923" s="0" t="n">
        <f aca="false">K923</f>
        <v>45.1848901034327</v>
      </c>
      <c r="W923" s="0" t="n">
        <f aca="false">J923</f>
        <v>680</v>
      </c>
    </row>
    <row r="924" customFormat="false" ht="12.8" hidden="false" customHeight="false" outlineLevel="0" collapsed="false">
      <c r="A924" s="0" t="s">
        <v>75</v>
      </c>
      <c r="B924" s="0" t="s">
        <v>1060</v>
      </c>
      <c r="C924" s="0" t="s">
        <v>1087</v>
      </c>
      <c r="D924" s="0" t="s">
        <v>27</v>
      </c>
      <c r="E924" s="0" t="s">
        <v>23</v>
      </c>
      <c r="F924" s="0" t="s">
        <v>1096</v>
      </c>
      <c r="G924" s="0" t="s">
        <v>15</v>
      </c>
      <c r="H924" s="0" t="n">
        <v>0.759604796623066</v>
      </c>
      <c r="I924" s="0" t="n">
        <v>12.6638274861688</v>
      </c>
      <c r="J924" s="0" t="n">
        <v>608</v>
      </c>
      <c r="K924" s="0" t="n">
        <f aca="false">I924*SUMIFS(syst_chauffage!$H$3:$H$27,syst_chauffage!$B$3:$B$27,D924,syst_chauffage!$C$3:$C$27,E924)</f>
        <v>32.4751590010274</v>
      </c>
      <c r="L924" s="12" t="n">
        <f aca="false">H924*SUMIFS(syst_chauffage!$K$3:$K$27,syst_chauffage!$B$3:$B$27,D924,syst_chauffage!$C$3:$C$27,E924)</f>
        <v>0.759604796623066</v>
      </c>
      <c r="N924" s="0" t="str">
        <f aca="false">A924</f>
        <v>Enseignement Recherche</v>
      </c>
      <c r="O924" s="0" t="str">
        <f aca="false">B924</f>
        <v>Enseignement supérieur et recherche</v>
      </c>
      <c r="P924" s="0" t="str">
        <f aca="false">C924</f>
        <v>R&amp;D sciences physiques et naturelles</v>
      </c>
      <c r="Q924" s="0" t="str">
        <f aca="false">D924</f>
        <v>Chaudière condensation fioul</v>
      </c>
      <c r="R924" s="0" t="str">
        <f aca="false">E924</f>
        <v>Fioul</v>
      </c>
      <c r="S924" s="0" t="str">
        <f aca="false">F924</f>
        <v>0411882303</v>
      </c>
      <c r="T924" s="0" t="str">
        <f aca="false">G924</f>
        <v>1</v>
      </c>
      <c r="U924" s="0" t="n">
        <f aca="false">L924</f>
        <v>0.759604796623066</v>
      </c>
      <c r="V924" s="0" t="n">
        <f aca="false">K924</f>
        <v>32.4751590010274</v>
      </c>
      <c r="W924" s="0" t="n">
        <f aca="false">J924</f>
        <v>608</v>
      </c>
    </row>
    <row r="925" customFormat="false" ht="12.8" hidden="false" customHeight="false" outlineLevel="0" collapsed="false">
      <c r="A925" s="0" t="s">
        <v>75</v>
      </c>
      <c r="B925" s="0" t="s">
        <v>1060</v>
      </c>
      <c r="C925" s="0" t="s">
        <v>1087</v>
      </c>
      <c r="D925" s="0" t="s">
        <v>18</v>
      </c>
      <c r="E925" s="0" t="s">
        <v>14</v>
      </c>
      <c r="F925" s="0" t="s">
        <v>1097</v>
      </c>
      <c r="G925" s="0" t="s">
        <v>15</v>
      </c>
      <c r="H925" s="0" t="n">
        <v>0.985838356140444</v>
      </c>
      <c r="I925" s="0" t="n">
        <v>10.3280248657776</v>
      </c>
      <c r="J925" s="0" t="n">
        <v>608</v>
      </c>
      <c r="K925" s="0" t="n">
        <f aca="false">I925*SUMIFS(syst_chauffage!$H$3:$H$27,syst_chauffage!$B$3:$B$27,D925,syst_chauffage!$C$3:$C$27,E925)</f>
        <v>28.1431336650482</v>
      </c>
      <c r="L925" s="12" t="n">
        <f aca="false">H925*SUMIFS(syst_chauffage!$K$3:$K$27,syst_chauffage!$B$3:$B$27,D925,syst_chauffage!$C$3:$C$27,E925)</f>
        <v>0.957689605429656</v>
      </c>
      <c r="N925" s="0" t="str">
        <f aca="false">A925</f>
        <v>Enseignement Recherche</v>
      </c>
      <c r="O925" s="0" t="str">
        <f aca="false">B925</f>
        <v>Enseignement supérieur et recherche</v>
      </c>
      <c r="P925" s="0" t="str">
        <f aca="false">C925</f>
        <v>R&amp;D sciences physiques et naturelles</v>
      </c>
      <c r="Q925" s="0" t="str">
        <f aca="false">D925</f>
        <v>Chaudière condensation gaz</v>
      </c>
      <c r="R925" s="0" t="str">
        <f aca="false">E925</f>
        <v>Gaz</v>
      </c>
      <c r="S925" s="0" t="str">
        <f aca="false">F925</f>
        <v>0411882404</v>
      </c>
      <c r="T925" s="0" t="str">
        <f aca="false">G925</f>
        <v>1</v>
      </c>
      <c r="U925" s="0" t="n">
        <f aca="false">L925</f>
        <v>0.957689605429656</v>
      </c>
      <c r="V925" s="0" t="n">
        <f aca="false">K925</f>
        <v>28.1431336650482</v>
      </c>
      <c r="W925" s="0" t="n">
        <f aca="false">J925</f>
        <v>608</v>
      </c>
    </row>
    <row r="926" customFormat="false" ht="12.8" hidden="false" customHeight="false" outlineLevel="0" collapsed="false">
      <c r="A926" s="0" t="s">
        <v>75</v>
      </c>
      <c r="B926" s="0" t="s">
        <v>1060</v>
      </c>
      <c r="C926" s="0" t="s">
        <v>1087</v>
      </c>
      <c r="D926" s="0" t="s">
        <v>32</v>
      </c>
      <c r="E926" s="0" t="s">
        <v>30</v>
      </c>
      <c r="F926" s="0" t="s">
        <v>1098</v>
      </c>
      <c r="G926" s="0" t="s">
        <v>15</v>
      </c>
      <c r="H926" s="0" t="n">
        <v>1</v>
      </c>
      <c r="I926" s="0" t="n">
        <v>12</v>
      </c>
      <c r="J926" s="0" t="n">
        <v>0</v>
      </c>
      <c r="K926" s="0" t="n">
        <f aca="false">I926*SUMIFS(syst_chauffage!$H$3:$H$27,syst_chauffage!$B$3:$B$27,D926,syst_chauffage!$C$3:$C$27,E926)</f>
        <v>12</v>
      </c>
      <c r="L926" s="12" t="n">
        <f aca="false">H926*SUMIFS(syst_chauffage!$K$3:$K$27,syst_chauffage!$B$3:$B$27,D926,syst_chauffage!$C$3:$C$27,E926)</f>
        <v>1</v>
      </c>
      <c r="N926" s="0" t="str">
        <f aca="false">A926</f>
        <v>Enseignement Recherche</v>
      </c>
      <c r="O926" s="0" t="str">
        <f aca="false">B926</f>
        <v>Enseignement supérieur et recherche</v>
      </c>
      <c r="P926" s="0" t="str">
        <f aca="false">C926</f>
        <v>R&amp;D sciences physiques et naturelles</v>
      </c>
      <c r="Q926" s="0" t="str">
        <f aca="false">D926</f>
        <v>Electrique direct performant</v>
      </c>
      <c r="R926" s="0" t="str">
        <f aca="false">E926</f>
        <v>Electricité</v>
      </c>
      <c r="S926" s="0" t="str">
        <f aca="false">F926</f>
        <v>0411882602</v>
      </c>
      <c r="T926" s="0" t="str">
        <f aca="false">G926</f>
        <v>1</v>
      </c>
      <c r="U926" s="0" t="n">
        <f aca="false">L926</f>
        <v>1</v>
      </c>
      <c r="V926" s="0" t="n">
        <f aca="false">K926</f>
        <v>12</v>
      </c>
      <c r="W926" s="0" t="n">
        <f aca="false">J926</f>
        <v>0</v>
      </c>
    </row>
    <row r="927" customFormat="false" ht="12.8" hidden="false" customHeight="false" outlineLevel="0" collapsed="false">
      <c r="A927" s="0" t="s">
        <v>75</v>
      </c>
      <c r="B927" s="0" t="s">
        <v>1060</v>
      </c>
      <c r="C927" s="0" t="s">
        <v>1087</v>
      </c>
      <c r="D927" s="0" t="s">
        <v>38</v>
      </c>
      <c r="E927" s="0" t="s">
        <v>30</v>
      </c>
      <c r="F927" s="0" t="s">
        <v>1099</v>
      </c>
      <c r="G927" s="0" t="s">
        <v>15</v>
      </c>
      <c r="H927" s="0" t="n">
        <v>3.25581069767441</v>
      </c>
      <c r="I927" s="0" t="n">
        <v>52.1765937246693</v>
      </c>
      <c r="J927" s="0" t="n">
        <v>648</v>
      </c>
      <c r="K927" s="0" t="n">
        <f aca="false">I927*SUMIFS(syst_chauffage!$H$3:$H$27,syst_chauffage!$B$3:$B$27,D927,syst_chauffage!$C$3:$C$27,E927)</f>
        <v>52.739777545716</v>
      </c>
      <c r="L927" s="12" t="n">
        <f aca="false">H927*SUMIFS(syst_chauffage!$K$3:$K$27,syst_chauffage!$B$3:$B$27,D927,syst_chauffage!$C$3:$C$27,E927)</f>
        <v>2.91269929932311</v>
      </c>
      <c r="N927" s="0" t="str">
        <f aca="false">A927</f>
        <v>Enseignement Recherche</v>
      </c>
      <c r="O927" s="0" t="str">
        <f aca="false">B927</f>
        <v>Enseignement supérieur et recherche</v>
      </c>
      <c r="P927" s="0" t="str">
        <f aca="false">C927</f>
        <v>R&amp;D sciences physiques et naturelles</v>
      </c>
      <c r="Q927" s="0" t="str">
        <f aca="false">D927</f>
        <v>PAC performant</v>
      </c>
      <c r="R927" s="0" t="str">
        <f aca="false">E927</f>
        <v>Electricité</v>
      </c>
      <c r="S927" s="0" t="str">
        <f aca="false">F927</f>
        <v>0411882902</v>
      </c>
      <c r="T927" s="0" t="str">
        <f aca="false">G927</f>
        <v>1</v>
      </c>
      <c r="U927" s="0" t="n">
        <f aca="false">L927</f>
        <v>2.91269929932311</v>
      </c>
      <c r="V927" s="0" t="n">
        <f aca="false">K927</f>
        <v>52.739777545716</v>
      </c>
      <c r="W927" s="0" t="n">
        <f aca="false">J927</f>
        <v>648</v>
      </c>
    </row>
    <row r="928" customFormat="false" ht="12.8" hidden="false" customHeight="false" outlineLevel="0" collapsed="false">
      <c r="A928" s="0" t="s">
        <v>75</v>
      </c>
      <c r="B928" s="0" t="s">
        <v>1060</v>
      </c>
      <c r="C928" s="0" t="s">
        <v>1100</v>
      </c>
      <c r="D928" s="0" t="s">
        <v>19</v>
      </c>
      <c r="E928" s="0" t="s">
        <v>57</v>
      </c>
      <c r="F928" s="0" t="s">
        <v>1101</v>
      </c>
      <c r="G928" s="0" t="s">
        <v>15</v>
      </c>
      <c r="H928" s="0" t="n">
        <v>0.808253870714118</v>
      </c>
      <c r="I928" s="0" t="n">
        <v>20.4084406835249</v>
      </c>
      <c r="J928" s="0" t="n">
        <v>0</v>
      </c>
      <c r="K928" s="0" t="n">
        <f aca="false">I928*SUMIFS(syst_chauffage!$H$3:$H$27,syst_chauffage!$B$3:$B$27,D928,syst_chauffage!$C$3:$C$27,E928)</f>
        <v>28.418277598513</v>
      </c>
      <c r="L928" s="12" t="n">
        <f aca="false">H928*SUMIFS(syst_chauffage!$K$3:$K$27,syst_chauffage!$B$3:$B$27,D928,syst_chauffage!$C$3:$C$27,E928)</f>
        <v>0.808253870714118</v>
      </c>
      <c r="N928" s="0" t="str">
        <f aca="false">A928</f>
        <v>Enseignement Recherche</v>
      </c>
      <c r="O928" s="0" t="str">
        <f aca="false">B928</f>
        <v>Enseignement supérieur et recherche</v>
      </c>
      <c r="P928" s="0" t="str">
        <f aca="false">C928</f>
        <v>université</v>
      </c>
      <c r="Q928" s="0" t="str">
        <f aca="false">D928</f>
        <v>Autre système centralisé</v>
      </c>
      <c r="R928" s="0" t="str">
        <f aca="false">E928</f>
        <v>Autres</v>
      </c>
      <c r="S928" s="0" t="str">
        <f aca="false">F928</f>
        <v>0411940101</v>
      </c>
      <c r="T928" s="0" t="str">
        <f aca="false">G928</f>
        <v>1</v>
      </c>
      <c r="U928" s="0" t="n">
        <f aca="false">L928</f>
        <v>0.808253870714118</v>
      </c>
      <c r="V928" s="0" t="n">
        <f aca="false">K928</f>
        <v>28.418277598513</v>
      </c>
      <c r="W928" s="0" t="n">
        <f aca="false">J928</f>
        <v>0</v>
      </c>
    </row>
    <row r="929" customFormat="false" ht="12.8" hidden="false" customHeight="false" outlineLevel="0" collapsed="false">
      <c r="A929" s="0" t="s">
        <v>75</v>
      </c>
      <c r="B929" s="0" t="s">
        <v>1060</v>
      </c>
      <c r="C929" s="0" t="s">
        <v>1100</v>
      </c>
      <c r="D929" s="0" t="s">
        <v>19</v>
      </c>
      <c r="E929" s="0" t="s">
        <v>58</v>
      </c>
      <c r="F929" s="0" t="s">
        <v>1102</v>
      </c>
      <c r="G929" s="0" t="s">
        <v>15</v>
      </c>
      <c r="H929" s="0" t="n">
        <v>0.785187399708502</v>
      </c>
      <c r="I929" s="0" t="n">
        <v>18.8289946288239</v>
      </c>
      <c r="J929" s="0" t="n">
        <v>680</v>
      </c>
      <c r="K929" s="0" t="n">
        <f aca="false">I929*SUMIFS(syst_chauffage!$H$3:$H$27,syst_chauffage!$B$3:$B$27,D929,syst_chauffage!$C$3:$C$27,E929)</f>
        <v>30.9727469973956</v>
      </c>
      <c r="L929" s="12" t="n">
        <f aca="false">H929*SUMIFS(syst_chauffage!$K$3:$K$27,syst_chauffage!$B$3:$B$27,D929,syst_chauffage!$C$3:$C$27,E929)</f>
        <v>0.785187399708502</v>
      </c>
      <c r="N929" s="0" t="str">
        <f aca="false">A929</f>
        <v>Enseignement Recherche</v>
      </c>
      <c r="O929" s="0" t="str">
        <f aca="false">B929</f>
        <v>Enseignement supérieur et recherche</v>
      </c>
      <c r="P929" s="0" t="str">
        <f aca="false">C929</f>
        <v>université</v>
      </c>
      <c r="Q929" s="0" t="str">
        <f aca="false">D929</f>
        <v>Autre système centralisé</v>
      </c>
      <c r="R929" s="0" t="str">
        <f aca="false">E929</f>
        <v>Urbain</v>
      </c>
      <c r="S929" s="0" t="str">
        <f aca="false">F929</f>
        <v>0411940106</v>
      </c>
      <c r="T929" s="0" t="str">
        <f aca="false">G929</f>
        <v>1</v>
      </c>
      <c r="U929" s="0" t="n">
        <f aca="false">L929</f>
        <v>0.785187399708502</v>
      </c>
      <c r="V929" s="0" t="n">
        <f aca="false">K929</f>
        <v>30.9727469973956</v>
      </c>
      <c r="W929" s="0" t="n">
        <f aca="false">J929</f>
        <v>680</v>
      </c>
    </row>
    <row r="930" customFormat="false" ht="12.8" hidden="false" customHeight="false" outlineLevel="0" collapsed="false">
      <c r="A930" s="0" t="s">
        <v>75</v>
      </c>
      <c r="B930" s="0" t="s">
        <v>1060</v>
      </c>
      <c r="C930" s="0" t="s">
        <v>1100</v>
      </c>
      <c r="D930" s="0" t="s">
        <v>22</v>
      </c>
      <c r="E930" s="0" t="s">
        <v>23</v>
      </c>
      <c r="F930" s="0" t="s">
        <v>1103</v>
      </c>
      <c r="G930" s="0" t="s">
        <v>15</v>
      </c>
      <c r="H930" s="0" t="n">
        <v>0.724986604984925</v>
      </c>
      <c r="I930" s="0" t="n">
        <v>5.76514053524366</v>
      </c>
      <c r="J930" s="0" t="n">
        <v>0</v>
      </c>
      <c r="K930" s="0" t="n">
        <f aca="false">I930*SUMIFS(syst_chauffage!$H$3:$H$27,syst_chauffage!$B$3:$B$27,D930,syst_chauffage!$C$3:$C$27,E930)</f>
        <v>10.1525422456461</v>
      </c>
      <c r="L930" s="12" t="n">
        <f aca="false">H930*SUMIFS(syst_chauffage!$K$3:$K$27,syst_chauffage!$B$3:$B$27,D930,syst_chauffage!$C$3:$C$27,E930)</f>
        <v>0.724986604984925</v>
      </c>
      <c r="N930" s="0" t="str">
        <f aca="false">A930</f>
        <v>Enseignement Recherche</v>
      </c>
      <c r="O930" s="0" t="str">
        <f aca="false">B930</f>
        <v>Enseignement supérieur et recherche</v>
      </c>
      <c r="P930" s="0" t="str">
        <f aca="false">C930</f>
        <v>université</v>
      </c>
      <c r="Q930" s="0" t="str">
        <f aca="false">D930</f>
        <v>Chaudière fioul</v>
      </c>
      <c r="R930" s="0" t="str">
        <f aca="false">E930</f>
        <v>Fioul</v>
      </c>
      <c r="S930" s="0" t="str">
        <f aca="false">F930</f>
        <v>0411940303</v>
      </c>
      <c r="T930" s="0" t="str">
        <f aca="false">G930</f>
        <v>1</v>
      </c>
      <c r="U930" s="0" t="n">
        <f aca="false">L930</f>
        <v>0.724986604984925</v>
      </c>
      <c r="V930" s="0" t="n">
        <f aca="false">K930</f>
        <v>10.1525422456461</v>
      </c>
      <c r="W930" s="0" t="n">
        <f aca="false">J930</f>
        <v>0</v>
      </c>
    </row>
    <row r="931" customFormat="false" ht="12.8" hidden="false" customHeight="false" outlineLevel="0" collapsed="false">
      <c r="A931" s="0" t="s">
        <v>75</v>
      </c>
      <c r="B931" s="0" t="s">
        <v>1060</v>
      </c>
      <c r="C931" s="0" t="s">
        <v>1100</v>
      </c>
      <c r="D931" s="0" t="s">
        <v>13</v>
      </c>
      <c r="E931" s="0" t="s">
        <v>14</v>
      </c>
      <c r="F931" s="0" t="s">
        <v>1104</v>
      </c>
      <c r="G931" s="0" t="s">
        <v>15</v>
      </c>
      <c r="H931" s="0" t="n">
        <v>0.783819334928058</v>
      </c>
      <c r="I931" s="0" t="n">
        <v>4.51665504544762</v>
      </c>
      <c r="J931" s="0" t="n">
        <v>196</v>
      </c>
      <c r="K931" s="0" t="n">
        <f aca="false">I931*SUMIFS(syst_chauffage!$H$3:$H$27,syst_chauffage!$B$3:$B$27,D931,syst_chauffage!$C$3:$C$27,E931)</f>
        <v>9.12179920822405</v>
      </c>
      <c r="L931" s="12" t="n">
        <f aca="false">H931*SUMIFS(syst_chauffage!$K$3:$K$27,syst_chauffage!$B$3:$B$27,D931,syst_chauffage!$C$3:$C$27,E931)</f>
        <v>0.783819334928058</v>
      </c>
      <c r="N931" s="0" t="str">
        <f aca="false">A931</f>
        <v>Enseignement Recherche</v>
      </c>
      <c r="O931" s="0" t="str">
        <f aca="false">B931</f>
        <v>Enseignement supérieur et recherche</v>
      </c>
      <c r="P931" s="0" t="str">
        <f aca="false">C931</f>
        <v>université</v>
      </c>
      <c r="Q931" s="0" t="str">
        <f aca="false">D931</f>
        <v>Chaudière gaz</v>
      </c>
      <c r="R931" s="0" t="str">
        <f aca="false">E931</f>
        <v>Gaz</v>
      </c>
      <c r="S931" s="0" t="str">
        <f aca="false">F931</f>
        <v>0411940404</v>
      </c>
      <c r="T931" s="0" t="str">
        <f aca="false">G931</f>
        <v>1</v>
      </c>
      <c r="U931" s="0" t="n">
        <f aca="false">L931</f>
        <v>0.783819334928058</v>
      </c>
      <c r="V931" s="0" t="n">
        <f aca="false">K931</f>
        <v>9.12179920822405</v>
      </c>
      <c r="W931" s="0" t="n">
        <f aca="false">J931</f>
        <v>196</v>
      </c>
    </row>
    <row r="932" customFormat="false" ht="12.8" hidden="false" customHeight="false" outlineLevel="0" collapsed="false">
      <c r="A932" s="0" t="s">
        <v>75</v>
      </c>
      <c r="B932" s="0" t="s">
        <v>1060</v>
      </c>
      <c r="C932" s="0" t="s">
        <v>1100</v>
      </c>
      <c r="D932" s="0" t="s">
        <v>29</v>
      </c>
      <c r="E932" s="0" t="s">
        <v>30</v>
      </c>
      <c r="F932" s="0" t="s">
        <v>1105</v>
      </c>
      <c r="G932" s="0" t="s">
        <v>15</v>
      </c>
      <c r="H932" s="0" t="n">
        <v>0.92</v>
      </c>
      <c r="I932" s="0" t="n">
        <v>10.4</v>
      </c>
      <c r="J932" s="0" t="n">
        <v>0</v>
      </c>
      <c r="K932" s="0" t="n">
        <f aca="false">I932*SUMIFS(syst_chauffage!$H$3:$H$27,syst_chauffage!$B$3:$B$27,D932,syst_chauffage!$C$3:$C$27,E932)</f>
        <v>3</v>
      </c>
      <c r="L932" s="12" t="n">
        <f aca="false">H932*SUMIFS(syst_chauffage!$K$3:$K$27,syst_chauffage!$B$3:$B$27,D932,syst_chauffage!$C$3:$C$27,E932)</f>
        <v>0.92</v>
      </c>
      <c r="N932" s="0" t="str">
        <f aca="false">A932</f>
        <v>Enseignement Recherche</v>
      </c>
      <c r="O932" s="0" t="str">
        <f aca="false">B932</f>
        <v>Enseignement supérieur et recherche</v>
      </c>
      <c r="P932" s="0" t="str">
        <f aca="false">C932</f>
        <v>université</v>
      </c>
      <c r="Q932" s="0" t="str">
        <f aca="false">D932</f>
        <v>Electrique direct</v>
      </c>
      <c r="R932" s="0" t="str">
        <f aca="false">E932</f>
        <v>Electricité</v>
      </c>
      <c r="S932" s="0" t="str">
        <f aca="false">F932</f>
        <v>0411940602</v>
      </c>
      <c r="T932" s="0" t="str">
        <f aca="false">G932</f>
        <v>1</v>
      </c>
      <c r="U932" s="0" t="n">
        <f aca="false">L932</f>
        <v>0.92</v>
      </c>
      <c r="V932" s="0" t="n">
        <f aca="false">K932</f>
        <v>3</v>
      </c>
      <c r="W932" s="0" t="n">
        <f aca="false">J932</f>
        <v>0</v>
      </c>
    </row>
    <row r="933" customFormat="false" ht="12.8" hidden="false" customHeight="false" outlineLevel="0" collapsed="false">
      <c r="A933" s="0" t="s">
        <v>75</v>
      </c>
      <c r="B933" s="0" t="s">
        <v>1060</v>
      </c>
      <c r="C933" s="0" t="s">
        <v>1100</v>
      </c>
      <c r="D933" s="0" t="s">
        <v>36</v>
      </c>
      <c r="E933" s="0" t="s">
        <v>30</v>
      </c>
      <c r="F933" s="0" t="s">
        <v>1106</v>
      </c>
      <c r="G933" s="0" t="s">
        <v>15</v>
      </c>
      <c r="H933" s="0" t="n">
        <v>2.8138808372093</v>
      </c>
      <c r="I933" s="0" t="n">
        <v>67.0060323763673</v>
      </c>
      <c r="J933" s="0" t="n">
        <v>522</v>
      </c>
      <c r="K933" s="0" t="n">
        <f aca="false">I933*SUMIFS(syst_chauffage!$H$3:$H$27,syst_chauffage!$B$3:$B$27,D933,syst_chauffage!$C$3:$C$27,E933)</f>
        <v>41.4538248439998</v>
      </c>
      <c r="L933" s="12" t="n">
        <f aca="false">H933*SUMIFS(syst_chauffage!$K$3:$K$27,syst_chauffage!$B$3:$B$27,D933,syst_chauffage!$C$3:$C$27,E933)</f>
        <v>2.36419602501222</v>
      </c>
      <c r="N933" s="0" t="str">
        <f aca="false">A933</f>
        <v>Enseignement Recherche</v>
      </c>
      <c r="O933" s="0" t="str">
        <f aca="false">B933</f>
        <v>Enseignement supérieur et recherche</v>
      </c>
      <c r="P933" s="0" t="str">
        <f aca="false">C933</f>
        <v>université</v>
      </c>
      <c r="Q933" s="0" t="str">
        <f aca="false">D933</f>
        <v>PAC</v>
      </c>
      <c r="R933" s="0" t="str">
        <f aca="false">E933</f>
        <v>Electricité</v>
      </c>
      <c r="S933" s="0" t="str">
        <f aca="false">F933</f>
        <v>0411940902</v>
      </c>
      <c r="T933" s="0" t="str">
        <f aca="false">G933</f>
        <v>1</v>
      </c>
      <c r="U933" s="0" t="n">
        <f aca="false">L933</f>
        <v>2.36419602501222</v>
      </c>
      <c r="V933" s="0" t="n">
        <f aca="false">K933</f>
        <v>41.4538248439998</v>
      </c>
      <c r="W933" s="0" t="n">
        <f aca="false">J933</f>
        <v>522</v>
      </c>
    </row>
    <row r="934" customFormat="false" ht="12.8" hidden="false" customHeight="false" outlineLevel="0" collapsed="false">
      <c r="A934" s="0" t="s">
        <v>75</v>
      </c>
      <c r="B934" s="0" t="s">
        <v>1060</v>
      </c>
      <c r="C934" s="0" t="s">
        <v>1100</v>
      </c>
      <c r="D934" s="0" t="s">
        <v>51</v>
      </c>
      <c r="E934" s="0" t="s">
        <v>57</v>
      </c>
      <c r="F934" s="0" t="s">
        <v>1107</v>
      </c>
      <c r="G934" s="0" t="s">
        <v>15</v>
      </c>
      <c r="H934" s="0" t="n">
        <v>0.932600620054751</v>
      </c>
      <c r="I934" s="0" t="n">
        <v>24.295762718482</v>
      </c>
      <c r="J934" s="0" t="n">
        <v>0</v>
      </c>
      <c r="K934" s="0" t="n">
        <f aca="false">I934*SUMIFS(syst_chauffage!$H$3:$H$27,syst_chauffage!$B$3:$B$27,D934,syst_chauffage!$C$3:$C$27,E934)</f>
        <v>51.4791705041908</v>
      </c>
      <c r="L934" s="12" t="n">
        <f aca="false">H934*SUMIFS(syst_chauffage!$K$3:$K$27,syst_chauffage!$B$3:$B$27,D934,syst_chauffage!$C$3:$C$27,E934)</f>
        <v>0.932600620054751</v>
      </c>
      <c r="N934" s="0" t="str">
        <f aca="false">A934</f>
        <v>Enseignement Recherche</v>
      </c>
      <c r="O934" s="0" t="str">
        <f aca="false">B934</f>
        <v>Enseignement supérieur et recherche</v>
      </c>
      <c r="P934" s="0" t="str">
        <f aca="false">C934</f>
        <v>université</v>
      </c>
      <c r="Q934" s="0" t="str">
        <f aca="false">D934</f>
        <v>Autre système centralisé performant</v>
      </c>
      <c r="R934" s="0" t="str">
        <f aca="false">E934</f>
        <v>Autres</v>
      </c>
      <c r="S934" s="0" t="str">
        <f aca="false">F934</f>
        <v>0411942101</v>
      </c>
      <c r="T934" s="0" t="str">
        <f aca="false">G934</f>
        <v>1</v>
      </c>
      <c r="U934" s="0" t="n">
        <f aca="false">L934</f>
        <v>0.932600620054751</v>
      </c>
      <c r="V934" s="0" t="n">
        <f aca="false">K934</f>
        <v>51.4791705041908</v>
      </c>
      <c r="W934" s="0" t="n">
        <f aca="false">J934</f>
        <v>0</v>
      </c>
    </row>
    <row r="935" customFormat="false" ht="12.8" hidden="false" customHeight="false" outlineLevel="0" collapsed="false">
      <c r="A935" s="0" t="s">
        <v>75</v>
      </c>
      <c r="B935" s="0" t="s">
        <v>1060</v>
      </c>
      <c r="C935" s="0" t="s">
        <v>1100</v>
      </c>
      <c r="D935" s="0" t="s">
        <v>51</v>
      </c>
      <c r="E935" s="0" t="s">
        <v>58</v>
      </c>
      <c r="F935" s="0" t="s">
        <v>1108</v>
      </c>
      <c r="G935" s="0" t="s">
        <v>15</v>
      </c>
      <c r="H935" s="0" t="n">
        <v>0.905985461202116</v>
      </c>
      <c r="I935" s="0" t="n">
        <v>22.4154697962189</v>
      </c>
      <c r="J935" s="0" t="n">
        <v>680</v>
      </c>
      <c r="K935" s="0" t="n">
        <f aca="false">I935*SUMIFS(syst_chauffage!$H$3:$H$27,syst_chauffage!$B$3:$B$27,D935,syst_chauffage!$C$3:$C$27,E935)</f>
        <v>47.8346014933871</v>
      </c>
      <c r="L935" s="12" t="n">
        <f aca="false">H935*SUMIFS(syst_chauffage!$K$3:$K$27,syst_chauffage!$B$3:$B$27,D935,syst_chauffage!$C$3:$C$27,E935)</f>
        <v>0.905985461202116</v>
      </c>
      <c r="N935" s="0" t="str">
        <f aca="false">A935</f>
        <v>Enseignement Recherche</v>
      </c>
      <c r="O935" s="0" t="str">
        <f aca="false">B935</f>
        <v>Enseignement supérieur et recherche</v>
      </c>
      <c r="P935" s="0" t="str">
        <f aca="false">C935</f>
        <v>université</v>
      </c>
      <c r="Q935" s="0" t="str">
        <f aca="false">D935</f>
        <v>Autre système centralisé performant</v>
      </c>
      <c r="R935" s="0" t="str">
        <f aca="false">E935</f>
        <v>Urbain</v>
      </c>
      <c r="S935" s="0" t="str">
        <f aca="false">F935</f>
        <v>0411942106</v>
      </c>
      <c r="T935" s="0" t="str">
        <f aca="false">G935</f>
        <v>1</v>
      </c>
      <c r="U935" s="0" t="n">
        <f aca="false">L935</f>
        <v>0.905985461202116</v>
      </c>
      <c r="V935" s="0" t="n">
        <f aca="false">K935</f>
        <v>47.8346014933871</v>
      </c>
      <c r="W935" s="0" t="n">
        <f aca="false">J935</f>
        <v>680</v>
      </c>
    </row>
    <row r="936" customFormat="false" ht="12.8" hidden="false" customHeight="false" outlineLevel="0" collapsed="false">
      <c r="A936" s="0" t="s">
        <v>75</v>
      </c>
      <c r="B936" s="0" t="s">
        <v>1060</v>
      </c>
      <c r="C936" s="0" t="s">
        <v>1100</v>
      </c>
      <c r="D936" s="0" t="s">
        <v>27</v>
      </c>
      <c r="E936" s="0" t="s">
        <v>23</v>
      </c>
      <c r="F936" s="0" t="s">
        <v>1109</v>
      </c>
      <c r="G936" s="0" t="s">
        <v>15</v>
      </c>
      <c r="H936" s="0" t="n">
        <v>0.766210595717177</v>
      </c>
      <c r="I936" s="0" t="n">
        <v>6.86326254195674</v>
      </c>
      <c r="J936" s="0" t="n">
        <v>441</v>
      </c>
      <c r="K936" s="0" t="n">
        <f aca="false">I936*SUMIFS(syst_chauffage!$H$3:$H$27,syst_chauffage!$B$3:$B$27,D936,syst_chauffage!$C$3:$C$27,E936)</f>
        <v>17.6001720300811</v>
      </c>
      <c r="L936" s="12" t="n">
        <f aca="false">H936*SUMIFS(syst_chauffage!$K$3:$K$27,syst_chauffage!$B$3:$B$27,D936,syst_chauffage!$C$3:$C$27,E936)</f>
        <v>0.766210595717177</v>
      </c>
      <c r="N936" s="0" t="str">
        <f aca="false">A936</f>
        <v>Enseignement Recherche</v>
      </c>
      <c r="O936" s="0" t="str">
        <f aca="false">B936</f>
        <v>Enseignement supérieur et recherche</v>
      </c>
      <c r="P936" s="0" t="str">
        <f aca="false">C936</f>
        <v>université</v>
      </c>
      <c r="Q936" s="0" t="str">
        <f aca="false">D936</f>
        <v>Chaudière condensation fioul</v>
      </c>
      <c r="R936" s="0" t="str">
        <f aca="false">E936</f>
        <v>Fioul</v>
      </c>
      <c r="S936" s="0" t="str">
        <f aca="false">F936</f>
        <v>0411942303</v>
      </c>
      <c r="T936" s="0" t="str">
        <f aca="false">G936</f>
        <v>1</v>
      </c>
      <c r="U936" s="0" t="n">
        <f aca="false">L936</f>
        <v>0.766210595717177</v>
      </c>
      <c r="V936" s="0" t="n">
        <f aca="false">K936</f>
        <v>17.6001720300811</v>
      </c>
      <c r="W936" s="0" t="n">
        <f aca="false">J936</f>
        <v>441</v>
      </c>
    </row>
    <row r="937" customFormat="false" ht="12.8" hidden="false" customHeight="false" outlineLevel="0" collapsed="false">
      <c r="A937" s="0" t="s">
        <v>75</v>
      </c>
      <c r="B937" s="0" t="s">
        <v>1060</v>
      </c>
      <c r="C937" s="0" t="s">
        <v>1100</v>
      </c>
      <c r="D937" s="0" t="s">
        <v>18</v>
      </c>
      <c r="E937" s="0" t="s">
        <v>14</v>
      </c>
      <c r="F937" s="0" t="s">
        <v>1110</v>
      </c>
      <c r="G937" s="0" t="s">
        <v>15</v>
      </c>
      <c r="H937" s="0" t="n">
        <v>0.992608555568395</v>
      </c>
      <c r="I937" s="0" t="n">
        <v>5.37697029219955</v>
      </c>
      <c r="J937" s="0" t="n">
        <v>441</v>
      </c>
      <c r="K937" s="0" t="n">
        <f aca="false">I937*SUMIFS(syst_chauffage!$H$3:$H$27,syst_chauffage!$B$3:$B$27,D937,syst_chauffage!$C$3:$C$27,E937)</f>
        <v>14.651861862551</v>
      </c>
      <c r="L937" s="12" t="n">
        <f aca="false">H937*SUMIFS(syst_chauffage!$K$3:$K$27,syst_chauffage!$B$3:$B$27,D937,syst_chauffage!$C$3:$C$27,E937)</f>
        <v>0.964266494610778</v>
      </c>
      <c r="N937" s="0" t="str">
        <f aca="false">A937</f>
        <v>Enseignement Recherche</v>
      </c>
      <c r="O937" s="0" t="str">
        <f aca="false">B937</f>
        <v>Enseignement supérieur et recherche</v>
      </c>
      <c r="P937" s="0" t="str">
        <f aca="false">C937</f>
        <v>université</v>
      </c>
      <c r="Q937" s="0" t="str">
        <f aca="false">D937</f>
        <v>Chaudière condensation gaz</v>
      </c>
      <c r="R937" s="0" t="str">
        <f aca="false">E937</f>
        <v>Gaz</v>
      </c>
      <c r="S937" s="0" t="str">
        <f aca="false">F937</f>
        <v>0411942404</v>
      </c>
      <c r="T937" s="0" t="str">
        <f aca="false">G937</f>
        <v>1</v>
      </c>
      <c r="U937" s="0" t="n">
        <f aca="false">L937</f>
        <v>0.964266494610778</v>
      </c>
      <c r="V937" s="0" t="n">
        <f aca="false">K937</f>
        <v>14.651861862551</v>
      </c>
      <c r="W937" s="0" t="n">
        <f aca="false">J937</f>
        <v>441</v>
      </c>
    </row>
    <row r="938" customFormat="false" ht="12.8" hidden="false" customHeight="false" outlineLevel="0" collapsed="false">
      <c r="A938" s="0" t="s">
        <v>75</v>
      </c>
      <c r="B938" s="0" t="s">
        <v>1060</v>
      </c>
      <c r="C938" s="0" t="s">
        <v>1100</v>
      </c>
      <c r="D938" s="0" t="s">
        <v>32</v>
      </c>
      <c r="E938" s="0" t="s">
        <v>30</v>
      </c>
      <c r="F938" s="0" t="s">
        <v>1111</v>
      </c>
      <c r="G938" s="0" t="s">
        <v>15</v>
      </c>
      <c r="H938" s="0" t="n">
        <v>1</v>
      </c>
      <c r="I938" s="0" t="n">
        <v>12</v>
      </c>
      <c r="J938" s="0" t="n">
        <v>0</v>
      </c>
      <c r="K938" s="0" t="n">
        <f aca="false">I938*SUMIFS(syst_chauffage!$H$3:$H$27,syst_chauffage!$B$3:$B$27,D938,syst_chauffage!$C$3:$C$27,E938)</f>
        <v>12</v>
      </c>
      <c r="L938" s="12" t="n">
        <f aca="false">H938*SUMIFS(syst_chauffage!$K$3:$K$27,syst_chauffage!$B$3:$B$27,D938,syst_chauffage!$C$3:$C$27,E938)</f>
        <v>1</v>
      </c>
      <c r="N938" s="0" t="str">
        <f aca="false">A938</f>
        <v>Enseignement Recherche</v>
      </c>
      <c r="O938" s="0" t="str">
        <f aca="false">B938</f>
        <v>Enseignement supérieur et recherche</v>
      </c>
      <c r="P938" s="0" t="str">
        <f aca="false">C938</f>
        <v>université</v>
      </c>
      <c r="Q938" s="0" t="str">
        <f aca="false">D938</f>
        <v>Electrique direct performant</v>
      </c>
      <c r="R938" s="0" t="str">
        <f aca="false">E938</f>
        <v>Electricité</v>
      </c>
      <c r="S938" s="0" t="str">
        <f aca="false">F938</f>
        <v>0411942602</v>
      </c>
      <c r="T938" s="0" t="str">
        <f aca="false">G938</f>
        <v>1</v>
      </c>
      <c r="U938" s="0" t="n">
        <f aca="false">L938</f>
        <v>1</v>
      </c>
      <c r="V938" s="0" t="n">
        <f aca="false">K938</f>
        <v>12</v>
      </c>
      <c r="W938" s="0" t="n">
        <f aca="false">J938</f>
        <v>0</v>
      </c>
    </row>
    <row r="939" customFormat="false" ht="12.8" hidden="false" customHeight="false" outlineLevel="0" collapsed="false">
      <c r="A939" s="0" t="s">
        <v>75</v>
      </c>
      <c r="B939" s="0" t="s">
        <v>1060</v>
      </c>
      <c r="C939" s="0" t="s">
        <v>1100</v>
      </c>
      <c r="D939" s="0" t="s">
        <v>38</v>
      </c>
      <c r="E939" s="0" t="s">
        <v>30</v>
      </c>
      <c r="F939" s="0" t="s">
        <v>1112</v>
      </c>
      <c r="G939" s="0" t="s">
        <v>15</v>
      </c>
      <c r="H939" s="0" t="n">
        <v>3.24678558139534</v>
      </c>
      <c r="I939" s="0" t="n">
        <v>79.769086162342</v>
      </c>
      <c r="J939" s="0" t="n">
        <v>567</v>
      </c>
      <c r="K939" s="0" t="n">
        <f aca="false">I939*SUMIFS(syst_chauffage!$H$3:$H$27,syst_chauffage!$B$3:$B$27,D939,syst_chauffage!$C$3:$C$27,E939)</f>
        <v>80.6300978831027</v>
      </c>
      <c r="L939" s="12" t="n">
        <f aca="false">H939*SUMIFS(syst_chauffage!$K$3:$K$27,syst_chauffage!$B$3:$B$27,D939,syst_chauffage!$C$3:$C$27,E939)</f>
        <v>2.90462528879137</v>
      </c>
      <c r="N939" s="0" t="str">
        <f aca="false">A939</f>
        <v>Enseignement Recherche</v>
      </c>
      <c r="O939" s="0" t="str">
        <f aca="false">B939</f>
        <v>Enseignement supérieur et recherche</v>
      </c>
      <c r="P939" s="0" t="str">
        <f aca="false">C939</f>
        <v>université</v>
      </c>
      <c r="Q939" s="0" t="str">
        <f aca="false">D939</f>
        <v>PAC performant</v>
      </c>
      <c r="R939" s="0" t="str">
        <f aca="false">E939</f>
        <v>Electricité</v>
      </c>
      <c r="S939" s="0" t="str">
        <f aca="false">F939</f>
        <v>0411942902</v>
      </c>
      <c r="T939" s="0" t="str">
        <f aca="false">G939</f>
        <v>1</v>
      </c>
      <c r="U939" s="0" t="n">
        <f aca="false">L939</f>
        <v>2.90462528879137</v>
      </c>
      <c r="V939" s="0" t="n">
        <f aca="false">K939</f>
        <v>80.6300978831027</v>
      </c>
      <c r="W939" s="0" t="n">
        <f aca="false">J939</f>
        <v>567</v>
      </c>
    </row>
    <row r="940" customFormat="false" ht="12.8" hidden="false" customHeight="false" outlineLevel="0" collapsed="false">
      <c r="A940" s="0" t="s">
        <v>76</v>
      </c>
      <c r="B940" s="0" t="s">
        <v>1113</v>
      </c>
      <c r="C940" s="0" t="s">
        <v>1114</v>
      </c>
      <c r="D940" s="0" t="s">
        <v>19</v>
      </c>
      <c r="E940" s="0" t="s">
        <v>57</v>
      </c>
      <c r="F940" s="0" t="s">
        <v>1115</v>
      </c>
      <c r="G940" s="0" t="s">
        <v>15</v>
      </c>
      <c r="H940" s="0" t="n">
        <v>1.59109308575718</v>
      </c>
      <c r="I940" s="0" t="n">
        <v>17.0170401174242</v>
      </c>
      <c r="J940" s="0" t="n">
        <v>0</v>
      </c>
      <c r="K940" s="0" t="n">
        <f aca="false">I940*SUMIFS(syst_chauffage!$H$3:$H$27,syst_chauffage!$B$3:$B$27,D940,syst_chauffage!$C$3:$C$27,E940)</f>
        <v>23.6958314190257</v>
      </c>
      <c r="L940" s="12" t="n">
        <f aca="false">H940*SUMIFS(syst_chauffage!$K$3:$K$27,syst_chauffage!$B$3:$B$27,D940,syst_chauffage!$C$3:$C$27,E940)</f>
        <v>1.59109308575718</v>
      </c>
      <c r="N940" s="0" t="str">
        <f aca="false">A940</f>
        <v>Habitat Communautaire</v>
      </c>
      <c r="O940" s="0" t="str">
        <f aca="false">B940</f>
        <v>Foyer</v>
      </c>
      <c r="P940" s="0" t="str">
        <f aca="false">C940</f>
        <v>Foyers</v>
      </c>
      <c r="Q940" s="0" t="str">
        <f aca="false">D940</f>
        <v>Autre système centralisé</v>
      </c>
      <c r="R940" s="0" t="str">
        <f aca="false">E940</f>
        <v>Autres</v>
      </c>
      <c r="S940" s="0" t="str">
        <f aca="false">F940</f>
        <v>0514130101</v>
      </c>
      <c r="T940" s="0" t="str">
        <f aca="false">G940</f>
        <v>1</v>
      </c>
      <c r="U940" s="0" t="n">
        <f aca="false">L940</f>
        <v>1.59109308575718</v>
      </c>
      <c r="V940" s="0" t="n">
        <f aca="false">K940</f>
        <v>23.6958314190257</v>
      </c>
      <c r="W940" s="0" t="n">
        <f aca="false">J940</f>
        <v>0</v>
      </c>
    </row>
    <row r="941" customFormat="false" ht="12.8" hidden="false" customHeight="false" outlineLevel="0" collapsed="false">
      <c r="A941" s="0" t="s">
        <v>76</v>
      </c>
      <c r="B941" s="0" t="s">
        <v>1113</v>
      </c>
      <c r="C941" s="0" t="s">
        <v>1114</v>
      </c>
      <c r="D941" s="0" t="s">
        <v>19</v>
      </c>
      <c r="E941" s="0" t="s">
        <v>58</v>
      </c>
      <c r="F941" s="0" t="s">
        <v>1116</v>
      </c>
      <c r="G941" s="0" t="s">
        <v>15</v>
      </c>
      <c r="H941" s="0" t="n">
        <v>1.74029035435512</v>
      </c>
      <c r="I941" s="0" t="n">
        <v>17.5899529432126</v>
      </c>
      <c r="J941" s="0" t="n">
        <v>680</v>
      </c>
      <c r="K941" s="0" t="n">
        <f aca="false">I941*SUMIFS(syst_chauffage!$H$3:$H$27,syst_chauffage!$B$3:$B$27,D941,syst_chauffage!$C$3:$C$27,E941)</f>
        <v>28.9345858844853</v>
      </c>
      <c r="L941" s="12" t="n">
        <f aca="false">H941*SUMIFS(syst_chauffage!$K$3:$K$27,syst_chauffage!$B$3:$B$27,D941,syst_chauffage!$C$3:$C$27,E941)</f>
        <v>1.74029035435512</v>
      </c>
      <c r="N941" s="0" t="str">
        <f aca="false">A941</f>
        <v>Habitat Communautaire</v>
      </c>
      <c r="O941" s="0" t="str">
        <f aca="false">B941</f>
        <v>Foyer</v>
      </c>
      <c r="P941" s="0" t="str">
        <f aca="false">C941</f>
        <v>Foyers</v>
      </c>
      <c r="Q941" s="0" t="str">
        <f aca="false">D941</f>
        <v>Autre système centralisé</v>
      </c>
      <c r="R941" s="0" t="str">
        <f aca="false">E941</f>
        <v>Urbain</v>
      </c>
      <c r="S941" s="0" t="str">
        <f aca="false">F941</f>
        <v>0514130106</v>
      </c>
      <c r="T941" s="0" t="str">
        <f aca="false">G941</f>
        <v>1</v>
      </c>
      <c r="U941" s="0" t="n">
        <f aca="false">L941</f>
        <v>1.74029035435512</v>
      </c>
      <c r="V941" s="0" t="n">
        <f aca="false">K941</f>
        <v>28.9345858844853</v>
      </c>
      <c r="W941" s="0" t="n">
        <f aca="false">J941</f>
        <v>680</v>
      </c>
    </row>
    <row r="942" customFormat="false" ht="12.8" hidden="false" customHeight="false" outlineLevel="0" collapsed="false">
      <c r="A942" s="0" t="s">
        <v>76</v>
      </c>
      <c r="B942" s="0" t="s">
        <v>1113</v>
      </c>
      <c r="C942" s="0" t="s">
        <v>1114</v>
      </c>
      <c r="D942" s="0" t="s">
        <v>22</v>
      </c>
      <c r="E942" s="0" t="s">
        <v>23</v>
      </c>
      <c r="F942" s="0" t="s">
        <v>1117</v>
      </c>
      <c r="G942" s="0" t="s">
        <v>15</v>
      </c>
      <c r="H942" s="0" t="n">
        <v>0.623927402253678</v>
      </c>
      <c r="I942" s="0" t="n">
        <v>9.96498746338061</v>
      </c>
      <c r="J942" s="0" t="n">
        <v>0</v>
      </c>
      <c r="K942" s="0" t="n">
        <f aca="false">I942*SUMIFS(syst_chauffage!$H$3:$H$27,syst_chauffage!$B$3:$B$27,D942,syst_chauffage!$C$3:$C$27,E942)</f>
        <v>17.5485672171962</v>
      </c>
      <c r="L942" s="12" t="n">
        <f aca="false">H942*SUMIFS(syst_chauffage!$K$3:$K$27,syst_chauffage!$B$3:$B$27,D942,syst_chauffage!$C$3:$C$27,E942)</f>
        <v>0.623927402253678</v>
      </c>
      <c r="N942" s="0" t="str">
        <f aca="false">A942</f>
        <v>Habitat Communautaire</v>
      </c>
      <c r="O942" s="0" t="str">
        <f aca="false">B942</f>
        <v>Foyer</v>
      </c>
      <c r="P942" s="0" t="str">
        <f aca="false">C942</f>
        <v>Foyers</v>
      </c>
      <c r="Q942" s="0" t="str">
        <f aca="false">D942</f>
        <v>Chaudière fioul</v>
      </c>
      <c r="R942" s="0" t="str">
        <f aca="false">E942</f>
        <v>Fioul</v>
      </c>
      <c r="S942" s="0" t="str">
        <f aca="false">F942</f>
        <v>0514130303</v>
      </c>
      <c r="T942" s="0" t="str">
        <f aca="false">G942</f>
        <v>1</v>
      </c>
      <c r="U942" s="0" t="n">
        <f aca="false">L942</f>
        <v>0.623927402253678</v>
      </c>
      <c r="V942" s="0" t="n">
        <f aca="false">K942</f>
        <v>17.5485672171962</v>
      </c>
      <c r="W942" s="0" t="n">
        <f aca="false">J942</f>
        <v>0</v>
      </c>
    </row>
    <row r="943" customFormat="false" ht="12.8" hidden="false" customHeight="false" outlineLevel="0" collapsed="false">
      <c r="A943" s="0" t="s">
        <v>76</v>
      </c>
      <c r="B943" s="0" t="s">
        <v>1113</v>
      </c>
      <c r="C943" s="0" t="s">
        <v>1114</v>
      </c>
      <c r="D943" s="0" t="s">
        <v>13</v>
      </c>
      <c r="E943" s="0" t="s">
        <v>14</v>
      </c>
      <c r="F943" s="0" t="s">
        <v>1118</v>
      </c>
      <c r="G943" s="0" t="s">
        <v>15</v>
      </c>
      <c r="H943" s="0" t="n">
        <v>0.837062896444272</v>
      </c>
      <c r="I943" s="0" t="n">
        <v>7.44588394189792</v>
      </c>
      <c r="J943" s="0" t="n">
        <v>264</v>
      </c>
      <c r="K943" s="0" t="n">
        <f aca="false">I943*SUMIFS(syst_chauffage!$H$3:$H$27,syst_chauffage!$B$3:$B$27,D943,syst_chauffage!$C$3:$C$27,E943)</f>
        <v>15.0376456829905</v>
      </c>
      <c r="L943" s="12" t="n">
        <f aca="false">H943*SUMIFS(syst_chauffage!$K$3:$K$27,syst_chauffage!$B$3:$B$27,D943,syst_chauffage!$C$3:$C$27,E943)</f>
        <v>0.837062896444272</v>
      </c>
      <c r="N943" s="0" t="str">
        <f aca="false">A943</f>
        <v>Habitat Communautaire</v>
      </c>
      <c r="O943" s="0" t="str">
        <f aca="false">B943</f>
        <v>Foyer</v>
      </c>
      <c r="P943" s="0" t="str">
        <f aca="false">C943</f>
        <v>Foyers</v>
      </c>
      <c r="Q943" s="0" t="str">
        <f aca="false">D943</f>
        <v>Chaudière gaz</v>
      </c>
      <c r="R943" s="0" t="str">
        <f aca="false">E943</f>
        <v>Gaz</v>
      </c>
      <c r="S943" s="0" t="str">
        <f aca="false">F943</f>
        <v>0514130404</v>
      </c>
      <c r="T943" s="0" t="str">
        <f aca="false">G943</f>
        <v>1</v>
      </c>
      <c r="U943" s="0" t="n">
        <f aca="false">L943</f>
        <v>0.837062896444272</v>
      </c>
      <c r="V943" s="0" t="n">
        <f aca="false">K943</f>
        <v>15.0376456829905</v>
      </c>
      <c r="W943" s="0" t="n">
        <f aca="false">J943</f>
        <v>264</v>
      </c>
    </row>
    <row r="944" customFormat="false" ht="12.8" hidden="false" customHeight="false" outlineLevel="0" collapsed="false">
      <c r="A944" s="0" t="s">
        <v>76</v>
      </c>
      <c r="B944" s="0" t="s">
        <v>1113</v>
      </c>
      <c r="C944" s="0" t="s">
        <v>1114</v>
      </c>
      <c r="D944" s="0" t="s">
        <v>29</v>
      </c>
      <c r="E944" s="0" t="s">
        <v>30</v>
      </c>
      <c r="F944" s="0" t="s">
        <v>1119</v>
      </c>
      <c r="G944" s="0" t="s">
        <v>15</v>
      </c>
      <c r="H944" s="0" t="n">
        <v>0.92</v>
      </c>
      <c r="I944" s="0" t="n">
        <v>10.4</v>
      </c>
      <c r="J944" s="0" t="n">
        <v>0</v>
      </c>
      <c r="K944" s="0" t="n">
        <f aca="false">I944*SUMIFS(syst_chauffage!$H$3:$H$27,syst_chauffage!$B$3:$B$27,D944,syst_chauffage!$C$3:$C$27,E944)</f>
        <v>3</v>
      </c>
      <c r="L944" s="12" t="n">
        <f aca="false">H944*SUMIFS(syst_chauffage!$K$3:$K$27,syst_chauffage!$B$3:$B$27,D944,syst_chauffage!$C$3:$C$27,E944)</f>
        <v>0.92</v>
      </c>
      <c r="N944" s="0" t="str">
        <f aca="false">A944</f>
        <v>Habitat Communautaire</v>
      </c>
      <c r="O944" s="0" t="str">
        <f aca="false">B944</f>
        <v>Foyer</v>
      </c>
      <c r="P944" s="0" t="str">
        <f aca="false">C944</f>
        <v>Foyers</v>
      </c>
      <c r="Q944" s="0" t="str">
        <f aca="false">D944</f>
        <v>Electrique direct</v>
      </c>
      <c r="R944" s="0" t="str">
        <f aca="false">E944</f>
        <v>Electricité</v>
      </c>
      <c r="S944" s="0" t="str">
        <f aca="false">F944</f>
        <v>0514130602</v>
      </c>
      <c r="T944" s="0" t="str">
        <f aca="false">G944</f>
        <v>1</v>
      </c>
      <c r="U944" s="0" t="n">
        <f aca="false">L944</f>
        <v>0.92</v>
      </c>
      <c r="V944" s="0" t="n">
        <f aca="false">K944</f>
        <v>3</v>
      </c>
      <c r="W944" s="0" t="n">
        <f aca="false">J944</f>
        <v>0</v>
      </c>
    </row>
    <row r="945" customFormat="false" ht="12.8" hidden="false" customHeight="false" outlineLevel="0" collapsed="false">
      <c r="A945" s="0" t="s">
        <v>76</v>
      </c>
      <c r="B945" s="0" t="s">
        <v>1113</v>
      </c>
      <c r="C945" s="0" t="s">
        <v>1114</v>
      </c>
      <c r="D945" s="0" t="s">
        <v>36</v>
      </c>
      <c r="E945" s="0" t="s">
        <v>30</v>
      </c>
      <c r="F945" s="0" t="s">
        <v>1120</v>
      </c>
      <c r="G945" s="0" t="s">
        <v>15</v>
      </c>
      <c r="H945" s="0" t="n">
        <v>2.94489544186046</v>
      </c>
      <c r="I945" s="0" t="n">
        <v>46.6369755986121</v>
      </c>
      <c r="J945" s="0" t="n">
        <v>603</v>
      </c>
      <c r="K945" s="0" t="n">
        <f aca="false">I945*SUMIFS(syst_chauffage!$H$3:$H$27,syst_chauffage!$B$3:$B$27,D945,syst_chauffage!$C$3:$C$27,E945)</f>
        <v>28.8523428287722</v>
      </c>
      <c r="L945" s="12" t="n">
        <f aca="false">H945*SUMIFS(syst_chauffage!$K$3:$K$27,syst_chauffage!$B$3:$B$27,D945,syst_chauffage!$C$3:$C$27,E945)</f>
        <v>2.47427325480779</v>
      </c>
      <c r="N945" s="0" t="str">
        <f aca="false">A945</f>
        <v>Habitat Communautaire</v>
      </c>
      <c r="O945" s="0" t="str">
        <f aca="false">B945</f>
        <v>Foyer</v>
      </c>
      <c r="P945" s="0" t="str">
        <f aca="false">C945</f>
        <v>Foyers</v>
      </c>
      <c r="Q945" s="0" t="str">
        <f aca="false">D945</f>
        <v>PAC</v>
      </c>
      <c r="R945" s="0" t="str">
        <f aca="false">E945</f>
        <v>Electricité</v>
      </c>
      <c r="S945" s="0" t="str">
        <f aca="false">F945</f>
        <v>0514130902</v>
      </c>
      <c r="T945" s="0" t="str">
        <f aca="false">G945</f>
        <v>1</v>
      </c>
      <c r="U945" s="0" t="n">
        <f aca="false">L945</f>
        <v>2.47427325480779</v>
      </c>
      <c r="V945" s="0" t="n">
        <f aca="false">K945</f>
        <v>28.8523428287722</v>
      </c>
      <c r="W945" s="0" t="n">
        <f aca="false">J945</f>
        <v>603</v>
      </c>
    </row>
    <row r="946" customFormat="false" ht="12.8" hidden="false" customHeight="false" outlineLevel="0" collapsed="false">
      <c r="A946" s="0" t="s">
        <v>76</v>
      </c>
      <c r="B946" s="0" t="s">
        <v>1113</v>
      </c>
      <c r="C946" s="0" t="s">
        <v>1114</v>
      </c>
      <c r="D946" s="0" t="s">
        <v>51</v>
      </c>
      <c r="E946" s="0" t="s">
        <v>57</v>
      </c>
      <c r="F946" s="0" t="s">
        <v>1121</v>
      </c>
      <c r="G946" s="0" t="s">
        <v>15</v>
      </c>
      <c r="H946" s="0" t="n">
        <v>1.83587663741213</v>
      </c>
      <c r="I946" s="0" t="n">
        <v>20.2583810921717</v>
      </c>
      <c r="J946" s="0" t="n">
        <v>0</v>
      </c>
      <c r="K946" s="0" t="n">
        <f aca="false">I946*SUMIFS(syst_chauffage!$H$3:$H$27,syst_chauffage!$B$3:$B$27,D946,syst_chauffage!$C$3:$C$27,E946)</f>
        <v>42.9245488798526</v>
      </c>
      <c r="L946" s="12" t="n">
        <f aca="false">H946*SUMIFS(syst_chauffage!$K$3:$K$27,syst_chauffage!$B$3:$B$27,D946,syst_chauffage!$C$3:$C$27,E946)</f>
        <v>1.83587663741213</v>
      </c>
      <c r="N946" s="0" t="str">
        <f aca="false">A946</f>
        <v>Habitat Communautaire</v>
      </c>
      <c r="O946" s="0" t="str">
        <f aca="false">B946</f>
        <v>Foyer</v>
      </c>
      <c r="P946" s="0" t="str">
        <f aca="false">C946</f>
        <v>Foyers</v>
      </c>
      <c r="Q946" s="0" t="str">
        <f aca="false">D946</f>
        <v>Autre système centralisé performant</v>
      </c>
      <c r="R946" s="0" t="str">
        <f aca="false">E946</f>
        <v>Autres</v>
      </c>
      <c r="S946" s="0" t="str">
        <f aca="false">F946</f>
        <v>0514132101</v>
      </c>
      <c r="T946" s="0" t="str">
        <f aca="false">G946</f>
        <v>1</v>
      </c>
      <c r="U946" s="0" t="n">
        <f aca="false">L946</f>
        <v>1.83587663741213</v>
      </c>
      <c r="V946" s="0" t="n">
        <f aca="false">K946</f>
        <v>42.9245488798526</v>
      </c>
      <c r="W946" s="0" t="n">
        <f aca="false">J946</f>
        <v>0</v>
      </c>
    </row>
    <row r="947" customFormat="false" ht="12.8" hidden="false" customHeight="false" outlineLevel="0" collapsed="false">
      <c r="A947" s="0" t="s">
        <v>76</v>
      </c>
      <c r="B947" s="0" t="s">
        <v>1113</v>
      </c>
      <c r="C947" s="0" t="s">
        <v>1114</v>
      </c>
      <c r="D947" s="0" t="s">
        <v>51</v>
      </c>
      <c r="E947" s="0" t="s">
        <v>58</v>
      </c>
      <c r="F947" s="0" t="s">
        <v>1122</v>
      </c>
      <c r="G947" s="0" t="s">
        <v>15</v>
      </c>
      <c r="H947" s="0" t="n">
        <v>2.00802733194822</v>
      </c>
      <c r="I947" s="0" t="n">
        <v>20.9404201704912</v>
      </c>
      <c r="J947" s="0" t="n">
        <v>680</v>
      </c>
      <c r="K947" s="0" t="n">
        <f aca="false">I947*SUMIFS(syst_chauffage!$H$3:$H$27,syst_chauffage!$B$3:$B$27,D947,syst_chauffage!$C$3:$C$27,E947)</f>
        <v>44.686846319344</v>
      </c>
      <c r="L947" s="12" t="n">
        <f aca="false">H947*SUMIFS(syst_chauffage!$K$3:$K$27,syst_chauffage!$B$3:$B$27,D947,syst_chauffage!$C$3:$C$27,E947)</f>
        <v>2.00802733194822</v>
      </c>
      <c r="N947" s="0" t="str">
        <f aca="false">A947</f>
        <v>Habitat Communautaire</v>
      </c>
      <c r="O947" s="0" t="str">
        <f aca="false">B947</f>
        <v>Foyer</v>
      </c>
      <c r="P947" s="0" t="str">
        <f aca="false">C947</f>
        <v>Foyers</v>
      </c>
      <c r="Q947" s="0" t="str">
        <f aca="false">D947</f>
        <v>Autre système centralisé performant</v>
      </c>
      <c r="R947" s="0" t="str">
        <f aca="false">E947</f>
        <v>Urbain</v>
      </c>
      <c r="S947" s="0" t="str">
        <f aca="false">F947</f>
        <v>0514132106</v>
      </c>
      <c r="T947" s="0" t="str">
        <f aca="false">G947</f>
        <v>1</v>
      </c>
      <c r="U947" s="0" t="n">
        <f aca="false">L947</f>
        <v>2.00802733194822</v>
      </c>
      <c r="V947" s="0" t="n">
        <f aca="false">K947</f>
        <v>44.686846319344</v>
      </c>
      <c r="W947" s="0" t="n">
        <f aca="false">J947</f>
        <v>680</v>
      </c>
    </row>
    <row r="948" customFormat="false" ht="12.8" hidden="false" customHeight="false" outlineLevel="0" collapsed="false">
      <c r="A948" s="0" t="s">
        <v>76</v>
      </c>
      <c r="B948" s="0" t="s">
        <v>1113</v>
      </c>
      <c r="C948" s="0" t="s">
        <v>1114</v>
      </c>
      <c r="D948" s="0" t="s">
        <v>27</v>
      </c>
      <c r="E948" s="0" t="s">
        <v>23</v>
      </c>
      <c r="F948" s="0" t="s">
        <v>1123</v>
      </c>
      <c r="G948" s="0" t="s">
        <v>15</v>
      </c>
      <c r="H948" s="0" t="n">
        <v>0.753311670237354</v>
      </c>
      <c r="I948" s="0" t="n">
        <v>11.8630803135483</v>
      </c>
      <c r="J948" s="0" t="n">
        <v>608</v>
      </c>
      <c r="K948" s="0" t="n">
        <f aca="false">I948*SUMIFS(syst_chauffage!$H$3:$H$27,syst_chauffage!$B$3:$B$27,D948,syst_chauffage!$C$3:$C$27,E948)</f>
        <v>30.4217204352482</v>
      </c>
      <c r="L948" s="12" t="n">
        <f aca="false">H948*SUMIFS(syst_chauffage!$K$3:$K$27,syst_chauffage!$B$3:$B$27,D948,syst_chauffage!$C$3:$C$27,E948)</f>
        <v>0.753311670237354</v>
      </c>
      <c r="N948" s="0" t="str">
        <f aca="false">A948</f>
        <v>Habitat Communautaire</v>
      </c>
      <c r="O948" s="0" t="str">
        <f aca="false">B948</f>
        <v>Foyer</v>
      </c>
      <c r="P948" s="0" t="str">
        <f aca="false">C948</f>
        <v>Foyers</v>
      </c>
      <c r="Q948" s="0" t="str">
        <f aca="false">D948</f>
        <v>Chaudière condensation fioul</v>
      </c>
      <c r="R948" s="0" t="str">
        <f aca="false">E948</f>
        <v>Fioul</v>
      </c>
      <c r="S948" s="0" t="str">
        <f aca="false">F948</f>
        <v>0514132303</v>
      </c>
      <c r="T948" s="0" t="str">
        <f aca="false">G948</f>
        <v>1</v>
      </c>
      <c r="U948" s="0" t="n">
        <f aca="false">L948</f>
        <v>0.753311670237354</v>
      </c>
      <c r="V948" s="0" t="n">
        <f aca="false">K948</f>
        <v>30.4217204352482</v>
      </c>
      <c r="W948" s="0" t="n">
        <f aca="false">J948</f>
        <v>608</v>
      </c>
    </row>
    <row r="949" customFormat="false" ht="12.8" hidden="false" customHeight="false" outlineLevel="0" collapsed="false">
      <c r="A949" s="0" t="s">
        <v>76</v>
      </c>
      <c r="B949" s="0" t="s">
        <v>1113</v>
      </c>
      <c r="C949" s="0" t="s">
        <v>1114</v>
      </c>
      <c r="D949" s="0" t="s">
        <v>18</v>
      </c>
      <c r="E949" s="0" t="s">
        <v>14</v>
      </c>
      <c r="F949" s="0" t="s">
        <v>1124</v>
      </c>
      <c r="G949" s="0" t="s">
        <v>15</v>
      </c>
      <c r="H949" s="0" t="n">
        <v>0.982019516528418</v>
      </c>
      <c r="I949" s="0" t="n">
        <v>8.86414754987847</v>
      </c>
      <c r="J949" s="0" t="n">
        <v>608</v>
      </c>
      <c r="K949" s="0" t="n">
        <f aca="false">I949*SUMIFS(syst_chauffage!$H$3:$H$27,syst_chauffage!$B$3:$B$27,D949,syst_chauffage!$C$3:$C$27,E949)</f>
        <v>24.1541720285311</v>
      </c>
      <c r="L949" s="12" t="n">
        <f aca="false">H949*SUMIFS(syst_chauffage!$K$3:$K$27,syst_chauffage!$B$3:$B$27,D949,syst_chauffage!$C$3:$C$27,E949)</f>
        <v>0.953979805563927</v>
      </c>
      <c r="N949" s="0" t="str">
        <f aca="false">A949</f>
        <v>Habitat Communautaire</v>
      </c>
      <c r="O949" s="0" t="str">
        <f aca="false">B949</f>
        <v>Foyer</v>
      </c>
      <c r="P949" s="0" t="str">
        <f aca="false">C949</f>
        <v>Foyers</v>
      </c>
      <c r="Q949" s="0" t="str">
        <f aca="false">D949</f>
        <v>Chaudière condensation gaz</v>
      </c>
      <c r="R949" s="0" t="str">
        <f aca="false">E949</f>
        <v>Gaz</v>
      </c>
      <c r="S949" s="0" t="str">
        <f aca="false">F949</f>
        <v>0514132404</v>
      </c>
      <c r="T949" s="0" t="str">
        <f aca="false">G949</f>
        <v>1</v>
      </c>
      <c r="U949" s="0" t="n">
        <f aca="false">L949</f>
        <v>0.953979805563927</v>
      </c>
      <c r="V949" s="0" t="n">
        <f aca="false">K949</f>
        <v>24.1541720285311</v>
      </c>
      <c r="W949" s="0" t="n">
        <f aca="false">J949</f>
        <v>608</v>
      </c>
    </row>
    <row r="950" customFormat="false" ht="12.8" hidden="false" customHeight="false" outlineLevel="0" collapsed="false">
      <c r="A950" s="0" t="s">
        <v>76</v>
      </c>
      <c r="B950" s="0" t="s">
        <v>1113</v>
      </c>
      <c r="C950" s="0" t="s">
        <v>1114</v>
      </c>
      <c r="D950" s="0" t="s">
        <v>32</v>
      </c>
      <c r="E950" s="0" t="s">
        <v>30</v>
      </c>
      <c r="F950" s="0" t="s">
        <v>1125</v>
      </c>
      <c r="G950" s="0" t="s">
        <v>15</v>
      </c>
      <c r="H950" s="0" t="n">
        <v>1</v>
      </c>
      <c r="I950" s="0" t="n">
        <v>12</v>
      </c>
      <c r="J950" s="0" t="n">
        <v>0</v>
      </c>
      <c r="K950" s="0" t="n">
        <f aca="false">I950*SUMIFS(syst_chauffage!$H$3:$H$27,syst_chauffage!$B$3:$B$27,D950,syst_chauffage!$C$3:$C$27,E950)</f>
        <v>12</v>
      </c>
      <c r="L950" s="12" t="n">
        <f aca="false">H950*SUMIFS(syst_chauffage!$K$3:$K$27,syst_chauffage!$B$3:$B$27,D950,syst_chauffage!$C$3:$C$27,E950)</f>
        <v>1</v>
      </c>
      <c r="N950" s="0" t="str">
        <f aca="false">A950</f>
        <v>Habitat Communautaire</v>
      </c>
      <c r="O950" s="0" t="str">
        <f aca="false">B950</f>
        <v>Foyer</v>
      </c>
      <c r="P950" s="0" t="str">
        <f aca="false">C950</f>
        <v>Foyers</v>
      </c>
      <c r="Q950" s="0" t="str">
        <f aca="false">D950</f>
        <v>Electrique direct performant</v>
      </c>
      <c r="R950" s="0" t="str">
        <f aca="false">E950</f>
        <v>Electricité</v>
      </c>
      <c r="S950" s="0" t="str">
        <f aca="false">F950</f>
        <v>0514132602</v>
      </c>
      <c r="T950" s="0" t="str">
        <f aca="false">G950</f>
        <v>1</v>
      </c>
      <c r="U950" s="0" t="n">
        <f aca="false">L950</f>
        <v>1</v>
      </c>
      <c r="V950" s="0" t="n">
        <f aca="false">K950</f>
        <v>12</v>
      </c>
      <c r="W950" s="0" t="n">
        <f aca="false">J950</f>
        <v>0</v>
      </c>
    </row>
    <row r="951" customFormat="false" ht="12.8" hidden="false" customHeight="false" outlineLevel="0" collapsed="false">
      <c r="A951" s="0" t="s">
        <v>76</v>
      </c>
      <c r="B951" s="0" t="s">
        <v>1113</v>
      </c>
      <c r="C951" s="0" t="s">
        <v>1114</v>
      </c>
      <c r="D951" s="0" t="s">
        <v>38</v>
      </c>
      <c r="E951" s="0" t="s">
        <v>30</v>
      </c>
      <c r="F951" s="0" t="s">
        <v>1126</v>
      </c>
      <c r="G951" s="0" t="s">
        <v>15</v>
      </c>
      <c r="H951" s="0" t="n">
        <v>3.39795627906976</v>
      </c>
      <c r="I951" s="0" t="n">
        <v>55.5202090459668</v>
      </c>
      <c r="J951" s="0" t="n">
        <v>648</v>
      </c>
      <c r="K951" s="0" t="n">
        <f aca="false">I951*SUMIFS(syst_chauffage!$H$3:$H$27,syst_chauffage!$B$3:$B$27,D951,syst_chauffage!$C$3:$C$27,E951)</f>
        <v>56.119483188714</v>
      </c>
      <c r="L951" s="12" t="n">
        <f aca="false">H951*SUMIFS(syst_chauffage!$K$3:$K$27,syst_chauffage!$B$3:$B$27,D951,syst_chauffage!$C$3:$C$27,E951)</f>
        <v>3.03986496519792</v>
      </c>
      <c r="N951" s="0" t="str">
        <f aca="false">A951</f>
        <v>Habitat Communautaire</v>
      </c>
      <c r="O951" s="0" t="str">
        <f aca="false">B951</f>
        <v>Foyer</v>
      </c>
      <c r="P951" s="0" t="str">
        <f aca="false">C951</f>
        <v>Foyers</v>
      </c>
      <c r="Q951" s="0" t="str">
        <f aca="false">D951</f>
        <v>PAC performant</v>
      </c>
      <c r="R951" s="0" t="str">
        <f aca="false">E951</f>
        <v>Electricité</v>
      </c>
      <c r="S951" s="0" t="str">
        <f aca="false">F951</f>
        <v>0514132902</v>
      </c>
      <c r="T951" s="0" t="str">
        <f aca="false">G951</f>
        <v>1</v>
      </c>
      <c r="U951" s="0" t="n">
        <f aca="false">L951</f>
        <v>3.03986496519792</v>
      </c>
      <c r="V951" s="0" t="n">
        <f aca="false">K951</f>
        <v>56.119483188714</v>
      </c>
      <c r="W951" s="0" t="n">
        <f aca="false">J951</f>
        <v>648</v>
      </c>
    </row>
    <row r="952" customFormat="false" ht="12.8" hidden="false" customHeight="false" outlineLevel="0" collapsed="false">
      <c r="A952" s="0" t="s">
        <v>76</v>
      </c>
      <c r="B952" s="0" t="s">
        <v>1127</v>
      </c>
      <c r="C952" s="0" t="s">
        <v>1127</v>
      </c>
      <c r="D952" s="0" t="s">
        <v>19</v>
      </c>
      <c r="E952" s="0" t="s">
        <v>57</v>
      </c>
      <c r="F952" s="0" t="s">
        <v>1128</v>
      </c>
      <c r="G952" s="0" t="s">
        <v>15</v>
      </c>
      <c r="H952" s="0" t="n">
        <v>1.63217951248333</v>
      </c>
      <c r="I952" s="0" t="n">
        <v>17.3497125473371</v>
      </c>
      <c r="J952" s="0" t="n">
        <v>0</v>
      </c>
      <c r="K952" s="0" t="n">
        <f aca="false">I952*SUMIFS(syst_chauffage!$H$3:$H$27,syst_chauffage!$B$3:$B$27,D952,syst_chauffage!$C$3:$C$27,E952)</f>
        <v>24.1590700176644</v>
      </c>
      <c r="L952" s="12" t="n">
        <f aca="false">H952*SUMIFS(syst_chauffage!$K$3:$K$27,syst_chauffage!$B$3:$B$27,D952,syst_chauffage!$C$3:$C$27,E952)</f>
        <v>1.63217951248333</v>
      </c>
      <c r="N952" s="0" t="str">
        <f aca="false">A952</f>
        <v>Habitat Communautaire</v>
      </c>
      <c r="O952" s="0" t="str">
        <f aca="false">B952</f>
        <v>Maison de pré-retraite</v>
      </c>
      <c r="P952" s="0" t="str">
        <f aca="false">C952</f>
        <v>Maison de pré-retraite</v>
      </c>
      <c r="Q952" s="0" t="str">
        <f aca="false">D952</f>
        <v>Autre système centralisé</v>
      </c>
      <c r="R952" s="0" t="str">
        <f aca="false">E952</f>
        <v>Autres</v>
      </c>
      <c r="S952" s="0" t="str">
        <f aca="false">F952</f>
        <v>0521510101</v>
      </c>
      <c r="T952" s="0" t="str">
        <f aca="false">G952</f>
        <v>1</v>
      </c>
      <c r="U952" s="0" t="n">
        <f aca="false">L952</f>
        <v>1.63217951248333</v>
      </c>
      <c r="V952" s="0" t="n">
        <f aca="false">K952</f>
        <v>24.1590700176644</v>
      </c>
      <c r="W952" s="0" t="n">
        <f aca="false">J952</f>
        <v>0</v>
      </c>
    </row>
    <row r="953" customFormat="false" ht="12.8" hidden="false" customHeight="false" outlineLevel="0" collapsed="false">
      <c r="A953" s="0" t="s">
        <v>76</v>
      </c>
      <c r="B953" s="0" t="s">
        <v>1127</v>
      </c>
      <c r="C953" s="0" t="s">
        <v>1127</v>
      </c>
      <c r="D953" s="0" t="s">
        <v>19</v>
      </c>
      <c r="E953" s="0" t="s">
        <v>58</v>
      </c>
      <c r="F953" s="0" t="s">
        <v>1129</v>
      </c>
      <c r="G953" s="0" t="s">
        <v>15</v>
      </c>
      <c r="H953" s="0" t="n">
        <v>1.78020592557298</v>
      </c>
      <c r="I953" s="0" t="n">
        <v>16.6286145574268</v>
      </c>
      <c r="J953" s="0" t="n">
        <v>1190</v>
      </c>
      <c r="K953" s="0" t="n">
        <f aca="false">I953*SUMIFS(syst_chauffage!$H$3:$H$27,syst_chauffage!$B$3:$B$27,D953,syst_chauffage!$C$3:$C$27,E953)</f>
        <v>27.353232700803</v>
      </c>
      <c r="L953" s="12" t="n">
        <f aca="false">H953*SUMIFS(syst_chauffage!$K$3:$K$27,syst_chauffage!$B$3:$B$27,D953,syst_chauffage!$C$3:$C$27,E953)</f>
        <v>1.78020592557298</v>
      </c>
      <c r="N953" s="0" t="str">
        <f aca="false">A953</f>
        <v>Habitat Communautaire</v>
      </c>
      <c r="O953" s="0" t="str">
        <f aca="false">B953</f>
        <v>Maison de pré-retraite</v>
      </c>
      <c r="P953" s="0" t="str">
        <f aca="false">C953</f>
        <v>Maison de pré-retraite</v>
      </c>
      <c r="Q953" s="0" t="str">
        <f aca="false">D953</f>
        <v>Autre système centralisé</v>
      </c>
      <c r="R953" s="0" t="str">
        <f aca="false">E953</f>
        <v>Urbain</v>
      </c>
      <c r="S953" s="0" t="str">
        <f aca="false">F953</f>
        <v>0521510106</v>
      </c>
      <c r="T953" s="0" t="str">
        <f aca="false">G953</f>
        <v>1</v>
      </c>
      <c r="U953" s="0" t="n">
        <f aca="false">L953</f>
        <v>1.78020592557298</v>
      </c>
      <c r="V953" s="0" t="n">
        <f aca="false">K953</f>
        <v>27.353232700803</v>
      </c>
      <c r="W953" s="0" t="n">
        <f aca="false">J953</f>
        <v>1190</v>
      </c>
    </row>
    <row r="954" customFormat="false" ht="12.8" hidden="false" customHeight="false" outlineLevel="0" collapsed="false">
      <c r="A954" s="0" t="s">
        <v>76</v>
      </c>
      <c r="B954" s="0" t="s">
        <v>1127</v>
      </c>
      <c r="C954" s="0" t="s">
        <v>1127</v>
      </c>
      <c r="D954" s="0" t="s">
        <v>22</v>
      </c>
      <c r="E954" s="0" t="s">
        <v>23</v>
      </c>
      <c r="F954" s="0" t="s">
        <v>1130</v>
      </c>
      <c r="G954" s="0" t="s">
        <v>15</v>
      </c>
      <c r="H954" s="0" t="n">
        <v>0.61058413125682</v>
      </c>
      <c r="I954" s="0" t="n">
        <v>10.6563990453707</v>
      </c>
      <c r="J954" s="0" t="n">
        <v>0</v>
      </c>
      <c r="K954" s="0" t="n">
        <f aca="false">I954*SUMIFS(syst_chauffage!$H$3:$H$27,syst_chauffage!$B$3:$B$27,D954,syst_chauffage!$C$3:$C$27,E954)</f>
        <v>18.7661585755284</v>
      </c>
      <c r="L954" s="12" t="n">
        <f aca="false">H954*SUMIFS(syst_chauffage!$K$3:$K$27,syst_chauffage!$B$3:$B$27,D954,syst_chauffage!$C$3:$C$27,E954)</f>
        <v>0.61058413125682</v>
      </c>
      <c r="N954" s="0" t="str">
        <f aca="false">A954</f>
        <v>Habitat Communautaire</v>
      </c>
      <c r="O954" s="0" t="str">
        <f aca="false">B954</f>
        <v>Maison de pré-retraite</v>
      </c>
      <c r="P954" s="0" t="str">
        <f aca="false">C954</f>
        <v>Maison de pré-retraite</v>
      </c>
      <c r="Q954" s="0" t="str">
        <f aca="false">D954</f>
        <v>Chaudière fioul</v>
      </c>
      <c r="R954" s="0" t="str">
        <f aca="false">E954</f>
        <v>Fioul</v>
      </c>
      <c r="S954" s="0" t="str">
        <f aca="false">F954</f>
        <v>0521510303</v>
      </c>
      <c r="T954" s="0" t="str">
        <f aca="false">G954</f>
        <v>1</v>
      </c>
      <c r="U954" s="0" t="n">
        <f aca="false">L954</f>
        <v>0.61058413125682</v>
      </c>
      <c r="V954" s="0" t="n">
        <f aca="false">K954</f>
        <v>18.7661585755284</v>
      </c>
      <c r="W954" s="0" t="n">
        <f aca="false">J954</f>
        <v>0</v>
      </c>
    </row>
    <row r="955" customFormat="false" ht="12.8" hidden="false" customHeight="false" outlineLevel="0" collapsed="false">
      <c r="A955" s="0" t="s">
        <v>76</v>
      </c>
      <c r="B955" s="0" t="s">
        <v>1127</v>
      </c>
      <c r="C955" s="0" t="s">
        <v>1127</v>
      </c>
      <c r="D955" s="0" t="s">
        <v>13</v>
      </c>
      <c r="E955" s="0" t="s">
        <v>14</v>
      </c>
      <c r="F955" s="0" t="s">
        <v>1131</v>
      </c>
      <c r="G955" s="0" t="s">
        <v>15</v>
      </c>
      <c r="H955" s="0" t="n">
        <v>0.813966457480645</v>
      </c>
      <c r="I955" s="0" t="n">
        <v>7.59879454789258</v>
      </c>
      <c r="J955" s="0" t="n">
        <v>297</v>
      </c>
      <c r="K955" s="0" t="n">
        <f aca="false">I955*SUMIFS(syst_chauffage!$H$3:$H$27,syst_chauffage!$B$3:$B$27,D955,syst_chauffage!$C$3:$C$27,E955)</f>
        <v>15.346462679342</v>
      </c>
      <c r="L955" s="12" t="n">
        <f aca="false">H955*SUMIFS(syst_chauffage!$K$3:$K$27,syst_chauffage!$B$3:$B$27,D955,syst_chauffage!$C$3:$C$27,E955)</f>
        <v>0.813966457480645</v>
      </c>
      <c r="N955" s="0" t="str">
        <f aca="false">A955</f>
        <v>Habitat Communautaire</v>
      </c>
      <c r="O955" s="0" t="str">
        <f aca="false">B955</f>
        <v>Maison de pré-retraite</v>
      </c>
      <c r="P955" s="0" t="str">
        <f aca="false">C955</f>
        <v>Maison de pré-retraite</v>
      </c>
      <c r="Q955" s="0" t="str">
        <f aca="false">D955</f>
        <v>Chaudière gaz</v>
      </c>
      <c r="R955" s="0" t="str">
        <f aca="false">E955</f>
        <v>Gaz</v>
      </c>
      <c r="S955" s="0" t="str">
        <f aca="false">F955</f>
        <v>0521510404</v>
      </c>
      <c r="T955" s="0" t="str">
        <f aca="false">G955</f>
        <v>1</v>
      </c>
      <c r="U955" s="0" t="n">
        <f aca="false">L955</f>
        <v>0.813966457480645</v>
      </c>
      <c r="V955" s="0" t="n">
        <f aca="false">K955</f>
        <v>15.346462679342</v>
      </c>
      <c r="W955" s="0" t="n">
        <f aca="false">J955</f>
        <v>297</v>
      </c>
    </row>
    <row r="956" customFormat="false" ht="12.8" hidden="false" customHeight="false" outlineLevel="0" collapsed="false">
      <c r="A956" s="0" t="s">
        <v>76</v>
      </c>
      <c r="B956" s="0" t="s">
        <v>1127</v>
      </c>
      <c r="C956" s="0" t="s">
        <v>1127</v>
      </c>
      <c r="D956" s="0" t="s">
        <v>29</v>
      </c>
      <c r="E956" s="0" t="s">
        <v>30</v>
      </c>
      <c r="F956" s="0" t="s">
        <v>1132</v>
      </c>
      <c r="G956" s="0" t="s">
        <v>15</v>
      </c>
      <c r="H956" s="0" t="n">
        <v>0.909145407051474</v>
      </c>
      <c r="I956" s="0" t="n">
        <v>10.4</v>
      </c>
      <c r="J956" s="0" t="n">
        <v>0</v>
      </c>
      <c r="K956" s="0" t="n">
        <f aca="false">I956*SUMIFS(syst_chauffage!$H$3:$H$27,syst_chauffage!$B$3:$B$27,D956,syst_chauffage!$C$3:$C$27,E956)</f>
        <v>3</v>
      </c>
      <c r="L956" s="12" t="n">
        <f aca="false">H956*SUMIFS(syst_chauffage!$K$3:$K$27,syst_chauffage!$B$3:$B$27,D956,syst_chauffage!$C$3:$C$27,E956)</f>
        <v>0.909145407051474</v>
      </c>
      <c r="N956" s="0" t="str">
        <f aca="false">A956</f>
        <v>Habitat Communautaire</v>
      </c>
      <c r="O956" s="0" t="str">
        <f aca="false">B956</f>
        <v>Maison de pré-retraite</v>
      </c>
      <c r="P956" s="0" t="str">
        <f aca="false">C956</f>
        <v>Maison de pré-retraite</v>
      </c>
      <c r="Q956" s="0" t="str">
        <f aca="false">D956</f>
        <v>Electrique direct</v>
      </c>
      <c r="R956" s="0" t="str">
        <f aca="false">E956</f>
        <v>Electricité</v>
      </c>
      <c r="S956" s="0" t="str">
        <f aca="false">F956</f>
        <v>0521510602</v>
      </c>
      <c r="T956" s="0" t="str">
        <f aca="false">G956</f>
        <v>1</v>
      </c>
      <c r="U956" s="0" t="n">
        <f aca="false">L956</f>
        <v>0.909145407051474</v>
      </c>
      <c r="V956" s="0" t="n">
        <f aca="false">K956</f>
        <v>3</v>
      </c>
      <c r="W956" s="0" t="n">
        <f aca="false">J956</f>
        <v>0</v>
      </c>
    </row>
    <row r="957" customFormat="false" ht="12.8" hidden="false" customHeight="false" outlineLevel="0" collapsed="false">
      <c r="A957" s="0" t="s">
        <v>76</v>
      </c>
      <c r="B957" s="0" t="s">
        <v>1127</v>
      </c>
      <c r="C957" s="0" t="s">
        <v>1127</v>
      </c>
      <c r="D957" s="0" t="s">
        <v>36</v>
      </c>
      <c r="E957" s="0" t="s">
        <v>30</v>
      </c>
      <c r="F957" s="0" t="s">
        <v>1133</v>
      </c>
      <c r="G957" s="0" t="s">
        <v>15</v>
      </c>
      <c r="H957" s="0" t="n">
        <v>2.69257543418717</v>
      </c>
      <c r="I957" s="0" t="n">
        <v>48.7960309786358</v>
      </c>
      <c r="J957" s="0" t="n">
        <v>846</v>
      </c>
      <c r="K957" s="0" t="n">
        <f aca="false">I957*SUMIFS(syst_chauffage!$H$3:$H$27,syst_chauffage!$B$3:$B$27,D957,syst_chauffage!$C$3:$C$27,E957)</f>
        <v>30.1880599333051</v>
      </c>
      <c r="L957" s="12" t="n">
        <f aca="false">H957*SUMIFS(syst_chauffage!$K$3:$K$27,syst_chauffage!$B$3:$B$27,D957,syst_chauffage!$C$3:$C$27,E957)</f>
        <v>2.26227637445522</v>
      </c>
      <c r="N957" s="0" t="str">
        <f aca="false">A957</f>
        <v>Habitat Communautaire</v>
      </c>
      <c r="O957" s="0" t="str">
        <f aca="false">B957</f>
        <v>Maison de pré-retraite</v>
      </c>
      <c r="P957" s="0" t="str">
        <f aca="false">C957</f>
        <v>Maison de pré-retraite</v>
      </c>
      <c r="Q957" s="0" t="str">
        <f aca="false">D957</f>
        <v>PAC</v>
      </c>
      <c r="R957" s="0" t="str">
        <f aca="false">E957</f>
        <v>Electricité</v>
      </c>
      <c r="S957" s="0" t="str">
        <f aca="false">F957</f>
        <v>0521510902</v>
      </c>
      <c r="T957" s="0" t="str">
        <f aca="false">G957</f>
        <v>1</v>
      </c>
      <c r="U957" s="0" t="n">
        <f aca="false">L957</f>
        <v>2.26227637445522</v>
      </c>
      <c r="V957" s="0" t="n">
        <f aca="false">K957</f>
        <v>30.1880599333051</v>
      </c>
      <c r="W957" s="0" t="n">
        <f aca="false">J957</f>
        <v>846</v>
      </c>
    </row>
    <row r="958" customFormat="false" ht="12.8" hidden="false" customHeight="false" outlineLevel="0" collapsed="false">
      <c r="A958" s="0" t="s">
        <v>76</v>
      </c>
      <c r="B958" s="0" t="s">
        <v>1127</v>
      </c>
      <c r="C958" s="0" t="s">
        <v>1127</v>
      </c>
      <c r="D958" s="0" t="s">
        <v>51</v>
      </c>
      <c r="E958" s="0" t="s">
        <v>57</v>
      </c>
      <c r="F958" s="0" t="s">
        <v>1134</v>
      </c>
      <c r="G958" s="0" t="s">
        <v>15</v>
      </c>
      <c r="H958" s="0" t="n">
        <v>1.88328405286538</v>
      </c>
      <c r="I958" s="0" t="n">
        <v>20.6544196992108</v>
      </c>
      <c r="J958" s="0" t="n">
        <v>0</v>
      </c>
      <c r="K958" s="0" t="n">
        <f aca="false">I958*SUMIFS(syst_chauffage!$H$3:$H$27,syst_chauffage!$B$3:$B$27,D958,syst_chauffage!$C$3:$C$27,E958)</f>
        <v>43.7636968092362</v>
      </c>
      <c r="L958" s="12" t="n">
        <f aca="false">H958*SUMIFS(syst_chauffage!$K$3:$K$27,syst_chauffage!$B$3:$B$27,D958,syst_chauffage!$C$3:$C$27,E958)</f>
        <v>1.88328405286538</v>
      </c>
      <c r="N958" s="0" t="str">
        <f aca="false">A958</f>
        <v>Habitat Communautaire</v>
      </c>
      <c r="O958" s="0" t="str">
        <f aca="false">B958</f>
        <v>Maison de pré-retraite</v>
      </c>
      <c r="P958" s="0" t="str">
        <f aca="false">C958</f>
        <v>Maison de pré-retraite</v>
      </c>
      <c r="Q958" s="0" t="str">
        <f aca="false">D958</f>
        <v>Autre système centralisé performant</v>
      </c>
      <c r="R958" s="0" t="str">
        <f aca="false">E958</f>
        <v>Autres</v>
      </c>
      <c r="S958" s="0" t="str">
        <f aca="false">F958</f>
        <v>0521512101</v>
      </c>
      <c r="T958" s="0" t="str">
        <f aca="false">G958</f>
        <v>1</v>
      </c>
      <c r="U958" s="0" t="n">
        <f aca="false">L958</f>
        <v>1.88328405286538</v>
      </c>
      <c r="V958" s="0" t="n">
        <f aca="false">K958</f>
        <v>43.7636968092362</v>
      </c>
      <c r="W958" s="0" t="n">
        <f aca="false">J958</f>
        <v>0</v>
      </c>
    </row>
    <row r="959" customFormat="false" ht="12.8" hidden="false" customHeight="false" outlineLevel="0" collapsed="false">
      <c r="A959" s="0" t="s">
        <v>76</v>
      </c>
      <c r="B959" s="0" t="s">
        <v>1127</v>
      </c>
      <c r="C959" s="0" t="s">
        <v>1127</v>
      </c>
      <c r="D959" s="0" t="s">
        <v>51</v>
      </c>
      <c r="E959" s="0" t="s">
        <v>58</v>
      </c>
      <c r="F959" s="0" t="s">
        <v>1135</v>
      </c>
      <c r="G959" s="0" t="s">
        <v>15</v>
      </c>
      <c r="H959" s="0" t="n">
        <v>2.05408376027652</v>
      </c>
      <c r="I959" s="0" t="n">
        <v>19.7959697112224</v>
      </c>
      <c r="J959" s="0" t="n">
        <v>1190</v>
      </c>
      <c r="K959" s="0" t="n">
        <f aca="false">I959*SUMIFS(syst_chauffage!$H$3:$H$27,syst_chauffage!$B$3:$B$27,D959,syst_chauffage!$C$3:$C$27,E959)</f>
        <v>42.2445896035253</v>
      </c>
      <c r="L959" s="12" t="n">
        <f aca="false">H959*SUMIFS(syst_chauffage!$K$3:$K$27,syst_chauffage!$B$3:$B$27,D959,syst_chauffage!$C$3:$C$27,E959)</f>
        <v>2.05408376027652</v>
      </c>
      <c r="N959" s="0" t="str">
        <f aca="false">A959</f>
        <v>Habitat Communautaire</v>
      </c>
      <c r="O959" s="0" t="str">
        <f aca="false">B959</f>
        <v>Maison de pré-retraite</v>
      </c>
      <c r="P959" s="0" t="str">
        <f aca="false">C959</f>
        <v>Maison de pré-retraite</v>
      </c>
      <c r="Q959" s="0" t="str">
        <f aca="false">D959</f>
        <v>Autre système centralisé performant</v>
      </c>
      <c r="R959" s="0" t="str">
        <f aca="false">E959</f>
        <v>Urbain</v>
      </c>
      <c r="S959" s="0" t="str">
        <f aca="false">F959</f>
        <v>0521512106</v>
      </c>
      <c r="T959" s="0" t="str">
        <f aca="false">G959</f>
        <v>1</v>
      </c>
      <c r="U959" s="0" t="n">
        <f aca="false">L959</f>
        <v>2.05408376027652</v>
      </c>
      <c r="V959" s="0" t="n">
        <f aca="false">K959</f>
        <v>42.2445896035253</v>
      </c>
      <c r="W959" s="0" t="n">
        <f aca="false">J959</f>
        <v>1190</v>
      </c>
    </row>
    <row r="960" customFormat="false" ht="12.8" hidden="false" customHeight="false" outlineLevel="0" collapsed="false">
      <c r="A960" s="0" t="s">
        <v>76</v>
      </c>
      <c r="B960" s="0" t="s">
        <v>1127</v>
      </c>
      <c r="C960" s="0" t="s">
        <v>1127</v>
      </c>
      <c r="D960" s="0" t="s">
        <v>27</v>
      </c>
      <c r="E960" s="0" t="s">
        <v>23</v>
      </c>
      <c r="F960" s="0" t="s">
        <v>1136</v>
      </c>
      <c r="G960" s="0" t="s">
        <v>15</v>
      </c>
      <c r="H960" s="0" t="n">
        <v>0.708990449700104</v>
      </c>
      <c r="I960" s="0" t="n">
        <v>12.6861893397271</v>
      </c>
      <c r="J960" s="0" t="n">
        <v>684</v>
      </c>
      <c r="K960" s="0" t="n">
        <f aca="false">I960*SUMIFS(syst_chauffage!$H$3:$H$27,syst_chauffage!$B$3:$B$27,D960,syst_chauffage!$C$3:$C$27,E960)</f>
        <v>32.5325038085634</v>
      </c>
      <c r="L960" s="12" t="n">
        <f aca="false">H960*SUMIFS(syst_chauffage!$K$3:$K$27,syst_chauffage!$B$3:$B$27,D960,syst_chauffage!$C$3:$C$27,E960)</f>
        <v>0.708990449700104</v>
      </c>
      <c r="N960" s="0" t="str">
        <f aca="false">A960</f>
        <v>Habitat Communautaire</v>
      </c>
      <c r="O960" s="0" t="str">
        <f aca="false">B960</f>
        <v>Maison de pré-retraite</v>
      </c>
      <c r="P960" s="0" t="str">
        <f aca="false">C960</f>
        <v>Maison de pré-retraite</v>
      </c>
      <c r="Q960" s="0" t="str">
        <f aca="false">D960</f>
        <v>Chaudière condensation fioul</v>
      </c>
      <c r="R960" s="0" t="str">
        <f aca="false">E960</f>
        <v>Fioul</v>
      </c>
      <c r="S960" s="0" t="str">
        <f aca="false">F960</f>
        <v>0521512303</v>
      </c>
      <c r="T960" s="0" t="str">
        <f aca="false">G960</f>
        <v>1</v>
      </c>
      <c r="U960" s="0" t="n">
        <f aca="false">L960</f>
        <v>0.708990449700104</v>
      </c>
      <c r="V960" s="0" t="n">
        <f aca="false">K960</f>
        <v>32.5325038085634</v>
      </c>
      <c r="W960" s="0" t="n">
        <f aca="false">J960</f>
        <v>684</v>
      </c>
    </row>
    <row r="961" customFormat="false" ht="12.8" hidden="false" customHeight="false" outlineLevel="0" collapsed="false">
      <c r="A961" s="0" t="s">
        <v>76</v>
      </c>
      <c r="B961" s="0" t="s">
        <v>1127</v>
      </c>
      <c r="C961" s="0" t="s">
        <v>1127</v>
      </c>
      <c r="D961" s="0" t="s">
        <v>18</v>
      </c>
      <c r="E961" s="0" t="s">
        <v>14</v>
      </c>
      <c r="F961" s="0" t="s">
        <v>1137</v>
      </c>
      <c r="G961" s="0" t="s">
        <v>15</v>
      </c>
      <c r="H961" s="0" t="n">
        <v>0.909550246678663</v>
      </c>
      <c r="I961" s="0" t="n">
        <v>9.0461839855864</v>
      </c>
      <c r="J961" s="0" t="n">
        <v>684</v>
      </c>
      <c r="K961" s="0" t="n">
        <f aca="false">I961*SUMIFS(syst_chauffage!$H$3:$H$27,syst_chauffage!$B$3:$B$27,D961,syst_chauffage!$C$3:$C$27,E961)</f>
        <v>24.6502083770698</v>
      </c>
      <c r="L961" s="12" t="n">
        <f aca="false">H961*SUMIFS(syst_chauffage!$K$3:$K$27,syst_chauffage!$B$3:$B$27,D961,syst_chauffage!$C$3:$C$27,E961)</f>
        <v>0.883579758724707</v>
      </c>
      <c r="N961" s="0" t="str">
        <f aca="false">A961</f>
        <v>Habitat Communautaire</v>
      </c>
      <c r="O961" s="0" t="str">
        <f aca="false">B961</f>
        <v>Maison de pré-retraite</v>
      </c>
      <c r="P961" s="0" t="str">
        <f aca="false">C961</f>
        <v>Maison de pré-retraite</v>
      </c>
      <c r="Q961" s="0" t="str">
        <f aca="false">D961</f>
        <v>Chaudière condensation gaz</v>
      </c>
      <c r="R961" s="0" t="str">
        <f aca="false">E961</f>
        <v>Gaz</v>
      </c>
      <c r="S961" s="0" t="str">
        <f aca="false">F961</f>
        <v>0521512404</v>
      </c>
      <c r="T961" s="0" t="str">
        <f aca="false">G961</f>
        <v>1</v>
      </c>
      <c r="U961" s="0" t="n">
        <f aca="false">L961</f>
        <v>0.883579758724707</v>
      </c>
      <c r="V961" s="0" t="n">
        <f aca="false">K961</f>
        <v>24.6502083770698</v>
      </c>
      <c r="W961" s="0" t="n">
        <f aca="false">J961</f>
        <v>684</v>
      </c>
    </row>
    <row r="962" customFormat="false" ht="12.8" hidden="false" customHeight="false" outlineLevel="0" collapsed="false">
      <c r="A962" s="0" t="s">
        <v>76</v>
      </c>
      <c r="B962" s="0" t="s">
        <v>1127</v>
      </c>
      <c r="C962" s="0" t="s">
        <v>1127</v>
      </c>
      <c r="D962" s="0" t="s">
        <v>32</v>
      </c>
      <c r="E962" s="0" t="s">
        <v>30</v>
      </c>
      <c r="F962" s="0" t="s">
        <v>1138</v>
      </c>
      <c r="G962" s="0" t="s">
        <v>15</v>
      </c>
      <c r="H962" s="0" t="n">
        <v>1</v>
      </c>
      <c r="I962" s="0" t="n">
        <v>12</v>
      </c>
      <c r="J962" s="0" t="n">
        <v>0</v>
      </c>
      <c r="K962" s="0" t="n">
        <f aca="false">I962*SUMIFS(syst_chauffage!$H$3:$H$27,syst_chauffage!$B$3:$B$27,D962,syst_chauffage!$C$3:$C$27,E962)</f>
        <v>12</v>
      </c>
      <c r="L962" s="12" t="n">
        <f aca="false">H962*SUMIFS(syst_chauffage!$K$3:$K$27,syst_chauffage!$B$3:$B$27,D962,syst_chauffage!$C$3:$C$27,E962)</f>
        <v>1</v>
      </c>
      <c r="N962" s="0" t="str">
        <f aca="false">A962</f>
        <v>Habitat Communautaire</v>
      </c>
      <c r="O962" s="0" t="str">
        <f aca="false">B962</f>
        <v>Maison de pré-retraite</v>
      </c>
      <c r="P962" s="0" t="str">
        <f aca="false">C962</f>
        <v>Maison de pré-retraite</v>
      </c>
      <c r="Q962" s="0" t="str">
        <f aca="false">D962</f>
        <v>Electrique direct performant</v>
      </c>
      <c r="R962" s="0" t="str">
        <f aca="false">E962</f>
        <v>Electricité</v>
      </c>
      <c r="S962" s="0" t="str">
        <f aca="false">F962</f>
        <v>0521512602</v>
      </c>
      <c r="T962" s="0" t="str">
        <f aca="false">G962</f>
        <v>1</v>
      </c>
      <c r="U962" s="0" t="n">
        <f aca="false">L962</f>
        <v>1</v>
      </c>
      <c r="V962" s="0" t="n">
        <f aca="false">K962</f>
        <v>12</v>
      </c>
      <c r="W962" s="0" t="n">
        <f aca="false">J962</f>
        <v>0</v>
      </c>
    </row>
    <row r="963" customFormat="false" ht="12.8" hidden="false" customHeight="false" outlineLevel="0" collapsed="false">
      <c r="A963" s="0" t="s">
        <v>76</v>
      </c>
      <c r="B963" s="0" t="s">
        <v>1127</v>
      </c>
      <c r="C963" s="0" t="s">
        <v>1127</v>
      </c>
      <c r="D963" s="0" t="s">
        <v>38</v>
      </c>
      <c r="E963" s="0" t="s">
        <v>30</v>
      </c>
      <c r="F963" s="0" t="s">
        <v>1139</v>
      </c>
      <c r="G963" s="0" t="s">
        <v>15</v>
      </c>
      <c r="H963" s="0" t="n">
        <v>2.66865839171316</v>
      </c>
      <c r="I963" s="0" t="n">
        <v>58.0905130698045</v>
      </c>
      <c r="J963" s="0" t="n">
        <v>900</v>
      </c>
      <c r="K963" s="0" t="n">
        <f aca="false">I963*SUMIFS(syst_chauffage!$H$3:$H$27,syst_chauffage!$B$3:$B$27,D963,syst_chauffage!$C$3:$C$27,E963)</f>
        <v>58.7175305652327</v>
      </c>
      <c r="L963" s="12" t="n">
        <f aca="false">H963*SUMIFS(syst_chauffage!$K$3:$K$27,syst_chauffage!$B$3:$B$27,D963,syst_chauffage!$C$3:$C$27,E963)</f>
        <v>2.38742364020974</v>
      </c>
      <c r="N963" s="0" t="str">
        <f aca="false">A963</f>
        <v>Habitat Communautaire</v>
      </c>
      <c r="O963" s="0" t="str">
        <f aca="false">B963</f>
        <v>Maison de pré-retraite</v>
      </c>
      <c r="P963" s="0" t="str">
        <f aca="false">C963</f>
        <v>Maison de pré-retraite</v>
      </c>
      <c r="Q963" s="0" t="str">
        <f aca="false">D963</f>
        <v>PAC performant</v>
      </c>
      <c r="R963" s="0" t="str">
        <f aca="false">E963</f>
        <v>Electricité</v>
      </c>
      <c r="S963" s="0" t="str">
        <f aca="false">F963</f>
        <v>0521512902</v>
      </c>
      <c r="T963" s="0" t="str">
        <f aca="false">G963</f>
        <v>1</v>
      </c>
      <c r="U963" s="0" t="n">
        <f aca="false">L963</f>
        <v>2.38742364020974</v>
      </c>
      <c r="V963" s="0" t="n">
        <f aca="false">K963</f>
        <v>58.7175305652327</v>
      </c>
      <c r="W963" s="0" t="n">
        <f aca="false">J963</f>
        <v>900</v>
      </c>
    </row>
    <row r="964" customFormat="false" ht="12.8" hidden="false" customHeight="false" outlineLevel="0" collapsed="false">
      <c r="A964" s="0" t="s">
        <v>76</v>
      </c>
      <c r="B964" s="0" t="s">
        <v>1140</v>
      </c>
      <c r="C964" s="0" t="s">
        <v>1140</v>
      </c>
      <c r="D964" s="0" t="s">
        <v>19</v>
      </c>
      <c r="E964" s="0" t="s">
        <v>57</v>
      </c>
      <c r="F964" s="0" t="s">
        <v>1141</v>
      </c>
      <c r="G964" s="0" t="s">
        <v>15</v>
      </c>
      <c r="H964" s="0" t="n">
        <v>1.5939909442182</v>
      </c>
      <c r="I964" s="0" t="n">
        <v>15.6763568832319</v>
      </c>
      <c r="J964" s="0" t="n">
        <v>0</v>
      </c>
      <c r="K964" s="0" t="n">
        <f aca="false">I964*SUMIFS(syst_chauffage!$H$3:$H$27,syst_chauffage!$B$3:$B$27,D964,syst_chauffage!$C$3:$C$27,E964)</f>
        <v>21.8289612885848</v>
      </c>
      <c r="L964" s="12" t="n">
        <f aca="false">H964*SUMIFS(syst_chauffage!$K$3:$K$27,syst_chauffage!$B$3:$B$27,D964,syst_chauffage!$C$3:$C$27,E964)</f>
        <v>1.5939909442182</v>
      </c>
      <c r="N964" s="0" t="str">
        <f aca="false">A964</f>
        <v>Habitat Communautaire</v>
      </c>
      <c r="O964" s="0" t="str">
        <f aca="false">B964</f>
        <v>Maison retraite médicalisée</v>
      </c>
      <c r="P964" s="0" t="str">
        <f aca="false">C964</f>
        <v>Maison retraite médicalisée</v>
      </c>
      <c r="Q964" s="0" t="str">
        <f aca="false">D964</f>
        <v>Autre système centralisé</v>
      </c>
      <c r="R964" s="0" t="str">
        <f aca="false">E964</f>
        <v>Autres</v>
      </c>
      <c r="S964" s="0" t="str">
        <f aca="false">F964</f>
        <v>0522520101</v>
      </c>
      <c r="T964" s="0" t="str">
        <f aca="false">G964</f>
        <v>1</v>
      </c>
      <c r="U964" s="0" t="n">
        <f aca="false">L964</f>
        <v>1.5939909442182</v>
      </c>
      <c r="V964" s="0" t="n">
        <f aca="false">K964</f>
        <v>21.8289612885848</v>
      </c>
      <c r="W964" s="0" t="n">
        <f aca="false">J964</f>
        <v>0</v>
      </c>
    </row>
    <row r="965" customFormat="false" ht="12.8" hidden="false" customHeight="false" outlineLevel="0" collapsed="false">
      <c r="A965" s="0" t="s">
        <v>76</v>
      </c>
      <c r="B965" s="0" t="s">
        <v>1140</v>
      </c>
      <c r="C965" s="0" t="s">
        <v>1140</v>
      </c>
      <c r="D965" s="0" t="s">
        <v>19</v>
      </c>
      <c r="E965" s="0" t="s">
        <v>58</v>
      </c>
      <c r="F965" s="0" t="s">
        <v>1142</v>
      </c>
      <c r="G965" s="0" t="s">
        <v>15</v>
      </c>
      <c r="H965" s="0" t="n">
        <v>1.71915734662831</v>
      </c>
      <c r="I965" s="0" t="n">
        <v>14.6981359972892</v>
      </c>
      <c r="J965" s="0" t="n">
        <v>1190</v>
      </c>
      <c r="K965" s="0" t="n">
        <f aca="false">I965*SUMIFS(syst_chauffage!$H$3:$H$27,syst_chauffage!$B$3:$B$27,D965,syst_chauffage!$C$3:$C$27,E965)</f>
        <v>24.1776927845343</v>
      </c>
      <c r="L965" s="12" t="n">
        <f aca="false">H965*SUMIFS(syst_chauffage!$K$3:$K$27,syst_chauffage!$B$3:$B$27,D965,syst_chauffage!$C$3:$C$27,E965)</f>
        <v>1.71915734662831</v>
      </c>
      <c r="N965" s="0" t="str">
        <f aca="false">A965</f>
        <v>Habitat Communautaire</v>
      </c>
      <c r="O965" s="0" t="str">
        <f aca="false">B965</f>
        <v>Maison retraite médicalisée</v>
      </c>
      <c r="P965" s="0" t="str">
        <f aca="false">C965</f>
        <v>Maison retraite médicalisée</v>
      </c>
      <c r="Q965" s="0" t="str">
        <f aca="false">D965</f>
        <v>Autre système centralisé</v>
      </c>
      <c r="R965" s="0" t="str">
        <f aca="false">E965</f>
        <v>Urbain</v>
      </c>
      <c r="S965" s="0" t="str">
        <f aca="false">F965</f>
        <v>0522520106</v>
      </c>
      <c r="T965" s="0" t="str">
        <f aca="false">G965</f>
        <v>1</v>
      </c>
      <c r="U965" s="0" t="n">
        <f aca="false">L965</f>
        <v>1.71915734662831</v>
      </c>
      <c r="V965" s="0" t="n">
        <f aca="false">K965</f>
        <v>24.1776927845343</v>
      </c>
      <c r="W965" s="0" t="n">
        <f aca="false">J965</f>
        <v>1190</v>
      </c>
    </row>
    <row r="966" customFormat="false" ht="12.8" hidden="false" customHeight="false" outlineLevel="0" collapsed="false">
      <c r="A966" s="0" t="s">
        <v>76</v>
      </c>
      <c r="B966" s="0" t="s">
        <v>1140</v>
      </c>
      <c r="C966" s="0" t="s">
        <v>1140</v>
      </c>
      <c r="D966" s="0" t="s">
        <v>22</v>
      </c>
      <c r="E966" s="0" t="s">
        <v>23</v>
      </c>
      <c r="F966" s="0" t="s">
        <v>1143</v>
      </c>
      <c r="G966" s="0" t="s">
        <v>15</v>
      </c>
      <c r="H966" s="0" t="n">
        <v>0.612273350983146</v>
      </c>
      <c r="I966" s="0" t="n">
        <v>6.99100201533417</v>
      </c>
      <c r="J966" s="0" t="n">
        <v>0</v>
      </c>
      <c r="K966" s="0" t="n">
        <f aca="false">I966*SUMIFS(syst_chauffage!$H$3:$H$27,syst_chauffage!$B$3:$B$27,D966,syst_chauffage!$C$3:$C$27,E966)</f>
        <v>12.3113119040519</v>
      </c>
      <c r="L966" s="12" t="n">
        <f aca="false">H966*SUMIFS(syst_chauffage!$K$3:$K$27,syst_chauffage!$B$3:$B$27,D966,syst_chauffage!$C$3:$C$27,E966)</f>
        <v>0.612273350983146</v>
      </c>
      <c r="N966" s="0" t="str">
        <f aca="false">A966</f>
        <v>Habitat Communautaire</v>
      </c>
      <c r="O966" s="0" t="str">
        <f aca="false">B966</f>
        <v>Maison retraite médicalisée</v>
      </c>
      <c r="P966" s="0" t="str">
        <f aca="false">C966</f>
        <v>Maison retraite médicalisée</v>
      </c>
      <c r="Q966" s="0" t="str">
        <f aca="false">D966</f>
        <v>Chaudière fioul</v>
      </c>
      <c r="R966" s="0" t="str">
        <f aca="false">E966</f>
        <v>Fioul</v>
      </c>
      <c r="S966" s="0" t="str">
        <f aca="false">F966</f>
        <v>0522520303</v>
      </c>
      <c r="T966" s="0" t="str">
        <f aca="false">G966</f>
        <v>1</v>
      </c>
      <c r="U966" s="0" t="n">
        <f aca="false">L966</f>
        <v>0.612273350983146</v>
      </c>
      <c r="V966" s="0" t="n">
        <f aca="false">K966</f>
        <v>12.3113119040519</v>
      </c>
      <c r="W966" s="0" t="n">
        <f aca="false">J966</f>
        <v>0</v>
      </c>
    </row>
    <row r="967" customFormat="false" ht="12.8" hidden="false" customHeight="false" outlineLevel="0" collapsed="false">
      <c r="A967" s="0" t="s">
        <v>76</v>
      </c>
      <c r="B967" s="0" t="s">
        <v>1140</v>
      </c>
      <c r="C967" s="0" t="s">
        <v>1140</v>
      </c>
      <c r="D967" s="0" t="s">
        <v>13</v>
      </c>
      <c r="E967" s="0" t="s">
        <v>14</v>
      </c>
      <c r="F967" s="0" t="s">
        <v>1144</v>
      </c>
      <c r="G967" s="0" t="s">
        <v>15</v>
      </c>
      <c r="H967" s="0" t="n">
        <v>0.813653575015383</v>
      </c>
      <c r="I967" s="0" t="n">
        <v>5.0420359391457</v>
      </c>
      <c r="J967" s="0" t="n">
        <v>297</v>
      </c>
      <c r="K967" s="0" t="n">
        <f aca="false">I967*SUMIFS(syst_chauffage!$H$3:$H$27,syst_chauffage!$B$3:$B$27,D967,syst_chauffage!$C$3:$C$27,E967)</f>
        <v>10.182854119863</v>
      </c>
      <c r="L967" s="12" t="n">
        <f aca="false">H967*SUMIFS(syst_chauffage!$K$3:$K$27,syst_chauffage!$B$3:$B$27,D967,syst_chauffage!$C$3:$C$27,E967)</f>
        <v>0.813653575015383</v>
      </c>
      <c r="N967" s="0" t="str">
        <f aca="false">A967</f>
        <v>Habitat Communautaire</v>
      </c>
      <c r="O967" s="0" t="str">
        <f aca="false">B967</f>
        <v>Maison retraite médicalisée</v>
      </c>
      <c r="P967" s="0" t="str">
        <f aca="false">C967</f>
        <v>Maison retraite médicalisée</v>
      </c>
      <c r="Q967" s="0" t="str">
        <f aca="false">D967</f>
        <v>Chaudière gaz</v>
      </c>
      <c r="R967" s="0" t="str">
        <f aca="false">E967</f>
        <v>Gaz</v>
      </c>
      <c r="S967" s="0" t="str">
        <f aca="false">F967</f>
        <v>0522520404</v>
      </c>
      <c r="T967" s="0" t="str">
        <f aca="false">G967</f>
        <v>1</v>
      </c>
      <c r="U967" s="0" t="n">
        <f aca="false">L967</f>
        <v>0.813653575015383</v>
      </c>
      <c r="V967" s="0" t="n">
        <f aca="false">K967</f>
        <v>10.182854119863</v>
      </c>
      <c r="W967" s="0" t="n">
        <f aca="false">J967</f>
        <v>297</v>
      </c>
    </row>
    <row r="968" customFormat="false" ht="12.8" hidden="false" customHeight="false" outlineLevel="0" collapsed="false">
      <c r="A968" s="0" t="s">
        <v>76</v>
      </c>
      <c r="B968" s="0" t="s">
        <v>1140</v>
      </c>
      <c r="C968" s="0" t="s">
        <v>1140</v>
      </c>
      <c r="D968" s="0" t="s">
        <v>29</v>
      </c>
      <c r="E968" s="0" t="s">
        <v>30</v>
      </c>
      <c r="F968" s="0" t="s">
        <v>1145</v>
      </c>
      <c r="G968" s="0" t="s">
        <v>15</v>
      </c>
      <c r="H968" s="0" t="n">
        <v>0.908305016401562</v>
      </c>
      <c r="I968" s="0" t="n">
        <v>10.4</v>
      </c>
      <c r="J968" s="0" t="n">
        <v>0</v>
      </c>
      <c r="K968" s="0" t="n">
        <f aca="false">I968*SUMIFS(syst_chauffage!$H$3:$H$27,syst_chauffage!$B$3:$B$27,D968,syst_chauffage!$C$3:$C$27,E968)</f>
        <v>3</v>
      </c>
      <c r="L968" s="12" t="n">
        <f aca="false">H968*SUMIFS(syst_chauffage!$K$3:$K$27,syst_chauffage!$B$3:$B$27,D968,syst_chauffage!$C$3:$C$27,E968)</f>
        <v>0.908305016401562</v>
      </c>
      <c r="N968" s="0" t="str">
        <f aca="false">A968</f>
        <v>Habitat Communautaire</v>
      </c>
      <c r="O968" s="0" t="str">
        <f aca="false">B968</f>
        <v>Maison retraite médicalisée</v>
      </c>
      <c r="P968" s="0" t="str">
        <f aca="false">C968</f>
        <v>Maison retraite médicalisée</v>
      </c>
      <c r="Q968" s="0" t="str">
        <f aca="false">D968</f>
        <v>Electrique direct</v>
      </c>
      <c r="R968" s="0" t="str">
        <f aca="false">E968</f>
        <v>Electricité</v>
      </c>
      <c r="S968" s="0" t="str">
        <f aca="false">F968</f>
        <v>0522520602</v>
      </c>
      <c r="T968" s="0" t="str">
        <f aca="false">G968</f>
        <v>1</v>
      </c>
      <c r="U968" s="0" t="n">
        <f aca="false">L968</f>
        <v>0.908305016401562</v>
      </c>
      <c r="V968" s="0" t="n">
        <f aca="false">K968</f>
        <v>3</v>
      </c>
      <c r="W968" s="0" t="n">
        <f aca="false">J968</f>
        <v>0</v>
      </c>
    </row>
    <row r="969" customFormat="false" ht="12.8" hidden="false" customHeight="false" outlineLevel="0" collapsed="false">
      <c r="A969" s="0" t="s">
        <v>76</v>
      </c>
      <c r="B969" s="0" t="s">
        <v>1140</v>
      </c>
      <c r="C969" s="0" t="s">
        <v>1140</v>
      </c>
      <c r="D969" s="0" t="s">
        <v>36</v>
      </c>
      <c r="E969" s="0" t="s">
        <v>30</v>
      </c>
      <c r="F969" s="0" t="s">
        <v>1146</v>
      </c>
      <c r="G969" s="0" t="s">
        <v>15</v>
      </c>
      <c r="H969" s="0" t="n">
        <v>2.65692340011166</v>
      </c>
      <c r="I969" s="0" t="n">
        <v>45.1600432075767</v>
      </c>
      <c r="J969" s="0" t="n">
        <v>846</v>
      </c>
      <c r="K969" s="0" t="n">
        <f aca="false">I969*SUMIFS(syst_chauffage!$H$3:$H$27,syst_chauffage!$B$3:$B$27,D969,syst_chauffage!$C$3:$C$27,E969)</f>
        <v>27.9386266382579</v>
      </c>
      <c r="L969" s="12" t="n">
        <f aca="false">H969*SUMIFS(syst_chauffage!$K$3:$K$27,syst_chauffage!$B$3:$B$27,D969,syst_chauffage!$C$3:$C$27,E969)</f>
        <v>2.23232187313792</v>
      </c>
      <c r="N969" s="0" t="str">
        <f aca="false">A969</f>
        <v>Habitat Communautaire</v>
      </c>
      <c r="O969" s="0" t="str">
        <f aca="false">B969</f>
        <v>Maison retraite médicalisée</v>
      </c>
      <c r="P969" s="0" t="str">
        <f aca="false">C969</f>
        <v>Maison retraite médicalisée</v>
      </c>
      <c r="Q969" s="0" t="str">
        <f aca="false">D969</f>
        <v>PAC</v>
      </c>
      <c r="R969" s="0" t="str">
        <f aca="false">E969</f>
        <v>Electricité</v>
      </c>
      <c r="S969" s="0" t="str">
        <f aca="false">F969</f>
        <v>0522520902</v>
      </c>
      <c r="T969" s="0" t="str">
        <f aca="false">G969</f>
        <v>1</v>
      </c>
      <c r="U969" s="0" t="n">
        <f aca="false">L969</f>
        <v>2.23232187313792</v>
      </c>
      <c r="V969" s="0" t="n">
        <f aca="false">K969</f>
        <v>27.9386266382579</v>
      </c>
      <c r="W969" s="0" t="n">
        <f aca="false">J969</f>
        <v>846</v>
      </c>
    </row>
    <row r="970" customFormat="false" ht="12.8" hidden="false" customHeight="false" outlineLevel="0" collapsed="false">
      <c r="A970" s="0" t="s">
        <v>76</v>
      </c>
      <c r="B970" s="0" t="s">
        <v>1140</v>
      </c>
      <c r="C970" s="0" t="s">
        <v>1140</v>
      </c>
      <c r="D970" s="0" t="s">
        <v>51</v>
      </c>
      <c r="E970" s="0" t="s">
        <v>57</v>
      </c>
      <c r="F970" s="0" t="s">
        <v>1147</v>
      </c>
      <c r="G970" s="0" t="s">
        <v>15</v>
      </c>
      <c r="H970" s="0" t="n">
        <v>1.83922032025177</v>
      </c>
      <c r="I970" s="0" t="n">
        <v>18.6623296228952</v>
      </c>
      <c r="J970" s="0" t="n">
        <v>0</v>
      </c>
      <c r="K970" s="0" t="n">
        <f aca="false">I970*SUMIFS(syst_chauffage!$H$3:$H$27,syst_chauffage!$B$3:$B$27,D970,syst_chauffage!$C$3:$C$27,E970)</f>
        <v>39.5427490708741</v>
      </c>
      <c r="L970" s="12" t="n">
        <f aca="false">H970*SUMIFS(syst_chauffage!$K$3:$K$27,syst_chauffage!$B$3:$B$27,D970,syst_chauffage!$C$3:$C$27,E970)</f>
        <v>1.83922032025177</v>
      </c>
      <c r="N970" s="0" t="str">
        <f aca="false">A970</f>
        <v>Habitat Communautaire</v>
      </c>
      <c r="O970" s="0" t="str">
        <f aca="false">B970</f>
        <v>Maison retraite médicalisée</v>
      </c>
      <c r="P970" s="0" t="str">
        <f aca="false">C970</f>
        <v>Maison retraite médicalisée</v>
      </c>
      <c r="Q970" s="0" t="str">
        <f aca="false">D970</f>
        <v>Autre système centralisé performant</v>
      </c>
      <c r="R970" s="0" t="str">
        <f aca="false">E970</f>
        <v>Autres</v>
      </c>
      <c r="S970" s="0" t="str">
        <f aca="false">F970</f>
        <v>0522522101</v>
      </c>
      <c r="T970" s="0" t="str">
        <f aca="false">G970</f>
        <v>1</v>
      </c>
      <c r="U970" s="0" t="n">
        <f aca="false">L970</f>
        <v>1.83922032025177</v>
      </c>
      <c r="V970" s="0" t="n">
        <f aca="false">K970</f>
        <v>39.5427490708741</v>
      </c>
      <c r="W970" s="0" t="n">
        <f aca="false">J970</f>
        <v>0</v>
      </c>
    </row>
    <row r="971" customFormat="false" ht="12.8" hidden="false" customHeight="false" outlineLevel="0" collapsed="false">
      <c r="A971" s="0" t="s">
        <v>76</v>
      </c>
      <c r="B971" s="0" t="s">
        <v>1140</v>
      </c>
      <c r="C971" s="0" t="s">
        <v>1140</v>
      </c>
      <c r="D971" s="0" t="s">
        <v>51</v>
      </c>
      <c r="E971" s="0" t="s">
        <v>58</v>
      </c>
      <c r="F971" s="0" t="s">
        <v>1148</v>
      </c>
      <c r="G971" s="0" t="s">
        <v>15</v>
      </c>
      <c r="H971" s="0" t="n">
        <v>1.98364309226343</v>
      </c>
      <c r="I971" s="0" t="n">
        <v>17.4977809491538</v>
      </c>
      <c r="J971" s="0" t="n">
        <v>1190</v>
      </c>
      <c r="K971" s="0" t="n">
        <f aca="false">I971*SUMIFS(syst_chauffage!$H$3:$H$27,syst_chauffage!$B$3:$B$27,D971,syst_chauffage!$C$3:$C$27,E971)</f>
        <v>37.3402559183721</v>
      </c>
      <c r="L971" s="12" t="n">
        <f aca="false">H971*SUMIFS(syst_chauffage!$K$3:$K$27,syst_chauffage!$B$3:$B$27,D971,syst_chauffage!$C$3:$C$27,E971)</f>
        <v>1.98364309226343</v>
      </c>
      <c r="N971" s="0" t="str">
        <f aca="false">A971</f>
        <v>Habitat Communautaire</v>
      </c>
      <c r="O971" s="0" t="str">
        <f aca="false">B971</f>
        <v>Maison retraite médicalisée</v>
      </c>
      <c r="P971" s="0" t="str">
        <f aca="false">C971</f>
        <v>Maison retraite médicalisée</v>
      </c>
      <c r="Q971" s="0" t="str">
        <f aca="false">D971</f>
        <v>Autre système centralisé performant</v>
      </c>
      <c r="R971" s="0" t="str">
        <f aca="false">E971</f>
        <v>Urbain</v>
      </c>
      <c r="S971" s="0" t="str">
        <f aca="false">F971</f>
        <v>0522522106</v>
      </c>
      <c r="T971" s="0" t="str">
        <f aca="false">G971</f>
        <v>1</v>
      </c>
      <c r="U971" s="0" t="n">
        <f aca="false">L971</f>
        <v>1.98364309226343</v>
      </c>
      <c r="V971" s="0" t="n">
        <f aca="false">K971</f>
        <v>37.3402559183721</v>
      </c>
      <c r="W971" s="0" t="n">
        <f aca="false">J971</f>
        <v>1190</v>
      </c>
    </row>
    <row r="972" customFormat="false" ht="12.8" hidden="false" customHeight="false" outlineLevel="0" collapsed="false">
      <c r="A972" s="0" t="s">
        <v>76</v>
      </c>
      <c r="B972" s="0" t="s">
        <v>1140</v>
      </c>
      <c r="C972" s="0" t="s">
        <v>1140</v>
      </c>
      <c r="D972" s="0" t="s">
        <v>27</v>
      </c>
      <c r="E972" s="0" t="s">
        <v>23</v>
      </c>
      <c r="F972" s="0" t="s">
        <v>1149</v>
      </c>
      <c r="G972" s="0" t="s">
        <v>15</v>
      </c>
      <c r="H972" s="0" t="n">
        <v>0.704042145243581</v>
      </c>
      <c r="I972" s="0" t="n">
        <v>8.32262144682639</v>
      </c>
      <c r="J972" s="0" t="n">
        <v>684</v>
      </c>
      <c r="K972" s="0" t="n">
        <f aca="false">I972*SUMIFS(syst_chauffage!$H$3:$H$27,syst_chauffage!$B$3:$B$27,D972,syst_chauffage!$C$3:$C$27,E972)</f>
        <v>21.3425565916972</v>
      </c>
      <c r="L972" s="12" t="n">
        <f aca="false">H972*SUMIFS(syst_chauffage!$K$3:$K$27,syst_chauffage!$B$3:$B$27,D972,syst_chauffage!$C$3:$C$27,E972)</f>
        <v>0.704042145243581</v>
      </c>
      <c r="N972" s="0" t="str">
        <f aca="false">A972</f>
        <v>Habitat Communautaire</v>
      </c>
      <c r="O972" s="0" t="str">
        <f aca="false">B972</f>
        <v>Maison retraite médicalisée</v>
      </c>
      <c r="P972" s="0" t="str">
        <f aca="false">C972</f>
        <v>Maison retraite médicalisée</v>
      </c>
      <c r="Q972" s="0" t="str">
        <f aca="false">D972</f>
        <v>Chaudière condensation fioul</v>
      </c>
      <c r="R972" s="0" t="str">
        <f aca="false">E972</f>
        <v>Fioul</v>
      </c>
      <c r="S972" s="0" t="str">
        <f aca="false">F972</f>
        <v>0522522303</v>
      </c>
      <c r="T972" s="0" t="str">
        <f aca="false">G972</f>
        <v>1</v>
      </c>
      <c r="U972" s="0" t="n">
        <f aca="false">L972</f>
        <v>0.704042145243581</v>
      </c>
      <c r="V972" s="0" t="n">
        <f aca="false">K972</f>
        <v>21.3425565916972</v>
      </c>
      <c r="W972" s="0" t="n">
        <f aca="false">J972</f>
        <v>684</v>
      </c>
    </row>
    <row r="973" customFormat="false" ht="12.8" hidden="false" customHeight="false" outlineLevel="0" collapsed="false">
      <c r="A973" s="0" t="s">
        <v>76</v>
      </c>
      <c r="B973" s="0" t="s">
        <v>1140</v>
      </c>
      <c r="C973" s="0" t="s">
        <v>1140</v>
      </c>
      <c r="D973" s="0" t="s">
        <v>18</v>
      </c>
      <c r="E973" s="0" t="s">
        <v>14</v>
      </c>
      <c r="F973" s="0" t="s">
        <v>1150</v>
      </c>
      <c r="G973" s="0" t="s">
        <v>15</v>
      </c>
      <c r="H973" s="0" t="n">
        <v>0.898122668281457</v>
      </c>
      <c r="I973" s="0" t="n">
        <v>6.00242373707821</v>
      </c>
      <c r="J973" s="0" t="n">
        <v>684</v>
      </c>
      <c r="K973" s="0" t="n">
        <f aca="false">I973*SUMIFS(syst_chauffage!$H$3:$H$27,syst_chauffage!$B$3:$B$27,D973,syst_chauffage!$C$3:$C$27,E973)</f>
        <v>16.3561780439354</v>
      </c>
      <c r="L973" s="12" t="n">
        <f aca="false">H973*SUMIFS(syst_chauffage!$K$3:$K$27,syst_chauffage!$B$3:$B$27,D973,syst_chauffage!$C$3:$C$27,E973)</f>
        <v>0.872478473226867</v>
      </c>
      <c r="N973" s="0" t="str">
        <f aca="false">A973</f>
        <v>Habitat Communautaire</v>
      </c>
      <c r="O973" s="0" t="str">
        <f aca="false">B973</f>
        <v>Maison retraite médicalisée</v>
      </c>
      <c r="P973" s="0" t="str">
        <f aca="false">C973</f>
        <v>Maison retraite médicalisée</v>
      </c>
      <c r="Q973" s="0" t="str">
        <f aca="false">D973</f>
        <v>Chaudière condensation gaz</v>
      </c>
      <c r="R973" s="0" t="str">
        <f aca="false">E973</f>
        <v>Gaz</v>
      </c>
      <c r="S973" s="0" t="str">
        <f aca="false">F973</f>
        <v>0522522404</v>
      </c>
      <c r="T973" s="0" t="str">
        <f aca="false">G973</f>
        <v>1</v>
      </c>
      <c r="U973" s="0" t="n">
        <f aca="false">L973</f>
        <v>0.872478473226867</v>
      </c>
      <c r="V973" s="0" t="n">
        <f aca="false">K973</f>
        <v>16.3561780439354</v>
      </c>
      <c r="W973" s="0" t="n">
        <f aca="false">J973</f>
        <v>684</v>
      </c>
    </row>
    <row r="974" customFormat="false" ht="12.8" hidden="false" customHeight="false" outlineLevel="0" collapsed="false">
      <c r="A974" s="0" t="s">
        <v>76</v>
      </c>
      <c r="B974" s="0" t="s">
        <v>1140</v>
      </c>
      <c r="C974" s="0" t="s">
        <v>1140</v>
      </c>
      <c r="D974" s="0" t="s">
        <v>32</v>
      </c>
      <c r="E974" s="0" t="s">
        <v>30</v>
      </c>
      <c r="F974" s="0" t="s">
        <v>1151</v>
      </c>
      <c r="G974" s="0" t="s">
        <v>15</v>
      </c>
      <c r="H974" s="0" t="n">
        <v>1</v>
      </c>
      <c r="I974" s="0" t="n">
        <v>12</v>
      </c>
      <c r="J974" s="0" t="n">
        <v>0</v>
      </c>
      <c r="K974" s="0" t="n">
        <f aca="false">I974*SUMIFS(syst_chauffage!$H$3:$H$27,syst_chauffage!$B$3:$B$27,D974,syst_chauffage!$C$3:$C$27,E974)</f>
        <v>12</v>
      </c>
      <c r="L974" s="12" t="n">
        <f aca="false">H974*SUMIFS(syst_chauffage!$K$3:$K$27,syst_chauffage!$B$3:$B$27,D974,syst_chauffage!$C$3:$C$27,E974)</f>
        <v>1</v>
      </c>
      <c r="N974" s="0" t="str">
        <f aca="false">A974</f>
        <v>Habitat Communautaire</v>
      </c>
      <c r="O974" s="0" t="str">
        <f aca="false">B974</f>
        <v>Maison retraite médicalisée</v>
      </c>
      <c r="P974" s="0" t="str">
        <f aca="false">C974</f>
        <v>Maison retraite médicalisée</v>
      </c>
      <c r="Q974" s="0" t="str">
        <f aca="false">D974</f>
        <v>Electrique direct performant</v>
      </c>
      <c r="R974" s="0" t="str">
        <f aca="false">E974</f>
        <v>Electricité</v>
      </c>
      <c r="S974" s="0" t="str">
        <f aca="false">F974</f>
        <v>0522522602</v>
      </c>
      <c r="T974" s="0" t="str">
        <f aca="false">G974</f>
        <v>1</v>
      </c>
      <c r="U974" s="0" t="n">
        <f aca="false">L974</f>
        <v>1</v>
      </c>
      <c r="V974" s="0" t="n">
        <f aca="false">K974</f>
        <v>12</v>
      </c>
      <c r="W974" s="0" t="n">
        <f aca="false">J974</f>
        <v>0</v>
      </c>
    </row>
    <row r="975" customFormat="false" ht="12.8" hidden="false" customHeight="false" outlineLevel="0" collapsed="false">
      <c r="A975" s="0" t="s">
        <v>76</v>
      </c>
      <c r="B975" s="0" t="s">
        <v>1140</v>
      </c>
      <c r="C975" s="0" t="s">
        <v>1140</v>
      </c>
      <c r="D975" s="0" t="s">
        <v>38</v>
      </c>
      <c r="E975" s="0" t="s">
        <v>30</v>
      </c>
      <c r="F975" s="0" t="s">
        <v>1152</v>
      </c>
      <c r="G975" s="0" t="s">
        <v>15</v>
      </c>
      <c r="H975" s="0" t="n">
        <v>2.53657855675673</v>
      </c>
      <c r="I975" s="0" t="n">
        <v>53.761956199496</v>
      </c>
      <c r="J975" s="0" t="n">
        <v>900</v>
      </c>
      <c r="K975" s="0" t="n">
        <f aca="false">I975*SUMIFS(syst_chauffage!$H$3:$H$27,syst_chauffage!$B$3:$B$27,D975,syst_chauffage!$C$3:$C$27,E975)</f>
        <v>54.3422521091744</v>
      </c>
      <c r="L975" s="12" t="n">
        <f aca="false">H975*SUMIFS(syst_chauffage!$K$3:$K$27,syst_chauffage!$B$3:$B$27,D975,syst_chauffage!$C$3:$C$27,E975)</f>
        <v>2.26926294892412</v>
      </c>
      <c r="N975" s="0" t="str">
        <f aca="false">A975</f>
        <v>Habitat Communautaire</v>
      </c>
      <c r="O975" s="0" t="str">
        <f aca="false">B975</f>
        <v>Maison retraite médicalisée</v>
      </c>
      <c r="P975" s="0" t="str">
        <f aca="false">C975</f>
        <v>Maison retraite médicalisée</v>
      </c>
      <c r="Q975" s="0" t="str">
        <f aca="false">D975</f>
        <v>PAC performant</v>
      </c>
      <c r="R975" s="0" t="str">
        <f aca="false">E975</f>
        <v>Electricité</v>
      </c>
      <c r="S975" s="0" t="str">
        <f aca="false">F975</f>
        <v>0522522902</v>
      </c>
      <c r="T975" s="0" t="str">
        <f aca="false">G975</f>
        <v>1</v>
      </c>
      <c r="U975" s="0" t="n">
        <f aca="false">L975</f>
        <v>2.26926294892412</v>
      </c>
      <c r="V975" s="0" t="n">
        <f aca="false">K975</f>
        <v>54.3422521091744</v>
      </c>
      <c r="W975" s="0" t="n">
        <f aca="false">J975</f>
        <v>900</v>
      </c>
    </row>
    <row r="976" customFormat="false" ht="12.8" hidden="false" customHeight="false" outlineLevel="0" collapsed="false">
      <c r="A976" s="0" t="s">
        <v>76</v>
      </c>
      <c r="B976" s="0" t="s">
        <v>1153</v>
      </c>
      <c r="C976" s="0" t="s">
        <v>1153</v>
      </c>
      <c r="D976" s="0" t="s">
        <v>19</v>
      </c>
      <c r="E976" s="0" t="s">
        <v>57</v>
      </c>
      <c r="F976" s="0" t="s">
        <v>1154</v>
      </c>
      <c r="G976" s="0" t="s">
        <v>15</v>
      </c>
      <c r="H976" s="0" t="n">
        <v>1.57662856907505</v>
      </c>
      <c r="I976" s="0" t="n">
        <v>15.1905719941728</v>
      </c>
      <c r="J976" s="0" t="n">
        <v>0</v>
      </c>
      <c r="K976" s="0" t="n">
        <f aca="false">I976*SUMIFS(syst_chauffage!$H$3:$H$27,syst_chauffage!$B$3:$B$27,D976,syst_chauffage!$C$3:$C$27,E976)</f>
        <v>21.1525171621313</v>
      </c>
      <c r="L976" s="12" t="n">
        <f aca="false">H976*SUMIFS(syst_chauffage!$K$3:$K$27,syst_chauffage!$B$3:$B$27,D976,syst_chauffage!$C$3:$C$27,E976)</f>
        <v>1.57662856907505</v>
      </c>
      <c r="N976" s="0" t="str">
        <f aca="false">A976</f>
        <v>Habitat Communautaire</v>
      </c>
      <c r="O976" s="0" t="str">
        <f aca="false">B976</f>
        <v>Résidence universitaire</v>
      </c>
      <c r="P976" s="0" t="str">
        <f aca="false">C976</f>
        <v>Résidence universitaire</v>
      </c>
      <c r="Q976" s="0" t="str">
        <f aca="false">D976</f>
        <v>Autre système centralisé</v>
      </c>
      <c r="R976" s="0" t="str">
        <f aca="false">E976</f>
        <v>Autres</v>
      </c>
      <c r="S976" s="0" t="str">
        <f aca="false">F976</f>
        <v>0525890101</v>
      </c>
      <c r="T976" s="0" t="str">
        <f aca="false">G976</f>
        <v>1</v>
      </c>
      <c r="U976" s="0" t="n">
        <f aca="false">L976</f>
        <v>1.57662856907505</v>
      </c>
      <c r="V976" s="0" t="n">
        <f aca="false">K976</f>
        <v>21.1525171621313</v>
      </c>
      <c r="W976" s="0" t="n">
        <f aca="false">J976</f>
        <v>0</v>
      </c>
    </row>
    <row r="977" customFormat="false" ht="12.8" hidden="false" customHeight="false" outlineLevel="0" collapsed="false">
      <c r="A977" s="0" t="s">
        <v>76</v>
      </c>
      <c r="B977" s="0" t="s">
        <v>1153</v>
      </c>
      <c r="C977" s="0" t="s">
        <v>1153</v>
      </c>
      <c r="D977" s="0" t="s">
        <v>19</v>
      </c>
      <c r="E977" s="0" t="s">
        <v>58</v>
      </c>
      <c r="F977" s="0" t="s">
        <v>1155</v>
      </c>
      <c r="G977" s="0" t="s">
        <v>15</v>
      </c>
      <c r="H977" s="0" t="n">
        <v>1.69876961136885</v>
      </c>
      <c r="I977" s="0" t="n">
        <v>13.4314789246139</v>
      </c>
      <c r="J977" s="0" t="n">
        <v>680</v>
      </c>
      <c r="K977" s="0" t="n">
        <f aca="false">I977*SUMIFS(syst_chauffage!$H$3:$H$27,syst_chauffage!$B$3:$B$27,D977,syst_chauffage!$C$3:$C$27,E977)</f>
        <v>22.0941057519916</v>
      </c>
      <c r="L977" s="12" t="n">
        <f aca="false">H977*SUMIFS(syst_chauffage!$K$3:$K$27,syst_chauffage!$B$3:$B$27,D977,syst_chauffage!$C$3:$C$27,E977)</f>
        <v>1.69876961136885</v>
      </c>
      <c r="N977" s="0" t="str">
        <f aca="false">A977</f>
        <v>Habitat Communautaire</v>
      </c>
      <c r="O977" s="0" t="str">
        <f aca="false">B977</f>
        <v>Résidence universitaire</v>
      </c>
      <c r="P977" s="0" t="str">
        <f aca="false">C977</f>
        <v>Résidence universitaire</v>
      </c>
      <c r="Q977" s="0" t="str">
        <f aca="false">D977</f>
        <v>Autre système centralisé</v>
      </c>
      <c r="R977" s="0" t="str">
        <f aca="false">E977</f>
        <v>Urbain</v>
      </c>
      <c r="S977" s="0" t="str">
        <f aca="false">F977</f>
        <v>0525890106</v>
      </c>
      <c r="T977" s="0" t="str">
        <f aca="false">G977</f>
        <v>1</v>
      </c>
      <c r="U977" s="0" t="n">
        <f aca="false">L977</f>
        <v>1.69876961136885</v>
      </c>
      <c r="V977" s="0" t="n">
        <f aca="false">K977</f>
        <v>22.0941057519916</v>
      </c>
      <c r="W977" s="0" t="n">
        <f aca="false">J977</f>
        <v>680</v>
      </c>
    </row>
    <row r="978" customFormat="false" ht="12.8" hidden="false" customHeight="false" outlineLevel="0" collapsed="false">
      <c r="A978" s="0" t="s">
        <v>76</v>
      </c>
      <c r="B978" s="0" t="s">
        <v>1153</v>
      </c>
      <c r="C978" s="0" t="s">
        <v>1153</v>
      </c>
      <c r="D978" s="0" t="s">
        <v>22</v>
      </c>
      <c r="E978" s="0" t="s">
        <v>23</v>
      </c>
      <c r="F978" s="0" t="s">
        <v>1156</v>
      </c>
      <c r="G978" s="0" t="s">
        <v>15</v>
      </c>
      <c r="H978" s="0" t="n">
        <v>0.627356956027899</v>
      </c>
      <c r="I978" s="0" t="n">
        <v>6.12487012376492</v>
      </c>
      <c r="J978" s="0" t="n">
        <v>0</v>
      </c>
      <c r="K978" s="0" t="n">
        <f aca="false">I978*SUMIFS(syst_chauffage!$H$3:$H$27,syst_chauffage!$B$3:$B$27,D978,syst_chauffage!$C$3:$C$27,E978)</f>
        <v>10.7860341479067</v>
      </c>
      <c r="L978" s="12" t="n">
        <f aca="false">H978*SUMIFS(syst_chauffage!$K$3:$K$27,syst_chauffage!$B$3:$B$27,D978,syst_chauffage!$C$3:$C$27,E978)</f>
        <v>0.627356956027899</v>
      </c>
      <c r="N978" s="0" t="str">
        <f aca="false">A978</f>
        <v>Habitat Communautaire</v>
      </c>
      <c r="O978" s="0" t="str">
        <f aca="false">B978</f>
        <v>Résidence universitaire</v>
      </c>
      <c r="P978" s="0" t="str">
        <f aca="false">C978</f>
        <v>Résidence universitaire</v>
      </c>
      <c r="Q978" s="0" t="str">
        <f aca="false">D978</f>
        <v>Chaudière fioul</v>
      </c>
      <c r="R978" s="0" t="str">
        <f aca="false">E978</f>
        <v>Fioul</v>
      </c>
      <c r="S978" s="0" t="str">
        <f aca="false">F978</f>
        <v>0525890303</v>
      </c>
      <c r="T978" s="0" t="str">
        <f aca="false">G978</f>
        <v>1</v>
      </c>
      <c r="U978" s="0" t="n">
        <f aca="false">L978</f>
        <v>0.627356956027899</v>
      </c>
      <c r="V978" s="0" t="n">
        <f aca="false">K978</f>
        <v>10.7860341479067</v>
      </c>
      <c r="W978" s="0" t="n">
        <f aca="false">J978</f>
        <v>0</v>
      </c>
    </row>
    <row r="979" customFormat="false" ht="12.8" hidden="false" customHeight="false" outlineLevel="0" collapsed="false">
      <c r="A979" s="0" t="s">
        <v>76</v>
      </c>
      <c r="B979" s="0" t="s">
        <v>1153</v>
      </c>
      <c r="C979" s="0" t="s">
        <v>1153</v>
      </c>
      <c r="D979" s="0" t="s">
        <v>13</v>
      </c>
      <c r="E979" s="0" t="s">
        <v>14</v>
      </c>
      <c r="F979" s="0" t="s">
        <v>1157</v>
      </c>
      <c r="G979" s="0" t="s">
        <v>15</v>
      </c>
      <c r="H979" s="0" t="n">
        <v>0.840348056075515</v>
      </c>
      <c r="I979" s="0" t="n">
        <v>4.64234574514107</v>
      </c>
      <c r="J979" s="0" t="n">
        <v>264</v>
      </c>
      <c r="K979" s="0" t="n">
        <f aca="false">I979*SUMIFS(syst_chauffage!$H$3:$H$27,syst_chauffage!$B$3:$B$27,D979,syst_chauffage!$C$3:$C$27,E979)</f>
        <v>9.37564310673041</v>
      </c>
      <c r="L979" s="12" t="n">
        <f aca="false">H979*SUMIFS(syst_chauffage!$K$3:$K$27,syst_chauffage!$B$3:$B$27,D979,syst_chauffage!$C$3:$C$27,E979)</f>
        <v>0.840348056075515</v>
      </c>
      <c r="N979" s="0" t="str">
        <f aca="false">A979</f>
        <v>Habitat Communautaire</v>
      </c>
      <c r="O979" s="0" t="str">
        <f aca="false">B979</f>
        <v>Résidence universitaire</v>
      </c>
      <c r="P979" s="0" t="str">
        <f aca="false">C979</f>
        <v>Résidence universitaire</v>
      </c>
      <c r="Q979" s="0" t="str">
        <f aca="false">D979</f>
        <v>Chaudière gaz</v>
      </c>
      <c r="R979" s="0" t="str">
        <f aca="false">E979</f>
        <v>Gaz</v>
      </c>
      <c r="S979" s="0" t="str">
        <f aca="false">F979</f>
        <v>0525890404</v>
      </c>
      <c r="T979" s="0" t="str">
        <f aca="false">G979</f>
        <v>1</v>
      </c>
      <c r="U979" s="0" t="n">
        <f aca="false">L979</f>
        <v>0.840348056075515</v>
      </c>
      <c r="V979" s="0" t="n">
        <f aca="false">K979</f>
        <v>9.37564310673041</v>
      </c>
      <c r="W979" s="0" t="n">
        <f aca="false">J979</f>
        <v>264</v>
      </c>
    </row>
    <row r="980" customFormat="false" ht="12.8" hidden="false" customHeight="false" outlineLevel="0" collapsed="false">
      <c r="A980" s="0" t="s">
        <v>76</v>
      </c>
      <c r="B980" s="0" t="s">
        <v>1153</v>
      </c>
      <c r="C980" s="0" t="s">
        <v>1153</v>
      </c>
      <c r="D980" s="0" t="s">
        <v>29</v>
      </c>
      <c r="E980" s="0" t="s">
        <v>30</v>
      </c>
      <c r="F980" s="0" t="s">
        <v>1158</v>
      </c>
      <c r="G980" s="0" t="s">
        <v>15</v>
      </c>
      <c r="H980" s="0" t="n">
        <v>0.92</v>
      </c>
      <c r="I980" s="0" t="n">
        <v>10.4</v>
      </c>
      <c r="J980" s="0" t="n">
        <v>0</v>
      </c>
      <c r="K980" s="0" t="n">
        <f aca="false">I980*SUMIFS(syst_chauffage!$H$3:$H$27,syst_chauffage!$B$3:$B$27,D980,syst_chauffage!$C$3:$C$27,E980)</f>
        <v>3</v>
      </c>
      <c r="L980" s="12" t="n">
        <f aca="false">H980*SUMIFS(syst_chauffage!$K$3:$K$27,syst_chauffage!$B$3:$B$27,D980,syst_chauffage!$C$3:$C$27,E980)</f>
        <v>0.92</v>
      </c>
      <c r="N980" s="0" t="str">
        <f aca="false">A980</f>
        <v>Habitat Communautaire</v>
      </c>
      <c r="O980" s="0" t="str">
        <f aca="false">B980</f>
        <v>Résidence universitaire</v>
      </c>
      <c r="P980" s="0" t="str">
        <f aca="false">C980</f>
        <v>Résidence universitaire</v>
      </c>
      <c r="Q980" s="0" t="str">
        <f aca="false">D980</f>
        <v>Electrique direct</v>
      </c>
      <c r="R980" s="0" t="str">
        <f aca="false">E980</f>
        <v>Electricité</v>
      </c>
      <c r="S980" s="0" t="str">
        <f aca="false">F980</f>
        <v>0525890602</v>
      </c>
      <c r="T980" s="0" t="str">
        <f aca="false">G980</f>
        <v>1</v>
      </c>
      <c r="U980" s="0" t="n">
        <f aca="false">L980</f>
        <v>0.92</v>
      </c>
      <c r="V980" s="0" t="n">
        <f aca="false">K980</f>
        <v>3</v>
      </c>
      <c r="W980" s="0" t="n">
        <f aca="false">J980</f>
        <v>0</v>
      </c>
    </row>
    <row r="981" customFormat="false" ht="12.8" hidden="false" customHeight="false" outlineLevel="0" collapsed="false">
      <c r="A981" s="0" t="s">
        <v>76</v>
      </c>
      <c r="B981" s="0" t="s">
        <v>1153</v>
      </c>
      <c r="C981" s="0" t="s">
        <v>1153</v>
      </c>
      <c r="D981" s="0" t="s">
        <v>36</v>
      </c>
      <c r="E981" s="0" t="s">
        <v>30</v>
      </c>
      <c r="F981" s="0" t="s">
        <v>1159</v>
      </c>
      <c r="G981" s="0" t="s">
        <v>15</v>
      </c>
      <c r="H981" s="0" t="n">
        <v>2.94489544186046</v>
      </c>
      <c r="I981" s="0" t="n">
        <v>40.4349495073334</v>
      </c>
      <c r="J981" s="0" t="n">
        <v>603</v>
      </c>
      <c r="K981" s="0" t="n">
        <f aca="false">I981*SUMIFS(syst_chauffage!$H$3:$H$27,syst_chauffage!$B$3:$B$27,D981,syst_chauffage!$C$3:$C$27,E981)</f>
        <v>25.0154091356729</v>
      </c>
      <c r="L981" s="12" t="n">
        <f aca="false">H981*SUMIFS(syst_chauffage!$K$3:$K$27,syst_chauffage!$B$3:$B$27,D981,syst_chauffage!$C$3:$C$27,E981)</f>
        <v>2.47427325480779</v>
      </c>
      <c r="N981" s="0" t="str">
        <f aca="false">A981</f>
        <v>Habitat Communautaire</v>
      </c>
      <c r="O981" s="0" t="str">
        <f aca="false">B981</f>
        <v>Résidence universitaire</v>
      </c>
      <c r="P981" s="0" t="str">
        <f aca="false">C981</f>
        <v>Résidence universitaire</v>
      </c>
      <c r="Q981" s="0" t="str">
        <f aca="false">D981</f>
        <v>PAC</v>
      </c>
      <c r="R981" s="0" t="str">
        <f aca="false">E981</f>
        <v>Electricité</v>
      </c>
      <c r="S981" s="0" t="str">
        <f aca="false">F981</f>
        <v>0525890902</v>
      </c>
      <c r="T981" s="0" t="str">
        <f aca="false">G981</f>
        <v>1</v>
      </c>
      <c r="U981" s="0" t="n">
        <f aca="false">L981</f>
        <v>2.47427325480779</v>
      </c>
      <c r="V981" s="0" t="n">
        <f aca="false">K981</f>
        <v>25.0154091356729</v>
      </c>
      <c r="W981" s="0" t="n">
        <f aca="false">J981</f>
        <v>603</v>
      </c>
    </row>
    <row r="982" customFormat="false" ht="12.8" hidden="false" customHeight="false" outlineLevel="0" collapsed="false">
      <c r="A982" s="0" t="s">
        <v>76</v>
      </c>
      <c r="B982" s="0" t="s">
        <v>1153</v>
      </c>
      <c r="C982" s="0" t="s">
        <v>1153</v>
      </c>
      <c r="D982" s="0" t="s">
        <v>51</v>
      </c>
      <c r="E982" s="0" t="s">
        <v>57</v>
      </c>
      <c r="F982" s="0" t="s">
        <v>1160</v>
      </c>
      <c r="G982" s="0" t="s">
        <v>15</v>
      </c>
      <c r="H982" s="0" t="n">
        <v>1.81918681047121</v>
      </c>
      <c r="I982" s="0" t="n">
        <v>18.0840142787772</v>
      </c>
      <c r="J982" s="0" t="n">
        <v>0</v>
      </c>
      <c r="K982" s="0" t="n">
        <f aca="false">I982*SUMIFS(syst_chauffage!$H$3:$H$27,syst_chauffage!$B$3:$B$27,D982,syst_chauffage!$C$3:$C$27,E982)</f>
        <v>38.3173833743943</v>
      </c>
      <c r="L982" s="12" t="n">
        <f aca="false">H982*SUMIFS(syst_chauffage!$K$3:$K$27,syst_chauffage!$B$3:$B$27,D982,syst_chauffage!$C$3:$C$27,E982)</f>
        <v>1.81918681047121</v>
      </c>
      <c r="N982" s="0" t="str">
        <f aca="false">A982</f>
        <v>Habitat Communautaire</v>
      </c>
      <c r="O982" s="0" t="str">
        <f aca="false">B982</f>
        <v>Résidence universitaire</v>
      </c>
      <c r="P982" s="0" t="str">
        <f aca="false">C982</f>
        <v>Résidence universitaire</v>
      </c>
      <c r="Q982" s="0" t="str">
        <f aca="false">D982</f>
        <v>Autre système centralisé performant</v>
      </c>
      <c r="R982" s="0" t="str">
        <f aca="false">E982</f>
        <v>Autres</v>
      </c>
      <c r="S982" s="0" t="str">
        <f aca="false">F982</f>
        <v>0525892101</v>
      </c>
      <c r="T982" s="0" t="str">
        <f aca="false">G982</f>
        <v>1</v>
      </c>
      <c r="U982" s="0" t="n">
        <f aca="false">L982</f>
        <v>1.81918681047121</v>
      </c>
      <c r="V982" s="0" t="n">
        <f aca="false">K982</f>
        <v>38.3173833743943</v>
      </c>
      <c r="W982" s="0" t="n">
        <f aca="false">J982</f>
        <v>0</v>
      </c>
    </row>
    <row r="983" customFormat="false" ht="12.8" hidden="false" customHeight="false" outlineLevel="0" collapsed="false">
      <c r="A983" s="0" t="s">
        <v>76</v>
      </c>
      <c r="B983" s="0" t="s">
        <v>1153</v>
      </c>
      <c r="C983" s="0" t="s">
        <v>1153</v>
      </c>
      <c r="D983" s="0" t="s">
        <v>51</v>
      </c>
      <c r="E983" s="0" t="s">
        <v>58</v>
      </c>
      <c r="F983" s="0" t="s">
        <v>1161</v>
      </c>
      <c r="G983" s="0" t="s">
        <v>15</v>
      </c>
      <c r="H983" s="0" t="n">
        <v>1.96011878234868</v>
      </c>
      <c r="I983" s="0" t="n">
        <v>15.9898558626356</v>
      </c>
      <c r="J983" s="0" t="n">
        <v>680</v>
      </c>
      <c r="K983" s="0" t="n">
        <f aca="false">I983*SUMIFS(syst_chauffage!$H$3:$H$27,syst_chauffage!$B$3:$B$27,D983,syst_chauffage!$C$3:$C$27,E983)</f>
        <v>34.122344527211</v>
      </c>
      <c r="L983" s="12" t="n">
        <f aca="false">H983*SUMIFS(syst_chauffage!$K$3:$K$27,syst_chauffage!$B$3:$B$27,D983,syst_chauffage!$C$3:$C$27,E983)</f>
        <v>1.96011878234868</v>
      </c>
      <c r="N983" s="0" t="str">
        <f aca="false">A983</f>
        <v>Habitat Communautaire</v>
      </c>
      <c r="O983" s="0" t="str">
        <f aca="false">B983</f>
        <v>Résidence universitaire</v>
      </c>
      <c r="P983" s="0" t="str">
        <f aca="false">C983</f>
        <v>Résidence universitaire</v>
      </c>
      <c r="Q983" s="0" t="str">
        <f aca="false">D983</f>
        <v>Autre système centralisé performant</v>
      </c>
      <c r="R983" s="0" t="str">
        <f aca="false">E983</f>
        <v>Urbain</v>
      </c>
      <c r="S983" s="0" t="str">
        <f aca="false">F983</f>
        <v>0525892106</v>
      </c>
      <c r="T983" s="0" t="str">
        <f aca="false">G983</f>
        <v>1</v>
      </c>
      <c r="U983" s="0" t="n">
        <f aca="false">L983</f>
        <v>1.96011878234868</v>
      </c>
      <c r="V983" s="0" t="n">
        <f aca="false">K983</f>
        <v>34.122344527211</v>
      </c>
      <c r="W983" s="0" t="n">
        <f aca="false">J983</f>
        <v>680</v>
      </c>
    </row>
    <row r="984" customFormat="false" ht="12.8" hidden="false" customHeight="false" outlineLevel="0" collapsed="false">
      <c r="A984" s="0" t="s">
        <v>76</v>
      </c>
      <c r="B984" s="0" t="s">
        <v>1153</v>
      </c>
      <c r="C984" s="0" t="s">
        <v>1153</v>
      </c>
      <c r="D984" s="0" t="s">
        <v>27</v>
      </c>
      <c r="E984" s="0" t="s">
        <v>23</v>
      </c>
      <c r="F984" s="0" t="s">
        <v>1162</v>
      </c>
      <c r="G984" s="0" t="s">
        <v>15</v>
      </c>
      <c r="H984" s="0" t="n">
        <v>0.756422830434448</v>
      </c>
      <c r="I984" s="0" t="n">
        <v>7.2915120521011</v>
      </c>
      <c r="J984" s="0" t="n">
        <v>608</v>
      </c>
      <c r="K984" s="0" t="n">
        <f aca="false">I984*SUMIFS(syst_chauffage!$H$3:$H$27,syst_chauffage!$B$3:$B$27,D984,syst_chauffage!$C$3:$C$27,E984)</f>
        <v>18.6983764196497</v>
      </c>
      <c r="L984" s="12" t="n">
        <f aca="false">H984*SUMIFS(syst_chauffage!$K$3:$K$27,syst_chauffage!$B$3:$B$27,D984,syst_chauffage!$C$3:$C$27,E984)</f>
        <v>0.756422830434448</v>
      </c>
      <c r="N984" s="0" t="str">
        <f aca="false">A984</f>
        <v>Habitat Communautaire</v>
      </c>
      <c r="O984" s="0" t="str">
        <f aca="false">B984</f>
        <v>Résidence universitaire</v>
      </c>
      <c r="P984" s="0" t="str">
        <f aca="false">C984</f>
        <v>Résidence universitaire</v>
      </c>
      <c r="Q984" s="0" t="str">
        <f aca="false">D984</f>
        <v>Chaudière condensation fioul</v>
      </c>
      <c r="R984" s="0" t="str">
        <f aca="false">E984</f>
        <v>Fioul</v>
      </c>
      <c r="S984" s="0" t="str">
        <f aca="false">F984</f>
        <v>0525892303</v>
      </c>
      <c r="T984" s="0" t="str">
        <f aca="false">G984</f>
        <v>1</v>
      </c>
      <c r="U984" s="0" t="n">
        <f aca="false">L984</f>
        <v>0.756422830434448</v>
      </c>
      <c r="V984" s="0" t="n">
        <f aca="false">K984</f>
        <v>18.6983764196497</v>
      </c>
      <c r="W984" s="0" t="n">
        <f aca="false">J984</f>
        <v>608</v>
      </c>
    </row>
    <row r="985" customFormat="false" ht="12.8" hidden="false" customHeight="false" outlineLevel="0" collapsed="false">
      <c r="A985" s="0" t="s">
        <v>76</v>
      </c>
      <c r="B985" s="0" t="s">
        <v>1153</v>
      </c>
      <c r="C985" s="0" t="s">
        <v>1153</v>
      </c>
      <c r="D985" s="0" t="s">
        <v>18</v>
      </c>
      <c r="E985" s="0" t="s">
        <v>14</v>
      </c>
      <c r="F985" s="0" t="s">
        <v>1163</v>
      </c>
      <c r="G985" s="0" t="s">
        <v>15</v>
      </c>
      <c r="H985" s="0" t="n">
        <v>0.985134312763207</v>
      </c>
      <c r="I985" s="0" t="n">
        <v>5.52660207754889</v>
      </c>
      <c r="J985" s="0" t="n">
        <v>608</v>
      </c>
      <c r="K985" s="0" t="n">
        <f aca="false">I985*SUMIFS(syst_chauffage!$H$3:$H$27,syst_chauffage!$B$3:$B$27,D985,syst_chauffage!$C$3:$C$27,E985)</f>
        <v>15.0595978421166</v>
      </c>
      <c r="L985" s="12" t="n">
        <f aca="false">H985*SUMIFS(syst_chauffage!$K$3:$K$27,syst_chauffage!$B$3:$B$27,D985,syst_chauffage!$C$3:$C$27,E985)</f>
        <v>0.95700566468019</v>
      </c>
      <c r="N985" s="0" t="str">
        <f aca="false">A985</f>
        <v>Habitat Communautaire</v>
      </c>
      <c r="O985" s="0" t="str">
        <f aca="false">B985</f>
        <v>Résidence universitaire</v>
      </c>
      <c r="P985" s="0" t="str">
        <f aca="false">C985</f>
        <v>Résidence universitaire</v>
      </c>
      <c r="Q985" s="0" t="str">
        <f aca="false">D985</f>
        <v>Chaudière condensation gaz</v>
      </c>
      <c r="R985" s="0" t="str">
        <f aca="false">E985</f>
        <v>Gaz</v>
      </c>
      <c r="S985" s="0" t="str">
        <f aca="false">F985</f>
        <v>0525892404</v>
      </c>
      <c r="T985" s="0" t="str">
        <f aca="false">G985</f>
        <v>1</v>
      </c>
      <c r="U985" s="0" t="n">
        <f aca="false">L985</f>
        <v>0.95700566468019</v>
      </c>
      <c r="V985" s="0" t="n">
        <f aca="false">K985</f>
        <v>15.0595978421166</v>
      </c>
      <c r="W985" s="0" t="n">
        <f aca="false">J985</f>
        <v>608</v>
      </c>
    </row>
    <row r="986" customFormat="false" ht="12.8" hidden="false" customHeight="false" outlineLevel="0" collapsed="false">
      <c r="A986" s="0" t="s">
        <v>76</v>
      </c>
      <c r="B986" s="0" t="s">
        <v>1153</v>
      </c>
      <c r="C986" s="0" t="s">
        <v>1153</v>
      </c>
      <c r="D986" s="0" t="s">
        <v>32</v>
      </c>
      <c r="E986" s="0" t="s">
        <v>30</v>
      </c>
      <c r="F986" s="0" t="s">
        <v>1164</v>
      </c>
      <c r="G986" s="0" t="s">
        <v>15</v>
      </c>
      <c r="H986" s="0" t="n">
        <v>1</v>
      </c>
      <c r="I986" s="0" t="n">
        <v>12</v>
      </c>
      <c r="J986" s="0" t="n">
        <v>0</v>
      </c>
      <c r="K986" s="0" t="n">
        <f aca="false">I986*SUMIFS(syst_chauffage!$H$3:$H$27,syst_chauffage!$B$3:$B$27,D986,syst_chauffage!$C$3:$C$27,E986)</f>
        <v>12</v>
      </c>
      <c r="L986" s="12" t="n">
        <f aca="false">H986*SUMIFS(syst_chauffage!$K$3:$K$27,syst_chauffage!$B$3:$B$27,D986,syst_chauffage!$C$3:$C$27,E986)</f>
        <v>1</v>
      </c>
      <c r="N986" s="0" t="str">
        <f aca="false">A986</f>
        <v>Habitat Communautaire</v>
      </c>
      <c r="O986" s="0" t="str">
        <f aca="false">B986</f>
        <v>Résidence universitaire</v>
      </c>
      <c r="P986" s="0" t="str">
        <f aca="false">C986</f>
        <v>Résidence universitaire</v>
      </c>
      <c r="Q986" s="0" t="str">
        <f aca="false">D986</f>
        <v>Electrique direct performant</v>
      </c>
      <c r="R986" s="0" t="str">
        <f aca="false">E986</f>
        <v>Electricité</v>
      </c>
      <c r="S986" s="0" t="str">
        <f aca="false">F986</f>
        <v>0525892602</v>
      </c>
      <c r="T986" s="0" t="str">
        <f aca="false">G986</f>
        <v>1</v>
      </c>
      <c r="U986" s="0" t="n">
        <f aca="false">L986</f>
        <v>1</v>
      </c>
      <c r="V986" s="0" t="n">
        <f aca="false">K986</f>
        <v>12</v>
      </c>
      <c r="W986" s="0" t="n">
        <f aca="false">J986</f>
        <v>0</v>
      </c>
    </row>
    <row r="987" customFormat="false" ht="12.8" hidden="false" customHeight="false" outlineLevel="0" collapsed="false">
      <c r="A987" s="0" t="s">
        <v>76</v>
      </c>
      <c r="B987" s="0" t="s">
        <v>1153</v>
      </c>
      <c r="C987" s="0" t="s">
        <v>1153</v>
      </c>
      <c r="D987" s="0" t="s">
        <v>38</v>
      </c>
      <c r="E987" s="0" t="s">
        <v>30</v>
      </c>
      <c r="F987" s="0" t="s">
        <v>1165</v>
      </c>
      <c r="G987" s="0" t="s">
        <v>15</v>
      </c>
      <c r="H987" s="0" t="n">
        <v>3.39795627906976</v>
      </c>
      <c r="I987" s="0" t="n">
        <v>48.1368446515874</v>
      </c>
      <c r="J987" s="0" t="n">
        <v>648</v>
      </c>
      <c r="K987" s="0" t="n">
        <f aca="false">I987*SUMIFS(syst_chauffage!$H$3:$H$27,syst_chauffage!$B$3:$B$27,D987,syst_chauffage!$C$3:$C$27,E987)</f>
        <v>48.65642422106</v>
      </c>
      <c r="L987" s="12" t="n">
        <f aca="false">H987*SUMIFS(syst_chauffage!$K$3:$K$27,syst_chauffage!$B$3:$B$27,D987,syst_chauffage!$C$3:$C$27,E987)</f>
        <v>3.03986496519792</v>
      </c>
      <c r="N987" s="0" t="str">
        <f aca="false">A987</f>
        <v>Habitat Communautaire</v>
      </c>
      <c r="O987" s="0" t="str">
        <f aca="false">B987</f>
        <v>Résidence universitaire</v>
      </c>
      <c r="P987" s="0" t="str">
        <f aca="false">C987</f>
        <v>Résidence universitaire</v>
      </c>
      <c r="Q987" s="0" t="str">
        <f aca="false">D987</f>
        <v>PAC performant</v>
      </c>
      <c r="R987" s="0" t="str">
        <f aca="false">E987</f>
        <v>Electricité</v>
      </c>
      <c r="S987" s="0" t="str">
        <f aca="false">F987</f>
        <v>0525892902</v>
      </c>
      <c r="T987" s="0" t="str">
        <f aca="false">G987</f>
        <v>1</v>
      </c>
      <c r="U987" s="0" t="n">
        <f aca="false">L987</f>
        <v>3.03986496519792</v>
      </c>
      <c r="V987" s="0" t="n">
        <f aca="false">K987</f>
        <v>48.65642422106</v>
      </c>
      <c r="W987" s="0" t="n">
        <f aca="false">J987</f>
        <v>648</v>
      </c>
    </row>
    <row r="988" customFormat="false" ht="12.8" hidden="false" customHeight="false" outlineLevel="0" collapsed="false">
      <c r="A988" s="0" t="s">
        <v>76</v>
      </c>
      <c r="B988" s="0" t="s">
        <v>1166</v>
      </c>
      <c r="C988" s="0" t="s">
        <v>1167</v>
      </c>
      <c r="D988" s="0" t="s">
        <v>19</v>
      </c>
      <c r="E988" s="0" t="s">
        <v>57</v>
      </c>
      <c r="F988" s="0" t="s">
        <v>1168</v>
      </c>
      <c r="G988" s="0" t="s">
        <v>15</v>
      </c>
      <c r="H988" s="0" t="n">
        <v>1.64687127447792</v>
      </c>
      <c r="I988" s="0" t="n">
        <v>26.0402207528718</v>
      </c>
      <c r="J988" s="0" t="n">
        <v>0</v>
      </c>
      <c r="K988" s="0" t="n">
        <f aca="false">I988*SUMIFS(syst_chauffage!$H$3:$H$27,syst_chauffage!$B$3:$B$27,D988,syst_chauffage!$C$3:$C$27,E988)</f>
        <v>36.2603999765187</v>
      </c>
      <c r="L988" s="12" t="n">
        <f aca="false">H988*SUMIFS(syst_chauffage!$K$3:$K$27,syst_chauffage!$B$3:$B$27,D988,syst_chauffage!$C$3:$C$27,E988)</f>
        <v>1.64687127447792</v>
      </c>
      <c r="N988" s="0" t="str">
        <f aca="false">A988</f>
        <v>Habitat Communautaire</v>
      </c>
      <c r="O988" s="0" t="str">
        <f aca="false">B988</f>
        <v>Service à la personne</v>
      </c>
      <c r="P988" s="0" t="str">
        <f aca="false">C988</f>
        <v>Résidentiel</v>
      </c>
      <c r="Q988" s="0" t="str">
        <f aca="false">D988</f>
        <v>Autre système centralisé</v>
      </c>
      <c r="R988" s="0" t="str">
        <f aca="false">E988</f>
        <v>Autres</v>
      </c>
      <c r="S988" s="0" t="str">
        <f aca="false">F988</f>
        <v>0528900101</v>
      </c>
      <c r="T988" s="0" t="str">
        <f aca="false">G988</f>
        <v>1</v>
      </c>
      <c r="U988" s="0" t="n">
        <f aca="false">L988</f>
        <v>1.64687127447792</v>
      </c>
      <c r="V988" s="0" t="n">
        <f aca="false">K988</f>
        <v>36.2603999765187</v>
      </c>
      <c r="W988" s="0" t="n">
        <f aca="false">J988</f>
        <v>0</v>
      </c>
    </row>
    <row r="989" customFormat="false" ht="12.8" hidden="false" customHeight="false" outlineLevel="0" collapsed="false">
      <c r="A989" s="0" t="s">
        <v>76</v>
      </c>
      <c r="B989" s="0" t="s">
        <v>1166</v>
      </c>
      <c r="C989" s="0" t="s">
        <v>1167</v>
      </c>
      <c r="D989" s="0" t="s">
        <v>19</v>
      </c>
      <c r="E989" s="0" t="s">
        <v>58</v>
      </c>
      <c r="F989" s="0" t="s">
        <v>1169</v>
      </c>
      <c r="G989" s="0" t="s">
        <v>15</v>
      </c>
      <c r="H989" s="0" t="n">
        <v>1.70746776068833</v>
      </c>
      <c r="I989" s="0" t="n">
        <v>26.0322166841266</v>
      </c>
      <c r="J989" s="0" t="n">
        <v>1190</v>
      </c>
      <c r="K989" s="0" t="n">
        <f aca="false">I989*SUMIFS(syst_chauffage!$H$3:$H$27,syst_chauffage!$B$3:$B$27,D989,syst_chauffage!$C$3:$C$27,E989)</f>
        <v>42.8216841649392</v>
      </c>
      <c r="L989" s="12" t="n">
        <f aca="false">H989*SUMIFS(syst_chauffage!$K$3:$K$27,syst_chauffage!$B$3:$B$27,D989,syst_chauffage!$C$3:$C$27,E989)</f>
        <v>1.70746776068833</v>
      </c>
      <c r="N989" s="0" t="str">
        <f aca="false">A989</f>
        <v>Habitat Communautaire</v>
      </c>
      <c r="O989" s="0" t="str">
        <f aca="false">B989</f>
        <v>Service à la personne</v>
      </c>
      <c r="P989" s="0" t="str">
        <f aca="false">C989</f>
        <v>Résidentiel</v>
      </c>
      <c r="Q989" s="0" t="str">
        <f aca="false">D989</f>
        <v>Autre système centralisé</v>
      </c>
      <c r="R989" s="0" t="str">
        <f aca="false">E989</f>
        <v>Urbain</v>
      </c>
      <c r="S989" s="0" t="str">
        <f aca="false">F989</f>
        <v>0528900106</v>
      </c>
      <c r="T989" s="0" t="str">
        <f aca="false">G989</f>
        <v>1</v>
      </c>
      <c r="U989" s="0" t="n">
        <f aca="false">L989</f>
        <v>1.70746776068833</v>
      </c>
      <c r="V989" s="0" t="n">
        <f aca="false">K989</f>
        <v>42.8216841649392</v>
      </c>
      <c r="W989" s="0" t="n">
        <f aca="false">J989</f>
        <v>1190</v>
      </c>
    </row>
    <row r="990" customFormat="false" ht="12.8" hidden="false" customHeight="false" outlineLevel="0" collapsed="false">
      <c r="A990" s="0" t="s">
        <v>76</v>
      </c>
      <c r="B990" s="0" t="s">
        <v>1166</v>
      </c>
      <c r="C990" s="0" t="s">
        <v>1167</v>
      </c>
      <c r="D990" s="0" t="s">
        <v>22</v>
      </c>
      <c r="E990" s="0" t="s">
        <v>23</v>
      </c>
      <c r="F990" s="0" t="s">
        <v>1170</v>
      </c>
      <c r="G990" s="0" t="s">
        <v>15</v>
      </c>
      <c r="H990" s="0" t="n">
        <v>0.615455804812019</v>
      </c>
      <c r="I990" s="0" t="n">
        <v>28.10864</v>
      </c>
      <c r="J990" s="0" t="n">
        <v>0</v>
      </c>
      <c r="K990" s="0" t="n">
        <f aca="false">I990*SUMIFS(syst_chauffage!$H$3:$H$27,syst_chauffage!$B$3:$B$27,D990,syst_chauffage!$C$3:$C$27,E990)</f>
        <v>49.499947715602</v>
      </c>
      <c r="L990" s="12" t="n">
        <f aca="false">H990*SUMIFS(syst_chauffage!$K$3:$K$27,syst_chauffage!$B$3:$B$27,D990,syst_chauffage!$C$3:$C$27,E990)</f>
        <v>0.615455804812019</v>
      </c>
      <c r="N990" s="0" t="str">
        <f aca="false">A990</f>
        <v>Habitat Communautaire</v>
      </c>
      <c r="O990" s="0" t="str">
        <f aca="false">B990</f>
        <v>Service à la personne</v>
      </c>
      <c r="P990" s="0" t="str">
        <f aca="false">C990</f>
        <v>Résidentiel</v>
      </c>
      <c r="Q990" s="0" t="str">
        <f aca="false">D990</f>
        <v>Chaudière fioul</v>
      </c>
      <c r="R990" s="0" t="str">
        <f aca="false">E990</f>
        <v>Fioul</v>
      </c>
      <c r="S990" s="0" t="str">
        <f aca="false">F990</f>
        <v>0528900303</v>
      </c>
      <c r="T990" s="0" t="str">
        <f aca="false">G990</f>
        <v>1</v>
      </c>
      <c r="U990" s="0" t="n">
        <f aca="false">L990</f>
        <v>0.615455804812019</v>
      </c>
      <c r="V990" s="0" t="n">
        <f aca="false">K990</f>
        <v>49.499947715602</v>
      </c>
      <c r="W990" s="0" t="n">
        <f aca="false">J990</f>
        <v>0</v>
      </c>
    </row>
    <row r="991" customFormat="false" ht="12.8" hidden="false" customHeight="false" outlineLevel="0" collapsed="false">
      <c r="A991" s="0" t="s">
        <v>76</v>
      </c>
      <c r="B991" s="0" t="s">
        <v>1166</v>
      </c>
      <c r="C991" s="0" t="s">
        <v>1167</v>
      </c>
      <c r="D991" s="0" t="s">
        <v>13</v>
      </c>
      <c r="E991" s="0" t="s">
        <v>14</v>
      </c>
      <c r="F991" s="0" t="s">
        <v>1171</v>
      </c>
      <c r="G991" s="0" t="s">
        <v>15</v>
      </c>
      <c r="H991" s="0" t="n">
        <v>0.828467942198617</v>
      </c>
      <c r="I991" s="0" t="n">
        <v>28.10864</v>
      </c>
      <c r="J991" s="0" t="n">
        <v>297</v>
      </c>
      <c r="K991" s="0" t="n">
        <f aca="false">I991*SUMIFS(syst_chauffage!$H$3:$H$27,syst_chauffage!$B$3:$B$27,D991,syst_chauffage!$C$3:$C$27,E991)</f>
        <v>56.7679770795612</v>
      </c>
      <c r="L991" s="12" t="n">
        <f aca="false">H991*SUMIFS(syst_chauffage!$K$3:$K$27,syst_chauffage!$B$3:$B$27,D991,syst_chauffage!$C$3:$C$27,E991)</f>
        <v>0.828467942198617</v>
      </c>
      <c r="N991" s="0" t="str">
        <f aca="false">A991</f>
        <v>Habitat Communautaire</v>
      </c>
      <c r="O991" s="0" t="str">
        <f aca="false">B991</f>
        <v>Service à la personne</v>
      </c>
      <c r="P991" s="0" t="str">
        <f aca="false">C991</f>
        <v>Résidentiel</v>
      </c>
      <c r="Q991" s="0" t="str">
        <f aca="false">D991</f>
        <v>Chaudière gaz</v>
      </c>
      <c r="R991" s="0" t="str">
        <f aca="false">E991</f>
        <v>Gaz</v>
      </c>
      <c r="S991" s="0" t="str">
        <f aca="false">F991</f>
        <v>0528900404</v>
      </c>
      <c r="T991" s="0" t="str">
        <f aca="false">G991</f>
        <v>1</v>
      </c>
      <c r="U991" s="0" t="n">
        <f aca="false">L991</f>
        <v>0.828467942198617</v>
      </c>
      <c r="V991" s="0" t="n">
        <f aca="false">K991</f>
        <v>56.7679770795612</v>
      </c>
      <c r="W991" s="0" t="n">
        <f aca="false">J991</f>
        <v>297</v>
      </c>
    </row>
    <row r="992" customFormat="false" ht="12.8" hidden="false" customHeight="false" outlineLevel="0" collapsed="false">
      <c r="A992" s="0" t="s">
        <v>76</v>
      </c>
      <c r="B992" s="0" t="s">
        <v>1166</v>
      </c>
      <c r="C992" s="0" t="s">
        <v>1167</v>
      </c>
      <c r="D992" s="0" t="s">
        <v>29</v>
      </c>
      <c r="E992" s="0" t="s">
        <v>30</v>
      </c>
      <c r="F992" s="0" t="s">
        <v>1172</v>
      </c>
      <c r="G992" s="0" t="s">
        <v>15</v>
      </c>
      <c r="H992" s="0" t="n">
        <v>0.92</v>
      </c>
      <c r="I992" s="0" t="n">
        <v>10.4</v>
      </c>
      <c r="J992" s="0" t="n">
        <v>0</v>
      </c>
      <c r="K992" s="0" t="n">
        <f aca="false">I992*SUMIFS(syst_chauffage!$H$3:$H$27,syst_chauffage!$B$3:$B$27,D992,syst_chauffage!$C$3:$C$27,E992)</f>
        <v>3</v>
      </c>
      <c r="L992" s="12" t="n">
        <f aca="false">H992*SUMIFS(syst_chauffage!$K$3:$K$27,syst_chauffage!$B$3:$B$27,D992,syst_chauffage!$C$3:$C$27,E992)</f>
        <v>0.92</v>
      </c>
      <c r="N992" s="0" t="str">
        <f aca="false">A992</f>
        <v>Habitat Communautaire</v>
      </c>
      <c r="O992" s="0" t="str">
        <f aca="false">B992</f>
        <v>Service à la personne</v>
      </c>
      <c r="P992" s="0" t="str">
        <f aca="false">C992</f>
        <v>Résidentiel</v>
      </c>
      <c r="Q992" s="0" t="str">
        <f aca="false">D992</f>
        <v>Electrique direct</v>
      </c>
      <c r="R992" s="0" t="str">
        <f aca="false">E992</f>
        <v>Electricité</v>
      </c>
      <c r="S992" s="0" t="str">
        <f aca="false">F992</f>
        <v>0528900602</v>
      </c>
      <c r="T992" s="0" t="str">
        <f aca="false">G992</f>
        <v>1</v>
      </c>
      <c r="U992" s="0" t="n">
        <f aca="false">L992</f>
        <v>0.92</v>
      </c>
      <c r="V992" s="0" t="n">
        <f aca="false">K992</f>
        <v>3</v>
      </c>
      <c r="W992" s="0" t="n">
        <f aca="false">J992</f>
        <v>0</v>
      </c>
    </row>
    <row r="993" customFormat="false" ht="12.8" hidden="false" customHeight="false" outlineLevel="0" collapsed="false">
      <c r="A993" s="0" t="s">
        <v>76</v>
      </c>
      <c r="B993" s="0" t="s">
        <v>1166</v>
      </c>
      <c r="C993" s="0" t="s">
        <v>1167</v>
      </c>
      <c r="D993" s="0" t="s">
        <v>36</v>
      </c>
      <c r="E993" s="0" t="s">
        <v>30</v>
      </c>
      <c r="F993" s="0" t="s">
        <v>1173</v>
      </c>
      <c r="G993" s="0" t="s">
        <v>15</v>
      </c>
      <c r="H993" s="0" t="n">
        <v>2.94489544186046</v>
      </c>
      <c r="I993" s="0" t="n">
        <v>44.4812052273557</v>
      </c>
      <c r="J993" s="0" t="n">
        <v>846</v>
      </c>
      <c r="K993" s="0" t="n">
        <f aca="false">I993*SUMIFS(syst_chauffage!$H$3:$H$27,syst_chauffage!$B$3:$B$27,D993,syst_chauffage!$C$3:$C$27,E993)</f>
        <v>27.5186580215299</v>
      </c>
      <c r="L993" s="12" t="n">
        <f aca="false">H993*SUMIFS(syst_chauffage!$K$3:$K$27,syst_chauffage!$B$3:$B$27,D993,syst_chauffage!$C$3:$C$27,E993)</f>
        <v>2.47427325480779</v>
      </c>
      <c r="N993" s="0" t="str">
        <f aca="false">A993</f>
        <v>Habitat Communautaire</v>
      </c>
      <c r="O993" s="0" t="str">
        <f aca="false">B993</f>
        <v>Service à la personne</v>
      </c>
      <c r="P993" s="0" t="str">
        <f aca="false">C993</f>
        <v>Résidentiel</v>
      </c>
      <c r="Q993" s="0" t="str">
        <f aca="false">D993</f>
        <v>PAC</v>
      </c>
      <c r="R993" s="0" t="str">
        <f aca="false">E993</f>
        <v>Electricité</v>
      </c>
      <c r="S993" s="0" t="str">
        <f aca="false">F993</f>
        <v>0528900902</v>
      </c>
      <c r="T993" s="0" t="str">
        <f aca="false">G993</f>
        <v>1</v>
      </c>
      <c r="U993" s="0" t="n">
        <f aca="false">L993</f>
        <v>2.47427325480779</v>
      </c>
      <c r="V993" s="0" t="n">
        <f aca="false">K993</f>
        <v>27.5186580215299</v>
      </c>
      <c r="W993" s="0" t="n">
        <f aca="false">J993</f>
        <v>846</v>
      </c>
    </row>
    <row r="994" customFormat="false" ht="12.8" hidden="false" customHeight="false" outlineLevel="0" collapsed="false">
      <c r="A994" s="0" t="s">
        <v>76</v>
      </c>
      <c r="B994" s="0" t="s">
        <v>1166</v>
      </c>
      <c r="C994" s="0" t="s">
        <v>1167</v>
      </c>
      <c r="D994" s="0" t="s">
        <v>51</v>
      </c>
      <c r="E994" s="0" t="s">
        <v>57</v>
      </c>
      <c r="F994" s="0" t="s">
        <v>1174</v>
      </c>
      <c r="G994" s="0" t="s">
        <v>15</v>
      </c>
      <c r="H994" s="0" t="n">
        <v>1.90023608593606</v>
      </c>
      <c r="I994" s="0" t="n">
        <v>31.0002628010379</v>
      </c>
      <c r="J994" s="0" t="n">
        <v>0</v>
      </c>
      <c r="K994" s="0" t="n">
        <f aca="false">I994*SUMIFS(syst_chauffage!$H$3:$H$27,syst_chauffage!$B$3:$B$27,D994,syst_chauffage!$C$3:$C$27,E994)</f>
        <v>65.6850263521615</v>
      </c>
      <c r="L994" s="12" t="n">
        <f aca="false">H994*SUMIFS(syst_chauffage!$K$3:$K$27,syst_chauffage!$B$3:$B$27,D994,syst_chauffage!$C$3:$C$27,E994)</f>
        <v>1.90023608593606</v>
      </c>
      <c r="N994" s="0" t="str">
        <f aca="false">A994</f>
        <v>Habitat Communautaire</v>
      </c>
      <c r="O994" s="0" t="str">
        <f aca="false">B994</f>
        <v>Service à la personne</v>
      </c>
      <c r="P994" s="0" t="str">
        <f aca="false">C994</f>
        <v>Résidentiel</v>
      </c>
      <c r="Q994" s="0" t="str">
        <f aca="false">D994</f>
        <v>Autre système centralisé performant</v>
      </c>
      <c r="R994" s="0" t="str">
        <f aca="false">E994</f>
        <v>Autres</v>
      </c>
      <c r="S994" s="0" t="str">
        <f aca="false">F994</f>
        <v>0528902101</v>
      </c>
      <c r="T994" s="0" t="str">
        <f aca="false">G994</f>
        <v>1</v>
      </c>
      <c r="U994" s="0" t="n">
        <f aca="false">L994</f>
        <v>1.90023608593606</v>
      </c>
      <c r="V994" s="0" t="n">
        <f aca="false">K994</f>
        <v>65.6850263521615</v>
      </c>
      <c r="W994" s="0" t="n">
        <f aca="false">J994</f>
        <v>0</v>
      </c>
    </row>
    <row r="995" customFormat="false" ht="12.8" hidden="false" customHeight="false" outlineLevel="0" collapsed="false">
      <c r="A995" s="0" t="s">
        <v>76</v>
      </c>
      <c r="B995" s="0" t="s">
        <v>1166</v>
      </c>
      <c r="C995" s="0" t="s">
        <v>1167</v>
      </c>
      <c r="D995" s="0" t="s">
        <v>51</v>
      </c>
      <c r="E995" s="0" t="s">
        <v>58</v>
      </c>
      <c r="F995" s="0" t="s">
        <v>1175</v>
      </c>
      <c r="G995" s="0" t="s">
        <v>15</v>
      </c>
      <c r="H995" s="0" t="n">
        <v>1.97015510848654</v>
      </c>
      <c r="I995" s="0" t="n">
        <v>30.9907341477697</v>
      </c>
      <c r="J995" s="0" t="n">
        <v>1190</v>
      </c>
      <c r="K995" s="0" t="n">
        <f aca="false">I995*SUMIFS(syst_chauffage!$H$3:$H$27,syst_chauffage!$B$3:$B$27,D995,syst_chauffage!$C$3:$C$27,E995)</f>
        <v>66.1342113916402</v>
      </c>
      <c r="L995" s="12" t="n">
        <f aca="false">H995*SUMIFS(syst_chauffage!$K$3:$K$27,syst_chauffage!$B$3:$B$27,D995,syst_chauffage!$C$3:$C$27,E995)</f>
        <v>1.97015510848654</v>
      </c>
      <c r="N995" s="0" t="str">
        <f aca="false">A995</f>
        <v>Habitat Communautaire</v>
      </c>
      <c r="O995" s="0" t="str">
        <f aca="false">B995</f>
        <v>Service à la personne</v>
      </c>
      <c r="P995" s="0" t="str">
        <f aca="false">C995</f>
        <v>Résidentiel</v>
      </c>
      <c r="Q995" s="0" t="str">
        <f aca="false">D995</f>
        <v>Autre système centralisé performant</v>
      </c>
      <c r="R995" s="0" t="str">
        <f aca="false">E995</f>
        <v>Urbain</v>
      </c>
      <c r="S995" s="0" t="str">
        <f aca="false">F995</f>
        <v>0528902106</v>
      </c>
      <c r="T995" s="0" t="str">
        <f aca="false">G995</f>
        <v>1</v>
      </c>
      <c r="U995" s="0" t="n">
        <f aca="false">L995</f>
        <v>1.97015510848654</v>
      </c>
      <c r="V995" s="0" t="n">
        <f aca="false">K995</f>
        <v>66.1342113916402</v>
      </c>
      <c r="W995" s="0" t="n">
        <f aca="false">J995</f>
        <v>1190</v>
      </c>
    </row>
    <row r="996" customFormat="false" ht="12.8" hidden="false" customHeight="false" outlineLevel="0" collapsed="false">
      <c r="A996" s="0" t="s">
        <v>76</v>
      </c>
      <c r="B996" s="0" t="s">
        <v>1166</v>
      </c>
      <c r="C996" s="0" t="s">
        <v>1167</v>
      </c>
      <c r="D996" s="0" t="s">
        <v>27</v>
      </c>
      <c r="E996" s="0" t="s">
        <v>23</v>
      </c>
      <c r="F996" s="0" t="s">
        <v>1176</v>
      </c>
      <c r="G996" s="0" t="s">
        <v>15</v>
      </c>
      <c r="H996" s="0" t="n">
        <v>0.751417742745563</v>
      </c>
      <c r="I996" s="0" t="n">
        <v>33.4626666666666</v>
      </c>
      <c r="J996" s="0" t="n">
        <v>684</v>
      </c>
      <c r="K996" s="0" t="n">
        <f aca="false">I996*SUMIFS(syst_chauffage!$H$3:$H$27,syst_chauffage!$B$3:$B$27,D996,syst_chauffage!$C$3:$C$27,E996)</f>
        <v>85.8117675548926</v>
      </c>
      <c r="L996" s="12" t="n">
        <f aca="false">H996*SUMIFS(syst_chauffage!$K$3:$K$27,syst_chauffage!$B$3:$B$27,D996,syst_chauffage!$C$3:$C$27,E996)</f>
        <v>0.751417742745563</v>
      </c>
      <c r="N996" s="0" t="str">
        <f aca="false">A996</f>
        <v>Habitat Communautaire</v>
      </c>
      <c r="O996" s="0" t="str">
        <f aca="false">B996</f>
        <v>Service à la personne</v>
      </c>
      <c r="P996" s="0" t="str">
        <f aca="false">C996</f>
        <v>Résidentiel</v>
      </c>
      <c r="Q996" s="0" t="str">
        <f aca="false">D996</f>
        <v>Chaudière condensation fioul</v>
      </c>
      <c r="R996" s="0" t="str">
        <f aca="false">E996</f>
        <v>Fioul</v>
      </c>
      <c r="S996" s="0" t="str">
        <f aca="false">F996</f>
        <v>0528902303</v>
      </c>
      <c r="T996" s="0" t="str">
        <f aca="false">G996</f>
        <v>1</v>
      </c>
      <c r="U996" s="0" t="n">
        <f aca="false">L996</f>
        <v>0.751417742745563</v>
      </c>
      <c r="V996" s="0" t="n">
        <f aca="false">K996</f>
        <v>85.8117675548926</v>
      </c>
      <c r="W996" s="0" t="n">
        <f aca="false">J996</f>
        <v>684</v>
      </c>
    </row>
    <row r="997" customFormat="false" ht="12.8" hidden="false" customHeight="false" outlineLevel="0" collapsed="false">
      <c r="A997" s="0" t="s">
        <v>76</v>
      </c>
      <c r="B997" s="0" t="s">
        <v>1166</v>
      </c>
      <c r="C997" s="0" t="s">
        <v>1167</v>
      </c>
      <c r="D997" s="0" t="s">
        <v>18</v>
      </c>
      <c r="E997" s="0" t="s">
        <v>14</v>
      </c>
      <c r="F997" s="0" t="s">
        <v>1177</v>
      </c>
      <c r="G997" s="0" t="s">
        <v>15</v>
      </c>
      <c r="H997" s="0" t="n">
        <v>0.980154421996798</v>
      </c>
      <c r="I997" s="0" t="n">
        <v>33.4626666666666</v>
      </c>
      <c r="J997" s="0" t="n">
        <v>684</v>
      </c>
      <c r="K997" s="0" t="n">
        <f aca="false">I997*SUMIFS(syst_chauffage!$H$3:$H$27,syst_chauffage!$B$3:$B$27,D997,syst_chauffage!$C$3:$C$27,E997)</f>
        <v>91.1833882109893</v>
      </c>
      <c r="L997" s="12" t="n">
        <f aca="false">H997*SUMIFS(syst_chauffage!$K$3:$K$27,syst_chauffage!$B$3:$B$27,D997,syst_chauffage!$C$3:$C$27,E997)</f>
        <v>0.952167965281034</v>
      </c>
      <c r="N997" s="0" t="str">
        <f aca="false">A997</f>
        <v>Habitat Communautaire</v>
      </c>
      <c r="O997" s="0" t="str">
        <f aca="false">B997</f>
        <v>Service à la personne</v>
      </c>
      <c r="P997" s="0" t="str">
        <f aca="false">C997</f>
        <v>Résidentiel</v>
      </c>
      <c r="Q997" s="0" t="str">
        <f aca="false">D997</f>
        <v>Chaudière condensation gaz</v>
      </c>
      <c r="R997" s="0" t="str">
        <f aca="false">E997</f>
        <v>Gaz</v>
      </c>
      <c r="S997" s="0" t="str">
        <f aca="false">F997</f>
        <v>0528902404</v>
      </c>
      <c r="T997" s="0" t="str">
        <f aca="false">G997</f>
        <v>1</v>
      </c>
      <c r="U997" s="0" t="n">
        <f aca="false">L997</f>
        <v>0.952167965281034</v>
      </c>
      <c r="V997" s="0" t="n">
        <f aca="false">K997</f>
        <v>91.1833882109893</v>
      </c>
      <c r="W997" s="0" t="n">
        <f aca="false">J997</f>
        <v>684</v>
      </c>
    </row>
    <row r="998" customFormat="false" ht="12.8" hidden="false" customHeight="false" outlineLevel="0" collapsed="false">
      <c r="A998" s="0" t="s">
        <v>76</v>
      </c>
      <c r="B998" s="0" t="s">
        <v>1166</v>
      </c>
      <c r="C998" s="0" t="s">
        <v>1167</v>
      </c>
      <c r="D998" s="0" t="s">
        <v>32</v>
      </c>
      <c r="E998" s="0" t="s">
        <v>30</v>
      </c>
      <c r="F998" s="0" t="s">
        <v>1178</v>
      </c>
      <c r="G998" s="0" t="s">
        <v>15</v>
      </c>
      <c r="H998" s="0" t="n">
        <v>1</v>
      </c>
      <c r="I998" s="0" t="n">
        <v>12</v>
      </c>
      <c r="J998" s="0" t="n">
        <v>0</v>
      </c>
      <c r="K998" s="0" t="n">
        <f aca="false">I998*SUMIFS(syst_chauffage!$H$3:$H$27,syst_chauffage!$B$3:$B$27,D998,syst_chauffage!$C$3:$C$27,E998)</f>
        <v>12</v>
      </c>
      <c r="L998" s="12" t="n">
        <f aca="false">H998*SUMIFS(syst_chauffage!$K$3:$K$27,syst_chauffage!$B$3:$B$27,D998,syst_chauffage!$C$3:$C$27,E998)</f>
        <v>1</v>
      </c>
      <c r="N998" s="0" t="str">
        <f aca="false">A998</f>
        <v>Habitat Communautaire</v>
      </c>
      <c r="O998" s="0" t="str">
        <f aca="false">B998</f>
        <v>Service à la personne</v>
      </c>
      <c r="P998" s="0" t="str">
        <f aca="false">C998</f>
        <v>Résidentiel</v>
      </c>
      <c r="Q998" s="0" t="str">
        <f aca="false">D998</f>
        <v>Electrique direct performant</v>
      </c>
      <c r="R998" s="0" t="str">
        <f aca="false">E998</f>
        <v>Electricité</v>
      </c>
      <c r="S998" s="0" t="str">
        <f aca="false">F998</f>
        <v>0528902602</v>
      </c>
      <c r="T998" s="0" t="str">
        <f aca="false">G998</f>
        <v>1</v>
      </c>
      <c r="U998" s="0" t="n">
        <f aca="false">L998</f>
        <v>1</v>
      </c>
      <c r="V998" s="0" t="n">
        <f aca="false">K998</f>
        <v>12</v>
      </c>
      <c r="W998" s="0" t="n">
        <f aca="false">J998</f>
        <v>0</v>
      </c>
    </row>
    <row r="999" customFormat="false" ht="12.8" hidden="false" customHeight="false" outlineLevel="0" collapsed="false">
      <c r="A999" s="0" t="s">
        <v>76</v>
      </c>
      <c r="B999" s="0" t="s">
        <v>1166</v>
      </c>
      <c r="C999" s="0" t="s">
        <v>1167</v>
      </c>
      <c r="D999" s="0" t="s">
        <v>38</v>
      </c>
      <c r="E999" s="0" t="s">
        <v>30</v>
      </c>
      <c r="F999" s="0" t="s">
        <v>1179</v>
      </c>
      <c r="G999" s="0" t="s">
        <v>15</v>
      </c>
      <c r="H999" s="0" t="n">
        <v>3.39795627906976</v>
      </c>
      <c r="I999" s="0" t="n">
        <v>52.9538157468521</v>
      </c>
      <c r="J999" s="0" t="n">
        <v>900</v>
      </c>
      <c r="K999" s="0" t="n">
        <f aca="false">I999*SUMIFS(syst_chauffage!$H$3:$H$27,syst_chauffage!$B$3:$B$27,D999,syst_chauffage!$C$3:$C$27,E999)</f>
        <v>53.5253887485066</v>
      </c>
      <c r="L999" s="12" t="n">
        <f aca="false">H999*SUMIFS(syst_chauffage!$K$3:$K$27,syst_chauffage!$B$3:$B$27,D999,syst_chauffage!$C$3:$C$27,E999)</f>
        <v>3.03986496519792</v>
      </c>
      <c r="N999" s="0" t="str">
        <f aca="false">A999</f>
        <v>Habitat Communautaire</v>
      </c>
      <c r="O999" s="0" t="str">
        <f aca="false">B999</f>
        <v>Service à la personne</v>
      </c>
      <c r="P999" s="0" t="str">
        <f aca="false">C999</f>
        <v>Résidentiel</v>
      </c>
      <c r="Q999" s="0" t="str">
        <f aca="false">D999</f>
        <v>PAC performant</v>
      </c>
      <c r="R999" s="0" t="str">
        <f aca="false">E999</f>
        <v>Electricité</v>
      </c>
      <c r="S999" s="0" t="str">
        <f aca="false">F999</f>
        <v>0528902902</v>
      </c>
      <c r="T999" s="0" t="str">
        <f aca="false">G999</f>
        <v>1</v>
      </c>
      <c r="U999" s="0" t="n">
        <f aca="false">L999</f>
        <v>3.03986496519792</v>
      </c>
      <c r="V999" s="0" t="n">
        <f aca="false">K999</f>
        <v>53.5253887485066</v>
      </c>
      <c r="W999" s="0" t="n">
        <f aca="false">J999</f>
        <v>900</v>
      </c>
    </row>
    <row r="1000" customFormat="false" ht="12.8" hidden="false" customHeight="false" outlineLevel="0" collapsed="false">
      <c r="A1000" s="0" t="s">
        <v>77</v>
      </c>
      <c r="B1000" s="0" t="s">
        <v>1180</v>
      </c>
      <c r="C1000" s="0" t="s">
        <v>1180</v>
      </c>
      <c r="D1000" s="0" t="s">
        <v>19</v>
      </c>
      <c r="E1000" s="0" t="s">
        <v>57</v>
      </c>
      <c r="F1000" s="0" t="s">
        <v>1181</v>
      </c>
      <c r="G1000" s="0" t="s">
        <v>15</v>
      </c>
      <c r="H1000" s="0" t="n">
        <v>0.759298114133152</v>
      </c>
      <c r="I1000" s="0" t="n">
        <v>11.4313984811044</v>
      </c>
      <c r="J1000" s="0" t="n">
        <v>0</v>
      </c>
      <c r="K1000" s="0" t="n">
        <f aca="false">I1000*SUMIFS(syst_chauffage!$H$3:$H$27,syst_chauffage!$B$3:$B$27,D1000,syst_chauffage!$C$3:$C$27,E1000)</f>
        <v>15.9179557327716</v>
      </c>
      <c r="L1000" s="12" t="n">
        <f aca="false">H1000*SUMIFS(syst_chauffage!$K$3:$K$27,syst_chauffage!$B$3:$B$27,D1000,syst_chauffage!$C$3:$C$27,E1000)</f>
        <v>0.759298114133152</v>
      </c>
      <c r="N1000" s="0" t="str">
        <f aca="false">A1000</f>
        <v>Santé Action Sociale</v>
      </c>
      <c r="O1000" s="0" t="str">
        <f aca="false">B1000</f>
        <v>Cabinet médical</v>
      </c>
      <c r="P1000" s="0" t="str">
        <f aca="false">C1000</f>
        <v>Cabinet médical</v>
      </c>
      <c r="Q1000" s="0" t="str">
        <f aca="false">D1000</f>
        <v>Autre système centralisé</v>
      </c>
      <c r="R1000" s="0" t="str">
        <f aca="false">E1000</f>
        <v>Autres</v>
      </c>
      <c r="S1000" s="0" t="str">
        <f aca="false">F1000</f>
        <v>0603010101</v>
      </c>
      <c r="T1000" s="0" t="str">
        <f aca="false">G1000</f>
        <v>1</v>
      </c>
      <c r="U1000" s="0" t="n">
        <f aca="false">L1000</f>
        <v>0.759298114133152</v>
      </c>
      <c r="V1000" s="0" t="n">
        <f aca="false">K1000</f>
        <v>15.9179557327716</v>
      </c>
      <c r="W1000" s="0" t="n">
        <f aca="false">J1000</f>
        <v>0</v>
      </c>
    </row>
    <row r="1001" customFormat="false" ht="12.8" hidden="false" customHeight="false" outlineLevel="0" collapsed="false">
      <c r="A1001" s="0" t="s">
        <v>77</v>
      </c>
      <c r="B1001" s="0" t="s">
        <v>1180</v>
      </c>
      <c r="C1001" s="0" t="s">
        <v>1180</v>
      </c>
      <c r="D1001" s="0" t="s">
        <v>19</v>
      </c>
      <c r="E1001" s="0" t="s">
        <v>58</v>
      </c>
      <c r="F1001" s="0" t="s">
        <v>1182</v>
      </c>
      <c r="G1001" s="0" t="s">
        <v>15</v>
      </c>
      <c r="H1001" s="0" t="n">
        <v>0.75021093624049</v>
      </c>
      <c r="I1001" s="0" t="n">
        <v>12.5995996868832</v>
      </c>
      <c r="J1001" s="0" t="n">
        <v>1190</v>
      </c>
      <c r="K1001" s="0" t="n">
        <f aca="false">I1001*SUMIFS(syst_chauffage!$H$3:$H$27,syst_chauffage!$B$3:$B$27,D1001,syst_chauffage!$C$3:$C$27,E1001)</f>
        <v>20.7257063408421</v>
      </c>
      <c r="L1001" s="12" t="n">
        <f aca="false">H1001*SUMIFS(syst_chauffage!$K$3:$K$27,syst_chauffage!$B$3:$B$27,D1001,syst_chauffage!$C$3:$C$27,E1001)</f>
        <v>0.75021093624049</v>
      </c>
      <c r="N1001" s="0" t="str">
        <f aca="false">A1001</f>
        <v>Santé Action Sociale</v>
      </c>
      <c r="O1001" s="0" t="str">
        <f aca="false">B1001</f>
        <v>Cabinet médical</v>
      </c>
      <c r="P1001" s="0" t="str">
        <f aca="false">C1001</f>
        <v>Cabinet médical</v>
      </c>
      <c r="Q1001" s="0" t="str">
        <f aca="false">D1001</f>
        <v>Autre système centralisé</v>
      </c>
      <c r="R1001" s="0" t="str">
        <f aca="false">E1001</f>
        <v>Urbain</v>
      </c>
      <c r="S1001" s="0" t="str">
        <f aca="false">F1001</f>
        <v>0603010106</v>
      </c>
      <c r="T1001" s="0" t="str">
        <f aca="false">G1001</f>
        <v>1</v>
      </c>
      <c r="U1001" s="0" t="n">
        <f aca="false">L1001</f>
        <v>0.75021093624049</v>
      </c>
      <c r="V1001" s="0" t="n">
        <f aca="false">K1001</f>
        <v>20.7257063408421</v>
      </c>
      <c r="W1001" s="0" t="n">
        <f aca="false">J1001</f>
        <v>1190</v>
      </c>
    </row>
    <row r="1002" customFormat="false" ht="12.8" hidden="false" customHeight="false" outlineLevel="0" collapsed="false">
      <c r="A1002" s="0" t="s">
        <v>77</v>
      </c>
      <c r="B1002" s="0" t="s">
        <v>1180</v>
      </c>
      <c r="C1002" s="0" t="s">
        <v>1180</v>
      </c>
      <c r="D1002" s="0" t="s">
        <v>22</v>
      </c>
      <c r="E1002" s="0" t="s">
        <v>23</v>
      </c>
      <c r="F1002" s="0" t="s">
        <v>1183</v>
      </c>
      <c r="G1002" s="0" t="s">
        <v>15</v>
      </c>
      <c r="H1002" s="0" t="n">
        <v>0.631211300391437</v>
      </c>
      <c r="I1002" s="0" t="n">
        <v>6.74372675172192</v>
      </c>
      <c r="J1002" s="0" t="n">
        <v>0</v>
      </c>
      <c r="K1002" s="0" t="n">
        <f aca="false">I1002*SUMIFS(syst_chauffage!$H$3:$H$27,syst_chauffage!$B$3:$B$27,D1002,syst_chauffage!$C$3:$C$27,E1002)</f>
        <v>11.8758545991034</v>
      </c>
      <c r="L1002" s="12" t="n">
        <f aca="false">H1002*SUMIFS(syst_chauffage!$K$3:$K$27,syst_chauffage!$B$3:$B$27,D1002,syst_chauffage!$C$3:$C$27,E1002)</f>
        <v>0.631211300391437</v>
      </c>
      <c r="N1002" s="0" t="str">
        <f aca="false">A1002</f>
        <v>Santé Action Sociale</v>
      </c>
      <c r="O1002" s="0" t="str">
        <f aca="false">B1002</f>
        <v>Cabinet médical</v>
      </c>
      <c r="P1002" s="0" t="str">
        <f aca="false">C1002</f>
        <v>Cabinet médical</v>
      </c>
      <c r="Q1002" s="0" t="str">
        <f aca="false">D1002</f>
        <v>Chaudière fioul</v>
      </c>
      <c r="R1002" s="0" t="str">
        <f aca="false">E1002</f>
        <v>Fioul</v>
      </c>
      <c r="S1002" s="0" t="str">
        <f aca="false">F1002</f>
        <v>0603010303</v>
      </c>
      <c r="T1002" s="0" t="str">
        <f aca="false">G1002</f>
        <v>1</v>
      </c>
      <c r="U1002" s="0" t="n">
        <f aca="false">L1002</f>
        <v>0.631211300391437</v>
      </c>
      <c r="V1002" s="0" t="n">
        <f aca="false">K1002</f>
        <v>11.8758545991034</v>
      </c>
      <c r="W1002" s="0" t="n">
        <f aca="false">J1002</f>
        <v>0</v>
      </c>
    </row>
    <row r="1003" customFormat="false" ht="12.8" hidden="false" customHeight="false" outlineLevel="0" collapsed="false">
      <c r="A1003" s="0" t="s">
        <v>77</v>
      </c>
      <c r="B1003" s="0" t="s">
        <v>1180</v>
      </c>
      <c r="C1003" s="0" t="s">
        <v>1180</v>
      </c>
      <c r="D1003" s="0" t="s">
        <v>13</v>
      </c>
      <c r="E1003" s="0" t="s">
        <v>14</v>
      </c>
      <c r="F1003" s="0" t="s">
        <v>1184</v>
      </c>
      <c r="G1003" s="0" t="s">
        <v>15</v>
      </c>
      <c r="H1003" s="0" t="n">
        <v>0.937291274480885</v>
      </c>
      <c r="I1003" s="0" t="n">
        <v>5.01875038362034</v>
      </c>
      <c r="J1003" s="0" t="n">
        <v>252</v>
      </c>
      <c r="K1003" s="0" t="n">
        <f aca="false">I1003*SUMIFS(syst_chauffage!$H$3:$H$27,syst_chauffage!$B$3:$B$27,D1003,syst_chauffage!$C$3:$C$27,E1003)</f>
        <v>10.1358268043348</v>
      </c>
      <c r="L1003" s="12" t="n">
        <f aca="false">H1003*SUMIFS(syst_chauffage!$K$3:$K$27,syst_chauffage!$B$3:$B$27,D1003,syst_chauffage!$C$3:$C$27,E1003)</f>
        <v>0.937291274480885</v>
      </c>
      <c r="N1003" s="0" t="str">
        <f aca="false">A1003</f>
        <v>Santé Action Sociale</v>
      </c>
      <c r="O1003" s="0" t="str">
        <f aca="false">B1003</f>
        <v>Cabinet médical</v>
      </c>
      <c r="P1003" s="0" t="str">
        <f aca="false">C1003</f>
        <v>Cabinet médical</v>
      </c>
      <c r="Q1003" s="0" t="str">
        <f aca="false">D1003</f>
        <v>Chaudière gaz</v>
      </c>
      <c r="R1003" s="0" t="str">
        <f aca="false">E1003</f>
        <v>Gaz</v>
      </c>
      <c r="S1003" s="0" t="str">
        <f aca="false">F1003</f>
        <v>0603010404</v>
      </c>
      <c r="T1003" s="0" t="str">
        <f aca="false">G1003</f>
        <v>1</v>
      </c>
      <c r="U1003" s="0" t="n">
        <f aca="false">L1003</f>
        <v>0.937291274480885</v>
      </c>
      <c r="V1003" s="0" t="n">
        <f aca="false">K1003</f>
        <v>10.1358268043348</v>
      </c>
      <c r="W1003" s="0" t="n">
        <f aca="false">J1003</f>
        <v>252</v>
      </c>
    </row>
    <row r="1004" customFormat="false" ht="12.8" hidden="false" customHeight="false" outlineLevel="0" collapsed="false">
      <c r="A1004" s="0" t="s">
        <v>77</v>
      </c>
      <c r="B1004" s="0" t="s">
        <v>1180</v>
      </c>
      <c r="C1004" s="0" t="s">
        <v>1180</v>
      </c>
      <c r="D1004" s="0" t="s">
        <v>29</v>
      </c>
      <c r="E1004" s="0" t="s">
        <v>30</v>
      </c>
      <c r="F1004" s="0" t="s">
        <v>1185</v>
      </c>
      <c r="G1004" s="0" t="s">
        <v>15</v>
      </c>
      <c r="H1004" s="0" t="n">
        <v>0.92</v>
      </c>
      <c r="I1004" s="0" t="n">
        <v>10.4</v>
      </c>
      <c r="J1004" s="0" t="n">
        <v>0</v>
      </c>
      <c r="K1004" s="0" t="n">
        <f aca="false">I1004*SUMIFS(syst_chauffage!$H$3:$H$27,syst_chauffage!$B$3:$B$27,D1004,syst_chauffage!$C$3:$C$27,E1004)</f>
        <v>3</v>
      </c>
      <c r="L1004" s="12" t="n">
        <f aca="false">H1004*SUMIFS(syst_chauffage!$K$3:$K$27,syst_chauffage!$B$3:$B$27,D1004,syst_chauffage!$C$3:$C$27,E1004)</f>
        <v>0.92</v>
      </c>
      <c r="N1004" s="0" t="str">
        <f aca="false">A1004</f>
        <v>Santé Action Sociale</v>
      </c>
      <c r="O1004" s="0" t="str">
        <f aca="false">B1004</f>
        <v>Cabinet médical</v>
      </c>
      <c r="P1004" s="0" t="str">
        <f aca="false">C1004</f>
        <v>Cabinet médical</v>
      </c>
      <c r="Q1004" s="0" t="str">
        <f aca="false">D1004</f>
        <v>Electrique direct</v>
      </c>
      <c r="R1004" s="0" t="str">
        <f aca="false">E1004</f>
        <v>Electricité</v>
      </c>
      <c r="S1004" s="0" t="str">
        <f aca="false">F1004</f>
        <v>0603010602</v>
      </c>
      <c r="T1004" s="0" t="str">
        <f aca="false">G1004</f>
        <v>1</v>
      </c>
      <c r="U1004" s="0" t="n">
        <f aca="false">L1004</f>
        <v>0.92</v>
      </c>
      <c r="V1004" s="0" t="n">
        <f aca="false">K1004</f>
        <v>3</v>
      </c>
      <c r="W1004" s="0" t="n">
        <f aca="false">J1004</f>
        <v>0</v>
      </c>
    </row>
    <row r="1005" customFormat="false" ht="12.8" hidden="false" customHeight="false" outlineLevel="0" collapsed="false">
      <c r="A1005" s="0" t="s">
        <v>77</v>
      </c>
      <c r="B1005" s="0" t="s">
        <v>1180</v>
      </c>
      <c r="C1005" s="0" t="s">
        <v>1180</v>
      </c>
      <c r="D1005" s="0" t="s">
        <v>36</v>
      </c>
      <c r="E1005" s="0" t="s">
        <v>30</v>
      </c>
      <c r="F1005" s="0" t="s">
        <v>1186</v>
      </c>
      <c r="G1005" s="0" t="s">
        <v>15</v>
      </c>
      <c r="H1005" s="0" t="n">
        <v>2.94489544186046</v>
      </c>
      <c r="I1005" s="0" t="n">
        <v>28.7044589208096</v>
      </c>
      <c r="J1005" s="0" t="n">
        <v>846</v>
      </c>
      <c r="K1005" s="0" t="n">
        <f aca="false">I1005*SUMIFS(syst_chauffage!$H$3:$H$27,syst_chauffage!$B$3:$B$27,D1005,syst_chauffage!$C$3:$C$27,E1005)</f>
        <v>17.7582460883731</v>
      </c>
      <c r="L1005" s="12" t="n">
        <f aca="false">H1005*SUMIFS(syst_chauffage!$K$3:$K$27,syst_chauffage!$B$3:$B$27,D1005,syst_chauffage!$C$3:$C$27,E1005)</f>
        <v>2.47427325480779</v>
      </c>
      <c r="N1005" s="0" t="str">
        <f aca="false">A1005</f>
        <v>Santé Action Sociale</v>
      </c>
      <c r="O1005" s="0" t="str">
        <f aca="false">B1005</f>
        <v>Cabinet médical</v>
      </c>
      <c r="P1005" s="0" t="str">
        <f aca="false">C1005</f>
        <v>Cabinet médical</v>
      </c>
      <c r="Q1005" s="0" t="str">
        <f aca="false">D1005</f>
        <v>PAC</v>
      </c>
      <c r="R1005" s="0" t="str">
        <f aca="false">E1005</f>
        <v>Electricité</v>
      </c>
      <c r="S1005" s="0" t="str">
        <f aca="false">F1005</f>
        <v>0603010902</v>
      </c>
      <c r="T1005" s="0" t="str">
        <f aca="false">G1005</f>
        <v>1</v>
      </c>
      <c r="U1005" s="0" t="n">
        <f aca="false">L1005</f>
        <v>2.47427325480779</v>
      </c>
      <c r="V1005" s="0" t="n">
        <f aca="false">K1005</f>
        <v>17.7582460883731</v>
      </c>
      <c r="W1005" s="0" t="n">
        <f aca="false">J1005</f>
        <v>846</v>
      </c>
    </row>
    <row r="1006" customFormat="false" ht="12.8" hidden="false" customHeight="false" outlineLevel="0" collapsed="false">
      <c r="A1006" s="0" t="s">
        <v>77</v>
      </c>
      <c r="B1006" s="0" t="s">
        <v>1180</v>
      </c>
      <c r="C1006" s="0" t="s">
        <v>1180</v>
      </c>
      <c r="D1006" s="0" t="s">
        <v>51</v>
      </c>
      <c r="E1006" s="0" t="s">
        <v>57</v>
      </c>
      <c r="F1006" s="0" t="s">
        <v>1187</v>
      </c>
      <c r="G1006" s="0" t="s">
        <v>15</v>
      </c>
      <c r="H1006" s="0" t="n">
        <v>0.876113208615176</v>
      </c>
      <c r="I1006" s="0" t="n">
        <v>13.6088077156005</v>
      </c>
      <c r="J1006" s="0" t="n">
        <v>0</v>
      </c>
      <c r="K1006" s="0" t="n">
        <f aca="false">I1006*SUMIFS(syst_chauffage!$H$3:$H$27,syst_chauffage!$B$3:$B$27,D1006,syst_chauffage!$C$3:$C$27,E1006)</f>
        <v>28.8350746946181</v>
      </c>
      <c r="L1006" s="12" t="n">
        <f aca="false">H1006*SUMIFS(syst_chauffage!$K$3:$K$27,syst_chauffage!$B$3:$B$27,D1006,syst_chauffage!$C$3:$C$27,E1006)</f>
        <v>0.876113208615176</v>
      </c>
      <c r="N1006" s="0" t="str">
        <f aca="false">A1006</f>
        <v>Santé Action Sociale</v>
      </c>
      <c r="O1006" s="0" t="str">
        <f aca="false">B1006</f>
        <v>Cabinet médical</v>
      </c>
      <c r="P1006" s="0" t="str">
        <f aca="false">C1006</f>
        <v>Cabinet médical</v>
      </c>
      <c r="Q1006" s="0" t="str">
        <f aca="false">D1006</f>
        <v>Autre système centralisé performant</v>
      </c>
      <c r="R1006" s="0" t="str">
        <f aca="false">E1006</f>
        <v>Autres</v>
      </c>
      <c r="S1006" s="0" t="str">
        <f aca="false">F1006</f>
        <v>0603012101</v>
      </c>
      <c r="T1006" s="0" t="str">
        <f aca="false">G1006</f>
        <v>1</v>
      </c>
      <c r="U1006" s="0" t="n">
        <f aca="false">L1006</f>
        <v>0.876113208615176</v>
      </c>
      <c r="V1006" s="0" t="n">
        <f aca="false">K1006</f>
        <v>28.8350746946181</v>
      </c>
      <c r="W1006" s="0" t="n">
        <f aca="false">J1006</f>
        <v>0</v>
      </c>
    </row>
    <row r="1007" customFormat="false" ht="12.8" hidden="false" customHeight="false" outlineLevel="0" collapsed="false">
      <c r="A1007" s="0" t="s">
        <v>77</v>
      </c>
      <c r="B1007" s="0" t="s">
        <v>1180</v>
      </c>
      <c r="C1007" s="0" t="s">
        <v>1180</v>
      </c>
      <c r="D1007" s="0" t="s">
        <v>51</v>
      </c>
      <c r="E1007" s="0" t="s">
        <v>58</v>
      </c>
      <c r="F1007" s="0" t="s">
        <v>1188</v>
      </c>
      <c r="G1007" s="0" t="s">
        <v>15</v>
      </c>
      <c r="H1007" s="0" t="n">
        <v>0.865628003354412</v>
      </c>
      <c r="I1007" s="0" t="n">
        <v>14.9995234367657</v>
      </c>
      <c r="J1007" s="0" t="n">
        <v>1190</v>
      </c>
      <c r="K1007" s="0" t="n">
        <f aca="false">I1007*SUMIFS(syst_chauffage!$H$3:$H$27,syst_chauffage!$B$3:$B$27,D1007,syst_chauffage!$C$3:$C$27,E1007)</f>
        <v>32.0089756186791</v>
      </c>
      <c r="L1007" s="12" t="n">
        <f aca="false">H1007*SUMIFS(syst_chauffage!$K$3:$K$27,syst_chauffage!$B$3:$B$27,D1007,syst_chauffage!$C$3:$C$27,E1007)</f>
        <v>0.865628003354412</v>
      </c>
      <c r="N1007" s="0" t="str">
        <f aca="false">A1007</f>
        <v>Santé Action Sociale</v>
      </c>
      <c r="O1007" s="0" t="str">
        <f aca="false">B1007</f>
        <v>Cabinet médical</v>
      </c>
      <c r="P1007" s="0" t="str">
        <f aca="false">C1007</f>
        <v>Cabinet médical</v>
      </c>
      <c r="Q1007" s="0" t="str">
        <f aca="false">D1007</f>
        <v>Autre système centralisé performant</v>
      </c>
      <c r="R1007" s="0" t="str">
        <f aca="false">E1007</f>
        <v>Urbain</v>
      </c>
      <c r="S1007" s="0" t="str">
        <f aca="false">F1007</f>
        <v>0603012106</v>
      </c>
      <c r="T1007" s="0" t="str">
        <f aca="false">G1007</f>
        <v>1</v>
      </c>
      <c r="U1007" s="0" t="n">
        <f aca="false">L1007</f>
        <v>0.865628003354412</v>
      </c>
      <c r="V1007" s="0" t="n">
        <f aca="false">K1007</f>
        <v>32.0089756186791</v>
      </c>
      <c r="W1007" s="0" t="n">
        <f aca="false">J1007</f>
        <v>1190</v>
      </c>
    </row>
    <row r="1008" customFormat="false" ht="12.8" hidden="false" customHeight="false" outlineLevel="0" collapsed="false">
      <c r="A1008" s="0" t="s">
        <v>77</v>
      </c>
      <c r="B1008" s="0" t="s">
        <v>1180</v>
      </c>
      <c r="C1008" s="0" t="s">
        <v>1180</v>
      </c>
      <c r="D1008" s="0" t="s">
        <v>27</v>
      </c>
      <c r="E1008" s="0" t="s">
        <v>23</v>
      </c>
      <c r="F1008" s="0" t="s">
        <v>1189</v>
      </c>
      <c r="G1008" s="0" t="s">
        <v>15</v>
      </c>
      <c r="H1008" s="0" t="n">
        <v>0.764099764471662</v>
      </c>
      <c r="I1008" s="0" t="n">
        <v>8.02824613300228</v>
      </c>
      <c r="J1008" s="0" t="n">
        <v>567</v>
      </c>
      <c r="K1008" s="0" t="n">
        <f aca="false">I1008*SUMIFS(syst_chauffage!$H$3:$H$27,syst_chauffage!$B$3:$B$27,D1008,syst_chauffage!$C$3:$C$27,E1008)</f>
        <v>20.5876596118657</v>
      </c>
      <c r="L1008" s="12" t="n">
        <f aca="false">H1008*SUMIFS(syst_chauffage!$K$3:$K$27,syst_chauffage!$B$3:$B$27,D1008,syst_chauffage!$C$3:$C$27,E1008)</f>
        <v>0.764099764471662</v>
      </c>
      <c r="N1008" s="0" t="str">
        <f aca="false">A1008</f>
        <v>Santé Action Sociale</v>
      </c>
      <c r="O1008" s="0" t="str">
        <f aca="false">B1008</f>
        <v>Cabinet médical</v>
      </c>
      <c r="P1008" s="0" t="str">
        <f aca="false">C1008</f>
        <v>Cabinet médical</v>
      </c>
      <c r="Q1008" s="0" t="str">
        <f aca="false">D1008</f>
        <v>Chaudière condensation fioul</v>
      </c>
      <c r="R1008" s="0" t="str">
        <f aca="false">E1008</f>
        <v>Fioul</v>
      </c>
      <c r="S1008" s="0" t="str">
        <f aca="false">F1008</f>
        <v>0603012303</v>
      </c>
      <c r="T1008" s="0" t="str">
        <f aca="false">G1008</f>
        <v>1</v>
      </c>
      <c r="U1008" s="0" t="n">
        <f aca="false">L1008</f>
        <v>0.764099764471662</v>
      </c>
      <c r="V1008" s="0" t="n">
        <f aca="false">K1008</f>
        <v>20.5876596118657</v>
      </c>
      <c r="W1008" s="0" t="n">
        <f aca="false">J1008</f>
        <v>567</v>
      </c>
    </row>
    <row r="1009" customFormat="false" ht="12.8" hidden="false" customHeight="false" outlineLevel="0" collapsed="false">
      <c r="A1009" s="0" t="s">
        <v>77</v>
      </c>
      <c r="B1009" s="0" t="s">
        <v>1180</v>
      </c>
      <c r="C1009" s="0" t="s">
        <v>1180</v>
      </c>
      <c r="D1009" s="0" t="s">
        <v>18</v>
      </c>
      <c r="E1009" s="0" t="s">
        <v>14</v>
      </c>
      <c r="F1009" s="0" t="s">
        <v>1190</v>
      </c>
      <c r="G1009" s="0" t="s">
        <v>15</v>
      </c>
      <c r="H1009" s="0" t="n">
        <v>0.989965040057115</v>
      </c>
      <c r="I1009" s="0" t="n">
        <v>5.97470283764326</v>
      </c>
      <c r="J1009" s="0" t="n">
        <v>567</v>
      </c>
      <c r="K1009" s="0" t="n">
        <f aca="false">I1009*SUMIFS(syst_chauffage!$H$3:$H$27,syst_chauffage!$B$3:$B$27,D1009,syst_chauffage!$C$3:$C$27,E1009)</f>
        <v>16.2806405633181</v>
      </c>
      <c r="L1009" s="12" t="n">
        <f aca="false">H1009*SUMIFS(syst_chauffage!$K$3:$K$27,syst_chauffage!$B$3:$B$27,D1009,syst_chauffage!$C$3:$C$27,E1009)</f>
        <v>0.961698459687835</v>
      </c>
      <c r="N1009" s="0" t="str">
        <f aca="false">A1009</f>
        <v>Santé Action Sociale</v>
      </c>
      <c r="O1009" s="0" t="str">
        <f aca="false">B1009</f>
        <v>Cabinet médical</v>
      </c>
      <c r="P1009" s="0" t="str">
        <f aca="false">C1009</f>
        <v>Cabinet médical</v>
      </c>
      <c r="Q1009" s="0" t="str">
        <f aca="false">D1009</f>
        <v>Chaudière condensation gaz</v>
      </c>
      <c r="R1009" s="0" t="str">
        <f aca="false">E1009</f>
        <v>Gaz</v>
      </c>
      <c r="S1009" s="0" t="str">
        <f aca="false">F1009</f>
        <v>0603012404</v>
      </c>
      <c r="T1009" s="0" t="str">
        <f aca="false">G1009</f>
        <v>1</v>
      </c>
      <c r="U1009" s="0" t="n">
        <f aca="false">L1009</f>
        <v>0.961698459687835</v>
      </c>
      <c r="V1009" s="0" t="n">
        <f aca="false">K1009</f>
        <v>16.2806405633181</v>
      </c>
      <c r="W1009" s="0" t="n">
        <f aca="false">J1009</f>
        <v>567</v>
      </c>
    </row>
    <row r="1010" customFormat="false" ht="12.8" hidden="false" customHeight="false" outlineLevel="0" collapsed="false">
      <c r="A1010" s="0" t="s">
        <v>77</v>
      </c>
      <c r="B1010" s="0" t="s">
        <v>1180</v>
      </c>
      <c r="C1010" s="0" t="s">
        <v>1180</v>
      </c>
      <c r="D1010" s="0" t="s">
        <v>32</v>
      </c>
      <c r="E1010" s="0" t="s">
        <v>30</v>
      </c>
      <c r="F1010" s="0" t="s">
        <v>1191</v>
      </c>
      <c r="G1010" s="0" t="s">
        <v>15</v>
      </c>
      <c r="H1010" s="0" t="n">
        <v>1</v>
      </c>
      <c r="I1010" s="0" t="n">
        <v>12</v>
      </c>
      <c r="J1010" s="0" t="n">
        <v>0</v>
      </c>
      <c r="K1010" s="0" t="n">
        <f aca="false">I1010*SUMIFS(syst_chauffage!$H$3:$H$27,syst_chauffage!$B$3:$B$27,D1010,syst_chauffage!$C$3:$C$27,E1010)</f>
        <v>12</v>
      </c>
      <c r="L1010" s="12" t="n">
        <f aca="false">H1010*SUMIFS(syst_chauffage!$K$3:$K$27,syst_chauffage!$B$3:$B$27,D1010,syst_chauffage!$C$3:$C$27,E1010)</f>
        <v>1</v>
      </c>
      <c r="N1010" s="0" t="str">
        <f aca="false">A1010</f>
        <v>Santé Action Sociale</v>
      </c>
      <c r="O1010" s="0" t="str">
        <f aca="false">B1010</f>
        <v>Cabinet médical</v>
      </c>
      <c r="P1010" s="0" t="str">
        <f aca="false">C1010</f>
        <v>Cabinet médical</v>
      </c>
      <c r="Q1010" s="0" t="str">
        <f aca="false">D1010</f>
        <v>Electrique direct performant</v>
      </c>
      <c r="R1010" s="0" t="str">
        <f aca="false">E1010</f>
        <v>Electricité</v>
      </c>
      <c r="S1010" s="0" t="str">
        <f aca="false">F1010</f>
        <v>0603012602</v>
      </c>
      <c r="T1010" s="0" t="str">
        <f aca="false">G1010</f>
        <v>1</v>
      </c>
      <c r="U1010" s="0" t="n">
        <f aca="false">L1010</f>
        <v>1</v>
      </c>
      <c r="V1010" s="0" t="n">
        <f aca="false">K1010</f>
        <v>12</v>
      </c>
      <c r="W1010" s="0" t="n">
        <f aca="false">J1010</f>
        <v>0</v>
      </c>
    </row>
    <row r="1011" customFormat="false" ht="12.8" hidden="false" customHeight="false" outlineLevel="0" collapsed="false">
      <c r="A1011" s="0" t="s">
        <v>77</v>
      </c>
      <c r="B1011" s="0" t="s">
        <v>1180</v>
      </c>
      <c r="C1011" s="0" t="s">
        <v>1180</v>
      </c>
      <c r="D1011" s="0" t="s">
        <v>38</v>
      </c>
      <c r="E1011" s="0" t="s">
        <v>30</v>
      </c>
      <c r="F1011" s="0" t="s">
        <v>1192</v>
      </c>
      <c r="G1011" s="0" t="s">
        <v>15</v>
      </c>
      <c r="H1011" s="0" t="n">
        <v>3.39795627906976</v>
      </c>
      <c r="I1011" s="0" t="n">
        <v>34.1719749057257</v>
      </c>
      <c r="J1011" s="0" t="n">
        <v>900</v>
      </c>
      <c r="K1011" s="0" t="n">
        <f aca="false">I1011*SUMIFS(syst_chauffage!$H$3:$H$27,syst_chauffage!$B$3:$B$27,D1011,syst_chauffage!$C$3:$C$27,E1011)</f>
        <v>34.5408204363802</v>
      </c>
      <c r="L1011" s="12" t="n">
        <f aca="false">H1011*SUMIFS(syst_chauffage!$K$3:$K$27,syst_chauffage!$B$3:$B$27,D1011,syst_chauffage!$C$3:$C$27,E1011)</f>
        <v>3.03986496519792</v>
      </c>
      <c r="N1011" s="0" t="str">
        <f aca="false">A1011</f>
        <v>Santé Action Sociale</v>
      </c>
      <c r="O1011" s="0" t="str">
        <f aca="false">B1011</f>
        <v>Cabinet médical</v>
      </c>
      <c r="P1011" s="0" t="str">
        <f aca="false">C1011</f>
        <v>Cabinet médical</v>
      </c>
      <c r="Q1011" s="0" t="str">
        <f aca="false">D1011</f>
        <v>PAC performant</v>
      </c>
      <c r="R1011" s="0" t="str">
        <f aca="false">E1011</f>
        <v>Electricité</v>
      </c>
      <c r="S1011" s="0" t="str">
        <f aca="false">F1011</f>
        <v>0603012902</v>
      </c>
      <c r="T1011" s="0" t="str">
        <f aca="false">G1011</f>
        <v>1</v>
      </c>
      <c r="U1011" s="0" t="n">
        <f aca="false">L1011</f>
        <v>3.03986496519792</v>
      </c>
      <c r="V1011" s="0" t="n">
        <f aca="false">K1011</f>
        <v>34.5408204363802</v>
      </c>
      <c r="W1011" s="0" t="n">
        <f aca="false">J1011</f>
        <v>900</v>
      </c>
    </row>
    <row r="1012" customFormat="false" ht="12.8" hidden="false" customHeight="false" outlineLevel="0" collapsed="false">
      <c r="A1012" s="0" t="s">
        <v>77</v>
      </c>
      <c r="B1012" s="0" t="s">
        <v>1193</v>
      </c>
      <c r="C1012" s="0" t="s">
        <v>1193</v>
      </c>
      <c r="D1012" s="0" t="s">
        <v>19</v>
      </c>
      <c r="E1012" s="0" t="s">
        <v>57</v>
      </c>
      <c r="F1012" s="0" t="s">
        <v>1194</v>
      </c>
      <c r="G1012" s="0" t="s">
        <v>15</v>
      </c>
      <c r="H1012" s="0" t="n">
        <v>0.752312518289602</v>
      </c>
      <c r="I1012" s="0" t="n">
        <v>16.0994256434825</v>
      </c>
      <c r="J1012" s="0" t="n">
        <v>0</v>
      </c>
      <c r="K1012" s="0" t="n">
        <f aca="false">I1012*SUMIFS(syst_chauffage!$H$3:$H$27,syst_chauffage!$B$3:$B$27,D1012,syst_chauffage!$C$3:$C$27,E1012)</f>
        <v>22.4180746686073</v>
      </c>
      <c r="L1012" s="12" t="n">
        <f aca="false">H1012*SUMIFS(syst_chauffage!$K$3:$K$27,syst_chauffage!$B$3:$B$27,D1012,syst_chauffage!$C$3:$C$27,E1012)</f>
        <v>0.752312518289602</v>
      </c>
      <c r="N1012" s="0" t="str">
        <f aca="false">A1012</f>
        <v>Santé Action Sociale</v>
      </c>
      <c r="O1012" s="0" t="str">
        <f aca="false">B1012</f>
        <v>Centre accueil</v>
      </c>
      <c r="P1012" s="0" t="str">
        <f aca="false">C1012</f>
        <v>Centre accueil</v>
      </c>
      <c r="Q1012" s="0" t="str">
        <f aca="false">D1012</f>
        <v>Autre système centralisé</v>
      </c>
      <c r="R1012" s="0" t="str">
        <f aca="false">E1012</f>
        <v>Autres</v>
      </c>
      <c r="S1012" s="0" t="str">
        <f aca="false">F1012</f>
        <v>0605070101</v>
      </c>
      <c r="T1012" s="0" t="str">
        <f aca="false">G1012</f>
        <v>1</v>
      </c>
      <c r="U1012" s="0" t="n">
        <f aca="false">L1012</f>
        <v>0.752312518289602</v>
      </c>
      <c r="V1012" s="0" t="n">
        <f aca="false">K1012</f>
        <v>22.4180746686073</v>
      </c>
      <c r="W1012" s="0" t="n">
        <f aca="false">J1012</f>
        <v>0</v>
      </c>
    </row>
    <row r="1013" customFormat="false" ht="12.8" hidden="false" customHeight="false" outlineLevel="0" collapsed="false">
      <c r="A1013" s="0" t="s">
        <v>77</v>
      </c>
      <c r="B1013" s="0" t="s">
        <v>1193</v>
      </c>
      <c r="C1013" s="0" t="s">
        <v>1193</v>
      </c>
      <c r="D1013" s="0" t="s">
        <v>19</v>
      </c>
      <c r="E1013" s="0" t="s">
        <v>58</v>
      </c>
      <c r="F1013" s="0" t="s">
        <v>1195</v>
      </c>
      <c r="G1013" s="0" t="s">
        <v>15</v>
      </c>
      <c r="H1013" s="0" t="n">
        <v>0.742548180229624</v>
      </c>
      <c r="I1013" s="0" t="n">
        <v>16.9565560493061</v>
      </c>
      <c r="J1013" s="0" t="n">
        <v>1190</v>
      </c>
      <c r="K1013" s="0" t="n">
        <f aca="false">I1013*SUMIFS(syst_chauffage!$H$3:$H$27,syst_chauffage!$B$3:$B$27,D1013,syst_chauffage!$C$3:$C$27,E1013)</f>
        <v>27.8926799234591</v>
      </c>
      <c r="L1013" s="12" t="n">
        <f aca="false">H1013*SUMIFS(syst_chauffage!$K$3:$K$27,syst_chauffage!$B$3:$B$27,D1013,syst_chauffage!$C$3:$C$27,E1013)</f>
        <v>0.742548180229624</v>
      </c>
      <c r="N1013" s="0" t="str">
        <f aca="false">A1013</f>
        <v>Santé Action Sociale</v>
      </c>
      <c r="O1013" s="0" t="str">
        <f aca="false">B1013</f>
        <v>Centre accueil</v>
      </c>
      <c r="P1013" s="0" t="str">
        <f aca="false">C1013</f>
        <v>Centre accueil</v>
      </c>
      <c r="Q1013" s="0" t="str">
        <f aca="false">D1013</f>
        <v>Autre système centralisé</v>
      </c>
      <c r="R1013" s="0" t="str">
        <f aca="false">E1013</f>
        <v>Urbain</v>
      </c>
      <c r="S1013" s="0" t="str">
        <f aca="false">F1013</f>
        <v>0605070106</v>
      </c>
      <c r="T1013" s="0" t="str">
        <f aca="false">G1013</f>
        <v>1</v>
      </c>
      <c r="U1013" s="0" t="n">
        <f aca="false">L1013</f>
        <v>0.742548180229624</v>
      </c>
      <c r="V1013" s="0" t="n">
        <f aca="false">K1013</f>
        <v>27.8926799234591</v>
      </c>
      <c r="W1013" s="0" t="n">
        <f aca="false">J1013</f>
        <v>1190</v>
      </c>
    </row>
    <row r="1014" customFormat="false" ht="12.8" hidden="false" customHeight="false" outlineLevel="0" collapsed="false">
      <c r="A1014" s="0" t="s">
        <v>77</v>
      </c>
      <c r="B1014" s="0" t="s">
        <v>1193</v>
      </c>
      <c r="C1014" s="0" t="s">
        <v>1193</v>
      </c>
      <c r="D1014" s="0" t="s">
        <v>22</v>
      </c>
      <c r="E1014" s="0" t="s">
        <v>23</v>
      </c>
      <c r="F1014" s="0" t="s">
        <v>1196</v>
      </c>
      <c r="G1014" s="0" t="s">
        <v>15</v>
      </c>
      <c r="H1014" s="0" t="n">
        <v>0.627438531948871</v>
      </c>
      <c r="I1014" s="0" t="n">
        <v>10.0306889400166</v>
      </c>
      <c r="J1014" s="0" t="n">
        <v>0</v>
      </c>
      <c r="K1014" s="0" t="n">
        <f aca="false">I1014*SUMIFS(syst_chauffage!$H$3:$H$27,syst_chauffage!$B$3:$B$27,D1014,syst_chauffage!$C$3:$C$27,E1014)</f>
        <v>17.6642689963758</v>
      </c>
      <c r="L1014" s="12" t="n">
        <f aca="false">H1014*SUMIFS(syst_chauffage!$K$3:$K$27,syst_chauffage!$B$3:$B$27,D1014,syst_chauffage!$C$3:$C$27,E1014)</f>
        <v>0.627438531948871</v>
      </c>
      <c r="N1014" s="0" t="str">
        <f aca="false">A1014</f>
        <v>Santé Action Sociale</v>
      </c>
      <c r="O1014" s="0" t="str">
        <f aca="false">B1014</f>
        <v>Centre accueil</v>
      </c>
      <c r="P1014" s="0" t="str">
        <f aca="false">C1014</f>
        <v>Centre accueil</v>
      </c>
      <c r="Q1014" s="0" t="str">
        <f aca="false">D1014</f>
        <v>Chaudière fioul</v>
      </c>
      <c r="R1014" s="0" t="str">
        <f aca="false">E1014</f>
        <v>Fioul</v>
      </c>
      <c r="S1014" s="0" t="str">
        <f aca="false">F1014</f>
        <v>0605070303</v>
      </c>
      <c r="T1014" s="0" t="str">
        <f aca="false">G1014</f>
        <v>1</v>
      </c>
      <c r="U1014" s="0" t="n">
        <f aca="false">L1014</f>
        <v>0.627438531948871</v>
      </c>
      <c r="V1014" s="0" t="n">
        <f aca="false">K1014</f>
        <v>17.6642689963758</v>
      </c>
      <c r="W1014" s="0" t="n">
        <f aca="false">J1014</f>
        <v>0</v>
      </c>
    </row>
    <row r="1015" customFormat="false" ht="12.8" hidden="false" customHeight="false" outlineLevel="0" collapsed="false">
      <c r="A1015" s="0" t="s">
        <v>77</v>
      </c>
      <c r="B1015" s="0" t="s">
        <v>1193</v>
      </c>
      <c r="C1015" s="0" t="s">
        <v>1193</v>
      </c>
      <c r="D1015" s="0" t="s">
        <v>13</v>
      </c>
      <c r="E1015" s="0" t="s">
        <v>14</v>
      </c>
      <c r="F1015" s="0" t="s">
        <v>1197</v>
      </c>
      <c r="G1015" s="0" t="s">
        <v>15</v>
      </c>
      <c r="H1015" s="0" t="n">
        <v>0.933449041232538</v>
      </c>
      <c r="I1015" s="0" t="n">
        <v>7.1186581449152</v>
      </c>
      <c r="J1015" s="0" t="n">
        <v>297</v>
      </c>
      <c r="K1015" s="0" t="n">
        <f aca="false">I1015*SUMIFS(syst_chauffage!$H$3:$H$27,syst_chauffage!$B$3:$B$27,D1015,syst_chauffage!$C$3:$C$27,E1015)</f>
        <v>14.3767831673029</v>
      </c>
      <c r="L1015" s="12" t="n">
        <f aca="false">H1015*SUMIFS(syst_chauffage!$K$3:$K$27,syst_chauffage!$B$3:$B$27,D1015,syst_chauffage!$C$3:$C$27,E1015)</f>
        <v>0.933449041232538</v>
      </c>
      <c r="N1015" s="0" t="str">
        <f aca="false">A1015</f>
        <v>Santé Action Sociale</v>
      </c>
      <c r="O1015" s="0" t="str">
        <f aca="false">B1015</f>
        <v>Centre accueil</v>
      </c>
      <c r="P1015" s="0" t="str">
        <f aca="false">C1015</f>
        <v>Centre accueil</v>
      </c>
      <c r="Q1015" s="0" t="str">
        <f aca="false">D1015</f>
        <v>Chaudière gaz</v>
      </c>
      <c r="R1015" s="0" t="str">
        <f aca="false">E1015</f>
        <v>Gaz</v>
      </c>
      <c r="S1015" s="0" t="str">
        <f aca="false">F1015</f>
        <v>0605070404</v>
      </c>
      <c r="T1015" s="0" t="str">
        <f aca="false">G1015</f>
        <v>1</v>
      </c>
      <c r="U1015" s="0" t="n">
        <f aca="false">L1015</f>
        <v>0.933449041232538</v>
      </c>
      <c r="V1015" s="0" t="n">
        <f aca="false">K1015</f>
        <v>14.3767831673029</v>
      </c>
      <c r="W1015" s="0" t="n">
        <f aca="false">J1015</f>
        <v>297</v>
      </c>
    </row>
    <row r="1016" customFormat="false" ht="12.8" hidden="false" customHeight="false" outlineLevel="0" collapsed="false">
      <c r="A1016" s="0" t="s">
        <v>77</v>
      </c>
      <c r="B1016" s="0" t="s">
        <v>1193</v>
      </c>
      <c r="C1016" s="0" t="s">
        <v>1193</v>
      </c>
      <c r="D1016" s="0" t="s">
        <v>29</v>
      </c>
      <c r="E1016" s="0" t="s">
        <v>30</v>
      </c>
      <c r="F1016" s="0" t="s">
        <v>1198</v>
      </c>
      <c r="G1016" s="0" t="s">
        <v>15</v>
      </c>
      <c r="H1016" s="0" t="n">
        <v>0.92</v>
      </c>
      <c r="I1016" s="0" t="n">
        <v>10.4</v>
      </c>
      <c r="J1016" s="0" t="n">
        <v>0</v>
      </c>
      <c r="K1016" s="0" t="n">
        <f aca="false">I1016*SUMIFS(syst_chauffage!$H$3:$H$27,syst_chauffage!$B$3:$B$27,D1016,syst_chauffage!$C$3:$C$27,E1016)</f>
        <v>3</v>
      </c>
      <c r="L1016" s="12" t="n">
        <f aca="false">H1016*SUMIFS(syst_chauffage!$K$3:$K$27,syst_chauffage!$B$3:$B$27,D1016,syst_chauffage!$C$3:$C$27,E1016)</f>
        <v>0.92</v>
      </c>
      <c r="N1016" s="0" t="str">
        <f aca="false">A1016</f>
        <v>Santé Action Sociale</v>
      </c>
      <c r="O1016" s="0" t="str">
        <f aca="false">B1016</f>
        <v>Centre accueil</v>
      </c>
      <c r="P1016" s="0" t="str">
        <f aca="false">C1016</f>
        <v>Centre accueil</v>
      </c>
      <c r="Q1016" s="0" t="str">
        <f aca="false">D1016</f>
        <v>Electrique direct</v>
      </c>
      <c r="R1016" s="0" t="str">
        <f aca="false">E1016</f>
        <v>Electricité</v>
      </c>
      <c r="S1016" s="0" t="str">
        <f aca="false">F1016</f>
        <v>0605070602</v>
      </c>
      <c r="T1016" s="0" t="str">
        <f aca="false">G1016</f>
        <v>1</v>
      </c>
      <c r="U1016" s="0" t="n">
        <f aca="false">L1016</f>
        <v>0.92</v>
      </c>
      <c r="V1016" s="0" t="n">
        <f aca="false">K1016</f>
        <v>3</v>
      </c>
      <c r="W1016" s="0" t="n">
        <f aca="false">J1016</f>
        <v>0</v>
      </c>
    </row>
    <row r="1017" customFormat="false" ht="12.8" hidden="false" customHeight="false" outlineLevel="0" collapsed="false">
      <c r="A1017" s="0" t="s">
        <v>77</v>
      </c>
      <c r="B1017" s="0" t="s">
        <v>1193</v>
      </c>
      <c r="C1017" s="0" t="s">
        <v>1193</v>
      </c>
      <c r="D1017" s="0" t="s">
        <v>36</v>
      </c>
      <c r="E1017" s="0" t="s">
        <v>30</v>
      </c>
      <c r="F1017" s="0" t="s">
        <v>1199</v>
      </c>
      <c r="G1017" s="0" t="s">
        <v>15</v>
      </c>
      <c r="H1017" s="0" t="n">
        <v>2.94489544186046</v>
      </c>
      <c r="I1017" s="0" t="n">
        <v>43.8354488617128</v>
      </c>
      <c r="J1017" s="0" t="n">
        <v>846</v>
      </c>
      <c r="K1017" s="0" t="n">
        <f aca="false">I1017*SUMIFS(syst_chauffage!$H$3:$H$27,syst_chauffage!$B$3:$B$27,D1017,syst_chauffage!$C$3:$C$27,E1017)</f>
        <v>27.1191556137034</v>
      </c>
      <c r="L1017" s="12" t="n">
        <f aca="false">H1017*SUMIFS(syst_chauffage!$K$3:$K$27,syst_chauffage!$B$3:$B$27,D1017,syst_chauffage!$C$3:$C$27,E1017)</f>
        <v>2.47427325480779</v>
      </c>
      <c r="N1017" s="0" t="str">
        <f aca="false">A1017</f>
        <v>Santé Action Sociale</v>
      </c>
      <c r="O1017" s="0" t="str">
        <f aca="false">B1017</f>
        <v>Centre accueil</v>
      </c>
      <c r="P1017" s="0" t="str">
        <f aca="false">C1017</f>
        <v>Centre accueil</v>
      </c>
      <c r="Q1017" s="0" t="str">
        <f aca="false">D1017</f>
        <v>PAC</v>
      </c>
      <c r="R1017" s="0" t="str">
        <f aca="false">E1017</f>
        <v>Electricité</v>
      </c>
      <c r="S1017" s="0" t="str">
        <f aca="false">F1017</f>
        <v>0605070902</v>
      </c>
      <c r="T1017" s="0" t="str">
        <f aca="false">G1017</f>
        <v>1</v>
      </c>
      <c r="U1017" s="0" t="n">
        <f aca="false">L1017</f>
        <v>2.47427325480779</v>
      </c>
      <c r="V1017" s="0" t="n">
        <f aca="false">K1017</f>
        <v>27.1191556137034</v>
      </c>
      <c r="W1017" s="0" t="n">
        <f aca="false">J1017</f>
        <v>846</v>
      </c>
    </row>
    <row r="1018" customFormat="false" ht="12.8" hidden="false" customHeight="false" outlineLevel="0" collapsed="false">
      <c r="A1018" s="0" t="s">
        <v>77</v>
      </c>
      <c r="B1018" s="0" t="s">
        <v>1193</v>
      </c>
      <c r="C1018" s="0" t="s">
        <v>1193</v>
      </c>
      <c r="D1018" s="0" t="s">
        <v>51</v>
      </c>
      <c r="E1018" s="0" t="s">
        <v>57</v>
      </c>
      <c r="F1018" s="0" t="s">
        <v>1200</v>
      </c>
      <c r="G1018" s="0" t="s">
        <v>15</v>
      </c>
      <c r="H1018" s="0" t="n">
        <v>0.868052905718771</v>
      </c>
      <c r="I1018" s="0" t="n">
        <v>19.1659829089077</v>
      </c>
      <c r="J1018" s="0" t="n">
        <v>0</v>
      </c>
      <c r="K1018" s="0" t="n">
        <f aca="false">I1018*SUMIFS(syst_chauffage!$H$3:$H$27,syst_chauffage!$B$3:$B$27,D1018,syst_chauffage!$C$3:$C$27,E1018)</f>
        <v>40.6099167776904</v>
      </c>
      <c r="L1018" s="12" t="n">
        <f aca="false">H1018*SUMIFS(syst_chauffage!$K$3:$K$27,syst_chauffage!$B$3:$B$27,D1018,syst_chauffage!$C$3:$C$27,E1018)</f>
        <v>0.868052905718771</v>
      </c>
      <c r="N1018" s="0" t="str">
        <f aca="false">A1018</f>
        <v>Santé Action Sociale</v>
      </c>
      <c r="O1018" s="0" t="str">
        <f aca="false">B1018</f>
        <v>Centre accueil</v>
      </c>
      <c r="P1018" s="0" t="str">
        <f aca="false">C1018</f>
        <v>Centre accueil</v>
      </c>
      <c r="Q1018" s="0" t="str">
        <f aca="false">D1018</f>
        <v>Autre système centralisé performant</v>
      </c>
      <c r="R1018" s="0" t="str">
        <f aca="false">E1018</f>
        <v>Autres</v>
      </c>
      <c r="S1018" s="0" t="str">
        <f aca="false">F1018</f>
        <v>0605072101</v>
      </c>
      <c r="T1018" s="0" t="str">
        <f aca="false">G1018</f>
        <v>1</v>
      </c>
      <c r="U1018" s="0" t="n">
        <f aca="false">L1018</f>
        <v>0.868052905718771</v>
      </c>
      <c r="V1018" s="0" t="n">
        <f aca="false">K1018</f>
        <v>40.6099167776904</v>
      </c>
      <c r="W1018" s="0" t="n">
        <f aca="false">J1018</f>
        <v>0</v>
      </c>
    </row>
    <row r="1019" customFormat="false" ht="12.8" hidden="false" customHeight="false" outlineLevel="0" collapsed="false">
      <c r="A1019" s="0" t="s">
        <v>77</v>
      </c>
      <c r="B1019" s="0" t="s">
        <v>1193</v>
      </c>
      <c r="C1019" s="0" t="s">
        <v>1193</v>
      </c>
      <c r="D1019" s="0" t="s">
        <v>51</v>
      </c>
      <c r="E1019" s="0" t="s">
        <v>58</v>
      </c>
      <c r="F1019" s="0" t="s">
        <v>1201</v>
      </c>
      <c r="G1019" s="0" t="s">
        <v>15</v>
      </c>
      <c r="H1019" s="0" t="n">
        <v>0.856786361803412</v>
      </c>
      <c r="I1019" s="0" t="n">
        <v>20.186376249174</v>
      </c>
      <c r="J1019" s="0" t="n">
        <v>1190</v>
      </c>
      <c r="K1019" s="0" t="n">
        <f aca="false">I1019*SUMIFS(syst_chauffage!$H$3:$H$27,syst_chauffage!$B$3:$B$27,D1019,syst_chauffage!$C$3:$C$27,E1019)</f>
        <v>43.0777169630276</v>
      </c>
      <c r="L1019" s="12" t="n">
        <f aca="false">H1019*SUMIFS(syst_chauffage!$K$3:$K$27,syst_chauffage!$B$3:$B$27,D1019,syst_chauffage!$C$3:$C$27,E1019)</f>
        <v>0.856786361803412</v>
      </c>
      <c r="N1019" s="0" t="str">
        <f aca="false">A1019</f>
        <v>Santé Action Sociale</v>
      </c>
      <c r="O1019" s="0" t="str">
        <f aca="false">B1019</f>
        <v>Centre accueil</v>
      </c>
      <c r="P1019" s="0" t="str">
        <f aca="false">C1019</f>
        <v>Centre accueil</v>
      </c>
      <c r="Q1019" s="0" t="str">
        <f aca="false">D1019</f>
        <v>Autre système centralisé performant</v>
      </c>
      <c r="R1019" s="0" t="str">
        <f aca="false">E1019</f>
        <v>Urbain</v>
      </c>
      <c r="S1019" s="0" t="str">
        <f aca="false">F1019</f>
        <v>0605072106</v>
      </c>
      <c r="T1019" s="0" t="str">
        <f aca="false">G1019</f>
        <v>1</v>
      </c>
      <c r="U1019" s="0" t="n">
        <f aca="false">L1019</f>
        <v>0.856786361803412</v>
      </c>
      <c r="V1019" s="0" t="n">
        <f aca="false">K1019</f>
        <v>43.0777169630276</v>
      </c>
      <c r="W1019" s="0" t="n">
        <f aca="false">J1019</f>
        <v>1190</v>
      </c>
    </row>
    <row r="1020" customFormat="false" ht="12.8" hidden="false" customHeight="false" outlineLevel="0" collapsed="false">
      <c r="A1020" s="0" t="s">
        <v>77</v>
      </c>
      <c r="B1020" s="0" t="s">
        <v>1193</v>
      </c>
      <c r="C1020" s="0" t="s">
        <v>1193</v>
      </c>
      <c r="D1020" s="0" t="s">
        <v>27</v>
      </c>
      <c r="E1020" s="0" t="s">
        <v>23</v>
      </c>
      <c r="F1020" s="0" t="s">
        <v>1202</v>
      </c>
      <c r="G1020" s="0" t="s">
        <v>15</v>
      </c>
      <c r="H1020" s="0" t="n">
        <v>0.761213749029122</v>
      </c>
      <c r="I1020" s="0" t="n">
        <v>11.9412963571626</v>
      </c>
      <c r="J1020" s="0" t="n">
        <v>684</v>
      </c>
      <c r="K1020" s="0" t="n">
        <f aca="false">I1020*SUMIFS(syst_chauffage!$H$3:$H$27,syst_chauffage!$B$3:$B$27,D1020,syst_chauffage!$C$3:$C$27,E1020)</f>
        <v>30.622297903283</v>
      </c>
      <c r="L1020" s="12" t="n">
        <f aca="false">H1020*SUMIFS(syst_chauffage!$K$3:$K$27,syst_chauffage!$B$3:$B$27,D1020,syst_chauffage!$C$3:$C$27,E1020)</f>
        <v>0.761213749029122</v>
      </c>
      <c r="N1020" s="0" t="str">
        <f aca="false">A1020</f>
        <v>Santé Action Sociale</v>
      </c>
      <c r="O1020" s="0" t="str">
        <f aca="false">B1020</f>
        <v>Centre accueil</v>
      </c>
      <c r="P1020" s="0" t="str">
        <f aca="false">C1020</f>
        <v>Centre accueil</v>
      </c>
      <c r="Q1020" s="0" t="str">
        <f aca="false">D1020</f>
        <v>Chaudière condensation fioul</v>
      </c>
      <c r="R1020" s="0" t="str">
        <f aca="false">E1020</f>
        <v>Fioul</v>
      </c>
      <c r="S1020" s="0" t="str">
        <f aca="false">F1020</f>
        <v>0605072303</v>
      </c>
      <c r="T1020" s="0" t="str">
        <f aca="false">G1020</f>
        <v>1</v>
      </c>
      <c r="U1020" s="0" t="n">
        <f aca="false">L1020</f>
        <v>0.761213749029122</v>
      </c>
      <c r="V1020" s="0" t="n">
        <f aca="false">K1020</f>
        <v>30.622297903283</v>
      </c>
      <c r="W1020" s="0" t="n">
        <f aca="false">J1020</f>
        <v>684</v>
      </c>
    </row>
    <row r="1021" customFormat="false" ht="12.8" hidden="false" customHeight="false" outlineLevel="0" collapsed="false">
      <c r="A1021" s="0" t="s">
        <v>77</v>
      </c>
      <c r="B1021" s="0" t="s">
        <v>1193</v>
      </c>
      <c r="C1021" s="0" t="s">
        <v>1193</v>
      </c>
      <c r="D1021" s="0" t="s">
        <v>18</v>
      </c>
      <c r="E1021" s="0" t="s">
        <v>14</v>
      </c>
      <c r="F1021" s="0" t="s">
        <v>1203</v>
      </c>
      <c r="G1021" s="0" t="s">
        <v>15</v>
      </c>
      <c r="H1021" s="0" t="n">
        <v>0.987107085656158</v>
      </c>
      <c r="I1021" s="0" t="n">
        <v>8.47459302966096</v>
      </c>
      <c r="J1021" s="0" t="n">
        <v>684</v>
      </c>
      <c r="K1021" s="0" t="n">
        <f aca="false">I1021*SUMIFS(syst_chauffage!$H$3:$H$27,syst_chauffage!$B$3:$B$27,D1021,syst_chauffage!$C$3:$C$27,E1021)</f>
        <v>23.092663649651</v>
      </c>
      <c r="L1021" s="12" t="n">
        <f aca="false">H1021*SUMIFS(syst_chauffage!$K$3:$K$27,syst_chauffage!$B$3:$B$27,D1021,syst_chauffage!$C$3:$C$27,E1021)</f>
        <v>0.958922108772352</v>
      </c>
      <c r="N1021" s="0" t="str">
        <f aca="false">A1021</f>
        <v>Santé Action Sociale</v>
      </c>
      <c r="O1021" s="0" t="str">
        <f aca="false">B1021</f>
        <v>Centre accueil</v>
      </c>
      <c r="P1021" s="0" t="str">
        <f aca="false">C1021</f>
        <v>Centre accueil</v>
      </c>
      <c r="Q1021" s="0" t="str">
        <f aca="false">D1021</f>
        <v>Chaudière condensation gaz</v>
      </c>
      <c r="R1021" s="0" t="str">
        <f aca="false">E1021</f>
        <v>Gaz</v>
      </c>
      <c r="S1021" s="0" t="str">
        <f aca="false">F1021</f>
        <v>0605072404</v>
      </c>
      <c r="T1021" s="0" t="str">
        <f aca="false">G1021</f>
        <v>1</v>
      </c>
      <c r="U1021" s="0" t="n">
        <f aca="false">L1021</f>
        <v>0.958922108772352</v>
      </c>
      <c r="V1021" s="0" t="n">
        <f aca="false">K1021</f>
        <v>23.092663649651</v>
      </c>
      <c r="W1021" s="0" t="n">
        <f aca="false">J1021</f>
        <v>684</v>
      </c>
    </row>
    <row r="1022" customFormat="false" ht="12.8" hidden="false" customHeight="false" outlineLevel="0" collapsed="false">
      <c r="A1022" s="0" t="s">
        <v>77</v>
      </c>
      <c r="B1022" s="0" t="s">
        <v>1193</v>
      </c>
      <c r="C1022" s="0" t="s">
        <v>1193</v>
      </c>
      <c r="D1022" s="0" t="s">
        <v>32</v>
      </c>
      <c r="E1022" s="0" t="s">
        <v>30</v>
      </c>
      <c r="F1022" s="0" t="s">
        <v>1204</v>
      </c>
      <c r="G1022" s="0" t="s">
        <v>15</v>
      </c>
      <c r="H1022" s="0" t="n">
        <v>1</v>
      </c>
      <c r="I1022" s="0" t="n">
        <v>12</v>
      </c>
      <c r="J1022" s="0" t="n">
        <v>0</v>
      </c>
      <c r="K1022" s="0" t="n">
        <f aca="false">I1022*SUMIFS(syst_chauffage!$H$3:$H$27,syst_chauffage!$B$3:$B$27,D1022,syst_chauffage!$C$3:$C$27,E1022)</f>
        <v>12</v>
      </c>
      <c r="L1022" s="12" t="n">
        <f aca="false">H1022*SUMIFS(syst_chauffage!$K$3:$K$27,syst_chauffage!$B$3:$B$27,D1022,syst_chauffage!$C$3:$C$27,E1022)</f>
        <v>1</v>
      </c>
      <c r="N1022" s="0" t="str">
        <f aca="false">A1022</f>
        <v>Santé Action Sociale</v>
      </c>
      <c r="O1022" s="0" t="str">
        <f aca="false">B1022</f>
        <v>Centre accueil</v>
      </c>
      <c r="P1022" s="0" t="str">
        <f aca="false">C1022</f>
        <v>Centre accueil</v>
      </c>
      <c r="Q1022" s="0" t="str">
        <f aca="false">D1022</f>
        <v>Electrique direct performant</v>
      </c>
      <c r="R1022" s="0" t="str">
        <f aca="false">E1022</f>
        <v>Electricité</v>
      </c>
      <c r="S1022" s="0" t="str">
        <f aca="false">F1022</f>
        <v>0605072602</v>
      </c>
      <c r="T1022" s="0" t="str">
        <f aca="false">G1022</f>
        <v>1</v>
      </c>
      <c r="U1022" s="0" t="n">
        <f aca="false">L1022</f>
        <v>1</v>
      </c>
      <c r="V1022" s="0" t="n">
        <f aca="false">K1022</f>
        <v>12</v>
      </c>
      <c r="W1022" s="0" t="n">
        <f aca="false">J1022</f>
        <v>0</v>
      </c>
    </row>
    <row r="1023" customFormat="false" ht="12.8" hidden="false" customHeight="false" outlineLevel="0" collapsed="false">
      <c r="A1023" s="0" t="s">
        <v>77</v>
      </c>
      <c r="B1023" s="0" t="s">
        <v>1193</v>
      </c>
      <c r="C1023" s="0" t="s">
        <v>1193</v>
      </c>
      <c r="D1023" s="0" t="s">
        <v>38</v>
      </c>
      <c r="E1023" s="0" t="s">
        <v>30</v>
      </c>
      <c r="F1023" s="0" t="s">
        <v>1205</v>
      </c>
      <c r="G1023" s="0" t="s">
        <v>15</v>
      </c>
      <c r="H1023" s="0" t="n">
        <v>3.39795627906976</v>
      </c>
      <c r="I1023" s="0" t="n">
        <v>52.1850581687057</v>
      </c>
      <c r="J1023" s="0" t="n">
        <v>900</v>
      </c>
      <c r="K1023" s="0" t="n">
        <f aca="false">I1023*SUMIFS(syst_chauffage!$H$3:$H$27,syst_chauffage!$B$3:$B$27,D1023,syst_chauffage!$C$3:$C$27,E1023)</f>
        <v>52.7483333532852</v>
      </c>
      <c r="L1023" s="12" t="n">
        <f aca="false">H1023*SUMIFS(syst_chauffage!$K$3:$K$27,syst_chauffage!$B$3:$B$27,D1023,syst_chauffage!$C$3:$C$27,E1023)</f>
        <v>3.03986496519792</v>
      </c>
      <c r="N1023" s="0" t="str">
        <f aca="false">A1023</f>
        <v>Santé Action Sociale</v>
      </c>
      <c r="O1023" s="0" t="str">
        <f aca="false">B1023</f>
        <v>Centre accueil</v>
      </c>
      <c r="P1023" s="0" t="str">
        <f aca="false">C1023</f>
        <v>Centre accueil</v>
      </c>
      <c r="Q1023" s="0" t="str">
        <f aca="false">D1023</f>
        <v>PAC performant</v>
      </c>
      <c r="R1023" s="0" t="str">
        <f aca="false">E1023</f>
        <v>Electricité</v>
      </c>
      <c r="S1023" s="0" t="str">
        <f aca="false">F1023</f>
        <v>0605072902</v>
      </c>
      <c r="T1023" s="0" t="str">
        <f aca="false">G1023</f>
        <v>1</v>
      </c>
      <c r="U1023" s="0" t="n">
        <f aca="false">L1023</f>
        <v>3.03986496519792</v>
      </c>
      <c r="V1023" s="0" t="n">
        <f aca="false">K1023</f>
        <v>52.7483333532852</v>
      </c>
      <c r="W1023" s="0" t="n">
        <f aca="false">J1023</f>
        <v>900</v>
      </c>
    </row>
    <row r="1024" customFormat="false" ht="12.8" hidden="false" customHeight="false" outlineLevel="0" collapsed="false">
      <c r="A1024" s="0" t="s">
        <v>77</v>
      </c>
      <c r="B1024" s="0" t="s">
        <v>1206</v>
      </c>
      <c r="C1024" s="0" t="s">
        <v>1206</v>
      </c>
      <c r="D1024" s="0" t="s">
        <v>19</v>
      </c>
      <c r="E1024" s="0" t="s">
        <v>57</v>
      </c>
      <c r="F1024" s="0" t="s">
        <v>1207</v>
      </c>
      <c r="G1024" s="0" t="s">
        <v>15</v>
      </c>
      <c r="H1024" s="0" t="n">
        <v>0.754819736582231</v>
      </c>
      <c r="I1024" s="0" t="n">
        <v>13.5206484665701</v>
      </c>
      <c r="J1024" s="0" t="n">
        <v>0</v>
      </c>
      <c r="K1024" s="0" t="n">
        <f aca="false">I1024*SUMIFS(syst_chauffage!$H$3:$H$27,syst_chauffage!$B$3:$B$27,D1024,syst_chauffage!$C$3:$C$27,E1024)</f>
        <v>18.8271876030724</v>
      </c>
      <c r="L1024" s="12" t="n">
        <f aca="false">H1024*SUMIFS(syst_chauffage!$K$3:$K$27,syst_chauffage!$B$3:$B$27,D1024,syst_chauffage!$C$3:$C$27,E1024)</f>
        <v>0.754819736582231</v>
      </c>
      <c r="N1024" s="0" t="str">
        <f aca="false">A1024</f>
        <v>Santé Action Sociale</v>
      </c>
      <c r="O1024" s="0" t="str">
        <f aca="false">B1024</f>
        <v>Garderie</v>
      </c>
      <c r="P1024" s="0" t="str">
        <f aca="false">C1024</f>
        <v>Garderie</v>
      </c>
      <c r="Q1024" s="0" t="str">
        <f aca="false">D1024</f>
        <v>Autre système centralisé</v>
      </c>
      <c r="R1024" s="0" t="str">
        <f aca="false">E1024</f>
        <v>Autres</v>
      </c>
      <c r="S1024" s="0" t="str">
        <f aca="false">F1024</f>
        <v>0615140101</v>
      </c>
      <c r="T1024" s="0" t="str">
        <f aca="false">G1024</f>
        <v>1</v>
      </c>
      <c r="U1024" s="0" t="n">
        <f aca="false">L1024</f>
        <v>0.754819736582231</v>
      </c>
      <c r="V1024" s="0" t="n">
        <f aca="false">K1024</f>
        <v>18.8271876030724</v>
      </c>
      <c r="W1024" s="0" t="n">
        <f aca="false">J1024</f>
        <v>0</v>
      </c>
    </row>
    <row r="1025" customFormat="false" ht="12.8" hidden="false" customHeight="false" outlineLevel="0" collapsed="false">
      <c r="A1025" s="0" t="s">
        <v>77</v>
      </c>
      <c r="B1025" s="0" t="s">
        <v>1206</v>
      </c>
      <c r="C1025" s="0" t="s">
        <v>1206</v>
      </c>
      <c r="D1025" s="0" t="s">
        <v>19</v>
      </c>
      <c r="E1025" s="0" t="s">
        <v>58</v>
      </c>
      <c r="F1025" s="0" t="s">
        <v>1208</v>
      </c>
      <c r="G1025" s="0" t="s">
        <v>15</v>
      </c>
      <c r="H1025" s="0" t="n">
        <v>0.764639808225649</v>
      </c>
      <c r="I1025" s="0" t="n">
        <v>13.6351688154352</v>
      </c>
      <c r="J1025" s="0" t="n">
        <v>1190</v>
      </c>
      <c r="K1025" s="0" t="n">
        <f aca="false">I1025*SUMIFS(syst_chauffage!$H$3:$H$27,syst_chauffage!$B$3:$B$27,D1025,syst_chauffage!$C$3:$C$27,E1025)</f>
        <v>22.4291653544134</v>
      </c>
      <c r="L1025" s="12" t="n">
        <f aca="false">H1025*SUMIFS(syst_chauffage!$K$3:$K$27,syst_chauffage!$B$3:$B$27,D1025,syst_chauffage!$C$3:$C$27,E1025)</f>
        <v>0.764639808225649</v>
      </c>
      <c r="N1025" s="0" t="str">
        <f aca="false">A1025</f>
        <v>Santé Action Sociale</v>
      </c>
      <c r="O1025" s="0" t="str">
        <f aca="false">B1025</f>
        <v>Garderie</v>
      </c>
      <c r="P1025" s="0" t="str">
        <f aca="false">C1025</f>
        <v>Garderie</v>
      </c>
      <c r="Q1025" s="0" t="str">
        <f aca="false">D1025</f>
        <v>Autre système centralisé</v>
      </c>
      <c r="R1025" s="0" t="str">
        <f aca="false">E1025</f>
        <v>Urbain</v>
      </c>
      <c r="S1025" s="0" t="str">
        <f aca="false">F1025</f>
        <v>0615140106</v>
      </c>
      <c r="T1025" s="0" t="str">
        <f aca="false">G1025</f>
        <v>1</v>
      </c>
      <c r="U1025" s="0" t="n">
        <f aca="false">L1025</f>
        <v>0.764639808225649</v>
      </c>
      <c r="V1025" s="0" t="n">
        <f aca="false">K1025</f>
        <v>22.4291653544134</v>
      </c>
      <c r="W1025" s="0" t="n">
        <f aca="false">J1025</f>
        <v>1190</v>
      </c>
    </row>
    <row r="1026" customFormat="false" ht="12.8" hidden="false" customHeight="false" outlineLevel="0" collapsed="false">
      <c r="A1026" s="0" t="s">
        <v>77</v>
      </c>
      <c r="B1026" s="0" t="s">
        <v>1206</v>
      </c>
      <c r="C1026" s="0" t="s">
        <v>1206</v>
      </c>
      <c r="D1026" s="0" t="s">
        <v>22</v>
      </c>
      <c r="E1026" s="0" t="s">
        <v>23</v>
      </c>
      <c r="F1026" s="0" t="s">
        <v>1209</v>
      </c>
      <c r="G1026" s="0" t="s">
        <v>15</v>
      </c>
      <c r="H1026" s="0" t="n">
        <v>0.626946098334411</v>
      </c>
      <c r="I1026" s="0" t="n">
        <v>8.40168451111642</v>
      </c>
      <c r="J1026" s="0" t="n">
        <v>0</v>
      </c>
      <c r="K1026" s="0" t="n">
        <f aca="false">I1026*SUMIFS(syst_chauffage!$H$3:$H$27,syst_chauffage!$B$3:$B$27,D1026,syst_chauffage!$C$3:$C$27,E1026)</f>
        <v>14.7955555310839</v>
      </c>
      <c r="L1026" s="12" t="n">
        <f aca="false">H1026*SUMIFS(syst_chauffage!$K$3:$K$27,syst_chauffage!$B$3:$B$27,D1026,syst_chauffage!$C$3:$C$27,E1026)</f>
        <v>0.626946098334411</v>
      </c>
      <c r="N1026" s="0" t="str">
        <f aca="false">A1026</f>
        <v>Santé Action Sociale</v>
      </c>
      <c r="O1026" s="0" t="str">
        <f aca="false">B1026</f>
        <v>Garderie</v>
      </c>
      <c r="P1026" s="0" t="str">
        <f aca="false">C1026</f>
        <v>Garderie</v>
      </c>
      <c r="Q1026" s="0" t="str">
        <f aca="false">D1026</f>
        <v>Chaudière fioul</v>
      </c>
      <c r="R1026" s="0" t="str">
        <f aca="false">E1026</f>
        <v>Fioul</v>
      </c>
      <c r="S1026" s="0" t="str">
        <f aca="false">F1026</f>
        <v>0615140303</v>
      </c>
      <c r="T1026" s="0" t="str">
        <f aca="false">G1026</f>
        <v>1</v>
      </c>
      <c r="U1026" s="0" t="n">
        <f aca="false">L1026</f>
        <v>0.626946098334411</v>
      </c>
      <c r="V1026" s="0" t="n">
        <f aca="false">K1026</f>
        <v>14.7955555310839</v>
      </c>
      <c r="W1026" s="0" t="n">
        <f aca="false">J1026</f>
        <v>0</v>
      </c>
    </row>
    <row r="1027" customFormat="false" ht="12.8" hidden="false" customHeight="false" outlineLevel="0" collapsed="false">
      <c r="A1027" s="0" t="s">
        <v>77</v>
      </c>
      <c r="B1027" s="0" t="s">
        <v>1206</v>
      </c>
      <c r="C1027" s="0" t="s">
        <v>1206</v>
      </c>
      <c r="D1027" s="0" t="s">
        <v>13</v>
      </c>
      <c r="E1027" s="0" t="s">
        <v>14</v>
      </c>
      <c r="F1027" s="0" t="s">
        <v>1210</v>
      </c>
      <c r="G1027" s="0" t="s">
        <v>15</v>
      </c>
      <c r="H1027" s="0" t="n">
        <v>0.933119231329119</v>
      </c>
      <c r="I1027" s="0" t="n">
        <v>6.02642128544</v>
      </c>
      <c r="J1027" s="0" t="n">
        <v>297</v>
      </c>
      <c r="K1027" s="0" t="n">
        <f aca="false">I1027*SUMIFS(syst_chauffage!$H$3:$H$27,syst_chauffage!$B$3:$B$27,D1027,syst_chauffage!$C$3:$C$27,E1027)</f>
        <v>12.1709106311667</v>
      </c>
      <c r="L1027" s="12" t="n">
        <f aca="false">H1027*SUMIFS(syst_chauffage!$K$3:$K$27,syst_chauffage!$B$3:$B$27,D1027,syst_chauffage!$C$3:$C$27,E1027)</f>
        <v>0.933119231329119</v>
      </c>
      <c r="N1027" s="0" t="str">
        <f aca="false">A1027</f>
        <v>Santé Action Sociale</v>
      </c>
      <c r="O1027" s="0" t="str">
        <f aca="false">B1027</f>
        <v>Garderie</v>
      </c>
      <c r="P1027" s="0" t="str">
        <f aca="false">C1027</f>
        <v>Garderie</v>
      </c>
      <c r="Q1027" s="0" t="str">
        <f aca="false">D1027</f>
        <v>Chaudière gaz</v>
      </c>
      <c r="R1027" s="0" t="str">
        <f aca="false">E1027</f>
        <v>Gaz</v>
      </c>
      <c r="S1027" s="0" t="str">
        <f aca="false">F1027</f>
        <v>0615140404</v>
      </c>
      <c r="T1027" s="0" t="str">
        <f aca="false">G1027</f>
        <v>1</v>
      </c>
      <c r="U1027" s="0" t="n">
        <f aca="false">L1027</f>
        <v>0.933119231329119</v>
      </c>
      <c r="V1027" s="0" t="n">
        <f aca="false">K1027</f>
        <v>12.1709106311667</v>
      </c>
      <c r="W1027" s="0" t="n">
        <f aca="false">J1027</f>
        <v>297</v>
      </c>
    </row>
    <row r="1028" customFormat="false" ht="12.8" hidden="false" customHeight="false" outlineLevel="0" collapsed="false">
      <c r="A1028" s="0" t="s">
        <v>77</v>
      </c>
      <c r="B1028" s="0" t="s">
        <v>1206</v>
      </c>
      <c r="C1028" s="0" t="s">
        <v>1206</v>
      </c>
      <c r="D1028" s="0" t="s">
        <v>29</v>
      </c>
      <c r="E1028" s="0" t="s">
        <v>30</v>
      </c>
      <c r="F1028" s="0" t="s">
        <v>1211</v>
      </c>
      <c r="G1028" s="0" t="s">
        <v>15</v>
      </c>
      <c r="H1028" s="0" t="n">
        <v>0.92</v>
      </c>
      <c r="I1028" s="0" t="n">
        <v>10.4</v>
      </c>
      <c r="J1028" s="0" t="n">
        <v>0</v>
      </c>
      <c r="K1028" s="0" t="n">
        <f aca="false">I1028*SUMIFS(syst_chauffage!$H$3:$H$27,syst_chauffage!$B$3:$B$27,D1028,syst_chauffage!$C$3:$C$27,E1028)</f>
        <v>3</v>
      </c>
      <c r="L1028" s="12" t="n">
        <f aca="false">H1028*SUMIFS(syst_chauffage!$K$3:$K$27,syst_chauffage!$B$3:$B$27,D1028,syst_chauffage!$C$3:$C$27,E1028)</f>
        <v>0.92</v>
      </c>
      <c r="N1028" s="0" t="str">
        <f aca="false">A1028</f>
        <v>Santé Action Sociale</v>
      </c>
      <c r="O1028" s="0" t="str">
        <f aca="false">B1028</f>
        <v>Garderie</v>
      </c>
      <c r="P1028" s="0" t="str">
        <f aca="false">C1028</f>
        <v>Garderie</v>
      </c>
      <c r="Q1028" s="0" t="str">
        <f aca="false">D1028</f>
        <v>Electrique direct</v>
      </c>
      <c r="R1028" s="0" t="str">
        <f aca="false">E1028</f>
        <v>Electricité</v>
      </c>
      <c r="S1028" s="0" t="str">
        <f aca="false">F1028</f>
        <v>0615140602</v>
      </c>
      <c r="T1028" s="0" t="str">
        <f aca="false">G1028</f>
        <v>1</v>
      </c>
      <c r="U1028" s="0" t="n">
        <f aca="false">L1028</f>
        <v>0.92</v>
      </c>
      <c r="V1028" s="0" t="n">
        <f aca="false">K1028</f>
        <v>3</v>
      </c>
      <c r="W1028" s="0" t="n">
        <f aca="false">J1028</f>
        <v>0</v>
      </c>
    </row>
    <row r="1029" customFormat="false" ht="12.8" hidden="false" customHeight="false" outlineLevel="0" collapsed="false">
      <c r="A1029" s="0" t="s">
        <v>77</v>
      </c>
      <c r="B1029" s="0" t="s">
        <v>1206</v>
      </c>
      <c r="C1029" s="0" t="s">
        <v>1206</v>
      </c>
      <c r="D1029" s="0" t="s">
        <v>36</v>
      </c>
      <c r="E1029" s="0" t="s">
        <v>30</v>
      </c>
      <c r="F1029" s="0" t="s">
        <v>1212</v>
      </c>
      <c r="G1029" s="0" t="s">
        <v>15</v>
      </c>
      <c r="H1029" s="0" t="n">
        <v>2.94489544186046</v>
      </c>
      <c r="I1029" s="0" t="n">
        <v>35.3433339581465</v>
      </c>
      <c r="J1029" s="0" t="n">
        <v>846</v>
      </c>
      <c r="K1029" s="0" t="n">
        <f aca="false">I1029*SUMIFS(syst_chauffage!$H$3:$H$27,syst_chauffage!$B$3:$B$27,D1029,syst_chauffage!$C$3:$C$27,E1029)</f>
        <v>21.8654399215067</v>
      </c>
      <c r="L1029" s="12" t="n">
        <f aca="false">H1029*SUMIFS(syst_chauffage!$K$3:$K$27,syst_chauffage!$B$3:$B$27,D1029,syst_chauffage!$C$3:$C$27,E1029)</f>
        <v>2.47427325480779</v>
      </c>
      <c r="N1029" s="0" t="str">
        <f aca="false">A1029</f>
        <v>Santé Action Sociale</v>
      </c>
      <c r="O1029" s="0" t="str">
        <f aca="false">B1029</f>
        <v>Garderie</v>
      </c>
      <c r="P1029" s="0" t="str">
        <f aca="false">C1029</f>
        <v>Garderie</v>
      </c>
      <c r="Q1029" s="0" t="str">
        <f aca="false">D1029</f>
        <v>PAC</v>
      </c>
      <c r="R1029" s="0" t="str">
        <f aca="false">E1029</f>
        <v>Electricité</v>
      </c>
      <c r="S1029" s="0" t="str">
        <f aca="false">F1029</f>
        <v>0615140902</v>
      </c>
      <c r="T1029" s="0" t="str">
        <f aca="false">G1029</f>
        <v>1</v>
      </c>
      <c r="U1029" s="0" t="n">
        <f aca="false">L1029</f>
        <v>2.47427325480779</v>
      </c>
      <c r="V1029" s="0" t="n">
        <f aca="false">K1029</f>
        <v>21.8654399215067</v>
      </c>
      <c r="W1029" s="0" t="n">
        <f aca="false">J1029</f>
        <v>846</v>
      </c>
    </row>
    <row r="1030" customFormat="false" ht="12.8" hidden="false" customHeight="false" outlineLevel="0" collapsed="false">
      <c r="A1030" s="0" t="s">
        <v>77</v>
      </c>
      <c r="B1030" s="0" t="s">
        <v>1206</v>
      </c>
      <c r="C1030" s="0" t="s">
        <v>1206</v>
      </c>
      <c r="D1030" s="0" t="s">
        <v>51</v>
      </c>
      <c r="E1030" s="0" t="s">
        <v>57</v>
      </c>
      <c r="F1030" s="0" t="s">
        <v>1213</v>
      </c>
      <c r="G1030" s="0" t="s">
        <v>15</v>
      </c>
      <c r="H1030" s="0" t="n">
        <v>0.870945849902573</v>
      </c>
      <c r="I1030" s="0" t="n">
        <v>16.0960100792501</v>
      </c>
      <c r="J1030" s="0" t="n">
        <v>0</v>
      </c>
      <c r="K1030" s="0" t="n">
        <f aca="false">I1030*SUMIFS(syst_chauffage!$H$3:$H$27,syst_chauffage!$B$3:$B$27,D1030,syst_chauffage!$C$3:$C$27,E1030)</f>
        <v>34.105093011818</v>
      </c>
      <c r="L1030" s="12" t="n">
        <f aca="false">H1030*SUMIFS(syst_chauffage!$K$3:$K$27,syst_chauffage!$B$3:$B$27,D1030,syst_chauffage!$C$3:$C$27,E1030)</f>
        <v>0.870945849902573</v>
      </c>
      <c r="N1030" s="0" t="str">
        <f aca="false">A1030</f>
        <v>Santé Action Sociale</v>
      </c>
      <c r="O1030" s="0" t="str">
        <f aca="false">B1030</f>
        <v>Garderie</v>
      </c>
      <c r="P1030" s="0" t="str">
        <f aca="false">C1030</f>
        <v>Garderie</v>
      </c>
      <c r="Q1030" s="0" t="str">
        <f aca="false">D1030</f>
        <v>Autre système centralisé performant</v>
      </c>
      <c r="R1030" s="0" t="str">
        <f aca="false">E1030</f>
        <v>Autres</v>
      </c>
      <c r="S1030" s="0" t="str">
        <f aca="false">F1030</f>
        <v>0615142101</v>
      </c>
      <c r="T1030" s="0" t="str">
        <f aca="false">G1030</f>
        <v>1</v>
      </c>
      <c r="U1030" s="0" t="n">
        <f aca="false">L1030</f>
        <v>0.870945849902573</v>
      </c>
      <c r="V1030" s="0" t="n">
        <f aca="false">K1030</f>
        <v>34.105093011818</v>
      </c>
      <c r="W1030" s="0" t="n">
        <f aca="false">J1030</f>
        <v>0</v>
      </c>
    </row>
    <row r="1031" customFormat="false" ht="12.8" hidden="false" customHeight="false" outlineLevel="0" collapsed="false">
      <c r="A1031" s="0" t="s">
        <v>77</v>
      </c>
      <c r="B1031" s="0" t="s">
        <v>1206</v>
      </c>
      <c r="C1031" s="0" t="s">
        <v>1206</v>
      </c>
      <c r="D1031" s="0" t="s">
        <v>51</v>
      </c>
      <c r="E1031" s="0" t="s">
        <v>58</v>
      </c>
      <c r="F1031" s="0" t="s">
        <v>1214</v>
      </c>
      <c r="G1031" s="0" t="s">
        <v>15</v>
      </c>
      <c r="H1031" s="0" t="n">
        <v>0.882276701798826</v>
      </c>
      <c r="I1031" s="0" t="n">
        <v>16.2323438278991</v>
      </c>
      <c r="J1031" s="0" t="n">
        <v>1190</v>
      </c>
      <c r="K1031" s="0" t="n">
        <f aca="false">I1031*SUMIFS(syst_chauffage!$H$3:$H$27,syst_chauffage!$B$3:$B$27,D1031,syst_chauffage!$C$3:$C$27,E1031)</f>
        <v>34.6398137255268</v>
      </c>
      <c r="L1031" s="12" t="n">
        <f aca="false">H1031*SUMIFS(syst_chauffage!$K$3:$K$27,syst_chauffage!$B$3:$B$27,D1031,syst_chauffage!$C$3:$C$27,E1031)</f>
        <v>0.882276701798826</v>
      </c>
      <c r="N1031" s="0" t="str">
        <f aca="false">A1031</f>
        <v>Santé Action Sociale</v>
      </c>
      <c r="O1031" s="0" t="str">
        <f aca="false">B1031</f>
        <v>Garderie</v>
      </c>
      <c r="P1031" s="0" t="str">
        <f aca="false">C1031</f>
        <v>Garderie</v>
      </c>
      <c r="Q1031" s="0" t="str">
        <f aca="false">D1031</f>
        <v>Autre système centralisé performant</v>
      </c>
      <c r="R1031" s="0" t="str">
        <f aca="false">E1031</f>
        <v>Urbain</v>
      </c>
      <c r="S1031" s="0" t="str">
        <f aca="false">F1031</f>
        <v>0615142106</v>
      </c>
      <c r="T1031" s="0" t="str">
        <f aca="false">G1031</f>
        <v>1</v>
      </c>
      <c r="U1031" s="0" t="n">
        <f aca="false">L1031</f>
        <v>0.882276701798826</v>
      </c>
      <c r="V1031" s="0" t="n">
        <f aca="false">K1031</f>
        <v>34.6398137255268</v>
      </c>
      <c r="W1031" s="0" t="n">
        <f aca="false">J1031</f>
        <v>1190</v>
      </c>
    </row>
    <row r="1032" customFormat="false" ht="12.8" hidden="false" customHeight="false" outlineLevel="0" collapsed="false">
      <c r="A1032" s="0" t="s">
        <v>77</v>
      </c>
      <c r="B1032" s="0" t="s">
        <v>1206</v>
      </c>
      <c r="C1032" s="0" t="s">
        <v>1206</v>
      </c>
      <c r="D1032" s="0" t="s">
        <v>27</v>
      </c>
      <c r="E1032" s="0" t="s">
        <v>23</v>
      </c>
      <c r="F1032" s="0" t="s">
        <v>1215</v>
      </c>
      <c r="G1032" s="0" t="s">
        <v>15</v>
      </c>
      <c r="H1032" s="0" t="n">
        <v>0.760956568284383</v>
      </c>
      <c r="I1032" s="0" t="n">
        <v>10.0020053703767</v>
      </c>
      <c r="J1032" s="0" t="n">
        <v>684</v>
      </c>
      <c r="K1032" s="0" t="n">
        <f aca="false">I1032*SUMIFS(syst_chauffage!$H$3:$H$27,syst_chauffage!$B$3:$B$27,D1032,syst_chauffage!$C$3:$C$27,E1032)</f>
        <v>25.6491740026364</v>
      </c>
      <c r="L1032" s="12" t="n">
        <f aca="false">H1032*SUMIFS(syst_chauffage!$K$3:$K$27,syst_chauffage!$B$3:$B$27,D1032,syst_chauffage!$C$3:$C$27,E1032)</f>
        <v>0.760956568284383</v>
      </c>
      <c r="N1032" s="0" t="str">
        <f aca="false">A1032</f>
        <v>Santé Action Sociale</v>
      </c>
      <c r="O1032" s="0" t="str">
        <f aca="false">B1032</f>
        <v>Garderie</v>
      </c>
      <c r="P1032" s="0" t="str">
        <f aca="false">C1032</f>
        <v>Garderie</v>
      </c>
      <c r="Q1032" s="0" t="str">
        <f aca="false">D1032</f>
        <v>Chaudière condensation fioul</v>
      </c>
      <c r="R1032" s="0" t="str">
        <f aca="false">E1032</f>
        <v>Fioul</v>
      </c>
      <c r="S1032" s="0" t="str">
        <f aca="false">F1032</f>
        <v>0615142303</v>
      </c>
      <c r="T1032" s="0" t="str">
        <f aca="false">G1032</f>
        <v>1</v>
      </c>
      <c r="U1032" s="0" t="n">
        <f aca="false">L1032</f>
        <v>0.760956568284383</v>
      </c>
      <c r="V1032" s="0" t="n">
        <f aca="false">K1032</f>
        <v>25.6491740026364</v>
      </c>
      <c r="W1032" s="0" t="n">
        <f aca="false">J1032</f>
        <v>684</v>
      </c>
    </row>
    <row r="1033" customFormat="false" ht="12.8" hidden="false" customHeight="false" outlineLevel="0" collapsed="false">
      <c r="A1033" s="0" t="s">
        <v>77</v>
      </c>
      <c r="B1033" s="0" t="s">
        <v>1206</v>
      </c>
      <c r="C1033" s="0" t="s">
        <v>1206</v>
      </c>
      <c r="D1033" s="0" t="s">
        <v>18</v>
      </c>
      <c r="E1033" s="0" t="s">
        <v>14</v>
      </c>
      <c r="F1033" s="0" t="s">
        <v>1216</v>
      </c>
      <c r="G1033" s="0" t="s">
        <v>15</v>
      </c>
      <c r="H1033" s="0" t="n">
        <v>0.986854796105332</v>
      </c>
      <c r="I1033" s="0" t="n">
        <v>7.17431105409524</v>
      </c>
      <c r="J1033" s="0" t="n">
        <v>684</v>
      </c>
      <c r="K1033" s="0" t="n">
        <f aca="false">I1033*SUMIFS(syst_chauffage!$H$3:$H$27,syst_chauffage!$B$3:$B$27,D1033,syst_chauffage!$C$3:$C$27,E1033)</f>
        <v>19.5494876875312</v>
      </c>
      <c r="L1033" s="12" t="n">
        <f aca="false">H1033*SUMIFS(syst_chauffage!$K$3:$K$27,syst_chauffage!$B$3:$B$27,D1033,syst_chauffage!$C$3:$C$27,E1033)</f>
        <v>0.958677022872742</v>
      </c>
      <c r="N1033" s="0" t="str">
        <f aca="false">A1033</f>
        <v>Santé Action Sociale</v>
      </c>
      <c r="O1033" s="0" t="str">
        <f aca="false">B1033</f>
        <v>Garderie</v>
      </c>
      <c r="P1033" s="0" t="str">
        <f aca="false">C1033</f>
        <v>Garderie</v>
      </c>
      <c r="Q1033" s="0" t="str">
        <f aca="false">D1033</f>
        <v>Chaudière condensation gaz</v>
      </c>
      <c r="R1033" s="0" t="str">
        <f aca="false">E1033</f>
        <v>Gaz</v>
      </c>
      <c r="S1033" s="0" t="str">
        <f aca="false">F1033</f>
        <v>0615142404</v>
      </c>
      <c r="T1033" s="0" t="str">
        <f aca="false">G1033</f>
        <v>1</v>
      </c>
      <c r="U1033" s="0" t="n">
        <f aca="false">L1033</f>
        <v>0.958677022872742</v>
      </c>
      <c r="V1033" s="0" t="n">
        <f aca="false">K1033</f>
        <v>19.5494876875312</v>
      </c>
      <c r="W1033" s="0" t="n">
        <f aca="false">J1033</f>
        <v>684</v>
      </c>
    </row>
    <row r="1034" customFormat="false" ht="12.8" hidden="false" customHeight="false" outlineLevel="0" collapsed="false">
      <c r="A1034" s="0" t="s">
        <v>77</v>
      </c>
      <c r="B1034" s="0" t="s">
        <v>1206</v>
      </c>
      <c r="C1034" s="0" t="s">
        <v>1206</v>
      </c>
      <c r="D1034" s="0" t="s">
        <v>32</v>
      </c>
      <c r="E1034" s="0" t="s">
        <v>30</v>
      </c>
      <c r="F1034" s="0" t="s">
        <v>1217</v>
      </c>
      <c r="G1034" s="0" t="s">
        <v>15</v>
      </c>
      <c r="H1034" s="0" t="n">
        <v>1</v>
      </c>
      <c r="I1034" s="0" t="n">
        <v>12</v>
      </c>
      <c r="J1034" s="0" t="n">
        <v>0</v>
      </c>
      <c r="K1034" s="0" t="n">
        <f aca="false">I1034*SUMIFS(syst_chauffage!$H$3:$H$27,syst_chauffage!$B$3:$B$27,D1034,syst_chauffage!$C$3:$C$27,E1034)</f>
        <v>12</v>
      </c>
      <c r="L1034" s="12" t="n">
        <f aca="false">H1034*SUMIFS(syst_chauffage!$K$3:$K$27,syst_chauffage!$B$3:$B$27,D1034,syst_chauffage!$C$3:$C$27,E1034)</f>
        <v>1</v>
      </c>
      <c r="N1034" s="0" t="str">
        <f aca="false">A1034</f>
        <v>Santé Action Sociale</v>
      </c>
      <c r="O1034" s="0" t="str">
        <f aca="false">B1034</f>
        <v>Garderie</v>
      </c>
      <c r="P1034" s="0" t="str">
        <f aca="false">C1034</f>
        <v>Garderie</v>
      </c>
      <c r="Q1034" s="0" t="str">
        <f aca="false">D1034</f>
        <v>Electrique direct performant</v>
      </c>
      <c r="R1034" s="0" t="str">
        <f aca="false">E1034</f>
        <v>Electricité</v>
      </c>
      <c r="S1034" s="0" t="str">
        <f aca="false">F1034</f>
        <v>0615142602</v>
      </c>
      <c r="T1034" s="0" t="str">
        <f aca="false">G1034</f>
        <v>1</v>
      </c>
      <c r="U1034" s="0" t="n">
        <f aca="false">L1034</f>
        <v>1</v>
      </c>
      <c r="V1034" s="0" t="n">
        <f aca="false">K1034</f>
        <v>12</v>
      </c>
      <c r="W1034" s="0" t="n">
        <f aca="false">J1034</f>
        <v>0</v>
      </c>
    </row>
    <row r="1035" customFormat="false" ht="12.8" hidden="false" customHeight="false" outlineLevel="0" collapsed="false">
      <c r="A1035" s="0" t="s">
        <v>77</v>
      </c>
      <c r="B1035" s="0" t="s">
        <v>1206</v>
      </c>
      <c r="C1035" s="0" t="s">
        <v>1206</v>
      </c>
      <c r="D1035" s="0" t="s">
        <v>38</v>
      </c>
      <c r="E1035" s="0" t="s">
        <v>30</v>
      </c>
      <c r="F1035" s="0" t="s">
        <v>1218</v>
      </c>
      <c r="G1035" s="0" t="s">
        <v>15</v>
      </c>
      <c r="H1035" s="0" t="n">
        <v>3.39795627906976</v>
      </c>
      <c r="I1035" s="0" t="n">
        <v>42.075397569222</v>
      </c>
      <c r="J1035" s="0" t="n">
        <v>900</v>
      </c>
      <c r="K1035" s="0" t="n">
        <f aca="false">I1035*SUMIFS(syst_chauffage!$H$3:$H$27,syst_chauffage!$B$3:$B$27,D1035,syst_chauffage!$C$3:$C$27,E1035)</f>
        <v>42.5295510791298</v>
      </c>
      <c r="L1035" s="12" t="n">
        <f aca="false">H1035*SUMIFS(syst_chauffage!$K$3:$K$27,syst_chauffage!$B$3:$B$27,D1035,syst_chauffage!$C$3:$C$27,E1035)</f>
        <v>3.03986496519792</v>
      </c>
      <c r="N1035" s="0" t="str">
        <f aca="false">A1035</f>
        <v>Santé Action Sociale</v>
      </c>
      <c r="O1035" s="0" t="str">
        <f aca="false">B1035</f>
        <v>Garderie</v>
      </c>
      <c r="P1035" s="0" t="str">
        <f aca="false">C1035</f>
        <v>Garderie</v>
      </c>
      <c r="Q1035" s="0" t="str">
        <f aca="false">D1035</f>
        <v>PAC performant</v>
      </c>
      <c r="R1035" s="0" t="str">
        <f aca="false">E1035</f>
        <v>Electricité</v>
      </c>
      <c r="S1035" s="0" t="str">
        <f aca="false">F1035</f>
        <v>0615142902</v>
      </c>
      <c r="T1035" s="0" t="str">
        <f aca="false">G1035</f>
        <v>1</v>
      </c>
      <c r="U1035" s="0" t="n">
        <f aca="false">L1035</f>
        <v>3.03986496519792</v>
      </c>
      <c r="V1035" s="0" t="n">
        <f aca="false">K1035</f>
        <v>42.5295510791298</v>
      </c>
      <c r="W1035" s="0" t="n">
        <f aca="false">J1035</f>
        <v>900</v>
      </c>
    </row>
    <row r="1036" customFormat="false" ht="12.8" hidden="false" customHeight="false" outlineLevel="0" collapsed="false">
      <c r="A1036" s="0" t="s">
        <v>77</v>
      </c>
      <c r="B1036" s="0" t="s">
        <v>1219</v>
      </c>
      <c r="C1036" s="0" t="s">
        <v>1220</v>
      </c>
      <c r="D1036" s="0" t="s">
        <v>19</v>
      </c>
      <c r="E1036" s="0" t="s">
        <v>57</v>
      </c>
      <c r="F1036" s="0" t="s">
        <v>1221</v>
      </c>
      <c r="G1036" s="0" t="s">
        <v>15</v>
      </c>
      <c r="H1036" s="0" t="n">
        <v>0.78940190205193</v>
      </c>
      <c r="I1036" s="0" t="n">
        <v>11.4259900505003</v>
      </c>
      <c r="J1036" s="0" t="n">
        <v>0</v>
      </c>
      <c r="K1036" s="0" t="n">
        <f aca="false">I1036*SUMIFS(syst_chauffage!$H$3:$H$27,syst_chauffage!$B$3:$B$27,D1036,syst_chauffage!$C$3:$C$27,E1036)</f>
        <v>15.910424619314</v>
      </c>
      <c r="L1036" s="12" t="n">
        <f aca="false">H1036*SUMIFS(syst_chauffage!$K$3:$K$27,syst_chauffage!$B$3:$B$27,D1036,syst_chauffage!$C$3:$C$27,E1036)</f>
        <v>0.78940190205193</v>
      </c>
      <c r="N1036" s="0" t="str">
        <f aca="false">A1036</f>
        <v>Santé Action Sociale</v>
      </c>
      <c r="O1036" s="0" t="str">
        <f aca="false">B1036</f>
        <v>Hôpital</v>
      </c>
      <c r="P1036" s="0" t="str">
        <f aca="false">C1036</f>
        <v>Hopital bloc</v>
      </c>
      <c r="Q1036" s="0" t="str">
        <f aca="false">D1036</f>
        <v>Autre système centralisé</v>
      </c>
      <c r="R1036" s="0" t="str">
        <f aca="false">E1036</f>
        <v>Autres</v>
      </c>
      <c r="S1036" s="0" t="str">
        <f aca="false">F1036</f>
        <v>0617340101</v>
      </c>
      <c r="T1036" s="0" t="str">
        <f aca="false">G1036</f>
        <v>1</v>
      </c>
      <c r="U1036" s="0" t="n">
        <f aca="false">L1036</f>
        <v>0.78940190205193</v>
      </c>
      <c r="V1036" s="0" t="n">
        <f aca="false">K1036</f>
        <v>15.910424619314</v>
      </c>
      <c r="W1036" s="0" t="n">
        <f aca="false">J1036</f>
        <v>0</v>
      </c>
    </row>
    <row r="1037" customFormat="false" ht="12.8" hidden="false" customHeight="false" outlineLevel="0" collapsed="false">
      <c r="A1037" s="0" t="s">
        <v>77</v>
      </c>
      <c r="B1037" s="0" t="s">
        <v>1219</v>
      </c>
      <c r="C1037" s="0" t="s">
        <v>1220</v>
      </c>
      <c r="D1037" s="0" t="s">
        <v>19</v>
      </c>
      <c r="E1037" s="0" t="s">
        <v>58</v>
      </c>
      <c r="F1037" s="0" t="s">
        <v>1222</v>
      </c>
      <c r="G1037" s="0" t="s">
        <v>15</v>
      </c>
      <c r="H1037" s="0" t="n">
        <v>0.811382876546204</v>
      </c>
      <c r="I1037" s="0" t="n">
        <v>11.2911858192265</v>
      </c>
      <c r="J1037" s="0" t="n">
        <v>1190</v>
      </c>
      <c r="K1037" s="0" t="n">
        <f aca="false">I1037*SUMIFS(syst_chauffage!$H$3:$H$27,syst_chauffage!$B$3:$B$27,D1037,syst_chauffage!$C$3:$C$27,E1037)</f>
        <v>18.5734314855093</v>
      </c>
      <c r="L1037" s="12" t="n">
        <f aca="false">H1037*SUMIFS(syst_chauffage!$K$3:$K$27,syst_chauffage!$B$3:$B$27,D1037,syst_chauffage!$C$3:$C$27,E1037)</f>
        <v>0.811382876546204</v>
      </c>
      <c r="N1037" s="0" t="str">
        <f aca="false">A1037</f>
        <v>Santé Action Sociale</v>
      </c>
      <c r="O1037" s="0" t="str">
        <f aca="false">B1037</f>
        <v>Hôpital</v>
      </c>
      <c r="P1037" s="0" t="str">
        <f aca="false">C1037</f>
        <v>Hopital bloc</v>
      </c>
      <c r="Q1037" s="0" t="str">
        <f aca="false">D1037</f>
        <v>Autre système centralisé</v>
      </c>
      <c r="R1037" s="0" t="str">
        <f aca="false">E1037</f>
        <v>Urbain</v>
      </c>
      <c r="S1037" s="0" t="str">
        <f aca="false">F1037</f>
        <v>0617340106</v>
      </c>
      <c r="T1037" s="0" t="str">
        <f aca="false">G1037</f>
        <v>1</v>
      </c>
      <c r="U1037" s="0" t="n">
        <f aca="false">L1037</f>
        <v>0.811382876546204</v>
      </c>
      <c r="V1037" s="0" t="n">
        <f aca="false">K1037</f>
        <v>18.5734314855093</v>
      </c>
      <c r="W1037" s="0" t="n">
        <f aca="false">J1037</f>
        <v>1190</v>
      </c>
    </row>
    <row r="1038" customFormat="false" ht="12.8" hidden="false" customHeight="false" outlineLevel="0" collapsed="false">
      <c r="A1038" s="0" t="s">
        <v>77</v>
      </c>
      <c r="B1038" s="0" t="s">
        <v>1219</v>
      </c>
      <c r="C1038" s="0" t="s">
        <v>1220</v>
      </c>
      <c r="D1038" s="0" t="s">
        <v>22</v>
      </c>
      <c r="E1038" s="0" t="s">
        <v>23</v>
      </c>
      <c r="F1038" s="0" t="s">
        <v>1223</v>
      </c>
      <c r="G1038" s="0" t="s">
        <v>15</v>
      </c>
      <c r="H1038" s="0" t="n">
        <v>0.626230472793739</v>
      </c>
      <c r="I1038" s="0" t="n">
        <v>2.3955881220948</v>
      </c>
      <c r="J1038" s="0" t="n">
        <v>0</v>
      </c>
      <c r="K1038" s="0" t="n">
        <f aca="false">I1038*SUMIFS(syst_chauffage!$H$3:$H$27,syst_chauffage!$B$3:$B$27,D1038,syst_chauffage!$C$3:$C$27,E1038)</f>
        <v>4.21868460344612</v>
      </c>
      <c r="L1038" s="12" t="n">
        <f aca="false">H1038*SUMIFS(syst_chauffage!$K$3:$K$27,syst_chauffage!$B$3:$B$27,D1038,syst_chauffage!$C$3:$C$27,E1038)</f>
        <v>0.626230472793739</v>
      </c>
      <c r="N1038" s="0" t="str">
        <f aca="false">A1038</f>
        <v>Santé Action Sociale</v>
      </c>
      <c r="O1038" s="0" t="str">
        <f aca="false">B1038</f>
        <v>Hôpital</v>
      </c>
      <c r="P1038" s="0" t="str">
        <f aca="false">C1038</f>
        <v>Hopital bloc</v>
      </c>
      <c r="Q1038" s="0" t="str">
        <f aca="false">D1038</f>
        <v>Chaudière fioul</v>
      </c>
      <c r="R1038" s="0" t="str">
        <f aca="false">E1038</f>
        <v>Fioul</v>
      </c>
      <c r="S1038" s="0" t="str">
        <f aca="false">F1038</f>
        <v>0617340303</v>
      </c>
      <c r="T1038" s="0" t="str">
        <f aca="false">G1038</f>
        <v>1</v>
      </c>
      <c r="U1038" s="0" t="n">
        <f aca="false">L1038</f>
        <v>0.626230472793739</v>
      </c>
      <c r="V1038" s="0" t="n">
        <f aca="false">K1038</f>
        <v>4.21868460344612</v>
      </c>
      <c r="W1038" s="0" t="n">
        <f aca="false">J1038</f>
        <v>0</v>
      </c>
    </row>
    <row r="1039" customFormat="false" ht="12.8" hidden="false" customHeight="false" outlineLevel="0" collapsed="false">
      <c r="A1039" s="0" t="s">
        <v>77</v>
      </c>
      <c r="B1039" s="0" t="s">
        <v>1219</v>
      </c>
      <c r="C1039" s="0" t="s">
        <v>1220</v>
      </c>
      <c r="D1039" s="0" t="s">
        <v>13</v>
      </c>
      <c r="E1039" s="0" t="s">
        <v>14</v>
      </c>
      <c r="F1039" s="0" t="s">
        <v>1224</v>
      </c>
      <c r="G1039" s="0" t="s">
        <v>15</v>
      </c>
      <c r="H1039" s="0" t="n">
        <v>0.926356163481477</v>
      </c>
      <c r="I1039" s="0" t="n">
        <v>1.72622633241566</v>
      </c>
      <c r="J1039" s="0" t="n">
        <v>308</v>
      </c>
      <c r="K1039" s="0" t="n">
        <f aca="false">I1039*SUMIFS(syst_chauffage!$H$3:$H$27,syst_chauffage!$B$3:$B$27,D1039,syst_chauffage!$C$3:$C$27,E1039)</f>
        <v>3.48627243696981</v>
      </c>
      <c r="L1039" s="12" t="n">
        <f aca="false">H1039*SUMIFS(syst_chauffage!$K$3:$K$27,syst_chauffage!$B$3:$B$27,D1039,syst_chauffage!$C$3:$C$27,E1039)</f>
        <v>0.926356163481477</v>
      </c>
      <c r="N1039" s="0" t="str">
        <f aca="false">A1039</f>
        <v>Santé Action Sociale</v>
      </c>
      <c r="O1039" s="0" t="str">
        <f aca="false">B1039</f>
        <v>Hôpital</v>
      </c>
      <c r="P1039" s="0" t="str">
        <f aca="false">C1039</f>
        <v>Hopital bloc</v>
      </c>
      <c r="Q1039" s="0" t="str">
        <f aca="false">D1039</f>
        <v>Chaudière gaz</v>
      </c>
      <c r="R1039" s="0" t="str">
        <f aca="false">E1039</f>
        <v>Gaz</v>
      </c>
      <c r="S1039" s="0" t="str">
        <f aca="false">F1039</f>
        <v>0617340404</v>
      </c>
      <c r="T1039" s="0" t="str">
        <f aca="false">G1039</f>
        <v>1</v>
      </c>
      <c r="U1039" s="0" t="n">
        <f aca="false">L1039</f>
        <v>0.926356163481477</v>
      </c>
      <c r="V1039" s="0" t="n">
        <f aca="false">K1039</f>
        <v>3.48627243696981</v>
      </c>
      <c r="W1039" s="0" t="n">
        <f aca="false">J1039</f>
        <v>308</v>
      </c>
    </row>
    <row r="1040" customFormat="false" ht="12.8" hidden="false" customHeight="false" outlineLevel="0" collapsed="false">
      <c r="A1040" s="0" t="s">
        <v>77</v>
      </c>
      <c r="B1040" s="0" t="s">
        <v>1219</v>
      </c>
      <c r="C1040" s="0" t="s">
        <v>1220</v>
      </c>
      <c r="D1040" s="0" t="s">
        <v>29</v>
      </c>
      <c r="E1040" s="0" t="s">
        <v>30</v>
      </c>
      <c r="F1040" s="0" t="s">
        <v>1225</v>
      </c>
      <c r="G1040" s="0" t="s">
        <v>15</v>
      </c>
      <c r="H1040" s="0" t="n">
        <v>0.91601788579863</v>
      </c>
      <c r="I1040" s="0" t="n">
        <v>10.4</v>
      </c>
      <c r="J1040" s="0" t="n">
        <v>0</v>
      </c>
      <c r="K1040" s="0" t="n">
        <f aca="false">I1040*SUMIFS(syst_chauffage!$H$3:$H$27,syst_chauffage!$B$3:$B$27,D1040,syst_chauffage!$C$3:$C$27,E1040)</f>
        <v>3</v>
      </c>
      <c r="L1040" s="12" t="n">
        <f aca="false">H1040*SUMIFS(syst_chauffage!$K$3:$K$27,syst_chauffage!$B$3:$B$27,D1040,syst_chauffage!$C$3:$C$27,E1040)</f>
        <v>0.91601788579863</v>
      </c>
      <c r="N1040" s="0" t="str">
        <f aca="false">A1040</f>
        <v>Santé Action Sociale</v>
      </c>
      <c r="O1040" s="0" t="str">
        <f aca="false">B1040</f>
        <v>Hôpital</v>
      </c>
      <c r="P1040" s="0" t="str">
        <f aca="false">C1040</f>
        <v>Hopital bloc</v>
      </c>
      <c r="Q1040" s="0" t="str">
        <f aca="false">D1040</f>
        <v>Electrique direct</v>
      </c>
      <c r="R1040" s="0" t="str">
        <f aca="false">E1040</f>
        <v>Electricité</v>
      </c>
      <c r="S1040" s="0" t="str">
        <f aca="false">F1040</f>
        <v>0617340602</v>
      </c>
      <c r="T1040" s="0" t="str">
        <f aca="false">G1040</f>
        <v>1</v>
      </c>
      <c r="U1040" s="0" t="n">
        <f aca="false">L1040</f>
        <v>0.91601788579863</v>
      </c>
      <c r="V1040" s="0" t="n">
        <f aca="false">K1040</f>
        <v>3</v>
      </c>
      <c r="W1040" s="0" t="n">
        <f aca="false">J1040</f>
        <v>0</v>
      </c>
    </row>
    <row r="1041" customFormat="false" ht="12.8" hidden="false" customHeight="false" outlineLevel="0" collapsed="false">
      <c r="A1041" s="0" t="s">
        <v>77</v>
      </c>
      <c r="B1041" s="0" t="s">
        <v>1219</v>
      </c>
      <c r="C1041" s="0" t="s">
        <v>1220</v>
      </c>
      <c r="D1041" s="0" t="s">
        <v>36</v>
      </c>
      <c r="E1041" s="0" t="s">
        <v>30</v>
      </c>
      <c r="F1041" s="0" t="s">
        <v>1226</v>
      </c>
      <c r="G1041" s="0" t="s">
        <v>15</v>
      </c>
      <c r="H1041" s="0" t="n">
        <v>2.81462482166341</v>
      </c>
      <c r="I1041" s="0" t="n">
        <v>32.1755807859468</v>
      </c>
      <c r="J1041" s="0" t="n">
        <v>801</v>
      </c>
      <c r="K1041" s="0" t="n">
        <f aca="false">I1041*SUMIFS(syst_chauffage!$H$3:$H$27,syst_chauffage!$B$3:$B$27,D1041,syst_chauffage!$C$3:$C$27,E1041)</f>
        <v>19.9056837549007</v>
      </c>
      <c r="L1041" s="12" t="n">
        <f aca="false">H1041*SUMIFS(syst_chauffage!$K$3:$K$27,syst_chauffage!$B$3:$B$27,D1041,syst_chauffage!$C$3:$C$27,E1041)</f>
        <v>2.36482111370319</v>
      </c>
      <c r="N1041" s="0" t="str">
        <f aca="false">A1041</f>
        <v>Santé Action Sociale</v>
      </c>
      <c r="O1041" s="0" t="str">
        <f aca="false">B1041</f>
        <v>Hôpital</v>
      </c>
      <c r="P1041" s="0" t="str">
        <f aca="false">C1041</f>
        <v>Hopital bloc</v>
      </c>
      <c r="Q1041" s="0" t="str">
        <f aca="false">D1041</f>
        <v>PAC</v>
      </c>
      <c r="R1041" s="0" t="str">
        <f aca="false">E1041</f>
        <v>Electricité</v>
      </c>
      <c r="S1041" s="0" t="str">
        <f aca="false">F1041</f>
        <v>0617340902</v>
      </c>
      <c r="T1041" s="0" t="str">
        <f aca="false">G1041</f>
        <v>1</v>
      </c>
      <c r="U1041" s="0" t="n">
        <f aca="false">L1041</f>
        <v>2.36482111370319</v>
      </c>
      <c r="V1041" s="0" t="n">
        <f aca="false">K1041</f>
        <v>19.9056837549007</v>
      </c>
      <c r="W1041" s="0" t="n">
        <f aca="false">J1041</f>
        <v>801</v>
      </c>
    </row>
    <row r="1042" customFormat="false" ht="12.8" hidden="false" customHeight="false" outlineLevel="0" collapsed="false">
      <c r="A1042" s="0" t="s">
        <v>77</v>
      </c>
      <c r="B1042" s="0" t="s">
        <v>1219</v>
      </c>
      <c r="C1042" s="0" t="s">
        <v>1220</v>
      </c>
      <c r="D1042" s="0" t="s">
        <v>51</v>
      </c>
      <c r="E1042" s="0" t="s">
        <v>57</v>
      </c>
      <c r="F1042" s="0" t="s">
        <v>1227</v>
      </c>
      <c r="G1042" s="0" t="s">
        <v>15</v>
      </c>
      <c r="H1042" s="0" t="n">
        <v>0.910848348521457</v>
      </c>
      <c r="I1042" s="0" t="n">
        <v>13.6023691077384</v>
      </c>
      <c r="J1042" s="0" t="n">
        <v>0</v>
      </c>
      <c r="K1042" s="0" t="n">
        <f aca="false">I1042*SUMIFS(syst_chauffage!$H$3:$H$27,syst_chauffage!$B$3:$B$27,D1042,syst_chauffage!$C$3:$C$27,E1042)</f>
        <v>28.8214322255265</v>
      </c>
      <c r="L1042" s="12" t="n">
        <f aca="false">H1042*SUMIFS(syst_chauffage!$K$3:$K$27,syst_chauffage!$B$3:$B$27,D1042,syst_chauffage!$C$3:$C$27,E1042)</f>
        <v>0.910848348521457</v>
      </c>
      <c r="N1042" s="0" t="str">
        <f aca="false">A1042</f>
        <v>Santé Action Sociale</v>
      </c>
      <c r="O1042" s="0" t="str">
        <f aca="false">B1042</f>
        <v>Hôpital</v>
      </c>
      <c r="P1042" s="0" t="str">
        <f aca="false">C1042</f>
        <v>Hopital bloc</v>
      </c>
      <c r="Q1042" s="0" t="str">
        <f aca="false">D1042</f>
        <v>Autre système centralisé performant</v>
      </c>
      <c r="R1042" s="0" t="str">
        <f aca="false">E1042</f>
        <v>Autres</v>
      </c>
      <c r="S1042" s="0" t="str">
        <f aca="false">F1042</f>
        <v>0617342101</v>
      </c>
      <c r="T1042" s="0" t="str">
        <f aca="false">G1042</f>
        <v>1</v>
      </c>
      <c r="U1042" s="0" t="n">
        <f aca="false">L1042</f>
        <v>0.910848348521457</v>
      </c>
      <c r="V1042" s="0" t="n">
        <f aca="false">K1042</f>
        <v>28.8214322255265</v>
      </c>
      <c r="W1042" s="0" t="n">
        <f aca="false">J1042</f>
        <v>0</v>
      </c>
    </row>
    <row r="1043" customFormat="false" ht="12.8" hidden="false" customHeight="false" outlineLevel="0" collapsed="false">
      <c r="A1043" s="0" t="s">
        <v>77</v>
      </c>
      <c r="B1043" s="0" t="s">
        <v>1219</v>
      </c>
      <c r="C1043" s="0" t="s">
        <v>1220</v>
      </c>
      <c r="D1043" s="0" t="s">
        <v>51</v>
      </c>
      <c r="E1043" s="0" t="s">
        <v>58</v>
      </c>
      <c r="F1043" s="0" t="s">
        <v>1228</v>
      </c>
      <c r="G1043" s="0" t="s">
        <v>15</v>
      </c>
      <c r="H1043" s="0" t="n">
        <v>0.936211011399467</v>
      </c>
      <c r="I1043" s="0" t="n">
        <v>13.4418878800315</v>
      </c>
      <c r="J1043" s="0" t="n">
        <v>1190</v>
      </c>
      <c r="K1043" s="0" t="n">
        <f aca="false">I1043*SUMIFS(syst_chauffage!$H$3:$H$27,syst_chauffage!$B$3:$B$27,D1043,syst_chauffage!$C$3:$C$27,E1043)</f>
        <v>28.6849821085864</v>
      </c>
      <c r="L1043" s="12" t="n">
        <f aca="false">H1043*SUMIFS(syst_chauffage!$K$3:$K$27,syst_chauffage!$B$3:$B$27,D1043,syst_chauffage!$C$3:$C$27,E1043)</f>
        <v>0.936211011399467</v>
      </c>
      <c r="N1043" s="0" t="str">
        <f aca="false">A1043</f>
        <v>Santé Action Sociale</v>
      </c>
      <c r="O1043" s="0" t="str">
        <f aca="false">B1043</f>
        <v>Hôpital</v>
      </c>
      <c r="P1043" s="0" t="str">
        <f aca="false">C1043</f>
        <v>Hopital bloc</v>
      </c>
      <c r="Q1043" s="0" t="str">
        <f aca="false">D1043</f>
        <v>Autre système centralisé performant</v>
      </c>
      <c r="R1043" s="0" t="str">
        <f aca="false">E1043</f>
        <v>Urbain</v>
      </c>
      <c r="S1043" s="0" t="str">
        <f aca="false">F1043</f>
        <v>0617342106</v>
      </c>
      <c r="T1043" s="0" t="str">
        <f aca="false">G1043</f>
        <v>1</v>
      </c>
      <c r="U1043" s="0" t="n">
        <f aca="false">L1043</f>
        <v>0.936211011399467</v>
      </c>
      <c r="V1043" s="0" t="n">
        <f aca="false">K1043</f>
        <v>28.6849821085864</v>
      </c>
      <c r="W1043" s="0" t="n">
        <f aca="false">J1043</f>
        <v>1190</v>
      </c>
    </row>
    <row r="1044" customFormat="false" ht="12.8" hidden="false" customHeight="false" outlineLevel="0" collapsed="false">
      <c r="A1044" s="0" t="s">
        <v>77</v>
      </c>
      <c r="B1044" s="0" t="s">
        <v>1219</v>
      </c>
      <c r="C1044" s="0" t="s">
        <v>1220</v>
      </c>
      <c r="D1044" s="0" t="s">
        <v>27</v>
      </c>
      <c r="E1044" s="0" t="s">
        <v>23</v>
      </c>
      <c r="F1044" s="0" t="s">
        <v>1229</v>
      </c>
      <c r="G1044" s="0" t="s">
        <v>15</v>
      </c>
      <c r="H1044" s="0" t="n">
        <v>0.744777473286268</v>
      </c>
      <c r="I1044" s="0" t="n">
        <v>2.85189062154142</v>
      </c>
      <c r="J1044" s="0" t="n">
        <v>693</v>
      </c>
      <c r="K1044" s="0" t="n">
        <f aca="false">I1044*SUMIFS(syst_chauffage!$H$3:$H$27,syst_chauffage!$B$3:$B$27,D1044,syst_chauffage!$C$3:$C$27,E1044)</f>
        <v>7.31339727181608</v>
      </c>
      <c r="L1044" s="12" t="n">
        <f aca="false">H1044*SUMIFS(syst_chauffage!$K$3:$K$27,syst_chauffage!$B$3:$B$27,D1044,syst_chauffage!$C$3:$C$27,E1044)</f>
        <v>0.744777473286268</v>
      </c>
      <c r="N1044" s="0" t="str">
        <f aca="false">A1044</f>
        <v>Santé Action Sociale</v>
      </c>
      <c r="O1044" s="0" t="str">
        <f aca="false">B1044</f>
        <v>Hôpital</v>
      </c>
      <c r="P1044" s="0" t="str">
        <f aca="false">C1044</f>
        <v>Hopital bloc</v>
      </c>
      <c r="Q1044" s="0" t="str">
        <f aca="false">D1044</f>
        <v>Chaudière condensation fioul</v>
      </c>
      <c r="R1044" s="0" t="str">
        <f aca="false">E1044</f>
        <v>Fioul</v>
      </c>
      <c r="S1044" s="0" t="str">
        <f aca="false">F1044</f>
        <v>0617342303</v>
      </c>
      <c r="T1044" s="0" t="str">
        <f aca="false">G1044</f>
        <v>1</v>
      </c>
      <c r="U1044" s="0" t="n">
        <f aca="false">L1044</f>
        <v>0.744777473286268</v>
      </c>
      <c r="V1044" s="0" t="n">
        <f aca="false">K1044</f>
        <v>7.31339727181608</v>
      </c>
      <c r="W1044" s="0" t="n">
        <f aca="false">J1044</f>
        <v>693</v>
      </c>
    </row>
    <row r="1045" customFormat="false" ht="12.8" hidden="false" customHeight="false" outlineLevel="0" collapsed="false">
      <c r="A1045" s="0" t="s">
        <v>77</v>
      </c>
      <c r="B1045" s="0" t="s">
        <v>1219</v>
      </c>
      <c r="C1045" s="0" t="s">
        <v>1220</v>
      </c>
      <c r="D1045" s="0" t="s">
        <v>18</v>
      </c>
      <c r="E1045" s="0" t="s">
        <v>14</v>
      </c>
      <c r="F1045" s="0" t="s">
        <v>1230</v>
      </c>
      <c r="G1045" s="0" t="s">
        <v>15</v>
      </c>
      <c r="H1045" s="0" t="n">
        <v>0.954918999982188</v>
      </c>
      <c r="I1045" s="0" t="n">
        <v>2.05503134811388</v>
      </c>
      <c r="J1045" s="0" t="n">
        <v>693</v>
      </c>
      <c r="K1045" s="0" t="n">
        <f aca="false">I1045*SUMIFS(syst_chauffage!$H$3:$H$27,syst_chauffage!$B$3:$B$27,D1045,syst_chauffage!$C$3:$C$27,E1045)</f>
        <v>5.5998143563221</v>
      </c>
      <c r="L1045" s="12" t="n">
        <f aca="false">H1045*SUMIFS(syst_chauffage!$K$3:$K$27,syst_chauffage!$B$3:$B$27,D1045,syst_chauffage!$C$3:$C$27,E1045)</f>
        <v>0.927653093039058</v>
      </c>
      <c r="N1045" s="0" t="str">
        <f aca="false">A1045</f>
        <v>Santé Action Sociale</v>
      </c>
      <c r="O1045" s="0" t="str">
        <f aca="false">B1045</f>
        <v>Hôpital</v>
      </c>
      <c r="P1045" s="0" t="str">
        <f aca="false">C1045</f>
        <v>Hopital bloc</v>
      </c>
      <c r="Q1045" s="0" t="str">
        <f aca="false">D1045</f>
        <v>Chaudière condensation gaz</v>
      </c>
      <c r="R1045" s="0" t="str">
        <f aca="false">E1045</f>
        <v>Gaz</v>
      </c>
      <c r="S1045" s="0" t="str">
        <f aca="false">F1045</f>
        <v>0617342404</v>
      </c>
      <c r="T1045" s="0" t="str">
        <f aca="false">G1045</f>
        <v>1</v>
      </c>
      <c r="U1045" s="0" t="n">
        <f aca="false">L1045</f>
        <v>0.927653093039058</v>
      </c>
      <c r="V1045" s="0" t="n">
        <f aca="false">K1045</f>
        <v>5.5998143563221</v>
      </c>
      <c r="W1045" s="0" t="n">
        <f aca="false">J1045</f>
        <v>693</v>
      </c>
    </row>
    <row r="1046" customFormat="false" ht="12.8" hidden="false" customHeight="false" outlineLevel="0" collapsed="false">
      <c r="A1046" s="0" t="s">
        <v>77</v>
      </c>
      <c r="B1046" s="0" t="s">
        <v>1219</v>
      </c>
      <c r="C1046" s="0" t="s">
        <v>1220</v>
      </c>
      <c r="D1046" s="0" t="s">
        <v>32</v>
      </c>
      <c r="E1046" s="0" t="s">
        <v>30</v>
      </c>
      <c r="F1046" s="0" t="s">
        <v>1231</v>
      </c>
      <c r="G1046" s="0" t="s">
        <v>15</v>
      </c>
      <c r="H1046" s="0" t="n">
        <v>1</v>
      </c>
      <c r="I1046" s="0" t="n">
        <v>12</v>
      </c>
      <c r="J1046" s="0" t="n">
        <v>0</v>
      </c>
      <c r="K1046" s="0" t="n">
        <f aca="false">I1046*SUMIFS(syst_chauffage!$H$3:$H$27,syst_chauffage!$B$3:$B$27,D1046,syst_chauffage!$C$3:$C$27,E1046)</f>
        <v>12</v>
      </c>
      <c r="L1046" s="12" t="n">
        <f aca="false">H1046*SUMIFS(syst_chauffage!$K$3:$K$27,syst_chauffage!$B$3:$B$27,D1046,syst_chauffage!$C$3:$C$27,E1046)</f>
        <v>1</v>
      </c>
      <c r="N1046" s="0" t="str">
        <f aca="false">A1046</f>
        <v>Santé Action Sociale</v>
      </c>
      <c r="O1046" s="0" t="str">
        <f aca="false">B1046</f>
        <v>Hôpital</v>
      </c>
      <c r="P1046" s="0" t="str">
        <f aca="false">C1046</f>
        <v>Hopital bloc</v>
      </c>
      <c r="Q1046" s="0" t="str">
        <f aca="false">D1046</f>
        <v>Electrique direct performant</v>
      </c>
      <c r="R1046" s="0" t="str">
        <f aca="false">E1046</f>
        <v>Electricité</v>
      </c>
      <c r="S1046" s="0" t="str">
        <f aca="false">F1046</f>
        <v>0617342602</v>
      </c>
      <c r="T1046" s="0" t="str">
        <f aca="false">G1046</f>
        <v>1</v>
      </c>
      <c r="U1046" s="0" t="n">
        <f aca="false">L1046</f>
        <v>1</v>
      </c>
      <c r="V1046" s="0" t="n">
        <f aca="false">K1046</f>
        <v>12</v>
      </c>
      <c r="W1046" s="0" t="n">
        <f aca="false">J1046</f>
        <v>0</v>
      </c>
    </row>
    <row r="1047" customFormat="false" ht="12.8" hidden="false" customHeight="false" outlineLevel="0" collapsed="false">
      <c r="A1047" s="0" t="s">
        <v>77</v>
      </c>
      <c r="B1047" s="0" t="s">
        <v>1219</v>
      </c>
      <c r="C1047" s="0" t="s">
        <v>1220</v>
      </c>
      <c r="D1047" s="0" t="s">
        <v>38</v>
      </c>
      <c r="E1047" s="0" t="s">
        <v>30</v>
      </c>
      <c r="F1047" s="0" t="s">
        <v>1232</v>
      </c>
      <c r="G1047" s="0" t="s">
        <v>15</v>
      </c>
      <c r="H1047" s="0" t="n">
        <v>2.97321354256344</v>
      </c>
      <c r="I1047" s="0" t="n">
        <v>38.3042628404128</v>
      </c>
      <c r="J1047" s="0" t="n">
        <v>864</v>
      </c>
      <c r="K1047" s="0" t="n">
        <f aca="false">I1047*SUMIFS(syst_chauffage!$H$3:$H$27,syst_chauffage!$B$3:$B$27,D1047,syst_chauffage!$C$3:$C$27,E1047)</f>
        <v>38.7177114687896</v>
      </c>
      <c r="L1047" s="12" t="n">
        <f aca="false">H1047*SUMIFS(syst_chauffage!$K$3:$K$27,syst_chauffage!$B$3:$B$27,D1047,syst_chauffage!$C$3:$C$27,E1047)</f>
        <v>2.6598834534048</v>
      </c>
      <c r="N1047" s="0" t="str">
        <f aca="false">A1047</f>
        <v>Santé Action Sociale</v>
      </c>
      <c r="O1047" s="0" t="str">
        <f aca="false">B1047</f>
        <v>Hôpital</v>
      </c>
      <c r="P1047" s="0" t="str">
        <f aca="false">C1047</f>
        <v>Hopital bloc</v>
      </c>
      <c r="Q1047" s="0" t="str">
        <f aca="false">D1047</f>
        <v>PAC performant</v>
      </c>
      <c r="R1047" s="0" t="str">
        <f aca="false">E1047</f>
        <v>Electricité</v>
      </c>
      <c r="S1047" s="0" t="str">
        <f aca="false">F1047</f>
        <v>0617342902</v>
      </c>
      <c r="T1047" s="0" t="str">
        <f aca="false">G1047</f>
        <v>1</v>
      </c>
      <c r="U1047" s="0" t="n">
        <f aca="false">L1047</f>
        <v>2.6598834534048</v>
      </c>
      <c r="V1047" s="0" t="n">
        <f aca="false">K1047</f>
        <v>38.7177114687896</v>
      </c>
      <c r="W1047" s="0" t="n">
        <f aca="false">J1047</f>
        <v>864</v>
      </c>
    </row>
    <row r="1048" customFormat="false" ht="12.8" hidden="false" customHeight="false" outlineLevel="0" collapsed="false">
      <c r="A1048" s="0" t="s">
        <v>77</v>
      </c>
      <c r="B1048" s="0" t="s">
        <v>1219</v>
      </c>
      <c r="C1048" s="0" t="s">
        <v>1233</v>
      </c>
      <c r="D1048" s="0" t="s">
        <v>19</v>
      </c>
      <c r="E1048" s="0" t="s">
        <v>57</v>
      </c>
      <c r="F1048" s="0" t="s">
        <v>1234</v>
      </c>
      <c r="G1048" s="0" t="s">
        <v>15</v>
      </c>
      <c r="H1048" s="0" t="n">
        <v>0.749409078407902</v>
      </c>
      <c r="I1048" s="0" t="n">
        <v>13.8480676648357</v>
      </c>
      <c r="J1048" s="0" t="n">
        <v>0</v>
      </c>
      <c r="K1048" s="0" t="n">
        <f aca="false">I1048*SUMIFS(syst_chauffage!$H$3:$H$27,syst_chauffage!$B$3:$B$27,D1048,syst_chauffage!$C$3:$C$27,E1048)</f>
        <v>19.2831111991806</v>
      </c>
      <c r="L1048" s="12" t="n">
        <f aca="false">H1048*SUMIFS(syst_chauffage!$K$3:$K$27,syst_chauffage!$B$3:$B$27,D1048,syst_chauffage!$C$3:$C$27,E1048)</f>
        <v>0.749409078407902</v>
      </c>
      <c r="N1048" s="0" t="str">
        <f aca="false">A1048</f>
        <v>Santé Action Sociale</v>
      </c>
      <c r="O1048" s="0" t="str">
        <f aca="false">B1048</f>
        <v>Hôpital</v>
      </c>
      <c r="P1048" s="0" t="str">
        <f aca="false">C1048</f>
        <v>Hopital maison</v>
      </c>
      <c r="Q1048" s="0" t="str">
        <f aca="false">D1048</f>
        <v>Autre système centralisé</v>
      </c>
      <c r="R1048" s="0" t="str">
        <f aca="false">E1048</f>
        <v>Autres</v>
      </c>
      <c r="S1048" s="0" t="str">
        <f aca="false">F1048</f>
        <v>0617350101</v>
      </c>
      <c r="T1048" s="0" t="str">
        <f aca="false">G1048</f>
        <v>1</v>
      </c>
      <c r="U1048" s="0" t="n">
        <f aca="false">L1048</f>
        <v>0.749409078407902</v>
      </c>
      <c r="V1048" s="0" t="n">
        <f aca="false">K1048</f>
        <v>19.2831111991806</v>
      </c>
      <c r="W1048" s="0" t="n">
        <f aca="false">J1048</f>
        <v>0</v>
      </c>
    </row>
    <row r="1049" customFormat="false" ht="12.8" hidden="false" customHeight="false" outlineLevel="0" collapsed="false">
      <c r="A1049" s="0" t="s">
        <v>77</v>
      </c>
      <c r="B1049" s="0" t="s">
        <v>1219</v>
      </c>
      <c r="C1049" s="0" t="s">
        <v>1233</v>
      </c>
      <c r="D1049" s="0" t="s">
        <v>19</v>
      </c>
      <c r="E1049" s="0" t="s">
        <v>58</v>
      </c>
      <c r="F1049" s="0" t="s">
        <v>1235</v>
      </c>
      <c r="G1049" s="0" t="s">
        <v>15</v>
      </c>
      <c r="H1049" s="0" t="n">
        <v>0.760587021009366</v>
      </c>
      <c r="I1049" s="0" t="n">
        <v>13.5771828269919</v>
      </c>
      <c r="J1049" s="0" t="n">
        <v>1190</v>
      </c>
      <c r="K1049" s="0" t="n">
        <f aca="false">I1049*SUMIFS(syst_chauffage!$H$3:$H$27,syst_chauffage!$B$3:$B$27,D1049,syst_chauffage!$C$3:$C$27,E1049)</f>
        <v>22.3337813264898</v>
      </c>
      <c r="L1049" s="12" t="n">
        <f aca="false">H1049*SUMIFS(syst_chauffage!$K$3:$K$27,syst_chauffage!$B$3:$B$27,D1049,syst_chauffage!$C$3:$C$27,E1049)</f>
        <v>0.760587021009366</v>
      </c>
      <c r="N1049" s="0" t="str">
        <f aca="false">A1049</f>
        <v>Santé Action Sociale</v>
      </c>
      <c r="O1049" s="0" t="str">
        <f aca="false">B1049</f>
        <v>Hôpital</v>
      </c>
      <c r="P1049" s="0" t="str">
        <f aca="false">C1049</f>
        <v>Hopital maison</v>
      </c>
      <c r="Q1049" s="0" t="str">
        <f aca="false">D1049</f>
        <v>Autre système centralisé</v>
      </c>
      <c r="R1049" s="0" t="str">
        <f aca="false">E1049</f>
        <v>Urbain</v>
      </c>
      <c r="S1049" s="0" t="str">
        <f aca="false">F1049</f>
        <v>0617350106</v>
      </c>
      <c r="T1049" s="0" t="str">
        <f aca="false">G1049</f>
        <v>1</v>
      </c>
      <c r="U1049" s="0" t="n">
        <f aca="false">L1049</f>
        <v>0.760587021009366</v>
      </c>
      <c r="V1049" s="0" t="n">
        <f aca="false">K1049</f>
        <v>22.3337813264898</v>
      </c>
      <c r="W1049" s="0" t="n">
        <f aca="false">J1049</f>
        <v>1190</v>
      </c>
    </row>
    <row r="1050" customFormat="false" ht="12.8" hidden="false" customHeight="false" outlineLevel="0" collapsed="false">
      <c r="A1050" s="0" t="s">
        <v>77</v>
      </c>
      <c r="B1050" s="0" t="s">
        <v>1219</v>
      </c>
      <c r="C1050" s="0" t="s">
        <v>1233</v>
      </c>
      <c r="D1050" s="0" t="s">
        <v>22</v>
      </c>
      <c r="E1050" s="0" t="s">
        <v>23</v>
      </c>
      <c r="F1050" s="0" t="s">
        <v>1236</v>
      </c>
      <c r="G1050" s="0" t="s">
        <v>15</v>
      </c>
      <c r="H1050" s="0" t="n">
        <v>0.625890359166807</v>
      </c>
      <c r="I1050" s="0" t="n">
        <v>3.03374995543664</v>
      </c>
      <c r="J1050" s="0" t="n">
        <v>0</v>
      </c>
      <c r="K1050" s="0" t="n">
        <f aca="false">I1050*SUMIFS(syst_chauffage!$H$3:$H$27,syst_chauffage!$B$3:$B$27,D1050,syst_chauffage!$C$3:$C$27,E1050)</f>
        <v>5.34250195585142</v>
      </c>
      <c r="L1050" s="12" t="n">
        <f aca="false">H1050*SUMIFS(syst_chauffage!$K$3:$K$27,syst_chauffage!$B$3:$B$27,D1050,syst_chauffage!$C$3:$C$27,E1050)</f>
        <v>0.625890359166807</v>
      </c>
      <c r="N1050" s="0" t="str">
        <f aca="false">A1050</f>
        <v>Santé Action Sociale</v>
      </c>
      <c r="O1050" s="0" t="str">
        <f aca="false">B1050</f>
        <v>Hôpital</v>
      </c>
      <c r="P1050" s="0" t="str">
        <f aca="false">C1050</f>
        <v>Hopital maison</v>
      </c>
      <c r="Q1050" s="0" t="str">
        <f aca="false">D1050</f>
        <v>Chaudière fioul</v>
      </c>
      <c r="R1050" s="0" t="str">
        <f aca="false">E1050</f>
        <v>Fioul</v>
      </c>
      <c r="S1050" s="0" t="str">
        <f aca="false">F1050</f>
        <v>0617350303</v>
      </c>
      <c r="T1050" s="0" t="str">
        <f aca="false">G1050</f>
        <v>1</v>
      </c>
      <c r="U1050" s="0" t="n">
        <f aca="false">L1050</f>
        <v>0.625890359166807</v>
      </c>
      <c r="V1050" s="0" t="n">
        <f aca="false">K1050</f>
        <v>5.34250195585142</v>
      </c>
      <c r="W1050" s="0" t="n">
        <f aca="false">J1050</f>
        <v>0</v>
      </c>
    </row>
    <row r="1051" customFormat="false" ht="12.8" hidden="false" customHeight="false" outlineLevel="0" collapsed="false">
      <c r="A1051" s="0" t="s">
        <v>77</v>
      </c>
      <c r="B1051" s="0" t="s">
        <v>1219</v>
      </c>
      <c r="C1051" s="0" t="s">
        <v>1233</v>
      </c>
      <c r="D1051" s="0" t="s">
        <v>13</v>
      </c>
      <c r="E1051" s="0" t="s">
        <v>14</v>
      </c>
      <c r="F1051" s="0" t="s">
        <v>1237</v>
      </c>
      <c r="G1051" s="0" t="s">
        <v>15</v>
      </c>
      <c r="H1051" s="0" t="n">
        <v>0.92590483853927</v>
      </c>
      <c r="I1051" s="0" t="n">
        <v>2.29565739988806</v>
      </c>
      <c r="J1051" s="0" t="n">
        <v>308</v>
      </c>
      <c r="K1051" s="0" t="n">
        <f aca="false">I1051*SUMIFS(syst_chauffage!$H$3:$H$27,syst_chauffage!$B$3:$B$27,D1051,syst_chauffage!$C$3:$C$27,E1051)</f>
        <v>4.63629071557252</v>
      </c>
      <c r="L1051" s="12" t="n">
        <f aca="false">H1051*SUMIFS(syst_chauffage!$K$3:$K$27,syst_chauffage!$B$3:$B$27,D1051,syst_chauffage!$C$3:$C$27,E1051)</f>
        <v>0.92590483853927</v>
      </c>
      <c r="N1051" s="0" t="str">
        <f aca="false">A1051</f>
        <v>Santé Action Sociale</v>
      </c>
      <c r="O1051" s="0" t="str">
        <f aca="false">B1051</f>
        <v>Hôpital</v>
      </c>
      <c r="P1051" s="0" t="str">
        <f aca="false">C1051</f>
        <v>Hopital maison</v>
      </c>
      <c r="Q1051" s="0" t="str">
        <f aca="false">D1051</f>
        <v>Chaudière gaz</v>
      </c>
      <c r="R1051" s="0" t="str">
        <f aca="false">E1051</f>
        <v>Gaz</v>
      </c>
      <c r="S1051" s="0" t="str">
        <f aca="false">F1051</f>
        <v>0617350404</v>
      </c>
      <c r="T1051" s="0" t="str">
        <f aca="false">G1051</f>
        <v>1</v>
      </c>
      <c r="U1051" s="0" t="n">
        <f aca="false">L1051</f>
        <v>0.92590483853927</v>
      </c>
      <c r="V1051" s="0" t="n">
        <f aca="false">K1051</f>
        <v>4.63629071557252</v>
      </c>
      <c r="W1051" s="0" t="n">
        <f aca="false">J1051</f>
        <v>308</v>
      </c>
    </row>
    <row r="1052" customFormat="false" ht="12.8" hidden="false" customHeight="false" outlineLevel="0" collapsed="false">
      <c r="A1052" s="0" t="s">
        <v>77</v>
      </c>
      <c r="B1052" s="0" t="s">
        <v>1219</v>
      </c>
      <c r="C1052" s="0" t="s">
        <v>1233</v>
      </c>
      <c r="D1052" s="0" t="s">
        <v>29</v>
      </c>
      <c r="E1052" s="0" t="s">
        <v>30</v>
      </c>
      <c r="F1052" s="0" t="s">
        <v>1238</v>
      </c>
      <c r="G1052" s="0" t="s">
        <v>15</v>
      </c>
      <c r="H1052" s="0" t="n">
        <v>0.915653920499225</v>
      </c>
      <c r="I1052" s="0" t="n">
        <v>10.4</v>
      </c>
      <c r="J1052" s="0" t="n">
        <v>0</v>
      </c>
      <c r="K1052" s="0" t="n">
        <f aca="false">I1052*SUMIFS(syst_chauffage!$H$3:$H$27,syst_chauffage!$B$3:$B$27,D1052,syst_chauffage!$C$3:$C$27,E1052)</f>
        <v>3</v>
      </c>
      <c r="L1052" s="12" t="n">
        <f aca="false">H1052*SUMIFS(syst_chauffage!$K$3:$K$27,syst_chauffage!$B$3:$B$27,D1052,syst_chauffage!$C$3:$C$27,E1052)</f>
        <v>0.915653920499225</v>
      </c>
      <c r="N1052" s="0" t="str">
        <f aca="false">A1052</f>
        <v>Santé Action Sociale</v>
      </c>
      <c r="O1052" s="0" t="str">
        <f aca="false">B1052</f>
        <v>Hôpital</v>
      </c>
      <c r="P1052" s="0" t="str">
        <f aca="false">C1052</f>
        <v>Hopital maison</v>
      </c>
      <c r="Q1052" s="0" t="str">
        <f aca="false">D1052</f>
        <v>Electrique direct</v>
      </c>
      <c r="R1052" s="0" t="str">
        <f aca="false">E1052</f>
        <v>Electricité</v>
      </c>
      <c r="S1052" s="0" t="str">
        <f aca="false">F1052</f>
        <v>0617350602</v>
      </c>
      <c r="T1052" s="0" t="str">
        <f aca="false">G1052</f>
        <v>1</v>
      </c>
      <c r="U1052" s="0" t="n">
        <f aca="false">L1052</f>
        <v>0.915653920499225</v>
      </c>
      <c r="V1052" s="0" t="n">
        <f aca="false">K1052</f>
        <v>3</v>
      </c>
      <c r="W1052" s="0" t="n">
        <f aca="false">J1052</f>
        <v>0</v>
      </c>
    </row>
    <row r="1053" customFormat="false" ht="12.8" hidden="false" customHeight="false" outlineLevel="0" collapsed="false">
      <c r="A1053" s="0" t="s">
        <v>77</v>
      </c>
      <c r="B1053" s="0" t="s">
        <v>1219</v>
      </c>
      <c r="C1053" s="0" t="s">
        <v>1233</v>
      </c>
      <c r="D1053" s="0" t="s">
        <v>36</v>
      </c>
      <c r="E1053" s="0" t="s">
        <v>30</v>
      </c>
      <c r="F1053" s="0" t="s">
        <v>1239</v>
      </c>
      <c r="G1053" s="0" t="s">
        <v>15</v>
      </c>
      <c r="H1053" s="0" t="n">
        <v>2.81310184967335</v>
      </c>
      <c r="I1053" s="0" t="n">
        <v>38.4884842065554</v>
      </c>
      <c r="J1053" s="0" t="n">
        <v>801</v>
      </c>
      <c r="K1053" s="0" t="n">
        <f aca="false">I1053*SUMIFS(syst_chauffage!$H$3:$H$27,syst_chauffage!$B$3:$B$27,D1053,syst_chauffage!$C$3:$C$27,E1053)</f>
        <v>23.8112126061701</v>
      </c>
      <c r="L1053" s="12" t="n">
        <f aca="false">H1053*SUMIFS(syst_chauffage!$K$3:$K$27,syst_chauffage!$B$3:$B$27,D1053,syst_chauffage!$C$3:$C$27,E1053)</f>
        <v>2.36354152706346</v>
      </c>
      <c r="N1053" s="0" t="str">
        <f aca="false">A1053</f>
        <v>Santé Action Sociale</v>
      </c>
      <c r="O1053" s="0" t="str">
        <f aca="false">B1053</f>
        <v>Hôpital</v>
      </c>
      <c r="P1053" s="0" t="str">
        <f aca="false">C1053</f>
        <v>Hopital maison</v>
      </c>
      <c r="Q1053" s="0" t="str">
        <f aca="false">D1053</f>
        <v>PAC</v>
      </c>
      <c r="R1053" s="0" t="str">
        <f aca="false">E1053</f>
        <v>Electricité</v>
      </c>
      <c r="S1053" s="0" t="str">
        <f aca="false">F1053</f>
        <v>0617350902</v>
      </c>
      <c r="T1053" s="0" t="str">
        <f aca="false">G1053</f>
        <v>1</v>
      </c>
      <c r="U1053" s="0" t="n">
        <f aca="false">L1053</f>
        <v>2.36354152706346</v>
      </c>
      <c r="V1053" s="0" t="n">
        <f aca="false">K1053</f>
        <v>23.8112126061701</v>
      </c>
      <c r="W1053" s="0" t="n">
        <f aca="false">J1053</f>
        <v>801</v>
      </c>
    </row>
    <row r="1054" customFormat="false" ht="12.8" hidden="false" customHeight="false" outlineLevel="0" collapsed="false">
      <c r="A1054" s="0" t="s">
        <v>77</v>
      </c>
      <c r="B1054" s="0" t="s">
        <v>1219</v>
      </c>
      <c r="C1054" s="0" t="s">
        <v>1233</v>
      </c>
      <c r="D1054" s="0" t="s">
        <v>51</v>
      </c>
      <c r="E1054" s="0" t="s">
        <v>57</v>
      </c>
      <c r="F1054" s="0" t="s">
        <v>1240</v>
      </c>
      <c r="G1054" s="0" t="s">
        <v>15</v>
      </c>
      <c r="H1054" s="0" t="n">
        <v>0.864702782778348</v>
      </c>
      <c r="I1054" s="0" t="n">
        <v>16.4857948390901</v>
      </c>
      <c r="J1054" s="0" t="n">
        <v>0</v>
      </c>
      <c r="K1054" s="0" t="n">
        <f aca="false">I1054*SUMIFS(syst_chauffage!$H$3:$H$27,syst_chauffage!$B$3:$B$27,D1054,syst_chauffage!$C$3:$C$27,E1054)</f>
        <v>34.9309899529531</v>
      </c>
      <c r="L1054" s="12" t="n">
        <f aca="false">H1054*SUMIFS(syst_chauffage!$K$3:$K$27,syst_chauffage!$B$3:$B$27,D1054,syst_chauffage!$C$3:$C$27,E1054)</f>
        <v>0.864702782778348</v>
      </c>
      <c r="N1054" s="0" t="str">
        <f aca="false">A1054</f>
        <v>Santé Action Sociale</v>
      </c>
      <c r="O1054" s="0" t="str">
        <f aca="false">B1054</f>
        <v>Hôpital</v>
      </c>
      <c r="P1054" s="0" t="str">
        <f aca="false">C1054</f>
        <v>Hopital maison</v>
      </c>
      <c r="Q1054" s="0" t="str">
        <f aca="false">D1054</f>
        <v>Autre système centralisé performant</v>
      </c>
      <c r="R1054" s="0" t="str">
        <f aca="false">E1054</f>
        <v>Autres</v>
      </c>
      <c r="S1054" s="0" t="str">
        <f aca="false">F1054</f>
        <v>0617352101</v>
      </c>
      <c r="T1054" s="0" t="str">
        <f aca="false">G1054</f>
        <v>1</v>
      </c>
      <c r="U1054" s="0" t="n">
        <f aca="false">L1054</f>
        <v>0.864702782778348</v>
      </c>
      <c r="V1054" s="0" t="n">
        <f aca="false">K1054</f>
        <v>34.9309899529531</v>
      </c>
      <c r="W1054" s="0" t="n">
        <f aca="false">J1054</f>
        <v>0</v>
      </c>
    </row>
    <row r="1055" customFormat="false" ht="12.8" hidden="false" customHeight="false" outlineLevel="0" collapsed="false">
      <c r="A1055" s="0" t="s">
        <v>77</v>
      </c>
      <c r="B1055" s="0" t="s">
        <v>1219</v>
      </c>
      <c r="C1055" s="0" t="s">
        <v>1233</v>
      </c>
      <c r="D1055" s="0" t="s">
        <v>51</v>
      </c>
      <c r="E1055" s="0" t="s">
        <v>58</v>
      </c>
      <c r="F1055" s="0" t="s">
        <v>1241</v>
      </c>
      <c r="G1055" s="0" t="s">
        <v>15</v>
      </c>
      <c r="H1055" s="0" t="n">
        <v>0.87760040885696</v>
      </c>
      <c r="I1055" s="0" t="n">
        <v>16.163312889276</v>
      </c>
      <c r="J1055" s="0" t="n">
        <v>1190</v>
      </c>
      <c r="K1055" s="0" t="n">
        <f aca="false">I1055*SUMIFS(syst_chauffage!$H$3:$H$27,syst_chauffage!$B$3:$B$27,D1055,syst_chauffage!$C$3:$C$27,E1055)</f>
        <v>34.4925017365402</v>
      </c>
      <c r="L1055" s="12" t="n">
        <f aca="false">H1055*SUMIFS(syst_chauffage!$K$3:$K$27,syst_chauffage!$B$3:$B$27,D1055,syst_chauffage!$C$3:$C$27,E1055)</f>
        <v>0.87760040885696</v>
      </c>
      <c r="N1055" s="0" t="str">
        <f aca="false">A1055</f>
        <v>Santé Action Sociale</v>
      </c>
      <c r="O1055" s="0" t="str">
        <f aca="false">B1055</f>
        <v>Hôpital</v>
      </c>
      <c r="P1055" s="0" t="str">
        <f aca="false">C1055</f>
        <v>Hopital maison</v>
      </c>
      <c r="Q1055" s="0" t="str">
        <f aca="false">D1055</f>
        <v>Autre système centralisé performant</v>
      </c>
      <c r="R1055" s="0" t="str">
        <f aca="false">E1055</f>
        <v>Urbain</v>
      </c>
      <c r="S1055" s="0" t="str">
        <f aca="false">F1055</f>
        <v>0617352106</v>
      </c>
      <c r="T1055" s="0" t="str">
        <f aca="false">G1055</f>
        <v>1</v>
      </c>
      <c r="U1055" s="0" t="n">
        <f aca="false">L1055</f>
        <v>0.87760040885696</v>
      </c>
      <c r="V1055" s="0" t="n">
        <f aca="false">K1055</f>
        <v>34.4925017365402</v>
      </c>
      <c r="W1055" s="0" t="n">
        <f aca="false">J1055</f>
        <v>1190</v>
      </c>
    </row>
    <row r="1056" customFormat="false" ht="12.8" hidden="false" customHeight="false" outlineLevel="0" collapsed="false">
      <c r="A1056" s="0" t="s">
        <v>77</v>
      </c>
      <c r="B1056" s="0" t="s">
        <v>1219</v>
      </c>
      <c r="C1056" s="0" t="s">
        <v>1233</v>
      </c>
      <c r="D1056" s="0" t="s">
        <v>27</v>
      </c>
      <c r="E1056" s="0" t="s">
        <v>23</v>
      </c>
      <c r="F1056" s="0" t="s">
        <v>1242</v>
      </c>
      <c r="G1056" s="0" t="s">
        <v>15</v>
      </c>
      <c r="H1056" s="0" t="n">
        <v>0.743589258182374</v>
      </c>
      <c r="I1056" s="0" t="n">
        <v>3.61160708980552</v>
      </c>
      <c r="J1056" s="0" t="n">
        <v>693</v>
      </c>
      <c r="K1056" s="0" t="n">
        <f aca="false">I1056*SUMIFS(syst_chauffage!$H$3:$H$27,syst_chauffage!$B$3:$B$27,D1056,syst_chauffage!$C$3:$C$27,E1056)</f>
        <v>9.26161657040664</v>
      </c>
      <c r="L1056" s="12" t="n">
        <f aca="false">H1056*SUMIFS(syst_chauffage!$K$3:$K$27,syst_chauffage!$B$3:$B$27,D1056,syst_chauffage!$C$3:$C$27,E1056)</f>
        <v>0.743589258182374</v>
      </c>
      <c r="N1056" s="0" t="str">
        <f aca="false">A1056</f>
        <v>Santé Action Sociale</v>
      </c>
      <c r="O1056" s="0" t="str">
        <f aca="false">B1056</f>
        <v>Hôpital</v>
      </c>
      <c r="P1056" s="0" t="str">
        <f aca="false">C1056</f>
        <v>Hopital maison</v>
      </c>
      <c r="Q1056" s="0" t="str">
        <f aca="false">D1056</f>
        <v>Chaudière condensation fioul</v>
      </c>
      <c r="R1056" s="0" t="str">
        <f aca="false">E1056</f>
        <v>Fioul</v>
      </c>
      <c r="S1056" s="0" t="str">
        <f aca="false">F1056</f>
        <v>0617352303</v>
      </c>
      <c r="T1056" s="0" t="str">
        <f aca="false">G1056</f>
        <v>1</v>
      </c>
      <c r="U1056" s="0" t="n">
        <f aca="false">L1056</f>
        <v>0.743589258182374</v>
      </c>
      <c r="V1056" s="0" t="n">
        <f aca="false">K1056</f>
        <v>9.26161657040664</v>
      </c>
      <c r="W1056" s="0" t="n">
        <f aca="false">J1056</f>
        <v>693</v>
      </c>
    </row>
    <row r="1057" customFormat="false" ht="12.8" hidden="false" customHeight="false" outlineLevel="0" collapsed="false">
      <c r="A1057" s="0" t="s">
        <v>77</v>
      </c>
      <c r="B1057" s="0" t="s">
        <v>1219</v>
      </c>
      <c r="C1057" s="0" t="s">
        <v>1233</v>
      </c>
      <c r="D1057" s="0" t="s">
        <v>18</v>
      </c>
      <c r="E1057" s="0" t="s">
        <v>14</v>
      </c>
      <c r="F1057" s="0" t="s">
        <v>1243</v>
      </c>
      <c r="G1057" s="0" t="s">
        <v>15</v>
      </c>
      <c r="H1057" s="0" t="n">
        <v>0.953613609575628</v>
      </c>
      <c r="I1057" s="0" t="n">
        <v>2.73292547605722</v>
      </c>
      <c r="J1057" s="0" t="n">
        <v>693</v>
      </c>
      <c r="K1057" s="0" t="n">
        <f aca="false">I1057*SUMIFS(syst_chauffage!$H$3:$H$27,syst_chauffage!$B$3:$B$27,D1057,syst_chauffage!$C$3:$C$27,E1057)</f>
        <v>7.44702767168473</v>
      </c>
      <c r="L1057" s="12" t="n">
        <f aca="false">H1057*SUMIFS(syst_chauffage!$K$3:$K$27,syst_chauffage!$B$3:$B$27,D1057,syst_chauffage!$C$3:$C$27,E1057)</f>
        <v>0.926384975587954</v>
      </c>
      <c r="N1057" s="0" t="str">
        <f aca="false">A1057</f>
        <v>Santé Action Sociale</v>
      </c>
      <c r="O1057" s="0" t="str">
        <f aca="false">B1057</f>
        <v>Hôpital</v>
      </c>
      <c r="P1057" s="0" t="str">
        <f aca="false">C1057</f>
        <v>Hopital maison</v>
      </c>
      <c r="Q1057" s="0" t="str">
        <f aca="false">D1057</f>
        <v>Chaudière condensation gaz</v>
      </c>
      <c r="R1057" s="0" t="str">
        <f aca="false">E1057</f>
        <v>Gaz</v>
      </c>
      <c r="S1057" s="0" t="str">
        <f aca="false">F1057</f>
        <v>0617352404</v>
      </c>
      <c r="T1057" s="0" t="str">
        <f aca="false">G1057</f>
        <v>1</v>
      </c>
      <c r="U1057" s="0" t="n">
        <f aca="false">L1057</f>
        <v>0.926384975587954</v>
      </c>
      <c r="V1057" s="0" t="n">
        <f aca="false">K1057</f>
        <v>7.44702767168473</v>
      </c>
      <c r="W1057" s="0" t="n">
        <f aca="false">J1057</f>
        <v>693</v>
      </c>
    </row>
    <row r="1058" customFormat="false" ht="12.8" hidden="false" customHeight="false" outlineLevel="0" collapsed="false">
      <c r="A1058" s="0" t="s">
        <v>77</v>
      </c>
      <c r="B1058" s="0" t="s">
        <v>1219</v>
      </c>
      <c r="C1058" s="0" t="s">
        <v>1233</v>
      </c>
      <c r="D1058" s="0" t="s">
        <v>32</v>
      </c>
      <c r="E1058" s="0" t="s">
        <v>30</v>
      </c>
      <c r="F1058" s="0" t="s">
        <v>1244</v>
      </c>
      <c r="G1058" s="0" t="s">
        <v>15</v>
      </c>
      <c r="H1058" s="0" t="n">
        <v>1</v>
      </c>
      <c r="I1058" s="0" t="n">
        <v>12</v>
      </c>
      <c r="J1058" s="0" t="n">
        <v>0</v>
      </c>
      <c r="K1058" s="0" t="n">
        <f aca="false">I1058*SUMIFS(syst_chauffage!$H$3:$H$27,syst_chauffage!$B$3:$B$27,D1058,syst_chauffage!$C$3:$C$27,E1058)</f>
        <v>12</v>
      </c>
      <c r="L1058" s="12" t="n">
        <f aca="false">H1058*SUMIFS(syst_chauffage!$K$3:$K$27,syst_chauffage!$B$3:$B$27,D1058,syst_chauffage!$C$3:$C$27,E1058)</f>
        <v>1</v>
      </c>
      <c r="N1058" s="0" t="str">
        <f aca="false">A1058</f>
        <v>Santé Action Sociale</v>
      </c>
      <c r="O1058" s="0" t="str">
        <f aca="false">B1058</f>
        <v>Hôpital</v>
      </c>
      <c r="P1058" s="0" t="str">
        <f aca="false">C1058</f>
        <v>Hopital maison</v>
      </c>
      <c r="Q1058" s="0" t="str">
        <f aca="false">D1058</f>
        <v>Electrique direct performant</v>
      </c>
      <c r="R1058" s="0" t="str">
        <f aca="false">E1058</f>
        <v>Electricité</v>
      </c>
      <c r="S1058" s="0" t="str">
        <f aca="false">F1058</f>
        <v>0617352602</v>
      </c>
      <c r="T1058" s="0" t="str">
        <f aca="false">G1058</f>
        <v>1</v>
      </c>
      <c r="U1058" s="0" t="n">
        <f aca="false">L1058</f>
        <v>1</v>
      </c>
      <c r="V1058" s="0" t="n">
        <f aca="false">K1058</f>
        <v>12</v>
      </c>
      <c r="W1058" s="0" t="n">
        <f aca="false">J1058</f>
        <v>0</v>
      </c>
    </row>
    <row r="1059" customFormat="false" ht="12.8" hidden="false" customHeight="false" outlineLevel="0" collapsed="false">
      <c r="A1059" s="0" t="s">
        <v>77</v>
      </c>
      <c r="B1059" s="0" t="s">
        <v>1219</v>
      </c>
      <c r="C1059" s="0" t="s">
        <v>1233</v>
      </c>
      <c r="D1059" s="0" t="s">
        <v>38</v>
      </c>
      <c r="E1059" s="0" t="s">
        <v>30</v>
      </c>
      <c r="F1059" s="0" t="s">
        <v>1245</v>
      </c>
      <c r="G1059" s="0" t="s">
        <v>15</v>
      </c>
      <c r="H1059" s="0" t="n">
        <v>2.97064346076446</v>
      </c>
      <c r="I1059" s="0" t="n">
        <v>45.8196240554231</v>
      </c>
      <c r="J1059" s="0" t="n">
        <v>864</v>
      </c>
      <c r="K1059" s="0" t="n">
        <f aca="false">I1059*SUMIFS(syst_chauffage!$H$3:$H$27,syst_chauffage!$B$3:$B$27,D1059,syst_chauffage!$C$3:$C$27,E1059)</f>
        <v>46.3141920046193</v>
      </c>
      <c r="L1059" s="12" t="n">
        <f aca="false">H1059*SUMIFS(syst_chauffage!$K$3:$K$27,syst_chauffage!$B$3:$B$27,D1059,syst_chauffage!$C$3:$C$27,E1059)</f>
        <v>2.65758421793007</v>
      </c>
      <c r="N1059" s="0" t="str">
        <f aca="false">A1059</f>
        <v>Santé Action Sociale</v>
      </c>
      <c r="O1059" s="0" t="str">
        <f aca="false">B1059</f>
        <v>Hôpital</v>
      </c>
      <c r="P1059" s="0" t="str">
        <f aca="false">C1059</f>
        <v>Hopital maison</v>
      </c>
      <c r="Q1059" s="0" t="str">
        <f aca="false">D1059</f>
        <v>PAC performant</v>
      </c>
      <c r="R1059" s="0" t="str">
        <f aca="false">E1059</f>
        <v>Electricité</v>
      </c>
      <c r="S1059" s="0" t="str">
        <f aca="false">F1059</f>
        <v>0617352902</v>
      </c>
      <c r="T1059" s="0" t="str">
        <f aca="false">G1059</f>
        <v>1</v>
      </c>
      <c r="U1059" s="0" t="n">
        <f aca="false">L1059</f>
        <v>2.65758421793007</v>
      </c>
      <c r="V1059" s="0" t="n">
        <f aca="false">K1059</f>
        <v>46.3141920046193</v>
      </c>
      <c r="W1059" s="0" t="n">
        <f aca="false">J1059</f>
        <v>864</v>
      </c>
    </row>
    <row r="1060" customFormat="false" ht="12.8" hidden="false" customHeight="false" outlineLevel="0" collapsed="false">
      <c r="A1060" s="0" t="s">
        <v>77</v>
      </c>
      <c r="B1060" s="0" t="s">
        <v>1219</v>
      </c>
      <c r="C1060" s="0" t="s">
        <v>1246</v>
      </c>
      <c r="D1060" s="0" t="s">
        <v>19</v>
      </c>
      <c r="E1060" s="0" t="s">
        <v>57</v>
      </c>
      <c r="F1060" s="0" t="s">
        <v>1247</v>
      </c>
      <c r="G1060" s="0" t="s">
        <v>15</v>
      </c>
      <c r="H1060" s="0" t="n">
        <v>0.764798843561673</v>
      </c>
      <c r="I1060" s="0" t="n">
        <v>19.1981177428741</v>
      </c>
      <c r="J1060" s="0" t="n">
        <v>0</v>
      </c>
      <c r="K1060" s="0" t="n">
        <f aca="false">I1060*SUMIFS(syst_chauffage!$H$3:$H$27,syst_chauffage!$B$3:$B$27,D1060,syst_chauffage!$C$3:$C$27,E1060)</f>
        <v>26.732931136006</v>
      </c>
      <c r="L1060" s="12" t="n">
        <f aca="false">H1060*SUMIFS(syst_chauffage!$K$3:$K$27,syst_chauffage!$B$3:$B$27,D1060,syst_chauffage!$C$3:$C$27,E1060)</f>
        <v>0.764798843561673</v>
      </c>
      <c r="N1060" s="0" t="str">
        <f aca="false">A1060</f>
        <v>Santé Action Sociale</v>
      </c>
      <c r="O1060" s="0" t="str">
        <f aca="false">B1060</f>
        <v>Hôpital</v>
      </c>
      <c r="P1060" s="0" t="str">
        <f aca="false">C1060</f>
        <v>Hopital pavillonnaire</v>
      </c>
      <c r="Q1060" s="0" t="str">
        <f aca="false">D1060</f>
        <v>Autre système centralisé</v>
      </c>
      <c r="R1060" s="0" t="str">
        <f aca="false">E1060</f>
        <v>Autres</v>
      </c>
      <c r="S1060" s="0" t="str">
        <f aca="false">F1060</f>
        <v>0617360101</v>
      </c>
      <c r="T1060" s="0" t="str">
        <f aca="false">G1060</f>
        <v>1</v>
      </c>
      <c r="U1060" s="0" t="n">
        <f aca="false">L1060</f>
        <v>0.764798843561673</v>
      </c>
      <c r="V1060" s="0" t="n">
        <f aca="false">K1060</f>
        <v>26.732931136006</v>
      </c>
      <c r="W1060" s="0" t="n">
        <f aca="false">J1060</f>
        <v>0</v>
      </c>
    </row>
    <row r="1061" customFormat="false" ht="12.8" hidden="false" customHeight="false" outlineLevel="0" collapsed="false">
      <c r="A1061" s="0" t="s">
        <v>77</v>
      </c>
      <c r="B1061" s="0" t="s">
        <v>1219</v>
      </c>
      <c r="C1061" s="0" t="s">
        <v>1246</v>
      </c>
      <c r="D1061" s="0" t="s">
        <v>19</v>
      </c>
      <c r="E1061" s="0" t="s">
        <v>58</v>
      </c>
      <c r="F1061" s="0" t="s">
        <v>1248</v>
      </c>
      <c r="G1061" s="0" t="s">
        <v>15</v>
      </c>
      <c r="H1061" s="0" t="n">
        <v>0.776390385069699</v>
      </c>
      <c r="I1061" s="0" t="n">
        <v>19.1554915237265</v>
      </c>
      <c r="J1061" s="0" t="n">
        <v>1190</v>
      </c>
      <c r="K1061" s="0" t="n">
        <f aca="false">I1061*SUMIFS(syst_chauffage!$H$3:$H$27,syst_chauffage!$B$3:$B$27,D1061,syst_chauffage!$C$3:$C$27,E1061)</f>
        <v>31.509817930847</v>
      </c>
      <c r="L1061" s="12" t="n">
        <f aca="false">H1061*SUMIFS(syst_chauffage!$K$3:$K$27,syst_chauffage!$B$3:$B$27,D1061,syst_chauffage!$C$3:$C$27,E1061)</f>
        <v>0.776390385069699</v>
      </c>
      <c r="N1061" s="0" t="str">
        <f aca="false">A1061</f>
        <v>Santé Action Sociale</v>
      </c>
      <c r="O1061" s="0" t="str">
        <f aca="false">B1061</f>
        <v>Hôpital</v>
      </c>
      <c r="P1061" s="0" t="str">
        <f aca="false">C1061</f>
        <v>Hopital pavillonnaire</v>
      </c>
      <c r="Q1061" s="0" t="str">
        <f aca="false">D1061</f>
        <v>Autre système centralisé</v>
      </c>
      <c r="R1061" s="0" t="str">
        <f aca="false">E1061</f>
        <v>Urbain</v>
      </c>
      <c r="S1061" s="0" t="str">
        <f aca="false">F1061</f>
        <v>0617360106</v>
      </c>
      <c r="T1061" s="0" t="str">
        <f aca="false">G1061</f>
        <v>1</v>
      </c>
      <c r="U1061" s="0" t="n">
        <f aca="false">L1061</f>
        <v>0.776390385069699</v>
      </c>
      <c r="V1061" s="0" t="n">
        <f aca="false">K1061</f>
        <v>31.509817930847</v>
      </c>
      <c r="W1061" s="0" t="n">
        <f aca="false">J1061</f>
        <v>1190</v>
      </c>
    </row>
    <row r="1062" customFormat="false" ht="12.8" hidden="false" customHeight="false" outlineLevel="0" collapsed="false">
      <c r="A1062" s="0" t="s">
        <v>77</v>
      </c>
      <c r="B1062" s="0" t="s">
        <v>1219</v>
      </c>
      <c r="C1062" s="0" t="s">
        <v>1246</v>
      </c>
      <c r="D1062" s="0" t="s">
        <v>22</v>
      </c>
      <c r="E1062" s="0" t="s">
        <v>23</v>
      </c>
      <c r="F1062" s="0" t="s">
        <v>1249</v>
      </c>
      <c r="G1062" s="0" t="s">
        <v>15</v>
      </c>
      <c r="H1062" s="0" t="n">
        <v>0.62712518210784</v>
      </c>
      <c r="I1062" s="0" t="n">
        <v>3.82022775656501</v>
      </c>
      <c r="J1062" s="0" t="n">
        <v>0</v>
      </c>
      <c r="K1062" s="0" t="n">
        <f aca="false">I1062*SUMIFS(syst_chauffage!$H$3:$H$27,syst_chauffage!$B$3:$B$27,D1062,syst_chauffage!$C$3:$C$27,E1062)</f>
        <v>6.72750706585803</v>
      </c>
      <c r="L1062" s="12" t="n">
        <f aca="false">H1062*SUMIFS(syst_chauffage!$K$3:$K$27,syst_chauffage!$B$3:$B$27,D1062,syst_chauffage!$C$3:$C$27,E1062)</f>
        <v>0.62712518210784</v>
      </c>
      <c r="N1062" s="0" t="str">
        <f aca="false">A1062</f>
        <v>Santé Action Sociale</v>
      </c>
      <c r="O1062" s="0" t="str">
        <f aca="false">B1062</f>
        <v>Hôpital</v>
      </c>
      <c r="P1062" s="0" t="str">
        <f aca="false">C1062</f>
        <v>Hopital pavillonnaire</v>
      </c>
      <c r="Q1062" s="0" t="str">
        <f aca="false">D1062</f>
        <v>Chaudière fioul</v>
      </c>
      <c r="R1062" s="0" t="str">
        <f aca="false">E1062</f>
        <v>Fioul</v>
      </c>
      <c r="S1062" s="0" t="str">
        <f aca="false">F1062</f>
        <v>0617360303</v>
      </c>
      <c r="T1062" s="0" t="str">
        <f aca="false">G1062</f>
        <v>1</v>
      </c>
      <c r="U1062" s="0" t="n">
        <f aca="false">L1062</f>
        <v>0.62712518210784</v>
      </c>
      <c r="V1062" s="0" t="n">
        <f aca="false">K1062</f>
        <v>6.72750706585803</v>
      </c>
      <c r="W1062" s="0" t="n">
        <f aca="false">J1062</f>
        <v>0</v>
      </c>
    </row>
    <row r="1063" customFormat="false" ht="12.8" hidden="false" customHeight="false" outlineLevel="0" collapsed="false">
      <c r="A1063" s="0" t="s">
        <v>77</v>
      </c>
      <c r="B1063" s="0" t="s">
        <v>1219</v>
      </c>
      <c r="C1063" s="0" t="s">
        <v>1246</v>
      </c>
      <c r="D1063" s="0" t="s">
        <v>13</v>
      </c>
      <c r="E1063" s="0" t="s">
        <v>14</v>
      </c>
      <c r="F1063" s="0" t="s">
        <v>1250</v>
      </c>
      <c r="G1063" s="0" t="s">
        <v>15</v>
      </c>
      <c r="H1063" s="0" t="n">
        <v>0.928458769013862</v>
      </c>
      <c r="I1063" s="0" t="n">
        <v>2.95554214818805</v>
      </c>
      <c r="J1063" s="0" t="n">
        <v>308</v>
      </c>
      <c r="K1063" s="0" t="n">
        <f aca="false">I1063*SUMIFS(syst_chauffage!$H$3:$H$27,syst_chauffage!$B$3:$B$27,D1063,syst_chauffage!$C$3:$C$27,E1063)</f>
        <v>5.96898850054703</v>
      </c>
      <c r="L1063" s="12" t="n">
        <f aca="false">H1063*SUMIFS(syst_chauffage!$K$3:$K$27,syst_chauffage!$B$3:$B$27,D1063,syst_chauffage!$C$3:$C$27,E1063)</f>
        <v>0.928458769013862</v>
      </c>
      <c r="N1063" s="0" t="str">
        <f aca="false">A1063</f>
        <v>Santé Action Sociale</v>
      </c>
      <c r="O1063" s="0" t="str">
        <f aca="false">B1063</f>
        <v>Hôpital</v>
      </c>
      <c r="P1063" s="0" t="str">
        <f aca="false">C1063</f>
        <v>Hopital pavillonnaire</v>
      </c>
      <c r="Q1063" s="0" t="str">
        <f aca="false">D1063</f>
        <v>Chaudière gaz</v>
      </c>
      <c r="R1063" s="0" t="str">
        <f aca="false">E1063</f>
        <v>Gaz</v>
      </c>
      <c r="S1063" s="0" t="str">
        <f aca="false">F1063</f>
        <v>0617360404</v>
      </c>
      <c r="T1063" s="0" t="str">
        <f aca="false">G1063</f>
        <v>1</v>
      </c>
      <c r="U1063" s="0" t="n">
        <f aca="false">L1063</f>
        <v>0.928458769013862</v>
      </c>
      <c r="V1063" s="0" t="n">
        <f aca="false">K1063</f>
        <v>5.96898850054703</v>
      </c>
      <c r="W1063" s="0" t="n">
        <f aca="false">J1063</f>
        <v>308</v>
      </c>
    </row>
    <row r="1064" customFormat="false" ht="12.8" hidden="false" customHeight="false" outlineLevel="0" collapsed="false">
      <c r="A1064" s="0" t="s">
        <v>77</v>
      </c>
      <c r="B1064" s="0" t="s">
        <v>1219</v>
      </c>
      <c r="C1064" s="0" t="s">
        <v>1246</v>
      </c>
      <c r="D1064" s="0" t="s">
        <v>29</v>
      </c>
      <c r="E1064" s="0" t="s">
        <v>30</v>
      </c>
      <c r="F1064" s="0" t="s">
        <v>1251</v>
      </c>
      <c r="G1064" s="0" t="s">
        <v>15</v>
      </c>
      <c r="H1064" s="0" t="n">
        <v>0.917133540598765</v>
      </c>
      <c r="I1064" s="0" t="n">
        <v>10.4</v>
      </c>
      <c r="J1064" s="0" t="n">
        <v>0</v>
      </c>
      <c r="K1064" s="0" t="n">
        <f aca="false">I1064*SUMIFS(syst_chauffage!$H$3:$H$27,syst_chauffage!$B$3:$B$27,D1064,syst_chauffage!$C$3:$C$27,E1064)</f>
        <v>3</v>
      </c>
      <c r="L1064" s="12" t="n">
        <f aca="false">H1064*SUMIFS(syst_chauffage!$K$3:$K$27,syst_chauffage!$B$3:$B$27,D1064,syst_chauffage!$C$3:$C$27,E1064)</f>
        <v>0.917133540598765</v>
      </c>
      <c r="N1064" s="0" t="str">
        <f aca="false">A1064</f>
        <v>Santé Action Sociale</v>
      </c>
      <c r="O1064" s="0" t="str">
        <f aca="false">B1064</f>
        <v>Hôpital</v>
      </c>
      <c r="P1064" s="0" t="str">
        <f aca="false">C1064</f>
        <v>Hopital pavillonnaire</v>
      </c>
      <c r="Q1064" s="0" t="str">
        <f aca="false">D1064</f>
        <v>Electrique direct</v>
      </c>
      <c r="R1064" s="0" t="str">
        <f aca="false">E1064</f>
        <v>Electricité</v>
      </c>
      <c r="S1064" s="0" t="str">
        <f aca="false">F1064</f>
        <v>0617360602</v>
      </c>
      <c r="T1064" s="0" t="str">
        <f aca="false">G1064</f>
        <v>1</v>
      </c>
      <c r="U1064" s="0" t="n">
        <f aca="false">L1064</f>
        <v>0.917133540598765</v>
      </c>
      <c r="V1064" s="0" t="n">
        <f aca="false">K1064</f>
        <v>3</v>
      </c>
      <c r="W1064" s="0" t="n">
        <f aca="false">J1064</f>
        <v>0</v>
      </c>
    </row>
    <row r="1065" customFormat="false" ht="12.8" hidden="false" customHeight="false" outlineLevel="0" collapsed="false">
      <c r="A1065" s="0" t="s">
        <v>77</v>
      </c>
      <c r="B1065" s="0" t="s">
        <v>1219</v>
      </c>
      <c r="C1065" s="0" t="s">
        <v>1246</v>
      </c>
      <c r="D1065" s="0" t="s">
        <v>36</v>
      </c>
      <c r="E1065" s="0" t="s">
        <v>30</v>
      </c>
      <c r="F1065" s="0" t="s">
        <v>1252</v>
      </c>
      <c r="G1065" s="0" t="s">
        <v>15</v>
      </c>
      <c r="H1065" s="0" t="n">
        <v>2.83541239870046</v>
      </c>
      <c r="I1065" s="0" t="n">
        <v>50.8017691721817</v>
      </c>
      <c r="J1065" s="0" t="n">
        <v>801</v>
      </c>
      <c r="K1065" s="0" t="n">
        <f aca="false">I1065*SUMIFS(syst_chauffage!$H$3:$H$27,syst_chauffage!$B$3:$B$27,D1065,syst_chauffage!$C$3:$C$27,E1065)</f>
        <v>31.4289261181756</v>
      </c>
      <c r="L1065" s="12" t="n">
        <f aca="false">H1065*SUMIFS(syst_chauffage!$K$3:$K$27,syst_chauffage!$B$3:$B$27,D1065,syst_chauffage!$C$3:$C$27,E1065)</f>
        <v>2.38228663901996</v>
      </c>
      <c r="N1065" s="0" t="str">
        <f aca="false">A1065</f>
        <v>Santé Action Sociale</v>
      </c>
      <c r="O1065" s="0" t="str">
        <f aca="false">B1065</f>
        <v>Hôpital</v>
      </c>
      <c r="P1065" s="0" t="str">
        <f aca="false">C1065</f>
        <v>Hopital pavillonnaire</v>
      </c>
      <c r="Q1065" s="0" t="str">
        <f aca="false">D1065</f>
        <v>PAC</v>
      </c>
      <c r="R1065" s="0" t="str">
        <f aca="false">E1065</f>
        <v>Electricité</v>
      </c>
      <c r="S1065" s="0" t="str">
        <f aca="false">F1065</f>
        <v>0617360902</v>
      </c>
      <c r="T1065" s="0" t="str">
        <f aca="false">G1065</f>
        <v>1</v>
      </c>
      <c r="U1065" s="0" t="n">
        <f aca="false">L1065</f>
        <v>2.38228663901996</v>
      </c>
      <c r="V1065" s="0" t="n">
        <f aca="false">K1065</f>
        <v>31.4289261181756</v>
      </c>
      <c r="W1065" s="0" t="n">
        <f aca="false">J1065</f>
        <v>801</v>
      </c>
    </row>
    <row r="1066" customFormat="false" ht="12.8" hidden="false" customHeight="false" outlineLevel="0" collapsed="false">
      <c r="A1066" s="0" t="s">
        <v>77</v>
      </c>
      <c r="B1066" s="0" t="s">
        <v>1219</v>
      </c>
      <c r="C1066" s="0" t="s">
        <v>1246</v>
      </c>
      <c r="D1066" s="0" t="s">
        <v>51</v>
      </c>
      <c r="E1066" s="0" t="s">
        <v>57</v>
      </c>
      <c r="F1066" s="0" t="s">
        <v>1253</v>
      </c>
      <c r="G1066" s="0" t="s">
        <v>15</v>
      </c>
      <c r="H1066" s="0" t="n">
        <v>0.882460204109622</v>
      </c>
      <c r="I1066" s="0" t="n">
        <v>22.8549020748501</v>
      </c>
      <c r="J1066" s="0" t="n">
        <v>0</v>
      </c>
      <c r="K1066" s="0" t="n">
        <f aca="false">I1066*SUMIFS(syst_chauffage!$H$3:$H$27,syst_chauffage!$B$3:$B$27,D1066,syst_chauffage!$C$3:$C$27,E1066)</f>
        <v>48.4261973744409</v>
      </c>
      <c r="L1066" s="12" t="n">
        <f aca="false">H1066*SUMIFS(syst_chauffage!$K$3:$K$27,syst_chauffage!$B$3:$B$27,D1066,syst_chauffage!$C$3:$C$27,E1066)</f>
        <v>0.882460204109622</v>
      </c>
      <c r="N1066" s="0" t="str">
        <f aca="false">A1066</f>
        <v>Santé Action Sociale</v>
      </c>
      <c r="O1066" s="0" t="str">
        <f aca="false">B1066</f>
        <v>Hôpital</v>
      </c>
      <c r="P1066" s="0" t="str">
        <f aca="false">C1066</f>
        <v>Hopital pavillonnaire</v>
      </c>
      <c r="Q1066" s="0" t="str">
        <f aca="false">D1066</f>
        <v>Autre système centralisé performant</v>
      </c>
      <c r="R1066" s="0" t="str">
        <f aca="false">E1066</f>
        <v>Autres</v>
      </c>
      <c r="S1066" s="0" t="str">
        <f aca="false">F1066</f>
        <v>0617362101</v>
      </c>
      <c r="T1066" s="0" t="str">
        <f aca="false">G1066</f>
        <v>1</v>
      </c>
      <c r="U1066" s="0" t="n">
        <f aca="false">L1066</f>
        <v>0.882460204109622</v>
      </c>
      <c r="V1066" s="0" t="n">
        <f aca="false">K1066</f>
        <v>48.4261973744409</v>
      </c>
      <c r="W1066" s="0" t="n">
        <f aca="false">J1066</f>
        <v>0</v>
      </c>
    </row>
    <row r="1067" customFormat="false" ht="12.8" hidden="false" customHeight="false" outlineLevel="0" collapsed="false">
      <c r="A1067" s="0" t="s">
        <v>77</v>
      </c>
      <c r="B1067" s="0" t="s">
        <v>1219</v>
      </c>
      <c r="C1067" s="0" t="s">
        <v>1246</v>
      </c>
      <c r="D1067" s="0" t="s">
        <v>51</v>
      </c>
      <c r="E1067" s="0" t="s">
        <v>58</v>
      </c>
      <c r="F1067" s="0" t="s">
        <v>1254</v>
      </c>
      <c r="G1067" s="0" t="s">
        <v>15</v>
      </c>
      <c r="H1067" s="0" t="n">
        <v>0.895835059695806</v>
      </c>
      <c r="I1067" s="0" t="n">
        <v>22.8041565758649</v>
      </c>
      <c r="J1067" s="0" t="n">
        <v>1190</v>
      </c>
      <c r="K1067" s="0" t="n">
        <f aca="false">I1067*SUMIFS(syst_chauffage!$H$3:$H$27,syst_chauffage!$B$3:$B$27,D1067,syst_chauffage!$C$3:$C$27,E1067)</f>
        <v>48.6640588895132</v>
      </c>
      <c r="L1067" s="12" t="n">
        <f aca="false">H1067*SUMIFS(syst_chauffage!$K$3:$K$27,syst_chauffage!$B$3:$B$27,D1067,syst_chauffage!$C$3:$C$27,E1067)</f>
        <v>0.895835059695806</v>
      </c>
      <c r="N1067" s="0" t="str">
        <f aca="false">A1067</f>
        <v>Santé Action Sociale</v>
      </c>
      <c r="O1067" s="0" t="str">
        <f aca="false">B1067</f>
        <v>Hôpital</v>
      </c>
      <c r="P1067" s="0" t="str">
        <f aca="false">C1067</f>
        <v>Hopital pavillonnaire</v>
      </c>
      <c r="Q1067" s="0" t="str">
        <f aca="false">D1067</f>
        <v>Autre système centralisé performant</v>
      </c>
      <c r="R1067" s="0" t="str">
        <f aca="false">E1067</f>
        <v>Urbain</v>
      </c>
      <c r="S1067" s="0" t="str">
        <f aca="false">F1067</f>
        <v>0617362106</v>
      </c>
      <c r="T1067" s="0" t="str">
        <f aca="false">G1067</f>
        <v>1</v>
      </c>
      <c r="U1067" s="0" t="n">
        <f aca="false">L1067</f>
        <v>0.895835059695806</v>
      </c>
      <c r="V1067" s="0" t="n">
        <f aca="false">K1067</f>
        <v>48.6640588895132</v>
      </c>
      <c r="W1067" s="0" t="n">
        <f aca="false">J1067</f>
        <v>1190</v>
      </c>
    </row>
    <row r="1068" customFormat="false" ht="12.8" hidden="false" customHeight="false" outlineLevel="0" collapsed="false">
      <c r="A1068" s="0" t="s">
        <v>77</v>
      </c>
      <c r="B1068" s="0" t="s">
        <v>1219</v>
      </c>
      <c r="C1068" s="0" t="s">
        <v>1246</v>
      </c>
      <c r="D1068" s="0" t="s">
        <v>27</v>
      </c>
      <c r="E1068" s="0" t="s">
        <v>23</v>
      </c>
      <c r="F1068" s="0" t="s">
        <v>1255</v>
      </c>
      <c r="G1068" s="0" t="s">
        <v>15</v>
      </c>
      <c r="H1068" s="0" t="n">
        <v>0.746685682691834</v>
      </c>
      <c r="I1068" s="0" t="n">
        <v>4.54789018638692</v>
      </c>
      <c r="J1068" s="0" t="n">
        <v>693</v>
      </c>
      <c r="K1068" s="0" t="n">
        <f aca="false">I1068*SUMIFS(syst_chauffage!$H$3:$H$27,syst_chauffage!$B$3:$B$27,D1068,syst_chauffage!$C$3:$C$27,E1068)</f>
        <v>11.6626238855066</v>
      </c>
      <c r="L1068" s="12" t="n">
        <f aca="false">H1068*SUMIFS(syst_chauffage!$K$3:$K$27,syst_chauffage!$B$3:$B$27,D1068,syst_chauffage!$C$3:$C$27,E1068)</f>
        <v>0.746685682691834</v>
      </c>
      <c r="N1068" s="0" t="str">
        <f aca="false">A1068</f>
        <v>Santé Action Sociale</v>
      </c>
      <c r="O1068" s="0" t="str">
        <f aca="false">B1068</f>
        <v>Hôpital</v>
      </c>
      <c r="P1068" s="0" t="str">
        <f aca="false">C1068</f>
        <v>Hopital pavillonnaire</v>
      </c>
      <c r="Q1068" s="0" t="str">
        <f aca="false">D1068</f>
        <v>Chaudière condensation fioul</v>
      </c>
      <c r="R1068" s="0" t="str">
        <f aca="false">E1068</f>
        <v>Fioul</v>
      </c>
      <c r="S1068" s="0" t="str">
        <f aca="false">F1068</f>
        <v>0617362303</v>
      </c>
      <c r="T1068" s="0" t="str">
        <f aca="false">G1068</f>
        <v>1</v>
      </c>
      <c r="U1068" s="0" t="n">
        <f aca="false">L1068</f>
        <v>0.746685682691834</v>
      </c>
      <c r="V1068" s="0" t="n">
        <f aca="false">K1068</f>
        <v>11.6626238855066</v>
      </c>
      <c r="W1068" s="0" t="n">
        <f aca="false">J1068</f>
        <v>693</v>
      </c>
    </row>
    <row r="1069" customFormat="false" ht="12.8" hidden="false" customHeight="false" outlineLevel="0" collapsed="false">
      <c r="A1069" s="0" t="s">
        <v>77</v>
      </c>
      <c r="B1069" s="0" t="s">
        <v>1219</v>
      </c>
      <c r="C1069" s="0" t="s">
        <v>1246</v>
      </c>
      <c r="D1069" s="0" t="s">
        <v>18</v>
      </c>
      <c r="E1069" s="0" t="s">
        <v>14</v>
      </c>
      <c r="F1069" s="0" t="s">
        <v>1256</v>
      </c>
      <c r="G1069" s="0" t="s">
        <v>15</v>
      </c>
      <c r="H1069" s="0" t="n">
        <v>0.958722249144943</v>
      </c>
      <c r="I1069" s="0" t="n">
        <v>3.51850255736673</v>
      </c>
      <c r="J1069" s="0" t="n">
        <v>693</v>
      </c>
      <c r="K1069" s="0" t="n">
        <f aca="false">I1069*SUMIFS(syst_chauffage!$H$3:$H$27,syst_chauffage!$B$3:$B$27,D1069,syst_chauffage!$C$3:$C$27,E1069)</f>
        <v>9.58766938109326</v>
      </c>
      <c r="L1069" s="12" t="n">
        <f aca="false">H1069*SUMIFS(syst_chauffage!$K$3:$K$27,syst_chauffage!$B$3:$B$27,D1069,syst_chauffage!$C$3:$C$27,E1069)</f>
        <v>0.931347747611324</v>
      </c>
      <c r="N1069" s="0" t="str">
        <f aca="false">A1069</f>
        <v>Santé Action Sociale</v>
      </c>
      <c r="O1069" s="0" t="str">
        <f aca="false">B1069</f>
        <v>Hôpital</v>
      </c>
      <c r="P1069" s="0" t="str">
        <f aca="false">C1069</f>
        <v>Hopital pavillonnaire</v>
      </c>
      <c r="Q1069" s="0" t="str">
        <f aca="false">D1069</f>
        <v>Chaudière condensation gaz</v>
      </c>
      <c r="R1069" s="0" t="str">
        <f aca="false">E1069</f>
        <v>Gaz</v>
      </c>
      <c r="S1069" s="0" t="str">
        <f aca="false">F1069</f>
        <v>0617362404</v>
      </c>
      <c r="T1069" s="0" t="str">
        <f aca="false">G1069</f>
        <v>1</v>
      </c>
      <c r="U1069" s="0" t="n">
        <f aca="false">L1069</f>
        <v>0.931347747611324</v>
      </c>
      <c r="V1069" s="0" t="n">
        <f aca="false">K1069</f>
        <v>9.58766938109326</v>
      </c>
      <c r="W1069" s="0" t="n">
        <f aca="false">J1069</f>
        <v>693</v>
      </c>
    </row>
    <row r="1070" customFormat="false" ht="12.8" hidden="false" customHeight="false" outlineLevel="0" collapsed="false">
      <c r="A1070" s="0" t="s">
        <v>77</v>
      </c>
      <c r="B1070" s="0" t="s">
        <v>1219</v>
      </c>
      <c r="C1070" s="0" t="s">
        <v>1246</v>
      </c>
      <c r="D1070" s="0" t="s">
        <v>32</v>
      </c>
      <c r="E1070" s="0" t="s">
        <v>30</v>
      </c>
      <c r="F1070" s="0" t="s">
        <v>1257</v>
      </c>
      <c r="G1070" s="0" t="s">
        <v>15</v>
      </c>
      <c r="H1070" s="0" t="n">
        <v>1</v>
      </c>
      <c r="I1070" s="0" t="n">
        <v>12</v>
      </c>
      <c r="J1070" s="0" t="n">
        <v>0</v>
      </c>
      <c r="K1070" s="0" t="n">
        <f aca="false">I1070*SUMIFS(syst_chauffage!$H$3:$H$27,syst_chauffage!$B$3:$B$27,D1070,syst_chauffage!$C$3:$C$27,E1070)</f>
        <v>12</v>
      </c>
      <c r="L1070" s="12" t="n">
        <f aca="false">H1070*SUMIFS(syst_chauffage!$K$3:$K$27,syst_chauffage!$B$3:$B$27,D1070,syst_chauffage!$C$3:$C$27,E1070)</f>
        <v>1</v>
      </c>
      <c r="N1070" s="0" t="str">
        <f aca="false">A1070</f>
        <v>Santé Action Sociale</v>
      </c>
      <c r="O1070" s="0" t="str">
        <f aca="false">B1070</f>
        <v>Hôpital</v>
      </c>
      <c r="P1070" s="0" t="str">
        <f aca="false">C1070</f>
        <v>Hopital pavillonnaire</v>
      </c>
      <c r="Q1070" s="0" t="str">
        <f aca="false">D1070</f>
        <v>Electrique direct performant</v>
      </c>
      <c r="R1070" s="0" t="str">
        <f aca="false">E1070</f>
        <v>Electricité</v>
      </c>
      <c r="S1070" s="0" t="str">
        <f aca="false">F1070</f>
        <v>0617362602</v>
      </c>
      <c r="T1070" s="0" t="str">
        <f aca="false">G1070</f>
        <v>1</v>
      </c>
      <c r="U1070" s="0" t="n">
        <f aca="false">L1070</f>
        <v>1</v>
      </c>
      <c r="V1070" s="0" t="n">
        <f aca="false">K1070</f>
        <v>12</v>
      </c>
      <c r="W1070" s="0" t="n">
        <f aca="false">J1070</f>
        <v>0</v>
      </c>
    </row>
    <row r="1071" customFormat="false" ht="12.8" hidden="false" customHeight="false" outlineLevel="0" collapsed="false">
      <c r="A1071" s="0" t="s">
        <v>77</v>
      </c>
      <c r="B1071" s="0" t="s">
        <v>1219</v>
      </c>
      <c r="C1071" s="0" t="s">
        <v>1246</v>
      </c>
      <c r="D1071" s="0" t="s">
        <v>38</v>
      </c>
      <c r="E1071" s="0" t="s">
        <v>30</v>
      </c>
      <c r="F1071" s="0" t="s">
        <v>1258</v>
      </c>
      <c r="G1071" s="0" t="s">
        <v>15</v>
      </c>
      <c r="H1071" s="0" t="n">
        <v>3.01122616213059</v>
      </c>
      <c r="I1071" s="0" t="n">
        <v>60.4782966335497</v>
      </c>
      <c r="J1071" s="0" t="n">
        <v>864</v>
      </c>
      <c r="K1071" s="0" t="n">
        <f aca="false">I1071*SUMIFS(syst_chauffage!$H$3:$H$27,syst_chauffage!$B$3:$B$27,D1071,syst_chauffage!$C$3:$C$27,E1071)</f>
        <v>61.1310873919539</v>
      </c>
      <c r="L1071" s="12" t="n">
        <f aca="false">H1071*SUMIFS(syst_chauffage!$K$3:$K$27,syst_chauffage!$B$3:$B$27,D1071,syst_chauffage!$C$3:$C$27,E1071)</f>
        <v>2.69389013888494</v>
      </c>
      <c r="N1071" s="0" t="str">
        <f aca="false">A1071</f>
        <v>Santé Action Sociale</v>
      </c>
      <c r="O1071" s="0" t="str">
        <f aca="false">B1071</f>
        <v>Hôpital</v>
      </c>
      <c r="P1071" s="0" t="str">
        <f aca="false">C1071</f>
        <v>Hopital pavillonnaire</v>
      </c>
      <c r="Q1071" s="0" t="str">
        <f aca="false">D1071</f>
        <v>PAC performant</v>
      </c>
      <c r="R1071" s="0" t="str">
        <f aca="false">E1071</f>
        <v>Electricité</v>
      </c>
      <c r="S1071" s="0" t="str">
        <f aca="false">F1071</f>
        <v>0617362902</v>
      </c>
      <c r="T1071" s="0" t="str">
        <f aca="false">G1071</f>
        <v>1</v>
      </c>
      <c r="U1071" s="0" t="n">
        <f aca="false">L1071</f>
        <v>2.69389013888494</v>
      </c>
      <c r="V1071" s="0" t="n">
        <f aca="false">K1071</f>
        <v>61.1310873919539</v>
      </c>
      <c r="W1071" s="0" t="n">
        <f aca="false">J1071</f>
        <v>864</v>
      </c>
    </row>
    <row r="1072" customFormat="false" ht="12.8" hidden="false" customHeight="false" outlineLevel="0" collapsed="false">
      <c r="A1072" s="0" t="s">
        <v>78</v>
      </c>
      <c r="B1072" s="0" t="s">
        <v>1259</v>
      </c>
      <c r="C1072" s="0" t="s">
        <v>1260</v>
      </c>
      <c r="D1072" s="0" t="s">
        <v>19</v>
      </c>
      <c r="E1072" s="0" t="s">
        <v>57</v>
      </c>
      <c r="F1072" s="0" t="s">
        <v>1261</v>
      </c>
      <c r="G1072" s="0" t="s">
        <v>15</v>
      </c>
      <c r="H1072" s="0" t="n">
        <v>2.61800024864765</v>
      </c>
      <c r="I1072" s="0" t="n">
        <v>30.1216136913547</v>
      </c>
      <c r="J1072" s="0" t="n">
        <v>0</v>
      </c>
      <c r="K1072" s="0" t="n">
        <f aca="false">I1072*SUMIFS(syst_chauffage!$H$3:$H$27,syst_chauffage!$B$3:$B$27,D1072,syst_chauffage!$C$3:$C$27,E1072)</f>
        <v>41.9436444395829</v>
      </c>
      <c r="L1072" s="12" t="n">
        <f aca="false">H1072*SUMIFS(syst_chauffage!$K$3:$K$27,syst_chauffage!$B$3:$B$27,D1072,syst_chauffage!$C$3:$C$27,E1072)</f>
        <v>2.61800024864765</v>
      </c>
      <c r="N1072" s="0" t="str">
        <f aca="false">A1072</f>
        <v>Sport Loisir Culture</v>
      </c>
      <c r="O1072" s="0" t="str">
        <f aca="false">B1072</f>
        <v>Culture</v>
      </c>
      <c r="P1072" s="0" t="str">
        <f aca="false">C1072</f>
        <v>Grand cinéma</v>
      </c>
      <c r="Q1072" s="0" t="str">
        <f aca="false">D1072</f>
        <v>Autre système centralisé</v>
      </c>
      <c r="R1072" s="0" t="str">
        <f aca="false">E1072</f>
        <v>Autres</v>
      </c>
      <c r="S1072" s="0" t="str">
        <f aca="false">F1072</f>
        <v>0708180101</v>
      </c>
      <c r="T1072" s="0" t="str">
        <f aca="false">G1072</f>
        <v>1</v>
      </c>
      <c r="U1072" s="0" t="n">
        <f aca="false">L1072</f>
        <v>2.61800024864765</v>
      </c>
      <c r="V1072" s="0" t="n">
        <f aca="false">K1072</f>
        <v>41.9436444395829</v>
      </c>
      <c r="W1072" s="0" t="n">
        <f aca="false">J1072</f>
        <v>0</v>
      </c>
    </row>
    <row r="1073" customFormat="false" ht="12.8" hidden="false" customHeight="false" outlineLevel="0" collapsed="false">
      <c r="A1073" s="0" t="s">
        <v>78</v>
      </c>
      <c r="B1073" s="0" t="s">
        <v>1259</v>
      </c>
      <c r="C1073" s="0" t="s">
        <v>1260</v>
      </c>
      <c r="D1073" s="0" t="s">
        <v>19</v>
      </c>
      <c r="E1073" s="0" t="s">
        <v>58</v>
      </c>
      <c r="F1073" s="0" t="s">
        <v>1262</v>
      </c>
      <c r="G1073" s="0" t="s">
        <v>15</v>
      </c>
      <c r="H1073" s="0" t="n">
        <v>2.20575775390292</v>
      </c>
      <c r="I1073" s="0" t="n">
        <v>26.4207251915451</v>
      </c>
      <c r="J1073" s="0" t="n">
        <v>680</v>
      </c>
      <c r="K1073" s="0" t="n">
        <f aca="false">I1073*SUMIFS(syst_chauffage!$H$3:$H$27,syst_chauffage!$B$3:$B$27,D1073,syst_chauffage!$C$3:$C$27,E1073)</f>
        <v>43.4607610749824</v>
      </c>
      <c r="L1073" s="12" t="n">
        <f aca="false">H1073*SUMIFS(syst_chauffage!$K$3:$K$27,syst_chauffage!$B$3:$B$27,D1073,syst_chauffage!$C$3:$C$27,E1073)</f>
        <v>2.20575775390292</v>
      </c>
      <c r="N1073" s="0" t="str">
        <f aca="false">A1073</f>
        <v>Sport Loisir Culture</v>
      </c>
      <c r="O1073" s="0" t="str">
        <f aca="false">B1073</f>
        <v>Culture</v>
      </c>
      <c r="P1073" s="0" t="str">
        <f aca="false">C1073</f>
        <v>Grand cinéma</v>
      </c>
      <c r="Q1073" s="0" t="str">
        <f aca="false">D1073</f>
        <v>Autre système centralisé</v>
      </c>
      <c r="R1073" s="0" t="str">
        <f aca="false">E1073</f>
        <v>Urbain</v>
      </c>
      <c r="S1073" s="0" t="str">
        <f aca="false">F1073</f>
        <v>0708180106</v>
      </c>
      <c r="T1073" s="0" t="str">
        <f aca="false">G1073</f>
        <v>1</v>
      </c>
      <c r="U1073" s="0" t="n">
        <f aca="false">L1073</f>
        <v>2.20575775390292</v>
      </c>
      <c r="V1073" s="0" t="n">
        <f aca="false">K1073</f>
        <v>43.4607610749824</v>
      </c>
      <c r="W1073" s="0" t="n">
        <f aca="false">J1073</f>
        <v>680</v>
      </c>
    </row>
    <row r="1074" customFormat="false" ht="12.8" hidden="false" customHeight="false" outlineLevel="0" collapsed="false">
      <c r="A1074" s="0" t="s">
        <v>78</v>
      </c>
      <c r="B1074" s="0" t="s">
        <v>1259</v>
      </c>
      <c r="C1074" s="0" t="s">
        <v>1260</v>
      </c>
      <c r="D1074" s="0" t="s">
        <v>24</v>
      </c>
      <c r="E1074" s="0" t="s">
        <v>30</v>
      </c>
      <c r="F1074" s="0" t="s">
        <v>1263</v>
      </c>
      <c r="G1074" s="0" t="s">
        <v>15</v>
      </c>
      <c r="H1074" s="0" t="n">
        <v>0.84</v>
      </c>
      <c r="I1074" s="0" t="n">
        <v>10.4</v>
      </c>
      <c r="J1074" s="0" t="n">
        <v>0</v>
      </c>
      <c r="K1074" s="0" t="n">
        <f aca="false">I1074*SUMIFS(syst_chauffage!$H$3:$H$27,syst_chauffage!$B$3:$B$27,D1074,syst_chauffage!$C$3:$C$27,E1074)</f>
        <v>3</v>
      </c>
      <c r="L1074" s="12" t="n">
        <f aca="false">H1074*SUMIFS(syst_chauffage!$K$3:$K$27,syst_chauffage!$B$3:$B$27,D1074,syst_chauffage!$C$3:$C$27,E1074)</f>
        <v>0.84</v>
      </c>
      <c r="N1074" s="0" t="str">
        <f aca="false">A1074</f>
        <v>Sport Loisir Culture</v>
      </c>
      <c r="O1074" s="0" t="str">
        <f aca="false">B1074</f>
        <v>Culture</v>
      </c>
      <c r="P1074" s="0" t="str">
        <f aca="false">C1074</f>
        <v>Grand cinéma</v>
      </c>
      <c r="Q1074" s="0" t="str">
        <f aca="false">D1074</f>
        <v>Cassette rayonnante</v>
      </c>
      <c r="R1074" s="0" t="str">
        <f aca="false">E1074</f>
        <v>Electricité</v>
      </c>
      <c r="S1074" s="0" t="str">
        <f aca="false">F1074</f>
        <v>0708180202</v>
      </c>
      <c r="T1074" s="0" t="str">
        <f aca="false">G1074</f>
        <v>1</v>
      </c>
      <c r="U1074" s="0" t="n">
        <f aca="false">L1074</f>
        <v>0.84</v>
      </c>
      <c r="V1074" s="0" t="n">
        <f aca="false">K1074</f>
        <v>3</v>
      </c>
      <c r="W1074" s="0" t="n">
        <f aca="false">J1074</f>
        <v>0</v>
      </c>
    </row>
    <row r="1075" customFormat="false" ht="12.8" hidden="false" customHeight="false" outlineLevel="0" collapsed="false">
      <c r="A1075" s="0" t="s">
        <v>78</v>
      </c>
      <c r="B1075" s="0" t="s">
        <v>1259</v>
      </c>
      <c r="C1075" s="0" t="s">
        <v>1260</v>
      </c>
      <c r="D1075" s="0" t="s">
        <v>22</v>
      </c>
      <c r="E1075" s="0" t="s">
        <v>23</v>
      </c>
      <c r="F1075" s="0" t="s">
        <v>1264</v>
      </c>
      <c r="G1075" s="0" t="s">
        <v>15</v>
      </c>
      <c r="H1075" s="0" t="n">
        <v>0.696675140363582</v>
      </c>
      <c r="I1075" s="0" t="n">
        <v>12.0073492066613</v>
      </c>
      <c r="J1075" s="0" t="n">
        <v>0</v>
      </c>
      <c r="K1075" s="0" t="n">
        <f aca="false">I1075*SUMIFS(syst_chauffage!$H$3:$H$27,syst_chauffage!$B$3:$B$27,D1075,syst_chauffage!$C$3:$C$27,E1075)</f>
        <v>21.1452122170517</v>
      </c>
      <c r="L1075" s="12" t="n">
        <f aca="false">H1075*SUMIFS(syst_chauffage!$K$3:$K$27,syst_chauffage!$B$3:$B$27,D1075,syst_chauffage!$C$3:$C$27,E1075)</f>
        <v>0.696675140363582</v>
      </c>
      <c r="N1075" s="0" t="str">
        <f aca="false">A1075</f>
        <v>Sport Loisir Culture</v>
      </c>
      <c r="O1075" s="0" t="str">
        <f aca="false">B1075</f>
        <v>Culture</v>
      </c>
      <c r="P1075" s="0" t="str">
        <f aca="false">C1075</f>
        <v>Grand cinéma</v>
      </c>
      <c r="Q1075" s="0" t="str">
        <f aca="false">D1075</f>
        <v>Chaudière fioul</v>
      </c>
      <c r="R1075" s="0" t="str">
        <f aca="false">E1075</f>
        <v>Fioul</v>
      </c>
      <c r="S1075" s="0" t="str">
        <f aca="false">F1075</f>
        <v>0708180303</v>
      </c>
      <c r="T1075" s="0" t="str">
        <f aca="false">G1075</f>
        <v>1</v>
      </c>
      <c r="U1075" s="0" t="n">
        <f aca="false">L1075</f>
        <v>0.696675140363582</v>
      </c>
      <c r="V1075" s="0" t="n">
        <f aca="false">K1075</f>
        <v>21.1452122170517</v>
      </c>
      <c r="W1075" s="0" t="n">
        <f aca="false">J1075</f>
        <v>0</v>
      </c>
    </row>
    <row r="1076" customFormat="false" ht="12.8" hidden="false" customHeight="false" outlineLevel="0" collapsed="false">
      <c r="A1076" s="0" t="s">
        <v>78</v>
      </c>
      <c r="B1076" s="0" t="s">
        <v>1259</v>
      </c>
      <c r="C1076" s="0" t="s">
        <v>1260</v>
      </c>
      <c r="D1076" s="0" t="s">
        <v>13</v>
      </c>
      <c r="E1076" s="0" t="s">
        <v>14</v>
      </c>
      <c r="F1076" s="0" t="s">
        <v>1265</v>
      </c>
      <c r="G1076" s="0" t="s">
        <v>15</v>
      </c>
      <c r="H1076" s="0" t="n">
        <v>0.727269249401621</v>
      </c>
      <c r="I1076" s="0" t="n">
        <v>8.68928146132467</v>
      </c>
      <c r="J1076" s="0" t="n">
        <v>196</v>
      </c>
      <c r="K1076" s="0" t="n">
        <f aca="false">I1076*SUMIFS(syst_chauffage!$H$3:$H$27,syst_chauffage!$B$3:$B$27,D1076,syst_chauffage!$C$3:$C$27,E1076)</f>
        <v>17.5488010389096</v>
      </c>
      <c r="L1076" s="12" t="n">
        <f aca="false">H1076*SUMIFS(syst_chauffage!$K$3:$K$27,syst_chauffage!$B$3:$B$27,D1076,syst_chauffage!$C$3:$C$27,E1076)</f>
        <v>0.727269249401621</v>
      </c>
      <c r="N1076" s="0" t="str">
        <f aca="false">A1076</f>
        <v>Sport Loisir Culture</v>
      </c>
      <c r="O1076" s="0" t="str">
        <f aca="false">B1076</f>
        <v>Culture</v>
      </c>
      <c r="P1076" s="0" t="str">
        <f aca="false">C1076</f>
        <v>Grand cinéma</v>
      </c>
      <c r="Q1076" s="0" t="str">
        <f aca="false">D1076</f>
        <v>Chaudière gaz</v>
      </c>
      <c r="R1076" s="0" t="str">
        <f aca="false">E1076</f>
        <v>Gaz</v>
      </c>
      <c r="S1076" s="0" t="str">
        <f aca="false">F1076</f>
        <v>0708180404</v>
      </c>
      <c r="T1076" s="0" t="str">
        <f aca="false">G1076</f>
        <v>1</v>
      </c>
      <c r="U1076" s="0" t="n">
        <f aca="false">L1076</f>
        <v>0.727269249401621</v>
      </c>
      <c r="V1076" s="0" t="n">
        <f aca="false">K1076</f>
        <v>17.5488010389096</v>
      </c>
      <c r="W1076" s="0" t="n">
        <f aca="false">J1076</f>
        <v>196</v>
      </c>
    </row>
    <row r="1077" customFormat="false" ht="12.8" hidden="false" customHeight="false" outlineLevel="0" collapsed="false">
      <c r="A1077" s="0" t="s">
        <v>78</v>
      </c>
      <c r="B1077" s="0" t="s">
        <v>1259</v>
      </c>
      <c r="C1077" s="0" t="s">
        <v>1260</v>
      </c>
      <c r="D1077" s="0" t="s">
        <v>29</v>
      </c>
      <c r="E1077" s="0" t="s">
        <v>30</v>
      </c>
      <c r="F1077" s="0" t="s">
        <v>1266</v>
      </c>
      <c r="G1077" s="0" t="s">
        <v>15</v>
      </c>
      <c r="H1077" s="0" t="n">
        <v>0.919999999999999</v>
      </c>
      <c r="I1077" s="0" t="n">
        <v>10.4</v>
      </c>
      <c r="J1077" s="0" t="n">
        <v>0</v>
      </c>
      <c r="K1077" s="0" t="n">
        <f aca="false">I1077*SUMIFS(syst_chauffage!$H$3:$H$27,syst_chauffage!$B$3:$B$27,D1077,syst_chauffage!$C$3:$C$27,E1077)</f>
        <v>3</v>
      </c>
      <c r="L1077" s="12" t="n">
        <f aca="false">H1077*SUMIFS(syst_chauffage!$K$3:$K$27,syst_chauffage!$B$3:$B$27,D1077,syst_chauffage!$C$3:$C$27,E1077)</f>
        <v>0.919999999999999</v>
      </c>
      <c r="N1077" s="0" t="str">
        <f aca="false">A1077</f>
        <v>Sport Loisir Culture</v>
      </c>
      <c r="O1077" s="0" t="str">
        <f aca="false">B1077</f>
        <v>Culture</v>
      </c>
      <c r="P1077" s="0" t="str">
        <f aca="false">C1077</f>
        <v>Grand cinéma</v>
      </c>
      <c r="Q1077" s="0" t="str">
        <f aca="false">D1077</f>
        <v>Electrique direct</v>
      </c>
      <c r="R1077" s="0" t="str">
        <f aca="false">E1077</f>
        <v>Electricité</v>
      </c>
      <c r="S1077" s="0" t="str">
        <f aca="false">F1077</f>
        <v>0708180602</v>
      </c>
      <c r="T1077" s="0" t="str">
        <f aca="false">G1077</f>
        <v>1</v>
      </c>
      <c r="U1077" s="0" t="n">
        <f aca="false">L1077</f>
        <v>0.919999999999999</v>
      </c>
      <c r="V1077" s="0" t="n">
        <f aca="false">K1077</f>
        <v>3</v>
      </c>
      <c r="W1077" s="0" t="n">
        <f aca="false">J1077</f>
        <v>0</v>
      </c>
    </row>
    <row r="1078" customFormat="false" ht="12.8" hidden="false" customHeight="false" outlineLevel="0" collapsed="false">
      <c r="A1078" s="0" t="s">
        <v>78</v>
      </c>
      <c r="B1078" s="0" t="s">
        <v>1259</v>
      </c>
      <c r="C1078" s="0" t="s">
        <v>1260</v>
      </c>
      <c r="D1078" s="0" t="s">
        <v>36</v>
      </c>
      <c r="E1078" s="0" t="s">
        <v>30</v>
      </c>
      <c r="F1078" s="0" t="s">
        <v>1267</v>
      </c>
      <c r="G1078" s="0" t="s">
        <v>15</v>
      </c>
      <c r="H1078" s="0" t="n">
        <v>2.95662809302325</v>
      </c>
      <c r="I1078" s="0" t="n">
        <v>21.5670908823214</v>
      </c>
      <c r="J1078" s="0" t="n">
        <v>495</v>
      </c>
      <c r="K1078" s="0" t="n">
        <f aca="false">I1078*SUMIFS(syst_chauffage!$H$3:$H$27,syst_chauffage!$B$3:$B$27,D1078,syst_chauffage!$C$3:$C$27,E1078)</f>
        <v>13.3426555210527</v>
      </c>
      <c r="L1078" s="12" t="n">
        <f aca="false">H1078*SUMIFS(syst_chauffage!$K$3:$K$27,syst_chauffage!$B$3:$B$27,D1078,syst_chauffage!$C$3:$C$27,E1078)</f>
        <v>2.48413091717754</v>
      </c>
      <c r="N1078" s="0" t="str">
        <f aca="false">A1078</f>
        <v>Sport Loisir Culture</v>
      </c>
      <c r="O1078" s="0" t="str">
        <f aca="false">B1078</f>
        <v>Culture</v>
      </c>
      <c r="P1078" s="0" t="str">
        <f aca="false">C1078</f>
        <v>Grand cinéma</v>
      </c>
      <c r="Q1078" s="0" t="str">
        <f aca="false">D1078</f>
        <v>PAC</v>
      </c>
      <c r="R1078" s="0" t="str">
        <f aca="false">E1078</f>
        <v>Electricité</v>
      </c>
      <c r="S1078" s="0" t="str">
        <f aca="false">F1078</f>
        <v>0708180902</v>
      </c>
      <c r="T1078" s="0" t="str">
        <f aca="false">G1078</f>
        <v>1</v>
      </c>
      <c r="U1078" s="0" t="n">
        <f aca="false">L1078</f>
        <v>2.48413091717754</v>
      </c>
      <c r="V1078" s="0" t="n">
        <f aca="false">K1078</f>
        <v>13.3426555210527</v>
      </c>
      <c r="W1078" s="0" t="n">
        <f aca="false">J1078</f>
        <v>495</v>
      </c>
    </row>
    <row r="1079" customFormat="false" ht="12.8" hidden="false" customHeight="false" outlineLevel="0" collapsed="false">
      <c r="A1079" s="0" t="s">
        <v>78</v>
      </c>
      <c r="B1079" s="0" t="s">
        <v>1259</v>
      </c>
      <c r="C1079" s="0" t="s">
        <v>1260</v>
      </c>
      <c r="D1079" s="0" t="s">
        <v>42</v>
      </c>
      <c r="E1079" s="0" t="s">
        <v>30</v>
      </c>
      <c r="F1079" s="0" t="s">
        <v>1268</v>
      </c>
      <c r="G1079" s="0" t="s">
        <v>15</v>
      </c>
      <c r="H1079" s="0" t="n">
        <v>2.8152736744186</v>
      </c>
      <c r="I1079" s="0" t="n">
        <v>3.85922288148865</v>
      </c>
      <c r="J1079" s="0" t="n">
        <v>495</v>
      </c>
      <c r="K1079" s="0" t="n">
        <f aca="false">I1079*SUMIFS(syst_chauffage!$H$3:$H$27,syst_chauffage!$B$3:$B$27,D1079,syst_chauffage!$C$3:$C$27,E1079)</f>
        <v>3.48369053132102</v>
      </c>
      <c r="L1079" s="12" t="n">
        <f aca="false">H1079*SUMIFS(syst_chauffage!$K$3:$K$27,syst_chauffage!$B$3:$B$27,D1079,syst_chauffage!$C$3:$C$27,E1079)</f>
        <v>2.50992612734922</v>
      </c>
      <c r="N1079" s="0" t="str">
        <f aca="false">A1079</f>
        <v>Sport Loisir Culture</v>
      </c>
      <c r="O1079" s="0" t="str">
        <f aca="false">B1079</f>
        <v>Culture</v>
      </c>
      <c r="P1079" s="0" t="str">
        <f aca="false">C1079</f>
        <v>Grand cinéma</v>
      </c>
      <c r="Q1079" s="0" t="str">
        <f aca="false">D1079</f>
        <v>Rooftop</v>
      </c>
      <c r="R1079" s="0" t="str">
        <f aca="false">E1079</f>
        <v>Electricité</v>
      </c>
      <c r="S1079" s="0" t="str">
        <f aca="false">F1079</f>
        <v>0708181002</v>
      </c>
      <c r="T1079" s="0" t="str">
        <f aca="false">G1079</f>
        <v>1</v>
      </c>
      <c r="U1079" s="0" t="n">
        <f aca="false">L1079</f>
        <v>2.50992612734922</v>
      </c>
      <c r="V1079" s="0" t="n">
        <f aca="false">K1079</f>
        <v>3.48369053132102</v>
      </c>
      <c r="W1079" s="0" t="n">
        <f aca="false">J1079</f>
        <v>495</v>
      </c>
    </row>
    <row r="1080" customFormat="false" ht="12.8" hidden="false" customHeight="false" outlineLevel="0" collapsed="false">
      <c r="A1080" s="0" t="s">
        <v>78</v>
      </c>
      <c r="B1080" s="0" t="s">
        <v>1259</v>
      </c>
      <c r="C1080" s="0" t="s">
        <v>1260</v>
      </c>
      <c r="D1080" s="0" t="s">
        <v>51</v>
      </c>
      <c r="E1080" s="0" t="s">
        <v>57</v>
      </c>
      <c r="F1080" s="0" t="s">
        <v>1269</v>
      </c>
      <c r="G1080" s="0" t="s">
        <v>15</v>
      </c>
      <c r="H1080" s="0" t="n">
        <v>3.17705777726909</v>
      </c>
      <c r="I1080" s="0" t="n">
        <v>35.8590639182794</v>
      </c>
      <c r="J1080" s="0" t="n">
        <v>0</v>
      </c>
      <c r="K1080" s="0" t="n">
        <f aca="false">I1080*SUMIFS(syst_chauffage!$H$3:$H$27,syst_chauffage!$B$3:$B$27,D1080,syst_chauffage!$C$3:$C$27,E1080)</f>
        <v>75.9801158317008</v>
      </c>
      <c r="L1080" s="12" t="n">
        <f aca="false">H1080*SUMIFS(syst_chauffage!$K$3:$K$27,syst_chauffage!$B$3:$B$27,D1080,syst_chauffage!$C$3:$C$27,E1080)</f>
        <v>3.17705777726909</v>
      </c>
      <c r="N1080" s="0" t="str">
        <f aca="false">A1080</f>
        <v>Sport Loisir Culture</v>
      </c>
      <c r="O1080" s="0" t="str">
        <f aca="false">B1080</f>
        <v>Culture</v>
      </c>
      <c r="P1080" s="0" t="str">
        <f aca="false">C1080</f>
        <v>Grand cinéma</v>
      </c>
      <c r="Q1080" s="0" t="str">
        <f aca="false">D1080</f>
        <v>Autre système centralisé performant</v>
      </c>
      <c r="R1080" s="0" t="str">
        <f aca="false">E1080</f>
        <v>Autres</v>
      </c>
      <c r="S1080" s="0" t="str">
        <f aca="false">F1080</f>
        <v>0708182101</v>
      </c>
      <c r="T1080" s="0" t="str">
        <f aca="false">G1080</f>
        <v>1</v>
      </c>
      <c r="U1080" s="0" t="n">
        <f aca="false">L1080</f>
        <v>3.17705777726909</v>
      </c>
      <c r="V1080" s="0" t="n">
        <f aca="false">K1080</f>
        <v>75.9801158317008</v>
      </c>
      <c r="W1080" s="0" t="n">
        <f aca="false">J1080</f>
        <v>0</v>
      </c>
    </row>
    <row r="1081" customFormat="false" ht="12.8" hidden="false" customHeight="false" outlineLevel="0" collapsed="false">
      <c r="A1081" s="0" t="s">
        <v>78</v>
      </c>
      <c r="B1081" s="0" t="s">
        <v>1259</v>
      </c>
      <c r="C1081" s="0" t="s">
        <v>1260</v>
      </c>
      <c r="D1081" s="0" t="s">
        <v>51</v>
      </c>
      <c r="E1081" s="0" t="s">
        <v>58</v>
      </c>
      <c r="F1081" s="0" t="s">
        <v>1270</v>
      </c>
      <c r="G1081" s="0" t="s">
        <v>15</v>
      </c>
      <c r="H1081" s="0" t="n">
        <v>2.66490701053421</v>
      </c>
      <c r="I1081" s="0" t="n">
        <v>31.4532442756489</v>
      </c>
      <c r="J1081" s="0" t="n">
        <v>680</v>
      </c>
      <c r="K1081" s="0" t="n">
        <f aca="false">I1081*SUMIFS(syst_chauffage!$H$3:$H$27,syst_chauffage!$B$3:$B$27,D1081,syst_chauffage!$C$3:$C$27,E1081)</f>
        <v>67.121207776498</v>
      </c>
      <c r="L1081" s="12" t="n">
        <f aca="false">H1081*SUMIFS(syst_chauffage!$K$3:$K$27,syst_chauffage!$B$3:$B$27,D1081,syst_chauffage!$C$3:$C$27,E1081)</f>
        <v>2.66490701053421</v>
      </c>
      <c r="N1081" s="0" t="str">
        <f aca="false">A1081</f>
        <v>Sport Loisir Culture</v>
      </c>
      <c r="O1081" s="0" t="str">
        <f aca="false">B1081</f>
        <v>Culture</v>
      </c>
      <c r="P1081" s="0" t="str">
        <f aca="false">C1081</f>
        <v>Grand cinéma</v>
      </c>
      <c r="Q1081" s="0" t="str">
        <f aca="false">D1081</f>
        <v>Autre système centralisé performant</v>
      </c>
      <c r="R1081" s="0" t="str">
        <f aca="false">E1081</f>
        <v>Urbain</v>
      </c>
      <c r="S1081" s="0" t="str">
        <f aca="false">F1081</f>
        <v>0708182106</v>
      </c>
      <c r="T1081" s="0" t="str">
        <f aca="false">G1081</f>
        <v>1</v>
      </c>
      <c r="U1081" s="0" t="n">
        <f aca="false">L1081</f>
        <v>2.66490701053421</v>
      </c>
      <c r="V1081" s="0" t="n">
        <f aca="false">K1081</f>
        <v>67.121207776498</v>
      </c>
      <c r="W1081" s="0" t="n">
        <f aca="false">J1081</f>
        <v>680</v>
      </c>
    </row>
    <row r="1082" customFormat="false" ht="12.8" hidden="false" customHeight="false" outlineLevel="0" collapsed="false">
      <c r="A1082" s="0" t="s">
        <v>78</v>
      </c>
      <c r="B1082" s="0" t="s">
        <v>1259</v>
      </c>
      <c r="C1082" s="0" t="s">
        <v>1260</v>
      </c>
      <c r="D1082" s="0" t="s">
        <v>54</v>
      </c>
      <c r="E1082" s="0" t="s">
        <v>30</v>
      </c>
      <c r="F1082" s="0" t="s">
        <v>1271</v>
      </c>
      <c r="G1082" s="0" t="s">
        <v>15</v>
      </c>
      <c r="H1082" s="0" t="n">
        <v>1</v>
      </c>
      <c r="I1082" s="0" t="n">
        <v>12</v>
      </c>
      <c r="J1082" s="0" t="n">
        <v>0</v>
      </c>
      <c r="K1082" s="0" t="n">
        <f aca="false">I1082*SUMIFS(syst_chauffage!$H$3:$H$27,syst_chauffage!$B$3:$B$27,D1082,syst_chauffage!$C$3:$C$27,E1082)</f>
        <v>12</v>
      </c>
      <c r="L1082" s="12" t="n">
        <f aca="false">H1082*SUMIFS(syst_chauffage!$K$3:$K$27,syst_chauffage!$B$3:$B$27,D1082,syst_chauffage!$C$3:$C$27,E1082)</f>
        <v>1</v>
      </c>
      <c r="N1082" s="0" t="str">
        <f aca="false">A1082</f>
        <v>Sport Loisir Culture</v>
      </c>
      <c r="O1082" s="0" t="str">
        <f aca="false">B1082</f>
        <v>Culture</v>
      </c>
      <c r="P1082" s="0" t="str">
        <f aca="false">C1082</f>
        <v>Grand cinéma</v>
      </c>
      <c r="Q1082" s="0" t="str">
        <f aca="false">D1082</f>
        <v>Cassette rayonnante performant</v>
      </c>
      <c r="R1082" s="0" t="str">
        <f aca="false">E1082</f>
        <v>Electricité</v>
      </c>
      <c r="S1082" s="0" t="str">
        <f aca="false">F1082</f>
        <v>0708182202</v>
      </c>
      <c r="T1082" s="0" t="str">
        <f aca="false">G1082</f>
        <v>1</v>
      </c>
      <c r="U1082" s="0" t="n">
        <f aca="false">L1082</f>
        <v>1</v>
      </c>
      <c r="V1082" s="0" t="n">
        <f aca="false">K1082</f>
        <v>12</v>
      </c>
      <c r="W1082" s="0" t="n">
        <f aca="false">J1082</f>
        <v>0</v>
      </c>
    </row>
    <row r="1083" customFormat="false" ht="12.8" hidden="false" customHeight="false" outlineLevel="0" collapsed="false">
      <c r="A1083" s="0" t="s">
        <v>78</v>
      </c>
      <c r="B1083" s="0" t="s">
        <v>1259</v>
      </c>
      <c r="C1083" s="0" t="s">
        <v>1260</v>
      </c>
      <c r="D1083" s="0" t="s">
        <v>27</v>
      </c>
      <c r="E1083" s="0" t="s">
        <v>23</v>
      </c>
      <c r="F1083" s="0" t="s">
        <v>1272</v>
      </c>
      <c r="G1083" s="0" t="s">
        <v>15</v>
      </c>
      <c r="H1083" s="0" t="n">
        <v>0.757256696292313</v>
      </c>
      <c r="I1083" s="0" t="n">
        <v>14.2944633412635</v>
      </c>
      <c r="J1083" s="0" t="n">
        <v>441</v>
      </c>
      <c r="K1083" s="0" t="n">
        <f aca="false">I1083*SUMIFS(syst_chauffage!$H$3:$H$27,syst_chauffage!$B$3:$B$27,D1083,syst_chauffage!$C$3:$C$27,E1083)</f>
        <v>36.6567667120305</v>
      </c>
      <c r="L1083" s="12" t="n">
        <f aca="false">H1083*SUMIFS(syst_chauffage!$K$3:$K$27,syst_chauffage!$B$3:$B$27,D1083,syst_chauffage!$C$3:$C$27,E1083)</f>
        <v>0.757256696292313</v>
      </c>
      <c r="N1083" s="0" t="str">
        <f aca="false">A1083</f>
        <v>Sport Loisir Culture</v>
      </c>
      <c r="O1083" s="0" t="str">
        <f aca="false">B1083</f>
        <v>Culture</v>
      </c>
      <c r="P1083" s="0" t="str">
        <f aca="false">C1083</f>
        <v>Grand cinéma</v>
      </c>
      <c r="Q1083" s="0" t="str">
        <f aca="false">D1083</f>
        <v>Chaudière condensation fioul</v>
      </c>
      <c r="R1083" s="0" t="str">
        <f aca="false">E1083</f>
        <v>Fioul</v>
      </c>
      <c r="S1083" s="0" t="str">
        <f aca="false">F1083</f>
        <v>0708182303</v>
      </c>
      <c r="T1083" s="0" t="str">
        <f aca="false">G1083</f>
        <v>1</v>
      </c>
      <c r="U1083" s="0" t="n">
        <f aca="false">L1083</f>
        <v>0.757256696292313</v>
      </c>
      <c r="V1083" s="0" t="n">
        <f aca="false">K1083</f>
        <v>36.6567667120305</v>
      </c>
      <c r="W1083" s="0" t="n">
        <f aca="false">J1083</f>
        <v>441</v>
      </c>
    </row>
    <row r="1084" customFormat="false" ht="12.8" hidden="false" customHeight="false" outlineLevel="0" collapsed="false">
      <c r="A1084" s="0" t="s">
        <v>78</v>
      </c>
      <c r="B1084" s="0" t="s">
        <v>1259</v>
      </c>
      <c r="C1084" s="0" t="s">
        <v>1260</v>
      </c>
      <c r="D1084" s="0" t="s">
        <v>18</v>
      </c>
      <c r="E1084" s="0" t="s">
        <v>14</v>
      </c>
      <c r="F1084" s="0" t="s">
        <v>1273</v>
      </c>
      <c r="G1084" s="0" t="s">
        <v>15</v>
      </c>
      <c r="H1084" s="0" t="n">
        <v>0.981239301611903</v>
      </c>
      <c r="I1084" s="0" t="n">
        <v>10.3443826920532</v>
      </c>
      <c r="J1084" s="0" t="n">
        <v>441</v>
      </c>
      <c r="K1084" s="0" t="n">
        <f aca="false">I1084*SUMIFS(syst_chauffage!$H$3:$H$27,syst_chauffage!$B$3:$B$27,D1084,syst_chauffage!$C$3:$C$27,E1084)</f>
        <v>28.1877075789694</v>
      </c>
      <c r="L1084" s="12" t="n">
        <f aca="false">H1084*SUMIFS(syst_chauffage!$K$3:$K$27,syst_chauffage!$B$3:$B$27,D1084,syst_chauffage!$C$3:$C$27,E1084)</f>
        <v>0.953221868209498</v>
      </c>
      <c r="N1084" s="0" t="str">
        <f aca="false">A1084</f>
        <v>Sport Loisir Culture</v>
      </c>
      <c r="O1084" s="0" t="str">
        <f aca="false">B1084</f>
        <v>Culture</v>
      </c>
      <c r="P1084" s="0" t="str">
        <f aca="false">C1084</f>
        <v>Grand cinéma</v>
      </c>
      <c r="Q1084" s="0" t="str">
        <f aca="false">D1084</f>
        <v>Chaudière condensation gaz</v>
      </c>
      <c r="R1084" s="0" t="str">
        <f aca="false">E1084</f>
        <v>Gaz</v>
      </c>
      <c r="S1084" s="0" t="str">
        <f aca="false">F1084</f>
        <v>0708182404</v>
      </c>
      <c r="T1084" s="0" t="str">
        <f aca="false">G1084</f>
        <v>1</v>
      </c>
      <c r="U1084" s="0" t="n">
        <f aca="false">L1084</f>
        <v>0.953221868209498</v>
      </c>
      <c r="V1084" s="0" t="n">
        <f aca="false">K1084</f>
        <v>28.1877075789694</v>
      </c>
      <c r="W1084" s="0" t="n">
        <f aca="false">J1084</f>
        <v>441</v>
      </c>
    </row>
    <row r="1085" customFormat="false" ht="12.8" hidden="false" customHeight="false" outlineLevel="0" collapsed="false">
      <c r="A1085" s="0" t="s">
        <v>78</v>
      </c>
      <c r="B1085" s="0" t="s">
        <v>1259</v>
      </c>
      <c r="C1085" s="0" t="s">
        <v>1260</v>
      </c>
      <c r="D1085" s="0" t="s">
        <v>32</v>
      </c>
      <c r="E1085" s="0" t="s">
        <v>30</v>
      </c>
      <c r="F1085" s="0" t="s">
        <v>1274</v>
      </c>
      <c r="G1085" s="0" t="s">
        <v>15</v>
      </c>
      <c r="H1085" s="0" t="n">
        <v>1</v>
      </c>
      <c r="I1085" s="0" t="n">
        <v>12</v>
      </c>
      <c r="J1085" s="0" t="n">
        <v>0</v>
      </c>
      <c r="K1085" s="0" t="n">
        <f aca="false">I1085*SUMIFS(syst_chauffage!$H$3:$H$27,syst_chauffage!$B$3:$B$27,D1085,syst_chauffage!$C$3:$C$27,E1085)</f>
        <v>12</v>
      </c>
      <c r="L1085" s="12" t="n">
        <f aca="false">H1085*SUMIFS(syst_chauffage!$K$3:$K$27,syst_chauffage!$B$3:$B$27,D1085,syst_chauffage!$C$3:$C$27,E1085)</f>
        <v>1</v>
      </c>
      <c r="N1085" s="0" t="str">
        <f aca="false">A1085</f>
        <v>Sport Loisir Culture</v>
      </c>
      <c r="O1085" s="0" t="str">
        <f aca="false">B1085</f>
        <v>Culture</v>
      </c>
      <c r="P1085" s="0" t="str">
        <f aca="false">C1085</f>
        <v>Grand cinéma</v>
      </c>
      <c r="Q1085" s="0" t="str">
        <f aca="false">D1085</f>
        <v>Electrique direct performant</v>
      </c>
      <c r="R1085" s="0" t="str">
        <f aca="false">E1085</f>
        <v>Electricité</v>
      </c>
      <c r="S1085" s="0" t="str">
        <f aca="false">F1085</f>
        <v>0708182602</v>
      </c>
      <c r="T1085" s="0" t="str">
        <f aca="false">G1085</f>
        <v>1</v>
      </c>
      <c r="U1085" s="0" t="n">
        <f aca="false">L1085</f>
        <v>1</v>
      </c>
      <c r="V1085" s="0" t="n">
        <f aca="false">K1085</f>
        <v>12</v>
      </c>
      <c r="W1085" s="0" t="n">
        <f aca="false">J1085</f>
        <v>0</v>
      </c>
    </row>
    <row r="1086" customFormat="false" ht="12.8" hidden="false" customHeight="false" outlineLevel="0" collapsed="false">
      <c r="A1086" s="0" t="s">
        <v>78</v>
      </c>
      <c r="B1086" s="0" t="s">
        <v>1259</v>
      </c>
      <c r="C1086" s="0" t="s">
        <v>1260</v>
      </c>
      <c r="D1086" s="0" t="s">
        <v>38</v>
      </c>
      <c r="E1086" s="0" t="s">
        <v>30</v>
      </c>
      <c r="F1086" s="0" t="s">
        <v>1275</v>
      </c>
      <c r="G1086" s="0" t="s">
        <v>15</v>
      </c>
      <c r="H1086" s="0" t="n">
        <v>3.41149395348837</v>
      </c>
      <c r="I1086" s="0" t="n">
        <v>25.6751081932397</v>
      </c>
      <c r="J1086" s="0" t="n">
        <v>540</v>
      </c>
      <c r="K1086" s="0" t="n">
        <f aca="false">I1086*SUMIFS(syst_chauffage!$H$3:$H$27,syst_chauffage!$B$3:$B$27,D1086,syst_chauffage!$C$3:$C$27,E1086)</f>
        <v>25.9522402270853</v>
      </c>
      <c r="L1086" s="12" t="n">
        <f aca="false">H1086*SUMIFS(syst_chauffage!$K$3:$K$27,syst_chauffage!$B$3:$B$27,D1086,syst_chauffage!$C$3:$C$27,E1086)</f>
        <v>3.05197598099553</v>
      </c>
      <c r="N1086" s="0" t="str">
        <f aca="false">A1086</f>
        <v>Sport Loisir Culture</v>
      </c>
      <c r="O1086" s="0" t="str">
        <f aca="false">B1086</f>
        <v>Culture</v>
      </c>
      <c r="P1086" s="0" t="str">
        <f aca="false">C1086</f>
        <v>Grand cinéma</v>
      </c>
      <c r="Q1086" s="0" t="str">
        <f aca="false">D1086</f>
        <v>PAC performant</v>
      </c>
      <c r="R1086" s="0" t="str">
        <f aca="false">E1086</f>
        <v>Electricité</v>
      </c>
      <c r="S1086" s="0" t="str">
        <f aca="false">F1086</f>
        <v>0708182902</v>
      </c>
      <c r="T1086" s="0" t="str">
        <f aca="false">G1086</f>
        <v>1</v>
      </c>
      <c r="U1086" s="0" t="n">
        <f aca="false">L1086</f>
        <v>3.05197598099553</v>
      </c>
      <c r="V1086" s="0" t="n">
        <f aca="false">K1086</f>
        <v>25.9522402270853</v>
      </c>
      <c r="W1086" s="0" t="n">
        <f aca="false">J1086</f>
        <v>540</v>
      </c>
    </row>
    <row r="1087" customFormat="false" ht="12.8" hidden="false" customHeight="false" outlineLevel="0" collapsed="false">
      <c r="A1087" s="0" t="s">
        <v>78</v>
      </c>
      <c r="B1087" s="0" t="s">
        <v>1259</v>
      </c>
      <c r="C1087" s="0" t="s">
        <v>1260</v>
      </c>
      <c r="D1087" s="0" t="s">
        <v>46</v>
      </c>
      <c r="E1087" s="0" t="s">
        <v>30</v>
      </c>
      <c r="F1087" s="0" t="s">
        <v>1276</v>
      </c>
      <c r="G1087" s="0" t="s">
        <v>15</v>
      </c>
      <c r="H1087" s="0" t="n">
        <v>3.34187162790697</v>
      </c>
      <c r="I1087" s="0" t="n">
        <v>4.59431295415316</v>
      </c>
      <c r="J1087" s="0" t="n">
        <v>540</v>
      </c>
      <c r="K1087" s="0" t="n">
        <f aca="false">I1087*SUMIFS(syst_chauffage!$H$3:$H$27,syst_chauffage!$B$3:$B$27,D1087,syst_chauffage!$C$3:$C$27,E1087)</f>
        <v>7.97070792157027</v>
      </c>
      <c r="L1087" s="12" t="n">
        <f aca="false">H1087*SUMIFS(syst_chauffage!$K$3:$K$27,syst_chauffage!$B$3:$B$27,D1087,syst_chauffage!$C$3:$C$27,E1087)</f>
        <v>3.01273252281067</v>
      </c>
      <c r="N1087" s="0" t="str">
        <f aca="false">A1087</f>
        <v>Sport Loisir Culture</v>
      </c>
      <c r="O1087" s="0" t="str">
        <f aca="false">B1087</f>
        <v>Culture</v>
      </c>
      <c r="P1087" s="0" t="str">
        <f aca="false">C1087</f>
        <v>Grand cinéma</v>
      </c>
      <c r="Q1087" s="0" t="str">
        <f aca="false">D1087</f>
        <v>Rooftop performant</v>
      </c>
      <c r="R1087" s="0" t="str">
        <f aca="false">E1087</f>
        <v>Electricité</v>
      </c>
      <c r="S1087" s="0" t="str">
        <f aca="false">F1087</f>
        <v>0708183002</v>
      </c>
      <c r="T1087" s="0" t="str">
        <f aca="false">G1087</f>
        <v>1</v>
      </c>
      <c r="U1087" s="0" t="n">
        <f aca="false">L1087</f>
        <v>3.01273252281067</v>
      </c>
      <c r="V1087" s="0" t="n">
        <f aca="false">K1087</f>
        <v>7.97070792157027</v>
      </c>
      <c r="W1087" s="0" t="n">
        <f aca="false">J1087</f>
        <v>540</v>
      </c>
    </row>
    <row r="1088" customFormat="false" ht="12.8" hidden="false" customHeight="false" outlineLevel="0" collapsed="false">
      <c r="A1088" s="0" t="s">
        <v>78</v>
      </c>
      <c r="B1088" s="0" t="s">
        <v>1259</v>
      </c>
      <c r="C1088" s="0" t="s">
        <v>1277</v>
      </c>
      <c r="D1088" s="0" t="s">
        <v>19</v>
      </c>
      <c r="E1088" s="0" t="s">
        <v>57</v>
      </c>
      <c r="F1088" s="0" t="s">
        <v>1278</v>
      </c>
      <c r="G1088" s="0" t="s">
        <v>15</v>
      </c>
      <c r="H1088" s="0" t="n">
        <v>2.92407726523866</v>
      </c>
      <c r="I1088" s="0" t="n">
        <v>36.5956184096385</v>
      </c>
      <c r="J1088" s="0" t="n">
        <v>0</v>
      </c>
      <c r="K1088" s="0" t="n">
        <f aca="false">I1088*SUMIFS(syst_chauffage!$H$3:$H$27,syst_chauffage!$B$3:$B$27,D1088,syst_chauffage!$C$3:$C$27,E1088)</f>
        <v>50.9585449952531</v>
      </c>
      <c r="L1088" s="12" t="n">
        <f aca="false">H1088*SUMIFS(syst_chauffage!$K$3:$K$27,syst_chauffage!$B$3:$B$27,D1088,syst_chauffage!$C$3:$C$27,E1088)</f>
        <v>2.92407726523866</v>
      </c>
      <c r="N1088" s="0" t="str">
        <f aca="false">A1088</f>
        <v>Sport Loisir Culture</v>
      </c>
      <c r="O1088" s="0" t="str">
        <f aca="false">B1088</f>
        <v>Culture</v>
      </c>
      <c r="P1088" s="0" t="str">
        <f aca="false">C1088</f>
        <v>Grande salle de spectacle</v>
      </c>
      <c r="Q1088" s="0" t="str">
        <f aca="false">D1088</f>
        <v>Autre système centralisé</v>
      </c>
      <c r="R1088" s="0" t="str">
        <f aca="false">E1088</f>
        <v>Autres</v>
      </c>
      <c r="S1088" s="0" t="str">
        <f aca="false">F1088</f>
        <v>0708320101</v>
      </c>
      <c r="T1088" s="0" t="str">
        <f aca="false">G1088</f>
        <v>1</v>
      </c>
      <c r="U1088" s="0" t="n">
        <f aca="false">L1088</f>
        <v>2.92407726523866</v>
      </c>
      <c r="V1088" s="0" t="n">
        <f aca="false">K1088</f>
        <v>50.9585449952531</v>
      </c>
      <c r="W1088" s="0" t="n">
        <f aca="false">J1088</f>
        <v>0</v>
      </c>
    </row>
    <row r="1089" customFormat="false" ht="12.8" hidden="false" customHeight="false" outlineLevel="0" collapsed="false">
      <c r="A1089" s="0" t="s">
        <v>78</v>
      </c>
      <c r="B1089" s="0" t="s">
        <v>1259</v>
      </c>
      <c r="C1089" s="0" t="s">
        <v>1277</v>
      </c>
      <c r="D1089" s="0" t="s">
        <v>19</v>
      </c>
      <c r="E1089" s="0" t="s">
        <v>58</v>
      </c>
      <c r="F1089" s="0" t="s">
        <v>1279</v>
      </c>
      <c r="G1089" s="0" t="s">
        <v>15</v>
      </c>
      <c r="H1089" s="0" t="n">
        <v>2.25641242683049</v>
      </c>
      <c r="I1089" s="0" t="n">
        <v>27.9826314639788</v>
      </c>
      <c r="J1089" s="0" t="n">
        <v>680</v>
      </c>
      <c r="K1089" s="0" t="n">
        <f aca="false">I1089*SUMIFS(syst_chauffage!$H$3:$H$27,syst_chauffage!$B$3:$B$27,D1089,syst_chauffage!$C$3:$C$27,E1089)</f>
        <v>46.0300181576563</v>
      </c>
      <c r="L1089" s="12" t="n">
        <f aca="false">H1089*SUMIFS(syst_chauffage!$K$3:$K$27,syst_chauffage!$B$3:$B$27,D1089,syst_chauffage!$C$3:$C$27,E1089)</f>
        <v>2.25641242683049</v>
      </c>
      <c r="N1089" s="0" t="str">
        <f aca="false">A1089</f>
        <v>Sport Loisir Culture</v>
      </c>
      <c r="O1089" s="0" t="str">
        <f aca="false">B1089</f>
        <v>Culture</v>
      </c>
      <c r="P1089" s="0" t="str">
        <f aca="false">C1089</f>
        <v>Grande salle de spectacle</v>
      </c>
      <c r="Q1089" s="0" t="str">
        <f aca="false">D1089</f>
        <v>Autre système centralisé</v>
      </c>
      <c r="R1089" s="0" t="str">
        <f aca="false">E1089</f>
        <v>Urbain</v>
      </c>
      <c r="S1089" s="0" t="str">
        <f aca="false">F1089</f>
        <v>0708320106</v>
      </c>
      <c r="T1089" s="0" t="str">
        <f aca="false">G1089</f>
        <v>1</v>
      </c>
      <c r="U1089" s="0" t="n">
        <f aca="false">L1089</f>
        <v>2.25641242683049</v>
      </c>
      <c r="V1089" s="0" t="n">
        <f aca="false">K1089</f>
        <v>46.0300181576563</v>
      </c>
      <c r="W1089" s="0" t="n">
        <f aca="false">J1089</f>
        <v>680</v>
      </c>
    </row>
    <row r="1090" customFormat="false" ht="12.8" hidden="false" customHeight="false" outlineLevel="0" collapsed="false">
      <c r="A1090" s="0" t="s">
        <v>78</v>
      </c>
      <c r="B1090" s="0" t="s">
        <v>1259</v>
      </c>
      <c r="C1090" s="0" t="s">
        <v>1277</v>
      </c>
      <c r="D1090" s="0" t="s">
        <v>24</v>
      </c>
      <c r="E1090" s="0" t="s">
        <v>30</v>
      </c>
      <c r="F1090" s="0" t="s">
        <v>1280</v>
      </c>
      <c r="G1090" s="0" t="s">
        <v>15</v>
      </c>
      <c r="H1090" s="0" t="n">
        <v>0.84</v>
      </c>
      <c r="I1090" s="0" t="n">
        <v>10.4</v>
      </c>
      <c r="J1090" s="0" t="n">
        <v>0</v>
      </c>
      <c r="K1090" s="0" t="n">
        <f aca="false">I1090*SUMIFS(syst_chauffage!$H$3:$H$27,syst_chauffage!$B$3:$B$27,D1090,syst_chauffage!$C$3:$C$27,E1090)</f>
        <v>3</v>
      </c>
      <c r="L1090" s="12" t="n">
        <f aca="false">H1090*SUMIFS(syst_chauffage!$K$3:$K$27,syst_chauffage!$B$3:$B$27,D1090,syst_chauffage!$C$3:$C$27,E1090)</f>
        <v>0.84</v>
      </c>
      <c r="N1090" s="0" t="str">
        <f aca="false">A1090</f>
        <v>Sport Loisir Culture</v>
      </c>
      <c r="O1090" s="0" t="str">
        <f aca="false">B1090</f>
        <v>Culture</v>
      </c>
      <c r="P1090" s="0" t="str">
        <f aca="false">C1090</f>
        <v>Grande salle de spectacle</v>
      </c>
      <c r="Q1090" s="0" t="str">
        <f aca="false">D1090</f>
        <v>Cassette rayonnante</v>
      </c>
      <c r="R1090" s="0" t="str">
        <f aca="false">E1090</f>
        <v>Electricité</v>
      </c>
      <c r="S1090" s="0" t="str">
        <f aca="false">F1090</f>
        <v>0708320202</v>
      </c>
      <c r="T1090" s="0" t="str">
        <f aca="false">G1090</f>
        <v>1</v>
      </c>
      <c r="U1090" s="0" t="n">
        <f aca="false">L1090</f>
        <v>0.84</v>
      </c>
      <c r="V1090" s="0" t="n">
        <f aca="false">K1090</f>
        <v>3</v>
      </c>
      <c r="W1090" s="0" t="n">
        <f aca="false">J1090</f>
        <v>0</v>
      </c>
    </row>
    <row r="1091" customFormat="false" ht="12.8" hidden="false" customHeight="false" outlineLevel="0" collapsed="false">
      <c r="A1091" s="0" t="s">
        <v>78</v>
      </c>
      <c r="B1091" s="0" t="s">
        <v>1259</v>
      </c>
      <c r="C1091" s="0" t="s">
        <v>1277</v>
      </c>
      <c r="D1091" s="0" t="s">
        <v>22</v>
      </c>
      <c r="E1091" s="0" t="s">
        <v>23</v>
      </c>
      <c r="F1091" s="0" t="s">
        <v>1281</v>
      </c>
      <c r="G1091" s="0" t="s">
        <v>15</v>
      </c>
      <c r="H1091" s="0" t="n">
        <v>0.694728613689899</v>
      </c>
      <c r="I1091" s="0" t="n">
        <v>5.10541931964914</v>
      </c>
      <c r="J1091" s="0" t="n">
        <v>0</v>
      </c>
      <c r="K1091" s="0" t="n">
        <f aca="false">I1091*SUMIFS(syst_chauffage!$H$3:$H$27,syst_chauffage!$B$3:$B$27,D1091,syst_chauffage!$C$3:$C$27,E1091)</f>
        <v>8.99075833583044</v>
      </c>
      <c r="L1091" s="12" t="n">
        <f aca="false">H1091*SUMIFS(syst_chauffage!$K$3:$K$27,syst_chauffage!$B$3:$B$27,D1091,syst_chauffage!$C$3:$C$27,E1091)</f>
        <v>0.694728613689899</v>
      </c>
      <c r="N1091" s="0" t="str">
        <f aca="false">A1091</f>
        <v>Sport Loisir Culture</v>
      </c>
      <c r="O1091" s="0" t="str">
        <f aca="false">B1091</f>
        <v>Culture</v>
      </c>
      <c r="P1091" s="0" t="str">
        <f aca="false">C1091</f>
        <v>Grande salle de spectacle</v>
      </c>
      <c r="Q1091" s="0" t="str">
        <f aca="false">D1091</f>
        <v>Chaudière fioul</v>
      </c>
      <c r="R1091" s="0" t="str">
        <f aca="false">E1091</f>
        <v>Fioul</v>
      </c>
      <c r="S1091" s="0" t="str">
        <f aca="false">F1091</f>
        <v>0708320303</v>
      </c>
      <c r="T1091" s="0" t="str">
        <f aca="false">G1091</f>
        <v>1</v>
      </c>
      <c r="U1091" s="0" t="n">
        <f aca="false">L1091</f>
        <v>0.694728613689899</v>
      </c>
      <c r="V1091" s="0" t="n">
        <f aca="false">K1091</f>
        <v>8.99075833583044</v>
      </c>
      <c r="W1091" s="0" t="n">
        <f aca="false">J1091</f>
        <v>0</v>
      </c>
    </row>
    <row r="1092" customFormat="false" ht="12.8" hidden="false" customHeight="false" outlineLevel="0" collapsed="false">
      <c r="A1092" s="0" t="s">
        <v>78</v>
      </c>
      <c r="B1092" s="0" t="s">
        <v>1259</v>
      </c>
      <c r="C1092" s="0" t="s">
        <v>1277</v>
      </c>
      <c r="D1092" s="0" t="s">
        <v>13</v>
      </c>
      <c r="E1092" s="0" t="s">
        <v>14</v>
      </c>
      <c r="F1092" s="0" t="s">
        <v>1282</v>
      </c>
      <c r="G1092" s="0" t="s">
        <v>15</v>
      </c>
      <c r="H1092" s="0" t="n">
        <v>0.715089022788845</v>
      </c>
      <c r="I1092" s="0" t="n">
        <v>3.85040587633188</v>
      </c>
      <c r="J1092" s="0" t="n">
        <v>196</v>
      </c>
      <c r="K1092" s="0" t="n">
        <f aca="false">I1092*SUMIFS(syst_chauffage!$H$3:$H$27,syst_chauffage!$B$3:$B$27,D1092,syst_chauffage!$C$3:$C$27,E1092)</f>
        <v>7.77624789155988</v>
      </c>
      <c r="L1092" s="12" t="n">
        <f aca="false">H1092*SUMIFS(syst_chauffage!$K$3:$K$27,syst_chauffage!$B$3:$B$27,D1092,syst_chauffage!$C$3:$C$27,E1092)</f>
        <v>0.715089022788845</v>
      </c>
      <c r="N1092" s="0" t="str">
        <f aca="false">A1092</f>
        <v>Sport Loisir Culture</v>
      </c>
      <c r="O1092" s="0" t="str">
        <f aca="false">B1092</f>
        <v>Culture</v>
      </c>
      <c r="P1092" s="0" t="str">
        <f aca="false">C1092</f>
        <v>Grande salle de spectacle</v>
      </c>
      <c r="Q1092" s="0" t="str">
        <f aca="false">D1092</f>
        <v>Chaudière gaz</v>
      </c>
      <c r="R1092" s="0" t="str">
        <f aca="false">E1092</f>
        <v>Gaz</v>
      </c>
      <c r="S1092" s="0" t="str">
        <f aca="false">F1092</f>
        <v>0708320404</v>
      </c>
      <c r="T1092" s="0" t="str">
        <f aca="false">G1092</f>
        <v>1</v>
      </c>
      <c r="U1092" s="0" t="n">
        <f aca="false">L1092</f>
        <v>0.715089022788845</v>
      </c>
      <c r="V1092" s="0" t="n">
        <f aca="false">K1092</f>
        <v>7.77624789155988</v>
      </c>
      <c r="W1092" s="0" t="n">
        <f aca="false">J1092</f>
        <v>196</v>
      </c>
    </row>
    <row r="1093" customFormat="false" ht="12.8" hidden="false" customHeight="false" outlineLevel="0" collapsed="false">
      <c r="A1093" s="0" t="s">
        <v>78</v>
      </c>
      <c r="B1093" s="0" t="s">
        <v>1259</v>
      </c>
      <c r="C1093" s="0" t="s">
        <v>1277</v>
      </c>
      <c r="D1093" s="0" t="s">
        <v>29</v>
      </c>
      <c r="E1093" s="0" t="s">
        <v>30</v>
      </c>
      <c r="F1093" s="0" t="s">
        <v>1283</v>
      </c>
      <c r="G1093" s="0" t="s">
        <v>15</v>
      </c>
      <c r="H1093" s="0" t="n">
        <v>0.919999999999999</v>
      </c>
      <c r="I1093" s="0" t="n">
        <v>10.4</v>
      </c>
      <c r="J1093" s="0" t="n">
        <v>0</v>
      </c>
      <c r="K1093" s="0" t="n">
        <f aca="false">I1093*SUMIFS(syst_chauffage!$H$3:$H$27,syst_chauffage!$B$3:$B$27,D1093,syst_chauffage!$C$3:$C$27,E1093)</f>
        <v>3</v>
      </c>
      <c r="L1093" s="12" t="n">
        <f aca="false">H1093*SUMIFS(syst_chauffage!$K$3:$K$27,syst_chauffage!$B$3:$B$27,D1093,syst_chauffage!$C$3:$C$27,E1093)</f>
        <v>0.919999999999999</v>
      </c>
      <c r="N1093" s="0" t="str">
        <f aca="false">A1093</f>
        <v>Sport Loisir Culture</v>
      </c>
      <c r="O1093" s="0" t="str">
        <f aca="false">B1093</f>
        <v>Culture</v>
      </c>
      <c r="P1093" s="0" t="str">
        <f aca="false">C1093</f>
        <v>Grande salle de spectacle</v>
      </c>
      <c r="Q1093" s="0" t="str">
        <f aca="false">D1093</f>
        <v>Electrique direct</v>
      </c>
      <c r="R1093" s="0" t="str">
        <f aca="false">E1093</f>
        <v>Electricité</v>
      </c>
      <c r="S1093" s="0" t="str">
        <f aca="false">F1093</f>
        <v>0708320602</v>
      </c>
      <c r="T1093" s="0" t="str">
        <f aca="false">G1093</f>
        <v>1</v>
      </c>
      <c r="U1093" s="0" t="n">
        <f aca="false">L1093</f>
        <v>0.919999999999999</v>
      </c>
      <c r="V1093" s="0" t="n">
        <f aca="false">K1093</f>
        <v>3</v>
      </c>
      <c r="W1093" s="0" t="n">
        <f aca="false">J1093</f>
        <v>0</v>
      </c>
    </row>
    <row r="1094" customFormat="false" ht="12.8" hidden="false" customHeight="false" outlineLevel="0" collapsed="false">
      <c r="A1094" s="0" t="s">
        <v>78</v>
      </c>
      <c r="B1094" s="0" t="s">
        <v>1259</v>
      </c>
      <c r="C1094" s="0" t="s">
        <v>1277</v>
      </c>
      <c r="D1094" s="0" t="s">
        <v>36</v>
      </c>
      <c r="E1094" s="0" t="s">
        <v>30</v>
      </c>
      <c r="F1094" s="0" t="s">
        <v>1284</v>
      </c>
      <c r="G1094" s="0" t="s">
        <v>15</v>
      </c>
      <c r="H1094" s="0" t="n">
        <v>2.91360837209302</v>
      </c>
      <c r="I1094" s="0" t="n">
        <v>27.202598003166</v>
      </c>
      <c r="J1094" s="0" t="n">
        <v>495</v>
      </c>
      <c r="K1094" s="0" t="n">
        <f aca="false">I1094*SUMIFS(syst_chauffage!$H$3:$H$27,syst_chauffage!$B$3:$B$27,D1094,syst_chauffage!$C$3:$C$27,E1094)</f>
        <v>16.82910766289</v>
      </c>
      <c r="L1094" s="12" t="n">
        <f aca="false">H1094*SUMIFS(syst_chauffage!$K$3:$K$27,syst_chauffage!$B$3:$B$27,D1094,syst_chauffage!$C$3:$C$27,E1094)</f>
        <v>2.44798615515512</v>
      </c>
      <c r="N1094" s="0" t="str">
        <f aca="false">A1094</f>
        <v>Sport Loisir Culture</v>
      </c>
      <c r="O1094" s="0" t="str">
        <f aca="false">B1094</f>
        <v>Culture</v>
      </c>
      <c r="P1094" s="0" t="str">
        <f aca="false">C1094</f>
        <v>Grande salle de spectacle</v>
      </c>
      <c r="Q1094" s="0" t="str">
        <f aca="false">D1094</f>
        <v>PAC</v>
      </c>
      <c r="R1094" s="0" t="str">
        <f aca="false">E1094</f>
        <v>Electricité</v>
      </c>
      <c r="S1094" s="0" t="str">
        <f aca="false">F1094</f>
        <v>0708320902</v>
      </c>
      <c r="T1094" s="0" t="str">
        <f aca="false">G1094</f>
        <v>1</v>
      </c>
      <c r="U1094" s="0" t="n">
        <f aca="false">L1094</f>
        <v>2.44798615515512</v>
      </c>
      <c r="V1094" s="0" t="n">
        <f aca="false">K1094</f>
        <v>16.82910766289</v>
      </c>
      <c r="W1094" s="0" t="n">
        <f aca="false">J1094</f>
        <v>495</v>
      </c>
    </row>
    <row r="1095" customFormat="false" ht="12.8" hidden="false" customHeight="false" outlineLevel="0" collapsed="false">
      <c r="A1095" s="0" t="s">
        <v>78</v>
      </c>
      <c r="B1095" s="0" t="s">
        <v>1259</v>
      </c>
      <c r="C1095" s="0" t="s">
        <v>1277</v>
      </c>
      <c r="D1095" s="0" t="s">
        <v>42</v>
      </c>
      <c r="E1095" s="0" t="s">
        <v>30</v>
      </c>
      <c r="F1095" s="0" t="s">
        <v>1285</v>
      </c>
      <c r="G1095" s="0" t="s">
        <v>15</v>
      </c>
      <c r="H1095" s="0" t="n">
        <v>2.77431069767441</v>
      </c>
      <c r="I1095" s="0" t="n">
        <v>3.74530390519355</v>
      </c>
      <c r="J1095" s="0" t="n">
        <v>495</v>
      </c>
      <c r="K1095" s="0" t="n">
        <f aca="false">I1095*SUMIFS(syst_chauffage!$H$3:$H$27,syst_chauffage!$B$3:$B$27,D1095,syst_chauffage!$C$3:$C$27,E1095)</f>
        <v>3.38085675590975</v>
      </c>
      <c r="L1095" s="12" t="n">
        <f aca="false">H1095*SUMIFS(syst_chauffage!$K$3:$K$27,syst_chauffage!$B$3:$B$27,D1095,syst_chauffage!$C$3:$C$27,E1095)</f>
        <v>2.47340603819466</v>
      </c>
      <c r="N1095" s="0" t="str">
        <f aca="false">A1095</f>
        <v>Sport Loisir Culture</v>
      </c>
      <c r="O1095" s="0" t="str">
        <f aca="false">B1095</f>
        <v>Culture</v>
      </c>
      <c r="P1095" s="0" t="str">
        <f aca="false">C1095</f>
        <v>Grande salle de spectacle</v>
      </c>
      <c r="Q1095" s="0" t="str">
        <f aca="false">D1095</f>
        <v>Rooftop</v>
      </c>
      <c r="R1095" s="0" t="str">
        <f aca="false">E1095</f>
        <v>Electricité</v>
      </c>
      <c r="S1095" s="0" t="str">
        <f aca="false">F1095</f>
        <v>0708321002</v>
      </c>
      <c r="T1095" s="0" t="str">
        <f aca="false">G1095</f>
        <v>1</v>
      </c>
      <c r="U1095" s="0" t="n">
        <f aca="false">L1095</f>
        <v>2.47340603819466</v>
      </c>
      <c r="V1095" s="0" t="n">
        <f aca="false">K1095</f>
        <v>3.38085675590975</v>
      </c>
      <c r="W1095" s="0" t="n">
        <f aca="false">J1095</f>
        <v>495</v>
      </c>
    </row>
    <row r="1096" customFormat="false" ht="12.8" hidden="false" customHeight="false" outlineLevel="0" collapsed="false">
      <c r="A1096" s="0" t="s">
        <v>78</v>
      </c>
      <c r="B1096" s="0" t="s">
        <v>1259</v>
      </c>
      <c r="C1096" s="0" t="s">
        <v>1277</v>
      </c>
      <c r="D1096" s="0" t="s">
        <v>51</v>
      </c>
      <c r="E1096" s="0" t="s">
        <v>57</v>
      </c>
      <c r="F1096" s="0" t="s">
        <v>1286</v>
      </c>
      <c r="G1096" s="0" t="s">
        <v>15</v>
      </c>
      <c r="H1096" s="0" t="n">
        <v>3.55058718833836</v>
      </c>
      <c r="I1096" s="0" t="n">
        <v>43.5662123924268</v>
      </c>
      <c r="J1096" s="0" t="n">
        <v>0</v>
      </c>
      <c r="K1096" s="0" t="n">
        <f aca="false">I1096*SUMIFS(syst_chauffage!$H$3:$H$27,syst_chauffage!$B$3:$B$27,D1096,syst_chauffage!$C$3:$C$27,E1096)</f>
        <v>92.3104370897336</v>
      </c>
      <c r="L1096" s="12" t="n">
        <f aca="false">H1096*SUMIFS(syst_chauffage!$K$3:$K$27,syst_chauffage!$B$3:$B$27,D1096,syst_chauffage!$C$3:$C$27,E1096)</f>
        <v>3.55058718833836</v>
      </c>
      <c r="N1096" s="0" t="str">
        <f aca="false">A1096</f>
        <v>Sport Loisir Culture</v>
      </c>
      <c r="O1096" s="0" t="str">
        <f aca="false">B1096</f>
        <v>Culture</v>
      </c>
      <c r="P1096" s="0" t="str">
        <f aca="false">C1096</f>
        <v>Grande salle de spectacle</v>
      </c>
      <c r="Q1096" s="0" t="str">
        <f aca="false">D1096</f>
        <v>Autre système centralisé performant</v>
      </c>
      <c r="R1096" s="0" t="str">
        <f aca="false">E1096</f>
        <v>Autres</v>
      </c>
      <c r="S1096" s="0" t="str">
        <f aca="false">F1096</f>
        <v>0708322101</v>
      </c>
      <c r="T1096" s="0" t="str">
        <f aca="false">G1096</f>
        <v>1</v>
      </c>
      <c r="U1096" s="0" t="n">
        <f aca="false">L1096</f>
        <v>3.55058718833836</v>
      </c>
      <c r="V1096" s="0" t="n">
        <f aca="false">K1096</f>
        <v>92.3104370897336</v>
      </c>
      <c r="W1096" s="0" t="n">
        <f aca="false">J1096</f>
        <v>0</v>
      </c>
    </row>
    <row r="1097" customFormat="false" ht="12.8" hidden="false" customHeight="false" outlineLevel="0" collapsed="false">
      <c r="A1097" s="0" t="s">
        <v>78</v>
      </c>
      <c r="B1097" s="0" t="s">
        <v>1259</v>
      </c>
      <c r="C1097" s="0" t="s">
        <v>1277</v>
      </c>
      <c r="D1097" s="0" t="s">
        <v>51</v>
      </c>
      <c r="E1097" s="0" t="s">
        <v>58</v>
      </c>
      <c r="F1097" s="0" t="s">
        <v>1287</v>
      </c>
      <c r="G1097" s="0" t="s">
        <v>15</v>
      </c>
      <c r="H1097" s="0" t="n">
        <v>2.74413334388332</v>
      </c>
      <c r="I1097" s="0" t="n">
        <v>33.3126565047367</v>
      </c>
      <c r="J1097" s="0" t="n">
        <v>680</v>
      </c>
      <c r="K1097" s="0" t="n">
        <f aca="false">I1097*SUMIFS(syst_chauffage!$H$3:$H$27,syst_chauffage!$B$3:$B$27,D1097,syst_chauffage!$C$3:$C$27,E1097)</f>
        <v>71.0891925566051</v>
      </c>
      <c r="L1097" s="12" t="n">
        <f aca="false">H1097*SUMIFS(syst_chauffage!$K$3:$K$27,syst_chauffage!$B$3:$B$27,D1097,syst_chauffage!$C$3:$C$27,E1097)</f>
        <v>2.74413334388332</v>
      </c>
      <c r="N1097" s="0" t="str">
        <f aca="false">A1097</f>
        <v>Sport Loisir Culture</v>
      </c>
      <c r="O1097" s="0" t="str">
        <f aca="false">B1097</f>
        <v>Culture</v>
      </c>
      <c r="P1097" s="0" t="str">
        <f aca="false">C1097</f>
        <v>Grande salle de spectacle</v>
      </c>
      <c r="Q1097" s="0" t="str">
        <f aca="false">D1097</f>
        <v>Autre système centralisé performant</v>
      </c>
      <c r="R1097" s="0" t="str">
        <f aca="false">E1097</f>
        <v>Urbain</v>
      </c>
      <c r="S1097" s="0" t="str">
        <f aca="false">F1097</f>
        <v>0708322106</v>
      </c>
      <c r="T1097" s="0" t="str">
        <f aca="false">G1097</f>
        <v>1</v>
      </c>
      <c r="U1097" s="0" t="n">
        <f aca="false">L1097</f>
        <v>2.74413334388332</v>
      </c>
      <c r="V1097" s="0" t="n">
        <f aca="false">K1097</f>
        <v>71.0891925566051</v>
      </c>
      <c r="W1097" s="0" t="n">
        <f aca="false">J1097</f>
        <v>680</v>
      </c>
    </row>
    <row r="1098" customFormat="false" ht="12.8" hidden="false" customHeight="false" outlineLevel="0" collapsed="false">
      <c r="A1098" s="0" t="s">
        <v>78</v>
      </c>
      <c r="B1098" s="0" t="s">
        <v>1259</v>
      </c>
      <c r="C1098" s="0" t="s">
        <v>1277</v>
      </c>
      <c r="D1098" s="0" t="s">
        <v>54</v>
      </c>
      <c r="E1098" s="0" t="s">
        <v>30</v>
      </c>
      <c r="F1098" s="0" t="s">
        <v>1288</v>
      </c>
      <c r="G1098" s="0" t="s">
        <v>15</v>
      </c>
      <c r="H1098" s="0" t="n">
        <v>1</v>
      </c>
      <c r="I1098" s="0" t="n">
        <v>12</v>
      </c>
      <c r="J1098" s="0" t="n">
        <v>0</v>
      </c>
      <c r="K1098" s="0" t="n">
        <f aca="false">I1098*SUMIFS(syst_chauffage!$H$3:$H$27,syst_chauffage!$B$3:$B$27,D1098,syst_chauffage!$C$3:$C$27,E1098)</f>
        <v>12</v>
      </c>
      <c r="L1098" s="12" t="n">
        <f aca="false">H1098*SUMIFS(syst_chauffage!$K$3:$K$27,syst_chauffage!$B$3:$B$27,D1098,syst_chauffage!$C$3:$C$27,E1098)</f>
        <v>1</v>
      </c>
      <c r="N1098" s="0" t="str">
        <f aca="false">A1098</f>
        <v>Sport Loisir Culture</v>
      </c>
      <c r="O1098" s="0" t="str">
        <f aca="false">B1098</f>
        <v>Culture</v>
      </c>
      <c r="P1098" s="0" t="str">
        <f aca="false">C1098</f>
        <v>Grande salle de spectacle</v>
      </c>
      <c r="Q1098" s="0" t="str">
        <f aca="false">D1098</f>
        <v>Cassette rayonnante performant</v>
      </c>
      <c r="R1098" s="0" t="str">
        <f aca="false">E1098</f>
        <v>Electricité</v>
      </c>
      <c r="S1098" s="0" t="str">
        <f aca="false">F1098</f>
        <v>0708322202</v>
      </c>
      <c r="T1098" s="0" t="str">
        <f aca="false">G1098</f>
        <v>1</v>
      </c>
      <c r="U1098" s="0" t="n">
        <f aca="false">L1098</f>
        <v>1</v>
      </c>
      <c r="V1098" s="0" t="n">
        <f aca="false">K1098</f>
        <v>12</v>
      </c>
      <c r="W1098" s="0" t="n">
        <f aca="false">J1098</f>
        <v>0</v>
      </c>
    </row>
    <row r="1099" customFormat="false" ht="12.8" hidden="false" customHeight="false" outlineLevel="0" collapsed="false">
      <c r="A1099" s="0" t="s">
        <v>78</v>
      </c>
      <c r="B1099" s="0" t="s">
        <v>1259</v>
      </c>
      <c r="C1099" s="0" t="s">
        <v>1277</v>
      </c>
      <c r="D1099" s="0" t="s">
        <v>27</v>
      </c>
      <c r="E1099" s="0" t="s">
        <v>23</v>
      </c>
      <c r="F1099" s="0" t="s">
        <v>1289</v>
      </c>
      <c r="G1099" s="0" t="s">
        <v>15</v>
      </c>
      <c r="H1099" s="0" t="n">
        <v>0.757182985212167</v>
      </c>
      <c r="I1099" s="0" t="n">
        <v>6.07788014243945</v>
      </c>
      <c r="J1099" s="0" t="n">
        <v>441</v>
      </c>
      <c r="K1099" s="0" t="n">
        <f aca="false">I1099*SUMIFS(syst_chauffage!$H$3:$H$27,syst_chauffage!$B$3:$B$27,D1099,syst_chauffage!$C$3:$C$27,E1099)</f>
        <v>15.5861349367309</v>
      </c>
      <c r="L1099" s="12" t="n">
        <f aca="false">H1099*SUMIFS(syst_chauffage!$K$3:$K$27,syst_chauffage!$B$3:$B$27,D1099,syst_chauffage!$C$3:$C$27,E1099)</f>
        <v>0.757182985212167</v>
      </c>
      <c r="N1099" s="0" t="str">
        <f aca="false">A1099</f>
        <v>Sport Loisir Culture</v>
      </c>
      <c r="O1099" s="0" t="str">
        <f aca="false">B1099</f>
        <v>Culture</v>
      </c>
      <c r="P1099" s="0" t="str">
        <f aca="false">C1099</f>
        <v>Grande salle de spectacle</v>
      </c>
      <c r="Q1099" s="0" t="str">
        <f aca="false">D1099</f>
        <v>Chaudière condensation fioul</v>
      </c>
      <c r="R1099" s="0" t="str">
        <f aca="false">E1099</f>
        <v>Fioul</v>
      </c>
      <c r="S1099" s="0" t="str">
        <f aca="false">F1099</f>
        <v>0708322303</v>
      </c>
      <c r="T1099" s="0" t="str">
        <f aca="false">G1099</f>
        <v>1</v>
      </c>
      <c r="U1099" s="0" t="n">
        <f aca="false">L1099</f>
        <v>0.757182985212167</v>
      </c>
      <c r="V1099" s="0" t="n">
        <f aca="false">K1099</f>
        <v>15.5861349367309</v>
      </c>
      <c r="W1099" s="0" t="n">
        <f aca="false">J1099</f>
        <v>441</v>
      </c>
    </row>
    <row r="1100" customFormat="false" ht="12.8" hidden="false" customHeight="false" outlineLevel="0" collapsed="false">
      <c r="A1100" s="0" t="s">
        <v>78</v>
      </c>
      <c r="B1100" s="0" t="s">
        <v>1259</v>
      </c>
      <c r="C1100" s="0" t="s">
        <v>1277</v>
      </c>
      <c r="D1100" s="0" t="s">
        <v>18</v>
      </c>
      <c r="E1100" s="0" t="s">
        <v>14</v>
      </c>
      <c r="F1100" s="0" t="s">
        <v>1290</v>
      </c>
      <c r="G1100" s="0" t="s">
        <v>15</v>
      </c>
      <c r="H1100" s="0" t="n">
        <v>0.978031098188251</v>
      </c>
      <c r="I1100" s="0" t="n">
        <v>4.58381651944271</v>
      </c>
      <c r="J1100" s="0" t="n">
        <v>441</v>
      </c>
      <c r="K1100" s="0" t="n">
        <f aca="false">I1100*SUMIFS(syst_chauffage!$H$3:$H$27,syst_chauffage!$B$3:$B$27,D1100,syst_chauffage!$C$3:$C$27,E1100)</f>
        <v>12.4905742074837</v>
      </c>
      <c r="L1100" s="12" t="n">
        <f aca="false">H1100*SUMIFS(syst_chauffage!$K$3:$K$27,syst_chauffage!$B$3:$B$27,D1100,syst_chauffage!$C$3:$C$27,E1100)</f>
        <v>0.950105268970081</v>
      </c>
      <c r="N1100" s="0" t="str">
        <f aca="false">A1100</f>
        <v>Sport Loisir Culture</v>
      </c>
      <c r="O1100" s="0" t="str">
        <f aca="false">B1100</f>
        <v>Culture</v>
      </c>
      <c r="P1100" s="0" t="str">
        <f aca="false">C1100</f>
        <v>Grande salle de spectacle</v>
      </c>
      <c r="Q1100" s="0" t="str">
        <f aca="false">D1100</f>
        <v>Chaudière condensation gaz</v>
      </c>
      <c r="R1100" s="0" t="str">
        <f aca="false">E1100</f>
        <v>Gaz</v>
      </c>
      <c r="S1100" s="0" t="str">
        <f aca="false">F1100</f>
        <v>0708322404</v>
      </c>
      <c r="T1100" s="0" t="str">
        <f aca="false">G1100</f>
        <v>1</v>
      </c>
      <c r="U1100" s="0" t="n">
        <f aca="false">L1100</f>
        <v>0.950105268970081</v>
      </c>
      <c r="V1100" s="0" t="n">
        <f aca="false">K1100</f>
        <v>12.4905742074837</v>
      </c>
      <c r="W1100" s="0" t="n">
        <f aca="false">J1100</f>
        <v>441</v>
      </c>
    </row>
    <row r="1101" customFormat="false" ht="12.8" hidden="false" customHeight="false" outlineLevel="0" collapsed="false">
      <c r="A1101" s="0" t="s">
        <v>78</v>
      </c>
      <c r="B1101" s="0" t="s">
        <v>1259</v>
      </c>
      <c r="C1101" s="0" t="s">
        <v>1277</v>
      </c>
      <c r="D1101" s="0" t="s">
        <v>32</v>
      </c>
      <c r="E1101" s="0" t="s">
        <v>30</v>
      </c>
      <c r="F1101" s="0" t="s">
        <v>1291</v>
      </c>
      <c r="G1101" s="0" t="s">
        <v>15</v>
      </c>
      <c r="H1101" s="0" t="n">
        <v>1</v>
      </c>
      <c r="I1101" s="0" t="n">
        <v>12</v>
      </c>
      <c r="J1101" s="0" t="n">
        <v>0</v>
      </c>
      <c r="K1101" s="0" t="n">
        <f aca="false">I1101*SUMIFS(syst_chauffage!$H$3:$H$27,syst_chauffage!$B$3:$B$27,D1101,syst_chauffage!$C$3:$C$27,E1101)</f>
        <v>12</v>
      </c>
      <c r="L1101" s="12" t="n">
        <f aca="false">H1101*SUMIFS(syst_chauffage!$K$3:$K$27,syst_chauffage!$B$3:$B$27,D1101,syst_chauffage!$C$3:$C$27,E1101)</f>
        <v>1</v>
      </c>
      <c r="N1101" s="0" t="str">
        <f aca="false">A1101</f>
        <v>Sport Loisir Culture</v>
      </c>
      <c r="O1101" s="0" t="str">
        <f aca="false">B1101</f>
        <v>Culture</v>
      </c>
      <c r="P1101" s="0" t="str">
        <f aca="false">C1101</f>
        <v>Grande salle de spectacle</v>
      </c>
      <c r="Q1101" s="0" t="str">
        <f aca="false">D1101</f>
        <v>Electrique direct performant</v>
      </c>
      <c r="R1101" s="0" t="str">
        <f aca="false">E1101</f>
        <v>Electricité</v>
      </c>
      <c r="S1101" s="0" t="str">
        <f aca="false">F1101</f>
        <v>0708322602</v>
      </c>
      <c r="T1101" s="0" t="str">
        <f aca="false">G1101</f>
        <v>1</v>
      </c>
      <c r="U1101" s="0" t="n">
        <f aca="false">L1101</f>
        <v>1</v>
      </c>
      <c r="V1101" s="0" t="n">
        <f aca="false">K1101</f>
        <v>12</v>
      </c>
      <c r="W1101" s="0" t="n">
        <f aca="false">J1101</f>
        <v>0</v>
      </c>
    </row>
    <row r="1102" customFormat="false" ht="12.8" hidden="false" customHeight="false" outlineLevel="0" collapsed="false">
      <c r="A1102" s="0" t="s">
        <v>78</v>
      </c>
      <c r="B1102" s="0" t="s">
        <v>1259</v>
      </c>
      <c r="C1102" s="0" t="s">
        <v>1277</v>
      </c>
      <c r="D1102" s="0" t="s">
        <v>38</v>
      </c>
      <c r="E1102" s="0" t="s">
        <v>30</v>
      </c>
      <c r="F1102" s="0" t="s">
        <v>1292</v>
      </c>
      <c r="G1102" s="0" t="s">
        <v>15</v>
      </c>
      <c r="H1102" s="0" t="n">
        <v>3.36185581395348</v>
      </c>
      <c r="I1102" s="0" t="n">
        <v>32.3840452418642</v>
      </c>
      <c r="J1102" s="0" t="n">
        <v>540</v>
      </c>
      <c r="K1102" s="0" t="n">
        <f aca="false">I1102*SUMIFS(syst_chauffage!$H$3:$H$27,syst_chauffage!$B$3:$B$27,D1102,syst_chauffage!$C$3:$C$27,E1102)</f>
        <v>32.7335922137593</v>
      </c>
      <c r="L1102" s="12" t="n">
        <f aca="false">H1102*SUMIFS(syst_chauffage!$K$3:$K$27,syst_chauffage!$B$3:$B$27,D1102,syst_chauffage!$C$3:$C$27,E1102)</f>
        <v>3.00756892307098</v>
      </c>
      <c r="N1102" s="0" t="str">
        <f aca="false">A1102</f>
        <v>Sport Loisir Culture</v>
      </c>
      <c r="O1102" s="0" t="str">
        <f aca="false">B1102</f>
        <v>Culture</v>
      </c>
      <c r="P1102" s="0" t="str">
        <f aca="false">C1102</f>
        <v>Grande salle de spectacle</v>
      </c>
      <c r="Q1102" s="0" t="str">
        <f aca="false">D1102</f>
        <v>PAC performant</v>
      </c>
      <c r="R1102" s="0" t="str">
        <f aca="false">E1102</f>
        <v>Electricité</v>
      </c>
      <c r="S1102" s="0" t="str">
        <f aca="false">F1102</f>
        <v>0708322902</v>
      </c>
      <c r="T1102" s="0" t="str">
        <f aca="false">G1102</f>
        <v>1</v>
      </c>
      <c r="U1102" s="0" t="n">
        <f aca="false">L1102</f>
        <v>3.00756892307098</v>
      </c>
      <c r="V1102" s="0" t="n">
        <f aca="false">K1102</f>
        <v>32.7335922137593</v>
      </c>
      <c r="W1102" s="0" t="n">
        <f aca="false">J1102</f>
        <v>540</v>
      </c>
    </row>
    <row r="1103" customFormat="false" ht="12.8" hidden="false" customHeight="false" outlineLevel="0" collapsed="false">
      <c r="A1103" s="0" t="s">
        <v>78</v>
      </c>
      <c r="B1103" s="0" t="s">
        <v>1259</v>
      </c>
      <c r="C1103" s="0" t="s">
        <v>1277</v>
      </c>
      <c r="D1103" s="0" t="s">
        <v>46</v>
      </c>
      <c r="E1103" s="0" t="s">
        <v>30</v>
      </c>
      <c r="F1103" s="0" t="s">
        <v>1293</v>
      </c>
      <c r="G1103" s="0" t="s">
        <v>15</v>
      </c>
      <c r="H1103" s="0" t="n">
        <v>3.2932465116279</v>
      </c>
      <c r="I1103" s="0" t="n">
        <v>4.45869512523041</v>
      </c>
      <c r="J1103" s="0" t="n">
        <v>540</v>
      </c>
      <c r="K1103" s="0" t="n">
        <f aca="false">I1103*SUMIFS(syst_chauffage!$H$3:$H$27,syst_chauffage!$B$3:$B$27,D1103,syst_chauffage!$C$3:$C$27,E1103)</f>
        <v>7.73542353539811</v>
      </c>
      <c r="L1103" s="12" t="n">
        <f aca="false">H1103*SUMIFS(syst_chauffage!$K$3:$K$27,syst_chauffage!$B$3:$B$27,D1103,syst_chauffage!$C$3:$C$27,E1103)</f>
        <v>2.96889646758459</v>
      </c>
      <c r="N1103" s="0" t="str">
        <f aca="false">A1103</f>
        <v>Sport Loisir Culture</v>
      </c>
      <c r="O1103" s="0" t="str">
        <f aca="false">B1103</f>
        <v>Culture</v>
      </c>
      <c r="P1103" s="0" t="str">
        <f aca="false">C1103</f>
        <v>Grande salle de spectacle</v>
      </c>
      <c r="Q1103" s="0" t="str">
        <f aca="false">D1103</f>
        <v>Rooftop performant</v>
      </c>
      <c r="R1103" s="0" t="str">
        <f aca="false">E1103</f>
        <v>Electricité</v>
      </c>
      <c r="S1103" s="0" t="str">
        <f aca="false">F1103</f>
        <v>0708323002</v>
      </c>
      <c r="T1103" s="0" t="str">
        <f aca="false">G1103</f>
        <v>1</v>
      </c>
      <c r="U1103" s="0" t="n">
        <f aca="false">L1103</f>
        <v>2.96889646758459</v>
      </c>
      <c r="V1103" s="0" t="n">
        <f aca="false">K1103</f>
        <v>7.73542353539811</v>
      </c>
      <c r="W1103" s="0" t="n">
        <f aca="false">J1103</f>
        <v>540</v>
      </c>
    </row>
    <row r="1104" customFormat="false" ht="12.8" hidden="false" customHeight="false" outlineLevel="0" collapsed="false">
      <c r="A1104" s="0" t="s">
        <v>78</v>
      </c>
      <c r="B1104" s="0" t="s">
        <v>1259</v>
      </c>
      <c r="C1104" s="0" t="s">
        <v>1294</v>
      </c>
      <c r="D1104" s="0" t="s">
        <v>19</v>
      </c>
      <c r="E1104" s="0" t="s">
        <v>57</v>
      </c>
      <c r="F1104" s="0" t="s">
        <v>1295</v>
      </c>
      <c r="G1104" s="0" t="s">
        <v>15</v>
      </c>
      <c r="H1104" s="0" t="n">
        <v>0.864858218975526</v>
      </c>
      <c r="I1104" s="0" t="n">
        <v>17.893509324269</v>
      </c>
      <c r="J1104" s="0" t="n">
        <v>0</v>
      </c>
      <c r="K1104" s="0" t="n">
        <f aca="false">I1104*SUMIFS(syst_chauffage!$H$3:$H$27,syst_chauffage!$B$3:$B$27,D1104,syst_chauffage!$C$3:$C$27,E1104)</f>
        <v>24.9162943447784</v>
      </c>
      <c r="L1104" s="12" t="n">
        <f aca="false">H1104*SUMIFS(syst_chauffage!$K$3:$K$27,syst_chauffage!$B$3:$B$27,D1104,syst_chauffage!$C$3:$C$27,E1104)</f>
        <v>0.864858218975526</v>
      </c>
      <c r="N1104" s="0" t="str">
        <f aca="false">A1104</f>
        <v>Sport Loisir Culture</v>
      </c>
      <c r="O1104" s="0" t="str">
        <f aca="false">B1104</f>
        <v>Culture</v>
      </c>
      <c r="P1104" s="0" t="str">
        <f aca="false">C1104</f>
        <v>Immeuble péri urbain</v>
      </c>
      <c r="Q1104" s="0" t="str">
        <f aca="false">D1104</f>
        <v>Autre système centralisé</v>
      </c>
      <c r="R1104" s="0" t="str">
        <f aca="false">E1104</f>
        <v>Autres</v>
      </c>
      <c r="S1104" s="0" t="str">
        <f aca="false">F1104</f>
        <v>0708430101</v>
      </c>
      <c r="T1104" s="0" t="str">
        <f aca="false">G1104</f>
        <v>1</v>
      </c>
      <c r="U1104" s="0" t="n">
        <f aca="false">L1104</f>
        <v>0.864858218975526</v>
      </c>
      <c r="V1104" s="0" t="n">
        <f aca="false">K1104</f>
        <v>24.9162943447784</v>
      </c>
      <c r="W1104" s="0" t="n">
        <f aca="false">J1104</f>
        <v>0</v>
      </c>
    </row>
    <row r="1105" customFormat="false" ht="12.8" hidden="false" customHeight="false" outlineLevel="0" collapsed="false">
      <c r="A1105" s="0" t="s">
        <v>78</v>
      </c>
      <c r="B1105" s="0" t="s">
        <v>1259</v>
      </c>
      <c r="C1105" s="0" t="s">
        <v>1294</v>
      </c>
      <c r="D1105" s="0" t="s">
        <v>19</v>
      </c>
      <c r="E1105" s="0" t="s">
        <v>58</v>
      </c>
      <c r="F1105" s="0" t="s">
        <v>1296</v>
      </c>
      <c r="G1105" s="0" t="s">
        <v>15</v>
      </c>
      <c r="H1105" s="0" t="n">
        <v>0.885393065415578</v>
      </c>
      <c r="I1105" s="0" t="n">
        <v>16.0366137157253</v>
      </c>
      <c r="J1105" s="0" t="n">
        <v>680</v>
      </c>
      <c r="K1105" s="0" t="n">
        <f aca="false">I1105*SUMIFS(syst_chauffage!$H$3:$H$27,syst_chauffage!$B$3:$B$27,D1105,syst_chauffage!$C$3:$C$27,E1105)</f>
        <v>26.3794211588847</v>
      </c>
      <c r="L1105" s="12" t="n">
        <f aca="false">H1105*SUMIFS(syst_chauffage!$K$3:$K$27,syst_chauffage!$B$3:$B$27,D1105,syst_chauffage!$C$3:$C$27,E1105)</f>
        <v>0.885393065415578</v>
      </c>
      <c r="N1105" s="0" t="str">
        <f aca="false">A1105</f>
        <v>Sport Loisir Culture</v>
      </c>
      <c r="O1105" s="0" t="str">
        <f aca="false">B1105</f>
        <v>Culture</v>
      </c>
      <c r="P1105" s="0" t="str">
        <f aca="false">C1105</f>
        <v>Immeuble péri urbain</v>
      </c>
      <c r="Q1105" s="0" t="str">
        <f aca="false">D1105</f>
        <v>Autre système centralisé</v>
      </c>
      <c r="R1105" s="0" t="str">
        <f aca="false">E1105</f>
        <v>Urbain</v>
      </c>
      <c r="S1105" s="0" t="str">
        <f aca="false">F1105</f>
        <v>0708430106</v>
      </c>
      <c r="T1105" s="0" t="str">
        <f aca="false">G1105</f>
        <v>1</v>
      </c>
      <c r="U1105" s="0" t="n">
        <f aca="false">L1105</f>
        <v>0.885393065415578</v>
      </c>
      <c r="V1105" s="0" t="n">
        <f aca="false">K1105</f>
        <v>26.3794211588847</v>
      </c>
      <c r="W1105" s="0" t="n">
        <f aca="false">J1105</f>
        <v>680</v>
      </c>
    </row>
    <row r="1106" customFormat="false" ht="12.8" hidden="false" customHeight="false" outlineLevel="0" collapsed="false">
      <c r="A1106" s="0" t="s">
        <v>78</v>
      </c>
      <c r="B1106" s="0" t="s">
        <v>1259</v>
      </c>
      <c r="C1106" s="0" t="s">
        <v>1294</v>
      </c>
      <c r="D1106" s="0" t="s">
        <v>22</v>
      </c>
      <c r="E1106" s="0" t="s">
        <v>23</v>
      </c>
      <c r="F1106" s="0" t="s">
        <v>1297</v>
      </c>
      <c r="G1106" s="0" t="s">
        <v>15</v>
      </c>
      <c r="H1106" s="0" t="n">
        <v>0.551313271638097</v>
      </c>
      <c r="I1106" s="0" t="n">
        <v>9.63385949100821</v>
      </c>
      <c r="J1106" s="0" t="n">
        <v>0</v>
      </c>
      <c r="K1106" s="0" t="n">
        <f aca="false">I1106*SUMIFS(syst_chauffage!$H$3:$H$27,syst_chauffage!$B$3:$B$27,D1106,syst_chauffage!$C$3:$C$27,E1106)</f>
        <v>16.9654434047454</v>
      </c>
      <c r="L1106" s="12" t="n">
        <f aca="false">H1106*SUMIFS(syst_chauffage!$K$3:$K$27,syst_chauffage!$B$3:$B$27,D1106,syst_chauffage!$C$3:$C$27,E1106)</f>
        <v>0.551313271638097</v>
      </c>
      <c r="N1106" s="0" t="str">
        <f aca="false">A1106</f>
        <v>Sport Loisir Culture</v>
      </c>
      <c r="O1106" s="0" t="str">
        <f aca="false">B1106</f>
        <v>Culture</v>
      </c>
      <c r="P1106" s="0" t="str">
        <f aca="false">C1106</f>
        <v>Immeuble péri urbain</v>
      </c>
      <c r="Q1106" s="0" t="str">
        <f aca="false">D1106</f>
        <v>Chaudière fioul</v>
      </c>
      <c r="R1106" s="0" t="str">
        <f aca="false">E1106</f>
        <v>Fioul</v>
      </c>
      <c r="S1106" s="0" t="str">
        <f aca="false">F1106</f>
        <v>0708430303</v>
      </c>
      <c r="T1106" s="0" t="str">
        <f aca="false">G1106</f>
        <v>1</v>
      </c>
      <c r="U1106" s="0" t="n">
        <f aca="false">L1106</f>
        <v>0.551313271638097</v>
      </c>
      <c r="V1106" s="0" t="n">
        <f aca="false">K1106</f>
        <v>16.9654434047454</v>
      </c>
      <c r="W1106" s="0" t="n">
        <f aca="false">J1106</f>
        <v>0</v>
      </c>
    </row>
    <row r="1107" customFormat="false" ht="12.8" hidden="false" customHeight="false" outlineLevel="0" collapsed="false">
      <c r="A1107" s="0" t="s">
        <v>78</v>
      </c>
      <c r="B1107" s="0" t="s">
        <v>1259</v>
      </c>
      <c r="C1107" s="0" t="s">
        <v>1294</v>
      </c>
      <c r="D1107" s="0" t="s">
        <v>13</v>
      </c>
      <c r="E1107" s="0" t="s">
        <v>14</v>
      </c>
      <c r="F1107" s="0" t="s">
        <v>1298</v>
      </c>
      <c r="G1107" s="0" t="s">
        <v>15</v>
      </c>
      <c r="H1107" s="0" t="n">
        <v>0.728161707594714</v>
      </c>
      <c r="I1107" s="0" t="n">
        <v>7.15657834470628</v>
      </c>
      <c r="J1107" s="0" t="n">
        <v>224</v>
      </c>
      <c r="K1107" s="0" t="n">
        <f aca="false">I1107*SUMIFS(syst_chauffage!$H$3:$H$27,syst_chauffage!$B$3:$B$27,D1107,syst_chauffage!$C$3:$C$27,E1107)</f>
        <v>14.4533664894627</v>
      </c>
      <c r="L1107" s="12" t="n">
        <f aca="false">H1107*SUMIFS(syst_chauffage!$K$3:$K$27,syst_chauffage!$B$3:$B$27,D1107,syst_chauffage!$C$3:$C$27,E1107)</f>
        <v>0.728161707594714</v>
      </c>
      <c r="N1107" s="0" t="str">
        <f aca="false">A1107</f>
        <v>Sport Loisir Culture</v>
      </c>
      <c r="O1107" s="0" t="str">
        <f aca="false">B1107</f>
        <v>Culture</v>
      </c>
      <c r="P1107" s="0" t="str">
        <f aca="false">C1107</f>
        <v>Immeuble péri urbain</v>
      </c>
      <c r="Q1107" s="0" t="str">
        <f aca="false">D1107</f>
        <v>Chaudière gaz</v>
      </c>
      <c r="R1107" s="0" t="str">
        <f aca="false">E1107</f>
        <v>Gaz</v>
      </c>
      <c r="S1107" s="0" t="str">
        <f aca="false">F1107</f>
        <v>0708430404</v>
      </c>
      <c r="T1107" s="0" t="str">
        <f aca="false">G1107</f>
        <v>1</v>
      </c>
      <c r="U1107" s="0" t="n">
        <f aca="false">L1107</f>
        <v>0.728161707594714</v>
      </c>
      <c r="V1107" s="0" t="n">
        <f aca="false">K1107</f>
        <v>14.4533664894627</v>
      </c>
      <c r="W1107" s="0" t="n">
        <f aca="false">J1107</f>
        <v>224</v>
      </c>
    </row>
    <row r="1108" customFormat="false" ht="12.8" hidden="false" customHeight="false" outlineLevel="0" collapsed="false">
      <c r="A1108" s="0" t="s">
        <v>78</v>
      </c>
      <c r="B1108" s="0" t="s">
        <v>1259</v>
      </c>
      <c r="C1108" s="0" t="s">
        <v>1294</v>
      </c>
      <c r="D1108" s="0" t="s">
        <v>33</v>
      </c>
      <c r="E1108" s="0" t="s">
        <v>30</v>
      </c>
      <c r="F1108" s="0" t="s">
        <v>1299</v>
      </c>
      <c r="G1108" s="0" t="s">
        <v>15</v>
      </c>
      <c r="H1108" s="0" t="n">
        <v>2.45701711046511</v>
      </c>
      <c r="I1108" s="0" t="n">
        <v>11.966876642461</v>
      </c>
      <c r="J1108" s="0" t="n">
        <v>603</v>
      </c>
      <c r="K1108" s="0" t="n">
        <f aca="false">I1108*SUMIFS(syst_chauffage!$H$3:$H$27,syst_chauffage!$B$3:$B$27,D1108,syst_chauffage!$C$3:$C$27,E1108)</f>
        <v>17.4682875699372</v>
      </c>
      <c r="L1108" s="12" t="n">
        <f aca="false">H1108*SUMIFS(syst_chauffage!$K$3:$K$27,syst_chauffage!$B$3:$B$27,D1108,syst_chauffage!$C$3:$C$27,E1108)</f>
        <v>2.06436250218387</v>
      </c>
      <c r="N1108" s="0" t="str">
        <f aca="false">A1108</f>
        <v>Sport Loisir Culture</v>
      </c>
      <c r="O1108" s="0" t="str">
        <f aca="false">B1108</f>
        <v>Culture</v>
      </c>
      <c r="P1108" s="0" t="str">
        <f aca="false">C1108</f>
        <v>Immeuble péri urbain</v>
      </c>
      <c r="Q1108" s="0" t="str">
        <f aca="false">D1108</f>
        <v>DRV</v>
      </c>
      <c r="R1108" s="0" t="str">
        <f aca="false">E1108</f>
        <v>Electricité</v>
      </c>
      <c r="S1108" s="0" t="str">
        <f aca="false">F1108</f>
        <v>0708430502</v>
      </c>
      <c r="T1108" s="0" t="str">
        <f aca="false">G1108</f>
        <v>1</v>
      </c>
      <c r="U1108" s="0" t="n">
        <f aca="false">L1108</f>
        <v>2.06436250218387</v>
      </c>
      <c r="V1108" s="0" t="n">
        <f aca="false">K1108</f>
        <v>17.4682875699372</v>
      </c>
      <c r="W1108" s="0" t="n">
        <f aca="false">J1108</f>
        <v>603</v>
      </c>
    </row>
    <row r="1109" customFormat="false" ht="12.8" hidden="false" customHeight="false" outlineLevel="0" collapsed="false">
      <c r="A1109" s="0" t="s">
        <v>78</v>
      </c>
      <c r="B1109" s="0" t="s">
        <v>1259</v>
      </c>
      <c r="C1109" s="0" t="s">
        <v>1294</v>
      </c>
      <c r="D1109" s="0" t="s">
        <v>29</v>
      </c>
      <c r="E1109" s="0" t="s">
        <v>30</v>
      </c>
      <c r="F1109" s="0" t="s">
        <v>1300</v>
      </c>
      <c r="G1109" s="0" t="s">
        <v>15</v>
      </c>
      <c r="H1109" s="0" t="n">
        <v>0.92</v>
      </c>
      <c r="I1109" s="0" t="n">
        <v>10.4</v>
      </c>
      <c r="J1109" s="0" t="n">
        <v>0</v>
      </c>
      <c r="K1109" s="0" t="n">
        <f aca="false">I1109*SUMIFS(syst_chauffage!$H$3:$H$27,syst_chauffage!$B$3:$B$27,D1109,syst_chauffage!$C$3:$C$27,E1109)</f>
        <v>3</v>
      </c>
      <c r="L1109" s="12" t="n">
        <f aca="false">H1109*SUMIFS(syst_chauffage!$K$3:$K$27,syst_chauffage!$B$3:$B$27,D1109,syst_chauffage!$C$3:$C$27,E1109)</f>
        <v>0.92</v>
      </c>
      <c r="N1109" s="0" t="str">
        <f aca="false">A1109</f>
        <v>Sport Loisir Culture</v>
      </c>
      <c r="O1109" s="0" t="str">
        <f aca="false">B1109</f>
        <v>Culture</v>
      </c>
      <c r="P1109" s="0" t="str">
        <f aca="false">C1109</f>
        <v>Immeuble péri urbain</v>
      </c>
      <c r="Q1109" s="0" t="str">
        <f aca="false">D1109</f>
        <v>Electrique direct</v>
      </c>
      <c r="R1109" s="0" t="str">
        <f aca="false">E1109</f>
        <v>Electricité</v>
      </c>
      <c r="S1109" s="0" t="str">
        <f aca="false">F1109</f>
        <v>0708430602</v>
      </c>
      <c r="T1109" s="0" t="str">
        <f aca="false">G1109</f>
        <v>1</v>
      </c>
      <c r="U1109" s="0" t="n">
        <f aca="false">L1109</f>
        <v>0.92</v>
      </c>
      <c r="V1109" s="0" t="n">
        <f aca="false">K1109</f>
        <v>3</v>
      </c>
      <c r="W1109" s="0" t="n">
        <f aca="false">J1109</f>
        <v>0</v>
      </c>
    </row>
    <row r="1110" customFormat="false" ht="12.8" hidden="false" customHeight="false" outlineLevel="0" collapsed="false">
      <c r="A1110" s="0" t="s">
        <v>78</v>
      </c>
      <c r="B1110" s="0" t="s">
        <v>1259</v>
      </c>
      <c r="C1110" s="0" t="s">
        <v>1294</v>
      </c>
      <c r="D1110" s="0" t="s">
        <v>51</v>
      </c>
      <c r="E1110" s="0" t="s">
        <v>57</v>
      </c>
      <c r="F1110" s="0" t="s">
        <v>1301</v>
      </c>
      <c r="G1110" s="0" t="s">
        <v>15</v>
      </c>
      <c r="H1110" s="0" t="n">
        <v>0.947579655367529</v>
      </c>
      <c r="I1110" s="0" t="n">
        <v>21.301796814606</v>
      </c>
      <c r="J1110" s="0" t="n">
        <v>0</v>
      </c>
      <c r="K1110" s="0" t="n">
        <f aca="false">I1110*SUMIFS(syst_chauffage!$H$3:$H$27,syst_chauffage!$B$3:$B$27,D1110,syst_chauffage!$C$3:$C$27,E1110)</f>
        <v>45.1353943060424</v>
      </c>
      <c r="L1110" s="12" t="n">
        <f aca="false">H1110*SUMIFS(syst_chauffage!$K$3:$K$27,syst_chauffage!$B$3:$B$27,D1110,syst_chauffage!$C$3:$C$27,E1110)</f>
        <v>0.947579655367529</v>
      </c>
      <c r="N1110" s="0" t="str">
        <f aca="false">A1110</f>
        <v>Sport Loisir Culture</v>
      </c>
      <c r="O1110" s="0" t="str">
        <f aca="false">B1110</f>
        <v>Culture</v>
      </c>
      <c r="P1110" s="0" t="str">
        <f aca="false">C1110</f>
        <v>Immeuble péri urbain</v>
      </c>
      <c r="Q1110" s="0" t="str">
        <f aca="false">D1110</f>
        <v>Autre système centralisé performant</v>
      </c>
      <c r="R1110" s="0" t="str">
        <f aca="false">E1110</f>
        <v>Autres</v>
      </c>
      <c r="S1110" s="0" t="str">
        <f aca="false">F1110</f>
        <v>0708432101</v>
      </c>
      <c r="T1110" s="0" t="str">
        <f aca="false">G1110</f>
        <v>1</v>
      </c>
      <c r="U1110" s="0" t="n">
        <f aca="false">L1110</f>
        <v>0.947579655367529</v>
      </c>
      <c r="V1110" s="0" t="n">
        <f aca="false">K1110</f>
        <v>45.1353943060424</v>
      </c>
      <c r="W1110" s="0" t="n">
        <f aca="false">J1110</f>
        <v>0</v>
      </c>
    </row>
    <row r="1111" customFormat="false" ht="12.8" hidden="false" customHeight="false" outlineLevel="0" collapsed="false">
      <c r="A1111" s="0" t="s">
        <v>78</v>
      </c>
      <c r="B1111" s="0" t="s">
        <v>1259</v>
      </c>
      <c r="C1111" s="0" t="s">
        <v>1294</v>
      </c>
      <c r="D1111" s="0" t="s">
        <v>51</v>
      </c>
      <c r="E1111" s="0" t="s">
        <v>58</v>
      </c>
      <c r="F1111" s="0" t="s">
        <v>1302</v>
      </c>
      <c r="G1111" s="0" t="s">
        <v>15</v>
      </c>
      <c r="H1111" s="0" t="n">
        <v>0.975837612316915</v>
      </c>
      <c r="I1111" s="0" t="n">
        <v>19.0912068044349</v>
      </c>
      <c r="J1111" s="0" t="n">
        <v>680</v>
      </c>
      <c r="K1111" s="0" t="n">
        <f aca="false">I1111*SUMIFS(syst_chauffage!$H$3:$H$27,syst_chauffage!$B$3:$B$27,D1111,syst_chauffage!$C$3:$C$27,E1111)</f>
        <v>40.7406259079178</v>
      </c>
      <c r="L1111" s="12" t="n">
        <f aca="false">H1111*SUMIFS(syst_chauffage!$K$3:$K$27,syst_chauffage!$B$3:$B$27,D1111,syst_chauffage!$C$3:$C$27,E1111)</f>
        <v>0.975837612316915</v>
      </c>
      <c r="N1111" s="0" t="str">
        <f aca="false">A1111</f>
        <v>Sport Loisir Culture</v>
      </c>
      <c r="O1111" s="0" t="str">
        <f aca="false">B1111</f>
        <v>Culture</v>
      </c>
      <c r="P1111" s="0" t="str">
        <f aca="false">C1111</f>
        <v>Immeuble péri urbain</v>
      </c>
      <c r="Q1111" s="0" t="str">
        <f aca="false">D1111</f>
        <v>Autre système centralisé performant</v>
      </c>
      <c r="R1111" s="0" t="str">
        <f aca="false">E1111</f>
        <v>Urbain</v>
      </c>
      <c r="S1111" s="0" t="str">
        <f aca="false">F1111</f>
        <v>0708432106</v>
      </c>
      <c r="T1111" s="0" t="str">
        <f aca="false">G1111</f>
        <v>1</v>
      </c>
      <c r="U1111" s="0" t="n">
        <f aca="false">L1111</f>
        <v>0.975837612316915</v>
      </c>
      <c r="V1111" s="0" t="n">
        <f aca="false">K1111</f>
        <v>40.7406259079178</v>
      </c>
      <c r="W1111" s="0" t="n">
        <f aca="false">J1111</f>
        <v>680</v>
      </c>
    </row>
    <row r="1112" customFormat="false" ht="12.8" hidden="false" customHeight="false" outlineLevel="0" collapsed="false">
      <c r="A1112" s="0" t="s">
        <v>78</v>
      </c>
      <c r="B1112" s="0" t="s">
        <v>1259</v>
      </c>
      <c r="C1112" s="0" t="s">
        <v>1294</v>
      </c>
      <c r="D1112" s="0" t="s">
        <v>27</v>
      </c>
      <c r="E1112" s="0" t="s">
        <v>23</v>
      </c>
      <c r="F1112" s="0" t="s">
        <v>1303</v>
      </c>
      <c r="G1112" s="0" t="s">
        <v>15</v>
      </c>
      <c r="H1112" s="0" t="n">
        <v>0.720436081892863</v>
      </c>
      <c r="I1112" s="0" t="n">
        <v>11.4688803464383</v>
      </c>
      <c r="J1112" s="0" t="n">
        <v>504</v>
      </c>
      <c r="K1112" s="0" t="n">
        <f aca="false">I1112*SUMIFS(syst_chauffage!$H$3:$H$27,syst_chauffage!$B$3:$B$27,D1112,syst_chauffage!$C$3:$C$27,E1112)</f>
        <v>29.410832800836</v>
      </c>
      <c r="L1112" s="12" t="n">
        <f aca="false">H1112*SUMIFS(syst_chauffage!$K$3:$K$27,syst_chauffage!$B$3:$B$27,D1112,syst_chauffage!$C$3:$C$27,E1112)</f>
        <v>0.720436081892863</v>
      </c>
      <c r="N1112" s="0" t="str">
        <f aca="false">A1112</f>
        <v>Sport Loisir Culture</v>
      </c>
      <c r="O1112" s="0" t="str">
        <f aca="false">B1112</f>
        <v>Culture</v>
      </c>
      <c r="P1112" s="0" t="str">
        <f aca="false">C1112</f>
        <v>Immeuble péri urbain</v>
      </c>
      <c r="Q1112" s="0" t="str">
        <f aca="false">D1112</f>
        <v>Chaudière condensation fioul</v>
      </c>
      <c r="R1112" s="0" t="str">
        <f aca="false">E1112</f>
        <v>Fioul</v>
      </c>
      <c r="S1112" s="0" t="str">
        <f aca="false">F1112</f>
        <v>0708432303</v>
      </c>
      <c r="T1112" s="0" t="str">
        <f aca="false">G1112</f>
        <v>1</v>
      </c>
      <c r="U1112" s="0" t="n">
        <f aca="false">L1112</f>
        <v>0.720436081892863</v>
      </c>
      <c r="V1112" s="0" t="n">
        <f aca="false">K1112</f>
        <v>29.410832800836</v>
      </c>
      <c r="W1112" s="0" t="n">
        <f aca="false">J1112</f>
        <v>504</v>
      </c>
    </row>
    <row r="1113" customFormat="false" ht="12.8" hidden="false" customHeight="false" outlineLevel="0" collapsed="false">
      <c r="A1113" s="0" t="s">
        <v>78</v>
      </c>
      <c r="B1113" s="0" t="s">
        <v>1259</v>
      </c>
      <c r="C1113" s="0" t="s">
        <v>1294</v>
      </c>
      <c r="D1113" s="0" t="s">
        <v>18</v>
      </c>
      <c r="E1113" s="0" t="s">
        <v>14</v>
      </c>
      <c r="F1113" s="0" t="s">
        <v>1304</v>
      </c>
      <c r="G1113" s="0" t="s">
        <v>15</v>
      </c>
      <c r="H1113" s="0" t="n">
        <v>0.951166993056355</v>
      </c>
      <c r="I1113" s="0" t="n">
        <v>8.51973612465033</v>
      </c>
      <c r="J1113" s="0" t="n">
        <v>504</v>
      </c>
      <c r="K1113" s="0" t="n">
        <f aca="false">I1113*SUMIFS(syst_chauffage!$H$3:$H$27,syst_chauffage!$B$3:$B$27,D1113,syst_chauffage!$C$3:$C$27,E1113)</f>
        <v>23.2156753748212</v>
      </c>
      <c r="L1113" s="12" t="n">
        <f aca="false">H1113*SUMIFS(syst_chauffage!$K$3:$K$27,syst_chauffage!$B$3:$B$27,D1113,syst_chauffage!$C$3:$C$27,E1113)</f>
        <v>0.924008217578503</v>
      </c>
      <c r="N1113" s="0" t="str">
        <f aca="false">A1113</f>
        <v>Sport Loisir Culture</v>
      </c>
      <c r="O1113" s="0" t="str">
        <f aca="false">B1113</f>
        <v>Culture</v>
      </c>
      <c r="P1113" s="0" t="str">
        <f aca="false">C1113</f>
        <v>Immeuble péri urbain</v>
      </c>
      <c r="Q1113" s="0" t="str">
        <f aca="false">D1113</f>
        <v>Chaudière condensation gaz</v>
      </c>
      <c r="R1113" s="0" t="str">
        <f aca="false">E1113</f>
        <v>Gaz</v>
      </c>
      <c r="S1113" s="0" t="str">
        <f aca="false">F1113</f>
        <v>0708432404</v>
      </c>
      <c r="T1113" s="0" t="str">
        <f aca="false">G1113</f>
        <v>1</v>
      </c>
      <c r="U1113" s="0" t="n">
        <f aca="false">L1113</f>
        <v>0.924008217578503</v>
      </c>
      <c r="V1113" s="0" t="n">
        <f aca="false">K1113</f>
        <v>23.2156753748212</v>
      </c>
      <c r="W1113" s="0" t="n">
        <f aca="false">J1113</f>
        <v>504</v>
      </c>
    </row>
    <row r="1114" customFormat="false" ht="12.8" hidden="false" customHeight="false" outlineLevel="0" collapsed="false">
      <c r="A1114" s="0" t="s">
        <v>78</v>
      </c>
      <c r="B1114" s="0" t="s">
        <v>1259</v>
      </c>
      <c r="C1114" s="0" t="s">
        <v>1294</v>
      </c>
      <c r="D1114" s="0" t="s">
        <v>56</v>
      </c>
      <c r="E1114" s="0" t="s">
        <v>30</v>
      </c>
      <c r="F1114" s="0" t="s">
        <v>1305</v>
      </c>
      <c r="G1114" s="0" t="s">
        <v>15</v>
      </c>
      <c r="H1114" s="0" t="n">
        <v>3.17730976744185</v>
      </c>
      <c r="I1114" s="0" t="n">
        <v>14.2462817172154</v>
      </c>
      <c r="J1114" s="0" t="n">
        <v>648</v>
      </c>
      <c r="K1114" s="0" t="n">
        <f aca="false">I1114*SUMIFS(syst_chauffage!$H$3:$H$27,syst_chauffage!$B$3:$B$27,D1114,syst_chauffage!$C$3:$C$27,E1114)</f>
        <v>46.7534674907002</v>
      </c>
      <c r="L1114" s="12" t="n">
        <f aca="false">H1114*SUMIFS(syst_chauffage!$K$3:$K$27,syst_chauffage!$B$3:$B$27,D1114,syst_chauffage!$C$3:$C$27,E1114)</f>
        <v>2.84247113628896</v>
      </c>
      <c r="N1114" s="0" t="str">
        <f aca="false">A1114</f>
        <v>Sport Loisir Culture</v>
      </c>
      <c r="O1114" s="0" t="str">
        <f aca="false">B1114</f>
        <v>Culture</v>
      </c>
      <c r="P1114" s="0" t="str">
        <f aca="false">C1114</f>
        <v>Immeuble péri urbain</v>
      </c>
      <c r="Q1114" s="0" t="str">
        <f aca="false">D1114</f>
        <v>DRV performant</v>
      </c>
      <c r="R1114" s="0" t="str">
        <f aca="false">E1114</f>
        <v>Electricité</v>
      </c>
      <c r="S1114" s="0" t="str">
        <f aca="false">F1114</f>
        <v>0708432502</v>
      </c>
      <c r="T1114" s="0" t="str">
        <f aca="false">G1114</f>
        <v>1</v>
      </c>
      <c r="U1114" s="0" t="n">
        <f aca="false">L1114</f>
        <v>2.84247113628896</v>
      </c>
      <c r="V1114" s="0" t="n">
        <f aca="false">K1114</f>
        <v>46.7534674907002</v>
      </c>
      <c r="W1114" s="0" t="n">
        <f aca="false">J1114</f>
        <v>648</v>
      </c>
    </row>
    <row r="1115" customFormat="false" ht="12.8" hidden="false" customHeight="false" outlineLevel="0" collapsed="false">
      <c r="A1115" s="0" t="s">
        <v>78</v>
      </c>
      <c r="B1115" s="0" t="s">
        <v>1259</v>
      </c>
      <c r="C1115" s="0" t="s">
        <v>1294</v>
      </c>
      <c r="D1115" s="0" t="s">
        <v>32</v>
      </c>
      <c r="E1115" s="0" t="s">
        <v>30</v>
      </c>
      <c r="F1115" s="0" t="s">
        <v>1306</v>
      </c>
      <c r="G1115" s="0" t="s">
        <v>15</v>
      </c>
      <c r="H1115" s="0" t="n">
        <v>1</v>
      </c>
      <c r="I1115" s="0" t="n">
        <v>12</v>
      </c>
      <c r="J1115" s="0" t="n">
        <v>0</v>
      </c>
      <c r="K1115" s="0" t="n">
        <f aca="false">I1115*SUMIFS(syst_chauffage!$H$3:$H$27,syst_chauffage!$B$3:$B$27,D1115,syst_chauffage!$C$3:$C$27,E1115)</f>
        <v>12</v>
      </c>
      <c r="L1115" s="12" t="n">
        <f aca="false">H1115*SUMIFS(syst_chauffage!$K$3:$K$27,syst_chauffage!$B$3:$B$27,D1115,syst_chauffage!$C$3:$C$27,E1115)</f>
        <v>1</v>
      </c>
      <c r="N1115" s="0" t="str">
        <f aca="false">A1115</f>
        <v>Sport Loisir Culture</v>
      </c>
      <c r="O1115" s="0" t="str">
        <f aca="false">B1115</f>
        <v>Culture</v>
      </c>
      <c r="P1115" s="0" t="str">
        <f aca="false">C1115</f>
        <v>Immeuble péri urbain</v>
      </c>
      <c r="Q1115" s="0" t="str">
        <f aca="false">D1115</f>
        <v>Electrique direct performant</v>
      </c>
      <c r="R1115" s="0" t="str">
        <f aca="false">E1115</f>
        <v>Electricité</v>
      </c>
      <c r="S1115" s="0" t="str">
        <f aca="false">F1115</f>
        <v>0708432602</v>
      </c>
      <c r="T1115" s="0" t="str">
        <f aca="false">G1115</f>
        <v>1</v>
      </c>
      <c r="U1115" s="0" t="n">
        <f aca="false">L1115</f>
        <v>1</v>
      </c>
      <c r="V1115" s="0" t="n">
        <f aca="false">K1115</f>
        <v>12</v>
      </c>
      <c r="W1115" s="0" t="n">
        <f aca="false">J1115</f>
        <v>0</v>
      </c>
    </row>
    <row r="1116" customFormat="false" ht="12.8" hidden="false" customHeight="false" outlineLevel="0" collapsed="false">
      <c r="A1116" s="0" t="s">
        <v>78</v>
      </c>
      <c r="B1116" s="0" t="s">
        <v>1259</v>
      </c>
      <c r="C1116" s="0" t="s">
        <v>1307</v>
      </c>
      <c r="D1116" s="0" t="s">
        <v>19</v>
      </c>
      <c r="E1116" s="0" t="s">
        <v>57</v>
      </c>
      <c r="F1116" s="0" t="s">
        <v>1308</v>
      </c>
      <c r="G1116" s="0" t="s">
        <v>15</v>
      </c>
      <c r="H1116" s="0" t="n">
        <v>2.31521102517827</v>
      </c>
      <c r="I1116" s="0" t="n">
        <v>27.4396766057567</v>
      </c>
      <c r="J1116" s="0" t="n">
        <v>0</v>
      </c>
      <c r="K1116" s="0" t="n">
        <f aca="false">I1116*SUMIFS(syst_chauffage!$H$3:$H$27,syst_chauffage!$B$3:$B$27,D1116,syst_chauffage!$C$3:$C$27,E1116)</f>
        <v>38.2091096075417</v>
      </c>
      <c r="L1116" s="12" t="n">
        <f aca="false">H1116*SUMIFS(syst_chauffage!$K$3:$K$27,syst_chauffage!$B$3:$B$27,D1116,syst_chauffage!$C$3:$C$27,E1116)</f>
        <v>2.31521102517827</v>
      </c>
      <c r="N1116" s="0" t="str">
        <f aca="false">A1116</f>
        <v>Sport Loisir Culture</v>
      </c>
      <c r="O1116" s="0" t="str">
        <f aca="false">B1116</f>
        <v>Culture</v>
      </c>
      <c r="P1116" s="0" t="str">
        <f aca="false">C1116</f>
        <v>Musée</v>
      </c>
      <c r="Q1116" s="0" t="str">
        <f aca="false">D1116</f>
        <v>Autre système centralisé</v>
      </c>
      <c r="R1116" s="0" t="str">
        <f aca="false">E1116</f>
        <v>Autres</v>
      </c>
      <c r="S1116" s="0" t="str">
        <f aca="false">F1116</f>
        <v>0708590101</v>
      </c>
      <c r="T1116" s="0" t="str">
        <f aca="false">G1116</f>
        <v>1</v>
      </c>
      <c r="U1116" s="0" t="n">
        <f aca="false">L1116</f>
        <v>2.31521102517827</v>
      </c>
      <c r="V1116" s="0" t="n">
        <f aca="false">K1116</f>
        <v>38.2091096075417</v>
      </c>
      <c r="W1116" s="0" t="n">
        <f aca="false">J1116</f>
        <v>0</v>
      </c>
    </row>
    <row r="1117" customFormat="false" ht="12.8" hidden="false" customHeight="false" outlineLevel="0" collapsed="false">
      <c r="A1117" s="0" t="s">
        <v>78</v>
      </c>
      <c r="B1117" s="0" t="s">
        <v>1259</v>
      </c>
      <c r="C1117" s="0" t="s">
        <v>1307</v>
      </c>
      <c r="D1117" s="0" t="s">
        <v>19</v>
      </c>
      <c r="E1117" s="0" t="s">
        <v>58</v>
      </c>
      <c r="F1117" s="0" t="s">
        <v>1309</v>
      </c>
      <c r="G1117" s="0" t="s">
        <v>15</v>
      </c>
      <c r="H1117" s="0" t="n">
        <v>2.51928830962555</v>
      </c>
      <c r="I1117" s="0" t="n">
        <v>33.3293216068473</v>
      </c>
      <c r="J1117" s="0" t="n">
        <v>680</v>
      </c>
      <c r="K1117" s="0" t="n">
        <f aca="false">I1117*SUMIFS(syst_chauffage!$H$3:$H$27,syst_chauffage!$B$3:$B$27,D1117,syst_chauffage!$C$3:$C$27,E1117)</f>
        <v>54.825053916763</v>
      </c>
      <c r="L1117" s="12" t="n">
        <f aca="false">H1117*SUMIFS(syst_chauffage!$K$3:$K$27,syst_chauffage!$B$3:$B$27,D1117,syst_chauffage!$C$3:$C$27,E1117)</f>
        <v>2.51928830962555</v>
      </c>
      <c r="N1117" s="0" t="str">
        <f aca="false">A1117</f>
        <v>Sport Loisir Culture</v>
      </c>
      <c r="O1117" s="0" t="str">
        <f aca="false">B1117</f>
        <v>Culture</v>
      </c>
      <c r="P1117" s="0" t="str">
        <f aca="false">C1117</f>
        <v>Musée</v>
      </c>
      <c r="Q1117" s="0" t="str">
        <f aca="false">D1117</f>
        <v>Autre système centralisé</v>
      </c>
      <c r="R1117" s="0" t="str">
        <f aca="false">E1117</f>
        <v>Urbain</v>
      </c>
      <c r="S1117" s="0" t="str">
        <f aca="false">F1117</f>
        <v>0708590106</v>
      </c>
      <c r="T1117" s="0" t="str">
        <f aca="false">G1117</f>
        <v>1</v>
      </c>
      <c r="U1117" s="0" t="n">
        <f aca="false">L1117</f>
        <v>2.51928830962555</v>
      </c>
      <c r="V1117" s="0" t="n">
        <f aca="false">K1117</f>
        <v>54.825053916763</v>
      </c>
      <c r="W1117" s="0" t="n">
        <f aca="false">J1117</f>
        <v>680</v>
      </c>
    </row>
    <row r="1118" customFormat="false" ht="12.8" hidden="false" customHeight="false" outlineLevel="0" collapsed="false">
      <c r="A1118" s="0" t="s">
        <v>78</v>
      </c>
      <c r="B1118" s="0" t="s">
        <v>1259</v>
      </c>
      <c r="C1118" s="0" t="s">
        <v>1307</v>
      </c>
      <c r="D1118" s="0" t="s">
        <v>24</v>
      </c>
      <c r="E1118" s="0" t="s">
        <v>30</v>
      </c>
      <c r="F1118" s="0" t="s">
        <v>1310</v>
      </c>
      <c r="G1118" s="0" t="s">
        <v>15</v>
      </c>
      <c r="H1118" s="0" t="n">
        <v>0.84</v>
      </c>
      <c r="I1118" s="0" t="n">
        <v>10.4</v>
      </c>
      <c r="J1118" s="0" t="n">
        <v>0</v>
      </c>
      <c r="K1118" s="0" t="n">
        <f aca="false">I1118*SUMIFS(syst_chauffage!$H$3:$H$27,syst_chauffage!$B$3:$B$27,D1118,syst_chauffage!$C$3:$C$27,E1118)</f>
        <v>3</v>
      </c>
      <c r="L1118" s="12" t="n">
        <f aca="false">H1118*SUMIFS(syst_chauffage!$K$3:$K$27,syst_chauffage!$B$3:$B$27,D1118,syst_chauffage!$C$3:$C$27,E1118)</f>
        <v>0.84</v>
      </c>
      <c r="N1118" s="0" t="str">
        <f aca="false">A1118</f>
        <v>Sport Loisir Culture</v>
      </c>
      <c r="O1118" s="0" t="str">
        <f aca="false">B1118</f>
        <v>Culture</v>
      </c>
      <c r="P1118" s="0" t="str">
        <f aca="false">C1118</f>
        <v>Musée</v>
      </c>
      <c r="Q1118" s="0" t="str">
        <f aca="false">D1118</f>
        <v>Cassette rayonnante</v>
      </c>
      <c r="R1118" s="0" t="str">
        <f aca="false">E1118</f>
        <v>Electricité</v>
      </c>
      <c r="S1118" s="0" t="str">
        <f aca="false">F1118</f>
        <v>0708590202</v>
      </c>
      <c r="T1118" s="0" t="str">
        <f aca="false">G1118</f>
        <v>1</v>
      </c>
      <c r="U1118" s="0" t="n">
        <f aca="false">L1118</f>
        <v>0.84</v>
      </c>
      <c r="V1118" s="0" t="n">
        <f aca="false">K1118</f>
        <v>3</v>
      </c>
      <c r="W1118" s="0" t="n">
        <f aca="false">J1118</f>
        <v>0</v>
      </c>
    </row>
    <row r="1119" customFormat="false" ht="12.8" hidden="false" customHeight="false" outlineLevel="0" collapsed="false">
      <c r="A1119" s="0" t="s">
        <v>78</v>
      </c>
      <c r="B1119" s="0" t="s">
        <v>1259</v>
      </c>
      <c r="C1119" s="0" t="s">
        <v>1307</v>
      </c>
      <c r="D1119" s="0" t="s">
        <v>22</v>
      </c>
      <c r="E1119" s="0" t="s">
        <v>23</v>
      </c>
      <c r="F1119" s="0" t="s">
        <v>1311</v>
      </c>
      <c r="G1119" s="0" t="s">
        <v>15</v>
      </c>
      <c r="H1119" s="0" t="n">
        <v>0.694113104836767</v>
      </c>
      <c r="I1119" s="0" t="n">
        <v>13.9857068279288</v>
      </c>
      <c r="J1119" s="0" t="n">
        <v>0</v>
      </c>
      <c r="K1119" s="0" t="n">
        <f aca="false">I1119*SUMIFS(syst_chauffage!$H$3:$H$27,syst_chauffage!$B$3:$B$27,D1119,syst_chauffage!$C$3:$C$27,E1119)</f>
        <v>24.6291445174229</v>
      </c>
      <c r="L1119" s="12" t="n">
        <f aca="false">H1119*SUMIFS(syst_chauffage!$K$3:$K$27,syst_chauffage!$B$3:$B$27,D1119,syst_chauffage!$C$3:$C$27,E1119)</f>
        <v>0.694113104836767</v>
      </c>
      <c r="N1119" s="0" t="str">
        <f aca="false">A1119</f>
        <v>Sport Loisir Culture</v>
      </c>
      <c r="O1119" s="0" t="str">
        <f aca="false">B1119</f>
        <v>Culture</v>
      </c>
      <c r="P1119" s="0" t="str">
        <f aca="false">C1119</f>
        <v>Musée</v>
      </c>
      <c r="Q1119" s="0" t="str">
        <f aca="false">D1119</f>
        <v>Chaudière fioul</v>
      </c>
      <c r="R1119" s="0" t="str">
        <f aca="false">E1119</f>
        <v>Fioul</v>
      </c>
      <c r="S1119" s="0" t="str">
        <f aca="false">F1119</f>
        <v>0708590303</v>
      </c>
      <c r="T1119" s="0" t="str">
        <f aca="false">G1119</f>
        <v>1</v>
      </c>
      <c r="U1119" s="0" t="n">
        <f aca="false">L1119</f>
        <v>0.694113104836767</v>
      </c>
      <c r="V1119" s="0" t="n">
        <f aca="false">K1119</f>
        <v>24.6291445174229</v>
      </c>
      <c r="W1119" s="0" t="n">
        <f aca="false">J1119</f>
        <v>0</v>
      </c>
    </row>
    <row r="1120" customFormat="false" ht="12.8" hidden="false" customHeight="false" outlineLevel="0" collapsed="false">
      <c r="A1120" s="0" t="s">
        <v>78</v>
      </c>
      <c r="B1120" s="0" t="s">
        <v>1259</v>
      </c>
      <c r="C1120" s="0" t="s">
        <v>1307</v>
      </c>
      <c r="D1120" s="0" t="s">
        <v>13</v>
      </c>
      <c r="E1120" s="0" t="s">
        <v>14</v>
      </c>
      <c r="F1120" s="0" t="s">
        <v>1312</v>
      </c>
      <c r="G1120" s="0" t="s">
        <v>15</v>
      </c>
      <c r="H1120" s="0" t="n">
        <v>0.724000916796944</v>
      </c>
      <c r="I1120" s="0" t="n">
        <v>8.20883485157988</v>
      </c>
      <c r="J1120" s="0" t="n">
        <v>264</v>
      </c>
      <c r="K1120" s="0" t="n">
        <f aca="false">I1120*SUMIFS(syst_chauffage!$H$3:$H$27,syst_chauffage!$B$3:$B$27,D1120,syst_chauffage!$C$3:$C$27,E1120)</f>
        <v>16.5784950358463</v>
      </c>
      <c r="L1120" s="12" t="n">
        <f aca="false">H1120*SUMIFS(syst_chauffage!$K$3:$K$27,syst_chauffage!$B$3:$B$27,D1120,syst_chauffage!$C$3:$C$27,E1120)</f>
        <v>0.724000916796944</v>
      </c>
      <c r="N1120" s="0" t="str">
        <f aca="false">A1120</f>
        <v>Sport Loisir Culture</v>
      </c>
      <c r="O1120" s="0" t="str">
        <f aca="false">B1120</f>
        <v>Culture</v>
      </c>
      <c r="P1120" s="0" t="str">
        <f aca="false">C1120</f>
        <v>Musée</v>
      </c>
      <c r="Q1120" s="0" t="str">
        <f aca="false">D1120</f>
        <v>Chaudière gaz</v>
      </c>
      <c r="R1120" s="0" t="str">
        <f aca="false">E1120</f>
        <v>Gaz</v>
      </c>
      <c r="S1120" s="0" t="str">
        <f aca="false">F1120</f>
        <v>0708590404</v>
      </c>
      <c r="T1120" s="0" t="str">
        <f aca="false">G1120</f>
        <v>1</v>
      </c>
      <c r="U1120" s="0" t="n">
        <f aca="false">L1120</f>
        <v>0.724000916796944</v>
      </c>
      <c r="V1120" s="0" t="n">
        <f aca="false">K1120</f>
        <v>16.5784950358463</v>
      </c>
      <c r="W1120" s="0" t="n">
        <f aca="false">J1120</f>
        <v>264</v>
      </c>
    </row>
    <row r="1121" customFormat="false" ht="12.8" hidden="false" customHeight="false" outlineLevel="0" collapsed="false">
      <c r="A1121" s="0" t="s">
        <v>78</v>
      </c>
      <c r="B1121" s="0" t="s">
        <v>1259</v>
      </c>
      <c r="C1121" s="0" t="s">
        <v>1307</v>
      </c>
      <c r="D1121" s="0" t="s">
        <v>29</v>
      </c>
      <c r="E1121" s="0" t="s">
        <v>30</v>
      </c>
      <c r="F1121" s="0" t="s">
        <v>1313</v>
      </c>
      <c r="G1121" s="0" t="s">
        <v>15</v>
      </c>
      <c r="H1121" s="0" t="n">
        <v>0.92</v>
      </c>
      <c r="I1121" s="0" t="n">
        <v>10.4</v>
      </c>
      <c r="J1121" s="0" t="n">
        <v>0</v>
      </c>
      <c r="K1121" s="0" t="n">
        <f aca="false">I1121*SUMIFS(syst_chauffage!$H$3:$H$27,syst_chauffage!$B$3:$B$27,D1121,syst_chauffage!$C$3:$C$27,E1121)</f>
        <v>3</v>
      </c>
      <c r="L1121" s="12" t="n">
        <f aca="false">H1121*SUMIFS(syst_chauffage!$K$3:$K$27,syst_chauffage!$B$3:$B$27,D1121,syst_chauffage!$C$3:$C$27,E1121)</f>
        <v>0.92</v>
      </c>
      <c r="N1121" s="0" t="str">
        <f aca="false">A1121</f>
        <v>Sport Loisir Culture</v>
      </c>
      <c r="O1121" s="0" t="str">
        <f aca="false">B1121</f>
        <v>Culture</v>
      </c>
      <c r="P1121" s="0" t="str">
        <f aca="false">C1121</f>
        <v>Musée</v>
      </c>
      <c r="Q1121" s="0" t="str">
        <f aca="false">D1121</f>
        <v>Electrique direct</v>
      </c>
      <c r="R1121" s="0" t="str">
        <f aca="false">E1121</f>
        <v>Electricité</v>
      </c>
      <c r="S1121" s="0" t="str">
        <f aca="false">F1121</f>
        <v>0708590602</v>
      </c>
      <c r="T1121" s="0" t="str">
        <f aca="false">G1121</f>
        <v>1</v>
      </c>
      <c r="U1121" s="0" t="n">
        <f aca="false">L1121</f>
        <v>0.92</v>
      </c>
      <c r="V1121" s="0" t="n">
        <f aca="false">K1121</f>
        <v>3</v>
      </c>
      <c r="W1121" s="0" t="n">
        <f aca="false">J1121</f>
        <v>0</v>
      </c>
    </row>
    <row r="1122" customFormat="false" ht="12.8" hidden="false" customHeight="false" outlineLevel="0" collapsed="false">
      <c r="A1122" s="0" t="s">
        <v>78</v>
      </c>
      <c r="B1122" s="0" t="s">
        <v>1259</v>
      </c>
      <c r="C1122" s="0" t="s">
        <v>1307</v>
      </c>
      <c r="D1122" s="0" t="s">
        <v>36</v>
      </c>
      <c r="E1122" s="0" t="s">
        <v>30</v>
      </c>
      <c r="F1122" s="0" t="s">
        <v>1314</v>
      </c>
      <c r="G1122" s="0" t="s">
        <v>15</v>
      </c>
      <c r="H1122" s="0" t="n">
        <v>2.95662809302325</v>
      </c>
      <c r="I1122" s="0" t="n">
        <v>56.9170378340525</v>
      </c>
      <c r="J1122" s="0" t="n">
        <v>603</v>
      </c>
      <c r="K1122" s="0" t="n">
        <f aca="false">I1122*SUMIFS(syst_chauffage!$H$3:$H$27,syst_chauffage!$B$3:$B$27,D1122,syst_chauffage!$C$3:$C$27,E1122)</f>
        <v>35.2121866246222</v>
      </c>
      <c r="L1122" s="12" t="n">
        <f aca="false">H1122*SUMIFS(syst_chauffage!$K$3:$K$27,syst_chauffage!$B$3:$B$27,D1122,syst_chauffage!$C$3:$C$27,E1122)</f>
        <v>2.48413091717754</v>
      </c>
      <c r="N1122" s="0" t="str">
        <f aca="false">A1122</f>
        <v>Sport Loisir Culture</v>
      </c>
      <c r="O1122" s="0" t="str">
        <f aca="false">B1122</f>
        <v>Culture</v>
      </c>
      <c r="P1122" s="0" t="str">
        <f aca="false">C1122</f>
        <v>Musée</v>
      </c>
      <c r="Q1122" s="0" t="str">
        <f aca="false">D1122</f>
        <v>PAC</v>
      </c>
      <c r="R1122" s="0" t="str">
        <f aca="false">E1122</f>
        <v>Electricité</v>
      </c>
      <c r="S1122" s="0" t="str">
        <f aca="false">F1122</f>
        <v>0708590902</v>
      </c>
      <c r="T1122" s="0" t="str">
        <f aca="false">G1122</f>
        <v>1</v>
      </c>
      <c r="U1122" s="0" t="n">
        <f aca="false">L1122</f>
        <v>2.48413091717754</v>
      </c>
      <c r="V1122" s="0" t="n">
        <f aca="false">K1122</f>
        <v>35.2121866246222</v>
      </c>
      <c r="W1122" s="0" t="n">
        <f aca="false">J1122</f>
        <v>603</v>
      </c>
    </row>
    <row r="1123" customFormat="false" ht="12.8" hidden="false" customHeight="false" outlineLevel="0" collapsed="false">
      <c r="A1123" s="0" t="s">
        <v>78</v>
      </c>
      <c r="B1123" s="0" t="s">
        <v>1259</v>
      </c>
      <c r="C1123" s="0" t="s">
        <v>1307</v>
      </c>
      <c r="D1123" s="0" t="s">
        <v>51</v>
      </c>
      <c r="E1123" s="0" t="s">
        <v>57</v>
      </c>
      <c r="F1123" s="0" t="s">
        <v>1315</v>
      </c>
      <c r="G1123" s="0" t="s">
        <v>15</v>
      </c>
      <c r="H1123" s="0" t="n">
        <v>2.81170339902987</v>
      </c>
      <c r="I1123" s="0" t="n">
        <v>32.6662816735198</v>
      </c>
      <c r="J1123" s="0" t="n">
        <v>0</v>
      </c>
      <c r="K1123" s="0" t="n">
        <f aca="false">I1123*SUMIFS(syst_chauffage!$H$3:$H$27,syst_chauffage!$B$3:$B$27,D1123,syst_chauffage!$C$3:$C$27,E1123)</f>
        <v>69.215076863169</v>
      </c>
      <c r="L1123" s="12" t="n">
        <f aca="false">H1123*SUMIFS(syst_chauffage!$K$3:$K$27,syst_chauffage!$B$3:$B$27,D1123,syst_chauffage!$C$3:$C$27,E1123)</f>
        <v>2.81170339902987</v>
      </c>
      <c r="N1123" s="0" t="str">
        <f aca="false">A1123</f>
        <v>Sport Loisir Culture</v>
      </c>
      <c r="O1123" s="0" t="str">
        <f aca="false">B1123</f>
        <v>Culture</v>
      </c>
      <c r="P1123" s="0" t="str">
        <f aca="false">C1123</f>
        <v>Musée</v>
      </c>
      <c r="Q1123" s="0" t="str">
        <f aca="false">D1123</f>
        <v>Autre système centralisé performant</v>
      </c>
      <c r="R1123" s="0" t="str">
        <f aca="false">E1123</f>
        <v>Autres</v>
      </c>
      <c r="S1123" s="0" t="str">
        <f aca="false">F1123</f>
        <v>0708592101</v>
      </c>
      <c r="T1123" s="0" t="str">
        <f aca="false">G1123</f>
        <v>1</v>
      </c>
      <c r="U1123" s="0" t="n">
        <f aca="false">L1123</f>
        <v>2.81170339902987</v>
      </c>
      <c r="V1123" s="0" t="n">
        <f aca="false">K1123</f>
        <v>69.215076863169</v>
      </c>
      <c r="W1123" s="0" t="n">
        <f aca="false">J1123</f>
        <v>0</v>
      </c>
    </row>
    <row r="1124" customFormat="false" ht="12.8" hidden="false" customHeight="false" outlineLevel="0" collapsed="false">
      <c r="A1124" s="0" t="s">
        <v>78</v>
      </c>
      <c r="B1124" s="0" t="s">
        <v>1259</v>
      </c>
      <c r="C1124" s="0" t="s">
        <v>1307</v>
      </c>
      <c r="D1124" s="0" t="s">
        <v>51</v>
      </c>
      <c r="E1124" s="0" t="s">
        <v>58</v>
      </c>
      <c r="F1124" s="0" t="s">
        <v>1316</v>
      </c>
      <c r="G1124" s="0" t="s">
        <v>15</v>
      </c>
      <c r="H1124" s="0" t="n">
        <v>3.06361239311262</v>
      </c>
      <c r="I1124" s="0" t="n">
        <v>39.6777638176754</v>
      </c>
      <c r="J1124" s="0" t="n">
        <v>680</v>
      </c>
      <c r="K1124" s="0" t="n">
        <f aca="false">I1124*SUMIFS(syst_chauffage!$H$3:$H$27,syst_chauffage!$B$3:$B$27,D1124,syst_chauffage!$C$3:$C$27,E1124)</f>
        <v>84.6723284241578</v>
      </c>
      <c r="L1124" s="12" t="n">
        <f aca="false">H1124*SUMIFS(syst_chauffage!$K$3:$K$27,syst_chauffage!$B$3:$B$27,D1124,syst_chauffage!$C$3:$C$27,E1124)</f>
        <v>3.06361239311262</v>
      </c>
      <c r="N1124" s="0" t="str">
        <f aca="false">A1124</f>
        <v>Sport Loisir Culture</v>
      </c>
      <c r="O1124" s="0" t="str">
        <f aca="false">B1124</f>
        <v>Culture</v>
      </c>
      <c r="P1124" s="0" t="str">
        <f aca="false">C1124</f>
        <v>Musée</v>
      </c>
      <c r="Q1124" s="0" t="str">
        <f aca="false">D1124</f>
        <v>Autre système centralisé performant</v>
      </c>
      <c r="R1124" s="0" t="str">
        <f aca="false">E1124</f>
        <v>Urbain</v>
      </c>
      <c r="S1124" s="0" t="str">
        <f aca="false">F1124</f>
        <v>0708592106</v>
      </c>
      <c r="T1124" s="0" t="str">
        <f aca="false">G1124</f>
        <v>1</v>
      </c>
      <c r="U1124" s="0" t="n">
        <f aca="false">L1124</f>
        <v>3.06361239311262</v>
      </c>
      <c r="V1124" s="0" t="n">
        <f aca="false">K1124</f>
        <v>84.6723284241578</v>
      </c>
      <c r="W1124" s="0" t="n">
        <f aca="false">J1124</f>
        <v>680</v>
      </c>
    </row>
    <row r="1125" customFormat="false" ht="12.8" hidden="false" customHeight="false" outlineLevel="0" collapsed="false">
      <c r="A1125" s="0" t="s">
        <v>78</v>
      </c>
      <c r="B1125" s="0" t="s">
        <v>1259</v>
      </c>
      <c r="C1125" s="0" t="s">
        <v>1307</v>
      </c>
      <c r="D1125" s="0" t="s">
        <v>54</v>
      </c>
      <c r="E1125" s="0" t="s">
        <v>30</v>
      </c>
      <c r="F1125" s="0" t="s">
        <v>1317</v>
      </c>
      <c r="G1125" s="0" t="s">
        <v>15</v>
      </c>
      <c r="H1125" s="0" t="n">
        <v>1</v>
      </c>
      <c r="I1125" s="0" t="n">
        <v>12</v>
      </c>
      <c r="J1125" s="0" t="n">
        <v>0</v>
      </c>
      <c r="K1125" s="0" t="n">
        <f aca="false">I1125*SUMIFS(syst_chauffage!$H$3:$H$27,syst_chauffage!$B$3:$B$27,D1125,syst_chauffage!$C$3:$C$27,E1125)</f>
        <v>12</v>
      </c>
      <c r="L1125" s="12" t="n">
        <f aca="false">H1125*SUMIFS(syst_chauffage!$K$3:$K$27,syst_chauffage!$B$3:$B$27,D1125,syst_chauffage!$C$3:$C$27,E1125)</f>
        <v>1</v>
      </c>
      <c r="N1125" s="0" t="str">
        <f aca="false">A1125</f>
        <v>Sport Loisir Culture</v>
      </c>
      <c r="O1125" s="0" t="str">
        <f aca="false">B1125</f>
        <v>Culture</v>
      </c>
      <c r="P1125" s="0" t="str">
        <f aca="false">C1125</f>
        <v>Musée</v>
      </c>
      <c r="Q1125" s="0" t="str">
        <f aca="false">D1125</f>
        <v>Cassette rayonnante performant</v>
      </c>
      <c r="R1125" s="0" t="str">
        <f aca="false">E1125</f>
        <v>Electricité</v>
      </c>
      <c r="S1125" s="0" t="str">
        <f aca="false">F1125</f>
        <v>0708592202</v>
      </c>
      <c r="T1125" s="0" t="str">
        <f aca="false">G1125</f>
        <v>1</v>
      </c>
      <c r="U1125" s="0" t="n">
        <f aca="false">L1125</f>
        <v>1</v>
      </c>
      <c r="V1125" s="0" t="n">
        <f aca="false">K1125</f>
        <v>12</v>
      </c>
      <c r="W1125" s="0" t="n">
        <f aca="false">J1125</f>
        <v>0</v>
      </c>
    </row>
    <row r="1126" customFormat="false" ht="12.8" hidden="false" customHeight="false" outlineLevel="0" collapsed="false">
      <c r="A1126" s="0" t="s">
        <v>78</v>
      </c>
      <c r="B1126" s="0" t="s">
        <v>1259</v>
      </c>
      <c r="C1126" s="0" t="s">
        <v>1307</v>
      </c>
      <c r="D1126" s="0" t="s">
        <v>27</v>
      </c>
      <c r="E1126" s="0" t="s">
        <v>23</v>
      </c>
      <c r="F1126" s="0" t="s">
        <v>1318</v>
      </c>
      <c r="G1126" s="0" t="s">
        <v>15</v>
      </c>
      <c r="H1126" s="0" t="n">
        <v>0.751336894050124</v>
      </c>
      <c r="I1126" s="0" t="n">
        <v>16.6496509856295</v>
      </c>
      <c r="J1126" s="0" t="n">
        <v>608</v>
      </c>
      <c r="K1126" s="0" t="n">
        <f aca="false">I1126*SUMIFS(syst_chauffage!$H$3:$H$27,syst_chauffage!$B$3:$B$27,D1126,syst_chauffage!$C$3:$C$27,E1126)</f>
        <v>42.6964173083116</v>
      </c>
      <c r="L1126" s="12" t="n">
        <f aca="false">H1126*SUMIFS(syst_chauffage!$K$3:$K$27,syst_chauffage!$B$3:$B$27,D1126,syst_chauffage!$C$3:$C$27,E1126)</f>
        <v>0.751336894050124</v>
      </c>
      <c r="N1126" s="0" t="str">
        <f aca="false">A1126</f>
        <v>Sport Loisir Culture</v>
      </c>
      <c r="O1126" s="0" t="str">
        <f aca="false">B1126</f>
        <v>Culture</v>
      </c>
      <c r="P1126" s="0" t="str">
        <f aca="false">C1126</f>
        <v>Musée</v>
      </c>
      <c r="Q1126" s="0" t="str">
        <f aca="false">D1126</f>
        <v>Chaudière condensation fioul</v>
      </c>
      <c r="R1126" s="0" t="str">
        <f aca="false">E1126</f>
        <v>Fioul</v>
      </c>
      <c r="S1126" s="0" t="str">
        <f aca="false">F1126</f>
        <v>0708592303</v>
      </c>
      <c r="T1126" s="0" t="str">
        <f aca="false">G1126</f>
        <v>1</v>
      </c>
      <c r="U1126" s="0" t="n">
        <f aca="false">L1126</f>
        <v>0.751336894050124</v>
      </c>
      <c r="V1126" s="0" t="n">
        <f aca="false">K1126</f>
        <v>42.6964173083116</v>
      </c>
      <c r="W1126" s="0" t="n">
        <f aca="false">J1126</f>
        <v>608</v>
      </c>
    </row>
    <row r="1127" customFormat="false" ht="12.8" hidden="false" customHeight="false" outlineLevel="0" collapsed="false">
      <c r="A1127" s="0" t="s">
        <v>78</v>
      </c>
      <c r="B1127" s="0" t="s">
        <v>1259</v>
      </c>
      <c r="C1127" s="0" t="s">
        <v>1307</v>
      </c>
      <c r="D1127" s="0" t="s">
        <v>18</v>
      </c>
      <c r="E1127" s="0" t="s">
        <v>14</v>
      </c>
      <c r="F1127" s="0" t="s">
        <v>1319</v>
      </c>
      <c r="G1127" s="0" t="s">
        <v>15</v>
      </c>
      <c r="H1127" s="0" t="n">
        <v>0.97577250642482</v>
      </c>
      <c r="I1127" s="0" t="n">
        <v>9.772422442357</v>
      </c>
      <c r="J1127" s="0" t="n">
        <v>608</v>
      </c>
      <c r="K1127" s="0" t="n">
        <f aca="false">I1127*SUMIFS(syst_chauffage!$H$3:$H$27,syst_chauffage!$B$3:$B$27,D1127,syst_chauffage!$C$3:$C$27,E1127)</f>
        <v>26.6291565522739</v>
      </c>
      <c r="L1127" s="12" t="n">
        <f aca="false">H1127*SUMIFS(syst_chauffage!$K$3:$K$27,syst_chauffage!$B$3:$B$27,D1127,syst_chauffage!$C$3:$C$27,E1127)</f>
        <v>0.947911167024997</v>
      </c>
      <c r="N1127" s="0" t="str">
        <f aca="false">A1127</f>
        <v>Sport Loisir Culture</v>
      </c>
      <c r="O1127" s="0" t="str">
        <f aca="false">B1127</f>
        <v>Culture</v>
      </c>
      <c r="P1127" s="0" t="str">
        <f aca="false">C1127</f>
        <v>Musée</v>
      </c>
      <c r="Q1127" s="0" t="str">
        <f aca="false">D1127</f>
        <v>Chaudière condensation gaz</v>
      </c>
      <c r="R1127" s="0" t="str">
        <f aca="false">E1127</f>
        <v>Gaz</v>
      </c>
      <c r="S1127" s="0" t="str">
        <f aca="false">F1127</f>
        <v>0708592404</v>
      </c>
      <c r="T1127" s="0" t="str">
        <f aca="false">G1127</f>
        <v>1</v>
      </c>
      <c r="U1127" s="0" t="n">
        <f aca="false">L1127</f>
        <v>0.947911167024997</v>
      </c>
      <c r="V1127" s="0" t="n">
        <f aca="false">K1127</f>
        <v>26.6291565522739</v>
      </c>
      <c r="W1127" s="0" t="n">
        <f aca="false">J1127</f>
        <v>608</v>
      </c>
    </row>
    <row r="1128" customFormat="false" ht="12.8" hidden="false" customHeight="false" outlineLevel="0" collapsed="false">
      <c r="A1128" s="0" t="s">
        <v>78</v>
      </c>
      <c r="B1128" s="0" t="s">
        <v>1259</v>
      </c>
      <c r="C1128" s="0" t="s">
        <v>1307</v>
      </c>
      <c r="D1128" s="0" t="s">
        <v>32</v>
      </c>
      <c r="E1128" s="0" t="s">
        <v>30</v>
      </c>
      <c r="F1128" s="0" t="s">
        <v>1320</v>
      </c>
      <c r="G1128" s="0" t="s">
        <v>15</v>
      </c>
      <c r="H1128" s="0" t="n">
        <v>1</v>
      </c>
      <c r="I1128" s="0" t="n">
        <v>12</v>
      </c>
      <c r="J1128" s="0" t="n">
        <v>0</v>
      </c>
      <c r="K1128" s="0" t="n">
        <f aca="false">I1128*SUMIFS(syst_chauffage!$H$3:$H$27,syst_chauffage!$B$3:$B$27,D1128,syst_chauffage!$C$3:$C$27,E1128)</f>
        <v>12</v>
      </c>
      <c r="L1128" s="12" t="n">
        <f aca="false">H1128*SUMIFS(syst_chauffage!$K$3:$K$27,syst_chauffage!$B$3:$B$27,D1128,syst_chauffage!$C$3:$C$27,E1128)</f>
        <v>1</v>
      </c>
      <c r="N1128" s="0" t="str">
        <f aca="false">A1128</f>
        <v>Sport Loisir Culture</v>
      </c>
      <c r="O1128" s="0" t="str">
        <f aca="false">B1128</f>
        <v>Culture</v>
      </c>
      <c r="P1128" s="0" t="str">
        <f aca="false">C1128</f>
        <v>Musée</v>
      </c>
      <c r="Q1128" s="0" t="str">
        <f aca="false">D1128</f>
        <v>Electrique direct performant</v>
      </c>
      <c r="R1128" s="0" t="str">
        <f aca="false">E1128</f>
        <v>Electricité</v>
      </c>
      <c r="S1128" s="0" t="str">
        <f aca="false">F1128</f>
        <v>0708592602</v>
      </c>
      <c r="T1128" s="0" t="str">
        <f aca="false">G1128</f>
        <v>1</v>
      </c>
      <c r="U1128" s="0" t="n">
        <f aca="false">L1128</f>
        <v>1</v>
      </c>
      <c r="V1128" s="0" t="n">
        <f aca="false">K1128</f>
        <v>12</v>
      </c>
      <c r="W1128" s="0" t="n">
        <f aca="false">J1128</f>
        <v>0</v>
      </c>
    </row>
    <row r="1129" customFormat="false" ht="12.8" hidden="false" customHeight="false" outlineLevel="0" collapsed="false">
      <c r="A1129" s="0" t="s">
        <v>78</v>
      </c>
      <c r="B1129" s="0" t="s">
        <v>1259</v>
      </c>
      <c r="C1129" s="0" t="s">
        <v>1307</v>
      </c>
      <c r="D1129" s="0" t="s">
        <v>38</v>
      </c>
      <c r="E1129" s="0" t="s">
        <v>30</v>
      </c>
      <c r="F1129" s="0" t="s">
        <v>1321</v>
      </c>
      <c r="G1129" s="0" t="s">
        <v>15</v>
      </c>
      <c r="H1129" s="0" t="n">
        <v>3.41149395348837</v>
      </c>
      <c r="I1129" s="0" t="n">
        <v>67.758378373872</v>
      </c>
      <c r="J1129" s="0" t="n">
        <v>648</v>
      </c>
      <c r="K1129" s="0" t="n">
        <f aca="false">I1129*SUMIFS(syst_chauffage!$H$3:$H$27,syst_chauffage!$B$3:$B$27,D1129,syst_chauffage!$C$3:$C$27,E1129)</f>
        <v>68.4897488930342</v>
      </c>
      <c r="L1129" s="12" t="n">
        <f aca="false">H1129*SUMIFS(syst_chauffage!$K$3:$K$27,syst_chauffage!$B$3:$B$27,D1129,syst_chauffage!$C$3:$C$27,E1129)</f>
        <v>3.05197598099553</v>
      </c>
      <c r="N1129" s="0" t="str">
        <f aca="false">A1129</f>
        <v>Sport Loisir Culture</v>
      </c>
      <c r="O1129" s="0" t="str">
        <f aca="false">B1129</f>
        <v>Culture</v>
      </c>
      <c r="P1129" s="0" t="str">
        <f aca="false">C1129</f>
        <v>Musée</v>
      </c>
      <c r="Q1129" s="0" t="str">
        <f aca="false">D1129</f>
        <v>PAC performant</v>
      </c>
      <c r="R1129" s="0" t="str">
        <f aca="false">E1129</f>
        <v>Electricité</v>
      </c>
      <c r="S1129" s="0" t="str">
        <f aca="false">F1129</f>
        <v>0708592902</v>
      </c>
      <c r="T1129" s="0" t="str">
        <f aca="false">G1129</f>
        <v>1</v>
      </c>
      <c r="U1129" s="0" t="n">
        <f aca="false">L1129</f>
        <v>3.05197598099553</v>
      </c>
      <c r="V1129" s="0" t="n">
        <f aca="false">K1129</f>
        <v>68.4897488930342</v>
      </c>
      <c r="W1129" s="0" t="n">
        <f aca="false">J1129</f>
        <v>648</v>
      </c>
    </row>
    <row r="1130" customFormat="false" ht="12.8" hidden="false" customHeight="false" outlineLevel="0" collapsed="false">
      <c r="A1130" s="0" t="s">
        <v>78</v>
      </c>
      <c r="B1130" s="0" t="s">
        <v>1259</v>
      </c>
      <c r="C1130" s="0" t="s">
        <v>1322</v>
      </c>
      <c r="D1130" s="0" t="s">
        <v>19</v>
      </c>
      <c r="E1130" s="0" t="s">
        <v>57</v>
      </c>
      <c r="F1130" s="0" t="s">
        <v>1323</v>
      </c>
      <c r="G1130" s="0" t="s">
        <v>15</v>
      </c>
      <c r="H1130" s="0" t="n">
        <v>2.07438054703529</v>
      </c>
      <c r="I1130" s="0" t="n">
        <v>50.4803047703639</v>
      </c>
      <c r="J1130" s="0" t="n">
        <v>0</v>
      </c>
      <c r="K1130" s="0" t="n">
        <f aca="false">I1130*SUMIFS(syst_chauffage!$H$3:$H$27,syst_chauffage!$B$3:$B$27,D1130,syst_chauffage!$C$3:$C$27,E1130)</f>
        <v>70.2926468742817</v>
      </c>
      <c r="L1130" s="12" t="n">
        <f aca="false">H1130*SUMIFS(syst_chauffage!$K$3:$K$27,syst_chauffage!$B$3:$B$27,D1130,syst_chauffage!$C$3:$C$27,E1130)</f>
        <v>2.07438054703529</v>
      </c>
      <c r="N1130" s="0" t="str">
        <f aca="false">A1130</f>
        <v>Sport Loisir Culture</v>
      </c>
      <c r="O1130" s="0" t="str">
        <f aca="false">B1130</f>
        <v>Culture</v>
      </c>
      <c r="P1130" s="0" t="str">
        <f aca="false">C1130</f>
        <v>Petit cinéma</v>
      </c>
      <c r="Q1130" s="0" t="str">
        <f aca="false">D1130</f>
        <v>Autre système centralisé</v>
      </c>
      <c r="R1130" s="0" t="str">
        <f aca="false">E1130</f>
        <v>Autres</v>
      </c>
      <c r="S1130" s="0" t="str">
        <f aca="false">F1130</f>
        <v>0708650101</v>
      </c>
      <c r="T1130" s="0" t="str">
        <f aca="false">G1130</f>
        <v>1</v>
      </c>
      <c r="U1130" s="0" t="n">
        <f aca="false">L1130</f>
        <v>2.07438054703529</v>
      </c>
      <c r="V1130" s="0" t="n">
        <f aca="false">K1130</f>
        <v>70.2926468742817</v>
      </c>
      <c r="W1130" s="0" t="n">
        <f aca="false">J1130</f>
        <v>0</v>
      </c>
    </row>
    <row r="1131" customFormat="false" ht="12.8" hidden="false" customHeight="false" outlineLevel="0" collapsed="false">
      <c r="A1131" s="0" t="s">
        <v>78</v>
      </c>
      <c r="B1131" s="0" t="s">
        <v>1259</v>
      </c>
      <c r="C1131" s="0" t="s">
        <v>1322</v>
      </c>
      <c r="D1131" s="0" t="s">
        <v>19</v>
      </c>
      <c r="E1131" s="0" t="s">
        <v>58</v>
      </c>
      <c r="F1131" s="0" t="s">
        <v>1324</v>
      </c>
      <c r="G1131" s="0" t="s">
        <v>15</v>
      </c>
      <c r="H1131" s="0" t="n">
        <v>2.12550354447638</v>
      </c>
      <c r="I1131" s="0" t="n">
        <v>52.6864584612685</v>
      </c>
      <c r="J1131" s="0" t="n">
        <v>680</v>
      </c>
      <c r="K1131" s="0" t="n">
        <f aca="false">I1131*SUMIFS(syst_chauffage!$H$3:$H$27,syst_chauffage!$B$3:$B$27,D1131,syst_chauffage!$C$3:$C$27,E1131)</f>
        <v>86.6665682516895</v>
      </c>
      <c r="L1131" s="12" t="n">
        <f aca="false">H1131*SUMIFS(syst_chauffage!$K$3:$K$27,syst_chauffage!$B$3:$B$27,D1131,syst_chauffage!$C$3:$C$27,E1131)</f>
        <v>2.12550354447638</v>
      </c>
      <c r="N1131" s="0" t="str">
        <f aca="false">A1131</f>
        <v>Sport Loisir Culture</v>
      </c>
      <c r="O1131" s="0" t="str">
        <f aca="false">B1131</f>
        <v>Culture</v>
      </c>
      <c r="P1131" s="0" t="str">
        <f aca="false">C1131</f>
        <v>Petit cinéma</v>
      </c>
      <c r="Q1131" s="0" t="str">
        <f aca="false">D1131</f>
        <v>Autre système centralisé</v>
      </c>
      <c r="R1131" s="0" t="str">
        <f aca="false">E1131</f>
        <v>Urbain</v>
      </c>
      <c r="S1131" s="0" t="str">
        <f aca="false">F1131</f>
        <v>0708650106</v>
      </c>
      <c r="T1131" s="0" t="str">
        <f aca="false">G1131</f>
        <v>1</v>
      </c>
      <c r="U1131" s="0" t="n">
        <f aca="false">L1131</f>
        <v>2.12550354447638</v>
      </c>
      <c r="V1131" s="0" t="n">
        <f aca="false">K1131</f>
        <v>86.6665682516895</v>
      </c>
      <c r="W1131" s="0" t="n">
        <f aca="false">J1131</f>
        <v>680</v>
      </c>
    </row>
    <row r="1132" customFormat="false" ht="12.8" hidden="false" customHeight="false" outlineLevel="0" collapsed="false">
      <c r="A1132" s="0" t="s">
        <v>78</v>
      </c>
      <c r="B1132" s="0" t="s">
        <v>1259</v>
      </c>
      <c r="C1132" s="0" t="s">
        <v>1322</v>
      </c>
      <c r="D1132" s="0" t="s">
        <v>24</v>
      </c>
      <c r="E1132" s="0" t="s">
        <v>30</v>
      </c>
      <c r="F1132" s="0" t="s">
        <v>1325</v>
      </c>
      <c r="G1132" s="0" t="s">
        <v>15</v>
      </c>
      <c r="H1132" s="0" t="n">
        <v>0.84</v>
      </c>
      <c r="I1132" s="0" t="n">
        <v>10.4</v>
      </c>
      <c r="J1132" s="0" t="n">
        <v>0</v>
      </c>
      <c r="K1132" s="0" t="n">
        <f aca="false">I1132*SUMIFS(syst_chauffage!$H$3:$H$27,syst_chauffage!$B$3:$B$27,D1132,syst_chauffage!$C$3:$C$27,E1132)</f>
        <v>3</v>
      </c>
      <c r="L1132" s="12" t="n">
        <f aca="false">H1132*SUMIFS(syst_chauffage!$K$3:$K$27,syst_chauffage!$B$3:$B$27,D1132,syst_chauffage!$C$3:$C$27,E1132)</f>
        <v>0.84</v>
      </c>
      <c r="N1132" s="0" t="str">
        <f aca="false">A1132</f>
        <v>Sport Loisir Culture</v>
      </c>
      <c r="O1132" s="0" t="str">
        <f aca="false">B1132</f>
        <v>Culture</v>
      </c>
      <c r="P1132" s="0" t="str">
        <f aca="false">C1132</f>
        <v>Petit cinéma</v>
      </c>
      <c r="Q1132" s="0" t="str">
        <f aca="false">D1132</f>
        <v>Cassette rayonnante</v>
      </c>
      <c r="R1132" s="0" t="str">
        <f aca="false">E1132</f>
        <v>Electricité</v>
      </c>
      <c r="S1132" s="0" t="str">
        <f aca="false">F1132</f>
        <v>0708650202</v>
      </c>
      <c r="T1132" s="0" t="str">
        <f aca="false">G1132</f>
        <v>1</v>
      </c>
      <c r="U1132" s="0" t="n">
        <f aca="false">L1132</f>
        <v>0.84</v>
      </c>
      <c r="V1132" s="0" t="n">
        <f aca="false">K1132</f>
        <v>3</v>
      </c>
      <c r="W1132" s="0" t="n">
        <f aca="false">J1132</f>
        <v>0</v>
      </c>
    </row>
    <row r="1133" customFormat="false" ht="12.8" hidden="false" customHeight="false" outlineLevel="0" collapsed="false">
      <c r="A1133" s="0" t="s">
        <v>78</v>
      </c>
      <c r="B1133" s="0" t="s">
        <v>1259</v>
      </c>
      <c r="C1133" s="0" t="s">
        <v>1322</v>
      </c>
      <c r="D1133" s="0" t="s">
        <v>22</v>
      </c>
      <c r="E1133" s="0" t="s">
        <v>23</v>
      </c>
      <c r="F1133" s="0" t="s">
        <v>1326</v>
      </c>
      <c r="G1133" s="0" t="s">
        <v>15</v>
      </c>
      <c r="H1133" s="0" t="n">
        <v>0.692146111666082</v>
      </c>
      <c r="I1133" s="0" t="n">
        <v>25.6890912104124</v>
      </c>
      <c r="J1133" s="0" t="n">
        <v>0</v>
      </c>
      <c r="K1133" s="0" t="n">
        <f aca="false">I1133*SUMIFS(syst_chauffage!$H$3:$H$27,syst_chauffage!$B$3:$B$27,D1133,syst_chauffage!$C$3:$C$27,E1133)</f>
        <v>45.239067837389</v>
      </c>
      <c r="L1133" s="12" t="n">
        <f aca="false">H1133*SUMIFS(syst_chauffage!$K$3:$K$27,syst_chauffage!$B$3:$B$27,D1133,syst_chauffage!$C$3:$C$27,E1133)</f>
        <v>0.692146111666082</v>
      </c>
      <c r="N1133" s="0" t="str">
        <f aca="false">A1133</f>
        <v>Sport Loisir Culture</v>
      </c>
      <c r="O1133" s="0" t="str">
        <f aca="false">B1133</f>
        <v>Culture</v>
      </c>
      <c r="P1133" s="0" t="str">
        <f aca="false">C1133</f>
        <v>Petit cinéma</v>
      </c>
      <c r="Q1133" s="0" t="str">
        <f aca="false">D1133</f>
        <v>Chaudière fioul</v>
      </c>
      <c r="R1133" s="0" t="str">
        <f aca="false">E1133</f>
        <v>Fioul</v>
      </c>
      <c r="S1133" s="0" t="str">
        <f aca="false">F1133</f>
        <v>0708650303</v>
      </c>
      <c r="T1133" s="0" t="str">
        <f aca="false">G1133</f>
        <v>1</v>
      </c>
      <c r="U1133" s="0" t="n">
        <f aca="false">L1133</f>
        <v>0.692146111666082</v>
      </c>
      <c r="V1133" s="0" t="n">
        <f aca="false">K1133</f>
        <v>45.239067837389</v>
      </c>
      <c r="W1133" s="0" t="n">
        <f aca="false">J1133</f>
        <v>0</v>
      </c>
    </row>
    <row r="1134" customFormat="false" ht="12.8" hidden="false" customHeight="false" outlineLevel="0" collapsed="false">
      <c r="A1134" s="0" t="s">
        <v>78</v>
      </c>
      <c r="B1134" s="0" t="s">
        <v>1259</v>
      </c>
      <c r="C1134" s="0" t="s">
        <v>1322</v>
      </c>
      <c r="D1134" s="0" t="s">
        <v>13</v>
      </c>
      <c r="E1134" s="0" t="s">
        <v>14</v>
      </c>
      <c r="F1134" s="0" t="s">
        <v>1327</v>
      </c>
      <c r="G1134" s="0" t="s">
        <v>15</v>
      </c>
      <c r="H1134" s="0" t="n">
        <v>0.706388400388766</v>
      </c>
      <c r="I1134" s="0" t="n">
        <v>17.420463039178</v>
      </c>
      <c r="J1134" s="0" t="n">
        <v>264</v>
      </c>
      <c r="K1134" s="0" t="n">
        <f aca="false">I1134*SUMIFS(syst_chauffage!$H$3:$H$27,syst_chauffage!$B$3:$B$27,D1134,syst_chauffage!$C$3:$C$27,E1134)</f>
        <v>35.1822232069356</v>
      </c>
      <c r="L1134" s="12" t="n">
        <f aca="false">H1134*SUMIFS(syst_chauffage!$K$3:$K$27,syst_chauffage!$B$3:$B$27,D1134,syst_chauffage!$C$3:$C$27,E1134)</f>
        <v>0.706388400388766</v>
      </c>
      <c r="N1134" s="0" t="str">
        <f aca="false">A1134</f>
        <v>Sport Loisir Culture</v>
      </c>
      <c r="O1134" s="0" t="str">
        <f aca="false">B1134</f>
        <v>Culture</v>
      </c>
      <c r="P1134" s="0" t="str">
        <f aca="false">C1134</f>
        <v>Petit cinéma</v>
      </c>
      <c r="Q1134" s="0" t="str">
        <f aca="false">D1134</f>
        <v>Chaudière gaz</v>
      </c>
      <c r="R1134" s="0" t="str">
        <f aca="false">E1134</f>
        <v>Gaz</v>
      </c>
      <c r="S1134" s="0" t="str">
        <f aca="false">F1134</f>
        <v>0708650404</v>
      </c>
      <c r="T1134" s="0" t="str">
        <f aca="false">G1134</f>
        <v>1</v>
      </c>
      <c r="U1134" s="0" t="n">
        <f aca="false">L1134</f>
        <v>0.706388400388766</v>
      </c>
      <c r="V1134" s="0" t="n">
        <f aca="false">K1134</f>
        <v>35.1822232069356</v>
      </c>
      <c r="W1134" s="0" t="n">
        <f aca="false">J1134</f>
        <v>264</v>
      </c>
    </row>
    <row r="1135" customFormat="false" ht="12.8" hidden="false" customHeight="false" outlineLevel="0" collapsed="false">
      <c r="A1135" s="0" t="s">
        <v>78</v>
      </c>
      <c r="B1135" s="0" t="s">
        <v>1259</v>
      </c>
      <c r="C1135" s="0" t="s">
        <v>1322</v>
      </c>
      <c r="D1135" s="0" t="s">
        <v>29</v>
      </c>
      <c r="E1135" s="0" t="s">
        <v>30</v>
      </c>
      <c r="F1135" s="0" t="s">
        <v>1328</v>
      </c>
      <c r="G1135" s="0" t="s">
        <v>15</v>
      </c>
      <c r="H1135" s="0" t="n">
        <v>0.92</v>
      </c>
      <c r="I1135" s="0" t="n">
        <v>10.4</v>
      </c>
      <c r="J1135" s="0" t="n">
        <v>0</v>
      </c>
      <c r="K1135" s="0" t="n">
        <f aca="false">I1135*SUMIFS(syst_chauffage!$H$3:$H$27,syst_chauffage!$B$3:$B$27,D1135,syst_chauffage!$C$3:$C$27,E1135)</f>
        <v>3</v>
      </c>
      <c r="L1135" s="12" t="n">
        <f aca="false">H1135*SUMIFS(syst_chauffage!$K$3:$K$27,syst_chauffage!$B$3:$B$27,D1135,syst_chauffage!$C$3:$C$27,E1135)</f>
        <v>0.92</v>
      </c>
      <c r="N1135" s="0" t="str">
        <f aca="false">A1135</f>
        <v>Sport Loisir Culture</v>
      </c>
      <c r="O1135" s="0" t="str">
        <f aca="false">B1135</f>
        <v>Culture</v>
      </c>
      <c r="P1135" s="0" t="str">
        <f aca="false">C1135</f>
        <v>Petit cinéma</v>
      </c>
      <c r="Q1135" s="0" t="str">
        <f aca="false">D1135</f>
        <v>Electrique direct</v>
      </c>
      <c r="R1135" s="0" t="str">
        <f aca="false">E1135</f>
        <v>Electricité</v>
      </c>
      <c r="S1135" s="0" t="str">
        <f aca="false">F1135</f>
        <v>0708650602</v>
      </c>
      <c r="T1135" s="0" t="str">
        <f aca="false">G1135</f>
        <v>1</v>
      </c>
      <c r="U1135" s="0" t="n">
        <f aca="false">L1135</f>
        <v>0.92</v>
      </c>
      <c r="V1135" s="0" t="n">
        <f aca="false">K1135</f>
        <v>3</v>
      </c>
      <c r="W1135" s="0" t="n">
        <f aca="false">J1135</f>
        <v>0</v>
      </c>
    </row>
    <row r="1136" customFormat="false" ht="12.8" hidden="false" customHeight="false" outlineLevel="0" collapsed="false">
      <c r="A1136" s="0" t="s">
        <v>78</v>
      </c>
      <c r="B1136" s="0" t="s">
        <v>1259</v>
      </c>
      <c r="C1136" s="0" t="s">
        <v>1322</v>
      </c>
      <c r="D1136" s="0" t="s">
        <v>36</v>
      </c>
      <c r="E1136" s="0" t="s">
        <v>30</v>
      </c>
      <c r="F1136" s="0" t="s">
        <v>1329</v>
      </c>
      <c r="G1136" s="0" t="s">
        <v>15</v>
      </c>
      <c r="H1136" s="0" t="n">
        <v>2.95662809302325</v>
      </c>
      <c r="I1136" s="0" t="n">
        <v>34.8902684676754</v>
      </c>
      <c r="J1136" s="0" t="n">
        <v>603</v>
      </c>
      <c r="K1136" s="0" t="n">
        <f aca="false">I1136*SUMIFS(syst_chauffage!$H$3:$H$27,syst_chauffage!$B$3:$B$27,D1136,syst_chauffage!$C$3:$C$27,E1136)</f>
        <v>21.5851472848773</v>
      </c>
      <c r="L1136" s="12" t="n">
        <f aca="false">H1136*SUMIFS(syst_chauffage!$K$3:$K$27,syst_chauffage!$B$3:$B$27,D1136,syst_chauffage!$C$3:$C$27,E1136)</f>
        <v>2.48413091717754</v>
      </c>
      <c r="N1136" s="0" t="str">
        <f aca="false">A1136</f>
        <v>Sport Loisir Culture</v>
      </c>
      <c r="O1136" s="0" t="str">
        <f aca="false">B1136</f>
        <v>Culture</v>
      </c>
      <c r="P1136" s="0" t="str">
        <f aca="false">C1136</f>
        <v>Petit cinéma</v>
      </c>
      <c r="Q1136" s="0" t="str">
        <f aca="false">D1136</f>
        <v>PAC</v>
      </c>
      <c r="R1136" s="0" t="str">
        <f aca="false">E1136</f>
        <v>Electricité</v>
      </c>
      <c r="S1136" s="0" t="str">
        <f aca="false">F1136</f>
        <v>0708650902</v>
      </c>
      <c r="T1136" s="0" t="str">
        <f aca="false">G1136</f>
        <v>1</v>
      </c>
      <c r="U1136" s="0" t="n">
        <f aca="false">L1136</f>
        <v>2.48413091717754</v>
      </c>
      <c r="V1136" s="0" t="n">
        <f aca="false">K1136</f>
        <v>21.5851472848773</v>
      </c>
      <c r="W1136" s="0" t="n">
        <f aca="false">J1136</f>
        <v>603</v>
      </c>
    </row>
    <row r="1137" customFormat="false" ht="12.8" hidden="false" customHeight="false" outlineLevel="0" collapsed="false">
      <c r="A1137" s="0" t="s">
        <v>78</v>
      </c>
      <c r="B1137" s="0" t="s">
        <v>1259</v>
      </c>
      <c r="C1137" s="0" t="s">
        <v>1322</v>
      </c>
      <c r="D1137" s="0" t="s">
        <v>42</v>
      </c>
      <c r="E1137" s="0" t="s">
        <v>30</v>
      </c>
      <c r="F1137" s="0" t="s">
        <v>1330</v>
      </c>
      <c r="G1137" s="0" t="s">
        <v>15</v>
      </c>
      <c r="H1137" s="0" t="n">
        <v>2.72589990697674</v>
      </c>
      <c r="I1137" s="0" t="n">
        <v>9.60155699352696</v>
      </c>
      <c r="J1137" s="0" t="n">
        <v>603</v>
      </c>
      <c r="K1137" s="0" t="n">
        <f aca="false">I1137*SUMIFS(syst_chauffage!$H$3:$H$27,syst_chauffage!$B$3:$B$27,D1137,syst_chauffage!$C$3:$C$27,E1137)</f>
        <v>8.66725094959699</v>
      </c>
      <c r="L1137" s="12" t="n">
        <f aca="false">H1137*SUMIFS(syst_chauffage!$K$3:$K$27,syst_chauffage!$B$3:$B$27,D1137,syst_chauffage!$C$3:$C$27,E1137)</f>
        <v>2.4302459328302</v>
      </c>
      <c r="N1137" s="0" t="str">
        <f aca="false">A1137</f>
        <v>Sport Loisir Culture</v>
      </c>
      <c r="O1137" s="0" t="str">
        <f aca="false">B1137</f>
        <v>Culture</v>
      </c>
      <c r="P1137" s="0" t="str">
        <f aca="false">C1137</f>
        <v>Petit cinéma</v>
      </c>
      <c r="Q1137" s="0" t="str">
        <f aca="false">D1137</f>
        <v>Rooftop</v>
      </c>
      <c r="R1137" s="0" t="str">
        <f aca="false">E1137</f>
        <v>Electricité</v>
      </c>
      <c r="S1137" s="0" t="str">
        <f aca="false">F1137</f>
        <v>0708651002</v>
      </c>
      <c r="T1137" s="0" t="str">
        <f aca="false">G1137</f>
        <v>1</v>
      </c>
      <c r="U1137" s="0" t="n">
        <f aca="false">L1137</f>
        <v>2.4302459328302</v>
      </c>
      <c r="V1137" s="0" t="n">
        <f aca="false">K1137</f>
        <v>8.66725094959699</v>
      </c>
      <c r="W1137" s="0" t="n">
        <f aca="false">J1137</f>
        <v>603</v>
      </c>
    </row>
    <row r="1138" customFormat="false" ht="12.8" hidden="false" customHeight="false" outlineLevel="0" collapsed="false">
      <c r="A1138" s="0" t="s">
        <v>78</v>
      </c>
      <c r="B1138" s="0" t="s">
        <v>1259</v>
      </c>
      <c r="C1138" s="0" t="s">
        <v>1322</v>
      </c>
      <c r="D1138" s="0" t="s">
        <v>51</v>
      </c>
      <c r="E1138" s="0" t="s">
        <v>57</v>
      </c>
      <c r="F1138" s="0" t="s">
        <v>1331</v>
      </c>
      <c r="G1138" s="0" t="s">
        <v>15</v>
      </c>
      <c r="H1138" s="0" t="n">
        <v>2.50724073931768</v>
      </c>
      <c r="I1138" s="0" t="n">
        <v>60.0956009170999</v>
      </c>
      <c r="J1138" s="0" t="n">
        <v>0</v>
      </c>
      <c r="K1138" s="0" t="n">
        <f aca="false">I1138*SUMIFS(syst_chauffage!$H$3:$H$27,syst_chauffage!$B$3:$B$27,D1138,syst_chauffage!$C$3:$C$27,E1138)</f>
        <v>127.333795691452</v>
      </c>
      <c r="L1138" s="12" t="n">
        <f aca="false">H1138*SUMIFS(syst_chauffage!$K$3:$K$27,syst_chauffage!$B$3:$B$27,D1138,syst_chauffage!$C$3:$C$27,E1138)</f>
        <v>2.50724073931768</v>
      </c>
      <c r="N1138" s="0" t="str">
        <f aca="false">A1138</f>
        <v>Sport Loisir Culture</v>
      </c>
      <c r="O1138" s="0" t="str">
        <f aca="false">B1138</f>
        <v>Culture</v>
      </c>
      <c r="P1138" s="0" t="str">
        <f aca="false">C1138</f>
        <v>Petit cinéma</v>
      </c>
      <c r="Q1138" s="0" t="str">
        <f aca="false">D1138</f>
        <v>Autre système centralisé performant</v>
      </c>
      <c r="R1138" s="0" t="str">
        <f aca="false">E1138</f>
        <v>Autres</v>
      </c>
      <c r="S1138" s="0" t="str">
        <f aca="false">F1138</f>
        <v>0708652101</v>
      </c>
      <c r="T1138" s="0" t="str">
        <f aca="false">G1138</f>
        <v>1</v>
      </c>
      <c r="U1138" s="0" t="n">
        <f aca="false">L1138</f>
        <v>2.50724073931768</v>
      </c>
      <c r="V1138" s="0" t="n">
        <f aca="false">K1138</f>
        <v>127.333795691452</v>
      </c>
      <c r="W1138" s="0" t="n">
        <f aca="false">J1138</f>
        <v>0</v>
      </c>
    </row>
    <row r="1139" customFormat="false" ht="12.8" hidden="false" customHeight="false" outlineLevel="0" collapsed="false">
      <c r="A1139" s="0" t="s">
        <v>78</v>
      </c>
      <c r="B1139" s="0" t="s">
        <v>1259</v>
      </c>
      <c r="C1139" s="0" t="s">
        <v>1322</v>
      </c>
      <c r="D1139" s="0" t="s">
        <v>51</v>
      </c>
      <c r="E1139" s="0" t="s">
        <v>58</v>
      </c>
      <c r="F1139" s="0" t="s">
        <v>1332</v>
      </c>
      <c r="G1139" s="0" t="s">
        <v>15</v>
      </c>
      <c r="H1139" s="0" t="n">
        <v>2.57348655604679</v>
      </c>
      <c r="I1139" s="0" t="n">
        <v>62.721974358653</v>
      </c>
      <c r="J1139" s="0" t="n">
        <v>680</v>
      </c>
      <c r="K1139" s="0" t="n">
        <f aca="false">I1139*SUMIFS(syst_chauffage!$H$3:$H$27,syst_chauffage!$B$3:$B$27,D1139,syst_chauffage!$C$3:$C$27,E1139)</f>
        <v>133.848662356865</v>
      </c>
      <c r="L1139" s="12" t="n">
        <f aca="false">H1139*SUMIFS(syst_chauffage!$K$3:$K$27,syst_chauffage!$B$3:$B$27,D1139,syst_chauffage!$C$3:$C$27,E1139)</f>
        <v>2.57348655604679</v>
      </c>
      <c r="N1139" s="0" t="str">
        <f aca="false">A1139</f>
        <v>Sport Loisir Culture</v>
      </c>
      <c r="O1139" s="0" t="str">
        <f aca="false">B1139</f>
        <v>Culture</v>
      </c>
      <c r="P1139" s="0" t="str">
        <f aca="false">C1139</f>
        <v>Petit cinéma</v>
      </c>
      <c r="Q1139" s="0" t="str">
        <f aca="false">D1139</f>
        <v>Autre système centralisé performant</v>
      </c>
      <c r="R1139" s="0" t="str">
        <f aca="false">E1139</f>
        <v>Urbain</v>
      </c>
      <c r="S1139" s="0" t="str">
        <f aca="false">F1139</f>
        <v>0708652106</v>
      </c>
      <c r="T1139" s="0" t="str">
        <f aca="false">G1139</f>
        <v>1</v>
      </c>
      <c r="U1139" s="0" t="n">
        <f aca="false">L1139</f>
        <v>2.57348655604679</v>
      </c>
      <c r="V1139" s="0" t="n">
        <f aca="false">K1139</f>
        <v>133.848662356865</v>
      </c>
      <c r="W1139" s="0" t="n">
        <f aca="false">J1139</f>
        <v>680</v>
      </c>
    </row>
    <row r="1140" customFormat="false" ht="12.8" hidden="false" customHeight="false" outlineLevel="0" collapsed="false">
      <c r="A1140" s="0" t="s">
        <v>78</v>
      </c>
      <c r="B1140" s="0" t="s">
        <v>1259</v>
      </c>
      <c r="C1140" s="0" t="s">
        <v>1322</v>
      </c>
      <c r="D1140" s="0" t="s">
        <v>54</v>
      </c>
      <c r="E1140" s="0" t="s">
        <v>30</v>
      </c>
      <c r="F1140" s="0" t="s">
        <v>1333</v>
      </c>
      <c r="G1140" s="0" t="s">
        <v>15</v>
      </c>
      <c r="H1140" s="0" t="n">
        <v>1</v>
      </c>
      <c r="I1140" s="0" t="n">
        <v>12</v>
      </c>
      <c r="J1140" s="0" t="n">
        <v>0</v>
      </c>
      <c r="K1140" s="0" t="n">
        <f aca="false">I1140*SUMIFS(syst_chauffage!$H$3:$H$27,syst_chauffage!$B$3:$B$27,D1140,syst_chauffage!$C$3:$C$27,E1140)</f>
        <v>12</v>
      </c>
      <c r="L1140" s="12" t="n">
        <f aca="false">H1140*SUMIFS(syst_chauffage!$K$3:$K$27,syst_chauffage!$B$3:$B$27,D1140,syst_chauffage!$C$3:$C$27,E1140)</f>
        <v>1</v>
      </c>
      <c r="N1140" s="0" t="str">
        <f aca="false">A1140</f>
        <v>Sport Loisir Culture</v>
      </c>
      <c r="O1140" s="0" t="str">
        <f aca="false">B1140</f>
        <v>Culture</v>
      </c>
      <c r="P1140" s="0" t="str">
        <f aca="false">C1140</f>
        <v>Petit cinéma</v>
      </c>
      <c r="Q1140" s="0" t="str">
        <f aca="false">D1140</f>
        <v>Cassette rayonnante performant</v>
      </c>
      <c r="R1140" s="0" t="str">
        <f aca="false">E1140</f>
        <v>Electricité</v>
      </c>
      <c r="S1140" s="0" t="str">
        <f aca="false">F1140</f>
        <v>0708652202</v>
      </c>
      <c r="T1140" s="0" t="str">
        <f aca="false">G1140</f>
        <v>1</v>
      </c>
      <c r="U1140" s="0" t="n">
        <f aca="false">L1140</f>
        <v>1</v>
      </c>
      <c r="V1140" s="0" t="n">
        <f aca="false">K1140</f>
        <v>12</v>
      </c>
      <c r="W1140" s="0" t="n">
        <f aca="false">J1140</f>
        <v>0</v>
      </c>
    </row>
    <row r="1141" customFormat="false" ht="12.8" hidden="false" customHeight="false" outlineLevel="0" collapsed="false">
      <c r="A1141" s="0" t="s">
        <v>78</v>
      </c>
      <c r="B1141" s="0" t="s">
        <v>1259</v>
      </c>
      <c r="C1141" s="0" t="s">
        <v>1322</v>
      </c>
      <c r="D1141" s="0" t="s">
        <v>27</v>
      </c>
      <c r="E1141" s="0" t="s">
        <v>23</v>
      </c>
      <c r="F1141" s="0" t="s">
        <v>1334</v>
      </c>
      <c r="G1141" s="0" t="s">
        <v>15</v>
      </c>
      <c r="H1141" s="0" t="n">
        <v>0.750812573529875</v>
      </c>
      <c r="I1141" s="0" t="n">
        <v>30.5822514409672</v>
      </c>
      <c r="J1141" s="0" t="n">
        <v>608</v>
      </c>
      <c r="K1141" s="0" t="n">
        <f aca="false">I1141*SUMIFS(syst_chauffage!$H$3:$H$27,syst_chauffage!$B$3:$B$27,D1141,syst_chauffage!$C$3:$C$27,E1141)</f>
        <v>78.4252216985365</v>
      </c>
      <c r="L1141" s="12" t="n">
        <f aca="false">H1141*SUMIFS(syst_chauffage!$K$3:$K$27,syst_chauffage!$B$3:$B$27,D1141,syst_chauffage!$C$3:$C$27,E1141)</f>
        <v>0.750812573529875</v>
      </c>
      <c r="N1141" s="0" t="str">
        <f aca="false">A1141</f>
        <v>Sport Loisir Culture</v>
      </c>
      <c r="O1141" s="0" t="str">
        <f aca="false">B1141</f>
        <v>Culture</v>
      </c>
      <c r="P1141" s="0" t="str">
        <f aca="false">C1141</f>
        <v>Petit cinéma</v>
      </c>
      <c r="Q1141" s="0" t="str">
        <f aca="false">D1141</f>
        <v>Chaudière condensation fioul</v>
      </c>
      <c r="R1141" s="0" t="str">
        <f aca="false">E1141</f>
        <v>Fioul</v>
      </c>
      <c r="S1141" s="0" t="str">
        <f aca="false">F1141</f>
        <v>0708652303</v>
      </c>
      <c r="T1141" s="0" t="str">
        <f aca="false">G1141</f>
        <v>1</v>
      </c>
      <c r="U1141" s="0" t="n">
        <f aca="false">L1141</f>
        <v>0.750812573529875</v>
      </c>
      <c r="V1141" s="0" t="n">
        <f aca="false">K1141</f>
        <v>78.4252216985365</v>
      </c>
      <c r="W1141" s="0" t="n">
        <f aca="false">J1141</f>
        <v>608</v>
      </c>
    </row>
    <row r="1142" customFormat="false" ht="12.8" hidden="false" customHeight="false" outlineLevel="0" collapsed="false">
      <c r="A1142" s="0" t="s">
        <v>78</v>
      </c>
      <c r="B1142" s="0" t="s">
        <v>1259</v>
      </c>
      <c r="C1142" s="0" t="s">
        <v>1322</v>
      </c>
      <c r="D1142" s="0" t="s">
        <v>18</v>
      </c>
      <c r="E1142" s="0" t="s">
        <v>14</v>
      </c>
      <c r="F1142" s="0" t="s">
        <v>1335</v>
      </c>
      <c r="G1142" s="0" t="s">
        <v>15</v>
      </c>
      <c r="H1142" s="0" t="n">
        <v>0.971104954503384</v>
      </c>
      <c r="I1142" s="0" t="n">
        <v>20.7386464752119</v>
      </c>
      <c r="J1142" s="0" t="n">
        <v>608</v>
      </c>
      <c r="K1142" s="0" t="n">
        <f aca="false">I1142*SUMIFS(syst_chauffage!$H$3:$H$27,syst_chauffage!$B$3:$B$27,D1142,syst_chauffage!$C$3:$C$27,E1142)</f>
        <v>56.5113375857588</v>
      </c>
      <c r="L1142" s="12" t="n">
        <f aca="false">H1142*SUMIFS(syst_chauffage!$K$3:$K$27,syst_chauffage!$B$3:$B$27,D1142,syst_chauffage!$C$3:$C$27,E1142)</f>
        <v>0.943376888225516</v>
      </c>
      <c r="N1142" s="0" t="str">
        <f aca="false">A1142</f>
        <v>Sport Loisir Culture</v>
      </c>
      <c r="O1142" s="0" t="str">
        <f aca="false">B1142</f>
        <v>Culture</v>
      </c>
      <c r="P1142" s="0" t="str">
        <f aca="false">C1142</f>
        <v>Petit cinéma</v>
      </c>
      <c r="Q1142" s="0" t="str">
        <f aca="false">D1142</f>
        <v>Chaudière condensation gaz</v>
      </c>
      <c r="R1142" s="0" t="str">
        <f aca="false">E1142</f>
        <v>Gaz</v>
      </c>
      <c r="S1142" s="0" t="str">
        <f aca="false">F1142</f>
        <v>0708652404</v>
      </c>
      <c r="T1142" s="0" t="str">
        <f aca="false">G1142</f>
        <v>1</v>
      </c>
      <c r="U1142" s="0" t="n">
        <f aca="false">L1142</f>
        <v>0.943376888225516</v>
      </c>
      <c r="V1142" s="0" t="n">
        <f aca="false">K1142</f>
        <v>56.5113375857588</v>
      </c>
      <c r="W1142" s="0" t="n">
        <f aca="false">J1142</f>
        <v>608</v>
      </c>
    </row>
    <row r="1143" customFormat="false" ht="12.8" hidden="false" customHeight="false" outlineLevel="0" collapsed="false">
      <c r="A1143" s="0" t="s">
        <v>78</v>
      </c>
      <c r="B1143" s="0" t="s">
        <v>1259</v>
      </c>
      <c r="C1143" s="0" t="s">
        <v>1322</v>
      </c>
      <c r="D1143" s="0" t="s">
        <v>32</v>
      </c>
      <c r="E1143" s="0" t="s">
        <v>30</v>
      </c>
      <c r="F1143" s="0" t="s">
        <v>1336</v>
      </c>
      <c r="G1143" s="0" t="s">
        <v>15</v>
      </c>
      <c r="H1143" s="0" t="n">
        <v>1</v>
      </c>
      <c r="I1143" s="0" t="n">
        <v>12</v>
      </c>
      <c r="J1143" s="0" t="n">
        <v>0</v>
      </c>
      <c r="K1143" s="0" t="n">
        <f aca="false">I1143*SUMIFS(syst_chauffage!$H$3:$H$27,syst_chauffage!$B$3:$B$27,D1143,syst_chauffage!$C$3:$C$27,E1143)</f>
        <v>12</v>
      </c>
      <c r="L1143" s="12" t="n">
        <f aca="false">H1143*SUMIFS(syst_chauffage!$K$3:$K$27,syst_chauffage!$B$3:$B$27,D1143,syst_chauffage!$C$3:$C$27,E1143)</f>
        <v>1</v>
      </c>
      <c r="N1143" s="0" t="str">
        <f aca="false">A1143</f>
        <v>Sport Loisir Culture</v>
      </c>
      <c r="O1143" s="0" t="str">
        <f aca="false">B1143</f>
        <v>Culture</v>
      </c>
      <c r="P1143" s="0" t="str">
        <f aca="false">C1143</f>
        <v>Petit cinéma</v>
      </c>
      <c r="Q1143" s="0" t="str">
        <f aca="false">D1143</f>
        <v>Electrique direct performant</v>
      </c>
      <c r="R1143" s="0" t="str">
        <f aca="false">E1143</f>
        <v>Electricité</v>
      </c>
      <c r="S1143" s="0" t="str">
        <f aca="false">F1143</f>
        <v>0708652602</v>
      </c>
      <c r="T1143" s="0" t="str">
        <f aca="false">G1143</f>
        <v>1</v>
      </c>
      <c r="U1143" s="0" t="n">
        <f aca="false">L1143</f>
        <v>1</v>
      </c>
      <c r="V1143" s="0" t="n">
        <f aca="false">K1143</f>
        <v>12</v>
      </c>
      <c r="W1143" s="0" t="n">
        <f aca="false">J1143</f>
        <v>0</v>
      </c>
    </row>
    <row r="1144" customFormat="false" ht="12.8" hidden="false" customHeight="false" outlineLevel="0" collapsed="false">
      <c r="A1144" s="0" t="s">
        <v>78</v>
      </c>
      <c r="B1144" s="0" t="s">
        <v>1259</v>
      </c>
      <c r="C1144" s="0" t="s">
        <v>1322</v>
      </c>
      <c r="D1144" s="0" t="s">
        <v>38</v>
      </c>
      <c r="E1144" s="0" t="s">
        <v>30</v>
      </c>
      <c r="F1144" s="0" t="s">
        <v>1337</v>
      </c>
      <c r="G1144" s="0" t="s">
        <v>15</v>
      </c>
      <c r="H1144" s="0" t="n">
        <v>3.41149395348837</v>
      </c>
      <c r="I1144" s="0" t="n">
        <v>41.5360338900898</v>
      </c>
      <c r="J1144" s="0" t="n">
        <v>648</v>
      </c>
      <c r="K1144" s="0" t="n">
        <f aca="false">I1144*SUMIFS(syst_chauffage!$H$3:$H$27,syst_chauffage!$B$3:$B$27,D1144,syst_chauffage!$C$3:$C$27,E1144)</f>
        <v>41.9843656152458</v>
      </c>
      <c r="L1144" s="12" t="n">
        <f aca="false">H1144*SUMIFS(syst_chauffage!$K$3:$K$27,syst_chauffage!$B$3:$B$27,D1144,syst_chauffage!$C$3:$C$27,E1144)</f>
        <v>3.05197598099553</v>
      </c>
      <c r="N1144" s="0" t="str">
        <f aca="false">A1144</f>
        <v>Sport Loisir Culture</v>
      </c>
      <c r="O1144" s="0" t="str">
        <f aca="false">B1144</f>
        <v>Culture</v>
      </c>
      <c r="P1144" s="0" t="str">
        <f aca="false">C1144</f>
        <v>Petit cinéma</v>
      </c>
      <c r="Q1144" s="0" t="str">
        <f aca="false">D1144</f>
        <v>PAC performant</v>
      </c>
      <c r="R1144" s="0" t="str">
        <f aca="false">E1144</f>
        <v>Electricité</v>
      </c>
      <c r="S1144" s="0" t="str">
        <f aca="false">F1144</f>
        <v>0708652902</v>
      </c>
      <c r="T1144" s="0" t="str">
        <f aca="false">G1144</f>
        <v>1</v>
      </c>
      <c r="U1144" s="0" t="n">
        <f aca="false">L1144</f>
        <v>3.05197598099553</v>
      </c>
      <c r="V1144" s="0" t="n">
        <f aca="false">K1144</f>
        <v>41.9843656152458</v>
      </c>
      <c r="W1144" s="0" t="n">
        <f aca="false">J1144</f>
        <v>648</v>
      </c>
    </row>
    <row r="1145" customFormat="false" ht="12.8" hidden="false" customHeight="false" outlineLevel="0" collapsed="false">
      <c r="A1145" s="0" t="s">
        <v>78</v>
      </c>
      <c r="B1145" s="0" t="s">
        <v>1259</v>
      </c>
      <c r="C1145" s="0" t="s">
        <v>1322</v>
      </c>
      <c r="D1145" s="0" t="s">
        <v>46</v>
      </c>
      <c r="E1145" s="0" t="s">
        <v>30</v>
      </c>
      <c r="F1145" s="0" t="s">
        <v>1338</v>
      </c>
      <c r="G1145" s="0" t="s">
        <v>15</v>
      </c>
      <c r="H1145" s="0" t="n">
        <v>3.23578046511627</v>
      </c>
      <c r="I1145" s="0" t="n">
        <v>11.430424992294</v>
      </c>
      <c r="J1145" s="0" t="n">
        <v>648</v>
      </c>
      <c r="K1145" s="0" t="n">
        <f aca="false">I1145*SUMIFS(syst_chauffage!$H$3:$H$27,syst_chauffage!$B$3:$B$27,D1145,syst_chauffage!$C$3:$C$27,E1145)</f>
        <v>19.8307298484385</v>
      </c>
      <c r="L1145" s="12" t="n">
        <f aca="false">H1145*SUMIFS(syst_chauffage!$K$3:$K$27,syst_chauffage!$B$3:$B$27,D1145,syst_chauffage!$C$3:$C$27,E1145)</f>
        <v>2.91709022049921</v>
      </c>
      <c r="N1145" s="0" t="str">
        <f aca="false">A1145</f>
        <v>Sport Loisir Culture</v>
      </c>
      <c r="O1145" s="0" t="str">
        <f aca="false">B1145</f>
        <v>Culture</v>
      </c>
      <c r="P1145" s="0" t="str">
        <f aca="false">C1145</f>
        <v>Petit cinéma</v>
      </c>
      <c r="Q1145" s="0" t="str">
        <f aca="false">D1145</f>
        <v>Rooftop performant</v>
      </c>
      <c r="R1145" s="0" t="str">
        <f aca="false">E1145</f>
        <v>Electricité</v>
      </c>
      <c r="S1145" s="0" t="str">
        <f aca="false">F1145</f>
        <v>0708653002</v>
      </c>
      <c r="T1145" s="0" t="str">
        <f aca="false">G1145</f>
        <v>1</v>
      </c>
      <c r="U1145" s="0" t="n">
        <f aca="false">L1145</f>
        <v>2.91709022049921</v>
      </c>
      <c r="V1145" s="0" t="n">
        <f aca="false">K1145</f>
        <v>19.8307298484385</v>
      </c>
      <c r="W1145" s="0" t="n">
        <f aca="false">J1145</f>
        <v>648</v>
      </c>
    </row>
    <row r="1146" customFormat="false" ht="12.8" hidden="false" customHeight="false" outlineLevel="0" collapsed="false">
      <c r="A1146" s="0" t="s">
        <v>78</v>
      </c>
      <c r="B1146" s="0" t="s">
        <v>1259</v>
      </c>
      <c r="C1146" s="0" t="s">
        <v>1339</v>
      </c>
      <c r="D1146" s="0" t="s">
        <v>19</v>
      </c>
      <c r="E1146" s="0" t="s">
        <v>57</v>
      </c>
      <c r="F1146" s="0" t="s">
        <v>1340</v>
      </c>
      <c r="G1146" s="0" t="s">
        <v>15</v>
      </c>
      <c r="H1146" s="0" t="n">
        <v>2.08070524564634</v>
      </c>
      <c r="I1146" s="0" t="n">
        <v>53.4994895917058</v>
      </c>
      <c r="J1146" s="0" t="n">
        <v>0</v>
      </c>
      <c r="K1146" s="0" t="n">
        <f aca="false">I1146*SUMIFS(syst_chauffage!$H$3:$H$27,syst_chauffage!$B$3:$B$27,D1146,syst_chauffage!$C$3:$C$27,E1146)</f>
        <v>74.4967913116063</v>
      </c>
      <c r="L1146" s="12" t="n">
        <f aca="false">H1146*SUMIFS(syst_chauffage!$K$3:$K$27,syst_chauffage!$B$3:$B$27,D1146,syst_chauffage!$C$3:$C$27,E1146)</f>
        <v>2.08070524564634</v>
      </c>
      <c r="N1146" s="0" t="str">
        <f aca="false">A1146</f>
        <v>Sport Loisir Culture</v>
      </c>
      <c r="O1146" s="0" t="str">
        <f aca="false">B1146</f>
        <v>Culture</v>
      </c>
      <c r="P1146" s="0" t="str">
        <f aca="false">C1146</f>
        <v>Petite salle de spectacle</v>
      </c>
      <c r="Q1146" s="0" t="str">
        <f aca="false">D1146</f>
        <v>Autre système centralisé</v>
      </c>
      <c r="R1146" s="0" t="str">
        <f aca="false">E1146</f>
        <v>Autres</v>
      </c>
      <c r="S1146" s="0" t="str">
        <f aca="false">F1146</f>
        <v>0708800101</v>
      </c>
      <c r="T1146" s="0" t="str">
        <f aca="false">G1146</f>
        <v>1</v>
      </c>
      <c r="U1146" s="0" t="n">
        <f aca="false">L1146</f>
        <v>2.08070524564634</v>
      </c>
      <c r="V1146" s="0" t="n">
        <f aca="false">K1146</f>
        <v>74.4967913116063</v>
      </c>
      <c r="W1146" s="0" t="n">
        <f aca="false">J1146</f>
        <v>0</v>
      </c>
    </row>
    <row r="1147" customFormat="false" ht="12.8" hidden="false" customHeight="false" outlineLevel="0" collapsed="false">
      <c r="A1147" s="0" t="s">
        <v>78</v>
      </c>
      <c r="B1147" s="0" t="s">
        <v>1259</v>
      </c>
      <c r="C1147" s="0" t="s">
        <v>1339</v>
      </c>
      <c r="D1147" s="0" t="s">
        <v>19</v>
      </c>
      <c r="E1147" s="0" t="s">
        <v>58</v>
      </c>
      <c r="F1147" s="0" t="s">
        <v>1341</v>
      </c>
      <c r="G1147" s="0" t="s">
        <v>15</v>
      </c>
      <c r="H1147" s="0" t="n">
        <v>2.11289794313849</v>
      </c>
      <c r="I1147" s="0" t="n">
        <v>60.107403083373</v>
      </c>
      <c r="J1147" s="0" t="n">
        <v>680</v>
      </c>
      <c r="K1147" s="0" t="n">
        <f aca="false">I1147*SUMIFS(syst_chauffage!$H$3:$H$27,syst_chauffage!$B$3:$B$27,D1147,syst_chauffage!$C$3:$C$27,E1147)</f>
        <v>98.8736480662576</v>
      </c>
      <c r="L1147" s="12" t="n">
        <f aca="false">H1147*SUMIFS(syst_chauffage!$K$3:$K$27,syst_chauffage!$B$3:$B$27,D1147,syst_chauffage!$C$3:$C$27,E1147)</f>
        <v>2.11289794313849</v>
      </c>
      <c r="N1147" s="0" t="str">
        <f aca="false">A1147</f>
        <v>Sport Loisir Culture</v>
      </c>
      <c r="O1147" s="0" t="str">
        <f aca="false">B1147</f>
        <v>Culture</v>
      </c>
      <c r="P1147" s="0" t="str">
        <f aca="false">C1147</f>
        <v>Petite salle de spectacle</v>
      </c>
      <c r="Q1147" s="0" t="str">
        <f aca="false">D1147</f>
        <v>Autre système centralisé</v>
      </c>
      <c r="R1147" s="0" t="str">
        <f aca="false">E1147</f>
        <v>Urbain</v>
      </c>
      <c r="S1147" s="0" t="str">
        <f aca="false">F1147</f>
        <v>0708800106</v>
      </c>
      <c r="T1147" s="0" t="str">
        <f aca="false">G1147</f>
        <v>1</v>
      </c>
      <c r="U1147" s="0" t="n">
        <f aca="false">L1147</f>
        <v>2.11289794313849</v>
      </c>
      <c r="V1147" s="0" t="n">
        <f aca="false">K1147</f>
        <v>98.8736480662576</v>
      </c>
      <c r="W1147" s="0" t="n">
        <f aca="false">J1147</f>
        <v>680</v>
      </c>
    </row>
    <row r="1148" customFormat="false" ht="12.8" hidden="false" customHeight="false" outlineLevel="0" collapsed="false">
      <c r="A1148" s="0" t="s">
        <v>78</v>
      </c>
      <c r="B1148" s="0" t="s">
        <v>1259</v>
      </c>
      <c r="C1148" s="0" t="s">
        <v>1339</v>
      </c>
      <c r="D1148" s="0" t="s">
        <v>24</v>
      </c>
      <c r="E1148" s="0" t="s">
        <v>30</v>
      </c>
      <c r="F1148" s="0" t="s">
        <v>1342</v>
      </c>
      <c r="G1148" s="0" t="s">
        <v>15</v>
      </c>
      <c r="H1148" s="0" t="n">
        <v>0.84</v>
      </c>
      <c r="I1148" s="0" t="n">
        <v>10.4</v>
      </c>
      <c r="J1148" s="0" t="n">
        <v>0</v>
      </c>
      <c r="K1148" s="0" t="n">
        <f aca="false">I1148*SUMIFS(syst_chauffage!$H$3:$H$27,syst_chauffage!$B$3:$B$27,D1148,syst_chauffage!$C$3:$C$27,E1148)</f>
        <v>3</v>
      </c>
      <c r="L1148" s="12" t="n">
        <f aca="false">H1148*SUMIFS(syst_chauffage!$K$3:$K$27,syst_chauffage!$B$3:$B$27,D1148,syst_chauffage!$C$3:$C$27,E1148)</f>
        <v>0.84</v>
      </c>
      <c r="N1148" s="0" t="str">
        <f aca="false">A1148</f>
        <v>Sport Loisir Culture</v>
      </c>
      <c r="O1148" s="0" t="str">
        <f aca="false">B1148</f>
        <v>Culture</v>
      </c>
      <c r="P1148" s="0" t="str">
        <f aca="false">C1148</f>
        <v>Petite salle de spectacle</v>
      </c>
      <c r="Q1148" s="0" t="str">
        <f aca="false">D1148</f>
        <v>Cassette rayonnante</v>
      </c>
      <c r="R1148" s="0" t="str">
        <f aca="false">E1148</f>
        <v>Electricité</v>
      </c>
      <c r="S1148" s="0" t="str">
        <f aca="false">F1148</f>
        <v>0708800202</v>
      </c>
      <c r="T1148" s="0" t="str">
        <f aca="false">G1148</f>
        <v>1</v>
      </c>
      <c r="U1148" s="0" t="n">
        <f aca="false">L1148</f>
        <v>0.84</v>
      </c>
      <c r="V1148" s="0" t="n">
        <f aca="false">K1148</f>
        <v>3</v>
      </c>
      <c r="W1148" s="0" t="n">
        <f aca="false">J1148</f>
        <v>0</v>
      </c>
    </row>
    <row r="1149" customFormat="false" ht="12.8" hidden="false" customHeight="false" outlineLevel="0" collapsed="false">
      <c r="A1149" s="0" t="s">
        <v>78</v>
      </c>
      <c r="B1149" s="0" t="s">
        <v>1259</v>
      </c>
      <c r="C1149" s="0" t="s">
        <v>1339</v>
      </c>
      <c r="D1149" s="0" t="s">
        <v>22</v>
      </c>
      <c r="E1149" s="0" t="s">
        <v>23</v>
      </c>
      <c r="F1149" s="0" t="s">
        <v>1343</v>
      </c>
      <c r="G1149" s="0" t="s">
        <v>15</v>
      </c>
      <c r="H1149" s="0" t="n">
        <v>0.693864727433634</v>
      </c>
      <c r="I1149" s="0" t="n">
        <v>25.8195931722229</v>
      </c>
      <c r="J1149" s="0" t="n">
        <v>0</v>
      </c>
      <c r="K1149" s="0" t="n">
        <f aca="false">I1149*SUMIFS(syst_chauffage!$H$3:$H$27,syst_chauffage!$B$3:$B$27,D1149,syst_chauffage!$C$3:$C$27,E1149)</f>
        <v>45.4688847295048</v>
      </c>
      <c r="L1149" s="12" t="n">
        <f aca="false">H1149*SUMIFS(syst_chauffage!$K$3:$K$27,syst_chauffage!$B$3:$B$27,D1149,syst_chauffage!$C$3:$C$27,E1149)</f>
        <v>0.693864727433634</v>
      </c>
      <c r="N1149" s="0" t="str">
        <f aca="false">A1149</f>
        <v>Sport Loisir Culture</v>
      </c>
      <c r="O1149" s="0" t="str">
        <f aca="false">B1149</f>
        <v>Culture</v>
      </c>
      <c r="P1149" s="0" t="str">
        <f aca="false">C1149</f>
        <v>Petite salle de spectacle</v>
      </c>
      <c r="Q1149" s="0" t="str">
        <f aca="false">D1149</f>
        <v>Chaudière fioul</v>
      </c>
      <c r="R1149" s="0" t="str">
        <f aca="false">E1149</f>
        <v>Fioul</v>
      </c>
      <c r="S1149" s="0" t="str">
        <f aca="false">F1149</f>
        <v>0708800303</v>
      </c>
      <c r="T1149" s="0" t="str">
        <f aca="false">G1149</f>
        <v>1</v>
      </c>
      <c r="U1149" s="0" t="n">
        <f aca="false">L1149</f>
        <v>0.693864727433634</v>
      </c>
      <c r="V1149" s="0" t="n">
        <f aca="false">K1149</f>
        <v>45.4688847295048</v>
      </c>
      <c r="W1149" s="0" t="n">
        <f aca="false">J1149</f>
        <v>0</v>
      </c>
    </row>
    <row r="1150" customFormat="false" ht="12.8" hidden="false" customHeight="false" outlineLevel="0" collapsed="false">
      <c r="A1150" s="0" t="s">
        <v>78</v>
      </c>
      <c r="B1150" s="0" t="s">
        <v>1259</v>
      </c>
      <c r="C1150" s="0" t="s">
        <v>1339</v>
      </c>
      <c r="D1150" s="0" t="s">
        <v>13</v>
      </c>
      <c r="E1150" s="0" t="s">
        <v>14</v>
      </c>
      <c r="F1150" s="0" t="s">
        <v>1344</v>
      </c>
      <c r="G1150" s="0" t="s">
        <v>15</v>
      </c>
      <c r="H1150" s="0" t="n">
        <v>0.707679396954448</v>
      </c>
      <c r="I1150" s="0" t="n">
        <v>17.0950026655679</v>
      </c>
      <c r="J1150" s="0" t="n">
        <v>264</v>
      </c>
      <c r="K1150" s="0" t="n">
        <f aca="false">I1150*SUMIFS(syst_chauffage!$H$3:$H$27,syst_chauffage!$B$3:$B$27,D1150,syst_chauffage!$C$3:$C$27,E1150)</f>
        <v>34.5249261257035</v>
      </c>
      <c r="L1150" s="12" t="n">
        <f aca="false">H1150*SUMIFS(syst_chauffage!$K$3:$K$27,syst_chauffage!$B$3:$B$27,D1150,syst_chauffage!$C$3:$C$27,E1150)</f>
        <v>0.707679396954448</v>
      </c>
      <c r="N1150" s="0" t="str">
        <f aca="false">A1150</f>
        <v>Sport Loisir Culture</v>
      </c>
      <c r="O1150" s="0" t="str">
        <f aca="false">B1150</f>
        <v>Culture</v>
      </c>
      <c r="P1150" s="0" t="str">
        <f aca="false">C1150</f>
        <v>Petite salle de spectacle</v>
      </c>
      <c r="Q1150" s="0" t="str">
        <f aca="false">D1150</f>
        <v>Chaudière gaz</v>
      </c>
      <c r="R1150" s="0" t="str">
        <f aca="false">E1150</f>
        <v>Gaz</v>
      </c>
      <c r="S1150" s="0" t="str">
        <f aca="false">F1150</f>
        <v>0708800404</v>
      </c>
      <c r="T1150" s="0" t="str">
        <f aca="false">G1150</f>
        <v>1</v>
      </c>
      <c r="U1150" s="0" t="n">
        <f aca="false">L1150</f>
        <v>0.707679396954448</v>
      </c>
      <c r="V1150" s="0" t="n">
        <f aca="false">K1150</f>
        <v>34.5249261257035</v>
      </c>
      <c r="W1150" s="0" t="n">
        <f aca="false">J1150</f>
        <v>264</v>
      </c>
    </row>
    <row r="1151" customFormat="false" ht="12.8" hidden="false" customHeight="false" outlineLevel="0" collapsed="false">
      <c r="A1151" s="0" t="s">
        <v>78</v>
      </c>
      <c r="B1151" s="0" t="s">
        <v>1259</v>
      </c>
      <c r="C1151" s="0" t="s">
        <v>1339</v>
      </c>
      <c r="D1151" s="0" t="s">
        <v>29</v>
      </c>
      <c r="E1151" s="0" t="s">
        <v>30</v>
      </c>
      <c r="F1151" s="0" t="s">
        <v>1345</v>
      </c>
      <c r="G1151" s="0" t="s">
        <v>15</v>
      </c>
      <c r="H1151" s="0" t="n">
        <v>0.92</v>
      </c>
      <c r="I1151" s="0" t="n">
        <v>10.4</v>
      </c>
      <c r="J1151" s="0" t="n">
        <v>0</v>
      </c>
      <c r="K1151" s="0" t="n">
        <f aca="false">I1151*SUMIFS(syst_chauffage!$H$3:$H$27,syst_chauffage!$B$3:$B$27,D1151,syst_chauffage!$C$3:$C$27,E1151)</f>
        <v>3</v>
      </c>
      <c r="L1151" s="12" t="n">
        <f aca="false">H1151*SUMIFS(syst_chauffage!$K$3:$K$27,syst_chauffage!$B$3:$B$27,D1151,syst_chauffage!$C$3:$C$27,E1151)</f>
        <v>0.92</v>
      </c>
      <c r="N1151" s="0" t="str">
        <f aca="false">A1151</f>
        <v>Sport Loisir Culture</v>
      </c>
      <c r="O1151" s="0" t="str">
        <f aca="false">B1151</f>
        <v>Culture</v>
      </c>
      <c r="P1151" s="0" t="str">
        <f aca="false">C1151</f>
        <v>Petite salle de spectacle</v>
      </c>
      <c r="Q1151" s="0" t="str">
        <f aca="false">D1151</f>
        <v>Electrique direct</v>
      </c>
      <c r="R1151" s="0" t="str">
        <f aca="false">E1151</f>
        <v>Electricité</v>
      </c>
      <c r="S1151" s="0" t="str">
        <f aca="false">F1151</f>
        <v>0708800602</v>
      </c>
      <c r="T1151" s="0" t="str">
        <f aca="false">G1151</f>
        <v>1</v>
      </c>
      <c r="U1151" s="0" t="n">
        <f aca="false">L1151</f>
        <v>0.92</v>
      </c>
      <c r="V1151" s="0" t="n">
        <f aca="false">K1151</f>
        <v>3</v>
      </c>
      <c r="W1151" s="0" t="n">
        <f aca="false">J1151</f>
        <v>0</v>
      </c>
    </row>
    <row r="1152" customFormat="false" ht="12.8" hidden="false" customHeight="false" outlineLevel="0" collapsed="false">
      <c r="A1152" s="0" t="s">
        <v>78</v>
      </c>
      <c r="B1152" s="0" t="s">
        <v>1259</v>
      </c>
      <c r="C1152" s="0" t="s">
        <v>1339</v>
      </c>
      <c r="D1152" s="0" t="s">
        <v>36</v>
      </c>
      <c r="E1152" s="0" t="s">
        <v>30</v>
      </c>
      <c r="F1152" s="0" t="s">
        <v>1346</v>
      </c>
      <c r="G1152" s="0" t="s">
        <v>15</v>
      </c>
      <c r="H1152" s="0" t="n">
        <v>2.95662809302325</v>
      </c>
      <c r="I1152" s="0" t="n">
        <v>68.6231971060135</v>
      </c>
      <c r="J1152" s="0" t="n">
        <v>603</v>
      </c>
      <c r="K1152" s="0" t="n">
        <f aca="false">I1152*SUMIFS(syst_chauffage!$H$3:$H$27,syst_chauffage!$B$3:$B$27,D1152,syst_chauffage!$C$3:$C$27,E1152)</f>
        <v>42.4542969070239</v>
      </c>
      <c r="L1152" s="12" t="n">
        <f aca="false">H1152*SUMIFS(syst_chauffage!$K$3:$K$27,syst_chauffage!$B$3:$B$27,D1152,syst_chauffage!$C$3:$C$27,E1152)</f>
        <v>2.48413091717754</v>
      </c>
      <c r="N1152" s="0" t="str">
        <f aca="false">A1152</f>
        <v>Sport Loisir Culture</v>
      </c>
      <c r="O1152" s="0" t="str">
        <f aca="false">B1152</f>
        <v>Culture</v>
      </c>
      <c r="P1152" s="0" t="str">
        <f aca="false">C1152</f>
        <v>Petite salle de spectacle</v>
      </c>
      <c r="Q1152" s="0" t="str">
        <f aca="false">D1152</f>
        <v>PAC</v>
      </c>
      <c r="R1152" s="0" t="str">
        <f aca="false">E1152</f>
        <v>Electricité</v>
      </c>
      <c r="S1152" s="0" t="str">
        <f aca="false">F1152</f>
        <v>0708800902</v>
      </c>
      <c r="T1152" s="0" t="str">
        <f aca="false">G1152</f>
        <v>1</v>
      </c>
      <c r="U1152" s="0" t="n">
        <f aca="false">L1152</f>
        <v>2.48413091717754</v>
      </c>
      <c r="V1152" s="0" t="n">
        <f aca="false">K1152</f>
        <v>42.4542969070239</v>
      </c>
      <c r="W1152" s="0" t="n">
        <f aca="false">J1152</f>
        <v>603</v>
      </c>
    </row>
    <row r="1153" customFormat="false" ht="12.8" hidden="false" customHeight="false" outlineLevel="0" collapsed="false">
      <c r="A1153" s="0" t="s">
        <v>78</v>
      </c>
      <c r="B1153" s="0" t="s">
        <v>1259</v>
      </c>
      <c r="C1153" s="0" t="s">
        <v>1339</v>
      </c>
      <c r="D1153" s="0" t="s">
        <v>42</v>
      </c>
      <c r="E1153" s="0" t="s">
        <v>30</v>
      </c>
      <c r="F1153" s="0" t="s">
        <v>1347</v>
      </c>
      <c r="G1153" s="0" t="s">
        <v>15</v>
      </c>
      <c r="H1153" s="0" t="n">
        <v>2.72589990697674</v>
      </c>
      <c r="I1153" s="0" t="n">
        <v>10.4007506708781</v>
      </c>
      <c r="J1153" s="0" t="n">
        <v>603</v>
      </c>
      <c r="K1153" s="0" t="n">
        <f aca="false">I1153*SUMIFS(syst_chauffage!$H$3:$H$27,syst_chauffage!$B$3:$B$27,D1153,syst_chauffage!$C$3:$C$27,E1153)</f>
        <v>9.38867687703807</v>
      </c>
      <c r="L1153" s="12" t="n">
        <f aca="false">H1153*SUMIFS(syst_chauffage!$K$3:$K$27,syst_chauffage!$B$3:$B$27,D1153,syst_chauffage!$C$3:$C$27,E1153)</f>
        <v>2.4302459328302</v>
      </c>
      <c r="N1153" s="0" t="str">
        <f aca="false">A1153</f>
        <v>Sport Loisir Culture</v>
      </c>
      <c r="O1153" s="0" t="str">
        <f aca="false">B1153</f>
        <v>Culture</v>
      </c>
      <c r="P1153" s="0" t="str">
        <f aca="false">C1153</f>
        <v>Petite salle de spectacle</v>
      </c>
      <c r="Q1153" s="0" t="str">
        <f aca="false">D1153</f>
        <v>Rooftop</v>
      </c>
      <c r="R1153" s="0" t="str">
        <f aca="false">E1153</f>
        <v>Electricité</v>
      </c>
      <c r="S1153" s="0" t="str">
        <f aca="false">F1153</f>
        <v>0708801002</v>
      </c>
      <c r="T1153" s="0" t="str">
        <f aca="false">G1153</f>
        <v>1</v>
      </c>
      <c r="U1153" s="0" t="n">
        <f aca="false">L1153</f>
        <v>2.4302459328302</v>
      </c>
      <c r="V1153" s="0" t="n">
        <f aca="false">K1153</f>
        <v>9.38867687703807</v>
      </c>
      <c r="W1153" s="0" t="n">
        <f aca="false">J1153</f>
        <v>603</v>
      </c>
    </row>
    <row r="1154" customFormat="false" ht="12.8" hidden="false" customHeight="false" outlineLevel="0" collapsed="false">
      <c r="A1154" s="0" t="s">
        <v>78</v>
      </c>
      <c r="B1154" s="0" t="s">
        <v>1259</v>
      </c>
      <c r="C1154" s="0" t="s">
        <v>1339</v>
      </c>
      <c r="D1154" s="0" t="s">
        <v>29</v>
      </c>
      <c r="E1154" s="0" t="s">
        <v>30</v>
      </c>
      <c r="F1154" s="0" t="s">
        <v>1348</v>
      </c>
      <c r="G1154" s="0" t="s">
        <v>15</v>
      </c>
      <c r="H1154" s="0" t="n">
        <v>2.52167109770355</v>
      </c>
      <c r="I1154" s="0" t="n">
        <v>63.6898685615545</v>
      </c>
      <c r="J1154" s="0" t="n">
        <v>0</v>
      </c>
      <c r="K1154" s="0" t="n">
        <f aca="false">I1154*SUMIFS(syst_chauffage!$H$3:$H$27,syst_chauffage!$B$3:$B$27,D1154,syst_chauffage!$C$3:$C$27,E1154)</f>
        <v>18.3720774696792</v>
      </c>
      <c r="L1154" s="12" t="n">
        <f aca="false">H1154*SUMIFS(syst_chauffage!$K$3:$K$27,syst_chauffage!$B$3:$B$27,D1154,syst_chauffage!$C$3:$C$27,E1154)</f>
        <v>2.52167109770355</v>
      </c>
      <c r="N1154" s="0" t="str">
        <f aca="false">A1154</f>
        <v>Sport Loisir Culture</v>
      </c>
      <c r="O1154" s="0" t="str">
        <f aca="false">B1154</f>
        <v>Culture</v>
      </c>
      <c r="P1154" s="0" t="str">
        <f aca="false">C1154</f>
        <v>Petite salle de spectacle</v>
      </c>
      <c r="Q1154" s="0" t="str">
        <f aca="false">D1154</f>
        <v>Electrique direct</v>
      </c>
      <c r="R1154" s="0" t="str">
        <f aca="false">E1154</f>
        <v>Electricité</v>
      </c>
      <c r="S1154" s="0" t="str">
        <f aca="false">F1154</f>
        <v>0708802101</v>
      </c>
      <c r="T1154" s="0" t="str">
        <f aca="false">G1154</f>
        <v>1</v>
      </c>
      <c r="U1154" s="0" t="n">
        <f aca="false">L1154</f>
        <v>2.52167109770355</v>
      </c>
      <c r="V1154" s="0" t="n">
        <f aca="false">K1154</f>
        <v>18.3720774696792</v>
      </c>
      <c r="W1154" s="0" t="n">
        <f aca="false">J1154</f>
        <v>0</v>
      </c>
    </row>
    <row r="1155" customFormat="false" ht="12.8" hidden="false" customHeight="false" outlineLevel="0" collapsed="false">
      <c r="A1155" s="0" t="s">
        <v>78</v>
      </c>
      <c r="B1155" s="0" t="s">
        <v>1259</v>
      </c>
      <c r="C1155" s="0" t="s">
        <v>1339</v>
      </c>
      <c r="D1155" s="0" t="s">
        <v>29</v>
      </c>
      <c r="E1155" s="0" t="s">
        <v>30</v>
      </c>
      <c r="F1155" s="0" t="s">
        <v>1349</v>
      </c>
      <c r="G1155" s="0" t="s">
        <v>15</v>
      </c>
      <c r="H1155" s="0" t="n">
        <v>2.55932923625959</v>
      </c>
      <c r="I1155" s="0" t="n">
        <v>71.5564322421107</v>
      </c>
      <c r="J1155" s="0" t="n">
        <v>0</v>
      </c>
      <c r="K1155" s="0" t="n">
        <f aca="false">I1155*SUMIFS(syst_chauffage!$H$3:$H$27,syst_chauffage!$B$3:$B$27,D1155,syst_chauffage!$C$3:$C$27,E1155)</f>
        <v>20.6412785313781</v>
      </c>
      <c r="L1155" s="12" t="n">
        <f aca="false">H1155*SUMIFS(syst_chauffage!$K$3:$K$27,syst_chauffage!$B$3:$B$27,D1155,syst_chauffage!$C$3:$C$27,E1155)</f>
        <v>2.55932923625959</v>
      </c>
      <c r="N1155" s="0" t="str">
        <f aca="false">A1155</f>
        <v>Sport Loisir Culture</v>
      </c>
      <c r="O1155" s="0" t="str">
        <f aca="false">B1155</f>
        <v>Culture</v>
      </c>
      <c r="P1155" s="0" t="str">
        <f aca="false">C1155</f>
        <v>Petite salle de spectacle</v>
      </c>
      <c r="Q1155" s="0" t="str">
        <f aca="false">D1155</f>
        <v>Electrique direct</v>
      </c>
      <c r="R1155" s="0" t="str">
        <f aca="false">E1155</f>
        <v>Electricité</v>
      </c>
      <c r="S1155" s="0" t="str">
        <f aca="false">F1155</f>
        <v>0708802106</v>
      </c>
      <c r="T1155" s="0" t="str">
        <f aca="false">G1155</f>
        <v>1</v>
      </c>
      <c r="U1155" s="0" t="n">
        <f aca="false">L1155</f>
        <v>2.55932923625959</v>
      </c>
      <c r="V1155" s="0" t="n">
        <f aca="false">K1155</f>
        <v>20.6412785313781</v>
      </c>
      <c r="W1155" s="0" t="n">
        <f aca="false">J1155</f>
        <v>0</v>
      </c>
    </row>
    <row r="1156" customFormat="false" ht="12.8" hidden="false" customHeight="false" outlineLevel="0" collapsed="false">
      <c r="A1156" s="0" t="s">
        <v>78</v>
      </c>
      <c r="B1156" s="0" t="s">
        <v>1259</v>
      </c>
      <c r="C1156" s="0" t="s">
        <v>1339</v>
      </c>
      <c r="D1156" s="0" t="s">
        <v>54</v>
      </c>
      <c r="E1156" s="0" t="s">
        <v>30</v>
      </c>
      <c r="F1156" s="0" t="s">
        <v>1350</v>
      </c>
      <c r="G1156" s="0" t="s">
        <v>15</v>
      </c>
      <c r="H1156" s="0" t="n">
        <v>1</v>
      </c>
      <c r="I1156" s="0" t="n">
        <v>12</v>
      </c>
      <c r="J1156" s="0" t="n">
        <v>0</v>
      </c>
      <c r="K1156" s="0" t="n">
        <f aca="false">I1156*SUMIFS(syst_chauffage!$H$3:$H$27,syst_chauffage!$B$3:$B$27,D1156,syst_chauffage!$C$3:$C$27,E1156)</f>
        <v>12</v>
      </c>
      <c r="L1156" s="12" t="n">
        <f aca="false">H1156*SUMIFS(syst_chauffage!$K$3:$K$27,syst_chauffage!$B$3:$B$27,D1156,syst_chauffage!$C$3:$C$27,E1156)</f>
        <v>1</v>
      </c>
      <c r="N1156" s="0" t="str">
        <f aca="false">A1156</f>
        <v>Sport Loisir Culture</v>
      </c>
      <c r="O1156" s="0" t="str">
        <f aca="false">B1156</f>
        <v>Culture</v>
      </c>
      <c r="P1156" s="0" t="str">
        <f aca="false">C1156</f>
        <v>Petite salle de spectacle</v>
      </c>
      <c r="Q1156" s="0" t="str">
        <f aca="false">D1156</f>
        <v>Cassette rayonnante performant</v>
      </c>
      <c r="R1156" s="0" t="str">
        <f aca="false">E1156</f>
        <v>Electricité</v>
      </c>
      <c r="S1156" s="0" t="str">
        <f aca="false">F1156</f>
        <v>0708802202</v>
      </c>
      <c r="T1156" s="0" t="str">
        <f aca="false">G1156</f>
        <v>1</v>
      </c>
      <c r="U1156" s="0" t="n">
        <f aca="false">L1156</f>
        <v>1</v>
      </c>
      <c r="V1156" s="0" t="n">
        <f aca="false">K1156</f>
        <v>12</v>
      </c>
      <c r="W1156" s="0" t="n">
        <f aca="false">J1156</f>
        <v>0</v>
      </c>
    </row>
    <row r="1157" customFormat="false" ht="12.8" hidden="false" customHeight="false" outlineLevel="0" collapsed="false">
      <c r="A1157" s="0" t="s">
        <v>78</v>
      </c>
      <c r="B1157" s="0" t="s">
        <v>1259</v>
      </c>
      <c r="C1157" s="0" t="s">
        <v>1339</v>
      </c>
      <c r="D1157" s="0" t="s">
        <v>27</v>
      </c>
      <c r="E1157" s="0" t="s">
        <v>23</v>
      </c>
      <c r="F1157" s="0" t="s">
        <v>1351</v>
      </c>
      <c r="G1157" s="0" t="s">
        <v>15</v>
      </c>
      <c r="H1157" s="0" t="n">
        <v>0.752453017495824</v>
      </c>
      <c r="I1157" s="0" t="n">
        <v>30.737610919313</v>
      </c>
      <c r="J1157" s="0" t="n">
        <v>608</v>
      </c>
      <c r="K1157" s="0" t="n">
        <f aca="false">I1157*SUMIFS(syst_chauffage!$H$3:$H$27,syst_chauffage!$B$3:$B$27,D1157,syst_chauffage!$C$3:$C$27,E1157)</f>
        <v>78.8236260330165</v>
      </c>
      <c r="L1157" s="12" t="n">
        <f aca="false">H1157*SUMIFS(syst_chauffage!$K$3:$K$27,syst_chauffage!$B$3:$B$27,D1157,syst_chauffage!$C$3:$C$27,E1157)</f>
        <v>0.752453017495824</v>
      </c>
      <c r="N1157" s="0" t="str">
        <f aca="false">A1157</f>
        <v>Sport Loisir Culture</v>
      </c>
      <c r="O1157" s="0" t="str">
        <f aca="false">B1157</f>
        <v>Culture</v>
      </c>
      <c r="P1157" s="0" t="str">
        <f aca="false">C1157</f>
        <v>Petite salle de spectacle</v>
      </c>
      <c r="Q1157" s="0" t="str">
        <f aca="false">D1157</f>
        <v>Chaudière condensation fioul</v>
      </c>
      <c r="R1157" s="0" t="str">
        <f aca="false">E1157</f>
        <v>Fioul</v>
      </c>
      <c r="S1157" s="0" t="str">
        <f aca="false">F1157</f>
        <v>0708802303</v>
      </c>
      <c r="T1157" s="0" t="str">
        <f aca="false">G1157</f>
        <v>1</v>
      </c>
      <c r="U1157" s="0" t="n">
        <f aca="false">L1157</f>
        <v>0.752453017495824</v>
      </c>
      <c r="V1157" s="0" t="n">
        <f aca="false">K1157</f>
        <v>78.8236260330165</v>
      </c>
      <c r="W1157" s="0" t="n">
        <f aca="false">J1157</f>
        <v>608</v>
      </c>
    </row>
    <row r="1158" customFormat="false" ht="12.8" hidden="false" customHeight="false" outlineLevel="0" collapsed="false">
      <c r="A1158" s="0" t="s">
        <v>78</v>
      </c>
      <c r="B1158" s="0" t="s">
        <v>1259</v>
      </c>
      <c r="C1158" s="0" t="s">
        <v>1339</v>
      </c>
      <c r="D1158" s="0" t="s">
        <v>18</v>
      </c>
      <c r="E1158" s="0" t="s">
        <v>14</v>
      </c>
      <c r="F1158" s="0" t="s">
        <v>1352</v>
      </c>
      <c r="G1158" s="0" t="s">
        <v>15</v>
      </c>
      <c r="H1158" s="0" t="n">
        <v>0.972516551409787</v>
      </c>
      <c r="I1158" s="0" t="n">
        <v>20.3511936494855</v>
      </c>
      <c r="J1158" s="0" t="n">
        <v>608</v>
      </c>
      <c r="K1158" s="0" t="n">
        <f aca="false">I1158*SUMIFS(syst_chauffage!$H$3:$H$27,syst_chauffage!$B$3:$B$27,D1158,syst_chauffage!$C$3:$C$27,E1158)</f>
        <v>55.4555561749829</v>
      </c>
      <c r="L1158" s="12" t="n">
        <f aca="false">H1158*SUMIFS(syst_chauffage!$K$3:$K$27,syst_chauffage!$B$3:$B$27,D1158,syst_chauffage!$C$3:$C$27,E1158)</f>
        <v>0.944748179650625</v>
      </c>
      <c r="N1158" s="0" t="str">
        <f aca="false">A1158</f>
        <v>Sport Loisir Culture</v>
      </c>
      <c r="O1158" s="0" t="str">
        <f aca="false">B1158</f>
        <v>Culture</v>
      </c>
      <c r="P1158" s="0" t="str">
        <f aca="false">C1158</f>
        <v>Petite salle de spectacle</v>
      </c>
      <c r="Q1158" s="0" t="str">
        <f aca="false">D1158</f>
        <v>Chaudière condensation gaz</v>
      </c>
      <c r="R1158" s="0" t="str">
        <f aca="false">E1158</f>
        <v>Gaz</v>
      </c>
      <c r="S1158" s="0" t="str">
        <f aca="false">F1158</f>
        <v>0708802404</v>
      </c>
      <c r="T1158" s="0" t="str">
        <f aca="false">G1158</f>
        <v>1</v>
      </c>
      <c r="U1158" s="0" t="n">
        <f aca="false">L1158</f>
        <v>0.944748179650625</v>
      </c>
      <c r="V1158" s="0" t="n">
        <f aca="false">K1158</f>
        <v>55.4555561749829</v>
      </c>
      <c r="W1158" s="0" t="n">
        <f aca="false">J1158</f>
        <v>608</v>
      </c>
    </row>
    <row r="1159" customFormat="false" ht="12.8" hidden="false" customHeight="false" outlineLevel="0" collapsed="false">
      <c r="A1159" s="0" t="s">
        <v>78</v>
      </c>
      <c r="B1159" s="0" t="s">
        <v>1259</v>
      </c>
      <c r="C1159" s="0" t="s">
        <v>1339</v>
      </c>
      <c r="D1159" s="0" t="s">
        <v>32</v>
      </c>
      <c r="E1159" s="0" t="s">
        <v>30</v>
      </c>
      <c r="F1159" s="0" t="s">
        <v>1353</v>
      </c>
      <c r="G1159" s="0" t="s">
        <v>15</v>
      </c>
      <c r="H1159" s="0" t="n">
        <v>1</v>
      </c>
      <c r="I1159" s="0" t="n">
        <v>12</v>
      </c>
      <c r="J1159" s="0" t="n">
        <v>0</v>
      </c>
      <c r="K1159" s="0" t="n">
        <f aca="false">I1159*SUMIFS(syst_chauffage!$H$3:$H$27,syst_chauffage!$B$3:$B$27,D1159,syst_chauffage!$C$3:$C$27,E1159)</f>
        <v>12</v>
      </c>
      <c r="L1159" s="12" t="n">
        <f aca="false">H1159*SUMIFS(syst_chauffage!$K$3:$K$27,syst_chauffage!$B$3:$B$27,D1159,syst_chauffage!$C$3:$C$27,E1159)</f>
        <v>1</v>
      </c>
      <c r="N1159" s="0" t="str">
        <f aca="false">A1159</f>
        <v>Sport Loisir Culture</v>
      </c>
      <c r="O1159" s="0" t="str">
        <f aca="false">B1159</f>
        <v>Culture</v>
      </c>
      <c r="P1159" s="0" t="str">
        <f aca="false">C1159</f>
        <v>Petite salle de spectacle</v>
      </c>
      <c r="Q1159" s="0" t="str">
        <f aca="false">D1159</f>
        <v>Electrique direct performant</v>
      </c>
      <c r="R1159" s="0" t="str">
        <f aca="false">E1159</f>
        <v>Electricité</v>
      </c>
      <c r="S1159" s="0" t="str">
        <f aca="false">F1159</f>
        <v>0708802602</v>
      </c>
      <c r="T1159" s="0" t="str">
        <f aca="false">G1159</f>
        <v>1</v>
      </c>
      <c r="U1159" s="0" t="n">
        <f aca="false">L1159</f>
        <v>1</v>
      </c>
      <c r="V1159" s="0" t="n">
        <f aca="false">K1159</f>
        <v>12</v>
      </c>
      <c r="W1159" s="0" t="n">
        <f aca="false">J1159</f>
        <v>0</v>
      </c>
    </row>
    <row r="1160" customFormat="false" ht="12.8" hidden="false" customHeight="false" outlineLevel="0" collapsed="false">
      <c r="A1160" s="0" t="s">
        <v>78</v>
      </c>
      <c r="B1160" s="0" t="s">
        <v>1259</v>
      </c>
      <c r="C1160" s="0" t="s">
        <v>1339</v>
      </c>
      <c r="D1160" s="0" t="s">
        <v>32</v>
      </c>
      <c r="E1160" s="0" t="s">
        <v>30</v>
      </c>
      <c r="F1160" s="0" t="s">
        <v>1354</v>
      </c>
      <c r="G1160" s="0" t="s">
        <v>15</v>
      </c>
      <c r="H1160" s="0" t="n">
        <v>3.41149395348837</v>
      </c>
      <c r="I1160" s="0" t="n">
        <v>81.6942822690637</v>
      </c>
      <c r="J1160" s="0" t="n">
        <v>0</v>
      </c>
      <c r="K1160" s="0" t="n">
        <f aca="false">I1160*SUMIFS(syst_chauffage!$H$3:$H$27,syst_chauffage!$B$3:$B$27,D1160,syst_chauffage!$C$3:$C$27,E1160)</f>
        <v>81.6942822690637</v>
      </c>
      <c r="L1160" s="12" t="n">
        <f aca="false">H1160*SUMIFS(syst_chauffage!$K$3:$K$27,syst_chauffage!$B$3:$B$27,D1160,syst_chauffage!$C$3:$C$27,E1160)</f>
        <v>3.41149395348837</v>
      </c>
      <c r="N1160" s="0" t="str">
        <f aca="false">A1160</f>
        <v>Sport Loisir Culture</v>
      </c>
      <c r="O1160" s="0" t="str">
        <f aca="false">B1160</f>
        <v>Culture</v>
      </c>
      <c r="P1160" s="0" t="str">
        <f aca="false">C1160</f>
        <v>Petite salle de spectacle</v>
      </c>
      <c r="Q1160" s="0" t="str">
        <f aca="false">D1160</f>
        <v>Electrique direct performant</v>
      </c>
      <c r="R1160" s="0" t="str">
        <f aca="false">E1160</f>
        <v>Electricité</v>
      </c>
      <c r="S1160" s="0" t="str">
        <f aca="false">F1160</f>
        <v>0708802902</v>
      </c>
      <c r="T1160" s="0" t="str">
        <f aca="false">G1160</f>
        <v>1</v>
      </c>
      <c r="U1160" s="0" t="n">
        <f aca="false">L1160</f>
        <v>3.41149395348837</v>
      </c>
      <c r="V1160" s="0" t="n">
        <f aca="false">K1160</f>
        <v>81.6942822690637</v>
      </c>
      <c r="W1160" s="0" t="n">
        <f aca="false">J1160</f>
        <v>0</v>
      </c>
    </row>
    <row r="1161" customFormat="false" ht="12.8" hidden="false" customHeight="false" outlineLevel="0" collapsed="false">
      <c r="A1161" s="0" t="s">
        <v>78</v>
      </c>
      <c r="B1161" s="0" t="s">
        <v>1259</v>
      </c>
      <c r="C1161" s="0" t="s">
        <v>1339</v>
      </c>
      <c r="D1161" s="0" t="s">
        <v>32</v>
      </c>
      <c r="E1161" s="0" t="s">
        <v>30</v>
      </c>
      <c r="F1161" s="0" t="s">
        <v>1355</v>
      </c>
      <c r="G1161" s="0" t="s">
        <v>15</v>
      </c>
      <c r="H1161" s="0" t="n">
        <v>3.23578046511627</v>
      </c>
      <c r="I1161" s="0" t="n">
        <v>12.3818460367597</v>
      </c>
      <c r="J1161" s="0" t="n">
        <v>0</v>
      </c>
      <c r="K1161" s="0" t="n">
        <f aca="false">I1161*SUMIFS(syst_chauffage!$H$3:$H$27,syst_chauffage!$B$3:$B$27,D1161,syst_chauffage!$C$3:$C$27,E1161)</f>
        <v>12.3818460367597</v>
      </c>
      <c r="L1161" s="12" t="n">
        <f aca="false">H1161*SUMIFS(syst_chauffage!$K$3:$K$27,syst_chauffage!$B$3:$B$27,D1161,syst_chauffage!$C$3:$C$27,E1161)</f>
        <v>3.23578046511627</v>
      </c>
      <c r="N1161" s="0" t="str">
        <f aca="false">A1161</f>
        <v>Sport Loisir Culture</v>
      </c>
      <c r="O1161" s="0" t="str">
        <f aca="false">B1161</f>
        <v>Culture</v>
      </c>
      <c r="P1161" s="0" t="str">
        <f aca="false">C1161</f>
        <v>Petite salle de spectacle</v>
      </c>
      <c r="Q1161" s="0" t="str">
        <f aca="false">D1161</f>
        <v>Electrique direct performant</v>
      </c>
      <c r="R1161" s="0" t="str">
        <f aca="false">E1161</f>
        <v>Electricité</v>
      </c>
      <c r="S1161" s="0" t="str">
        <f aca="false">F1161</f>
        <v>0708803002</v>
      </c>
      <c r="T1161" s="0" t="str">
        <f aca="false">G1161</f>
        <v>1</v>
      </c>
      <c r="U1161" s="0" t="n">
        <f aca="false">L1161</f>
        <v>3.23578046511627</v>
      </c>
      <c r="V1161" s="0" t="n">
        <f aca="false">K1161</f>
        <v>12.3818460367597</v>
      </c>
      <c r="W1161" s="0" t="n">
        <f aca="false">J1161</f>
        <v>0</v>
      </c>
    </row>
    <row r="1162" customFormat="false" ht="12.8" hidden="false" customHeight="false" outlineLevel="0" collapsed="false">
      <c r="A1162" s="0" t="s">
        <v>78</v>
      </c>
      <c r="B1162" s="0" t="s">
        <v>1259</v>
      </c>
      <c r="C1162" s="0" t="s">
        <v>1339</v>
      </c>
      <c r="D1162" s="0" t="s">
        <v>32</v>
      </c>
      <c r="E1162" s="0" t="s">
        <v>30</v>
      </c>
      <c r="F1162" s="0" t="s">
        <v>1356</v>
      </c>
      <c r="G1162" s="0" t="s">
        <v>15</v>
      </c>
      <c r="H1162" s="0" t="n">
        <v>0.878349576636749</v>
      </c>
      <c r="I1162" s="0" t="n">
        <v>17.3635220166504</v>
      </c>
      <c r="J1162" s="0" t="n">
        <v>0</v>
      </c>
      <c r="K1162" s="0" t="n">
        <f aca="false">I1162*SUMIFS(syst_chauffage!$H$3:$H$27,syst_chauffage!$B$3:$B$27,D1162,syst_chauffage!$C$3:$C$27,E1162)</f>
        <v>17.3635220166504</v>
      </c>
      <c r="L1162" s="12" t="n">
        <f aca="false">H1162*SUMIFS(syst_chauffage!$K$3:$K$27,syst_chauffage!$B$3:$B$27,D1162,syst_chauffage!$C$3:$C$27,E1162)</f>
        <v>0.878349576636749</v>
      </c>
      <c r="N1162" s="0" t="str">
        <f aca="false">A1162</f>
        <v>Sport Loisir Culture</v>
      </c>
      <c r="O1162" s="0" t="str">
        <f aca="false">B1162</f>
        <v>Culture</v>
      </c>
      <c r="P1162" s="0" t="str">
        <f aca="false">C1162</f>
        <v>Petite salle de spectacle</v>
      </c>
      <c r="Q1162" s="0" t="str">
        <f aca="false">D1162</f>
        <v>Electrique direct performant</v>
      </c>
      <c r="R1162" s="0" t="str">
        <f aca="false">E1162</f>
        <v>Electricité</v>
      </c>
      <c r="S1162" s="0" t="str">
        <f aca="false">F1162</f>
        <v>0713430101</v>
      </c>
      <c r="T1162" s="0" t="str">
        <f aca="false">G1162</f>
        <v>1</v>
      </c>
      <c r="U1162" s="0" t="n">
        <f aca="false">L1162</f>
        <v>0.878349576636749</v>
      </c>
      <c r="V1162" s="0" t="n">
        <f aca="false">K1162</f>
        <v>17.3635220166504</v>
      </c>
      <c r="W1162" s="0" t="n">
        <f aca="false">J1162</f>
        <v>0</v>
      </c>
    </row>
    <row r="1163" customFormat="false" ht="12.8" hidden="false" customHeight="false" outlineLevel="0" collapsed="false">
      <c r="A1163" s="0" t="s">
        <v>78</v>
      </c>
      <c r="B1163" s="0" t="s">
        <v>1357</v>
      </c>
      <c r="C1163" s="0" t="s">
        <v>1294</v>
      </c>
      <c r="D1163" s="0" t="s">
        <v>19</v>
      </c>
      <c r="E1163" s="0" t="s">
        <v>58</v>
      </c>
      <c r="F1163" s="0" t="s">
        <v>1358</v>
      </c>
      <c r="G1163" s="0" t="s">
        <v>15</v>
      </c>
      <c r="H1163" s="0" t="n">
        <v>0.877514855905315</v>
      </c>
      <c r="I1163" s="0" t="n">
        <v>15.0994710828881</v>
      </c>
      <c r="J1163" s="0" t="n">
        <v>680</v>
      </c>
      <c r="K1163" s="0" t="n">
        <f aca="false">I1163*SUMIFS(syst_chauffage!$H$3:$H$27,syst_chauffage!$B$3:$B$27,D1163,syst_chauffage!$C$3:$C$27,E1163)</f>
        <v>24.8378687690983</v>
      </c>
      <c r="L1163" s="12" t="n">
        <f aca="false">H1163*SUMIFS(syst_chauffage!$K$3:$K$27,syst_chauffage!$B$3:$B$27,D1163,syst_chauffage!$C$3:$C$27,E1163)</f>
        <v>0.877514855905315</v>
      </c>
      <c r="N1163" s="0" t="str">
        <f aca="false">A1163</f>
        <v>Sport Loisir Culture</v>
      </c>
      <c r="O1163" s="0" t="str">
        <f aca="false">B1163</f>
        <v>Equipement collectif</v>
      </c>
      <c r="P1163" s="0" t="str">
        <f aca="false">C1163</f>
        <v>Immeuble péri urbain</v>
      </c>
      <c r="Q1163" s="0" t="str">
        <f aca="false">D1163</f>
        <v>Autre système centralisé</v>
      </c>
      <c r="R1163" s="0" t="str">
        <f aca="false">E1163</f>
        <v>Urbain</v>
      </c>
      <c r="S1163" s="0" t="str">
        <f aca="false">F1163</f>
        <v>0713430106</v>
      </c>
      <c r="T1163" s="0" t="str">
        <f aca="false">G1163</f>
        <v>1</v>
      </c>
      <c r="U1163" s="0" t="n">
        <f aca="false">L1163</f>
        <v>0.877514855905315</v>
      </c>
      <c r="V1163" s="0" t="n">
        <f aca="false">K1163</f>
        <v>24.8378687690983</v>
      </c>
      <c r="W1163" s="0" t="n">
        <f aca="false">J1163</f>
        <v>680</v>
      </c>
    </row>
    <row r="1164" customFormat="false" ht="12.8" hidden="false" customHeight="false" outlineLevel="0" collapsed="false">
      <c r="A1164" s="0" t="s">
        <v>78</v>
      </c>
      <c r="B1164" s="0" t="s">
        <v>1357</v>
      </c>
      <c r="C1164" s="0" t="s">
        <v>1294</v>
      </c>
      <c r="D1164" s="0" t="s">
        <v>22</v>
      </c>
      <c r="E1164" s="0" t="s">
        <v>23</v>
      </c>
      <c r="F1164" s="0" t="s">
        <v>1359</v>
      </c>
      <c r="G1164" s="0" t="s">
        <v>15</v>
      </c>
      <c r="H1164" s="0" t="n">
        <v>0.551231739879985</v>
      </c>
      <c r="I1164" s="0" t="n">
        <v>10.5898966014297</v>
      </c>
      <c r="J1164" s="0" t="n">
        <v>0</v>
      </c>
      <c r="K1164" s="0" t="n">
        <f aca="false">I1164*SUMIFS(syst_chauffage!$H$3:$H$27,syst_chauffage!$B$3:$B$27,D1164,syst_chauffage!$C$3:$C$27,E1164)</f>
        <v>18.6490462748963</v>
      </c>
      <c r="L1164" s="12" t="n">
        <f aca="false">H1164*SUMIFS(syst_chauffage!$K$3:$K$27,syst_chauffage!$B$3:$B$27,D1164,syst_chauffage!$C$3:$C$27,E1164)</f>
        <v>0.551231739879985</v>
      </c>
      <c r="N1164" s="0" t="str">
        <f aca="false">A1164</f>
        <v>Sport Loisir Culture</v>
      </c>
      <c r="O1164" s="0" t="str">
        <f aca="false">B1164</f>
        <v>Equipement collectif</v>
      </c>
      <c r="P1164" s="0" t="str">
        <f aca="false">C1164</f>
        <v>Immeuble péri urbain</v>
      </c>
      <c r="Q1164" s="0" t="str">
        <f aca="false">D1164</f>
        <v>Chaudière fioul</v>
      </c>
      <c r="R1164" s="0" t="str">
        <f aca="false">E1164</f>
        <v>Fioul</v>
      </c>
      <c r="S1164" s="0" t="str">
        <f aca="false">F1164</f>
        <v>0713430303</v>
      </c>
      <c r="T1164" s="0" t="str">
        <f aca="false">G1164</f>
        <v>1</v>
      </c>
      <c r="U1164" s="0" t="n">
        <f aca="false">L1164</f>
        <v>0.551231739879985</v>
      </c>
      <c r="V1164" s="0" t="n">
        <f aca="false">K1164</f>
        <v>18.6490462748963</v>
      </c>
      <c r="W1164" s="0" t="n">
        <f aca="false">J1164</f>
        <v>0</v>
      </c>
    </row>
    <row r="1165" customFormat="false" ht="12.8" hidden="false" customHeight="false" outlineLevel="0" collapsed="false">
      <c r="A1165" s="0" t="s">
        <v>78</v>
      </c>
      <c r="B1165" s="0" t="s">
        <v>1357</v>
      </c>
      <c r="C1165" s="0" t="s">
        <v>1294</v>
      </c>
      <c r="D1165" s="0" t="s">
        <v>13</v>
      </c>
      <c r="E1165" s="0" t="s">
        <v>14</v>
      </c>
      <c r="F1165" s="0" t="s">
        <v>1360</v>
      </c>
      <c r="G1165" s="0" t="s">
        <v>15</v>
      </c>
      <c r="H1165" s="0" t="n">
        <v>0.728018804985793</v>
      </c>
      <c r="I1165" s="0" t="n">
        <v>7.0674626841827</v>
      </c>
      <c r="J1165" s="0" t="n">
        <v>224</v>
      </c>
      <c r="K1165" s="0" t="n">
        <f aca="false">I1165*SUMIFS(syst_chauffage!$H$3:$H$27,syst_chauffage!$B$3:$B$27,D1165,syst_chauffage!$C$3:$C$27,E1165)</f>
        <v>14.2733892378407</v>
      </c>
      <c r="L1165" s="12" t="n">
        <f aca="false">H1165*SUMIFS(syst_chauffage!$K$3:$K$27,syst_chauffage!$B$3:$B$27,D1165,syst_chauffage!$C$3:$C$27,E1165)</f>
        <v>0.728018804985793</v>
      </c>
      <c r="N1165" s="0" t="str">
        <f aca="false">A1165</f>
        <v>Sport Loisir Culture</v>
      </c>
      <c r="O1165" s="0" t="str">
        <f aca="false">B1165</f>
        <v>Equipement collectif</v>
      </c>
      <c r="P1165" s="0" t="str">
        <f aca="false">C1165</f>
        <v>Immeuble péri urbain</v>
      </c>
      <c r="Q1165" s="0" t="str">
        <f aca="false">D1165</f>
        <v>Chaudière gaz</v>
      </c>
      <c r="R1165" s="0" t="str">
        <f aca="false">E1165</f>
        <v>Gaz</v>
      </c>
      <c r="S1165" s="0" t="str">
        <f aca="false">F1165</f>
        <v>0713430404</v>
      </c>
      <c r="T1165" s="0" t="str">
        <f aca="false">G1165</f>
        <v>1</v>
      </c>
      <c r="U1165" s="0" t="n">
        <f aca="false">L1165</f>
        <v>0.728018804985793</v>
      </c>
      <c r="V1165" s="0" t="n">
        <f aca="false">K1165</f>
        <v>14.2733892378407</v>
      </c>
      <c r="W1165" s="0" t="n">
        <f aca="false">J1165</f>
        <v>224</v>
      </c>
    </row>
    <row r="1166" customFormat="false" ht="12.8" hidden="false" customHeight="false" outlineLevel="0" collapsed="false">
      <c r="A1166" s="0" t="s">
        <v>78</v>
      </c>
      <c r="B1166" s="0" t="s">
        <v>1357</v>
      </c>
      <c r="C1166" s="0" t="s">
        <v>1294</v>
      </c>
      <c r="D1166" s="0" t="s">
        <v>33</v>
      </c>
      <c r="E1166" s="0" t="s">
        <v>30</v>
      </c>
      <c r="F1166" s="0" t="s">
        <v>1361</v>
      </c>
      <c r="G1166" s="0" t="s">
        <v>15</v>
      </c>
      <c r="H1166" s="0" t="n">
        <v>2.45701711046511</v>
      </c>
      <c r="I1166" s="0" t="n">
        <v>14.6470576119579</v>
      </c>
      <c r="J1166" s="0" t="n">
        <v>603</v>
      </c>
      <c r="K1166" s="0" t="n">
        <f aca="false">I1166*SUMIFS(syst_chauffage!$H$3:$H$27,syst_chauffage!$B$3:$B$27,D1166,syst_chauffage!$C$3:$C$27,E1166)</f>
        <v>21.3806009758032</v>
      </c>
      <c r="L1166" s="12" t="n">
        <f aca="false">H1166*SUMIFS(syst_chauffage!$K$3:$K$27,syst_chauffage!$B$3:$B$27,D1166,syst_chauffage!$C$3:$C$27,E1166)</f>
        <v>2.06436250218387</v>
      </c>
      <c r="N1166" s="0" t="str">
        <f aca="false">A1166</f>
        <v>Sport Loisir Culture</v>
      </c>
      <c r="O1166" s="0" t="str">
        <f aca="false">B1166</f>
        <v>Equipement collectif</v>
      </c>
      <c r="P1166" s="0" t="str">
        <f aca="false">C1166</f>
        <v>Immeuble péri urbain</v>
      </c>
      <c r="Q1166" s="0" t="str">
        <f aca="false">D1166</f>
        <v>DRV</v>
      </c>
      <c r="R1166" s="0" t="str">
        <f aca="false">E1166</f>
        <v>Electricité</v>
      </c>
      <c r="S1166" s="0" t="str">
        <f aca="false">F1166</f>
        <v>0713430502</v>
      </c>
      <c r="T1166" s="0" t="str">
        <f aca="false">G1166</f>
        <v>1</v>
      </c>
      <c r="U1166" s="0" t="n">
        <f aca="false">L1166</f>
        <v>2.06436250218387</v>
      </c>
      <c r="V1166" s="0" t="n">
        <f aca="false">K1166</f>
        <v>21.3806009758032</v>
      </c>
      <c r="W1166" s="0" t="n">
        <f aca="false">J1166</f>
        <v>603</v>
      </c>
    </row>
    <row r="1167" customFormat="false" ht="12.8" hidden="false" customHeight="false" outlineLevel="0" collapsed="false">
      <c r="A1167" s="0" t="s">
        <v>78</v>
      </c>
      <c r="B1167" s="0" t="s">
        <v>1357</v>
      </c>
      <c r="C1167" s="0" t="s">
        <v>1294</v>
      </c>
      <c r="D1167" s="0" t="s">
        <v>29</v>
      </c>
      <c r="E1167" s="0" t="s">
        <v>30</v>
      </c>
      <c r="F1167" s="0" t="s">
        <v>1362</v>
      </c>
      <c r="G1167" s="0" t="s">
        <v>15</v>
      </c>
      <c r="H1167" s="0" t="n">
        <v>0.92</v>
      </c>
      <c r="I1167" s="0" t="n">
        <v>10.4</v>
      </c>
      <c r="J1167" s="0" t="n">
        <v>0</v>
      </c>
      <c r="K1167" s="0" t="n">
        <f aca="false">I1167*SUMIFS(syst_chauffage!$H$3:$H$27,syst_chauffage!$B$3:$B$27,D1167,syst_chauffage!$C$3:$C$27,E1167)</f>
        <v>3</v>
      </c>
      <c r="L1167" s="12" t="n">
        <f aca="false">H1167*SUMIFS(syst_chauffage!$K$3:$K$27,syst_chauffage!$B$3:$B$27,D1167,syst_chauffage!$C$3:$C$27,E1167)</f>
        <v>0.92</v>
      </c>
      <c r="N1167" s="0" t="str">
        <f aca="false">A1167</f>
        <v>Sport Loisir Culture</v>
      </c>
      <c r="O1167" s="0" t="str">
        <f aca="false">B1167</f>
        <v>Equipement collectif</v>
      </c>
      <c r="P1167" s="0" t="str">
        <f aca="false">C1167</f>
        <v>Immeuble péri urbain</v>
      </c>
      <c r="Q1167" s="0" t="str">
        <f aca="false">D1167</f>
        <v>Electrique direct</v>
      </c>
      <c r="R1167" s="0" t="str">
        <f aca="false">E1167</f>
        <v>Electricité</v>
      </c>
      <c r="S1167" s="0" t="str">
        <f aca="false">F1167</f>
        <v>0713430602</v>
      </c>
      <c r="T1167" s="0" t="str">
        <f aca="false">G1167</f>
        <v>1</v>
      </c>
      <c r="U1167" s="0" t="n">
        <f aca="false">L1167</f>
        <v>0.92</v>
      </c>
      <c r="V1167" s="0" t="n">
        <f aca="false">K1167</f>
        <v>3</v>
      </c>
      <c r="W1167" s="0" t="n">
        <f aca="false">J1167</f>
        <v>0</v>
      </c>
    </row>
    <row r="1168" customFormat="false" ht="12.8" hidden="false" customHeight="false" outlineLevel="0" collapsed="false">
      <c r="A1168" s="0" t="s">
        <v>78</v>
      </c>
      <c r="B1168" s="0" t="s">
        <v>1357</v>
      </c>
      <c r="C1168" s="0" t="s">
        <v>1294</v>
      </c>
      <c r="D1168" s="0" t="s">
        <v>29</v>
      </c>
      <c r="E1168" s="0" t="s">
        <v>30</v>
      </c>
      <c r="F1168" s="0" t="s">
        <v>1363</v>
      </c>
      <c r="G1168" s="0" t="s">
        <v>15</v>
      </c>
      <c r="H1168" s="0" t="n">
        <v>0.963556788327052</v>
      </c>
      <c r="I1168" s="0" t="n">
        <v>20.6708595436314</v>
      </c>
      <c r="J1168" s="0" t="n">
        <v>0</v>
      </c>
      <c r="K1168" s="0" t="n">
        <f aca="false">I1168*SUMIFS(syst_chauffage!$H$3:$H$27,syst_chauffage!$B$3:$B$27,D1168,syst_chauffage!$C$3:$C$27,E1168)</f>
        <v>5.96274794527829</v>
      </c>
      <c r="L1168" s="12" t="n">
        <f aca="false">H1168*SUMIFS(syst_chauffage!$K$3:$K$27,syst_chauffage!$B$3:$B$27,D1168,syst_chauffage!$C$3:$C$27,E1168)</f>
        <v>0.963556788327052</v>
      </c>
      <c r="N1168" s="0" t="str">
        <f aca="false">A1168</f>
        <v>Sport Loisir Culture</v>
      </c>
      <c r="O1168" s="0" t="str">
        <f aca="false">B1168</f>
        <v>Equipement collectif</v>
      </c>
      <c r="P1168" s="0" t="str">
        <f aca="false">C1168</f>
        <v>Immeuble péri urbain</v>
      </c>
      <c r="Q1168" s="0" t="str">
        <f aca="false">D1168</f>
        <v>Electrique direct</v>
      </c>
      <c r="R1168" s="0" t="str">
        <f aca="false">E1168</f>
        <v>Electricité</v>
      </c>
      <c r="S1168" s="0" t="str">
        <f aca="false">F1168</f>
        <v>0713432101</v>
      </c>
      <c r="T1168" s="0" t="str">
        <f aca="false">G1168</f>
        <v>1</v>
      </c>
      <c r="U1168" s="0" t="n">
        <f aca="false">L1168</f>
        <v>0.963556788327052</v>
      </c>
      <c r="V1168" s="0" t="n">
        <f aca="false">K1168</f>
        <v>5.96274794527829</v>
      </c>
      <c r="W1168" s="0" t="n">
        <f aca="false">J1168</f>
        <v>0</v>
      </c>
    </row>
    <row r="1169" customFormat="false" ht="12.8" hidden="false" customHeight="false" outlineLevel="0" collapsed="false">
      <c r="A1169" s="0" t="s">
        <v>78</v>
      </c>
      <c r="B1169" s="0" t="s">
        <v>1357</v>
      </c>
      <c r="C1169" s="0" t="s">
        <v>1294</v>
      </c>
      <c r="D1169" s="0" t="s">
        <v>51</v>
      </c>
      <c r="E1169" s="0" t="s">
        <v>58</v>
      </c>
      <c r="F1169" s="0" t="s">
        <v>1364</v>
      </c>
      <c r="G1169" s="0" t="s">
        <v>15</v>
      </c>
      <c r="H1169" s="0" t="n">
        <v>0.967132911704346</v>
      </c>
      <c r="I1169" s="0" t="n">
        <v>17.9755608129621</v>
      </c>
      <c r="J1169" s="0" t="n">
        <v>680</v>
      </c>
      <c r="K1169" s="0" t="n">
        <f aca="false">I1169*SUMIFS(syst_chauffage!$H$3:$H$27,syst_chauffage!$B$3:$B$27,D1169,syst_chauffage!$C$3:$C$27,E1169)</f>
        <v>38.359837912174</v>
      </c>
      <c r="L1169" s="12" t="n">
        <f aca="false">H1169*SUMIFS(syst_chauffage!$K$3:$K$27,syst_chauffage!$B$3:$B$27,D1169,syst_chauffage!$C$3:$C$27,E1169)</f>
        <v>0.967132911704346</v>
      </c>
      <c r="N1169" s="0" t="str">
        <f aca="false">A1169</f>
        <v>Sport Loisir Culture</v>
      </c>
      <c r="O1169" s="0" t="str">
        <f aca="false">B1169</f>
        <v>Equipement collectif</v>
      </c>
      <c r="P1169" s="0" t="str">
        <f aca="false">C1169</f>
        <v>Immeuble péri urbain</v>
      </c>
      <c r="Q1169" s="0" t="str">
        <f aca="false">D1169</f>
        <v>Autre système centralisé performant</v>
      </c>
      <c r="R1169" s="0" t="str">
        <f aca="false">E1169</f>
        <v>Urbain</v>
      </c>
      <c r="S1169" s="0" t="str">
        <f aca="false">F1169</f>
        <v>0713432106</v>
      </c>
      <c r="T1169" s="0" t="str">
        <f aca="false">G1169</f>
        <v>1</v>
      </c>
      <c r="U1169" s="0" t="n">
        <f aca="false">L1169</f>
        <v>0.967132911704346</v>
      </c>
      <c r="V1169" s="0" t="n">
        <f aca="false">K1169</f>
        <v>38.359837912174</v>
      </c>
      <c r="W1169" s="0" t="n">
        <f aca="false">J1169</f>
        <v>680</v>
      </c>
    </row>
    <row r="1170" customFormat="false" ht="12.8" hidden="false" customHeight="false" outlineLevel="0" collapsed="false">
      <c r="A1170" s="0" t="s">
        <v>78</v>
      </c>
      <c r="B1170" s="0" t="s">
        <v>1357</v>
      </c>
      <c r="C1170" s="0" t="s">
        <v>1294</v>
      </c>
      <c r="D1170" s="0" t="s">
        <v>27</v>
      </c>
      <c r="E1170" s="0" t="s">
        <v>23</v>
      </c>
      <c r="F1170" s="0" t="s">
        <v>1365</v>
      </c>
      <c r="G1170" s="0" t="s">
        <v>15</v>
      </c>
      <c r="H1170" s="0" t="n">
        <v>0.72027490724507</v>
      </c>
      <c r="I1170" s="0" t="n">
        <v>12.6070197636068</v>
      </c>
      <c r="J1170" s="0" t="n">
        <v>504</v>
      </c>
      <c r="K1170" s="0" t="n">
        <f aca="false">I1170*SUMIFS(syst_chauffage!$H$3:$H$27,syst_chauffage!$B$3:$B$27,D1170,syst_chauffage!$C$3:$C$27,E1170)</f>
        <v>32.3294810987737</v>
      </c>
      <c r="L1170" s="12" t="n">
        <f aca="false">H1170*SUMIFS(syst_chauffage!$K$3:$K$27,syst_chauffage!$B$3:$B$27,D1170,syst_chauffage!$C$3:$C$27,E1170)</f>
        <v>0.72027490724507</v>
      </c>
      <c r="N1170" s="0" t="str">
        <f aca="false">A1170</f>
        <v>Sport Loisir Culture</v>
      </c>
      <c r="O1170" s="0" t="str">
        <f aca="false">B1170</f>
        <v>Equipement collectif</v>
      </c>
      <c r="P1170" s="0" t="str">
        <f aca="false">C1170</f>
        <v>Immeuble péri urbain</v>
      </c>
      <c r="Q1170" s="0" t="str">
        <f aca="false">D1170</f>
        <v>Chaudière condensation fioul</v>
      </c>
      <c r="R1170" s="0" t="str">
        <f aca="false">E1170</f>
        <v>Fioul</v>
      </c>
      <c r="S1170" s="0" t="str">
        <f aca="false">F1170</f>
        <v>0713432303</v>
      </c>
      <c r="T1170" s="0" t="str">
        <f aca="false">G1170</f>
        <v>1</v>
      </c>
      <c r="U1170" s="0" t="n">
        <f aca="false">L1170</f>
        <v>0.72027490724507</v>
      </c>
      <c r="V1170" s="0" t="n">
        <f aca="false">K1170</f>
        <v>32.3294810987737</v>
      </c>
      <c r="W1170" s="0" t="n">
        <f aca="false">J1170</f>
        <v>504</v>
      </c>
    </row>
    <row r="1171" customFormat="false" ht="12.8" hidden="false" customHeight="false" outlineLevel="0" collapsed="false">
      <c r="A1171" s="0" t="s">
        <v>78</v>
      </c>
      <c r="B1171" s="0" t="s">
        <v>1357</v>
      </c>
      <c r="C1171" s="0" t="s">
        <v>1294</v>
      </c>
      <c r="D1171" s="0" t="s">
        <v>18</v>
      </c>
      <c r="E1171" s="0" t="s">
        <v>14</v>
      </c>
      <c r="F1171" s="0" t="s">
        <v>1366</v>
      </c>
      <c r="G1171" s="0" t="s">
        <v>15</v>
      </c>
      <c r="H1171" s="0" t="n">
        <v>0.951104573478664</v>
      </c>
      <c r="I1171" s="0" t="n">
        <v>8.41364605259845</v>
      </c>
      <c r="J1171" s="0" t="n">
        <v>504</v>
      </c>
      <c r="K1171" s="0" t="n">
        <f aca="false">I1171*SUMIFS(syst_chauffage!$H$3:$H$27,syst_chauffage!$B$3:$B$27,D1171,syst_chauffage!$C$3:$C$27,E1171)</f>
        <v>22.9265874691381</v>
      </c>
      <c r="L1171" s="12" t="n">
        <f aca="false">H1171*SUMIFS(syst_chauffage!$K$3:$K$27,syst_chauffage!$B$3:$B$27,D1171,syst_chauffage!$C$3:$C$27,E1171)</f>
        <v>0.92394758027386</v>
      </c>
      <c r="N1171" s="0" t="str">
        <f aca="false">A1171</f>
        <v>Sport Loisir Culture</v>
      </c>
      <c r="O1171" s="0" t="str">
        <f aca="false">B1171</f>
        <v>Equipement collectif</v>
      </c>
      <c r="P1171" s="0" t="str">
        <f aca="false">C1171</f>
        <v>Immeuble péri urbain</v>
      </c>
      <c r="Q1171" s="0" t="str">
        <f aca="false">D1171</f>
        <v>Chaudière condensation gaz</v>
      </c>
      <c r="R1171" s="0" t="str">
        <f aca="false">E1171</f>
        <v>Gaz</v>
      </c>
      <c r="S1171" s="0" t="str">
        <f aca="false">F1171</f>
        <v>0713432404</v>
      </c>
      <c r="T1171" s="0" t="str">
        <f aca="false">G1171</f>
        <v>1</v>
      </c>
      <c r="U1171" s="0" t="n">
        <f aca="false">L1171</f>
        <v>0.92394758027386</v>
      </c>
      <c r="V1171" s="0" t="n">
        <f aca="false">K1171</f>
        <v>22.9265874691381</v>
      </c>
      <c r="W1171" s="0" t="n">
        <f aca="false">J1171</f>
        <v>504</v>
      </c>
    </row>
    <row r="1172" customFormat="false" ht="12.8" hidden="false" customHeight="false" outlineLevel="0" collapsed="false">
      <c r="A1172" s="0" t="s">
        <v>78</v>
      </c>
      <c r="B1172" s="0" t="s">
        <v>1357</v>
      </c>
      <c r="C1172" s="0" t="s">
        <v>1294</v>
      </c>
      <c r="D1172" s="0" t="s">
        <v>56</v>
      </c>
      <c r="E1172" s="0" t="s">
        <v>30</v>
      </c>
      <c r="F1172" s="0" t="s">
        <v>1367</v>
      </c>
      <c r="G1172" s="0" t="s">
        <v>15</v>
      </c>
      <c r="H1172" s="0" t="n">
        <v>3.17730976744185</v>
      </c>
      <c r="I1172" s="0" t="n">
        <v>17.4369733475689</v>
      </c>
      <c r="J1172" s="0" t="n">
        <v>648</v>
      </c>
      <c r="K1172" s="0" t="n">
        <f aca="false">I1172*SUMIFS(syst_chauffage!$H$3:$H$27,syst_chauffage!$B$3:$B$27,D1172,syst_chauffage!$C$3:$C$27,E1172)</f>
        <v>57.2246837963777</v>
      </c>
      <c r="L1172" s="12" t="n">
        <f aca="false">H1172*SUMIFS(syst_chauffage!$K$3:$K$27,syst_chauffage!$B$3:$B$27,D1172,syst_chauffage!$C$3:$C$27,E1172)</f>
        <v>2.84247113628896</v>
      </c>
      <c r="N1172" s="0" t="str">
        <f aca="false">A1172</f>
        <v>Sport Loisir Culture</v>
      </c>
      <c r="O1172" s="0" t="str">
        <f aca="false">B1172</f>
        <v>Equipement collectif</v>
      </c>
      <c r="P1172" s="0" t="str">
        <f aca="false">C1172</f>
        <v>Immeuble péri urbain</v>
      </c>
      <c r="Q1172" s="0" t="str">
        <f aca="false">D1172</f>
        <v>DRV performant</v>
      </c>
      <c r="R1172" s="0" t="str">
        <f aca="false">E1172</f>
        <v>Electricité</v>
      </c>
      <c r="S1172" s="0" t="str">
        <f aca="false">F1172</f>
        <v>0713432502</v>
      </c>
      <c r="T1172" s="0" t="str">
        <f aca="false">G1172</f>
        <v>1</v>
      </c>
      <c r="U1172" s="0" t="n">
        <f aca="false">L1172</f>
        <v>2.84247113628896</v>
      </c>
      <c r="V1172" s="0" t="n">
        <f aca="false">K1172</f>
        <v>57.2246837963777</v>
      </c>
      <c r="W1172" s="0" t="n">
        <f aca="false">J1172</f>
        <v>648</v>
      </c>
    </row>
    <row r="1173" customFormat="false" ht="12.8" hidden="false" customHeight="false" outlineLevel="0" collapsed="false">
      <c r="A1173" s="0" t="s">
        <v>78</v>
      </c>
      <c r="B1173" s="0" t="s">
        <v>1357</v>
      </c>
      <c r="C1173" s="0" t="s">
        <v>1294</v>
      </c>
      <c r="D1173" s="0" t="s">
        <v>32</v>
      </c>
      <c r="E1173" s="0" t="s">
        <v>30</v>
      </c>
      <c r="F1173" s="0" t="s">
        <v>1368</v>
      </c>
      <c r="G1173" s="0" t="s">
        <v>15</v>
      </c>
      <c r="H1173" s="0" t="n">
        <v>1</v>
      </c>
      <c r="I1173" s="0" t="n">
        <v>12</v>
      </c>
      <c r="J1173" s="0" t="n">
        <v>0</v>
      </c>
      <c r="K1173" s="0" t="n">
        <f aca="false">I1173*SUMIFS(syst_chauffage!$H$3:$H$27,syst_chauffage!$B$3:$B$27,D1173,syst_chauffage!$C$3:$C$27,E1173)</f>
        <v>12</v>
      </c>
      <c r="L1173" s="12" t="n">
        <f aca="false">H1173*SUMIFS(syst_chauffage!$K$3:$K$27,syst_chauffage!$B$3:$B$27,D1173,syst_chauffage!$C$3:$C$27,E1173)</f>
        <v>1</v>
      </c>
      <c r="N1173" s="0" t="str">
        <f aca="false">A1173</f>
        <v>Sport Loisir Culture</v>
      </c>
      <c r="O1173" s="0" t="str">
        <f aca="false">B1173</f>
        <v>Equipement collectif</v>
      </c>
      <c r="P1173" s="0" t="str">
        <f aca="false">C1173</f>
        <v>Immeuble péri urbain</v>
      </c>
      <c r="Q1173" s="0" t="str">
        <f aca="false">D1173</f>
        <v>Electrique direct performant</v>
      </c>
      <c r="R1173" s="0" t="str">
        <f aca="false">E1173</f>
        <v>Electricité</v>
      </c>
      <c r="S1173" s="0" t="str">
        <f aca="false">F1173</f>
        <v>0713432602</v>
      </c>
      <c r="T1173" s="0" t="str">
        <f aca="false">G1173</f>
        <v>1</v>
      </c>
      <c r="U1173" s="0" t="n">
        <f aca="false">L1173</f>
        <v>1</v>
      </c>
      <c r="V1173" s="0" t="n">
        <f aca="false">K1173</f>
        <v>12</v>
      </c>
      <c r="W1173" s="0" t="n">
        <f aca="false">J1173</f>
        <v>0</v>
      </c>
    </row>
    <row r="1174" customFormat="false" ht="12.8" hidden="false" customHeight="false" outlineLevel="0" collapsed="false">
      <c r="A1174" s="0" t="s">
        <v>78</v>
      </c>
      <c r="B1174" s="0" t="s">
        <v>1369</v>
      </c>
      <c r="C1174" s="0" t="s">
        <v>204</v>
      </c>
      <c r="D1174" s="0" t="s">
        <v>19</v>
      </c>
      <c r="E1174" s="0" t="s">
        <v>57</v>
      </c>
      <c r="F1174" s="0" t="s">
        <v>1370</v>
      </c>
      <c r="G1174" s="0" t="s">
        <v>15</v>
      </c>
      <c r="H1174" s="0" t="n">
        <v>1.00891079020047</v>
      </c>
      <c r="I1174" s="0" t="n">
        <v>20.7250683233236</v>
      </c>
      <c r="J1174" s="0" t="n">
        <v>0</v>
      </c>
      <c r="K1174" s="0" t="n">
        <f aca="false">I1174*SUMIFS(syst_chauffage!$H$3:$H$27,syst_chauffage!$B$3:$B$27,D1174,syst_chauffage!$C$3:$C$27,E1174)</f>
        <v>28.8591742011831</v>
      </c>
      <c r="L1174" s="12" t="n">
        <f aca="false">H1174*SUMIFS(syst_chauffage!$K$3:$K$27,syst_chauffage!$B$3:$B$27,D1174,syst_chauffage!$C$3:$C$27,E1174)</f>
        <v>1.00891079020047</v>
      </c>
      <c r="N1174" s="0" t="str">
        <f aca="false">A1174</f>
        <v>Sport Loisir Culture</v>
      </c>
      <c r="O1174" s="0" t="str">
        <f aca="false">B1174</f>
        <v>Loisir</v>
      </c>
      <c r="P1174" s="0" t="str">
        <f aca="false">C1174</f>
        <v>Grand bar café tabac</v>
      </c>
      <c r="Q1174" s="0" t="str">
        <f aca="false">D1174</f>
        <v>Autre système centralisé</v>
      </c>
      <c r="R1174" s="0" t="str">
        <f aca="false">E1174</f>
        <v>Autres</v>
      </c>
      <c r="S1174" s="0" t="str">
        <f aca="false">F1174</f>
        <v>0720160101</v>
      </c>
      <c r="T1174" s="0" t="str">
        <f aca="false">G1174</f>
        <v>1</v>
      </c>
      <c r="U1174" s="0" t="n">
        <f aca="false">L1174</f>
        <v>1.00891079020047</v>
      </c>
      <c r="V1174" s="0" t="n">
        <f aca="false">K1174</f>
        <v>28.8591742011831</v>
      </c>
      <c r="W1174" s="0" t="n">
        <f aca="false">J1174</f>
        <v>0</v>
      </c>
    </row>
    <row r="1175" customFormat="false" ht="12.8" hidden="false" customHeight="false" outlineLevel="0" collapsed="false">
      <c r="A1175" s="0" t="s">
        <v>78</v>
      </c>
      <c r="B1175" s="0" t="s">
        <v>1369</v>
      </c>
      <c r="C1175" s="0" t="s">
        <v>204</v>
      </c>
      <c r="D1175" s="0" t="s">
        <v>19</v>
      </c>
      <c r="E1175" s="0" t="s">
        <v>57</v>
      </c>
      <c r="F1175" s="0" t="s">
        <v>1371</v>
      </c>
      <c r="G1175" s="0" t="s">
        <v>15</v>
      </c>
      <c r="H1175" s="0" t="n">
        <v>1.00110273086107</v>
      </c>
      <c r="I1175" s="0" t="n">
        <v>21.9497466363502</v>
      </c>
      <c r="J1175" s="0" t="n">
        <v>0</v>
      </c>
      <c r="K1175" s="0" t="n">
        <f aca="false">I1175*SUMIFS(syst_chauffage!$H$3:$H$27,syst_chauffage!$B$3:$B$27,D1175,syst_chauffage!$C$3:$C$27,E1175)</f>
        <v>30.5645101848658</v>
      </c>
      <c r="L1175" s="12" t="n">
        <f aca="false">H1175*SUMIFS(syst_chauffage!$K$3:$K$27,syst_chauffage!$B$3:$B$27,D1175,syst_chauffage!$C$3:$C$27,E1175)</f>
        <v>1.00110273086107</v>
      </c>
      <c r="N1175" s="0" t="str">
        <f aca="false">A1175</f>
        <v>Sport Loisir Culture</v>
      </c>
      <c r="O1175" s="0" t="str">
        <f aca="false">B1175</f>
        <v>Loisir</v>
      </c>
      <c r="P1175" s="0" t="str">
        <f aca="false">C1175</f>
        <v>Grand bar café tabac</v>
      </c>
      <c r="Q1175" s="0" t="str">
        <f aca="false">D1175</f>
        <v>Autre système centralisé</v>
      </c>
      <c r="R1175" s="0" t="str">
        <f aca="false">E1175</f>
        <v>Autres</v>
      </c>
      <c r="S1175" s="0" t="str">
        <f aca="false">F1175</f>
        <v>0720160106</v>
      </c>
      <c r="T1175" s="0" t="str">
        <f aca="false">G1175</f>
        <v>1</v>
      </c>
      <c r="U1175" s="0" t="n">
        <f aca="false">L1175</f>
        <v>1.00110273086107</v>
      </c>
      <c r="V1175" s="0" t="n">
        <f aca="false">K1175</f>
        <v>30.5645101848658</v>
      </c>
      <c r="W1175" s="0" t="n">
        <f aca="false">J1175</f>
        <v>0</v>
      </c>
    </row>
    <row r="1176" customFormat="false" ht="12.8" hidden="false" customHeight="false" outlineLevel="0" collapsed="false">
      <c r="A1176" s="0" t="s">
        <v>78</v>
      </c>
      <c r="B1176" s="0" t="s">
        <v>1369</v>
      </c>
      <c r="C1176" s="0" t="s">
        <v>204</v>
      </c>
      <c r="D1176" s="0" t="s">
        <v>22</v>
      </c>
      <c r="E1176" s="0" t="s">
        <v>23</v>
      </c>
      <c r="F1176" s="0" t="s">
        <v>1372</v>
      </c>
      <c r="G1176" s="0" t="s">
        <v>15</v>
      </c>
      <c r="H1176" s="0" t="n">
        <v>0.570451197875086</v>
      </c>
      <c r="I1176" s="0" t="n">
        <v>15.8737778921821</v>
      </c>
      <c r="J1176" s="0" t="n">
        <v>0</v>
      </c>
      <c r="K1176" s="0" t="n">
        <f aca="false">I1176*SUMIFS(syst_chauffage!$H$3:$H$27,syst_chauffage!$B$3:$B$27,D1176,syst_chauffage!$C$3:$C$27,E1176)</f>
        <v>27.9540801587018</v>
      </c>
      <c r="L1176" s="12" t="n">
        <f aca="false">H1176*SUMIFS(syst_chauffage!$K$3:$K$27,syst_chauffage!$B$3:$B$27,D1176,syst_chauffage!$C$3:$C$27,E1176)</f>
        <v>0.570451197875086</v>
      </c>
      <c r="N1176" s="0" t="str">
        <f aca="false">A1176</f>
        <v>Sport Loisir Culture</v>
      </c>
      <c r="O1176" s="0" t="str">
        <f aca="false">B1176</f>
        <v>Loisir</v>
      </c>
      <c r="P1176" s="0" t="str">
        <f aca="false">C1176</f>
        <v>Grand bar café tabac</v>
      </c>
      <c r="Q1176" s="0" t="str">
        <f aca="false">D1176</f>
        <v>Chaudière fioul</v>
      </c>
      <c r="R1176" s="0" t="str">
        <f aca="false">E1176</f>
        <v>Fioul</v>
      </c>
      <c r="S1176" s="0" t="str">
        <f aca="false">F1176</f>
        <v>0720160303</v>
      </c>
      <c r="T1176" s="0" t="str">
        <f aca="false">G1176</f>
        <v>1</v>
      </c>
      <c r="U1176" s="0" t="n">
        <f aca="false">L1176</f>
        <v>0.570451197875086</v>
      </c>
      <c r="V1176" s="0" t="n">
        <f aca="false">K1176</f>
        <v>27.9540801587018</v>
      </c>
      <c r="W1176" s="0" t="n">
        <f aca="false">J1176</f>
        <v>0</v>
      </c>
    </row>
    <row r="1177" customFormat="false" ht="12.8" hidden="false" customHeight="false" outlineLevel="0" collapsed="false">
      <c r="A1177" s="0" t="s">
        <v>78</v>
      </c>
      <c r="B1177" s="0" t="s">
        <v>1369</v>
      </c>
      <c r="C1177" s="0" t="s">
        <v>204</v>
      </c>
      <c r="D1177" s="0" t="s">
        <v>13</v>
      </c>
      <c r="E1177" s="0" t="s">
        <v>14</v>
      </c>
      <c r="F1177" s="0" t="s">
        <v>1373</v>
      </c>
      <c r="G1177" s="0" t="s">
        <v>15</v>
      </c>
      <c r="H1177" s="0" t="n">
        <v>0.686257261640995</v>
      </c>
      <c r="I1177" s="0" t="n">
        <v>11.198698487678</v>
      </c>
      <c r="J1177" s="0" t="n">
        <v>462</v>
      </c>
      <c r="K1177" s="0" t="n">
        <f aca="false">I1177*SUMIFS(syst_chauffage!$H$3:$H$27,syst_chauffage!$B$3:$B$27,D1177,syst_chauffage!$C$3:$C$27,E1177)</f>
        <v>22.6167989297746</v>
      </c>
      <c r="L1177" s="12" t="n">
        <f aca="false">H1177*SUMIFS(syst_chauffage!$K$3:$K$27,syst_chauffage!$B$3:$B$27,D1177,syst_chauffage!$C$3:$C$27,E1177)</f>
        <v>0.686257261640995</v>
      </c>
      <c r="N1177" s="0" t="str">
        <f aca="false">A1177</f>
        <v>Sport Loisir Culture</v>
      </c>
      <c r="O1177" s="0" t="str">
        <f aca="false">B1177</f>
        <v>Loisir</v>
      </c>
      <c r="P1177" s="0" t="str">
        <f aca="false">C1177</f>
        <v>Grand bar café tabac</v>
      </c>
      <c r="Q1177" s="0" t="str">
        <f aca="false">D1177</f>
        <v>Chaudière gaz</v>
      </c>
      <c r="R1177" s="0" t="str">
        <f aca="false">E1177</f>
        <v>Gaz</v>
      </c>
      <c r="S1177" s="0" t="str">
        <f aca="false">F1177</f>
        <v>0720160404</v>
      </c>
      <c r="T1177" s="0" t="str">
        <f aca="false">G1177</f>
        <v>1</v>
      </c>
      <c r="U1177" s="0" t="n">
        <f aca="false">L1177</f>
        <v>0.686257261640995</v>
      </c>
      <c r="V1177" s="0" t="n">
        <f aca="false">K1177</f>
        <v>22.6167989297746</v>
      </c>
      <c r="W1177" s="0" t="n">
        <f aca="false">J1177</f>
        <v>462</v>
      </c>
    </row>
    <row r="1178" customFormat="false" ht="12.8" hidden="false" customHeight="false" outlineLevel="0" collapsed="false">
      <c r="A1178" s="0" t="s">
        <v>78</v>
      </c>
      <c r="B1178" s="0" t="s">
        <v>1369</v>
      </c>
      <c r="C1178" s="0" t="s">
        <v>204</v>
      </c>
      <c r="D1178" s="0" t="s">
        <v>29</v>
      </c>
      <c r="E1178" s="0" t="s">
        <v>30</v>
      </c>
      <c r="F1178" s="0" t="s">
        <v>1374</v>
      </c>
      <c r="G1178" s="0" t="s">
        <v>15</v>
      </c>
      <c r="H1178" s="0" t="n">
        <v>0.92</v>
      </c>
      <c r="I1178" s="0" t="n">
        <v>10.4</v>
      </c>
      <c r="J1178" s="0" t="n">
        <v>0</v>
      </c>
      <c r="K1178" s="0" t="n">
        <f aca="false">I1178*SUMIFS(syst_chauffage!$H$3:$H$27,syst_chauffage!$B$3:$B$27,D1178,syst_chauffage!$C$3:$C$27,E1178)</f>
        <v>3</v>
      </c>
      <c r="L1178" s="12" t="n">
        <f aca="false">H1178*SUMIFS(syst_chauffage!$K$3:$K$27,syst_chauffage!$B$3:$B$27,D1178,syst_chauffage!$C$3:$C$27,E1178)</f>
        <v>0.92</v>
      </c>
      <c r="N1178" s="0" t="str">
        <f aca="false">A1178</f>
        <v>Sport Loisir Culture</v>
      </c>
      <c r="O1178" s="0" t="str">
        <f aca="false">B1178</f>
        <v>Loisir</v>
      </c>
      <c r="P1178" s="0" t="str">
        <f aca="false">C1178</f>
        <v>Grand bar café tabac</v>
      </c>
      <c r="Q1178" s="0" t="str">
        <f aca="false">D1178</f>
        <v>Electrique direct</v>
      </c>
      <c r="R1178" s="0" t="str">
        <f aca="false">E1178</f>
        <v>Electricité</v>
      </c>
      <c r="S1178" s="0" t="str">
        <f aca="false">F1178</f>
        <v>0720160602</v>
      </c>
      <c r="T1178" s="0" t="str">
        <f aca="false">G1178</f>
        <v>1</v>
      </c>
      <c r="U1178" s="0" t="n">
        <f aca="false">L1178</f>
        <v>0.92</v>
      </c>
      <c r="V1178" s="0" t="n">
        <f aca="false">K1178</f>
        <v>3</v>
      </c>
      <c r="W1178" s="0" t="n">
        <f aca="false">J1178</f>
        <v>0</v>
      </c>
    </row>
    <row r="1179" customFormat="false" ht="12.8" hidden="false" customHeight="false" outlineLevel="0" collapsed="false">
      <c r="A1179" s="0" t="s">
        <v>78</v>
      </c>
      <c r="B1179" s="0" t="s">
        <v>1369</v>
      </c>
      <c r="C1179" s="0" t="s">
        <v>204</v>
      </c>
      <c r="D1179" s="0" t="s">
        <v>29</v>
      </c>
      <c r="E1179" s="0" t="s">
        <v>30</v>
      </c>
      <c r="F1179" s="0" t="s">
        <v>1375</v>
      </c>
      <c r="G1179" s="0" t="s">
        <v>15</v>
      </c>
      <c r="H1179" s="0" t="n">
        <v>2.9521585116279</v>
      </c>
      <c r="I1179" s="0" t="n">
        <v>12.3135941990836</v>
      </c>
      <c r="J1179" s="0" t="n">
        <v>0</v>
      </c>
      <c r="K1179" s="0" t="n">
        <f aca="false">I1179*SUMIFS(syst_chauffage!$H$3:$H$27,syst_chauffage!$B$3:$B$27,D1179,syst_chauffage!$C$3:$C$27,E1179)</f>
        <v>3.55199832665873</v>
      </c>
      <c r="L1179" s="12" t="n">
        <f aca="false">H1179*SUMIFS(syst_chauffage!$K$3:$K$27,syst_chauffage!$B$3:$B$27,D1179,syst_chauffage!$C$3:$C$27,E1179)</f>
        <v>2.9521585116279</v>
      </c>
      <c r="N1179" s="0" t="str">
        <f aca="false">A1179</f>
        <v>Sport Loisir Culture</v>
      </c>
      <c r="O1179" s="0" t="str">
        <f aca="false">B1179</f>
        <v>Loisir</v>
      </c>
      <c r="P1179" s="0" t="str">
        <f aca="false">C1179</f>
        <v>Grand bar café tabac</v>
      </c>
      <c r="Q1179" s="0" t="str">
        <f aca="false">D1179</f>
        <v>Electrique direct</v>
      </c>
      <c r="R1179" s="0" t="str">
        <f aca="false">E1179</f>
        <v>Electricité</v>
      </c>
      <c r="S1179" s="0" t="str">
        <f aca="false">F1179</f>
        <v>0720160902</v>
      </c>
      <c r="T1179" s="0" t="str">
        <f aca="false">G1179</f>
        <v>1</v>
      </c>
      <c r="U1179" s="0" t="n">
        <f aca="false">L1179</f>
        <v>2.9521585116279</v>
      </c>
      <c r="V1179" s="0" t="n">
        <f aca="false">K1179</f>
        <v>3.55199832665873</v>
      </c>
      <c r="W1179" s="0" t="n">
        <f aca="false">J1179</f>
        <v>0</v>
      </c>
    </row>
    <row r="1180" customFormat="false" ht="12.8" hidden="false" customHeight="false" outlineLevel="0" collapsed="false">
      <c r="A1180" s="0" t="s">
        <v>78</v>
      </c>
      <c r="B1180" s="0" t="s">
        <v>1369</v>
      </c>
      <c r="C1180" s="0" t="s">
        <v>204</v>
      </c>
      <c r="D1180" s="0" t="s">
        <v>29</v>
      </c>
      <c r="E1180" s="0" t="s">
        <v>30</v>
      </c>
      <c r="F1180" s="0" t="s">
        <v>1376</v>
      </c>
      <c r="G1180" s="0" t="s">
        <v>15</v>
      </c>
      <c r="H1180" s="0" t="n">
        <v>2.81101778073089</v>
      </c>
      <c r="I1180" s="0" t="n">
        <v>11.1768216</v>
      </c>
      <c r="J1180" s="0" t="n">
        <v>0</v>
      </c>
      <c r="K1180" s="0" t="n">
        <f aca="false">I1180*SUMIFS(syst_chauffage!$H$3:$H$27,syst_chauffage!$B$3:$B$27,D1180,syst_chauffage!$C$3:$C$27,E1180)</f>
        <v>3.22408315384615</v>
      </c>
      <c r="L1180" s="12" t="n">
        <f aca="false">H1180*SUMIFS(syst_chauffage!$K$3:$K$27,syst_chauffage!$B$3:$B$27,D1180,syst_chauffage!$C$3:$C$27,E1180)</f>
        <v>2.81101778073089</v>
      </c>
      <c r="N1180" s="0" t="str">
        <f aca="false">A1180</f>
        <v>Sport Loisir Culture</v>
      </c>
      <c r="O1180" s="0" t="str">
        <f aca="false">B1180</f>
        <v>Loisir</v>
      </c>
      <c r="P1180" s="0" t="str">
        <f aca="false">C1180</f>
        <v>Grand bar café tabac</v>
      </c>
      <c r="Q1180" s="0" t="str">
        <f aca="false">D1180</f>
        <v>Electrique direct</v>
      </c>
      <c r="R1180" s="0" t="str">
        <f aca="false">E1180</f>
        <v>Electricité</v>
      </c>
      <c r="S1180" s="0" t="str">
        <f aca="false">F1180</f>
        <v>0720161002</v>
      </c>
      <c r="T1180" s="0" t="str">
        <f aca="false">G1180</f>
        <v>1</v>
      </c>
      <c r="U1180" s="0" t="n">
        <f aca="false">L1180</f>
        <v>2.81101778073089</v>
      </c>
      <c r="V1180" s="0" t="n">
        <f aca="false">K1180</f>
        <v>3.22408315384615</v>
      </c>
      <c r="W1180" s="0" t="n">
        <f aca="false">J1180</f>
        <v>0</v>
      </c>
    </row>
    <row r="1181" customFormat="false" ht="12.8" hidden="false" customHeight="false" outlineLevel="0" collapsed="false">
      <c r="A1181" s="0" t="s">
        <v>78</v>
      </c>
      <c r="B1181" s="0" t="s">
        <v>1369</v>
      </c>
      <c r="C1181" s="0" t="s">
        <v>204</v>
      </c>
      <c r="D1181" s="0" t="s">
        <v>51</v>
      </c>
      <c r="E1181" s="0" t="s">
        <v>57</v>
      </c>
      <c r="F1181" s="0" t="s">
        <v>1377</v>
      </c>
      <c r="G1181" s="0" t="s">
        <v>15</v>
      </c>
      <c r="H1181" s="0" t="n">
        <v>1.10733777662764</v>
      </c>
      <c r="I1181" s="0" t="n">
        <v>24.672700384909</v>
      </c>
      <c r="J1181" s="0" t="n">
        <v>0</v>
      </c>
      <c r="K1181" s="0" t="n">
        <f aca="false">I1181*SUMIFS(syst_chauffage!$H$3:$H$27,syst_chauffage!$B$3:$B$27,D1181,syst_chauffage!$C$3:$C$27,E1181)</f>
        <v>52.277846331918</v>
      </c>
      <c r="L1181" s="12" t="n">
        <f aca="false">H1181*SUMIFS(syst_chauffage!$K$3:$K$27,syst_chauffage!$B$3:$B$27,D1181,syst_chauffage!$C$3:$C$27,E1181)</f>
        <v>1.10733777662764</v>
      </c>
      <c r="N1181" s="0" t="str">
        <f aca="false">A1181</f>
        <v>Sport Loisir Culture</v>
      </c>
      <c r="O1181" s="0" t="str">
        <f aca="false">B1181</f>
        <v>Loisir</v>
      </c>
      <c r="P1181" s="0" t="str">
        <f aca="false">C1181</f>
        <v>Grand bar café tabac</v>
      </c>
      <c r="Q1181" s="0" t="str">
        <f aca="false">D1181</f>
        <v>Autre système centralisé performant</v>
      </c>
      <c r="R1181" s="0" t="str">
        <f aca="false">E1181</f>
        <v>Autres</v>
      </c>
      <c r="S1181" s="0" t="str">
        <f aca="false">F1181</f>
        <v>0720162101</v>
      </c>
      <c r="T1181" s="0" t="str">
        <f aca="false">G1181</f>
        <v>1</v>
      </c>
      <c r="U1181" s="0" t="n">
        <f aca="false">L1181</f>
        <v>1.10733777662764</v>
      </c>
      <c r="V1181" s="0" t="n">
        <f aca="false">K1181</f>
        <v>52.277846331918</v>
      </c>
      <c r="W1181" s="0" t="n">
        <f aca="false">J1181</f>
        <v>0</v>
      </c>
    </row>
    <row r="1182" customFormat="false" ht="12.8" hidden="false" customHeight="false" outlineLevel="0" collapsed="false">
      <c r="A1182" s="0" t="s">
        <v>78</v>
      </c>
      <c r="B1182" s="0" t="s">
        <v>1369</v>
      </c>
      <c r="C1182" s="0" t="s">
        <v>204</v>
      </c>
      <c r="D1182" s="0" t="s">
        <v>51</v>
      </c>
      <c r="E1182" s="0" t="s">
        <v>57</v>
      </c>
      <c r="F1182" s="0" t="s">
        <v>1378</v>
      </c>
      <c r="G1182" s="0" t="s">
        <v>15</v>
      </c>
      <c r="H1182" s="0" t="n">
        <v>1.10220815006447</v>
      </c>
      <c r="I1182" s="0" t="n">
        <v>26.1306507575597</v>
      </c>
      <c r="J1182" s="0" t="n">
        <v>0</v>
      </c>
      <c r="K1182" s="0" t="n">
        <f aca="false">I1182*SUMIFS(syst_chauffage!$H$3:$H$27,syst_chauffage!$B$3:$B$27,D1182,syst_chauffage!$C$3:$C$27,E1182)</f>
        <v>55.3670300998859</v>
      </c>
      <c r="L1182" s="12" t="n">
        <f aca="false">H1182*SUMIFS(syst_chauffage!$K$3:$K$27,syst_chauffage!$B$3:$B$27,D1182,syst_chauffage!$C$3:$C$27,E1182)</f>
        <v>1.10220815006447</v>
      </c>
      <c r="N1182" s="0" t="str">
        <f aca="false">A1182</f>
        <v>Sport Loisir Culture</v>
      </c>
      <c r="O1182" s="0" t="str">
        <f aca="false">B1182</f>
        <v>Loisir</v>
      </c>
      <c r="P1182" s="0" t="str">
        <f aca="false">C1182</f>
        <v>Grand bar café tabac</v>
      </c>
      <c r="Q1182" s="0" t="str">
        <f aca="false">D1182</f>
        <v>Autre système centralisé performant</v>
      </c>
      <c r="R1182" s="0" t="str">
        <f aca="false">E1182</f>
        <v>Autres</v>
      </c>
      <c r="S1182" s="0" t="str">
        <f aca="false">F1182</f>
        <v>0720162106</v>
      </c>
      <c r="T1182" s="0" t="str">
        <f aca="false">G1182</f>
        <v>1</v>
      </c>
      <c r="U1182" s="0" t="n">
        <f aca="false">L1182</f>
        <v>1.10220815006447</v>
      </c>
      <c r="V1182" s="0" t="n">
        <f aca="false">K1182</f>
        <v>55.3670300998859</v>
      </c>
      <c r="W1182" s="0" t="n">
        <f aca="false">J1182</f>
        <v>0</v>
      </c>
    </row>
    <row r="1183" customFormat="false" ht="12.8" hidden="false" customHeight="false" outlineLevel="0" collapsed="false">
      <c r="A1183" s="0" t="s">
        <v>78</v>
      </c>
      <c r="B1183" s="0" t="s">
        <v>1369</v>
      </c>
      <c r="C1183" s="0" t="s">
        <v>204</v>
      </c>
      <c r="D1183" s="0" t="s">
        <v>27</v>
      </c>
      <c r="E1183" s="0" t="s">
        <v>23</v>
      </c>
      <c r="F1183" s="0" t="s">
        <v>1379</v>
      </c>
      <c r="G1183" s="0" t="s">
        <v>15</v>
      </c>
      <c r="H1183" s="0" t="n">
        <v>0.754143289010858</v>
      </c>
      <c r="I1183" s="0" t="n">
        <v>18.8973546335501</v>
      </c>
      <c r="J1183" s="0" t="n">
        <v>1064</v>
      </c>
      <c r="K1183" s="0" t="n">
        <f aca="false">I1183*SUMIFS(syst_chauffage!$H$3:$H$27,syst_chauffage!$B$3:$B$27,D1183,syst_chauffage!$C$3:$C$27,E1183)</f>
        <v>48.4604356063447</v>
      </c>
      <c r="L1183" s="12" t="n">
        <f aca="false">H1183*SUMIFS(syst_chauffage!$K$3:$K$27,syst_chauffage!$B$3:$B$27,D1183,syst_chauffage!$C$3:$C$27,E1183)</f>
        <v>0.754143289010858</v>
      </c>
      <c r="N1183" s="0" t="str">
        <f aca="false">A1183</f>
        <v>Sport Loisir Culture</v>
      </c>
      <c r="O1183" s="0" t="str">
        <f aca="false">B1183</f>
        <v>Loisir</v>
      </c>
      <c r="P1183" s="0" t="str">
        <f aca="false">C1183</f>
        <v>Grand bar café tabac</v>
      </c>
      <c r="Q1183" s="0" t="str">
        <f aca="false">D1183</f>
        <v>Chaudière condensation fioul</v>
      </c>
      <c r="R1183" s="0" t="str">
        <f aca="false">E1183</f>
        <v>Fioul</v>
      </c>
      <c r="S1183" s="0" t="str">
        <f aca="false">F1183</f>
        <v>0720162303</v>
      </c>
      <c r="T1183" s="0" t="str">
        <f aca="false">G1183</f>
        <v>1</v>
      </c>
      <c r="U1183" s="0" t="n">
        <f aca="false">L1183</f>
        <v>0.754143289010858</v>
      </c>
      <c r="V1183" s="0" t="n">
        <f aca="false">K1183</f>
        <v>48.4604356063447</v>
      </c>
      <c r="W1183" s="0" t="n">
        <f aca="false">J1183</f>
        <v>1064</v>
      </c>
    </row>
    <row r="1184" customFormat="false" ht="12.8" hidden="false" customHeight="false" outlineLevel="0" collapsed="false">
      <c r="A1184" s="0" t="s">
        <v>78</v>
      </c>
      <c r="B1184" s="0" t="s">
        <v>1369</v>
      </c>
      <c r="C1184" s="0" t="s">
        <v>204</v>
      </c>
      <c r="D1184" s="0" t="s">
        <v>18</v>
      </c>
      <c r="E1184" s="0" t="s">
        <v>14</v>
      </c>
      <c r="F1184" s="0" t="s">
        <v>1380</v>
      </c>
      <c r="G1184" s="0" t="s">
        <v>15</v>
      </c>
      <c r="H1184" s="0" t="n">
        <v>0.981730360534115</v>
      </c>
      <c r="I1184" s="0" t="n">
        <v>13.3317839139023</v>
      </c>
      <c r="J1184" s="0" t="n">
        <v>1064</v>
      </c>
      <c r="K1184" s="0" t="n">
        <f aca="false">I1184*SUMIFS(syst_chauffage!$H$3:$H$27,syst_chauffage!$B$3:$B$27,D1184,syst_chauffage!$C$3:$C$27,E1184)</f>
        <v>36.3281635703385</v>
      </c>
      <c r="L1184" s="12" t="n">
        <f aca="false">H1184*SUMIFS(syst_chauffage!$K$3:$K$27,syst_chauffage!$B$3:$B$27,D1184,syst_chauffage!$C$3:$C$27,E1184)</f>
        <v>0.953698905872444</v>
      </c>
      <c r="N1184" s="0" t="str">
        <f aca="false">A1184</f>
        <v>Sport Loisir Culture</v>
      </c>
      <c r="O1184" s="0" t="str">
        <f aca="false">B1184</f>
        <v>Loisir</v>
      </c>
      <c r="P1184" s="0" t="str">
        <f aca="false">C1184</f>
        <v>Grand bar café tabac</v>
      </c>
      <c r="Q1184" s="0" t="str">
        <f aca="false">D1184</f>
        <v>Chaudière condensation gaz</v>
      </c>
      <c r="R1184" s="0" t="str">
        <f aca="false">E1184</f>
        <v>Gaz</v>
      </c>
      <c r="S1184" s="0" t="str">
        <f aca="false">F1184</f>
        <v>0720162404</v>
      </c>
      <c r="T1184" s="0" t="str">
        <f aca="false">G1184</f>
        <v>1</v>
      </c>
      <c r="U1184" s="0" t="n">
        <f aca="false">L1184</f>
        <v>0.953698905872444</v>
      </c>
      <c r="V1184" s="0" t="n">
        <f aca="false">K1184</f>
        <v>36.3281635703385</v>
      </c>
      <c r="W1184" s="0" t="n">
        <f aca="false">J1184</f>
        <v>1064</v>
      </c>
    </row>
    <row r="1185" customFormat="false" ht="12.8" hidden="false" customHeight="false" outlineLevel="0" collapsed="false">
      <c r="A1185" s="0" t="s">
        <v>78</v>
      </c>
      <c r="B1185" s="0" t="s">
        <v>1369</v>
      </c>
      <c r="C1185" s="0" t="s">
        <v>204</v>
      </c>
      <c r="D1185" s="0" t="s">
        <v>32</v>
      </c>
      <c r="E1185" s="0" t="s">
        <v>30</v>
      </c>
      <c r="F1185" s="0" t="s">
        <v>1381</v>
      </c>
      <c r="G1185" s="0" t="s">
        <v>15</v>
      </c>
      <c r="H1185" s="0" t="n">
        <v>1</v>
      </c>
      <c r="I1185" s="0" t="n">
        <v>12</v>
      </c>
      <c r="J1185" s="0" t="n">
        <v>0</v>
      </c>
      <c r="K1185" s="0" t="n">
        <f aca="false">I1185*SUMIFS(syst_chauffage!$H$3:$H$27,syst_chauffage!$B$3:$B$27,D1185,syst_chauffage!$C$3:$C$27,E1185)</f>
        <v>12</v>
      </c>
      <c r="L1185" s="12" t="n">
        <f aca="false">H1185*SUMIFS(syst_chauffage!$K$3:$K$27,syst_chauffage!$B$3:$B$27,D1185,syst_chauffage!$C$3:$C$27,E1185)</f>
        <v>1</v>
      </c>
      <c r="N1185" s="0" t="str">
        <f aca="false">A1185</f>
        <v>Sport Loisir Culture</v>
      </c>
      <c r="O1185" s="0" t="str">
        <f aca="false">B1185</f>
        <v>Loisir</v>
      </c>
      <c r="P1185" s="0" t="str">
        <f aca="false">C1185</f>
        <v>Grand bar café tabac</v>
      </c>
      <c r="Q1185" s="0" t="str">
        <f aca="false">D1185</f>
        <v>Electrique direct performant</v>
      </c>
      <c r="R1185" s="0" t="str">
        <f aca="false">E1185</f>
        <v>Electricité</v>
      </c>
      <c r="S1185" s="0" t="str">
        <f aca="false">F1185</f>
        <v>0720162602</v>
      </c>
      <c r="T1185" s="0" t="str">
        <f aca="false">G1185</f>
        <v>1</v>
      </c>
      <c r="U1185" s="0" t="n">
        <f aca="false">L1185</f>
        <v>1</v>
      </c>
      <c r="V1185" s="0" t="n">
        <f aca="false">K1185</f>
        <v>12</v>
      </c>
      <c r="W1185" s="0" t="n">
        <f aca="false">J1185</f>
        <v>0</v>
      </c>
    </row>
    <row r="1186" customFormat="false" ht="12.8" hidden="false" customHeight="false" outlineLevel="0" collapsed="false">
      <c r="A1186" s="0" t="s">
        <v>78</v>
      </c>
      <c r="B1186" s="0" t="s">
        <v>1369</v>
      </c>
      <c r="C1186" s="0" t="s">
        <v>204</v>
      </c>
      <c r="D1186" s="0" t="s">
        <v>32</v>
      </c>
      <c r="E1186" s="0" t="s">
        <v>30</v>
      </c>
      <c r="F1186" s="0" t="s">
        <v>1382</v>
      </c>
      <c r="G1186" s="0" t="s">
        <v>15</v>
      </c>
      <c r="H1186" s="0" t="n">
        <v>3.40633674418604</v>
      </c>
      <c r="I1186" s="0" t="n">
        <v>14.6590407131947</v>
      </c>
      <c r="J1186" s="0" t="n">
        <v>0</v>
      </c>
      <c r="K1186" s="0" t="n">
        <f aca="false">I1186*SUMIFS(syst_chauffage!$H$3:$H$27,syst_chauffage!$B$3:$B$27,D1186,syst_chauffage!$C$3:$C$27,E1186)</f>
        <v>14.6590407131947</v>
      </c>
      <c r="L1186" s="12" t="n">
        <f aca="false">H1186*SUMIFS(syst_chauffage!$K$3:$K$27,syst_chauffage!$B$3:$B$27,D1186,syst_chauffage!$C$3:$C$27,E1186)</f>
        <v>3.40633674418604</v>
      </c>
      <c r="N1186" s="0" t="str">
        <f aca="false">A1186</f>
        <v>Sport Loisir Culture</v>
      </c>
      <c r="O1186" s="0" t="str">
        <f aca="false">B1186</f>
        <v>Loisir</v>
      </c>
      <c r="P1186" s="0" t="str">
        <f aca="false">C1186</f>
        <v>Grand bar café tabac</v>
      </c>
      <c r="Q1186" s="0" t="str">
        <f aca="false">D1186</f>
        <v>Electrique direct performant</v>
      </c>
      <c r="R1186" s="0" t="str">
        <f aca="false">E1186</f>
        <v>Electricité</v>
      </c>
      <c r="S1186" s="0" t="str">
        <f aca="false">F1186</f>
        <v>0720162902</v>
      </c>
      <c r="T1186" s="0" t="str">
        <f aca="false">G1186</f>
        <v>1</v>
      </c>
      <c r="U1186" s="0" t="n">
        <f aca="false">L1186</f>
        <v>3.40633674418604</v>
      </c>
      <c r="V1186" s="0" t="n">
        <f aca="false">K1186</f>
        <v>14.6590407131947</v>
      </c>
      <c r="W1186" s="0" t="n">
        <f aca="false">J1186</f>
        <v>0</v>
      </c>
    </row>
    <row r="1187" customFormat="false" ht="12.8" hidden="false" customHeight="false" outlineLevel="0" collapsed="false">
      <c r="A1187" s="0" t="s">
        <v>78</v>
      </c>
      <c r="B1187" s="0" t="s">
        <v>1369</v>
      </c>
      <c r="C1187" s="0" t="s">
        <v>204</v>
      </c>
      <c r="D1187" s="0" t="s">
        <v>32</v>
      </c>
      <c r="E1187" s="0" t="s">
        <v>30</v>
      </c>
      <c r="F1187" s="0" t="s">
        <v>1383</v>
      </c>
      <c r="G1187" s="0" t="s">
        <v>15</v>
      </c>
      <c r="H1187" s="0" t="n">
        <v>3.33681966777408</v>
      </c>
      <c r="I1187" s="0" t="n">
        <v>13.30574</v>
      </c>
      <c r="J1187" s="0" t="n">
        <v>0</v>
      </c>
      <c r="K1187" s="0" t="n">
        <f aca="false">I1187*SUMIFS(syst_chauffage!$H$3:$H$27,syst_chauffage!$B$3:$B$27,D1187,syst_chauffage!$C$3:$C$27,E1187)</f>
        <v>13.30574</v>
      </c>
      <c r="L1187" s="12" t="n">
        <f aca="false">H1187*SUMIFS(syst_chauffage!$K$3:$K$27,syst_chauffage!$B$3:$B$27,D1187,syst_chauffage!$C$3:$C$27,E1187)</f>
        <v>3.33681966777408</v>
      </c>
      <c r="N1187" s="0" t="str">
        <f aca="false">A1187</f>
        <v>Sport Loisir Culture</v>
      </c>
      <c r="O1187" s="0" t="str">
        <f aca="false">B1187</f>
        <v>Loisir</v>
      </c>
      <c r="P1187" s="0" t="str">
        <f aca="false">C1187</f>
        <v>Grand bar café tabac</v>
      </c>
      <c r="Q1187" s="0" t="str">
        <f aca="false">D1187</f>
        <v>Electrique direct performant</v>
      </c>
      <c r="R1187" s="0" t="str">
        <f aca="false">E1187</f>
        <v>Electricité</v>
      </c>
      <c r="S1187" s="0" t="str">
        <f aca="false">F1187</f>
        <v>0720163002</v>
      </c>
      <c r="T1187" s="0" t="str">
        <f aca="false">G1187</f>
        <v>1</v>
      </c>
      <c r="U1187" s="0" t="n">
        <f aca="false">L1187</f>
        <v>3.33681966777408</v>
      </c>
      <c r="V1187" s="0" t="n">
        <f aca="false">K1187</f>
        <v>13.30574</v>
      </c>
      <c r="W1187" s="0" t="n">
        <f aca="false">J1187</f>
        <v>0</v>
      </c>
    </row>
    <row r="1188" customFormat="false" ht="12.8" hidden="false" customHeight="false" outlineLevel="0" collapsed="false">
      <c r="A1188" s="0" t="s">
        <v>78</v>
      </c>
      <c r="B1188" s="0" t="s">
        <v>1369</v>
      </c>
      <c r="C1188" s="0" t="s">
        <v>1384</v>
      </c>
      <c r="D1188" s="0" t="s">
        <v>19</v>
      </c>
      <c r="E1188" s="0" t="s">
        <v>57</v>
      </c>
      <c r="F1188" s="0" t="s">
        <v>1385</v>
      </c>
      <c r="G1188" s="0" t="s">
        <v>15</v>
      </c>
      <c r="H1188" s="0" t="n">
        <v>1.67702499869232</v>
      </c>
      <c r="I1188" s="0" t="n">
        <v>60.6701541513848</v>
      </c>
      <c r="J1188" s="0" t="n">
        <v>0</v>
      </c>
      <c r="K1188" s="0" t="n">
        <f aca="false">I1188*SUMIFS(syst_chauffage!$H$3:$H$27,syst_chauffage!$B$3:$B$27,D1188,syst_chauffage!$C$3:$C$27,E1188)</f>
        <v>84.4817744459268</v>
      </c>
      <c r="L1188" s="12" t="n">
        <f aca="false">H1188*SUMIFS(syst_chauffage!$K$3:$K$27,syst_chauffage!$B$3:$B$27,D1188,syst_chauffage!$C$3:$C$27,E1188)</f>
        <v>1.67702499869232</v>
      </c>
      <c r="N1188" s="0" t="str">
        <f aca="false">A1188</f>
        <v>Sport Loisir Culture</v>
      </c>
      <c r="O1188" s="0" t="str">
        <f aca="false">B1188</f>
        <v>Loisir</v>
      </c>
      <c r="P1188" s="0" t="str">
        <f aca="false">C1188</f>
        <v>Salle non spécialisée</v>
      </c>
      <c r="Q1188" s="0" t="str">
        <f aca="false">D1188</f>
        <v>Autre système centralisé</v>
      </c>
      <c r="R1188" s="0" t="str">
        <f aca="false">E1188</f>
        <v>Autres</v>
      </c>
      <c r="S1188" s="0" t="str">
        <f aca="false">F1188</f>
        <v>0720910101</v>
      </c>
      <c r="T1188" s="0" t="str">
        <f aca="false">G1188</f>
        <v>1</v>
      </c>
      <c r="U1188" s="0" t="n">
        <f aca="false">L1188</f>
        <v>1.67702499869232</v>
      </c>
      <c r="V1188" s="0" t="n">
        <f aca="false">K1188</f>
        <v>84.4817744459268</v>
      </c>
      <c r="W1188" s="0" t="n">
        <f aca="false">J1188</f>
        <v>0</v>
      </c>
    </row>
    <row r="1189" customFormat="false" ht="12.8" hidden="false" customHeight="false" outlineLevel="0" collapsed="false">
      <c r="A1189" s="0" t="s">
        <v>78</v>
      </c>
      <c r="B1189" s="0" t="s">
        <v>1369</v>
      </c>
      <c r="C1189" s="0" t="s">
        <v>1384</v>
      </c>
      <c r="D1189" s="0" t="s">
        <v>19</v>
      </c>
      <c r="E1189" s="0" t="s">
        <v>57</v>
      </c>
      <c r="F1189" s="0" t="s">
        <v>1386</v>
      </c>
      <c r="G1189" s="0" t="s">
        <v>15</v>
      </c>
      <c r="H1189" s="0" t="n">
        <v>2.16992316987818</v>
      </c>
      <c r="I1189" s="0" t="n">
        <v>66.0933375594102</v>
      </c>
      <c r="J1189" s="0" t="n">
        <v>0</v>
      </c>
      <c r="K1189" s="0" t="n">
        <f aca="false">I1189*SUMIFS(syst_chauffage!$H$3:$H$27,syst_chauffage!$B$3:$B$27,D1189,syst_chauffage!$C$3:$C$27,E1189)</f>
        <v>92.0334308388295</v>
      </c>
      <c r="L1189" s="12" t="n">
        <f aca="false">H1189*SUMIFS(syst_chauffage!$K$3:$K$27,syst_chauffage!$B$3:$B$27,D1189,syst_chauffage!$C$3:$C$27,E1189)</f>
        <v>2.16992316987818</v>
      </c>
      <c r="N1189" s="0" t="str">
        <f aca="false">A1189</f>
        <v>Sport Loisir Culture</v>
      </c>
      <c r="O1189" s="0" t="str">
        <f aca="false">B1189</f>
        <v>Loisir</v>
      </c>
      <c r="P1189" s="0" t="str">
        <f aca="false">C1189</f>
        <v>Salle non spécialisée</v>
      </c>
      <c r="Q1189" s="0" t="str">
        <f aca="false">D1189</f>
        <v>Autre système centralisé</v>
      </c>
      <c r="R1189" s="0" t="str">
        <f aca="false">E1189</f>
        <v>Autres</v>
      </c>
      <c r="S1189" s="0" t="str">
        <f aca="false">F1189</f>
        <v>0720910106</v>
      </c>
      <c r="T1189" s="0" t="str">
        <f aca="false">G1189</f>
        <v>1</v>
      </c>
      <c r="U1189" s="0" t="n">
        <f aca="false">L1189</f>
        <v>2.16992316987818</v>
      </c>
      <c r="V1189" s="0" t="n">
        <f aca="false">K1189</f>
        <v>92.0334308388295</v>
      </c>
      <c r="W1189" s="0" t="n">
        <f aca="false">J1189</f>
        <v>0</v>
      </c>
    </row>
    <row r="1190" customFormat="false" ht="12.8" hidden="false" customHeight="false" outlineLevel="0" collapsed="false">
      <c r="A1190" s="0" t="s">
        <v>78</v>
      </c>
      <c r="B1190" s="0" t="s">
        <v>1369</v>
      </c>
      <c r="C1190" s="0" t="s">
        <v>1384</v>
      </c>
      <c r="D1190" s="0" t="s">
        <v>24</v>
      </c>
      <c r="E1190" s="0" t="s">
        <v>30</v>
      </c>
      <c r="F1190" s="0" t="s">
        <v>1387</v>
      </c>
      <c r="G1190" s="0" t="s">
        <v>15</v>
      </c>
      <c r="H1190" s="0" t="n">
        <v>0.84</v>
      </c>
      <c r="I1190" s="0" t="n">
        <v>10.4</v>
      </c>
      <c r="J1190" s="0" t="n">
        <v>0</v>
      </c>
      <c r="K1190" s="0" t="n">
        <f aca="false">I1190*SUMIFS(syst_chauffage!$H$3:$H$27,syst_chauffage!$B$3:$B$27,D1190,syst_chauffage!$C$3:$C$27,E1190)</f>
        <v>3</v>
      </c>
      <c r="L1190" s="12" t="n">
        <f aca="false">H1190*SUMIFS(syst_chauffage!$K$3:$K$27,syst_chauffage!$B$3:$B$27,D1190,syst_chauffage!$C$3:$C$27,E1190)</f>
        <v>0.84</v>
      </c>
      <c r="N1190" s="0" t="str">
        <f aca="false">A1190</f>
        <v>Sport Loisir Culture</v>
      </c>
      <c r="O1190" s="0" t="str">
        <f aca="false">B1190</f>
        <v>Loisir</v>
      </c>
      <c r="P1190" s="0" t="str">
        <f aca="false">C1190</f>
        <v>Salle non spécialisée</v>
      </c>
      <c r="Q1190" s="0" t="str">
        <f aca="false">D1190</f>
        <v>Cassette rayonnante</v>
      </c>
      <c r="R1190" s="0" t="str">
        <f aca="false">E1190</f>
        <v>Electricité</v>
      </c>
      <c r="S1190" s="0" t="str">
        <f aca="false">F1190</f>
        <v>0720910202</v>
      </c>
      <c r="T1190" s="0" t="str">
        <f aca="false">G1190</f>
        <v>1</v>
      </c>
      <c r="U1190" s="0" t="n">
        <f aca="false">L1190</f>
        <v>0.84</v>
      </c>
      <c r="V1190" s="0" t="n">
        <f aca="false">K1190</f>
        <v>3</v>
      </c>
      <c r="W1190" s="0" t="n">
        <f aca="false">J1190</f>
        <v>0</v>
      </c>
    </row>
    <row r="1191" customFormat="false" ht="12.8" hidden="false" customHeight="false" outlineLevel="0" collapsed="false">
      <c r="A1191" s="0" t="s">
        <v>78</v>
      </c>
      <c r="B1191" s="0" t="s">
        <v>1369</v>
      </c>
      <c r="C1191" s="0" t="s">
        <v>1384</v>
      </c>
      <c r="D1191" s="0" t="s">
        <v>22</v>
      </c>
      <c r="E1191" s="0" t="s">
        <v>23</v>
      </c>
      <c r="F1191" s="0" t="s">
        <v>1388</v>
      </c>
      <c r="G1191" s="0" t="s">
        <v>15</v>
      </c>
      <c r="H1191" s="0" t="n">
        <v>0.68738289000846</v>
      </c>
      <c r="I1191" s="0" t="n">
        <v>40.042248102364</v>
      </c>
      <c r="J1191" s="0" t="n">
        <v>0</v>
      </c>
      <c r="K1191" s="0" t="n">
        <f aca="false">I1191*SUMIFS(syst_chauffage!$H$3:$H$27,syst_chauffage!$B$3:$B$27,D1191,syst_chauffage!$C$3:$C$27,E1191)</f>
        <v>70.5153001882048</v>
      </c>
      <c r="L1191" s="12" t="n">
        <f aca="false">H1191*SUMIFS(syst_chauffage!$K$3:$K$27,syst_chauffage!$B$3:$B$27,D1191,syst_chauffage!$C$3:$C$27,E1191)</f>
        <v>0.68738289000846</v>
      </c>
      <c r="N1191" s="0" t="str">
        <f aca="false">A1191</f>
        <v>Sport Loisir Culture</v>
      </c>
      <c r="O1191" s="0" t="str">
        <f aca="false">B1191</f>
        <v>Loisir</v>
      </c>
      <c r="P1191" s="0" t="str">
        <f aca="false">C1191</f>
        <v>Salle non spécialisée</v>
      </c>
      <c r="Q1191" s="0" t="str">
        <f aca="false">D1191</f>
        <v>Chaudière fioul</v>
      </c>
      <c r="R1191" s="0" t="str">
        <f aca="false">E1191</f>
        <v>Fioul</v>
      </c>
      <c r="S1191" s="0" t="str">
        <f aca="false">F1191</f>
        <v>0720910303</v>
      </c>
      <c r="T1191" s="0" t="str">
        <f aca="false">G1191</f>
        <v>1</v>
      </c>
      <c r="U1191" s="0" t="n">
        <f aca="false">L1191</f>
        <v>0.68738289000846</v>
      </c>
      <c r="V1191" s="0" t="n">
        <f aca="false">K1191</f>
        <v>70.5153001882048</v>
      </c>
      <c r="W1191" s="0" t="n">
        <f aca="false">J1191</f>
        <v>0</v>
      </c>
    </row>
    <row r="1192" customFormat="false" ht="12.8" hidden="false" customHeight="false" outlineLevel="0" collapsed="false">
      <c r="A1192" s="0" t="s">
        <v>78</v>
      </c>
      <c r="B1192" s="0" t="s">
        <v>1369</v>
      </c>
      <c r="C1192" s="0" t="s">
        <v>1384</v>
      </c>
      <c r="D1192" s="0" t="s">
        <v>13</v>
      </c>
      <c r="E1192" s="0" t="s">
        <v>14</v>
      </c>
      <c r="F1192" s="0" t="s">
        <v>1389</v>
      </c>
      <c r="G1192" s="0" t="s">
        <v>15</v>
      </c>
      <c r="H1192" s="0" t="n">
        <v>0.696607819670608</v>
      </c>
      <c r="I1192" s="0" t="n">
        <v>26.4029772089747</v>
      </c>
      <c r="J1192" s="0" t="n">
        <v>264</v>
      </c>
      <c r="K1192" s="0" t="n">
        <f aca="false">I1192*SUMIFS(syst_chauffage!$H$3:$H$27,syst_chauffage!$B$3:$B$27,D1192,syst_chauffage!$C$3:$C$27,E1192)</f>
        <v>53.3232346008648</v>
      </c>
      <c r="L1192" s="12" t="n">
        <f aca="false">H1192*SUMIFS(syst_chauffage!$K$3:$K$27,syst_chauffage!$B$3:$B$27,D1192,syst_chauffage!$C$3:$C$27,E1192)</f>
        <v>0.696607819670608</v>
      </c>
      <c r="N1192" s="0" t="str">
        <f aca="false">A1192</f>
        <v>Sport Loisir Culture</v>
      </c>
      <c r="O1192" s="0" t="str">
        <f aca="false">B1192</f>
        <v>Loisir</v>
      </c>
      <c r="P1192" s="0" t="str">
        <f aca="false">C1192</f>
        <v>Salle non spécialisée</v>
      </c>
      <c r="Q1192" s="0" t="str">
        <f aca="false">D1192</f>
        <v>Chaudière gaz</v>
      </c>
      <c r="R1192" s="0" t="str">
        <f aca="false">E1192</f>
        <v>Gaz</v>
      </c>
      <c r="S1192" s="0" t="str">
        <f aca="false">F1192</f>
        <v>0720910404</v>
      </c>
      <c r="T1192" s="0" t="str">
        <f aca="false">G1192</f>
        <v>1</v>
      </c>
      <c r="U1192" s="0" t="n">
        <f aca="false">L1192</f>
        <v>0.696607819670608</v>
      </c>
      <c r="V1192" s="0" t="n">
        <f aca="false">K1192</f>
        <v>53.3232346008648</v>
      </c>
      <c r="W1192" s="0" t="n">
        <f aca="false">J1192</f>
        <v>264</v>
      </c>
    </row>
    <row r="1193" customFormat="false" ht="12.8" hidden="false" customHeight="false" outlineLevel="0" collapsed="false">
      <c r="A1193" s="0" t="s">
        <v>78</v>
      </c>
      <c r="B1193" s="0" t="s">
        <v>1369</v>
      </c>
      <c r="C1193" s="0" t="s">
        <v>1384</v>
      </c>
      <c r="D1193" s="0" t="s">
        <v>29</v>
      </c>
      <c r="E1193" s="0" t="s">
        <v>30</v>
      </c>
      <c r="F1193" s="0" t="s">
        <v>1390</v>
      </c>
      <c r="G1193" s="0" t="s">
        <v>15</v>
      </c>
      <c r="H1193" s="0" t="n">
        <v>0.92</v>
      </c>
      <c r="I1193" s="0" t="n">
        <v>10.4</v>
      </c>
      <c r="J1193" s="0" t="n">
        <v>0</v>
      </c>
      <c r="K1193" s="0" t="n">
        <f aca="false">I1193*SUMIFS(syst_chauffage!$H$3:$H$27,syst_chauffage!$B$3:$B$27,D1193,syst_chauffage!$C$3:$C$27,E1193)</f>
        <v>3</v>
      </c>
      <c r="L1193" s="12" t="n">
        <f aca="false">H1193*SUMIFS(syst_chauffage!$K$3:$K$27,syst_chauffage!$B$3:$B$27,D1193,syst_chauffage!$C$3:$C$27,E1193)</f>
        <v>0.92</v>
      </c>
      <c r="N1193" s="0" t="str">
        <f aca="false">A1193</f>
        <v>Sport Loisir Culture</v>
      </c>
      <c r="O1193" s="0" t="str">
        <f aca="false">B1193</f>
        <v>Loisir</v>
      </c>
      <c r="P1193" s="0" t="str">
        <f aca="false">C1193</f>
        <v>Salle non spécialisée</v>
      </c>
      <c r="Q1193" s="0" t="str">
        <f aca="false">D1193</f>
        <v>Electrique direct</v>
      </c>
      <c r="R1193" s="0" t="str">
        <f aca="false">E1193</f>
        <v>Electricité</v>
      </c>
      <c r="S1193" s="0" t="str">
        <f aca="false">F1193</f>
        <v>0720910602</v>
      </c>
      <c r="T1193" s="0" t="str">
        <f aca="false">G1193</f>
        <v>1</v>
      </c>
      <c r="U1193" s="0" t="n">
        <f aca="false">L1193</f>
        <v>0.92</v>
      </c>
      <c r="V1193" s="0" t="n">
        <f aca="false">K1193</f>
        <v>3</v>
      </c>
      <c r="W1193" s="0" t="n">
        <f aca="false">J1193</f>
        <v>0</v>
      </c>
    </row>
    <row r="1194" customFormat="false" ht="12.8" hidden="false" customHeight="false" outlineLevel="0" collapsed="false">
      <c r="A1194" s="0" t="s">
        <v>78</v>
      </c>
      <c r="B1194" s="0" t="s">
        <v>1369</v>
      </c>
      <c r="C1194" s="0" t="s">
        <v>1384</v>
      </c>
      <c r="D1194" s="0" t="s">
        <v>29</v>
      </c>
      <c r="E1194" s="0" t="s">
        <v>30</v>
      </c>
      <c r="F1194" s="0" t="s">
        <v>1391</v>
      </c>
      <c r="G1194" s="0" t="s">
        <v>15</v>
      </c>
      <c r="H1194" s="0" t="n">
        <v>2.9521585116279</v>
      </c>
      <c r="I1194" s="0" t="n">
        <v>69.2331785108834</v>
      </c>
      <c r="J1194" s="0" t="n">
        <v>0</v>
      </c>
      <c r="K1194" s="0" t="n">
        <f aca="false">I1194*SUMIFS(syst_chauffage!$H$3:$H$27,syst_chauffage!$B$3:$B$27,D1194,syst_chauffage!$C$3:$C$27,E1194)</f>
        <v>19.9711091858318</v>
      </c>
      <c r="L1194" s="12" t="n">
        <f aca="false">H1194*SUMIFS(syst_chauffage!$K$3:$K$27,syst_chauffage!$B$3:$B$27,D1194,syst_chauffage!$C$3:$C$27,E1194)</f>
        <v>2.9521585116279</v>
      </c>
      <c r="N1194" s="0" t="str">
        <f aca="false">A1194</f>
        <v>Sport Loisir Culture</v>
      </c>
      <c r="O1194" s="0" t="str">
        <f aca="false">B1194</f>
        <v>Loisir</v>
      </c>
      <c r="P1194" s="0" t="str">
        <f aca="false">C1194</f>
        <v>Salle non spécialisée</v>
      </c>
      <c r="Q1194" s="0" t="str">
        <f aca="false">D1194</f>
        <v>Electrique direct</v>
      </c>
      <c r="R1194" s="0" t="str">
        <f aca="false">E1194</f>
        <v>Electricité</v>
      </c>
      <c r="S1194" s="0" t="str">
        <f aca="false">F1194</f>
        <v>0720910902</v>
      </c>
      <c r="T1194" s="0" t="str">
        <f aca="false">G1194</f>
        <v>1</v>
      </c>
      <c r="U1194" s="0" t="n">
        <f aca="false">L1194</f>
        <v>2.9521585116279</v>
      </c>
      <c r="V1194" s="0" t="n">
        <f aca="false">K1194</f>
        <v>19.9711091858318</v>
      </c>
      <c r="W1194" s="0" t="n">
        <f aca="false">J1194</f>
        <v>0</v>
      </c>
    </row>
    <row r="1195" customFormat="false" ht="12.8" hidden="false" customHeight="false" outlineLevel="0" collapsed="false">
      <c r="A1195" s="0" t="s">
        <v>78</v>
      </c>
      <c r="B1195" s="0" t="s">
        <v>1369</v>
      </c>
      <c r="C1195" s="0" t="s">
        <v>1384</v>
      </c>
      <c r="D1195" s="0" t="s">
        <v>48</v>
      </c>
      <c r="E1195" s="0" t="s">
        <v>14</v>
      </c>
      <c r="F1195" s="0" t="s">
        <v>1392</v>
      </c>
      <c r="G1195" s="0" t="s">
        <v>15</v>
      </c>
      <c r="H1195" s="0" t="n">
        <v>0.84</v>
      </c>
      <c r="I1195" s="0" t="n">
        <v>10.4</v>
      </c>
      <c r="J1195" s="0" t="n">
        <v>0</v>
      </c>
      <c r="K1195" s="0" t="n">
        <f aca="false">I1195*SUMIFS(syst_chauffage!$H$3:$H$27,syst_chauffage!$B$3:$B$27,D1195,syst_chauffage!$C$3:$C$27,E1195)</f>
        <v>5</v>
      </c>
      <c r="L1195" s="12" t="n">
        <f aca="false">H1195*SUMIFS(syst_chauffage!$K$3:$K$27,syst_chauffage!$B$3:$B$27,D1195,syst_chauffage!$C$3:$C$27,E1195)</f>
        <v>0.84</v>
      </c>
      <c r="N1195" s="0" t="str">
        <f aca="false">A1195</f>
        <v>Sport Loisir Culture</v>
      </c>
      <c r="O1195" s="0" t="str">
        <f aca="false">B1195</f>
        <v>Loisir</v>
      </c>
      <c r="P1195" s="0" t="str">
        <f aca="false">C1195</f>
        <v>Salle non spécialisée</v>
      </c>
      <c r="Q1195" s="0" t="str">
        <f aca="false">D1195</f>
        <v>Tube radiant</v>
      </c>
      <c r="R1195" s="0" t="str">
        <f aca="false">E1195</f>
        <v>Gaz</v>
      </c>
      <c r="S1195" s="0" t="str">
        <f aca="false">F1195</f>
        <v>0720911104</v>
      </c>
      <c r="T1195" s="0" t="str">
        <f aca="false">G1195</f>
        <v>1</v>
      </c>
      <c r="U1195" s="0" t="n">
        <f aca="false">L1195</f>
        <v>0.84</v>
      </c>
      <c r="V1195" s="0" t="n">
        <f aca="false">K1195</f>
        <v>5</v>
      </c>
      <c r="W1195" s="0" t="n">
        <f aca="false">J1195</f>
        <v>0</v>
      </c>
    </row>
    <row r="1196" customFormat="false" ht="12.8" hidden="false" customHeight="false" outlineLevel="0" collapsed="false">
      <c r="A1196" s="0" t="s">
        <v>78</v>
      </c>
      <c r="B1196" s="0" t="s">
        <v>1369</v>
      </c>
      <c r="C1196" s="0" t="s">
        <v>1384</v>
      </c>
      <c r="D1196" s="0" t="s">
        <v>51</v>
      </c>
      <c r="E1196" s="0" t="s">
        <v>57</v>
      </c>
      <c r="F1196" s="0" t="s">
        <v>1393</v>
      </c>
      <c r="G1196" s="0" t="s">
        <v>15</v>
      </c>
      <c r="H1196" s="0" t="n">
        <v>2.04368153516503</v>
      </c>
      <c r="I1196" s="0" t="n">
        <v>72.2263739897439</v>
      </c>
      <c r="J1196" s="0" t="n">
        <v>0</v>
      </c>
      <c r="K1196" s="0" t="n">
        <f aca="false">I1196*SUMIFS(syst_chauffage!$H$3:$H$27,syst_chauffage!$B$3:$B$27,D1196,syst_chauffage!$C$3:$C$27,E1196)</f>
        <v>153.037130984534</v>
      </c>
      <c r="L1196" s="12" t="n">
        <f aca="false">H1196*SUMIFS(syst_chauffage!$K$3:$K$27,syst_chauffage!$B$3:$B$27,D1196,syst_chauffage!$C$3:$C$27,E1196)</f>
        <v>2.04368153516503</v>
      </c>
      <c r="N1196" s="0" t="str">
        <f aca="false">A1196</f>
        <v>Sport Loisir Culture</v>
      </c>
      <c r="O1196" s="0" t="str">
        <f aca="false">B1196</f>
        <v>Loisir</v>
      </c>
      <c r="P1196" s="0" t="str">
        <f aca="false">C1196</f>
        <v>Salle non spécialisée</v>
      </c>
      <c r="Q1196" s="0" t="str">
        <f aca="false">D1196</f>
        <v>Autre système centralisé performant</v>
      </c>
      <c r="R1196" s="0" t="str">
        <f aca="false">E1196</f>
        <v>Autres</v>
      </c>
      <c r="S1196" s="0" t="str">
        <f aca="false">F1196</f>
        <v>0720912101</v>
      </c>
      <c r="T1196" s="0" t="str">
        <f aca="false">G1196</f>
        <v>1</v>
      </c>
      <c r="U1196" s="0" t="n">
        <f aca="false">L1196</f>
        <v>2.04368153516503</v>
      </c>
      <c r="V1196" s="0" t="n">
        <f aca="false">K1196</f>
        <v>153.037130984534</v>
      </c>
      <c r="W1196" s="0" t="n">
        <f aca="false">J1196</f>
        <v>0</v>
      </c>
    </row>
    <row r="1197" customFormat="false" ht="12.8" hidden="false" customHeight="false" outlineLevel="0" collapsed="false">
      <c r="A1197" s="0" t="s">
        <v>78</v>
      </c>
      <c r="B1197" s="0" t="s">
        <v>1369</v>
      </c>
      <c r="C1197" s="0" t="s">
        <v>1384</v>
      </c>
      <c r="D1197" s="0" t="s">
        <v>51</v>
      </c>
      <c r="E1197" s="0" t="s">
        <v>57</v>
      </c>
      <c r="F1197" s="0" t="s">
        <v>1394</v>
      </c>
      <c r="G1197" s="0" t="s">
        <v>15</v>
      </c>
      <c r="H1197" s="0" t="n">
        <v>2.63439864460724</v>
      </c>
      <c r="I1197" s="0" t="n">
        <v>78.6825447135836</v>
      </c>
      <c r="J1197" s="0" t="n">
        <v>0</v>
      </c>
      <c r="K1197" s="0" t="n">
        <f aca="false">I1197*SUMIFS(syst_chauffage!$H$3:$H$27,syst_chauffage!$B$3:$B$27,D1197,syst_chauffage!$C$3:$C$27,E1197)</f>
        <v>166.716813213397</v>
      </c>
      <c r="L1197" s="12" t="n">
        <f aca="false">H1197*SUMIFS(syst_chauffage!$K$3:$K$27,syst_chauffage!$B$3:$B$27,D1197,syst_chauffage!$C$3:$C$27,E1197)</f>
        <v>2.63439864460724</v>
      </c>
      <c r="N1197" s="0" t="str">
        <f aca="false">A1197</f>
        <v>Sport Loisir Culture</v>
      </c>
      <c r="O1197" s="0" t="str">
        <f aca="false">B1197</f>
        <v>Loisir</v>
      </c>
      <c r="P1197" s="0" t="str">
        <f aca="false">C1197</f>
        <v>Salle non spécialisée</v>
      </c>
      <c r="Q1197" s="0" t="str">
        <f aca="false">D1197</f>
        <v>Autre système centralisé performant</v>
      </c>
      <c r="R1197" s="0" t="str">
        <f aca="false">E1197</f>
        <v>Autres</v>
      </c>
      <c r="S1197" s="0" t="str">
        <f aca="false">F1197</f>
        <v>0720912106</v>
      </c>
      <c r="T1197" s="0" t="str">
        <f aca="false">G1197</f>
        <v>1</v>
      </c>
      <c r="U1197" s="0" t="n">
        <f aca="false">L1197</f>
        <v>2.63439864460724</v>
      </c>
      <c r="V1197" s="0" t="n">
        <f aca="false">K1197</f>
        <v>166.716813213397</v>
      </c>
      <c r="W1197" s="0" t="n">
        <f aca="false">J1197</f>
        <v>0</v>
      </c>
    </row>
    <row r="1198" customFormat="false" ht="12.8" hidden="false" customHeight="false" outlineLevel="0" collapsed="false">
      <c r="A1198" s="0" t="s">
        <v>78</v>
      </c>
      <c r="B1198" s="0" t="s">
        <v>1369</v>
      </c>
      <c r="C1198" s="0" t="s">
        <v>1384</v>
      </c>
      <c r="D1198" s="0" t="s">
        <v>54</v>
      </c>
      <c r="E1198" s="0" t="s">
        <v>30</v>
      </c>
      <c r="F1198" s="0" t="s">
        <v>1395</v>
      </c>
      <c r="G1198" s="0" t="s">
        <v>15</v>
      </c>
      <c r="H1198" s="0" t="n">
        <v>1</v>
      </c>
      <c r="I1198" s="0" t="n">
        <v>12</v>
      </c>
      <c r="J1198" s="0" t="n">
        <v>0</v>
      </c>
      <c r="K1198" s="0" t="n">
        <f aca="false">I1198*SUMIFS(syst_chauffage!$H$3:$H$27,syst_chauffage!$B$3:$B$27,D1198,syst_chauffage!$C$3:$C$27,E1198)</f>
        <v>12</v>
      </c>
      <c r="L1198" s="12" t="n">
        <f aca="false">H1198*SUMIFS(syst_chauffage!$K$3:$K$27,syst_chauffage!$B$3:$B$27,D1198,syst_chauffage!$C$3:$C$27,E1198)</f>
        <v>1</v>
      </c>
      <c r="N1198" s="0" t="str">
        <f aca="false">A1198</f>
        <v>Sport Loisir Culture</v>
      </c>
      <c r="O1198" s="0" t="str">
        <f aca="false">B1198</f>
        <v>Loisir</v>
      </c>
      <c r="P1198" s="0" t="str">
        <f aca="false">C1198</f>
        <v>Salle non spécialisée</v>
      </c>
      <c r="Q1198" s="0" t="str">
        <f aca="false">D1198</f>
        <v>Cassette rayonnante performant</v>
      </c>
      <c r="R1198" s="0" t="str">
        <f aca="false">E1198</f>
        <v>Electricité</v>
      </c>
      <c r="S1198" s="0" t="str">
        <f aca="false">F1198</f>
        <v>0720912202</v>
      </c>
      <c r="T1198" s="0" t="str">
        <f aca="false">G1198</f>
        <v>1</v>
      </c>
      <c r="U1198" s="0" t="n">
        <f aca="false">L1198</f>
        <v>1</v>
      </c>
      <c r="V1198" s="0" t="n">
        <f aca="false">K1198</f>
        <v>12</v>
      </c>
      <c r="W1198" s="0" t="n">
        <f aca="false">J1198</f>
        <v>0</v>
      </c>
    </row>
    <row r="1199" customFormat="false" ht="12.8" hidden="false" customHeight="false" outlineLevel="0" collapsed="false">
      <c r="A1199" s="0" t="s">
        <v>78</v>
      </c>
      <c r="B1199" s="0" t="s">
        <v>1369</v>
      </c>
      <c r="C1199" s="0" t="s">
        <v>1384</v>
      </c>
      <c r="D1199" s="0" t="s">
        <v>27</v>
      </c>
      <c r="E1199" s="0" t="s">
        <v>23</v>
      </c>
      <c r="F1199" s="0" t="s">
        <v>1396</v>
      </c>
      <c r="G1199" s="0" t="s">
        <v>15</v>
      </c>
      <c r="H1199" s="0" t="n">
        <v>0.749201687257152</v>
      </c>
      <c r="I1199" s="0" t="n">
        <v>47.6693429790048</v>
      </c>
      <c r="J1199" s="0" t="n">
        <v>608</v>
      </c>
      <c r="K1199" s="0" t="n">
        <f aca="false">I1199*SUMIFS(syst_chauffage!$H$3:$H$27,syst_chauffage!$B$3:$B$27,D1199,syst_chauffage!$C$3:$C$27,E1199)</f>
        <v>122.24341293408</v>
      </c>
      <c r="L1199" s="12" t="n">
        <f aca="false">H1199*SUMIFS(syst_chauffage!$K$3:$K$27,syst_chauffage!$B$3:$B$27,D1199,syst_chauffage!$C$3:$C$27,E1199)</f>
        <v>0.749201687257152</v>
      </c>
      <c r="N1199" s="0" t="str">
        <f aca="false">A1199</f>
        <v>Sport Loisir Culture</v>
      </c>
      <c r="O1199" s="0" t="str">
        <f aca="false">B1199</f>
        <v>Loisir</v>
      </c>
      <c r="P1199" s="0" t="str">
        <f aca="false">C1199</f>
        <v>Salle non spécialisée</v>
      </c>
      <c r="Q1199" s="0" t="str">
        <f aca="false">D1199</f>
        <v>Chaudière condensation fioul</v>
      </c>
      <c r="R1199" s="0" t="str">
        <f aca="false">E1199</f>
        <v>Fioul</v>
      </c>
      <c r="S1199" s="0" t="str">
        <f aca="false">F1199</f>
        <v>0720912303</v>
      </c>
      <c r="T1199" s="0" t="str">
        <f aca="false">G1199</f>
        <v>1</v>
      </c>
      <c r="U1199" s="0" t="n">
        <f aca="false">L1199</f>
        <v>0.749201687257152</v>
      </c>
      <c r="V1199" s="0" t="n">
        <f aca="false">K1199</f>
        <v>122.24341293408</v>
      </c>
      <c r="W1199" s="0" t="n">
        <f aca="false">J1199</f>
        <v>608</v>
      </c>
    </row>
    <row r="1200" customFormat="false" ht="12.8" hidden="false" customHeight="false" outlineLevel="0" collapsed="false">
      <c r="A1200" s="0" t="s">
        <v>78</v>
      </c>
      <c r="B1200" s="0" t="s">
        <v>1369</v>
      </c>
      <c r="C1200" s="0" t="s">
        <v>1384</v>
      </c>
      <c r="D1200" s="0" t="s">
        <v>18</v>
      </c>
      <c r="E1200" s="0" t="s">
        <v>14</v>
      </c>
      <c r="F1200" s="0" t="s">
        <v>1397</v>
      </c>
      <c r="G1200" s="0" t="s">
        <v>15</v>
      </c>
      <c r="H1200" s="0" t="n">
        <v>0.967821087083037</v>
      </c>
      <c r="I1200" s="0" t="n">
        <v>31.4321157249699</v>
      </c>
      <c r="J1200" s="0" t="n">
        <v>608</v>
      </c>
      <c r="K1200" s="0" t="n">
        <f aca="false">I1200*SUMIFS(syst_chauffage!$H$3:$H$27,syst_chauffage!$B$3:$B$27,D1200,syst_chauffage!$C$3:$C$27,E1200)</f>
        <v>85.6502812221385</v>
      </c>
      <c r="L1200" s="12" t="n">
        <f aca="false">H1200*SUMIFS(syst_chauffage!$K$3:$K$27,syst_chauffage!$B$3:$B$27,D1200,syst_chauffage!$C$3:$C$27,E1200)</f>
        <v>0.940186785431801</v>
      </c>
      <c r="N1200" s="0" t="str">
        <f aca="false">A1200</f>
        <v>Sport Loisir Culture</v>
      </c>
      <c r="O1200" s="0" t="str">
        <f aca="false">B1200</f>
        <v>Loisir</v>
      </c>
      <c r="P1200" s="0" t="str">
        <f aca="false">C1200</f>
        <v>Salle non spécialisée</v>
      </c>
      <c r="Q1200" s="0" t="str">
        <f aca="false">D1200</f>
        <v>Chaudière condensation gaz</v>
      </c>
      <c r="R1200" s="0" t="str">
        <f aca="false">E1200</f>
        <v>Gaz</v>
      </c>
      <c r="S1200" s="0" t="str">
        <f aca="false">F1200</f>
        <v>0720912404</v>
      </c>
      <c r="T1200" s="0" t="str">
        <f aca="false">G1200</f>
        <v>1</v>
      </c>
      <c r="U1200" s="0" t="n">
        <f aca="false">L1200</f>
        <v>0.940186785431801</v>
      </c>
      <c r="V1200" s="0" t="n">
        <f aca="false">K1200</f>
        <v>85.6502812221385</v>
      </c>
      <c r="W1200" s="0" t="n">
        <f aca="false">J1200</f>
        <v>608</v>
      </c>
    </row>
    <row r="1201" customFormat="false" ht="12.8" hidden="false" customHeight="false" outlineLevel="0" collapsed="false">
      <c r="A1201" s="0" t="s">
        <v>78</v>
      </c>
      <c r="B1201" s="0" t="s">
        <v>1369</v>
      </c>
      <c r="C1201" s="0" t="s">
        <v>1384</v>
      </c>
      <c r="D1201" s="0" t="s">
        <v>32</v>
      </c>
      <c r="E1201" s="0" t="s">
        <v>30</v>
      </c>
      <c r="F1201" s="0" t="s">
        <v>1398</v>
      </c>
      <c r="G1201" s="0" t="s">
        <v>15</v>
      </c>
      <c r="H1201" s="0" t="n">
        <v>1</v>
      </c>
      <c r="I1201" s="0" t="n">
        <v>12</v>
      </c>
      <c r="J1201" s="0" t="n">
        <v>0</v>
      </c>
      <c r="K1201" s="0" t="n">
        <f aca="false">I1201*SUMIFS(syst_chauffage!$H$3:$H$27,syst_chauffage!$B$3:$B$27,D1201,syst_chauffage!$C$3:$C$27,E1201)</f>
        <v>12</v>
      </c>
      <c r="L1201" s="12" t="n">
        <f aca="false">H1201*SUMIFS(syst_chauffage!$K$3:$K$27,syst_chauffage!$B$3:$B$27,D1201,syst_chauffage!$C$3:$C$27,E1201)</f>
        <v>1</v>
      </c>
      <c r="N1201" s="0" t="str">
        <f aca="false">A1201</f>
        <v>Sport Loisir Culture</v>
      </c>
      <c r="O1201" s="0" t="str">
        <f aca="false">B1201</f>
        <v>Loisir</v>
      </c>
      <c r="P1201" s="0" t="str">
        <f aca="false">C1201</f>
        <v>Salle non spécialisée</v>
      </c>
      <c r="Q1201" s="0" t="str">
        <f aca="false">D1201</f>
        <v>Electrique direct performant</v>
      </c>
      <c r="R1201" s="0" t="str">
        <f aca="false">E1201</f>
        <v>Electricité</v>
      </c>
      <c r="S1201" s="0" t="str">
        <f aca="false">F1201</f>
        <v>0720912602</v>
      </c>
      <c r="T1201" s="0" t="str">
        <f aca="false">G1201</f>
        <v>1</v>
      </c>
      <c r="U1201" s="0" t="n">
        <f aca="false">L1201</f>
        <v>1</v>
      </c>
      <c r="V1201" s="0" t="n">
        <f aca="false">K1201</f>
        <v>12</v>
      </c>
      <c r="W1201" s="0" t="n">
        <f aca="false">J1201</f>
        <v>0</v>
      </c>
    </row>
    <row r="1202" customFormat="false" ht="12.8" hidden="false" customHeight="false" outlineLevel="0" collapsed="false">
      <c r="A1202" s="0" t="s">
        <v>78</v>
      </c>
      <c r="B1202" s="0" t="s">
        <v>1369</v>
      </c>
      <c r="C1202" s="0" t="s">
        <v>1384</v>
      </c>
      <c r="D1202" s="0" t="s">
        <v>32</v>
      </c>
      <c r="E1202" s="0" t="s">
        <v>30</v>
      </c>
      <c r="F1202" s="0" t="s">
        <v>1399</v>
      </c>
      <c r="G1202" s="0" t="s">
        <v>15</v>
      </c>
      <c r="H1202" s="0" t="n">
        <v>3.40633674418604</v>
      </c>
      <c r="I1202" s="0" t="n">
        <v>82.4204506081945</v>
      </c>
      <c r="J1202" s="0" t="n">
        <v>0</v>
      </c>
      <c r="K1202" s="0" t="n">
        <f aca="false">I1202*SUMIFS(syst_chauffage!$H$3:$H$27,syst_chauffage!$B$3:$B$27,D1202,syst_chauffage!$C$3:$C$27,E1202)</f>
        <v>82.4204506081945</v>
      </c>
      <c r="L1202" s="12" t="n">
        <f aca="false">H1202*SUMIFS(syst_chauffage!$K$3:$K$27,syst_chauffage!$B$3:$B$27,D1202,syst_chauffage!$C$3:$C$27,E1202)</f>
        <v>3.40633674418604</v>
      </c>
      <c r="N1202" s="0" t="str">
        <f aca="false">A1202</f>
        <v>Sport Loisir Culture</v>
      </c>
      <c r="O1202" s="0" t="str">
        <f aca="false">B1202</f>
        <v>Loisir</v>
      </c>
      <c r="P1202" s="0" t="str">
        <f aca="false">C1202</f>
        <v>Salle non spécialisée</v>
      </c>
      <c r="Q1202" s="0" t="str">
        <f aca="false">D1202</f>
        <v>Electrique direct performant</v>
      </c>
      <c r="R1202" s="0" t="str">
        <f aca="false">E1202</f>
        <v>Electricité</v>
      </c>
      <c r="S1202" s="0" t="str">
        <f aca="false">F1202</f>
        <v>0720912902</v>
      </c>
      <c r="T1202" s="0" t="str">
        <f aca="false">G1202</f>
        <v>1</v>
      </c>
      <c r="U1202" s="0" t="n">
        <f aca="false">L1202</f>
        <v>3.40633674418604</v>
      </c>
      <c r="V1202" s="0" t="n">
        <f aca="false">K1202</f>
        <v>82.4204506081945</v>
      </c>
      <c r="W1202" s="0" t="n">
        <f aca="false">J1202</f>
        <v>0</v>
      </c>
    </row>
    <row r="1203" customFormat="false" ht="12.8" hidden="false" customHeight="false" outlineLevel="0" collapsed="false">
      <c r="A1203" s="0" t="s">
        <v>78</v>
      </c>
      <c r="B1203" s="0" t="s">
        <v>1369</v>
      </c>
      <c r="C1203" s="0" t="s">
        <v>1384</v>
      </c>
      <c r="D1203" s="0" t="s">
        <v>50</v>
      </c>
      <c r="E1203" s="0" t="s">
        <v>14</v>
      </c>
      <c r="F1203" s="0" t="s">
        <v>1400</v>
      </c>
      <c r="G1203" s="0" t="s">
        <v>15</v>
      </c>
      <c r="H1203" s="0" t="n">
        <v>1</v>
      </c>
      <c r="I1203" s="0" t="n">
        <v>12</v>
      </c>
      <c r="J1203" s="0" t="n">
        <v>0</v>
      </c>
      <c r="K1203" s="0" t="n">
        <f aca="false">I1203*SUMIFS(syst_chauffage!$H$3:$H$27,syst_chauffage!$B$3:$B$27,D1203,syst_chauffage!$C$3:$C$27,E1203)</f>
        <v>12</v>
      </c>
      <c r="L1203" s="12" t="n">
        <f aca="false">H1203*SUMIFS(syst_chauffage!$K$3:$K$27,syst_chauffage!$B$3:$B$27,D1203,syst_chauffage!$C$3:$C$27,E1203)</f>
        <v>1</v>
      </c>
      <c r="N1203" s="0" t="str">
        <f aca="false">A1203</f>
        <v>Sport Loisir Culture</v>
      </c>
      <c r="O1203" s="0" t="str">
        <f aca="false">B1203</f>
        <v>Loisir</v>
      </c>
      <c r="P1203" s="0" t="str">
        <f aca="false">C1203</f>
        <v>Salle non spécialisée</v>
      </c>
      <c r="Q1203" s="0" t="str">
        <f aca="false">D1203</f>
        <v>Tube radiant performant</v>
      </c>
      <c r="R1203" s="0" t="str">
        <f aca="false">E1203</f>
        <v>Gaz</v>
      </c>
      <c r="S1203" s="0" t="str">
        <f aca="false">F1203</f>
        <v>0720913104</v>
      </c>
      <c r="T1203" s="0" t="str">
        <f aca="false">G1203</f>
        <v>1</v>
      </c>
      <c r="U1203" s="0" t="n">
        <f aca="false">L1203</f>
        <v>1</v>
      </c>
      <c r="V1203" s="0" t="n">
        <f aca="false">K1203</f>
        <v>12</v>
      </c>
      <c r="W1203" s="0" t="n">
        <f aca="false">J1203</f>
        <v>0</v>
      </c>
    </row>
    <row r="1204" customFormat="false" ht="12.8" hidden="false" customHeight="false" outlineLevel="0" collapsed="false">
      <c r="A1204" s="0" t="s">
        <v>78</v>
      </c>
      <c r="B1204" s="0" t="s">
        <v>1369</v>
      </c>
      <c r="C1204" s="0" t="s">
        <v>1401</v>
      </c>
      <c r="D1204" s="0" t="s">
        <v>19</v>
      </c>
      <c r="E1204" s="0" t="s">
        <v>57</v>
      </c>
      <c r="F1204" s="0" t="s">
        <v>1402</v>
      </c>
      <c r="G1204" s="0" t="s">
        <v>15</v>
      </c>
      <c r="H1204" s="0" t="n">
        <v>2.09014958784305</v>
      </c>
      <c r="I1204" s="0" t="n">
        <v>85.6869454988482</v>
      </c>
      <c r="J1204" s="0" t="n">
        <v>0</v>
      </c>
      <c r="K1204" s="0" t="n">
        <f aca="false">I1204*SUMIFS(syst_chauffage!$H$3:$H$27,syst_chauffage!$B$3:$B$27,D1204,syst_chauffage!$C$3:$C$27,E1204)</f>
        <v>119.31707284823</v>
      </c>
      <c r="L1204" s="12" t="n">
        <f aca="false">H1204*SUMIFS(syst_chauffage!$K$3:$K$27,syst_chauffage!$B$3:$B$27,D1204,syst_chauffage!$C$3:$C$27,E1204)</f>
        <v>2.09014958784305</v>
      </c>
      <c r="N1204" s="0" t="str">
        <f aca="false">A1204</f>
        <v>Sport Loisir Culture</v>
      </c>
      <c r="O1204" s="0" t="str">
        <f aca="false">B1204</f>
        <v>Loisir</v>
      </c>
      <c r="P1204" s="0" t="str">
        <f aca="false">C1204</f>
        <v>Vestiaire et rangement</v>
      </c>
      <c r="Q1204" s="0" t="str">
        <f aca="false">D1204</f>
        <v>Autre système centralisé</v>
      </c>
      <c r="R1204" s="0" t="str">
        <f aca="false">E1204</f>
        <v>Autres</v>
      </c>
      <c r="S1204" s="0" t="str">
        <f aca="false">F1204</f>
        <v>0720950101</v>
      </c>
      <c r="T1204" s="0" t="str">
        <f aca="false">G1204</f>
        <v>1</v>
      </c>
      <c r="U1204" s="0" t="n">
        <f aca="false">L1204</f>
        <v>2.09014958784305</v>
      </c>
      <c r="V1204" s="0" t="n">
        <f aca="false">K1204</f>
        <v>119.31707284823</v>
      </c>
      <c r="W1204" s="0" t="n">
        <f aca="false">J1204</f>
        <v>0</v>
      </c>
    </row>
    <row r="1205" customFormat="false" ht="12.8" hidden="false" customHeight="false" outlineLevel="0" collapsed="false">
      <c r="A1205" s="0" t="s">
        <v>78</v>
      </c>
      <c r="B1205" s="0" t="s">
        <v>1369</v>
      </c>
      <c r="C1205" s="0" t="s">
        <v>1401</v>
      </c>
      <c r="D1205" s="0" t="s">
        <v>19</v>
      </c>
      <c r="E1205" s="0" t="s">
        <v>57</v>
      </c>
      <c r="F1205" s="0" t="s">
        <v>1403</v>
      </c>
      <c r="G1205" s="0" t="s">
        <v>15</v>
      </c>
      <c r="H1205" s="0" t="n">
        <v>2.05516399602207</v>
      </c>
      <c r="I1205" s="0" t="n">
        <v>86.2321028441361</v>
      </c>
      <c r="J1205" s="0" t="n">
        <v>0</v>
      </c>
      <c r="K1205" s="0" t="n">
        <f aca="false">I1205*SUMIFS(syst_chauffage!$H$3:$H$27,syst_chauffage!$B$3:$B$27,D1205,syst_chauffage!$C$3:$C$27,E1205)</f>
        <v>120.076191735043</v>
      </c>
      <c r="L1205" s="12" t="n">
        <f aca="false">H1205*SUMIFS(syst_chauffage!$K$3:$K$27,syst_chauffage!$B$3:$B$27,D1205,syst_chauffage!$C$3:$C$27,E1205)</f>
        <v>2.05516399602207</v>
      </c>
      <c r="N1205" s="0" t="str">
        <f aca="false">A1205</f>
        <v>Sport Loisir Culture</v>
      </c>
      <c r="O1205" s="0" t="str">
        <f aca="false">B1205</f>
        <v>Loisir</v>
      </c>
      <c r="P1205" s="0" t="str">
        <f aca="false">C1205</f>
        <v>Vestiaire et rangement</v>
      </c>
      <c r="Q1205" s="0" t="str">
        <f aca="false">D1205</f>
        <v>Autre système centralisé</v>
      </c>
      <c r="R1205" s="0" t="str">
        <f aca="false">E1205</f>
        <v>Autres</v>
      </c>
      <c r="S1205" s="0" t="str">
        <f aca="false">F1205</f>
        <v>0720950106</v>
      </c>
      <c r="T1205" s="0" t="str">
        <f aca="false">G1205</f>
        <v>1</v>
      </c>
      <c r="U1205" s="0" t="n">
        <f aca="false">L1205</f>
        <v>2.05516399602207</v>
      </c>
      <c r="V1205" s="0" t="n">
        <f aca="false">K1205</f>
        <v>120.076191735043</v>
      </c>
      <c r="W1205" s="0" t="n">
        <f aca="false">J1205</f>
        <v>0</v>
      </c>
    </row>
    <row r="1206" customFormat="false" ht="12.8" hidden="false" customHeight="false" outlineLevel="0" collapsed="false">
      <c r="A1206" s="0" t="s">
        <v>78</v>
      </c>
      <c r="B1206" s="0" t="s">
        <v>1369</v>
      </c>
      <c r="C1206" s="0" t="s">
        <v>1401</v>
      </c>
      <c r="D1206" s="0" t="s">
        <v>24</v>
      </c>
      <c r="E1206" s="0" t="s">
        <v>30</v>
      </c>
      <c r="F1206" s="0" t="s">
        <v>1404</v>
      </c>
      <c r="G1206" s="0" t="s">
        <v>15</v>
      </c>
      <c r="H1206" s="0" t="n">
        <v>0.84</v>
      </c>
      <c r="I1206" s="0" t="n">
        <v>10.4</v>
      </c>
      <c r="J1206" s="0" t="n">
        <v>0</v>
      </c>
      <c r="K1206" s="0" t="n">
        <f aca="false">I1206*SUMIFS(syst_chauffage!$H$3:$H$27,syst_chauffage!$B$3:$B$27,D1206,syst_chauffage!$C$3:$C$27,E1206)</f>
        <v>3</v>
      </c>
      <c r="L1206" s="12" t="n">
        <f aca="false">H1206*SUMIFS(syst_chauffage!$K$3:$K$27,syst_chauffage!$B$3:$B$27,D1206,syst_chauffage!$C$3:$C$27,E1206)</f>
        <v>0.84</v>
      </c>
      <c r="N1206" s="0" t="str">
        <f aca="false">A1206</f>
        <v>Sport Loisir Culture</v>
      </c>
      <c r="O1206" s="0" t="str">
        <f aca="false">B1206</f>
        <v>Loisir</v>
      </c>
      <c r="P1206" s="0" t="str">
        <f aca="false">C1206</f>
        <v>Vestiaire et rangement</v>
      </c>
      <c r="Q1206" s="0" t="str">
        <f aca="false">D1206</f>
        <v>Cassette rayonnante</v>
      </c>
      <c r="R1206" s="0" t="str">
        <f aca="false">E1206</f>
        <v>Electricité</v>
      </c>
      <c r="S1206" s="0" t="str">
        <f aca="false">F1206</f>
        <v>0720950202</v>
      </c>
      <c r="T1206" s="0" t="str">
        <f aca="false">G1206</f>
        <v>1</v>
      </c>
      <c r="U1206" s="0" t="n">
        <f aca="false">L1206</f>
        <v>0.84</v>
      </c>
      <c r="V1206" s="0" t="n">
        <f aca="false">K1206</f>
        <v>3</v>
      </c>
      <c r="W1206" s="0" t="n">
        <f aca="false">J1206</f>
        <v>0</v>
      </c>
    </row>
    <row r="1207" customFormat="false" ht="12.8" hidden="false" customHeight="false" outlineLevel="0" collapsed="false">
      <c r="A1207" s="0" t="s">
        <v>78</v>
      </c>
      <c r="B1207" s="0" t="s">
        <v>1369</v>
      </c>
      <c r="C1207" s="0" t="s">
        <v>1401</v>
      </c>
      <c r="D1207" s="0" t="s">
        <v>22</v>
      </c>
      <c r="E1207" s="0" t="s">
        <v>23</v>
      </c>
      <c r="F1207" s="0" t="s">
        <v>1405</v>
      </c>
      <c r="G1207" s="0" t="s">
        <v>15</v>
      </c>
      <c r="H1207" s="0" t="n">
        <v>0.6751212776325</v>
      </c>
      <c r="I1207" s="0" t="n">
        <v>65.5769035477539</v>
      </c>
      <c r="J1207" s="0" t="n">
        <v>0</v>
      </c>
      <c r="K1207" s="0" t="n">
        <f aca="false">I1207*SUMIFS(syst_chauffage!$H$3:$H$27,syst_chauffage!$B$3:$B$27,D1207,syst_chauffage!$C$3:$C$27,E1207)</f>
        <v>115.482403167314</v>
      </c>
      <c r="L1207" s="12" t="n">
        <f aca="false">H1207*SUMIFS(syst_chauffage!$K$3:$K$27,syst_chauffage!$B$3:$B$27,D1207,syst_chauffage!$C$3:$C$27,E1207)</f>
        <v>0.6751212776325</v>
      </c>
      <c r="N1207" s="0" t="str">
        <f aca="false">A1207</f>
        <v>Sport Loisir Culture</v>
      </c>
      <c r="O1207" s="0" t="str">
        <f aca="false">B1207</f>
        <v>Loisir</v>
      </c>
      <c r="P1207" s="0" t="str">
        <f aca="false">C1207</f>
        <v>Vestiaire et rangement</v>
      </c>
      <c r="Q1207" s="0" t="str">
        <f aca="false">D1207</f>
        <v>Chaudière fioul</v>
      </c>
      <c r="R1207" s="0" t="str">
        <f aca="false">E1207</f>
        <v>Fioul</v>
      </c>
      <c r="S1207" s="0" t="str">
        <f aca="false">F1207</f>
        <v>0720950303</v>
      </c>
      <c r="T1207" s="0" t="str">
        <f aca="false">G1207</f>
        <v>1</v>
      </c>
      <c r="U1207" s="0" t="n">
        <f aca="false">L1207</f>
        <v>0.6751212776325</v>
      </c>
      <c r="V1207" s="0" t="n">
        <f aca="false">K1207</f>
        <v>115.482403167314</v>
      </c>
      <c r="W1207" s="0" t="n">
        <f aca="false">J1207</f>
        <v>0</v>
      </c>
    </row>
    <row r="1208" customFormat="false" ht="12.8" hidden="false" customHeight="false" outlineLevel="0" collapsed="false">
      <c r="A1208" s="0" t="s">
        <v>78</v>
      </c>
      <c r="B1208" s="0" t="s">
        <v>1369</v>
      </c>
      <c r="C1208" s="0" t="s">
        <v>1401</v>
      </c>
      <c r="D1208" s="0" t="s">
        <v>13</v>
      </c>
      <c r="E1208" s="0" t="s">
        <v>14</v>
      </c>
      <c r="F1208" s="0" t="s">
        <v>1406</v>
      </c>
      <c r="G1208" s="0" t="s">
        <v>15</v>
      </c>
      <c r="H1208" s="0" t="n">
        <v>0.684788667349835</v>
      </c>
      <c r="I1208" s="0" t="n">
        <v>52.0324030209529</v>
      </c>
      <c r="J1208" s="0" t="n">
        <v>224</v>
      </c>
      <c r="K1208" s="0" t="n">
        <f aca="false">I1208*SUMIFS(syst_chauffage!$H$3:$H$27,syst_chauffage!$B$3:$B$27,D1208,syst_chauffage!$C$3:$C$27,E1208)</f>
        <v>105.084211192286</v>
      </c>
      <c r="L1208" s="12" t="n">
        <f aca="false">H1208*SUMIFS(syst_chauffage!$K$3:$K$27,syst_chauffage!$B$3:$B$27,D1208,syst_chauffage!$C$3:$C$27,E1208)</f>
        <v>0.684788667349835</v>
      </c>
      <c r="N1208" s="0" t="str">
        <f aca="false">A1208</f>
        <v>Sport Loisir Culture</v>
      </c>
      <c r="O1208" s="0" t="str">
        <f aca="false">B1208</f>
        <v>Loisir</v>
      </c>
      <c r="P1208" s="0" t="str">
        <f aca="false">C1208</f>
        <v>Vestiaire et rangement</v>
      </c>
      <c r="Q1208" s="0" t="str">
        <f aca="false">D1208</f>
        <v>Chaudière gaz</v>
      </c>
      <c r="R1208" s="0" t="str">
        <f aca="false">E1208</f>
        <v>Gaz</v>
      </c>
      <c r="S1208" s="0" t="str">
        <f aca="false">F1208</f>
        <v>0720950404</v>
      </c>
      <c r="T1208" s="0" t="str">
        <f aca="false">G1208</f>
        <v>1</v>
      </c>
      <c r="U1208" s="0" t="n">
        <f aca="false">L1208</f>
        <v>0.684788667349835</v>
      </c>
      <c r="V1208" s="0" t="n">
        <f aca="false">K1208</f>
        <v>105.084211192286</v>
      </c>
      <c r="W1208" s="0" t="n">
        <f aca="false">J1208</f>
        <v>224</v>
      </c>
    </row>
    <row r="1209" customFormat="false" ht="12.8" hidden="false" customHeight="false" outlineLevel="0" collapsed="false">
      <c r="A1209" s="0" t="s">
        <v>78</v>
      </c>
      <c r="B1209" s="0" t="s">
        <v>1369</v>
      </c>
      <c r="C1209" s="0" t="s">
        <v>1401</v>
      </c>
      <c r="D1209" s="0" t="s">
        <v>29</v>
      </c>
      <c r="E1209" s="0" t="s">
        <v>30</v>
      </c>
      <c r="F1209" s="0" t="s">
        <v>1407</v>
      </c>
      <c r="G1209" s="0" t="s">
        <v>15</v>
      </c>
      <c r="H1209" s="0" t="n">
        <v>0.92</v>
      </c>
      <c r="I1209" s="0" t="n">
        <v>10.4</v>
      </c>
      <c r="J1209" s="0" t="n">
        <v>0</v>
      </c>
      <c r="K1209" s="0" t="n">
        <f aca="false">I1209*SUMIFS(syst_chauffage!$H$3:$H$27,syst_chauffage!$B$3:$B$27,D1209,syst_chauffage!$C$3:$C$27,E1209)</f>
        <v>3</v>
      </c>
      <c r="L1209" s="12" t="n">
        <f aca="false">H1209*SUMIFS(syst_chauffage!$K$3:$K$27,syst_chauffage!$B$3:$B$27,D1209,syst_chauffage!$C$3:$C$27,E1209)</f>
        <v>0.92</v>
      </c>
      <c r="N1209" s="0" t="str">
        <f aca="false">A1209</f>
        <v>Sport Loisir Culture</v>
      </c>
      <c r="O1209" s="0" t="str">
        <f aca="false">B1209</f>
        <v>Loisir</v>
      </c>
      <c r="P1209" s="0" t="str">
        <f aca="false">C1209</f>
        <v>Vestiaire et rangement</v>
      </c>
      <c r="Q1209" s="0" t="str">
        <f aca="false">D1209</f>
        <v>Electrique direct</v>
      </c>
      <c r="R1209" s="0" t="str">
        <f aca="false">E1209</f>
        <v>Electricité</v>
      </c>
      <c r="S1209" s="0" t="str">
        <f aca="false">F1209</f>
        <v>0720950602</v>
      </c>
      <c r="T1209" s="0" t="str">
        <f aca="false">G1209</f>
        <v>1</v>
      </c>
      <c r="U1209" s="0" t="n">
        <f aca="false">L1209</f>
        <v>0.92</v>
      </c>
      <c r="V1209" s="0" t="n">
        <f aca="false">K1209</f>
        <v>3</v>
      </c>
      <c r="W1209" s="0" t="n">
        <f aca="false">J1209</f>
        <v>0</v>
      </c>
    </row>
    <row r="1210" customFormat="false" ht="12.8" hidden="false" customHeight="false" outlineLevel="0" collapsed="false">
      <c r="A1210" s="0" t="s">
        <v>78</v>
      </c>
      <c r="B1210" s="0" t="s">
        <v>1369</v>
      </c>
      <c r="C1210" s="0" t="s">
        <v>1401</v>
      </c>
      <c r="D1210" s="0" t="s">
        <v>36</v>
      </c>
      <c r="E1210" s="0" t="s">
        <v>30</v>
      </c>
      <c r="F1210" s="0" t="s">
        <v>1408</v>
      </c>
      <c r="G1210" s="0" t="s">
        <v>15</v>
      </c>
      <c r="H1210" s="0" t="n">
        <v>2.95662809302325</v>
      </c>
      <c r="I1210" s="0" t="n">
        <v>57.9672560654796</v>
      </c>
      <c r="J1210" s="0" t="n">
        <v>603</v>
      </c>
      <c r="K1210" s="0" t="n">
        <f aca="false">I1210*SUMIFS(syst_chauffage!$H$3:$H$27,syst_chauffage!$B$3:$B$27,D1210,syst_chauffage!$C$3:$C$27,E1210)</f>
        <v>35.8619126428562</v>
      </c>
      <c r="L1210" s="12" t="n">
        <f aca="false">H1210*SUMIFS(syst_chauffage!$K$3:$K$27,syst_chauffage!$B$3:$B$27,D1210,syst_chauffage!$C$3:$C$27,E1210)</f>
        <v>2.48413091717754</v>
      </c>
      <c r="N1210" s="0" t="str">
        <f aca="false">A1210</f>
        <v>Sport Loisir Culture</v>
      </c>
      <c r="O1210" s="0" t="str">
        <f aca="false">B1210</f>
        <v>Loisir</v>
      </c>
      <c r="P1210" s="0" t="str">
        <f aca="false">C1210</f>
        <v>Vestiaire et rangement</v>
      </c>
      <c r="Q1210" s="0" t="str">
        <f aca="false">D1210</f>
        <v>PAC</v>
      </c>
      <c r="R1210" s="0" t="str">
        <f aca="false">E1210</f>
        <v>Electricité</v>
      </c>
      <c r="S1210" s="0" t="str">
        <f aca="false">F1210</f>
        <v>0720950902</v>
      </c>
      <c r="T1210" s="0" t="str">
        <f aca="false">G1210</f>
        <v>1</v>
      </c>
      <c r="U1210" s="0" t="n">
        <f aca="false">L1210</f>
        <v>2.48413091717754</v>
      </c>
      <c r="V1210" s="0" t="n">
        <f aca="false">K1210</f>
        <v>35.8619126428562</v>
      </c>
      <c r="W1210" s="0" t="n">
        <f aca="false">J1210</f>
        <v>603</v>
      </c>
    </row>
    <row r="1211" customFormat="false" ht="12.8" hidden="false" customHeight="false" outlineLevel="0" collapsed="false">
      <c r="A1211" s="0" t="s">
        <v>78</v>
      </c>
      <c r="B1211" s="0" t="s">
        <v>1369</v>
      </c>
      <c r="C1211" s="0" t="s">
        <v>1401</v>
      </c>
      <c r="D1211" s="0" t="s">
        <v>36</v>
      </c>
      <c r="E1211" s="0" t="s">
        <v>30</v>
      </c>
      <c r="F1211" s="0" t="s">
        <v>1409</v>
      </c>
      <c r="G1211" s="0" t="s">
        <v>15</v>
      </c>
      <c r="H1211" s="0" t="n">
        <v>0.84</v>
      </c>
      <c r="I1211" s="0" t="n">
        <v>10.4</v>
      </c>
      <c r="J1211" s="0" t="n">
        <v>603</v>
      </c>
      <c r="K1211" s="0" t="n">
        <f aca="false">I1211*SUMIFS(syst_chauffage!$H$3:$H$27,syst_chauffage!$B$3:$B$27,D1211,syst_chauffage!$C$3:$C$27,E1211)</f>
        <v>6.43404426568691</v>
      </c>
      <c r="L1211" s="12" t="n">
        <f aca="false">H1211*SUMIFS(syst_chauffage!$K$3:$K$27,syst_chauffage!$B$3:$B$27,D1211,syst_chauffage!$C$3:$C$27,E1211)</f>
        <v>0.705760043122449</v>
      </c>
      <c r="N1211" s="0" t="str">
        <f aca="false">A1211</f>
        <v>Sport Loisir Culture</v>
      </c>
      <c r="O1211" s="0" t="str">
        <f aca="false">B1211</f>
        <v>Loisir</v>
      </c>
      <c r="P1211" s="0" t="str">
        <f aca="false">C1211</f>
        <v>Vestiaire et rangement</v>
      </c>
      <c r="Q1211" s="0" t="str">
        <f aca="false">D1211</f>
        <v>PAC</v>
      </c>
      <c r="R1211" s="0" t="str">
        <f aca="false">E1211</f>
        <v>Electricité</v>
      </c>
      <c r="S1211" s="0" t="str">
        <f aca="false">F1211</f>
        <v>0720951104</v>
      </c>
      <c r="T1211" s="0" t="str">
        <f aca="false">G1211</f>
        <v>1</v>
      </c>
      <c r="U1211" s="0" t="n">
        <f aca="false">L1211</f>
        <v>0.705760043122449</v>
      </c>
      <c r="V1211" s="0" t="n">
        <f aca="false">K1211</f>
        <v>6.43404426568691</v>
      </c>
      <c r="W1211" s="0" t="n">
        <f aca="false">J1211</f>
        <v>603</v>
      </c>
    </row>
    <row r="1212" customFormat="false" ht="12.8" hidden="false" customHeight="false" outlineLevel="0" collapsed="false">
      <c r="A1212" s="0" t="s">
        <v>78</v>
      </c>
      <c r="B1212" s="0" t="s">
        <v>1369</v>
      </c>
      <c r="C1212" s="0" t="s">
        <v>1401</v>
      </c>
      <c r="D1212" s="0" t="s">
        <v>51</v>
      </c>
      <c r="E1212" s="0" t="s">
        <v>57</v>
      </c>
      <c r="F1212" s="0" t="s">
        <v>1410</v>
      </c>
      <c r="G1212" s="0" t="s">
        <v>15</v>
      </c>
      <c r="H1212" s="0" t="n">
        <v>2.52443483217545</v>
      </c>
      <c r="I1212" s="0" t="n">
        <v>102.00826845101</v>
      </c>
      <c r="J1212" s="0" t="n">
        <v>0</v>
      </c>
      <c r="K1212" s="0" t="n">
        <f aca="false">I1212*SUMIFS(syst_chauffage!$H$3:$H$27,syst_chauffage!$B$3:$B$27,D1212,syst_chauffage!$C$3:$C$27,E1212)</f>
        <v>216.14061288276</v>
      </c>
      <c r="L1212" s="12" t="n">
        <f aca="false">H1212*SUMIFS(syst_chauffage!$K$3:$K$27,syst_chauffage!$B$3:$B$27,D1212,syst_chauffage!$C$3:$C$27,E1212)</f>
        <v>2.52443483217545</v>
      </c>
      <c r="N1212" s="0" t="str">
        <f aca="false">A1212</f>
        <v>Sport Loisir Culture</v>
      </c>
      <c r="O1212" s="0" t="str">
        <f aca="false">B1212</f>
        <v>Loisir</v>
      </c>
      <c r="P1212" s="0" t="str">
        <f aca="false">C1212</f>
        <v>Vestiaire et rangement</v>
      </c>
      <c r="Q1212" s="0" t="str">
        <f aca="false">D1212</f>
        <v>Autre système centralisé performant</v>
      </c>
      <c r="R1212" s="0" t="str">
        <f aca="false">E1212</f>
        <v>Autres</v>
      </c>
      <c r="S1212" s="0" t="str">
        <f aca="false">F1212</f>
        <v>0720952101</v>
      </c>
      <c r="T1212" s="0" t="str">
        <f aca="false">G1212</f>
        <v>1</v>
      </c>
      <c r="U1212" s="0" t="n">
        <f aca="false">L1212</f>
        <v>2.52443483217545</v>
      </c>
      <c r="V1212" s="0" t="n">
        <f aca="false">K1212</f>
        <v>216.14061288276</v>
      </c>
      <c r="W1212" s="0" t="n">
        <f aca="false">J1212</f>
        <v>0</v>
      </c>
    </row>
    <row r="1213" customFormat="false" ht="12.8" hidden="false" customHeight="false" outlineLevel="0" collapsed="false">
      <c r="A1213" s="0" t="s">
        <v>78</v>
      </c>
      <c r="B1213" s="0" t="s">
        <v>1369</v>
      </c>
      <c r="C1213" s="0" t="s">
        <v>1401</v>
      </c>
      <c r="D1213" s="0" t="s">
        <v>51</v>
      </c>
      <c r="E1213" s="0" t="s">
        <v>58</v>
      </c>
      <c r="F1213" s="0" t="s">
        <v>1411</v>
      </c>
      <c r="G1213" s="0" t="s">
        <v>15</v>
      </c>
      <c r="H1213" s="0" t="n">
        <v>2.49332711064539</v>
      </c>
      <c r="I1213" s="0" t="n">
        <v>102.657265290638</v>
      </c>
      <c r="J1213" s="0" t="n">
        <v>680</v>
      </c>
      <c r="K1213" s="0" t="n">
        <f aca="false">I1213*SUMIFS(syst_chauffage!$H$3:$H$27,syst_chauffage!$B$3:$B$27,D1213,syst_chauffage!$C$3:$C$27,E1213)</f>
        <v>219.070553515988</v>
      </c>
      <c r="L1213" s="12" t="n">
        <f aca="false">H1213*SUMIFS(syst_chauffage!$K$3:$K$27,syst_chauffage!$B$3:$B$27,D1213,syst_chauffage!$C$3:$C$27,E1213)</f>
        <v>2.49332711064539</v>
      </c>
      <c r="N1213" s="0" t="str">
        <f aca="false">A1213</f>
        <v>Sport Loisir Culture</v>
      </c>
      <c r="O1213" s="0" t="str">
        <f aca="false">B1213</f>
        <v>Loisir</v>
      </c>
      <c r="P1213" s="0" t="str">
        <f aca="false">C1213</f>
        <v>Vestiaire et rangement</v>
      </c>
      <c r="Q1213" s="0" t="str">
        <f aca="false">D1213</f>
        <v>Autre système centralisé performant</v>
      </c>
      <c r="R1213" s="0" t="str">
        <f aca="false">E1213</f>
        <v>Urbain</v>
      </c>
      <c r="S1213" s="0" t="str">
        <f aca="false">F1213</f>
        <v>0720952106</v>
      </c>
      <c r="T1213" s="0" t="str">
        <f aca="false">G1213</f>
        <v>1</v>
      </c>
      <c r="U1213" s="0" t="n">
        <f aca="false">L1213</f>
        <v>2.49332711064539</v>
      </c>
      <c r="V1213" s="0" t="n">
        <f aca="false">K1213</f>
        <v>219.070553515988</v>
      </c>
      <c r="W1213" s="0" t="n">
        <f aca="false">J1213</f>
        <v>680</v>
      </c>
    </row>
    <row r="1214" customFormat="false" ht="12.8" hidden="false" customHeight="false" outlineLevel="0" collapsed="false">
      <c r="A1214" s="0" t="s">
        <v>78</v>
      </c>
      <c r="B1214" s="0" t="s">
        <v>1369</v>
      </c>
      <c r="C1214" s="0" t="s">
        <v>1401</v>
      </c>
      <c r="D1214" s="0" t="s">
        <v>54</v>
      </c>
      <c r="E1214" s="0" t="s">
        <v>30</v>
      </c>
      <c r="F1214" s="0" t="s">
        <v>1412</v>
      </c>
      <c r="G1214" s="0" t="s">
        <v>15</v>
      </c>
      <c r="H1214" s="0" t="n">
        <v>1</v>
      </c>
      <c r="I1214" s="0" t="n">
        <v>12</v>
      </c>
      <c r="J1214" s="0" t="n">
        <v>0</v>
      </c>
      <c r="K1214" s="0" t="n">
        <f aca="false">I1214*SUMIFS(syst_chauffage!$H$3:$H$27,syst_chauffage!$B$3:$B$27,D1214,syst_chauffage!$C$3:$C$27,E1214)</f>
        <v>12</v>
      </c>
      <c r="L1214" s="12" t="n">
        <f aca="false">H1214*SUMIFS(syst_chauffage!$K$3:$K$27,syst_chauffage!$B$3:$B$27,D1214,syst_chauffage!$C$3:$C$27,E1214)</f>
        <v>1</v>
      </c>
      <c r="N1214" s="0" t="str">
        <f aca="false">A1214</f>
        <v>Sport Loisir Culture</v>
      </c>
      <c r="O1214" s="0" t="str">
        <f aca="false">B1214</f>
        <v>Loisir</v>
      </c>
      <c r="P1214" s="0" t="str">
        <f aca="false">C1214</f>
        <v>Vestiaire et rangement</v>
      </c>
      <c r="Q1214" s="0" t="str">
        <f aca="false">D1214</f>
        <v>Cassette rayonnante performant</v>
      </c>
      <c r="R1214" s="0" t="str">
        <f aca="false">E1214</f>
        <v>Electricité</v>
      </c>
      <c r="S1214" s="0" t="str">
        <f aca="false">F1214</f>
        <v>0720952202</v>
      </c>
      <c r="T1214" s="0" t="str">
        <f aca="false">G1214</f>
        <v>1</v>
      </c>
      <c r="U1214" s="0" t="n">
        <f aca="false">L1214</f>
        <v>1</v>
      </c>
      <c r="V1214" s="0" t="n">
        <f aca="false">K1214</f>
        <v>12</v>
      </c>
      <c r="W1214" s="0" t="n">
        <f aca="false">J1214</f>
        <v>0</v>
      </c>
    </row>
    <row r="1215" customFormat="false" ht="12.8" hidden="false" customHeight="false" outlineLevel="0" collapsed="false">
      <c r="A1215" s="0" t="s">
        <v>78</v>
      </c>
      <c r="B1215" s="0" t="s">
        <v>1369</v>
      </c>
      <c r="C1215" s="0" t="s">
        <v>1401</v>
      </c>
      <c r="D1215" s="0" t="s">
        <v>27</v>
      </c>
      <c r="E1215" s="0" t="s">
        <v>23</v>
      </c>
      <c r="F1215" s="0" t="s">
        <v>1413</v>
      </c>
      <c r="G1215" s="0" t="s">
        <v>15</v>
      </c>
      <c r="H1215" s="0" t="n">
        <v>0.7420238310277</v>
      </c>
      <c r="I1215" s="0" t="n">
        <v>78.0677423187547</v>
      </c>
      <c r="J1215" s="0" t="n">
        <v>504</v>
      </c>
      <c r="K1215" s="0" t="n">
        <f aca="false">I1215*SUMIFS(syst_chauffage!$H$3:$H$27,syst_chauffage!$B$3:$B$27,D1215,syst_chauffage!$C$3:$C$27,E1215)</f>
        <v>200.197163726508</v>
      </c>
      <c r="L1215" s="12" t="n">
        <f aca="false">H1215*SUMIFS(syst_chauffage!$K$3:$K$27,syst_chauffage!$B$3:$B$27,D1215,syst_chauffage!$C$3:$C$27,E1215)</f>
        <v>0.7420238310277</v>
      </c>
      <c r="N1215" s="0" t="str">
        <f aca="false">A1215</f>
        <v>Sport Loisir Culture</v>
      </c>
      <c r="O1215" s="0" t="str">
        <f aca="false">B1215</f>
        <v>Loisir</v>
      </c>
      <c r="P1215" s="0" t="str">
        <f aca="false">C1215</f>
        <v>Vestiaire et rangement</v>
      </c>
      <c r="Q1215" s="0" t="str">
        <f aca="false">D1215</f>
        <v>Chaudière condensation fioul</v>
      </c>
      <c r="R1215" s="0" t="str">
        <f aca="false">E1215</f>
        <v>Fioul</v>
      </c>
      <c r="S1215" s="0" t="str">
        <f aca="false">F1215</f>
        <v>0720952303</v>
      </c>
      <c r="T1215" s="0" t="str">
        <f aca="false">G1215</f>
        <v>1</v>
      </c>
      <c r="U1215" s="0" t="n">
        <f aca="false">L1215</f>
        <v>0.7420238310277</v>
      </c>
      <c r="V1215" s="0" t="n">
        <f aca="false">K1215</f>
        <v>200.197163726508</v>
      </c>
      <c r="W1215" s="0" t="n">
        <f aca="false">J1215</f>
        <v>504</v>
      </c>
    </row>
    <row r="1216" customFormat="false" ht="12.8" hidden="false" customHeight="false" outlineLevel="0" collapsed="false">
      <c r="A1216" s="0" t="s">
        <v>78</v>
      </c>
      <c r="B1216" s="0" t="s">
        <v>1369</v>
      </c>
      <c r="C1216" s="0" t="s">
        <v>1401</v>
      </c>
      <c r="D1216" s="0" t="s">
        <v>18</v>
      </c>
      <c r="E1216" s="0" t="s">
        <v>14</v>
      </c>
      <c r="F1216" s="0" t="s">
        <v>1414</v>
      </c>
      <c r="G1216" s="0" t="s">
        <v>15</v>
      </c>
      <c r="H1216" s="0" t="n">
        <v>0.960868502280211</v>
      </c>
      <c r="I1216" s="0" t="n">
        <v>61.9433369297058</v>
      </c>
      <c r="J1216" s="0" t="n">
        <v>504</v>
      </c>
      <c r="K1216" s="0" t="n">
        <f aca="false">I1216*SUMIFS(syst_chauffage!$H$3:$H$27,syst_chauffage!$B$3:$B$27,D1216,syst_chauffage!$C$3:$C$27,E1216)</f>
        <v>168.791190331877</v>
      </c>
      <c r="L1216" s="12" t="n">
        <f aca="false">H1216*SUMIFS(syst_chauffage!$K$3:$K$27,syst_chauffage!$B$3:$B$27,D1216,syst_chauffage!$C$3:$C$27,E1216)</f>
        <v>0.933432718545417</v>
      </c>
      <c r="N1216" s="0" t="str">
        <f aca="false">A1216</f>
        <v>Sport Loisir Culture</v>
      </c>
      <c r="O1216" s="0" t="str">
        <f aca="false">B1216</f>
        <v>Loisir</v>
      </c>
      <c r="P1216" s="0" t="str">
        <f aca="false">C1216</f>
        <v>Vestiaire et rangement</v>
      </c>
      <c r="Q1216" s="0" t="str">
        <f aca="false">D1216</f>
        <v>Chaudière condensation gaz</v>
      </c>
      <c r="R1216" s="0" t="str">
        <f aca="false">E1216</f>
        <v>Gaz</v>
      </c>
      <c r="S1216" s="0" t="str">
        <f aca="false">F1216</f>
        <v>0720952404</v>
      </c>
      <c r="T1216" s="0" t="str">
        <f aca="false">G1216</f>
        <v>1</v>
      </c>
      <c r="U1216" s="0" t="n">
        <f aca="false">L1216</f>
        <v>0.933432718545417</v>
      </c>
      <c r="V1216" s="0" t="n">
        <f aca="false">K1216</f>
        <v>168.791190331877</v>
      </c>
      <c r="W1216" s="0" t="n">
        <f aca="false">J1216</f>
        <v>504</v>
      </c>
    </row>
    <row r="1217" customFormat="false" ht="12.8" hidden="false" customHeight="false" outlineLevel="0" collapsed="false">
      <c r="A1217" s="0" t="s">
        <v>78</v>
      </c>
      <c r="B1217" s="0" t="s">
        <v>1369</v>
      </c>
      <c r="C1217" s="0" t="s">
        <v>1401</v>
      </c>
      <c r="D1217" s="0" t="s">
        <v>32</v>
      </c>
      <c r="E1217" s="0" t="s">
        <v>30</v>
      </c>
      <c r="F1217" s="0" t="s">
        <v>1415</v>
      </c>
      <c r="G1217" s="0" t="s">
        <v>15</v>
      </c>
      <c r="H1217" s="0" t="n">
        <v>1</v>
      </c>
      <c r="I1217" s="0" t="n">
        <v>12</v>
      </c>
      <c r="J1217" s="0" t="n">
        <v>0</v>
      </c>
      <c r="K1217" s="0" t="n">
        <f aca="false">I1217*SUMIFS(syst_chauffage!$H$3:$H$27,syst_chauffage!$B$3:$B$27,D1217,syst_chauffage!$C$3:$C$27,E1217)</f>
        <v>12</v>
      </c>
      <c r="L1217" s="12" t="n">
        <f aca="false">H1217*SUMIFS(syst_chauffage!$K$3:$K$27,syst_chauffage!$B$3:$B$27,D1217,syst_chauffage!$C$3:$C$27,E1217)</f>
        <v>1</v>
      </c>
      <c r="N1217" s="0" t="str">
        <f aca="false">A1217</f>
        <v>Sport Loisir Culture</v>
      </c>
      <c r="O1217" s="0" t="str">
        <f aca="false">B1217</f>
        <v>Loisir</v>
      </c>
      <c r="P1217" s="0" t="str">
        <f aca="false">C1217</f>
        <v>Vestiaire et rangement</v>
      </c>
      <c r="Q1217" s="0" t="str">
        <f aca="false">D1217</f>
        <v>Electrique direct performant</v>
      </c>
      <c r="R1217" s="0" t="str">
        <f aca="false">E1217</f>
        <v>Electricité</v>
      </c>
      <c r="S1217" s="0" t="str">
        <f aca="false">F1217</f>
        <v>0720952602</v>
      </c>
      <c r="T1217" s="0" t="str">
        <f aca="false">G1217</f>
        <v>1</v>
      </c>
      <c r="U1217" s="0" t="n">
        <f aca="false">L1217</f>
        <v>1</v>
      </c>
      <c r="V1217" s="0" t="n">
        <f aca="false">K1217</f>
        <v>12</v>
      </c>
      <c r="W1217" s="0" t="n">
        <f aca="false">J1217</f>
        <v>0</v>
      </c>
    </row>
    <row r="1218" customFormat="false" ht="12.8" hidden="false" customHeight="false" outlineLevel="0" collapsed="false">
      <c r="A1218" s="0" t="s">
        <v>78</v>
      </c>
      <c r="B1218" s="0" t="s">
        <v>1369</v>
      </c>
      <c r="C1218" s="0" t="s">
        <v>1401</v>
      </c>
      <c r="D1218" s="0" t="s">
        <v>38</v>
      </c>
      <c r="E1218" s="0" t="s">
        <v>30</v>
      </c>
      <c r="F1218" s="0" t="s">
        <v>1416</v>
      </c>
      <c r="G1218" s="0" t="s">
        <v>15</v>
      </c>
      <c r="H1218" s="0" t="n">
        <v>3.41149395348837</v>
      </c>
      <c r="I1218" s="0" t="n">
        <v>69.00863817319</v>
      </c>
      <c r="J1218" s="0" t="n">
        <v>648</v>
      </c>
      <c r="K1218" s="0" t="n">
        <f aca="false">I1218*SUMIFS(syst_chauffage!$H$3:$H$27,syst_chauffage!$B$3:$B$27,D1218,syst_chauffage!$C$3:$C$27,E1218)</f>
        <v>69.7535037490589</v>
      </c>
      <c r="L1218" s="12" t="n">
        <f aca="false">H1218*SUMIFS(syst_chauffage!$K$3:$K$27,syst_chauffage!$B$3:$B$27,D1218,syst_chauffage!$C$3:$C$27,E1218)</f>
        <v>3.05197598099553</v>
      </c>
      <c r="N1218" s="0" t="str">
        <f aca="false">A1218</f>
        <v>Sport Loisir Culture</v>
      </c>
      <c r="O1218" s="0" t="str">
        <f aca="false">B1218</f>
        <v>Loisir</v>
      </c>
      <c r="P1218" s="0" t="str">
        <f aca="false">C1218</f>
        <v>Vestiaire et rangement</v>
      </c>
      <c r="Q1218" s="0" t="str">
        <f aca="false">D1218</f>
        <v>PAC performant</v>
      </c>
      <c r="R1218" s="0" t="str">
        <f aca="false">E1218</f>
        <v>Electricité</v>
      </c>
      <c r="S1218" s="0" t="str">
        <f aca="false">F1218</f>
        <v>0720952902</v>
      </c>
      <c r="T1218" s="0" t="str">
        <f aca="false">G1218</f>
        <v>1</v>
      </c>
      <c r="U1218" s="0" t="n">
        <f aca="false">L1218</f>
        <v>3.05197598099553</v>
      </c>
      <c r="V1218" s="0" t="n">
        <f aca="false">K1218</f>
        <v>69.7535037490589</v>
      </c>
      <c r="W1218" s="0" t="n">
        <f aca="false">J1218</f>
        <v>648</v>
      </c>
    </row>
    <row r="1219" customFormat="false" ht="12.8" hidden="false" customHeight="false" outlineLevel="0" collapsed="false">
      <c r="A1219" s="0" t="s">
        <v>78</v>
      </c>
      <c r="B1219" s="0" t="s">
        <v>1369</v>
      </c>
      <c r="C1219" s="0" t="s">
        <v>1401</v>
      </c>
      <c r="D1219" s="0" t="s">
        <v>38</v>
      </c>
      <c r="E1219" s="0" t="s">
        <v>30</v>
      </c>
      <c r="F1219" s="0" t="s">
        <v>1417</v>
      </c>
      <c r="G1219" s="0" t="s">
        <v>15</v>
      </c>
      <c r="H1219" s="0" t="n">
        <v>1</v>
      </c>
      <c r="I1219" s="0" t="n">
        <v>12</v>
      </c>
      <c r="J1219" s="0" t="n">
        <v>648</v>
      </c>
      <c r="K1219" s="0" t="n">
        <f aca="false">I1219*SUMIFS(syst_chauffage!$H$3:$H$27,syst_chauffage!$B$3:$B$27,D1219,syst_chauffage!$C$3:$C$27,E1219)</f>
        <v>12.1295256238501</v>
      </c>
      <c r="L1219" s="12" t="n">
        <f aca="false">H1219*SUMIFS(syst_chauffage!$K$3:$K$27,syst_chauffage!$B$3:$B$27,D1219,syst_chauffage!$C$3:$C$27,E1219)</f>
        <v>0.894615679407779</v>
      </c>
      <c r="N1219" s="0" t="str">
        <f aca="false">A1219</f>
        <v>Sport Loisir Culture</v>
      </c>
      <c r="O1219" s="0" t="str">
        <f aca="false">B1219</f>
        <v>Loisir</v>
      </c>
      <c r="P1219" s="0" t="str">
        <f aca="false">C1219</f>
        <v>Vestiaire et rangement</v>
      </c>
      <c r="Q1219" s="0" t="str">
        <f aca="false">D1219</f>
        <v>PAC performant</v>
      </c>
      <c r="R1219" s="0" t="str">
        <f aca="false">E1219</f>
        <v>Electricité</v>
      </c>
      <c r="S1219" s="0" t="str">
        <f aca="false">F1219</f>
        <v>0720953104</v>
      </c>
      <c r="T1219" s="0" t="str">
        <f aca="false">G1219</f>
        <v>1</v>
      </c>
      <c r="U1219" s="0" t="n">
        <f aca="false">L1219</f>
        <v>0.894615679407779</v>
      </c>
      <c r="V1219" s="0" t="n">
        <f aca="false">K1219</f>
        <v>12.1295256238501</v>
      </c>
      <c r="W1219" s="0" t="n">
        <f aca="false">J1219</f>
        <v>648</v>
      </c>
    </row>
    <row r="1220" customFormat="false" ht="12.8" hidden="false" customHeight="false" outlineLevel="0" collapsed="false">
      <c r="A1220" s="0" t="s">
        <v>78</v>
      </c>
      <c r="B1220" s="0" t="s">
        <v>1418</v>
      </c>
      <c r="C1220" s="0" t="s">
        <v>204</v>
      </c>
      <c r="D1220" s="0" t="s">
        <v>19</v>
      </c>
      <c r="E1220" s="0" t="s">
        <v>57</v>
      </c>
      <c r="F1220" s="0" t="s">
        <v>1419</v>
      </c>
      <c r="G1220" s="0" t="s">
        <v>15</v>
      </c>
      <c r="H1220" s="0" t="n">
        <v>0.859710520716844</v>
      </c>
      <c r="I1220" s="0" t="n">
        <v>21.8744328198858</v>
      </c>
      <c r="J1220" s="0" t="n">
        <v>0</v>
      </c>
      <c r="K1220" s="0" t="n">
        <f aca="false">I1220*SUMIFS(syst_chauffage!$H$3:$H$27,syst_chauffage!$B$3:$B$27,D1220,syst_chauffage!$C$3:$C$27,E1220)</f>
        <v>30.4596374522314</v>
      </c>
      <c r="L1220" s="12" t="n">
        <f aca="false">H1220*SUMIFS(syst_chauffage!$K$3:$K$27,syst_chauffage!$B$3:$B$27,D1220,syst_chauffage!$C$3:$C$27,E1220)</f>
        <v>0.859710520716844</v>
      </c>
      <c r="N1220" s="0" t="str">
        <f aca="false">A1220</f>
        <v>Sport Loisir Culture</v>
      </c>
      <c r="O1220" s="0" t="str">
        <f aca="false">B1220</f>
        <v>Sport</v>
      </c>
      <c r="P1220" s="0" t="str">
        <f aca="false">C1220</f>
        <v>Grand bar café tabac</v>
      </c>
      <c r="Q1220" s="0" t="str">
        <f aca="false">D1220</f>
        <v>Autre système centralisé</v>
      </c>
      <c r="R1220" s="0" t="str">
        <f aca="false">E1220</f>
        <v>Autres</v>
      </c>
      <c r="S1220" s="0" t="str">
        <f aca="false">F1220</f>
        <v>0729160101</v>
      </c>
      <c r="T1220" s="0" t="str">
        <f aca="false">G1220</f>
        <v>1</v>
      </c>
      <c r="U1220" s="0" t="n">
        <f aca="false">L1220</f>
        <v>0.859710520716844</v>
      </c>
      <c r="V1220" s="0" t="n">
        <f aca="false">K1220</f>
        <v>30.4596374522314</v>
      </c>
      <c r="W1220" s="0" t="n">
        <f aca="false">J1220</f>
        <v>0</v>
      </c>
    </row>
    <row r="1221" customFormat="false" ht="12.8" hidden="false" customHeight="false" outlineLevel="0" collapsed="false">
      <c r="A1221" s="0" t="s">
        <v>78</v>
      </c>
      <c r="B1221" s="0" t="s">
        <v>1418</v>
      </c>
      <c r="C1221" s="0" t="s">
        <v>204</v>
      </c>
      <c r="D1221" s="0" t="s">
        <v>19</v>
      </c>
      <c r="E1221" s="0" t="s">
        <v>57</v>
      </c>
      <c r="F1221" s="0" t="s">
        <v>1420</v>
      </c>
      <c r="G1221" s="0" t="s">
        <v>15</v>
      </c>
      <c r="H1221" s="0" t="n">
        <v>0.996250598526978</v>
      </c>
      <c r="I1221" s="0" t="n">
        <v>21.1279793999175</v>
      </c>
      <c r="J1221" s="0" t="n">
        <v>0</v>
      </c>
      <c r="K1221" s="0" t="n">
        <f aca="false">I1221*SUMIFS(syst_chauffage!$H$3:$H$27,syst_chauffage!$B$3:$B$27,D1221,syst_chauffage!$C$3:$C$27,E1221)</f>
        <v>29.4202184769177</v>
      </c>
      <c r="L1221" s="12" t="n">
        <f aca="false">H1221*SUMIFS(syst_chauffage!$K$3:$K$27,syst_chauffage!$B$3:$B$27,D1221,syst_chauffage!$C$3:$C$27,E1221)</f>
        <v>0.996250598526978</v>
      </c>
      <c r="N1221" s="0" t="str">
        <f aca="false">A1221</f>
        <v>Sport Loisir Culture</v>
      </c>
      <c r="O1221" s="0" t="str">
        <f aca="false">B1221</f>
        <v>Sport</v>
      </c>
      <c r="P1221" s="0" t="str">
        <f aca="false">C1221</f>
        <v>Grand bar café tabac</v>
      </c>
      <c r="Q1221" s="0" t="str">
        <f aca="false">D1221</f>
        <v>Autre système centralisé</v>
      </c>
      <c r="R1221" s="0" t="str">
        <f aca="false">E1221</f>
        <v>Autres</v>
      </c>
      <c r="S1221" s="0" t="str">
        <f aca="false">F1221</f>
        <v>0729160106</v>
      </c>
      <c r="T1221" s="0" t="str">
        <f aca="false">G1221</f>
        <v>1</v>
      </c>
      <c r="U1221" s="0" t="n">
        <f aca="false">L1221</f>
        <v>0.996250598526978</v>
      </c>
      <c r="V1221" s="0" t="n">
        <f aca="false">K1221</f>
        <v>29.4202184769177</v>
      </c>
      <c r="W1221" s="0" t="n">
        <f aca="false">J1221</f>
        <v>0</v>
      </c>
    </row>
    <row r="1222" customFormat="false" ht="12.8" hidden="false" customHeight="false" outlineLevel="0" collapsed="false">
      <c r="A1222" s="0" t="s">
        <v>78</v>
      </c>
      <c r="B1222" s="0" t="s">
        <v>1418</v>
      </c>
      <c r="C1222" s="0" t="s">
        <v>204</v>
      </c>
      <c r="D1222" s="0" t="s">
        <v>22</v>
      </c>
      <c r="E1222" s="0" t="s">
        <v>23</v>
      </c>
      <c r="F1222" s="0" t="s">
        <v>1421</v>
      </c>
      <c r="G1222" s="0" t="s">
        <v>15</v>
      </c>
      <c r="H1222" s="0" t="n">
        <v>0.570451411535735</v>
      </c>
      <c r="I1222" s="0" t="n">
        <v>15.5082889673934</v>
      </c>
      <c r="J1222" s="0" t="n">
        <v>0</v>
      </c>
      <c r="K1222" s="0" t="n">
        <f aca="false">I1222*SUMIFS(syst_chauffage!$H$3:$H$27,syst_chauffage!$B$3:$B$27,D1222,syst_chauffage!$C$3:$C$27,E1222)</f>
        <v>27.3104459356419</v>
      </c>
      <c r="L1222" s="12" t="n">
        <f aca="false">H1222*SUMIFS(syst_chauffage!$K$3:$K$27,syst_chauffage!$B$3:$B$27,D1222,syst_chauffage!$C$3:$C$27,E1222)</f>
        <v>0.570451411535735</v>
      </c>
      <c r="N1222" s="0" t="str">
        <f aca="false">A1222</f>
        <v>Sport Loisir Culture</v>
      </c>
      <c r="O1222" s="0" t="str">
        <f aca="false">B1222</f>
        <v>Sport</v>
      </c>
      <c r="P1222" s="0" t="str">
        <f aca="false">C1222</f>
        <v>Grand bar café tabac</v>
      </c>
      <c r="Q1222" s="0" t="str">
        <f aca="false">D1222</f>
        <v>Chaudière fioul</v>
      </c>
      <c r="R1222" s="0" t="str">
        <f aca="false">E1222</f>
        <v>Fioul</v>
      </c>
      <c r="S1222" s="0" t="str">
        <f aca="false">F1222</f>
        <v>0729160303</v>
      </c>
      <c r="T1222" s="0" t="str">
        <f aca="false">G1222</f>
        <v>1</v>
      </c>
      <c r="U1222" s="0" t="n">
        <f aca="false">L1222</f>
        <v>0.570451411535735</v>
      </c>
      <c r="V1222" s="0" t="n">
        <f aca="false">K1222</f>
        <v>27.3104459356419</v>
      </c>
      <c r="W1222" s="0" t="n">
        <f aca="false">J1222</f>
        <v>0</v>
      </c>
    </row>
    <row r="1223" customFormat="false" ht="12.8" hidden="false" customHeight="false" outlineLevel="0" collapsed="false">
      <c r="A1223" s="0" t="s">
        <v>78</v>
      </c>
      <c r="B1223" s="0" t="s">
        <v>1418</v>
      </c>
      <c r="C1223" s="0" t="s">
        <v>204</v>
      </c>
      <c r="D1223" s="0" t="s">
        <v>13</v>
      </c>
      <c r="E1223" s="0" t="s">
        <v>14</v>
      </c>
      <c r="F1223" s="0" t="s">
        <v>1422</v>
      </c>
      <c r="G1223" s="0" t="s">
        <v>15</v>
      </c>
      <c r="H1223" s="0" t="n">
        <v>0.686279255534833</v>
      </c>
      <c r="I1223" s="0" t="n">
        <v>11.1575907489099</v>
      </c>
      <c r="J1223" s="0" t="n">
        <v>462</v>
      </c>
      <c r="K1223" s="0" t="n">
        <f aca="false">I1223*SUMIFS(syst_chauffage!$H$3:$H$27,syst_chauffage!$B$3:$B$27,D1223,syst_chauffage!$C$3:$C$27,E1223)</f>
        <v>22.5337780802359</v>
      </c>
      <c r="L1223" s="12" t="n">
        <f aca="false">H1223*SUMIFS(syst_chauffage!$K$3:$K$27,syst_chauffage!$B$3:$B$27,D1223,syst_chauffage!$C$3:$C$27,E1223)</f>
        <v>0.686279255534833</v>
      </c>
      <c r="N1223" s="0" t="str">
        <f aca="false">A1223</f>
        <v>Sport Loisir Culture</v>
      </c>
      <c r="O1223" s="0" t="str">
        <f aca="false">B1223</f>
        <v>Sport</v>
      </c>
      <c r="P1223" s="0" t="str">
        <f aca="false">C1223</f>
        <v>Grand bar café tabac</v>
      </c>
      <c r="Q1223" s="0" t="str">
        <f aca="false">D1223</f>
        <v>Chaudière gaz</v>
      </c>
      <c r="R1223" s="0" t="str">
        <f aca="false">E1223</f>
        <v>Gaz</v>
      </c>
      <c r="S1223" s="0" t="str">
        <f aca="false">F1223</f>
        <v>0729160404</v>
      </c>
      <c r="T1223" s="0" t="str">
        <f aca="false">G1223</f>
        <v>1</v>
      </c>
      <c r="U1223" s="0" t="n">
        <f aca="false">L1223</f>
        <v>0.686279255534833</v>
      </c>
      <c r="V1223" s="0" t="n">
        <f aca="false">K1223</f>
        <v>22.5337780802359</v>
      </c>
      <c r="W1223" s="0" t="n">
        <f aca="false">J1223</f>
        <v>462</v>
      </c>
    </row>
    <row r="1224" customFormat="false" ht="12.8" hidden="false" customHeight="false" outlineLevel="0" collapsed="false">
      <c r="A1224" s="0" t="s">
        <v>78</v>
      </c>
      <c r="B1224" s="0" t="s">
        <v>1418</v>
      </c>
      <c r="C1224" s="0" t="s">
        <v>204</v>
      </c>
      <c r="D1224" s="0" t="s">
        <v>29</v>
      </c>
      <c r="E1224" s="0" t="s">
        <v>30</v>
      </c>
      <c r="F1224" s="0" t="s">
        <v>1423</v>
      </c>
      <c r="G1224" s="0" t="s">
        <v>15</v>
      </c>
      <c r="H1224" s="0" t="n">
        <v>0.92</v>
      </c>
      <c r="I1224" s="0" t="n">
        <v>10.4</v>
      </c>
      <c r="J1224" s="0" t="n">
        <v>0</v>
      </c>
      <c r="K1224" s="0" t="n">
        <f aca="false">I1224*SUMIFS(syst_chauffage!$H$3:$H$27,syst_chauffage!$B$3:$B$27,D1224,syst_chauffage!$C$3:$C$27,E1224)</f>
        <v>3</v>
      </c>
      <c r="L1224" s="12" t="n">
        <f aca="false">H1224*SUMIFS(syst_chauffage!$K$3:$K$27,syst_chauffage!$B$3:$B$27,D1224,syst_chauffage!$C$3:$C$27,E1224)</f>
        <v>0.92</v>
      </c>
      <c r="N1224" s="0" t="str">
        <f aca="false">A1224</f>
        <v>Sport Loisir Culture</v>
      </c>
      <c r="O1224" s="0" t="str">
        <f aca="false">B1224</f>
        <v>Sport</v>
      </c>
      <c r="P1224" s="0" t="str">
        <f aca="false">C1224</f>
        <v>Grand bar café tabac</v>
      </c>
      <c r="Q1224" s="0" t="str">
        <f aca="false">D1224</f>
        <v>Electrique direct</v>
      </c>
      <c r="R1224" s="0" t="str">
        <f aca="false">E1224</f>
        <v>Electricité</v>
      </c>
      <c r="S1224" s="0" t="str">
        <f aca="false">F1224</f>
        <v>0729160602</v>
      </c>
      <c r="T1224" s="0" t="str">
        <f aca="false">G1224</f>
        <v>1</v>
      </c>
      <c r="U1224" s="0" t="n">
        <f aca="false">L1224</f>
        <v>0.92</v>
      </c>
      <c r="V1224" s="0" t="n">
        <f aca="false">K1224</f>
        <v>3</v>
      </c>
      <c r="W1224" s="0" t="n">
        <f aca="false">J1224</f>
        <v>0</v>
      </c>
    </row>
    <row r="1225" customFormat="false" ht="12.8" hidden="false" customHeight="false" outlineLevel="0" collapsed="false">
      <c r="A1225" s="0" t="s">
        <v>78</v>
      </c>
      <c r="B1225" s="0" t="s">
        <v>1418</v>
      </c>
      <c r="C1225" s="0" t="s">
        <v>204</v>
      </c>
      <c r="D1225" s="0" t="s">
        <v>36</v>
      </c>
      <c r="E1225" s="0" t="s">
        <v>30</v>
      </c>
      <c r="F1225" s="0" t="s">
        <v>1424</v>
      </c>
      <c r="G1225" s="0" t="s">
        <v>15</v>
      </c>
      <c r="H1225" s="0" t="n">
        <v>2.9521585116279</v>
      </c>
      <c r="I1225" s="0" t="n">
        <v>11.6810056439421</v>
      </c>
      <c r="J1225" s="0" t="n">
        <v>738</v>
      </c>
      <c r="K1225" s="0" t="n">
        <f aca="false">I1225*SUMIFS(syst_chauffage!$H$3:$H$27,syst_chauffage!$B$3:$B$27,D1225,syst_chauffage!$C$3:$C$27,E1225)</f>
        <v>7.22654878662136</v>
      </c>
      <c r="L1225" s="12" t="n">
        <f aca="false">H1225*SUMIFS(syst_chauffage!$K$3:$K$27,syst_chauffage!$B$3:$B$27,D1225,syst_chauffage!$C$3:$C$27,E1225)</f>
        <v>2.48037561722716</v>
      </c>
      <c r="N1225" s="0" t="str">
        <f aca="false">A1225</f>
        <v>Sport Loisir Culture</v>
      </c>
      <c r="O1225" s="0" t="str">
        <f aca="false">B1225</f>
        <v>Sport</v>
      </c>
      <c r="P1225" s="0" t="str">
        <f aca="false">C1225</f>
        <v>Grand bar café tabac</v>
      </c>
      <c r="Q1225" s="0" t="str">
        <f aca="false">D1225</f>
        <v>PAC</v>
      </c>
      <c r="R1225" s="0" t="str">
        <f aca="false">E1225</f>
        <v>Electricité</v>
      </c>
      <c r="S1225" s="0" t="str">
        <f aca="false">F1225</f>
        <v>0729160902</v>
      </c>
      <c r="T1225" s="0" t="str">
        <f aca="false">G1225</f>
        <v>1</v>
      </c>
      <c r="U1225" s="0" t="n">
        <f aca="false">L1225</f>
        <v>2.48037561722716</v>
      </c>
      <c r="V1225" s="0" t="n">
        <f aca="false">K1225</f>
        <v>7.22654878662136</v>
      </c>
      <c r="W1225" s="0" t="n">
        <f aca="false">J1225</f>
        <v>738</v>
      </c>
    </row>
    <row r="1226" customFormat="false" ht="12.8" hidden="false" customHeight="false" outlineLevel="0" collapsed="false">
      <c r="A1226" s="0" t="s">
        <v>78</v>
      </c>
      <c r="B1226" s="0" t="s">
        <v>1418</v>
      </c>
      <c r="C1226" s="0" t="s">
        <v>204</v>
      </c>
      <c r="D1226" s="0" t="s">
        <v>42</v>
      </c>
      <c r="E1226" s="0" t="s">
        <v>30</v>
      </c>
      <c r="F1226" s="0" t="s">
        <v>1425</v>
      </c>
      <c r="G1226" s="0" t="s">
        <v>15</v>
      </c>
      <c r="H1226" s="0" t="n">
        <v>2.81101778073089</v>
      </c>
      <c r="I1226" s="0" t="n">
        <v>11.1768216</v>
      </c>
      <c r="J1226" s="0" t="n">
        <v>738</v>
      </c>
      <c r="K1226" s="0" t="n">
        <f aca="false">I1226*SUMIFS(syst_chauffage!$H$3:$H$27,syst_chauffage!$B$3:$B$27,D1226,syst_chauffage!$C$3:$C$27,E1226)</f>
        <v>10.0892300791824</v>
      </c>
      <c r="L1226" s="12" t="n">
        <f aca="false">H1226*SUMIFS(syst_chauffage!$K$3:$K$27,syst_chauffage!$B$3:$B$27,D1226,syst_chauffage!$C$3:$C$27,E1226)</f>
        <v>2.50613183237212</v>
      </c>
      <c r="N1226" s="0" t="str">
        <f aca="false">A1226</f>
        <v>Sport Loisir Culture</v>
      </c>
      <c r="O1226" s="0" t="str">
        <f aca="false">B1226</f>
        <v>Sport</v>
      </c>
      <c r="P1226" s="0" t="str">
        <f aca="false">C1226</f>
        <v>Grand bar café tabac</v>
      </c>
      <c r="Q1226" s="0" t="str">
        <f aca="false">D1226</f>
        <v>Rooftop</v>
      </c>
      <c r="R1226" s="0" t="str">
        <f aca="false">E1226</f>
        <v>Electricité</v>
      </c>
      <c r="S1226" s="0" t="str">
        <f aca="false">F1226</f>
        <v>0729161002</v>
      </c>
      <c r="T1226" s="0" t="str">
        <f aca="false">G1226</f>
        <v>1</v>
      </c>
      <c r="U1226" s="0" t="n">
        <f aca="false">L1226</f>
        <v>2.50613183237212</v>
      </c>
      <c r="V1226" s="0" t="n">
        <f aca="false">K1226</f>
        <v>10.0892300791824</v>
      </c>
      <c r="W1226" s="0" t="n">
        <f aca="false">J1226</f>
        <v>738</v>
      </c>
    </row>
    <row r="1227" customFormat="false" ht="12.8" hidden="false" customHeight="false" outlineLevel="0" collapsed="false">
      <c r="A1227" s="0" t="s">
        <v>78</v>
      </c>
      <c r="B1227" s="0" t="s">
        <v>1418</v>
      </c>
      <c r="C1227" s="0" t="s">
        <v>204</v>
      </c>
      <c r="D1227" s="0" t="s">
        <v>51</v>
      </c>
      <c r="E1227" s="0" t="s">
        <v>57</v>
      </c>
      <c r="F1227" s="0" t="s">
        <v>1426</v>
      </c>
      <c r="G1227" s="0" t="s">
        <v>15</v>
      </c>
      <c r="H1227" s="0" t="n">
        <v>0.947875899605418</v>
      </c>
      <c r="I1227" s="0" t="n">
        <v>26.0409914522451</v>
      </c>
      <c r="J1227" s="0" t="n">
        <v>0</v>
      </c>
      <c r="K1227" s="0" t="n">
        <f aca="false">I1227*SUMIFS(syst_chauffage!$H$3:$H$27,syst_chauffage!$B$3:$B$27,D1227,syst_chauffage!$C$3:$C$27,E1227)</f>
        <v>55.177055135154</v>
      </c>
      <c r="L1227" s="12" t="n">
        <f aca="false">H1227*SUMIFS(syst_chauffage!$K$3:$K$27,syst_chauffage!$B$3:$B$27,D1227,syst_chauffage!$C$3:$C$27,E1227)</f>
        <v>0.947875899605418</v>
      </c>
      <c r="N1227" s="0" t="str">
        <f aca="false">A1227</f>
        <v>Sport Loisir Culture</v>
      </c>
      <c r="O1227" s="0" t="str">
        <f aca="false">B1227</f>
        <v>Sport</v>
      </c>
      <c r="P1227" s="0" t="str">
        <f aca="false">C1227</f>
        <v>Grand bar café tabac</v>
      </c>
      <c r="Q1227" s="0" t="str">
        <f aca="false">D1227</f>
        <v>Autre système centralisé performant</v>
      </c>
      <c r="R1227" s="0" t="str">
        <f aca="false">E1227</f>
        <v>Autres</v>
      </c>
      <c r="S1227" s="0" t="str">
        <f aca="false">F1227</f>
        <v>0729162101</v>
      </c>
      <c r="T1227" s="0" t="str">
        <f aca="false">G1227</f>
        <v>1</v>
      </c>
      <c r="U1227" s="0" t="n">
        <f aca="false">L1227</f>
        <v>0.947875899605418</v>
      </c>
      <c r="V1227" s="0" t="n">
        <f aca="false">K1227</f>
        <v>55.177055135154</v>
      </c>
      <c r="W1227" s="0" t="n">
        <f aca="false">J1227</f>
        <v>0</v>
      </c>
    </row>
    <row r="1228" customFormat="false" ht="12.8" hidden="false" customHeight="false" outlineLevel="0" collapsed="false">
      <c r="A1228" s="0" t="s">
        <v>78</v>
      </c>
      <c r="B1228" s="0" t="s">
        <v>1418</v>
      </c>
      <c r="C1228" s="0" t="s">
        <v>204</v>
      </c>
      <c r="D1228" s="0" t="s">
        <v>51</v>
      </c>
      <c r="E1228" s="0" t="s">
        <v>57</v>
      </c>
      <c r="F1228" s="0" t="s">
        <v>1427</v>
      </c>
      <c r="G1228" s="0" t="s">
        <v>15</v>
      </c>
      <c r="H1228" s="0" t="n">
        <v>1.09753635480448</v>
      </c>
      <c r="I1228" s="0" t="n">
        <v>25.1523564284732</v>
      </c>
      <c r="J1228" s="0" t="n">
        <v>0</v>
      </c>
      <c r="K1228" s="0" t="n">
        <f aca="false">I1228*SUMIFS(syst_chauffage!$H$3:$H$27,syst_chauffage!$B$3:$B$27,D1228,syst_chauffage!$C$3:$C$27,E1228)</f>
        <v>53.2941673890554</v>
      </c>
      <c r="L1228" s="12" t="n">
        <f aca="false">H1228*SUMIFS(syst_chauffage!$K$3:$K$27,syst_chauffage!$B$3:$B$27,D1228,syst_chauffage!$C$3:$C$27,E1228)</f>
        <v>1.09753635480448</v>
      </c>
      <c r="N1228" s="0" t="str">
        <f aca="false">A1228</f>
        <v>Sport Loisir Culture</v>
      </c>
      <c r="O1228" s="0" t="str">
        <f aca="false">B1228</f>
        <v>Sport</v>
      </c>
      <c r="P1228" s="0" t="str">
        <f aca="false">C1228</f>
        <v>Grand bar café tabac</v>
      </c>
      <c r="Q1228" s="0" t="str">
        <f aca="false">D1228</f>
        <v>Autre système centralisé performant</v>
      </c>
      <c r="R1228" s="0" t="str">
        <f aca="false">E1228</f>
        <v>Autres</v>
      </c>
      <c r="S1228" s="0" t="str">
        <f aca="false">F1228</f>
        <v>0729162106</v>
      </c>
      <c r="T1228" s="0" t="str">
        <f aca="false">G1228</f>
        <v>1</v>
      </c>
      <c r="U1228" s="0" t="n">
        <f aca="false">L1228</f>
        <v>1.09753635480448</v>
      </c>
      <c r="V1228" s="0" t="n">
        <f aca="false">K1228</f>
        <v>53.2941673890554</v>
      </c>
      <c r="W1228" s="0" t="n">
        <f aca="false">J1228</f>
        <v>0</v>
      </c>
    </row>
    <row r="1229" customFormat="false" ht="12.8" hidden="false" customHeight="false" outlineLevel="0" collapsed="false">
      <c r="A1229" s="0" t="s">
        <v>78</v>
      </c>
      <c r="B1229" s="0" t="s">
        <v>1418</v>
      </c>
      <c r="C1229" s="0" t="s">
        <v>204</v>
      </c>
      <c r="D1229" s="0" t="s">
        <v>27</v>
      </c>
      <c r="E1229" s="0" t="s">
        <v>23</v>
      </c>
      <c r="F1229" s="0" t="s">
        <v>1428</v>
      </c>
      <c r="G1229" s="0" t="s">
        <v>15</v>
      </c>
      <c r="H1229" s="0" t="n">
        <v>0.754144357314103</v>
      </c>
      <c r="I1229" s="0" t="n">
        <v>18.4622487707064</v>
      </c>
      <c r="J1229" s="0" t="n">
        <v>1064</v>
      </c>
      <c r="K1229" s="0" t="n">
        <f aca="false">I1229*SUMIFS(syst_chauffage!$H$3:$H$27,syst_chauffage!$B$3:$B$27,D1229,syst_chauffage!$C$3:$C$27,E1229)</f>
        <v>47.3446487643681</v>
      </c>
      <c r="L1229" s="12" t="n">
        <f aca="false">H1229*SUMIFS(syst_chauffage!$K$3:$K$27,syst_chauffage!$B$3:$B$27,D1229,syst_chauffage!$C$3:$C$27,E1229)</f>
        <v>0.754144357314103</v>
      </c>
      <c r="N1229" s="0" t="str">
        <f aca="false">A1229</f>
        <v>Sport Loisir Culture</v>
      </c>
      <c r="O1229" s="0" t="str">
        <f aca="false">B1229</f>
        <v>Sport</v>
      </c>
      <c r="P1229" s="0" t="str">
        <f aca="false">C1229</f>
        <v>Grand bar café tabac</v>
      </c>
      <c r="Q1229" s="0" t="str">
        <f aca="false">D1229</f>
        <v>Chaudière condensation fioul</v>
      </c>
      <c r="R1229" s="0" t="str">
        <f aca="false">E1229</f>
        <v>Fioul</v>
      </c>
      <c r="S1229" s="0" t="str">
        <f aca="false">F1229</f>
        <v>0729162303</v>
      </c>
      <c r="T1229" s="0" t="str">
        <f aca="false">G1229</f>
        <v>1</v>
      </c>
      <c r="U1229" s="0" t="n">
        <f aca="false">L1229</f>
        <v>0.754144357314103</v>
      </c>
      <c r="V1229" s="0" t="n">
        <f aca="false">K1229</f>
        <v>47.3446487643681</v>
      </c>
      <c r="W1229" s="0" t="n">
        <f aca="false">J1229</f>
        <v>1064</v>
      </c>
    </row>
    <row r="1230" customFormat="false" ht="12.8" hidden="false" customHeight="false" outlineLevel="0" collapsed="false">
      <c r="A1230" s="0" t="s">
        <v>78</v>
      </c>
      <c r="B1230" s="0" t="s">
        <v>1418</v>
      </c>
      <c r="C1230" s="0" t="s">
        <v>204</v>
      </c>
      <c r="D1230" s="0" t="s">
        <v>18</v>
      </c>
      <c r="E1230" s="0" t="s">
        <v>14</v>
      </c>
      <c r="F1230" s="0" t="s">
        <v>1429</v>
      </c>
      <c r="G1230" s="0" t="s">
        <v>15</v>
      </c>
      <c r="H1230" s="0" t="n">
        <v>0.981729664724299</v>
      </c>
      <c r="I1230" s="0" t="n">
        <v>13.2828461296546</v>
      </c>
      <c r="J1230" s="0" t="n">
        <v>1064</v>
      </c>
      <c r="K1230" s="0" t="n">
        <f aca="false">I1230*SUMIFS(syst_chauffage!$H$3:$H$27,syst_chauffage!$B$3:$B$27,D1230,syst_chauffage!$C$3:$C$27,E1230)</f>
        <v>36.1948115866578</v>
      </c>
      <c r="L1230" s="12" t="n">
        <f aca="false">H1230*SUMIFS(syst_chauffage!$K$3:$K$27,syst_chauffage!$B$3:$B$27,D1230,syst_chauffage!$C$3:$C$27,E1230)</f>
        <v>0.953698229930163</v>
      </c>
      <c r="N1230" s="0" t="str">
        <f aca="false">A1230</f>
        <v>Sport Loisir Culture</v>
      </c>
      <c r="O1230" s="0" t="str">
        <f aca="false">B1230</f>
        <v>Sport</v>
      </c>
      <c r="P1230" s="0" t="str">
        <f aca="false">C1230</f>
        <v>Grand bar café tabac</v>
      </c>
      <c r="Q1230" s="0" t="str">
        <f aca="false">D1230</f>
        <v>Chaudière condensation gaz</v>
      </c>
      <c r="R1230" s="0" t="str">
        <f aca="false">E1230</f>
        <v>Gaz</v>
      </c>
      <c r="S1230" s="0" t="str">
        <f aca="false">F1230</f>
        <v>0729162404</v>
      </c>
      <c r="T1230" s="0" t="str">
        <f aca="false">G1230</f>
        <v>1</v>
      </c>
      <c r="U1230" s="0" t="n">
        <f aca="false">L1230</f>
        <v>0.953698229930163</v>
      </c>
      <c r="V1230" s="0" t="n">
        <f aca="false">K1230</f>
        <v>36.1948115866578</v>
      </c>
      <c r="W1230" s="0" t="n">
        <f aca="false">J1230</f>
        <v>1064</v>
      </c>
    </row>
    <row r="1231" customFormat="false" ht="12.8" hidden="false" customHeight="false" outlineLevel="0" collapsed="false">
      <c r="A1231" s="0" t="s">
        <v>78</v>
      </c>
      <c r="B1231" s="0" t="s">
        <v>1418</v>
      </c>
      <c r="C1231" s="0" t="s">
        <v>204</v>
      </c>
      <c r="D1231" s="0" t="s">
        <v>32</v>
      </c>
      <c r="E1231" s="0" t="s">
        <v>30</v>
      </c>
      <c r="F1231" s="0" t="s">
        <v>1430</v>
      </c>
      <c r="G1231" s="0" t="s">
        <v>15</v>
      </c>
      <c r="H1231" s="0" t="n">
        <v>1</v>
      </c>
      <c r="I1231" s="0" t="n">
        <v>12</v>
      </c>
      <c r="J1231" s="0" t="n">
        <v>0</v>
      </c>
      <c r="K1231" s="0" t="n">
        <f aca="false">I1231*SUMIFS(syst_chauffage!$H$3:$H$27,syst_chauffage!$B$3:$B$27,D1231,syst_chauffage!$C$3:$C$27,E1231)</f>
        <v>12</v>
      </c>
      <c r="L1231" s="12" t="n">
        <f aca="false">H1231*SUMIFS(syst_chauffage!$K$3:$K$27,syst_chauffage!$B$3:$B$27,D1231,syst_chauffage!$C$3:$C$27,E1231)</f>
        <v>1</v>
      </c>
      <c r="N1231" s="0" t="str">
        <f aca="false">A1231</f>
        <v>Sport Loisir Culture</v>
      </c>
      <c r="O1231" s="0" t="str">
        <f aca="false">B1231</f>
        <v>Sport</v>
      </c>
      <c r="P1231" s="0" t="str">
        <f aca="false">C1231</f>
        <v>Grand bar café tabac</v>
      </c>
      <c r="Q1231" s="0" t="str">
        <f aca="false">D1231</f>
        <v>Electrique direct performant</v>
      </c>
      <c r="R1231" s="0" t="str">
        <f aca="false">E1231</f>
        <v>Electricité</v>
      </c>
      <c r="S1231" s="0" t="str">
        <f aca="false">F1231</f>
        <v>0729162602</v>
      </c>
      <c r="T1231" s="0" t="str">
        <f aca="false">G1231</f>
        <v>1</v>
      </c>
      <c r="U1231" s="0" t="n">
        <f aca="false">L1231</f>
        <v>1</v>
      </c>
      <c r="V1231" s="0" t="n">
        <f aca="false">K1231</f>
        <v>12</v>
      </c>
      <c r="W1231" s="0" t="n">
        <f aca="false">J1231</f>
        <v>0</v>
      </c>
    </row>
    <row r="1232" customFormat="false" ht="12.8" hidden="false" customHeight="false" outlineLevel="0" collapsed="false">
      <c r="A1232" s="0" t="s">
        <v>78</v>
      </c>
      <c r="B1232" s="0" t="s">
        <v>1418</v>
      </c>
      <c r="C1232" s="0" t="s">
        <v>204</v>
      </c>
      <c r="D1232" s="0" t="s">
        <v>38</v>
      </c>
      <c r="E1232" s="0" t="s">
        <v>30</v>
      </c>
      <c r="F1232" s="0" t="s">
        <v>1431</v>
      </c>
      <c r="G1232" s="0" t="s">
        <v>15</v>
      </c>
      <c r="H1232" s="0" t="n">
        <v>3.40633674418604</v>
      </c>
      <c r="I1232" s="0" t="n">
        <v>13.905959099931</v>
      </c>
      <c r="J1232" s="0" t="n">
        <v>792</v>
      </c>
      <c r="K1232" s="0" t="n">
        <f aca="false">I1232*SUMIFS(syst_chauffage!$H$3:$H$27,syst_chauffage!$B$3:$B$27,D1232,syst_chauffage!$C$3:$C$27,E1232)</f>
        <v>14.056057268902</v>
      </c>
      <c r="L1232" s="12" t="n">
        <f aca="false">H1232*SUMIFS(syst_chauffage!$K$3:$K$27,syst_chauffage!$B$3:$B$27,D1232,syst_chauffage!$C$3:$C$27,E1232)</f>
        <v>3.04736226069167</v>
      </c>
      <c r="N1232" s="0" t="str">
        <f aca="false">A1232</f>
        <v>Sport Loisir Culture</v>
      </c>
      <c r="O1232" s="0" t="str">
        <f aca="false">B1232</f>
        <v>Sport</v>
      </c>
      <c r="P1232" s="0" t="str">
        <f aca="false">C1232</f>
        <v>Grand bar café tabac</v>
      </c>
      <c r="Q1232" s="0" t="str">
        <f aca="false">D1232</f>
        <v>PAC performant</v>
      </c>
      <c r="R1232" s="0" t="str">
        <f aca="false">E1232</f>
        <v>Electricité</v>
      </c>
      <c r="S1232" s="0" t="str">
        <f aca="false">F1232</f>
        <v>0729162902</v>
      </c>
      <c r="T1232" s="0" t="str">
        <f aca="false">G1232</f>
        <v>1</v>
      </c>
      <c r="U1232" s="0" t="n">
        <f aca="false">L1232</f>
        <v>3.04736226069167</v>
      </c>
      <c r="V1232" s="0" t="n">
        <f aca="false">K1232</f>
        <v>14.056057268902</v>
      </c>
      <c r="W1232" s="0" t="n">
        <f aca="false">J1232</f>
        <v>792</v>
      </c>
    </row>
    <row r="1233" customFormat="false" ht="12.8" hidden="false" customHeight="false" outlineLevel="0" collapsed="false">
      <c r="A1233" s="0" t="s">
        <v>78</v>
      </c>
      <c r="B1233" s="0" t="s">
        <v>1418</v>
      </c>
      <c r="C1233" s="0" t="s">
        <v>204</v>
      </c>
      <c r="D1233" s="0" t="s">
        <v>46</v>
      </c>
      <c r="E1233" s="0" t="s">
        <v>30</v>
      </c>
      <c r="F1233" s="0" t="s">
        <v>1432</v>
      </c>
      <c r="G1233" s="0" t="s">
        <v>15</v>
      </c>
      <c r="H1233" s="0" t="n">
        <v>3.33681966777408</v>
      </c>
      <c r="I1233" s="0" t="n">
        <v>13.30574</v>
      </c>
      <c r="J1233" s="0" t="n">
        <v>792</v>
      </c>
      <c r="K1233" s="0" t="n">
        <f aca="false">I1233*SUMIFS(syst_chauffage!$H$3:$H$27,syst_chauffage!$B$3:$B$27,D1233,syst_chauffage!$C$3:$C$27,E1233)</f>
        <v>23.0842278875413</v>
      </c>
      <c r="L1233" s="12" t="n">
        <f aca="false">H1233*SUMIFS(syst_chauffage!$K$3:$K$27,syst_chauffage!$B$3:$B$27,D1233,syst_chauffage!$C$3:$C$27,E1233)</f>
        <v>3.0081781274625</v>
      </c>
      <c r="N1233" s="0" t="str">
        <f aca="false">A1233</f>
        <v>Sport Loisir Culture</v>
      </c>
      <c r="O1233" s="0" t="str">
        <f aca="false">B1233</f>
        <v>Sport</v>
      </c>
      <c r="P1233" s="0" t="str">
        <f aca="false">C1233</f>
        <v>Grand bar café tabac</v>
      </c>
      <c r="Q1233" s="0" t="str">
        <f aca="false">D1233</f>
        <v>Rooftop performant</v>
      </c>
      <c r="R1233" s="0" t="str">
        <f aca="false">E1233</f>
        <v>Electricité</v>
      </c>
      <c r="S1233" s="0" t="str">
        <f aca="false">F1233</f>
        <v>0729163002</v>
      </c>
      <c r="T1233" s="0" t="str">
        <f aca="false">G1233</f>
        <v>1</v>
      </c>
      <c r="U1233" s="0" t="n">
        <f aca="false">L1233</f>
        <v>3.0081781274625</v>
      </c>
      <c r="V1233" s="0" t="n">
        <f aca="false">K1233</f>
        <v>23.0842278875413</v>
      </c>
      <c r="W1233" s="0" t="n">
        <f aca="false">J1233</f>
        <v>792</v>
      </c>
    </row>
    <row r="1234" customFormat="false" ht="12.8" hidden="false" customHeight="false" outlineLevel="0" collapsed="false">
      <c r="A1234" s="0" t="s">
        <v>78</v>
      </c>
      <c r="B1234" s="0" t="s">
        <v>1418</v>
      </c>
      <c r="C1234" s="0" t="s">
        <v>1433</v>
      </c>
      <c r="D1234" s="0" t="s">
        <v>19</v>
      </c>
      <c r="E1234" s="0" t="s">
        <v>57</v>
      </c>
      <c r="F1234" s="0" t="s">
        <v>1434</v>
      </c>
      <c r="G1234" s="0" t="s">
        <v>15</v>
      </c>
      <c r="H1234" s="0" t="n">
        <v>1.74889108000953</v>
      </c>
      <c r="I1234" s="0" t="n">
        <v>20.7286906730026</v>
      </c>
      <c r="J1234" s="0" t="n">
        <v>0</v>
      </c>
      <c r="K1234" s="0" t="n">
        <f aca="false">I1234*SUMIFS(syst_chauffage!$H$3:$H$27,syst_chauffage!$B$3:$B$27,D1234,syst_chauffage!$C$3:$C$27,E1234)</f>
        <v>28.8642182386151</v>
      </c>
      <c r="L1234" s="12" t="n">
        <f aca="false">H1234*SUMIFS(syst_chauffage!$K$3:$K$27,syst_chauffage!$B$3:$B$27,D1234,syst_chauffage!$C$3:$C$27,E1234)</f>
        <v>1.74889108000953</v>
      </c>
      <c r="N1234" s="0" t="str">
        <f aca="false">A1234</f>
        <v>Sport Loisir Culture</v>
      </c>
      <c r="O1234" s="0" t="str">
        <f aca="false">B1234</f>
        <v>Sport</v>
      </c>
      <c r="P1234" s="0" t="str">
        <f aca="false">C1234</f>
        <v>Grande salle multisport</v>
      </c>
      <c r="Q1234" s="0" t="str">
        <f aca="false">D1234</f>
        <v>Autre système centralisé</v>
      </c>
      <c r="R1234" s="0" t="str">
        <f aca="false">E1234</f>
        <v>Autres</v>
      </c>
      <c r="S1234" s="0" t="str">
        <f aca="false">F1234</f>
        <v>0729330101</v>
      </c>
      <c r="T1234" s="0" t="str">
        <f aca="false">G1234</f>
        <v>1</v>
      </c>
      <c r="U1234" s="0" t="n">
        <f aca="false">L1234</f>
        <v>1.74889108000953</v>
      </c>
      <c r="V1234" s="0" t="n">
        <f aca="false">K1234</f>
        <v>28.8642182386151</v>
      </c>
      <c r="W1234" s="0" t="n">
        <f aca="false">J1234</f>
        <v>0</v>
      </c>
    </row>
    <row r="1235" customFormat="false" ht="12.8" hidden="false" customHeight="false" outlineLevel="0" collapsed="false">
      <c r="A1235" s="0" t="s">
        <v>78</v>
      </c>
      <c r="B1235" s="0" t="s">
        <v>1418</v>
      </c>
      <c r="C1235" s="0" t="s">
        <v>1433</v>
      </c>
      <c r="D1235" s="0" t="s">
        <v>19</v>
      </c>
      <c r="E1235" s="0" t="s">
        <v>57</v>
      </c>
      <c r="F1235" s="0" t="s">
        <v>1435</v>
      </c>
      <c r="G1235" s="0" t="s">
        <v>15</v>
      </c>
      <c r="H1235" s="0" t="n">
        <v>2.46237458366197</v>
      </c>
      <c r="I1235" s="0" t="n">
        <v>19.1961918111609</v>
      </c>
      <c r="J1235" s="0" t="n">
        <v>0</v>
      </c>
      <c r="K1235" s="0" t="n">
        <f aca="false">I1235*SUMIFS(syst_chauffage!$H$3:$H$27,syst_chauffage!$B$3:$B$27,D1235,syst_chauffage!$C$3:$C$27,E1235)</f>
        <v>26.7302493210202</v>
      </c>
      <c r="L1235" s="12" t="n">
        <f aca="false">H1235*SUMIFS(syst_chauffage!$K$3:$K$27,syst_chauffage!$B$3:$B$27,D1235,syst_chauffage!$C$3:$C$27,E1235)</f>
        <v>2.46237458366197</v>
      </c>
      <c r="N1235" s="0" t="str">
        <f aca="false">A1235</f>
        <v>Sport Loisir Culture</v>
      </c>
      <c r="O1235" s="0" t="str">
        <f aca="false">B1235</f>
        <v>Sport</v>
      </c>
      <c r="P1235" s="0" t="str">
        <f aca="false">C1235</f>
        <v>Grande salle multisport</v>
      </c>
      <c r="Q1235" s="0" t="str">
        <f aca="false">D1235</f>
        <v>Autre système centralisé</v>
      </c>
      <c r="R1235" s="0" t="str">
        <f aca="false">E1235</f>
        <v>Autres</v>
      </c>
      <c r="S1235" s="0" t="str">
        <f aca="false">F1235</f>
        <v>0729330106</v>
      </c>
      <c r="T1235" s="0" t="str">
        <f aca="false">G1235</f>
        <v>1</v>
      </c>
      <c r="U1235" s="0" t="n">
        <f aca="false">L1235</f>
        <v>2.46237458366197</v>
      </c>
      <c r="V1235" s="0" t="n">
        <f aca="false">K1235</f>
        <v>26.7302493210202</v>
      </c>
      <c r="W1235" s="0" t="n">
        <f aca="false">J1235</f>
        <v>0</v>
      </c>
    </row>
    <row r="1236" customFormat="false" ht="12.8" hidden="false" customHeight="false" outlineLevel="0" collapsed="false">
      <c r="A1236" s="0" t="s">
        <v>78</v>
      </c>
      <c r="B1236" s="0" t="s">
        <v>1418</v>
      </c>
      <c r="C1236" s="0" t="s">
        <v>1433</v>
      </c>
      <c r="D1236" s="0" t="s">
        <v>24</v>
      </c>
      <c r="E1236" s="0" t="s">
        <v>30</v>
      </c>
      <c r="F1236" s="0" t="s">
        <v>1436</v>
      </c>
      <c r="G1236" s="0" t="s">
        <v>15</v>
      </c>
      <c r="H1236" s="0" t="n">
        <v>0.839999999999999</v>
      </c>
      <c r="I1236" s="0" t="n">
        <v>10.4</v>
      </c>
      <c r="J1236" s="0" t="n">
        <v>0</v>
      </c>
      <c r="K1236" s="0" t="n">
        <f aca="false">I1236*SUMIFS(syst_chauffage!$H$3:$H$27,syst_chauffage!$B$3:$B$27,D1236,syst_chauffage!$C$3:$C$27,E1236)</f>
        <v>3</v>
      </c>
      <c r="L1236" s="12" t="n">
        <f aca="false">H1236*SUMIFS(syst_chauffage!$K$3:$K$27,syst_chauffage!$B$3:$B$27,D1236,syst_chauffage!$C$3:$C$27,E1236)</f>
        <v>0.839999999999999</v>
      </c>
      <c r="N1236" s="0" t="str">
        <f aca="false">A1236</f>
        <v>Sport Loisir Culture</v>
      </c>
      <c r="O1236" s="0" t="str">
        <f aca="false">B1236</f>
        <v>Sport</v>
      </c>
      <c r="P1236" s="0" t="str">
        <f aca="false">C1236</f>
        <v>Grande salle multisport</v>
      </c>
      <c r="Q1236" s="0" t="str">
        <f aca="false">D1236</f>
        <v>Cassette rayonnante</v>
      </c>
      <c r="R1236" s="0" t="str">
        <f aca="false">E1236</f>
        <v>Electricité</v>
      </c>
      <c r="S1236" s="0" t="str">
        <f aca="false">F1236</f>
        <v>0729330202</v>
      </c>
      <c r="T1236" s="0" t="str">
        <f aca="false">G1236</f>
        <v>1</v>
      </c>
      <c r="U1236" s="0" t="n">
        <f aca="false">L1236</f>
        <v>0.839999999999999</v>
      </c>
      <c r="V1236" s="0" t="n">
        <f aca="false">K1236</f>
        <v>3</v>
      </c>
      <c r="W1236" s="0" t="n">
        <f aca="false">J1236</f>
        <v>0</v>
      </c>
    </row>
    <row r="1237" customFormat="false" ht="12.8" hidden="false" customHeight="false" outlineLevel="0" collapsed="false">
      <c r="A1237" s="0" t="s">
        <v>78</v>
      </c>
      <c r="B1237" s="0" t="s">
        <v>1418</v>
      </c>
      <c r="C1237" s="0" t="s">
        <v>1433</v>
      </c>
      <c r="D1237" s="0" t="s">
        <v>22</v>
      </c>
      <c r="E1237" s="0" t="s">
        <v>23</v>
      </c>
      <c r="F1237" s="0" t="s">
        <v>1437</v>
      </c>
      <c r="G1237" s="0" t="s">
        <v>15</v>
      </c>
      <c r="H1237" s="0" t="n">
        <v>0.696135611352945</v>
      </c>
      <c r="I1237" s="0" t="n">
        <v>9.35636140105971</v>
      </c>
      <c r="J1237" s="0" t="n">
        <v>0</v>
      </c>
      <c r="K1237" s="0" t="n">
        <f aca="false">I1237*SUMIFS(syst_chauffage!$H$3:$H$27,syst_chauffage!$B$3:$B$27,D1237,syst_chauffage!$C$3:$C$27,E1237)</f>
        <v>16.4767630223566</v>
      </c>
      <c r="L1237" s="12" t="n">
        <f aca="false">H1237*SUMIFS(syst_chauffage!$K$3:$K$27,syst_chauffage!$B$3:$B$27,D1237,syst_chauffage!$C$3:$C$27,E1237)</f>
        <v>0.696135611352945</v>
      </c>
      <c r="N1237" s="0" t="str">
        <f aca="false">A1237</f>
        <v>Sport Loisir Culture</v>
      </c>
      <c r="O1237" s="0" t="str">
        <f aca="false">B1237</f>
        <v>Sport</v>
      </c>
      <c r="P1237" s="0" t="str">
        <f aca="false">C1237</f>
        <v>Grande salle multisport</v>
      </c>
      <c r="Q1237" s="0" t="str">
        <f aca="false">D1237</f>
        <v>Chaudière fioul</v>
      </c>
      <c r="R1237" s="0" t="str">
        <f aca="false">E1237</f>
        <v>Fioul</v>
      </c>
      <c r="S1237" s="0" t="str">
        <f aca="false">F1237</f>
        <v>0729330303</v>
      </c>
      <c r="T1237" s="0" t="str">
        <f aca="false">G1237</f>
        <v>1</v>
      </c>
      <c r="U1237" s="0" t="n">
        <f aca="false">L1237</f>
        <v>0.696135611352945</v>
      </c>
      <c r="V1237" s="0" t="n">
        <f aca="false">K1237</f>
        <v>16.4767630223566</v>
      </c>
      <c r="W1237" s="0" t="n">
        <f aca="false">J1237</f>
        <v>0</v>
      </c>
    </row>
    <row r="1238" customFormat="false" ht="12.8" hidden="false" customHeight="false" outlineLevel="0" collapsed="false">
      <c r="A1238" s="0" t="s">
        <v>78</v>
      </c>
      <c r="B1238" s="0" t="s">
        <v>1418</v>
      </c>
      <c r="C1238" s="0" t="s">
        <v>1433</v>
      </c>
      <c r="D1238" s="0" t="s">
        <v>13</v>
      </c>
      <c r="E1238" s="0" t="s">
        <v>14</v>
      </c>
      <c r="F1238" s="0" t="s">
        <v>1438</v>
      </c>
      <c r="G1238" s="0" t="s">
        <v>15</v>
      </c>
      <c r="H1238" s="0" t="n">
        <v>0.710908566922091</v>
      </c>
      <c r="I1238" s="0" t="n">
        <v>5.56830613164382</v>
      </c>
      <c r="J1238" s="0" t="n">
        <v>264</v>
      </c>
      <c r="K1238" s="0" t="n">
        <f aca="false">I1238*SUMIFS(syst_chauffage!$H$3:$H$27,syst_chauffage!$B$3:$B$27,D1238,syst_chauffage!$C$3:$C$27,E1238)</f>
        <v>11.2457050520102</v>
      </c>
      <c r="L1238" s="12" t="n">
        <f aca="false">H1238*SUMIFS(syst_chauffage!$K$3:$K$27,syst_chauffage!$B$3:$B$27,D1238,syst_chauffage!$C$3:$C$27,E1238)</f>
        <v>0.710908566922091</v>
      </c>
      <c r="N1238" s="0" t="str">
        <f aca="false">A1238</f>
        <v>Sport Loisir Culture</v>
      </c>
      <c r="O1238" s="0" t="str">
        <f aca="false">B1238</f>
        <v>Sport</v>
      </c>
      <c r="P1238" s="0" t="str">
        <f aca="false">C1238</f>
        <v>Grande salle multisport</v>
      </c>
      <c r="Q1238" s="0" t="str">
        <f aca="false">D1238</f>
        <v>Chaudière gaz</v>
      </c>
      <c r="R1238" s="0" t="str">
        <f aca="false">E1238</f>
        <v>Gaz</v>
      </c>
      <c r="S1238" s="0" t="str">
        <f aca="false">F1238</f>
        <v>0729330404</v>
      </c>
      <c r="T1238" s="0" t="str">
        <f aca="false">G1238</f>
        <v>1</v>
      </c>
      <c r="U1238" s="0" t="n">
        <f aca="false">L1238</f>
        <v>0.710908566922091</v>
      </c>
      <c r="V1238" s="0" t="n">
        <f aca="false">K1238</f>
        <v>11.2457050520102</v>
      </c>
      <c r="W1238" s="0" t="n">
        <f aca="false">J1238</f>
        <v>264</v>
      </c>
    </row>
    <row r="1239" customFormat="false" ht="12.8" hidden="false" customHeight="false" outlineLevel="0" collapsed="false">
      <c r="A1239" s="0" t="s">
        <v>78</v>
      </c>
      <c r="B1239" s="0" t="s">
        <v>1418</v>
      </c>
      <c r="C1239" s="0" t="s">
        <v>1433</v>
      </c>
      <c r="D1239" s="0" t="s">
        <v>29</v>
      </c>
      <c r="E1239" s="0" t="s">
        <v>30</v>
      </c>
      <c r="F1239" s="0" t="s">
        <v>1439</v>
      </c>
      <c r="G1239" s="0" t="s">
        <v>15</v>
      </c>
      <c r="H1239" s="0" t="n">
        <v>0.92</v>
      </c>
      <c r="I1239" s="0" t="n">
        <v>10.4</v>
      </c>
      <c r="J1239" s="0" t="n">
        <v>0</v>
      </c>
      <c r="K1239" s="0" t="n">
        <f aca="false">I1239*SUMIFS(syst_chauffage!$H$3:$H$27,syst_chauffage!$B$3:$B$27,D1239,syst_chauffage!$C$3:$C$27,E1239)</f>
        <v>3</v>
      </c>
      <c r="L1239" s="12" t="n">
        <f aca="false">H1239*SUMIFS(syst_chauffage!$K$3:$K$27,syst_chauffage!$B$3:$B$27,D1239,syst_chauffage!$C$3:$C$27,E1239)</f>
        <v>0.92</v>
      </c>
      <c r="N1239" s="0" t="str">
        <f aca="false">A1239</f>
        <v>Sport Loisir Culture</v>
      </c>
      <c r="O1239" s="0" t="str">
        <f aca="false">B1239</f>
        <v>Sport</v>
      </c>
      <c r="P1239" s="0" t="str">
        <f aca="false">C1239</f>
        <v>Grande salle multisport</v>
      </c>
      <c r="Q1239" s="0" t="str">
        <f aca="false">D1239</f>
        <v>Electrique direct</v>
      </c>
      <c r="R1239" s="0" t="str">
        <f aca="false">E1239</f>
        <v>Electricité</v>
      </c>
      <c r="S1239" s="0" t="str">
        <f aca="false">F1239</f>
        <v>0729330602</v>
      </c>
      <c r="T1239" s="0" t="str">
        <f aca="false">G1239</f>
        <v>1</v>
      </c>
      <c r="U1239" s="0" t="n">
        <f aca="false">L1239</f>
        <v>0.92</v>
      </c>
      <c r="V1239" s="0" t="n">
        <f aca="false">K1239</f>
        <v>3</v>
      </c>
      <c r="W1239" s="0" t="n">
        <f aca="false">J1239</f>
        <v>0</v>
      </c>
    </row>
    <row r="1240" customFormat="false" ht="12.8" hidden="false" customHeight="false" outlineLevel="0" collapsed="false">
      <c r="A1240" s="0" t="s">
        <v>78</v>
      </c>
      <c r="B1240" s="0" t="s">
        <v>1418</v>
      </c>
      <c r="C1240" s="0" t="s">
        <v>1433</v>
      </c>
      <c r="D1240" s="0" t="s">
        <v>36</v>
      </c>
      <c r="E1240" s="0" t="s">
        <v>30</v>
      </c>
      <c r="F1240" s="0" t="s">
        <v>1440</v>
      </c>
      <c r="G1240" s="0" t="s">
        <v>15</v>
      </c>
      <c r="H1240" s="0" t="n">
        <v>2.9521585116279</v>
      </c>
      <c r="I1240" s="0" t="n">
        <v>13.1697737924731</v>
      </c>
      <c r="J1240" s="0" t="n">
        <v>603</v>
      </c>
      <c r="K1240" s="0" t="n">
        <f aca="false">I1240*SUMIFS(syst_chauffage!$H$3:$H$27,syst_chauffage!$B$3:$B$27,D1240,syst_chauffage!$C$3:$C$27,E1240)</f>
        <v>8.14758726440917</v>
      </c>
      <c r="L1240" s="12" t="n">
        <f aca="false">H1240*SUMIFS(syst_chauffage!$K$3:$K$27,syst_chauffage!$B$3:$B$27,D1240,syst_chauffage!$C$3:$C$27,E1240)</f>
        <v>2.48037561722716</v>
      </c>
      <c r="N1240" s="0" t="str">
        <f aca="false">A1240</f>
        <v>Sport Loisir Culture</v>
      </c>
      <c r="O1240" s="0" t="str">
        <f aca="false">B1240</f>
        <v>Sport</v>
      </c>
      <c r="P1240" s="0" t="str">
        <f aca="false">C1240</f>
        <v>Grande salle multisport</v>
      </c>
      <c r="Q1240" s="0" t="str">
        <f aca="false">D1240</f>
        <v>PAC</v>
      </c>
      <c r="R1240" s="0" t="str">
        <f aca="false">E1240</f>
        <v>Electricité</v>
      </c>
      <c r="S1240" s="0" t="str">
        <f aca="false">F1240</f>
        <v>0729330902</v>
      </c>
      <c r="T1240" s="0" t="str">
        <f aca="false">G1240</f>
        <v>1</v>
      </c>
      <c r="U1240" s="0" t="n">
        <f aca="false">L1240</f>
        <v>2.48037561722716</v>
      </c>
      <c r="V1240" s="0" t="n">
        <f aca="false">K1240</f>
        <v>8.14758726440917</v>
      </c>
      <c r="W1240" s="0" t="n">
        <f aca="false">J1240</f>
        <v>603</v>
      </c>
    </row>
    <row r="1241" customFormat="false" ht="12.8" hidden="false" customHeight="false" outlineLevel="0" collapsed="false">
      <c r="A1241" s="0" t="s">
        <v>78</v>
      </c>
      <c r="B1241" s="0" t="s">
        <v>1418</v>
      </c>
      <c r="C1241" s="0" t="s">
        <v>1433</v>
      </c>
      <c r="D1241" s="0" t="s">
        <v>42</v>
      </c>
      <c r="E1241" s="0" t="s">
        <v>30</v>
      </c>
      <c r="F1241" s="0" t="s">
        <v>1441</v>
      </c>
      <c r="G1241" s="0" t="s">
        <v>15</v>
      </c>
      <c r="H1241" s="0" t="n">
        <v>2.81101778073089</v>
      </c>
      <c r="I1241" s="0" t="n">
        <v>2.75048086817173</v>
      </c>
      <c r="J1241" s="0" t="n">
        <v>603</v>
      </c>
      <c r="K1241" s="0" t="n">
        <f aca="false">I1241*SUMIFS(syst_chauffage!$H$3:$H$27,syst_chauffage!$B$3:$B$27,D1241,syst_chauffage!$C$3:$C$27,E1241)</f>
        <v>2.48283772440046</v>
      </c>
      <c r="L1241" s="12" t="n">
        <f aca="false">H1241*SUMIFS(syst_chauffage!$K$3:$K$27,syst_chauffage!$B$3:$B$27,D1241,syst_chauffage!$C$3:$C$27,E1241)</f>
        <v>2.50613183237212</v>
      </c>
      <c r="N1241" s="0" t="str">
        <f aca="false">A1241</f>
        <v>Sport Loisir Culture</v>
      </c>
      <c r="O1241" s="0" t="str">
        <f aca="false">B1241</f>
        <v>Sport</v>
      </c>
      <c r="P1241" s="0" t="str">
        <f aca="false">C1241</f>
        <v>Grande salle multisport</v>
      </c>
      <c r="Q1241" s="0" t="str">
        <f aca="false">D1241</f>
        <v>Rooftop</v>
      </c>
      <c r="R1241" s="0" t="str">
        <f aca="false">E1241</f>
        <v>Electricité</v>
      </c>
      <c r="S1241" s="0" t="str">
        <f aca="false">F1241</f>
        <v>0729331002</v>
      </c>
      <c r="T1241" s="0" t="str">
        <f aca="false">G1241</f>
        <v>1</v>
      </c>
      <c r="U1241" s="0" t="n">
        <f aca="false">L1241</f>
        <v>2.50613183237212</v>
      </c>
      <c r="V1241" s="0" t="n">
        <f aca="false">K1241</f>
        <v>2.48283772440046</v>
      </c>
      <c r="W1241" s="0" t="n">
        <f aca="false">J1241</f>
        <v>603</v>
      </c>
    </row>
    <row r="1242" customFormat="false" ht="12.8" hidden="false" customHeight="false" outlineLevel="0" collapsed="false">
      <c r="A1242" s="0" t="s">
        <v>78</v>
      </c>
      <c r="B1242" s="0" t="s">
        <v>1418</v>
      </c>
      <c r="C1242" s="0" t="s">
        <v>1433</v>
      </c>
      <c r="D1242" s="0" t="s">
        <v>42</v>
      </c>
      <c r="E1242" s="0" t="s">
        <v>30</v>
      </c>
      <c r="F1242" s="0" t="s">
        <v>1442</v>
      </c>
      <c r="G1242" s="0" t="s">
        <v>15</v>
      </c>
      <c r="H1242" s="0" t="n">
        <v>0.839999999999999</v>
      </c>
      <c r="I1242" s="0" t="n">
        <v>10.4</v>
      </c>
      <c r="J1242" s="0" t="n">
        <v>603</v>
      </c>
      <c r="K1242" s="0" t="n">
        <f aca="false">I1242*SUMIFS(syst_chauffage!$H$3:$H$27,syst_chauffage!$B$3:$B$27,D1242,syst_chauffage!$C$3:$C$27,E1242)</f>
        <v>9.38799925226478</v>
      </c>
      <c r="L1242" s="12" t="n">
        <f aca="false">H1242*SUMIFS(syst_chauffage!$K$3:$K$27,syst_chauffage!$B$3:$B$27,D1242,syst_chauffage!$C$3:$C$27,E1242)</f>
        <v>0.748892715522141</v>
      </c>
      <c r="N1242" s="0" t="str">
        <f aca="false">A1242</f>
        <v>Sport Loisir Culture</v>
      </c>
      <c r="O1242" s="0" t="str">
        <f aca="false">B1242</f>
        <v>Sport</v>
      </c>
      <c r="P1242" s="0" t="str">
        <f aca="false">C1242</f>
        <v>Grande salle multisport</v>
      </c>
      <c r="Q1242" s="0" t="str">
        <f aca="false">D1242</f>
        <v>Rooftop</v>
      </c>
      <c r="R1242" s="0" t="str">
        <f aca="false">E1242</f>
        <v>Electricité</v>
      </c>
      <c r="S1242" s="0" t="str">
        <f aca="false">F1242</f>
        <v>0729331104</v>
      </c>
      <c r="T1242" s="0" t="str">
        <f aca="false">G1242</f>
        <v>1</v>
      </c>
      <c r="U1242" s="0" t="n">
        <f aca="false">L1242</f>
        <v>0.748892715522141</v>
      </c>
      <c r="V1242" s="0" t="n">
        <f aca="false">K1242</f>
        <v>9.38799925226478</v>
      </c>
      <c r="W1242" s="0" t="n">
        <f aca="false">J1242</f>
        <v>603</v>
      </c>
    </row>
    <row r="1243" customFormat="false" ht="12.8" hidden="false" customHeight="false" outlineLevel="0" collapsed="false">
      <c r="A1243" s="0" t="s">
        <v>78</v>
      </c>
      <c r="B1243" s="0" t="s">
        <v>1418</v>
      </c>
      <c r="C1243" s="0" t="s">
        <v>1433</v>
      </c>
      <c r="D1243" s="0" t="s">
        <v>51</v>
      </c>
      <c r="E1243" s="0" t="s">
        <v>57</v>
      </c>
      <c r="F1243" s="0" t="s">
        <v>1443</v>
      </c>
      <c r="G1243" s="0" t="s">
        <v>15</v>
      </c>
      <c r="H1243" s="0" t="n">
        <v>2.12951600830458</v>
      </c>
      <c r="I1243" s="0" t="n">
        <v>24.6770127059554</v>
      </c>
      <c r="J1243" s="0" t="n">
        <v>0</v>
      </c>
      <c r="K1243" s="0" t="n">
        <f aca="false">I1243*SUMIFS(syst_chauffage!$H$3:$H$27,syst_chauffage!$B$3:$B$27,D1243,syst_chauffage!$C$3:$C$27,E1243)</f>
        <v>52.2869835099926</v>
      </c>
      <c r="L1243" s="12" t="n">
        <f aca="false">H1243*SUMIFS(syst_chauffage!$K$3:$K$27,syst_chauffage!$B$3:$B$27,D1243,syst_chauffage!$C$3:$C$27,E1243)</f>
        <v>2.12951600830458</v>
      </c>
      <c r="N1243" s="0" t="str">
        <f aca="false">A1243</f>
        <v>Sport Loisir Culture</v>
      </c>
      <c r="O1243" s="0" t="str">
        <f aca="false">B1243</f>
        <v>Sport</v>
      </c>
      <c r="P1243" s="0" t="str">
        <f aca="false">C1243</f>
        <v>Grande salle multisport</v>
      </c>
      <c r="Q1243" s="0" t="str">
        <f aca="false">D1243</f>
        <v>Autre système centralisé performant</v>
      </c>
      <c r="R1243" s="0" t="str">
        <f aca="false">E1243</f>
        <v>Autres</v>
      </c>
      <c r="S1243" s="0" t="str">
        <f aca="false">F1243</f>
        <v>0729332101</v>
      </c>
      <c r="T1243" s="0" t="str">
        <f aca="false">G1243</f>
        <v>1</v>
      </c>
      <c r="U1243" s="0" t="n">
        <f aca="false">L1243</f>
        <v>2.12951600830458</v>
      </c>
      <c r="V1243" s="0" t="n">
        <f aca="false">K1243</f>
        <v>52.2869835099926</v>
      </c>
      <c r="W1243" s="0" t="n">
        <f aca="false">J1243</f>
        <v>0</v>
      </c>
    </row>
    <row r="1244" customFormat="false" ht="12.8" hidden="false" customHeight="false" outlineLevel="0" collapsed="false">
      <c r="A1244" s="0" t="s">
        <v>78</v>
      </c>
      <c r="B1244" s="0" t="s">
        <v>1418</v>
      </c>
      <c r="C1244" s="0" t="s">
        <v>1433</v>
      </c>
      <c r="D1244" s="0" t="s">
        <v>51</v>
      </c>
      <c r="E1244" s="0" t="s">
        <v>57</v>
      </c>
      <c r="F1244" s="0" t="s">
        <v>1444</v>
      </c>
      <c r="G1244" s="0" t="s">
        <v>15</v>
      </c>
      <c r="H1244" s="0" t="n">
        <v>2.97446122458009</v>
      </c>
      <c r="I1244" s="0" t="n">
        <v>22.8526092990011</v>
      </c>
      <c r="J1244" s="0" t="n">
        <v>0</v>
      </c>
      <c r="K1244" s="0" t="n">
        <f aca="false">I1244*SUMIFS(syst_chauffage!$H$3:$H$27,syst_chauffage!$B$3:$B$27,D1244,syst_chauffage!$C$3:$C$27,E1244)</f>
        <v>48.4213393174938</v>
      </c>
      <c r="L1244" s="12" t="n">
        <f aca="false">H1244*SUMIFS(syst_chauffage!$K$3:$K$27,syst_chauffage!$B$3:$B$27,D1244,syst_chauffage!$C$3:$C$27,E1244)</f>
        <v>2.97446122458009</v>
      </c>
      <c r="N1244" s="0" t="str">
        <f aca="false">A1244</f>
        <v>Sport Loisir Culture</v>
      </c>
      <c r="O1244" s="0" t="str">
        <f aca="false">B1244</f>
        <v>Sport</v>
      </c>
      <c r="P1244" s="0" t="str">
        <f aca="false">C1244</f>
        <v>Grande salle multisport</v>
      </c>
      <c r="Q1244" s="0" t="str">
        <f aca="false">D1244</f>
        <v>Autre système centralisé performant</v>
      </c>
      <c r="R1244" s="0" t="str">
        <f aca="false">E1244</f>
        <v>Autres</v>
      </c>
      <c r="S1244" s="0" t="str">
        <f aca="false">F1244</f>
        <v>0729332106</v>
      </c>
      <c r="T1244" s="0" t="str">
        <f aca="false">G1244</f>
        <v>1</v>
      </c>
      <c r="U1244" s="0" t="n">
        <f aca="false">L1244</f>
        <v>2.97446122458009</v>
      </c>
      <c r="V1244" s="0" t="n">
        <f aca="false">K1244</f>
        <v>48.4213393174938</v>
      </c>
      <c r="W1244" s="0" t="n">
        <f aca="false">J1244</f>
        <v>0</v>
      </c>
    </row>
    <row r="1245" customFormat="false" ht="12.8" hidden="false" customHeight="false" outlineLevel="0" collapsed="false">
      <c r="A1245" s="0" t="s">
        <v>78</v>
      </c>
      <c r="B1245" s="0" t="s">
        <v>1418</v>
      </c>
      <c r="C1245" s="0" t="s">
        <v>1433</v>
      </c>
      <c r="D1245" s="0" t="s">
        <v>54</v>
      </c>
      <c r="E1245" s="0" t="s">
        <v>30</v>
      </c>
      <c r="F1245" s="0" t="s">
        <v>1445</v>
      </c>
      <c r="G1245" s="0" t="s">
        <v>15</v>
      </c>
      <c r="H1245" s="0" t="n">
        <v>1</v>
      </c>
      <c r="I1245" s="0" t="n">
        <v>12</v>
      </c>
      <c r="J1245" s="0" t="n">
        <v>0</v>
      </c>
      <c r="K1245" s="0" t="n">
        <f aca="false">I1245*SUMIFS(syst_chauffage!$H$3:$H$27,syst_chauffage!$B$3:$B$27,D1245,syst_chauffage!$C$3:$C$27,E1245)</f>
        <v>12</v>
      </c>
      <c r="L1245" s="12" t="n">
        <f aca="false">H1245*SUMIFS(syst_chauffage!$K$3:$K$27,syst_chauffage!$B$3:$B$27,D1245,syst_chauffage!$C$3:$C$27,E1245)</f>
        <v>1</v>
      </c>
      <c r="N1245" s="0" t="str">
        <f aca="false">A1245</f>
        <v>Sport Loisir Culture</v>
      </c>
      <c r="O1245" s="0" t="str">
        <f aca="false">B1245</f>
        <v>Sport</v>
      </c>
      <c r="P1245" s="0" t="str">
        <f aca="false">C1245</f>
        <v>Grande salle multisport</v>
      </c>
      <c r="Q1245" s="0" t="str">
        <f aca="false">D1245</f>
        <v>Cassette rayonnante performant</v>
      </c>
      <c r="R1245" s="0" t="str">
        <f aca="false">E1245</f>
        <v>Electricité</v>
      </c>
      <c r="S1245" s="0" t="str">
        <f aca="false">F1245</f>
        <v>0729332202</v>
      </c>
      <c r="T1245" s="0" t="str">
        <f aca="false">G1245</f>
        <v>1</v>
      </c>
      <c r="U1245" s="0" t="n">
        <f aca="false">L1245</f>
        <v>1</v>
      </c>
      <c r="V1245" s="0" t="n">
        <f aca="false">K1245</f>
        <v>12</v>
      </c>
      <c r="W1245" s="0" t="n">
        <f aca="false">J1245</f>
        <v>0</v>
      </c>
    </row>
    <row r="1246" customFormat="false" ht="12.8" hidden="false" customHeight="false" outlineLevel="0" collapsed="false">
      <c r="A1246" s="0" t="s">
        <v>78</v>
      </c>
      <c r="B1246" s="0" t="s">
        <v>1418</v>
      </c>
      <c r="C1246" s="0" t="s">
        <v>1433</v>
      </c>
      <c r="D1246" s="0" t="s">
        <v>27</v>
      </c>
      <c r="E1246" s="0" t="s">
        <v>23</v>
      </c>
      <c r="F1246" s="0" t="s">
        <v>1446</v>
      </c>
      <c r="G1246" s="0" t="s">
        <v>15</v>
      </c>
      <c r="H1246" s="0" t="n">
        <v>0.755633718659397</v>
      </c>
      <c r="I1246" s="0" t="n">
        <v>11.138525477452</v>
      </c>
      <c r="J1246" s="0" t="n">
        <v>608</v>
      </c>
      <c r="K1246" s="0" t="n">
        <f aca="false">I1246*SUMIFS(syst_chauffage!$H$3:$H$27,syst_chauffage!$B$3:$B$27,D1246,syst_chauffage!$C$3:$C$27,E1246)</f>
        <v>28.5636697366825</v>
      </c>
      <c r="L1246" s="12" t="n">
        <f aca="false">H1246*SUMIFS(syst_chauffage!$K$3:$K$27,syst_chauffage!$B$3:$B$27,D1246,syst_chauffage!$C$3:$C$27,E1246)</f>
        <v>0.755633718659397</v>
      </c>
      <c r="N1246" s="0" t="str">
        <f aca="false">A1246</f>
        <v>Sport Loisir Culture</v>
      </c>
      <c r="O1246" s="0" t="str">
        <f aca="false">B1246</f>
        <v>Sport</v>
      </c>
      <c r="P1246" s="0" t="str">
        <f aca="false">C1246</f>
        <v>Grande salle multisport</v>
      </c>
      <c r="Q1246" s="0" t="str">
        <f aca="false">D1246</f>
        <v>Chaudière condensation fioul</v>
      </c>
      <c r="R1246" s="0" t="str">
        <f aca="false">E1246</f>
        <v>Fioul</v>
      </c>
      <c r="S1246" s="0" t="str">
        <f aca="false">F1246</f>
        <v>0729332303</v>
      </c>
      <c r="T1246" s="0" t="str">
        <f aca="false">G1246</f>
        <v>1</v>
      </c>
      <c r="U1246" s="0" t="n">
        <f aca="false">L1246</f>
        <v>0.755633718659397</v>
      </c>
      <c r="V1246" s="0" t="n">
        <f aca="false">K1246</f>
        <v>28.5636697366825</v>
      </c>
      <c r="W1246" s="0" t="n">
        <f aca="false">J1246</f>
        <v>608</v>
      </c>
    </row>
    <row r="1247" customFormat="false" ht="12.8" hidden="false" customHeight="false" outlineLevel="0" collapsed="false">
      <c r="A1247" s="0" t="s">
        <v>78</v>
      </c>
      <c r="B1247" s="0" t="s">
        <v>1418</v>
      </c>
      <c r="C1247" s="0" t="s">
        <v>1433</v>
      </c>
      <c r="D1247" s="0" t="s">
        <v>18</v>
      </c>
      <c r="E1247" s="0" t="s">
        <v>14</v>
      </c>
      <c r="F1247" s="0" t="s">
        <v>1447</v>
      </c>
      <c r="G1247" s="0" t="s">
        <v>15</v>
      </c>
      <c r="H1247" s="0" t="n">
        <v>0.975085112468256</v>
      </c>
      <c r="I1247" s="0" t="n">
        <v>6.62893587100455</v>
      </c>
      <c r="J1247" s="0" t="n">
        <v>608</v>
      </c>
      <c r="K1247" s="0" t="n">
        <f aca="false">I1247*SUMIFS(syst_chauffage!$H$3:$H$27,syst_chauffage!$B$3:$B$27,D1247,syst_chauffage!$C$3:$C$27,E1247)</f>
        <v>18.0633790777253</v>
      </c>
      <c r="L1247" s="12" t="n">
        <f aca="false">H1247*SUMIFS(syst_chauffage!$K$3:$K$27,syst_chauffage!$B$3:$B$27,D1247,syst_chauffage!$C$3:$C$27,E1247)</f>
        <v>0.947243400303469</v>
      </c>
      <c r="N1247" s="0" t="str">
        <f aca="false">A1247</f>
        <v>Sport Loisir Culture</v>
      </c>
      <c r="O1247" s="0" t="str">
        <f aca="false">B1247</f>
        <v>Sport</v>
      </c>
      <c r="P1247" s="0" t="str">
        <f aca="false">C1247</f>
        <v>Grande salle multisport</v>
      </c>
      <c r="Q1247" s="0" t="str">
        <f aca="false">D1247</f>
        <v>Chaudière condensation gaz</v>
      </c>
      <c r="R1247" s="0" t="str">
        <f aca="false">E1247</f>
        <v>Gaz</v>
      </c>
      <c r="S1247" s="0" t="str">
        <f aca="false">F1247</f>
        <v>0729332404</v>
      </c>
      <c r="T1247" s="0" t="str">
        <f aca="false">G1247</f>
        <v>1</v>
      </c>
      <c r="U1247" s="0" t="n">
        <f aca="false">L1247</f>
        <v>0.947243400303469</v>
      </c>
      <c r="V1247" s="0" t="n">
        <f aca="false">K1247</f>
        <v>18.0633790777253</v>
      </c>
      <c r="W1247" s="0" t="n">
        <f aca="false">J1247</f>
        <v>608</v>
      </c>
    </row>
    <row r="1248" customFormat="false" ht="12.8" hidden="false" customHeight="false" outlineLevel="0" collapsed="false">
      <c r="A1248" s="0" t="s">
        <v>78</v>
      </c>
      <c r="B1248" s="0" t="s">
        <v>1418</v>
      </c>
      <c r="C1248" s="0" t="s">
        <v>1433</v>
      </c>
      <c r="D1248" s="0" t="s">
        <v>32</v>
      </c>
      <c r="E1248" s="0" t="s">
        <v>30</v>
      </c>
      <c r="F1248" s="0" t="s">
        <v>1448</v>
      </c>
      <c r="G1248" s="0" t="s">
        <v>15</v>
      </c>
      <c r="H1248" s="0" t="n">
        <v>1</v>
      </c>
      <c r="I1248" s="0" t="n">
        <v>12</v>
      </c>
      <c r="J1248" s="0" t="n">
        <v>0</v>
      </c>
      <c r="K1248" s="0" t="n">
        <f aca="false">I1248*SUMIFS(syst_chauffage!$H$3:$H$27,syst_chauffage!$B$3:$B$27,D1248,syst_chauffage!$C$3:$C$27,E1248)</f>
        <v>12</v>
      </c>
      <c r="L1248" s="12" t="n">
        <f aca="false">H1248*SUMIFS(syst_chauffage!$K$3:$K$27,syst_chauffage!$B$3:$B$27,D1248,syst_chauffage!$C$3:$C$27,E1248)</f>
        <v>1</v>
      </c>
      <c r="N1248" s="0" t="str">
        <f aca="false">A1248</f>
        <v>Sport Loisir Culture</v>
      </c>
      <c r="O1248" s="0" t="str">
        <f aca="false">B1248</f>
        <v>Sport</v>
      </c>
      <c r="P1248" s="0" t="str">
        <f aca="false">C1248</f>
        <v>Grande salle multisport</v>
      </c>
      <c r="Q1248" s="0" t="str">
        <f aca="false">D1248</f>
        <v>Electrique direct performant</v>
      </c>
      <c r="R1248" s="0" t="str">
        <f aca="false">E1248</f>
        <v>Electricité</v>
      </c>
      <c r="S1248" s="0" t="str">
        <f aca="false">F1248</f>
        <v>0729332602</v>
      </c>
      <c r="T1248" s="0" t="str">
        <f aca="false">G1248</f>
        <v>1</v>
      </c>
      <c r="U1248" s="0" t="n">
        <f aca="false">L1248</f>
        <v>1</v>
      </c>
      <c r="V1248" s="0" t="n">
        <f aca="false">K1248</f>
        <v>12</v>
      </c>
      <c r="W1248" s="0" t="n">
        <f aca="false">J1248</f>
        <v>0</v>
      </c>
    </row>
    <row r="1249" customFormat="false" ht="12.8" hidden="false" customHeight="false" outlineLevel="0" collapsed="false">
      <c r="A1249" s="0" t="s">
        <v>78</v>
      </c>
      <c r="B1249" s="0" t="s">
        <v>1418</v>
      </c>
      <c r="C1249" s="0" t="s">
        <v>1433</v>
      </c>
      <c r="D1249" s="0" t="s">
        <v>38</v>
      </c>
      <c r="E1249" s="0" t="s">
        <v>30</v>
      </c>
      <c r="F1249" s="0" t="s">
        <v>1449</v>
      </c>
      <c r="G1249" s="0" t="s">
        <v>15</v>
      </c>
      <c r="H1249" s="0" t="n">
        <v>3.40633674418604</v>
      </c>
      <c r="I1249" s="0" t="n">
        <v>15.6783021338966</v>
      </c>
      <c r="J1249" s="0" t="n">
        <v>648</v>
      </c>
      <c r="K1249" s="0" t="n">
        <f aca="false">I1249*SUMIFS(syst_chauffage!$H$3:$H$27,syst_chauffage!$B$3:$B$27,D1249,syst_chauffage!$C$3:$C$27,E1249)</f>
        <v>15.8475306226302</v>
      </c>
      <c r="L1249" s="12" t="n">
        <f aca="false">H1249*SUMIFS(syst_chauffage!$K$3:$K$27,syst_chauffage!$B$3:$B$27,D1249,syst_chauffage!$C$3:$C$27,E1249)</f>
        <v>3.04736226069167</v>
      </c>
      <c r="N1249" s="0" t="str">
        <f aca="false">A1249</f>
        <v>Sport Loisir Culture</v>
      </c>
      <c r="O1249" s="0" t="str">
        <f aca="false">B1249</f>
        <v>Sport</v>
      </c>
      <c r="P1249" s="0" t="str">
        <f aca="false">C1249</f>
        <v>Grande salle multisport</v>
      </c>
      <c r="Q1249" s="0" t="str">
        <f aca="false">D1249</f>
        <v>PAC performant</v>
      </c>
      <c r="R1249" s="0" t="str">
        <f aca="false">E1249</f>
        <v>Electricité</v>
      </c>
      <c r="S1249" s="0" t="str">
        <f aca="false">F1249</f>
        <v>0729332902</v>
      </c>
      <c r="T1249" s="0" t="str">
        <f aca="false">G1249</f>
        <v>1</v>
      </c>
      <c r="U1249" s="0" t="n">
        <f aca="false">L1249</f>
        <v>3.04736226069167</v>
      </c>
      <c r="V1249" s="0" t="n">
        <f aca="false">K1249</f>
        <v>15.8475306226302</v>
      </c>
      <c r="W1249" s="0" t="n">
        <f aca="false">J1249</f>
        <v>648</v>
      </c>
    </row>
    <row r="1250" customFormat="false" ht="12.8" hidden="false" customHeight="false" outlineLevel="0" collapsed="false">
      <c r="A1250" s="0" t="s">
        <v>78</v>
      </c>
      <c r="B1250" s="0" t="s">
        <v>1418</v>
      </c>
      <c r="C1250" s="0" t="s">
        <v>1433</v>
      </c>
      <c r="D1250" s="0" t="s">
        <v>46</v>
      </c>
      <c r="E1250" s="0" t="s">
        <v>30</v>
      </c>
      <c r="F1250" s="0" t="s">
        <v>1450</v>
      </c>
      <c r="G1250" s="0" t="s">
        <v>15</v>
      </c>
      <c r="H1250" s="0" t="n">
        <v>3.33681966777408</v>
      </c>
      <c r="I1250" s="0" t="n">
        <v>3.27438198591872</v>
      </c>
      <c r="J1250" s="0" t="n">
        <v>648</v>
      </c>
      <c r="K1250" s="0" t="n">
        <f aca="false">I1250*SUMIFS(syst_chauffage!$H$3:$H$27,syst_chauffage!$B$3:$B$27,D1250,syst_chauffage!$C$3:$C$27,E1250)</f>
        <v>5.68074980826377</v>
      </c>
      <c r="L1250" s="12" t="n">
        <f aca="false">H1250*SUMIFS(syst_chauffage!$K$3:$K$27,syst_chauffage!$B$3:$B$27,D1250,syst_chauffage!$C$3:$C$27,E1250)</f>
        <v>3.0081781274625</v>
      </c>
      <c r="N1250" s="0" t="str">
        <f aca="false">A1250</f>
        <v>Sport Loisir Culture</v>
      </c>
      <c r="O1250" s="0" t="str">
        <f aca="false">B1250</f>
        <v>Sport</v>
      </c>
      <c r="P1250" s="0" t="str">
        <f aca="false">C1250</f>
        <v>Grande salle multisport</v>
      </c>
      <c r="Q1250" s="0" t="str">
        <f aca="false">D1250</f>
        <v>Rooftop performant</v>
      </c>
      <c r="R1250" s="0" t="str">
        <f aca="false">E1250</f>
        <v>Electricité</v>
      </c>
      <c r="S1250" s="0" t="str">
        <f aca="false">F1250</f>
        <v>0729333002</v>
      </c>
      <c r="T1250" s="0" t="str">
        <f aca="false">G1250</f>
        <v>1</v>
      </c>
      <c r="U1250" s="0" t="n">
        <f aca="false">L1250</f>
        <v>3.0081781274625</v>
      </c>
      <c r="V1250" s="0" t="n">
        <f aca="false">K1250</f>
        <v>5.68074980826377</v>
      </c>
      <c r="W1250" s="0" t="n">
        <f aca="false">J1250</f>
        <v>648</v>
      </c>
    </row>
    <row r="1251" customFormat="false" ht="12.8" hidden="false" customHeight="false" outlineLevel="0" collapsed="false">
      <c r="A1251" s="0" t="s">
        <v>78</v>
      </c>
      <c r="B1251" s="0" t="s">
        <v>1418</v>
      </c>
      <c r="C1251" s="0" t="s">
        <v>1433</v>
      </c>
      <c r="D1251" s="0" t="s">
        <v>46</v>
      </c>
      <c r="E1251" s="0" t="s">
        <v>30</v>
      </c>
      <c r="F1251" s="0" t="s">
        <v>1451</v>
      </c>
      <c r="G1251" s="0" t="s">
        <v>15</v>
      </c>
      <c r="H1251" s="0" t="n">
        <v>1</v>
      </c>
      <c r="I1251" s="0" t="n">
        <v>12</v>
      </c>
      <c r="J1251" s="0" t="n">
        <v>648</v>
      </c>
      <c r="K1251" s="0" t="n">
        <f aca="false">I1251*SUMIFS(syst_chauffage!$H$3:$H$27,syst_chauffage!$B$3:$B$27,D1251,syst_chauffage!$C$3:$C$27,E1251)</f>
        <v>20.81888979121</v>
      </c>
      <c r="L1251" s="12" t="n">
        <f aca="false">H1251*SUMIFS(syst_chauffage!$K$3:$K$27,syst_chauffage!$B$3:$B$27,D1251,syst_chauffage!$C$3:$C$27,E1251)</f>
        <v>0.901510548057034</v>
      </c>
      <c r="N1251" s="0" t="str">
        <f aca="false">A1251</f>
        <v>Sport Loisir Culture</v>
      </c>
      <c r="O1251" s="0" t="str">
        <f aca="false">B1251</f>
        <v>Sport</v>
      </c>
      <c r="P1251" s="0" t="str">
        <f aca="false">C1251</f>
        <v>Grande salle multisport</v>
      </c>
      <c r="Q1251" s="0" t="str">
        <f aca="false">D1251</f>
        <v>Rooftop performant</v>
      </c>
      <c r="R1251" s="0" t="str">
        <f aca="false">E1251</f>
        <v>Electricité</v>
      </c>
      <c r="S1251" s="0" t="str">
        <f aca="false">F1251</f>
        <v>0729333104</v>
      </c>
      <c r="T1251" s="0" t="str">
        <f aca="false">G1251</f>
        <v>1</v>
      </c>
      <c r="U1251" s="0" t="n">
        <f aca="false">L1251</f>
        <v>0.901510548057034</v>
      </c>
      <c r="V1251" s="0" t="n">
        <f aca="false">K1251</f>
        <v>20.81888979121</v>
      </c>
      <c r="W1251" s="0" t="n">
        <f aca="false">J1251</f>
        <v>648</v>
      </c>
    </row>
    <row r="1252" customFormat="false" ht="12.8" hidden="false" customHeight="false" outlineLevel="0" collapsed="false">
      <c r="A1252" s="0" t="s">
        <v>78</v>
      </c>
      <c r="B1252" s="0" t="s">
        <v>1418</v>
      </c>
      <c r="C1252" s="0" t="s">
        <v>1452</v>
      </c>
      <c r="D1252" s="0" t="s">
        <v>19</v>
      </c>
      <c r="E1252" s="0" t="s">
        <v>57</v>
      </c>
      <c r="F1252" s="0" t="s">
        <v>1453</v>
      </c>
      <c r="G1252" s="0" t="s">
        <v>15</v>
      </c>
      <c r="H1252" s="0" t="n">
        <v>1.77351870780882</v>
      </c>
      <c r="I1252" s="0" t="n">
        <v>35.3863600670605</v>
      </c>
      <c r="J1252" s="0" t="n">
        <v>0</v>
      </c>
      <c r="K1252" s="0" t="n">
        <f aca="false">I1252*SUMIFS(syst_chauffage!$H$3:$H$27,syst_chauffage!$B$3:$B$27,D1252,syst_chauffage!$C$3:$C$27,E1252)</f>
        <v>49.2746809607294</v>
      </c>
      <c r="L1252" s="12" t="n">
        <f aca="false">H1252*SUMIFS(syst_chauffage!$K$3:$K$27,syst_chauffage!$B$3:$B$27,D1252,syst_chauffage!$C$3:$C$27,E1252)</f>
        <v>1.77351870780882</v>
      </c>
      <c r="N1252" s="0" t="str">
        <f aca="false">A1252</f>
        <v>Sport Loisir Culture</v>
      </c>
      <c r="O1252" s="0" t="str">
        <f aca="false">B1252</f>
        <v>Sport</v>
      </c>
      <c r="P1252" s="0" t="str">
        <f aca="false">C1252</f>
        <v>Patinoire</v>
      </c>
      <c r="Q1252" s="0" t="str">
        <f aca="false">D1252</f>
        <v>Autre système centralisé</v>
      </c>
      <c r="R1252" s="0" t="str">
        <f aca="false">E1252</f>
        <v>Autres</v>
      </c>
      <c r="S1252" s="0" t="str">
        <f aca="false">F1252</f>
        <v>0729610101</v>
      </c>
      <c r="T1252" s="0" t="str">
        <f aca="false">G1252</f>
        <v>1</v>
      </c>
      <c r="U1252" s="0" t="n">
        <f aca="false">L1252</f>
        <v>1.77351870780882</v>
      </c>
      <c r="V1252" s="0" t="n">
        <f aca="false">K1252</f>
        <v>49.2746809607294</v>
      </c>
      <c r="W1252" s="0" t="n">
        <f aca="false">J1252</f>
        <v>0</v>
      </c>
    </row>
    <row r="1253" customFormat="false" ht="12.8" hidden="false" customHeight="false" outlineLevel="0" collapsed="false">
      <c r="A1253" s="0" t="s">
        <v>78</v>
      </c>
      <c r="B1253" s="0" t="s">
        <v>1418</v>
      </c>
      <c r="C1253" s="0" t="s">
        <v>1452</v>
      </c>
      <c r="D1253" s="0" t="s">
        <v>19</v>
      </c>
      <c r="E1253" s="0" t="s">
        <v>57</v>
      </c>
      <c r="F1253" s="0" t="s">
        <v>1454</v>
      </c>
      <c r="G1253" s="0" t="s">
        <v>15</v>
      </c>
      <c r="H1253" s="0" t="n">
        <v>2.10828694591579</v>
      </c>
      <c r="I1253" s="0" t="n">
        <v>48.4952677218914</v>
      </c>
      <c r="J1253" s="0" t="n">
        <v>0</v>
      </c>
      <c r="K1253" s="0" t="n">
        <f aca="false">I1253*SUMIFS(syst_chauffage!$H$3:$H$27,syst_chauffage!$B$3:$B$27,D1253,syst_chauffage!$C$3:$C$27,E1253)</f>
        <v>67.5285290878423</v>
      </c>
      <c r="L1253" s="12" t="n">
        <f aca="false">H1253*SUMIFS(syst_chauffage!$K$3:$K$27,syst_chauffage!$B$3:$B$27,D1253,syst_chauffage!$C$3:$C$27,E1253)</f>
        <v>2.10828694591579</v>
      </c>
      <c r="N1253" s="0" t="str">
        <f aca="false">A1253</f>
        <v>Sport Loisir Culture</v>
      </c>
      <c r="O1253" s="0" t="str">
        <f aca="false">B1253</f>
        <v>Sport</v>
      </c>
      <c r="P1253" s="0" t="str">
        <f aca="false">C1253</f>
        <v>Patinoire</v>
      </c>
      <c r="Q1253" s="0" t="str">
        <f aca="false">D1253</f>
        <v>Autre système centralisé</v>
      </c>
      <c r="R1253" s="0" t="str">
        <f aca="false">E1253</f>
        <v>Autres</v>
      </c>
      <c r="S1253" s="0" t="str">
        <f aca="false">F1253</f>
        <v>0729610106</v>
      </c>
      <c r="T1253" s="0" t="str">
        <f aca="false">G1253</f>
        <v>1</v>
      </c>
      <c r="U1253" s="0" t="n">
        <f aca="false">L1253</f>
        <v>2.10828694591579</v>
      </c>
      <c r="V1253" s="0" t="n">
        <f aca="false">K1253</f>
        <v>67.5285290878423</v>
      </c>
      <c r="W1253" s="0" t="n">
        <f aca="false">J1253</f>
        <v>0</v>
      </c>
    </row>
    <row r="1254" customFormat="false" ht="12.8" hidden="false" customHeight="false" outlineLevel="0" collapsed="false">
      <c r="A1254" s="0" t="s">
        <v>78</v>
      </c>
      <c r="B1254" s="0" t="s">
        <v>1418</v>
      </c>
      <c r="C1254" s="0" t="s">
        <v>1452</v>
      </c>
      <c r="D1254" s="0" t="s">
        <v>24</v>
      </c>
      <c r="E1254" s="0" t="s">
        <v>30</v>
      </c>
      <c r="F1254" s="0" t="s">
        <v>1455</v>
      </c>
      <c r="G1254" s="0" t="s">
        <v>15</v>
      </c>
      <c r="H1254" s="0" t="n">
        <v>0.84</v>
      </c>
      <c r="I1254" s="0" t="n">
        <v>10.4</v>
      </c>
      <c r="J1254" s="0" t="n">
        <v>0</v>
      </c>
      <c r="K1254" s="0" t="n">
        <f aca="false">I1254*SUMIFS(syst_chauffage!$H$3:$H$27,syst_chauffage!$B$3:$B$27,D1254,syst_chauffage!$C$3:$C$27,E1254)</f>
        <v>3</v>
      </c>
      <c r="L1254" s="12" t="n">
        <f aca="false">H1254*SUMIFS(syst_chauffage!$K$3:$K$27,syst_chauffage!$B$3:$B$27,D1254,syst_chauffage!$C$3:$C$27,E1254)</f>
        <v>0.84</v>
      </c>
      <c r="N1254" s="0" t="str">
        <f aca="false">A1254</f>
        <v>Sport Loisir Culture</v>
      </c>
      <c r="O1254" s="0" t="str">
        <f aca="false">B1254</f>
        <v>Sport</v>
      </c>
      <c r="P1254" s="0" t="str">
        <f aca="false">C1254</f>
        <v>Patinoire</v>
      </c>
      <c r="Q1254" s="0" t="str">
        <f aca="false">D1254</f>
        <v>Cassette rayonnante</v>
      </c>
      <c r="R1254" s="0" t="str">
        <f aca="false">E1254</f>
        <v>Electricité</v>
      </c>
      <c r="S1254" s="0" t="str">
        <f aca="false">F1254</f>
        <v>0729610202</v>
      </c>
      <c r="T1254" s="0" t="str">
        <f aca="false">G1254</f>
        <v>1</v>
      </c>
      <c r="U1254" s="0" t="n">
        <f aca="false">L1254</f>
        <v>0.84</v>
      </c>
      <c r="V1254" s="0" t="n">
        <f aca="false">K1254</f>
        <v>3</v>
      </c>
      <c r="W1254" s="0" t="n">
        <f aca="false">J1254</f>
        <v>0</v>
      </c>
    </row>
    <row r="1255" customFormat="false" ht="12.8" hidden="false" customHeight="false" outlineLevel="0" collapsed="false">
      <c r="A1255" s="0" t="s">
        <v>78</v>
      </c>
      <c r="B1255" s="0" t="s">
        <v>1418</v>
      </c>
      <c r="C1255" s="0" t="s">
        <v>1452</v>
      </c>
      <c r="D1255" s="0" t="s">
        <v>24</v>
      </c>
      <c r="E1255" s="0" t="s">
        <v>30</v>
      </c>
      <c r="F1255" s="0" t="s">
        <v>1456</v>
      </c>
      <c r="G1255" s="0" t="s">
        <v>15</v>
      </c>
      <c r="H1255" s="0" t="n">
        <v>0.70948886649987</v>
      </c>
      <c r="I1255" s="0" t="n">
        <v>13.0124778406362</v>
      </c>
      <c r="J1255" s="0" t="n">
        <v>0</v>
      </c>
      <c r="K1255" s="0" t="n">
        <f aca="false">I1255*SUMIFS(syst_chauffage!$H$3:$H$27,syst_chauffage!$B$3:$B$27,D1255,syst_chauffage!$C$3:$C$27,E1255)</f>
        <v>3.7535993771066</v>
      </c>
      <c r="L1255" s="12" t="n">
        <f aca="false">H1255*SUMIFS(syst_chauffage!$K$3:$K$27,syst_chauffage!$B$3:$B$27,D1255,syst_chauffage!$C$3:$C$27,E1255)</f>
        <v>0.70948886649987</v>
      </c>
      <c r="N1255" s="0" t="str">
        <f aca="false">A1255</f>
        <v>Sport Loisir Culture</v>
      </c>
      <c r="O1255" s="0" t="str">
        <f aca="false">B1255</f>
        <v>Sport</v>
      </c>
      <c r="P1255" s="0" t="str">
        <f aca="false">C1255</f>
        <v>Patinoire</v>
      </c>
      <c r="Q1255" s="0" t="str">
        <f aca="false">D1255</f>
        <v>Cassette rayonnante</v>
      </c>
      <c r="R1255" s="0" t="str">
        <f aca="false">E1255</f>
        <v>Electricité</v>
      </c>
      <c r="S1255" s="0" t="str">
        <f aca="false">F1255</f>
        <v>0729610303</v>
      </c>
      <c r="T1255" s="0" t="str">
        <f aca="false">G1255</f>
        <v>1</v>
      </c>
      <c r="U1255" s="0" t="n">
        <f aca="false">L1255</f>
        <v>0.70948886649987</v>
      </c>
      <c r="V1255" s="0" t="n">
        <f aca="false">K1255</f>
        <v>3.7535993771066</v>
      </c>
      <c r="W1255" s="0" t="n">
        <f aca="false">J1255</f>
        <v>0</v>
      </c>
    </row>
    <row r="1256" customFormat="false" ht="12.8" hidden="false" customHeight="false" outlineLevel="0" collapsed="false">
      <c r="A1256" s="0" t="s">
        <v>78</v>
      </c>
      <c r="B1256" s="0" t="s">
        <v>1418</v>
      </c>
      <c r="C1256" s="0" t="s">
        <v>1452</v>
      </c>
      <c r="D1256" s="0" t="s">
        <v>13</v>
      </c>
      <c r="E1256" s="0" t="s">
        <v>14</v>
      </c>
      <c r="F1256" s="0" t="s">
        <v>1457</v>
      </c>
      <c r="G1256" s="0" t="s">
        <v>15</v>
      </c>
      <c r="H1256" s="0" t="n">
        <v>0.71034941077014</v>
      </c>
      <c r="I1256" s="0" t="n">
        <v>8.95817033689438</v>
      </c>
      <c r="J1256" s="0" t="n">
        <v>264</v>
      </c>
      <c r="K1256" s="0" t="n">
        <f aca="false">I1256*SUMIFS(syst_chauffage!$H$3:$H$27,syst_chauffage!$B$3:$B$27,D1256,syst_chauffage!$C$3:$C$27,E1256)</f>
        <v>18.0918467901551</v>
      </c>
      <c r="L1256" s="12" t="n">
        <f aca="false">H1256*SUMIFS(syst_chauffage!$K$3:$K$27,syst_chauffage!$B$3:$B$27,D1256,syst_chauffage!$C$3:$C$27,E1256)</f>
        <v>0.71034941077014</v>
      </c>
      <c r="N1256" s="0" t="str">
        <f aca="false">A1256</f>
        <v>Sport Loisir Culture</v>
      </c>
      <c r="O1256" s="0" t="str">
        <f aca="false">B1256</f>
        <v>Sport</v>
      </c>
      <c r="P1256" s="0" t="str">
        <f aca="false">C1256</f>
        <v>Patinoire</v>
      </c>
      <c r="Q1256" s="0" t="str">
        <f aca="false">D1256</f>
        <v>Chaudière gaz</v>
      </c>
      <c r="R1256" s="0" t="str">
        <f aca="false">E1256</f>
        <v>Gaz</v>
      </c>
      <c r="S1256" s="0" t="str">
        <f aca="false">F1256</f>
        <v>0729610404</v>
      </c>
      <c r="T1256" s="0" t="str">
        <f aca="false">G1256</f>
        <v>1</v>
      </c>
      <c r="U1256" s="0" t="n">
        <f aca="false">L1256</f>
        <v>0.71034941077014</v>
      </c>
      <c r="V1256" s="0" t="n">
        <f aca="false">K1256</f>
        <v>18.0918467901551</v>
      </c>
      <c r="W1256" s="0" t="n">
        <f aca="false">J1256</f>
        <v>264</v>
      </c>
    </row>
    <row r="1257" customFormat="false" ht="12.8" hidden="false" customHeight="false" outlineLevel="0" collapsed="false">
      <c r="A1257" s="0" t="s">
        <v>78</v>
      </c>
      <c r="B1257" s="0" t="s">
        <v>1418</v>
      </c>
      <c r="C1257" s="0" t="s">
        <v>1452</v>
      </c>
      <c r="D1257" s="0" t="s">
        <v>29</v>
      </c>
      <c r="E1257" s="0" t="s">
        <v>30</v>
      </c>
      <c r="F1257" s="0" t="s">
        <v>1458</v>
      </c>
      <c r="G1257" s="0" t="s">
        <v>15</v>
      </c>
      <c r="H1257" s="0" t="n">
        <v>0.92</v>
      </c>
      <c r="I1257" s="0" t="n">
        <v>10.4</v>
      </c>
      <c r="J1257" s="0" t="n">
        <v>0</v>
      </c>
      <c r="K1257" s="0" t="n">
        <f aca="false">I1257*SUMIFS(syst_chauffage!$H$3:$H$27,syst_chauffage!$B$3:$B$27,D1257,syst_chauffage!$C$3:$C$27,E1257)</f>
        <v>3</v>
      </c>
      <c r="L1257" s="12" t="n">
        <f aca="false">H1257*SUMIFS(syst_chauffage!$K$3:$K$27,syst_chauffage!$B$3:$B$27,D1257,syst_chauffage!$C$3:$C$27,E1257)</f>
        <v>0.92</v>
      </c>
      <c r="N1257" s="0" t="str">
        <f aca="false">A1257</f>
        <v>Sport Loisir Culture</v>
      </c>
      <c r="O1257" s="0" t="str">
        <f aca="false">B1257</f>
        <v>Sport</v>
      </c>
      <c r="P1257" s="0" t="str">
        <f aca="false">C1257</f>
        <v>Patinoire</v>
      </c>
      <c r="Q1257" s="0" t="str">
        <f aca="false">D1257</f>
        <v>Electrique direct</v>
      </c>
      <c r="R1257" s="0" t="str">
        <f aca="false">E1257</f>
        <v>Electricité</v>
      </c>
      <c r="S1257" s="0" t="str">
        <f aca="false">F1257</f>
        <v>0729610602</v>
      </c>
      <c r="T1257" s="0" t="str">
        <f aca="false">G1257</f>
        <v>1</v>
      </c>
      <c r="U1257" s="0" t="n">
        <f aca="false">L1257</f>
        <v>0.92</v>
      </c>
      <c r="V1257" s="0" t="n">
        <f aca="false">K1257</f>
        <v>3</v>
      </c>
      <c r="W1257" s="0" t="n">
        <f aca="false">J1257</f>
        <v>0</v>
      </c>
    </row>
    <row r="1258" customFormat="false" ht="12.8" hidden="false" customHeight="false" outlineLevel="0" collapsed="false">
      <c r="A1258" s="0" t="s">
        <v>78</v>
      </c>
      <c r="B1258" s="0" t="s">
        <v>1418</v>
      </c>
      <c r="C1258" s="0" t="s">
        <v>1452</v>
      </c>
      <c r="D1258" s="0" t="s">
        <v>36</v>
      </c>
      <c r="E1258" s="0" t="s">
        <v>30</v>
      </c>
      <c r="F1258" s="0" t="s">
        <v>1459</v>
      </c>
      <c r="G1258" s="0" t="s">
        <v>15</v>
      </c>
      <c r="H1258" s="0" t="n">
        <v>2.9521585116279</v>
      </c>
      <c r="I1258" s="0" t="n">
        <v>24.2545799733049</v>
      </c>
      <c r="J1258" s="0" t="n">
        <v>603</v>
      </c>
      <c r="K1258" s="0" t="n">
        <f aca="false">I1258*SUMIFS(syst_chauffage!$H$3:$H$27,syst_chauffage!$B$3:$B$27,D1258,syst_chauffage!$C$3:$C$27,E1258)</f>
        <v>15.0052924224891</v>
      </c>
      <c r="L1258" s="12" t="n">
        <f aca="false">H1258*SUMIFS(syst_chauffage!$K$3:$K$27,syst_chauffage!$B$3:$B$27,D1258,syst_chauffage!$C$3:$C$27,E1258)</f>
        <v>2.48037561722716</v>
      </c>
      <c r="N1258" s="0" t="str">
        <f aca="false">A1258</f>
        <v>Sport Loisir Culture</v>
      </c>
      <c r="O1258" s="0" t="str">
        <f aca="false">B1258</f>
        <v>Sport</v>
      </c>
      <c r="P1258" s="0" t="str">
        <f aca="false">C1258</f>
        <v>Patinoire</v>
      </c>
      <c r="Q1258" s="0" t="str">
        <f aca="false">D1258</f>
        <v>PAC</v>
      </c>
      <c r="R1258" s="0" t="str">
        <f aca="false">E1258</f>
        <v>Electricité</v>
      </c>
      <c r="S1258" s="0" t="str">
        <f aca="false">F1258</f>
        <v>0729610902</v>
      </c>
      <c r="T1258" s="0" t="str">
        <f aca="false">G1258</f>
        <v>1</v>
      </c>
      <c r="U1258" s="0" t="n">
        <f aca="false">L1258</f>
        <v>2.48037561722716</v>
      </c>
      <c r="V1258" s="0" t="n">
        <f aca="false">K1258</f>
        <v>15.0052924224891</v>
      </c>
      <c r="W1258" s="0" t="n">
        <f aca="false">J1258</f>
        <v>603</v>
      </c>
    </row>
    <row r="1259" customFormat="false" ht="12.8" hidden="false" customHeight="false" outlineLevel="0" collapsed="false">
      <c r="A1259" s="0" t="s">
        <v>78</v>
      </c>
      <c r="B1259" s="0" t="s">
        <v>1418</v>
      </c>
      <c r="C1259" s="0" t="s">
        <v>1452</v>
      </c>
      <c r="D1259" s="0" t="s">
        <v>42</v>
      </c>
      <c r="E1259" s="0" t="s">
        <v>30</v>
      </c>
      <c r="F1259" s="0" t="s">
        <v>1460</v>
      </c>
      <c r="G1259" s="0" t="s">
        <v>15</v>
      </c>
      <c r="H1259" s="0" t="n">
        <v>2.81101778073089</v>
      </c>
      <c r="I1259" s="0" t="n">
        <v>7.1138822984337</v>
      </c>
      <c r="J1259" s="0" t="n">
        <v>603</v>
      </c>
      <c r="K1259" s="0" t="n">
        <f aca="false">I1259*SUMIFS(syst_chauffage!$H$3:$H$27,syst_chauffage!$B$3:$B$27,D1259,syst_chauffage!$C$3:$C$27,E1259)</f>
        <v>6.42164631715339</v>
      </c>
      <c r="L1259" s="12" t="n">
        <f aca="false">H1259*SUMIFS(syst_chauffage!$K$3:$K$27,syst_chauffage!$B$3:$B$27,D1259,syst_chauffage!$C$3:$C$27,E1259)</f>
        <v>2.50613183237212</v>
      </c>
      <c r="N1259" s="0" t="str">
        <f aca="false">A1259</f>
        <v>Sport Loisir Culture</v>
      </c>
      <c r="O1259" s="0" t="str">
        <f aca="false">B1259</f>
        <v>Sport</v>
      </c>
      <c r="P1259" s="0" t="str">
        <f aca="false">C1259</f>
        <v>Patinoire</v>
      </c>
      <c r="Q1259" s="0" t="str">
        <f aca="false">D1259</f>
        <v>Rooftop</v>
      </c>
      <c r="R1259" s="0" t="str">
        <f aca="false">E1259</f>
        <v>Electricité</v>
      </c>
      <c r="S1259" s="0" t="str">
        <f aca="false">F1259</f>
        <v>0729611002</v>
      </c>
      <c r="T1259" s="0" t="str">
        <f aca="false">G1259</f>
        <v>1</v>
      </c>
      <c r="U1259" s="0" t="n">
        <f aca="false">L1259</f>
        <v>2.50613183237212</v>
      </c>
      <c r="V1259" s="0" t="n">
        <f aca="false">K1259</f>
        <v>6.42164631715339</v>
      </c>
      <c r="W1259" s="0" t="n">
        <f aca="false">J1259</f>
        <v>603</v>
      </c>
    </row>
    <row r="1260" customFormat="false" ht="12.8" hidden="false" customHeight="false" outlineLevel="0" collapsed="false">
      <c r="A1260" s="0" t="s">
        <v>78</v>
      </c>
      <c r="B1260" s="0" t="s">
        <v>1418</v>
      </c>
      <c r="C1260" s="0" t="s">
        <v>1452</v>
      </c>
      <c r="D1260" s="0" t="s">
        <v>51</v>
      </c>
      <c r="E1260" s="0" t="s">
        <v>57</v>
      </c>
      <c r="F1260" s="0" t="s">
        <v>1461</v>
      </c>
      <c r="G1260" s="0" t="s">
        <v>15</v>
      </c>
      <c r="H1260" s="0" t="n">
        <v>2.14977513845574</v>
      </c>
      <c r="I1260" s="0" t="n">
        <v>42.126619127453</v>
      </c>
      <c r="J1260" s="0" t="n">
        <v>0</v>
      </c>
      <c r="K1260" s="0" t="n">
        <f aca="false">I1260*SUMIFS(syst_chauffage!$H$3:$H$27,syst_chauffage!$B$3:$B$27,D1260,syst_chauffage!$C$3:$C$27,E1260)</f>
        <v>89.2601493501396</v>
      </c>
      <c r="L1260" s="12" t="n">
        <f aca="false">H1260*SUMIFS(syst_chauffage!$K$3:$K$27,syst_chauffage!$B$3:$B$27,D1260,syst_chauffage!$C$3:$C$27,E1260)</f>
        <v>2.14977513845574</v>
      </c>
      <c r="N1260" s="0" t="str">
        <f aca="false">A1260</f>
        <v>Sport Loisir Culture</v>
      </c>
      <c r="O1260" s="0" t="str">
        <f aca="false">B1260</f>
        <v>Sport</v>
      </c>
      <c r="P1260" s="0" t="str">
        <f aca="false">C1260</f>
        <v>Patinoire</v>
      </c>
      <c r="Q1260" s="0" t="str">
        <f aca="false">D1260</f>
        <v>Autre système centralisé performant</v>
      </c>
      <c r="R1260" s="0" t="str">
        <f aca="false">E1260</f>
        <v>Autres</v>
      </c>
      <c r="S1260" s="0" t="str">
        <f aca="false">F1260</f>
        <v>0729612101</v>
      </c>
      <c r="T1260" s="0" t="str">
        <f aca="false">G1260</f>
        <v>1</v>
      </c>
      <c r="U1260" s="0" t="n">
        <f aca="false">L1260</f>
        <v>2.14977513845574</v>
      </c>
      <c r="V1260" s="0" t="n">
        <f aca="false">K1260</f>
        <v>89.2601493501396</v>
      </c>
      <c r="W1260" s="0" t="n">
        <f aca="false">J1260</f>
        <v>0</v>
      </c>
    </row>
    <row r="1261" customFormat="false" ht="12.8" hidden="false" customHeight="false" outlineLevel="0" collapsed="false">
      <c r="A1261" s="0" t="s">
        <v>78</v>
      </c>
      <c r="B1261" s="0" t="s">
        <v>1418</v>
      </c>
      <c r="C1261" s="0" t="s">
        <v>1452</v>
      </c>
      <c r="D1261" s="0" t="s">
        <v>51</v>
      </c>
      <c r="E1261" s="0" t="s">
        <v>57</v>
      </c>
      <c r="F1261" s="0" t="s">
        <v>1462</v>
      </c>
      <c r="G1261" s="0" t="s">
        <v>15</v>
      </c>
      <c r="H1261" s="0" t="n">
        <v>2.55969883566744</v>
      </c>
      <c r="I1261" s="0" t="n">
        <v>57.7324615736803</v>
      </c>
      <c r="J1261" s="0" t="n">
        <v>0</v>
      </c>
      <c r="K1261" s="0" t="n">
        <f aca="false">I1261*SUMIFS(syst_chauffage!$H$3:$H$27,syst_chauffage!$B$3:$B$27,D1261,syst_chauffage!$C$3:$C$27,E1261)</f>
        <v>122.32664878297</v>
      </c>
      <c r="L1261" s="12" t="n">
        <f aca="false">H1261*SUMIFS(syst_chauffage!$K$3:$K$27,syst_chauffage!$B$3:$B$27,D1261,syst_chauffage!$C$3:$C$27,E1261)</f>
        <v>2.55969883566744</v>
      </c>
      <c r="N1261" s="0" t="str">
        <f aca="false">A1261</f>
        <v>Sport Loisir Culture</v>
      </c>
      <c r="O1261" s="0" t="str">
        <f aca="false">B1261</f>
        <v>Sport</v>
      </c>
      <c r="P1261" s="0" t="str">
        <f aca="false">C1261</f>
        <v>Patinoire</v>
      </c>
      <c r="Q1261" s="0" t="str">
        <f aca="false">D1261</f>
        <v>Autre système centralisé performant</v>
      </c>
      <c r="R1261" s="0" t="str">
        <f aca="false">E1261</f>
        <v>Autres</v>
      </c>
      <c r="S1261" s="0" t="str">
        <f aca="false">F1261</f>
        <v>0729612106</v>
      </c>
      <c r="T1261" s="0" t="str">
        <f aca="false">G1261</f>
        <v>1</v>
      </c>
      <c r="U1261" s="0" t="n">
        <f aca="false">L1261</f>
        <v>2.55969883566744</v>
      </c>
      <c r="V1261" s="0" t="n">
        <f aca="false">K1261</f>
        <v>122.32664878297</v>
      </c>
      <c r="W1261" s="0" t="n">
        <f aca="false">J1261</f>
        <v>0</v>
      </c>
    </row>
    <row r="1262" customFormat="false" ht="12.8" hidden="false" customHeight="false" outlineLevel="0" collapsed="false">
      <c r="A1262" s="0" t="s">
        <v>78</v>
      </c>
      <c r="B1262" s="0" t="s">
        <v>1418</v>
      </c>
      <c r="C1262" s="0" t="s">
        <v>1452</v>
      </c>
      <c r="D1262" s="0" t="s">
        <v>54</v>
      </c>
      <c r="E1262" s="0" t="s">
        <v>30</v>
      </c>
      <c r="F1262" s="0" t="s">
        <v>1463</v>
      </c>
      <c r="G1262" s="0" t="s">
        <v>15</v>
      </c>
      <c r="H1262" s="0" t="n">
        <v>1</v>
      </c>
      <c r="I1262" s="0" t="n">
        <v>12</v>
      </c>
      <c r="J1262" s="0" t="n">
        <v>0</v>
      </c>
      <c r="K1262" s="0" t="n">
        <f aca="false">I1262*SUMIFS(syst_chauffage!$H$3:$H$27,syst_chauffage!$B$3:$B$27,D1262,syst_chauffage!$C$3:$C$27,E1262)</f>
        <v>12</v>
      </c>
      <c r="L1262" s="12" t="n">
        <f aca="false">H1262*SUMIFS(syst_chauffage!$K$3:$K$27,syst_chauffage!$B$3:$B$27,D1262,syst_chauffage!$C$3:$C$27,E1262)</f>
        <v>1</v>
      </c>
      <c r="N1262" s="0" t="str">
        <f aca="false">A1262</f>
        <v>Sport Loisir Culture</v>
      </c>
      <c r="O1262" s="0" t="str">
        <f aca="false">B1262</f>
        <v>Sport</v>
      </c>
      <c r="P1262" s="0" t="str">
        <f aca="false">C1262</f>
        <v>Patinoire</v>
      </c>
      <c r="Q1262" s="0" t="str">
        <f aca="false">D1262</f>
        <v>Cassette rayonnante performant</v>
      </c>
      <c r="R1262" s="0" t="str">
        <f aca="false">E1262</f>
        <v>Electricité</v>
      </c>
      <c r="S1262" s="0" t="str">
        <f aca="false">F1262</f>
        <v>0729612202</v>
      </c>
      <c r="T1262" s="0" t="str">
        <f aca="false">G1262</f>
        <v>1</v>
      </c>
      <c r="U1262" s="0" t="n">
        <f aca="false">L1262</f>
        <v>1</v>
      </c>
      <c r="V1262" s="0" t="n">
        <f aca="false">K1262</f>
        <v>12</v>
      </c>
      <c r="W1262" s="0" t="n">
        <f aca="false">J1262</f>
        <v>0</v>
      </c>
    </row>
    <row r="1263" customFormat="false" ht="12.8" hidden="false" customHeight="false" outlineLevel="0" collapsed="false">
      <c r="A1263" s="0" t="s">
        <v>78</v>
      </c>
      <c r="B1263" s="0" t="s">
        <v>1418</v>
      </c>
      <c r="C1263" s="0" t="s">
        <v>1452</v>
      </c>
      <c r="D1263" s="0" t="s">
        <v>54</v>
      </c>
      <c r="E1263" s="0" t="s">
        <v>30</v>
      </c>
      <c r="F1263" s="0" t="s">
        <v>1464</v>
      </c>
      <c r="G1263" s="0" t="s">
        <v>15</v>
      </c>
      <c r="H1263" s="0" t="n">
        <v>0.755852757534958</v>
      </c>
      <c r="I1263" s="0" t="n">
        <v>15.4910450483764</v>
      </c>
      <c r="J1263" s="0" t="n">
        <v>0</v>
      </c>
      <c r="K1263" s="0" t="n">
        <f aca="false">I1263*SUMIFS(syst_chauffage!$H$3:$H$27,syst_chauffage!$B$3:$B$27,D1263,syst_chauffage!$C$3:$C$27,E1263)</f>
        <v>15.4910450483764</v>
      </c>
      <c r="L1263" s="12" t="n">
        <f aca="false">H1263*SUMIFS(syst_chauffage!$K$3:$K$27,syst_chauffage!$B$3:$B$27,D1263,syst_chauffage!$C$3:$C$27,E1263)</f>
        <v>0.755852757534958</v>
      </c>
      <c r="N1263" s="0" t="str">
        <f aca="false">A1263</f>
        <v>Sport Loisir Culture</v>
      </c>
      <c r="O1263" s="0" t="str">
        <f aca="false">B1263</f>
        <v>Sport</v>
      </c>
      <c r="P1263" s="0" t="str">
        <f aca="false">C1263</f>
        <v>Patinoire</v>
      </c>
      <c r="Q1263" s="0" t="str">
        <f aca="false">D1263</f>
        <v>Cassette rayonnante performant</v>
      </c>
      <c r="R1263" s="0" t="str">
        <f aca="false">E1263</f>
        <v>Electricité</v>
      </c>
      <c r="S1263" s="0" t="str">
        <f aca="false">F1263</f>
        <v>0729612303</v>
      </c>
      <c r="T1263" s="0" t="str">
        <f aca="false">G1263</f>
        <v>1</v>
      </c>
      <c r="U1263" s="0" t="n">
        <f aca="false">L1263</f>
        <v>0.755852757534958</v>
      </c>
      <c r="V1263" s="0" t="n">
        <f aca="false">K1263</f>
        <v>15.4910450483764</v>
      </c>
      <c r="W1263" s="0" t="n">
        <f aca="false">J1263</f>
        <v>0</v>
      </c>
    </row>
    <row r="1264" customFormat="false" ht="12.8" hidden="false" customHeight="false" outlineLevel="0" collapsed="false">
      <c r="A1264" s="0" t="s">
        <v>78</v>
      </c>
      <c r="B1264" s="0" t="s">
        <v>1418</v>
      </c>
      <c r="C1264" s="0" t="s">
        <v>1452</v>
      </c>
      <c r="D1264" s="0" t="s">
        <v>18</v>
      </c>
      <c r="E1264" s="0" t="s">
        <v>14</v>
      </c>
      <c r="F1264" s="0" t="s">
        <v>1465</v>
      </c>
      <c r="G1264" s="0" t="s">
        <v>15</v>
      </c>
      <c r="H1264" s="0" t="n">
        <v>0.974680009068992</v>
      </c>
      <c r="I1264" s="0" t="n">
        <v>10.6644884963028</v>
      </c>
      <c r="J1264" s="0" t="n">
        <v>608</v>
      </c>
      <c r="K1264" s="0" t="n">
        <f aca="false">I1264*SUMIFS(syst_chauffage!$H$3:$H$27,syst_chauffage!$B$3:$B$27,D1264,syst_chauffage!$C$3:$C$27,E1264)</f>
        <v>29.0599731431051</v>
      </c>
      <c r="L1264" s="12" t="n">
        <f aca="false">H1264*SUMIFS(syst_chauffage!$K$3:$K$27,syst_chauffage!$B$3:$B$27,D1264,syst_chauffage!$C$3:$C$27,E1264)</f>
        <v>0.946849863865996</v>
      </c>
      <c r="N1264" s="0" t="str">
        <f aca="false">A1264</f>
        <v>Sport Loisir Culture</v>
      </c>
      <c r="O1264" s="0" t="str">
        <f aca="false">B1264</f>
        <v>Sport</v>
      </c>
      <c r="P1264" s="0" t="str">
        <f aca="false">C1264</f>
        <v>Patinoire</v>
      </c>
      <c r="Q1264" s="0" t="str">
        <f aca="false">D1264</f>
        <v>Chaudière condensation gaz</v>
      </c>
      <c r="R1264" s="0" t="str">
        <f aca="false">E1264</f>
        <v>Gaz</v>
      </c>
      <c r="S1264" s="0" t="str">
        <f aca="false">F1264</f>
        <v>0729612404</v>
      </c>
      <c r="T1264" s="0" t="str">
        <f aca="false">G1264</f>
        <v>1</v>
      </c>
      <c r="U1264" s="0" t="n">
        <f aca="false">L1264</f>
        <v>0.946849863865996</v>
      </c>
      <c r="V1264" s="0" t="n">
        <f aca="false">K1264</f>
        <v>29.0599731431051</v>
      </c>
      <c r="W1264" s="0" t="n">
        <f aca="false">J1264</f>
        <v>608</v>
      </c>
    </row>
    <row r="1265" customFormat="false" ht="12.8" hidden="false" customHeight="false" outlineLevel="0" collapsed="false">
      <c r="A1265" s="0" t="s">
        <v>78</v>
      </c>
      <c r="B1265" s="0" t="s">
        <v>1418</v>
      </c>
      <c r="C1265" s="0" t="s">
        <v>1452</v>
      </c>
      <c r="D1265" s="0" t="s">
        <v>32</v>
      </c>
      <c r="E1265" s="0" t="s">
        <v>30</v>
      </c>
      <c r="F1265" s="0" t="s">
        <v>1466</v>
      </c>
      <c r="G1265" s="0" t="s">
        <v>15</v>
      </c>
      <c r="H1265" s="0" t="n">
        <v>1</v>
      </c>
      <c r="I1265" s="0" t="n">
        <v>12</v>
      </c>
      <c r="J1265" s="0" t="n">
        <v>0</v>
      </c>
      <c r="K1265" s="0" t="n">
        <f aca="false">I1265*SUMIFS(syst_chauffage!$H$3:$H$27,syst_chauffage!$B$3:$B$27,D1265,syst_chauffage!$C$3:$C$27,E1265)</f>
        <v>12</v>
      </c>
      <c r="L1265" s="12" t="n">
        <f aca="false">H1265*SUMIFS(syst_chauffage!$K$3:$K$27,syst_chauffage!$B$3:$B$27,D1265,syst_chauffage!$C$3:$C$27,E1265)</f>
        <v>1</v>
      </c>
      <c r="N1265" s="0" t="str">
        <f aca="false">A1265</f>
        <v>Sport Loisir Culture</v>
      </c>
      <c r="O1265" s="0" t="str">
        <f aca="false">B1265</f>
        <v>Sport</v>
      </c>
      <c r="P1265" s="0" t="str">
        <f aca="false">C1265</f>
        <v>Patinoire</v>
      </c>
      <c r="Q1265" s="0" t="str">
        <f aca="false">D1265</f>
        <v>Electrique direct performant</v>
      </c>
      <c r="R1265" s="0" t="str">
        <f aca="false">E1265</f>
        <v>Electricité</v>
      </c>
      <c r="S1265" s="0" t="str">
        <f aca="false">F1265</f>
        <v>0729612602</v>
      </c>
      <c r="T1265" s="0" t="str">
        <f aca="false">G1265</f>
        <v>1</v>
      </c>
      <c r="U1265" s="0" t="n">
        <f aca="false">L1265</f>
        <v>1</v>
      </c>
      <c r="V1265" s="0" t="n">
        <f aca="false">K1265</f>
        <v>12</v>
      </c>
      <c r="W1265" s="0" t="n">
        <f aca="false">J1265</f>
        <v>0</v>
      </c>
    </row>
    <row r="1266" customFormat="false" ht="12.8" hidden="false" customHeight="false" outlineLevel="0" collapsed="false">
      <c r="A1266" s="0" t="s">
        <v>78</v>
      </c>
      <c r="B1266" s="0" t="s">
        <v>1418</v>
      </c>
      <c r="C1266" s="0" t="s">
        <v>1452</v>
      </c>
      <c r="D1266" s="0" t="s">
        <v>38</v>
      </c>
      <c r="E1266" s="0" t="s">
        <v>30</v>
      </c>
      <c r="F1266" s="0" t="s">
        <v>1467</v>
      </c>
      <c r="G1266" s="0" t="s">
        <v>15</v>
      </c>
      <c r="H1266" s="0" t="n">
        <v>3.40633674418604</v>
      </c>
      <c r="I1266" s="0" t="n">
        <v>28.8744999682202</v>
      </c>
      <c r="J1266" s="0" t="n">
        <v>648</v>
      </c>
      <c r="K1266" s="0" t="n">
        <f aca="false">I1266*SUMIFS(syst_chauffage!$H$3:$H$27,syst_chauffage!$B$3:$B$27,D1266,syst_chauffage!$C$3:$C$27,E1266)</f>
        <v>29.1861656033654</v>
      </c>
      <c r="L1266" s="12" t="n">
        <f aca="false">H1266*SUMIFS(syst_chauffage!$K$3:$K$27,syst_chauffage!$B$3:$B$27,D1266,syst_chauffage!$C$3:$C$27,E1266)</f>
        <v>3.04736226069167</v>
      </c>
      <c r="N1266" s="0" t="str">
        <f aca="false">A1266</f>
        <v>Sport Loisir Culture</v>
      </c>
      <c r="O1266" s="0" t="str">
        <f aca="false">B1266</f>
        <v>Sport</v>
      </c>
      <c r="P1266" s="0" t="str">
        <f aca="false">C1266</f>
        <v>Patinoire</v>
      </c>
      <c r="Q1266" s="0" t="str">
        <f aca="false">D1266</f>
        <v>PAC performant</v>
      </c>
      <c r="R1266" s="0" t="str">
        <f aca="false">E1266</f>
        <v>Electricité</v>
      </c>
      <c r="S1266" s="0" t="str">
        <f aca="false">F1266</f>
        <v>0729612902</v>
      </c>
      <c r="T1266" s="0" t="str">
        <f aca="false">G1266</f>
        <v>1</v>
      </c>
      <c r="U1266" s="0" t="n">
        <f aca="false">L1266</f>
        <v>3.04736226069167</v>
      </c>
      <c r="V1266" s="0" t="n">
        <f aca="false">K1266</f>
        <v>29.1861656033654</v>
      </c>
      <c r="W1266" s="0" t="n">
        <f aca="false">J1266</f>
        <v>648</v>
      </c>
    </row>
    <row r="1267" customFormat="false" ht="12.8" hidden="false" customHeight="false" outlineLevel="0" collapsed="false">
      <c r="A1267" s="0" t="s">
        <v>78</v>
      </c>
      <c r="B1267" s="0" t="s">
        <v>1418</v>
      </c>
      <c r="C1267" s="0" t="s">
        <v>1452</v>
      </c>
      <c r="D1267" s="0" t="s">
        <v>46</v>
      </c>
      <c r="E1267" s="0" t="s">
        <v>30</v>
      </c>
      <c r="F1267" s="0" t="s">
        <v>1468</v>
      </c>
      <c r="G1267" s="0" t="s">
        <v>15</v>
      </c>
      <c r="H1267" s="0" t="n">
        <v>3.33681966777408</v>
      </c>
      <c r="I1267" s="0" t="n">
        <v>8.46890749813536</v>
      </c>
      <c r="J1267" s="0" t="n">
        <v>648</v>
      </c>
      <c r="K1267" s="0" t="n">
        <f aca="false">I1267*SUMIFS(syst_chauffage!$H$3:$H$27,syst_chauffage!$B$3:$B$27,D1267,syst_chauffage!$C$3:$C$27,E1267)</f>
        <v>14.6927709879694</v>
      </c>
      <c r="L1267" s="12" t="n">
        <f aca="false">H1267*SUMIFS(syst_chauffage!$K$3:$K$27,syst_chauffage!$B$3:$B$27,D1267,syst_chauffage!$C$3:$C$27,E1267)</f>
        <v>3.0081781274625</v>
      </c>
      <c r="N1267" s="0" t="str">
        <f aca="false">A1267</f>
        <v>Sport Loisir Culture</v>
      </c>
      <c r="O1267" s="0" t="str">
        <f aca="false">B1267</f>
        <v>Sport</v>
      </c>
      <c r="P1267" s="0" t="str">
        <f aca="false">C1267</f>
        <v>Patinoire</v>
      </c>
      <c r="Q1267" s="0" t="str">
        <f aca="false">D1267</f>
        <v>Rooftop performant</v>
      </c>
      <c r="R1267" s="0" t="str">
        <f aca="false">E1267</f>
        <v>Electricité</v>
      </c>
      <c r="S1267" s="0" t="str">
        <f aca="false">F1267</f>
        <v>0729613002</v>
      </c>
      <c r="T1267" s="0" t="str">
        <f aca="false">G1267</f>
        <v>1</v>
      </c>
      <c r="U1267" s="0" t="n">
        <f aca="false">L1267</f>
        <v>3.0081781274625</v>
      </c>
      <c r="V1267" s="0" t="n">
        <f aca="false">K1267</f>
        <v>14.6927709879694</v>
      </c>
      <c r="W1267" s="0" t="n">
        <f aca="false">J1267</f>
        <v>648</v>
      </c>
    </row>
    <row r="1268" customFormat="false" ht="12.8" hidden="false" customHeight="false" outlineLevel="0" collapsed="false">
      <c r="A1268" s="0" t="s">
        <v>78</v>
      </c>
      <c r="B1268" s="0" t="s">
        <v>1418</v>
      </c>
      <c r="C1268" s="0" t="s">
        <v>1469</v>
      </c>
      <c r="D1268" s="0" t="s">
        <v>19</v>
      </c>
      <c r="E1268" s="0" t="s">
        <v>57</v>
      </c>
      <c r="F1268" s="0" t="s">
        <v>1470</v>
      </c>
      <c r="G1268" s="0" t="s">
        <v>15</v>
      </c>
      <c r="H1268" s="0" t="n">
        <v>1.73574052623796</v>
      </c>
      <c r="I1268" s="0" t="n">
        <v>62.2574549423981</v>
      </c>
      <c r="J1268" s="0" t="n">
        <v>0</v>
      </c>
      <c r="K1268" s="0" t="n">
        <f aca="false">I1268*SUMIFS(syst_chauffage!$H$3:$H$27,syst_chauffage!$B$3:$B$27,D1268,syst_chauffage!$C$3:$C$27,E1268)</f>
        <v>86.6920537715673</v>
      </c>
      <c r="L1268" s="12" t="n">
        <f aca="false">H1268*SUMIFS(syst_chauffage!$K$3:$K$27,syst_chauffage!$B$3:$B$27,D1268,syst_chauffage!$C$3:$C$27,E1268)</f>
        <v>1.73574052623796</v>
      </c>
      <c r="N1268" s="0" t="str">
        <f aca="false">A1268</f>
        <v>Sport Loisir Culture</v>
      </c>
      <c r="O1268" s="0" t="str">
        <f aca="false">B1268</f>
        <v>Sport</v>
      </c>
      <c r="P1268" s="0" t="str">
        <f aca="false">C1268</f>
        <v>Petite salle multisport</v>
      </c>
      <c r="Q1268" s="0" t="str">
        <f aca="false">D1268</f>
        <v>Autre système centralisé</v>
      </c>
      <c r="R1268" s="0" t="str">
        <f aca="false">E1268</f>
        <v>Autres</v>
      </c>
      <c r="S1268" s="0" t="str">
        <f aca="false">F1268</f>
        <v>0729810101</v>
      </c>
      <c r="T1268" s="0" t="str">
        <f aca="false">G1268</f>
        <v>1</v>
      </c>
      <c r="U1268" s="0" t="n">
        <f aca="false">L1268</f>
        <v>1.73574052623796</v>
      </c>
      <c r="V1268" s="0" t="n">
        <f aca="false">K1268</f>
        <v>86.6920537715673</v>
      </c>
      <c r="W1268" s="0" t="n">
        <f aca="false">J1268</f>
        <v>0</v>
      </c>
    </row>
    <row r="1269" customFormat="false" ht="12.8" hidden="false" customHeight="false" outlineLevel="0" collapsed="false">
      <c r="A1269" s="0" t="s">
        <v>78</v>
      </c>
      <c r="B1269" s="0" t="s">
        <v>1418</v>
      </c>
      <c r="C1269" s="0" t="s">
        <v>1469</v>
      </c>
      <c r="D1269" s="0" t="s">
        <v>19</v>
      </c>
      <c r="E1269" s="0" t="s">
        <v>58</v>
      </c>
      <c r="F1269" s="0" t="s">
        <v>1471</v>
      </c>
      <c r="G1269" s="0" t="s">
        <v>15</v>
      </c>
      <c r="H1269" s="0" t="n">
        <v>2.07971482777351</v>
      </c>
      <c r="I1269" s="0" t="n">
        <v>64.271894744214</v>
      </c>
      <c r="J1269" s="0" t="n">
        <v>680</v>
      </c>
      <c r="K1269" s="0" t="n">
        <f aca="false">I1269*SUMIFS(syst_chauffage!$H$3:$H$27,syst_chauffage!$B$3:$B$27,D1269,syst_chauffage!$C$3:$C$27,E1269)</f>
        <v>105.724026916891</v>
      </c>
      <c r="L1269" s="12" t="n">
        <f aca="false">H1269*SUMIFS(syst_chauffage!$K$3:$K$27,syst_chauffage!$B$3:$B$27,D1269,syst_chauffage!$C$3:$C$27,E1269)</f>
        <v>2.07971482777351</v>
      </c>
      <c r="N1269" s="0" t="str">
        <f aca="false">A1269</f>
        <v>Sport Loisir Culture</v>
      </c>
      <c r="O1269" s="0" t="str">
        <f aca="false">B1269</f>
        <v>Sport</v>
      </c>
      <c r="P1269" s="0" t="str">
        <f aca="false">C1269</f>
        <v>Petite salle multisport</v>
      </c>
      <c r="Q1269" s="0" t="str">
        <f aca="false">D1269</f>
        <v>Autre système centralisé</v>
      </c>
      <c r="R1269" s="0" t="str">
        <f aca="false">E1269</f>
        <v>Urbain</v>
      </c>
      <c r="S1269" s="0" t="str">
        <f aca="false">F1269</f>
        <v>0729810106</v>
      </c>
      <c r="T1269" s="0" t="str">
        <f aca="false">G1269</f>
        <v>1</v>
      </c>
      <c r="U1269" s="0" t="n">
        <f aca="false">L1269</f>
        <v>2.07971482777351</v>
      </c>
      <c r="V1269" s="0" t="n">
        <f aca="false">K1269</f>
        <v>105.724026916891</v>
      </c>
      <c r="W1269" s="0" t="n">
        <f aca="false">J1269</f>
        <v>680</v>
      </c>
    </row>
    <row r="1270" customFormat="false" ht="12.8" hidden="false" customHeight="false" outlineLevel="0" collapsed="false">
      <c r="A1270" s="0" t="s">
        <v>78</v>
      </c>
      <c r="B1270" s="0" t="s">
        <v>1418</v>
      </c>
      <c r="C1270" s="0" t="s">
        <v>1469</v>
      </c>
      <c r="D1270" s="0" t="s">
        <v>24</v>
      </c>
      <c r="E1270" s="0" t="s">
        <v>30</v>
      </c>
      <c r="F1270" s="0" t="s">
        <v>1472</v>
      </c>
      <c r="G1270" s="0" t="s">
        <v>15</v>
      </c>
      <c r="H1270" s="0" t="n">
        <v>0.84</v>
      </c>
      <c r="I1270" s="0" t="n">
        <v>10.4</v>
      </c>
      <c r="J1270" s="0" t="n">
        <v>0</v>
      </c>
      <c r="K1270" s="0" t="n">
        <f aca="false">I1270*SUMIFS(syst_chauffage!$H$3:$H$27,syst_chauffage!$B$3:$B$27,D1270,syst_chauffage!$C$3:$C$27,E1270)</f>
        <v>3</v>
      </c>
      <c r="L1270" s="12" t="n">
        <f aca="false">H1270*SUMIFS(syst_chauffage!$K$3:$K$27,syst_chauffage!$B$3:$B$27,D1270,syst_chauffage!$C$3:$C$27,E1270)</f>
        <v>0.84</v>
      </c>
      <c r="N1270" s="0" t="str">
        <f aca="false">A1270</f>
        <v>Sport Loisir Culture</v>
      </c>
      <c r="O1270" s="0" t="str">
        <f aca="false">B1270</f>
        <v>Sport</v>
      </c>
      <c r="P1270" s="0" t="str">
        <f aca="false">C1270</f>
        <v>Petite salle multisport</v>
      </c>
      <c r="Q1270" s="0" t="str">
        <f aca="false">D1270</f>
        <v>Cassette rayonnante</v>
      </c>
      <c r="R1270" s="0" t="str">
        <f aca="false">E1270</f>
        <v>Electricité</v>
      </c>
      <c r="S1270" s="0" t="str">
        <f aca="false">F1270</f>
        <v>0729810202</v>
      </c>
      <c r="T1270" s="0" t="str">
        <f aca="false">G1270</f>
        <v>1</v>
      </c>
      <c r="U1270" s="0" t="n">
        <f aca="false">L1270</f>
        <v>0.84</v>
      </c>
      <c r="V1270" s="0" t="n">
        <f aca="false">K1270</f>
        <v>3</v>
      </c>
      <c r="W1270" s="0" t="n">
        <f aca="false">J1270</f>
        <v>0</v>
      </c>
    </row>
    <row r="1271" customFormat="false" ht="12.8" hidden="false" customHeight="false" outlineLevel="0" collapsed="false">
      <c r="A1271" s="0" t="s">
        <v>78</v>
      </c>
      <c r="B1271" s="0" t="s">
        <v>1418</v>
      </c>
      <c r="C1271" s="0" t="s">
        <v>1469</v>
      </c>
      <c r="D1271" s="0" t="s">
        <v>22</v>
      </c>
      <c r="E1271" s="0" t="s">
        <v>23</v>
      </c>
      <c r="F1271" s="0" t="s">
        <v>1473</v>
      </c>
      <c r="G1271" s="0" t="s">
        <v>15</v>
      </c>
      <c r="H1271" s="0" t="n">
        <v>0.693333569576277</v>
      </c>
      <c r="I1271" s="0" t="n">
        <v>30.9631416183033</v>
      </c>
      <c r="J1271" s="0" t="n">
        <v>0</v>
      </c>
      <c r="K1271" s="0" t="n">
        <f aca="false">I1271*SUMIFS(syst_chauffage!$H$3:$H$27,syst_chauffage!$B$3:$B$27,D1271,syst_chauffage!$C$3:$C$27,E1271)</f>
        <v>54.5267893151997</v>
      </c>
      <c r="L1271" s="12" t="n">
        <f aca="false">H1271*SUMIFS(syst_chauffage!$K$3:$K$27,syst_chauffage!$B$3:$B$27,D1271,syst_chauffage!$C$3:$C$27,E1271)</f>
        <v>0.693333569576277</v>
      </c>
      <c r="N1271" s="0" t="str">
        <f aca="false">A1271</f>
        <v>Sport Loisir Culture</v>
      </c>
      <c r="O1271" s="0" t="str">
        <f aca="false">B1271</f>
        <v>Sport</v>
      </c>
      <c r="P1271" s="0" t="str">
        <f aca="false">C1271</f>
        <v>Petite salle multisport</v>
      </c>
      <c r="Q1271" s="0" t="str">
        <f aca="false">D1271</f>
        <v>Chaudière fioul</v>
      </c>
      <c r="R1271" s="0" t="str">
        <f aca="false">E1271</f>
        <v>Fioul</v>
      </c>
      <c r="S1271" s="0" t="str">
        <f aca="false">F1271</f>
        <v>0729810303</v>
      </c>
      <c r="T1271" s="0" t="str">
        <f aca="false">G1271</f>
        <v>1</v>
      </c>
      <c r="U1271" s="0" t="n">
        <f aca="false">L1271</f>
        <v>0.693333569576277</v>
      </c>
      <c r="V1271" s="0" t="n">
        <f aca="false">K1271</f>
        <v>54.5267893151997</v>
      </c>
      <c r="W1271" s="0" t="n">
        <f aca="false">J1271</f>
        <v>0</v>
      </c>
    </row>
    <row r="1272" customFormat="false" ht="12.8" hidden="false" customHeight="false" outlineLevel="0" collapsed="false">
      <c r="A1272" s="0" t="s">
        <v>78</v>
      </c>
      <c r="B1272" s="0" t="s">
        <v>1418</v>
      </c>
      <c r="C1272" s="0" t="s">
        <v>1469</v>
      </c>
      <c r="D1272" s="0" t="s">
        <v>13</v>
      </c>
      <c r="E1272" s="0" t="s">
        <v>14</v>
      </c>
      <c r="F1272" s="0" t="s">
        <v>1474</v>
      </c>
      <c r="G1272" s="0" t="s">
        <v>15</v>
      </c>
      <c r="H1272" s="0" t="n">
        <v>0.707631132170284</v>
      </c>
      <c r="I1272" s="0" t="n">
        <v>18.927922456511</v>
      </c>
      <c r="J1272" s="0" t="n">
        <v>264</v>
      </c>
      <c r="K1272" s="0" t="n">
        <f aca="false">I1272*SUMIFS(syst_chauffage!$H$3:$H$27,syst_chauffage!$B$3:$B$27,D1272,syst_chauffage!$C$3:$C$27,E1272)</f>
        <v>38.2266757898969</v>
      </c>
      <c r="L1272" s="12" t="n">
        <f aca="false">H1272*SUMIFS(syst_chauffage!$K$3:$K$27,syst_chauffage!$B$3:$B$27,D1272,syst_chauffage!$C$3:$C$27,E1272)</f>
        <v>0.707631132170284</v>
      </c>
      <c r="N1272" s="0" t="str">
        <f aca="false">A1272</f>
        <v>Sport Loisir Culture</v>
      </c>
      <c r="O1272" s="0" t="str">
        <f aca="false">B1272</f>
        <v>Sport</v>
      </c>
      <c r="P1272" s="0" t="str">
        <f aca="false">C1272</f>
        <v>Petite salle multisport</v>
      </c>
      <c r="Q1272" s="0" t="str">
        <f aca="false">D1272</f>
        <v>Chaudière gaz</v>
      </c>
      <c r="R1272" s="0" t="str">
        <f aca="false">E1272</f>
        <v>Gaz</v>
      </c>
      <c r="S1272" s="0" t="str">
        <f aca="false">F1272</f>
        <v>0729810404</v>
      </c>
      <c r="T1272" s="0" t="str">
        <f aca="false">G1272</f>
        <v>1</v>
      </c>
      <c r="U1272" s="0" t="n">
        <f aca="false">L1272</f>
        <v>0.707631132170284</v>
      </c>
      <c r="V1272" s="0" t="n">
        <f aca="false">K1272</f>
        <v>38.2266757898969</v>
      </c>
      <c r="W1272" s="0" t="n">
        <f aca="false">J1272</f>
        <v>264</v>
      </c>
    </row>
    <row r="1273" customFormat="false" ht="12.8" hidden="false" customHeight="false" outlineLevel="0" collapsed="false">
      <c r="A1273" s="0" t="s">
        <v>78</v>
      </c>
      <c r="B1273" s="0" t="s">
        <v>1418</v>
      </c>
      <c r="C1273" s="0" t="s">
        <v>1469</v>
      </c>
      <c r="D1273" s="0" t="s">
        <v>29</v>
      </c>
      <c r="E1273" s="0" t="s">
        <v>30</v>
      </c>
      <c r="F1273" s="0" t="s">
        <v>1475</v>
      </c>
      <c r="G1273" s="0" t="s">
        <v>15</v>
      </c>
      <c r="H1273" s="0" t="n">
        <v>0.92</v>
      </c>
      <c r="I1273" s="0" t="n">
        <v>10.4</v>
      </c>
      <c r="J1273" s="0" t="n">
        <v>0</v>
      </c>
      <c r="K1273" s="0" t="n">
        <f aca="false">I1273*SUMIFS(syst_chauffage!$H$3:$H$27,syst_chauffage!$B$3:$B$27,D1273,syst_chauffage!$C$3:$C$27,E1273)</f>
        <v>3</v>
      </c>
      <c r="L1273" s="12" t="n">
        <f aca="false">H1273*SUMIFS(syst_chauffage!$K$3:$K$27,syst_chauffage!$B$3:$B$27,D1273,syst_chauffage!$C$3:$C$27,E1273)</f>
        <v>0.92</v>
      </c>
      <c r="N1273" s="0" t="str">
        <f aca="false">A1273</f>
        <v>Sport Loisir Culture</v>
      </c>
      <c r="O1273" s="0" t="str">
        <f aca="false">B1273</f>
        <v>Sport</v>
      </c>
      <c r="P1273" s="0" t="str">
        <f aca="false">C1273</f>
        <v>Petite salle multisport</v>
      </c>
      <c r="Q1273" s="0" t="str">
        <f aca="false">D1273</f>
        <v>Electrique direct</v>
      </c>
      <c r="R1273" s="0" t="str">
        <f aca="false">E1273</f>
        <v>Electricité</v>
      </c>
      <c r="S1273" s="0" t="str">
        <f aca="false">F1273</f>
        <v>0729810602</v>
      </c>
      <c r="T1273" s="0" t="str">
        <f aca="false">G1273</f>
        <v>1</v>
      </c>
      <c r="U1273" s="0" t="n">
        <f aca="false">L1273</f>
        <v>0.92</v>
      </c>
      <c r="V1273" s="0" t="n">
        <f aca="false">K1273</f>
        <v>3</v>
      </c>
      <c r="W1273" s="0" t="n">
        <f aca="false">J1273</f>
        <v>0</v>
      </c>
    </row>
    <row r="1274" customFormat="false" ht="12.8" hidden="false" customHeight="false" outlineLevel="0" collapsed="false">
      <c r="A1274" s="0" t="s">
        <v>78</v>
      </c>
      <c r="B1274" s="0" t="s">
        <v>1418</v>
      </c>
      <c r="C1274" s="0" t="s">
        <v>1469</v>
      </c>
      <c r="D1274" s="0" t="s">
        <v>36</v>
      </c>
      <c r="E1274" s="0" t="s">
        <v>30</v>
      </c>
      <c r="F1274" s="0" t="s">
        <v>1476</v>
      </c>
      <c r="G1274" s="0" t="s">
        <v>15</v>
      </c>
      <c r="H1274" s="0" t="n">
        <v>2.9521585116279</v>
      </c>
      <c r="I1274" s="0" t="n">
        <v>45.0329905833291</v>
      </c>
      <c r="J1274" s="0" t="n">
        <v>603</v>
      </c>
      <c r="K1274" s="0" t="n">
        <f aca="false">I1274*SUMIFS(syst_chauffage!$H$3:$H$27,syst_chauffage!$B$3:$B$27,D1274,syst_chauffage!$C$3:$C$27,E1274)</f>
        <v>27.8600245028271</v>
      </c>
      <c r="L1274" s="12" t="n">
        <f aca="false">H1274*SUMIFS(syst_chauffage!$K$3:$K$27,syst_chauffage!$B$3:$B$27,D1274,syst_chauffage!$C$3:$C$27,E1274)</f>
        <v>2.48037561722716</v>
      </c>
      <c r="N1274" s="0" t="str">
        <f aca="false">A1274</f>
        <v>Sport Loisir Culture</v>
      </c>
      <c r="O1274" s="0" t="str">
        <f aca="false">B1274</f>
        <v>Sport</v>
      </c>
      <c r="P1274" s="0" t="str">
        <f aca="false">C1274</f>
        <v>Petite salle multisport</v>
      </c>
      <c r="Q1274" s="0" t="str">
        <f aca="false">D1274</f>
        <v>PAC</v>
      </c>
      <c r="R1274" s="0" t="str">
        <f aca="false">E1274</f>
        <v>Electricité</v>
      </c>
      <c r="S1274" s="0" t="str">
        <f aca="false">F1274</f>
        <v>0729810902</v>
      </c>
      <c r="T1274" s="0" t="str">
        <f aca="false">G1274</f>
        <v>1</v>
      </c>
      <c r="U1274" s="0" t="n">
        <f aca="false">L1274</f>
        <v>2.48037561722716</v>
      </c>
      <c r="V1274" s="0" t="n">
        <f aca="false">K1274</f>
        <v>27.8600245028271</v>
      </c>
      <c r="W1274" s="0" t="n">
        <f aca="false">J1274</f>
        <v>603</v>
      </c>
    </row>
    <row r="1275" customFormat="false" ht="12.8" hidden="false" customHeight="false" outlineLevel="0" collapsed="false">
      <c r="A1275" s="0" t="s">
        <v>78</v>
      </c>
      <c r="B1275" s="0" t="s">
        <v>1418</v>
      </c>
      <c r="C1275" s="0" t="s">
        <v>1469</v>
      </c>
      <c r="D1275" s="0" t="s">
        <v>36</v>
      </c>
      <c r="E1275" s="0" t="s">
        <v>30</v>
      </c>
      <c r="F1275" s="0" t="s">
        <v>1477</v>
      </c>
      <c r="G1275" s="0" t="s">
        <v>15</v>
      </c>
      <c r="H1275" s="0" t="n">
        <v>2.72589990697674</v>
      </c>
      <c r="I1275" s="0" t="n">
        <v>9.19667561526</v>
      </c>
      <c r="J1275" s="0" t="n">
        <v>603</v>
      </c>
      <c r="K1275" s="0" t="n">
        <f aca="false">I1275*SUMIFS(syst_chauffage!$H$3:$H$27,syst_chauffage!$B$3:$B$27,D1275,syst_chauffage!$C$3:$C$27,E1275)</f>
        <v>5.68959788516791</v>
      </c>
      <c r="L1275" s="12" t="n">
        <f aca="false">H1275*SUMIFS(syst_chauffage!$K$3:$K$27,syst_chauffage!$B$3:$B$27,D1275,syst_chauffage!$C$3:$C$27,E1275)</f>
        <v>2.29027528082784</v>
      </c>
      <c r="N1275" s="0" t="str">
        <f aca="false">A1275</f>
        <v>Sport Loisir Culture</v>
      </c>
      <c r="O1275" s="0" t="str">
        <f aca="false">B1275</f>
        <v>Sport</v>
      </c>
      <c r="P1275" s="0" t="str">
        <f aca="false">C1275</f>
        <v>Petite salle multisport</v>
      </c>
      <c r="Q1275" s="0" t="str">
        <f aca="false">D1275</f>
        <v>PAC</v>
      </c>
      <c r="R1275" s="0" t="str">
        <f aca="false">E1275</f>
        <v>Electricité</v>
      </c>
      <c r="S1275" s="0" t="str">
        <f aca="false">F1275</f>
        <v>0729811002</v>
      </c>
      <c r="T1275" s="0" t="str">
        <f aca="false">G1275</f>
        <v>1</v>
      </c>
      <c r="U1275" s="0" t="n">
        <f aca="false">L1275</f>
        <v>2.29027528082784</v>
      </c>
      <c r="V1275" s="0" t="n">
        <f aca="false">K1275</f>
        <v>5.68959788516791</v>
      </c>
      <c r="W1275" s="0" t="n">
        <f aca="false">J1275</f>
        <v>603</v>
      </c>
    </row>
    <row r="1276" customFormat="false" ht="12.8" hidden="false" customHeight="false" outlineLevel="0" collapsed="false">
      <c r="A1276" s="0" t="s">
        <v>78</v>
      </c>
      <c r="B1276" s="0" t="s">
        <v>1418</v>
      </c>
      <c r="C1276" s="0" t="s">
        <v>1469</v>
      </c>
      <c r="D1276" s="0" t="s">
        <v>36</v>
      </c>
      <c r="E1276" s="0" t="s">
        <v>30</v>
      </c>
      <c r="F1276" s="0" t="s">
        <v>1478</v>
      </c>
      <c r="G1276" s="0" t="s">
        <v>15</v>
      </c>
      <c r="H1276" s="0" t="n">
        <v>0.84</v>
      </c>
      <c r="I1276" s="0" t="n">
        <v>10.4</v>
      </c>
      <c r="J1276" s="0" t="n">
        <v>603</v>
      </c>
      <c r="K1276" s="0" t="n">
        <f aca="false">I1276*SUMIFS(syst_chauffage!$H$3:$H$27,syst_chauffage!$B$3:$B$27,D1276,syst_chauffage!$C$3:$C$27,E1276)</f>
        <v>6.43404426568691</v>
      </c>
      <c r="L1276" s="12" t="n">
        <f aca="false">H1276*SUMIFS(syst_chauffage!$K$3:$K$27,syst_chauffage!$B$3:$B$27,D1276,syst_chauffage!$C$3:$C$27,E1276)</f>
        <v>0.705760043122449</v>
      </c>
      <c r="N1276" s="0" t="str">
        <f aca="false">A1276</f>
        <v>Sport Loisir Culture</v>
      </c>
      <c r="O1276" s="0" t="str">
        <f aca="false">B1276</f>
        <v>Sport</v>
      </c>
      <c r="P1276" s="0" t="str">
        <f aca="false">C1276</f>
        <v>Petite salle multisport</v>
      </c>
      <c r="Q1276" s="0" t="str">
        <f aca="false">D1276</f>
        <v>PAC</v>
      </c>
      <c r="R1276" s="0" t="str">
        <f aca="false">E1276</f>
        <v>Electricité</v>
      </c>
      <c r="S1276" s="0" t="str">
        <f aca="false">F1276</f>
        <v>0729811104</v>
      </c>
      <c r="T1276" s="0" t="str">
        <f aca="false">G1276</f>
        <v>1</v>
      </c>
      <c r="U1276" s="0" t="n">
        <f aca="false">L1276</f>
        <v>0.705760043122449</v>
      </c>
      <c r="V1276" s="0" t="n">
        <f aca="false">K1276</f>
        <v>6.43404426568691</v>
      </c>
      <c r="W1276" s="0" t="n">
        <f aca="false">J1276</f>
        <v>603</v>
      </c>
    </row>
    <row r="1277" customFormat="false" ht="12.8" hidden="false" customHeight="false" outlineLevel="0" collapsed="false">
      <c r="A1277" s="0" t="s">
        <v>78</v>
      </c>
      <c r="B1277" s="0" t="s">
        <v>1418</v>
      </c>
      <c r="C1277" s="0" t="s">
        <v>1469</v>
      </c>
      <c r="D1277" s="0" t="s">
        <v>51</v>
      </c>
      <c r="E1277" s="0" t="s">
        <v>57</v>
      </c>
      <c r="F1277" s="0" t="s">
        <v>1479</v>
      </c>
      <c r="G1277" s="0" t="s">
        <v>15</v>
      </c>
      <c r="H1277" s="0" t="n">
        <v>2.11430636241852</v>
      </c>
      <c r="I1277" s="0" t="n">
        <v>74.1160177885691</v>
      </c>
      <c r="J1277" s="0" t="n">
        <v>0</v>
      </c>
      <c r="K1277" s="0" t="n">
        <f aca="false">I1277*SUMIFS(syst_chauffage!$H$3:$H$27,syst_chauffage!$B$3:$B$27,D1277,syst_chauffage!$C$3:$C$27,E1277)</f>
        <v>157.041010032871</v>
      </c>
      <c r="L1277" s="12" t="n">
        <f aca="false">H1277*SUMIFS(syst_chauffage!$K$3:$K$27,syst_chauffage!$B$3:$B$27,D1277,syst_chauffage!$C$3:$C$27,E1277)</f>
        <v>2.11430636241852</v>
      </c>
      <c r="N1277" s="0" t="str">
        <f aca="false">A1277</f>
        <v>Sport Loisir Culture</v>
      </c>
      <c r="O1277" s="0" t="str">
        <f aca="false">B1277</f>
        <v>Sport</v>
      </c>
      <c r="P1277" s="0" t="str">
        <f aca="false">C1277</f>
        <v>Petite salle multisport</v>
      </c>
      <c r="Q1277" s="0" t="str">
        <f aca="false">D1277</f>
        <v>Autre système centralisé performant</v>
      </c>
      <c r="R1277" s="0" t="str">
        <f aca="false">E1277</f>
        <v>Autres</v>
      </c>
      <c r="S1277" s="0" t="str">
        <f aca="false">F1277</f>
        <v>0729812101</v>
      </c>
      <c r="T1277" s="0" t="str">
        <f aca="false">G1277</f>
        <v>1</v>
      </c>
      <c r="U1277" s="0" t="n">
        <f aca="false">L1277</f>
        <v>2.11430636241852</v>
      </c>
      <c r="V1277" s="0" t="n">
        <f aca="false">K1277</f>
        <v>157.041010032871</v>
      </c>
      <c r="W1277" s="0" t="n">
        <f aca="false">J1277</f>
        <v>0</v>
      </c>
    </row>
    <row r="1278" customFormat="false" ht="12.8" hidden="false" customHeight="false" outlineLevel="0" collapsed="false">
      <c r="A1278" s="0" t="s">
        <v>78</v>
      </c>
      <c r="B1278" s="0" t="s">
        <v>1418</v>
      </c>
      <c r="C1278" s="0" t="s">
        <v>1469</v>
      </c>
      <c r="D1278" s="0" t="s">
        <v>51</v>
      </c>
      <c r="E1278" s="0" t="s">
        <v>58</v>
      </c>
      <c r="F1278" s="0" t="s">
        <v>1480</v>
      </c>
      <c r="G1278" s="0" t="s">
        <v>15</v>
      </c>
      <c r="H1278" s="0" t="n">
        <v>2.52235649075005</v>
      </c>
      <c r="I1278" s="0" t="n">
        <v>76.5141604097786</v>
      </c>
      <c r="J1278" s="0" t="n">
        <v>680</v>
      </c>
      <c r="K1278" s="0" t="n">
        <f aca="false">I1278*SUMIFS(syst_chauffage!$H$3:$H$27,syst_chauffage!$B$3:$B$27,D1278,syst_chauffage!$C$3:$C$27,E1278)</f>
        <v>163.281180589855</v>
      </c>
      <c r="L1278" s="12" t="n">
        <f aca="false">H1278*SUMIFS(syst_chauffage!$K$3:$K$27,syst_chauffage!$B$3:$B$27,D1278,syst_chauffage!$C$3:$C$27,E1278)</f>
        <v>2.52235649075005</v>
      </c>
      <c r="N1278" s="0" t="str">
        <f aca="false">A1278</f>
        <v>Sport Loisir Culture</v>
      </c>
      <c r="O1278" s="0" t="str">
        <f aca="false">B1278</f>
        <v>Sport</v>
      </c>
      <c r="P1278" s="0" t="str">
        <f aca="false">C1278</f>
        <v>Petite salle multisport</v>
      </c>
      <c r="Q1278" s="0" t="str">
        <f aca="false">D1278</f>
        <v>Autre système centralisé performant</v>
      </c>
      <c r="R1278" s="0" t="str">
        <f aca="false">E1278</f>
        <v>Urbain</v>
      </c>
      <c r="S1278" s="0" t="str">
        <f aca="false">F1278</f>
        <v>0729812106</v>
      </c>
      <c r="T1278" s="0" t="str">
        <f aca="false">G1278</f>
        <v>1</v>
      </c>
      <c r="U1278" s="0" t="n">
        <f aca="false">L1278</f>
        <v>2.52235649075005</v>
      </c>
      <c r="V1278" s="0" t="n">
        <f aca="false">K1278</f>
        <v>163.281180589855</v>
      </c>
      <c r="W1278" s="0" t="n">
        <f aca="false">J1278</f>
        <v>680</v>
      </c>
    </row>
    <row r="1279" customFormat="false" ht="12.8" hidden="false" customHeight="false" outlineLevel="0" collapsed="false">
      <c r="A1279" s="0" t="s">
        <v>78</v>
      </c>
      <c r="B1279" s="0" t="s">
        <v>1418</v>
      </c>
      <c r="C1279" s="0" t="s">
        <v>1469</v>
      </c>
      <c r="D1279" s="0" t="s">
        <v>54</v>
      </c>
      <c r="E1279" s="0" t="s">
        <v>30</v>
      </c>
      <c r="F1279" s="0" t="s">
        <v>1481</v>
      </c>
      <c r="G1279" s="0" t="s">
        <v>15</v>
      </c>
      <c r="H1279" s="0" t="n">
        <v>1</v>
      </c>
      <c r="I1279" s="0" t="n">
        <v>12</v>
      </c>
      <c r="J1279" s="0" t="n">
        <v>0</v>
      </c>
      <c r="K1279" s="0" t="n">
        <f aca="false">I1279*SUMIFS(syst_chauffage!$H$3:$H$27,syst_chauffage!$B$3:$B$27,D1279,syst_chauffage!$C$3:$C$27,E1279)</f>
        <v>12</v>
      </c>
      <c r="L1279" s="12" t="n">
        <f aca="false">H1279*SUMIFS(syst_chauffage!$K$3:$K$27,syst_chauffage!$B$3:$B$27,D1279,syst_chauffage!$C$3:$C$27,E1279)</f>
        <v>1</v>
      </c>
      <c r="N1279" s="0" t="str">
        <f aca="false">A1279</f>
        <v>Sport Loisir Culture</v>
      </c>
      <c r="O1279" s="0" t="str">
        <f aca="false">B1279</f>
        <v>Sport</v>
      </c>
      <c r="P1279" s="0" t="str">
        <f aca="false">C1279</f>
        <v>Petite salle multisport</v>
      </c>
      <c r="Q1279" s="0" t="str">
        <f aca="false">D1279</f>
        <v>Cassette rayonnante performant</v>
      </c>
      <c r="R1279" s="0" t="str">
        <f aca="false">E1279</f>
        <v>Electricité</v>
      </c>
      <c r="S1279" s="0" t="str">
        <f aca="false">F1279</f>
        <v>0729812202</v>
      </c>
      <c r="T1279" s="0" t="str">
        <f aca="false">G1279</f>
        <v>1</v>
      </c>
      <c r="U1279" s="0" t="n">
        <f aca="false">L1279</f>
        <v>1</v>
      </c>
      <c r="V1279" s="0" t="n">
        <f aca="false">K1279</f>
        <v>12</v>
      </c>
      <c r="W1279" s="0" t="n">
        <f aca="false">J1279</f>
        <v>0</v>
      </c>
    </row>
    <row r="1280" customFormat="false" ht="12.8" hidden="false" customHeight="false" outlineLevel="0" collapsed="false">
      <c r="A1280" s="0" t="s">
        <v>78</v>
      </c>
      <c r="B1280" s="0" t="s">
        <v>1418</v>
      </c>
      <c r="C1280" s="0" t="s">
        <v>1469</v>
      </c>
      <c r="D1280" s="0" t="s">
        <v>27</v>
      </c>
      <c r="E1280" s="0" t="s">
        <v>23</v>
      </c>
      <c r="F1280" s="0" t="s">
        <v>1482</v>
      </c>
      <c r="G1280" s="0" t="s">
        <v>15</v>
      </c>
      <c r="H1280" s="0" t="n">
        <v>0.752372056806437</v>
      </c>
      <c r="I1280" s="0" t="n">
        <v>36.8608828789325</v>
      </c>
      <c r="J1280" s="0" t="n">
        <v>608</v>
      </c>
      <c r="K1280" s="0" t="n">
        <f aca="false">I1280*SUMIFS(syst_chauffage!$H$3:$H$27,syst_chauffage!$B$3:$B$27,D1280,syst_chauffage!$C$3:$C$27,E1280)</f>
        <v>94.5261638883656</v>
      </c>
      <c r="L1280" s="12" t="n">
        <f aca="false">H1280*SUMIFS(syst_chauffage!$K$3:$K$27,syst_chauffage!$B$3:$B$27,D1280,syst_chauffage!$C$3:$C$27,E1280)</f>
        <v>0.752372056806437</v>
      </c>
      <c r="N1280" s="0" t="str">
        <f aca="false">A1280</f>
        <v>Sport Loisir Culture</v>
      </c>
      <c r="O1280" s="0" t="str">
        <f aca="false">B1280</f>
        <v>Sport</v>
      </c>
      <c r="P1280" s="0" t="str">
        <f aca="false">C1280</f>
        <v>Petite salle multisport</v>
      </c>
      <c r="Q1280" s="0" t="str">
        <f aca="false">D1280</f>
        <v>Chaudière condensation fioul</v>
      </c>
      <c r="R1280" s="0" t="str">
        <f aca="false">E1280</f>
        <v>Fioul</v>
      </c>
      <c r="S1280" s="0" t="str">
        <f aca="false">F1280</f>
        <v>0729812303</v>
      </c>
      <c r="T1280" s="0" t="str">
        <f aca="false">G1280</f>
        <v>1</v>
      </c>
      <c r="U1280" s="0" t="n">
        <f aca="false">L1280</f>
        <v>0.752372056806437</v>
      </c>
      <c r="V1280" s="0" t="n">
        <f aca="false">K1280</f>
        <v>94.5261638883656</v>
      </c>
      <c r="W1280" s="0" t="n">
        <f aca="false">J1280</f>
        <v>608</v>
      </c>
    </row>
    <row r="1281" customFormat="false" ht="12.8" hidden="false" customHeight="false" outlineLevel="0" collapsed="false">
      <c r="A1281" s="0" t="s">
        <v>78</v>
      </c>
      <c r="B1281" s="0" t="s">
        <v>1418</v>
      </c>
      <c r="C1281" s="0" t="s">
        <v>1469</v>
      </c>
      <c r="D1281" s="0" t="s">
        <v>18</v>
      </c>
      <c r="E1281" s="0" t="s">
        <v>14</v>
      </c>
      <c r="F1281" s="0" t="s">
        <v>1483</v>
      </c>
      <c r="G1281" s="0" t="s">
        <v>15</v>
      </c>
      <c r="H1281" s="0" t="n">
        <v>0.972147213610622</v>
      </c>
      <c r="I1281" s="0" t="n">
        <v>22.533241019656</v>
      </c>
      <c r="J1281" s="0" t="n">
        <v>608</v>
      </c>
      <c r="K1281" s="0" t="n">
        <f aca="false">I1281*SUMIFS(syst_chauffage!$H$3:$H$27,syst_chauffage!$B$3:$B$27,D1281,syst_chauffage!$C$3:$C$27,E1281)</f>
        <v>61.4014801633787</v>
      </c>
      <c r="L1281" s="12" t="n">
        <f aca="false">H1281*SUMIFS(syst_chauffage!$K$3:$K$27,syst_chauffage!$B$3:$B$27,D1281,syst_chauffage!$C$3:$C$27,E1281)</f>
        <v>0.944389387594149</v>
      </c>
      <c r="N1281" s="0" t="str">
        <f aca="false">A1281</f>
        <v>Sport Loisir Culture</v>
      </c>
      <c r="O1281" s="0" t="str">
        <f aca="false">B1281</f>
        <v>Sport</v>
      </c>
      <c r="P1281" s="0" t="str">
        <f aca="false">C1281</f>
        <v>Petite salle multisport</v>
      </c>
      <c r="Q1281" s="0" t="str">
        <f aca="false">D1281</f>
        <v>Chaudière condensation gaz</v>
      </c>
      <c r="R1281" s="0" t="str">
        <f aca="false">E1281</f>
        <v>Gaz</v>
      </c>
      <c r="S1281" s="0" t="str">
        <f aca="false">F1281</f>
        <v>0729812404</v>
      </c>
      <c r="T1281" s="0" t="str">
        <f aca="false">G1281</f>
        <v>1</v>
      </c>
      <c r="U1281" s="0" t="n">
        <f aca="false">L1281</f>
        <v>0.944389387594149</v>
      </c>
      <c r="V1281" s="0" t="n">
        <f aca="false">K1281</f>
        <v>61.4014801633787</v>
      </c>
      <c r="W1281" s="0" t="n">
        <f aca="false">J1281</f>
        <v>608</v>
      </c>
    </row>
    <row r="1282" customFormat="false" ht="12.8" hidden="false" customHeight="false" outlineLevel="0" collapsed="false">
      <c r="A1282" s="0" t="s">
        <v>78</v>
      </c>
      <c r="B1282" s="0" t="s">
        <v>1418</v>
      </c>
      <c r="C1282" s="0" t="s">
        <v>1469</v>
      </c>
      <c r="D1282" s="0" t="s">
        <v>32</v>
      </c>
      <c r="E1282" s="0" t="s">
        <v>30</v>
      </c>
      <c r="F1282" s="0" t="s">
        <v>1484</v>
      </c>
      <c r="G1282" s="0" t="s">
        <v>15</v>
      </c>
      <c r="H1282" s="0" t="n">
        <v>1</v>
      </c>
      <c r="I1282" s="0" t="n">
        <v>12</v>
      </c>
      <c r="J1282" s="0" t="n">
        <v>0</v>
      </c>
      <c r="K1282" s="0" t="n">
        <f aca="false">I1282*SUMIFS(syst_chauffage!$H$3:$H$27,syst_chauffage!$B$3:$B$27,D1282,syst_chauffage!$C$3:$C$27,E1282)</f>
        <v>12</v>
      </c>
      <c r="L1282" s="12" t="n">
        <f aca="false">H1282*SUMIFS(syst_chauffage!$K$3:$K$27,syst_chauffage!$B$3:$B$27,D1282,syst_chauffage!$C$3:$C$27,E1282)</f>
        <v>1</v>
      </c>
      <c r="N1282" s="0" t="str">
        <f aca="false">A1282</f>
        <v>Sport Loisir Culture</v>
      </c>
      <c r="O1282" s="0" t="str">
        <f aca="false">B1282</f>
        <v>Sport</v>
      </c>
      <c r="P1282" s="0" t="str">
        <f aca="false">C1282</f>
        <v>Petite salle multisport</v>
      </c>
      <c r="Q1282" s="0" t="str">
        <f aca="false">D1282</f>
        <v>Electrique direct performant</v>
      </c>
      <c r="R1282" s="0" t="str">
        <f aca="false">E1282</f>
        <v>Electricité</v>
      </c>
      <c r="S1282" s="0" t="str">
        <f aca="false">F1282</f>
        <v>0729812602</v>
      </c>
      <c r="T1282" s="0" t="str">
        <f aca="false">G1282</f>
        <v>1</v>
      </c>
      <c r="U1282" s="0" t="n">
        <f aca="false">L1282</f>
        <v>1</v>
      </c>
      <c r="V1282" s="0" t="n">
        <f aca="false">K1282</f>
        <v>12</v>
      </c>
      <c r="W1282" s="0" t="n">
        <f aca="false">J1282</f>
        <v>0</v>
      </c>
    </row>
    <row r="1283" customFormat="false" ht="12.8" hidden="false" customHeight="false" outlineLevel="0" collapsed="false">
      <c r="A1283" s="0" t="s">
        <v>78</v>
      </c>
      <c r="B1283" s="0" t="s">
        <v>1418</v>
      </c>
      <c r="C1283" s="0" t="s">
        <v>1469</v>
      </c>
      <c r="D1283" s="0" t="s">
        <v>38</v>
      </c>
      <c r="E1283" s="0" t="s">
        <v>30</v>
      </c>
      <c r="F1283" s="0" t="s">
        <v>1485</v>
      </c>
      <c r="G1283" s="0" t="s">
        <v>15</v>
      </c>
      <c r="H1283" s="0" t="n">
        <v>3.40633674418604</v>
      </c>
      <c r="I1283" s="0" t="n">
        <v>53.6107030753918</v>
      </c>
      <c r="J1283" s="0" t="n">
        <v>648</v>
      </c>
      <c r="K1283" s="0" t="n">
        <f aca="false">I1283*SUMIFS(syst_chauffage!$H$3:$H$27,syst_chauffage!$B$3:$B$27,D1283,syst_chauffage!$C$3:$C$27,E1283)</f>
        <v>54.1893663887986</v>
      </c>
      <c r="L1283" s="12" t="n">
        <f aca="false">H1283*SUMIFS(syst_chauffage!$K$3:$K$27,syst_chauffage!$B$3:$B$27,D1283,syst_chauffage!$C$3:$C$27,E1283)</f>
        <v>3.04736226069167</v>
      </c>
      <c r="N1283" s="0" t="str">
        <f aca="false">A1283</f>
        <v>Sport Loisir Culture</v>
      </c>
      <c r="O1283" s="0" t="str">
        <f aca="false">B1283</f>
        <v>Sport</v>
      </c>
      <c r="P1283" s="0" t="str">
        <f aca="false">C1283</f>
        <v>Petite salle multisport</v>
      </c>
      <c r="Q1283" s="0" t="str">
        <f aca="false">D1283</f>
        <v>PAC performant</v>
      </c>
      <c r="R1283" s="0" t="str">
        <f aca="false">E1283</f>
        <v>Electricité</v>
      </c>
      <c r="S1283" s="0" t="str">
        <f aca="false">F1283</f>
        <v>0729812902</v>
      </c>
      <c r="T1283" s="0" t="str">
        <f aca="false">G1283</f>
        <v>1</v>
      </c>
      <c r="U1283" s="0" t="n">
        <f aca="false">L1283</f>
        <v>3.04736226069167</v>
      </c>
      <c r="V1283" s="0" t="n">
        <f aca="false">K1283</f>
        <v>54.1893663887986</v>
      </c>
      <c r="W1283" s="0" t="n">
        <f aca="false">J1283</f>
        <v>648</v>
      </c>
    </row>
    <row r="1284" customFormat="false" ht="12.8" hidden="false" customHeight="false" outlineLevel="0" collapsed="false">
      <c r="A1284" s="0" t="s">
        <v>78</v>
      </c>
      <c r="B1284" s="0" t="s">
        <v>1418</v>
      </c>
      <c r="C1284" s="0" t="s">
        <v>1469</v>
      </c>
      <c r="D1284" s="0" t="s">
        <v>38</v>
      </c>
      <c r="E1284" s="0" t="s">
        <v>30</v>
      </c>
      <c r="F1284" s="0" t="s">
        <v>1486</v>
      </c>
      <c r="G1284" s="0" t="s">
        <v>15</v>
      </c>
      <c r="H1284" s="0" t="n">
        <v>3.23578046511627</v>
      </c>
      <c r="I1284" s="0" t="n">
        <v>10.9484233515</v>
      </c>
      <c r="J1284" s="0" t="n">
        <v>648</v>
      </c>
      <c r="K1284" s="0" t="n">
        <f aca="false">I1284*SUMIFS(syst_chauffage!$H$3:$H$27,syst_chauffage!$B$3:$B$27,D1284,syst_chauffage!$C$3:$C$27,E1284)</f>
        <v>11.0665984652315</v>
      </c>
      <c r="L1284" s="12" t="n">
        <f aca="false">H1284*SUMIFS(syst_chauffage!$K$3:$K$27,syst_chauffage!$B$3:$B$27,D1284,syst_chauffage!$C$3:$C$27,E1284)</f>
        <v>2.89477993921441</v>
      </c>
      <c r="N1284" s="0" t="str">
        <f aca="false">A1284</f>
        <v>Sport Loisir Culture</v>
      </c>
      <c r="O1284" s="0" t="str">
        <f aca="false">B1284</f>
        <v>Sport</v>
      </c>
      <c r="P1284" s="0" t="str">
        <f aca="false">C1284</f>
        <v>Petite salle multisport</v>
      </c>
      <c r="Q1284" s="0" t="str">
        <f aca="false">D1284</f>
        <v>PAC performant</v>
      </c>
      <c r="R1284" s="0" t="str">
        <f aca="false">E1284</f>
        <v>Electricité</v>
      </c>
      <c r="S1284" s="0" t="str">
        <f aca="false">F1284</f>
        <v>0729813002</v>
      </c>
      <c r="T1284" s="0" t="str">
        <f aca="false">G1284</f>
        <v>1</v>
      </c>
      <c r="U1284" s="0" t="n">
        <f aca="false">L1284</f>
        <v>2.89477993921441</v>
      </c>
      <c r="V1284" s="0" t="n">
        <f aca="false">K1284</f>
        <v>11.0665984652315</v>
      </c>
      <c r="W1284" s="0" t="n">
        <f aca="false">J1284</f>
        <v>648</v>
      </c>
    </row>
    <row r="1285" customFormat="false" ht="12.8" hidden="false" customHeight="false" outlineLevel="0" collapsed="false">
      <c r="A1285" s="0" t="s">
        <v>78</v>
      </c>
      <c r="B1285" s="0" t="s">
        <v>1418</v>
      </c>
      <c r="C1285" s="0" t="s">
        <v>1469</v>
      </c>
      <c r="D1285" s="0" t="s">
        <v>38</v>
      </c>
      <c r="E1285" s="0" t="s">
        <v>30</v>
      </c>
      <c r="F1285" s="0" t="s">
        <v>1487</v>
      </c>
      <c r="G1285" s="0" t="s">
        <v>15</v>
      </c>
      <c r="H1285" s="0" t="n">
        <v>1</v>
      </c>
      <c r="I1285" s="0" t="n">
        <v>12</v>
      </c>
      <c r="J1285" s="0" t="n">
        <v>648</v>
      </c>
      <c r="K1285" s="0" t="n">
        <f aca="false">I1285*SUMIFS(syst_chauffage!$H$3:$H$27,syst_chauffage!$B$3:$B$27,D1285,syst_chauffage!$C$3:$C$27,E1285)</f>
        <v>12.1295256238501</v>
      </c>
      <c r="L1285" s="12" t="n">
        <f aca="false">H1285*SUMIFS(syst_chauffage!$K$3:$K$27,syst_chauffage!$B$3:$B$27,D1285,syst_chauffage!$C$3:$C$27,E1285)</f>
        <v>0.894615679407779</v>
      </c>
      <c r="N1285" s="0" t="str">
        <f aca="false">A1285</f>
        <v>Sport Loisir Culture</v>
      </c>
      <c r="O1285" s="0" t="str">
        <f aca="false">B1285</f>
        <v>Sport</v>
      </c>
      <c r="P1285" s="0" t="str">
        <f aca="false">C1285</f>
        <v>Petite salle multisport</v>
      </c>
      <c r="Q1285" s="0" t="str">
        <f aca="false">D1285</f>
        <v>PAC performant</v>
      </c>
      <c r="R1285" s="0" t="str">
        <f aca="false">E1285</f>
        <v>Electricité</v>
      </c>
      <c r="S1285" s="0" t="str">
        <f aca="false">F1285</f>
        <v>0729813104</v>
      </c>
      <c r="T1285" s="0" t="str">
        <f aca="false">G1285</f>
        <v>1</v>
      </c>
      <c r="U1285" s="0" t="n">
        <f aca="false">L1285</f>
        <v>0.894615679407779</v>
      </c>
      <c r="V1285" s="0" t="n">
        <f aca="false">K1285</f>
        <v>12.1295256238501</v>
      </c>
      <c r="W1285" s="0" t="n">
        <f aca="false">J1285</f>
        <v>648</v>
      </c>
    </row>
    <row r="1286" customFormat="false" ht="12.8" hidden="false" customHeight="false" outlineLevel="0" collapsed="false">
      <c r="A1286" s="0" t="s">
        <v>78</v>
      </c>
      <c r="B1286" s="0" t="s">
        <v>1418</v>
      </c>
      <c r="C1286" s="0" t="s">
        <v>1488</v>
      </c>
      <c r="D1286" s="0" t="s">
        <v>19</v>
      </c>
      <c r="E1286" s="0" t="s">
        <v>57</v>
      </c>
      <c r="F1286" s="0" t="s">
        <v>1489</v>
      </c>
      <c r="G1286" s="0" t="s">
        <v>15</v>
      </c>
      <c r="H1286" s="0" t="n">
        <v>1.76243743575946</v>
      </c>
      <c r="I1286" s="0" t="n">
        <v>37.7321481601999</v>
      </c>
      <c r="J1286" s="0" t="n">
        <v>0</v>
      </c>
      <c r="K1286" s="0" t="n">
        <f aca="false">I1286*SUMIFS(syst_chauffage!$H$3:$H$27,syst_chauffage!$B$3:$B$27,D1286,syst_chauffage!$C$3:$C$27,E1286)</f>
        <v>52.5411361618824</v>
      </c>
      <c r="L1286" s="12" t="n">
        <f aca="false">H1286*SUMIFS(syst_chauffage!$K$3:$K$27,syst_chauffage!$B$3:$B$27,D1286,syst_chauffage!$C$3:$C$27,E1286)</f>
        <v>1.76243743575946</v>
      </c>
      <c r="N1286" s="0" t="str">
        <f aca="false">A1286</f>
        <v>Sport Loisir Culture</v>
      </c>
      <c r="O1286" s="0" t="str">
        <f aca="false">B1286</f>
        <v>Sport</v>
      </c>
      <c r="P1286" s="0" t="str">
        <f aca="false">C1286</f>
        <v>Piscine</v>
      </c>
      <c r="Q1286" s="0" t="str">
        <f aca="false">D1286</f>
        <v>Autre système centralisé</v>
      </c>
      <c r="R1286" s="0" t="str">
        <f aca="false">E1286</f>
        <v>Autres</v>
      </c>
      <c r="S1286" s="0" t="str">
        <f aca="false">F1286</f>
        <v>0729820101</v>
      </c>
      <c r="T1286" s="0" t="str">
        <f aca="false">G1286</f>
        <v>1</v>
      </c>
      <c r="U1286" s="0" t="n">
        <f aca="false">L1286</f>
        <v>1.76243743575946</v>
      </c>
      <c r="V1286" s="0" t="n">
        <f aca="false">K1286</f>
        <v>52.5411361618824</v>
      </c>
      <c r="W1286" s="0" t="n">
        <f aca="false">J1286</f>
        <v>0</v>
      </c>
    </row>
    <row r="1287" customFormat="false" ht="12.8" hidden="false" customHeight="false" outlineLevel="0" collapsed="false">
      <c r="A1287" s="0" t="s">
        <v>78</v>
      </c>
      <c r="B1287" s="0" t="s">
        <v>1418</v>
      </c>
      <c r="C1287" s="0" t="s">
        <v>1488</v>
      </c>
      <c r="D1287" s="0" t="s">
        <v>19</v>
      </c>
      <c r="E1287" s="0" t="s">
        <v>58</v>
      </c>
      <c r="F1287" s="0" t="s">
        <v>1490</v>
      </c>
      <c r="G1287" s="0" t="s">
        <v>15</v>
      </c>
      <c r="H1287" s="0" t="n">
        <v>2.08478818572393</v>
      </c>
      <c r="I1287" s="0" t="n">
        <v>43.7585442958137</v>
      </c>
      <c r="J1287" s="0" t="n">
        <v>680</v>
      </c>
      <c r="K1287" s="0" t="n">
        <f aca="false">I1287*SUMIFS(syst_chauffage!$H$3:$H$27,syst_chauffage!$B$3:$B$27,D1287,syst_chauffage!$C$3:$C$27,E1287)</f>
        <v>71.9805995044369</v>
      </c>
      <c r="L1287" s="12" t="n">
        <f aca="false">H1287*SUMIFS(syst_chauffage!$K$3:$K$27,syst_chauffage!$B$3:$B$27,D1287,syst_chauffage!$C$3:$C$27,E1287)</f>
        <v>2.08478818572393</v>
      </c>
      <c r="N1287" s="0" t="str">
        <f aca="false">A1287</f>
        <v>Sport Loisir Culture</v>
      </c>
      <c r="O1287" s="0" t="str">
        <f aca="false">B1287</f>
        <v>Sport</v>
      </c>
      <c r="P1287" s="0" t="str">
        <f aca="false">C1287</f>
        <v>Piscine</v>
      </c>
      <c r="Q1287" s="0" t="str">
        <f aca="false">D1287</f>
        <v>Autre système centralisé</v>
      </c>
      <c r="R1287" s="0" t="str">
        <f aca="false">E1287</f>
        <v>Urbain</v>
      </c>
      <c r="S1287" s="0" t="str">
        <f aca="false">F1287</f>
        <v>0729820106</v>
      </c>
      <c r="T1287" s="0" t="str">
        <f aca="false">G1287</f>
        <v>1</v>
      </c>
      <c r="U1287" s="0" t="n">
        <f aca="false">L1287</f>
        <v>2.08478818572393</v>
      </c>
      <c r="V1287" s="0" t="n">
        <f aca="false">K1287</f>
        <v>71.9805995044369</v>
      </c>
      <c r="W1287" s="0" t="n">
        <f aca="false">J1287</f>
        <v>680</v>
      </c>
    </row>
    <row r="1288" customFormat="false" ht="12.8" hidden="false" customHeight="false" outlineLevel="0" collapsed="false">
      <c r="A1288" s="0" t="s">
        <v>78</v>
      </c>
      <c r="B1288" s="0" t="s">
        <v>1418</v>
      </c>
      <c r="C1288" s="0" t="s">
        <v>1488</v>
      </c>
      <c r="D1288" s="0" t="s">
        <v>24</v>
      </c>
      <c r="E1288" s="0" t="s">
        <v>30</v>
      </c>
      <c r="F1288" s="0" t="s">
        <v>1491</v>
      </c>
      <c r="G1288" s="0" t="s">
        <v>15</v>
      </c>
      <c r="H1288" s="0" t="n">
        <v>0.84</v>
      </c>
      <c r="I1288" s="0" t="n">
        <v>10.4</v>
      </c>
      <c r="J1288" s="0" t="n">
        <v>0</v>
      </c>
      <c r="K1288" s="0" t="n">
        <f aca="false">I1288*SUMIFS(syst_chauffage!$H$3:$H$27,syst_chauffage!$B$3:$B$27,D1288,syst_chauffage!$C$3:$C$27,E1288)</f>
        <v>3</v>
      </c>
      <c r="L1288" s="12" t="n">
        <f aca="false">H1288*SUMIFS(syst_chauffage!$K$3:$K$27,syst_chauffage!$B$3:$B$27,D1288,syst_chauffage!$C$3:$C$27,E1288)</f>
        <v>0.84</v>
      </c>
      <c r="N1288" s="0" t="str">
        <f aca="false">A1288</f>
        <v>Sport Loisir Culture</v>
      </c>
      <c r="O1288" s="0" t="str">
        <f aca="false">B1288</f>
        <v>Sport</v>
      </c>
      <c r="P1288" s="0" t="str">
        <f aca="false">C1288</f>
        <v>Piscine</v>
      </c>
      <c r="Q1288" s="0" t="str">
        <f aca="false">D1288</f>
        <v>Cassette rayonnante</v>
      </c>
      <c r="R1288" s="0" t="str">
        <f aca="false">E1288</f>
        <v>Electricité</v>
      </c>
      <c r="S1288" s="0" t="str">
        <f aca="false">F1288</f>
        <v>0729820202</v>
      </c>
      <c r="T1288" s="0" t="str">
        <f aca="false">G1288</f>
        <v>1</v>
      </c>
      <c r="U1288" s="0" t="n">
        <f aca="false">L1288</f>
        <v>0.84</v>
      </c>
      <c r="V1288" s="0" t="n">
        <f aca="false">K1288</f>
        <v>3</v>
      </c>
      <c r="W1288" s="0" t="n">
        <f aca="false">J1288</f>
        <v>0</v>
      </c>
    </row>
    <row r="1289" customFormat="false" ht="12.8" hidden="false" customHeight="false" outlineLevel="0" collapsed="false">
      <c r="A1289" s="0" t="s">
        <v>78</v>
      </c>
      <c r="B1289" s="0" t="s">
        <v>1418</v>
      </c>
      <c r="C1289" s="0" t="s">
        <v>1488</v>
      </c>
      <c r="D1289" s="0" t="s">
        <v>22</v>
      </c>
      <c r="E1289" s="0" t="s">
        <v>23</v>
      </c>
      <c r="F1289" s="0" t="s">
        <v>1492</v>
      </c>
      <c r="G1289" s="0" t="s">
        <v>15</v>
      </c>
      <c r="H1289" s="0" t="n">
        <v>0.695855422467042</v>
      </c>
      <c r="I1289" s="0" t="n">
        <v>14.0693957069401</v>
      </c>
      <c r="J1289" s="0" t="n">
        <v>0</v>
      </c>
      <c r="K1289" s="0" t="n">
        <f aca="false">I1289*SUMIFS(syst_chauffage!$H$3:$H$27,syst_chauffage!$B$3:$B$27,D1289,syst_chauffage!$C$3:$C$27,E1289)</f>
        <v>24.7765225170499</v>
      </c>
      <c r="L1289" s="12" t="n">
        <f aca="false">H1289*SUMIFS(syst_chauffage!$K$3:$K$27,syst_chauffage!$B$3:$B$27,D1289,syst_chauffage!$C$3:$C$27,E1289)</f>
        <v>0.695855422467042</v>
      </c>
      <c r="N1289" s="0" t="str">
        <f aca="false">A1289</f>
        <v>Sport Loisir Culture</v>
      </c>
      <c r="O1289" s="0" t="str">
        <f aca="false">B1289</f>
        <v>Sport</v>
      </c>
      <c r="P1289" s="0" t="str">
        <f aca="false">C1289</f>
        <v>Piscine</v>
      </c>
      <c r="Q1289" s="0" t="str">
        <f aca="false">D1289</f>
        <v>Chaudière fioul</v>
      </c>
      <c r="R1289" s="0" t="str">
        <f aca="false">E1289</f>
        <v>Fioul</v>
      </c>
      <c r="S1289" s="0" t="str">
        <f aca="false">F1289</f>
        <v>0729820303</v>
      </c>
      <c r="T1289" s="0" t="str">
        <f aca="false">G1289</f>
        <v>1</v>
      </c>
      <c r="U1289" s="0" t="n">
        <f aca="false">L1289</f>
        <v>0.695855422467042</v>
      </c>
      <c r="V1289" s="0" t="n">
        <f aca="false">K1289</f>
        <v>24.7765225170499</v>
      </c>
      <c r="W1289" s="0" t="n">
        <f aca="false">J1289</f>
        <v>0</v>
      </c>
    </row>
    <row r="1290" customFormat="false" ht="12.8" hidden="false" customHeight="false" outlineLevel="0" collapsed="false">
      <c r="A1290" s="0" t="s">
        <v>78</v>
      </c>
      <c r="B1290" s="0" t="s">
        <v>1418</v>
      </c>
      <c r="C1290" s="0" t="s">
        <v>1488</v>
      </c>
      <c r="D1290" s="0" t="s">
        <v>13</v>
      </c>
      <c r="E1290" s="0" t="s">
        <v>14</v>
      </c>
      <c r="F1290" s="0" t="s">
        <v>1493</v>
      </c>
      <c r="G1290" s="0" t="s">
        <v>15</v>
      </c>
      <c r="H1290" s="0" t="n">
        <v>0.710566064481193</v>
      </c>
      <c r="I1290" s="0" t="n">
        <v>9.85611386858213</v>
      </c>
      <c r="J1290" s="0" t="n">
        <v>264</v>
      </c>
      <c r="K1290" s="0" t="n">
        <f aca="false">I1290*SUMIFS(syst_chauffage!$H$3:$H$27,syst_chauffage!$B$3:$B$27,D1290,syst_chauffage!$C$3:$C$27,E1290)</f>
        <v>19.9053261269565</v>
      </c>
      <c r="L1290" s="12" t="n">
        <f aca="false">H1290*SUMIFS(syst_chauffage!$K$3:$K$27,syst_chauffage!$B$3:$B$27,D1290,syst_chauffage!$C$3:$C$27,E1290)</f>
        <v>0.710566064481193</v>
      </c>
      <c r="N1290" s="0" t="str">
        <f aca="false">A1290</f>
        <v>Sport Loisir Culture</v>
      </c>
      <c r="O1290" s="0" t="str">
        <f aca="false">B1290</f>
        <v>Sport</v>
      </c>
      <c r="P1290" s="0" t="str">
        <f aca="false">C1290</f>
        <v>Piscine</v>
      </c>
      <c r="Q1290" s="0" t="str">
        <f aca="false">D1290</f>
        <v>Chaudière gaz</v>
      </c>
      <c r="R1290" s="0" t="str">
        <f aca="false">E1290</f>
        <v>Gaz</v>
      </c>
      <c r="S1290" s="0" t="str">
        <f aca="false">F1290</f>
        <v>0729820404</v>
      </c>
      <c r="T1290" s="0" t="str">
        <f aca="false">G1290</f>
        <v>1</v>
      </c>
      <c r="U1290" s="0" t="n">
        <f aca="false">L1290</f>
        <v>0.710566064481193</v>
      </c>
      <c r="V1290" s="0" t="n">
        <f aca="false">K1290</f>
        <v>19.9053261269565</v>
      </c>
      <c r="W1290" s="0" t="n">
        <f aca="false">J1290</f>
        <v>264</v>
      </c>
    </row>
    <row r="1291" customFormat="false" ht="12.8" hidden="false" customHeight="false" outlineLevel="0" collapsed="false">
      <c r="A1291" s="0" t="s">
        <v>78</v>
      </c>
      <c r="B1291" s="0" t="s">
        <v>1418</v>
      </c>
      <c r="C1291" s="0" t="s">
        <v>1488</v>
      </c>
      <c r="D1291" s="0" t="s">
        <v>29</v>
      </c>
      <c r="E1291" s="0" t="s">
        <v>30</v>
      </c>
      <c r="F1291" s="0" t="s">
        <v>1494</v>
      </c>
      <c r="G1291" s="0" t="s">
        <v>15</v>
      </c>
      <c r="H1291" s="0" t="n">
        <v>0.92</v>
      </c>
      <c r="I1291" s="0" t="n">
        <v>10.4</v>
      </c>
      <c r="J1291" s="0" t="n">
        <v>0</v>
      </c>
      <c r="K1291" s="0" t="n">
        <f aca="false">I1291*SUMIFS(syst_chauffage!$H$3:$H$27,syst_chauffage!$B$3:$B$27,D1291,syst_chauffage!$C$3:$C$27,E1291)</f>
        <v>3</v>
      </c>
      <c r="L1291" s="12" t="n">
        <f aca="false">H1291*SUMIFS(syst_chauffage!$K$3:$K$27,syst_chauffage!$B$3:$B$27,D1291,syst_chauffage!$C$3:$C$27,E1291)</f>
        <v>0.92</v>
      </c>
      <c r="N1291" s="0" t="str">
        <f aca="false">A1291</f>
        <v>Sport Loisir Culture</v>
      </c>
      <c r="O1291" s="0" t="str">
        <f aca="false">B1291</f>
        <v>Sport</v>
      </c>
      <c r="P1291" s="0" t="str">
        <f aca="false">C1291</f>
        <v>Piscine</v>
      </c>
      <c r="Q1291" s="0" t="str">
        <f aca="false">D1291</f>
        <v>Electrique direct</v>
      </c>
      <c r="R1291" s="0" t="str">
        <f aca="false">E1291</f>
        <v>Electricité</v>
      </c>
      <c r="S1291" s="0" t="str">
        <f aca="false">F1291</f>
        <v>0729820602</v>
      </c>
      <c r="T1291" s="0" t="str">
        <f aca="false">G1291</f>
        <v>1</v>
      </c>
      <c r="U1291" s="0" t="n">
        <f aca="false">L1291</f>
        <v>0.92</v>
      </c>
      <c r="V1291" s="0" t="n">
        <f aca="false">K1291</f>
        <v>3</v>
      </c>
      <c r="W1291" s="0" t="n">
        <f aca="false">J1291</f>
        <v>0</v>
      </c>
    </row>
    <row r="1292" customFormat="false" ht="12.8" hidden="false" customHeight="false" outlineLevel="0" collapsed="false">
      <c r="A1292" s="0" t="s">
        <v>78</v>
      </c>
      <c r="B1292" s="0" t="s">
        <v>1418</v>
      </c>
      <c r="C1292" s="0" t="s">
        <v>1488</v>
      </c>
      <c r="D1292" s="0" t="s">
        <v>36</v>
      </c>
      <c r="E1292" s="0" t="s">
        <v>30</v>
      </c>
      <c r="F1292" s="0" t="s">
        <v>1495</v>
      </c>
      <c r="G1292" s="0" t="s">
        <v>15</v>
      </c>
      <c r="H1292" s="0" t="n">
        <v>2.9521585116279</v>
      </c>
      <c r="I1292" s="0" t="n">
        <v>26.6902396830824</v>
      </c>
      <c r="J1292" s="0" t="n">
        <v>603</v>
      </c>
      <c r="K1292" s="0" t="n">
        <f aca="false">I1292*SUMIFS(syst_chauffage!$H$3:$H$27,syst_chauffage!$B$3:$B$27,D1292,syst_chauffage!$C$3:$C$27,E1292)</f>
        <v>16.5121330368025</v>
      </c>
      <c r="L1292" s="12" t="n">
        <f aca="false">H1292*SUMIFS(syst_chauffage!$K$3:$K$27,syst_chauffage!$B$3:$B$27,D1292,syst_chauffage!$C$3:$C$27,E1292)</f>
        <v>2.48037561722716</v>
      </c>
      <c r="N1292" s="0" t="str">
        <f aca="false">A1292</f>
        <v>Sport Loisir Culture</v>
      </c>
      <c r="O1292" s="0" t="str">
        <f aca="false">B1292</f>
        <v>Sport</v>
      </c>
      <c r="P1292" s="0" t="str">
        <f aca="false">C1292</f>
        <v>Piscine</v>
      </c>
      <c r="Q1292" s="0" t="str">
        <f aca="false">D1292</f>
        <v>PAC</v>
      </c>
      <c r="R1292" s="0" t="str">
        <f aca="false">E1292</f>
        <v>Electricité</v>
      </c>
      <c r="S1292" s="0" t="str">
        <f aca="false">F1292</f>
        <v>0729820902</v>
      </c>
      <c r="T1292" s="0" t="str">
        <f aca="false">G1292</f>
        <v>1</v>
      </c>
      <c r="U1292" s="0" t="n">
        <f aca="false">L1292</f>
        <v>2.48037561722716</v>
      </c>
      <c r="V1292" s="0" t="n">
        <f aca="false">K1292</f>
        <v>16.5121330368025</v>
      </c>
      <c r="W1292" s="0" t="n">
        <f aca="false">J1292</f>
        <v>603</v>
      </c>
    </row>
    <row r="1293" customFormat="false" ht="12.8" hidden="false" customHeight="false" outlineLevel="0" collapsed="false">
      <c r="A1293" s="0" t="s">
        <v>78</v>
      </c>
      <c r="B1293" s="0" t="s">
        <v>1418</v>
      </c>
      <c r="C1293" s="0" t="s">
        <v>1488</v>
      </c>
      <c r="D1293" s="0" t="s">
        <v>42</v>
      </c>
      <c r="E1293" s="0" t="s">
        <v>30</v>
      </c>
      <c r="F1293" s="0" t="s">
        <v>1496</v>
      </c>
      <c r="G1293" s="0" t="s">
        <v>15</v>
      </c>
      <c r="H1293" s="0" t="n">
        <v>2.88602790697674</v>
      </c>
      <c r="I1293" s="0" t="n">
        <v>6.36189974245659</v>
      </c>
      <c r="J1293" s="0" t="n">
        <v>603</v>
      </c>
      <c r="K1293" s="0" t="n">
        <f aca="false">I1293*SUMIFS(syst_chauffage!$H$3:$H$27,syst_chauffage!$B$3:$B$27,D1293,syst_chauffage!$C$3:$C$27,E1293)</f>
        <v>5.7428375024198</v>
      </c>
      <c r="L1293" s="12" t="n">
        <f aca="false">H1293*SUMIFS(syst_chauffage!$K$3:$K$27,syst_chauffage!$B$3:$B$27,D1293,syst_chauffage!$C$3:$C$27,E1293)</f>
        <v>2.57300628134345</v>
      </c>
      <c r="N1293" s="0" t="str">
        <f aca="false">A1293</f>
        <v>Sport Loisir Culture</v>
      </c>
      <c r="O1293" s="0" t="str">
        <f aca="false">B1293</f>
        <v>Sport</v>
      </c>
      <c r="P1293" s="0" t="str">
        <f aca="false">C1293</f>
        <v>Piscine</v>
      </c>
      <c r="Q1293" s="0" t="str">
        <f aca="false">D1293</f>
        <v>Rooftop</v>
      </c>
      <c r="R1293" s="0" t="str">
        <f aca="false">E1293</f>
        <v>Electricité</v>
      </c>
      <c r="S1293" s="0" t="str">
        <f aca="false">F1293</f>
        <v>0729821002</v>
      </c>
      <c r="T1293" s="0" t="str">
        <f aca="false">G1293</f>
        <v>1</v>
      </c>
      <c r="U1293" s="0" t="n">
        <f aca="false">L1293</f>
        <v>2.57300628134345</v>
      </c>
      <c r="V1293" s="0" t="n">
        <f aca="false">K1293</f>
        <v>5.7428375024198</v>
      </c>
      <c r="W1293" s="0" t="n">
        <f aca="false">J1293</f>
        <v>603</v>
      </c>
    </row>
    <row r="1294" customFormat="false" ht="12.8" hidden="false" customHeight="false" outlineLevel="0" collapsed="false">
      <c r="A1294" s="0" t="s">
        <v>78</v>
      </c>
      <c r="B1294" s="0" t="s">
        <v>1418</v>
      </c>
      <c r="C1294" s="0" t="s">
        <v>1488</v>
      </c>
      <c r="D1294" s="0" t="s">
        <v>51</v>
      </c>
      <c r="E1294" s="0" t="s">
        <v>57</v>
      </c>
      <c r="F1294" s="0" t="s">
        <v>1497</v>
      </c>
      <c r="G1294" s="0" t="s">
        <v>15</v>
      </c>
      <c r="H1294" s="0" t="n">
        <v>2.14669403295609</v>
      </c>
      <c r="I1294" s="0" t="n">
        <v>44.9192240002379</v>
      </c>
      <c r="J1294" s="0" t="n">
        <v>0</v>
      </c>
      <c r="K1294" s="0" t="n">
        <f aca="false">I1294*SUMIFS(syst_chauffage!$H$3:$H$27,syst_chauffage!$B$3:$B$27,D1294,syst_chauffage!$C$3:$C$27,E1294)</f>
        <v>95.1772709512478</v>
      </c>
      <c r="L1294" s="12" t="n">
        <f aca="false">H1294*SUMIFS(syst_chauffage!$K$3:$K$27,syst_chauffage!$B$3:$B$27,D1294,syst_chauffage!$C$3:$C$27,E1294)</f>
        <v>2.14669403295609</v>
      </c>
      <c r="N1294" s="0" t="str">
        <f aca="false">A1294</f>
        <v>Sport Loisir Culture</v>
      </c>
      <c r="O1294" s="0" t="str">
        <f aca="false">B1294</f>
        <v>Sport</v>
      </c>
      <c r="P1294" s="0" t="str">
        <f aca="false">C1294</f>
        <v>Piscine</v>
      </c>
      <c r="Q1294" s="0" t="str">
        <f aca="false">D1294</f>
        <v>Autre système centralisé performant</v>
      </c>
      <c r="R1294" s="0" t="str">
        <f aca="false">E1294</f>
        <v>Autres</v>
      </c>
      <c r="S1294" s="0" t="str">
        <f aca="false">F1294</f>
        <v>0729822101</v>
      </c>
      <c r="T1294" s="0" t="str">
        <f aca="false">G1294</f>
        <v>1</v>
      </c>
      <c r="U1294" s="0" t="n">
        <f aca="false">L1294</f>
        <v>2.14669403295609</v>
      </c>
      <c r="V1294" s="0" t="n">
        <f aca="false">K1294</f>
        <v>95.1772709512478</v>
      </c>
      <c r="W1294" s="0" t="n">
        <f aca="false">J1294</f>
        <v>0</v>
      </c>
    </row>
    <row r="1295" customFormat="false" ht="12.8" hidden="false" customHeight="false" outlineLevel="0" collapsed="false">
      <c r="A1295" s="0" t="s">
        <v>78</v>
      </c>
      <c r="B1295" s="0" t="s">
        <v>1418</v>
      </c>
      <c r="C1295" s="0" t="s">
        <v>1488</v>
      </c>
      <c r="D1295" s="0" t="s">
        <v>51</v>
      </c>
      <c r="E1295" s="0" t="s">
        <v>58</v>
      </c>
      <c r="F1295" s="0" t="s">
        <v>1498</v>
      </c>
      <c r="G1295" s="0" t="s">
        <v>15</v>
      </c>
      <c r="H1295" s="0" t="n">
        <v>2.52679179068719</v>
      </c>
      <c r="I1295" s="0" t="n">
        <v>52.093505114064</v>
      </c>
      <c r="J1295" s="0" t="n">
        <v>680</v>
      </c>
      <c r="K1295" s="0" t="n">
        <f aca="false">I1295*SUMIFS(syst_chauffage!$H$3:$H$27,syst_chauffage!$B$3:$B$27,D1295,syst_chauffage!$C$3:$C$27,E1295)</f>
        <v>111.167514229183</v>
      </c>
      <c r="L1295" s="12" t="n">
        <f aca="false">H1295*SUMIFS(syst_chauffage!$K$3:$K$27,syst_chauffage!$B$3:$B$27,D1295,syst_chauffage!$C$3:$C$27,E1295)</f>
        <v>2.52679179068719</v>
      </c>
      <c r="N1295" s="0" t="str">
        <f aca="false">A1295</f>
        <v>Sport Loisir Culture</v>
      </c>
      <c r="O1295" s="0" t="str">
        <f aca="false">B1295</f>
        <v>Sport</v>
      </c>
      <c r="P1295" s="0" t="str">
        <f aca="false">C1295</f>
        <v>Piscine</v>
      </c>
      <c r="Q1295" s="0" t="str">
        <f aca="false">D1295</f>
        <v>Autre système centralisé performant</v>
      </c>
      <c r="R1295" s="0" t="str">
        <f aca="false">E1295</f>
        <v>Urbain</v>
      </c>
      <c r="S1295" s="0" t="str">
        <f aca="false">F1295</f>
        <v>0729822106</v>
      </c>
      <c r="T1295" s="0" t="str">
        <f aca="false">G1295</f>
        <v>1</v>
      </c>
      <c r="U1295" s="0" t="n">
        <f aca="false">L1295</f>
        <v>2.52679179068719</v>
      </c>
      <c r="V1295" s="0" t="n">
        <f aca="false">K1295</f>
        <v>111.167514229183</v>
      </c>
      <c r="W1295" s="0" t="n">
        <f aca="false">J1295</f>
        <v>680</v>
      </c>
    </row>
    <row r="1296" customFormat="false" ht="12.8" hidden="false" customHeight="false" outlineLevel="0" collapsed="false">
      <c r="A1296" s="0" t="s">
        <v>78</v>
      </c>
      <c r="B1296" s="0" t="s">
        <v>1418</v>
      </c>
      <c r="C1296" s="0" t="s">
        <v>1488</v>
      </c>
      <c r="D1296" s="0" t="s">
        <v>54</v>
      </c>
      <c r="E1296" s="0" t="s">
        <v>30</v>
      </c>
      <c r="F1296" s="0" t="s">
        <v>1499</v>
      </c>
      <c r="G1296" s="0" t="s">
        <v>15</v>
      </c>
      <c r="H1296" s="0" t="n">
        <v>1</v>
      </c>
      <c r="I1296" s="0" t="n">
        <v>12</v>
      </c>
      <c r="J1296" s="0" t="n">
        <v>0</v>
      </c>
      <c r="K1296" s="0" t="n">
        <f aca="false">I1296*SUMIFS(syst_chauffage!$H$3:$H$27,syst_chauffage!$B$3:$B$27,D1296,syst_chauffage!$C$3:$C$27,E1296)</f>
        <v>12</v>
      </c>
      <c r="L1296" s="12" t="n">
        <f aca="false">H1296*SUMIFS(syst_chauffage!$K$3:$K$27,syst_chauffage!$B$3:$B$27,D1296,syst_chauffage!$C$3:$C$27,E1296)</f>
        <v>1</v>
      </c>
      <c r="N1296" s="0" t="str">
        <f aca="false">A1296</f>
        <v>Sport Loisir Culture</v>
      </c>
      <c r="O1296" s="0" t="str">
        <f aca="false">B1296</f>
        <v>Sport</v>
      </c>
      <c r="P1296" s="0" t="str">
        <f aca="false">C1296</f>
        <v>Piscine</v>
      </c>
      <c r="Q1296" s="0" t="str">
        <f aca="false">D1296</f>
        <v>Cassette rayonnante performant</v>
      </c>
      <c r="R1296" s="0" t="str">
        <f aca="false">E1296</f>
        <v>Electricité</v>
      </c>
      <c r="S1296" s="0" t="str">
        <f aca="false">F1296</f>
        <v>0729822202</v>
      </c>
      <c r="T1296" s="0" t="str">
        <f aca="false">G1296</f>
        <v>1</v>
      </c>
      <c r="U1296" s="0" t="n">
        <f aca="false">L1296</f>
        <v>1</v>
      </c>
      <c r="V1296" s="0" t="n">
        <f aca="false">K1296</f>
        <v>12</v>
      </c>
      <c r="W1296" s="0" t="n">
        <f aca="false">J1296</f>
        <v>0</v>
      </c>
    </row>
    <row r="1297" customFormat="false" ht="12.8" hidden="false" customHeight="false" outlineLevel="0" collapsed="false">
      <c r="A1297" s="0" t="s">
        <v>78</v>
      </c>
      <c r="B1297" s="0" t="s">
        <v>1418</v>
      </c>
      <c r="C1297" s="0" t="s">
        <v>1488</v>
      </c>
      <c r="D1297" s="0" t="s">
        <v>27</v>
      </c>
      <c r="E1297" s="0" t="s">
        <v>23</v>
      </c>
      <c r="F1297" s="0" t="s">
        <v>1500</v>
      </c>
      <c r="G1297" s="0" t="s">
        <v>15</v>
      </c>
      <c r="H1297" s="0" t="n">
        <v>0.755216071715872</v>
      </c>
      <c r="I1297" s="0" t="n">
        <v>16.7492806035001</v>
      </c>
      <c r="J1297" s="0" t="n">
        <v>608</v>
      </c>
      <c r="K1297" s="0" t="n">
        <f aca="false">I1297*SUMIFS(syst_chauffage!$H$3:$H$27,syst_chauffage!$B$3:$B$27,D1297,syst_chauffage!$C$3:$C$27,E1297)</f>
        <v>42.9519078134605</v>
      </c>
      <c r="L1297" s="12" t="n">
        <f aca="false">H1297*SUMIFS(syst_chauffage!$K$3:$K$27,syst_chauffage!$B$3:$B$27,D1297,syst_chauffage!$C$3:$C$27,E1297)</f>
        <v>0.755216071715872</v>
      </c>
      <c r="N1297" s="0" t="str">
        <f aca="false">A1297</f>
        <v>Sport Loisir Culture</v>
      </c>
      <c r="O1297" s="0" t="str">
        <f aca="false">B1297</f>
        <v>Sport</v>
      </c>
      <c r="P1297" s="0" t="str">
        <f aca="false">C1297</f>
        <v>Piscine</v>
      </c>
      <c r="Q1297" s="0" t="str">
        <f aca="false">D1297</f>
        <v>Chaudière condensation fioul</v>
      </c>
      <c r="R1297" s="0" t="str">
        <f aca="false">E1297</f>
        <v>Fioul</v>
      </c>
      <c r="S1297" s="0" t="str">
        <f aca="false">F1297</f>
        <v>0729822303</v>
      </c>
      <c r="T1297" s="0" t="str">
        <f aca="false">G1297</f>
        <v>1</v>
      </c>
      <c r="U1297" s="0" t="n">
        <f aca="false">L1297</f>
        <v>0.755216071715872</v>
      </c>
      <c r="V1297" s="0" t="n">
        <f aca="false">K1297</f>
        <v>42.9519078134605</v>
      </c>
      <c r="W1297" s="0" t="n">
        <f aca="false">J1297</f>
        <v>608</v>
      </c>
    </row>
    <row r="1298" customFormat="false" ht="12.8" hidden="false" customHeight="false" outlineLevel="0" collapsed="false">
      <c r="A1298" s="0" t="s">
        <v>78</v>
      </c>
      <c r="B1298" s="0" t="s">
        <v>1418</v>
      </c>
      <c r="C1298" s="0" t="s">
        <v>1488</v>
      </c>
      <c r="D1298" s="0" t="s">
        <v>18</v>
      </c>
      <c r="E1298" s="0" t="s">
        <v>14</v>
      </c>
      <c r="F1298" s="0" t="s">
        <v>1501</v>
      </c>
      <c r="G1298" s="0" t="s">
        <v>15</v>
      </c>
      <c r="H1298" s="0" t="n">
        <v>0.975044637592735</v>
      </c>
      <c r="I1298" s="0" t="n">
        <v>11.7334688911692</v>
      </c>
      <c r="J1298" s="0" t="n">
        <v>608</v>
      </c>
      <c r="K1298" s="0" t="n">
        <f aca="false">I1298*SUMIFS(syst_chauffage!$H$3:$H$27,syst_chauffage!$B$3:$B$27,D1298,syst_chauffage!$C$3:$C$27,E1298)</f>
        <v>31.9728687382471</v>
      </c>
      <c r="L1298" s="12" t="n">
        <f aca="false">H1298*SUMIFS(syst_chauffage!$K$3:$K$27,syst_chauffage!$B$3:$B$27,D1298,syst_chauffage!$C$3:$C$27,E1298)</f>
        <v>0.947204081111508</v>
      </c>
      <c r="N1298" s="0" t="str">
        <f aca="false">A1298</f>
        <v>Sport Loisir Culture</v>
      </c>
      <c r="O1298" s="0" t="str">
        <f aca="false">B1298</f>
        <v>Sport</v>
      </c>
      <c r="P1298" s="0" t="str">
        <f aca="false">C1298</f>
        <v>Piscine</v>
      </c>
      <c r="Q1298" s="0" t="str">
        <f aca="false">D1298</f>
        <v>Chaudière condensation gaz</v>
      </c>
      <c r="R1298" s="0" t="str">
        <f aca="false">E1298</f>
        <v>Gaz</v>
      </c>
      <c r="S1298" s="0" t="str">
        <f aca="false">F1298</f>
        <v>0729822404</v>
      </c>
      <c r="T1298" s="0" t="str">
        <f aca="false">G1298</f>
        <v>1</v>
      </c>
      <c r="U1298" s="0" t="n">
        <f aca="false">L1298</f>
        <v>0.947204081111508</v>
      </c>
      <c r="V1298" s="0" t="n">
        <f aca="false">K1298</f>
        <v>31.9728687382471</v>
      </c>
      <c r="W1298" s="0" t="n">
        <f aca="false">J1298</f>
        <v>608</v>
      </c>
    </row>
    <row r="1299" customFormat="false" ht="12.8" hidden="false" customHeight="false" outlineLevel="0" collapsed="false">
      <c r="A1299" s="0" t="s">
        <v>78</v>
      </c>
      <c r="B1299" s="0" t="s">
        <v>1418</v>
      </c>
      <c r="C1299" s="0" t="s">
        <v>1488</v>
      </c>
      <c r="D1299" s="0" t="s">
        <v>32</v>
      </c>
      <c r="E1299" s="0" t="s">
        <v>30</v>
      </c>
      <c r="F1299" s="0" t="s">
        <v>1502</v>
      </c>
      <c r="G1299" s="0" t="s">
        <v>15</v>
      </c>
      <c r="H1299" s="0" t="n">
        <v>1</v>
      </c>
      <c r="I1299" s="0" t="n">
        <v>12</v>
      </c>
      <c r="J1299" s="0" t="n">
        <v>0</v>
      </c>
      <c r="K1299" s="0" t="n">
        <f aca="false">I1299*SUMIFS(syst_chauffage!$H$3:$H$27,syst_chauffage!$B$3:$B$27,D1299,syst_chauffage!$C$3:$C$27,E1299)</f>
        <v>12</v>
      </c>
      <c r="L1299" s="12" t="n">
        <f aca="false">H1299*SUMIFS(syst_chauffage!$K$3:$K$27,syst_chauffage!$B$3:$B$27,D1299,syst_chauffage!$C$3:$C$27,E1299)</f>
        <v>1</v>
      </c>
      <c r="N1299" s="0" t="str">
        <f aca="false">A1299</f>
        <v>Sport Loisir Culture</v>
      </c>
      <c r="O1299" s="0" t="str">
        <f aca="false">B1299</f>
        <v>Sport</v>
      </c>
      <c r="P1299" s="0" t="str">
        <f aca="false">C1299</f>
        <v>Piscine</v>
      </c>
      <c r="Q1299" s="0" t="str">
        <f aca="false">D1299</f>
        <v>Electrique direct performant</v>
      </c>
      <c r="R1299" s="0" t="str">
        <f aca="false">E1299</f>
        <v>Electricité</v>
      </c>
      <c r="S1299" s="0" t="str">
        <f aca="false">F1299</f>
        <v>0729822602</v>
      </c>
      <c r="T1299" s="0" t="str">
        <f aca="false">G1299</f>
        <v>1</v>
      </c>
      <c r="U1299" s="0" t="n">
        <f aca="false">L1299</f>
        <v>1</v>
      </c>
      <c r="V1299" s="0" t="n">
        <f aca="false">K1299</f>
        <v>12</v>
      </c>
      <c r="W1299" s="0" t="n">
        <f aca="false">J1299</f>
        <v>0</v>
      </c>
    </row>
    <row r="1300" customFormat="false" ht="12.8" hidden="false" customHeight="false" outlineLevel="0" collapsed="false">
      <c r="A1300" s="0" t="s">
        <v>78</v>
      </c>
      <c r="B1300" s="0" t="s">
        <v>1418</v>
      </c>
      <c r="C1300" s="0" t="s">
        <v>1488</v>
      </c>
      <c r="D1300" s="0" t="s">
        <v>38</v>
      </c>
      <c r="E1300" s="0" t="s">
        <v>30</v>
      </c>
      <c r="F1300" s="0" t="s">
        <v>1503</v>
      </c>
      <c r="G1300" s="0" t="s">
        <v>15</v>
      </c>
      <c r="H1300" s="0" t="n">
        <v>3.40633674418604</v>
      </c>
      <c r="I1300" s="0" t="n">
        <v>31.7740948608124</v>
      </c>
      <c r="J1300" s="0" t="n">
        <v>648</v>
      </c>
      <c r="K1300" s="0" t="n">
        <f aca="false">I1300*SUMIFS(syst_chauffage!$H$3:$H$27,syst_chauffage!$B$3:$B$27,D1300,syst_chauffage!$C$3:$C$27,E1300)</f>
        <v>32.1170581490723</v>
      </c>
      <c r="L1300" s="12" t="n">
        <f aca="false">H1300*SUMIFS(syst_chauffage!$K$3:$K$27,syst_chauffage!$B$3:$B$27,D1300,syst_chauffage!$C$3:$C$27,E1300)</f>
        <v>3.04736226069167</v>
      </c>
      <c r="N1300" s="0" t="str">
        <f aca="false">A1300</f>
        <v>Sport Loisir Culture</v>
      </c>
      <c r="O1300" s="0" t="str">
        <f aca="false">B1300</f>
        <v>Sport</v>
      </c>
      <c r="P1300" s="0" t="str">
        <f aca="false">C1300</f>
        <v>Piscine</v>
      </c>
      <c r="Q1300" s="0" t="str">
        <f aca="false">D1300</f>
        <v>PAC performant</v>
      </c>
      <c r="R1300" s="0" t="str">
        <f aca="false">E1300</f>
        <v>Electricité</v>
      </c>
      <c r="S1300" s="0" t="str">
        <f aca="false">F1300</f>
        <v>0729822902</v>
      </c>
      <c r="T1300" s="0" t="str">
        <f aca="false">G1300</f>
        <v>1</v>
      </c>
      <c r="U1300" s="0" t="n">
        <f aca="false">L1300</f>
        <v>3.04736226069167</v>
      </c>
      <c r="V1300" s="0" t="n">
        <f aca="false">K1300</f>
        <v>32.1170581490723</v>
      </c>
      <c r="W1300" s="0" t="n">
        <f aca="false">J1300</f>
        <v>648</v>
      </c>
    </row>
    <row r="1301" customFormat="false" ht="12.8" hidden="false" customHeight="false" outlineLevel="0" collapsed="false">
      <c r="A1301" s="0" t="s">
        <v>78</v>
      </c>
      <c r="B1301" s="0" t="s">
        <v>1418</v>
      </c>
      <c r="C1301" s="0" t="s">
        <v>1488</v>
      </c>
      <c r="D1301" s="0" t="s">
        <v>46</v>
      </c>
      <c r="E1301" s="0" t="s">
        <v>30</v>
      </c>
      <c r="F1301" s="0" t="s">
        <v>1504</v>
      </c>
      <c r="G1301" s="0" t="s">
        <v>15</v>
      </c>
      <c r="H1301" s="0" t="n">
        <v>3.42586046511627</v>
      </c>
      <c r="I1301" s="0" t="n">
        <v>7.57369016959118</v>
      </c>
      <c r="J1301" s="0" t="n">
        <v>648</v>
      </c>
      <c r="K1301" s="0" t="n">
        <f aca="false">I1301*SUMIFS(syst_chauffage!$H$3:$H$27,syst_chauffage!$B$3:$B$27,D1301,syst_chauffage!$C$3:$C$27,E1301)</f>
        <v>13.1396517461241</v>
      </c>
      <c r="L1301" s="12" t="n">
        <f aca="false">H1301*SUMIFS(syst_chauffage!$K$3:$K$27,syst_chauffage!$B$3:$B$27,D1301,syst_chauffage!$C$3:$C$27,E1301)</f>
        <v>3.0884493454739</v>
      </c>
      <c r="N1301" s="0" t="str">
        <f aca="false">A1301</f>
        <v>Sport Loisir Culture</v>
      </c>
      <c r="O1301" s="0" t="str">
        <f aca="false">B1301</f>
        <v>Sport</v>
      </c>
      <c r="P1301" s="0" t="str">
        <f aca="false">C1301</f>
        <v>Piscine</v>
      </c>
      <c r="Q1301" s="0" t="str">
        <f aca="false">D1301</f>
        <v>Rooftop performant</v>
      </c>
      <c r="R1301" s="0" t="str">
        <f aca="false">E1301</f>
        <v>Electricité</v>
      </c>
      <c r="S1301" s="0" t="str">
        <f aca="false">F1301</f>
        <v>0729823002</v>
      </c>
      <c r="T1301" s="0" t="str">
        <f aca="false">G1301</f>
        <v>1</v>
      </c>
      <c r="U1301" s="0" t="n">
        <f aca="false">L1301</f>
        <v>3.0884493454739</v>
      </c>
      <c r="V1301" s="0" t="n">
        <f aca="false">K1301</f>
        <v>13.1396517461241</v>
      </c>
      <c r="W1301" s="0" t="n">
        <f aca="false">J1301</f>
        <v>648</v>
      </c>
    </row>
    <row r="1302" customFormat="false" ht="12.8" hidden="false" customHeight="false" outlineLevel="0" collapsed="false">
      <c r="A1302" s="0" t="s">
        <v>78</v>
      </c>
      <c r="B1302" s="0" t="s">
        <v>1418</v>
      </c>
      <c r="C1302" s="0" t="s">
        <v>1384</v>
      </c>
      <c r="D1302" s="0" t="s">
        <v>19</v>
      </c>
      <c r="E1302" s="0" t="s">
        <v>57</v>
      </c>
      <c r="F1302" s="0" t="s">
        <v>1505</v>
      </c>
      <c r="G1302" s="0" t="s">
        <v>15</v>
      </c>
      <c r="H1302" s="0" t="n">
        <v>1.73306802646138</v>
      </c>
      <c r="I1302" s="0" t="n">
        <v>52.9578476213962</v>
      </c>
      <c r="J1302" s="0" t="n">
        <v>0</v>
      </c>
      <c r="K1302" s="0" t="n">
        <f aca="false">I1302*SUMIFS(syst_chauffage!$H$3:$H$27,syst_chauffage!$B$3:$B$27,D1302,syst_chauffage!$C$3:$C$27,E1302)</f>
        <v>73.7425675024502</v>
      </c>
      <c r="L1302" s="12" t="n">
        <f aca="false">H1302*SUMIFS(syst_chauffage!$K$3:$K$27,syst_chauffage!$B$3:$B$27,D1302,syst_chauffage!$C$3:$C$27,E1302)</f>
        <v>1.73306802646138</v>
      </c>
      <c r="N1302" s="0" t="str">
        <f aca="false">A1302</f>
        <v>Sport Loisir Culture</v>
      </c>
      <c r="O1302" s="0" t="str">
        <f aca="false">B1302</f>
        <v>Sport</v>
      </c>
      <c r="P1302" s="0" t="str">
        <f aca="false">C1302</f>
        <v>Salle non spécialisée</v>
      </c>
      <c r="Q1302" s="0" t="str">
        <f aca="false">D1302</f>
        <v>Autre système centralisé</v>
      </c>
      <c r="R1302" s="0" t="str">
        <f aca="false">E1302</f>
        <v>Autres</v>
      </c>
      <c r="S1302" s="0" t="str">
        <f aca="false">F1302</f>
        <v>0729910101</v>
      </c>
      <c r="T1302" s="0" t="str">
        <f aca="false">G1302</f>
        <v>1</v>
      </c>
      <c r="U1302" s="0" t="n">
        <f aca="false">L1302</f>
        <v>1.73306802646138</v>
      </c>
      <c r="V1302" s="0" t="n">
        <f aca="false">K1302</f>
        <v>73.7425675024502</v>
      </c>
      <c r="W1302" s="0" t="n">
        <f aca="false">J1302</f>
        <v>0</v>
      </c>
    </row>
    <row r="1303" customFormat="false" ht="12.8" hidden="false" customHeight="false" outlineLevel="0" collapsed="false">
      <c r="A1303" s="0" t="s">
        <v>78</v>
      </c>
      <c r="B1303" s="0" t="s">
        <v>1418</v>
      </c>
      <c r="C1303" s="0" t="s">
        <v>1384</v>
      </c>
      <c r="D1303" s="0" t="s">
        <v>19</v>
      </c>
      <c r="E1303" s="0" t="s">
        <v>58</v>
      </c>
      <c r="F1303" s="0" t="s">
        <v>1506</v>
      </c>
      <c r="G1303" s="0" t="s">
        <v>15</v>
      </c>
      <c r="H1303" s="0" t="n">
        <v>2.06594488246752</v>
      </c>
      <c r="I1303" s="0" t="n">
        <v>47.3342804688904</v>
      </c>
      <c r="J1303" s="0" t="n">
        <v>680</v>
      </c>
      <c r="K1303" s="0" t="n">
        <f aca="false">I1303*SUMIFS(syst_chauffage!$H$3:$H$27,syst_chauffage!$B$3:$B$27,D1303,syst_chauffage!$C$3:$C$27,E1303)</f>
        <v>77.8625052567812</v>
      </c>
      <c r="L1303" s="12" t="n">
        <f aca="false">H1303*SUMIFS(syst_chauffage!$K$3:$K$27,syst_chauffage!$B$3:$B$27,D1303,syst_chauffage!$C$3:$C$27,E1303)</f>
        <v>2.06594488246752</v>
      </c>
      <c r="N1303" s="0" t="str">
        <f aca="false">A1303</f>
        <v>Sport Loisir Culture</v>
      </c>
      <c r="O1303" s="0" t="str">
        <f aca="false">B1303</f>
        <v>Sport</v>
      </c>
      <c r="P1303" s="0" t="str">
        <f aca="false">C1303</f>
        <v>Salle non spécialisée</v>
      </c>
      <c r="Q1303" s="0" t="str">
        <f aca="false">D1303</f>
        <v>Autre système centralisé</v>
      </c>
      <c r="R1303" s="0" t="str">
        <f aca="false">E1303</f>
        <v>Urbain</v>
      </c>
      <c r="S1303" s="0" t="str">
        <f aca="false">F1303</f>
        <v>0729910106</v>
      </c>
      <c r="T1303" s="0" t="str">
        <f aca="false">G1303</f>
        <v>1</v>
      </c>
      <c r="U1303" s="0" t="n">
        <f aca="false">L1303</f>
        <v>2.06594488246752</v>
      </c>
      <c r="V1303" s="0" t="n">
        <f aca="false">K1303</f>
        <v>77.8625052567812</v>
      </c>
      <c r="W1303" s="0" t="n">
        <f aca="false">J1303</f>
        <v>680</v>
      </c>
    </row>
    <row r="1304" customFormat="false" ht="12.8" hidden="false" customHeight="false" outlineLevel="0" collapsed="false">
      <c r="A1304" s="0" t="s">
        <v>78</v>
      </c>
      <c r="B1304" s="0" t="s">
        <v>1418</v>
      </c>
      <c r="C1304" s="0" t="s">
        <v>1384</v>
      </c>
      <c r="D1304" s="0" t="s">
        <v>24</v>
      </c>
      <c r="E1304" s="0" t="s">
        <v>30</v>
      </c>
      <c r="F1304" s="0" t="s">
        <v>1507</v>
      </c>
      <c r="G1304" s="0" t="s">
        <v>15</v>
      </c>
      <c r="H1304" s="0" t="n">
        <v>0.84</v>
      </c>
      <c r="I1304" s="0" t="n">
        <v>10.4</v>
      </c>
      <c r="J1304" s="0" t="n">
        <v>0</v>
      </c>
      <c r="K1304" s="0" t="n">
        <f aca="false">I1304*SUMIFS(syst_chauffage!$H$3:$H$27,syst_chauffage!$B$3:$B$27,D1304,syst_chauffage!$C$3:$C$27,E1304)</f>
        <v>3</v>
      </c>
      <c r="L1304" s="12" t="n">
        <f aca="false">H1304*SUMIFS(syst_chauffage!$K$3:$K$27,syst_chauffage!$B$3:$B$27,D1304,syst_chauffage!$C$3:$C$27,E1304)</f>
        <v>0.84</v>
      </c>
      <c r="N1304" s="0" t="str">
        <f aca="false">A1304</f>
        <v>Sport Loisir Culture</v>
      </c>
      <c r="O1304" s="0" t="str">
        <f aca="false">B1304</f>
        <v>Sport</v>
      </c>
      <c r="P1304" s="0" t="str">
        <f aca="false">C1304</f>
        <v>Salle non spécialisée</v>
      </c>
      <c r="Q1304" s="0" t="str">
        <f aca="false">D1304</f>
        <v>Cassette rayonnante</v>
      </c>
      <c r="R1304" s="0" t="str">
        <f aca="false">E1304</f>
        <v>Electricité</v>
      </c>
      <c r="S1304" s="0" t="str">
        <f aca="false">F1304</f>
        <v>0729910202</v>
      </c>
      <c r="T1304" s="0" t="str">
        <f aca="false">G1304</f>
        <v>1</v>
      </c>
      <c r="U1304" s="0" t="n">
        <f aca="false">L1304</f>
        <v>0.84</v>
      </c>
      <c r="V1304" s="0" t="n">
        <f aca="false">K1304</f>
        <v>3</v>
      </c>
      <c r="W1304" s="0" t="n">
        <f aca="false">J1304</f>
        <v>0</v>
      </c>
    </row>
    <row r="1305" customFormat="false" ht="12.8" hidden="false" customHeight="false" outlineLevel="0" collapsed="false">
      <c r="A1305" s="0" t="s">
        <v>78</v>
      </c>
      <c r="B1305" s="0" t="s">
        <v>1418</v>
      </c>
      <c r="C1305" s="0" t="s">
        <v>1384</v>
      </c>
      <c r="D1305" s="0" t="s">
        <v>22</v>
      </c>
      <c r="E1305" s="0" t="s">
        <v>23</v>
      </c>
      <c r="F1305" s="0" t="s">
        <v>1508</v>
      </c>
      <c r="G1305" s="0" t="s">
        <v>15</v>
      </c>
      <c r="H1305" s="0" t="n">
        <v>0.686279657493055</v>
      </c>
      <c r="I1305" s="0" t="n">
        <v>35.0391242733229</v>
      </c>
      <c r="J1305" s="0" t="n">
        <v>0</v>
      </c>
      <c r="K1305" s="0" t="n">
        <f aca="false">I1305*SUMIFS(syst_chauffage!$H$3:$H$27,syst_chauffage!$B$3:$B$27,D1305,syst_chauffage!$C$3:$C$27,E1305)</f>
        <v>61.7046865138251</v>
      </c>
      <c r="L1305" s="12" t="n">
        <f aca="false">H1305*SUMIFS(syst_chauffage!$K$3:$K$27,syst_chauffage!$B$3:$B$27,D1305,syst_chauffage!$C$3:$C$27,E1305)</f>
        <v>0.686279657493055</v>
      </c>
      <c r="N1305" s="0" t="str">
        <f aca="false">A1305</f>
        <v>Sport Loisir Culture</v>
      </c>
      <c r="O1305" s="0" t="str">
        <f aca="false">B1305</f>
        <v>Sport</v>
      </c>
      <c r="P1305" s="0" t="str">
        <f aca="false">C1305</f>
        <v>Salle non spécialisée</v>
      </c>
      <c r="Q1305" s="0" t="str">
        <f aca="false">D1305</f>
        <v>Chaudière fioul</v>
      </c>
      <c r="R1305" s="0" t="str">
        <f aca="false">E1305</f>
        <v>Fioul</v>
      </c>
      <c r="S1305" s="0" t="str">
        <f aca="false">F1305</f>
        <v>0729910303</v>
      </c>
      <c r="T1305" s="0" t="str">
        <f aca="false">G1305</f>
        <v>1</v>
      </c>
      <c r="U1305" s="0" t="n">
        <f aca="false">L1305</f>
        <v>0.686279657493055</v>
      </c>
      <c r="V1305" s="0" t="n">
        <f aca="false">K1305</f>
        <v>61.7046865138251</v>
      </c>
      <c r="W1305" s="0" t="n">
        <f aca="false">J1305</f>
        <v>0</v>
      </c>
    </row>
    <row r="1306" customFormat="false" ht="12.8" hidden="false" customHeight="false" outlineLevel="0" collapsed="false">
      <c r="A1306" s="0" t="s">
        <v>78</v>
      </c>
      <c r="B1306" s="0" t="s">
        <v>1418</v>
      </c>
      <c r="C1306" s="0" t="s">
        <v>1384</v>
      </c>
      <c r="D1306" s="0" t="s">
        <v>13</v>
      </c>
      <c r="E1306" s="0" t="s">
        <v>14</v>
      </c>
      <c r="F1306" s="0" t="s">
        <v>1509</v>
      </c>
      <c r="G1306" s="0" t="s">
        <v>15</v>
      </c>
      <c r="H1306" s="0" t="n">
        <v>0.695664115261651</v>
      </c>
      <c r="I1306" s="0" t="n">
        <v>23.6891130488741</v>
      </c>
      <c r="J1306" s="0" t="n">
        <v>264</v>
      </c>
      <c r="K1306" s="0" t="n">
        <f aca="false">I1306*SUMIFS(syst_chauffage!$H$3:$H$27,syst_chauffage!$B$3:$B$27,D1306,syst_chauffage!$C$3:$C$27,E1306)</f>
        <v>47.8423369680503</v>
      </c>
      <c r="L1306" s="12" t="n">
        <f aca="false">H1306*SUMIFS(syst_chauffage!$K$3:$K$27,syst_chauffage!$B$3:$B$27,D1306,syst_chauffage!$C$3:$C$27,E1306)</f>
        <v>0.695664115261651</v>
      </c>
      <c r="N1306" s="0" t="str">
        <f aca="false">A1306</f>
        <v>Sport Loisir Culture</v>
      </c>
      <c r="O1306" s="0" t="str">
        <f aca="false">B1306</f>
        <v>Sport</v>
      </c>
      <c r="P1306" s="0" t="str">
        <f aca="false">C1306</f>
        <v>Salle non spécialisée</v>
      </c>
      <c r="Q1306" s="0" t="str">
        <f aca="false">D1306</f>
        <v>Chaudière gaz</v>
      </c>
      <c r="R1306" s="0" t="str">
        <f aca="false">E1306</f>
        <v>Gaz</v>
      </c>
      <c r="S1306" s="0" t="str">
        <f aca="false">F1306</f>
        <v>0729910404</v>
      </c>
      <c r="T1306" s="0" t="str">
        <f aca="false">G1306</f>
        <v>1</v>
      </c>
      <c r="U1306" s="0" t="n">
        <f aca="false">L1306</f>
        <v>0.695664115261651</v>
      </c>
      <c r="V1306" s="0" t="n">
        <f aca="false">K1306</f>
        <v>47.8423369680503</v>
      </c>
      <c r="W1306" s="0" t="n">
        <f aca="false">J1306</f>
        <v>264</v>
      </c>
    </row>
    <row r="1307" customFormat="false" ht="12.8" hidden="false" customHeight="false" outlineLevel="0" collapsed="false">
      <c r="A1307" s="0" t="s">
        <v>78</v>
      </c>
      <c r="B1307" s="0" t="s">
        <v>1418</v>
      </c>
      <c r="C1307" s="0" t="s">
        <v>1384</v>
      </c>
      <c r="D1307" s="0" t="s">
        <v>29</v>
      </c>
      <c r="E1307" s="0" t="s">
        <v>30</v>
      </c>
      <c r="F1307" s="0" t="s">
        <v>1510</v>
      </c>
      <c r="G1307" s="0" t="s">
        <v>15</v>
      </c>
      <c r="H1307" s="0" t="n">
        <v>0.92</v>
      </c>
      <c r="I1307" s="0" t="n">
        <v>10.4</v>
      </c>
      <c r="J1307" s="0" t="n">
        <v>0</v>
      </c>
      <c r="K1307" s="0" t="n">
        <f aca="false">I1307*SUMIFS(syst_chauffage!$H$3:$H$27,syst_chauffage!$B$3:$B$27,D1307,syst_chauffage!$C$3:$C$27,E1307)</f>
        <v>3</v>
      </c>
      <c r="L1307" s="12" t="n">
        <f aca="false">H1307*SUMIFS(syst_chauffage!$K$3:$K$27,syst_chauffage!$B$3:$B$27,D1307,syst_chauffage!$C$3:$C$27,E1307)</f>
        <v>0.92</v>
      </c>
      <c r="N1307" s="0" t="str">
        <f aca="false">A1307</f>
        <v>Sport Loisir Culture</v>
      </c>
      <c r="O1307" s="0" t="str">
        <f aca="false">B1307</f>
        <v>Sport</v>
      </c>
      <c r="P1307" s="0" t="str">
        <f aca="false">C1307</f>
        <v>Salle non spécialisée</v>
      </c>
      <c r="Q1307" s="0" t="str">
        <f aca="false">D1307</f>
        <v>Electrique direct</v>
      </c>
      <c r="R1307" s="0" t="str">
        <f aca="false">E1307</f>
        <v>Electricité</v>
      </c>
      <c r="S1307" s="0" t="str">
        <f aca="false">F1307</f>
        <v>0729910602</v>
      </c>
      <c r="T1307" s="0" t="str">
        <f aca="false">G1307</f>
        <v>1</v>
      </c>
      <c r="U1307" s="0" t="n">
        <f aca="false">L1307</f>
        <v>0.92</v>
      </c>
      <c r="V1307" s="0" t="n">
        <f aca="false">K1307</f>
        <v>3</v>
      </c>
      <c r="W1307" s="0" t="n">
        <f aca="false">J1307</f>
        <v>0</v>
      </c>
    </row>
    <row r="1308" customFormat="false" ht="12.8" hidden="false" customHeight="false" outlineLevel="0" collapsed="false">
      <c r="A1308" s="0" t="s">
        <v>78</v>
      </c>
      <c r="B1308" s="0" t="s">
        <v>1418</v>
      </c>
      <c r="C1308" s="0" t="s">
        <v>1384</v>
      </c>
      <c r="D1308" s="0" t="s">
        <v>36</v>
      </c>
      <c r="E1308" s="0" t="s">
        <v>30</v>
      </c>
      <c r="F1308" s="0" t="s">
        <v>1511</v>
      </c>
      <c r="G1308" s="0" t="s">
        <v>15</v>
      </c>
      <c r="H1308" s="0" t="n">
        <v>2.9521585116279</v>
      </c>
      <c r="I1308" s="0" t="n">
        <v>55.4819821397358</v>
      </c>
      <c r="J1308" s="0" t="n">
        <v>603</v>
      </c>
      <c r="K1308" s="0" t="n">
        <f aca="false">I1308*SUMIFS(syst_chauffage!$H$3:$H$27,syst_chauffage!$B$3:$B$27,D1308,syst_chauffage!$C$3:$C$27,E1308)</f>
        <v>34.3243777918376</v>
      </c>
      <c r="L1308" s="12" t="n">
        <f aca="false">H1308*SUMIFS(syst_chauffage!$K$3:$K$27,syst_chauffage!$B$3:$B$27,D1308,syst_chauffage!$C$3:$C$27,E1308)</f>
        <v>2.48037561722716</v>
      </c>
      <c r="N1308" s="0" t="str">
        <f aca="false">A1308</f>
        <v>Sport Loisir Culture</v>
      </c>
      <c r="O1308" s="0" t="str">
        <f aca="false">B1308</f>
        <v>Sport</v>
      </c>
      <c r="P1308" s="0" t="str">
        <f aca="false">C1308</f>
        <v>Salle non spécialisée</v>
      </c>
      <c r="Q1308" s="0" t="str">
        <f aca="false">D1308</f>
        <v>PAC</v>
      </c>
      <c r="R1308" s="0" t="str">
        <f aca="false">E1308</f>
        <v>Electricité</v>
      </c>
      <c r="S1308" s="0" t="str">
        <f aca="false">F1308</f>
        <v>0729910902</v>
      </c>
      <c r="T1308" s="0" t="str">
        <f aca="false">G1308</f>
        <v>1</v>
      </c>
      <c r="U1308" s="0" t="n">
        <f aca="false">L1308</f>
        <v>2.48037561722716</v>
      </c>
      <c r="V1308" s="0" t="n">
        <f aca="false">K1308</f>
        <v>34.3243777918376</v>
      </c>
      <c r="W1308" s="0" t="n">
        <f aca="false">J1308</f>
        <v>603</v>
      </c>
    </row>
    <row r="1309" customFormat="false" ht="12.8" hidden="false" customHeight="false" outlineLevel="0" collapsed="false">
      <c r="A1309" s="0" t="s">
        <v>78</v>
      </c>
      <c r="B1309" s="0" t="s">
        <v>1418</v>
      </c>
      <c r="C1309" s="0" t="s">
        <v>1384</v>
      </c>
      <c r="D1309" s="0" t="s">
        <v>36</v>
      </c>
      <c r="E1309" s="0" t="s">
        <v>30</v>
      </c>
      <c r="F1309" s="0" t="s">
        <v>1512</v>
      </c>
      <c r="G1309" s="0" t="s">
        <v>15</v>
      </c>
      <c r="H1309" s="0" t="n">
        <v>0.84</v>
      </c>
      <c r="I1309" s="0" t="n">
        <v>10.4</v>
      </c>
      <c r="J1309" s="0" t="n">
        <v>603</v>
      </c>
      <c r="K1309" s="0" t="n">
        <f aca="false">I1309*SUMIFS(syst_chauffage!$H$3:$H$27,syst_chauffage!$B$3:$B$27,D1309,syst_chauffage!$C$3:$C$27,E1309)</f>
        <v>6.43404426568691</v>
      </c>
      <c r="L1309" s="12" t="n">
        <f aca="false">H1309*SUMIFS(syst_chauffage!$K$3:$K$27,syst_chauffage!$B$3:$B$27,D1309,syst_chauffage!$C$3:$C$27,E1309)</f>
        <v>0.705760043122449</v>
      </c>
      <c r="N1309" s="0" t="str">
        <f aca="false">A1309</f>
        <v>Sport Loisir Culture</v>
      </c>
      <c r="O1309" s="0" t="str">
        <f aca="false">B1309</f>
        <v>Sport</v>
      </c>
      <c r="P1309" s="0" t="str">
        <f aca="false">C1309</f>
        <v>Salle non spécialisée</v>
      </c>
      <c r="Q1309" s="0" t="str">
        <f aca="false">D1309</f>
        <v>PAC</v>
      </c>
      <c r="R1309" s="0" t="str">
        <f aca="false">E1309</f>
        <v>Electricité</v>
      </c>
      <c r="S1309" s="0" t="str">
        <f aca="false">F1309</f>
        <v>0729911104</v>
      </c>
      <c r="T1309" s="0" t="str">
        <f aca="false">G1309</f>
        <v>1</v>
      </c>
      <c r="U1309" s="0" t="n">
        <f aca="false">L1309</f>
        <v>0.705760043122449</v>
      </c>
      <c r="V1309" s="0" t="n">
        <f aca="false">K1309</f>
        <v>6.43404426568691</v>
      </c>
      <c r="W1309" s="0" t="n">
        <f aca="false">J1309</f>
        <v>603</v>
      </c>
    </row>
    <row r="1310" customFormat="false" ht="12.8" hidden="false" customHeight="false" outlineLevel="0" collapsed="false">
      <c r="A1310" s="0" t="s">
        <v>78</v>
      </c>
      <c r="B1310" s="0" t="s">
        <v>1418</v>
      </c>
      <c r="C1310" s="0" t="s">
        <v>1384</v>
      </c>
      <c r="D1310" s="0" t="s">
        <v>51</v>
      </c>
      <c r="E1310" s="0" t="s">
        <v>57</v>
      </c>
      <c r="F1310" s="0" t="s">
        <v>1513</v>
      </c>
      <c r="G1310" s="0" t="s">
        <v>15</v>
      </c>
      <c r="H1310" s="0" t="n">
        <v>2.10998700100511</v>
      </c>
      <c r="I1310" s="0" t="n">
        <v>63.0450566921383</v>
      </c>
      <c r="J1310" s="0" t="n">
        <v>0</v>
      </c>
      <c r="K1310" s="0" t="n">
        <f aca="false">I1310*SUMIFS(syst_chauffage!$H$3:$H$27,syst_chauffage!$B$3:$B$27,D1310,syst_chauffage!$C$3:$C$27,E1310)</f>
        <v>133.583261431512</v>
      </c>
      <c r="L1310" s="12" t="n">
        <f aca="false">H1310*SUMIFS(syst_chauffage!$K$3:$K$27,syst_chauffage!$B$3:$B$27,D1310,syst_chauffage!$C$3:$C$27,E1310)</f>
        <v>2.10998700100511</v>
      </c>
      <c r="N1310" s="0" t="str">
        <f aca="false">A1310</f>
        <v>Sport Loisir Culture</v>
      </c>
      <c r="O1310" s="0" t="str">
        <f aca="false">B1310</f>
        <v>Sport</v>
      </c>
      <c r="P1310" s="0" t="str">
        <f aca="false">C1310</f>
        <v>Salle non spécialisée</v>
      </c>
      <c r="Q1310" s="0" t="str">
        <f aca="false">D1310</f>
        <v>Autre système centralisé performant</v>
      </c>
      <c r="R1310" s="0" t="str">
        <f aca="false">E1310</f>
        <v>Autres</v>
      </c>
      <c r="S1310" s="0" t="str">
        <f aca="false">F1310</f>
        <v>0729912101</v>
      </c>
      <c r="T1310" s="0" t="str">
        <f aca="false">G1310</f>
        <v>1</v>
      </c>
      <c r="U1310" s="0" t="n">
        <f aca="false">L1310</f>
        <v>2.10998700100511</v>
      </c>
      <c r="V1310" s="0" t="n">
        <f aca="false">K1310</f>
        <v>133.583261431512</v>
      </c>
      <c r="W1310" s="0" t="n">
        <f aca="false">J1310</f>
        <v>0</v>
      </c>
    </row>
    <row r="1311" customFormat="false" ht="12.8" hidden="false" customHeight="false" outlineLevel="0" collapsed="false">
      <c r="A1311" s="0" t="s">
        <v>78</v>
      </c>
      <c r="B1311" s="0" t="s">
        <v>1418</v>
      </c>
      <c r="C1311" s="0" t="s">
        <v>1384</v>
      </c>
      <c r="D1311" s="0" t="s">
        <v>51</v>
      </c>
      <c r="E1311" s="0" t="s">
        <v>58</v>
      </c>
      <c r="F1311" s="0" t="s">
        <v>1514</v>
      </c>
      <c r="G1311" s="0" t="s">
        <v>15</v>
      </c>
      <c r="H1311" s="0" t="n">
        <v>2.503327005169</v>
      </c>
      <c r="I1311" s="0" t="n">
        <v>56.3503338915362</v>
      </c>
      <c r="J1311" s="0" t="n">
        <v>680</v>
      </c>
      <c r="K1311" s="0" t="n">
        <f aca="false">I1311*SUMIFS(syst_chauffage!$H$3:$H$27,syst_chauffage!$B$3:$B$27,D1311,syst_chauffage!$C$3:$C$27,E1311)</f>
        <v>120.251584741517</v>
      </c>
      <c r="L1311" s="12" t="n">
        <f aca="false">H1311*SUMIFS(syst_chauffage!$K$3:$K$27,syst_chauffage!$B$3:$B$27,D1311,syst_chauffage!$C$3:$C$27,E1311)</f>
        <v>2.503327005169</v>
      </c>
      <c r="N1311" s="0" t="str">
        <f aca="false">A1311</f>
        <v>Sport Loisir Culture</v>
      </c>
      <c r="O1311" s="0" t="str">
        <f aca="false">B1311</f>
        <v>Sport</v>
      </c>
      <c r="P1311" s="0" t="str">
        <f aca="false">C1311</f>
        <v>Salle non spécialisée</v>
      </c>
      <c r="Q1311" s="0" t="str">
        <f aca="false">D1311</f>
        <v>Autre système centralisé performant</v>
      </c>
      <c r="R1311" s="0" t="str">
        <f aca="false">E1311</f>
        <v>Urbain</v>
      </c>
      <c r="S1311" s="0" t="str">
        <f aca="false">F1311</f>
        <v>0729912106</v>
      </c>
      <c r="T1311" s="0" t="str">
        <f aca="false">G1311</f>
        <v>1</v>
      </c>
      <c r="U1311" s="0" t="n">
        <f aca="false">L1311</f>
        <v>2.503327005169</v>
      </c>
      <c r="V1311" s="0" t="n">
        <f aca="false">K1311</f>
        <v>120.251584741517</v>
      </c>
      <c r="W1311" s="0" t="n">
        <f aca="false">J1311</f>
        <v>680</v>
      </c>
    </row>
    <row r="1312" customFormat="false" ht="12.8" hidden="false" customHeight="false" outlineLevel="0" collapsed="false">
      <c r="A1312" s="0" t="s">
        <v>78</v>
      </c>
      <c r="B1312" s="0" t="s">
        <v>1418</v>
      </c>
      <c r="C1312" s="0" t="s">
        <v>1384</v>
      </c>
      <c r="D1312" s="0" t="s">
        <v>54</v>
      </c>
      <c r="E1312" s="0" t="s">
        <v>30</v>
      </c>
      <c r="F1312" s="0" t="s">
        <v>1515</v>
      </c>
      <c r="G1312" s="0" t="s">
        <v>15</v>
      </c>
      <c r="H1312" s="0" t="n">
        <v>1</v>
      </c>
      <c r="I1312" s="0" t="n">
        <v>12</v>
      </c>
      <c r="J1312" s="0" t="n">
        <v>0</v>
      </c>
      <c r="K1312" s="0" t="n">
        <f aca="false">I1312*SUMIFS(syst_chauffage!$H$3:$H$27,syst_chauffage!$B$3:$B$27,D1312,syst_chauffage!$C$3:$C$27,E1312)</f>
        <v>12</v>
      </c>
      <c r="L1312" s="12" t="n">
        <f aca="false">H1312*SUMIFS(syst_chauffage!$K$3:$K$27,syst_chauffage!$B$3:$B$27,D1312,syst_chauffage!$C$3:$C$27,E1312)</f>
        <v>1</v>
      </c>
      <c r="N1312" s="0" t="str">
        <f aca="false">A1312</f>
        <v>Sport Loisir Culture</v>
      </c>
      <c r="O1312" s="0" t="str">
        <f aca="false">B1312</f>
        <v>Sport</v>
      </c>
      <c r="P1312" s="0" t="str">
        <f aca="false">C1312</f>
        <v>Salle non spécialisée</v>
      </c>
      <c r="Q1312" s="0" t="str">
        <f aca="false">D1312</f>
        <v>Cassette rayonnante performant</v>
      </c>
      <c r="R1312" s="0" t="str">
        <f aca="false">E1312</f>
        <v>Electricité</v>
      </c>
      <c r="S1312" s="0" t="str">
        <f aca="false">F1312</f>
        <v>0729912202</v>
      </c>
      <c r="T1312" s="0" t="str">
        <f aca="false">G1312</f>
        <v>1</v>
      </c>
      <c r="U1312" s="0" t="n">
        <f aca="false">L1312</f>
        <v>1</v>
      </c>
      <c r="V1312" s="0" t="n">
        <f aca="false">K1312</f>
        <v>12</v>
      </c>
      <c r="W1312" s="0" t="n">
        <f aca="false">J1312</f>
        <v>0</v>
      </c>
    </row>
    <row r="1313" customFormat="false" ht="12.8" hidden="false" customHeight="false" outlineLevel="0" collapsed="false">
      <c r="A1313" s="0" t="s">
        <v>78</v>
      </c>
      <c r="B1313" s="0" t="s">
        <v>1418</v>
      </c>
      <c r="C1313" s="0" t="s">
        <v>1384</v>
      </c>
      <c r="D1313" s="0" t="s">
        <v>27</v>
      </c>
      <c r="E1313" s="0" t="s">
        <v>23</v>
      </c>
      <c r="F1313" s="0" t="s">
        <v>1516</v>
      </c>
      <c r="G1313" s="0" t="s">
        <v>15</v>
      </c>
      <c r="H1313" s="0" t="n">
        <v>0.748850430715849</v>
      </c>
      <c r="I1313" s="0" t="n">
        <v>41.7132431825273</v>
      </c>
      <c r="J1313" s="0" t="n">
        <v>608</v>
      </c>
      <c r="K1313" s="0" t="n">
        <f aca="false">I1313*SUMIFS(syst_chauffage!$H$3:$H$27,syst_chauffage!$B$3:$B$27,D1313,syst_chauffage!$C$3:$C$27,E1313)</f>
        <v>106.969571899223</v>
      </c>
      <c r="L1313" s="12" t="n">
        <f aca="false">H1313*SUMIFS(syst_chauffage!$K$3:$K$27,syst_chauffage!$B$3:$B$27,D1313,syst_chauffage!$C$3:$C$27,E1313)</f>
        <v>0.748850430715849</v>
      </c>
      <c r="N1313" s="0" t="str">
        <f aca="false">A1313</f>
        <v>Sport Loisir Culture</v>
      </c>
      <c r="O1313" s="0" t="str">
        <f aca="false">B1313</f>
        <v>Sport</v>
      </c>
      <c r="P1313" s="0" t="str">
        <f aca="false">C1313</f>
        <v>Salle non spécialisée</v>
      </c>
      <c r="Q1313" s="0" t="str">
        <f aca="false">D1313</f>
        <v>Chaudière condensation fioul</v>
      </c>
      <c r="R1313" s="0" t="str">
        <f aca="false">E1313</f>
        <v>Fioul</v>
      </c>
      <c r="S1313" s="0" t="str">
        <f aca="false">F1313</f>
        <v>0729912303</v>
      </c>
      <c r="T1313" s="0" t="str">
        <f aca="false">G1313</f>
        <v>1</v>
      </c>
      <c r="U1313" s="0" t="n">
        <f aca="false">L1313</f>
        <v>0.748850430715849</v>
      </c>
      <c r="V1313" s="0" t="n">
        <f aca="false">K1313</f>
        <v>106.969571899223</v>
      </c>
      <c r="W1313" s="0" t="n">
        <f aca="false">J1313</f>
        <v>608</v>
      </c>
    </row>
    <row r="1314" customFormat="false" ht="12.8" hidden="false" customHeight="false" outlineLevel="0" collapsed="false">
      <c r="A1314" s="0" t="s">
        <v>78</v>
      </c>
      <c r="B1314" s="0" t="s">
        <v>1418</v>
      </c>
      <c r="C1314" s="0" t="s">
        <v>1384</v>
      </c>
      <c r="D1314" s="0" t="s">
        <v>18</v>
      </c>
      <c r="E1314" s="0" t="s">
        <v>14</v>
      </c>
      <c r="F1314" s="0" t="s">
        <v>1517</v>
      </c>
      <c r="G1314" s="0" t="s">
        <v>15</v>
      </c>
      <c r="H1314" s="0" t="n">
        <v>0.967520825803874</v>
      </c>
      <c r="I1314" s="0" t="n">
        <v>28.2013250581835</v>
      </c>
      <c r="J1314" s="0" t="n">
        <v>608</v>
      </c>
      <c r="K1314" s="0" t="n">
        <f aca="false">I1314*SUMIFS(syst_chauffage!$H$3:$H$27,syst_chauffage!$B$3:$B$27,D1314,syst_chauffage!$C$3:$C$27,E1314)</f>
        <v>76.8466062929231</v>
      </c>
      <c r="L1314" s="12" t="n">
        <f aca="false">H1314*SUMIFS(syst_chauffage!$K$3:$K$27,syst_chauffage!$B$3:$B$27,D1314,syst_chauffage!$C$3:$C$27,E1314)</f>
        <v>0.939895097545874</v>
      </c>
      <c r="N1314" s="0" t="str">
        <f aca="false">A1314</f>
        <v>Sport Loisir Culture</v>
      </c>
      <c r="O1314" s="0" t="str">
        <f aca="false">B1314</f>
        <v>Sport</v>
      </c>
      <c r="P1314" s="0" t="str">
        <f aca="false">C1314</f>
        <v>Salle non spécialisée</v>
      </c>
      <c r="Q1314" s="0" t="str">
        <f aca="false">D1314</f>
        <v>Chaudière condensation gaz</v>
      </c>
      <c r="R1314" s="0" t="str">
        <f aca="false">E1314</f>
        <v>Gaz</v>
      </c>
      <c r="S1314" s="0" t="str">
        <f aca="false">F1314</f>
        <v>0729912404</v>
      </c>
      <c r="T1314" s="0" t="str">
        <f aca="false">G1314</f>
        <v>1</v>
      </c>
      <c r="U1314" s="0" t="n">
        <f aca="false">L1314</f>
        <v>0.939895097545874</v>
      </c>
      <c r="V1314" s="0" t="n">
        <f aca="false">K1314</f>
        <v>76.8466062929231</v>
      </c>
      <c r="W1314" s="0" t="n">
        <f aca="false">J1314</f>
        <v>608</v>
      </c>
    </row>
    <row r="1315" customFormat="false" ht="12.8" hidden="false" customHeight="false" outlineLevel="0" collapsed="false">
      <c r="A1315" s="0" t="s">
        <v>78</v>
      </c>
      <c r="B1315" s="0" t="s">
        <v>1418</v>
      </c>
      <c r="C1315" s="0" t="s">
        <v>1384</v>
      </c>
      <c r="D1315" s="0" t="s">
        <v>32</v>
      </c>
      <c r="E1315" s="0" t="s">
        <v>30</v>
      </c>
      <c r="F1315" s="0" t="s">
        <v>1518</v>
      </c>
      <c r="G1315" s="0" t="s">
        <v>15</v>
      </c>
      <c r="H1315" s="0" t="n">
        <v>1</v>
      </c>
      <c r="I1315" s="0" t="n">
        <v>12</v>
      </c>
      <c r="J1315" s="0" t="n">
        <v>0</v>
      </c>
      <c r="K1315" s="0" t="n">
        <f aca="false">I1315*SUMIFS(syst_chauffage!$H$3:$H$27,syst_chauffage!$B$3:$B$27,D1315,syst_chauffage!$C$3:$C$27,E1315)</f>
        <v>12</v>
      </c>
      <c r="L1315" s="12" t="n">
        <f aca="false">H1315*SUMIFS(syst_chauffage!$K$3:$K$27,syst_chauffage!$B$3:$B$27,D1315,syst_chauffage!$C$3:$C$27,E1315)</f>
        <v>1</v>
      </c>
      <c r="N1315" s="0" t="str">
        <f aca="false">A1315</f>
        <v>Sport Loisir Culture</v>
      </c>
      <c r="O1315" s="0" t="str">
        <f aca="false">B1315</f>
        <v>Sport</v>
      </c>
      <c r="P1315" s="0" t="str">
        <f aca="false">C1315</f>
        <v>Salle non spécialisée</v>
      </c>
      <c r="Q1315" s="0" t="str">
        <f aca="false">D1315</f>
        <v>Electrique direct performant</v>
      </c>
      <c r="R1315" s="0" t="str">
        <f aca="false">E1315</f>
        <v>Electricité</v>
      </c>
      <c r="S1315" s="0" t="str">
        <f aca="false">F1315</f>
        <v>0729912602</v>
      </c>
      <c r="T1315" s="0" t="str">
        <f aca="false">G1315</f>
        <v>1</v>
      </c>
      <c r="U1315" s="0" t="n">
        <f aca="false">L1315</f>
        <v>1</v>
      </c>
      <c r="V1315" s="0" t="n">
        <f aca="false">K1315</f>
        <v>12</v>
      </c>
      <c r="W1315" s="0" t="n">
        <f aca="false">J1315</f>
        <v>0</v>
      </c>
    </row>
    <row r="1316" customFormat="false" ht="12.8" hidden="false" customHeight="false" outlineLevel="0" collapsed="false">
      <c r="A1316" s="0" t="s">
        <v>78</v>
      </c>
      <c r="B1316" s="0" t="s">
        <v>1418</v>
      </c>
      <c r="C1316" s="0" t="s">
        <v>1384</v>
      </c>
      <c r="D1316" s="0" t="s">
        <v>38</v>
      </c>
      <c r="E1316" s="0" t="s">
        <v>30</v>
      </c>
      <c r="F1316" s="0" t="s">
        <v>1519</v>
      </c>
      <c r="G1316" s="0" t="s">
        <v>15</v>
      </c>
      <c r="H1316" s="0" t="n">
        <v>3.40633674418604</v>
      </c>
      <c r="I1316" s="0" t="n">
        <v>66.0499787377807</v>
      </c>
      <c r="J1316" s="0" t="n">
        <v>648</v>
      </c>
      <c r="K1316" s="0" t="n">
        <f aca="false">I1316*SUMIFS(syst_chauffage!$H$3:$H$27,syst_chauffage!$B$3:$B$27,D1316,syst_chauffage!$C$3:$C$27,E1316)</f>
        <v>66.7629091295554</v>
      </c>
      <c r="L1316" s="12" t="n">
        <f aca="false">H1316*SUMIFS(syst_chauffage!$K$3:$K$27,syst_chauffage!$B$3:$B$27,D1316,syst_chauffage!$C$3:$C$27,E1316)</f>
        <v>3.04736226069167</v>
      </c>
      <c r="N1316" s="0" t="str">
        <f aca="false">A1316</f>
        <v>Sport Loisir Culture</v>
      </c>
      <c r="O1316" s="0" t="str">
        <f aca="false">B1316</f>
        <v>Sport</v>
      </c>
      <c r="P1316" s="0" t="str">
        <f aca="false">C1316</f>
        <v>Salle non spécialisée</v>
      </c>
      <c r="Q1316" s="0" t="str">
        <f aca="false">D1316</f>
        <v>PAC performant</v>
      </c>
      <c r="R1316" s="0" t="str">
        <f aca="false">E1316</f>
        <v>Electricité</v>
      </c>
      <c r="S1316" s="0" t="str">
        <f aca="false">F1316</f>
        <v>0729912902</v>
      </c>
      <c r="T1316" s="0" t="str">
        <f aca="false">G1316</f>
        <v>1</v>
      </c>
      <c r="U1316" s="0" t="n">
        <f aca="false">L1316</f>
        <v>3.04736226069167</v>
      </c>
      <c r="V1316" s="0" t="n">
        <f aca="false">K1316</f>
        <v>66.7629091295554</v>
      </c>
      <c r="W1316" s="0" t="n">
        <f aca="false">J1316</f>
        <v>648</v>
      </c>
    </row>
    <row r="1317" customFormat="false" ht="12.8" hidden="false" customHeight="false" outlineLevel="0" collapsed="false">
      <c r="A1317" s="0" t="s">
        <v>78</v>
      </c>
      <c r="B1317" s="0" t="s">
        <v>1418</v>
      </c>
      <c r="C1317" s="0" t="s">
        <v>1384</v>
      </c>
      <c r="D1317" s="0" t="s">
        <v>38</v>
      </c>
      <c r="E1317" s="0" t="s">
        <v>30</v>
      </c>
      <c r="F1317" s="0" t="s">
        <v>1520</v>
      </c>
      <c r="G1317" s="0" t="s">
        <v>15</v>
      </c>
      <c r="H1317" s="0" t="n">
        <v>1</v>
      </c>
      <c r="I1317" s="0" t="n">
        <v>12</v>
      </c>
      <c r="J1317" s="0" t="n">
        <v>648</v>
      </c>
      <c r="K1317" s="0" t="n">
        <f aca="false">I1317*SUMIFS(syst_chauffage!$H$3:$H$27,syst_chauffage!$B$3:$B$27,D1317,syst_chauffage!$C$3:$C$27,E1317)</f>
        <v>12.1295256238501</v>
      </c>
      <c r="L1317" s="12" t="n">
        <f aca="false">H1317*SUMIFS(syst_chauffage!$K$3:$K$27,syst_chauffage!$B$3:$B$27,D1317,syst_chauffage!$C$3:$C$27,E1317)</f>
        <v>0.894615679407779</v>
      </c>
      <c r="N1317" s="0" t="str">
        <f aca="false">A1317</f>
        <v>Sport Loisir Culture</v>
      </c>
      <c r="O1317" s="0" t="str">
        <f aca="false">B1317</f>
        <v>Sport</v>
      </c>
      <c r="P1317" s="0" t="str">
        <f aca="false">C1317</f>
        <v>Salle non spécialisée</v>
      </c>
      <c r="Q1317" s="0" t="str">
        <f aca="false">D1317</f>
        <v>PAC performant</v>
      </c>
      <c r="R1317" s="0" t="str">
        <f aca="false">E1317</f>
        <v>Electricité</v>
      </c>
      <c r="S1317" s="0" t="str">
        <f aca="false">F1317</f>
        <v>0729913104</v>
      </c>
      <c r="T1317" s="0" t="str">
        <f aca="false">G1317</f>
        <v>1</v>
      </c>
      <c r="U1317" s="0" t="n">
        <f aca="false">L1317</f>
        <v>0.894615679407779</v>
      </c>
      <c r="V1317" s="0" t="n">
        <f aca="false">K1317</f>
        <v>12.1295256238501</v>
      </c>
      <c r="W1317" s="0" t="n">
        <f aca="false">J1317</f>
        <v>648</v>
      </c>
    </row>
    <row r="1318" customFormat="false" ht="12.8" hidden="false" customHeight="false" outlineLevel="0" collapsed="false">
      <c r="A1318" s="0" t="s">
        <v>78</v>
      </c>
      <c r="B1318" s="0" t="s">
        <v>1418</v>
      </c>
      <c r="C1318" s="0" t="s">
        <v>1401</v>
      </c>
      <c r="D1318" s="0" t="s">
        <v>19</v>
      </c>
      <c r="E1318" s="0" t="s">
        <v>57</v>
      </c>
      <c r="F1318" s="0" t="s">
        <v>1521</v>
      </c>
      <c r="G1318" s="0" t="s">
        <v>15</v>
      </c>
      <c r="H1318" s="0" t="n">
        <v>1.77000073679037</v>
      </c>
      <c r="I1318" s="0" t="n">
        <v>84.4376879273335</v>
      </c>
      <c r="J1318" s="0" t="n">
        <v>0</v>
      </c>
      <c r="K1318" s="0" t="n">
        <f aca="false">I1318*SUMIFS(syst_chauffage!$H$3:$H$27,syst_chauffage!$B$3:$B$27,D1318,syst_chauffage!$C$3:$C$27,E1318)</f>
        <v>117.577510820446</v>
      </c>
      <c r="L1318" s="12" t="n">
        <f aca="false">H1318*SUMIFS(syst_chauffage!$K$3:$K$27,syst_chauffage!$B$3:$B$27,D1318,syst_chauffage!$C$3:$C$27,E1318)</f>
        <v>1.77000073679037</v>
      </c>
      <c r="N1318" s="0" t="str">
        <f aca="false">A1318</f>
        <v>Sport Loisir Culture</v>
      </c>
      <c r="O1318" s="0" t="str">
        <f aca="false">B1318</f>
        <v>Sport</v>
      </c>
      <c r="P1318" s="0" t="str">
        <f aca="false">C1318</f>
        <v>Vestiaire et rangement</v>
      </c>
      <c r="Q1318" s="0" t="str">
        <f aca="false">D1318</f>
        <v>Autre système centralisé</v>
      </c>
      <c r="R1318" s="0" t="str">
        <f aca="false">E1318</f>
        <v>Autres</v>
      </c>
      <c r="S1318" s="0" t="str">
        <f aca="false">F1318</f>
        <v>0729950101</v>
      </c>
      <c r="T1318" s="0" t="str">
        <f aca="false">G1318</f>
        <v>1</v>
      </c>
      <c r="U1318" s="0" t="n">
        <f aca="false">L1318</f>
        <v>1.77000073679037</v>
      </c>
      <c r="V1318" s="0" t="n">
        <f aca="false">K1318</f>
        <v>117.577510820446</v>
      </c>
      <c r="W1318" s="0" t="n">
        <f aca="false">J1318</f>
        <v>0</v>
      </c>
    </row>
    <row r="1319" customFormat="false" ht="12.8" hidden="false" customHeight="false" outlineLevel="0" collapsed="false">
      <c r="A1319" s="0" t="s">
        <v>78</v>
      </c>
      <c r="B1319" s="0" t="s">
        <v>1418</v>
      </c>
      <c r="C1319" s="0" t="s">
        <v>1401</v>
      </c>
      <c r="D1319" s="0" t="s">
        <v>19</v>
      </c>
      <c r="E1319" s="0" t="s">
        <v>58</v>
      </c>
      <c r="F1319" s="0" t="s">
        <v>1522</v>
      </c>
      <c r="G1319" s="0" t="s">
        <v>15</v>
      </c>
      <c r="H1319" s="0" t="n">
        <v>2.0492763015603</v>
      </c>
      <c r="I1319" s="0" t="n">
        <v>92.7086953353555</v>
      </c>
      <c r="J1319" s="0" t="n">
        <v>680</v>
      </c>
      <c r="K1319" s="0" t="n">
        <f aca="false">I1319*SUMIFS(syst_chauffage!$H$3:$H$27,syst_chauffage!$B$3:$B$27,D1319,syst_chauffage!$C$3:$C$27,E1319)</f>
        <v>152.501130394127</v>
      </c>
      <c r="L1319" s="12" t="n">
        <f aca="false">H1319*SUMIFS(syst_chauffage!$K$3:$K$27,syst_chauffage!$B$3:$B$27,D1319,syst_chauffage!$C$3:$C$27,E1319)</f>
        <v>2.0492763015603</v>
      </c>
      <c r="N1319" s="0" t="str">
        <f aca="false">A1319</f>
        <v>Sport Loisir Culture</v>
      </c>
      <c r="O1319" s="0" t="str">
        <f aca="false">B1319</f>
        <v>Sport</v>
      </c>
      <c r="P1319" s="0" t="str">
        <f aca="false">C1319</f>
        <v>Vestiaire et rangement</v>
      </c>
      <c r="Q1319" s="0" t="str">
        <f aca="false">D1319</f>
        <v>Autre système centralisé</v>
      </c>
      <c r="R1319" s="0" t="str">
        <f aca="false">E1319</f>
        <v>Urbain</v>
      </c>
      <c r="S1319" s="0" t="str">
        <f aca="false">F1319</f>
        <v>0729950106</v>
      </c>
      <c r="T1319" s="0" t="str">
        <f aca="false">G1319</f>
        <v>1</v>
      </c>
      <c r="U1319" s="0" t="n">
        <f aca="false">L1319</f>
        <v>2.0492763015603</v>
      </c>
      <c r="V1319" s="0" t="n">
        <f aca="false">K1319</f>
        <v>152.501130394127</v>
      </c>
      <c r="W1319" s="0" t="n">
        <f aca="false">J1319</f>
        <v>680</v>
      </c>
    </row>
    <row r="1320" customFormat="false" ht="12.8" hidden="false" customHeight="false" outlineLevel="0" collapsed="false">
      <c r="A1320" s="0" t="s">
        <v>78</v>
      </c>
      <c r="B1320" s="0" t="s">
        <v>1418</v>
      </c>
      <c r="C1320" s="0" t="s">
        <v>1401</v>
      </c>
      <c r="D1320" s="0" t="s">
        <v>24</v>
      </c>
      <c r="E1320" s="0" t="s">
        <v>30</v>
      </c>
      <c r="F1320" s="0" t="s">
        <v>1523</v>
      </c>
      <c r="G1320" s="0" t="s">
        <v>15</v>
      </c>
      <c r="H1320" s="0" t="n">
        <v>0.84</v>
      </c>
      <c r="I1320" s="0" t="n">
        <v>10.4</v>
      </c>
      <c r="J1320" s="0" t="n">
        <v>0</v>
      </c>
      <c r="K1320" s="0" t="n">
        <f aca="false">I1320*SUMIFS(syst_chauffage!$H$3:$H$27,syst_chauffage!$B$3:$B$27,D1320,syst_chauffage!$C$3:$C$27,E1320)</f>
        <v>3</v>
      </c>
      <c r="L1320" s="12" t="n">
        <f aca="false">H1320*SUMIFS(syst_chauffage!$K$3:$K$27,syst_chauffage!$B$3:$B$27,D1320,syst_chauffage!$C$3:$C$27,E1320)</f>
        <v>0.84</v>
      </c>
      <c r="N1320" s="0" t="str">
        <f aca="false">A1320</f>
        <v>Sport Loisir Culture</v>
      </c>
      <c r="O1320" s="0" t="str">
        <f aca="false">B1320</f>
        <v>Sport</v>
      </c>
      <c r="P1320" s="0" t="str">
        <f aca="false">C1320</f>
        <v>Vestiaire et rangement</v>
      </c>
      <c r="Q1320" s="0" t="str">
        <f aca="false">D1320</f>
        <v>Cassette rayonnante</v>
      </c>
      <c r="R1320" s="0" t="str">
        <f aca="false">E1320</f>
        <v>Electricité</v>
      </c>
      <c r="S1320" s="0" t="str">
        <f aca="false">F1320</f>
        <v>0729950202</v>
      </c>
      <c r="T1320" s="0" t="str">
        <f aca="false">G1320</f>
        <v>1</v>
      </c>
      <c r="U1320" s="0" t="n">
        <f aca="false">L1320</f>
        <v>0.84</v>
      </c>
      <c r="V1320" s="0" t="n">
        <f aca="false">K1320</f>
        <v>3</v>
      </c>
      <c r="W1320" s="0" t="n">
        <f aca="false">J1320</f>
        <v>0</v>
      </c>
    </row>
    <row r="1321" customFormat="false" ht="12.8" hidden="false" customHeight="false" outlineLevel="0" collapsed="false">
      <c r="A1321" s="0" t="s">
        <v>78</v>
      </c>
      <c r="B1321" s="0" t="s">
        <v>1418</v>
      </c>
      <c r="C1321" s="0" t="s">
        <v>1401</v>
      </c>
      <c r="D1321" s="0" t="s">
        <v>22</v>
      </c>
      <c r="E1321" s="0" t="s">
        <v>23</v>
      </c>
      <c r="F1321" s="0" t="s">
        <v>1524</v>
      </c>
      <c r="G1321" s="0" t="s">
        <v>15</v>
      </c>
      <c r="H1321" s="0" t="n">
        <v>0.675763186679944</v>
      </c>
      <c r="I1321" s="0" t="n">
        <v>69.3618477921276</v>
      </c>
      <c r="J1321" s="0" t="n">
        <v>0</v>
      </c>
      <c r="K1321" s="0" t="n">
        <f aca="false">I1321*SUMIFS(syst_chauffage!$H$3:$H$27,syst_chauffage!$B$3:$B$27,D1321,syst_chauffage!$C$3:$C$27,E1321)</f>
        <v>122.147775174034</v>
      </c>
      <c r="L1321" s="12" t="n">
        <f aca="false">H1321*SUMIFS(syst_chauffage!$K$3:$K$27,syst_chauffage!$B$3:$B$27,D1321,syst_chauffage!$C$3:$C$27,E1321)</f>
        <v>0.675763186679944</v>
      </c>
      <c r="N1321" s="0" t="str">
        <f aca="false">A1321</f>
        <v>Sport Loisir Culture</v>
      </c>
      <c r="O1321" s="0" t="str">
        <f aca="false">B1321</f>
        <v>Sport</v>
      </c>
      <c r="P1321" s="0" t="str">
        <f aca="false">C1321</f>
        <v>Vestiaire et rangement</v>
      </c>
      <c r="Q1321" s="0" t="str">
        <f aca="false">D1321</f>
        <v>Chaudière fioul</v>
      </c>
      <c r="R1321" s="0" t="str">
        <f aca="false">E1321</f>
        <v>Fioul</v>
      </c>
      <c r="S1321" s="0" t="str">
        <f aca="false">F1321</f>
        <v>0729950303</v>
      </c>
      <c r="T1321" s="0" t="str">
        <f aca="false">G1321</f>
        <v>1</v>
      </c>
      <c r="U1321" s="0" t="n">
        <f aca="false">L1321</f>
        <v>0.675763186679944</v>
      </c>
      <c r="V1321" s="0" t="n">
        <f aca="false">K1321</f>
        <v>122.147775174034</v>
      </c>
      <c r="W1321" s="0" t="n">
        <f aca="false">J1321</f>
        <v>0</v>
      </c>
    </row>
    <row r="1322" customFormat="false" ht="12.8" hidden="false" customHeight="false" outlineLevel="0" collapsed="false">
      <c r="A1322" s="0" t="s">
        <v>78</v>
      </c>
      <c r="B1322" s="0" t="s">
        <v>1418</v>
      </c>
      <c r="C1322" s="0" t="s">
        <v>1401</v>
      </c>
      <c r="D1322" s="0" t="s">
        <v>13</v>
      </c>
      <c r="E1322" s="0" t="s">
        <v>14</v>
      </c>
      <c r="F1322" s="0" t="s">
        <v>1525</v>
      </c>
      <c r="G1322" s="0" t="s">
        <v>15</v>
      </c>
      <c r="H1322" s="0" t="n">
        <v>0.685038715670178</v>
      </c>
      <c r="I1322" s="0" t="n">
        <v>52.4556739816316</v>
      </c>
      <c r="J1322" s="0" t="n">
        <v>224</v>
      </c>
      <c r="K1322" s="0" t="n">
        <f aca="false">I1322*SUMIFS(syst_chauffage!$H$3:$H$27,syst_chauffage!$B$3:$B$27,D1322,syst_chauffage!$C$3:$C$27,E1322)</f>
        <v>105.939045726944</v>
      </c>
      <c r="L1322" s="12" t="n">
        <f aca="false">H1322*SUMIFS(syst_chauffage!$K$3:$K$27,syst_chauffage!$B$3:$B$27,D1322,syst_chauffage!$C$3:$C$27,E1322)</f>
        <v>0.685038715670178</v>
      </c>
      <c r="N1322" s="0" t="str">
        <f aca="false">A1322</f>
        <v>Sport Loisir Culture</v>
      </c>
      <c r="O1322" s="0" t="str">
        <f aca="false">B1322</f>
        <v>Sport</v>
      </c>
      <c r="P1322" s="0" t="str">
        <f aca="false">C1322</f>
        <v>Vestiaire et rangement</v>
      </c>
      <c r="Q1322" s="0" t="str">
        <f aca="false">D1322</f>
        <v>Chaudière gaz</v>
      </c>
      <c r="R1322" s="0" t="str">
        <f aca="false">E1322</f>
        <v>Gaz</v>
      </c>
      <c r="S1322" s="0" t="str">
        <f aca="false">F1322</f>
        <v>0729950404</v>
      </c>
      <c r="T1322" s="0" t="str">
        <f aca="false">G1322</f>
        <v>1</v>
      </c>
      <c r="U1322" s="0" t="n">
        <f aca="false">L1322</f>
        <v>0.685038715670178</v>
      </c>
      <c r="V1322" s="0" t="n">
        <f aca="false">K1322</f>
        <v>105.939045726944</v>
      </c>
      <c r="W1322" s="0" t="n">
        <f aca="false">J1322</f>
        <v>224</v>
      </c>
    </row>
    <row r="1323" customFormat="false" ht="12.8" hidden="false" customHeight="false" outlineLevel="0" collapsed="false">
      <c r="A1323" s="0" t="s">
        <v>78</v>
      </c>
      <c r="B1323" s="0" t="s">
        <v>1418</v>
      </c>
      <c r="C1323" s="0" t="s">
        <v>1401</v>
      </c>
      <c r="D1323" s="0" t="s">
        <v>29</v>
      </c>
      <c r="E1323" s="0" t="s">
        <v>30</v>
      </c>
      <c r="F1323" s="0" t="s">
        <v>1526</v>
      </c>
      <c r="G1323" s="0" t="s">
        <v>15</v>
      </c>
      <c r="H1323" s="0" t="n">
        <v>0.92</v>
      </c>
      <c r="I1323" s="0" t="n">
        <v>10.4</v>
      </c>
      <c r="J1323" s="0" t="n">
        <v>0</v>
      </c>
      <c r="K1323" s="0" t="n">
        <f aca="false">I1323*SUMIFS(syst_chauffage!$H$3:$H$27,syst_chauffage!$B$3:$B$27,D1323,syst_chauffage!$C$3:$C$27,E1323)</f>
        <v>3</v>
      </c>
      <c r="L1323" s="12" t="n">
        <f aca="false">H1323*SUMIFS(syst_chauffage!$K$3:$K$27,syst_chauffage!$B$3:$B$27,D1323,syst_chauffage!$C$3:$C$27,E1323)</f>
        <v>0.92</v>
      </c>
      <c r="N1323" s="0" t="str">
        <f aca="false">A1323</f>
        <v>Sport Loisir Culture</v>
      </c>
      <c r="O1323" s="0" t="str">
        <f aca="false">B1323</f>
        <v>Sport</v>
      </c>
      <c r="P1323" s="0" t="str">
        <f aca="false">C1323</f>
        <v>Vestiaire et rangement</v>
      </c>
      <c r="Q1323" s="0" t="str">
        <f aca="false">D1323</f>
        <v>Electrique direct</v>
      </c>
      <c r="R1323" s="0" t="str">
        <f aca="false">E1323</f>
        <v>Electricité</v>
      </c>
      <c r="S1323" s="0" t="str">
        <f aca="false">F1323</f>
        <v>0729950602</v>
      </c>
      <c r="T1323" s="0" t="str">
        <f aca="false">G1323</f>
        <v>1</v>
      </c>
      <c r="U1323" s="0" t="n">
        <f aca="false">L1323</f>
        <v>0.92</v>
      </c>
      <c r="V1323" s="0" t="n">
        <f aca="false">K1323</f>
        <v>3</v>
      </c>
      <c r="W1323" s="0" t="n">
        <f aca="false">J1323</f>
        <v>0</v>
      </c>
    </row>
    <row r="1324" customFormat="false" ht="12.8" hidden="false" customHeight="false" outlineLevel="0" collapsed="false">
      <c r="A1324" s="0" t="s">
        <v>78</v>
      </c>
      <c r="B1324" s="0" t="s">
        <v>1418</v>
      </c>
      <c r="C1324" s="0" t="s">
        <v>1401</v>
      </c>
      <c r="D1324" s="0" t="s">
        <v>36</v>
      </c>
      <c r="E1324" s="0" t="s">
        <v>30</v>
      </c>
      <c r="F1324" s="0" t="s">
        <v>1527</v>
      </c>
      <c r="G1324" s="0" t="s">
        <v>15</v>
      </c>
      <c r="H1324" s="0" t="n">
        <v>2.95662809302325</v>
      </c>
      <c r="I1324" s="0" t="n">
        <v>49.8245836406918</v>
      </c>
      <c r="J1324" s="0" t="n">
        <v>603</v>
      </c>
      <c r="K1324" s="0" t="n">
        <f aca="false">I1324*SUMIFS(syst_chauffage!$H$3:$H$27,syst_chauffage!$B$3:$B$27,D1324,syst_chauffage!$C$3:$C$27,E1324)</f>
        <v>30.824382371503</v>
      </c>
      <c r="L1324" s="12" t="n">
        <f aca="false">H1324*SUMIFS(syst_chauffage!$K$3:$K$27,syst_chauffage!$B$3:$B$27,D1324,syst_chauffage!$C$3:$C$27,E1324)</f>
        <v>2.48413091717754</v>
      </c>
      <c r="N1324" s="0" t="str">
        <f aca="false">A1324</f>
        <v>Sport Loisir Culture</v>
      </c>
      <c r="O1324" s="0" t="str">
        <f aca="false">B1324</f>
        <v>Sport</v>
      </c>
      <c r="P1324" s="0" t="str">
        <f aca="false">C1324</f>
        <v>Vestiaire et rangement</v>
      </c>
      <c r="Q1324" s="0" t="str">
        <f aca="false">D1324</f>
        <v>PAC</v>
      </c>
      <c r="R1324" s="0" t="str">
        <f aca="false">E1324</f>
        <v>Electricité</v>
      </c>
      <c r="S1324" s="0" t="str">
        <f aca="false">F1324</f>
        <v>0729950902</v>
      </c>
      <c r="T1324" s="0" t="str">
        <f aca="false">G1324</f>
        <v>1</v>
      </c>
      <c r="U1324" s="0" t="n">
        <f aca="false">L1324</f>
        <v>2.48413091717754</v>
      </c>
      <c r="V1324" s="0" t="n">
        <f aca="false">K1324</f>
        <v>30.824382371503</v>
      </c>
      <c r="W1324" s="0" t="n">
        <f aca="false">J1324</f>
        <v>603</v>
      </c>
    </row>
    <row r="1325" customFormat="false" ht="12.8" hidden="false" customHeight="false" outlineLevel="0" collapsed="false">
      <c r="A1325" s="0" t="s">
        <v>78</v>
      </c>
      <c r="B1325" s="0" t="s">
        <v>1418</v>
      </c>
      <c r="C1325" s="0" t="s">
        <v>1401</v>
      </c>
      <c r="D1325" s="0" t="s">
        <v>36</v>
      </c>
      <c r="E1325" s="0" t="s">
        <v>30</v>
      </c>
      <c r="F1325" s="0" t="s">
        <v>1528</v>
      </c>
      <c r="G1325" s="0" t="s">
        <v>15</v>
      </c>
      <c r="H1325" s="0" t="n">
        <v>0.84</v>
      </c>
      <c r="I1325" s="0" t="n">
        <v>10.4</v>
      </c>
      <c r="J1325" s="0" t="n">
        <v>603</v>
      </c>
      <c r="K1325" s="0" t="n">
        <f aca="false">I1325*SUMIFS(syst_chauffage!$H$3:$H$27,syst_chauffage!$B$3:$B$27,D1325,syst_chauffage!$C$3:$C$27,E1325)</f>
        <v>6.43404426568691</v>
      </c>
      <c r="L1325" s="12" t="n">
        <f aca="false">H1325*SUMIFS(syst_chauffage!$K$3:$K$27,syst_chauffage!$B$3:$B$27,D1325,syst_chauffage!$C$3:$C$27,E1325)</f>
        <v>0.705760043122449</v>
      </c>
      <c r="N1325" s="0" t="str">
        <f aca="false">A1325</f>
        <v>Sport Loisir Culture</v>
      </c>
      <c r="O1325" s="0" t="str">
        <f aca="false">B1325</f>
        <v>Sport</v>
      </c>
      <c r="P1325" s="0" t="str">
        <f aca="false">C1325</f>
        <v>Vestiaire et rangement</v>
      </c>
      <c r="Q1325" s="0" t="str">
        <f aca="false">D1325</f>
        <v>PAC</v>
      </c>
      <c r="R1325" s="0" t="str">
        <f aca="false">E1325</f>
        <v>Electricité</v>
      </c>
      <c r="S1325" s="0" t="str">
        <f aca="false">F1325</f>
        <v>0729951104</v>
      </c>
      <c r="T1325" s="0" t="str">
        <f aca="false">G1325</f>
        <v>1</v>
      </c>
      <c r="U1325" s="0" t="n">
        <f aca="false">L1325</f>
        <v>0.705760043122449</v>
      </c>
      <c r="V1325" s="0" t="n">
        <f aca="false">K1325</f>
        <v>6.43404426568691</v>
      </c>
      <c r="W1325" s="0" t="n">
        <f aca="false">J1325</f>
        <v>603</v>
      </c>
    </row>
    <row r="1326" customFormat="false" ht="12.8" hidden="false" customHeight="false" outlineLevel="0" collapsed="false">
      <c r="A1326" s="0" t="s">
        <v>78</v>
      </c>
      <c r="B1326" s="0" t="s">
        <v>1418</v>
      </c>
      <c r="C1326" s="0" t="s">
        <v>1401</v>
      </c>
      <c r="D1326" s="0" t="s">
        <v>51</v>
      </c>
      <c r="E1326" s="0" t="s">
        <v>57</v>
      </c>
      <c r="F1326" s="0" t="s">
        <v>1529</v>
      </c>
      <c r="G1326" s="0" t="s">
        <v>15</v>
      </c>
      <c r="H1326" s="0" t="n">
        <v>2.15118488632096</v>
      </c>
      <c r="I1326" s="0" t="n">
        <v>100.521057056349</v>
      </c>
      <c r="J1326" s="0" t="n">
        <v>0</v>
      </c>
      <c r="K1326" s="0" t="n">
        <f aca="false">I1326*SUMIFS(syst_chauffage!$H$3:$H$27,syst_chauffage!$B$3:$B$27,D1326,syst_chauffage!$C$3:$C$27,E1326)</f>
        <v>212.989429285495</v>
      </c>
      <c r="L1326" s="12" t="n">
        <f aca="false">H1326*SUMIFS(syst_chauffage!$K$3:$K$27,syst_chauffage!$B$3:$B$27,D1326,syst_chauffage!$C$3:$C$27,E1326)</f>
        <v>2.15118488632096</v>
      </c>
      <c r="N1326" s="0" t="str">
        <f aca="false">A1326</f>
        <v>Sport Loisir Culture</v>
      </c>
      <c r="O1326" s="0" t="str">
        <f aca="false">B1326</f>
        <v>Sport</v>
      </c>
      <c r="P1326" s="0" t="str">
        <f aca="false">C1326</f>
        <v>Vestiaire et rangement</v>
      </c>
      <c r="Q1326" s="0" t="str">
        <f aca="false">D1326</f>
        <v>Autre système centralisé performant</v>
      </c>
      <c r="R1326" s="0" t="str">
        <f aca="false">E1326</f>
        <v>Autres</v>
      </c>
      <c r="S1326" s="0" t="str">
        <f aca="false">F1326</f>
        <v>0729952101</v>
      </c>
      <c r="T1326" s="0" t="str">
        <f aca="false">G1326</f>
        <v>1</v>
      </c>
      <c r="U1326" s="0" t="n">
        <f aca="false">L1326</f>
        <v>2.15118488632096</v>
      </c>
      <c r="V1326" s="0" t="n">
        <f aca="false">K1326</f>
        <v>212.989429285495</v>
      </c>
      <c r="W1326" s="0" t="n">
        <f aca="false">J1326</f>
        <v>0</v>
      </c>
    </row>
    <row r="1327" customFormat="false" ht="12.8" hidden="false" customHeight="false" outlineLevel="0" collapsed="false">
      <c r="A1327" s="0" t="s">
        <v>78</v>
      </c>
      <c r="B1327" s="0" t="s">
        <v>1418</v>
      </c>
      <c r="C1327" s="0" t="s">
        <v>1401</v>
      </c>
      <c r="D1327" s="0" t="s">
        <v>51</v>
      </c>
      <c r="E1327" s="0" t="s">
        <v>58</v>
      </c>
      <c r="F1327" s="0" t="s">
        <v>1530</v>
      </c>
      <c r="G1327" s="0" t="s">
        <v>15</v>
      </c>
      <c r="H1327" s="0" t="n">
        <v>2.48431820109282</v>
      </c>
      <c r="I1327" s="0" t="n">
        <v>110.367494446852</v>
      </c>
      <c r="J1327" s="0" t="n">
        <v>680</v>
      </c>
      <c r="K1327" s="0" t="n">
        <f aca="false">I1327*SUMIFS(syst_chauffage!$H$3:$H$27,syst_chauffage!$B$3:$B$27,D1327,syst_chauffage!$C$3:$C$27,E1327)</f>
        <v>235.52417873389</v>
      </c>
      <c r="L1327" s="12" t="n">
        <f aca="false">H1327*SUMIFS(syst_chauffage!$K$3:$K$27,syst_chauffage!$B$3:$B$27,D1327,syst_chauffage!$C$3:$C$27,E1327)</f>
        <v>2.48431820109282</v>
      </c>
      <c r="N1327" s="0" t="str">
        <f aca="false">A1327</f>
        <v>Sport Loisir Culture</v>
      </c>
      <c r="O1327" s="0" t="str">
        <f aca="false">B1327</f>
        <v>Sport</v>
      </c>
      <c r="P1327" s="0" t="str">
        <f aca="false">C1327</f>
        <v>Vestiaire et rangement</v>
      </c>
      <c r="Q1327" s="0" t="str">
        <f aca="false">D1327</f>
        <v>Autre système centralisé performant</v>
      </c>
      <c r="R1327" s="0" t="str">
        <f aca="false">E1327</f>
        <v>Urbain</v>
      </c>
      <c r="S1327" s="0" t="str">
        <f aca="false">F1327</f>
        <v>0729952106</v>
      </c>
      <c r="T1327" s="0" t="str">
        <f aca="false">G1327</f>
        <v>1</v>
      </c>
      <c r="U1327" s="0" t="n">
        <f aca="false">L1327</f>
        <v>2.48431820109282</v>
      </c>
      <c r="V1327" s="0" t="n">
        <f aca="false">K1327</f>
        <v>235.52417873389</v>
      </c>
      <c r="W1327" s="0" t="n">
        <f aca="false">J1327</f>
        <v>680</v>
      </c>
    </row>
    <row r="1328" customFormat="false" ht="12.8" hidden="false" customHeight="false" outlineLevel="0" collapsed="false">
      <c r="A1328" s="0" t="s">
        <v>78</v>
      </c>
      <c r="B1328" s="0" t="s">
        <v>1418</v>
      </c>
      <c r="C1328" s="0" t="s">
        <v>1401</v>
      </c>
      <c r="D1328" s="0" t="s">
        <v>54</v>
      </c>
      <c r="E1328" s="0" t="s">
        <v>30</v>
      </c>
      <c r="F1328" s="0" t="s">
        <v>1531</v>
      </c>
      <c r="G1328" s="0" t="s">
        <v>15</v>
      </c>
      <c r="H1328" s="0" t="n">
        <v>1</v>
      </c>
      <c r="I1328" s="0" t="n">
        <v>12</v>
      </c>
      <c r="J1328" s="0" t="n">
        <v>0</v>
      </c>
      <c r="K1328" s="0" t="n">
        <f aca="false">I1328*SUMIFS(syst_chauffage!$H$3:$H$27,syst_chauffage!$B$3:$B$27,D1328,syst_chauffage!$C$3:$C$27,E1328)</f>
        <v>12</v>
      </c>
      <c r="L1328" s="12" t="n">
        <f aca="false">H1328*SUMIFS(syst_chauffage!$K$3:$K$27,syst_chauffage!$B$3:$B$27,D1328,syst_chauffage!$C$3:$C$27,E1328)</f>
        <v>1</v>
      </c>
      <c r="N1328" s="0" t="str">
        <f aca="false">A1328</f>
        <v>Sport Loisir Culture</v>
      </c>
      <c r="O1328" s="0" t="str">
        <f aca="false">B1328</f>
        <v>Sport</v>
      </c>
      <c r="P1328" s="0" t="str">
        <f aca="false">C1328</f>
        <v>Vestiaire et rangement</v>
      </c>
      <c r="Q1328" s="0" t="str">
        <f aca="false">D1328</f>
        <v>Cassette rayonnante performant</v>
      </c>
      <c r="R1328" s="0" t="str">
        <f aca="false">E1328</f>
        <v>Electricité</v>
      </c>
      <c r="S1328" s="0" t="str">
        <f aca="false">F1328</f>
        <v>0729952202</v>
      </c>
      <c r="T1328" s="0" t="str">
        <f aca="false">G1328</f>
        <v>1</v>
      </c>
      <c r="U1328" s="0" t="n">
        <f aca="false">L1328</f>
        <v>1</v>
      </c>
      <c r="V1328" s="0" t="n">
        <f aca="false">K1328</f>
        <v>12</v>
      </c>
      <c r="W1328" s="0" t="n">
        <f aca="false">J1328</f>
        <v>0</v>
      </c>
    </row>
    <row r="1329" customFormat="false" ht="12.8" hidden="false" customHeight="false" outlineLevel="0" collapsed="false">
      <c r="A1329" s="0" t="s">
        <v>78</v>
      </c>
      <c r="B1329" s="0" t="s">
        <v>1418</v>
      </c>
      <c r="C1329" s="0" t="s">
        <v>1401</v>
      </c>
      <c r="D1329" s="0" t="s">
        <v>27</v>
      </c>
      <c r="E1329" s="0" t="s">
        <v>23</v>
      </c>
      <c r="F1329" s="0" t="s">
        <v>1532</v>
      </c>
      <c r="G1329" s="0" t="s">
        <v>15</v>
      </c>
      <c r="H1329" s="0" t="n">
        <v>0.742255465604814</v>
      </c>
      <c r="I1329" s="0" t="n">
        <v>82.5736283239614</v>
      </c>
      <c r="J1329" s="0" t="n">
        <v>504</v>
      </c>
      <c r="K1329" s="0" t="n">
        <f aca="false">I1329*SUMIFS(syst_chauffage!$H$3:$H$27,syst_chauffage!$B$3:$B$27,D1329,syst_chauffage!$C$3:$C$27,E1329)</f>
        <v>211.7520719578</v>
      </c>
      <c r="L1329" s="12" t="n">
        <f aca="false">H1329*SUMIFS(syst_chauffage!$K$3:$K$27,syst_chauffage!$B$3:$B$27,D1329,syst_chauffage!$C$3:$C$27,E1329)</f>
        <v>0.742255465604814</v>
      </c>
      <c r="N1329" s="0" t="str">
        <f aca="false">A1329</f>
        <v>Sport Loisir Culture</v>
      </c>
      <c r="O1329" s="0" t="str">
        <f aca="false">B1329</f>
        <v>Sport</v>
      </c>
      <c r="P1329" s="0" t="str">
        <f aca="false">C1329</f>
        <v>Vestiaire et rangement</v>
      </c>
      <c r="Q1329" s="0" t="str">
        <f aca="false">D1329</f>
        <v>Chaudière condensation fioul</v>
      </c>
      <c r="R1329" s="0" t="str">
        <f aca="false">E1329</f>
        <v>Fioul</v>
      </c>
      <c r="S1329" s="0" t="str">
        <f aca="false">F1329</f>
        <v>0729952303</v>
      </c>
      <c r="T1329" s="0" t="str">
        <f aca="false">G1329</f>
        <v>1</v>
      </c>
      <c r="U1329" s="0" t="n">
        <f aca="false">L1329</f>
        <v>0.742255465604814</v>
      </c>
      <c r="V1329" s="0" t="n">
        <f aca="false">K1329</f>
        <v>211.7520719578</v>
      </c>
      <c r="W1329" s="0" t="n">
        <f aca="false">J1329</f>
        <v>504</v>
      </c>
    </row>
    <row r="1330" customFormat="false" ht="12.8" hidden="false" customHeight="false" outlineLevel="0" collapsed="false">
      <c r="A1330" s="0" t="s">
        <v>78</v>
      </c>
      <c r="B1330" s="0" t="s">
        <v>1418</v>
      </c>
      <c r="C1330" s="0" t="s">
        <v>1401</v>
      </c>
      <c r="D1330" s="0" t="s">
        <v>18</v>
      </c>
      <c r="E1330" s="0" t="s">
        <v>14</v>
      </c>
      <c r="F1330" s="0" t="s">
        <v>1533</v>
      </c>
      <c r="G1330" s="0" t="s">
        <v>15</v>
      </c>
      <c r="H1330" s="0" t="n">
        <v>0.960960244317974</v>
      </c>
      <c r="I1330" s="0" t="n">
        <v>62.4472309305138</v>
      </c>
      <c r="J1330" s="0" t="n">
        <v>504</v>
      </c>
      <c r="K1330" s="0" t="n">
        <f aca="false">I1330*SUMIFS(syst_chauffage!$H$3:$H$27,syst_chauffage!$B$3:$B$27,D1330,syst_chauffage!$C$3:$C$27,E1330)</f>
        <v>170.164265668357</v>
      </c>
      <c r="L1330" s="12" t="n">
        <f aca="false">H1330*SUMIFS(syst_chauffage!$K$3:$K$27,syst_chauffage!$B$3:$B$27,D1330,syst_chauffage!$C$3:$C$27,E1330)</f>
        <v>0.933521841062714</v>
      </c>
      <c r="N1330" s="0" t="str">
        <f aca="false">A1330</f>
        <v>Sport Loisir Culture</v>
      </c>
      <c r="O1330" s="0" t="str">
        <f aca="false">B1330</f>
        <v>Sport</v>
      </c>
      <c r="P1330" s="0" t="str">
        <f aca="false">C1330</f>
        <v>Vestiaire et rangement</v>
      </c>
      <c r="Q1330" s="0" t="str">
        <f aca="false">D1330</f>
        <v>Chaudière condensation gaz</v>
      </c>
      <c r="R1330" s="0" t="str">
        <f aca="false">E1330</f>
        <v>Gaz</v>
      </c>
      <c r="S1330" s="0" t="str">
        <f aca="false">F1330</f>
        <v>0729952404</v>
      </c>
      <c r="T1330" s="0" t="str">
        <f aca="false">G1330</f>
        <v>1</v>
      </c>
      <c r="U1330" s="0" t="n">
        <f aca="false">L1330</f>
        <v>0.933521841062714</v>
      </c>
      <c r="V1330" s="0" t="n">
        <f aca="false">K1330</f>
        <v>170.164265668357</v>
      </c>
      <c r="W1330" s="0" t="n">
        <f aca="false">J1330</f>
        <v>504</v>
      </c>
    </row>
    <row r="1331" customFormat="false" ht="12.8" hidden="false" customHeight="false" outlineLevel="0" collapsed="false">
      <c r="A1331" s="0" t="s">
        <v>78</v>
      </c>
      <c r="B1331" s="0" t="s">
        <v>1418</v>
      </c>
      <c r="C1331" s="0" t="s">
        <v>1401</v>
      </c>
      <c r="D1331" s="0" t="s">
        <v>32</v>
      </c>
      <c r="E1331" s="0" t="s">
        <v>30</v>
      </c>
      <c r="F1331" s="0" t="s">
        <v>1534</v>
      </c>
      <c r="G1331" s="0" t="s">
        <v>15</v>
      </c>
      <c r="H1331" s="0" t="n">
        <v>1</v>
      </c>
      <c r="I1331" s="0" t="n">
        <v>12</v>
      </c>
      <c r="J1331" s="0" t="n">
        <v>0</v>
      </c>
      <c r="K1331" s="0" t="n">
        <f aca="false">I1331*SUMIFS(syst_chauffage!$H$3:$H$27,syst_chauffage!$B$3:$B$27,D1331,syst_chauffage!$C$3:$C$27,E1331)</f>
        <v>12</v>
      </c>
      <c r="L1331" s="12" t="n">
        <f aca="false">H1331*SUMIFS(syst_chauffage!$K$3:$K$27,syst_chauffage!$B$3:$B$27,D1331,syst_chauffage!$C$3:$C$27,E1331)</f>
        <v>1</v>
      </c>
      <c r="N1331" s="0" t="str">
        <f aca="false">A1331</f>
        <v>Sport Loisir Culture</v>
      </c>
      <c r="O1331" s="0" t="str">
        <f aca="false">B1331</f>
        <v>Sport</v>
      </c>
      <c r="P1331" s="0" t="str">
        <f aca="false">C1331</f>
        <v>Vestiaire et rangement</v>
      </c>
      <c r="Q1331" s="0" t="str">
        <f aca="false">D1331</f>
        <v>Electrique direct performant</v>
      </c>
      <c r="R1331" s="0" t="str">
        <f aca="false">E1331</f>
        <v>Electricité</v>
      </c>
      <c r="S1331" s="0" t="str">
        <f aca="false">F1331</f>
        <v>0729952602</v>
      </c>
      <c r="T1331" s="0" t="str">
        <f aca="false">G1331</f>
        <v>1</v>
      </c>
      <c r="U1331" s="0" t="n">
        <f aca="false">L1331</f>
        <v>1</v>
      </c>
      <c r="V1331" s="0" t="n">
        <f aca="false">K1331</f>
        <v>12</v>
      </c>
      <c r="W1331" s="0" t="n">
        <f aca="false">J1331</f>
        <v>0</v>
      </c>
    </row>
    <row r="1332" customFormat="false" ht="12.8" hidden="false" customHeight="false" outlineLevel="0" collapsed="false">
      <c r="A1332" s="0" t="s">
        <v>78</v>
      </c>
      <c r="B1332" s="0" t="s">
        <v>1418</v>
      </c>
      <c r="C1332" s="0" t="s">
        <v>1401</v>
      </c>
      <c r="D1332" s="0" t="s">
        <v>38</v>
      </c>
      <c r="E1332" s="0" t="s">
        <v>30</v>
      </c>
      <c r="F1332" s="0" t="s">
        <v>1535</v>
      </c>
      <c r="G1332" s="0" t="s">
        <v>15</v>
      </c>
      <c r="H1332" s="0" t="n">
        <v>3.41149395348837</v>
      </c>
      <c r="I1332" s="0" t="n">
        <v>59.3149805246331</v>
      </c>
      <c r="J1332" s="0" t="n">
        <v>648</v>
      </c>
      <c r="K1332" s="0" t="n">
        <f aca="false">I1332*SUMIFS(syst_chauffage!$H$3:$H$27,syst_chauffage!$B$3:$B$27,D1332,syst_chauffage!$C$3:$C$27,E1332)</f>
        <v>59.9552146793088</v>
      </c>
      <c r="L1332" s="12" t="n">
        <f aca="false">H1332*SUMIFS(syst_chauffage!$K$3:$K$27,syst_chauffage!$B$3:$B$27,D1332,syst_chauffage!$C$3:$C$27,E1332)</f>
        <v>3.05197598099553</v>
      </c>
      <c r="N1332" s="0" t="str">
        <f aca="false">A1332</f>
        <v>Sport Loisir Culture</v>
      </c>
      <c r="O1332" s="0" t="str">
        <f aca="false">B1332</f>
        <v>Sport</v>
      </c>
      <c r="P1332" s="0" t="str">
        <f aca="false">C1332</f>
        <v>Vestiaire et rangement</v>
      </c>
      <c r="Q1332" s="0" t="str">
        <f aca="false">D1332</f>
        <v>PAC performant</v>
      </c>
      <c r="R1332" s="0" t="str">
        <f aca="false">E1332</f>
        <v>Electricité</v>
      </c>
      <c r="S1332" s="0" t="str">
        <f aca="false">F1332</f>
        <v>0729952902</v>
      </c>
      <c r="T1332" s="0" t="str">
        <f aca="false">G1332</f>
        <v>1</v>
      </c>
      <c r="U1332" s="0" t="n">
        <f aca="false">L1332</f>
        <v>3.05197598099553</v>
      </c>
      <c r="V1332" s="0" t="n">
        <f aca="false">K1332</f>
        <v>59.9552146793088</v>
      </c>
      <c r="W1332" s="0" t="n">
        <f aca="false">J1332</f>
        <v>648</v>
      </c>
    </row>
    <row r="1333" customFormat="false" ht="12.8" hidden="false" customHeight="false" outlineLevel="0" collapsed="false">
      <c r="A1333" s="0" t="s">
        <v>78</v>
      </c>
      <c r="B1333" s="0" t="s">
        <v>1418</v>
      </c>
      <c r="C1333" s="0" t="s">
        <v>1401</v>
      </c>
      <c r="D1333" s="0" t="s">
        <v>38</v>
      </c>
      <c r="E1333" s="0" t="s">
        <v>30</v>
      </c>
      <c r="F1333" s="0" t="s">
        <v>1536</v>
      </c>
      <c r="G1333" s="0" t="s">
        <v>15</v>
      </c>
      <c r="H1333" s="0" t="n">
        <v>1</v>
      </c>
      <c r="I1333" s="0" t="n">
        <v>12</v>
      </c>
      <c r="J1333" s="0" t="n">
        <v>648</v>
      </c>
      <c r="K1333" s="0" t="n">
        <f aca="false">I1333*SUMIFS(syst_chauffage!$H$3:$H$27,syst_chauffage!$B$3:$B$27,D1333,syst_chauffage!$C$3:$C$27,E1333)</f>
        <v>12.1295256238501</v>
      </c>
      <c r="L1333" s="12" t="n">
        <f aca="false">H1333*SUMIFS(syst_chauffage!$K$3:$K$27,syst_chauffage!$B$3:$B$27,D1333,syst_chauffage!$C$3:$C$27,E1333)</f>
        <v>0.894615679407779</v>
      </c>
      <c r="N1333" s="0" t="str">
        <f aca="false">A1333</f>
        <v>Sport Loisir Culture</v>
      </c>
      <c r="O1333" s="0" t="str">
        <f aca="false">B1333</f>
        <v>Sport</v>
      </c>
      <c r="P1333" s="0" t="str">
        <f aca="false">C1333</f>
        <v>Vestiaire et rangement</v>
      </c>
      <c r="Q1333" s="0" t="str">
        <f aca="false">D1333</f>
        <v>PAC performant</v>
      </c>
      <c r="R1333" s="0" t="str">
        <f aca="false">E1333</f>
        <v>Electricité</v>
      </c>
      <c r="S1333" s="0" t="str">
        <f aca="false">F1333</f>
        <v>0729953104</v>
      </c>
      <c r="T1333" s="0" t="str">
        <f aca="false">G1333</f>
        <v>1</v>
      </c>
      <c r="U1333" s="0" t="n">
        <f aca="false">L1333</f>
        <v>0.894615679407779</v>
      </c>
      <c r="V1333" s="0" t="n">
        <f aca="false">K1333</f>
        <v>12.1295256238501</v>
      </c>
      <c r="W1333" s="0" t="n">
        <f aca="false">J1333</f>
        <v>648</v>
      </c>
    </row>
    <row r="1334" customFormat="false" ht="12.8" hidden="false" customHeight="false" outlineLevel="0" collapsed="false">
      <c r="A1334" s="0" t="s">
        <v>73</v>
      </c>
      <c r="B1334" s="0" t="s">
        <v>426</v>
      </c>
      <c r="C1334" s="0" t="s">
        <v>468</v>
      </c>
      <c r="D1334" s="0" t="s">
        <v>19</v>
      </c>
      <c r="E1334" s="0" t="s">
        <v>58</v>
      </c>
      <c r="F1334" s="0" t="s">
        <v>1537</v>
      </c>
      <c r="G1334" s="0" t="s">
        <v>15</v>
      </c>
      <c r="H1334" s="0" t="n">
        <v>0.567069587922382</v>
      </c>
      <c r="I1334" s="0" t="n">
        <v>14.4661686454213</v>
      </c>
      <c r="J1334" s="0" t="n">
        <v>935</v>
      </c>
      <c r="K1334" s="0" t="n">
        <f aca="false">I1334*SUMIFS(syst_chauffage!$H$3:$H$27,syst_chauffage!$B$3:$B$27,D1334,syst_chauffage!$C$3:$C$27,E1334)</f>
        <v>23.7961181841538</v>
      </c>
      <c r="L1334" s="12" t="n">
        <f aca="false">H1334*SUMIFS(syst_chauffage!$K$3:$K$27,syst_chauffage!$B$3:$B$27,D1334,syst_chauffage!$C$3:$C$27,E1334)</f>
        <v>0.567069587922382</v>
      </c>
      <c r="N1334" s="0" t="str">
        <f aca="false">A1334</f>
        <v>Café Hôtel Restaurant</v>
      </c>
      <c r="O1334" s="0" t="str">
        <f aca="false">B1334</f>
        <v>Hôtel sans restaurant</v>
      </c>
      <c r="P1334" s="0" t="str">
        <f aca="false">C1334</f>
        <v>Hotel d'affaire sans restaurant Haut de Gamme</v>
      </c>
      <c r="Q1334" s="0" t="str">
        <f aca="false">D1334</f>
        <v>Autre système centralisé</v>
      </c>
      <c r="R1334" s="0" t="str">
        <f aca="false">E1334</f>
        <v>Urbain</v>
      </c>
      <c r="S1334" s="0" t="str">
        <f aca="false">F1334</f>
        <v>0219390303</v>
      </c>
      <c r="T1334" s="0" t="str">
        <f aca="false">G1334</f>
        <v>1</v>
      </c>
      <c r="U1334" s="0" t="n">
        <f aca="false">L1334</f>
        <v>0.567069587922382</v>
      </c>
      <c r="V1334" s="0" t="n">
        <f aca="false">K1334</f>
        <v>23.7961181841538</v>
      </c>
      <c r="W1334" s="0" t="n">
        <f aca="false">J1334</f>
        <v>935</v>
      </c>
    </row>
    <row r="1335" customFormat="false" ht="12.8" hidden="false" customHeight="false" outlineLevel="0" collapsed="false">
      <c r="A1335" s="0" t="s">
        <v>73</v>
      </c>
      <c r="B1335" s="0" t="s">
        <v>426</v>
      </c>
      <c r="C1335" s="0" t="s">
        <v>468</v>
      </c>
      <c r="D1335" s="0" t="s">
        <v>13</v>
      </c>
      <c r="E1335" s="0" t="s">
        <v>14</v>
      </c>
      <c r="F1335" s="0" t="s">
        <v>1538</v>
      </c>
      <c r="G1335" s="0" t="s">
        <v>15</v>
      </c>
      <c r="H1335" s="0" t="n">
        <v>0.92</v>
      </c>
      <c r="I1335" s="0" t="n">
        <v>10.4</v>
      </c>
      <c r="J1335" s="0" t="n">
        <v>462</v>
      </c>
      <c r="K1335" s="0" t="n">
        <f aca="false">I1335*SUMIFS(syst_chauffage!$H$3:$H$27,syst_chauffage!$B$3:$B$27,D1335,syst_chauffage!$C$3:$C$27,E1335)</f>
        <v>21.0037540637838</v>
      </c>
      <c r="L1335" s="12" t="n">
        <f aca="false">H1335*SUMIFS(syst_chauffage!$K$3:$K$27,syst_chauffage!$B$3:$B$27,D1335,syst_chauffage!$C$3:$C$27,E1335)</f>
        <v>0.92</v>
      </c>
      <c r="N1335" s="0" t="str">
        <f aca="false">A1335</f>
        <v>Café Hôtel Restaurant</v>
      </c>
      <c r="O1335" s="0" t="str">
        <f aca="false">B1335</f>
        <v>Hôtel sans restaurant</v>
      </c>
      <c r="P1335" s="0" t="str">
        <f aca="false">C1335</f>
        <v>Hotel d'affaire sans restaurant Haut de Gamme</v>
      </c>
      <c r="Q1335" s="0" t="str">
        <f aca="false">D1335</f>
        <v>Chaudière gaz</v>
      </c>
      <c r="R1335" s="0" t="str">
        <f aca="false">E1335</f>
        <v>Gaz</v>
      </c>
      <c r="S1335" s="0" t="str">
        <f aca="false">F1335</f>
        <v>0219390602</v>
      </c>
      <c r="T1335" s="0" t="str">
        <f aca="false">G1335</f>
        <v>1</v>
      </c>
      <c r="U1335" s="0" t="n">
        <f aca="false">L1335</f>
        <v>0.92</v>
      </c>
      <c r="V1335" s="0" t="n">
        <f aca="false">K1335</f>
        <v>21.0037540637838</v>
      </c>
      <c r="W1335" s="0" t="n">
        <f aca="false">J1335</f>
        <v>462</v>
      </c>
    </row>
    <row r="1336" customFormat="false" ht="12.8" hidden="false" customHeight="false" outlineLevel="0" collapsed="false">
      <c r="A1336" s="0" t="s">
        <v>73</v>
      </c>
      <c r="B1336" s="0" t="s">
        <v>426</v>
      </c>
      <c r="C1336" s="0" t="s">
        <v>468</v>
      </c>
      <c r="D1336" s="0" t="s">
        <v>13</v>
      </c>
      <c r="E1336" s="0" t="s">
        <v>14</v>
      </c>
      <c r="F1336" s="0" t="s">
        <v>1539</v>
      </c>
      <c r="G1336" s="0" t="s">
        <v>15</v>
      </c>
      <c r="H1336" s="0" t="n">
        <v>2.93120734883721</v>
      </c>
      <c r="I1336" s="0" t="n">
        <v>74.7386572739389</v>
      </c>
      <c r="J1336" s="0" t="n">
        <v>462</v>
      </c>
      <c r="K1336" s="0" t="n">
        <f aca="false">I1336*SUMIFS(syst_chauffage!$H$3:$H$27,syst_chauffage!$B$3:$B$27,D1336,syst_chauffage!$C$3:$C$27,E1336)</f>
        <v>150.941574657619</v>
      </c>
      <c r="L1336" s="12" t="n">
        <f aca="false">H1336*SUMIFS(syst_chauffage!$K$3:$K$27,syst_chauffage!$B$3:$B$27,D1336,syst_chauffage!$C$3:$C$27,E1336)</f>
        <v>2.93120734883721</v>
      </c>
      <c r="N1336" s="0" t="str">
        <f aca="false">A1336</f>
        <v>Café Hôtel Restaurant</v>
      </c>
      <c r="O1336" s="0" t="str">
        <f aca="false">B1336</f>
        <v>Hôtel sans restaurant</v>
      </c>
      <c r="P1336" s="0" t="str">
        <f aca="false">C1336</f>
        <v>Hotel d'affaire sans restaurant Haut de Gamme</v>
      </c>
      <c r="Q1336" s="0" t="str">
        <f aca="false">D1336</f>
        <v>Chaudière gaz</v>
      </c>
      <c r="R1336" s="0" t="str">
        <f aca="false">E1336</f>
        <v>Gaz</v>
      </c>
      <c r="S1336" s="0" t="str">
        <f aca="false">F1336</f>
        <v>0219390902</v>
      </c>
      <c r="T1336" s="0" t="str">
        <f aca="false">G1336</f>
        <v>1</v>
      </c>
      <c r="U1336" s="0" t="n">
        <f aca="false">L1336</f>
        <v>2.93120734883721</v>
      </c>
      <c r="V1336" s="0" t="n">
        <f aca="false">K1336</f>
        <v>150.941574657619</v>
      </c>
      <c r="W1336" s="0" t="n">
        <f aca="false">J1336</f>
        <v>462</v>
      </c>
    </row>
    <row r="1337" customFormat="false" ht="12.8" hidden="false" customHeight="false" outlineLevel="0" collapsed="false">
      <c r="A1337" s="0" t="s">
        <v>73</v>
      </c>
      <c r="B1337" s="0" t="s">
        <v>426</v>
      </c>
      <c r="C1337" s="0" t="s">
        <v>468</v>
      </c>
      <c r="D1337" s="0" t="s">
        <v>13</v>
      </c>
      <c r="E1337" s="0" t="s">
        <v>14</v>
      </c>
      <c r="F1337" s="0" t="s">
        <v>1540</v>
      </c>
      <c r="G1337" s="0" t="s">
        <v>15</v>
      </c>
      <c r="H1337" s="0" t="n">
        <v>2.79106827906976</v>
      </c>
      <c r="I1337" s="0" t="n">
        <v>32.1407920024921</v>
      </c>
      <c r="J1337" s="0" t="n">
        <v>462</v>
      </c>
      <c r="K1337" s="0" t="n">
        <f aca="false">I1337*SUMIFS(syst_chauffage!$H$3:$H$27,syst_chauffage!$B$3:$B$27,D1337,syst_chauffage!$C$3:$C$27,E1337)</f>
        <v>64.9112779457282</v>
      </c>
      <c r="L1337" s="12" t="n">
        <f aca="false">H1337*SUMIFS(syst_chauffage!$K$3:$K$27,syst_chauffage!$B$3:$B$27,D1337,syst_chauffage!$C$3:$C$27,E1337)</f>
        <v>2.79106827906976</v>
      </c>
      <c r="N1337" s="0" t="str">
        <f aca="false">A1337</f>
        <v>Café Hôtel Restaurant</v>
      </c>
      <c r="O1337" s="0" t="str">
        <f aca="false">B1337</f>
        <v>Hôtel sans restaurant</v>
      </c>
      <c r="P1337" s="0" t="str">
        <f aca="false">C1337</f>
        <v>Hotel d'affaire sans restaurant Haut de Gamme</v>
      </c>
      <c r="Q1337" s="0" t="str">
        <f aca="false">D1337</f>
        <v>Chaudière gaz</v>
      </c>
      <c r="R1337" s="0" t="str">
        <f aca="false">E1337</f>
        <v>Gaz</v>
      </c>
      <c r="S1337" s="0" t="str">
        <f aca="false">F1337</f>
        <v>0219391002</v>
      </c>
      <c r="T1337" s="0" t="str">
        <f aca="false">G1337</f>
        <v>1</v>
      </c>
      <c r="U1337" s="0" t="n">
        <f aca="false">L1337</f>
        <v>2.79106827906976</v>
      </c>
      <c r="V1337" s="0" t="n">
        <f aca="false">K1337</f>
        <v>64.9112779457282</v>
      </c>
      <c r="W1337" s="0" t="n">
        <f aca="false">J1337</f>
        <v>462</v>
      </c>
    </row>
    <row r="1338" customFormat="false" ht="12.8" hidden="false" customHeight="false" outlineLevel="0" collapsed="false">
      <c r="A1338" s="0" t="s">
        <v>73</v>
      </c>
      <c r="B1338" s="0" t="s">
        <v>426</v>
      </c>
      <c r="C1338" s="0" t="s">
        <v>468</v>
      </c>
      <c r="D1338" s="0" t="s">
        <v>51</v>
      </c>
      <c r="E1338" s="0" t="s">
        <v>58</v>
      </c>
      <c r="F1338" s="0" t="s">
        <v>1541</v>
      </c>
      <c r="G1338" s="0" t="s">
        <v>15</v>
      </c>
      <c r="H1338" s="0" t="n">
        <v>0.754640940200166</v>
      </c>
      <c r="I1338" s="0" t="n">
        <v>17.2216293397872</v>
      </c>
      <c r="J1338" s="0" t="n">
        <v>935</v>
      </c>
      <c r="K1338" s="0" t="n">
        <f aca="false">I1338*SUMIFS(syst_chauffage!$H$3:$H$27,syst_chauffage!$B$3:$B$27,D1338,syst_chauffage!$C$3:$C$27,E1338)</f>
        <v>36.7509485201378</v>
      </c>
      <c r="L1338" s="12" t="n">
        <f aca="false">H1338*SUMIFS(syst_chauffage!$K$3:$K$27,syst_chauffage!$B$3:$B$27,D1338,syst_chauffage!$C$3:$C$27,E1338)</f>
        <v>0.754640940200166</v>
      </c>
      <c r="N1338" s="0" t="str">
        <f aca="false">A1338</f>
        <v>Café Hôtel Restaurant</v>
      </c>
      <c r="O1338" s="0" t="str">
        <f aca="false">B1338</f>
        <v>Hôtel sans restaurant</v>
      </c>
      <c r="P1338" s="0" t="str">
        <f aca="false">C1338</f>
        <v>Hotel d'affaire sans restaurant Haut de Gamme</v>
      </c>
      <c r="Q1338" s="0" t="str">
        <f aca="false">D1338</f>
        <v>Autre système centralisé performant</v>
      </c>
      <c r="R1338" s="0" t="str">
        <f aca="false">E1338</f>
        <v>Urbain</v>
      </c>
      <c r="S1338" s="0" t="str">
        <f aca="false">F1338</f>
        <v>0219392303</v>
      </c>
      <c r="T1338" s="0" t="str">
        <f aca="false">G1338</f>
        <v>1</v>
      </c>
      <c r="U1338" s="0" t="n">
        <f aca="false">L1338</f>
        <v>0.754640940200166</v>
      </c>
      <c r="V1338" s="0" t="n">
        <f aca="false">K1338</f>
        <v>36.7509485201378</v>
      </c>
      <c r="W1338" s="0" t="n">
        <f aca="false">J1338</f>
        <v>935</v>
      </c>
    </row>
    <row r="1339" customFormat="false" ht="12.8" hidden="false" customHeight="false" outlineLevel="0" collapsed="false">
      <c r="A1339" s="0" t="s">
        <v>73</v>
      </c>
      <c r="B1339" s="0" t="s">
        <v>426</v>
      </c>
      <c r="C1339" s="0" t="s">
        <v>468</v>
      </c>
      <c r="D1339" s="0" t="s">
        <v>18</v>
      </c>
      <c r="E1339" s="0" t="s">
        <v>14</v>
      </c>
      <c r="F1339" s="0" t="s">
        <v>1542</v>
      </c>
      <c r="G1339" s="0" t="s">
        <v>15</v>
      </c>
      <c r="H1339" s="0" t="n">
        <v>1</v>
      </c>
      <c r="I1339" s="0" t="n">
        <v>12</v>
      </c>
      <c r="J1339" s="0" t="n">
        <v>1064</v>
      </c>
      <c r="K1339" s="0" t="n">
        <f aca="false">I1339*SUMIFS(syst_chauffage!$H$3:$H$27,syst_chauffage!$B$3:$B$27,D1339,syst_chauffage!$C$3:$C$27,E1339)</f>
        <v>32.6991470653427</v>
      </c>
      <c r="L1339" s="12" t="n">
        <f aca="false">H1339*SUMIFS(syst_chauffage!$K$3:$K$27,syst_chauffage!$B$3:$B$27,D1339,syst_chauffage!$C$3:$C$27,E1339)</f>
        <v>0.971446890318824</v>
      </c>
      <c r="N1339" s="0" t="str">
        <f aca="false">A1339</f>
        <v>Café Hôtel Restaurant</v>
      </c>
      <c r="O1339" s="0" t="str">
        <f aca="false">B1339</f>
        <v>Hôtel sans restaurant</v>
      </c>
      <c r="P1339" s="0" t="str">
        <f aca="false">C1339</f>
        <v>Hotel d'affaire sans restaurant Haut de Gamme</v>
      </c>
      <c r="Q1339" s="0" t="str">
        <f aca="false">D1339</f>
        <v>Chaudière condensation gaz</v>
      </c>
      <c r="R1339" s="0" t="str">
        <f aca="false">E1339</f>
        <v>Gaz</v>
      </c>
      <c r="S1339" s="0" t="str">
        <f aca="false">F1339</f>
        <v>0219392602</v>
      </c>
      <c r="T1339" s="0" t="str">
        <f aca="false">G1339</f>
        <v>1</v>
      </c>
      <c r="U1339" s="0" t="n">
        <f aca="false">L1339</f>
        <v>0.971446890318824</v>
      </c>
      <c r="V1339" s="0" t="n">
        <f aca="false">K1339</f>
        <v>32.6991470653427</v>
      </c>
      <c r="W1339" s="0" t="n">
        <f aca="false">J1339</f>
        <v>1064</v>
      </c>
    </row>
    <row r="1340" customFormat="false" ht="12.8" hidden="false" customHeight="false" outlineLevel="0" collapsed="false">
      <c r="A1340" s="0" t="s">
        <v>73</v>
      </c>
      <c r="B1340" s="0" t="s">
        <v>426</v>
      </c>
      <c r="C1340" s="0" t="s">
        <v>468</v>
      </c>
      <c r="D1340" s="0" t="s">
        <v>18</v>
      </c>
      <c r="E1340" s="0" t="s">
        <v>14</v>
      </c>
      <c r="F1340" s="0" t="s">
        <v>1543</v>
      </c>
      <c r="G1340" s="0" t="s">
        <v>15</v>
      </c>
      <c r="H1340" s="0" t="n">
        <v>3.38216232558139</v>
      </c>
      <c r="I1340" s="0" t="n">
        <v>88.9745919927844</v>
      </c>
      <c r="J1340" s="0" t="n">
        <v>1064</v>
      </c>
      <c r="K1340" s="0" t="n">
        <f aca="false">I1340*SUMIFS(syst_chauffage!$H$3:$H$27,syst_chauffage!$B$3:$B$27,D1340,syst_chauffage!$C$3:$C$27,E1340)</f>
        <v>242.449439054243</v>
      </c>
      <c r="L1340" s="12" t="n">
        <f aca="false">H1340*SUMIFS(syst_chauffage!$K$3:$K$27,syst_chauffage!$B$3:$B$27,D1340,syst_chauffage!$C$3:$C$27,E1340)</f>
        <v>3.28559107373952</v>
      </c>
      <c r="N1340" s="0" t="str">
        <f aca="false">A1340</f>
        <v>Café Hôtel Restaurant</v>
      </c>
      <c r="O1340" s="0" t="str">
        <f aca="false">B1340</f>
        <v>Hôtel sans restaurant</v>
      </c>
      <c r="P1340" s="0" t="str">
        <f aca="false">C1340</f>
        <v>Hotel d'affaire sans restaurant Haut de Gamme</v>
      </c>
      <c r="Q1340" s="0" t="str">
        <f aca="false">D1340</f>
        <v>Chaudière condensation gaz</v>
      </c>
      <c r="R1340" s="0" t="str">
        <f aca="false">E1340</f>
        <v>Gaz</v>
      </c>
      <c r="S1340" s="0" t="str">
        <f aca="false">F1340</f>
        <v>0219392902</v>
      </c>
      <c r="T1340" s="0" t="str">
        <f aca="false">G1340</f>
        <v>1</v>
      </c>
      <c r="U1340" s="0" t="n">
        <f aca="false">L1340</f>
        <v>3.28559107373952</v>
      </c>
      <c r="V1340" s="0" t="n">
        <f aca="false">K1340</f>
        <v>242.449439054243</v>
      </c>
      <c r="W1340" s="0" t="n">
        <f aca="false">J1340</f>
        <v>1064</v>
      </c>
    </row>
    <row r="1341" customFormat="false" ht="12.8" hidden="false" customHeight="false" outlineLevel="0" collapsed="false">
      <c r="A1341" s="0" t="s">
        <v>73</v>
      </c>
      <c r="B1341" s="0" t="s">
        <v>426</v>
      </c>
      <c r="C1341" s="0" t="s">
        <v>468</v>
      </c>
      <c r="D1341" s="0" t="s">
        <v>18</v>
      </c>
      <c r="E1341" s="0" t="s">
        <v>14</v>
      </c>
      <c r="F1341" s="0" t="s">
        <v>1544</v>
      </c>
      <c r="G1341" s="0" t="s">
        <v>15</v>
      </c>
      <c r="H1341" s="0" t="n">
        <v>3.31313860465116</v>
      </c>
      <c r="I1341" s="0" t="n">
        <v>38.2628476220144</v>
      </c>
      <c r="J1341" s="0" t="n">
        <v>1064</v>
      </c>
      <c r="K1341" s="0" t="n">
        <f aca="false">I1341*SUMIFS(syst_chauffage!$H$3:$H$27,syst_chauffage!$B$3:$B$27,D1341,syst_chauffage!$C$3:$C$27,E1341)</f>
        <v>104.263540127587</v>
      </c>
      <c r="L1341" s="12" t="n">
        <f aca="false">H1341*SUMIFS(syst_chauffage!$K$3:$K$27,syst_chauffage!$B$3:$B$27,D1341,syst_chauffage!$C$3:$C$27,E1341)</f>
        <v>3.21853819468362</v>
      </c>
      <c r="N1341" s="0" t="str">
        <f aca="false">A1341</f>
        <v>Café Hôtel Restaurant</v>
      </c>
      <c r="O1341" s="0" t="str">
        <f aca="false">B1341</f>
        <v>Hôtel sans restaurant</v>
      </c>
      <c r="P1341" s="0" t="str">
        <f aca="false">C1341</f>
        <v>Hotel d'affaire sans restaurant Haut de Gamme</v>
      </c>
      <c r="Q1341" s="0" t="str">
        <f aca="false">D1341</f>
        <v>Chaudière condensation gaz</v>
      </c>
      <c r="R1341" s="0" t="str">
        <f aca="false">E1341</f>
        <v>Gaz</v>
      </c>
      <c r="S1341" s="0" t="str">
        <f aca="false">F1341</f>
        <v>0219393002</v>
      </c>
      <c r="T1341" s="0" t="str">
        <f aca="false">G1341</f>
        <v>1</v>
      </c>
      <c r="U1341" s="0" t="n">
        <f aca="false">L1341</f>
        <v>3.21853819468362</v>
      </c>
      <c r="V1341" s="0" t="n">
        <f aca="false">K1341</f>
        <v>104.263540127587</v>
      </c>
      <c r="W1341" s="0" t="n">
        <f aca="false">J1341</f>
        <v>1064</v>
      </c>
    </row>
    <row r="1342" customFormat="false" ht="12.8" hidden="false" customHeight="false" outlineLevel="0" collapsed="false">
      <c r="A1342" s="0" t="s">
        <v>73</v>
      </c>
      <c r="B1342" s="0" t="s">
        <v>426</v>
      </c>
      <c r="C1342" s="0" t="s">
        <v>476</v>
      </c>
      <c r="D1342" s="0" t="s">
        <v>46</v>
      </c>
      <c r="E1342" s="0" t="s">
        <v>30</v>
      </c>
      <c r="F1342" s="0" t="s">
        <v>1545</v>
      </c>
      <c r="G1342" s="0" t="s">
        <v>15</v>
      </c>
      <c r="H1342" s="0" t="n">
        <v>0.690863770061427</v>
      </c>
      <c r="I1342" s="0" t="n">
        <v>30.1624505234191</v>
      </c>
      <c r="J1342" s="0" t="n">
        <v>792</v>
      </c>
      <c r="K1342" s="0" t="n">
        <f aca="false">I1342*SUMIFS(syst_chauffage!$H$3:$H$27,syst_chauffage!$B$3:$B$27,D1342,syst_chauffage!$C$3:$C$27,E1342)</f>
        <v>52.3290611066573</v>
      </c>
      <c r="L1342" s="12" t="n">
        <f aca="false">H1342*SUMIFS(syst_chauffage!$K$3:$K$27,syst_chauffage!$B$3:$B$27,D1342,syst_chauffage!$C$3:$C$27,E1342)</f>
        <v>0.622820975980826</v>
      </c>
      <c r="N1342" s="0" t="str">
        <f aca="false">A1342</f>
        <v>Café Hôtel Restaurant</v>
      </c>
      <c r="O1342" s="0" t="str">
        <f aca="false">B1342</f>
        <v>Hôtel sans restaurant</v>
      </c>
      <c r="P1342" s="0" t="str">
        <f aca="false">C1342</f>
        <v>Moyen Hotel sans restaurant Bas de gamme</v>
      </c>
      <c r="Q1342" s="0" t="str">
        <f aca="false">D1342</f>
        <v>Rooftop performant</v>
      </c>
      <c r="R1342" s="0" t="str">
        <f aca="false">E1342</f>
        <v>Electricité</v>
      </c>
      <c r="S1342" s="0" t="str">
        <f aca="false">F1342</f>
        <v>0219570101</v>
      </c>
      <c r="T1342" s="0" t="str">
        <f aca="false">G1342</f>
        <v>1</v>
      </c>
      <c r="U1342" s="0" t="n">
        <f aca="false">L1342</f>
        <v>0.622820975980826</v>
      </c>
      <c r="V1342" s="0" t="n">
        <f aca="false">K1342</f>
        <v>52.3290611066573</v>
      </c>
      <c r="W1342" s="0" t="n">
        <f aca="false">J1342</f>
        <v>792</v>
      </c>
    </row>
    <row r="1343" customFormat="false" ht="12.8" hidden="false" customHeight="false" outlineLevel="0" collapsed="false">
      <c r="A1343" s="0" t="s">
        <v>73</v>
      </c>
      <c r="B1343" s="0" t="s">
        <v>426</v>
      </c>
      <c r="C1343" s="0" t="s">
        <v>491</v>
      </c>
      <c r="D1343" s="0" t="s">
        <v>42</v>
      </c>
      <c r="E1343" s="0" t="s">
        <v>30</v>
      </c>
      <c r="F1343" s="0" t="s">
        <v>1546</v>
      </c>
      <c r="G1343" s="0" t="s">
        <v>15</v>
      </c>
      <c r="H1343" s="0" t="n">
        <v>0.797150503917031</v>
      </c>
      <c r="I1343" s="0" t="n">
        <v>35.9076791945465</v>
      </c>
      <c r="J1343" s="0" t="n">
        <v>738</v>
      </c>
      <c r="K1343" s="0" t="n">
        <f aca="false">I1343*SUMIFS(syst_chauffage!$H$3:$H$27,syst_chauffage!$B$3:$B$27,D1343,syst_chauffage!$C$3:$C$27,E1343)</f>
        <v>32.4135832143237</v>
      </c>
      <c r="L1343" s="12" t="n">
        <f aca="false">H1343*SUMIFS(syst_chauffage!$K$3:$K$27,syst_chauffage!$B$3:$B$27,D1343,syst_chauffage!$C$3:$C$27,E1343)</f>
        <v>0.710690720902702</v>
      </c>
      <c r="N1343" s="0" t="str">
        <f aca="false">A1343</f>
        <v>Café Hôtel Restaurant</v>
      </c>
      <c r="O1343" s="0" t="str">
        <f aca="false">B1343</f>
        <v>Hôtel sans restaurant</v>
      </c>
      <c r="P1343" s="0" t="str">
        <f aca="false">C1343</f>
        <v>Moyen Hotel sans restaurant Haut de gamme</v>
      </c>
      <c r="Q1343" s="0" t="str">
        <f aca="false">D1343</f>
        <v>Rooftop</v>
      </c>
      <c r="R1343" s="0" t="str">
        <f aca="false">E1343</f>
        <v>Electricité</v>
      </c>
      <c r="S1343" s="0" t="str">
        <f aca="false">F1343</f>
        <v>0219572101</v>
      </c>
      <c r="T1343" s="0" t="str">
        <f aca="false">G1343</f>
        <v>1</v>
      </c>
      <c r="U1343" s="0" t="n">
        <f aca="false">L1343</f>
        <v>0.710690720902702</v>
      </c>
      <c r="V1343" s="0" t="n">
        <f aca="false">K1343</f>
        <v>32.4135832143237</v>
      </c>
      <c r="W1343" s="0" t="n">
        <f aca="false">J1343</f>
        <v>738</v>
      </c>
    </row>
    <row r="1344" customFormat="false" ht="12.8" hidden="false" customHeight="false" outlineLevel="0" collapsed="false">
      <c r="A1344" s="0" t="s">
        <v>73</v>
      </c>
      <c r="B1344" s="0" t="s">
        <v>426</v>
      </c>
      <c r="C1344" s="0" t="s">
        <v>517</v>
      </c>
      <c r="D1344" s="0" t="s">
        <v>46</v>
      </c>
      <c r="E1344" s="0" t="s">
        <v>30</v>
      </c>
      <c r="F1344" s="0" t="s">
        <v>1547</v>
      </c>
      <c r="G1344" s="0" t="s">
        <v>15</v>
      </c>
      <c r="H1344" s="0" t="n">
        <v>0.770345728879022</v>
      </c>
      <c r="I1344" s="0" t="n">
        <v>42.9178868973354</v>
      </c>
      <c r="J1344" s="0" t="n">
        <v>792</v>
      </c>
      <c r="K1344" s="0" t="n">
        <f aca="false">I1344*SUMIFS(syst_chauffage!$H$3:$H$27,syst_chauffage!$B$3:$B$27,D1344,syst_chauffage!$C$3:$C$27,E1344)</f>
        <v>74.4585631156036</v>
      </c>
      <c r="L1344" s="12" t="n">
        <f aca="false">H1344*SUMIFS(syst_chauffage!$K$3:$K$27,syst_chauffage!$B$3:$B$27,D1344,syst_chauffage!$C$3:$C$27,E1344)</f>
        <v>0.694474800235123</v>
      </c>
      <c r="N1344" s="0" t="str">
        <f aca="false">A1344</f>
        <v>Café Hôtel Restaurant</v>
      </c>
      <c r="O1344" s="0" t="str">
        <f aca="false">B1344</f>
        <v>Hôtel sans restaurant</v>
      </c>
      <c r="P1344" s="0" t="str">
        <f aca="false">C1344</f>
        <v>Petit Hotel sans restaurant Bas de gamme</v>
      </c>
      <c r="Q1344" s="0" t="str">
        <f aca="false">D1344</f>
        <v>Rooftop performant</v>
      </c>
      <c r="R1344" s="0" t="str">
        <f aca="false">E1344</f>
        <v>Electricité</v>
      </c>
      <c r="S1344" s="0" t="str">
        <f aca="false">F1344</f>
        <v>0219710101</v>
      </c>
      <c r="T1344" s="0" t="str">
        <f aca="false">G1344</f>
        <v>1</v>
      </c>
      <c r="U1344" s="0" t="n">
        <f aca="false">L1344</f>
        <v>0.694474800235123</v>
      </c>
      <c r="V1344" s="0" t="n">
        <f aca="false">K1344</f>
        <v>74.4585631156036</v>
      </c>
      <c r="W1344" s="0" t="n">
        <f aca="false">J1344</f>
        <v>792</v>
      </c>
    </row>
    <row r="1345" customFormat="false" ht="12.8" hidden="false" customHeight="false" outlineLevel="0" collapsed="false">
      <c r="A1345" s="0" t="s">
        <v>73</v>
      </c>
      <c r="B1345" s="0" t="s">
        <v>426</v>
      </c>
      <c r="C1345" s="0" t="s">
        <v>532</v>
      </c>
      <c r="D1345" s="0" t="s">
        <v>42</v>
      </c>
      <c r="E1345" s="0" t="s">
        <v>30</v>
      </c>
      <c r="F1345" s="0" t="s">
        <v>1548</v>
      </c>
      <c r="G1345" s="0" t="s">
        <v>15</v>
      </c>
      <c r="H1345" s="0" t="n">
        <v>0.888860456398872</v>
      </c>
      <c r="I1345" s="0" t="n">
        <v>51.0927224968279</v>
      </c>
      <c r="J1345" s="0" t="n">
        <v>738</v>
      </c>
      <c r="K1345" s="0" t="n">
        <f aca="false">I1345*SUMIFS(syst_chauffage!$H$3:$H$27,syst_chauffage!$B$3:$B$27,D1345,syst_chauffage!$C$3:$C$27,E1345)</f>
        <v>46.1210039034992</v>
      </c>
      <c r="L1345" s="12" t="n">
        <f aca="false">H1345*SUMIFS(syst_chauffage!$K$3:$K$27,syst_chauffage!$B$3:$B$27,D1345,syst_chauffage!$C$3:$C$27,E1345)</f>
        <v>0.792453715372383</v>
      </c>
      <c r="N1345" s="0" t="str">
        <f aca="false">A1345</f>
        <v>Café Hôtel Restaurant</v>
      </c>
      <c r="O1345" s="0" t="str">
        <f aca="false">B1345</f>
        <v>Hôtel sans restaurant</v>
      </c>
      <c r="P1345" s="0" t="str">
        <f aca="false">C1345</f>
        <v>Petit Hotel sans restaurant Haut de gamme</v>
      </c>
      <c r="Q1345" s="0" t="str">
        <f aca="false">D1345</f>
        <v>Rooftop</v>
      </c>
      <c r="R1345" s="0" t="str">
        <f aca="false">E1345</f>
        <v>Electricité</v>
      </c>
      <c r="S1345" s="0" t="str">
        <f aca="false">F1345</f>
        <v>0219712101</v>
      </c>
      <c r="T1345" s="0" t="str">
        <f aca="false">G1345</f>
        <v>1</v>
      </c>
      <c r="U1345" s="0" t="n">
        <f aca="false">L1345</f>
        <v>0.792453715372383</v>
      </c>
      <c r="V1345" s="0" t="n">
        <f aca="false">K1345</f>
        <v>46.1210039034992</v>
      </c>
      <c r="W1345" s="0" t="n">
        <f aca="false">J1345</f>
        <v>738</v>
      </c>
    </row>
    <row r="1346" customFormat="false" ht="12.8" hidden="false" customHeight="false" outlineLevel="0" collapsed="false">
      <c r="A1346" s="0" t="s">
        <v>78</v>
      </c>
      <c r="B1346" s="0" t="s">
        <v>1259</v>
      </c>
      <c r="C1346" s="0" t="s">
        <v>1277</v>
      </c>
      <c r="D1346" s="0" t="s">
        <v>42</v>
      </c>
      <c r="E1346" s="0" t="s">
        <v>30</v>
      </c>
      <c r="F1346" s="0" t="s">
        <v>1549</v>
      </c>
      <c r="G1346" s="0" t="s">
        <v>15</v>
      </c>
      <c r="H1346" s="0" t="n">
        <v>0.84</v>
      </c>
      <c r="I1346" s="0" t="n">
        <v>10.4</v>
      </c>
      <c r="J1346" s="0" t="n">
        <v>495</v>
      </c>
      <c r="K1346" s="0" t="n">
        <f aca="false">I1346*SUMIFS(syst_chauffage!$H$3:$H$27,syst_chauffage!$B$3:$B$27,D1346,syst_chauffage!$C$3:$C$27,E1346)</f>
        <v>9.38799925226478</v>
      </c>
      <c r="L1346" s="12" t="n">
        <f aca="false">H1346*SUMIFS(syst_chauffage!$K$3:$K$27,syst_chauffage!$B$3:$B$27,D1346,syst_chauffage!$C$3:$C$27,E1346)</f>
        <v>0.748892715522142</v>
      </c>
      <c r="N1346" s="0" t="str">
        <f aca="false">A1346</f>
        <v>Sport Loisir Culture</v>
      </c>
      <c r="O1346" s="0" t="str">
        <f aca="false">B1346</f>
        <v>Culture</v>
      </c>
      <c r="P1346" s="0" t="str">
        <f aca="false">C1346</f>
        <v>Grande salle de spectacle</v>
      </c>
      <c r="Q1346" s="0" t="str">
        <f aca="false">D1346</f>
        <v>Rooftop</v>
      </c>
      <c r="R1346" s="0" t="str">
        <f aca="false">E1346</f>
        <v>Electricité</v>
      </c>
      <c r="S1346" s="0" t="str">
        <f aca="false">F1346</f>
        <v>0708321104</v>
      </c>
      <c r="T1346" s="0" t="str">
        <f aca="false">G1346</f>
        <v>1</v>
      </c>
      <c r="U1346" s="0" t="n">
        <f aca="false">L1346</f>
        <v>0.748892715522142</v>
      </c>
      <c r="V1346" s="0" t="n">
        <f aca="false">K1346</f>
        <v>9.38799925226478</v>
      </c>
      <c r="W1346" s="0" t="n">
        <f aca="false">J1346</f>
        <v>495</v>
      </c>
    </row>
    <row r="1347" customFormat="false" ht="12.8" hidden="false" customHeight="false" outlineLevel="0" collapsed="false">
      <c r="A1347" s="0" t="s">
        <v>78</v>
      </c>
      <c r="B1347" s="0" t="s">
        <v>1259</v>
      </c>
      <c r="C1347" s="0" t="s">
        <v>1277</v>
      </c>
      <c r="D1347" s="0" t="s">
        <v>46</v>
      </c>
      <c r="E1347" s="0" t="s">
        <v>30</v>
      </c>
      <c r="F1347" s="0" t="s">
        <v>1550</v>
      </c>
      <c r="G1347" s="0" t="s">
        <v>15</v>
      </c>
      <c r="H1347" s="0" t="n">
        <v>1</v>
      </c>
      <c r="I1347" s="0" t="n">
        <v>12</v>
      </c>
      <c r="J1347" s="0" t="n">
        <v>540</v>
      </c>
      <c r="K1347" s="0" t="n">
        <f aca="false">I1347*SUMIFS(syst_chauffage!$H$3:$H$27,syst_chauffage!$B$3:$B$27,D1347,syst_chauffage!$C$3:$C$27,E1347)</f>
        <v>20.81888979121</v>
      </c>
      <c r="L1347" s="12" t="n">
        <f aca="false">H1347*SUMIFS(syst_chauffage!$K$3:$K$27,syst_chauffage!$B$3:$B$27,D1347,syst_chauffage!$C$3:$C$27,E1347)</f>
        <v>0.901510548057034</v>
      </c>
      <c r="N1347" s="0" t="str">
        <f aca="false">A1347</f>
        <v>Sport Loisir Culture</v>
      </c>
      <c r="O1347" s="0" t="str">
        <f aca="false">B1347</f>
        <v>Culture</v>
      </c>
      <c r="P1347" s="0" t="str">
        <f aca="false">C1347</f>
        <v>Grande salle de spectacle</v>
      </c>
      <c r="Q1347" s="0" t="str">
        <f aca="false">D1347</f>
        <v>Rooftop performant</v>
      </c>
      <c r="R1347" s="0" t="str">
        <f aca="false">E1347</f>
        <v>Electricité</v>
      </c>
      <c r="S1347" s="0" t="str">
        <f aca="false">F1347</f>
        <v>0708323104</v>
      </c>
      <c r="T1347" s="0" t="str">
        <f aca="false">G1347</f>
        <v>1</v>
      </c>
      <c r="U1347" s="0" t="n">
        <f aca="false">L1347</f>
        <v>0.901510548057034</v>
      </c>
      <c r="V1347" s="0" t="n">
        <f aca="false">K1347</f>
        <v>20.81888979121</v>
      </c>
      <c r="W1347" s="0" t="n">
        <f aca="false">J1347</f>
        <v>540</v>
      </c>
    </row>
    <row r="1348" customFormat="false" ht="12.8" hidden="false" customHeight="false" outlineLevel="0" collapsed="false">
      <c r="A1348" s="0" t="s">
        <v>78</v>
      </c>
      <c r="B1348" s="0" t="s">
        <v>1259</v>
      </c>
      <c r="C1348" s="0" t="s">
        <v>1339</v>
      </c>
      <c r="D1348" s="0" t="s">
        <v>48</v>
      </c>
      <c r="E1348" s="0" t="s">
        <v>14</v>
      </c>
      <c r="F1348" s="0" t="s">
        <v>1551</v>
      </c>
      <c r="G1348" s="0" t="s">
        <v>15</v>
      </c>
      <c r="H1348" s="0" t="n">
        <v>0.84</v>
      </c>
      <c r="I1348" s="0" t="n">
        <v>10.4</v>
      </c>
      <c r="J1348" s="0" t="n">
        <v>0</v>
      </c>
      <c r="K1348" s="0" t="n">
        <f aca="false">I1348*SUMIFS(syst_chauffage!$H$3:$H$27,syst_chauffage!$B$3:$B$27,D1348,syst_chauffage!$C$3:$C$27,E1348)</f>
        <v>5</v>
      </c>
      <c r="L1348" s="12" t="n">
        <f aca="false">H1348*SUMIFS(syst_chauffage!$K$3:$K$27,syst_chauffage!$B$3:$B$27,D1348,syst_chauffage!$C$3:$C$27,E1348)</f>
        <v>0.84</v>
      </c>
      <c r="N1348" s="0" t="str">
        <f aca="false">A1348</f>
        <v>Sport Loisir Culture</v>
      </c>
      <c r="O1348" s="0" t="str">
        <f aca="false">B1348</f>
        <v>Culture</v>
      </c>
      <c r="P1348" s="0" t="str">
        <f aca="false">C1348</f>
        <v>Petite salle de spectacle</v>
      </c>
      <c r="Q1348" s="0" t="str">
        <f aca="false">D1348</f>
        <v>Tube radiant</v>
      </c>
      <c r="R1348" s="0" t="str">
        <f aca="false">E1348</f>
        <v>Gaz</v>
      </c>
      <c r="S1348" s="0" t="str">
        <f aca="false">F1348</f>
        <v>0708801104</v>
      </c>
      <c r="T1348" s="0" t="str">
        <f aca="false">G1348</f>
        <v>1</v>
      </c>
      <c r="U1348" s="0" t="n">
        <f aca="false">L1348</f>
        <v>0.84</v>
      </c>
      <c r="V1348" s="0" t="n">
        <f aca="false">K1348</f>
        <v>5</v>
      </c>
      <c r="W1348" s="0" t="n">
        <f aca="false">J1348</f>
        <v>0</v>
      </c>
    </row>
    <row r="1349" customFormat="false" ht="12.8" hidden="false" customHeight="false" outlineLevel="0" collapsed="false">
      <c r="A1349" s="0" t="s">
        <v>78</v>
      </c>
      <c r="B1349" s="0" t="s">
        <v>1259</v>
      </c>
      <c r="C1349" s="0" t="s">
        <v>1339</v>
      </c>
      <c r="D1349" s="0" t="s">
        <v>32</v>
      </c>
      <c r="E1349" s="0" t="s">
        <v>30</v>
      </c>
      <c r="F1349" s="0" t="s">
        <v>1552</v>
      </c>
      <c r="G1349" s="0" t="s">
        <v>15</v>
      </c>
      <c r="H1349" s="0" t="n">
        <v>1</v>
      </c>
      <c r="I1349" s="0" t="n">
        <v>12</v>
      </c>
      <c r="J1349" s="0" t="n">
        <v>0</v>
      </c>
      <c r="K1349" s="0" t="n">
        <f aca="false">I1349*SUMIFS(syst_chauffage!$H$3:$H$27,syst_chauffage!$B$3:$B$27,D1349,syst_chauffage!$C$3:$C$27,E1349)</f>
        <v>12</v>
      </c>
      <c r="L1349" s="12" t="n">
        <f aca="false">H1349*SUMIFS(syst_chauffage!$K$3:$K$27,syst_chauffage!$B$3:$B$27,D1349,syst_chauffage!$C$3:$C$27,E1349)</f>
        <v>1</v>
      </c>
      <c r="N1349" s="0" t="str">
        <f aca="false">A1349</f>
        <v>Sport Loisir Culture</v>
      </c>
      <c r="O1349" s="0" t="str">
        <f aca="false">B1349</f>
        <v>Culture</v>
      </c>
      <c r="P1349" s="0" t="str">
        <f aca="false">C1349</f>
        <v>Petite salle de spectacle</v>
      </c>
      <c r="Q1349" s="0" t="str">
        <f aca="false">D1349</f>
        <v>Electrique direct performant</v>
      </c>
      <c r="R1349" s="0" t="str">
        <f aca="false">E1349</f>
        <v>Electricité</v>
      </c>
      <c r="S1349" s="0" t="str">
        <f aca="false">F1349</f>
        <v>0708803104</v>
      </c>
      <c r="T1349" s="0" t="str">
        <f aca="false">G1349</f>
        <v>1</v>
      </c>
      <c r="U1349" s="0" t="n">
        <f aca="false">L1349</f>
        <v>1</v>
      </c>
      <c r="V1349" s="0" t="n">
        <f aca="false">K1349</f>
        <v>12</v>
      </c>
      <c r="W1349" s="0" t="n">
        <f aca="false">J1349</f>
        <v>0</v>
      </c>
    </row>
    <row r="1350" customFormat="false" ht="12.8" hidden="false" customHeight="false" outlineLevel="0" collapsed="false">
      <c r="A1350" s="0" t="s">
        <v>78</v>
      </c>
      <c r="B1350" s="0" t="s">
        <v>1418</v>
      </c>
      <c r="C1350" s="0" t="s">
        <v>1452</v>
      </c>
      <c r="D1350" s="0" t="s">
        <v>42</v>
      </c>
      <c r="E1350" s="0" t="s">
        <v>30</v>
      </c>
      <c r="F1350" s="0" t="s">
        <v>1553</v>
      </c>
      <c r="G1350" s="0" t="s">
        <v>15</v>
      </c>
      <c r="H1350" s="0" t="n">
        <v>0.839999999999999</v>
      </c>
      <c r="I1350" s="0" t="n">
        <v>10.4</v>
      </c>
      <c r="J1350" s="0" t="n">
        <v>603</v>
      </c>
      <c r="K1350" s="0" t="n">
        <f aca="false">I1350*SUMIFS(syst_chauffage!$H$3:$H$27,syst_chauffage!$B$3:$B$27,D1350,syst_chauffage!$C$3:$C$27,E1350)</f>
        <v>9.38799925226478</v>
      </c>
      <c r="L1350" s="12" t="n">
        <f aca="false">H1350*SUMIFS(syst_chauffage!$K$3:$K$27,syst_chauffage!$B$3:$B$27,D1350,syst_chauffage!$C$3:$C$27,E1350)</f>
        <v>0.748892715522141</v>
      </c>
      <c r="N1350" s="0" t="str">
        <f aca="false">A1350</f>
        <v>Sport Loisir Culture</v>
      </c>
      <c r="O1350" s="0" t="str">
        <f aca="false">B1350</f>
        <v>Sport</v>
      </c>
      <c r="P1350" s="0" t="str">
        <f aca="false">C1350</f>
        <v>Patinoire</v>
      </c>
      <c r="Q1350" s="0" t="str">
        <f aca="false">D1350</f>
        <v>Rooftop</v>
      </c>
      <c r="R1350" s="0" t="str">
        <f aca="false">E1350</f>
        <v>Electricité</v>
      </c>
      <c r="S1350" s="0" t="str">
        <f aca="false">F1350</f>
        <v>0729611104</v>
      </c>
      <c r="T1350" s="0" t="str">
        <f aca="false">G1350</f>
        <v>1</v>
      </c>
      <c r="U1350" s="0" t="n">
        <f aca="false">L1350</f>
        <v>0.748892715522141</v>
      </c>
      <c r="V1350" s="0" t="n">
        <f aca="false">K1350</f>
        <v>9.38799925226478</v>
      </c>
      <c r="W1350" s="0" t="n">
        <f aca="false">J1350</f>
        <v>603</v>
      </c>
    </row>
    <row r="1351" customFormat="false" ht="12.8" hidden="false" customHeight="false" outlineLevel="0" collapsed="false">
      <c r="A1351" s="0" t="s">
        <v>78</v>
      </c>
      <c r="B1351" s="0" t="s">
        <v>1418</v>
      </c>
      <c r="C1351" s="0" t="s">
        <v>1452</v>
      </c>
      <c r="D1351" s="0" t="s">
        <v>46</v>
      </c>
      <c r="E1351" s="0" t="s">
        <v>30</v>
      </c>
      <c r="F1351" s="0" t="s">
        <v>1554</v>
      </c>
      <c r="G1351" s="0" t="s">
        <v>15</v>
      </c>
      <c r="H1351" s="0" t="n">
        <v>1</v>
      </c>
      <c r="I1351" s="0" t="n">
        <v>12</v>
      </c>
      <c r="J1351" s="0" t="n">
        <v>648</v>
      </c>
      <c r="K1351" s="0" t="n">
        <f aca="false">I1351*SUMIFS(syst_chauffage!$H$3:$H$27,syst_chauffage!$B$3:$B$27,D1351,syst_chauffage!$C$3:$C$27,E1351)</f>
        <v>20.81888979121</v>
      </c>
      <c r="L1351" s="12" t="n">
        <f aca="false">H1351*SUMIFS(syst_chauffage!$K$3:$K$27,syst_chauffage!$B$3:$B$27,D1351,syst_chauffage!$C$3:$C$27,E1351)</f>
        <v>0.901510548057034</v>
      </c>
      <c r="N1351" s="0" t="str">
        <f aca="false">A1351</f>
        <v>Sport Loisir Culture</v>
      </c>
      <c r="O1351" s="0" t="str">
        <f aca="false">B1351</f>
        <v>Sport</v>
      </c>
      <c r="P1351" s="0" t="str">
        <f aca="false">C1351</f>
        <v>Patinoire</v>
      </c>
      <c r="Q1351" s="0" t="str">
        <f aca="false">D1351</f>
        <v>Rooftop performant</v>
      </c>
      <c r="R1351" s="0" t="str">
        <f aca="false">E1351</f>
        <v>Electricité</v>
      </c>
      <c r="S1351" s="0" t="str">
        <f aca="false">F1351</f>
        <v>0729613104</v>
      </c>
      <c r="T1351" s="0" t="str">
        <f aca="false">G1351</f>
        <v>1</v>
      </c>
      <c r="U1351" s="0" t="n">
        <f aca="false">L1351</f>
        <v>0.901510548057034</v>
      </c>
      <c r="V1351" s="0" t="n">
        <f aca="false">K1351</f>
        <v>20.81888979121</v>
      </c>
      <c r="W1351" s="0" t="n">
        <f aca="false">J1351</f>
        <v>648</v>
      </c>
    </row>
    <row r="1352" customFormat="false" ht="12.8" hidden="false" customHeight="false" outlineLevel="0" collapsed="false">
      <c r="A1352" s="0" t="s">
        <v>78</v>
      </c>
      <c r="B1352" s="0" t="s">
        <v>1418</v>
      </c>
      <c r="C1352" s="0" t="s">
        <v>1488</v>
      </c>
      <c r="D1352" s="0" t="s">
        <v>42</v>
      </c>
      <c r="E1352" s="0" t="s">
        <v>30</v>
      </c>
      <c r="F1352" s="0" t="s">
        <v>1555</v>
      </c>
      <c r="G1352" s="0" t="s">
        <v>15</v>
      </c>
      <c r="H1352" s="0" t="n">
        <v>0.84</v>
      </c>
      <c r="I1352" s="0" t="n">
        <v>10.4</v>
      </c>
      <c r="J1352" s="0" t="n">
        <v>603</v>
      </c>
      <c r="K1352" s="0" t="n">
        <f aca="false">I1352*SUMIFS(syst_chauffage!$H$3:$H$27,syst_chauffage!$B$3:$B$27,D1352,syst_chauffage!$C$3:$C$27,E1352)</f>
        <v>9.38799925226478</v>
      </c>
      <c r="L1352" s="12" t="n">
        <f aca="false">H1352*SUMIFS(syst_chauffage!$K$3:$K$27,syst_chauffage!$B$3:$B$27,D1352,syst_chauffage!$C$3:$C$27,E1352)</f>
        <v>0.748892715522142</v>
      </c>
      <c r="N1352" s="0" t="str">
        <f aca="false">A1352</f>
        <v>Sport Loisir Culture</v>
      </c>
      <c r="O1352" s="0" t="str">
        <f aca="false">B1352</f>
        <v>Sport</v>
      </c>
      <c r="P1352" s="0" t="str">
        <f aca="false">C1352</f>
        <v>Piscine</v>
      </c>
      <c r="Q1352" s="0" t="str">
        <f aca="false">D1352</f>
        <v>Rooftop</v>
      </c>
      <c r="R1352" s="0" t="str">
        <f aca="false">E1352</f>
        <v>Electricité</v>
      </c>
      <c r="S1352" s="0" t="str">
        <f aca="false">F1352</f>
        <v>0729821104</v>
      </c>
      <c r="T1352" s="0" t="str">
        <f aca="false">G1352</f>
        <v>1</v>
      </c>
      <c r="U1352" s="0" t="n">
        <f aca="false">L1352</f>
        <v>0.748892715522142</v>
      </c>
      <c r="V1352" s="0" t="n">
        <f aca="false">K1352</f>
        <v>9.38799925226478</v>
      </c>
      <c r="W1352" s="0" t="n">
        <f aca="false">J1352</f>
        <v>603</v>
      </c>
    </row>
    <row r="1353" customFormat="false" ht="12.8" hidden="false" customHeight="false" outlineLevel="0" collapsed="false">
      <c r="A1353" s="0" t="s">
        <v>78</v>
      </c>
      <c r="B1353" s="0" t="s">
        <v>1418</v>
      </c>
      <c r="C1353" s="0" t="s">
        <v>1488</v>
      </c>
      <c r="D1353" s="0" t="s">
        <v>46</v>
      </c>
      <c r="E1353" s="0" t="s">
        <v>30</v>
      </c>
      <c r="F1353" s="0" t="s">
        <v>1556</v>
      </c>
      <c r="G1353" s="0" t="s">
        <v>15</v>
      </c>
      <c r="H1353" s="0" t="n">
        <v>1</v>
      </c>
      <c r="I1353" s="0" t="n">
        <v>12</v>
      </c>
      <c r="J1353" s="0" t="n">
        <v>648</v>
      </c>
      <c r="K1353" s="0" t="n">
        <f aca="false">I1353*SUMIFS(syst_chauffage!$H$3:$H$27,syst_chauffage!$B$3:$B$27,D1353,syst_chauffage!$C$3:$C$27,E1353)</f>
        <v>20.81888979121</v>
      </c>
      <c r="L1353" s="12" t="n">
        <f aca="false">H1353*SUMIFS(syst_chauffage!$K$3:$K$27,syst_chauffage!$B$3:$B$27,D1353,syst_chauffage!$C$3:$C$27,E1353)</f>
        <v>0.901510548057034</v>
      </c>
      <c r="N1353" s="0" t="str">
        <f aca="false">A1353</f>
        <v>Sport Loisir Culture</v>
      </c>
      <c r="O1353" s="0" t="str">
        <f aca="false">B1353</f>
        <v>Sport</v>
      </c>
      <c r="P1353" s="0" t="str">
        <f aca="false">C1353</f>
        <v>Piscine</v>
      </c>
      <c r="Q1353" s="0" t="str">
        <f aca="false">D1353</f>
        <v>Rooftop performant</v>
      </c>
      <c r="R1353" s="0" t="str">
        <f aca="false">E1353</f>
        <v>Electricité</v>
      </c>
      <c r="S1353" s="0" t="str">
        <f aca="false">F1353</f>
        <v>0729823104</v>
      </c>
      <c r="T1353" s="0" t="str">
        <f aca="false">G1353</f>
        <v>1</v>
      </c>
      <c r="U1353" s="0" t="n">
        <f aca="false">L1353</f>
        <v>0.901510548057034</v>
      </c>
      <c r="V1353" s="0" t="n">
        <f aca="false">K1353</f>
        <v>20.81888979121</v>
      </c>
      <c r="W1353" s="0" t="n">
        <f aca="false">J1353</f>
        <v>648</v>
      </c>
    </row>
    <row r="1354" customFormat="false" ht="12.8" hidden="false" customHeight="false" outlineLevel="0" collapsed="false">
      <c r="A1354" s="0" t="s">
        <v>73</v>
      </c>
      <c r="B1354" s="0" t="s">
        <v>264</v>
      </c>
      <c r="C1354" s="0" t="s">
        <v>398</v>
      </c>
      <c r="D1354" s="0" t="s">
        <v>46</v>
      </c>
      <c r="E1354" s="0" t="s">
        <v>30</v>
      </c>
      <c r="F1354" s="0" t="s">
        <v>1557</v>
      </c>
      <c r="G1354" s="0" t="s">
        <v>15</v>
      </c>
      <c r="H1354" s="0" t="n">
        <v>0.63856</v>
      </c>
      <c r="I1354" s="0" t="n">
        <v>39.021985156579</v>
      </c>
      <c r="J1354" s="0" t="n">
        <v>792</v>
      </c>
      <c r="K1354" s="0" t="n">
        <f aca="false">I1354*SUMIFS(syst_chauffage!$H$3:$H$27,syst_chauffage!$B$3:$B$27,D1354,syst_chauffage!$C$3:$C$27,E1354)</f>
        <v>67.6995340340877</v>
      </c>
      <c r="L1354" s="12" t="n">
        <f aca="false">H1354*SUMIFS(syst_chauffage!$K$3:$K$27,syst_chauffage!$B$3:$B$27,D1354,syst_chauffage!$C$3:$C$27,E1354)</f>
        <v>0.5756685755673</v>
      </c>
      <c r="N1354" s="0" t="str">
        <f aca="false">A1354</f>
        <v>Café Hôtel Restaurant</v>
      </c>
      <c r="O1354" s="0" t="str">
        <f aca="false">B1354</f>
        <v>Hôtel avec restaurant</v>
      </c>
      <c r="P1354" s="0" t="str">
        <f aca="false">C1354</f>
        <v>Petit Hotel avec restaurant Haut de gamme</v>
      </c>
      <c r="Q1354" s="0" t="str">
        <f aca="false">D1354</f>
        <v>Rooftop performant</v>
      </c>
      <c r="R1354" s="0" t="str">
        <f aca="false">E1354</f>
        <v>Electricité</v>
      </c>
      <c r="S1354" s="0" t="str">
        <f aca="false">F1354</f>
        <v>0218690101</v>
      </c>
      <c r="T1354" s="0" t="str">
        <f aca="false">G1354</f>
        <v>1</v>
      </c>
      <c r="U1354" s="0" t="n">
        <f aca="false">L1354</f>
        <v>0.5756685755673</v>
      </c>
      <c r="V1354" s="0" t="n">
        <f aca="false">K1354</f>
        <v>67.6995340340877</v>
      </c>
      <c r="W1354" s="0" t="n">
        <f aca="false">J1354</f>
        <v>792</v>
      </c>
    </row>
    <row r="1355" customFormat="false" ht="12.8" hidden="false" customHeight="false" outlineLevel="0" collapsed="false">
      <c r="A1355" s="0" t="s">
        <v>73</v>
      </c>
      <c r="B1355" s="0" t="s">
        <v>264</v>
      </c>
      <c r="C1355" s="0" t="s">
        <v>413</v>
      </c>
      <c r="D1355" s="0" t="s">
        <v>42</v>
      </c>
      <c r="E1355" s="0" t="s">
        <v>30</v>
      </c>
      <c r="F1355" s="0" t="s">
        <v>1558</v>
      </c>
      <c r="G1355" s="0" t="s">
        <v>15</v>
      </c>
      <c r="H1355" s="0" t="n">
        <v>0.7368</v>
      </c>
      <c r="I1355" s="0" t="n">
        <v>46.4547442340226</v>
      </c>
      <c r="J1355" s="0" t="n">
        <v>738</v>
      </c>
      <c r="K1355" s="0" t="n">
        <f aca="false">I1355*SUMIFS(syst_chauffage!$H$3:$H$27,syst_chauffage!$B$3:$B$27,D1355,syst_chauffage!$C$3:$C$27,E1355)</f>
        <v>41.9343369358804</v>
      </c>
      <c r="L1355" s="12" t="n">
        <f aca="false">H1355*SUMIFS(syst_chauffage!$K$3:$K$27,syst_chauffage!$B$3:$B$27,D1355,syst_chauffage!$C$3:$C$27,E1355)</f>
        <v>0.656885896186565</v>
      </c>
      <c r="N1355" s="0" t="str">
        <f aca="false">A1355</f>
        <v>Café Hôtel Restaurant</v>
      </c>
      <c r="O1355" s="0" t="str">
        <f aca="false">B1355</f>
        <v>Hôtel avec restaurant</v>
      </c>
      <c r="P1355" s="0" t="str">
        <f aca="false">C1355</f>
        <v>Petit Hotel avec restaurant Luxe</v>
      </c>
      <c r="Q1355" s="0" t="str">
        <f aca="false">D1355</f>
        <v>Rooftop</v>
      </c>
      <c r="R1355" s="0" t="str">
        <f aca="false">E1355</f>
        <v>Electricité</v>
      </c>
      <c r="S1355" s="0" t="str">
        <f aca="false">F1355</f>
        <v>0218692101</v>
      </c>
      <c r="T1355" s="0" t="str">
        <f aca="false">G1355</f>
        <v>1</v>
      </c>
      <c r="U1355" s="0" t="n">
        <f aca="false">L1355</f>
        <v>0.656885896186565</v>
      </c>
      <c r="V1355" s="0" t="n">
        <f aca="false">K1355</f>
        <v>41.9343369358804</v>
      </c>
      <c r="W1355" s="0" t="n">
        <f aca="false">J1355</f>
        <v>738</v>
      </c>
    </row>
    <row r="1356" customFormat="false" ht="12.8" hidden="false" customHeight="false" outlineLevel="0" collapsed="false">
      <c r="A1356" s="0" t="s">
        <v>73</v>
      </c>
      <c r="B1356" s="0" t="s">
        <v>426</v>
      </c>
      <c r="C1356" s="0" t="s">
        <v>532</v>
      </c>
      <c r="D1356" s="0" t="s">
        <v>46</v>
      </c>
      <c r="E1356" s="0" t="s">
        <v>30</v>
      </c>
      <c r="F1356" s="0" t="s">
        <v>1559</v>
      </c>
      <c r="G1356" s="0" t="s">
        <v>15</v>
      </c>
      <c r="H1356" s="0" t="n">
        <v>0.748838805970149</v>
      </c>
      <c r="I1356" s="0" t="n">
        <v>39.6590833815566</v>
      </c>
      <c r="J1356" s="0" t="n">
        <v>792</v>
      </c>
      <c r="K1356" s="0" t="n">
        <f aca="false">I1356*SUMIFS(syst_chauffage!$H$3:$H$27,syst_chauffage!$B$3:$B$27,D1356,syst_chauffage!$C$3:$C$27,E1356)</f>
        <v>68.804840511753</v>
      </c>
      <c r="L1356" s="12" t="n">
        <f aca="false">H1356*SUMIFS(syst_chauffage!$K$3:$K$27,syst_chauffage!$B$3:$B$27,D1356,syst_chauffage!$C$3:$C$27,E1356)</f>
        <v>0.675086082376524</v>
      </c>
      <c r="N1356" s="0" t="str">
        <f aca="false">A1356</f>
        <v>Café Hôtel Restaurant</v>
      </c>
      <c r="O1356" s="0" t="str">
        <f aca="false">B1356</f>
        <v>Hôtel sans restaurant</v>
      </c>
      <c r="P1356" s="0" t="str">
        <f aca="false">C1356</f>
        <v>Petit Hotel sans restaurant Haut de gamme</v>
      </c>
      <c r="Q1356" s="0" t="str">
        <f aca="false">D1356</f>
        <v>Rooftop performant</v>
      </c>
      <c r="R1356" s="0" t="str">
        <f aca="false">E1356</f>
        <v>Electricité</v>
      </c>
      <c r="S1356" s="0" t="str">
        <f aca="false">F1356</f>
        <v>0219720101</v>
      </c>
      <c r="T1356" s="0" t="str">
        <f aca="false">G1356</f>
        <v>1</v>
      </c>
      <c r="U1356" s="0" t="n">
        <f aca="false">L1356</f>
        <v>0.675086082376524</v>
      </c>
      <c r="V1356" s="0" t="n">
        <f aca="false">K1356</f>
        <v>68.804840511753</v>
      </c>
      <c r="W1356" s="0" t="n">
        <f aca="false">J1356</f>
        <v>792</v>
      </c>
    </row>
    <row r="1357" customFormat="false" ht="12.8" hidden="false" customHeight="false" outlineLevel="0" collapsed="false">
      <c r="A1357" s="0" t="s">
        <v>73</v>
      </c>
      <c r="B1357" s="0" t="s">
        <v>426</v>
      </c>
      <c r="C1357" s="0" t="s">
        <v>532</v>
      </c>
      <c r="D1357" s="0" t="s">
        <v>46</v>
      </c>
      <c r="E1357" s="0" t="s">
        <v>30</v>
      </c>
      <c r="F1357" s="0" t="s">
        <v>1560</v>
      </c>
      <c r="G1357" s="0" t="s">
        <v>15</v>
      </c>
      <c r="H1357" s="0" t="n">
        <v>0.601156082447874</v>
      </c>
      <c r="I1357" s="0" t="n">
        <v>26.4555432567443</v>
      </c>
      <c r="J1357" s="0" t="n">
        <v>792</v>
      </c>
      <c r="K1357" s="0" t="n">
        <f aca="false">I1357*SUMIFS(syst_chauffage!$H$3:$H$27,syst_chauffage!$B$3:$B$27,D1357,syst_chauffage!$C$3:$C$27,E1357)</f>
        <v>45.8979199523958</v>
      </c>
      <c r="L1357" s="12" t="n">
        <f aca="false">H1357*SUMIFS(syst_chauffage!$K$3:$K$27,syst_chauffage!$B$3:$B$27,D1357,syst_chauffage!$C$3:$C$27,E1357)</f>
        <v>0.541948549355403</v>
      </c>
      <c r="N1357" s="0" t="str">
        <f aca="false">A1357</f>
        <v>Café Hôtel Restaurant</v>
      </c>
      <c r="O1357" s="0" t="str">
        <f aca="false">B1357</f>
        <v>Hôtel sans restaurant</v>
      </c>
      <c r="P1357" s="0" t="str">
        <f aca="false">C1357</f>
        <v>Petit Hotel sans restaurant Haut de gamme</v>
      </c>
      <c r="Q1357" s="0" t="str">
        <f aca="false">D1357</f>
        <v>Rooftop performant</v>
      </c>
      <c r="R1357" s="0" t="str">
        <f aca="false">E1357</f>
        <v>Electricité</v>
      </c>
      <c r="S1357" s="0" t="str">
        <f aca="false">F1357</f>
        <v>0219720303</v>
      </c>
      <c r="T1357" s="0" t="str">
        <f aca="false">G1357</f>
        <v>1</v>
      </c>
      <c r="U1357" s="0" t="n">
        <f aca="false">L1357</f>
        <v>0.541948549355403</v>
      </c>
      <c r="V1357" s="0" t="n">
        <f aca="false">K1357</f>
        <v>45.8979199523958</v>
      </c>
      <c r="W1357" s="0" t="n">
        <f aca="false">J1357</f>
        <v>792</v>
      </c>
    </row>
    <row r="1358" customFormat="false" ht="12.8" hidden="false" customHeight="false" outlineLevel="0" collapsed="false">
      <c r="A1358" s="0" t="s">
        <v>73</v>
      </c>
      <c r="B1358" s="0" t="s">
        <v>426</v>
      </c>
      <c r="C1358" s="0" t="s">
        <v>543</v>
      </c>
      <c r="D1358" s="0" t="s">
        <v>42</v>
      </c>
      <c r="E1358" s="0" t="s">
        <v>30</v>
      </c>
      <c r="F1358" s="0" t="s">
        <v>1561</v>
      </c>
      <c r="G1358" s="0" t="s">
        <v>15</v>
      </c>
      <c r="H1358" s="0" t="n">
        <v>0.864044776119403</v>
      </c>
      <c r="I1358" s="0" t="n">
        <v>47.2131945018532</v>
      </c>
      <c r="J1358" s="0" t="n">
        <v>738</v>
      </c>
      <c r="K1358" s="0" t="n">
        <f aca="false">I1358*SUMIFS(syst_chauffage!$H$3:$H$27,syst_chauffage!$B$3:$B$27,D1358,syst_chauffage!$C$3:$C$27,E1358)</f>
        <v>42.6189841038874</v>
      </c>
      <c r="L1358" s="12" t="n">
        <f aca="false">H1358*SUMIFS(syst_chauffage!$K$3:$K$27,syst_chauffage!$B$3:$B$27,D1358,syst_chauffage!$C$3:$C$27,E1358)</f>
        <v>0.770329569905692</v>
      </c>
      <c r="N1358" s="0" t="str">
        <f aca="false">A1358</f>
        <v>Café Hôtel Restaurant</v>
      </c>
      <c r="O1358" s="0" t="str">
        <f aca="false">B1358</f>
        <v>Hôtel sans restaurant</v>
      </c>
      <c r="P1358" s="0" t="str">
        <f aca="false">C1358</f>
        <v>Petit Hotel sans restaurant Luxe</v>
      </c>
      <c r="Q1358" s="0" t="str">
        <f aca="false">D1358</f>
        <v>Rooftop</v>
      </c>
      <c r="R1358" s="0" t="str">
        <f aca="false">E1358</f>
        <v>Electricité</v>
      </c>
      <c r="S1358" s="0" t="str">
        <f aca="false">F1358</f>
        <v>0219722101</v>
      </c>
      <c r="T1358" s="0" t="str">
        <f aca="false">G1358</f>
        <v>1</v>
      </c>
      <c r="U1358" s="0" t="n">
        <f aca="false">L1358</f>
        <v>0.770329569905692</v>
      </c>
      <c r="V1358" s="0" t="n">
        <f aca="false">K1358</f>
        <v>42.6189841038874</v>
      </c>
      <c r="W1358" s="0" t="n">
        <f aca="false">J1358</f>
        <v>738</v>
      </c>
    </row>
    <row r="1359" customFormat="false" ht="12.8" hidden="false" customHeight="false" outlineLevel="0" collapsed="false">
      <c r="A1359" s="0" t="s">
        <v>73</v>
      </c>
      <c r="B1359" s="0" t="s">
        <v>426</v>
      </c>
      <c r="C1359" s="0" t="s">
        <v>543</v>
      </c>
      <c r="D1359" s="0" t="s">
        <v>42</v>
      </c>
      <c r="E1359" s="0" t="s">
        <v>30</v>
      </c>
      <c r="F1359" s="0" t="s">
        <v>1562</v>
      </c>
      <c r="G1359" s="0" t="s">
        <v>15</v>
      </c>
      <c r="H1359" s="0" t="n">
        <v>0.767832329983296</v>
      </c>
      <c r="I1359" s="0" t="n">
        <v>31.4946943532671</v>
      </c>
      <c r="J1359" s="0" t="n">
        <v>738</v>
      </c>
      <c r="K1359" s="0" t="n">
        <f aca="false">I1359*SUMIFS(syst_chauffage!$H$3:$H$27,syst_chauffage!$B$3:$B$27,D1359,syst_chauffage!$C$3:$C$27,E1359)</f>
        <v>28.4300160614211</v>
      </c>
      <c r="L1359" s="12" t="n">
        <f aca="false">H1359*SUMIFS(syst_chauffage!$K$3:$K$27,syst_chauffage!$B$3:$B$27,D1359,syst_chauffage!$C$3:$C$27,E1359)</f>
        <v>0.684552426984386</v>
      </c>
      <c r="N1359" s="0" t="str">
        <f aca="false">A1359</f>
        <v>Café Hôtel Restaurant</v>
      </c>
      <c r="O1359" s="0" t="str">
        <f aca="false">B1359</f>
        <v>Hôtel sans restaurant</v>
      </c>
      <c r="P1359" s="0" t="str">
        <f aca="false">C1359</f>
        <v>Petit Hotel sans restaurant Luxe</v>
      </c>
      <c r="Q1359" s="0" t="str">
        <f aca="false">D1359</f>
        <v>Rooftop</v>
      </c>
      <c r="R1359" s="0" t="str">
        <f aca="false">E1359</f>
        <v>Electricité</v>
      </c>
      <c r="S1359" s="0" t="str">
        <f aca="false">F1359</f>
        <v>0219722303</v>
      </c>
      <c r="T1359" s="0" t="str">
        <f aca="false">G1359</f>
        <v>1</v>
      </c>
      <c r="U1359" s="0" t="n">
        <f aca="false">L1359</f>
        <v>0.684552426984386</v>
      </c>
      <c r="V1359" s="0" t="n">
        <f aca="false">K1359</f>
        <v>28.4300160614211</v>
      </c>
      <c r="W1359" s="0" t="n">
        <f aca="false">J1359</f>
        <v>738</v>
      </c>
    </row>
    <row r="1360" customFormat="false" ht="12.8" hidden="false" customHeight="false" outlineLevel="0" collapsed="false">
      <c r="A1360" s="0" t="s">
        <v>73</v>
      </c>
      <c r="B1360" s="0" t="s">
        <v>426</v>
      </c>
      <c r="C1360" s="0" t="s">
        <v>491</v>
      </c>
      <c r="D1360" s="0" t="s">
        <v>46</v>
      </c>
      <c r="E1360" s="0" t="s">
        <v>30</v>
      </c>
      <c r="F1360" s="0" t="s">
        <v>1563</v>
      </c>
      <c r="G1360" s="0" t="s">
        <v>15</v>
      </c>
      <c r="H1360" s="0" t="n">
        <v>0.8736</v>
      </c>
      <c r="I1360" s="0" t="n">
        <v>27.4235861958144</v>
      </c>
      <c r="J1360" s="0" t="n">
        <v>792</v>
      </c>
      <c r="K1360" s="0" t="n">
        <f aca="false">I1360*SUMIFS(syst_chauffage!$H$3:$H$27,syst_chauffage!$B$3:$B$27,D1360,syst_chauffage!$C$3:$C$27,E1360)</f>
        <v>47.5773848908674</v>
      </c>
      <c r="L1360" s="12" t="n">
        <f aca="false">H1360*SUMIFS(syst_chauffage!$K$3:$K$27,syst_chauffage!$B$3:$B$27,D1360,syst_chauffage!$C$3:$C$27,E1360)</f>
        <v>0.787559614782625</v>
      </c>
      <c r="N1360" s="0" t="str">
        <f aca="false">A1360</f>
        <v>Café Hôtel Restaurant</v>
      </c>
      <c r="O1360" s="0" t="str">
        <f aca="false">B1360</f>
        <v>Hôtel sans restaurant</v>
      </c>
      <c r="P1360" s="0" t="str">
        <f aca="false">C1360</f>
        <v>Moyen Hotel sans restaurant Haut de gamme</v>
      </c>
      <c r="Q1360" s="0" t="str">
        <f aca="false">D1360</f>
        <v>Rooftop performant</v>
      </c>
      <c r="R1360" s="0" t="str">
        <f aca="false">E1360</f>
        <v>Electricité</v>
      </c>
      <c r="S1360" s="0" t="str">
        <f aca="false">F1360</f>
        <v>0219580101</v>
      </c>
      <c r="T1360" s="0" t="str">
        <f aca="false">G1360</f>
        <v>1</v>
      </c>
      <c r="U1360" s="0" t="n">
        <f aca="false">L1360</f>
        <v>0.787559614782625</v>
      </c>
      <c r="V1360" s="0" t="n">
        <f aca="false">K1360</f>
        <v>47.5773848908674</v>
      </c>
      <c r="W1360" s="0" t="n">
        <f aca="false">J1360</f>
        <v>792</v>
      </c>
    </row>
    <row r="1361" customFormat="false" ht="12.8" hidden="false" customHeight="false" outlineLevel="0" collapsed="false">
      <c r="A1361" s="0" t="s">
        <v>73</v>
      </c>
      <c r="B1361" s="0" t="s">
        <v>426</v>
      </c>
      <c r="C1361" s="0" t="s">
        <v>504</v>
      </c>
      <c r="D1361" s="0" t="s">
        <v>42</v>
      </c>
      <c r="E1361" s="0" t="s">
        <v>30</v>
      </c>
      <c r="F1361" s="0" t="s">
        <v>1564</v>
      </c>
      <c r="G1361" s="0" t="s">
        <v>15</v>
      </c>
      <c r="H1361" s="0" t="n">
        <v>1.008</v>
      </c>
      <c r="I1361" s="0" t="n">
        <v>32.6471264235886</v>
      </c>
      <c r="J1361" s="0" t="n">
        <v>738</v>
      </c>
      <c r="K1361" s="0" t="n">
        <f aca="false">I1361*SUMIFS(syst_chauffage!$H$3:$H$27,syst_chauffage!$B$3:$B$27,D1361,syst_chauffage!$C$3:$C$27,E1361)</f>
        <v>29.4703075435811</v>
      </c>
      <c r="L1361" s="12" t="n">
        <f aca="false">H1361*SUMIFS(syst_chauffage!$K$3:$K$27,syst_chauffage!$B$3:$B$27,D1361,syst_chauffage!$C$3:$C$27,E1361)</f>
        <v>0.898671258626571</v>
      </c>
      <c r="N1361" s="0" t="str">
        <f aca="false">A1361</f>
        <v>Café Hôtel Restaurant</v>
      </c>
      <c r="O1361" s="0" t="str">
        <f aca="false">B1361</f>
        <v>Hôtel sans restaurant</v>
      </c>
      <c r="P1361" s="0" t="str">
        <f aca="false">C1361</f>
        <v>Moyen Hotel sans restaurant Luxe</v>
      </c>
      <c r="Q1361" s="0" t="str">
        <f aca="false">D1361</f>
        <v>Rooftop</v>
      </c>
      <c r="R1361" s="0" t="str">
        <f aca="false">E1361</f>
        <v>Electricité</v>
      </c>
      <c r="S1361" s="0" t="str">
        <f aca="false">F1361</f>
        <v>0219582101</v>
      </c>
      <c r="T1361" s="0" t="str">
        <f aca="false">G1361</f>
        <v>1</v>
      </c>
      <c r="U1361" s="0" t="n">
        <f aca="false">L1361</f>
        <v>0.898671258626571</v>
      </c>
      <c r="V1361" s="0" t="n">
        <f aca="false">K1361</f>
        <v>29.4703075435811</v>
      </c>
      <c r="W1361" s="0" t="n">
        <f aca="false">J1361</f>
        <v>738</v>
      </c>
    </row>
    <row r="1362" customFormat="false" ht="12.8" hidden="false" customHeight="false" outlineLevel="0" collapsed="false">
      <c r="A1362" s="0" t="s">
        <v>73</v>
      </c>
      <c r="B1362" s="0" t="s">
        <v>426</v>
      </c>
      <c r="C1362" s="0" t="s">
        <v>457</v>
      </c>
      <c r="D1362" s="0" t="s">
        <v>19</v>
      </c>
      <c r="E1362" s="0" t="s">
        <v>58</v>
      </c>
      <c r="F1362" s="0" t="s">
        <v>1565</v>
      </c>
      <c r="G1362" s="0" t="s">
        <v>15</v>
      </c>
      <c r="H1362" s="0" t="n">
        <v>0.472635496700769</v>
      </c>
      <c r="I1362" s="0" t="n">
        <v>11.2149895283746</v>
      </c>
      <c r="J1362" s="0" t="n">
        <v>935</v>
      </c>
      <c r="K1362" s="0" t="n">
        <f aca="false">I1362*SUMIFS(syst_chauffage!$H$3:$H$27,syst_chauffage!$B$3:$B$27,D1362,syst_chauffage!$C$3:$C$27,E1362)</f>
        <v>18.4480924281024</v>
      </c>
      <c r="L1362" s="12" t="n">
        <f aca="false">H1362*SUMIFS(syst_chauffage!$K$3:$K$27,syst_chauffage!$B$3:$B$27,D1362,syst_chauffage!$C$3:$C$27,E1362)</f>
        <v>0.472635496700769</v>
      </c>
      <c r="N1362" s="0" t="str">
        <f aca="false">A1362</f>
        <v>Café Hôtel Restaurant</v>
      </c>
      <c r="O1362" s="0" t="str">
        <f aca="false">B1362</f>
        <v>Hôtel sans restaurant</v>
      </c>
      <c r="P1362" s="0" t="str">
        <f aca="false">C1362</f>
        <v>Grand Hotel sans restaurant Luxe</v>
      </c>
      <c r="Q1362" s="0" t="str">
        <f aca="false">D1362</f>
        <v>Autre système centralisé</v>
      </c>
      <c r="R1362" s="0" t="str">
        <f aca="false">E1362</f>
        <v>Urbain</v>
      </c>
      <c r="S1362" s="0" t="str">
        <f aca="false">F1362</f>
        <v>0219250303</v>
      </c>
      <c r="T1362" s="0" t="str">
        <f aca="false">G1362</f>
        <v>1</v>
      </c>
      <c r="U1362" s="0" t="n">
        <f aca="false">L1362</f>
        <v>0.472635496700769</v>
      </c>
      <c r="V1362" s="0" t="n">
        <f aca="false">K1362</f>
        <v>18.4480924281024</v>
      </c>
      <c r="W1362" s="0" t="n">
        <f aca="false">J1362</f>
        <v>935</v>
      </c>
    </row>
    <row r="1363" customFormat="false" ht="12.8" hidden="false" customHeight="false" outlineLevel="0" collapsed="false">
      <c r="A1363" s="0" t="s">
        <v>73</v>
      </c>
      <c r="B1363" s="0" t="s">
        <v>426</v>
      </c>
      <c r="C1363" s="0" t="s">
        <v>457</v>
      </c>
      <c r="D1363" s="0" t="s">
        <v>51</v>
      </c>
      <c r="E1363" s="0" t="s">
        <v>58</v>
      </c>
      <c r="F1363" s="0" t="s">
        <v>1566</v>
      </c>
      <c r="G1363" s="0" t="s">
        <v>15</v>
      </c>
      <c r="H1363" s="0" t="n">
        <v>0.73690396322077</v>
      </c>
      <c r="I1363" s="0" t="n">
        <v>13.3511780099698</v>
      </c>
      <c r="J1363" s="0" t="n">
        <v>935</v>
      </c>
      <c r="K1363" s="0" t="n">
        <f aca="false">I1363*SUMIFS(syst_chauffage!$H$3:$H$27,syst_chauffage!$B$3:$B$27,D1363,syst_chauffage!$C$3:$C$27,E1363)</f>
        <v>28.4914072905984</v>
      </c>
      <c r="L1363" s="12" t="n">
        <f aca="false">H1363*SUMIFS(syst_chauffage!$K$3:$K$27,syst_chauffage!$B$3:$B$27,D1363,syst_chauffage!$C$3:$C$27,E1363)</f>
        <v>0.73690396322077</v>
      </c>
      <c r="N1363" s="0" t="str">
        <f aca="false">A1363</f>
        <v>Café Hôtel Restaurant</v>
      </c>
      <c r="O1363" s="0" t="str">
        <f aca="false">B1363</f>
        <v>Hôtel sans restaurant</v>
      </c>
      <c r="P1363" s="0" t="str">
        <f aca="false">C1363</f>
        <v>Grand Hotel sans restaurant Luxe</v>
      </c>
      <c r="Q1363" s="0" t="str">
        <f aca="false">D1363</f>
        <v>Autre système centralisé performant</v>
      </c>
      <c r="R1363" s="0" t="str">
        <f aca="false">E1363</f>
        <v>Urbain</v>
      </c>
      <c r="S1363" s="0" t="str">
        <f aca="false">F1363</f>
        <v>0219252303</v>
      </c>
      <c r="T1363" s="0" t="str">
        <f aca="false">G1363</f>
        <v>1</v>
      </c>
      <c r="U1363" s="0" t="n">
        <f aca="false">L1363</f>
        <v>0.73690396322077</v>
      </c>
      <c r="V1363" s="0" t="n">
        <f aca="false">K1363</f>
        <v>28.4914072905984</v>
      </c>
      <c r="W1363" s="0" t="n">
        <f aca="false">J1363</f>
        <v>935</v>
      </c>
    </row>
    <row r="1364" customFormat="false" ht="12.8" hidden="false" customHeight="false" outlineLevel="0" collapsed="false">
      <c r="A1364" s="0" t="s">
        <v>79</v>
      </c>
      <c r="B1364" s="0" t="s">
        <v>1567</v>
      </c>
      <c r="C1364" s="0" t="s">
        <v>43</v>
      </c>
      <c r="D1364" s="0" t="s">
        <v>43</v>
      </c>
      <c r="E1364" s="0" t="s">
        <v>30</v>
      </c>
      <c r="F1364" s="0" t="s">
        <v>1568</v>
      </c>
      <c r="G1364" s="0" t="s">
        <v>15</v>
      </c>
      <c r="H1364" s="0" t="n">
        <v>1.05</v>
      </c>
      <c r="I1364" s="0" t="n">
        <v>45.7866597510231</v>
      </c>
      <c r="J1364" s="0" t="n">
        <v>0</v>
      </c>
      <c r="K1364" s="0" t="n">
        <f aca="false">I1364*SUMIFS(syst_chauffage!$H$3:$H$27,syst_chauffage!$B$3:$B$27,D1364,syst_chauffage!$C$3:$C$27,E1364)</f>
        <v>20</v>
      </c>
      <c r="L1364" s="12" t="n">
        <f aca="false">H1364*SUMIFS(syst_chauffage!$K$3:$K$27,syst_chauffage!$B$3:$B$27,D1364,syst_chauffage!$C$3:$C$27,E1364)</f>
        <v>1.05</v>
      </c>
      <c r="N1364" s="0" t="str">
        <f aca="false">A1364</f>
        <v>Transport</v>
      </c>
      <c r="O1364" s="0" t="str">
        <f aca="false">B1364</f>
        <v>Transport routier</v>
      </c>
      <c r="P1364" s="0" t="str">
        <f aca="false">C1364</f>
        <v>nr</v>
      </c>
      <c r="Q1364" s="0" t="str">
        <f aca="false">D1364</f>
        <v>nr</v>
      </c>
      <c r="R1364" s="0" t="str">
        <f aca="false">E1364</f>
        <v>Electricité</v>
      </c>
      <c r="S1364" s="0" t="str">
        <f aca="false">F1364</f>
        <v>0834600802</v>
      </c>
      <c r="T1364" s="0" t="str">
        <f aca="false">G1364</f>
        <v>1</v>
      </c>
      <c r="U1364" s="0" t="n">
        <f aca="false">L1364</f>
        <v>1.05</v>
      </c>
      <c r="V1364" s="0" t="n">
        <f aca="false">K1364</f>
        <v>20</v>
      </c>
      <c r="W1364" s="0" t="n">
        <f aca="false">J1364</f>
        <v>0</v>
      </c>
    </row>
    <row r="1365" customFormat="false" ht="12.8" hidden="false" customHeight="false" outlineLevel="0" collapsed="false">
      <c r="A1365" s="0" t="s">
        <v>79</v>
      </c>
      <c r="B1365" s="0" t="s">
        <v>1569</v>
      </c>
      <c r="C1365" s="0" t="s">
        <v>43</v>
      </c>
      <c r="D1365" s="0" t="s">
        <v>43</v>
      </c>
      <c r="E1365" s="0" t="s">
        <v>57</v>
      </c>
      <c r="F1365" s="0" t="s">
        <v>1570</v>
      </c>
      <c r="G1365" s="0" t="s">
        <v>15</v>
      </c>
      <c r="H1365" s="0" t="n">
        <v>1.05</v>
      </c>
      <c r="I1365" s="0" t="n">
        <v>35.7587415700673</v>
      </c>
      <c r="J1365" s="0" t="n">
        <v>0</v>
      </c>
      <c r="K1365" s="0" t="n">
        <f aca="false">I1365*SUMIFS(syst_chauffage!$H$3:$H$27,syst_chauffage!$B$3:$B$27,D1365,syst_chauffage!$C$3:$C$27,E1365)</f>
        <v>35.7587415700673</v>
      </c>
      <c r="L1365" s="12" t="n">
        <f aca="false">H1365*SUMIFS(syst_chauffage!$K$3:$K$27,syst_chauffage!$B$3:$B$27,D1365,syst_chauffage!$C$3:$C$27,E1365)</f>
        <v>1.05</v>
      </c>
      <c r="N1365" s="0" t="str">
        <f aca="false">A1365</f>
        <v>Transport</v>
      </c>
      <c r="O1365" s="0" t="str">
        <f aca="false">B1365</f>
        <v>Service</v>
      </c>
      <c r="P1365" s="0" t="str">
        <f aca="false">C1365</f>
        <v>nr</v>
      </c>
      <c r="Q1365" s="0" t="str">
        <f aca="false">D1365</f>
        <v>nr</v>
      </c>
      <c r="R1365" s="0" t="str">
        <f aca="false">E1365</f>
        <v>Autres</v>
      </c>
      <c r="S1365" s="0" t="str">
        <f aca="false">F1365</f>
        <v>0827600801</v>
      </c>
      <c r="T1365" s="0" t="str">
        <f aca="false">G1365</f>
        <v>1</v>
      </c>
      <c r="U1365" s="0" t="n">
        <f aca="false">L1365</f>
        <v>1.05</v>
      </c>
      <c r="V1365" s="0" t="n">
        <f aca="false">K1365</f>
        <v>35.7587415700673</v>
      </c>
      <c r="W1365" s="0" t="n">
        <f aca="false">J1365</f>
        <v>0</v>
      </c>
    </row>
    <row r="1366" customFormat="false" ht="12.8" hidden="false" customHeight="false" outlineLevel="0" collapsed="false">
      <c r="A1366" s="0" t="s">
        <v>79</v>
      </c>
      <c r="B1366" s="0" t="s">
        <v>1567</v>
      </c>
      <c r="C1366" s="0" t="s">
        <v>43</v>
      </c>
      <c r="D1366" s="0" t="s">
        <v>43</v>
      </c>
      <c r="E1366" s="0" t="s">
        <v>58</v>
      </c>
      <c r="F1366" s="0" t="s">
        <v>1571</v>
      </c>
      <c r="G1366" s="0" t="s">
        <v>15</v>
      </c>
      <c r="H1366" s="0" t="n">
        <v>1.05</v>
      </c>
      <c r="I1366" s="0" t="n">
        <v>31.3342165536017</v>
      </c>
      <c r="J1366" s="0" t="n">
        <v>0</v>
      </c>
      <c r="K1366" s="0" t="n">
        <f aca="false">I1366*SUMIFS(syst_chauffage!$H$3:$H$27,syst_chauffage!$B$3:$B$27,D1366,syst_chauffage!$C$3:$C$27,E1366)</f>
        <v>35</v>
      </c>
      <c r="L1366" s="12" t="n">
        <f aca="false">H1366*SUMIFS(syst_chauffage!$K$3:$K$27,syst_chauffage!$B$3:$B$27,D1366,syst_chauffage!$C$3:$C$27,E1366)</f>
        <v>1.05</v>
      </c>
      <c r="N1366" s="0" t="str">
        <f aca="false">A1366</f>
        <v>Transport</v>
      </c>
      <c r="O1366" s="0" t="str">
        <f aca="false">B1366</f>
        <v>Transport routier</v>
      </c>
      <c r="P1366" s="0" t="str">
        <f aca="false">C1366</f>
        <v>nr</v>
      </c>
      <c r="Q1366" s="0" t="str">
        <f aca="false">D1366</f>
        <v>nr</v>
      </c>
      <c r="R1366" s="0" t="str">
        <f aca="false">E1366</f>
        <v>Urbain</v>
      </c>
      <c r="S1366" s="0" t="str">
        <f aca="false">F1366</f>
        <v>0834600806</v>
      </c>
      <c r="T1366" s="0" t="str">
        <f aca="false">G1366</f>
        <v>1</v>
      </c>
      <c r="U1366" s="0" t="n">
        <f aca="false">L1366</f>
        <v>1.05</v>
      </c>
      <c r="V1366" s="0" t="n">
        <f aca="false">K1366</f>
        <v>35</v>
      </c>
      <c r="W1366" s="0" t="n">
        <f aca="false">J1366</f>
        <v>0</v>
      </c>
    </row>
    <row r="1367" customFormat="false" ht="12.8" hidden="false" customHeight="false" outlineLevel="0" collapsed="false">
      <c r="A1367" s="0" t="s">
        <v>79</v>
      </c>
      <c r="B1367" s="0" t="s">
        <v>1572</v>
      </c>
      <c r="C1367" s="0" t="s">
        <v>43</v>
      </c>
      <c r="D1367" s="0" t="s">
        <v>43</v>
      </c>
      <c r="E1367" s="0" t="s">
        <v>57</v>
      </c>
      <c r="F1367" s="0" t="s">
        <v>1573</v>
      </c>
      <c r="G1367" s="0" t="s">
        <v>15</v>
      </c>
      <c r="H1367" s="0" t="n">
        <v>1.05</v>
      </c>
      <c r="I1367" s="0" t="n">
        <v>35.7587415700673</v>
      </c>
      <c r="J1367" s="0" t="n">
        <v>0</v>
      </c>
      <c r="K1367" s="0" t="n">
        <f aca="false">I1367*SUMIFS(syst_chauffage!$H$3:$H$27,syst_chauffage!$B$3:$B$27,D1367,syst_chauffage!$C$3:$C$27,E1367)</f>
        <v>35.7587415700673</v>
      </c>
      <c r="L1367" s="12" t="n">
        <f aca="false">H1367*SUMIFS(syst_chauffage!$K$3:$K$27,syst_chauffage!$B$3:$B$27,D1367,syst_chauffage!$C$3:$C$27,E1367)</f>
        <v>1.05</v>
      </c>
      <c r="N1367" s="0" t="str">
        <f aca="false">A1367</f>
        <v>Transport</v>
      </c>
      <c r="O1367" s="0" t="str">
        <f aca="false">B1367</f>
        <v>Transport urbain</v>
      </c>
      <c r="P1367" s="0" t="str">
        <f aca="false">C1367</f>
        <v>nr</v>
      </c>
      <c r="Q1367" s="0" t="str">
        <f aca="false">D1367</f>
        <v>nr</v>
      </c>
      <c r="R1367" s="0" t="str">
        <f aca="false">E1367</f>
        <v>Autres</v>
      </c>
      <c r="S1367" s="0" t="str">
        <f aca="false">F1367</f>
        <v>0835600801</v>
      </c>
      <c r="T1367" s="0" t="str">
        <f aca="false">G1367</f>
        <v>1</v>
      </c>
      <c r="U1367" s="0" t="n">
        <f aca="false">L1367</f>
        <v>1.05</v>
      </c>
      <c r="V1367" s="0" t="n">
        <f aca="false">K1367</f>
        <v>35.7587415700673</v>
      </c>
      <c r="W1367" s="0" t="n">
        <f aca="false">J1367</f>
        <v>0</v>
      </c>
    </row>
    <row r="1368" customFormat="false" ht="12.8" hidden="false" customHeight="false" outlineLevel="0" collapsed="false">
      <c r="A1368" s="0" t="s">
        <v>79</v>
      </c>
      <c r="B1368" s="0" t="s">
        <v>1569</v>
      </c>
      <c r="C1368" s="0" t="s">
        <v>43</v>
      </c>
      <c r="D1368" s="0" t="s">
        <v>43</v>
      </c>
      <c r="E1368" s="0" t="s">
        <v>14</v>
      </c>
      <c r="F1368" s="0" t="s">
        <v>1574</v>
      </c>
      <c r="G1368" s="0" t="s">
        <v>15</v>
      </c>
      <c r="H1368" s="0" t="n">
        <v>1.05</v>
      </c>
      <c r="I1368" s="0" t="n">
        <v>15.4120070686871</v>
      </c>
      <c r="J1368" s="0" t="n">
        <v>0</v>
      </c>
      <c r="K1368" s="0" t="n">
        <f aca="false">I1368*SUMIFS(syst_chauffage!$H$3:$H$27,syst_chauffage!$B$3:$B$27,D1368,syst_chauffage!$C$3:$C$27,E1368)</f>
        <v>25</v>
      </c>
      <c r="L1368" s="12" t="n">
        <f aca="false">H1368*SUMIFS(syst_chauffage!$K$3:$K$27,syst_chauffage!$B$3:$B$27,D1368,syst_chauffage!$C$3:$C$27,E1368)</f>
        <v>1.05</v>
      </c>
      <c r="N1368" s="0" t="str">
        <f aca="false">A1368</f>
        <v>Transport</v>
      </c>
      <c r="O1368" s="0" t="str">
        <f aca="false">B1368</f>
        <v>Service</v>
      </c>
      <c r="P1368" s="0" t="str">
        <f aca="false">C1368</f>
        <v>nr</v>
      </c>
      <c r="Q1368" s="0" t="str">
        <f aca="false">D1368</f>
        <v>nr</v>
      </c>
      <c r="R1368" s="0" t="str">
        <f aca="false">E1368</f>
        <v>Gaz</v>
      </c>
      <c r="S1368" s="0" t="str">
        <f aca="false">F1368</f>
        <v>0827600804</v>
      </c>
      <c r="T1368" s="0" t="str">
        <f aca="false">G1368</f>
        <v>1</v>
      </c>
      <c r="U1368" s="0" t="n">
        <f aca="false">L1368</f>
        <v>1.05</v>
      </c>
      <c r="V1368" s="0" t="n">
        <f aca="false">K1368</f>
        <v>25</v>
      </c>
      <c r="W1368" s="0" t="n">
        <f aca="false">J1368</f>
        <v>0</v>
      </c>
    </row>
    <row r="1369" customFormat="false" ht="12.8" hidden="false" customHeight="false" outlineLevel="0" collapsed="false">
      <c r="A1369" s="0" t="s">
        <v>79</v>
      </c>
      <c r="B1369" s="0" t="s">
        <v>1575</v>
      </c>
      <c r="C1369" s="0" t="s">
        <v>43</v>
      </c>
      <c r="D1369" s="0" t="s">
        <v>43</v>
      </c>
      <c r="E1369" s="0" t="s">
        <v>30</v>
      </c>
      <c r="F1369" s="0" t="s">
        <v>1576</v>
      </c>
      <c r="G1369" s="0" t="s">
        <v>15</v>
      </c>
      <c r="H1369" s="0" t="n">
        <v>1.05</v>
      </c>
      <c r="I1369" s="0" t="n">
        <v>45.7866597510231</v>
      </c>
      <c r="J1369" s="0" t="n">
        <v>0</v>
      </c>
      <c r="K1369" s="0" t="n">
        <f aca="false">I1369*SUMIFS(syst_chauffage!$H$3:$H$27,syst_chauffage!$B$3:$B$27,D1369,syst_chauffage!$C$3:$C$27,E1369)</f>
        <v>20</v>
      </c>
      <c r="L1369" s="12" t="n">
        <f aca="false">H1369*SUMIFS(syst_chauffage!$K$3:$K$27,syst_chauffage!$B$3:$B$27,D1369,syst_chauffage!$C$3:$C$27,E1369)</f>
        <v>1.05</v>
      </c>
      <c r="N1369" s="0" t="str">
        <f aca="false">A1369</f>
        <v>Transport</v>
      </c>
      <c r="O1369" s="0" t="str">
        <f aca="false">B1369</f>
        <v>Transport ferroviaire</v>
      </c>
      <c r="P1369" s="0" t="str">
        <f aca="false">C1369</f>
        <v>nr</v>
      </c>
      <c r="Q1369" s="0" t="str">
        <f aca="false">D1369</f>
        <v>nr</v>
      </c>
      <c r="R1369" s="0" t="str">
        <f aca="false">E1369</f>
        <v>Electricité</v>
      </c>
      <c r="S1369" s="0" t="str">
        <f aca="false">F1369</f>
        <v>0832600802</v>
      </c>
      <c r="T1369" s="0" t="str">
        <f aca="false">G1369</f>
        <v>1</v>
      </c>
      <c r="U1369" s="0" t="n">
        <f aca="false">L1369</f>
        <v>1.05</v>
      </c>
      <c r="V1369" s="0" t="n">
        <f aca="false">K1369</f>
        <v>20</v>
      </c>
      <c r="W1369" s="0" t="n">
        <f aca="false">J1369</f>
        <v>0</v>
      </c>
    </row>
    <row r="1370" customFormat="false" ht="12.8" hidden="false" customHeight="false" outlineLevel="0" collapsed="false">
      <c r="A1370" s="0" t="s">
        <v>79</v>
      </c>
      <c r="B1370" s="0" t="s">
        <v>1572</v>
      </c>
      <c r="C1370" s="0" t="s">
        <v>43</v>
      </c>
      <c r="D1370" s="0" t="s">
        <v>43</v>
      </c>
      <c r="E1370" s="0" t="s">
        <v>23</v>
      </c>
      <c r="F1370" s="0" t="s">
        <v>1577</v>
      </c>
      <c r="G1370" s="0" t="s">
        <v>15</v>
      </c>
      <c r="H1370" s="0" t="n">
        <v>1.05</v>
      </c>
      <c r="I1370" s="0" t="n">
        <v>20.3444004805829</v>
      </c>
      <c r="J1370" s="0" t="n">
        <v>0</v>
      </c>
      <c r="K1370" s="0" t="n">
        <f aca="false">I1370*SUMIFS(syst_chauffage!$H$3:$H$27,syst_chauffage!$B$3:$B$27,D1370,syst_chauffage!$C$3:$C$27,E1370)</f>
        <v>30</v>
      </c>
      <c r="L1370" s="12" t="n">
        <f aca="false">H1370*SUMIFS(syst_chauffage!$K$3:$K$27,syst_chauffage!$B$3:$B$27,D1370,syst_chauffage!$C$3:$C$27,E1370)</f>
        <v>1.05</v>
      </c>
      <c r="N1370" s="0" t="str">
        <f aca="false">A1370</f>
        <v>Transport</v>
      </c>
      <c r="O1370" s="0" t="str">
        <f aca="false">B1370</f>
        <v>Transport urbain</v>
      </c>
      <c r="P1370" s="0" t="str">
        <f aca="false">C1370</f>
        <v>nr</v>
      </c>
      <c r="Q1370" s="0" t="str">
        <f aca="false">D1370</f>
        <v>nr</v>
      </c>
      <c r="R1370" s="0" t="str">
        <f aca="false">E1370</f>
        <v>Fioul</v>
      </c>
      <c r="S1370" s="0" t="str">
        <f aca="false">F1370</f>
        <v>0835600803</v>
      </c>
      <c r="T1370" s="0" t="str">
        <f aca="false">G1370</f>
        <v>1</v>
      </c>
      <c r="U1370" s="0" t="n">
        <f aca="false">L1370</f>
        <v>1.05</v>
      </c>
      <c r="V1370" s="0" t="n">
        <f aca="false">K1370</f>
        <v>30</v>
      </c>
      <c r="W1370" s="0" t="n">
        <f aca="false">J1370</f>
        <v>0</v>
      </c>
    </row>
    <row r="1371" customFormat="false" ht="12.8" hidden="false" customHeight="false" outlineLevel="0" collapsed="false">
      <c r="A1371" s="0" t="s">
        <v>79</v>
      </c>
      <c r="B1371" s="0" t="s">
        <v>1575</v>
      </c>
      <c r="C1371" s="0" t="s">
        <v>43</v>
      </c>
      <c r="D1371" s="0" t="s">
        <v>43</v>
      </c>
      <c r="E1371" s="0" t="s">
        <v>23</v>
      </c>
      <c r="F1371" s="0" t="s">
        <v>1578</v>
      </c>
      <c r="G1371" s="0" t="s">
        <v>15</v>
      </c>
      <c r="H1371" s="0" t="n">
        <v>1.05</v>
      </c>
      <c r="I1371" s="0" t="n">
        <v>20.3444004805829</v>
      </c>
      <c r="J1371" s="0" t="n">
        <v>0</v>
      </c>
      <c r="K1371" s="0" t="n">
        <f aca="false">I1371*SUMIFS(syst_chauffage!$H$3:$H$27,syst_chauffage!$B$3:$B$27,D1371,syst_chauffage!$C$3:$C$27,E1371)</f>
        <v>30</v>
      </c>
      <c r="L1371" s="12" t="n">
        <f aca="false">H1371*SUMIFS(syst_chauffage!$K$3:$K$27,syst_chauffage!$B$3:$B$27,D1371,syst_chauffage!$C$3:$C$27,E1371)</f>
        <v>1.05</v>
      </c>
      <c r="N1371" s="0" t="str">
        <f aca="false">A1371</f>
        <v>Transport</v>
      </c>
      <c r="O1371" s="0" t="str">
        <f aca="false">B1371</f>
        <v>Transport ferroviaire</v>
      </c>
      <c r="P1371" s="0" t="str">
        <f aca="false">C1371</f>
        <v>nr</v>
      </c>
      <c r="Q1371" s="0" t="str">
        <f aca="false">D1371</f>
        <v>nr</v>
      </c>
      <c r="R1371" s="0" t="str">
        <f aca="false">E1371</f>
        <v>Fioul</v>
      </c>
      <c r="S1371" s="0" t="str">
        <f aca="false">F1371</f>
        <v>0832600803</v>
      </c>
      <c r="T1371" s="0" t="str">
        <f aca="false">G1371</f>
        <v>1</v>
      </c>
      <c r="U1371" s="0" t="n">
        <f aca="false">L1371</f>
        <v>1.05</v>
      </c>
      <c r="V1371" s="0" t="n">
        <f aca="false">K1371</f>
        <v>30</v>
      </c>
      <c r="W1371" s="0" t="n">
        <f aca="false">J1371</f>
        <v>0</v>
      </c>
    </row>
    <row r="1372" customFormat="false" ht="12.8" hidden="false" customHeight="false" outlineLevel="0" collapsed="false">
      <c r="A1372" s="0" t="s">
        <v>79</v>
      </c>
      <c r="B1372" s="0" t="s">
        <v>1572</v>
      </c>
      <c r="C1372" s="0" t="s">
        <v>43</v>
      </c>
      <c r="D1372" s="0" t="s">
        <v>43</v>
      </c>
      <c r="E1372" s="0" t="s">
        <v>30</v>
      </c>
      <c r="F1372" s="0" t="s">
        <v>1579</v>
      </c>
      <c r="G1372" s="0" t="s">
        <v>15</v>
      </c>
      <c r="H1372" s="0" t="n">
        <v>1.05</v>
      </c>
      <c r="I1372" s="0" t="n">
        <v>45.7866597510231</v>
      </c>
      <c r="J1372" s="0" t="n">
        <v>0</v>
      </c>
      <c r="K1372" s="0" t="n">
        <f aca="false">I1372*SUMIFS(syst_chauffage!$H$3:$H$27,syst_chauffage!$B$3:$B$27,D1372,syst_chauffage!$C$3:$C$27,E1372)</f>
        <v>20</v>
      </c>
      <c r="L1372" s="12" t="n">
        <f aca="false">H1372*SUMIFS(syst_chauffage!$K$3:$K$27,syst_chauffage!$B$3:$B$27,D1372,syst_chauffage!$C$3:$C$27,E1372)</f>
        <v>1.05</v>
      </c>
      <c r="N1372" s="0" t="str">
        <f aca="false">A1372</f>
        <v>Transport</v>
      </c>
      <c r="O1372" s="0" t="str">
        <f aca="false">B1372</f>
        <v>Transport urbain</v>
      </c>
      <c r="P1372" s="0" t="str">
        <f aca="false">C1372</f>
        <v>nr</v>
      </c>
      <c r="Q1372" s="0" t="str">
        <f aca="false">D1372</f>
        <v>nr</v>
      </c>
      <c r="R1372" s="0" t="str">
        <f aca="false">E1372</f>
        <v>Electricité</v>
      </c>
      <c r="S1372" s="0" t="str">
        <f aca="false">F1372</f>
        <v>0835600802</v>
      </c>
      <c r="T1372" s="0" t="str">
        <f aca="false">G1372</f>
        <v>1</v>
      </c>
      <c r="U1372" s="0" t="n">
        <f aca="false">L1372</f>
        <v>1.05</v>
      </c>
      <c r="V1372" s="0" t="n">
        <f aca="false">K1372</f>
        <v>20</v>
      </c>
      <c r="W1372" s="0" t="n">
        <f aca="false">J1372</f>
        <v>0</v>
      </c>
    </row>
    <row r="1373" customFormat="false" ht="12.8" hidden="false" customHeight="false" outlineLevel="0" collapsed="false">
      <c r="A1373" s="0" t="s">
        <v>79</v>
      </c>
      <c r="B1373" s="0" t="s">
        <v>1572</v>
      </c>
      <c r="C1373" s="0" t="s">
        <v>43</v>
      </c>
      <c r="D1373" s="0" t="s">
        <v>43</v>
      </c>
      <c r="E1373" s="0" t="s">
        <v>14</v>
      </c>
      <c r="F1373" s="0" t="s">
        <v>1580</v>
      </c>
      <c r="G1373" s="0" t="s">
        <v>15</v>
      </c>
      <c r="H1373" s="0" t="n">
        <v>1.05</v>
      </c>
      <c r="I1373" s="0" t="n">
        <v>15.4120070686871</v>
      </c>
      <c r="J1373" s="0" t="n">
        <v>0</v>
      </c>
      <c r="K1373" s="0" t="n">
        <f aca="false">I1373*SUMIFS(syst_chauffage!$H$3:$H$27,syst_chauffage!$B$3:$B$27,D1373,syst_chauffage!$C$3:$C$27,E1373)</f>
        <v>25</v>
      </c>
      <c r="L1373" s="12" t="n">
        <f aca="false">H1373*SUMIFS(syst_chauffage!$K$3:$K$27,syst_chauffage!$B$3:$B$27,D1373,syst_chauffage!$C$3:$C$27,E1373)</f>
        <v>1.05</v>
      </c>
      <c r="N1373" s="0" t="str">
        <f aca="false">A1373</f>
        <v>Transport</v>
      </c>
      <c r="O1373" s="0" t="str">
        <f aca="false">B1373</f>
        <v>Transport urbain</v>
      </c>
      <c r="P1373" s="0" t="str">
        <f aca="false">C1373</f>
        <v>nr</v>
      </c>
      <c r="Q1373" s="0" t="str">
        <f aca="false">D1373</f>
        <v>nr</v>
      </c>
      <c r="R1373" s="0" t="str">
        <f aca="false">E1373</f>
        <v>Gaz</v>
      </c>
      <c r="S1373" s="0" t="str">
        <f aca="false">F1373</f>
        <v>0835600804</v>
      </c>
      <c r="T1373" s="0" t="str">
        <f aca="false">G1373</f>
        <v>1</v>
      </c>
      <c r="U1373" s="0" t="n">
        <f aca="false">L1373</f>
        <v>1.05</v>
      </c>
      <c r="V1373" s="0" t="n">
        <f aca="false">K1373</f>
        <v>25</v>
      </c>
      <c r="W1373" s="0" t="n">
        <f aca="false">J1373</f>
        <v>0</v>
      </c>
    </row>
    <row r="1374" customFormat="false" ht="12.8" hidden="false" customHeight="false" outlineLevel="0" collapsed="false">
      <c r="A1374" s="0" t="s">
        <v>79</v>
      </c>
      <c r="B1374" s="0" t="s">
        <v>1569</v>
      </c>
      <c r="C1374" s="0" t="s">
        <v>43</v>
      </c>
      <c r="D1374" s="0" t="s">
        <v>43</v>
      </c>
      <c r="E1374" s="0" t="s">
        <v>23</v>
      </c>
      <c r="F1374" s="0" t="s">
        <v>1581</v>
      </c>
      <c r="G1374" s="0" t="s">
        <v>15</v>
      </c>
      <c r="H1374" s="0" t="n">
        <v>1.05</v>
      </c>
      <c r="I1374" s="0" t="n">
        <v>20.3444004805829</v>
      </c>
      <c r="J1374" s="0" t="n">
        <v>0</v>
      </c>
      <c r="K1374" s="0" t="n">
        <f aca="false">I1374*SUMIFS(syst_chauffage!$H$3:$H$27,syst_chauffage!$B$3:$B$27,D1374,syst_chauffage!$C$3:$C$27,E1374)</f>
        <v>30</v>
      </c>
      <c r="L1374" s="12" t="n">
        <f aca="false">H1374*SUMIFS(syst_chauffage!$K$3:$K$27,syst_chauffage!$B$3:$B$27,D1374,syst_chauffage!$C$3:$C$27,E1374)</f>
        <v>1.05</v>
      </c>
      <c r="N1374" s="0" t="str">
        <f aca="false">A1374</f>
        <v>Transport</v>
      </c>
      <c r="O1374" s="0" t="str">
        <f aca="false">B1374</f>
        <v>Service</v>
      </c>
      <c r="P1374" s="0" t="str">
        <f aca="false">C1374</f>
        <v>nr</v>
      </c>
      <c r="Q1374" s="0" t="str">
        <f aca="false">D1374</f>
        <v>nr</v>
      </c>
      <c r="R1374" s="0" t="str">
        <f aca="false">E1374</f>
        <v>Fioul</v>
      </c>
      <c r="S1374" s="0" t="str">
        <f aca="false">F1374</f>
        <v>0827600803</v>
      </c>
      <c r="T1374" s="0" t="str">
        <f aca="false">G1374</f>
        <v>1</v>
      </c>
      <c r="U1374" s="0" t="n">
        <f aca="false">L1374</f>
        <v>1.05</v>
      </c>
      <c r="V1374" s="0" t="n">
        <f aca="false">K1374</f>
        <v>30</v>
      </c>
      <c r="W1374" s="0" t="n">
        <f aca="false">J1374</f>
        <v>0</v>
      </c>
    </row>
    <row r="1375" customFormat="false" ht="12.8" hidden="false" customHeight="false" outlineLevel="0" collapsed="false">
      <c r="A1375" s="0" t="s">
        <v>79</v>
      </c>
      <c r="B1375" s="0" t="s">
        <v>1582</v>
      </c>
      <c r="C1375" s="0" t="s">
        <v>43</v>
      </c>
      <c r="D1375" s="0" t="s">
        <v>43</v>
      </c>
      <c r="E1375" s="0" t="s">
        <v>23</v>
      </c>
      <c r="F1375" s="0" t="s">
        <v>1583</v>
      </c>
      <c r="G1375" s="0" t="s">
        <v>15</v>
      </c>
      <c r="H1375" s="0" t="n">
        <v>1.05</v>
      </c>
      <c r="I1375" s="0" t="n">
        <v>20.3444004805829</v>
      </c>
      <c r="J1375" s="0" t="n">
        <v>0</v>
      </c>
      <c r="K1375" s="0" t="n">
        <f aca="false">I1375*SUMIFS(syst_chauffage!$H$3:$H$27,syst_chauffage!$B$3:$B$27,D1375,syst_chauffage!$C$3:$C$27,E1375)</f>
        <v>30</v>
      </c>
      <c r="L1375" s="12" t="n">
        <f aca="false">H1375*SUMIFS(syst_chauffage!$K$3:$K$27,syst_chauffage!$B$3:$B$27,D1375,syst_chauffage!$C$3:$C$27,E1375)</f>
        <v>1.05</v>
      </c>
      <c r="N1375" s="0" t="str">
        <f aca="false">A1375</f>
        <v>Transport</v>
      </c>
      <c r="O1375" s="0" t="str">
        <f aca="false">B1375</f>
        <v>Transport autre</v>
      </c>
      <c r="P1375" s="0" t="str">
        <f aca="false">C1375</f>
        <v>nr</v>
      </c>
      <c r="Q1375" s="0" t="str">
        <f aca="false">D1375</f>
        <v>nr</v>
      </c>
      <c r="R1375" s="0" t="str">
        <f aca="false">E1375</f>
        <v>Fioul</v>
      </c>
      <c r="S1375" s="0" t="str">
        <f aca="false">F1375</f>
        <v>0831600803</v>
      </c>
      <c r="T1375" s="0" t="str">
        <f aca="false">G1375</f>
        <v>1</v>
      </c>
      <c r="U1375" s="0" t="n">
        <f aca="false">L1375</f>
        <v>1.05</v>
      </c>
      <c r="V1375" s="0" t="n">
        <f aca="false">K1375</f>
        <v>30</v>
      </c>
      <c r="W1375" s="0" t="n">
        <f aca="false">J1375</f>
        <v>0</v>
      </c>
    </row>
    <row r="1376" customFormat="false" ht="12.8" hidden="false" customHeight="false" outlineLevel="0" collapsed="false">
      <c r="A1376" s="0" t="s">
        <v>79</v>
      </c>
      <c r="B1376" s="0" t="s">
        <v>1567</v>
      </c>
      <c r="C1376" s="0" t="s">
        <v>43</v>
      </c>
      <c r="D1376" s="0" t="s">
        <v>43</v>
      </c>
      <c r="E1376" s="0" t="s">
        <v>57</v>
      </c>
      <c r="F1376" s="0" t="s">
        <v>1584</v>
      </c>
      <c r="G1376" s="0" t="s">
        <v>15</v>
      </c>
      <c r="H1376" s="0" t="n">
        <v>1.05</v>
      </c>
      <c r="I1376" s="0" t="n">
        <v>35.7587415700673</v>
      </c>
      <c r="J1376" s="0" t="n">
        <v>0</v>
      </c>
      <c r="K1376" s="0" t="n">
        <f aca="false">I1376*SUMIFS(syst_chauffage!$H$3:$H$27,syst_chauffage!$B$3:$B$27,D1376,syst_chauffage!$C$3:$C$27,E1376)</f>
        <v>35.7587415700673</v>
      </c>
      <c r="L1376" s="12" t="n">
        <f aca="false">H1376*SUMIFS(syst_chauffage!$K$3:$K$27,syst_chauffage!$B$3:$B$27,D1376,syst_chauffage!$C$3:$C$27,E1376)</f>
        <v>1.05</v>
      </c>
      <c r="N1376" s="0" t="str">
        <f aca="false">A1376</f>
        <v>Transport</v>
      </c>
      <c r="O1376" s="0" t="str">
        <f aca="false">B1376</f>
        <v>Transport routier</v>
      </c>
      <c r="P1376" s="0" t="str">
        <f aca="false">C1376</f>
        <v>nr</v>
      </c>
      <c r="Q1376" s="0" t="str">
        <f aca="false">D1376</f>
        <v>nr</v>
      </c>
      <c r="R1376" s="0" t="str">
        <f aca="false">E1376</f>
        <v>Autres</v>
      </c>
      <c r="S1376" s="0" t="str">
        <f aca="false">F1376</f>
        <v>0834600801</v>
      </c>
      <c r="T1376" s="0" t="str">
        <f aca="false">G1376</f>
        <v>1</v>
      </c>
      <c r="U1376" s="0" t="n">
        <f aca="false">L1376</f>
        <v>1.05</v>
      </c>
      <c r="V1376" s="0" t="n">
        <f aca="false">K1376</f>
        <v>35.7587415700673</v>
      </c>
      <c r="W1376" s="0" t="n">
        <f aca="false">J1376</f>
        <v>0</v>
      </c>
    </row>
    <row r="1377" customFormat="false" ht="12.8" hidden="false" customHeight="false" outlineLevel="0" collapsed="false">
      <c r="A1377" s="0" t="s">
        <v>79</v>
      </c>
      <c r="B1377" s="0" t="s">
        <v>1567</v>
      </c>
      <c r="C1377" s="0" t="s">
        <v>43</v>
      </c>
      <c r="D1377" s="0" t="s">
        <v>43</v>
      </c>
      <c r="E1377" s="0" t="s">
        <v>14</v>
      </c>
      <c r="F1377" s="0" t="s">
        <v>1585</v>
      </c>
      <c r="G1377" s="0" t="s">
        <v>15</v>
      </c>
      <c r="H1377" s="0" t="n">
        <v>1.05</v>
      </c>
      <c r="I1377" s="0" t="n">
        <v>15.4120070686871</v>
      </c>
      <c r="J1377" s="0" t="n">
        <v>0</v>
      </c>
      <c r="K1377" s="0" t="n">
        <f aca="false">I1377*SUMIFS(syst_chauffage!$H$3:$H$27,syst_chauffage!$B$3:$B$27,D1377,syst_chauffage!$C$3:$C$27,E1377)</f>
        <v>25</v>
      </c>
      <c r="L1377" s="12" t="n">
        <f aca="false">H1377*SUMIFS(syst_chauffage!$K$3:$K$27,syst_chauffage!$B$3:$B$27,D1377,syst_chauffage!$C$3:$C$27,E1377)</f>
        <v>1.05</v>
      </c>
      <c r="N1377" s="0" t="str">
        <f aca="false">A1377</f>
        <v>Transport</v>
      </c>
      <c r="O1377" s="0" t="str">
        <f aca="false">B1377</f>
        <v>Transport routier</v>
      </c>
      <c r="P1377" s="0" t="str">
        <f aca="false">C1377</f>
        <v>nr</v>
      </c>
      <c r="Q1377" s="0" t="str">
        <f aca="false">D1377</f>
        <v>nr</v>
      </c>
      <c r="R1377" s="0" t="str">
        <f aca="false">E1377</f>
        <v>Gaz</v>
      </c>
      <c r="S1377" s="0" t="str">
        <f aca="false">F1377</f>
        <v>0834600804</v>
      </c>
      <c r="T1377" s="0" t="str">
        <f aca="false">G1377</f>
        <v>1</v>
      </c>
      <c r="U1377" s="0" t="n">
        <f aca="false">L1377</f>
        <v>1.05</v>
      </c>
      <c r="V1377" s="0" t="n">
        <f aca="false">K1377</f>
        <v>25</v>
      </c>
      <c r="W1377" s="0" t="n">
        <f aca="false">J1377</f>
        <v>0</v>
      </c>
    </row>
    <row r="1378" customFormat="false" ht="12.8" hidden="false" customHeight="false" outlineLevel="0" collapsed="false">
      <c r="A1378" s="0" t="s">
        <v>79</v>
      </c>
      <c r="B1378" s="0" t="s">
        <v>1569</v>
      </c>
      <c r="C1378" s="0" t="s">
        <v>43</v>
      </c>
      <c r="D1378" s="0" t="s">
        <v>43</v>
      </c>
      <c r="E1378" s="0" t="s">
        <v>58</v>
      </c>
      <c r="F1378" s="0" t="s">
        <v>1586</v>
      </c>
      <c r="G1378" s="0" t="s">
        <v>15</v>
      </c>
      <c r="H1378" s="0" t="n">
        <v>1.05</v>
      </c>
      <c r="I1378" s="0" t="n">
        <v>31.3342165536017</v>
      </c>
      <c r="J1378" s="0" t="n">
        <v>0</v>
      </c>
      <c r="K1378" s="0" t="n">
        <f aca="false">I1378*SUMIFS(syst_chauffage!$H$3:$H$27,syst_chauffage!$B$3:$B$27,D1378,syst_chauffage!$C$3:$C$27,E1378)</f>
        <v>35</v>
      </c>
      <c r="L1378" s="12" t="n">
        <f aca="false">H1378*SUMIFS(syst_chauffage!$K$3:$K$27,syst_chauffage!$B$3:$B$27,D1378,syst_chauffage!$C$3:$C$27,E1378)</f>
        <v>1.05</v>
      </c>
      <c r="N1378" s="0" t="str">
        <f aca="false">A1378</f>
        <v>Transport</v>
      </c>
      <c r="O1378" s="0" t="str">
        <f aca="false">B1378</f>
        <v>Service</v>
      </c>
      <c r="P1378" s="0" t="str">
        <f aca="false">C1378</f>
        <v>nr</v>
      </c>
      <c r="Q1378" s="0" t="str">
        <f aca="false">D1378</f>
        <v>nr</v>
      </c>
      <c r="R1378" s="0" t="str">
        <f aca="false">E1378</f>
        <v>Urbain</v>
      </c>
      <c r="S1378" s="0" t="str">
        <f aca="false">F1378</f>
        <v>0827600806</v>
      </c>
      <c r="T1378" s="0" t="str">
        <f aca="false">G1378</f>
        <v>1</v>
      </c>
      <c r="U1378" s="0" t="n">
        <f aca="false">L1378</f>
        <v>1.05</v>
      </c>
      <c r="V1378" s="0" t="n">
        <f aca="false">K1378</f>
        <v>35</v>
      </c>
      <c r="W1378" s="0" t="n">
        <f aca="false">J1378</f>
        <v>0</v>
      </c>
    </row>
    <row r="1379" customFormat="false" ht="12.8" hidden="false" customHeight="false" outlineLevel="0" collapsed="false">
      <c r="A1379" s="0" t="s">
        <v>79</v>
      </c>
      <c r="B1379" s="0" t="s">
        <v>1575</v>
      </c>
      <c r="C1379" s="0" t="s">
        <v>43</v>
      </c>
      <c r="D1379" s="0" t="s">
        <v>43</v>
      </c>
      <c r="E1379" s="0" t="s">
        <v>58</v>
      </c>
      <c r="F1379" s="0" t="s">
        <v>1587</v>
      </c>
      <c r="G1379" s="0" t="s">
        <v>15</v>
      </c>
      <c r="H1379" s="0" t="n">
        <v>1.05</v>
      </c>
      <c r="I1379" s="0" t="n">
        <v>31.3342165536017</v>
      </c>
      <c r="J1379" s="0" t="n">
        <v>0</v>
      </c>
      <c r="K1379" s="0" t="n">
        <f aca="false">I1379*SUMIFS(syst_chauffage!$H$3:$H$27,syst_chauffage!$B$3:$B$27,D1379,syst_chauffage!$C$3:$C$27,E1379)</f>
        <v>35</v>
      </c>
      <c r="L1379" s="12" t="n">
        <f aca="false">H1379*SUMIFS(syst_chauffage!$K$3:$K$27,syst_chauffage!$B$3:$B$27,D1379,syst_chauffage!$C$3:$C$27,E1379)</f>
        <v>1.05</v>
      </c>
      <c r="N1379" s="0" t="str">
        <f aca="false">A1379</f>
        <v>Transport</v>
      </c>
      <c r="O1379" s="0" t="str">
        <f aca="false">B1379</f>
        <v>Transport ferroviaire</v>
      </c>
      <c r="P1379" s="0" t="str">
        <f aca="false">C1379</f>
        <v>nr</v>
      </c>
      <c r="Q1379" s="0" t="str">
        <f aca="false">D1379</f>
        <v>nr</v>
      </c>
      <c r="R1379" s="0" t="str">
        <f aca="false">E1379</f>
        <v>Urbain</v>
      </c>
      <c r="S1379" s="0" t="str">
        <f aca="false">F1379</f>
        <v>0832600806</v>
      </c>
      <c r="T1379" s="0" t="str">
        <f aca="false">G1379</f>
        <v>1</v>
      </c>
      <c r="U1379" s="0" t="n">
        <f aca="false">L1379</f>
        <v>1.05</v>
      </c>
      <c r="V1379" s="0" t="n">
        <f aca="false">K1379</f>
        <v>35</v>
      </c>
      <c r="W1379" s="0" t="n">
        <f aca="false">J1379</f>
        <v>0</v>
      </c>
    </row>
    <row r="1380" customFormat="false" ht="12.8" hidden="false" customHeight="false" outlineLevel="0" collapsed="false">
      <c r="A1380" s="0" t="s">
        <v>79</v>
      </c>
      <c r="B1380" s="0" t="s">
        <v>1582</v>
      </c>
      <c r="C1380" s="0" t="s">
        <v>43</v>
      </c>
      <c r="D1380" s="0" t="s">
        <v>43</v>
      </c>
      <c r="E1380" s="0" t="s">
        <v>14</v>
      </c>
      <c r="F1380" s="0" t="s">
        <v>1588</v>
      </c>
      <c r="G1380" s="0" t="s">
        <v>15</v>
      </c>
      <c r="H1380" s="0" t="n">
        <v>1.05</v>
      </c>
      <c r="I1380" s="0" t="n">
        <v>15.4120070686871</v>
      </c>
      <c r="J1380" s="0" t="n">
        <v>0</v>
      </c>
      <c r="K1380" s="0" t="n">
        <f aca="false">I1380*SUMIFS(syst_chauffage!$H$3:$H$27,syst_chauffage!$B$3:$B$27,D1380,syst_chauffage!$C$3:$C$27,E1380)</f>
        <v>25</v>
      </c>
      <c r="L1380" s="12" t="n">
        <f aca="false">H1380*SUMIFS(syst_chauffage!$K$3:$K$27,syst_chauffage!$B$3:$B$27,D1380,syst_chauffage!$C$3:$C$27,E1380)</f>
        <v>1.05</v>
      </c>
      <c r="N1380" s="0" t="str">
        <f aca="false">A1380</f>
        <v>Transport</v>
      </c>
      <c r="O1380" s="0" t="str">
        <f aca="false">B1380</f>
        <v>Transport autre</v>
      </c>
      <c r="P1380" s="0" t="str">
        <f aca="false">C1380</f>
        <v>nr</v>
      </c>
      <c r="Q1380" s="0" t="str">
        <f aca="false">D1380</f>
        <v>nr</v>
      </c>
      <c r="R1380" s="0" t="str">
        <f aca="false">E1380</f>
        <v>Gaz</v>
      </c>
      <c r="S1380" s="0" t="str">
        <f aca="false">F1380</f>
        <v>0831600804</v>
      </c>
      <c r="T1380" s="0" t="str">
        <f aca="false">G1380</f>
        <v>1</v>
      </c>
      <c r="U1380" s="0" t="n">
        <f aca="false">L1380</f>
        <v>1.05</v>
      </c>
      <c r="V1380" s="0" t="n">
        <f aca="false">K1380</f>
        <v>25</v>
      </c>
      <c r="W1380" s="0" t="n">
        <f aca="false">J1380</f>
        <v>0</v>
      </c>
    </row>
    <row r="1381" customFormat="false" ht="12.8" hidden="false" customHeight="false" outlineLevel="0" collapsed="false">
      <c r="A1381" s="0" t="s">
        <v>79</v>
      </c>
      <c r="B1381" s="0" t="s">
        <v>1575</v>
      </c>
      <c r="C1381" s="0" t="s">
        <v>43</v>
      </c>
      <c r="D1381" s="0" t="s">
        <v>43</v>
      </c>
      <c r="E1381" s="0" t="s">
        <v>14</v>
      </c>
      <c r="F1381" s="0" t="s">
        <v>1589</v>
      </c>
      <c r="G1381" s="0" t="s">
        <v>15</v>
      </c>
      <c r="H1381" s="0" t="n">
        <v>1.05</v>
      </c>
      <c r="I1381" s="0" t="n">
        <v>15.4120070686871</v>
      </c>
      <c r="J1381" s="0" t="n">
        <v>0</v>
      </c>
      <c r="K1381" s="0" t="n">
        <f aca="false">I1381*SUMIFS(syst_chauffage!$H$3:$H$27,syst_chauffage!$B$3:$B$27,D1381,syst_chauffage!$C$3:$C$27,E1381)</f>
        <v>25</v>
      </c>
      <c r="L1381" s="12" t="n">
        <f aca="false">H1381*SUMIFS(syst_chauffage!$K$3:$K$27,syst_chauffage!$B$3:$B$27,D1381,syst_chauffage!$C$3:$C$27,E1381)</f>
        <v>1.05</v>
      </c>
      <c r="N1381" s="0" t="str">
        <f aca="false">A1381</f>
        <v>Transport</v>
      </c>
      <c r="O1381" s="0" t="str">
        <f aca="false">B1381</f>
        <v>Transport ferroviaire</v>
      </c>
      <c r="P1381" s="0" t="str">
        <f aca="false">C1381</f>
        <v>nr</v>
      </c>
      <c r="Q1381" s="0" t="str">
        <f aca="false">D1381</f>
        <v>nr</v>
      </c>
      <c r="R1381" s="0" t="str">
        <f aca="false">E1381</f>
        <v>Gaz</v>
      </c>
      <c r="S1381" s="0" t="str">
        <f aca="false">F1381</f>
        <v>0832600804</v>
      </c>
      <c r="T1381" s="0" t="str">
        <f aca="false">G1381</f>
        <v>1</v>
      </c>
      <c r="U1381" s="0" t="n">
        <f aca="false">L1381</f>
        <v>1.05</v>
      </c>
      <c r="V1381" s="0" t="n">
        <f aca="false">K1381</f>
        <v>25</v>
      </c>
      <c r="W1381" s="0" t="n">
        <f aca="false">J1381</f>
        <v>0</v>
      </c>
    </row>
    <row r="1382" customFormat="false" ht="12.8" hidden="false" customHeight="false" outlineLevel="0" collapsed="false">
      <c r="A1382" s="0" t="s">
        <v>79</v>
      </c>
      <c r="B1382" s="0" t="s">
        <v>1567</v>
      </c>
      <c r="C1382" s="0" t="s">
        <v>43</v>
      </c>
      <c r="D1382" s="0" t="s">
        <v>43</v>
      </c>
      <c r="E1382" s="0" t="s">
        <v>23</v>
      </c>
      <c r="F1382" s="0" t="s">
        <v>1590</v>
      </c>
      <c r="G1382" s="0" t="s">
        <v>15</v>
      </c>
      <c r="H1382" s="0" t="n">
        <v>1.05</v>
      </c>
      <c r="I1382" s="0" t="n">
        <v>20.3444004805829</v>
      </c>
      <c r="J1382" s="0" t="n">
        <v>0</v>
      </c>
      <c r="K1382" s="0" t="n">
        <f aca="false">I1382*SUMIFS(syst_chauffage!$H$3:$H$27,syst_chauffage!$B$3:$B$27,D1382,syst_chauffage!$C$3:$C$27,E1382)</f>
        <v>30</v>
      </c>
      <c r="L1382" s="12" t="n">
        <f aca="false">H1382*SUMIFS(syst_chauffage!$K$3:$K$27,syst_chauffage!$B$3:$B$27,D1382,syst_chauffage!$C$3:$C$27,E1382)</f>
        <v>1.05</v>
      </c>
      <c r="N1382" s="0" t="str">
        <f aca="false">A1382</f>
        <v>Transport</v>
      </c>
      <c r="O1382" s="0" t="str">
        <f aca="false">B1382</f>
        <v>Transport routier</v>
      </c>
      <c r="P1382" s="0" t="str">
        <f aca="false">C1382</f>
        <v>nr</v>
      </c>
      <c r="Q1382" s="0" t="str">
        <f aca="false">D1382</f>
        <v>nr</v>
      </c>
      <c r="R1382" s="0" t="str">
        <f aca="false">E1382</f>
        <v>Fioul</v>
      </c>
      <c r="S1382" s="0" t="str">
        <f aca="false">F1382</f>
        <v>0834600803</v>
      </c>
      <c r="T1382" s="0" t="str">
        <f aca="false">G1382</f>
        <v>1</v>
      </c>
      <c r="U1382" s="0" t="n">
        <f aca="false">L1382</f>
        <v>1.05</v>
      </c>
      <c r="V1382" s="0" t="n">
        <f aca="false">K1382</f>
        <v>30</v>
      </c>
      <c r="W1382" s="0" t="n">
        <f aca="false">J1382</f>
        <v>0</v>
      </c>
    </row>
    <row r="1383" customFormat="false" ht="12.8" hidden="false" customHeight="false" outlineLevel="0" collapsed="false">
      <c r="A1383" s="0" t="s">
        <v>79</v>
      </c>
      <c r="B1383" s="0" t="s">
        <v>1569</v>
      </c>
      <c r="C1383" s="0" t="s">
        <v>43</v>
      </c>
      <c r="D1383" s="0" t="s">
        <v>43</v>
      </c>
      <c r="E1383" s="0" t="s">
        <v>30</v>
      </c>
      <c r="F1383" s="0" t="s">
        <v>1591</v>
      </c>
      <c r="G1383" s="0" t="s">
        <v>15</v>
      </c>
      <c r="H1383" s="0" t="n">
        <v>1.05</v>
      </c>
      <c r="I1383" s="0" t="n">
        <v>45.7866597510231</v>
      </c>
      <c r="J1383" s="0" t="n">
        <v>0</v>
      </c>
      <c r="K1383" s="0" t="n">
        <f aca="false">I1383*SUMIFS(syst_chauffage!$H$3:$H$27,syst_chauffage!$B$3:$B$27,D1383,syst_chauffage!$C$3:$C$27,E1383)</f>
        <v>20</v>
      </c>
      <c r="L1383" s="12" t="n">
        <f aca="false">H1383*SUMIFS(syst_chauffage!$K$3:$K$27,syst_chauffage!$B$3:$B$27,D1383,syst_chauffage!$C$3:$C$27,E1383)</f>
        <v>1.05</v>
      </c>
      <c r="N1383" s="0" t="str">
        <f aca="false">A1383</f>
        <v>Transport</v>
      </c>
      <c r="O1383" s="0" t="str">
        <f aca="false">B1383</f>
        <v>Service</v>
      </c>
      <c r="P1383" s="0" t="str">
        <f aca="false">C1383</f>
        <v>nr</v>
      </c>
      <c r="Q1383" s="0" t="str">
        <f aca="false">D1383</f>
        <v>nr</v>
      </c>
      <c r="R1383" s="0" t="str">
        <f aca="false">E1383</f>
        <v>Electricité</v>
      </c>
      <c r="S1383" s="0" t="str">
        <f aca="false">F1383</f>
        <v>0827600802</v>
      </c>
      <c r="T1383" s="0" t="str">
        <f aca="false">G1383</f>
        <v>1</v>
      </c>
      <c r="U1383" s="0" t="n">
        <f aca="false">L1383</f>
        <v>1.05</v>
      </c>
      <c r="V1383" s="0" t="n">
        <f aca="false">K1383</f>
        <v>20</v>
      </c>
      <c r="W1383" s="0" t="n">
        <f aca="false">J1383</f>
        <v>0</v>
      </c>
    </row>
    <row r="1384" customFormat="false" ht="12.8" hidden="false" customHeight="false" outlineLevel="0" collapsed="false">
      <c r="A1384" s="0" t="s">
        <v>79</v>
      </c>
      <c r="B1384" s="0" t="s">
        <v>1592</v>
      </c>
      <c r="C1384" s="0" t="s">
        <v>43</v>
      </c>
      <c r="D1384" s="0" t="s">
        <v>43</v>
      </c>
      <c r="E1384" s="0" t="s">
        <v>58</v>
      </c>
      <c r="F1384" s="0" t="s">
        <v>1593</v>
      </c>
      <c r="G1384" s="0" t="s">
        <v>15</v>
      </c>
      <c r="H1384" s="0" t="n">
        <v>1.05</v>
      </c>
      <c r="I1384" s="0" t="n">
        <v>31.3342165536017</v>
      </c>
      <c r="J1384" s="0" t="n">
        <v>0</v>
      </c>
      <c r="K1384" s="0" t="n">
        <f aca="false">I1384*SUMIFS(syst_chauffage!$H$3:$H$27,syst_chauffage!$B$3:$B$27,D1384,syst_chauffage!$C$3:$C$27,E1384)</f>
        <v>35</v>
      </c>
      <c r="L1384" s="12" t="n">
        <f aca="false">H1384*SUMIFS(syst_chauffage!$K$3:$K$27,syst_chauffage!$B$3:$B$27,D1384,syst_chauffage!$C$3:$C$27,E1384)</f>
        <v>1.05</v>
      </c>
      <c r="N1384" s="0" t="str">
        <f aca="false">A1384</f>
        <v>Transport</v>
      </c>
      <c r="O1384" s="0" t="str">
        <f aca="false">B1384</f>
        <v>Transport maritime et fluvial</v>
      </c>
      <c r="P1384" s="0" t="str">
        <f aca="false">C1384</f>
        <v>nr</v>
      </c>
      <c r="Q1384" s="0" t="str">
        <f aca="false">D1384</f>
        <v>nr</v>
      </c>
      <c r="R1384" s="0" t="str">
        <f aca="false">E1384</f>
        <v>Urbain</v>
      </c>
      <c r="S1384" s="0" t="str">
        <f aca="false">F1384</f>
        <v>0833600806</v>
      </c>
      <c r="T1384" s="0" t="str">
        <f aca="false">G1384</f>
        <v>1</v>
      </c>
      <c r="U1384" s="0" t="n">
        <f aca="false">L1384</f>
        <v>1.05</v>
      </c>
      <c r="V1384" s="0" t="n">
        <f aca="false">K1384</f>
        <v>35</v>
      </c>
      <c r="W1384" s="0" t="n">
        <f aca="false">J1384</f>
        <v>0</v>
      </c>
    </row>
    <row r="1385" customFormat="false" ht="12.8" hidden="false" customHeight="false" outlineLevel="0" collapsed="false">
      <c r="A1385" s="0" t="s">
        <v>79</v>
      </c>
      <c r="B1385" s="0" t="s">
        <v>1594</v>
      </c>
      <c r="C1385" s="0" t="s">
        <v>43</v>
      </c>
      <c r="D1385" s="0" t="s">
        <v>43</v>
      </c>
      <c r="E1385" s="0" t="s">
        <v>14</v>
      </c>
      <c r="F1385" s="0" t="s">
        <v>1595</v>
      </c>
      <c r="G1385" s="0" t="s">
        <v>15</v>
      </c>
      <c r="H1385" s="0" t="n">
        <v>1.05</v>
      </c>
      <c r="I1385" s="0" t="n">
        <v>15.4120070686871</v>
      </c>
      <c r="J1385" s="0" t="n">
        <v>0</v>
      </c>
      <c r="K1385" s="0" t="n">
        <f aca="false">I1385*SUMIFS(syst_chauffage!$H$3:$H$27,syst_chauffage!$B$3:$B$27,D1385,syst_chauffage!$C$3:$C$27,E1385)</f>
        <v>25</v>
      </c>
      <c r="L1385" s="12" t="n">
        <f aca="false">H1385*SUMIFS(syst_chauffage!$K$3:$K$27,syst_chauffage!$B$3:$B$27,D1385,syst_chauffage!$C$3:$C$27,E1385)</f>
        <v>1.05</v>
      </c>
      <c r="N1385" s="0" t="str">
        <f aca="false">A1385</f>
        <v>Transport</v>
      </c>
      <c r="O1385" s="0" t="str">
        <f aca="false">B1385</f>
        <v>Transport aérien</v>
      </c>
      <c r="P1385" s="0" t="str">
        <f aca="false">C1385</f>
        <v>nr</v>
      </c>
      <c r="Q1385" s="0" t="str">
        <f aca="false">D1385</f>
        <v>nr</v>
      </c>
      <c r="R1385" s="0" t="str">
        <f aca="false">E1385</f>
        <v>Gaz</v>
      </c>
      <c r="S1385" s="0" t="str">
        <f aca="false">F1385</f>
        <v>0830600804</v>
      </c>
      <c r="T1385" s="0" t="str">
        <f aca="false">G1385</f>
        <v>1</v>
      </c>
      <c r="U1385" s="0" t="n">
        <f aca="false">L1385</f>
        <v>1.05</v>
      </c>
      <c r="V1385" s="0" t="n">
        <f aca="false">K1385</f>
        <v>25</v>
      </c>
      <c r="W1385" s="0" t="n">
        <f aca="false">J1385</f>
        <v>0</v>
      </c>
    </row>
    <row r="1386" customFormat="false" ht="12.8" hidden="false" customHeight="false" outlineLevel="0" collapsed="false">
      <c r="A1386" s="0" t="s">
        <v>79</v>
      </c>
      <c r="B1386" s="0" t="s">
        <v>1594</v>
      </c>
      <c r="C1386" s="0" t="s">
        <v>43</v>
      </c>
      <c r="D1386" s="0" t="s">
        <v>43</v>
      </c>
      <c r="E1386" s="0" t="s">
        <v>23</v>
      </c>
      <c r="F1386" s="0" t="s">
        <v>1596</v>
      </c>
      <c r="G1386" s="0" t="s">
        <v>15</v>
      </c>
      <c r="H1386" s="0" t="n">
        <v>1.05</v>
      </c>
      <c r="I1386" s="0" t="n">
        <v>20.3444004805829</v>
      </c>
      <c r="J1386" s="0" t="n">
        <v>0</v>
      </c>
      <c r="K1386" s="0" t="n">
        <f aca="false">I1386*SUMIFS(syst_chauffage!$H$3:$H$27,syst_chauffage!$B$3:$B$27,D1386,syst_chauffage!$C$3:$C$27,E1386)</f>
        <v>30</v>
      </c>
      <c r="L1386" s="12" t="n">
        <f aca="false">H1386*SUMIFS(syst_chauffage!$K$3:$K$27,syst_chauffage!$B$3:$B$27,D1386,syst_chauffage!$C$3:$C$27,E1386)</f>
        <v>1.05</v>
      </c>
      <c r="N1386" s="0" t="str">
        <f aca="false">A1386</f>
        <v>Transport</v>
      </c>
      <c r="O1386" s="0" t="str">
        <f aca="false">B1386</f>
        <v>Transport aérien</v>
      </c>
      <c r="P1386" s="0" t="str">
        <f aca="false">C1386</f>
        <v>nr</v>
      </c>
      <c r="Q1386" s="0" t="str">
        <f aca="false">D1386</f>
        <v>nr</v>
      </c>
      <c r="R1386" s="0" t="str">
        <f aca="false">E1386</f>
        <v>Fioul</v>
      </c>
      <c r="S1386" s="0" t="str">
        <f aca="false">F1386</f>
        <v>0830600803</v>
      </c>
      <c r="T1386" s="0" t="str">
        <f aca="false">G1386</f>
        <v>1</v>
      </c>
      <c r="U1386" s="0" t="n">
        <f aca="false">L1386</f>
        <v>1.05</v>
      </c>
      <c r="V1386" s="0" t="n">
        <f aca="false">K1386</f>
        <v>30</v>
      </c>
      <c r="W1386" s="0" t="n">
        <f aca="false">J1386</f>
        <v>0</v>
      </c>
    </row>
    <row r="1387" customFormat="false" ht="12.8" hidden="false" customHeight="false" outlineLevel="0" collapsed="false">
      <c r="A1387" s="0" t="s">
        <v>79</v>
      </c>
      <c r="B1387" s="0" t="s">
        <v>1592</v>
      </c>
      <c r="C1387" s="0" t="s">
        <v>43</v>
      </c>
      <c r="D1387" s="0" t="s">
        <v>43</v>
      </c>
      <c r="E1387" s="0" t="s">
        <v>57</v>
      </c>
      <c r="F1387" s="0" t="s">
        <v>1597</v>
      </c>
      <c r="G1387" s="0" t="s">
        <v>15</v>
      </c>
      <c r="H1387" s="0" t="n">
        <v>1.05</v>
      </c>
      <c r="I1387" s="0" t="n">
        <v>35.7587415700673</v>
      </c>
      <c r="J1387" s="0" t="n">
        <v>0</v>
      </c>
      <c r="K1387" s="0" t="n">
        <f aca="false">I1387*SUMIFS(syst_chauffage!$H$3:$H$27,syst_chauffage!$B$3:$B$27,D1387,syst_chauffage!$C$3:$C$27,E1387)</f>
        <v>35.7587415700673</v>
      </c>
      <c r="L1387" s="12" t="n">
        <f aca="false">H1387*SUMIFS(syst_chauffage!$K$3:$K$27,syst_chauffage!$B$3:$B$27,D1387,syst_chauffage!$C$3:$C$27,E1387)</f>
        <v>1.05</v>
      </c>
      <c r="N1387" s="0" t="str">
        <f aca="false">A1387</f>
        <v>Transport</v>
      </c>
      <c r="O1387" s="0" t="str">
        <f aca="false">B1387</f>
        <v>Transport maritime et fluvial</v>
      </c>
      <c r="P1387" s="0" t="str">
        <f aca="false">C1387</f>
        <v>nr</v>
      </c>
      <c r="Q1387" s="0" t="str">
        <f aca="false">D1387</f>
        <v>nr</v>
      </c>
      <c r="R1387" s="0" t="str">
        <f aca="false">E1387</f>
        <v>Autres</v>
      </c>
      <c r="S1387" s="0" t="str">
        <f aca="false">F1387</f>
        <v>0833600801</v>
      </c>
      <c r="T1387" s="0" t="str">
        <f aca="false">G1387</f>
        <v>1</v>
      </c>
      <c r="U1387" s="0" t="n">
        <f aca="false">L1387</f>
        <v>1.05</v>
      </c>
      <c r="V1387" s="0" t="n">
        <f aca="false">K1387</f>
        <v>35.7587415700673</v>
      </c>
      <c r="W1387" s="0" t="n">
        <f aca="false">J1387</f>
        <v>0</v>
      </c>
    </row>
    <row r="1388" customFormat="false" ht="12.8" hidden="false" customHeight="false" outlineLevel="0" collapsed="false">
      <c r="A1388" s="0" t="s">
        <v>79</v>
      </c>
      <c r="B1388" s="0" t="s">
        <v>1594</v>
      </c>
      <c r="C1388" s="0" t="s">
        <v>43</v>
      </c>
      <c r="D1388" s="0" t="s">
        <v>43</v>
      </c>
      <c r="E1388" s="0" t="s">
        <v>30</v>
      </c>
      <c r="F1388" s="0" t="s">
        <v>1598</v>
      </c>
      <c r="G1388" s="0" t="s">
        <v>15</v>
      </c>
      <c r="H1388" s="0" t="n">
        <v>1.05</v>
      </c>
      <c r="I1388" s="0" t="n">
        <v>45.7866597510231</v>
      </c>
      <c r="J1388" s="0" t="n">
        <v>0</v>
      </c>
      <c r="K1388" s="0" t="n">
        <f aca="false">I1388*SUMIFS(syst_chauffage!$H$3:$H$27,syst_chauffage!$B$3:$B$27,D1388,syst_chauffage!$C$3:$C$27,E1388)</f>
        <v>20</v>
      </c>
      <c r="L1388" s="12" t="n">
        <f aca="false">H1388*SUMIFS(syst_chauffage!$K$3:$K$27,syst_chauffage!$B$3:$B$27,D1388,syst_chauffage!$C$3:$C$27,E1388)</f>
        <v>1.05</v>
      </c>
      <c r="N1388" s="0" t="str">
        <f aca="false">A1388</f>
        <v>Transport</v>
      </c>
      <c r="O1388" s="0" t="str">
        <f aca="false">B1388</f>
        <v>Transport aérien</v>
      </c>
      <c r="P1388" s="0" t="str">
        <f aca="false">C1388</f>
        <v>nr</v>
      </c>
      <c r="Q1388" s="0" t="str">
        <f aca="false">D1388</f>
        <v>nr</v>
      </c>
      <c r="R1388" s="0" t="str">
        <f aca="false">E1388</f>
        <v>Electricité</v>
      </c>
      <c r="S1388" s="0" t="str">
        <f aca="false">F1388</f>
        <v>0830600802</v>
      </c>
      <c r="T1388" s="0" t="str">
        <f aca="false">G1388</f>
        <v>1</v>
      </c>
      <c r="U1388" s="0" t="n">
        <f aca="false">L1388</f>
        <v>1.05</v>
      </c>
      <c r="V1388" s="0" t="n">
        <f aca="false">K1388</f>
        <v>20</v>
      </c>
      <c r="W1388" s="0" t="n">
        <f aca="false">J1388</f>
        <v>0</v>
      </c>
    </row>
    <row r="1389" customFormat="false" ht="12.8" hidden="false" customHeight="false" outlineLevel="0" collapsed="false">
      <c r="A1389" s="0" t="s">
        <v>79</v>
      </c>
      <c r="B1389" s="0" t="s">
        <v>1592</v>
      </c>
      <c r="C1389" s="0" t="s">
        <v>43</v>
      </c>
      <c r="D1389" s="0" t="s">
        <v>43</v>
      </c>
      <c r="E1389" s="0" t="s">
        <v>30</v>
      </c>
      <c r="F1389" s="0" t="s">
        <v>1599</v>
      </c>
      <c r="G1389" s="0" t="s">
        <v>15</v>
      </c>
      <c r="H1389" s="0" t="n">
        <v>1.05</v>
      </c>
      <c r="I1389" s="0" t="n">
        <v>45.7866597510231</v>
      </c>
      <c r="J1389" s="0" t="n">
        <v>0</v>
      </c>
      <c r="K1389" s="0" t="n">
        <f aca="false">I1389*SUMIFS(syst_chauffage!$H$3:$H$27,syst_chauffage!$B$3:$B$27,D1389,syst_chauffage!$C$3:$C$27,E1389)</f>
        <v>20</v>
      </c>
      <c r="L1389" s="12" t="n">
        <f aca="false">H1389*SUMIFS(syst_chauffage!$K$3:$K$27,syst_chauffage!$B$3:$B$27,D1389,syst_chauffage!$C$3:$C$27,E1389)</f>
        <v>1.05</v>
      </c>
      <c r="N1389" s="0" t="str">
        <f aca="false">A1389</f>
        <v>Transport</v>
      </c>
      <c r="O1389" s="0" t="str">
        <f aca="false">B1389</f>
        <v>Transport maritime et fluvial</v>
      </c>
      <c r="P1389" s="0" t="str">
        <f aca="false">C1389</f>
        <v>nr</v>
      </c>
      <c r="Q1389" s="0" t="str">
        <f aca="false">D1389</f>
        <v>nr</v>
      </c>
      <c r="R1389" s="0" t="str">
        <f aca="false">E1389</f>
        <v>Electricité</v>
      </c>
      <c r="S1389" s="0" t="str">
        <f aca="false">F1389</f>
        <v>0833600802</v>
      </c>
      <c r="T1389" s="0" t="str">
        <f aca="false">G1389</f>
        <v>1</v>
      </c>
      <c r="U1389" s="0" t="n">
        <f aca="false">L1389</f>
        <v>1.05</v>
      </c>
      <c r="V1389" s="0" t="n">
        <f aca="false">K1389</f>
        <v>20</v>
      </c>
      <c r="W1389" s="0" t="n">
        <f aca="false">J1389</f>
        <v>0</v>
      </c>
    </row>
    <row r="1390" customFormat="false" ht="12.8" hidden="false" customHeight="false" outlineLevel="0" collapsed="false">
      <c r="A1390" s="0" t="s">
        <v>79</v>
      </c>
      <c r="B1390" s="0" t="s">
        <v>1592</v>
      </c>
      <c r="C1390" s="0" t="s">
        <v>43</v>
      </c>
      <c r="D1390" s="0" t="s">
        <v>43</v>
      </c>
      <c r="E1390" s="0" t="s">
        <v>14</v>
      </c>
      <c r="F1390" s="0" t="s">
        <v>1600</v>
      </c>
      <c r="G1390" s="0" t="s">
        <v>15</v>
      </c>
      <c r="H1390" s="0" t="n">
        <v>1.05</v>
      </c>
      <c r="I1390" s="0" t="n">
        <v>15.4120070686871</v>
      </c>
      <c r="J1390" s="0" t="n">
        <v>0</v>
      </c>
      <c r="K1390" s="0" t="n">
        <f aca="false">I1390*SUMIFS(syst_chauffage!$H$3:$H$27,syst_chauffage!$B$3:$B$27,D1390,syst_chauffage!$C$3:$C$27,E1390)</f>
        <v>25</v>
      </c>
      <c r="L1390" s="12" t="n">
        <f aca="false">H1390*SUMIFS(syst_chauffage!$K$3:$K$27,syst_chauffage!$B$3:$B$27,D1390,syst_chauffage!$C$3:$C$27,E1390)</f>
        <v>1.05</v>
      </c>
      <c r="N1390" s="0" t="str">
        <f aca="false">A1390</f>
        <v>Transport</v>
      </c>
      <c r="O1390" s="0" t="str">
        <f aca="false">B1390</f>
        <v>Transport maritime et fluvial</v>
      </c>
      <c r="P1390" s="0" t="str">
        <f aca="false">C1390</f>
        <v>nr</v>
      </c>
      <c r="Q1390" s="0" t="str">
        <f aca="false">D1390</f>
        <v>nr</v>
      </c>
      <c r="R1390" s="0" t="str">
        <f aca="false">E1390</f>
        <v>Gaz</v>
      </c>
      <c r="S1390" s="0" t="str">
        <f aca="false">F1390</f>
        <v>0833600804</v>
      </c>
      <c r="T1390" s="0" t="str">
        <f aca="false">G1390</f>
        <v>1</v>
      </c>
      <c r="U1390" s="0" t="n">
        <f aca="false">L1390</f>
        <v>1.05</v>
      </c>
      <c r="V1390" s="0" t="n">
        <f aca="false">K1390</f>
        <v>25</v>
      </c>
      <c r="W1390" s="0" t="n">
        <f aca="false">J1390</f>
        <v>0</v>
      </c>
    </row>
    <row r="1391" customFormat="false" ht="12.8" hidden="false" customHeight="false" outlineLevel="0" collapsed="false">
      <c r="A1391" s="0" t="s">
        <v>79</v>
      </c>
      <c r="B1391" s="0" t="s">
        <v>1594</v>
      </c>
      <c r="C1391" s="0" t="s">
        <v>43</v>
      </c>
      <c r="D1391" s="0" t="s">
        <v>43</v>
      </c>
      <c r="E1391" s="0" t="s">
        <v>57</v>
      </c>
      <c r="F1391" s="0" t="s">
        <v>1601</v>
      </c>
      <c r="G1391" s="0" t="s">
        <v>15</v>
      </c>
      <c r="H1391" s="0" t="n">
        <v>1.05</v>
      </c>
      <c r="I1391" s="0" t="n">
        <v>35.7587415700673</v>
      </c>
      <c r="J1391" s="0" t="n">
        <v>0</v>
      </c>
      <c r="K1391" s="0" t="n">
        <f aca="false">I1391*SUMIFS(syst_chauffage!$H$3:$H$27,syst_chauffage!$B$3:$B$27,D1391,syst_chauffage!$C$3:$C$27,E1391)</f>
        <v>35.7587415700673</v>
      </c>
      <c r="L1391" s="12" t="n">
        <f aca="false">H1391*SUMIFS(syst_chauffage!$K$3:$K$27,syst_chauffage!$B$3:$B$27,D1391,syst_chauffage!$C$3:$C$27,E1391)</f>
        <v>1.05</v>
      </c>
      <c r="N1391" s="0" t="str">
        <f aca="false">A1391</f>
        <v>Transport</v>
      </c>
      <c r="O1391" s="0" t="str">
        <f aca="false">B1391</f>
        <v>Transport aérien</v>
      </c>
      <c r="P1391" s="0" t="str">
        <f aca="false">C1391</f>
        <v>nr</v>
      </c>
      <c r="Q1391" s="0" t="str">
        <f aca="false">D1391</f>
        <v>nr</v>
      </c>
      <c r="R1391" s="0" t="str">
        <f aca="false">E1391</f>
        <v>Autres</v>
      </c>
      <c r="S1391" s="0" t="str">
        <f aca="false">F1391</f>
        <v>0830600801</v>
      </c>
      <c r="T1391" s="0" t="str">
        <f aca="false">G1391</f>
        <v>1</v>
      </c>
      <c r="U1391" s="0" t="n">
        <f aca="false">L1391</f>
        <v>1.05</v>
      </c>
      <c r="V1391" s="0" t="n">
        <f aca="false">K1391</f>
        <v>35.7587415700673</v>
      </c>
      <c r="W1391" s="0" t="n">
        <f aca="false">J1391</f>
        <v>0</v>
      </c>
    </row>
    <row r="1392" customFormat="false" ht="12.8" hidden="false" customHeight="false" outlineLevel="0" collapsed="false">
      <c r="A1392" s="0" t="s">
        <v>79</v>
      </c>
      <c r="B1392" s="0" t="s">
        <v>1575</v>
      </c>
      <c r="C1392" s="0" t="s">
        <v>43</v>
      </c>
      <c r="D1392" s="0" t="s">
        <v>43</v>
      </c>
      <c r="E1392" s="0" t="s">
        <v>57</v>
      </c>
      <c r="F1392" s="0" t="s">
        <v>1602</v>
      </c>
      <c r="G1392" s="0" t="s">
        <v>15</v>
      </c>
      <c r="H1392" s="0" t="n">
        <v>1.05</v>
      </c>
      <c r="I1392" s="0" t="n">
        <v>35.7587415700673</v>
      </c>
      <c r="J1392" s="0" t="n">
        <v>0</v>
      </c>
      <c r="K1392" s="0" t="n">
        <f aca="false">I1392*SUMIFS(syst_chauffage!$H$3:$H$27,syst_chauffage!$B$3:$B$27,D1392,syst_chauffage!$C$3:$C$27,E1392)</f>
        <v>35.7587415700673</v>
      </c>
      <c r="L1392" s="12" t="n">
        <f aca="false">H1392*SUMIFS(syst_chauffage!$K$3:$K$27,syst_chauffage!$B$3:$B$27,D1392,syst_chauffage!$C$3:$C$27,E1392)</f>
        <v>1.05</v>
      </c>
      <c r="N1392" s="0" t="str">
        <f aca="false">A1392</f>
        <v>Transport</v>
      </c>
      <c r="O1392" s="0" t="str">
        <f aca="false">B1392</f>
        <v>Transport ferroviaire</v>
      </c>
      <c r="P1392" s="0" t="str">
        <f aca="false">C1392</f>
        <v>nr</v>
      </c>
      <c r="Q1392" s="0" t="str">
        <f aca="false">D1392</f>
        <v>nr</v>
      </c>
      <c r="R1392" s="0" t="str">
        <f aca="false">E1392</f>
        <v>Autres</v>
      </c>
      <c r="S1392" s="0" t="str">
        <f aca="false">F1392</f>
        <v>0832600801</v>
      </c>
      <c r="T1392" s="0" t="str">
        <f aca="false">G1392</f>
        <v>1</v>
      </c>
      <c r="U1392" s="0" t="n">
        <f aca="false">L1392</f>
        <v>1.05</v>
      </c>
      <c r="V1392" s="0" t="n">
        <f aca="false">K1392</f>
        <v>35.7587415700673</v>
      </c>
      <c r="W1392" s="0" t="n">
        <f aca="false">J1392</f>
        <v>0</v>
      </c>
    </row>
    <row r="1393" customFormat="false" ht="12.8" hidden="false" customHeight="false" outlineLevel="0" collapsed="false">
      <c r="A1393" s="0" t="s">
        <v>79</v>
      </c>
      <c r="B1393" s="0" t="s">
        <v>1592</v>
      </c>
      <c r="C1393" s="0" t="s">
        <v>43</v>
      </c>
      <c r="D1393" s="0" t="s">
        <v>43</v>
      </c>
      <c r="E1393" s="0" t="s">
        <v>23</v>
      </c>
      <c r="F1393" s="0" t="s">
        <v>1603</v>
      </c>
      <c r="G1393" s="0" t="s">
        <v>15</v>
      </c>
      <c r="H1393" s="0" t="n">
        <v>1.05</v>
      </c>
      <c r="I1393" s="0" t="n">
        <v>20.3444004805829</v>
      </c>
      <c r="J1393" s="0" t="n">
        <v>0</v>
      </c>
      <c r="K1393" s="0" t="n">
        <f aca="false">I1393*SUMIFS(syst_chauffage!$H$3:$H$27,syst_chauffage!$B$3:$B$27,D1393,syst_chauffage!$C$3:$C$27,E1393)</f>
        <v>30</v>
      </c>
      <c r="L1393" s="12" t="n">
        <f aca="false">H1393*SUMIFS(syst_chauffage!$K$3:$K$27,syst_chauffage!$B$3:$B$27,D1393,syst_chauffage!$C$3:$C$27,E1393)</f>
        <v>1.05</v>
      </c>
      <c r="N1393" s="0" t="str">
        <f aca="false">A1393</f>
        <v>Transport</v>
      </c>
      <c r="O1393" s="0" t="str">
        <f aca="false">B1393</f>
        <v>Transport maritime et fluvial</v>
      </c>
      <c r="P1393" s="0" t="str">
        <f aca="false">C1393</f>
        <v>nr</v>
      </c>
      <c r="Q1393" s="0" t="str">
        <f aca="false">D1393</f>
        <v>nr</v>
      </c>
      <c r="R1393" s="0" t="str">
        <f aca="false">E1393</f>
        <v>Fioul</v>
      </c>
      <c r="S1393" s="0" t="str">
        <f aca="false">F1393</f>
        <v>0833600803</v>
      </c>
      <c r="T1393" s="0" t="str">
        <f aca="false">G1393</f>
        <v>1</v>
      </c>
      <c r="U1393" s="0" t="n">
        <f aca="false">L1393</f>
        <v>1.05</v>
      </c>
      <c r="V1393" s="0" t="n">
        <f aca="false">K1393</f>
        <v>30</v>
      </c>
      <c r="W1393" s="0" t="n">
        <f aca="false">J1393</f>
        <v>0</v>
      </c>
    </row>
    <row r="1394" customFormat="false" ht="12.8" hidden="false" customHeight="false" outlineLevel="0" collapsed="false">
      <c r="A1394" s="0" t="s">
        <v>79</v>
      </c>
      <c r="B1394" s="0" t="s">
        <v>1582</v>
      </c>
      <c r="C1394" s="0" t="s">
        <v>43</v>
      </c>
      <c r="D1394" s="0" t="s">
        <v>43</v>
      </c>
      <c r="E1394" s="0" t="s">
        <v>30</v>
      </c>
      <c r="F1394" s="0" t="s">
        <v>1604</v>
      </c>
      <c r="G1394" s="0" t="s">
        <v>15</v>
      </c>
      <c r="H1394" s="0" t="n">
        <v>1.05</v>
      </c>
      <c r="I1394" s="0" t="n">
        <v>45.7866597510231</v>
      </c>
      <c r="J1394" s="0" t="n">
        <v>0</v>
      </c>
      <c r="K1394" s="0" t="n">
        <f aca="false">I1394*SUMIFS(syst_chauffage!$H$3:$H$27,syst_chauffage!$B$3:$B$27,D1394,syst_chauffage!$C$3:$C$27,E1394)</f>
        <v>20</v>
      </c>
      <c r="L1394" s="12" t="n">
        <f aca="false">H1394*SUMIFS(syst_chauffage!$K$3:$K$27,syst_chauffage!$B$3:$B$27,D1394,syst_chauffage!$C$3:$C$27,E1394)</f>
        <v>1.05</v>
      </c>
      <c r="N1394" s="0" t="str">
        <f aca="false">A1394</f>
        <v>Transport</v>
      </c>
      <c r="O1394" s="0" t="str">
        <f aca="false">B1394</f>
        <v>Transport autre</v>
      </c>
      <c r="P1394" s="0" t="str">
        <f aca="false">C1394</f>
        <v>nr</v>
      </c>
      <c r="Q1394" s="0" t="str">
        <f aca="false">D1394</f>
        <v>nr</v>
      </c>
      <c r="R1394" s="0" t="str">
        <f aca="false">E1394</f>
        <v>Electricité</v>
      </c>
      <c r="S1394" s="0" t="str">
        <f aca="false">F1394</f>
        <v>0831600802</v>
      </c>
      <c r="T1394" s="0" t="str">
        <f aca="false">G1394</f>
        <v>1</v>
      </c>
      <c r="U1394" s="0" t="n">
        <f aca="false">L1394</f>
        <v>1.05</v>
      </c>
      <c r="V1394" s="0" t="n">
        <f aca="false">K1394</f>
        <v>20</v>
      </c>
      <c r="W1394" s="0" t="n">
        <f aca="false">J1394</f>
        <v>0</v>
      </c>
    </row>
    <row r="1395" customFormat="false" ht="12.8" hidden="false" customHeight="false" outlineLevel="0" collapsed="false">
      <c r="A1395" s="0" t="s">
        <v>79</v>
      </c>
      <c r="B1395" s="0" t="s">
        <v>1582</v>
      </c>
      <c r="C1395" s="0" t="s">
        <v>43</v>
      </c>
      <c r="D1395" s="0" t="s">
        <v>43</v>
      </c>
      <c r="E1395" s="0" t="s">
        <v>57</v>
      </c>
      <c r="F1395" s="0" t="s">
        <v>1605</v>
      </c>
      <c r="G1395" s="0" t="s">
        <v>15</v>
      </c>
      <c r="H1395" s="0" t="n">
        <v>1.05</v>
      </c>
      <c r="I1395" s="0" t="n">
        <v>35.7587415700673</v>
      </c>
      <c r="J1395" s="0" t="n">
        <v>0</v>
      </c>
      <c r="K1395" s="0" t="n">
        <f aca="false">I1395*SUMIFS(syst_chauffage!$H$3:$H$27,syst_chauffage!$B$3:$B$27,D1395,syst_chauffage!$C$3:$C$27,E1395)</f>
        <v>35.7587415700673</v>
      </c>
      <c r="L1395" s="12" t="n">
        <f aca="false">H1395*SUMIFS(syst_chauffage!$K$3:$K$27,syst_chauffage!$B$3:$B$27,D1395,syst_chauffage!$C$3:$C$27,E1395)</f>
        <v>1.05</v>
      </c>
      <c r="N1395" s="0" t="str">
        <f aca="false">A1395</f>
        <v>Transport</v>
      </c>
      <c r="O1395" s="0" t="str">
        <f aca="false">B1395</f>
        <v>Transport autre</v>
      </c>
      <c r="P1395" s="0" t="str">
        <f aca="false">C1395</f>
        <v>nr</v>
      </c>
      <c r="Q1395" s="0" t="str">
        <f aca="false">D1395</f>
        <v>nr</v>
      </c>
      <c r="R1395" s="0" t="str">
        <f aca="false">E1395</f>
        <v>Autres</v>
      </c>
      <c r="S1395" s="0" t="str">
        <f aca="false">F1395</f>
        <v>0831600801</v>
      </c>
      <c r="T1395" s="0" t="str">
        <f aca="false">G1395</f>
        <v>1</v>
      </c>
      <c r="U1395" s="0" t="n">
        <f aca="false">L1395</f>
        <v>1.05</v>
      </c>
      <c r="V1395" s="0" t="n">
        <f aca="false">K1395</f>
        <v>35.7587415700673</v>
      </c>
      <c r="W1395" s="0" t="n">
        <f aca="false">J1395</f>
        <v>0</v>
      </c>
    </row>
    <row r="1396" customFormat="false" ht="12.8" hidden="false" customHeight="false" outlineLevel="0" collapsed="false">
      <c r="A1396" s="0" t="s">
        <v>79</v>
      </c>
      <c r="B1396" s="0" t="s">
        <v>1594</v>
      </c>
      <c r="C1396" s="0" t="s">
        <v>43</v>
      </c>
      <c r="D1396" s="0" t="s">
        <v>43</v>
      </c>
      <c r="E1396" s="0" t="s">
        <v>58</v>
      </c>
      <c r="F1396" s="0" t="s">
        <v>1606</v>
      </c>
      <c r="G1396" s="0" t="s">
        <v>15</v>
      </c>
      <c r="H1396" s="0" t="n">
        <v>1.05</v>
      </c>
      <c r="I1396" s="0" t="n">
        <v>31.3342165536017</v>
      </c>
      <c r="J1396" s="0" t="n">
        <v>0</v>
      </c>
      <c r="K1396" s="0" t="n">
        <f aca="false">I1396*SUMIFS(syst_chauffage!$H$3:$H$27,syst_chauffage!$B$3:$B$27,D1396,syst_chauffage!$C$3:$C$27,E1396)</f>
        <v>35</v>
      </c>
      <c r="L1396" s="12" t="n">
        <f aca="false">H1396*SUMIFS(syst_chauffage!$K$3:$K$27,syst_chauffage!$B$3:$B$27,D1396,syst_chauffage!$C$3:$C$27,E1396)</f>
        <v>1.05</v>
      </c>
      <c r="N1396" s="0" t="str">
        <f aca="false">A1396</f>
        <v>Transport</v>
      </c>
      <c r="O1396" s="0" t="str">
        <f aca="false">B1396</f>
        <v>Transport aérien</v>
      </c>
      <c r="P1396" s="0" t="str">
        <f aca="false">C1396</f>
        <v>nr</v>
      </c>
      <c r="Q1396" s="0" t="str">
        <f aca="false">D1396</f>
        <v>nr</v>
      </c>
      <c r="R1396" s="0" t="str">
        <f aca="false">E1396</f>
        <v>Urbain</v>
      </c>
      <c r="S1396" s="0" t="str">
        <f aca="false">F1396</f>
        <v>0830600806</v>
      </c>
      <c r="T1396" s="0" t="str">
        <f aca="false">G1396</f>
        <v>1</v>
      </c>
      <c r="U1396" s="0" t="n">
        <f aca="false">L1396</f>
        <v>1.05</v>
      </c>
      <c r="V1396" s="0" t="n">
        <f aca="false">K1396</f>
        <v>35</v>
      </c>
      <c r="W1396" s="0" t="n">
        <f aca="false">J1396</f>
        <v>0</v>
      </c>
    </row>
    <row r="1397" customFormat="false" ht="12.8" hidden="false" customHeight="false" outlineLevel="0" collapsed="false">
      <c r="A1397" s="0" t="s">
        <v>79</v>
      </c>
      <c r="B1397" s="0" t="s">
        <v>1572</v>
      </c>
      <c r="C1397" s="0" t="s">
        <v>43</v>
      </c>
      <c r="D1397" s="0" t="s">
        <v>43</v>
      </c>
      <c r="E1397" s="0" t="s">
        <v>58</v>
      </c>
      <c r="F1397" s="0" t="s">
        <v>1607</v>
      </c>
      <c r="G1397" s="0" t="s">
        <v>15</v>
      </c>
      <c r="H1397" s="0" t="n">
        <v>1.05</v>
      </c>
      <c r="I1397" s="0" t="n">
        <v>31.3342165536017</v>
      </c>
      <c r="J1397" s="0" t="n">
        <v>0</v>
      </c>
      <c r="K1397" s="0" t="n">
        <f aca="false">I1397*SUMIFS(syst_chauffage!$H$3:$H$27,syst_chauffage!$B$3:$B$27,D1397,syst_chauffage!$C$3:$C$27,E1397)</f>
        <v>35</v>
      </c>
      <c r="L1397" s="12" t="n">
        <f aca="false">H1397*SUMIFS(syst_chauffage!$K$3:$K$27,syst_chauffage!$B$3:$B$27,D1397,syst_chauffage!$C$3:$C$27,E1397)</f>
        <v>1.05</v>
      </c>
      <c r="N1397" s="0" t="str">
        <f aca="false">A1397</f>
        <v>Transport</v>
      </c>
      <c r="O1397" s="0" t="str">
        <f aca="false">B1397</f>
        <v>Transport urbain</v>
      </c>
      <c r="P1397" s="0" t="str">
        <f aca="false">C1397</f>
        <v>nr</v>
      </c>
      <c r="Q1397" s="0" t="str">
        <f aca="false">D1397</f>
        <v>nr</v>
      </c>
      <c r="R1397" s="0" t="str">
        <f aca="false">E1397</f>
        <v>Urbain</v>
      </c>
      <c r="S1397" s="0" t="str">
        <f aca="false">F1397</f>
        <v>0835600806</v>
      </c>
      <c r="T1397" s="0" t="str">
        <f aca="false">G1397</f>
        <v>1</v>
      </c>
      <c r="U1397" s="0" t="n">
        <f aca="false">L1397</f>
        <v>1.05</v>
      </c>
      <c r="V1397" s="0" t="n">
        <f aca="false">K1397</f>
        <v>35</v>
      </c>
      <c r="W1397" s="0" t="n">
        <f aca="false">J1397</f>
        <v>0</v>
      </c>
    </row>
    <row r="1398" customFormat="false" ht="12.8" hidden="false" customHeight="false" outlineLevel="0" collapsed="false">
      <c r="A1398" s="0" t="s">
        <v>79</v>
      </c>
      <c r="B1398" s="0" t="s">
        <v>1582</v>
      </c>
      <c r="C1398" s="0" t="s">
        <v>43</v>
      </c>
      <c r="D1398" s="0" t="s">
        <v>43</v>
      </c>
      <c r="E1398" s="0" t="s">
        <v>58</v>
      </c>
      <c r="F1398" s="0" t="s">
        <v>1608</v>
      </c>
      <c r="G1398" s="0" t="s">
        <v>15</v>
      </c>
      <c r="H1398" s="0" t="n">
        <v>1.05</v>
      </c>
      <c r="I1398" s="0" t="n">
        <v>31.3342165536017</v>
      </c>
      <c r="J1398" s="0" t="n">
        <v>0</v>
      </c>
      <c r="K1398" s="0" t="n">
        <f aca="false">I1398*SUMIFS(syst_chauffage!$H$3:$H$27,syst_chauffage!$B$3:$B$27,D1398,syst_chauffage!$C$3:$C$27,E1398)</f>
        <v>35</v>
      </c>
      <c r="L1398" s="12" t="n">
        <f aca="false">H1398*SUMIFS(syst_chauffage!$K$3:$K$27,syst_chauffage!$B$3:$B$27,D1398,syst_chauffage!$C$3:$C$27,E1398)</f>
        <v>1.05</v>
      </c>
      <c r="N1398" s="0" t="str">
        <f aca="false">A1398</f>
        <v>Transport</v>
      </c>
      <c r="O1398" s="0" t="str">
        <f aca="false">B1398</f>
        <v>Transport autre</v>
      </c>
      <c r="P1398" s="0" t="str">
        <f aca="false">C1398</f>
        <v>nr</v>
      </c>
      <c r="Q1398" s="0" t="str">
        <f aca="false">D1398</f>
        <v>nr</v>
      </c>
      <c r="R1398" s="0" t="str">
        <f aca="false">E1398</f>
        <v>Urbain</v>
      </c>
      <c r="S1398" s="0" t="str">
        <f aca="false">F1398</f>
        <v>0831600806</v>
      </c>
      <c r="T1398" s="0" t="str">
        <f aca="false">G1398</f>
        <v>1</v>
      </c>
      <c r="U1398" s="0" t="n">
        <f aca="false">L1398</f>
        <v>1.05</v>
      </c>
      <c r="V1398" s="0" t="n">
        <f aca="false">K1398</f>
        <v>35</v>
      </c>
      <c r="W1398" s="0" t="n">
        <f aca="false">J1398</f>
        <v>0</v>
      </c>
    </row>
    <row r="1399" customFormat="false" ht="12.8" hidden="false" customHeight="false" outlineLevel="0" collapsed="false">
      <c r="A1399" s="0" t="s">
        <v>72</v>
      </c>
      <c r="B1399" s="0" t="s">
        <v>89</v>
      </c>
      <c r="C1399" s="0" t="s">
        <v>90</v>
      </c>
      <c r="D1399" s="0" t="s">
        <v>19</v>
      </c>
      <c r="E1399" s="0" t="s">
        <v>57</v>
      </c>
      <c r="F1399" s="0" t="s">
        <v>91</v>
      </c>
      <c r="G1399" s="0" t="s">
        <v>1609</v>
      </c>
      <c r="H1399" s="0" t="n">
        <v>0.660434930888735</v>
      </c>
      <c r="I1399" s="0" t="n">
        <v>23.340074954646</v>
      </c>
      <c r="J1399" s="0" t="n">
        <v>0</v>
      </c>
      <c r="K1399" s="0" t="n">
        <f aca="false">I1399*SUMIFS(syst_chauffage!$H$3:$H$27,syst_chauffage!$B$3:$B$27,D1399,syst_chauffage!$C$3:$C$27,E1399)</f>
        <v>32.500509936885</v>
      </c>
      <c r="L1399" s="12" t="n">
        <f aca="false">H1399*SUMIFS(syst_chauffage!$K$3:$K$27,syst_chauffage!$B$3:$B$27,D1399,syst_chauffage!$C$3:$C$27,E1399)</f>
        <v>0.660434930888735</v>
      </c>
      <c r="N1399" s="0" t="str">
        <f aca="false">A1399</f>
        <v>Bureaux Administration</v>
      </c>
      <c r="O1399" s="0" t="str">
        <f aca="false">B1399</f>
        <v>Administration</v>
      </c>
      <c r="P1399" s="0" t="str">
        <f aca="false">C1399</f>
        <v>immeuble peri urbain</v>
      </c>
      <c r="Q1399" s="0" t="str">
        <f aca="false">D1399</f>
        <v>Autre système centralisé</v>
      </c>
      <c r="R1399" s="0" t="str">
        <f aca="false">E1399</f>
        <v>Autres</v>
      </c>
      <c r="S1399" s="0" t="str">
        <f aca="false">F1399</f>
        <v>0101420101</v>
      </c>
      <c r="T1399" s="0" t="str">
        <f aca="false">G1399</f>
        <v>0</v>
      </c>
      <c r="U1399" s="0" t="n">
        <f aca="false">L1399</f>
        <v>0.660434930888735</v>
      </c>
      <c r="V1399" s="0" t="n">
        <f aca="false">K1399</f>
        <v>32.500509936885</v>
      </c>
      <c r="W1399" s="0" t="n">
        <f aca="false">J1399</f>
        <v>0</v>
      </c>
    </row>
    <row r="1400" customFormat="false" ht="12.8" hidden="false" customHeight="false" outlineLevel="0" collapsed="false">
      <c r="A1400" s="0" t="s">
        <v>72</v>
      </c>
      <c r="B1400" s="0" t="s">
        <v>89</v>
      </c>
      <c r="C1400" s="0" t="s">
        <v>90</v>
      </c>
      <c r="D1400" s="0" t="s">
        <v>19</v>
      </c>
      <c r="E1400" s="0" t="s">
        <v>58</v>
      </c>
      <c r="F1400" s="0" t="s">
        <v>92</v>
      </c>
      <c r="G1400" s="0" t="s">
        <v>1609</v>
      </c>
      <c r="H1400" s="0" t="n">
        <v>0.673090327300143</v>
      </c>
      <c r="I1400" s="0" t="n">
        <v>22.7213704444822</v>
      </c>
      <c r="J1400" s="0" t="n">
        <v>935</v>
      </c>
      <c r="K1400" s="0" t="n">
        <f aca="false">I1400*SUMIFS(syst_chauffage!$H$3:$H$27,syst_chauffage!$B$3:$B$27,D1400,syst_chauffage!$C$3:$C$27,E1400)</f>
        <v>37.375509000026</v>
      </c>
      <c r="L1400" s="12" t="n">
        <f aca="false">H1400*SUMIFS(syst_chauffage!$K$3:$K$27,syst_chauffage!$B$3:$B$27,D1400,syst_chauffage!$C$3:$C$27,E1400)</f>
        <v>0.673090327300143</v>
      </c>
      <c r="N1400" s="0" t="str">
        <f aca="false">A1400</f>
        <v>Bureaux Administration</v>
      </c>
      <c r="O1400" s="0" t="str">
        <f aca="false">B1400</f>
        <v>Administration</v>
      </c>
      <c r="P1400" s="0" t="str">
        <f aca="false">C1400</f>
        <v>immeuble peri urbain</v>
      </c>
      <c r="Q1400" s="0" t="str">
        <f aca="false">D1400</f>
        <v>Autre système centralisé</v>
      </c>
      <c r="R1400" s="0" t="str">
        <f aca="false">E1400</f>
        <v>Urbain</v>
      </c>
      <c r="S1400" s="0" t="str">
        <f aca="false">F1400</f>
        <v>0101420106</v>
      </c>
      <c r="T1400" s="0" t="str">
        <f aca="false">G1400</f>
        <v>0</v>
      </c>
      <c r="U1400" s="0" t="n">
        <f aca="false">L1400</f>
        <v>0.673090327300143</v>
      </c>
      <c r="V1400" s="0" t="n">
        <f aca="false">K1400</f>
        <v>37.375509000026</v>
      </c>
      <c r="W1400" s="0" t="n">
        <f aca="false">J1400</f>
        <v>935</v>
      </c>
    </row>
    <row r="1401" customFormat="false" ht="12.8" hidden="false" customHeight="false" outlineLevel="0" collapsed="false">
      <c r="A1401" s="0" t="s">
        <v>72</v>
      </c>
      <c r="B1401" s="0" t="s">
        <v>89</v>
      </c>
      <c r="C1401" s="0" t="s">
        <v>90</v>
      </c>
      <c r="D1401" s="0" t="s">
        <v>22</v>
      </c>
      <c r="E1401" s="0" t="s">
        <v>23</v>
      </c>
      <c r="F1401" s="0" t="s">
        <v>93</v>
      </c>
      <c r="G1401" s="0" t="s">
        <v>1609</v>
      </c>
      <c r="H1401" s="0" t="n">
        <v>0.551585142123673</v>
      </c>
      <c r="I1401" s="0" t="n">
        <v>12.8829772977718</v>
      </c>
      <c r="J1401" s="0" t="n">
        <v>0</v>
      </c>
      <c r="K1401" s="0" t="n">
        <f aca="false">I1401*SUMIFS(syst_chauffage!$H$3:$H$27,syst_chauffage!$B$3:$B$27,D1401,syst_chauffage!$C$3:$C$27,E1401)</f>
        <v>22.6872129943317</v>
      </c>
      <c r="L1401" s="12" t="n">
        <f aca="false">H1401*SUMIFS(syst_chauffage!$K$3:$K$27,syst_chauffage!$B$3:$B$27,D1401,syst_chauffage!$C$3:$C$27,E1401)</f>
        <v>0.551585142123673</v>
      </c>
      <c r="N1401" s="0" t="str">
        <f aca="false">A1401</f>
        <v>Bureaux Administration</v>
      </c>
      <c r="O1401" s="0" t="str">
        <f aca="false">B1401</f>
        <v>Administration</v>
      </c>
      <c r="P1401" s="0" t="str">
        <f aca="false">C1401</f>
        <v>immeuble peri urbain</v>
      </c>
      <c r="Q1401" s="0" t="str">
        <f aca="false">D1401</f>
        <v>Chaudière fioul</v>
      </c>
      <c r="R1401" s="0" t="str">
        <f aca="false">E1401</f>
        <v>Fioul</v>
      </c>
      <c r="S1401" s="0" t="str">
        <f aca="false">F1401</f>
        <v>0101420303</v>
      </c>
      <c r="T1401" s="0" t="str">
        <f aca="false">G1401</f>
        <v>0</v>
      </c>
      <c r="U1401" s="0" t="n">
        <f aca="false">L1401</f>
        <v>0.551585142123673</v>
      </c>
      <c r="V1401" s="0" t="n">
        <f aca="false">K1401</f>
        <v>22.6872129943317</v>
      </c>
      <c r="W1401" s="0" t="n">
        <f aca="false">J1401</f>
        <v>0</v>
      </c>
    </row>
    <row r="1402" customFormat="false" ht="12.8" hidden="false" customHeight="false" outlineLevel="0" collapsed="false">
      <c r="A1402" s="0" t="s">
        <v>72</v>
      </c>
      <c r="B1402" s="0" t="s">
        <v>89</v>
      </c>
      <c r="C1402" s="0" t="s">
        <v>90</v>
      </c>
      <c r="D1402" s="0" t="s">
        <v>13</v>
      </c>
      <c r="E1402" s="0" t="s">
        <v>14</v>
      </c>
      <c r="F1402" s="0" t="s">
        <v>94</v>
      </c>
      <c r="G1402" s="0" t="s">
        <v>1609</v>
      </c>
      <c r="H1402" s="0" t="n">
        <v>0.727301944094239</v>
      </c>
      <c r="I1402" s="0" t="n">
        <v>8.97300064962139</v>
      </c>
      <c r="J1402" s="0" t="n">
        <v>363</v>
      </c>
      <c r="K1402" s="0" t="n">
        <f aca="false">I1402*SUMIFS(syst_chauffage!$H$3:$H$27,syst_chauffage!$B$3:$B$27,D1402,syst_chauffage!$C$3:$C$27,E1402)</f>
        <v>18.1217979671942</v>
      </c>
      <c r="L1402" s="12" t="n">
        <f aca="false">H1402*SUMIFS(syst_chauffage!$K$3:$K$27,syst_chauffage!$B$3:$B$27,D1402,syst_chauffage!$C$3:$C$27,E1402)</f>
        <v>0.727301944094239</v>
      </c>
      <c r="N1402" s="0" t="str">
        <f aca="false">A1402</f>
        <v>Bureaux Administration</v>
      </c>
      <c r="O1402" s="0" t="str">
        <f aca="false">B1402</f>
        <v>Administration</v>
      </c>
      <c r="P1402" s="0" t="str">
        <f aca="false">C1402</f>
        <v>immeuble peri urbain</v>
      </c>
      <c r="Q1402" s="0" t="str">
        <f aca="false">D1402</f>
        <v>Chaudière gaz</v>
      </c>
      <c r="R1402" s="0" t="str">
        <f aca="false">E1402</f>
        <v>Gaz</v>
      </c>
      <c r="S1402" s="0" t="str">
        <f aca="false">F1402</f>
        <v>0101420404</v>
      </c>
      <c r="T1402" s="0" t="str">
        <f aca="false">G1402</f>
        <v>0</v>
      </c>
      <c r="U1402" s="0" t="n">
        <f aca="false">L1402</f>
        <v>0.727301944094239</v>
      </c>
      <c r="V1402" s="0" t="n">
        <f aca="false">K1402</f>
        <v>18.1217979671942</v>
      </c>
      <c r="W1402" s="0" t="n">
        <f aca="false">J1402</f>
        <v>363</v>
      </c>
    </row>
    <row r="1403" customFormat="false" ht="12.8" hidden="false" customHeight="false" outlineLevel="0" collapsed="false">
      <c r="A1403" s="0" t="s">
        <v>72</v>
      </c>
      <c r="B1403" s="0" t="s">
        <v>89</v>
      </c>
      <c r="C1403" s="0" t="s">
        <v>90</v>
      </c>
      <c r="D1403" s="0" t="s">
        <v>33</v>
      </c>
      <c r="E1403" s="0" t="s">
        <v>30</v>
      </c>
      <c r="F1403" s="0" t="s">
        <v>95</v>
      </c>
      <c r="G1403" s="0" t="s">
        <v>1609</v>
      </c>
      <c r="H1403" s="0" t="n">
        <v>2.45701711046511</v>
      </c>
      <c r="I1403" s="0" t="n">
        <v>28.9340366960554</v>
      </c>
      <c r="J1403" s="0" t="n">
        <v>900</v>
      </c>
      <c r="K1403" s="0" t="n">
        <f aca="false">I1403*SUMIFS(syst_chauffage!$H$3:$H$27,syst_chauffage!$B$3:$B$27,D1403,syst_chauffage!$C$3:$C$27,E1403)</f>
        <v>42.2355881711395</v>
      </c>
      <c r="L1403" s="12" t="n">
        <f aca="false">H1403*SUMIFS(syst_chauffage!$K$3:$K$27,syst_chauffage!$B$3:$B$27,D1403,syst_chauffage!$C$3:$C$27,E1403)</f>
        <v>2.06436250218387</v>
      </c>
      <c r="N1403" s="0" t="str">
        <f aca="false">A1403</f>
        <v>Bureaux Administration</v>
      </c>
      <c r="O1403" s="0" t="str">
        <f aca="false">B1403</f>
        <v>Administration</v>
      </c>
      <c r="P1403" s="0" t="str">
        <f aca="false">C1403</f>
        <v>immeuble peri urbain</v>
      </c>
      <c r="Q1403" s="0" t="str">
        <f aca="false">D1403</f>
        <v>DRV</v>
      </c>
      <c r="R1403" s="0" t="str">
        <f aca="false">E1403</f>
        <v>Electricité</v>
      </c>
      <c r="S1403" s="0" t="str">
        <f aca="false">F1403</f>
        <v>0101420502</v>
      </c>
      <c r="T1403" s="0" t="str">
        <f aca="false">G1403</f>
        <v>0</v>
      </c>
      <c r="U1403" s="0" t="n">
        <f aca="false">L1403</f>
        <v>2.06436250218387</v>
      </c>
      <c r="V1403" s="0" t="n">
        <f aca="false">K1403</f>
        <v>42.2355881711395</v>
      </c>
      <c r="W1403" s="0" t="n">
        <f aca="false">J1403</f>
        <v>900</v>
      </c>
    </row>
    <row r="1404" customFormat="false" ht="12.8" hidden="false" customHeight="false" outlineLevel="0" collapsed="false">
      <c r="A1404" s="0" t="s">
        <v>72</v>
      </c>
      <c r="B1404" s="0" t="s">
        <v>89</v>
      </c>
      <c r="C1404" s="0" t="s">
        <v>90</v>
      </c>
      <c r="D1404" s="0" t="s">
        <v>29</v>
      </c>
      <c r="E1404" s="0" t="s">
        <v>30</v>
      </c>
      <c r="F1404" s="0" t="s">
        <v>96</v>
      </c>
      <c r="G1404" s="0" t="s">
        <v>1609</v>
      </c>
      <c r="H1404" s="0" t="n">
        <v>0.92</v>
      </c>
      <c r="I1404" s="0" t="n">
        <v>10.4</v>
      </c>
      <c r="J1404" s="0" t="n">
        <v>0</v>
      </c>
      <c r="K1404" s="0" t="n">
        <f aca="false">I1404*SUMIFS(syst_chauffage!$H$3:$H$27,syst_chauffage!$B$3:$B$27,D1404,syst_chauffage!$C$3:$C$27,E1404)</f>
        <v>3</v>
      </c>
      <c r="L1404" s="12" t="n">
        <f aca="false">H1404*SUMIFS(syst_chauffage!$K$3:$K$27,syst_chauffage!$B$3:$B$27,D1404,syst_chauffage!$C$3:$C$27,E1404)</f>
        <v>0.92</v>
      </c>
      <c r="N1404" s="0" t="str">
        <f aca="false">A1404</f>
        <v>Bureaux Administration</v>
      </c>
      <c r="O1404" s="0" t="str">
        <f aca="false">B1404</f>
        <v>Administration</v>
      </c>
      <c r="P1404" s="0" t="str">
        <f aca="false">C1404</f>
        <v>immeuble peri urbain</v>
      </c>
      <c r="Q1404" s="0" t="str">
        <f aca="false">D1404</f>
        <v>Electrique direct</v>
      </c>
      <c r="R1404" s="0" t="str">
        <f aca="false">E1404</f>
        <v>Electricité</v>
      </c>
      <c r="S1404" s="0" t="str">
        <f aca="false">F1404</f>
        <v>0101420602</v>
      </c>
      <c r="T1404" s="0" t="str">
        <f aca="false">G1404</f>
        <v>0</v>
      </c>
      <c r="U1404" s="0" t="n">
        <f aca="false">L1404</f>
        <v>0.92</v>
      </c>
      <c r="V1404" s="0" t="n">
        <f aca="false">K1404</f>
        <v>3</v>
      </c>
      <c r="W1404" s="0" t="n">
        <f aca="false">J1404</f>
        <v>0</v>
      </c>
    </row>
    <row r="1405" customFormat="false" ht="12.8" hidden="false" customHeight="false" outlineLevel="0" collapsed="false">
      <c r="A1405" s="0" t="s">
        <v>72</v>
      </c>
      <c r="B1405" s="0" t="s">
        <v>89</v>
      </c>
      <c r="C1405" s="0" t="s">
        <v>90</v>
      </c>
      <c r="D1405" s="0" t="s">
        <v>51</v>
      </c>
      <c r="E1405" s="0" t="s">
        <v>57</v>
      </c>
      <c r="F1405" s="0" t="s">
        <v>97</v>
      </c>
      <c r="G1405" s="0" t="s">
        <v>1609</v>
      </c>
      <c r="H1405" s="0" t="n">
        <v>0.762040304871617</v>
      </c>
      <c r="I1405" s="0" t="n">
        <v>27.7858035174358</v>
      </c>
      <c r="J1405" s="0" t="n">
        <v>0</v>
      </c>
      <c r="K1405" s="0" t="n">
        <f aca="false">I1405*SUMIFS(syst_chauffage!$H$3:$H$27,syst_chauffage!$B$3:$B$27,D1405,syst_chauffage!$C$3:$C$27,E1405)</f>
        <v>58.8740569063062</v>
      </c>
      <c r="L1405" s="12" t="n">
        <f aca="false">H1405*SUMIFS(syst_chauffage!$K$3:$K$27,syst_chauffage!$B$3:$B$27,D1405,syst_chauffage!$C$3:$C$27,E1405)</f>
        <v>0.762040304871617</v>
      </c>
      <c r="N1405" s="0" t="str">
        <f aca="false">A1405</f>
        <v>Bureaux Administration</v>
      </c>
      <c r="O1405" s="0" t="str">
        <f aca="false">B1405</f>
        <v>Administration</v>
      </c>
      <c r="P1405" s="0" t="str">
        <f aca="false">C1405</f>
        <v>immeuble peri urbain</v>
      </c>
      <c r="Q1405" s="0" t="str">
        <f aca="false">D1405</f>
        <v>Autre système centralisé performant</v>
      </c>
      <c r="R1405" s="0" t="str">
        <f aca="false">E1405</f>
        <v>Autres</v>
      </c>
      <c r="S1405" s="0" t="str">
        <f aca="false">F1405</f>
        <v>0101422101</v>
      </c>
      <c r="T1405" s="0" t="str">
        <f aca="false">G1405</f>
        <v>0</v>
      </c>
      <c r="U1405" s="0" t="n">
        <f aca="false">L1405</f>
        <v>0.762040304871617</v>
      </c>
      <c r="V1405" s="0" t="n">
        <f aca="false">K1405</f>
        <v>58.8740569063062</v>
      </c>
      <c r="W1405" s="0" t="n">
        <f aca="false">J1405</f>
        <v>0</v>
      </c>
    </row>
    <row r="1406" customFormat="false" ht="12.8" hidden="false" customHeight="false" outlineLevel="0" collapsed="false">
      <c r="A1406" s="0" t="s">
        <v>72</v>
      </c>
      <c r="B1406" s="0" t="s">
        <v>89</v>
      </c>
      <c r="C1406" s="0" t="s">
        <v>90</v>
      </c>
      <c r="D1406" s="0" t="s">
        <v>51</v>
      </c>
      <c r="E1406" s="0" t="s">
        <v>58</v>
      </c>
      <c r="F1406" s="0" t="s">
        <v>98</v>
      </c>
      <c r="G1406" s="0" t="s">
        <v>1609</v>
      </c>
      <c r="H1406" s="0" t="n">
        <v>0.776642685346319</v>
      </c>
      <c r="I1406" s="0" t="n">
        <v>27.0492505291454</v>
      </c>
      <c r="J1406" s="0" t="n">
        <v>935</v>
      </c>
      <c r="K1406" s="0" t="n">
        <f aca="false">I1406*SUMIFS(syst_chauffage!$H$3:$H$27,syst_chauffage!$B$3:$B$27,D1406,syst_chauffage!$C$3:$C$27,E1406)</f>
        <v>57.7230872928087</v>
      </c>
      <c r="L1406" s="12" t="n">
        <f aca="false">H1406*SUMIFS(syst_chauffage!$K$3:$K$27,syst_chauffage!$B$3:$B$27,D1406,syst_chauffage!$C$3:$C$27,E1406)</f>
        <v>0.776642685346319</v>
      </c>
      <c r="N1406" s="0" t="str">
        <f aca="false">A1406</f>
        <v>Bureaux Administration</v>
      </c>
      <c r="O1406" s="0" t="str">
        <f aca="false">B1406</f>
        <v>Administration</v>
      </c>
      <c r="P1406" s="0" t="str">
        <f aca="false">C1406</f>
        <v>immeuble peri urbain</v>
      </c>
      <c r="Q1406" s="0" t="str">
        <f aca="false">D1406</f>
        <v>Autre système centralisé performant</v>
      </c>
      <c r="R1406" s="0" t="str">
        <f aca="false">E1406</f>
        <v>Urbain</v>
      </c>
      <c r="S1406" s="0" t="str">
        <f aca="false">F1406</f>
        <v>0101422106</v>
      </c>
      <c r="T1406" s="0" t="str">
        <f aca="false">G1406</f>
        <v>0</v>
      </c>
      <c r="U1406" s="0" t="n">
        <f aca="false">L1406</f>
        <v>0.776642685346319</v>
      </c>
      <c r="V1406" s="0" t="n">
        <f aca="false">K1406</f>
        <v>57.7230872928087</v>
      </c>
      <c r="W1406" s="0" t="n">
        <f aca="false">J1406</f>
        <v>935</v>
      </c>
    </row>
    <row r="1407" customFormat="false" ht="12.8" hidden="false" customHeight="false" outlineLevel="0" collapsed="false">
      <c r="A1407" s="0" t="s">
        <v>72</v>
      </c>
      <c r="B1407" s="0" t="s">
        <v>89</v>
      </c>
      <c r="C1407" s="0" t="s">
        <v>90</v>
      </c>
      <c r="D1407" s="0" t="s">
        <v>27</v>
      </c>
      <c r="E1407" s="0" t="s">
        <v>23</v>
      </c>
      <c r="F1407" s="0" t="s">
        <v>99</v>
      </c>
      <c r="G1407" s="0" t="s">
        <v>1609</v>
      </c>
      <c r="H1407" s="0" t="n">
        <v>0.720307631785739</v>
      </c>
      <c r="I1407" s="0" t="n">
        <v>15.3368777354426</v>
      </c>
      <c r="J1407" s="0" t="n">
        <v>836</v>
      </c>
      <c r="K1407" s="0" t="n">
        <f aca="false">I1407*SUMIFS(syst_chauffage!$H$3:$H$27,syst_chauffage!$B$3:$B$27,D1407,syst_chauffage!$C$3:$C$27,E1407)</f>
        <v>39.3299374602027</v>
      </c>
      <c r="L1407" s="12" t="n">
        <f aca="false">H1407*SUMIFS(syst_chauffage!$K$3:$K$27,syst_chauffage!$B$3:$B$27,D1407,syst_chauffage!$C$3:$C$27,E1407)</f>
        <v>0.720307631785739</v>
      </c>
      <c r="N1407" s="0" t="str">
        <f aca="false">A1407</f>
        <v>Bureaux Administration</v>
      </c>
      <c r="O1407" s="0" t="str">
        <f aca="false">B1407</f>
        <v>Administration</v>
      </c>
      <c r="P1407" s="0" t="str">
        <f aca="false">C1407</f>
        <v>immeuble peri urbain</v>
      </c>
      <c r="Q1407" s="0" t="str">
        <f aca="false">D1407</f>
        <v>Chaudière condensation fioul</v>
      </c>
      <c r="R1407" s="0" t="str">
        <f aca="false">E1407</f>
        <v>Fioul</v>
      </c>
      <c r="S1407" s="0" t="str">
        <f aca="false">F1407</f>
        <v>0101422303</v>
      </c>
      <c r="T1407" s="0" t="str">
        <f aca="false">G1407</f>
        <v>0</v>
      </c>
      <c r="U1407" s="0" t="n">
        <f aca="false">L1407</f>
        <v>0.720307631785739</v>
      </c>
      <c r="V1407" s="0" t="n">
        <f aca="false">K1407</f>
        <v>39.3299374602027</v>
      </c>
      <c r="W1407" s="0" t="n">
        <f aca="false">J1407</f>
        <v>836</v>
      </c>
    </row>
    <row r="1408" customFormat="false" ht="12.8" hidden="false" customHeight="false" outlineLevel="0" collapsed="false">
      <c r="A1408" s="0" t="s">
        <v>72</v>
      </c>
      <c r="B1408" s="0" t="s">
        <v>89</v>
      </c>
      <c r="C1408" s="0" t="s">
        <v>90</v>
      </c>
      <c r="D1408" s="0" t="s">
        <v>18</v>
      </c>
      <c r="E1408" s="0" t="s">
        <v>14</v>
      </c>
      <c r="F1408" s="0" t="s">
        <v>100</v>
      </c>
      <c r="G1408" s="0" t="s">
        <v>1609</v>
      </c>
      <c r="H1408" s="0" t="n">
        <v>0.950591675293633</v>
      </c>
      <c r="I1408" s="0" t="n">
        <v>10.6821436305017</v>
      </c>
      <c r="J1408" s="0" t="n">
        <v>836</v>
      </c>
      <c r="K1408" s="0" t="n">
        <f aca="false">I1408*SUMIFS(syst_chauffage!$H$3:$H$27,syst_chauffage!$B$3:$B$27,D1408,syst_chauffage!$C$3:$C$27,E1408)</f>
        <v>29.1080821289074</v>
      </c>
      <c r="L1408" s="12" t="n">
        <f aca="false">H1408*SUMIFS(syst_chauffage!$K$3:$K$27,syst_chauffage!$B$3:$B$27,D1408,syst_chauffage!$C$3:$C$27,E1408)</f>
        <v>0.923449326926962</v>
      </c>
      <c r="N1408" s="0" t="str">
        <f aca="false">A1408</f>
        <v>Bureaux Administration</v>
      </c>
      <c r="O1408" s="0" t="str">
        <f aca="false">B1408</f>
        <v>Administration</v>
      </c>
      <c r="P1408" s="0" t="str">
        <f aca="false">C1408</f>
        <v>immeuble peri urbain</v>
      </c>
      <c r="Q1408" s="0" t="str">
        <f aca="false">D1408</f>
        <v>Chaudière condensation gaz</v>
      </c>
      <c r="R1408" s="0" t="str">
        <f aca="false">E1408</f>
        <v>Gaz</v>
      </c>
      <c r="S1408" s="0" t="str">
        <f aca="false">F1408</f>
        <v>0101422404</v>
      </c>
      <c r="T1408" s="0" t="str">
        <f aca="false">G1408</f>
        <v>0</v>
      </c>
      <c r="U1408" s="0" t="n">
        <f aca="false">L1408</f>
        <v>0.923449326926962</v>
      </c>
      <c r="V1408" s="0" t="n">
        <f aca="false">K1408</f>
        <v>29.1080821289074</v>
      </c>
      <c r="W1408" s="0" t="n">
        <f aca="false">J1408</f>
        <v>836</v>
      </c>
    </row>
    <row r="1409" customFormat="false" ht="12.8" hidden="false" customHeight="false" outlineLevel="0" collapsed="false">
      <c r="A1409" s="0" t="s">
        <v>72</v>
      </c>
      <c r="B1409" s="0" t="s">
        <v>89</v>
      </c>
      <c r="C1409" s="0" t="s">
        <v>90</v>
      </c>
      <c r="D1409" s="0" t="s">
        <v>56</v>
      </c>
      <c r="E1409" s="0" t="s">
        <v>30</v>
      </c>
      <c r="F1409" s="0" t="s">
        <v>101</v>
      </c>
      <c r="G1409" s="0" t="s">
        <v>1609</v>
      </c>
      <c r="H1409" s="0" t="n">
        <v>3.17730976744185</v>
      </c>
      <c r="I1409" s="0" t="n">
        <v>34.4452817810183</v>
      </c>
      <c r="J1409" s="0" t="n">
        <v>990</v>
      </c>
      <c r="K1409" s="0" t="n">
        <f aca="false">I1409*SUMIFS(syst_chauffage!$H$3:$H$27,syst_chauffage!$B$3:$B$27,D1409,syst_chauffage!$C$3:$C$27,E1409)</f>
        <v>113.042574471258</v>
      </c>
      <c r="L1409" s="12" t="n">
        <f aca="false">H1409*SUMIFS(syst_chauffage!$K$3:$K$27,syst_chauffage!$B$3:$B$27,D1409,syst_chauffage!$C$3:$C$27,E1409)</f>
        <v>2.84247113628896</v>
      </c>
      <c r="N1409" s="0" t="str">
        <f aca="false">A1409</f>
        <v>Bureaux Administration</v>
      </c>
      <c r="O1409" s="0" t="str">
        <f aca="false">B1409</f>
        <v>Administration</v>
      </c>
      <c r="P1409" s="0" t="str">
        <f aca="false">C1409</f>
        <v>immeuble peri urbain</v>
      </c>
      <c r="Q1409" s="0" t="str">
        <f aca="false">D1409</f>
        <v>DRV performant</v>
      </c>
      <c r="R1409" s="0" t="str">
        <f aca="false">E1409</f>
        <v>Electricité</v>
      </c>
      <c r="S1409" s="0" t="str">
        <f aca="false">F1409</f>
        <v>0101422502</v>
      </c>
      <c r="T1409" s="0" t="str">
        <f aca="false">G1409</f>
        <v>0</v>
      </c>
      <c r="U1409" s="0" t="n">
        <f aca="false">L1409</f>
        <v>2.84247113628896</v>
      </c>
      <c r="V1409" s="0" t="n">
        <f aca="false">K1409</f>
        <v>113.042574471258</v>
      </c>
      <c r="W1409" s="0" t="n">
        <f aca="false">J1409</f>
        <v>990</v>
      </c>
    </row>
    <row r="1410" customFormat="false" ht="12.8" hidden="false" customHeight="false" outlineLevel="0" collapsed="false">
      <c r="A1410" s="0" t="s">
        <v>72</v>
      </c>
      <c r="B1410" s="0" t="s">
        <v>89</v>
      </c>
      <c r="C1410" s="0" t="s">
        <v>90</v>
      </c>
      <c r="D1410" s="0" t="s">
        <v>32</v>
      </c>
      <c r="E1410" s="0" t="s">
        <v>30</v>
      </c>
      <c r="F1410" s="0" t="s">
        <v>102</v>
      </c>
      <c r="G1410" s="0" t="s">
        <v>1609</v>
      </c>
      <c r="H1410" s="0" t="n">
        <v>1</v>
      </c>
      <c r="I1410" s="0" t="n">
        <v>12</v>
      </c>
      <c r="J1410" s="0" t="n">
        <v>0</v>
      </c>
      <c r="K1410" s="0" t="n">
        <f aca="false">I1410*SUMIFS(syst_chauffage!$H$3:$H$27,syst_chauffage!$B$3:$B$27,D1410,syst_chauffage!$C$3:$C$27,E1410)</f>
        <v>12</v>
      </c>
      <c r="L1410" s="12" t="n">
        <f aca="false">H1410*SUMIFS(syst_chauffage!$K$3:$K$27,syst_chauffage!$B$3:$B$27,D1410,syst_chauffage!$C$3:$C$27,E1410)</f>
        <v>1</v>
      </c>
      <c r="N1410" s="0" t="str">
        <f aca="false">A1410</f>
        <v>Bureaux Administration</v>
      </c>
      <c r="O1410" s="0" t="str">
        <f aca="false">B1410</f>
        <v>Administration</v>
      </c>
      <c r="P1410" s="0" t="str">
        <f aca="false">C1410</f>
        <v>immeuble peri urbain</v>
      </c>
      <c r="Q1410" s="0" t="str">
        <f aca="false">D1410</f>
        <v>Electrique direct performant</v>
      </c>
      <c r="R1410" s="0" t="str">
        <f aca="false">E1410</f>
        <v>Electricité</v>
      </c>
      <c r="S1410" s="0" t="str">
        <f aca="false">F1410</f>
        <v>0101422602</v>
      </c>
      <c r="T1410" s="0" t="str">
        <f aca="false">G1410</f>
        <v>0</v>
      </c>
      <c r="U1410" s="0" t="n">
        <f aca="false">L1410</f>
        <v>1</v>
      </c>
      <c r="V1410" s="0" t="n">
        <f aca="false">K1410</f>
        <v>12</v>
      </c>
      <c r="W1410" s="0" t="n">
        <f aca="false">J1410</f>
        <v>0</v>
      </c>
    </row>
    <row r="1411" customFormat="false" ht="12.8" hidden="false" customHeight="false" outlineLevel="0" collapsed="false">
      <c r="A1411" s="0" t="s">
        <v>72</v>
      </c>
      <c r="B1411" s="0" t="s">
        <v>89</v>
      </c>
      <c r="C1411" s="0" t="s">
        <v>103</v>
      </c>
      <c r="D1411" s="0" t="s">
        <v>19</v>
      </c>
      <c r="E1411" s="0" t="s">
        <v>57</v>
      </c>
      <c r="F1411" s="0" t="s">
        <v>104</v>
      </c>
      <c r="G1411" s="0" t="s">
        <v>1609</v>
      </c>
      <c r="H1411" s="0" t="n">
        <v>0.655336273817924</v>
      </c>
      <c r="I1411" s="0" t="n">
        <v>18.1719866737283</v>
      </c>
      <c r="J1411" s="0" t="n">
        <v>0</v>
      </c>
      <c r="K1411" s="0" t="n">
        <f aca="false">I1411*SUMIFS(syst_chauffage!$H$3:$H$27,syst_chauffage!$B$3:$B$27,D1411,syst_chauffage!$C$3:$C$27,E1411)</f>
        <v>25.3040675580558</v>
      </c>
      <c r="L1411" s="12" t="n">
        <f aca="false">H1411*SUMIFS(syst_chauffage!$K$3:$K$27,syst_chauffage!$B$3:$B$27,D1411,syst_chauffage!$C$3:$C$27,E1411)</f>
        <v>0.655336273817924</v>
      </c>
      <c r="N1411" s="0" t="str">
        <f aca="false">A1411</f>
        <v>Bureaux Administration</v>
      </c>
      <c r="O1411" s="0" t="str">
        <f aca="false">B1411</f>
        <v>Administration</v>
      </c>
      <c r="P1411" s="0" t="str">
        <f aca="false">C1411</f>
        <v>immeuble rénové</v>
      </c>
      <c r="Q1411" s="0" t="str">
        <f aca="false">D1411</f>
        <v>Autre système centralisé</v>
      </c>
      <c r="R1411" s="0" t="str">
        <f aca="false">E1411</f>
        <v>Autres</v>
      </c>
      <c r="S1411" s="0" t="str">
        <f aca="false">F1411</f>
        <v>0101440101</v>
      </c>
      <c r="T1411" s="0" t="str">
        <f aca="false">G1411</f>
        <v>0</v>
      </c>
      <c r="U1411" s="0" t="n">
        <f aca="false">L1411</f>
        <v>0.655336273817924</v>
      </c>
      <c r="V1411" s="0" t="n">
        <f aca="false">K1411</f>
        <v>25.3040675580558</v>
      </c>
      <c r="W1411" s="0" t="n">
        <f aca="false">J1411</f>
        <v>0</v>
      </c>
    </row>
    <row r="1412" customFormat="false" ht="12.8" hidden="false" customHeight="false" outlineLevel="0" collapsed="false">
      <c r="A1412" s="0" t="s">
        <v>72</v>
      </c>
      <c r="B1412" s="0" t="s">
        <v>89</v>
      </c>
      <c r="C1412" s="0" t="s">
        <v>103</v>
      </c>
      <c r="D1412" s="0" t="s">
        <v>19</v>
      </c>
      <c r="E1412" s="0" t="s">
        <v>58</v>
      </c>
      <c r="F1412" s="0" t="s">
        <v>105</v>
      </c>
      <c r="G1412" s="0" t="s">
        <v>1609</v>
      </c>
      <c r="H1412" s="0" t="n">
        <v>0.666866530330741</v>
      </c>
      <c r="I1412" s="0" t="n">
        <v>15.6477134439303</v>
      </c>
      <c r="J1412" s="0" t="n">
        <v>935</v>
      </c>
      <c r="K1412" s="0" t="n">
        <f aca="false">I1412*SUMIFS(syst_chauffage!$H$3:$H$27,syst_chauffage!$B$3:$B$27,D1412,syst_chauffage!$C$3:$C$27,E1412)</f>
        <v>25.7396998161909</v>
      </c>
      <c r="L1412" s="12" t="n">
        <f aca="false">H1412*SUMIFS(syst_chauffage!$K$3:$K$27,syst_chauffage!$B$3:$B$27,D1412,syst_chauffage!$C$3:$C$27,E1412)</f>
        <v>0.666866530330741</v>
      </c>
      <c r="N1412" s="0" t="str">
        <f aca="false">A1412</f>
        <v>Bureaux Administration</v>
      </c>
      <c r="O1412" s="0" t="str">
        <f aca="false">B1412</f>
        <v>Administration</v>
      </c>
      <c r="P1412" s="0" t="str">
        <f aca="false">C1412</f>
        <v>immeuble rénové</v>
      </c>
      <c r="Q1412" s="0" t="str">
        <f aca="false">D1412</f>
        <v>Autre système centralisé</v>
      </c>
      <c r="R1412" s="0" t="str">
        <f aca="false">E1412</f>
        <v>Urbain</v>
      </c>
      <c r="S1412" s="0" t="str">
        <f aca="false">F1412</f>
        <v>0101440106</v>
      </c>
      <c r="T1412" s="0" t="str">
        <f aca="false">G1412</f>
        <v>0</v>
      </c>
      <c r="U1412" s="0" t="n">
        <f aca="false">L1412</f>
        <v>0.666866530330741</v>
      </c>
      <c r="V1412" s="0" t="n">
        <f aca="false">K1412</f>
        <v>25.7396998161909</v>
      </c>
      <c r="W1412" s="0" t="n">
        <f aca="false">J1412</f>
        <v>935</v>
      </c>
    </row>
    <row r="1413" customFormat="false" ht="12.8" hidden="false" customHeight="false" outlineLevel="0" collapsed="false">
      <c r="A1413" s="0" t="s">
        <v>72</v>
      </c>
      <c r="B1413" s="0" t="s">
        <v>89</v>
      </c>
      <c r="C1413" s="0" t="s">
        <v>103</v>
      </c>
      <c r="D1413" s="0" t="s">
        <v>22</v>
      </c>
      <c r="E1413" s="0" t="s">
        <v>23</v>
      </c>
      <c r="F1413" s="0" t="s">
        <v>106</v>
      </c>
      <c r="G1413" s="0" t="s">
        <v>1609</v>
      </c>
      <c r="H1413" s="0" t="n">
        <v>0.554237424878381</v>
      </c>
      <c r="I1413" s="0" t="n">
        <v>9.37097154505267</v>
      </c>
      <c r="J1413" s="0" t="n">
        <v>0</v>
      </c>
      <c r="K1413" s="0" t="n">
        <f aca="false">I1413*SUMIFS(syst_chauffage!$H$3:$H$27,syst_chauffage!$B$3:$B$27,D1413,syst_chauffage!$C$3:$C$27,E1413)</f>
        <v>16.5024918147766</v>
      </c>
      <c r="L1413" s="12" t="n">
        <f aca="false">H1413*SUMIFS(syst_chauffage!$K$3:$K$27,syst_chauffage!$B$3:$B$27,D1413,syst_chauffage!$C$3:$C$27,E1413)</f>
        <v>0.554237424878381</v>
      </c>
      <c r="N1413" s="0" t="str">
        <f aca="false">A1413</f>
        <v>Bureaux Administration</v>
      </c>
      <c r="O1413" s="0" t="str">
        <f aca="false">B1413</f>
        <v>Administration</v>
      </c>
      <c r="P1413" s="0" t="str">
        <f aca="false">C1413</f>
        <v>immeuble rénové</v>
      </c>
      <c r="Q1413" s="0" t="str">
        <f aca="false">D1413</f>
        <v>Chaudière fioul</v>
      </c>
      <c r="R1413" s="0" t="str">
        <f aca="false">E1413</f>
        <v>Fioul</v>
      </c>
      <c r="S1413" s="0" t="str">
        <f aca="false">F1413</f>
        <v>0101440303</v>
      </c>
      <c r="T1413" s="0" t="str">
        <f aca="false">G1413</f>
        <v>0</v>
      </c>
      <c r="U1413" s="0" t="n">
        <f aca="false">L1413</f>
        <v>0.554237424878381</v>
      </c>
      <c r="V1413" s="0" t="n">
        <f aca="false">K1413</f>
        <v>16.5024918147766</v>
      </c>
      <c r="W1413" s="0" t="n">
        <f aca="false">J1413</f>
        <v>0</v>
      </c>
    </row>
    <row r="1414" customFormat="false" ht="12.8" hidden="false" customHeight="false" outlineLevel="0" collapsed="false">
      <c r="A1414" s="0" t="s">
        <v>72</v>
      </c>
      <c r="B1414" s="0" t="s">
        <v>89</v>
      </c>
      <c r="C1414" s="0" t="s">
        <v>103</v>
      </c>
      <c r="D1414" s="0" t="s">
        <v>13</v>
      </c>
      <c r="E1414" s="0" t="s">
        <v>14</v>
      </c>
      <c r="F1414" s="0" t="s">
        <v>107</v>
      </c>
      <c r="G1414" s="0" t="s">
        <v>1609</v>
      </c>
      <c r="H1414" s="0" t="n">
        <v>0.731566413973989</v>
      </c>
      <c r="I1414" s="0" t="n">
        <v>6.48225909344529</v>
      </c>
      <c r="J1414" s="0" t="n">
        <v>363</v>
      </c>
      <c r="K1414" s="0" t="n">
        <f aca="false">I1414*SUMIFS(syst_chauffage!$H$3:$H$27,syst_chauffage!$B$3:$B$27,D1414,syst_chauffage!$C$3:$C$27,E1414)</f>
        <v>13.0915169015818</v>
      </c>
      <c r="L1414" s="12" t="n">
        <f aca="false">H1414*SUMIFS(syst_chauffage!$K$3:$K$27,syst_chauffage!$B$3:$B$27,D1414,syst_chauffage!$C$3:$C$27,E1414)</f>
        <v>0.731566413973989</v>
      </c>
      <c r="N1414" s="0" t="str">
        <f aca="false">A1414</f>
        <v>Bureaux Administration</v>
      </c>
      <c r="O1414" s="0" t="str">
        <f aca="false">B1414</f>
        <v>Administration</v>
      </c>
      <c r="P1414" s="0" t="str">
        <f aca="false">C1414</f>
        <v>immeuble rénové</v>
      </c>
      <c r="Q1414" s="0" t="str">
        <f aca="false">D1414</f>
        <v>Chaudière gaz</v>
      </c>
      <c r="R1414" s="0" t="str">
        <f aca="false">E1414</f>
        <v>Gaz</v>
      </c>
      <c r="S1414" s="0" t="str">
        <f aca="false">F1414</f>
        <v>0101440404</v>
      </c>
      <c r="T1414" s="0" t="str">
        <f aca="false">G1414</f>
        <v>0</v>
      </c>
      <c r="U1414" s="0" t="n">
        <f aca="false">L1414</f>
        <v>0.731566413973989</v>
      </c>
      <c r="V1414" s="0" t="n">
        <f aca="false">K1414</f>
        <v>13.0915169015818</v>
      </c>
      <c r="W1414" s="0" t="n">
        <f aca="false">J1414</f>
        <v>363</v>
      </c>
    </row>
    <row r="1415" customFormat="false" ht="12.8" hidden="false" customHeight="false" outlineLevel="0" collapsed="false">
      <c r="A1415" s="0" t="s">
        <v>72</v>
      </c>
      <c r="B1415" s="0" t="s">
        <v>89</v>
      </c>
      <c r="C1415" s="0" t="s">
        <v>103</v>
      </c>
      <c r="D1415" s="0" t="s">
        <v>29</v>
      </c>
      <c r="E1415" s="0" t="s">
        <v>30</v>
      </c>
      <c r="F1415" s="0" t="s">
        <v>108</v>
      </c>
      <c r="G1415" s="0" t="s">
        <v>1609</v>
      </c>
      <c r="H1415" s="0" t="n">
        <v>0.92</v>
      </c>
      <c r="I1415" s="0" t="n">
        <v>10.4</v>
      </c>
      <c r="J1415" s="0" t="n">
        <v>0</v>
      </c>
      <c r="K1415" s="0" t="n">
        <f aca="false">I1415*SUMIFS(syst_chauffage!$H$3:$H$27,syst_chauffage!$B$3:$B$27,D1415,syst_chauffage!$C$3:$C$27,E1415)</f>
        <v>3</v>
      </c>
      <c r="L1415" s="12" t="n">
        <f aca="false">H1415*SUMIFS(syst_chauffage!$K$3:$K$27,syst_chauffage!$B$3:$B$27,D1415,syst_chauffage!$C$3:$C$27,E1415)</f>
        <v>0.92</v>
      </c>
      <c r="N1415" s="0" t="str">
        <f aca="false">A1415</f>
        <v>Bureaux Administration</v>
      </c>
      <c r="O1415" s="0" t="str">
        <f aca="false">B1415</f>
        <v>Administration</v>
      </c>
      <c r="P1415" s="0" t="str">
        <f aca="false">C1415</f>
        <v>immeuble rénové</v>
      </c>
      <c r="Q1415" s="0" t="str">
        <f aca="false">D1415</f>
        <v>Electrique direct</v>
      </c>
      <c r="R1415" s="0" t="str">
        <f aca="false">E1415</f>
        <v>Electricité</v>
      </c>
      <c r="S1415" s="0" t="str">
        <f aca="false">F1415</f>
        <v>0101440602</v>
      </c>
      <c r="T1415" s="0" t="str">
        <f aca="false">G1415</f>
        <v>0</v>
      </c>
      <c r="U1415" s="0" t="n">
        <f aca="false">L1415</f>
        <v>0.92</v>
      </c>
      <c r="V1415" s="0" t="n">
        <f aca="false">K1415</f>
        <v>3</v>
      </c>
      <c r="W1415" s="0" t="n">
        <f aca="false">J1415</f>
        <v>0</v>
      </c>
    </row>
    <row r="1416" customFormat="false" ht="12.8" hidden="false" customHeight="false" outlineLevel="0" collapsed="false">
      <c r="A1416" s="0" t="s">
        <v>72</v>
      </c>
      <c r="B1416" s="0" t="s">
        <v>89</v>
      </c>
      <c r="C1416" s="0" t="s">
        <v>103</v>
      </c>
      <c r="D1416" s="0" t="s">
        <v>36</v>
      </c>
      <c r="E1416" s="0" t="s">
        <v>30</v>
      </c>
      <c r="F1416" s="0" t="s">
        <v>109</v>
      </c>
      <c r="G1416" s="0" t="s">
        <v>1609</v>
      </c>
      <c r="H1416" s="0" t="n">
        <v>2.94489544186046</v>
      </c>
      <c r="I1416" s="0" t="n">
        <v>49.6783880510816</v>
      </c>
      <c r="J1416" s="0" t="n">
        <v>900</v>
      </c>
      <c r="K1416" s="0" t="n">
        <f aca="false">I1416*SUMIFS(syst_chauffage!$H$3:$H$27,syst_chauffage!$B$3:$B$27,D1416,syst_chauffage!$C$3:$C$27,E1416)</f>
        <v>30.7339372854453</v>
      </c>
      <c r="L1416" s="12" t="n">
        <f aca="false">H1416*SUMIFS(syst_chauffage!$K$3:$K$27,syst_chauffage!$B$3:$B$27,D1416,syst_chauffage!$C$3:$C$27,E1416)</f>
        <v>2.47427325480779</v>
      </c>
      <c r="N1416" s="0" t="str">
        <f aca="false">A1416</f>
        <v>Bureaux Administration</v>
      </c>
      <c r="O1416" s="0" t="str">
        <f aca="false">B1416</f>
        <v>Administration</v>
      </c>
      <c r="P1416" s="0" t="str">
        <f aca="false">C1416</f>
        <v>immeuble rénové</v>
      </c>
      <c r="Q1416" s="0" t="str">
        <f aca="false">D1416</f>
        <v>PAC</v>
      </c>
      <c r="R1416" s="0" t="str">
        <f aca="false">E1416</f>
        <v>Electricité</v>
      </c>
      <c r="S1416" s="0" t="str">
        <f aca="false">F1416</f>
        <v>0101440902</v>
      </c>
      <c r="T1416" s="0" t="str">
        <f aca="false">G1416</f>
        <v>0</v>
      </c>
      <c r="U1416" s="0" t="n">
        <f aca="false">L1416</f>
        <v>2.47427325480779</v>
      </c>
      <c r="V1416" s="0" t="n">
        <f aca="false">K1416</f>
        <v>30.7339372854453</v>
      </c>
      <c r="W1416" s="0" t="n">
        <f aca="false">J1416</f>
        <v>900</v>
      </c>
    </row>
    <row r="1417" customFormat="false" ht="12.8" hidden="false" customHeight="false" outlineLevel="0" collapsed="false">
      <c r="A1417" s="0" t="s">
        <v>72</v>
      </c>
      <c r="B1417" s="0" t="s">
        <v>89</v>
      </c>
      <c r="C1417" s="0" t="s">
        <v>103</v>
      </c>
      <c r="D1417" s="0" t="s">
        <v>51</v>
      </c>
      <c r="E1417" s="0" t="s">
        <v>57</v>
      </c>
      <c r="F1417" s="0" t="s">
        <v>110</v>
      </c>
      <c r="G1417" s="0" t="s">
        <v>1609</v>
      </c>
      <c r="H1417" s="0" t="n">
        <v>0.756157239020681</v>
      </c>
      <c r="I1417" s="0" t="n">
        <v>21.6333174687242</v>
      </c>
      <c r="J1417" s="0" t="n">
        <v>0</v>
      </c>
      <c r="K1417" s="0" t="n">
        <f aca="false">I1417*SUMIFS(syst_chauffage!$H$3:$H$27,syst_chauffage!$B$3:$B$27,D1417,syst_chauffage!$C$3:$C$27,E1417)</f>
        <v>45.8378381221417</v>
      </c>
      <c r="L1417" s="12" t="n">
        <f aca="false">H1417*SUMIFS(syst_chauffage!$K$3:$K$27,syst_chauffage!$B$3:$B$27,D1417,syst_chauffage!$C$3:$C$27,E1417)</f>
        <v>0.756157239020681</v>
      </c>
      <c r="N1417" s="0" t="str">
        <f aca="false">A1417</f>
        <v>Bureaux Administration</v>
      </c>
      <c r="O1417" s="0" t="str">
        <f aca="false">B1417</f>
        <v>Administration</v>
      </c>
      <c r="P1417" s="0" t="str">
        <f aca="false">C1417</f>
        <v>immeuble rénové</v>
      </c>
      <c r="Q1417" s="0" t="str">
        <f aca="false">D1417</f>
        <v>Autre système centralisé performant</v>
      </c>
      <c r="R1417" s="0" t="str">
        <f aca="false">E1417</f>
        <v>Autres</v>
      </c>
      <c r="S1417" s="0" t="str">
        <f aca="false">F1417</f>
        <v>0101442101</v>
      </c>
      <c r="T1417" s="0" t="str">
        <f aca="false">G1417</f>
        <v>0</v>
      </c>
      <c r="U1417" s="0" t="n">
        <f aca="false">L1417</f>
        <v>0.756157239020681</v>
      </c>
      <c r="V1417" s="0" t="n">
        <f aca="false">K1417</f>
        <v>45.8378381221417</v>
      </c>
      <c r="W1417" s="0" t="n">
        <f aca="false">J1417</f>
        <v>0</v>
      </c>
    </row>
    <row r="1418" customFormat="false" ht="12.8" hidden="false" customHeight="false" outlineLevel="0" collapsed="false">
      <c r="A1418" s="0" t="s">
        <v>72</v>
      </c>
      <c r="B1418" s="0" t="s">
        <v>89</v>
      </c>
      <c r="C1418" s="0" t="s">
        <v>103</v>
      </c>
      <c r="D1418" s="0" t="s">
        <v>51</v>
      </c>
      <c r="E1418" s="0" t="s">
        <v>58</v>
      </c>
      <c r="F1418" s="0" t="s">
        <v>111</v>
      </c>
      <c r="G1418" s="0" t="s">
        <v>1609</v>
      </c>
      <c r="H1418" s="0" t="n">
        <v>0.769461381150855</v>
      </c>
      <c r="I1418" s="0" t="n">
        <v>18.6282302903932</v>
      </c>
      <c r="J1418" s="0" t="n">
        <v>935</v>
      </c>
      <c r="K1418" s="0" t="n">
        <f aca="false">I1418*SUMIFS(syst_chauffage!$H$3:$H$27,syst_chauffage!$B$3:$B$27,D1418,syst_chauffage!$C$3:$C$27,E1418)</f>
        <v>39.7526342552192</v>
      </c>
      <c r="L1418" s="12" t="n">
        <f aca="false">H1418*SUMIFS(syst_chauffage!$K$3:$K$27,syst_chauffage!$B$3:$B$27,D1418,syst_chauffage!$C$3:$C$27,E1418)</f>
        <v>0.769461381150855</v>
      </c>
      <c r="N1418" s="0" t="str">
        <f aca="false">A1418</f>
        <v>Bureaux Administration</v>
      </c>
      <c r="O1418" s="0" t="str">
        <f aca="false">B1418</f>
        <v>Administration</v>
      </c>
      <c r="P1418" s="0" t="str">
        <f aca="false">C1418</f>
        <v>immeuble rénové</v>
      </c>
      <c r="Q1418" s="0" t="str">
        <f aca="false">D1418</f>
        <v>Autre système centralisé performant</v>
      </c>
      <c r="R1418" s="0" t="str">
        <f aca="false">E1418</f>
        <v>Urbain</v>
      </c>
      <c r="S1418" s="0" t="str">
        <f aca="false">F1418</f>
        <v>0101442106</v>
      </c>
      <c r="T1418" s="0" t="str">
        <f aca="false">G1418</f>
        <v>0</v>
      </c>
      <c r="U1418" s="0" t="n">
        <f aca="false">L1418</f>
        <v>0.769461381150855</v>
      </c>
      <c r="V1418" s="0" t="n">
        <f aca="false">K1418</f>
        <v>39.7526342552192</v>
      </c>
      <c r="W1418" s="0" t="n">
        <f aca="false">J1418</f>
        <v>935</v>
      </c>
    </row>
    <row r="1419" customFormat="false" ht="12.8" hidden="false" customHeight="false" outlineLevel="0" collapsed="false">
      <c r="A1419" s="0" t="s">
        <v>72</v>
      </c>
      <c r="B1419" s="0" t="s">
        <v>89</v>
      </c>
      <c r="C1419" s="0" t="s">
        <v>103</v>
      </c>
      <c r="D1419" s="0" t="s">
        <v>27</v>
      </c>
      <c r="E1419" s="0" t="s">
        <v>23</v>
      </c>
      <c r="F1419" s="0" t="s">
        <v>112</v>
      </c>
      <c r="G1419" s="0" t="s">
        <v>1609</v>
      </c>
      <c r="H1419" s="0" t="n">
        <v>0.723259021085571</v>
      </c>
      <c r="I1419" s="0" t="n">
        <v>11.1559185060151</v>
      </c>
      <c r="J1419" s="0" t="n">
        <v>836</v>
      </c>
      <c r="K1419" s="0" t="n">
        <f aca="false">I1419*SUMIFS(syst_chauffage!$H$3:$H$27,syst_chauffage!$B$3:$B$27,D1419,syst_chauffage!$C$3:$C$27,E1419)</f>
        <v>28.6082724737865</v>
      </c>
      <c r="L1419" s="12" t="n">
        <f aca="false">H1419*SUMIFS(syst_chauffage!$K$3:$K$27,syst_chauffage!$B$3:$B$27,D1419,syst_chauffage!$C$3:$C$27,E1419)</f>
        <v>0.723259021085571</v>
      </c>
      <c r="N1419" s="0" t="str">
        <f aca="false">A1419</f>
        <v>Bureaux Administration</v>
      </c>
      <c r="O1419" s="0" t="str">
        <f aca="false">B1419</f>
        <v>Administration</v>
      </c>
      <c r="P1419" s="0" t="str">
        <f aca="false">C1419</f>
        <v>immeuble rénové</v>
      </c>
      <c r="Q1419" s="0" t="str">
        <f aca="false">D1419</f>
        <v>Chaudière condensation fioul</v>
      </c>
      <c r="R1419" s="0" t="str">
        <f aca="false">E1419</f>
        <v>Fioul</v>
      </c>
      <c r="S1419" s="0" t="str">
        <f aca="false">F1419</f>
        <v>0101442303</v>
      </c>
      <c r="T1419" s="0" t="str">
        <f aca="false">G1419</f>
        <v>0</v>
      </c>
      <c r="U1419" s="0" t="n">
        <f aca="false">L1419</f>
        <v>0.723259021085571</v>
      </c>
      <c r="V1419" s="0" t="n">
        <f aca="false">K1419</f>
        <v>28.6082724737865</v>
      </c>
      <c r="W1419" s="0" t="n">
        <f aca="false">J1419</f>
        <v>836</v>
      </c>
    </row>
    <row r="1420" customFormat="false" ht="12.8" hidden="false" customHeight="false" outlineLevel="0" collapsed="false">
      <c r="A1420" s="0" t="s">
        <v>72</v>
      </c>
      <c r="B1420" s="0" t="s">
        <v>89</v>
      </c>
      <c r="C1420" s="0" t="s">
        <v>103</v>
      </c>
      <c r="D1420" s="0" t="s">
        <v>18</v>
      </c>
      <c r="E1420" s="0" t="s">
        <v>14</v>
      </c>
      <c r="F1420" s="0" t="s">
        <v>113</v>
      </c>
      <c r="G1420" s="0" t="s">
        <v>1609</v>
      </c>
      <c r="H1420" s="0" t="n">
        <v>0.954696371075861</v>
      </c>
      <c r="I1420" s="0" t="n">
        <v>7.71697511124439</v>
      </c>
      <c r="J1420" s="0" t="n">
        <v>836</v>
      </c>
      <c r="K1420" s="0" t="n">
        <f aca="false">I1420*SUMIFS(syst_chauffage!$H$3:$H$27,syst_chauffage!$B$3:$B$27,D1420,syst_chauffage!$C$3:$C$27,E1420)</f>
        <v>21.0282086718475</v>
      </c>
      <c r="L1420" s="12" t="n">
        <f aca="false">H1420*SUMIFS(syst_chauffage!$K$3:$K$27,syst_chauffage!$B$3:$B$27,D1420,syst_chauffage!$C$3:$C$27,E1420)</f>
        <v>0.927436820880312</v>
      </c>
      <c r="N1420" s="0" t="str">
        <f aca="false">A1420</f>
        <v>Bureaux Administration</v>
      </c>
      <c r="O1420" s="0" t="str">
        <f aca="false">B1420</f>
        <v>Administration</v>
      </c>
      <c r="P1420" s="0" t="str">
        <f aca="false">C1420</f>
        <v>immeuble rénové</v>
      </c>
      <c r="Q1420" s="0" t="str">
        <f aca="false">D1420</f>
        <v>Chaudière condensation gaz</v>
      </c>
      <c r="R1420" s="0" t="str">
        <f aca="false">E1420</f>
        <v>Gaz</v>
      </c>
      <c r="S1420" s="0" t="str">
        <f aca="false">F1420</f>
        <v>0101442404</v>
      </c>
      <c r="T1420" s="0" t="str">
        <f aca="false">G1420</f>
        <v>0</v>
      </c>
      <c r="U1420" s="0" t="n">
        <f aca="false">L1420</f>
        <v>0.927436820880312</v>
      </c>
      <c r="V1420" s="0" t="n">
        <f aca="false">K1420</f>
        <v>21.0282086718475</v>
      </c>
      <c r="W1420" s="0" t="n">
        <f aca="false">J1420</f>
        <v>836</v>
      </c>
    </row>
    <row r="1421" customFormat="false" ht="12.8" hidden="false" customHeight="false" outlineLevel="0" collapsed="false">
      <c r="A1421" s="0" t="s">
        <v>72</v>
      </c>
      <c r="B1421" s="0" t="s">
        <v>89</v>
      </c>
      <c r="C1421" s="0" t="s">
        <v>103</v>
      </c>
      <c r="D1421" s="0" t="s">
        <v>32</v>
      </c>
      <c r="E1421" s="0" t="s">
        <v>30</v>
      </c>
      <c r="F1421" s="0" t="s">
        <v>114</v>
      </c>
      <c r="G1421" s="0" t="s">
        <v>1609</v>
      </c>
      <c r="H1421" s="0" t="n">
        <v>1</v>
      </c>
      <c r="I1421" s="0" t="n">
        <v>12</v>
      </c>
      <c r="J1421" s="0" t="n">
        <v>0</v>
      </c>
      <c r="K1421" s="0" t="n">
        <f aca="false">I1421*SUMIFS(syst_chauffage!$H$3:$H$27,syst_chauffage!$B$3:$B$27,D1421,syst_chauffage!$C$3:$C$27,E1421)</f>
        <v>12</v>
      </c>
      <c r="L1421" s="12" t="n">
        <f aca="false">H1421*SUMIFS(syst_chauffage!$K$3:$K$27,syst_chauffage!$B$3:$B$27,D1421,syst_chauffage!$C$3:$C$27,E1421)</f>
        <v>1</v>
      </c>
      <c r="N1421" s="0" t="str">
        <f aca="false">A1421</f>
        <v>Bureaux Administration</v>
      </c>
      <c r="O1421" s="0" t="str">
        <f aca="false">B1421</f>
        <v>Administration</v>
      </c>
      <c r="P1421" s="0" t="str">
        <f aca="false">C1421</f>
        <v>immeuble rénové</v>
      </c>
      <c r="Q1421" s="0" t="str">
        <f aca="false">D1421</f>
        <v>Electrique direct performant</v>
      </c>
      <c r="R1421" s="0" t="str">
        <f aca="false">E1421</f>
        <v>Electricité</v>
      </c>
      <c r="S1421" s="0" t="str">
        <f aca="false">F1421</f>
        <v>0101442602</v>
      </c>
      <c r="T1421" s="0" t="str">
        <f aca="false">G1421</f>
        <v>0</v>
      </c>
      <c r="U1421" s="0" t="n">
        <f aca="false">L1421</f>
        <v>1</v>
      </c>
      <c r="V1421" s="0" t="n">
        <f aca="false">K1421</f>
        <v>12</v>
      </c>
      <c r="W1421" s="0" t="n">
        <f aca="false">J1421</f>
        <v>0</v>
      </c>
    </row>
    <row r="1422" customFormat="false" ht="12.8" hidden="false" customHeight="false" outlineLevel="0" collapsed="false">
      <c r="A1422" s="0" t="s">
        <v>72</v>
      </c>
      <c r="B1422" s="0" t="s">
        <v>89</v>
      </c>
      <c r="C1422" s="0" t="s">
        <v>103</v>
      </c>
      <c r="D1422" s="0" t="s">
        <v>38</v>
      </c>
      <c r="E1422" s="0" t="s">
        <v>30</v>
      </c>
      <c r="F1422" s="0" t="s">
        <v>115</v>
      </c>
      <c r="G1422" s="0" t="s">
        <v>1609</v>
      </c>
      <c r="H1422" s="0" t="n">
        <v>3.39795627906976</v>
      </c>
      <c r="I1422" s="0" t="n">
        <v>59.1409381560495</v>
      </c>
      <c r="J1422" s="0" t="n">
        <v>990</v>
      </c>
      <c r="K1422" s="0" t="n">
        <f aca="false">I1422*SUMIFS(syst_chauffage!$H$3:$H$27,syst_chauffage!$B$3:$B$27,D1422,syst_chauffage!$C$3:$C$27,E1422)</f>
        <v>59.7792937318613</v>
      </c>
      <c r="L1422" s="12" t="n">
        <f aca="false">H1422*SUMIFS(syst_chauffage!$K$3:$K$27,syst_chauffage!$B$3:$B$27,D1422,syst_chauffage!$C$3:$C$27,E1422)</f>
        <v>3.03986496519792</v>
      </c>
      <c r="N1422" s="0" t="str">
        <f aca="false">A1422</f>
        <v>Bureaux Administration</v>
      </c>
      <c r="O1422" s="0" t="str">
        <f aca="false">B1422</f>
        <v>Administration</v>
      </c>
      <c r="P1422" s="0" t="str">
        <f aca="false">C1422</f>
        <v>immeuble rénové</v>
      </c>
      <c r="Q1422" s="0" t="str">
        <f aca="false">D1422</f>
        <v>PAC performant</v>
      </c>
      <c r="R1422" s="0" t="str">
        <f aca="false">E1422</f>
        <v>Electricité</v>
      </c>
      <c r="S1422" s="0" t="str">
        <f aca="false">F1422</f>
        <v>0101442902</v>
      </c>
      <c r="T1422" s="0" t="str">
        <f aca="false">G1422</f>
        <v>0</v>
      </c>
      <c r="U1422" s="0" t="n">
        <f aca="false">L1422</f>
        <v>3.03986496519792</v>
      </c>
      <c r="V1422" s="0" t="n">
        <f aca="false">K1422</f>
        <v>59.7792937318613</v>
      </c>
      <c r="W1422" s="0" t="n">
        <f aca="false">J1422</f>
        <v>990</v>
      </c>
    </row>
    <row r="1423" customFormat="false" ht="12.8" hidden="false" customHeight="false" outlineLevel="0" collapsed="false">
      <c r="A1423" s="0" t="s">
        <v>72</v>
      </c>
      <c r="B1423" s="0" t="s">
        <v>89</v>
      </c>
      <c r="C1423" s="0" t="s">
        <v>116</v>
      </c>
      <c r="D1423" s="0" t="s">
        <v>19</v>
      </c>
      <c r="E1423" s="0" t="s">
        <v>57</v>
      </c>
      <c r="F1423" s="0" t="s">
        <v>117</v>
      </c>
      <c r="G1423" s="0" t="s">
        <v>1609</v>
      </c>
      <c r="H1423" s="0" t="n">
        <v>0.659500476223797</v>
      </c>
      <c r="I1423" s="0" t="n">
        <v>16.4639832448673</v>
      </c>
      <c r="J1423" s="0" t="n">
        <v>0</v>
      </c>
      <c r="K1423" s="0" t="n">
        <f aca="false">I1423*SUMIFS(syst_chauffage!$H$3:$H$27,syst_chauffage!$B$3:$B$27,D1423,syst_chauffage!$C$3:$C$27,E1423)</f>
        <v>22.9257126247577</v>
      </c>
      <c r="L1423" s="12" t="n">
        <f aca="false">H1423*SUMIFS(syst_chauffage!$K$3:$K$27,syst_chauffage!$B$3:$B$27,D1423,syst_chauffage!$C$3:$C$27,E1423)</f>
        <v>0.659500476223797</v>
      </c>
      <c r="N1423" s="0" t="str">
        <f aca="false">A1423</f>
        <v>Bureaux Administration</v>
      </c>
      <c r="O1423" s="0" t="str">
        <f aca="false">B1423</f>
        <v>Administration</v>
      </c>
      <c r="P1423" s="0" t="str">
        <f aca="false">C1423</f>
        <v>plateau large bureaux cloisonnés</v>
      </c>
      <c r="Q1423" s="0" t="str">
        <f aca="false">D1423</f>
        <v>Autre système centralisé</v>
      </c>
      <c r="R1423" s="0" t="str">
        <f aca="false">E1423</f>
        <v>Autres</v>
      </c>
      <c r="S1423" s="0" t="str">
        <f aca="false">F1423</f>
        <v>0101840101</v>
      </c>
      <c r="T1423" s="0" t="str">
        <f aca="false">G1423</f>
        <v>0</v>
      </c>
      <c r="U1423" s="0" t="n">
        <f aca="false">L1423</f>
        <v>0.659500476223797</v>
      </c>
      <c r="V1423" s="0" t="n">
        <f aca="false">K1423</f>
        <v>22.9257126247577</v>
      </c>
      <c r="W1423" s="0" t="n">
        <f aca="false">J1423</f>
        <v>0</v>
      </c>
    </row>
    <row r="1424" customFormat="false" ht="12.8" hidden="false" customHeight="false" outlineLevel="0" collapsed="false">
      <c r="A1424" s="0" t="s">
        <v>72</v>
      </c>
      <c r="B1424" s="0" t="s">
        <v>89</v>
      </c>
      <c r="C1424" s="0" t="s">
        <v>116</v>
      </c>
      <c r="D1424" s="0" t="s">
        <v>19</v>
      </c>
      <c r="E1424" s="0" t="s">
        <v>58</v>
      </c>
      <c r="F1424" s="0" t="s">
        <v>118</v>
      </c>
      <c r="G1424" s="0" t="s">
        <v>1609</v>
      </c>
      <c r="H1424" s="0" t="n">
        <v>0.67770488577607</v>
      </c>
      <c r="I1424" s="0" t="n">
        <v>18.2769123151778</v>
      </c>
      <c r="J1424" s="0" t="n">
        <v>935</v>
      </c>
      <c r="K1424" s="0" t="n">
        <f aca="false">I1424*SUMIFS(syst_chauffage!$H$3:$H$27,syst_chauffage!$B$3:$B$27,D1424,syst_chauffage!$C$3:$C$27,E1424)</f>
        <v>30.064599421841</v>
      </c>
      <c r="L1424" s="12" t="n">
        <f aca="false">H1424*SUMIFS(syst_chauffage!$K$3:$K$27,syst_chauffage!$B$3:$B$27,D1424,syst_chauffage!$C$3:$C$27,E1424)</f>
        <v>0.67770488577607</v>
      </c>
      <c r="N1424" s="0" t="str">
        <f aca="false">A1424</f>
        <v>Bureaux Administration</v>
      </c>
      <c r="O1424" s="0" t="str">
        <f aca="false">B1424</f>
        <v>Administration</v>
      </c>
      <c r="P1424" s="0" t="str">
        <f aca="false">C1424</f>
        <v>plateau large bureaux cloisonnés</v>
      </c>
      <c r="Q1424" s="0" t="str">
        <f aca="false">D1424</f>
        <v>Autre système centralisé</v>
      </c>
      <c r="R1424" s="0" t="str">
        <f aca="false">E1424</f>
        <v>Urbain</v>
      </c>
      <c r="S1424" s="0" t="str">
        <f aca="false">F1424</f>
        <v>0101840106</v>
      </c>
      <c r="T1424" s="0" t="str">
        <f aca="false">G1424</f>
        <v>0</v>
      </c>
      <c r="U1424" s="0" t="n">
        <f aca="false">L1424</f>
        <v>0.67770488577607</v>
      </c>
      <c r="V1424" s="0" t="n">
        <f aca="false">K1424</f>
        <v>30.064599421841</v>
      </c>
      <c r="W1424" s="0" t="n">
        <f aca="false">J1424</f>
        <v>935</v>
      </c>
    </row>
    <row r="1425" customFormat="false" ht="12.8" hidden="false" customHeight="false" outlineLevel="0" collapsed="false">
      <c r="A1425" s="0" t="s">
        <v>72</v>
      </c>
      <c r="B1425" s="0" t="s">
        <v>89</v>
      </c>
      <c r="C1425" s="0" t="s">
        <v>116</v>
      </c>
      <c r="D1425" s="0" t="s">
        <v>22</v>
      </c>
      <c r="E1425" s="0" t="s">
        <v>23</v>
      </c>
      <c r="F1425" s="0" t="s">
        <v>119</v>
      </c>
      <c r="G1425" s="0" t="s">
        <v>1609</v>
      </c>
      <c r="H1425" s="0" t="n">
        <v>0.554689829773762</v>
      </c>
      <c r="I1425" s="0" t="n">
        <v>4.58562443359722</v>
      </c>
      <c r="J1425" s="0" t="n">
        <v>0</v>
      </c>
      <c r="K1425" s="0" t="n">
        <f aca="false">I1425*SUMIFS(syst_chauffage!$H$3:$H$27,syst_chauffage!$B$3:$B$27,D1425,syst_chauffage!$C$3:$C$27,E1425)</f>
        <v>8.0753878418326</v>
      </c>
      <c r="L1425" s="12" t="n">
        <f aca="false">H1425*SUMIFS(syst_chauffage!$K$3:$K$27,syst_chauffage!$B$3:$B$27,D1425,syst_chauffage!$C$3:$C$27,E1425)</f>
        <v>0.554689829773762</v>
      </c>
      <c r="N1425" s="0" t="str">
        <f aca="false">A1425</f>
        <v>Bureaux Administration</v>
      </c>
      <c r="O1425" s="0" t="str">
        <f aca="false">B1425</f>
        <v>Administration</v>
      </c>
      <c r="P1425" s="0" t="str">
        <f aca="false">C1425</f>
        <v>plateau large bureaux cloisonnés</v>
      </c>
      <c r="Q1425" s="0" t="str">
        <f aca="false">D1425</f>
        <v>Chaudière fioul</v>
      </c>
      <c r="R1425" s="0" t="str">
        <f aca="false">E1425</f>
        <v>Fioul</v>
      </c>
      <c r="S1425" s="0" t="str">
        <f aca="false">F1425</f>
        <v>0101840303</v>
      </c>
      <c r="T1425" s="0" t="str">
        <f aca="false">G1425</f>
        <v>0</v>
      </c>
      <c r="U1425" s="0" t="n">
        <f aca="false">L1425</f>
        <v>0.554689829773762</v>
      </c>
      <c r="V1425" s="0" t="n">
        <f aca="false">K1425</f>
        <v>8.0753878418326</v>
      </c>
      <c r="W1425" s="0" t="n">
        <f aca="false">J1425</f>
        <v>0</v>
      </c>
    </row>
    <row r="1426" customFormat="false" ht="12.8" hidden="false" customHeight="false" outlineLevel="0" collapsed="false">
      <c r="A1426" s="0" t="s">
        <v>72</v>
      </c>
      <c r="B1426" s="0" t="s">
        <v>89</v>
      </c>
      <c r="C1426" s="0" t="s">
        <v>116</v>
      </c>
      <c r="D1426" s="0" t="s">
        <v>13</v>
      </c>
      <c r="E1426" s="0" t="s">
        <v>14</v>
      </c>
      <c r="F1426" s="0" t="s">
        <v>120</v>
      </c>
      <c r="G1426" s="0" t="s">
        <v>1609</v>
      </c>
      <c r="H1426" s="0" t="n">
        <v>0.732189032565586</v>
      </c>
      <c r="I1426" s="0" t="n">
        <v>3.43265424159758</v>
      </c>
      <c r="J1426" s="0" t="n">
        <v>364</v>
      </c>
      <c r="K1426" s="0" t="n">
        <f aca="false">I1426*SUMIFS(syst_chauffage!$H$3:$H$27,syst_chauffage!$B$3:$B$27,D1426,syst_chauffage!$C$3:$C$27,E1426)</f>
        <v>6.93256014197307</v>
      </c>
      <c r="L1426" s="12" t="n">
        <f aca="false">H1426*SUMIFS(syst_chauffage!$K$3:$K$27,syst_chauffage!$B$3:$B$27,D1426,syst_chauffage!$C$3:$C$27,E1426)</f>
        <v>0.732189032565586</v>
      </c>
      <c r="N1426" s="0" t="str">
        <f aca="false">A1426</f>
        <v>Bureaux Administration</v>
      </c>
      <c r="O1426" s="0" t="str">
        <f aca="false">B1426</f>
        <v>Administration</v>
      </c>
      <c r="P1426" s="0" t="str">
        <f aca="false">C1426</f>
        <v>plateau large bureaux cloisonnés</v>
      </c>
      <c r="Q1426" s="0" t="str">
        <f aca="false">D1426</f>
        <v>Chaudière gaz</v>
      </c>
      <c r="R1426" s="0" t="str">
        <f aca="false">E1426</f>
        <v>Gaz</v>
      </c>
      <c r="S1426" s="0" t="str">
        <f aca="false">F1426</f>
        <v>0101840404</v>
      </c>
      <c r="T1426" s="0" t="str">
        <f aca="false">G1426</f>
        <v>0</v>
      </c>
      <c r="U1426" s="0" t="n">
        <f aca="false">L1426</f>
        <v>0.732189032565586</v>
      </c>
      <c r="V1426" s="0" t="n">
        <f aca="false">K1426</f>
        <v>6.93256014197307</v>
      </c>
      <c r="W1426" s="0" t="n">
        <f aca="false">J1426</f>
        <v>364</v>
      </c>
    </row>
    <row r="1427" customFormat="false" ht="12.8" hidden="false" customHeight="false" outlineLevel="0" collapsed="false">
      <c r="A1427" s="0" t="s">
        <v>72</v>
      </c>
      <c r="B1427" s="0" t="s">
        <v>89</v>
      </c>
      <c r="C1427" s="0" t="s">
        <v>116</v>
      </c>
      <c r="D1427" s="0" t="s">
        <v>29</v>
      </c>
      <c r="E1427" s="0" t="s">
        <v>30</v>
      </c>
      <c r="F1427" s="0" t="s">
        <v>121</v>
      </c>
      <c r="G1427" s="0" t="s">
        <v>1609</v>
      </c>
      <c r="H1427" s="0" t="n">
        <v>0.92</v>
      </c>
      <c r="I1427" s="0" t="n">
        <v>10.4</v>
      </c>
      <c r="J1427" s="0" t="n">
        <v>0</v>
      </c>
      <c r="K1427" s="0" t="n">
        <f aca="false">I1427*SUMIFS(syst_chauffage!$H$3:$H$27,syst_chauffage!$B$3:$B$27,D1427,syst_chauffage!$C$3:$C$27,E1427)</f>
        <v>3</v>
      </c>
      <c r="L1427" s="12" t="n">
        <f aca="false">H1427*SUMIFS(syst_chauffage!$K$3:$K$27,syst_chauffage!$B$3:$B$27,D1427,syst_chauffage!$C$3:$C$27,E1427)</f>
        <v>0.92</v>
      </c>
      <c r="N1427" s="0" t="str">
        <f aca="false">A1427</f>
        <v>Bureaux Administration</v>
      </c>
      <c r="O1427" s="0" t="str">
        <f aca="false">B1427</f>
        <v>Administration</v>
      </c>
      <c r="P1427" s="0" t="str">
        <f aca="false">C1427</f>
        <v>plateau large bureaux cloisonnés</v>
      </c>
      <c r="Q1427" s="0" t="str">
        <f aca="false">D1427</f>
        <v>Electrique direct</v>
      </c>
      <c r="R1427" s="0" t="str">
        <f aca="false">E1427</f>
        <v>Electricité</v>
      </c>
      <c r="S1427" s="0" t="str">
        <f aca="false">F1427</f>
        <v>0101840602</v>
      </c>
      <c r="T1427" s="0" t="str">
        <f aca="false">G1427</f>
        <v>0</v>
      </c>
      <c r="U1427" s="0" t="n">
        <f aca="false">L1427</f>
        <v>0.92</v>
      </c>
      <c r="V1427" s="0" t="n">
        <f aca="false">K1427</f>
        <v>3</v>
      </c>
      <c r="W1427" s="0" t="n">
        <f aca="false">J1427</f>
        <v>0</v>
      </c>
    </row>
    <row r="1428" customFormat="false" ht="12.8" hidden="false" customHeight="false" outlineLevel="0" collapsed="false">
      <c r="A1428" s="0" t="s">
        <v>72</v>
      </c>
      <c r="B1428" s="0" t="s">
        <v>89</v>
      </c>
      <c r="C1428" s="0" t="s">
        <v>116</v>
      </c>
      <c r="D1428" s="0" t="s">
        <v>36</v>
      </c>
      <c r="E1428" s="0" t="s">
        <v>30</v>
      </c>
      <c r="F1428" s="0" t="s">
        <v>122</v>
      </c>
      <c r="G1428" s="0" t="s">
        <v>1609</v>
      </c>
      <c r="H1428" s="0" t="n">
        <v>2.94489544186046</v>
      </c>
      <c r="I1428" s="0" t="n">
        <v>48.5743693477525</v>
      </c>
      <c r="J1428" s="0" t="n">
        <v>756</v>
      </c>
      <c r="K1428" s="0" t="n">
        <f aca="false">I1428*SUMIFS(syst_chauffage!$H$3:$H$27,syst_chauffage!$B$3:$B$27,D1428,syst_chauffage!$C$3:$C$27,E1428)</f>
        <v>30.0509271693524</v>
      </c>
      <c r="L1428" s="12" t="n">
        <f aca="false">H1428*SUMIFS(syst_chauffage!$K$3:$K$27,syst_chauffage!$B$3:$B$27,D1428,syst_chauffage!$C$3:$C$27,E1428)</f>
        <v>2.47427325480779</v>
      </c>
      <c r="N1428" s="0" t="str">
        <f aca="false">A1428</f>
        <v>Bureaux Administration</v>
      </c>
      <c r="O1428" s="0" t="str">
        <f aca="false">B1428</f>
        <v>Administration</v>
      </c>
      <c r="P1428" s="0" t="str">
        <f aca="false">C1428</f>
        <v>plateau large bureaux cloisonnés</v>
      </c>
      <c r="Q1428" s="0" t="str">
        <f aca="false">D1428</f>
        <v>PAC</v>
      </c>
      <c r="R1428" s="0" t="str">
        <f aca="false">E1428</f>
        <v>Electricité</v>
      </c>
      <c r="S1428" s="0" t="str">
        <f aca="false">F1428</f>
        <v>0101840902</v>
      </c>
      <c r="T1428" s="0" t="str">
        <f aca="false">G1428</f>
        <v>0</v>
      </c>
      <c r="U1428" s="0" t="n">
        <f aca="false">L1428</f>
        <v>2.47427325480779</v>
      </c>
      <c r="V1428" s="0" t="n">
        <f aca="false">K1428</f>
        <v>30.0509271693524</v>
      </c>
      <c r="W1428" s="0" t="n">
        <f aca="false">J1428</f>
        <v>756</v>
      </c>
    </row>
    <row r="1429" customFormat="false" ht="12.8" hidden="false" customHeight="false" outlineLevel="0" collapsed="false">
      <c r="A1429" s="0" t="s">
        <v>72</v>
      </c>
      <c r="B1429" s="0" t="s">
        <v>89</v>
      </c>
      <c r="C1429" s="0" t="s">
        <v>116</v>
      </c>
      <c r="D1429" s="0" t="s">
        <v>51</v>
      </c>
      <c r="E1429" s="0" t="s">
        <v>57</v>
      </c>
      <c r="F1429" s="0" t="s">
        <v>123</v>
      </c>
      <c r="G1429" s="0" t="s">
        <v>1609</v>
      </c>
      <c r="H1429" s="0" t="n">
        <v>0.760962087950535</v>
      </c>
      <c r="I1429" s="0" t="n">
        <v>19.5999800534135</v>
      </c>
      <c r="J1429" s="0" t="n">
        <v>0</v>
      </c>
      <c r="K1429" s="0" t="n">
        <f aca="false">I1429*SUMIFS(syst_chauffage!$H$3:$H$27,syst_chauffage!$B$3:$B$27,D1429,syst_chauffage!$C$3:$C$27,E1429)</f>
        <v>41.5294933005278</v>
      </c>
      <c r="L1429" s="12" t="n">
        <f aca="false">H1429*SUMIFS(syst_chauffage!$K$3:$K$27,syst_chauffage!$B$3:$B$27,D1429,syst_chauffage!$C$3:$C$27,E1429)</f>
        <v>0.760962087950535</v>
      </c>
      <c r="N1429" s="0" t="str">
        <f aca="false">A1429</f>
        <v>Bureaux Administration</v>
      </c>
      <c r="O1429" s="0" t="str">
        <f aca="false">B1429</f>
        <v>Administration</v>
      </c>
      <c r="P1429" s="0" t="str">
        <f aca="false">C1429</f>
        <v>plateau large bureaux cloisonnés</v>
      </c>
      <c r="Q1429" s="0" t="str">
        <f aca="false">D1429</f>
        <v>Autre système centralisé performant</v>
      </c>
      <c r="R1429" s="0" t="str">
        <f aca="false">E1429</f>
        <v>Autres</v>
      </c>
      <c r="S1429" s="0" t="str">
        <f aca="false">F1429</f>
        <v>0101842101</v>
      </c>
      <c r="T1429" s="0" t="str">
        <f aca="false">G1429</f>
        <v>0</v>
      </c>
      <c r="U1429" s="0" t="n">
        <f aca="false">L1429</f>
        <v>0.760962087950535</v>
      </c>
      <c r="V1429" s="0" t="n">
        <f aca="false">K1429</f>
        <v>41.5294933005278</v>
      </c>
      <c r="W1429" s="0" t="n">
        <f aca="false">J1429</f>
        <v>0</v>
      </c>
    </row>
    <row r="1430" customFormat="false" ht="12.8" hidden="false" customHeight="false" outlineLevel="0" collapsed="false">
      <c r="A1430" s="0" t="s">
        <v>72</v>
      </c>
      <c r="B1430" s="0" t="s">
        <v>89</v>
      </c>
      <c r="C1430" s="0" t="s">
        <v>116</v>
      </c>
      <c r="D1430" s="0" t="s">
        <v>51</v>
      </c>
      <c r="E1430" s="0" t="s">
        <v>58</v>
      </c>
      <c r="F1430" s="0" t="s">
        <v>124</v>
      </c>
      <c r="G1430" s="0" t="s">
        <v>1609</v>
      </c>
      <c r="H1430" s="0" t="n">
        <v>0.781967175895465</v>
      </c>
      <c r="I1430" s="0" t="n">
        <v>21.7582289466402</v>
      </c>
      <c r="J1430" s="0" t="n">
        <v>935</v>
      </c>
      <c r="K1430" s="0" t="n">
        <f aca="false">I1430*SUMIFS(syst_chauffage!$H$3:$H$27,syst_chauffage!$B$3:$B$27,D1430,syst_chauffage!$C$3:$C$27,E1430)</f>
        <v>46.4320498444328</v>
      </c>
      <c r="L1430" s="12" t="n">
        <f aca="false">H1430*SUMIFS(syst_chauffage!$K$3:$K$27,syst_chauffage!$B$3:$B$27,D1430,syst_chauffage!$C$3:$C$27,E1430)</f>
        <v>0.781967175895465</v>
      </c>
      <c r="N1430" s="0" t="str">
        <f aca="false">A1430</f>
        <v>Bureaux Administration</v>
      </c>
      <c r="O1430" s="0" t="str">
        <f aca="false">B1430</f>
        <v>Administration</v>
      </c>
      <c r="P1430" s="0" t="str">
        <f aca="false">C1430</f>
        <v>plateau large bureaux cloisonnés</v>
      </c>
      <c r="Q1430" s="0" t="str">
        <f aca="false">D1430</f>
        <v>Autre système centralisé performant</v>
      </c>
      <c r="R1430" s="0" t="str">
        <f aca="false">E1430</f>
        <v>Urbain</v>
      </c>
      <c r="S1430" s="0" t="str">
        <f aca="false">F1430</f>
        <v>0101842106</v>
      </c>
      <c r="T1430" s="0" t="str">
        <f aca="false">G1430</f>
        <v>0</v>
      </c>
      <c r="U1430" s="0" t="n">
        <f aca="false">L1430</f>
        <v>0.781967175895465</v>
      </c>
      <c r="V1430" s="0" t="n">
        <f aca="false">K1430</f>
        <v>46.4320498444328</v>
      </c>
      <c r="W1430" s="0" t="n">
        <f aca="false">J1430</f>
        <v>935</v>
      </c>
    </row>
    <row r="1431" customFormat="false" ht="12.8" hidden="false" customHeight="false" outlineLevel="0" collapsed="false">
      <c r="A1431" s="0" t="s">
        <v>72</v>
      </c>
      <c r="B1431" s="0" t="s">
        <v>89</v>
      </c>
      <c r="C1431" s="0" t="s">
        <v>116</v>
      </c>
      <c r="D1431" s="0" t="s">
        <v>27</v>
      </c>
      <c r="E1431" s="0" t="s">
        <v>23</v>
      </c>
      <c r="F1431" s="0" t="s">
        <v>125</v>
      </c>
      <c r="G1431" s="0" t="s">
        <v>1609</v>
      </c>
      <c r="H1431" s="0" t="n">
        <v>0.725241125903443</v>
      </c>
      <c r="I1431" s="0" t="n">
        <v>5.45907670666335</v>
      </c>
      <c r="J1431" s="0" t="n">
        <v>819</v>
      </c>
      <c r="K1431" s="0" t="n">
        <f aca="false">I1431*SUMIFS(syst_chauffage!$H$3:$H$27,syst_chauffage!$B$3:$B$27,D1431,syst_chauffage!$C$3:$C$27,E1431)</f>
        <v>13.9992734614653</v>
      </c>
      <c r="L1431" s="12" t="n">
        <f aca="false">H1431*SUMIFS(syst_chauffage!$K$3:$K$27,syst_chauffage!$B$3:$B$27,D1431,syst_chauffage!$C$3:$C$27,E1431)</f>
        <v>0.725241125903443</v>
      </c>
      <c r="N1431" s="0" t="str">
        <f aca="false">A1431</f>
        <v>Bureaux Administration</v>
      </c>
      <c r="O1431" s="0" t="str">
        <f aca="false">B1431</f>
        <v>Administration</v>
      </c>
      <c r="P1431" s="0" t="str">
        <f aca="false">C1431</f>
        <v>plateau large bureaux cloisonnés</v>
      </c>
      <c r="Q1431" s="0" t="str">
        <f aca="false">D1431</f>
        <v>Chaudière condensation fioul</v>
      </c>
      <c r="R1431" s="0" t="str">
        <f aca="false">E1431</f>
        <v>Fioul</v>
      </c>
      <c r="S1431" s="0" t="str">
        <f aca="false">F1431</f>
        <v>0101842303</v>
      </c>
      <c r="T1431" s="0" t="str">
        <f aca="false">G1431</f>
        <v>0</v>
      </c>
      <c r="U1431" s="0" t="n">
        <f aca="false">L1431</f>
        <v>0.725241125903443</v>
      </c>
      <c r="V1431" s="0" t="n">
        <f aca="false">K1431</f>
        <v>13.9992734614653</v>
      </c>
      <c r="W1431" s="0" t="n">
        <f aca="false">J1431</f>
        <v>819</v>
      </c>
    </row>
    <row r="1432" customFormat="false" ht="12.8" hidden="false" customHeight="false" outlineLevel="0" collapsed="false">
      <c r="A1432" s="0" t="s">
        <v>72</v>
      </c>
      <c r="B1432" s="0" t="s">
        <v>89</v>
      </c>
      <c r="C1432" s="0" t="s">
        <v>116</v>
      </c>
      <c r="D1432" s="0" t="s">
        <v>18</v>
      </c>
      <c r="E1432" s="0" t="s">
        <v>14</v>
      </c>
      <c r="F1432" s="0" t="s">
        <v>126</v>
      </c>
      <c r="G1432" s="0" t="s">
        <v>1609</v>
      </c>
      <c r="H1432" s="0" t="n">
        <v>0.957310572513649</v>
      </c>
      <c r="I1432" s="0" t="n">
        <v>4.08649314475903</v>
      </c>
      <c r="J1432" s="0" t="n">
        <v>819</v>
      </c>
      <c r="K1432" s="0" t="n">
        <f aca="false">I1432*SUMIFS(syst_chauffage!$H$3:$H$27,syst_chauffage!$B$3:$B$27,D1432,syst_chauffage!$C$3:$C$27,E1432)</f>
        <v>11.1354033601659</v>
      </c>
      <c r="L1432" s="12" t="n">
        <f aca="false">H1432*SUMIFS(syst_chauffage!$K$3:$K$27,syst_chauffage!$B$3:$B$27,D1432,syst_chauffage!$C$3:$C$27,E1432)</f>
        <v>0.929976378737718</v>
      </c>
      <c r="N1432" s="0" t="str">
        <f aca="false">A1432</f>
        <v>Bureaux Administration</v>
      </c>
      <c r="O1432" s="0" t="str">
        <f aca="false">B1432</f>
        <v>Administration</v>
      </c>
      <c r="P1432" s="0" t="str">
        <f aca="false">C1432</f>
        <v>plateau large bureaux cloisonnés</v>
      </c>
      <c r="Q1432" s="0" t="str">
        <f aca="false">D1432</f>
        <v>Chaudière condensation gaz</v>
      </c>
      <c r="R1432" s="0" t="str">
        <f aca="false">E1432</f>
        <v>Gaz</v>
      </c>
      <c r="S1432" s="0" t="str">
        <f aca="false">F1432</f>
        <v>0101842404</v>
      </c>
      <c r="T1432" s="0" t="str">
        <f aca="false">G1432</f>
        <v>0</v>
      </c>
      <c r="U1432" s="0" t="n">
        <f aca="false">L1432</f>
        <v>0.929976378737718</v>
      </c>
      <c r="V1432" s="0" t="n">
        <f aca="false">K1432</f>
        <v>11.1354033601659</v>
      </c>
      <c r="W1432" s="0" t="n">
        <f aca="false">J1432</f>
        <v>819</v>
      </c>
    </row>
    <row r="1433" customFormat="false" ht="12.8" hidden="false" customHeight="false" outlineLevel="0" collapsed="false">
      <c r="A1433" s="0" t="s">
        <v>72</v>
      </c>
      <c r="B1433" s="0" t="s">
        <v>89</v>
      </c>
      <c r="C1433" s="0" t="s">
        <v>116</v>
      </c>
      <c r="D1433" s="0" t="s">
        <v>32</v>
      </c>
      <c r="E1433" s="0" t="s">
        <v>30</v>
      </c>
      <c r="F1433" s="0" t="s">
        <v>127</v>
      </c>
      <c r="G1433" s="0" t="s">
        <v>1609</v>
      </c>
      <c r="H1433" s="0" t="n">
        <v>1</v>
      </c>
      <c r="I1433" s="0" t="n">
        <v>12</v>
      </c>
      <c r="J1433" s="0" t="n">
        <v>0</v>
      </c>
      <c r="K1433" s="0" t="n">
        <f aca="false">I1433*SUMIFS(syst_chauffage!$H$3:$H$27,syst_chauffage!$B$3:$B$27,D1433,syst_chauffage!$C$3:$C$27,E1433)</f>
        <v>12</v>
      </c>
      <c r="L1433" s="12" t="n">
        <f aca="false">H1433*SUMIFS(syst_chauffage!$K$3:$K$27,syst_chauffage!$B$3:$B$27,D1433,syst_chauffage!$C$3:$C$27,E1433)</f>
        <v>1</v>
      </c>
      <c r="N1433" s="0" t="str">
        <f aca="false">A1433</f>
        <v>Bureaux Administration</v>
      </c>
      <c r="O1433" s="0" t="str">
        <f aca="false">B1433</f>
        <v>Administration</v>
      </c>
      <c r="P1433" s="0" t="str">
        <f aca="false">C1433</f>
        <v>plateau large bureaux cloisonnés</v>
      </c>
      <c r="Q1433" s="0" t="str">
        <f aca="false">D1433</f>
        <v>Electrique direct performant</v>
      </c>
      <c r="R1433" s="0" t="str">
        <f aca="false">E1433</f>
        <v>Electricité</v>
      </c>
      <c r="S1433" s="0" t="str">
        <f aca="false">F1433</f>
        <v>0101842602</v>
      </c>
      <c r="T1433" s="0" t="str">
        <f aca="false">G1433</f>
        <v>0</v>
      </c>
      <c r="U1433" s="0" t="n">
        <f aca="false">L1433</f>
        <v>1</v>
      </c>
      <c r="V1433" s="0" t="n">
        <f aca="false">K1433</f>
        <v>12</v>
      </c>
      <c r="W1433" s="0" t="n">
        <f aca="false">J1433</f>
        <v>0</v>
      </c>
    </row>
    <row r="1434" customFormat="false" ht="12.8" hidden="false" customHeight="false" outlineLevel="0" collapsed="false">
      <c r="A1434" s="0" t="s">
        <v>72</v>
      </c>
      <c r="B1434" s="0" t="s">
        <v>89</v>
      </c>
      <c r="C1434" s="0" t="s">
        <v>116</v>
      </c>
      <c r="D1434" s="0" t="s">
        <v>38</v>
      </c>
      <c r="E1434" s="0" t="s">
        <v>30</v>
      </c>
      <c r="F1434" s="0" t="s">
        <v>128</v>
      </c>
      <c r="G1434" s="0" t="s">
        <v>1609</v>
      </c>
      <c r="H1434" s="0" t="n">
        <v>3.39795627906976</v>
      </c>
      <c r="I1434" s="0" t="n">
        <v>57.8266301758958</v>
      </c>
      <c r="J1434" s="0" t="n">
        <v>819</v>
      </c>
      <c r="K1434" s="0" t="n">
        <f aca="false">I1434*SUMIFS(syst_chauffage!$H$3:$H$27,syst_chauffage!$B$3:$B$27,D1434,syst_chauffage!$C$3:$C$27,E1434)</f>
        <v>58.4507993716192</v>
      </c>
      <c r="L1434" s="12" t="n">
        <f aca="false">H1434*SUMIFS(syst_chauffage!$K$3:$K$27,syst_chauffage!$B$3:$B$27,D1434,syst_chauffage!$C$3:$C$27,E1434)</f>
        <v>3.03986496519792</v>
      </c>
      <c r="N1434" s="0" t="str">
        <f aca="false">A1434</f>
        <v>Bureaux Administration</v>
      </c>
      <c r="O1434" s="0" t="str">
        <f aca="false">B1434</f>
        <v>Administration</v>
      </c>
      <c r="P1434" s="0" t="str">
        <f aca="false">C1434</f>
        <v>plateau large bureaux cloisonnés</v>
      </c>
      <c r="Q1434" s="0" t="str">
        <f aca="false">D1434</f>
        <v>PAC performant</v>
      </c>
      <c r="R1434" s="0" t="str">
        <f aca="false">E1434</f>
        <v>Electricité</v>
      </c>
      <c r="S1434" s="0" t="str">
        <f aca="false">F1434</f>
        <v>0101842902</v>
      </c>
      <c r="T1434" s="0" t="str">
        <f aca="false">G1434</f>
        <v>0</v>
      </c>
      <c r="U1434" s="0" t="n">
        <f aca="false">L1434</f>
        <v>3.03986496519792</v>
      </c>
      <c r="V1434" s="0" t="n">
        <f aca="false">K1434</f>
        <v>58.4507993716192</v>
      </c>
      <c r="W1434" s="0" t="n">
        <f aca="false">J1434</f>
        <v>819</v>
      </c>
    </row>
    <row r="1435" customFormat="false" ht="12.8" hidden="false" customHeight="false" outlineLevel="0" collapsed="false">
      <c r="A1435" s="0" t="s">
        <v>72</v>
      </c>
      <c r="B1435" s="0" t="s">
        <v>129</v>
      </c>
      <c r="C1435" s="0" t="s">
        <v>90</v>
      </c>
      <c r="D1435" s="0" t="s">
        <v>19</v>
      </c>
      <c r="E1435" s="0" t="s">
        <v>57</v>
      </c>
      <c r="F1435" s="0" t="s">
        <v>130</v>
      </c>
      <c r="G1435" s="0" t="s">
        <v>1609</v>
      </c>
      <c r="H1435" s="0" t="n">
        <v>0.665399002037806</v>
      </c>
      <c r="I1435" s="0" t="n">
        <v>21.881433875593</v>
      </c>
      <c r="J1435" s="0" t="n">
        <v>0</v>
      </c>
      <c r="K1435" s="0" t="n">
        <f aca="false">I1435*SUMIFS(syst_chauffage!$H$3:$H$27,syst_chauffage!$B$3:$B$27,D1435,syst_chauffage!$C$3:$C$27,E1435)</f>
        <v>30.469386258995</v>
      </c>
      <c r="L1435" s="12" t="n">
        <f aca="false">H1435*SUMIFS(syst_chauffage!$K$3:$K$27,syst_chauffage!$B$3:$B$27,D1435,syst_chauffage!$C$3:$C$27,E1435)</f>
        <v>0.665399002037806</v>
      </c>
      <c r="N1435" s="0" t="str">
        <f aca="false">A1435</f>
        <v>Bureaux Administration</v>
      </c>
      <c r="O1435" s="0" t="str">
        <f aca="false">B1435</f>
        <v>Bureaux</v>
      </c>
      <c r="P1435" s="0" t="str">
        <f aca="false">C1435</f>
        <v>immeuble peri urbain</v>
      </c>
      <c r="Q1435" s="0" t="str">
        <f aca="false">D1435</f>
        <v>Autre système centralisé</v>
      </c>
      <c r="R1435" s="0" t="str">
        <f aca="false">E1435</f>
        <v>Autres</v>
      </c>
      <c r="S1435" s="0" t="str">
        <f aca="false">F1435</f>
        <v>0102420101</v>
      </c>
      <c r="T1435" s="0" t="str">
        <f aca="false">G1435</f>
        <v>0</v>
      </c>
      <c r="U1435" s="0" t="n">
        <f aca="false">L1435</f>
        <v>0.665399002037806</v>
      </c>
      <c r="V1435" s="0" t="n">
        <f aca="false">K1435</f>
        <v>30.469386258995</v>
      </c>
      <c r="W1435" s="0" t="n">
        <f aca="false">J1435</f>
        <v>0</v>
      </c>
    </row>
    <row r="1436" customFormat="false" ht="12.8" hidden="false" customHeight="false" outlineLevel="0" collapsed="false">
      <c r="A1436" s="0" t="s">
        <v>72</v>
      </c>
      <c r="B1436" s="0" t="s">
        <v>129</v>
      </c>
      <c r="C1436" s="0" t="s">
        <v>90</v>
      </c>
      <c r="D1436" s="0" t="s">
        <v>19</v>
      </c>
      <c r="E1436" s="0" t="s">
        <v>58</v>
      </c>
      <c r="F1436" s="0" t="s">
        <v>131</v>
      </c>
      <c r="G1436" s="0" t="s">
        <v>1609</v>
      </c>
      <c r="H1436" s="0" t="n">
        <v>0.677424035106346</v>
      </c>
      <c r="I1436" s="0" t="n">
        <v>22.0600097861429</v>
      </c>
      <c r="J1436" s="0" t="n">
        <v>935</v>
      </c>
      <c r="K1436" s="0" t="n">
        <f aca="false">I1436*SUMIFS(syst_chauffage!$H$3:$H$27,syst_chauffage!$B$3:$B$27,D1436,syst_chauffage!$C$3:$C$27,E1436)</f>
        <v>36.2876040561573</v>
      </c>
      <c r="L1436" s="12" t="n">
        <f aca="false">H1436*SUMIFS(syst_chauffage!$K$3:$K$27,syst_chauffage!$B$3:$B$27,D1436,syst_chauffage!$C$3:$C$27,E1436)</f>
        <v>0.677424035106346</v>
      </c>
      <c r="N1436" s="0" t="str">
        <f aca="false">A1436</f>
        <v>Bureaux Administration</v>
      </c>
      <c r="O1436" s="0" t="str">
        <f aca="false">B1436</f>
        <v>Bureaux</v>
      </c>
      <c r="P1436" s="0" t="str">
        <f aca="false">C1436</f>
        <v>immeuble peri urbain</v>
      </c>
      <c r="Q1436" s="0" t="str">
        <f aca="false">D1436</f>
        <v>Autre système centralisé</v>
      </c>
      <c r="R1436" s="0" t="str">
        <f aca="false">E1436</f>
        <v>Urbain</v>
      </c>
      <c r="S1436" s="0" t="str">
        <f aca="false">F1436</f>
        <v>0102420106</v>
      </c>
      <c r="T1436" s="0" t="str">
        <f aca="false">G1436</f>
        <v>0</v>
      </c>
      <c r="U1436" s="0" t="n">
        <f aca="false">L1436</f>
        <v>0.677424035106346</v>
      </c>
      <c r="V1436" s="0" t="n">
        <f aca="false">K1436</f>
        <v>36.2876040561573</v>
      </c>
      <c r="W1436" s="0" t="n">
        <f aca="false">J1436</f>
        <v>935</v>
      </c>
    </row>
    <row r="1437" customFormat="false" ht="12.8" hidden="false" customHeight="false" outlineLevel="0" collapsed="false">
      <c r="A1437" s="0" t="s">
        <v>72</v>
      </c>
      <c r="B1437" s="0" t="s">
        <v>129</v>
      </c>
      <c r="C1437" s="0" t="s">
        <v>90</v>
      </c>
      <c r="D1437" s="0" t="s">
        <v>22</v>
      </c>
      <c r="E1437" s="0" t="s">
        <v>23</v>
      </c>
      <c r="F1437" s="0" t="s">
        <v>132</v>
      </c>
      <c r="G1437" s="0" t="s">
        <v>1609</v>
      </c>
      <c r="H1437" s="0" t="n">
        <v>0.550787217736071</v>
      </c>
      <c r="I1437" s="0" t="n">
        <v>11.9702693406019</v>
      </c>
      <c r="J1437" s="0" t="n">
        <v>0</v>
      </c>
      <c r="K1437" s="0" t="n">
        <f aca="false">I1437*SUMIFS(syst_chauffage!$H$3:$H$27,syst_chauffage!$B$3:$B$27,D1437,syst_chauffage!$C$3:$C$27,E1437)</f>
        <v>21.0799137383192</v>
      </c>
      <c r="L1437" s="12" t="n">
        <f aca="false">H1437*SUMIFS(syst_chauffage!$K$3:$K$27,syst_chauffage!$B$3:$B$27,D1437,syst_chauffage!$C$3:$C$27,E1437)</f>
        <v>0.550787217736071</v>
      </c>
      <c r="N1437" s="0" t="str">
        <f aca="false">A1437</f>
        <v>Bureaux Administration</v>
      </c>
      <c r="O1437" s="0" t="str">
        <f aca="false">B1437</f>
        <v>Bureaux</v>
      </c>
      <c r="P1437" s="0" t="str">
        <f aca="false">C1437</f>
        <v>immeuble peri urbain</v>
      </c>
      <c r="Q1437" s="0" t="str">
        <f aca="false">D1437</f>
        <v>Chaudière fioul</v>
      </c>
      <c r="R1437" s="0" t="str">
        <f aca="false">E1437</f>
        <v>Fioul</v>
      </c>
      <c r="S1437" s="0" t="str">
        <f aca="false">F1437</f>
        <v>0102420303</v>
      </c>
      <c r="T1437" s="0" t="str">
        <f aca="false">G1437</f>
        <v>0</v>
      </c>
      <c r="U1437" s="0" t="n">
        <f aca="false">L1437</f>
        <v>0.550787217736071</v>
      </c>
      <c r="V1437" s="0" t="n">
        <f aca="false">K1437</f>
        <v>21.0799137383192</v>
      </c>
      <c r="W1437" s="0" t="n">
        <f aca="false">J1437</f>
        <v>0</v>
      </c>
    </row>
    <row r="1438" customFormat="false" ht="12.8" hidden="false" customHeight="false" outlineLevel="0" collapsed="false">
      <c r="A1438" s="0" t="s">
        <v>72</v>
      </c>
      <c r="B1438" s="0" t="s">
        <v>129</v>
      </c>
      <c r="C1438" s="0" t="s">
        <v>90</v>
      </c>
      <c r="D1438" s="0" t="s">
        <v>13</v>
      </c>
      <c r="E1438" s="0" t="s">
        <v>14</v>
      </c>
      <c r="F1438" s="0" t="s">
        <v>133</v>
      </c>
      <c r="G1438" s="0" t="s">
        <v>1609</v>
      </c>
      <c r="H1438" s="0" t="n">
        <v>0.726796956923601</v>
      </c>
      <c r="I1438" s="0" t="n">
        <v>8.65240061163065</v>
      </c>
      <c r="J1438" s="0" t="n">
        <v>363</v>
      </c>
      <c r="K1438" s="0" t="n">
        <f aca="false">I1438*SUMIFS(syst_chauffage!$H$3:$H$27,syst_chauffage!$B$3:$B$27,D1438,syst_chauffage!$C$3:$C$27,E1438)</f>
        <v>17.4743167796176</v>
      </c>
      <c r="L1438" s="12" t="n">
        <f aca="false">H1438*SUMIFS(syst_chauffage!$K$3:$K$27,syst_chauffage!$B$3:$B$27,D1438,syst_chauffage!$C$3:$C$27,E1438)</f>
        <v>0.726796956923601</v>
      </c>
      <c r="N1438" s="0" t="str">
        <f aca="false">A1438</f>
        <v>Bureaux Administration</v>
      </c>
      <c r="O1438" s="0" t="str">
        <f aca="false">B1438</f>
        <v>Bureaux</v>
      </c>
      <c r="P1438" s="0" t="str">
        <f aca="false">C1438</f>
        <v>immeuble peri urbain</v>
      </c>
      <c r="Q1438" s="0" t="str">
        <f aca="false">D1438</f>
        <v>Chaudière gaz</v>
      </c>
      <c r="R1438" s="0" t="str">
        <f aca="false">E1438</f>
        <v>Gaz</v>
      </c>
      <c r="S1438" s="0" t="str">
        <f aca="false">F1438</f>
        <v>0102420404</v>
      </c>
      <c r="T1438" s="0" t="str">
        <f aca="false">G1438</f>
        <v>0</v>
      </c>
      <c r="U1438" s="0" t="n">
        <f aca="false">L1438</f>
        <v>0.726796956923601</v>
      </c>
      <c r="V1438" s="0" t="n">
        <f aca="false">K1438</f>
        <v>17.4743167796176</v>
      </c>
      <c r="W1438" s="0" t="n">
        <f aca="false">J1438</f>
        <v>363</v>
      </c>
    </row>
    <row r="1439" customFormat="false" ht="12.8" hidden="false" customHeight="false" outlineLevel="0" collapsed="false">
      <c r="A1439" s="0" t="s">
        <v>72</v>
      </c>
      <c r="B1439" s="0" t="s">
        <v>129</v>
      </c>
      <c r="C1439" s="0" t="s">
        <v>90</v>
      </c>
      <c r="D1439" s="0" t="s">
        <v>33</v>
      </c>
      <c r="E1439" s="0" t="s">
        <v>30</v>
      </c>
      <c r="F1439" s="0" t="s">
        <v>134</v>
      </c>
      <c r="G1439" s="0" t="s">
        <v>1609</v>
      </c>
      <c r="H1439" s="0" t="n">
        <v>2.45701711046511</v>
      </c>
      <c r="I1439" s="0" t="n">
        <v>26.3582646960948</v>
      </c>
      <c r="J1439" s="0" t="n">
        <v>900</v>
      </c>
      <c r="K1439" s="0" t="n">
        <f aca="false">I1439*SUMIFS(syst_chauffage!$H$3:$H$27,syst_chauffage!$B$3:$B$27,D1439,syst_chauffage!$C$3:$C$27,E1439)</f>
        <v>38.4756826123027</v>
      </c>
      <c r="L1439" s="12" t="n">
        <f aca="false">H1439*SUMIFS(syst_chauffage!$K$3:$K$27,syst_chauffage!$B$3:$B$27,D1439,syst_chauffage!$C$3:$C$27,E1439)</f>
        <v>2.06436250218387</v>
      </c>
      <c r="N1439" s="0" t="str">
        <f aca="false">A1439</f>
        <v>Bureaux Administration</v>
      </c>
      <c r="O1439" s="0" t="str">
        <f aca="false">B1439</f>
        <v>Bureaux</v>
      </c>
      <c r="P1439" s="0" t="str">
        <f aca="false">C1439</f>
        <v>immeuble peri urbain</v>
      </c>
      <c r="Q1439" s="0" t="str">
        <f aca="false">D1439</f>
        <v>DRV</v>
      </c>
      <c r="R1439" s="0" t="str">
        <f aca="false">E1439</f>
        <v>Electricité</v>
      </c>
      <c r="S1439" s="0" t="str">
        <f aca="false">F1439</f>
        <v>0102420502</v>
      </c>
      <c r="T1439" s="0" t="str">
        <f aca="false">G1439</f>
        <v>0</v>
      </c>
      <c r="U1439" s="0" t="n">
        <f aca="false">L1439</f>
        <v>2.06436250218387</v>
      </c>
      <c r="V1439" s="0" t="n">
        <f aca="false">K1439</f>
        <v>38.4756826123027</v>
      </c>
      <c r="W1439" s="0" t="n">
        <f aca="false">J1439</f>
        <v>900</v>
      </c>
    </row>
    <row r="1440" customFormat="false" ht="12.8" hidden="false" customHeight="false" outlineLevel="0" collapsed="false">
      <c r="A1440" s="0" t="s">
        <v>72</v>
      </c>
      <c r="B1440" s="0" t="s">
        <v>129</v>
      </c>
      <c r="C1440" s="0" t="s">
        <v>90</v>
      </c>
      <c r="D1440" s="0" t="s">
        <v>29</v>
      </c>
      <c r="E1440" s="0" t="s">
        <v>30</v>
      </c>
      <c r="F1440" s="0" t="s">
        <v>135</v>
      </c>
      <c r="G1440" s="0" t="s">
        <v>1609</v>
      </c>
      <c r="H1440" s="0" t="n">
        <v>0.92</v>
      </c>
      <c r="I1440" s="0" t="n">
        <v>10.4</v>
      </c>
      <c r="J1440" s="0" t="n">
        <v>0</v>
      </c>
      <c r="K1440" s="0" t="n">
        <f aca="false">I1440*SUMIFS(syst_chauffage!$H$3:$H$27,syst_chauffage!$B$3:$B$27,D1440,syst_chauffage!$C$3:$C$27,E1440)</f>
        <v>3</v>
      </c>
      <c r="L1440" s="12" t="n">
        <f aca="false">H1440*SUMIFS(syst_chauffage!$K$3:$K$27,syst_chauffage!$B$3:$B$27,D1440,syst_chauffage!$C$3:$C$27,E1440)</f>
        <v>0.92</v>
      </c>
      <c r="N1440" s="0" t="str">
        <f aca="false">A1440</f>
        <v>Bureaux Administration</v>
      </c>
      <c r="O1440" s="0" t="str">
        <f aca="false">B1440</f>
        <v>Bureaux</v>
      </c>
      <c r="P1440" s="0" t="str">
        <f aca="false">C1440</f>
        <v>immeuble peri urbain</v>
      </c>
      <c r="Q1440" s="0" t="str">
        <f aca="false">D1440</f>
        <v>Electrique direct</v>
      </c>
      <c r="R1440" s="0" t="str">
        <f aca="false">E1440</f>
        <v>Electricité</v>
      </c>
      <c r="S1440" s="0" t="str">
        <f aca="false">F1440</f>
        <v>0102420602</v>
      </c>
      <c r="T1440" s="0" t="str">
        <f aca="false">G1440</f>
        <v>0</v>
      </c>
      <c r="U1440" s="0" t="n">
        <f aca="false">L1440</f>
        <v>0.92</v>
      </c>
      <c r="V1440" s="0" t="n">
        <f aca="false">K1440</f>
        <v>3</v>
      </c>
      <c r="W1440" s="0" t="n">
        <f aca="false">J1440</f>
        <v>0</v>
      </c>
    </row>
    <row r="1441" customFormat="false" ht="12.8" hidden="false" customHeight="false" outlineLevel="0" collapsed="false">
      <c r="A1441" s="0" t="s">
        <v>72</v>
      </c>
      <c r="B1441" s="0" t="s">
        <v>129</v>
      </c>
      <c r="C1441" s="0" t="s">
        <v>90</v>
      </c>
      <c r="D1441" s="0" t="s">
        <v>51</v>
      </c>
      <c r="E1441" s="0" t="s">
        <v>57</v>
      </c>
      <c r="F1441" s="0" t="s">
        <v>136</v>
      </c>
      <c r="G1441" s="0" t="s">
        <v>1609</v>
      </c>
      <c r="H1441" s="0" t="n">
        <v>0.767768079274392</v>
      </c>
      <c r="I1441" s="0" t="n">
        <v>26.0493260423727</v>
      </c>
      <c r="J1441" s="0" t="n">
        <v>0</v>
      </c>
      <c r="K1441" s="0" t="n">
        <f aca="false">I1441*SUMIFS(syst_chauffage!$H$3:$H$27,syst_chauffage!$B$3:$B$27,D1441,syst_chauffage!$C$3:$C$27,E1441)</f>
        <v>55.1947149135784</v>
      </c>
      <c r="L1441" s="12" t="n">
        <f aca="false">H1441*SUMIFS(syst_chauffage!$K$3:$K$27,syst_chauffage!$B$3:$B$27,D1441,syst_chauffage!$C$3:$C$27,E1441)</f>
        <v>0.767768079274392</v>
      </c>
      <c r="N1441" s="0" t="str">
        <f aca="false">A1441</f>
        <v>Bureaux Administration</v>
      </c>
      <c r="O1441" s="0" t="str">
        <f aca="false">B1441</f>
        <v>Bureaux</v>
      </c>
      <c r="P1441" s="0" t="str">
        <f aca="false">C1441</f>
        <v>immeuble peri urbain</v>
      </c>
      <c r="Q1441" s="0" t="str">
        <f aca="false">D1441</f>
        <v>Autre système centralisé performant</v>
      </c>
      <c r="R1441" s="0" t="str">
        <f aca="false">E1441</f>
        <v>Autres</v>
      </c>
      <c r="S1441" s="0" t="str">
        <f aca="false">F1441</f>
        <v>0102422101</v>
      </c>
      <c r="T1441" s="0" t="str">
        <f aca="false">G1441</f>
        <v>0</v>
      </c>
      <c r="U1441" s="0" t="n">
        <f aca="false">L1441</f>
        <v>0.767768079274392</v>
      </c>
      <c r="V1441" s="0" t="n">
        <f aca="false">K1441</f>
        <v>55.1947149135784</v>
      </c>
      <c r="W1441" s="0" t="n">
        <f aca="false">J1441</f>
        <v>0</v>
      </c>
    </row>
    <row r="1442" customFormat="false" ht="12.8" hidden="false" customHeight="false" outlineLevel="0" collapsed="false">
      <c r="A1442" s="0" t="s">
        <v>72</v>
      </c>
      <c r="B1442" s="0" t="s">
        <v>129</v>
      </c>
      <c r="C1442" s="0" t="s">
        <v>90</v>
      </c>
      <c r="D1442" s="0" t="s">
        <v>51</v>
      </c>
      <c r="E1442" s="0" t="s">
        <v>58</v>
      </c>
      <c r="F1442" s="0" t="s">
        <v>137</v>
      </c>
      <c r="G1442" s="0" t="s">
        <v>1609</v>
      </c>
      <c r="H1442" s="0" t="n">
        <v>0.781643117430399</v>
      </c>
      <c r="I1442" s="0" t="n">
        <v>26.2619164120749</v>
      </c>
      <c r="J1442" s="0" t="n">
        <v>935</v>
      </c>
      <c r="K1442" s="0" t="n">
        <f aca="false">I1442*SUMIFS(syst_chauffage!$H$3:$H$27,syst_chauffage!$B$3:$B$27,D1442,syst_chauffage!$C$3:$C$27,E1442)</f>
        <v>56.0429166751682</v>
      </c>
      <c r="L1442" s="12" t="n">
        <f aca="false">H1442*SUMIFS(syst_chauffage!$K$3:$K$27,syst_chauffage!$B$3:$B$27,D1442,syst_chauffage!$C$3:$C$27,E1442)</f>
        <v>0.781643117430399</v>
      </c>
      <c r="N1442" s="0" t="str">
        <f aca="false">A1442</f>
        <v>Bureaux Administration</v>
      </c>
      <c r="O1442" s="0" t="str">
        <f aca="false">B1442</f>
        <v>Bureaux</v>
      </c>
      <c r="P1442" s="0" t="str">
        <f aca="false">C1442</f>
        <v>immeuble peri urbain</v>
      </c>
      <c r="Q1442" s="0" t="str">
        <f aca="false">D1442</f>
        <v>Autre système centralisé performant</v>
      </c>
      <c r="R1442" s="0" t="str">
        <f aca="false">E1442</f>
        <v>Urbain</v>
      </c>
      <c r="S1442" s="0" t="str">
        <f aca="false">F1442</f>
        <v>0102422106</v>
      </c>
      <c r="T1442" s="0" t="str">
        <f aca="false">G1442</f>
        <v>0</v>
      </c>
      <c r="U1442" s="0" t="n">
        <f aca="false">L1442</f>
        <v>0.781643117430399</v>
      </c>
      <c r="V1442" s="0" t="n">
        <f aca="false">K1442</f>
        <v>56.0429166751682</v>
      </c>
      <c r="W1442" s="0" t="n">
        <f aca="false">J1442</f>
        <v>935</v>
      </c>
    </row>
    <row r="1443" customFormat="false" ht="12.8" hidden="false" customHeight="false" outlineLevel="0" collapsed="false">
      <c r="A1443" s="0" t="s">
        <v>72</v>
      </c>
      <c r="B1443" s="0" t="s">
        <v>129</v>
      </c>
      <c r="C1443" s="0" t="s">
        <v>90</v>
      </c>
      <c r="D1443" s="0" t="s">
        <v>27</v>
      </c>
      <c r="E1443" s="0" t="s">
        <v>23</v>
      </c>
      <c r="F1443" s="0" t="s">
        <v>138</v>
      </c>
      <c r="G1443" s="0" t="s">
        <v>1609</v>
      </c>
      <c r="H1443" s="0" t="n">
        <v>0.720095303501187</v>
      </c>
      <c r="I1443" s="0" t="n">
        <v>14.2503206435737</v>
      </c>
      <c r="J1443" s="0" t="n">
        <v>836</v>
      </c>
      <c r="K1443" s="0" t="n">
        <f aca="false">I1443*SUMIFS(syst_chauffage!$H$3:$H$27,syst_chauffage!$B$3:$B$27,D1443,syst_chauffage!$C$3:$C$27,E1443)</f>
        <v>36.5435670393584</v>
      </c>
      <c r="L1443" s="12" t="n">
        <f aca="false">H1443*SUMIFS(syst_chauffage!$K$3:$K$27,syst_chauffage!$B$3:$B$27,D1443,syst_chauffage!$C$3:$C$27,E1443)</f>
        <v>0.720095303501187</v>
      </c>
      <c r="N1443" s="0" t="str">
        <f aca="false">A1443</f>
        <v>Bureaux Administration</v>
      </c>
      <c r="O1443" s="0" t="str">
        <f aca="false">B1443</f>
        <v>Bureaux</v>
      </c>
      <c r="P1443" s="0" t="str">
        <f aca="false">C1443</f>
        <v>immeuble peri urbain</v>
      </c>
      <c r="Q1443" s="0" t="str">
        <f aca="false">D1443</f>
        <v>Chaudière condensation fioul</v>
      </c>
      <c r="R1443" s="0" t="str">
        <f aca="false">E1443</f>
        <v>Fioul</v>
      </c>
      <c r="S1443" s="0" t="str">
        <f aca="false">F1443</f>
        <v>0102422303</v>
      </c>
      <c r="T1443" s="0" t="str">
        <f aca="false">G1443</f>
        <v>0</v>
      </c>
      <c r="U1443" s="0" t="n">
        <f aca="false">L1443</f>
        <v>0.720095303501187</v>
      </c>
      <c r="V1443" s="0" t="n">
        <f aca="false">K1443</f>
        <v>36.5435670393584</v>
      </c>
      <c r="W1443" s="0" t="n">
        <f aca="false">J1443</f>
        <v>836</v>
      </c>
    </row>
    <row r="1444" customFormat="false" ht="12.8" hidden="false" customHeight="false" outlineLevel="0" collapsed="false">
      <c r="A1444" s="0" t="s">
        <v>72</v>
      </c>
      <c r="B1444" s="0" t="s">
        <v>129</v>
      </c>
      <c r="C1444" s="0" t="s">
        <v>90</v>
      </c>
      <c r="D1444" s="0" t="s">
        <v>18</v>
      </c>
      <c r="E1444" s="0" t="s">
        <v>14</v>
      </c>
      <c r="F1444" s="0" t="s">
        <v>139</v>
      </c>
      <c r="G1444" s="0" t="s">
        <v>1609</v>
      </c>
      <c r="H1444" s="0" t="n">
        <v>0.950448649339597</v>
      </c>
      <c r="I1444" s="0" t="n">
        <v>10.3004769186079</v>
      </c>
      <c r="J1444" s="0" t="n">
        <v>836</v>
      </c>
      <c r="K1444" s="0" t="n">
        <f aca="false">I1444*SUMIFS(syst_chauffage!$H$3:$H$27,syst_chauffage!$B$3:$B$27,D1444,syst_chauffage!$C$3:$C$27,E1444)</f>
        <v>28.0680674670606</v>
      </c>
      <c r="L1444" s="12" t="n">
        <f aca="false">H1444*SUMIFS(syst_chauffage!$K$3:$K$27,syst_chauffage!$B$3:$B$27,D1444,syst_chauffage!$C$3:$C$27,E1444)</f>
        <v>0.923310384808678</v>
      </c>
      <c r="N1444" s="0" t="str">
        <f aca="false">A1444</f>
        <v>Bureaux Administration</v>
      </c>
      <c r="O1444" s="0" t="str">
        <f aca="false">B1444</f>
        <v>Bureaux</v>
      </c>
      <c r="P1444" s="0" t="str">
        <f aca="false">C1444</f>
        <v>immeuble peri urbain</v>
      </c>
      <c r="Q1444" s="0" t="str">
        <f aca="false">D1444</f>
        <v>Chaudière condensation gaz</v>
      </c>
      <c r="R1444" s="0" t="str">
        <f aca="false">E1444</f>
        <v>Gaz</v>
      </c>
      <c r="S1444" s="0" t="str">
        <f aca="false">F1444</f>
        <v>0102422404</v>
      </c>
      <c r="T1444" s="0" t="str">
        <f aca="false">G1444</f>
        <v>0</v>
      </c>
      <c r="U1444" s="0" t="n">
        <f aca="false">L1444</f>
        <v>0.923310384808678</v>
      </c>
      <c r="V1444" s="0" t="n">
        <f aca="false">K1444</f>
        <v>28.0680674670606</v>
      </c>
      <c r="W1444" s="0" t="n">
        <f aca="false">J1444</f>
        <v>836</v>
      </c>
    </row>
    <row r="1445" customFormat="false" ht="12.8" hidden="false" customHeight="false" outlineLevel="0" collapsed="false">
      <c r="A1445" s="0" t="s">
        <v>72</v>
      </c>
      <c r="B1445" s="0" t="s">
        <v>129</v>
      </c>
      <c r="C1445" s="0" t="s">
        <v>90</v>
      </c>
      <c r="D1445" s="0" t="s">
        <v>56</v>
      </c>
      <c r="E1445" s="0" t="s">
        <v>30</v>
      </c>
      <c r="F1445" s="0" t="s">
        <v>140</v>
      </c>
      <c r="G1445" s="0" t="s">
        <v>1609</v>
      </c>
      <c r="H1445" s="0" t="n">
        <v>3.17730976744185</v>
      </c>
      <c r="I1445" s="0" t="n">
        <v>31.37888654297</v>
      </c>
      <c r="J1445" s="0" t="n">
        <v>990</v>
      </c>
      <c r="K1445" s="0" t="n">
        <f aca="false">I1445*SUMIFS(syst_chauffage!$H$3:$H$27,syst_chauffage!$B$3:$B$27,D1445,syst_chauffage!$C$3:$C$27,E1445)</f>
        <v>102.979274241663</v>
      </c>
      <c r="L1445" s="12" t="n">
        <f aca="false">H1445*SUMIFS(syst_chauffage!$K$3:$K$27,syst_chauffage!$B$3:$B$27,D1445,syst_chauffage!$C$3:$C$27,E1445)</f>
        <v>2.84247113628896</v>
      </c>
      <c r="N1445" s="0" t="str">
        <f aca="false">A1445</f>
        <v>Bureaux Administration</v>
      </c>
      <c r="O1445" s="0" t="str">
        <f aca="false">B1445</f>
        <v>Bureaux</v>
      </c>
      <c r="P1445" s="0" t="str">
        <f aca="false">C1445</f>
        <v>immeuble peri urbain</v>
      </c>
      <c r="Q1445" s="0" t="str">
        <f aca="false">D1445</f>
        <v>DRV performant</v>
      </c>
      <c r="R1445" s="0" t="str">
        <f aca="false">E1445</f>
        <v>Electricité</v>
      </c>
      <c r="S1445" s="0" t="str">
        <f aca="false">F1445</f>
        <v>0102422502</v>
      </c>
      <c r="T1445" s="0" t="str">
        <f aca="false">G1445</f>
        <v>0</v>
      </c>
      <c r="U1445" s="0" t="n">
        <f aca="false">L1445</f>
        <v>2.84247113628896</v>
      </c>
      <c r="V1445" s="0" t="n">
        <f aca="false">K1445</f>
        <v>102.979274241663</v>
      </c>
      <c r="W1445" s="0" t="n">
        <f aca="false">J1445</f>
        <v>990</v>
      </c>
    </row>
    <row r="1446" customFormat="false" ht="12.8" hidden="false" customHeight="false" outlineLevel="0" collapsed="false">
      <c r="A1446" s="0" t="s">
        <v>72</v>
      </c>
      <c r="B1446" s="0" t="s">
        <v>129</v>
      </c>
      <c r="C1446" s="0" t="s">
        <v>90</v>
      </c>
      <c r="D1446" s="0" t="s">
        <v>32</v>
      </c>
      <c r="E1446" s="0" t="s">
        <v>30</v>
      </c>
      <c r="F1446" s="0" t="s">
        <v>141</v>
      </c>
      <c r="G1446" s="0" t="s">
        <v>1609</v>
      </c>
      <c r="H1446" s="0" t="n">
        <v>1</v>
      </c>
      <c r="I1446" s="0" t="n">
        <v>12</v>
      </c>
      <c r="J1446" s="0" t="n">
        <v>0</v>
      </c>
      <c r="K1446" s="0" t="n">
        <f aca="false">I1446*SUMIFS(syst_chauffage!$H$3:$H$27,syst_chauffage!$B$3:$B$27,D1446,syst_chauffage!$C$3:$C$27,E1446)</f>
        <v>12</v>
      </c>
      <c r="L1446" s="12" t="n">
        <f aca="false">H1446*SUMIFS(syst_chauffage!$K$3:$K$27,syst_chauffage!$B$3:$B$27,D1446,syst_chauffage!$C$3:$C$27,E1446)</f>
        <v>1</v>
      </c>
      <c r="N1446" s="0" t="str">
        <f aca="false">A1446</f>
        <v>Bureaux Administration</v>
      </c>
      <c r="O1446" s="0" t="str">
        <f aca="false">B1446</f>
        <v>Bureaux</v>
      </c>
      <c r="P1446" s="0" t="str">
        <f aca="false">C1446</f>
        <v>immeuble peri urbain</v>
      </c>
      <c r="Q1446" s="0" t="str">
        <f aca="false">D1446</f>
        <v>Electrique direct performant</v>
      </c>
      <c r="R1446" s="0" t="str">
        <f aca="false">E1446</f>
        <v>Electricité</v>
      </c>
      <c r="S1446" s="0" t="str">
        <f aca="false">F1446</f>
        <v>0102422602</v>
      </c>
      <c r="T1446" s="0" t="str">
        <f aca="false">G1446</f>
        <v>0</v>
      </c>
      <c r="U1446" s="0" t="n">
        <f aca="false">L1446</f>
        <v>1</v>
      </c>
      <c r="V1446" s="0" t="n">
        <f aca="false">K1446</f>
        <v>12</v>
      </c>
      <c r="W1446" s="0" t="n">
        <f aca="false">J1446</f>
        <v>0</v>
      </c>
    </row>
    <row r="1447" customFormat="false" ht="12.8" hidden="false" customHeight="false" outlineLevel="0" collapsed="false">
      <c r="A1447" s="0" t="s">
        <v>72</v>
      </c>
      <c r="B1447" s="0" t="s">
        <v>129</v>
      </c>
      <c r="C1447" s="0" t="s">
        <v>103</v>
      </c>
      <c r="D1447" s="0" t="s">
        <v>19</v>
      </c>
      <c r="E1447" s="0" t="s">
        <v>57</v>
      </c>
      <c r="F1447" s="0" t="s">
        <v>142</v>
      </c>
      <c r="G1447" s="0" t="s">
        <v>1609</v>
      </c>
      <c r="H1447" s="0" t="n">
        <v>0.667085716879881</v>
      </c>
      <c r="I1447" s="0" t="n">
        <v>17.0273247340513</v>
      </c>
      <c r="J1447" s="0" t="n">
        <v>0</v>
      </c>
      <c r="K1447" s="0" t="n">
        <f aca="false">I1447*SUMIFS(syst_chauffage!$H$3:$H$27,syst_chauffage!$B$3:$B$27,D1447,syst_chauffage!$C$3:$C$27,E1447)</f>
        <v>23.710152507777</v>
      </c>
      <c r="L1447" s="12" t="n">
        <f aca="false">H1447*SUMIFS(syst_chauffage!$K$3:$K$27,syst_chauffage!$B$3:$B$27,D1447,syst_chauffage!$C$3:$C$27,E1447)</f>
        <v>0.667085716879881</v>
      </c>
      <c r="N1447" s="0" t="str">
        <f aca="false">A1447</f>
        <v>Bureaux Administration</v>
      </c>
      <c r="O1447" s="0" t="str">
        <f aca="false">B1447</f>
        <v>Bureaux</v>
      </c>
      <c r="P1447" s="0" t="str">
        <f aca="false">C1447</f>
        <v>immeuble rénové</v>
      </c>
      <c r="Q1447" s="0" t="str">
        <f aca="false">D1447</f>
        <v>Autre système centralisé</v>
      </c>
      <c r="R1447" s="0" t="str">
        <f aca="false">E1447</f>
        <v>Autres</v>
      </c>
      <c r="S1447" s="0" t="str">
        <f aca="false">F1447</f>
        <v>0102440101</v>
      </c>
      <c r="T1447" s="0" t="str">
        <f aca="false">G1447</f>
        <v>0</v>
      </c>
      <c r="U1447" s="0" t="n">
        <f aca="false">L1447</f>
        <v>0.667085716879881</v>
      </c>
      <c r="V1447" s="0" t="n">
        <f aca="false">K1447</f>
        <v>23.710152507777</v>
      </c>
      <c r="W1447" s="0" t="n">
        <f aca="false">J1447</f>
        <v>0</v>
      </c>
    </row>
    <row r="1448" customFormat="false" ht="12.8" hidden="false" customHeight="false" outlineLevel="0" collapsed="false">
      <c r="A1448" s="0" t="s">
        <v>72</v>
      </c>
      <c r="B1448" s="0" t="s">
        <v>129</v>
      </c>
      <c r="C1448" s="0" t="s">
        <v>103</v>
      </c>
      <c r="D1448" s="0" t="s">
        <v>19</v>
      </c>
      <c r="E1448" s="0" t="s">
        <v>58</v>
      </c>
      <c r="F1448" s="0" t="s">
        <v>143</v>
      </c>
      <c r="G1448" s="0" t="s">
        <v>1609</v>
      </c>
      <c r="H1448" s="0" t="n">
        <v>0.678053073365544</v>
      </c>
      <c r="I1448" s="0" t="n">
        <v>16.312118363067</v>
      </c>
      <c r="J1448" s="0" t="n">
        <v>935</v>
      </c>
      <c r="K1448" s="0" t="n">
        <f aca="false">I1448*SUMIFS(syst_chauffage!$H$3:$H$27,syst_chauffage!$B$3:$B$27,D1448,syst_chauffage!$C$3:$C$27,E1448)</f>
        <v>26.8326124156106</v>
      </c>
      <c r="L1448" s="12" t="n">
        <f aca="false">H1448*SUMIFS(syst_chauffage!$K$3:$K$27,syst_chauffage!$B$3:$B$27,D1448,syst_chauffage!$C$3:$C$27,E1448)</f>
        <v>0.678053073365544</v>
      </c>
      <c r="N1448" s="0" t="str">
        <f aca="false">A1448</f>
        <v>Bureaux Administration</v>
      </c>
      <c r="O1448" s="0" t="str">
        <f aca="false">B1448</f>
        <v>Bureaux</v>
      </c>
      <c r="P1448" s="0" t="str">
        <f aca="false">C1448</f>
        <v>immeuble rénové</v>
      </c>
      <c r="Q1448" s="0" t="str">
        <f aca="false">D1448</f>
        <v>Autre système centralisé</v>
      </c>
      <c r="R1448" s="0" t="str">
        <f aca="false">E1448</f>
        <v>Urbain</v>
      </c>
      <c r="S1448" s="0" t="str">
        <f aca="false">F1448</f>
        <v>0102440106</v>
      </c>
      <c r="T1448" s="0" t="str">
        <f aca="false">G1448</f>
        <v>0</v>
      </c>
      <c r="U1448" s="0" t="n">
        <f aca="false">L1448</f>
        <v>0.678053073365544</v>
      </c>
      <c r="V1448" s="0" t="n">
        <f aca="false">K1448</f>
        <v>26.8326124156106</v>
      </c>
      <c r="W1448" s="0" t="n">
        <f aca="false">J1448</f>
        <v>935</v>
      </c>
    </row>
    <row r="1449" customFormat="false" ht="12.8" hidden="false" customHeight="false" outlineLevel="0" collapsed="false">
      <c r="A1449" s="0" t="s">
        <v>72</v>
      </c>
      <c r="B1449" s="0" t="s">
        <v>129</v>
      </c>
      <c r="C1449" s="0" t="s">
        <v>103</v>
      </c>
      <c r="D1449" s="0" t="s">
        <v>22</v>
      </c>
      <c r="E1449" s="0" t="s">
        <v>23</v>
      </c>
      <c r="F1449" s="0" t="s">
        <v>144</v>
      </c>
      <c r="G1449" s="0" t="s">
        <v>1609</v>
      </c>
      <c r="H1449" s="0" t="n">
        <v>0.554203543342743</v>
      </c>
      <c r="I1449" s="0" t="n">
        <v>8.8201053997302</v>
      </c>
      <c r="J1449" s="0" t="n">
        <v>0</v>
      </c>
      <c r="K1449" s="0" t="n">
        <f aca="false">I1449*SUMIFS(syst_chauffage!$H$3:$H$27,syst_chauffage!$B$3:$B$27,D1449,syst_chauffage!$C$3:$C$27,E1449)</f>
        <v>15.5324041338444</v>
      </c>
      <c r="L1449" s="12" t="n">
        <f aca="false">H1449*SUMIFS(syst_chauffage!$K$3:$K$27,syst_chauffage!$B$3:$B$27,D1449,syst_chauffage!$C$3:$C$27,E1449)</f>
        <v>0.554203543342743</v>
      </c>
      <c r="N1449" s="0" t="str">
        <f aca="false">A1449</f>
        <v>Bureaux Administration</v>
      </c>
      <c r="O1449" s="0" t="str">
        <f aca="false">B1449</f>
        <v>Bureaux</v>
      </c>
      <c r="P1449" s="0" t="str">
        <f aca="false">C1449</f>
        <v>immeuble rénové</v>
      </c>
      <c r="Q1449" s="0" t="str">
        <f aca="false">D1449</f>
        <v>Chaudière fioul</v>
      </c>
      <c r="R1449" s="0" t="str">
        <f aca="false">E1449</f>
        <v>Fioul</v>
      </c>
      <c r="S1449" s="0" t="str">
        <f aca="false">F1449</f>
        <v>0102440303</v>
      </c>
      <c r="T1449" s="0" t="str">
        <f aca="false">G1449</f>
        <v>0</v>
      </c>
      <c r="U1449" s="0" t="n">
        <f aca="false">L1449</f>
        <v>0.554203543342743</v>
      </c>
      <c r="V1449" s="0" t="n">
        <f aca="false">K1449</f>
        <v>15.5324041338444</v>
      </c>
      <c r="W1449" s="0" t="n">
        <f aca="false">J1449</f>
        <v>0</v>
      </c>
    </row>
    <row r="1450" customFormat="false" ht="12.8" hidden="false" customHeight="false" outlineLevel="0" collapsed="false">
      <c r="A1450" s="0" t="s">
        <v>72</v>
      </c>
      <c r="B1450" s="0" t="s">
        <v>129</v>
      </c>
      <c r="C1450" s="0" t="s">
        <v>103</v>
      </c>
      <c r="D1450" s="0" t="s">
        <v>13</v>
      </c>
      <c r="E1450" s="0" t="s">
        <v>14</v>
      </c>
      <c r="F1450" s="0" t="s">
        <v>145</v>
      </c>
      <c r="G1450" s="0" t="s">
        <v>1609</v>
      </c>
      <c r="H1450" s="0" t="n">
        <v>0.731548787846393</v>
      </c>
      <c r="I1450" s="0" t="n">
        <v>6.36139211100093</v>
      </c>
      <c r="J1450" s="0" t="n">
        <v>363</v>
      </c>
      <c r="K1450" s="0" t="n">
        <f aca="false">I1450*SUMIFS(syst_chauffage!$H$3:$H$27,syst_chauffage!$B$3:$B$27,D1450,syst_chauffage!$C$3:$C$27,E1450)</f>
        <v>12.8474149425729</v>
      </c>
      <c r="L1450" s="12" t="n">
        <f aca="false">H1450*SUMIFS(syst_chauffage!$K$3:$K$27,syst_chauffage!$B$3:$B$27,D1450,syst_chauffage!$C$3:$C$27,E1450)</f>
        <v>0.731548787846393</v>
      </c>
      <c r="N1450" s="0" t="str">
        <f aca="false">A1450</f>
        <v>Bureaux Administration</v>
      </c>
      <c r="O1450" s="0" t="str">
        <f aca="false">B1450</f>
        <v>Bureaux</v>
      </c>
      <c r="P1450" s="0" t="str">
        <f aca="false">C1450</f>
        <v>immeuble rénové</v>
      </c>
      <c r="Q1450" s="0" t="str">
        <f aca="false">D1450</f>
        <v>Chaudière gaz</v>
      </c>
      <c r="R1450" s="0" t="str">
        <f aca="false">E1450</f>
        <v>Gaz</v>
      </c>
      <c r="S1450" s="0" t="str">
        <f aca="false">F1450</f>
        <v>0102440404</v>
      </c>
      <c r="T1450" s="0" t="str">
        <f aca="false">G1450</f>
        <v>0</v>
      </c>
      <c r="U1450" s="0" t="n">
        <f aca="false">L1450</f>
        <v>0.731548787846393</v>
      </c>
      <c r="V1450" s="0" t="n">
        <f aca="false">K1450</f>
        <v>12.8474149425729</v>
      </c>
      <c r="W1450" s="0" t="n">
        <f aca="false">J1450</f>
        <v>363</v>
      </c>
    </row>
    <row r="1451" customFormat="false" ht="12.8" hidden="false" customHeight="false" outlineLevel="0" collapsed="false">
      <c r="A1451" s="0" t="s">
        <v>72</v>
      </c>
      <c r="B1451" s="0" t="s">
        <v>129</v>
      </c>
      <c r="C1451" s="0" t="s">
        <v>103</v>
      </c>
      <c r="D1451" s="0" t="s">
        <v>29</v>
      </c>
      <c r="E1451" s="0" t="s">
        <v>30</v>
      </c>
      <c r="F1451" s="0" t="s">
        <v>146</v>
      </c>
      <c r="G1451" s="0" t="s">
        <v>1609</v>
      </c>
      <c r="H1451" s="0" t="n">
        <v>0.92</v>
      </c>
      <c r="I1451" s="0" t="n">
        <v>10.4</v>
      </c>
      <c r="J1451" s="0" t="n">
        <v>0</v>
      </c>
      <c r="K1451" s="0" t="n">
        <f aca="false">I1451*SUMIFS(syst_chauffage!$H$3:$H$27,syst_chauffage!$B$3:$B$27,D1451,syst_chauffage!$C$3:$C$27,E1451)</f>
        <v>3</v>
      </c>
      <c r="L1451" s="12" t="n">
        <f aca="false">H1451*SUMIFS(syst_chauffage!$K$3:$K$27,syst_chauffage!$B$3:$B$27,D1451,syst_chauffage!$C$3:$C$27,E1451)</f>
        <v>0.92</v>
      </c>
      <c r="N1451" s="0" t="str">
        <f aca="false">A1451</f>
        <v>Bureaux Administration</v>
      </c>
      <c r="O1451" s="0" t="str">
        <f aca="false">B1451</f>
        <v>Bureaux</v>
      </c>
      <c r="P1451" s="0" t="str">
        <f aca="false">C1451</f>
        <v>immeuble rénové</v>
      </c>
      <c r="Q1451" s="0" t="str">
        <f aca="false">D1451</f>
        <v>Electrique direct</v>
      </c>
      <c r="R1451" s="0" t="str">
        <f aca="false">E1451</f>
        <v>Electricité</v>
      </c>
      <c r="S1451" s="0" t="str">
        <f aca="false">F1451</f>
        <v>0102440602</v>
      </c>
      <c r="T1451" s="0" t="str">
        <f aca="false">G1451</f>
        <v>0</v>
      </c>
      <c r="U1451" s="0" t="n">
        <f aca="false">L1451</f>
        <v>0.92</v>
      </c>
      <c r="V1451" s="0" t="n">
        <f aca="false">K1451</f>
        <v>3</v>
      </c>
      <c r="W1451" s="0" t="n">
        <f aca="false">J1451</f>
        <v>0</v>
      </c>
    </row>
    <row r="1452" customFormat="false" ht="12.8" hidden="false" customHeight="false" outlineLevel="0" collapsed="false">
      <c r="A1452" s="0" t="s">
        <v>72</v>
      </c>
      <c r="B1452" s="0" t="s">
        <v>129</v>
      </c>
      <c r="C1452" s="0" t="s">
        <v>103</v>
      </c>
      <c r="D1452" s="0" t="s">
        <v>36</v>
      </c>
      <c r="E1452" s="0" t="s">
        <v>30</v>
      </c>
      <c r="F1452" s="0" t="s">
        <v>147</v>
      </c>
      <c r="G1452" s="0" t="s">
        <v>1609</v>
      </c>
      <c r="H1452" s="0" t="n">
        <v>2.94489544186046</v>
      </c>
      <c r="I1452" s="0" t="n">
        <v>45.481048553795</v>
      </c>
      <c r="J1452" s="0" t="n">
        <v>900</v>
      </c>
      <c r="K1452" s="0" t="n">
        <f aca="false">I1452*SUMIFS(syst_chauffage!$H$3:$H$27,syst_chauffage!$B$3:$B$27,D1452,syst_chauffage!$C$3:$C$27,E1452)</f>
        <v>28.137219196632</v>
      </c>
      <c r="L1452" s="12" t="n">
        <f aca="false">H1452*SUMIFS(syst_chauffage!$K$3:$K$27,syst_chauffage!$B$3:$B$27,D1452,syst_chauffage!$C$3:$C$27,E1452)</f>
        <v>2.47427325480779</v>
      </c>
      <c r="N1452" s="0" t="str">
        <f aca="false">A1452</f>
        <v>Bureaux Administration</v>
      </c>
      <c r="O1452" s="0" t="str">
        <f aca="false">B1452</f>
        <v>Bureaux</v>
      </c>
      <c r="P1452" s="0" t="str">
        <f aca="false">C1452</f>
        <v>immeuble rénové</v>
      </c>
      <c r="Q1452" s="0" t="str">
        <f aca="false">D1452</f>
        <v>PAC</v>
      </c>
      <c r="R1452" s="0" t="str">
        <f aca="false">E1452</f>
        <v>Electricité</v>
      </c>
      <c r="S1452" s="0" t="str">
        <f aca="false">F1452</f>
        <v>0102440902</v>
      </c>
      <c r="T1452" s="0" t="str">
        <f aca="false">G1452</f>
        <v>0</v>
      </c>
      <c r="U1452" s="0" t="n">
        <f aca="false">L1452</f>
        <v>2.47427325480779</v>
      </c>
      <c r="V1452" s="0" t="n">
        <f aca="false">K1452</f>
        <v>28.137219196632</v>
      </c>
      <c r="W1452" s="0" t="n">
        <f aca="false">J1452</f>
        <v>900</v>
      </c>
    </row>
    <row r="1453" customFormat="false" ht="12.8" hidden="false" customHeight="false" outlineLevel="0" collapsed="false">
      <c r="A1453" s="0" t="s">
        <v>72</v>
      </c>
      <c r="B1453" s="0" t="s">
        <v>129</v>
      </c>
      <c r="C1453" s="0" t="s">
        <v>103</v>
      </c>
      <c r="D1453" s="0" t="s">
        <v>51</v>
      </c>
      <c r="E1453" s="0" t="s">
        <v>57</v>
      </c>
      <c r="F1453" s="0" t="s">
        <v>148</v>
      </c>
      <c r="G1453" s="0" t="s">
        <v>1609</v>
      </c>
      <c r="H1453" s="0" t="n">
        <v>0.769714288707555</v>
      </c>
      <c r="I1453" s="0" t="n">
        <v>20.2706246833944</v>
      </c>
      <c r="J1453" s="0" t="n">
        <v>0</v>
      </c>
      <c r="K1453" s="0" t="n">
        <f aca="false">I1453*SUMIFS(syst_chauffage!$H$3:$H$27,syst_chauffage!$B$3:$B$27,D1453,syst_chauffage!$C$3:$C$27,E1453)</f>
        <v>42.9504912603179</v>
      </c>
      <c r="L1453" s="12" t="n">
        <f aca="false">H1453*SUMIFS(syst_chauffage!$K$3:$K$27,syst_chauffage!$B$3:$B$27,D1453,syst_chauffage!$C$3:$C$27,E1453)</f>
        <v>0.769714288707555</v>
      </c>
      <c r="N1453" s="0" t="str">
        <f aca="false">A1453</f>
        <v>Bureaux Administration</v>
      </c>
      <c r="O1453" s="0" t="str">
        <f aca="false">B1453</f>
        <v>Bureaux</v>
      </c>
      <c r="P1453" s="0" t="str">
        <f aca="false">C1453</f>
        <v>immeuble rénové</v>
      </c>
      <c r="Q1453" s="0" t="str">
        <f aca="false">D1453</f>
        <v>Autre système centralisé performant</v>
      </c>
      <c r="R1453" s="0" t="str">
        <f aca="false">E1453</f>
        <v>Autres</v>
      </c>
      <c r="S1453" s="0" t="str">
        <f aca="false">F1453</f>
        <v>0102442101</v>
      </c>
      <c r="T1453" s="0" t="str">
        <f aca="false">G1453</f>
        <v>0</v>
      </c>
      <c r="U1453" s="0" t="n">
        <f aca="false">L1453</f>
        <v>0.769714288707555</v>
      </c>
      <c r="V1453" s="0" t="n">
        <f aca="false">K1453</f>
        <v>42.9504912603179</v>
      </c>
      <c r="W1453" s="0" t="n">
        <f aca="false">J1453</f>
        <v>0</v>
      </c>
    </row>
    <row r="1454" customFormat="false" ht="12.8" hidden="false" customHeight="false" outlineLevel="0" collapsed="false">
      <c r="A1454" s="0" t="s">
        <v>72</v>
      </c>
      <c r="B1454" s="0" t="s">
        <v>129</v>
      </c>
      <c r="C1454" s="0" t="s">
        <v>103</v>
      </c>
      <c r="D1454" s="0" t="s">
        <v>51</v>
      </c>
      <c r="E1454" s="0" t="s">
        <v>58</v>
      </c>
      <c r="F1454" s="0" t="s">
        <v>149</v>
      </c>
      <c r="G1454" s="0" t="s">
        <v>1609</v>
      </c>
      <c r="H1454" s="0" t="n">
        <v>0.782368930806397</v>
      </c>
      <c r="I1454" s="0" t="n">
        <v>19.4191885274608</v>
      </c>
      <c r="J1454" s="0" t="n">
        <v>935</v>
      </c>
      <c r="K1454" s="0" t="n">
        <f aca="false">I1454*SUMIFS(syst_chauffage!$H$3:$H$27,syst_chauffage!$B$3:$B$27,D1454,syst_chauffage!$C$3:$C$27,E1454)</f>
        <v>41.4405387431466</v>
      </c>
      <c r="L1454" s="12" t="n">
        <f aca="false">H1454*SUMIFS(syst_chauffage!$K$3:$K$27,syst_chauffage!$B$3:$B$27,D1454,syst_chauffage!$C$3:$C$27,E1454)</f>
        <v>0.782368930806397</v>
      </c>
      <c r="N1454" s="0" t="str">
        <f aca="false">A1454</f>
        <v>Bureaux Administration</v>
      </c>
      <c r="O1454" s="0" t="str">
        <f aca="false">B1454</f>
        <v>Bureaux</v>
      </c>
      <c r="P1454" s="0" t="str">
        <f aca="false">C1454</f>
        <v>immeuble rénové</v>
      </c>
      <c r="Q1454" s="0" t="str">
        <f aca="false">D1454</f>
        <v>Autre système centralisé performant</v>
      </c>
      <c r="R1454" s="0" t="str">
        <f aca="false">E1454</f>
        <v>Urbain</v>
      </c>
      <c r="S1454" s="0" t="str">
        <f aca="false">F1454</f>
        <v>0102442106</v>
      </c>
      <c r="T1454" s="0" t="str">
        <f aca="false">G1454</f>
        <v>0</v>
      </c>
      <c r="U1454" s="0" t="n">
        <f aca="false">L1454</f>
        <v>0.782368930806397</v>
      </c>
      <c r="V1454" s="0" t="n">
        <f aca="false">K1454</f>
        <v>41.4405387431466</v>
      </c>
      <c r="W1454" s="0" t="n">
        <f aca="false">J1454</f>
        <v>935</v>
      </c>
    </row>
    <row r="1455" customFormat="false" ht="12.8" hidden="false" customHeight="false" outlineLevel="0" collapsed="false">
      <c r="A1455" s="0" t="s">
        <v>72</v>
      </c>
      <c r="B1455" s="0" t="s">
        <v>129</v>
      </c>
      <c r="C1455" s="0" t="s">
        <v>103</v>
      </c>
      <c r="D1455" s="0" t="s">
        <v>27</v>
      </c>
      <c r="E1455" s="0" t="s">
        <v>23</v>
      </c>
      <c r="F1455" s="0" t="s">
        <v>150</v>
      </c>
      <c r="G1455" s="0" t="s">
        <v>1609</v>
      </c>
      <c r="H1455" s="0" t="n">
        <v>0.723234220075526</v>
      </c>
      <c r="I1455" s="0" t="n">
        <v>10.5001254758693</v>
      </c>
      <c r="J1455" s="0" t="n">
        <v>836</v>
      </c>
      <c r="K1455" s="0" t="n">
        <f aca="false">I1455*SUMIFS(syst_chauffage!$H$3:$H$27,syst_chauffage!$B$3:$B$27,D1455,syst_chauffage!$C$3:$C$27,E1455)</f>
        <v>26.9265547664812</v>
      </c>
      <c r="L1455" s="12" t="n">
        <f aca="false">H1455*SUMIFS(syst_chauffage!$K$3:$K$27,syst_chauffage!$B$3:$B$27,D1455,syst_chauffage!$C$3:$C$27,E1455)</f>
        <v>0.723234220075526</v>
      </c>
      <c r="N1455" s="0" t="str">
        <f aca="false">A1455</f>
        <v>Bureaux Administration</v>
      </c>
      <c r="O1455" s="0" t="str">
        <f aca="false">B1455</f>
        <v>Bureaux</v>
      </c>
      <c r="P1455" s="0" t="str">
        <f aca="false">C1455</f>
        <v>immeuble rénové</v>
      </c>
      <c r="Q1455" s="0" t="str">
        <f aca="false">D1455</f>
        <v>Chaudière condensation fioul</v>
      </c>
      <c r="R1455" s="0" t="str">
        <f aca="false">E1455</f>
        <v>Fioul</v>
      </c>
      <c r="S1455" s="0" t="str">
        <f aca="false">F1455</f>
        <v>0102442303</v>
      </c>
      <c r="T1455" s="0" t="str">
        <f aca="false">G1455</f>
        <v>0</v>
      </c>
      <c r="U1455" s="0" t="n">
        <f aca="false">L1455</f>
        <v>0.723234220075526</v>
      </c>
      <c r="V1455" s="0" t="n">
        <f aca="false">K1455</f>
        <v>26.9265547664812</v>
      </c>
      <c r="W1455" s="0" t="n">
        <f aca="false">J1455</f>
        <v>836</v>
      </c>
    </row>
    <row r="1456" customFormat="false" ht="12.8" hidden="false" customHeight="false" outlineLevel="0" collapsed="false">
      <c r="A1456" s="0" t="s">
        <v>72</v>
      </c>
      <c r="B1456" s="0" t="s">
        <v>129</v>
      </c>
      <c r="C1456" s="0" t="s">
        <v>103</v>
      </c>
      <c r="D1456" s="0" t="s">
        <v>18</v>
      </c>
      <c r="E1456" s="0" t="s">
        <v>14</v>
      </c>
      <c r="F1456" s="0" t="s">
        <v>151</v>
      </c>
      <c r="G1456" s="0" t="s">
        <v>1609</v>
      </c>
      <c r="H1456" s="0" t="n">
        <v>0.954688304363178</v>
      </c>
      <c r="I1456" s="0" t="n">
        <v>7.57308584642968</v>
      </c>
      <c r="J1456" s="0" t="n">
        <v>836</v>
      </c>
      <c r="K1456" s="0" t="n">
        <f aca="false">I1456*SUMIFS(syst_chauffage!$H$3:$H$27,syst_chauffage!$B$3:$B$27,D1456,syst_chauffage!$C$3:$C$27,E1456)</f>
        <v>20.6361206525724</v>
      </c>
      <c r="L1456" s="12" t="n">
        <f aca="false">H1456*SUMIFS(syst_chauffage!$K$3:$K$27,syst_chauffage!$B$3:$B$27,D1456,syst_chauffage!$C$3:$C$27,E1456)</f>
        <v>0.927428984497361</v>
      </c>
      <c r="N1456" s="0" t="str">
        <f aca="false">A1456</f>
        <v>Bureaux Administration</v>
      </c>
      <c r="O1456" s="0" t="str">
        <f aca="false">B1456</f>
        <v>Bureaux</v>
      </c>
      <c r="P1456" s="0" t="str">
        <f aca="false">C1456</f>
        <v>immeuble rénové</v>
      </c>
      <c r="Q1456" s="0" t="str">
        <f aca="false">D1456</f>
        <v>Chaudière condensation gaz</v>
      </c>
      <c r="R1456" s="0" t="str">
        <f aca="false">E1456</f>
        <v>Gaz</v>
      </c>
      <c r="S1456" s="0" t="str">
        <f aca="false">F1456</f>
        <v>0102442404</v>
      </c>
      <c r="T1456" s="0" t="str">
        <f aca="false">G1456</f>
        <v>0</v>
      </c>
      <c r="U1456" s="0" t="n">
        <f aca="false">L1456</f>
        <v>0.927428984497361</v>
      </c>
      <c r="V1456" s="0" t="n">
        <f aca="false">K1456</f>
        <v>20.6361206525724</v>
      </c>
      <c r="W1456" s="0" t="n">
        <f aca="false">J1456</f>
        <v>836</v>
      </c>
    </row>
    <row r="1457" customFormat="false" ht="12.8" hidden="false" customHeight="false" outlineLevel="0" collapsed="false">
      <c r="A1457" s="0" t="s">
        <v>72</v>
      </c>
      <c r="B1457" s="0" t="s">
        <v>129</v>
      </c>
      <c r="C1457" s="0" t="s">
        <v>103</v>
      </c>
      <c r="D1457" s="0" t="s">
        <v>32</v>
      </c>
      <c r="E1457" s="0" t="s">
        <v>30</v>
      </c>
      <c r="F1457" s="0" t="s">
        <v>152</v>
      </c>
      <c r="G1457" s="0" t="s">
        <v>1609</v>
      </c>
      <c r="H1457" s="0" t="n">
        <v>1</v>
      </c>
      <c r="I1457" s="0" t="n">
        <v>12</v>
      </c>
      <c r="J1457" s="0" t="n">
        <v>0</v>
      </c>
      <c r="K1457" s="0" t="n">
        <f aca="false">I1457*SUMIFS(syst_chauffage!$H$3:$H$27,syst_chauffage!$B$3:$B$27,D1457,syst_chauffage!$C$3:$C$27,E1457)</f>
        <v>12</v>
      </c>
      <c r="L1457" s="12" t="n">
        <f aca="false">H1457*SUMIFS(syst_chauffage!$K$3:$K$27,syst_chauffage!$B$3:$B$27,D1457,syst_chauffage!$C$3:$C$27,E1457)</f>
        <v>1</v>
      </c>
      <c r="N1457" s="0" t="str">
        <f aca="false">A1457</f>
        <v>Bureaux Administration</v>
      </c>
      <c r="O1457" s="0" t="str">
        <f aca="false">B1457</f>
        <v>Bureaux</v>
      </c>
      <c r="P1457" s="0" t="str">
        <f aca="false">C1457</f>
        <v>immeuble rénové</v>
      </c>
      <c r="Q1457" s="0" t="str">
        <f aca="false">D1457</f>
        <v>Electrique direct performant</v>
      </c>
      <c r="R1457" s="0" t="str">
        <f aca="false">E1457</f>
        <v>Electricité</v>
      </c>
      <c r="S1457" s="0" t="str">
        <f aca="false">F1457</f>
        <v>0102442602</v>
      </c>
      <c r="T1457" s="0" t="str">
        <f aca="false">G1457</f>
        <v>0</v>
      </c>
      <c r="U1457" s="0" t="n">
        <f aca="false">L1457</f>
        <v>1</v>
      </c>
      <c r="V1457" s="0" t="n">
        <f aca="false">K1457</f>
        <v>12</v>
      </c>
      <c r="W1457" s="0" t="n">
        <f aca="false">J1457</f>
        <v>0</v>
      </c>
    </row>
    <row r="1458" customFormat="false" ht="12.8" hidden="false" customHeight="false" outlineLevel="0" collapsed="false">
      <c r="A1458" s="0" t="s">
        <v>72</v>
      </c>
      <c r="B1458" s="0" t="s">
        <v>129</v>
      </c>
      <c r="C1458" s="0" t="s">
        <v>103</v>
      </c>
      <c r="D1458" s="0" t="s">
        <v>38</v>
      </c>
      <c r="E1458" s="0" t="s">
        <v>30</v>
      </c>
      <c r="F1458" s="0" t="s">
        <v>153</v>
      </c>
      <c r="G1458" s="0" t="s">
        <v>1609</v>
      </c>
      <c r="H1458" s="0" t="n">
        <v>3.39795627906976</v>
      </c>
      <c r="I1458" s="0" t="n">
        <v>54.1441054211846</v>
      </c>
      <c r="J1458" s="0" t="n">
        <v>990</v>
      </c>
      <c r="K1458" s="0" t="n">
        <f aca="false">I1458*SUMIFS(syst_chauffage!$H$3:$H$27,syst_chauffage!$B$3:$B$27,D1458,syst_chauffage!$C$3:$C$27,E1458)</f>
        <v>54.7285261738916</v>
      </c>
      <c r="L1458" s="12" t="n">
        <f aca="false">H1458*SUMIFS(syst_chauffage!$K$3:$K$27,syst_chauffage!$B$3:$B$27,D1458,syst_chauffage!$C$3:$C$27,E1458)</f>
        <v>3.03986496519792</v>
      </c>
      <c r="N1458" s="0" t="str">
        <f aca="false">A1458</f>
        <v>Bureaux Administration</v>
      </c>
      <c r="O1458" s="0" t="str">
        <f aca="false">B1458</f>
        <v>Bureaux</v>
      </c>
      <c r="P1458" s="0" t="str">
        <f aca="false">C1458</f>
        <v>immeuble rénové</v>
      </c>
      <c r="Q1458" s="0" t="str">
        <f aca="false">D1458</f>
        <v>PAC performant</v>
      </c>
      <c r="R1458" s="0" t="str">
        <f aca="false">E1458</f>
        <v>Electricité</v>
      </c>
      <c r="S1458" s="0" t="str">
        <f aca="false">F1458</f>
        <v>0102442902</v>
      </c>
      <c r="T1458" s="0" t="str">
        <f aca="false">G1458</f>
        <v>0</v>
      </c>
      <c r="U1458" s="0" t="n">
        <f aca="false">L1458</f>
        <v>3.03986496519792</v>
      </c>
      <c r="V1458" s="0" t="n">
        <f aca="false">K1458</f>
        <v>54.7285261738916</v>
      </c>
      <c r="W1458" s="0" t="n">
        <f aca="false">J1458</f>
        <v>990</v>
      </c>
    </row>
    <row r="1459" customFormat="false" ht="12.8" hidden="false" customHeight="false" outlineLevel="0" collapsed="false">
      <c r="A1459" s="0" t="s">
        <v>72</v>
      </c>
      <c r="B1459" s="0" t="s">
        <v>129</v>
      </c>
      <c r="C1459" s="0" t="s">
        <v>154</v>
      </c>
      <c r="D1459" s="0" t="s">
        <v>19</v>
      </c>
      <c r="E1459" s="0" t="s">
        <v>57</v>
      </c>
      <c r="F1459" s="0" t="s">
        <v>155</v>
      </c>
      <c r="G1459" s="0" t="s">
        <v>1609</v>
      </c>
      <c r="H1459" s="0" t="n">
        <v>0.667536787556813</v>
      </c>
      <c r="I1459" s="0" t="n">
        <v>25.8018359753418</v>
      </c>
      <c r="J1459" s="0" t="n">
        <v>0</v>
      </c>
      <c r="K1459" s="0" t="n">
        <f aca="false">I1459*SUMIFS(syst_chauffage!$H$3:$H$27,syst_chauffage!$B$3:$B$27,D1459,syst_chauffage!$C$3:$C$27,E1459)</f>
        <v>35.9284547344417</v>
      </c>
      <c r="L1459" s="12" t="n">
        <f aca="false">H1459*SUMIFS(syst_chauffage!$K$3:$K$27,syst_chauffage!$B$3:$B$27,D1459,syst_chauffage!$C$3:$C$27,E1459)</f>
        <v>0.667536787556813</v>
      </c>
      <c r="N1459" s="0" t="str">
        <f aca="false">A1459</f>
        <v>Bureaux Administration</v>
      </c>
      <c r="O1459" s="0" t="str">
        <f aca="false">B1459</f>
        <v>Bureaux</v>
      </c>
      <c r="P1459" s="0" t="str">
        <f aca="false">C1459</f>
        <v>immeuble résidentiel</v>
      </c>
      <c r="Q1459" s="0" t="str">
        <f aca="false">D1459</f>
        <v>Autre système centralisé</v>
      </c>
      <c r="R1459" s="0" t="str">
        <f aca="false">E1459</f>
        <v>Autres</v>
      </c>
      <c r="S1459" s="0" t="str">
        <f aca="false">F1459</f>
        <v>0102450101</v>
      </c>
      <c r="T1459" s="0" t="str">
        <f aca="false">G1459</f>
        <v>0</v>
      </c>
      <c r="U1459" s="0" t="n">
        <f aca="false">L1459</f>
        <v>0.667536787556813</v>
      </c>
      <c r="V1459" s="0" t="n">
        <f aca="false">K1459</f>
        <v>35.9284547344417</v>
      </c>
      <c r="W1459" s="0" t="n">
        <f aca="false">J1459</f>
        <v>0</v>
      </c>
    </row>
    <row r="1460" customFormat="false" ht="12.8" hidden="false" customHeight="false" outlineLevel="0" collapsed="false">
      <c r="A1460" s="0" t="s">
        <v>72</v>
      </c>
      <c r="B1460" s="0" t="s">
        <v>129</v>
      </c>
      <c r="C1460" s="0" t="s">
        <v>154</v>
      </c>
      <c r="D1460" s="0" t="s">
        <v>19</v>
      </c>
      <c r="E1460" s="0" t="s">
        <v>58</v>
      </c>
      <c r="F1460" s="0" t="s">
        <v>156</v>
      </c>
      <c r="G1460" s="0" t="s">
        <v>1609</v>
      </c>
      <c r="H1460" s="0" t="n">
        <v>0.678111580081339</v>
      </c>
      <c r="I1460" s="0" t="n">
        <v>25.8144683715376</v>
      </c>
      <c r="J1460" s="0" t="n">
        <v>935</v>
      </c>
      <c r="K1460" s="0" t="n">
        <f aca="false">I1460*SUMIFS(syst_chauffage!$H$3:$H$27,syst_chauffage!$B$3:$B$27,D1460,syst_chauffage!$C$3:$C$27,E1460)</f>
        <v>42.4634991673927</v>
      </c>
      <c r="L1460" s="12" t="n">
        <f aca="false">H1460*SUMIFS(syst_chauffage!$K$3:$K$27,syst_chauffage!$B$3:$B$27,D1460,syst_chauffage!$C$3:$C$27,E1460)</f>
        <v>0.678111580081339</v>
      </c>
      <c r="N1460" s="0" t="str">
        <f aca="false">A1460</f>
        <v>Bureaux Administration</v>
      </c>
      <c r="O1460" s="0" t="str">
        <f aca="false">B1460</f>
        <v>Bureaux</v>
      </c>
      <c r="P1460" s="0" t="str">
        <f aca="false">C1460</f>
        <v>immeuble résidentiel</v>
      </c>
      <c r="Q1460" s="0" t="str">
        <f aca="false">D1460</f>
        <v>Autre système centralisé</v>
      </c>
      <c r="R1460" s="0" t="str">
        <f aca="false">E1460</f>
        <v>Urbain</v>
      </c>
      <c r="S1460" s="0" t="str">
        <f aca="false">F1460</f>
        <v>0102450106</v>
      </c>
      <c r="T1460" s="0" t="str">
        <f aca="false">G1460</f>
        <v>0</v>
      </c>
      <c r="U1460" s="0" t="n">
        <f aca="false">L1460</f>
        <v>0.678111580081339</v>
      </c>
      <c r="V1460" s="0" t="n">
        <f aca="false">K1460</f>
        <v>42.4634991673927</v>
      </c>
      <c r="W1460" s="0" t="n">
        <f aca="false">J1460</f>
        <v>935</v>
      </c>
    </row>
    <row r="1461" customFormat="false" ht="12.8" hidden="false" customHeight="false" outlineLevel="0" collapsed="false">
      <c r="A1461" s="0" t="s">
        <v>72</v>
      </c>
      <c r="B1461" s="0" t="s">
        <v>129</v>
      </c>
      <c r="C1461" s="0" t="s">
        <v>154</v>
      </c>
      <c r="D1461" s="0" t="s">
        <v>22</v>
      </c>
      <c r="E1461" s="0" t="s">
        <v>23</v>
      </c>
      <c r="F1461" s="0" t="s">
        <v>157</v>
      </c>
      <c r="G1461" s="0" t="s">
        <v>1609</v>
      </c>
      <c r="H1461" s="0" t="n">
        <v>0.54375443646986</v>
      </c>
      <c r="I1461" s="0" t="n">
        <v>27.7271658865915</v>
      </c>
      <c r="J1461" s="0" t="n">
        <v>0</v>
      </c>
      <c r="K1461" s="0" t="n">
        <f aca="false">I1461*SUMIFS(syst_chauffage!$H$3:$H$27,syst_chauffage!$B$3:$B$27,D1461,syst_chauffage!$C$3:$C$27,E1461)</f>
        <v>48.8281632155843</v>
      </c>
      <c r="L1461" s="12" t="n">
        <f aca="false">H1461*SUMIFS(syst_chauffage!$K$3:$K$27,syst_chauffage!$B$3:$B$27,D1461,syst_chauffage!$C$3:$C$27,E1461)</f>
        <v>0.54375443646986</v>
      </c>
      <c r="N1461" s="0" t="str">
        <f aca="false">A1461</f>
        <v>Bureaux Administration</v>
      </c>
      <c r="O1461" s="0" t="str">
        <f aca="false">B1461</f>
        <v>Bureaux</v>
      </c>
      <c r="P1461" s="0" t="str">
        <f aca="false">C1461</f>
        <v>immeuble résidentiel</v>
      </c>
      <c r="Q1461" s="0" t="str">
        <f aca="false">D1461</f>
        <v>Chaudière fioul</v>
      </c>
      <c r="R1461" s="0" t="str">
        <f aca="false">E1461</f>
        <v>Fioul</v>
      </c>
      <c r="S1461" s="0" t="str">
        <f aca="false">F1461</f>
        <v>0102450303</v>
      </c>
      <c r="T1461" s="0" t="str">
        <f aca="false">G1461</f>
        <v>0</v>
      </c>
      <c r="U1461" s="0" t="n">
        <f aca="false">L1461</f>
        <v>0.54375443646986</v>
      </c>
      <c r="V1461" s="0" t="n">
        <f aca="false">K1461</f>
        <v>48.8281632155843</v>
      </c>
      <c r="W1461" s="0" t="n">
        <f aca="false">J1461</f>
        <v>0</v>
      </c>
    </row>
    <row r="1462" customFormat="false" ht="12.8" hidden="false" customHeight="false" outlineLevel="0" collapsed="false">
      <c r="A1462" s="0" t="s">
        <v>72</v>
      </c>
      <c r="B1462" s="0" t="s">
        <v>129</v>
      </c>
      <c r="C1462" s="0" t="s">
        <v>154</v>
      </c>
      <c r="D1462" s="0" t="s">
        <v>13</v>
      </c>
      <c r="E1462" s="0" t="s">
        <v>14</v>
      </c>
      <c r="F1462" s="0" t="s">
        <v>158</v>
      </c>
      <c r="G1462" s="0" t="s">
        <v>1609</v>
      </c>
      <c r="H1462" s="0" t="n">
        <v>0.717746747968256</v>
      </c>
      <c r="I1462" s="0" t="n">
        <v>27.8161747463524</v>
      </c>
      <c r="J1462" s="0" t="n">
        <v>308</v>
      </c>
      <c r="K1462" s="0" t="n">
        <f aca="false">I1462*SUMIFS(syst_chauffage!$H$3:$H$27,syst_chauffage!$B$3:$B$27,D1462,syst_chauffage!$C$3:$C$27,E1462)</f>
        <v>56.1773166699634</v>
      </c>
      <c r="L1462" s="12" t="n">
        <f aca="false">H1462*SUMIFS(syst_chauffage!$K$3:$K$27,syst_chauffage!$B$3:$B$27,D1462,syst_chauffage!$C$3:$C$27,E1462)</f>
        <v>0.717746747968256</v>
      </c>
      <c r="N1462" s="0" t="str">
        <f aca="false">A1462</f>
        <v>Bureaux Administration</v>
      </c>
      <c r="O1462" s="0" t="str">
        <f aca="false">B1462</f>
        <v>Bureaux</v>
      </c>
      <c r="P1462" s="0" t="str">
        <f aca="false">C1462</f>
        <v>immeuble résidentiel</v>
      </c>
      <c r="Q1462" s="0" t="str">
        <f aca="false">D1462</f>
        <v>Chaudière gaz</v>
      </c>
      <c r="R1462" s="0" t="str">
        <f aca="false">E1462</f>
        <v>Gaz</v>
      </c>
      <c r="S1462" s="0" t="str">
        <f aca="false">F1462</f>
        <v>0102450404</v>
      </c>
      <c r="T1462" s="0" t="str">
        <f aca="false">G1462</f>
        <v>0</v>
      </c>
      <c r="U1462" s="0" t="n">
        <f aca="false">L1462</f>
        <v>0.717746747968256</v>
      </c>
      <c r="V1462" s="0" t="n">
        <f aca="false">K1462</f>
        <v>56.1773166699634</v>
      </c>
      <c r="W1462" s="0" t="n">
        <f aca="false">J1462</f>
        <v>308</v>
      </c>
    </row>
    <row r="1463" customFormat="false" ht="12.8" hidden="false" customHeight="false" outlineLevel="0" collapsed="false">
      <c r="A1463" s="0" t="s">
        <v>72</v>
      </c>
      <c r="B1463" s="0" t="s">
        <v>129</v>
      </c>
      <c r="C1463" s="0" t="s">
        <v>154</v>
      </c>
      <c r="D1463" s="0" t="s">
        <v>29</v>
      </c>
      <c r="E1463" s="0" t="s">
        <v>30</v>
      </c>
      <c r="F1463" s="0" t="s">
        <v>159</v>
      </c>
      <c r="G1463" s="0" t="s">
        <v>1609</v>
      </c>
      <c r="H1463" s="0" t="n">
        <v>0.92</v>
      </c>
      <c r="I1463" s="0" t="n">
        <v>10.4</v>
      </c>
      <c r="J1463" s="0" t="n">
        <v>0</v>
      </c>
      <c r="K1463" s="0" t="n">
        <f aca="false">I1463*SUMIFS(syst_chauffage!$H$3:$H$27,syst_chauffage!$B$3:$B$27,D1463,syst_chauffage!$C$3:$C$27,E1463)</f>
        <v>3</v>
      </c>
      <c r="L1463" s="12" t="n">
        <f aca="false">H1463*SUMIFS(syst_chauffage!$K$3:$K$27,syst_chauffage!$B$3:$B$27,D1463,syst_chauffage!$C$3:$C$27,E1463)</f>
        <v>0.92</v>
      </c>
      <c r="N1463" s="0" t="str">
        <f aca="false">A1463</f>
        <v>Bureaux Administration</v>
      </c>
      <c r="O1463" s="0" t="str">
        <f aca="false">B1463</f>
        <v>Bureaux</v>
      </c>
      <c r="P1463" s="0" t="str">
        <f aca="false">C1463</f>
        <v>immeuble résidentiel</v>
      </c>
      <c r="Q1463" s="0" t="str">
        <f aca="false">D1463</f>
        <v>Electrique direct</v>
      </c>
      <c r="R1463" s="0" t="str">
        <f aca="false">E1463</f>
        <v>Electricité</v>
      </c>
      <c r="S1463" s="0" t="str">
        <f aca="false">F1463</f>
        <v>0102450602</v>
      </c>
      <c r="T1463" s="0" t="str">
        <f aca="false">G1463</f>
        <v>0</v>
      </c>
      <c r="U1463" s="0" t="n">
        <f aca="false">L1463</f>
        <v>0.92</v>
      </c>
      <c r="V1463" s="0" t="n">
        <f aca="false">K1463</f>
        <v>3</v>
      </c>
      <c r="W1463" s="0" t="n">
        <f aca="false">J1463</f>
        <v>0</v>
      </c>
    </row>
    <row r="1464" customFormat="false" ht="12.8" hidden="false" customHeight="false" outlineLevel="0" collapsed="false">
      <c r="A1464" s="0" t="s">
        <v>72</v>
      </c>
      <c r="B1464" s="0" t="s">
        <v>129</v>
      </c>
      <c r="C1464" s="0" t="s">
        <v>154</v>
      </c>
      <c r="D1464" s="0" t="s">
        <v>51</v>
      </c>
      <c r="E1464" s="0" t="s">
        <v>57</v>
      </c>
      <c r="F1464" s="0" t="s">
        <v>160</v>
      </c>
      <c r="G1464" s="0" t="s">
        <v>1609</v>
      </c>
      <c r="H1464" s="0" t="n">
        <v>0.770234754873246</v>
      </c>
      <c r="I1464" s="0" t="n">
        <v>30.7164713992164</v>
      </c>
      <c r="J1464" s="0" t="n">
        <v>0</v>
      </c>
      <c r="K1464" s="0" t="n">
        <f aca="false">I1464*SUMIFS(syst_chauffage!$H$3:$H$27,syst_chauffage!$B$3:$B$27,D1464,syst_chauffage!$C$3:$C$27,E1464)</f>
        <v>65.0837138463031</v>
      </c>
      <c r="L1464" s="12" t="n">
        <f aca="false">H1464*SUMIFS(syst_chauffage!$K$3:$K$27,syst_chauffage!$B$3:$B$27,D1464,syst_chauffage!$C$3:$C$27,E1464)</f>
        <v>0.770234754873246</v>
      </c>
      <c r="N1464" s="0" t="str">
        <f aca="false">A1464</f>
        <v>Bureaux Administration</v>
      </c>
      <c r="O1464" s="0" t="str">
        <f aca="false">B1464</f>
        <v>Bureaux</v>
      </c>
      <c r="P1464" s="0" t="str">
        <f aca="false">C1464</f>
        <v>immeuble résidentiel</v>
      </c>
      <c r="Q1464" s="0" t="str">
        <f aca="false">D1464</f>
        <v>Autre système centralisé performant</v>
      </c>
      <c r="R1464" s="0" t="str">
        <f aca="false">E1464</f>
        <v>Autres</v>
      </c>
      <c r="S1464" s="0" t="str">
        <f aca="false">F1464</f>
        <v>0102452101</v>
      </c>
      <c r="T1464" s="0" t="str">
        <f aca="false">G1464</f>
        <v>0</v>
      </c>
      <c r="U1464" s="0" t="n">
        <f aca="false">L1464</f>
        <v>0.770234754873246</v>
      </c>
      <c r="V1464" s="0" t="n">
        <f aca="false">K1464</f>
        <v>65.0837138463031</v>
      </c>
      <c r="W1464" s="0" t="n">
        <f aca="false">J1464</f>
        <v>0</v>
      </c>
    </row>
    <row r="1465" customFormat="false" ht="12.8" hidden="false" customHeight="false" outlineLevel="0" collapsed="false">
      <c r="A1465" s="0" t="s">
        <v>72</v>
      </c>
      <c r="B1465" s="0" t="s">
        <v>129</v>
      </c>
      <c r="C1465" s="0" t="s">
        <v>154</v>
      </c>
      <c r="D1465" s="0" t="s">
        <v>51</v>
      </c>
      <c r="E1465" s="0" t="s">
        <v>58</v>
      </c>
      <c r="F1465" s="0" t="s">
        <v>161</v>
      </c>
      <c r="G1465" s="0" t="s">
        <v>1609</v>
      </c>
      <c r="H1465" s="0" t="n">
        <v>0.782436438555391</v>
      </c>
      <c r="I1465" s="0" t="n">
        <v>30.7315099661162</v>
      </c>
      <c r="J1465" s="0" t="n">
        <v>935</v>
      </c>
      <c r="K1465" s="0" t="n">
        <f aca="false">I1465*SUMIFS(syst_chauffage!$H$3:$H$27,syst_chauffage!$B$3:$B$27,D1465,syst_chauffage!$C$3:$C$27,E1465)</f>
        <v>65.5810271157998</v>
      </c>
      <c r="L1465" s="12" t="n">
        <f aca="false">H1465*SUMIFS(syst_chauffage!$K$3:$K$27,syst_chauffage!$B$3:$B$27,D1465,syst_chauffage!$C$3:$C$27,E1465)</f>
        <v>0.782436438555391</v>
      </c>
      <c r="N1465" s="0" t="str">
        <f aca="false">A1465</f>
        <v>Bureaux Administration</v>
      </c>
      <c r="O1465" s="0" t="str">
        <f aca="false">B1465</f>
        <v>Bureaux</v>
      </c>
      <c r="P1465" s="0" t="str">
        <f aca="false">C1465</f>
        <v>immeuble résidentiel</v>
      </c>
      <c r="Q1465" s="0" t="str">
        <f aca="false">D1465</f>
        <v>Autre système centralisé performant</v>
      </c>
      <c r="R1465" s="0" t="str">
        <f aca="false">E1465</f>
        <v>Urbain</v>
      </c>
      <c r="S1465" s="0" t="str">
        <f aca="false">F1465</f>
        <v>0102452106</v>
      </c>
      <c r="T1465" s="0" t="str">
        <f aca="false">G1465</f>
        <v>0</v>
      </c>
      <c r="U1465" s="0" t="n">
        <f aca="false">L1465</f>
        <v>0.782436438555391</v>
      </c>
      <c r="V1465" s="0" t="n">
        <f aca="false">K1465</f>
        <v>65.5810271157998</v>
      </c>
      <c r="W1465" s="0" t="n">
        <f aca="false">J1465</f>
        <v>935</v>
      </c>
    </row>
    <row r="1466" customFormat="false" ht="12.8" hidden="false" customHeight="false" outlineLevel="0" collapsed="false">
      <c r="A1466" s="0" t="s">
        <v>72</v>
      </c>
      <c r="B1466" s="0" t="s">
        <v>129</v>
      </c>
      <c r="C1466" s="0" t="s">
        <v>154</v>
      </c>
      <c r="D1466" s="0" t="s">
        <v>27</v>
      </c>
      <c r="E1466" s="0" t="s">
        <v>23</v>
      </c>
      <c r="F1466" s="0" t="s">
        <v>162</v>
      </c>
      <c r="G1466" s="0" t="s">
        <v>1609</v>
      </c>
      <c r="H1466" s="0" t="n">
        <v>0.718621645149003</v>
      </c>
      <c r="I1466" s="0" t="n">
        <v>33.0085308173708</v>
      </c>
      <c r="J1466" s="0" t="n">
        <v>693</v>
      </c>
      <c r="K1466" s="0" t="n">
        <f aca="false">I1466*SUMIFS(syst_chauffage!$H$3:$H$27,syst_chauffage!$B$3:$B$27,D1466,syst_chauffage!$C$3:$C$27,E1466)</f>
        <v>84.6471801558574</v>
      </c>
      <c r="L1466" s="12" t="n">
        <f aca="false">H1466*SUMIFS(syst_chauffage!$K$3:$K$27,syst_chauffage!$B$3:$B$27,D1466,syst_chauffage!$C$3:$C$27,E1466)</f>
        <v>0.718621645149003</v>
      </c>
      <c r="N1466" s="0" t="str">
        <f aca="false">A1466</f>
        <v>Bureaux Administration</v>
      </c>
      <c r="O1466" s="0" t="str">
        <f aca="false">B1466</f>
        <v>Bureaux</v>
      </c>
      <c r="P1466" s="0" t="str">
        <f aca="false">C1466</f>
        <v>immeuble résidentiel</v>
      </c>
      <c r="Q1466" s="0" t="str">
        <f aca="false">D1466</f>
        <v>Chaudière condensation fioul</v>
      </c>
      <c r="R1466" s="0" t="str">
        <f aca="false">E1466</f>
        <v>Fioul</v>
      </c>
      <c r="S1466" s="0" t="str">
        <f aca="false">F1466</f>
        <v>0102452303</v>
      </c>
      <c r="T1466" s="0" t="str">
        <f aca="false">G1466</f>
        <v>0</v>
      </c>
      <c r="U1466" s="0" t="n">
        <f aca="false">L1466</f>
        <v>0.718621645149003</v>
      </c>
      <c r="V1466" s="0" t="n">
        <f aca="false">K1466</f>
        <v>84.6471801558574</v>
      </c>
      <c r="W1466" s="0" t="n">
        <f aca="false">J1466</f>
        <v>693</v>
      </c>
    </row>
    <row r="1467" customFormat="false" ht="12.8" hidden="false" customHeight="false" outlineLevel="0" collapsed="false">
      <c r="A1467" s="0" t="s">
        <v>72</v>
      </c>
      <c r="B1467" s="0" t="s">
        <v>129</v>
      </c>
      <c r="C1467" s="0" t="s">
        <v>154</v>
      </c>
      <c r="D1467" s="0" t="s">
        <v>18</v>
      </c>
      <c r="E1467" s="0" t="s">
        <v>14</v>
      </c>
      <c r="F1467" s="0" t="s">
        <v>163</v>
      </c>
      <c r="G1467" s="0" t="s">
        <v>1609</v>
      </c>
      <c r="H1467" s="0" t="n">
        <v>0.948575888067158</v>
      </c>
      <c r="I1467" s="0" t="n">
        <v>33.1144937456576</v>
      </c>
      <c r="J1467" s="0" t="n">
        <v>693</v>
      </c>
      <c r="K1467" s="0" t="n">
        <f aca="false">I1467*SUMIFS(syst_chauffage!$H$3:$H$27,syst_chauffage!$B$3:$B$27,D1467,syst_chauffage!$C$3:$C$27,E1467)</f>
        <v>90.2346417486357</v>
      </c>
      <c r="L1467" s="12" t="n">
        <f aca="false">H1467*SUMIFS(syst_chauffage!$K$3:$K$27,syst_chauffage!$B$3:$B$27,D1467,syst_chauffage!$C$3:$C$27,E1467)</f>
        <v>0.921491096694258</v>
      </c>
      <c r="N1467" s="0" t="str">
        <f aca="false">A1467</f>
        <v>Bureaux Administration</v>
      </c>
      <c r="O1467" s="0" t="str">
        <f aca="false">B1467</f>
        <v>Bureaux</v>
      </c>
      <c r="P1467" s="0" t="str">
        <f aca="false">C1467</f>
        <v>immeuble résidentiel</v>
      </c>
      <c r="Q1467" s="0" t="str">
        <f aca="false">D1467</f>
        <v>Chaudière condensation gaz</v>
      </c>
      <c r="R1467" s="0" t="str">
        <f aca="false">E1467</f>
        <v>Gaz</v>
      </c>
      <c r="S1467" s="0" t="str">
        <f aca="false">F1467</f>
        <v>0102452404</v>
      </c>
      <c r="T1467" s="0" t="str">
        <f aca="false">G1467</f>
        <v>0</v>
      </c>
      <c r="U1467" s="0" t="n">
        <f aca="false">L1467</f>
        <v>0.921491096694258</v>
      </c>
      <c r="V1467" s="0" t="n">
        <f aca="false">K1467</f>
        <v>90.2346417486357</v>
      </c>
      <c r="W1467" s="0" t="n">
        <f aca="false">J1467</f>
        <v>693</v>
      </c>
    </row>
    <row r="1468" customFormat="false" ht="12.8" hidden="false" customHeight="false" outlineLevel="0" collapsed="false">
      <c r="A1468" s="0" t="s">
        <v>72</v>
      </c>
      <c r="B1468" s="0" t="s">
        <v>129</v>
      </c>
      <c r="C1468" s="0" t="s">
        <v>154</v>
      </c>
      <c r="D1468" s="0" t="s">
        <v>32</v>
      </c>
      <c r="E1468" s="0" t="s">
        <v>30</v>
      </c>
      <c r="F1468" s="0" t="s">
        <v>164</v>
      </c>
      <c r="G1468" s="0" t="s">
        <v>1609</v>
      </c>
      <c r="H1468" s="0" t="n">
        <v>1</v>
      </c>
      <c r="I1468" s="0" t="n">
        <v>12</v>
      </c>
      <c r="J1468" s="0" t="n">
        <v>0</v>
      </c>
      <c r="K1468" s="0" t="n">
        <f aca="false">I1468*SUMIFS(syst_chauffage!$H$3:$H$27,syst_chauffage!$B$3:$B$27,D1468,syst_chauffage!$C$3:$C$27,E1468)</f>
        <v>12</v>
      </c>
      <c r="L1468" s="12" t="n">
        <f aca="false">H1468*SUMIFS(syst_chauffage!$K$3:$K$27,syst_chauffage!$B$3:$B$27,D1468,syst_chauffage!$C$3:$C$27,E1468)</f>
        <v>1</v>
      </c>
      <c r="N1468" s="0" t="str">
        <f aca="false">A1468</f>
        <v>Bureaux Administration</v>
      </c>
      <c r="O1468" s="0" t="str">
        <f aca="false">B1468</f>
        <v>Bureaux</v>
      </c>
      <c r="P1468" s="0" t="str">
        <f aca="false">C1468</f>
        <v>immeuble résidentiel</v>
      </c>
      <c r="Q1468" s="0" t="str">
        <f aca="false">D1468</f>
        <v>Electrique direct performant</v>
      </c>
      <c r="R1468" s="0" t="str">
        <f aca="false">E1468</f>
        <v>Electricité</v>
      </c>
      <c r="S1468" s="0" t="str">
        <f aca="false">F1468</f>
        <v>0102452602</v>
      </c>
      <c r="T1468" s="0" t="str">
        <f aca="false">G1468</f>
        <v>0</v>
      </c>
      <c r="U1468" s="0" t="n">
        <f aca="false">L1468</f>
        <v>1</v>
      </c>
      <c r="V1468" s="0" t="n">
        <f aca="false">K1468</f>
        <v>12</v>
      </c>
      <c r="W1468" s="0" t="n">
        <f aca="false">J1468</f>
        <v>0</v>
      </c>
    </row>
    <row r="1469" customFormat="false" ht="12.8" hidden="false" customHeight="false" outlineLevel="0" collapsed="false">
      <c r="A1469" s="0" t="s">
        <v>72</v>
      </c>
      <c r="B1469" s="0" t="s">
        <v>129</v>
      </c>
      <c r="C1469" s="0" t="s">
        <v>165</v>
      </c>
      <c r="D1469" s="0" t="s">
        <v>19</v>
      </c>
      <c r="E1469" s="0" t="s">
        <v>57</v>
      </c>
      <c r="F1469" s="0" t="s">
        <v>166</v>
      </c>
      <c r="G1469" s="0" t="s">
        <v>1609</v>
      </c>
      <c r="H1469" s="0" t="n">
        <v>0.668116768317533</v>
      </c>
      <c r="I1469" s="0" t="n">
        <v>15.494674538956</v>
      </c>
      <c r="J1469" s="0" t="n">
        <v>0</v>
      </c>
      <c r="K1469" s="0" t="n">
        <f aca="false">I1469*SUMIFS(syst_chauffage!$H$3:$H$27,syst_chauffage!$B$3:$B$27,D1469,syst_chauffage!$C$3:$C$27,E1469)</f>
        <v>21.5759728621564</v>
      </c>
      <c r="L1469" s="12" t="n">
        <f aca="false">H1469*SUMIFS(syst_chauffage!$K$3:$K$27,syst_chauffage!$B$3:$B$27,D1469,syst_chauffage!$C$3:$C$27,E1469)</f>
        <v>0.668116768317533</v>
      </c>
      <c r="N1469" s="0" t="str">
        <f aca="false">A1469</f>
        <v>Bureaux Administration</v>
      </c>
      <c r="O1469" s="0" t="str">
        <f aca="false">B1469</f>
        <v>Bureaux</v>
      </c>
      <c r="P1469" s="0" t="str">
        <f aca="false">C1469</f>
        <v>plateau large bureau paysagés</v>
      </c>
      <c r="Q1469" s="0" t="str">
        <f aca="false">D1469</f>
        <v>Autre système centralisé</v>
      </c>
      <c r="R1469" s="0" t="str">
        <f aca="false">E1469</f>
        <v>Autres</v>
      </c>
      <c r="S1469" s="0" t="str">
        <f aca="false">F1469</f>
        <v>0102830101</v>
      </c>
      <c r="T1469" s="0" t="str">
        <f aca="false">G1469</f>
        <v>0</v>
      </c>
      <c r="U1469" s="0" t="n">
        <f aca="false">L1469</f>
        <v>0.668116768317533</v>
      </c>
      <c r="V1469" s="0" t="n">
        <f aca="false">K1469</f>
        <v>21.5759728621564</v>
      </c>
      <c r="W1469" s="0" t="n">
        <f aca="false">J1469</f>
        <v>0</v>
      </c>
    </row>
    <row r="1470" customFormat="false" ht="12.8" hidden="false" customHeight="false" outlineLevel="0" collapsed="false">
      <c r="A1470" s="0" t="s">
        <v>72</v>
      </c>
      <c r="B1470" s="0" t="s">
        <v>129</v>
      </c>
      <c r="C1470" s="0" t="s">
        <v>165</v>
      </c>
      <c r="D1470" s="0" t="s">
        <v>19</v>
      </c>
      <c r="E1470" s="0" t="s">
        <v>58</v>
      </c>
      <c r="F1470" s="0" t="s">
        <v>167</v>
      </c>
      <c r="G1470" s="0" t="s">
        <v>1609</v>
      </c>
      <c r="H1470" s="0" t="n">
        <v>0.682347739508038</v>
      </c>
      <c r="I1470" s="0" t="n">
        <v>16.457391600756</v>
      </c>
      <c r="J1470" s="0" t="n">
        <v>935</v>
      </c>
      <c r="K1470" s="0" t="n">
        <f aca="false">I1470*SUMIFS(syst_chauffage!$H$3:$H$27,syst_chauffage!$B$3:$B$27,D1470,syst_chauffage!$C$3:$C$27,E1470)</f>
        <v>27.0715795684051</v>
      </c>
      <c r="L1470" s="12" t="n">
        <f aca="false">H1470*SUMIFS(syst_chauffage!$K$3:$K$27,syst_chauffage!$B$3:$B$27,D1470,syst_chauffage!$C$3:$C$27,E1470)</f>
        <v>0.682347739508038</v>
      </c>
      <c r="N1470" s="0" t="str">
        <f aca="false">A1470</f>
        <v>Bureaux Administration</v>
      </c>
      <c r="O1470" s="0" t="str">
        <f aca="false">B1470</f>
        <v>Bureaux</v>
      </c>
      <c r="P1470" s="0" t="str">
        <f aca="false">C1470</f>
        <v>plateau large bureau paysagés</v>
      </c>
      <c r="Q1470" s="0" t="str">
        <f aca="false">D1470</f>
        <v>Autre système centralisé</v>
      </c>
      <c r="R1470" s="0" t="str">
        <f aca="false">E1470</f>
        <v>Urbain</v>
      </c>
      <c r="S1470" s="0" t="str">
        <f aca="false">F1470</f>
        <v>0102830106</v>
      </c>
      <c r="T1470" s="0" t="str">
        <f aca="false">G1470</f>
        <v>0</v>
      </c>
      <c r="U1470" s="0" t="n">
        <f aca="false">L1470</f>
        <v>0.682347739508038</v>
      </c>
      <c r="V1470" s="0" t="n">
        <f aca="false">K1470</f>
        <v>27.0715795684051</v>
      </c>
      <c r="W1470" s="0" t="n">
        <f aca="false">J1470</f>
        <v>935</v>
      </c>
    </row>
    <row r="1471" customFormat="false" ht="12.8" hidden="false" customHeight="false" outlineLevel="0" collapsed="false">
      <c r="A1471" s="0" t="s">
        <v>72</v>
      </c>
      <c r="B1471" s="0" t="s">
        <v>129</v>
      </c>
      <c r="C1471" s="0" t="s">
        <v>165</v>
      </c>
      <c r="D1471" s="0" t="s">
        <v>22</v>
      </c>
      <c r="E1471" s="0" t="s">
        <v>23</v>
      </c>
      <c r="F1471" s="0" t="s">
        <v>168</v>
      </c>
      <c r="G1471" s="0" t="s">
        <v>1609</v>
      </c>
      <c r="H1471" s="0" t="n">
        <v>0.554684865734094</v>
      </c>
      <c r="I1471" s="0" t="n">
        <v>4.40204980885649</v>
      </c>
      <c r="J1471" s="0" t="n">
        <v>0</v>
      </c>
      <c r="K1471" s="0" t="n">
        <f aca="false">I1471*SUMIFS(syst_chauffage!$H$3:$H$27,syst_chauffage!$B$3:$B$27,D1471,syst_chauffage!$C$3:$C$27,E1471)</f>
        <v>7.75210879572516</v>
      </c>
      <c r="L1471" s="12" t="n">
        <f aca="false">H1471*SUMIFS(syst_chauffage!$K$3:$K$27,syst_chauffage!$B$3:$B$27,D1471,syst_chauffage!$C$3:$C$27,E1471)</f>
        <v>0.554684865734094</v>
      </c>
      <c r="N1471" s="0" t="str">
        <f aca="false">A1471</f>
        <v>Bureaux Administration</v>
      </c>
      <c r="O1471" s="0" t="str">
        <f aca="false">B1471</f>
        <v>Bureaux</v>
      </c>
      <c r="P1471" s="0" t="str">
        <f aca="false">C1471</f>
        <v>plateau large bureau paysagés</v>
      </c>
      <c r="Q1471" s="0" t="str">
        <f aca="false">D1471</f>
        <v>Chaudière fioul</v>
      </c>
      <c r="R1471" s="0" t="str">
        <f aca="false">E1471</f>
        <v>Fioul</v>
      </c>
      <c r="S1471" s="0" t="str">
        <f aca="false">F1471</f>
        <v>0102830303</v>
      </c>
      <c r="T1471" s="0" t="str">
        <f aca="false">G1471</f>
        <v>0</v>
      </c>
      <c r="U1471" s="0" t="n">
        <f aca="false">L1471</f>
        <v>0.554684865734094</v>
      </c>
      <c r="V1471" s="0" t="n">
        <f aca="false">K1471</f>
        <v>7.75210879572516</v>
      </c>
      <c r="W1471" s="0" t="n">
        <f aca="false">J1471</f>
        <v>0</v>
      </c>
    </row>
    <row r="1472" customFormat="false" ht="12.8" hidden="false" customHeight="false" outlineLevel="0" collapsed="false">
      <c r="A1472" s="0" t="s">
        <v>72</v>
      </c>
      <c r="B1472" s="0" t="s">
        <v>129</v>
      </c>
      <c r="C1472" s="0" t="s">
        <v>165</v>
      </c>
      <c r="D1472" s="0" t="s">
        <v>13</v>
      </c>
      <c r="E1472" s="0" t="s">
        <v>14</v>
      </c>
      <c r="F1472" s="0" t="s">
        <v>169</v>
      </c>
      <c r="G1472" s="0" t="s">
        <v>1609</v>
      </c>
      <c r="H1472" s="0" t="n">
        <v>0.732186051270633</v>
      </c>
      <c r="I1472" s="0" t="n">
        <v>3.27389066891352</v>
      </c>
      <c r="J1472" s="0" t="n">
        <v>364</v>
      </c>
      <c r="K1472" s="0" t="n">
        <f aca="false">I1472*SUMIFS(syst_chauffage!$H$3:$H$27,syst_chauffage!$B$3:$B$27,D1472,syst_chauffage!$C$3:$C$27,E1472)</f>
        <v>6.61192254245925</v>
      </c>
      <c r="L1472" s="12" t="n">
        <f aca="false">H1472*SUMIFS(syst_chauffage!$K$3:$K$27,syst_chauffage!$B$3:$B$27,D1472,syst_chauffage!$C$3:$C$27,E1472)</f>
        <v>0.732186051270633</v>
      </c>
      <c r="N1472" s="0" t="str">
        <f aca="false">A1472</f>
        <v>Bureaux Administration</v>
      </c>
      <c r="O1472" s="0" t="str">
        <f aca="false">B1472</f>
        <v>Bureaux</v>
      </c>
      <c r="P1472" s="0" t="str">
        <f aca="false">C1472</f>
        <v>plateau large bureau paysagés</v>
      </c>
      <c r="Q1472" s="0" t="str">
        <f aca="false">D1472</f>
        <v>Chaudière gaz</v>
      </c>
      <c r="R1472" s="0" t="str">
        <f aca="false">E1472</f>
        <v>Gaz</v>
      </c>
      <c r="S1472" s="0" t="str">
        <f aca="false">F1472</f>
        <v>0102830404</v>
      </c>
      <c r="T1472" s="0" t="str">
        <f aca="false">G1472</f>
        <v>0</v>
      </c>
      <c r="U1472" s="0" t="n">
        <f aca="false">L1472</f>
        <v>0.732186051270633</v>
      </c>
      <c r="V1472" s="0" t="n">
        <f aca="false">K1472</f>
        <v>6.61192254245925</v>
      </c>
      <c r="W1472" s="0" t="n">
        <f aca="false">J1472</f>
        <v>364</v>
      </c>
    </row>
    <row r="1473" customFormat="false" ht="12.8" hidden="false" customHeight="false" outlineLevel="0" collapsed="false">
      <c r="A1473" s="0" t="s">
        <v>72</v>
      </c>
      <c r="B1473" s="0" t="s">
        <v>129</v>
      </c>
      <c r="C1473" s="0" t="s">
        <v>165</v>
      </c>
      <c r="D1473" s="0" t="s">
        <v>29</v>
      </c>
      <c r="E1473" s="0" t="s">
        <v>30</v>
      </c>
      <c r="F1473" s="0" t="s">
        <v>170</v>
      </c>
      <c r="G1473" s="0" t="s">
        <v>1609</v>
      </c>
      <c r="H1473" s="0" t="n">
        <v>0.92</v>
      </c>
      <c r="I1473" s="0" t="n">
        <v>10.4</v>
      </c>
      <c r="J1473" s="0" t="n">
        <v>0</v>
      </c>
      <c r="K1473" s="0" t="n">
        <f aca="false">I1473*SUMIFS(syst_chauffage!$H$3:$H$27,syst_chauffage!$B$3:$B$27,D1473,syst_chauffage!$C$3:$C$27,E1473)</f>
        <v>3</v>
      </c>
      <c r="L1473" s="12" t="n">
        <f aca="false">H1473*SUMIFS(syst_chauffage!$K$3:$K$27,syst_chauffage!$B$3:$B$27,D1473,syst_chauffage!$C$3:$C$27,E1473)</f>
        <v>0.92</v>
      </c>
      <c r="N1473" s="0" t="str">
        <f aca="false">A1473</f>
        <v>Bureaux Administration</v>
      </c>
      <c r="O1473" s="0" t="str">
        <f aca="false">B1473</f>
        <v>Bureaux</v>
      </c>
      <c r="P1473" s="0" t="str">
        <f aca="false">C1473</f>
        <v>plateau large bureau paysagés</v>
      </c>
      <c r="Q1473" s="0" t="str">
        <f aca="false">D1473</f>
        <v>Electrique direct</v>
      </c>
      <c r="R1473" s="0" t="str">
        <f aca="false">E1473</f>
        <v>Electricité</v>
      </c>
      <c r="S1473" s="0" t="str">
        <f aca="false">F1473</f>
        <v>0102830602</v>
      </c>
      <c r="T1473" s="0" t="str">
        <f aca="false">G1473</f>
        <v>0</v>
      </c>
      <c r="U1473" s="0" t="n">
        <f aca="false">L1473</f>
        <v>0.92</v>
      </c>
      <c r="V1473" s="0" t="n">
        <f aca="false">K1473</f>
        <v>3</v>
      </c>
      <c r="W1473" s="0" t="n">
        <f aca="false">J1473</f>
        <v>0</v>
      </c>
    </row>
    <row r="1474" customFormat="false" ht="12.8" hidden="false" customHeight="false" outlineLevel="0" collapsed="false">
      <c r="A1474" s="0" t="s">
        <v>72</v>
      </c>
      <c r="B1474" s="0" t="s">
        <v>129</v>
      </c>
      <c r="C1474" s="0" t="s">
        <v>165</v>
      </c>
      <c r="D1474" s="0" t="s">
        <v>36</v>
      </c>
      <c r="E1474" s="0" t="s">
        <v>30</v>
      </c>
      <c r="F1474" s="0" t="s">
        <v>171</v>
      </c>
      <c r="G1474" s="0" t="s">
        <v>1609</v>
      </c>
      <c r="H1474" s="0" t="n">
        <v>2.94489544186046</v>
      </c>
      <c r="I1474" s="0" t="n">
        <v>44.7584571443371</v>
      </c>
      <c r="J1474" s="0" t="n">
        <v>756</v>
      </c>
      <c r="K1474" s="0" t="n">
        <f aca="false">I1474*SUMIFS(syst_chauffage!$H$3:$H$27,syst_chauffage!$B$3:$B$27,D1474,syst_chauffage!$C$3:$C$27,E1474)</f>
        <v>27.6901821663957</v>
      </c>
      <c r="L1474" s="12" t="n">
        <f aca="false">H1474*SUMIFS(syst_chauffage!$K$3:$K$27,syst_chauffage!$B$3:$B$27,D1474,syst_chauffage!$C$3:$C$27,E1474)</f>
        <v>2.47427325480779</v>
      </c>
      <c r="N1474" s="0" t="str">
        <f aca="false">A1474</f>
        <v>Bureaux Administration</v>
      </c>
      <c r="O1474" s="0" t="str">
        <f aca="false">B1474</f>
        <v>Bureaux</v>
      </c>
      <c r="P1474" s="0" t="str">
        <f aca="false">C1474</f>
        <v>plateau large bureau paysagés</v>
      </c>
      <c r="Q1474" s="0" t="str">
        <f aca="false">D1474</f>
        <v>PAC</v>
      </c>
      <c r="R1474" s="0" t="str">
        <f aca="false">E1474</f>
        <v>Electricité</v>
      </c>
      <c r="S1474" s="0" t="str">
        <f aca="false">F1474</f>
        <v>0102830902</v>
      </c>
      <c r="T1474" s="0" t="str">
        <f aca="false">G1474</f>
        <v>0</v>
      </c>
      <c r="U1474" s="0" t="n">
        <f aca="false">L1474</f>
        <v>2.47427325480779</v>
      </c>
      <c r="V1474" s="0" t="n">
        <f aca="false">K1474</f>
        <v>27.6901821663957</v>
      </c>
      <c r="W1474" s="0" t="n">
        <f aca="false">J1474</f>
        <v>756</v>
      </c>
    </row>
    <row r="1475" customFormat="false" ht="12.8" hidden="false" customHeight="false" outlineLevel="0" collapsed="false">
      <c r="A1475" s="0" t="s">
        <v>72</v>
      </c>
      <c r="B1475" s="0" t="s">
        <v>129</v>
      </c>
      <c r="C1475" s="0" t="s">
        <v>165</v>
      </c>
      <c r="D1475" s="0" t="s">
        <v>51</v>
      </c>
      <c r="E1475" s="0" t="s">
        <v>57</v>
      </c>
      <c r="F1475" s="0" t="s">
        <v>172</v>
      </c>
      <c r="G1475" s="0" t="s">
        <v>1609</v>
      </c>
      <c r="H1475" s="0" t="n">
        <v>0.770903963443307</v>
      </c>
      <c r="I1475" s="0" t="n">
        <v>18.4460411178048</v>
      </c>
      <c r="J1475" s="0" t="n">
        <v>0</v>
      </c>
      <c r="K1475" s="0" t="n">
        <f aca="false">I1475*SUMIFS(syst_chauffage!$H$3:$H$27,syst_chauffage!$B$3:$B$27,D1475,syst_chauffage!$C$3:$C$27,E1475)</f>
        <v>39.0844653380002</v>
      </c>
      <c r="L1475" s="12" t="n">
        <f aca="false">H1475*SUMIFS(syst_chauffage!$K$3:$K$27,syst_chauffage!$B$3:$B$27,D1475,syst_chauffage!$C$3:$C$27,E1475)</f>
        <v>0.770903963443307</v>
      </c>
      <c r="N1475" s="0" t="str">
        <f aca="false">A1475</f>
        <v>Bureaux Administration</v>
      </c>
      <c r="O1475" s="0" t="str">
        <f aca="false">B1475</f>
        <v>Bureaux</v>
      </c>
      <c r="P1475" s="0" t="str">
        <f aca="false">C1475</f>
        <v>plateau large bureau paysagés</v>
      </c>
      <c r="Q1475" s="0" t="str">
        <f aca="false">D1475</f>
        <v>Autre système centralisé performant</v>
      </c>
      <c r="R1475" s="0" t="str">
        <f aca="false">E1475</f>
        <v>Autres</v>
      </c>
      <c r="S1475" s="0" t="str">
        <f aca="false">F1475</f>
        <v>0102832101</v>
      </c>
      <c r="T1475" s="0" t="str">
        <f aca="false">G1475</f>
        <v>0</v>
      </c>
      <c r="U1475" s="0" t="n">
        <f aca="false">L1475</f>
        <v>0.770903963443307</v>
      </c>
      <c r="V1475" s="0" t="n">
        <f aca="false">K1475</f>
        <v>39.0844653380002</v>
      </c>
      <c r="W1475" s="0" t="n">
        <f aca="false">J1475</f>
        <v>0</v>
      </c>
    </row>
    <row r="1476" customFormat="false" ht="12.8" hidden="false" customHeight="false" outlineLevel="0" collapsed="false">
      <c r="A1476" s="0" t="s">
        <v>72</v>
      </c>
      <c r="B1476" s="0" t="s">
        <v>129</v>
      </c>
      <c r="C1476" s="0" t="s">
        <v>165</v>
      </c>
      <c r="D1476" s="0" t="s">
        <v>51</v>
      </c>
      <c r="E1476" s="0" t="s">
        <v>58</v>
      </c>
      <c r="F1476" s="0" t="s">
        <v>173</v>
      </c>
      <c r="G1476" s="0" t="s">
        <v>1609</v>
      </c>
      <c r="H1476" s="0" t="n">
        <v>0.787324314816967</v>
      </c>
      <c r="I1476" s="0" t="n">
        <v>19.5921328580428</v>
      </c>
      <c r="J1476" s="0" t="n">
        <v>935</v>
      </c>
      <c r="K1476" s="0" t="n">
        <f aca="false">I1476*SUMIFS(syst_chauffage!$H$3:$H$27,syst_chauffage!$B$3:$B$27,D1476,syst_chauffage!$C$3:$C$27,E1476)</f>
        <v>41.80960185934</v>
      </c>
      <c r="L1476" s="12" t="n">
        <f aca="false">H1476*SUMIFS(syst_chauffage!$K$3:$K$27,syst_chauffage!$B$3:$B$27,D1476,syst_chauffage!$C$3:$C$27,E1476)</f>
        <v>0.787324314816967</v>
      </c>
      <c r="N1476" s="0" t="str">
        <f aca="false">A1476</f>
        <v>Bureaux Administration</v>
      </c>
      <c r="O1476" s="0" t="str">
        <f aca="false">B1476</f>
        <v>Bureaux</v>
      </c>
      <c r="P1476" s="0" t="str">
        <f aca="false">C1476</f>
        <v>plateau large bureau paysagés</v>
      </c>
      <c r="Q1476" s="0" t="str">
        <f aca="false">D1476</f>
        <v>Autre système centralisé performant</v>
      </c>
      <c r="R1476" s="0" t="str">
        <f aca="false">E1476</f>
        <v>Urbain</v>
      </c>
      <c r="S1476" s="0" t="str">
        <f aca="false">F1476</f>
        <v>0102832106</v>
      </c>
      <c r="T1476" s="0" t="str">
        <f aca="false">G1476</f>
        <v>0</v>
      </c>
      <c r="U1476" s="0" t="n">
        <f aca="false">L1476</f>
        <v>0.787324314816967</v>
      </c>
      <c r="V1476" s="0" t="n">
        <f aca="false">K1476</f>
        <v>41.80960185934</v>
      </c>
      <c r="W1476" s="0" t="n">
        <f aca="false">J1476</f>
        <v>935</v>
      </c>
    </row>
    <row r="1477" customFormat="false" ht="12.8" hidden="false" customHeight="false" outlineLevel="0" collapsed="false">
      <c r="A1477" s="0" t="s">
        <v>72</v>
      </c>
      <c r="B1477" s="0" t="s">
        <v>129</v>
      </c>
      <c r="C1477" s="0" t="s">
        <v>165</v>
      </c>
      <c r="D1477" s="0" t="s">
        <v>27</v>
      </c>
      <c r="E1477" s="0" t="s">
        <v>23</v>
      </c>
      <c r="F1477" s="0" t="s">
        <v>174</v>
      </c>
      <c r="G1477" s="0" t="s">
        <v>1609</v>
      </c>
      <c r="H1477" s="0" t="n">
        <v>0.725216305705104</v>
      </c>
      <c r="I1477" s="0" t="n">
        <v>5.24053548673392</v>
      </c>
      <c r="J1477" s="0" t="n">
        <v>819</v>
      </c>
      <c r="K1477" s="0" t="n">
        <f aca="false">I1477*SUMIFS(syst_chauffage!$H$3:$H$27,syst_chauffage!$B$3:$B$27,D1477,syst_chauffage!$C$3:$C$27,E1477)</f>
        <v>13.4388456703225</v>
      </c>
      <c r="L1477" s="12" t="n">
        <f aca="false">H1477*SUMIFS(syst_chauffage!$K$3:$K$27,syst_chauffage!$B$3:$B$27,D1477,syst_chauffage!$C$3:$C$27,E1477)</f>
        <v>0.725216305705104</v>
      </c>
      <c r="N1477" s="0" t="str">
        <f aca="false">A1477</f>
        <v>Bureaux Administration</v>
      </c>
      <c r="O1477" s="0" t="str">
        <f aca="false">B1477</f>
        <v>Bureaux</v>
      </c>
      <c r="P1477" s="0" t="str">
        <f aca="false">C1477</f>
        <v>plateau large bureau paysagés</v>
      </c>
      <c r="Q1477" s="0" t="str">
        <f aca="false">D1477</f>
        <v>Chaudière condensation fioul</v>
      </c>
      <c r="R1477" s="0" t="str">
        <f aca="false">E1477</f>
        <v>Fioul</v>
      </c>
      <c r="S1477" s="0" t="str">
        <f aca="false">F1477</f>
        <v>0102832303</v>
      </c>
      <c r="T1477" s="0" t="str">
        <f aca="false">G1477</f>
        <v>0</v>
      </c>
      <c r="U1477" s="0" t="n">
        <f aca="false">L1477</f>
        <v>0.725216305705104</v>
      </c>
      <c r="V1477" s="0" t="n">
        <f aca="false">K1477</f>
        <v>13.4388456703225</v>
      </c>
      <c r="W1477" s="0" t="n">
        <f aca="false">J1477</f>
        <v>819</v>
      </c>
    </row>
    <row r="1478" customFormat="false" ht="12.8" hidden="false" customHeight="false" outlineLevel="0" collapsed="false">
      <c r="A1478" s="0" t="s">
        <v>72</v>
      </c>
      <c r="B1478" s="0" t="s">
        <v>129</v>
      </c>
      <c r="C1478" s="0" t="s">
        <v>165</v>
      </c>
      <c r="D1478" s="0" t="s">
        <v>18</v>
      </c>
      <c r="E1478" s="0" t="s">
        <v>14</v>
      </c>
      <c r="F1478" s="0" t="s">
        <v>175</v>
      </c>
      <c r="G1478" s="0" t="s">
        <v>1609</v>
      </c>
      <c r="H1478" s="0" t="n">
        <v>0.957295666038883</v>
      </c>
      <c r="I1478" s="0" t="n">
        <v>3.89748889156372</v>
      </c>
      <c r="J1478" s="0" t="n">
        <v>819</v>
      </c>
      <c r="K1478" s="0" t="n">
        <f aca="false">I1478*SUMIFS(syst_chauffage!$H$3:$H$27,syst_chauffage!$B$3:$B$27,D1478,syst_chauffage!$C$3:$C$27,E1478)</f>
        <v>10.6203802042318</v>
      </c>
      <c r="L1478" s="12" t="n">
        <f aca="false">H1478*SUMIFS(syst_chauffage!$K$3:$K$27,syst_chauffage!$B$3:$B$27,D1478,syst_chauffage!$C$3:$C$27,E1478)</f>
        <v>0.929961897889161</v>
      </c>
      <c r="N1478" s="0" t="str">
        <f aca="false">A1478</f>
        <v>Bureaux Administration</v>
      </c>
      <c r="O1478" s="0" t="str">
        <f aca="false">B1478</f>
        <v>Bureaux</v>
      </c>
      <c r="P1478" s="0" t="str">
        <f aca="false">C1478</f>
        <v>plateau large bureau paysagés</v>
      </c>
      <c r="Q1478" s="0" t="str">
        <f aca="false">D1478</f>
        <v>Chaudière condensation gaz</v>
      </c>
      <c r="R1478" s="0" t="str">
        <f aca="false">E1478</f>
        <v>Gaz</v>
      </c>
      <c r="S1478" s="0" t="str">
        <f aca="false">F1478</f>
        <v>0102832404</v>
      </c>
      <c r="T1478" s="0" t="str">
        <f aca="false">G1478</f>
        <v>0</v>
      </c>
      <c r="U1478" s="0" t="n">
        <f aca="false">L1478</f>
        <v>0.929961897889161</v>
      </c>
      <c r="V1478" s="0" t="n">
        <f aca="false">K1478</f>
        <v>10.6203802042318</v>
      </c>
      <c r="W1478" s="0" t="n">
        <f aca="false">J1478</f>
        <v>819</v>
      </c>
    </row>
    <row r="1479" customFormat="false" ht="12.8" hidden="false" customHeight="false" outlineLevel="0" collapsed="false">
      <c r="A1479" s="0" t="s">
        <v>72</v>
      </c>
      <c r="B1479" s="0" t="s">
        <v>129</v>
      </c>
      <c r="C1479" s="0" t="s">
        <v>165</v>
      </c>
      <c r="D1479" s="0" t="s">
        <v>32</v>
      </c>
      <c r="E1479" s="0" t="s">
        <v>30</v>
      </c>
      <c r="F1479" s="0" t="s">
        <v>176</v>
      </c>
      <c r="G1479" s="0" t="s">
        <v>1609</v>
      </c>
      <c r="H1479" s="0" t="n">
        <v>1</v>
      </c>
      <c r="I1479" s="0" t="n">
        <v>12</v>
      </c>
      <c r="J1479" s="0" t="n">
        <v>0</v>
      </c>
      <c r="K1479" s="0" t="n">
        <f aca="false">I1479*SUMIFS(syst_chauffage!$H$3:$H$27,syst_chauffage!$B$3:$B$27,D1479,syst_chauffage!$C$3:$C$27,E1479)</f>
        <v>12</v>
      </c>
      <c r="L1479" s="12" t="n">
        <f aca="false">H1479*SUMIFS(syst_chauffage!$K$3:$K$27,syst_chauffage!$B$3:$B$27,D1479,syst_chauffage!$C$3:$C$27,E1479)</f>
        <v>1</v>
      </c>
      <c r="N1479" s="0" t="str">
        <f aca="false">A1479</f>
        <v>Bureaux Administration</v>
      </c>
      <c r="O1479" s="0" t="str">
        <f aca="false">B1479</f>
        <v>Bureaux</v>
      </c>
      <c r="P1479" s="0" t="str">
        <f aca="false">C1479</f>
        <v>plateau large bureau paysagés</v>
      </c>
      <c r="Q1479" s="0" t="str">
        <f aca="false">D1479</f>
        <v>Electrique direct performant</v>
      </c>
      <c r="R1479" s="0" t="str">
        <f aca="false">E1479</f>
        <v>Electricité</v>
      </c>
      <c r="S1479" s="0" t="str">
        <f aca="false">F1479</f>
        <v>0102832602</v>
      </c>
      <c r="T1479" s="0" t="str">
        <f aca="false">G1479</f>
        <v>0</v>
      </c>
      <c r="U1479" s="0" t="n">
        <f aca="false">L1479</f>
        <v>1</v>
      </c>
      <c r="V1479" s="0" t="n">
        <f aca="false">K1479</f>
        <v>12</v>
      </c>
      <c r="W1479" s="0" t="n">
        <f aca="false">J1479</f>
        <v>0</v>
      </c>
    </row>
    <row r="1480" customFormat="false" ht="12.8" hidden="false" customHeight="false" outlineLevel="0" collapsed="false">
      <c r="A1480" s="0" t="s">
        <v>72</v>
      </c>
      <c r="B1480" s="0" t="s">
        <v>129</v>
      </c>
      <c r="C1480" s="0" t="s">
        <v>165</v>
      </c>
      <c r="D1480" s="0" t="s">
        <v>38</v>
      </c>
      <c r="E1480" s="0" t="s">
        <v>30</v>
      </c>
      <c r="F1480" s="0" t="s">
        <v>177</v>
      </c>
      <c r="G1480" s="0" t="s">
        <v>1609</v>
      </c>
      <c r="H1480" s="0" t="n">
        <v>3.39795627906976</v>
      </c>
      <c r="I1480" s="0" t="n">
        <v>53.2838775527823</v>
      </c>
      <c r="J1480" s="0" t="n">
        <v>819</v>
      </c>
      <c r="K1480" s="0" t="n">
        <f aca="false">I1480*SUMIFS(syst_chauffage!$H$3:$H$27,syst_chauffage!$B$3:$B$27,D1480,syst_chauffage!$C$3:$C$27,E1480)</f>
        <v>53.8590131762136</v>
      </c>
      <c r="L1480" s="12" t="n">
        <f aca="false">H1480*SUMIFS(syst_chauffage!$K$3:$K$27,syst_chauffage!$B$3:$B$27,D1480,syst_chauffage!$C$3:$C$27,E1480)</f>
        <v>3.03986496519792</v>
      </c>
      <c r="N1480" s="0" t="str">
        <f aca="false">A1480</f>
        <v>Bureaux Administration</v>
      </c>
      <c r="O1480" s="0" t="str">
        <f aca="false">B1480</f>
        <v>Bureaux</v>
      </c>
      <c r="P1480" s="0" t="str">
        <f aca="false">C1480</f>
        <v>plateau large bureau paysagés</v>
      </c>
      <c r="Q1480" s="0" t="str">
        <f aca="false">D1480</f>
        <v>PAC performant</v>
      </c>
      <c r="R1480" s="0" t="str">
        <f aca="false">E1480</f>
        <v>Electricité</v>
      </c>
      <c r="S1480" s="0" t="str">
        <f aca="false">F1480</f>
        <v>0102832902</v>
      </c>
      <c r="T1480" s="0" t="str">
        <f aca="false">G1480</f>
        <v>0</v>
      </c>
      <c r="U1480" s="0" t="n">
        <f aca="false">L1480</f>
        <v>3.03986496519792</v>
      </c>
      <c r="V1480" s="0" t="n">
        <f aca="false">K1480</f>
        <v>53.8590131762136</v>
      </c>
      <c r="W1480" s="0" t="n">
        <f aca="false">J1480</f>
        <v>819</v>
      </c>
    </row>
    <row r="1481" customFormat="false" ht="12.8" hidden="false" customHeight="false" outlineLevel="0" collapsed="false">
      <c r="A1481" s="0" t="s">
        <v>72</v>
      </c>
      <c r="B1481" s="0" t="s">
        <v>129</v>
      </c>
      <c r="C1481" s="0" t="s">
        <v>116</v>
      </c>
      <c r="D1481" s="0" t="s">
        <v>19</v>
      </c>
      <c r="E1481" s="0" t="s">
        <v>57</v>
      </c>
      <c r="F1481" s="0" t="s">
        <v>178</v>
      </c>
      <c r="G1481" s="0" t="s">
        <v>1609</v>
      </c>
      <c r="H1481" s="0" t="n">
        <v>0.664317642708183</v>
      </c>
      <c r="I1481" s="0" t="n">
        <v>17.0296389362657</v>
      </c>
      <c r="J1481" s="0" t="n">
        <v>0</v>
      </c>
      <c r="K1481" s="0" t="n">
        <f aca="false">I1481*SUMIFS(syst_chauffage!$H$3:$H$27,syst_chauffage!$B$3:$B$27,D1481,syst_chauffage!$C$3:$C$27,E1481)</f>
        <v>23.7133749803788</v>
      </c>
      <c r="L1481" s="12" t="n">
        <f aca="false">H1481*SUMIFS(syst_chauffage!$K$3:$K$27,syst_chauffage!$B$3:$B$27,D1481,syst_chauffage!$C$3:$C$27,E1481)</f>
        <v>0.664317642708183</v>
      </c>
      <c r="N1481" s="0" t="str">
        <f aca="false">A1481</f>
        <v>Bureaux Administration</v>
      </c>
      <c r="O1481" s="0" t="str">
        <f aca="false">B1481</f>
        <v>Bureaux</v>
      </c>
      <c r="P1481" s="0" t="str">
        <f aca="false">C1481</f>
        <v>plateau large bureaux cloisonnés</v>
      </c>
      <c r="Q1481" s="0" t="str">
        <f aca="false">D1481</f>
        <v>Autre système centralisé</v>
      </c>
      <c r="R1481" s="0" t="str">
        <f aca="false">E1481</f>
        <v>Autres</v>
      </c>
      <c r="S1481" s="0" t="str">
        <f aca="false">F1481</f>
        <v>0102840101</v>
      </c>
      <c r="T1481" s="0" t="str">
        <f aca="false">G1481</f>
        <v>0</v>
      </c>
      <c r="U1481" s="0" t="n">
        <f aca="false">L1481</f>
        <v>0.664317642708183</v>
      </c>
      <c r="V1481" s="0" t="n">
        <f aca="false">K1481</f>
        <v>23.7133749803788</v>
      </c>
      <c r="W1481" s="0" t="n">
        <f aca="false">J1481</f>
        <v>0</v>
      </c>
    </row>
    <row r="1482" customFormat="false" ht="12.8" hidden="false" customHeight="false" outlineLevel="0" collapsed="false">
      <c r="A1482" s="0" t="s">
        <v>72</v>
      </c>
      <c r="B1482" s="0" t="s">
        <v>129</v>
      </c>
      <c r="C1482" s="0" t="s">
        <v>116</v>
      </c>
      <c r="D1482" s="0" t="s">
        <v>19</v>
      </c>
      <c r="E1482" s="0" t="s">
        <v>58</v>
      </c>
      <c r="F1482" s="0" t="s">
        <v>179</v>
      </c>
      <c r="G1482" s="0" t="s">
        <v>1609</v>
      </c>
      <c r="H1482" s="0" t="n">
        <v>0.679835350001312</v>
      </c>
      <c r="I1482" s="0" t="n">
        <v>16.5333068410633</v>
      </c>
      <c r="J1482" s="0" t="n">
        <v>935</v>
      </c>
      <c r="K1482" s="0" t="n">
        <f aca="false">I1482*SUMIFS(syst_chauffage!$H$3:$H$27,syst_chauffage!$B$3:$B$27,D1482,syst_chauffage!$C$3:$C$27,E1482)</f>
        <v>27.1964563118339</v>
      </c>
      <c r="L1482" s="12" t="n">
        <f aca="false">H1482*SUMIFS(syst_chauffage!$K$3:$K$27,syst_chauffage!$B$3:$B$27,D1482,syst_chauffage!$C$3:$C$27,E1482)</f>
        <v>0.679835350001312</v>
      </c>
      <c r="N1482" s="0" t="str">
        <f aca="false">A1482</f>
        <v>Bureaux Administration</v>
      </c>
      <c r="O1482" s="0" t="str">
        <f aca="false">B1482</f>
        <v>Bureaux</v>
      </c>
      <c r="P1482" s="0" t="str">
        <f aca="false">C1482</f>
        <v>plateau large bureaux cloisonnés</v>
      </c>
      <c r="Q1482" s="0" t="str">
        <f aca="false">D1482</f>
        <v>Autre système centralisé</v>
      </c>
      <c r="R1482" s="0" t="str">
        <f aca="false">E1482</f>
        <v>Urbain</v>
      </c>
      <c r="S1482" s="0" t="str">
        <f aca="false">F1482</f>
        <v>0102840106</v>
      </c>
      <c r="T1482" s="0" t="str">
        <f aca="false">G1482</f>
        <v>0</v>
      </c>
      <c r="U1482" s="0" t="n">
        <f aca="false">L1482</f>
        <v>0.679835350001312</v>
      </c>
      <c r="V1482" s="0" t="n">
        <f aca="false">K1482</f>
        <v>27.1964563118339</v>
      </c>
      <c r="W1482" s="0" t="n">
        <f aca="false">J1482</f>
        <v>935</v>
      </c>
    </row>
    <row r="1483" customFormat="false" ht="12.8" hidden="false" customHeight="false" outlineLevel="0" collapsed="false">
      <c r="A1483" s="0" t="s">
        <v>72</v>
      </c>
      <c r="B1483" s="0" t="s">
        <v>129</v>
      </c>
      <c r="C1483" s="0" t="s">
        <v>116</v>
      </c>
      <c r="D1483" s="0" t="s">
        <v>22</v>
      </c>
      <c r="E1483" s="0" t="s">
        <v>23</v>
      </c>
      <c r="F1483" s="0" t="s">
        <v>180</v>
      </c>
      <c r="G1483" s="0" t="s">
        <v>1609</v>
      </c>
      <c r="H1483" s="0" t="n">
        <v>0.554697009089054</v>
      </c>
      <c r="I1483" s="0" t="n">
        <v>4.29681030874339</v>
      </c>
      <c r="J1483" s="0" t="n">
        <v>0</v>
      </c>
      <c r="K1483" s="0" t="n">
        <f aca="false">I1483*SUMIFS(syst_chauffage!$H$3:$H$27,syst_chauffage!$B$3:$B$27,D1483,syst_chauffage!$C$3:$C$27,E1483)</f>
        <v>7.56677966727161</v>
      </c>
      <c r="L1483" s="12" t="n">
        <f aca="false">H1483*SUMIFS(syst_chauffage!$K$3:$K$27,syst_chauffage!$B$3:$B$27,D1483,syst_chauffage!$C$3:$C$27,E1483)</f>
        <v>0.554697009089054</v>
      </c>
      <c r="N1483" s="0" t="str">
        <f aca="false">A1483</f>
        <v>Bureaux Administration</v>
      </c>
      <c r="O1483" s="0" t="str">
        <f aca="false">B1483</f>
        <v>Bureaux</v>
      </c>
      <c r="P1483" s="0" t="str">
        <f aca="false">C1483</f>
        <v>plateau large bureaux cloisonnés</v>
      </c>
      <c r="Q1483" s="0" t="str">
        <f aca="false">D1483</f>
        <v>Chaudière fioul</v>
      </c>
      <c r="R1483" s="0" t="str">
        <f aca="false">E1483</f>
        <v>Fioul</v>
      </c>
      <c r="S1483" s="0" t="str">
        <f aca="false">F1483</f>
        <v>0102840303</v>
      </c>
      <c r="T1483" s="0" t="str">
        <f aca="false">G1483</f>
        <v>0</v>
      </c>
      <c r="U1483" s="0" t="n">
        <f aca="false">L1483</f>
        <v>0.554697009089054</v>
      </c>
      <c r="V1483" s="0" t="n">
        <f aca="false">K1483</f>
        <v>7.56677966727161</v>
      </c>
      <c r="W1483" s="0" t="n">
        <f aca="false">J1483</f>
        <v>0</v>
      </c>
    </row>
    <row r="1484" customFormat="false" ht="12.8" hidden="false" customHeight="false" outlineLevel="0" collapsed="false">
      <c r="A1484" s="0" t="s">
        <v>72</v>
      </c>
      <c r="B1484" s="0" t="s">
        <v>129</v>
      </c>
      <c r="C1484" s="0" t="s">
        <v>116</v>
      </c>
      <c r="D1484" s="0" t="s">
        <v>13</v>
      </c>
      <c r="E1484" s="0" t="s">
        <v>14</v>
      </c>
      <c r="F1484" s="0" t="s">
        <v>181</v>
      </c>
      <c r="G1484" s="0" t="s">
        <v>1609</v>
      </c>
      <c r="H1484" s="0" t="n">
        <v>0.732189655546549</v>
      </c>
      <c r="I1484" s="0" t="n">
        <v>3.48460882985392</v>
      </c>
      <c r="J1484" s="0" t="n">
        <v>364</v>
      </c>
      <c r="K1484" s="0" t="n">
        <f aca="false">I1484*SUMIFS(syst_chauffage!$H$3:$H$27,syst_chauffage!$B$3:$B$27,D1484,syst_chauffage!$C$3:$C$27,E1484)</f>
        <v>7.03748719910973</v>
      </c>
      <c r="L1484" s="12" t="n">
        <f aca="false">H1484*SUMIFS(syst_chauffage!$K$3:$K$27,syst_chauffage!$B$3:$B$27,D1484,syst_chauffage!$C$3:$C$27,E1484)</f>
        <v>0.732189655546549</v>
      </c>
      <c r="N1484" s="0" t="str">
        <f aca="false">A1484</f>
        <v>Bureaux Administration</v>
      </c>
      <c r="O1484" s="0" t="str">
        <f aca="false">B1484</f>
        <v>Bureaux</v>
      </c>
      <c r="P1484" s="0" t="str">
        <f aca="false">C1484</f>
        <v>plateau large bureaux cloisonnés</v>
      </c>
      <c r="Q1484" s="0" t="str">
        <f aca="false">D1484</f>
        <v>Chaudière gaz</v>
      </c>
      <c r="R1484" s="0" t="str">
        <f aca="false">E1484</f>
        <v>Gaz</v>
      </c>
      <c r="S1484" s="0" t="str">
        <f aca="false">F1484</f>
        <v>0102840404</v>
      </c>
      <c r="T1484" s="0" t="str">
        <f aca="false">G1484</f>
        <v>0</v>
      </c>
      <c r="U1484" s="0" t="n">
        <f aca="false">L1484</f>
        <v>0.732189655546549</v>
      </c>
      <c r="V1484" s="0" t="n">
        <f aca="false">K1484</f>
        <v>7.03748719910973</v>
      </c>
      <c r="W1484" s="0" t="n">
        <f aca="false">J1484</f>
        <v>364</v>
      </c>
    </row>
    <row r="1485" customFormat="false" ht="12.8" hidden="false" customHeight="false" outlineLevel="0" collapsed="false">
      <c r="A1485" s="0" t="s">
        <v>72</v>
      </c>
      <c r="B1485" s="0" t="s">
        <v>129</v>
      </c>
      <c r="C1485" s="0" t="s">
        <v>116</v>
      </c>
      <c r="D1485" s="0" t="s">
        <v>29</v>
      </c>
      <c r="E1485" s="0" t="s">
        <v>30</v>
      </c>
      <c r="F1485" s="0" t="s">
        <v>182</v>
      </c>
      <c r="G1485" s="0" t="s">
        <v>1609</v>
      </c>
      <c r="H1485" s="0" t="n">
        <v>0.92</v>
      </c>
      <c r="I1485" s="0" t="n">
        <v>10.4</v>
      </c>
      <c r="J1485" s="0" t="n">
        <v>0</v>
      </c>
      <c r="K1485" s="0" t="n">
        <f aca="false">I1485*SUMIFS(syst_chauffage!$H$3:$H$27,syst_chauffage!$B$3:$B$27,D1485,syst_chauffage!$C$3:$C$27,E1485)</f>
        <v>3</v>
      </c>
      <c r="L1485" s="12" t="n">
        <f aca="false">H1485*SUMIFS(syst_chauffage!$K$3:$K$27,syst_chauffage!$B$3:$B$27,D1485,syst_chauffage!$C$3:$C$27,E1485)</f>
        <v>0.92</v>
      </c>
      <c r="N1485" s="0" t="str">
        <f aca="false">A1485</f>
        <v>Bureaux Administration</v>
      </c>
      <c r="O1485" s="0" t="str">
        <f aca="false">B1485</f>
        <v>Bureaux</v>
      </c>
      <c r="P1485" s="0" t="str">
        <f aca="false">C1485</f>
        <v>plateau large bureaux cloisonnés</v>
      </c>
      <c r="Q1485" s="0" t="str">
        <f aca="false">D1485</f>
        <v>Electrique direct</v>
      </c>
      <c r="R1485" s="0" t="str">
        <f aca="false">E1485</f>
        <v>Electricité</v>
      </c>
      <c r="S1485" s="0" t="str">
        <f aca="false">F1485</f>
        <v>0102840602</v>
      </c>
      <c r="T1485" s="0" t="str">
        <f aca="false">G1485</f>
        <v>0</v>
      </c>
      <c r="U1485" s="0" t="n">
        <f aca="false">L1485</f>
        <v>0.92</v>
      </c>
      <c r="V1485" s="0" t="n">
        <f aca="false">K1485</f>
        <v>3</v>
      </c>
      <c r="W1485" s="0" t="n">
        <f aca="false">J1485</f>
        <v>0</v>
      </c>
    </row>
    <row r="1486" customFormat="false" ht="12.8" hidden="false" customHeight="false" outlineLevel="0" collapsed="false">
      <c r="A1486" s="0" t="s">
        <v>72</v>
      </c>
      <c r="B1486" s="0" t="s">
        <v>129</v>
      </c>
      <c r="C1486" s="0" t="s">
        <v>116</v>
      </c>
      <c r="D1486" s="0" t="s">
        <v>36</v>
      </c>
      <c r="E1486" s="0" t="s">
        <v>30</v>
      </c>
      <c r="F1486" s="0" t="s">
        <v>183</v>
      </c>
      <c r="G1486" s="0" t="s">
        <v>1609</v>
      </c>
      <c r="H1486" s="0" t="n">
        <v>2.94489544186046</v>
      </c>
      <c r="I1486" s="0" t="n">
        <v>49.1083704451693</v>
      </c>
      <c r="J1486" s="0" t="n">
        <v>756</v>
      </c>
      <c r="K1486" s="0" t="n">
        <f aca="false">I1486*SUMIFS(syst_chauffage!$H$3:$H$27,syst_chauffage!$B$3:$B$27,D1486,syst_chauffage!$C$3:$C$27,E1486)</f>
        <v>30.3812912749971</v>
      </c>
      <c r="L1486" s="12" t="n">
        <f aca="false">H1486*SUMIFS(syst_chauffage!$K$3:$K$27,syst_chauffage!$B$3:$B$27,D1486,syst_chauffage!$C$3:$C$27,E1486)</f>
        <v>2.47427325480779</v>
      </c>
      <c r="N1486" s="0" t="str">
        <f aca="false">A1486</f>
        <v>Bureaux Administration</v>
      </c>
      <c r="O1486" s="0" t="str">
        <f aca="false">B1486</f>
        <v>Bureaux</v>
      </c>
      <c r="P1486" s="0" t="str">
        <f aca="false">C1486</f>
        <v>plateau large bureaux cloisonnés</v>
      </c>
      <c r="Q1486" s="0" t="str">
        <f aca="false">D1486</f>
        <v>PAC</v>
      </c>
      <c r="R1486" s="0" t="str">
        <f aca="false">E1486</f>
        <v>Electricité</v>
      </c>
      <c r="S1486" s="0" t="str">
        <f aca="false">F1486</f>
        <v>0102840902</v>
      </c>
      <c r="T1486" s="0" t="str">
        <f aca="false">G1486</f>
        <v>0</v>
      </c>
      <c r="U1486" s="0" t="n">
        <f aca="false">L1486</f>
        <v>2.47427325480779</v>
      </c>
      <c r="V1486" s="0" t="n">
        <f aca="false">K1486</f>
        <v>30.3812912749971</v>
      </c>
      <c r="W1486" s="0" t="n">
        <f aca="false">J1486</f>
        <v>756</v>
      </c>
    </row>
    <row r="1487" customFormat="false" ht="12.8" hidden="false" customHeight="false" outlineLevel="0" collapsed="false">
      <c r="A1487" s="0" t="s">
        <v>72</v>
      </c>
      <c r="B1487" s="0" t="s">
        <v>129</v>
      </c>
      <c r="C1487" s="0" t="s">
        <v>116</v>
      </c>
      <c r="D1487" s="0" t="s">
        <v>51</v>
      </c>
      <c r="E1487" s="0" t="s">
        <v>57</v>
      </c>
      <c r="F1487" s="0" t="s">
        <v>184</v>
      </c>
      <c r="G1487" s="0" t="s">
        <v>1609</v>
      </c>
      <c r="H1487" s="0" t="n">
        <v>0.76652035697098</v>
      </c>
      <c r="I1487" s="0" t="n">
        <v>20.2733796860306</v>
      </c>
      <c r="J1487" s="0" t="n">
        <v>0</v>
      </c>
      <c r="K1487" s="0" t="n">
        <f aca="false">I1487*SUMIFS(syst_chauffage!$H$3:$H$27,syst_chauffage!$B$3:$B$27,D1487,syst_chauffage!$C$3:$C$27,E1487)</f>
        <v>42.9563287082751</v>
      </c>
      <c r="L1487" s="12" t="n">
        <f aca="false">H1487*SUMIFS(syst_chauffage!$K$3:$K$27,syst_chauffage!$B$3:$B$27,D1487,syst_chauffage!$C$3:$C$27,E1487)</f>
        <v>0.76652035697098</v>
      </c>
      <c r="N1487" s="0" t="str">
        <f aca="false">A1487</f>
        <v>Bureaux Administration</v>
      </c>
      <c r="O1487" s="0" t="str">
        <f aca="false">B1487</f>
        <v>Bureaux</v>
      </c>
      <c r="P1487" s="0" t="str">
        <f aca="false">C1487</f>
        <v>plateau large bureaux cloisonnés</v>
      </c>
      <c r="Q1487" s="0" t="str">
        <f aca="false">D1487</f>
        <v>Autre système centralisé performant</v>
      </c>
      <c r="R1487" s="0" t="str">
        <f aca="false">E1487</f>
        <v>Autres</v>
      </c>
      <c r="S1487" s="0" t="str">
        <f aca="false">F1487</f>
        <v>0102842101</v>
      </c>
      <c r="T1487" s="0" t="str">
        <f aca="false">G1487</f>
        <v>0</v>
      </c>
      <c r="U1487" s="0" t="n">
        <f aca="false">L1487</f>
        <v>0.76652035697098</v>
      </c>
      <c r="V1487" s="0" t="n">
        <f aca="false">K1487</f>
        <v>42.9563287082751</v>
      </c>
      <c r="W1487" s="0" t="n">
        <f aca="false">J1487</f>
        <v>0</v>
      </c>
    </row>
    <row r="1488" customFormat="false" ht="12.8" hidden="false" customHeight="false" outlineLevel="0" collapsed="false">
      <c r="A1488" s="0" t="s">
        <v>72</v>
      </c>
      <c r="B1488" s="0" t="s">
        <v>129</v>
      </c>
      <c r="C1488" s="0" t="s">
        <v>116</v>
      </c>
      <c r="D1488" s="0" t="s">
        <v>51</v>
      </c>
      <c r="E1488" s="0" t="s">
        <v>58</v>
      </c>
      <c r="F1488" s="0" t="s">
        <v>185</v>
      </c>
      <c r="G1488" s="0" t="s">
        <v>1609</v>
      </c>
      <c r="H1488" s="0" t="n">
        <v>0.784425403847667</v>
      </c>
      <c r="I1488" s="0" t="n">
        <v>19.6825081441229</v>
      </c>
      <c r="J1488" s="0" t="n">
        <v>935</v>
      </c>
      <c r="K1488" s="0" t="n">
        <f aca="false">I1488*SUMIFS(syst_chauffage!$H$3:$H$27,syst_chauffage!$B$3:$B$27,D1488,syst_chauffage!$C$3:$C$27,E1488)</f>
        <v>42.0024626752762</v>
      </c>
      <c r="L1488" s="12" t="n">
        <f aca="false">H1488*SUMIFS(syst_chauffage!$K$3:$K$27,syst_chauffage!$B$3:$B$27,D1488,syst_chauffage!$C$3:$C$27,E1488)</f>
        <v>0.784425403847667</v>
      </c>
      <c r="N1488" s="0" t="str">
        <f aca="false">A1488</f>
        <v>Bureaux Administration</v>
      </c>
      <c r="O1488" s="0" t="str">
        <f aca="false">B1488</f>
        <v>Bureaux</v>
      </c>
      <c r="P1488" s="0" t="str">
        <f aca="false">C1488</f>
        <v>plateau large bureaux cloisonnés</v>
      </c>
      <c r="Q1488" s="0" t="str">
        <f aca="false">D1488</f>
        <v>Autre système centralisé performant</v>
      </c>
      <c r="R1488" s="0" t="str">
        <f aca="false">E1488</f>
        <v>Urbain</v>
      </c>
      <c r="S1488" s="0" t="str">
        <f aca="false">F1488</f>
        <v>0102842106</v>
      </c>
      <c r="T1488" s="0" t="str">
        <f aca="false">G1488</f>
        <v>0</v>
      </c>
      <c r="U1488" s="0" t="n">
        <f aca="false">L1488</f>
        <v>0.784425403847667</v>
      </c>
      <c r="V1488" s="0" t="n">
        <f aca="false">K1488</f>
        <v>42.0024626752762</v>
      </c>
      <c r="W1488" s="0" t="n">
        <f aca="false">J1488</f>
        <v>935</v>
      </c>
    </row>
    <row r="1489" customFormat="false" ht="12.8" hidden="false" customHeight="false" outlineLevel="0" collapsed="false">
      <c r="A1489" s="0" t="s">
        <v>72</v>
      </c>
      <c r="B1489" s="0" t="s">
        <v>129</v>
      </c>
      <c r="C1489" s="0" t="s">
        <v>116</v>
      </c>
      <c r="D1489" s="0" t="s">
        <v>27</v>
      </c>
      <c r="E1489" s="0" t="s">
        <v>23</v>
      </c>
      <c r="F1489" s="0" t="s">
        <v>186</v>
      </c>
      <c r="G1489" s="0" t="s">
        <v>1609</v>
      </c>
      <c r="H1489" s="0" t="n">
        <v>0.725277022479904</v>
      </c>
      <c r="I1489" s="0" t="n">
        <v>5.11525036755165</v>
      </c>
      <c r="J1489" s="0" t="n">
        <v>819</v>
      </c>
      <c r="K1489" s="0" t="n">
        <f aca="false">I1489*SUMIFS(syst_chauffage!$H$3:$H$27,syst_chauffage!$B$3:$B$27,D1489,syst_chauffage!$C$3:$C$27,E1489)</f>
        <v>13.1175641169887</v>
      </c>
      <c r="L1489" s="12" t="n">
        <f aca="false">H1489*SUMIFS(syst_chauffage!$K$3:$K$27,syst_chauffage!$B$3:$B$27,D1489,syst_chauffage!$C$3:$C$27,E1489)</f>
        <v>0.725277022479904</v>
      </c>
      <c r="N1489" s="0" t="str">
        <f aca="false">A1489</f>
        <v>Bureaux Administration</v>
      </c>
      <c r="O1489" s="0" t="str">
        <f aca="false">B1489</f>
        <v>Bureaux</v>
      </c>
      <c r="P1489" s="0" t="str">
        <f aca="false">C1489</f>
        <v>plateau large bureaux cloisonnés</v>
      </c>
      <c r="Q1489" s="0" t="str">
        <f aca="false">D1489</f>
        <v>Chaudière condensation fioul</v>
      </c>
      <c r="R1489" s="0" t="str">
        <f aca="false">E1489</f>
        <v>Fioul</v>
      </c>
      <c r="S1489" s="0" t="str">
        <f aca="false">F1489</f>
        <v>0102842303</v>
      </c>
      <c r="T1489" s="0" t="str">
        <f aca="false">G1489</f>
        <v>0</v>
      </c>
      <c r="U1489" s="0" t="n">
        <f aca="false">L1489</f>
        <v>0.725277022479904</v>
      </c>
      <c r="V1489" s="0" t="n">
        <f aca="false">K1489</f>
        <v>13.1175641169887</v>
      </c>
      <c r="W1489" s="0" t="n">
        <f aca="false">J1489</f>
        <v>819</v>
      </c>
    </row>
    <row r="1490" customFormat="false" ht="12.8" hidden="false" customHeight="false" outlineLevel="0" collapsed="false">
      <c r="A1490" s="0" t="s">
        <v>72</v>
      </c>
      <c r="B1490" s="0" t="s">
        <v>129</v>
      </c>
      <c r="C1490" s="0" t="s">
        <v>116</v>
      </c>
      <c r="D1490" s="0" t="s">
        <v>18</v>
      </c>
      <c r="E1490" s="0" t="s">
        <v>14</v>
      </c>
      <c r="F1490" s="0" t="s">
        <v>187</v>
      </c>
      <c r="G1490" s="0" t="s">
        <v>1609</v>
      </c>
      <c r="H1490" s="0" t="n">
        <v>0.957313687418462</v>
      </c>
      <c r="I1490" s="0" t="n">
        <v>4.14834384506419</v>
      </c>
      <c r="J1490" s="0" t="n">
        <v>819</v>
      </c>
      <c r="K1490" s="0" t="n">
        <f aca="false">I1490*SUMIFS(syst_chauffage!$H$3:$H$27,syst_chauffage!$B$3:$B$27,D1490,syst_chauffage!$C$3:$C$27,E1490)</f>
        <v>11.3039421222803</v>
      </c>
      <c r="L1490" s="12" t="n">
        <f aca="false">H1490*SUMIFS(syst_chauffage!$K$3:$K$27,syst_chauffage!$B$3:$B$27,D1490,syst_chauffage!$C$3:$C$27,E1490)</f>
        <v>0.929979404702312</v>
      </c>
      <c r="N1490" s="0" t="str">
        <f aca="false">A1490</f>
        <v>Bureaux Administration</v>
      </c>
      <c r="O1490" s="0" t="str">
        <f aca="false">B1490</f>
        <v>Bureaux</v>
      </c>
      <c r="P1490" s="0" t="str">
        <f aca="false">C1490</f>
        <v>plateau large bureaux cloisonnés</v>
      </c>
      <c r="Q1490" s="0" t="str">
        <f aca="false">D1490</f>
        <v>Chaudière condensation gaz</v>
      </c>
      <c r="R1490" s="0" t="str">
        <f aca="false">E1490</f>
        <v>Gaz</v>
      </c>
      <c r="S1490" s="0" t="str">
        <f aca="false">F1490</f>
        <v>0102842404</v>
      </c>
      <c r="T1490" s="0" t="str">
        <f aca="false">G1490</f>
        <v>0</v>
      </c>
      <c r="U1490" s="0" t="n">
        <f aca="false">L1490</f>
        <v>0.929979404702312</v>
      </c>
      <c r="V1490" s="0" t="n">
        <f aca="false">K1490</f>
        <v>11.3039421222803</v>
      </c>
      <c r="W1490" s="0" t="n">
        <f aca="false">J1490</f>
        <v>819</v>
      </c>
    </row>
    <row r="1491" customFormat="false" ht="12.8" hidden="false" customHeight="false" outlineLevel="0" collapsed="false">
      <c r="A1491" s="0" t="s">
        <v>72</v>
      </c>
      <c r="B1491" s="0" t="s">
        <v>129</v>
      </c>
      <c r="C1491" s="0" t="s">
        <v>116</v>
      </c>
      <c r="D1491" s="0" t="s">
        <v>32</v>
      </c>
      <c r="E1491" s="0" t="s">
        <v>30</v>
      </c>
      <c r="F1491" s="0" t="s">
        <v>188</v>
      </c>
      <c r="G1491" s="0" t="s">
        <v>1609</v>
      </c>
      <c r="H1491" s="0" t="n">
        <v>1</v>
      </c>
      <c r="I1491" s="0" t="n">
        <v>12</v>
      </c>
      <c r="J1491" s="0" t="n">
        <v>0</v>
      </c>
      <c r="K1491" s="0" t="n">
        <f aca="false">I1491*SUMIFS(syst_chauffage!$H$3:$H$27,syst_chauffage!$B$3:$B$27,D1491,syst_chauffage!$C$3:$C$27,E1491)</f>
        <v>12</v>
      </c>
      <c r="L1491" s="12" t="n">
        <f aca="false">H1491*SUMIFS(syst_chauffage!$K$3:$K$27,syst_chauffage!$B$3:$B$27,D1491,syst_chauffage!$C$3:$C$27,E1491)</f>
        <v>1</v>
      </c>
      <c r="N1491" s="0" t="str">
        <f aca="false">A1491</f>
        <v>Bureaux Administration</v>
      </c>
      <c r="O1491" s="0" t="str">
        <f aca="false">B1491</f>
        <v>Bureaux</v>
      </c>
      <c r="P1491" s="0" t="str">
        <f aca="false">C1491</f>
        <v>plateau large bureaux cloisonnés</v>
      </c>
      <c r="Q1491" s="0" t="str">
        <f aca="false">D1491</f>
        <v>Electrique direct performant</v>
      </c>
      <c r="R1491" s="0" t="str">
        <f aca="false">E1491</f>
        <v>Electricité</v>
      </c>
      <c r="S1491" s="0" t="str">
        <f aca="false">F1491</f>
        <v>0102842602</v>
      </c>
      <c r="T1491" s="0" t="str">
        <f aca="false">G1491</f>
        <v>0</v>
      </c>
      <c r="U1491" s="0" t="n">
        <f aca="false">L1491</f>
        <v>1</v>
      </c>
      <c r="V1491" s="0" t="n">
        <f aca="false">K1491</f>
        <v>12</v>
      </c>
      <c r="W1491" s="0" t="n">
        <f aca="false">J1491</f>
        <v>0</v>
      </c>
    </row>
    <row r="1492" customFormat="false" ht="12.8" hidden="false" customHeight="false" outlineLevel="0" collapsed="false">
      <c r="A1492" s="0" t="s">
        <v>72</v>
      </c>
      <c r="B1492" s="0" t="s">
        <v>129</v>
      </c>
      <c r="C1492" s="0" t="s">
        <v>116</v>
      </c>
      <c r="D1492" s="0" t="s">
        <v>38</v>
      </c>
      <c r="E1492" s="0" t="s">
        <v>30</v>
      </c>
      <c r="F1492" s="0" t="s">
        <v>189</v>
      </c>
      <c r="G1492" s="0" t="s">
        <v>1609</v>
      </c>
      <c r="H1492" s="0" t="n">
        <v>3.39795627906976</v>
      </c>
      <c r="I1492" s="0" t="n">
        <v>58.4623457680587</v>
      </c>
      <c r="J1492" s="0" t="n">
        <v>819</v>
      </c>
      <c r="K1492" s="0" t="n">
        <f aca="false">I1492*SUMIFS(syst_chauffage!$H$3:$H$27,syst_chauffage!$B$3:$B$27,D1492,syst_chauffage!$C$3:$C$27,E1492)</f>
        <v>59.0933767520043</v>
      </c>
      <c r="L1492" s="12" t="n">
        <f aca="false">H1492*SUMIFS(syst_chauffage!$K$3:$K$27,syst_chauffage!$B$3:$B$27,D1492,syst_chauffage!$C$3:$C$27,E1492)</f>
        <v>3.03986496519792</v>
      </c>
      <c r="N1492" s="0" t="str">
        <f aca="false">A1492</f>
        <v>Bureaux Administration</v>
      </c>
      <c r="O1492" s="0" t="str">
        <f aca="false">B1492</f>
        <v>Bureaux</v>
      </c>
      <c r="P1492" s="0" t="str">
        <f aca="false">C1492</f>
        <v>plateau large bureaux cloisonnés</v>
      </c>
      <c r="Q1492" s="0" t="str">
        <f aca="false">D1492</f>
        <v>PAC performant</v>
      </c>
      <c r="R1492" s="0" t="str">
        <f aca="false">E1492</f>
        <v>Electricité</v>
      </c>
      <c r="S1492" s="0" t="str">
        <f aca="false">F1492</f>
        <v>0102842902</v>
      </c>
      <c r="T1492" s="0" t="str">
        <f aca="false">G1492</f>
        <v>0</v>
      </c>
      <c r="U1492" s="0" t="n">
        <f aca="false">L1492</f>
        <v>3.03986496519792</v>
      </c>
      <c r="V1492" s="0" t="n">
        <f aca="false">K1492</f>
        <v>59.0933767520043</v>
      </c>
      <c r="W1492" s="0" t="n">
        <f aca="false">J1492</f>
        <v>819</v>
      </c>
    </row>
    <row r="1493" customFormat="false" ht="12.8" hidden="false" customHeight="false" outlineLevel="0" collapsed="false">
      <c r="A1493" s="0" t="s">
        <v>72</v>
      </c>
      <c r="B1493" s="0" t="s">
        <v>129</v>
      </c>
      <c r="C1493" s="0" t="s">
        <v>190</v>
      </c>
      <c r="D1493" s="0" t="s">
        <v>19</v>
      </c>
      <c r="E1493" s="0" t="s">
        <v>57</v>
      </c>
      <c r="F1493" s="0" t="s">
        <v>191</v>
      </c>
      <c r="G1493" s="0" t="s">
        <v>1609</v>
      </c>
      <c r="H1493" s="0" t="n">
        <v>0.674961067637281</v>
      </c>
      <c r="I1493" s="0" t="n">
        <v>20.4892296406805</v>
      </c>
      <c r="J1493" s="0" t="n">
        <v>0</v>
      </c>
      <c r="K1493" s="0" t="n">
        <f aca="false">I1493*SUMIFS(syst_chauffage!$H$3:$H$27,syst_chauffage!$B$3:$B$27,D1493,syst_chauffage!$C$3:$C$27,E1493)</f>
        <v>28.5307743368451</v>
      </c>
      <c r="L1493" s="12" t="n">
        <f aca="false">H1493*SUMIFS(syst_chauffage!$K$3:$K$27,syst_chauffage!$B$3:$B$27,D1493,syst_chauffage!$C$3:$C$27,E1493)</f>
        <v>0.674961067637281</v>
      </c>
      <c r="N1493" s="0" t="str">
        <f aca="false">A1493</f>
        <v>Bureaux Administration</v>
      </c>
      <c r="O1493" s="0" t="str">
        <f aca="false">B1493</f>
        <v>Bureaux</v>
      </c>
      <c r="P1493" s="0" t="str">
        <f aca="false">C1493</f>
        <v>plateau mince</v>
      </c>
      <c r="Q1493" s="0" t="str">
        <f aca="false">D1493</f>
        <v>Autre système centralisé</v>
      </c>
      <c r="R1493" s="0" t="str">
        <f aca="false">E1493</f>
        <v>Autres</v>
      </c>
      <c r="S1493" s="0" t="str">
        <f aca="false">F1493</f>
        <v>0102850101</v>
      </c>
      <c r="T1493" s="0" t="str">
        <f aca="false">G1493</f>
        <v>0</v>
      </c>
      <c r="U1493" s="0" t="n">
        <f aca="false">L1493</f>
        <v>0.674961067637281</v>
      </c>
      <c r="V1493" s="0" t="n">
        <f aca="false">K1493</f>
        <v>28.5307743368451</v>
      </c>
      <c r="W1493" s="0" t="n">
        <f aca="false">J1493</f>
        <v>0</v>
      </c>
    </row>
    <row r="1494" customFormat="false" ht="12.8" hidden="false" customHeight="false" outlineLevel="0" collapsed="false">
      <c r="A1494" s="0" t="s">
        <v>72</v>
      </c>
      <c r="B1494" s="0" t="s">
        <v>129</v>
      </c>
      <c r="C1494" s="0" t="s">
        <v>190</v>
      </c>
      <c r="D1494" s="0" t="s">
        <v>19</v>
      </c>
      <c r="E1494" s="0" t="s">
        <v>58</v>
      </c>
      <c r="F1494" s="0" t="s">
        <v>192</v>
      </c>
      <c r="G1494" s="0" t="s">
        <v>1609</v>
      </c>
      <c r="H1494" s="0" t="n">
        <v>0.678476905338781</v>
      </c>
      <c r="I1494" s="0" t="n">
        <v>20.8884697351015</v>
      </c>
      <c r="J1494" s="0" t="n">
        <v>935</v>
      </c>
      <c r="K1494" s="0" t="n">
        <f aca="false">I1494*SUMIFS(syst_chauffage!$H$3:$H$27,syst_chauffage!$B$3:$B$27,D1494,syst_chauffage!$C$3:$C$27,E1494)</f>
        <v>34.3604797293665</v>
      </c>
      <c r="L1494" s="12" t="n">
        <f aca="false">H1494*SUMIFS(syst_chauffage!$K$3:$K$27,syst_chauffage!$B$3:$B$27,D1494,syst_chauffage!$C$3:$C$27,E1494)</f>
        <v>0.678476905338781</v>
      </c>
      <c r="N1494" s="0" t="str">
        <f aca="false">A1494</f>
        <v>Bureaux Administration</v>
      </c>
      <c r="O1494" s="0" t="str">
        <f aca="false">B1494</f>
        <v>Bureaux</v>
      </c>
      <c r="P1494" s="0" t="str">
        <f aca="false">C1494</f>
        <v>plateau mince</v>
      </c>
      <c r="Q1494" s="0" t="str">
        <f aca="false">D1494</f>
        <v>Autre système centralisé</v>
      </c>
      <c r="R1494" s="0" t="str">
        <f aca="false">E1494</f>
        <v>Urbain</v>
      </c>
      <c r="S1494" s="0" t="str">
        <f aca="false">F1494</f>
        <v>0102850106</v>
      </c>
      <c r="T1494" s="0" t="str">
        <f aca="false">G1494</f>
        <v>0</v>
      </c>
      <c r="U1494" s="0" t="n">
        <f aca="false">L1494</f>
        <v>0.678476905338781</v>
      </c>
      <c r="V1494" s="0" t="n">
        <f aca="false">K1494</f>
        <v>34.3604797293665</v>
      </c>
      <c r="W1494" s="0" t="n">
        <f aca="false">J1494</f>
        <v>935</v>
      </c>
    </row>
    <row r="1495" customFormat="false" ht="12.8" hidden="false" customHeight="false" outlineLevel="0" collapsed="false">
      <c r="A1495" s="0" t="s">
        <v>72</v>
      </c>
      <c r="B1495" s="0" t="s">
        <v>129</v>
      </c>
      <c r="C1495" s="0" t="s">
        <v>190</v>
      </c>
      <c r="D1495" s="0" t="s">
        <v>22</v>
      </c>
      <c r="E1495" s="0" t="s">
        <v>23</v>
      </c>
      <c r="F1495" s="0" t="s">
        <v>193</v>
      </c>
      <c r="G1495" s="0" t="s">
        <v>1609</v>
      </c>
      <c r="H1495" s="0" t="n">
        <v>0.554697283220289</v>
      </c>
      <c r="I1495" s="0" t="n">
        <v>5.01104042699817</v>
      </c>
      <c r="J1495" s="0" t="n">
        <v>0</v>
      </c>
      <c r="K1495" s="0" t="n">
        <f aca="false">I1495*SUMIFS(syst_chauffage!$H$3:$H$27,syst_chauffage!$B$3:$B$27,D1495,syst_chauffage!$C$3:$C$27,E1495)</f>
        <v>8.8245549815707</v>
      </c>
      <c r="L1495" s="12" t="n">
        <f aca="false">H1495*SUMIFS(syst_chauffage!$K$3:$K$27,syst_chauffage!$B$3:$B$27,D1495,syst_chauffage!$C$3:$C$27,E1495)</f>
        <v>0.554697283220289</v>
      </c>
      <c r="N1495" s="0" t="str">
        <f aca="false">A1495</f>
        <v>Bureaux Administration</v>
      </c>
      <c r="O1495" s="0" t="str">
        <f aca="false">B1495</f>
        <v>Bureaux</v>
      </c>
      <c r="P1495" s="0" t="str">
        <f aca="false">C1495</f>
        <v>plateau mince</v>
      </c>
      <c r="Q1495" s="0" t="str">
        <f aca="false">D1495</f>
        <v>Chaudière fioul</v>
      </c>
      <c r="R1495" s="0" t="str">
        <f aca="false">E1495</f>
        <v>Fioul</v>
      </c>
      <c r="S1495" s="0" t="str">
        <f aca="false">F1495</f>
        <v>0102850303</v>
      </c>
      <c r="T1495" s="0" t="str">
        <f aca="false">G1495</f>
        <v>0</v>
      </c>
      <c r="U1495" s="0" t="n">
        <f aca="false">L1495</f>
        <v>0.554697283220289</v>
      </c>
      <c r="V1495" s="0" t="n">
        <f aca="false">K1495</f>
        <v>8.8245549815707</v>
      </c>
      <c r="W1495" s="0" t="n">
        <f aca="false">J1495</f>
        <v>0</v>
      </c>
    </row>
    <row r="1496" customFormat="false" ht="12.8" hidden="false" customHeight="false" outlineLevel="0" collapsed="false">
      <c r="A1496" s="0" t="s">
        <v>72</v>
      </c>
      <c r="B1496" s="0" t="s">
        <v>129</v>
      </c>
      <c r="C1496" s="0" t="s">
        <v>190</v>
      </c>
      <c r="D1496" s="0" t="s">
        <v>13</v>
      </c>
      <c r="E1496" s="0" t="s">
        <v>14</v>
      </c>
      <c r="F1496" s="0" t="s">
        <v>194</v>
      </c>
      <c r="G1496" s="0" t="s">
        <v>1609</v>
      </c>
      <c r="H1496" s="0" t="n">
        <v>0.732200684074406</v>
      </c>
      <c r="I1496" s="0" t="n">
        <v>3.84201411369297</v>
      </c>
      <c r="J1496" s="0" t="n">
        <v>364</v>
      </c>
      <c r="K1496" s="0" t="n">
        <f aca="false">I1496*SUMIFS(syst_chauffage!$H$3:$H$27,syst_chauffage!$B$3:$B$27,D1496,syst_chauffage!$C$3:$C$27,E1496)</f>
        <v>7.75929995707629</v>
      </c>
      <c r="L1496" s="12" t="n">
        <f aca="false">H1496*SUMIFS(syst_chauffage!$K$3:$K$27,syst_chauffage!$B$3:$B$27,D1496,syst_chauffage!$C$3:$C$27,E1496)</f>
        <v>0.732200684074406</v>
      </c>
      <c r="N1496" s="0" t="str">
        <f aca="false">A1496</f>
        <v>Bureaux Administration</v>
      </c>
      <c r="O1496" s="0" t="str">
        <f aca="false">B1496</f>
        <v>Bureaux</v>
      </c>
      <c r="P1496" s="0" t="str">
        <f aca="false">C1496</f>
        <v>plateau mince</v>
      </c>
      <c r="Q1496" s="0" t="str">
        <f aca="false">D1496</f>
        <v>Chaudière gaz</v>
      </c>
      <c r="R1496" s="0" t="str">
        <f aca="false">E1496</f>
        <v>Gaz</v>
      </c>
      <c r="S1496" s="0" t="str">
        <f aca="false">F1496</f>
        <v>0102850404</v>
      </c>
      <c r="T1496" s="0" t="str">
        <f aca="false">G1496</f>
        <v>0</v>
      </c>
      <c r="U1496" s="0" t="n">
        <f aca="false">L1496</f>
        <v>0.732200684074406</v>
      </c>
      <c r="V1496" s="0" t="n">
        <f aca="false">K1496</f>
        <v>7.75929995707629</v>
      </c>
      <c r="W1496" s="0" t="n">
        <f aca="false">J1496</f>
        <v>364</v>
      </c>
    </row>
    <row r="1497" customFormat="false" ht="12.8" hidden="false" customHeight="false" outlineLevel="0" collapsed="false">
      <c r="A1497" s="0" t="s">
        <v>72</v>
      </c>
      <c r="B1497" s="0" t="s">
        <v>129</v>
      </c>
      <c r="C1497" s="0" t="s">
        <v>190</v>
      </c>
      <c r="D1497" s="0" t="s">
        <v>29</v>
      </c>
      <c r="E1497" s="0" t="s">
        <v>30</v>
      </c>
      <c r="F1497" s="0" t="s">
        <v>195</v>
      </c>
      <c r="G1497" s="0" t="s">
        <v>1609</v>
      </c>
      <c r="H1497" s="0" t="n">
        <v>0.92</v>
      </c>
      <c r="I1497" s="0" t="n">
        <v>10.4</v>
      </c>
      <c r="J1497" s="0" t="n">
        <v>0</v>
      </c>
      <c r="K1497" s="0" t="n">
        <f aca="false">I1497*SUMIFS(syst_chauffage!$H$3:$H$27,syst_chauffage!$B$3:$B$27,D1497,syst_chauffage!$C$3:$C$27,E1497)</f>
        <v>3</v>
      </c>
      <c r="L1497" s="12" t="n">
        <f aca="false">H1497*SUMIFS(syst_chauffage!$K$3:$K$27,syst_chauffage!$B$3:$B$27,D1497,syst_chauffage!$C$3:$C$27,E1497)</f>
        <v>0.92</v>
      </c>
      <c r="N1497" s="0" t="str">
        <f aca="false">A1497</f>
        <v>Bureaux Administration</v>
      </c>
      <c r="O1497" s="0" t="str">
        <f aca="false">B1497</f>
        <v>Bureaux</v>
      </c>
      <c r="P1497" s="0" t="str">
        <f aca="false">C1497</f>
        <v>plateau mince</v>
      </c>
      <c r="Q1497" s="0" t="str">
        <f aca="false">D1497</f>
        <v>Electrique direct</v>
      </c>
      <c r="R1497" s="0" t="str">
        <f aca="false">E1497</f>
        <v>Electricité</v>
      </c>
      <c r="S1497" s="0" t="str">
        <f aca="false">F1497</f>
        <v>0102850602</v>
      </c>
      <c r="T1497" s="0" t="str">
        <f aca="false">G1497</f>
        <v>0</v>
      </c>
      <c r="U1497" s="0" t="n">
        <f aca="false">L1497</f>
        <v>0.92</v>
      </c>
      <c r="V1497" s="0" t="n">
        <f aca="false">K1497</f>
        <v>3</v>
      </c>
      <c r="W1497" s="0" t="n">
        <f aca="false">J1497</f>
        <v>0</v>
      </c>
    </row>
    <row r="1498" customFormat="false" ht="12.8" hidden="false" customHeight="false" outlineLevel="0" collapsed="false">
      <c r="A1498" s="0" t="s">
        <v>72</v>
      </c>
      <c r="B1498" s="0" t="s">
        <v>129</v>
      </c>
      <c r="C1498" s="0" t="s">
        <v>190</v>
      </c>
      <c r="D1498" s="0" t="s">
        <v>36</v>
      </c>
      <c r="E1498" s="0" t="s">
        <v>30</v>
      </c>
      <c r="F1498" s="0" t="s">
        <v>196</v>
      </c>
      <c r="G1498" s="0" t="s">
        <v>1609</v>
      </c>
      <c r="H1498" s="0" t="n">
        <v>2.94489544186046</v>
      </c>
      <c r="I1498" s="0" t="n">
        <v>58.3663687374653</v>
      </c>
      <c r="J1498" s="0" t="n">
        <v>756</v>
      </c>
      <c r="K1498" s="0" t="n">
        <f aca="false">I1498*SUMIFS(syst_chauffage!$H$3:$H$27,syst_chauffage!$B$3:$B$27,D1498,syst_chauffage!$C$3:$C$27,E1498)</f>
        <v>36.1088269311785</v>
      </c>
      <c r="L1498" s="12" t="n">
        <f aca="false">H1498*SUMIFS(syst_chauffage!$K$3:$K$27,syst_chauffage!$B$3:$B$27,D1498,syst_chauffage!$C$3:$C$27,E1498)</f>
        <v>2.47427325480779</v>
      </c>
      <c r="N1498" s="0" t="str">
        <f aca="false">A1498</f>
        <v>Bureaux Administration</v>
      </c>
      <c r="O1498" s="0" t="str">
        <f aca="false">B1498</f>
        <v>Bureaux</v>
      </c>
      <c r="P1498" s="0" t="str">
        <f aca="false">C1498</f>
        <v>plateau mince</v>
      </c>
      <c r="Q1498" s="0" t="str">
        <f aca="false">D1498</f>
        <v>PAC</v>
      </c>
      <c r="R1498" s="0" t="str">
        <f aca="false">E1498</f>
        <v>Electricité</v>
      </c>
      <c r="S1498" s="0" t="str">
        <f aca="false">F1498</f>
        <v>0102850902</v>
      </c>
      <c r="T1498" s="0" t="str">
        <f aca="false">G1498</f>
        <v>0</v>
      </c>
      <c r="U1498" s="0" t="n">
        <f aca="false">L1498</f>
        <v>2.47427325480779</v>
      </c>
      <c r="V1498" s="0" t="n">
        <f aca="false">K1498</f>
        <v>36.1088269311785</v>
      </c>
      <c r="W1498" s="0" t="n">
        <f aca="false">J1498</f>
        <v>756</v>
      </c>
    </row>
    <row r="1499" customFormat="false" ht="12.8" hidden="false" customHeight="false" outlineLevel="0" collapsed="false">
      <c r="A1499" s="0" t="s">
        <v>72</v>
      </c>
      <c r="B1499" s="0" t="s">
        <v>129</v>
      </c>
      <c r="C1499" s="0" t="s">
        <v>190</v>
      </c>
      <c r="D1499" s="0" t="s">
        <v>51</v>
      </c>
      <c r="E1499" s="0" t="s">
        <v>57</v>
      </c>
      <c r="F1499" s="0" t="s">
        <v>197</v>
      </c>
      <c r="G1499" s="0" t="s">
        <v>1609</v>
      </c>
      <c r="H1499" s="0" t="n">
        <v>0.77880123188917</v>
      </c>
      <c r="I1499" s="0" t="n">
        <v>24.3919400484291</v>
      </c>
      <c r="J1499" s="0" t="n">
        <v>0</v>
      </c>
      <c r="K1499" s="0" t="n">
        <f aca="false">I1499*SUMIFS(syst_chauffage!$H$3:$H$27,syst_chauffage!$B$3:$B$27,D1499,syst_chauffage!$C$3:$C$27,E1499)</f>
        <v>51.6829562105444</v>
      </c>
      <c r="L1499" s="12" t="n">
        <f aca="false">H1499*SUMIFS(syst_chauffage!$K$3:$K$27,syst_chauffage!$B$3:$B$27,D1499,syst_chauffage!$C$3:$C$27,E1499)</f>
        <v>0.77880123188917</v>
      </c>
      <c r="N1499" s="0" t="str">
        <f aca="false">A1499</f>
        <v>Bureaux Administration</v>
      </c>
      <c r="O1499" s="0" t="str">
        <f aca="false">B1499</f>
        <v>Bureaux</v>
      </c>
      <c r="P1499" s="0" t="str">
        <f aca="false">C1499</f>
        <v>plateau mince</v>
      </c>
      <c r="Q1499" s="0" t="str">
        <f aca="false">D1499</f>
        <v>Autre système centralisé performant</v>
      </c>
      <c r="R1499" s="0" t="str">
        <f aca="false">E1499</f>
        <v>Autres</v>
      </c>
      <c r="S1499" s="0" t="str">
        <f aca="false">F1499</f>
        <v>0102852101</v>
      </c>
      <c r="T1499" s="0" t="str">
        <f aca="false">G1499</f>
        <v>0</v>
      </c>
      <c r="U1499" s="0" t="n">
        <f aca="false">L1499</f>
        <v>0.77880123188917</v>
      </c>
      <c r="V1499" s="0" t="n">
        <f aca="false">K1499</f>
        <v>51.6829562105444</v>
      </c>
      <c r="W1499" s="0" t="n">
        <f aca="false">J1499</f>
        <v>0</v>
      </c>
    </row>
    <row r="1500" customFormat="false" ht="12.8" hidden="false" customHeight="false" outlineLevel="0" collapsed="false">
      <c r="A1500" s="0" t="s">
        <v>72</v>
      </c>
      <c r="B1500" s="0" t="s">
        <v>129</v>
      </c>
      <c r="C1500" s="0" t="s">
        <v>190</v>
      </c>
      <c r="D1500" s="0" t="s">
        <v>51</v>
      </c>
      <c r="E1500" s="0" t="s">
        <v>58</v>
      </c>
      <c r="F1500" s="0" t="s">
        <v>198</v>
      </c>
      <c r="G1500" s="0" t="s">
        <v>1609</v>
      </c>
      <c r="H1500" s="0" t="n">
        <v>0.782857967698593</v>
      </c>
      <c r="I1500" s="0" t="n">
        <v>24.8672258751209</v>
      </c>
      <c r="J1500" s="0" t="n">
        <v>935</v>
      </c>
      <c r="K1500" s="0" t="n">
        <f aca="false">I1500*SUMIFS(syst_chauffage!$H$3:$H$27,syst_chauffage!$B$3:$B$27,D1500,syst_chauffage!$C$3:$C$27,E1500)</f>
        <v>53.0666477569479</v>
      </c>
      <c r="L1500" s="12" t="n">
        <f aca="false">H1500*SUMIFS(syst_chauffage!$K$3:$K$27,syst_chauffage!$B$3:$B$27,D1500,syst_chauffage!$C$3:$C$27,E1500)</f>
        <v>0.782857967698593</v>
      </c>
      <c r="N1500" s="0" t="str">
        <f aca="false">A1500</f>
        <v>Bureaux Administration</v>
      </c>
      <c r="O1500" s="0" t="str">
        <f aca="false">B1500</f>
        <v>Bureaux</v>
      </c>
      <c r="P1500" s="0" t="str">
        <f aca="false">C1500</f>
        <v>plateau mince</v>
      </c>
      <c r="Q1500" s="0" t="str">
        <f aca="false">D1500</f>
        <v>Autre système centralisé performant</v>
      </c>
      <c r="R1500" s="0" t="str">
        <f aca="false">E1500</f>
        <v>Urbain</v>
      </c>
      <c r="S1500" s="0" t="str">
        <f aca="false">F1500</f>
        <v>0102852106</v>
      </c>
      <c r="T1500" s="0" t="str">
        <f aca="false">G1500</f>
        <v>0</v>
      </c>
      <c r="U1500" s="0" t="n">
        <f aca="false">L1500</f>
        <v>0.782857967698593</v>
      </c>
      <c r="V1500" s="0" t="n">
        <f aca="false">K1500</f>
        <v>53.0666477569479</v>
      </c>
      <c r="W1500" s="0" t="n">
        <f aca="false">J1500</f>
        <v>935</v>
      </c>
    </row>
    <row r="1501" customFormat="false" ht="12.8" hidden="false" customHeight="false" outlineLevel="0" collapsed="false">
      <c r="A1501" s="0" t="s">
        <v>72</v>
      </c>
      <c r="B1501" s="0" t="s">
        <v>129</v>
      </c>
      <c r="C1501" s="0" t="s">
        <v>190</v>
      </c>
      <c r="D1501" s="0" t="s">
        <v>27</v>
      </c>
      <c r="E1501" s="0" t="s">
        <v>23</v>
      </c>
      <c r="F1501" s="0" t="s">
        <v>199</v>
      </c>
      <c r="G1501" s="0" t="s">
        <v>1609</v>
      </c>
      <c r="H1501" s="0" t="n">
        <v>0.725278393136078</v>
      </c>
      <c r="I1501" s="0" t="n">
        <v>5.96552431785496</v>
      </c>
      <c r="J1501" s="0" t="n">
        <v>819</v>
      </c>
      <c r="K1501" s="0" t="n">
        <f aca="false">I1501*SUMIFS(syst_chauffage!$H$3:$H$27,syst_chauffage!$B$3:$B$27,D1501,syst_chauffage!$C$3:$C$27,E1501)</f>
        <v>15.2980093070934</v>
      </c>
      <c r="L1501" s="12" t="n">
        <f aca="false">H1501*SUMIFS(syst_chauffage!$K$3:$K$27,syst_chauffage!$B$3:$B$27,D1501,syst_chauffage!$C$3:$C$27,E1501)</f>
        <v>0.725278393136078</v>
      </c>
      <c r="N1501" s="0" t="str">
        <f aca="false">A1501</f>
        <v>Bureaux Administration</v>
      </c>
      <c r="O1501" s="0" t="str">
        <f aca="false">B1501</f>
        <v>Bureaux</v>
      </c>
      <c r="P1501" s="0" t="str">
        <f aca="false">C1501</f>
        <v>plateau mince</v>
      </c>
      <c r="Q1501" s="0" t="str">
        <f aca="false">D1501</f>
        <v>Chaudière condensation fioul</v>
      </c>
      <c r="R1501" s="0" t="str">
        <f aca="false">E1501</f>
        <v>Fioul</v>
      </c>
      <c r="S1501" s="0" t="str">
        <f aca="false">F1501</f>
        <v>0102852303</v>
      </c>
      <c r="T1501" s="0" t="str">
        <f aca="false">G1501</f>
        <v>0</v>
      </c>
      <c r="U1501" s="0" t="n">
        <f aca="false">L1501</f>
        <v>0.725278393136078</v>
      </c>
      <c r="V1501" s="0" t="n">
        <f aca="false">K1501</f>
        <v>15.2980093070934</v>
      </c>
      <c r="W1501" s="0" t="n">
        <f aca="false">J1501</f>
        <v>819</v>
      </c>
    </row>
    <row r="1502" customFormat="false" ht="12.8" hidden="false" customHeight="false" outlineLevel="0" collapsed="false">
      <c r="A1502" s="0" t="s">
        <v>72</v>
      </c>
      <c r="B1502" s="0" t="s">
        <v>129</v>
      </c>
      <c r="C1502" s="0" t="s">
        <v>190</v>
      </c>
      <c r="D1502" s="0" t="s">
        <v>18</v>
      </c>
      <c r="E1502" s="0" t="s">
        <v>14</v>
      </c>
      <c r="F1502" s="0" t="s">
        <v>200</v>
      </c>
      <c r="G1502" s="0" t="s">
        <v>1609</v>
      </c>
      <c r="H1502" s="0" t="n">
        <v>0.957368830057749</v>
      </c>
      <c r="I1502" s="0" t="n">
        <v>4.57382632582496</v>
      </c>
      <c r="J1502" s="0" t="n">
        <v>819</v>
      </c>
      <c r="K1502" s="0" t="n">
        <f aca="false">I1502*SUMIFS(syst_chauffage!$H$3:$H$27,syst_chauffage!$B$3:$B$27,D1502,syst_chauffage!$C$3:$C$27,E1502)</f>
        <v>12.4633516399572</v>
      </c>
      <c r="L1502" s="12" t="n">
        <f aca="false">H1502*SUMIFS(syst_chauffage!$K$3:$K$27,syst_chauffage!$B$3:$B$27,D1502,syst_chauffage!$C$3:$C$27,E1502)</f>
        <v>0.930032972847772</v>
      </c>
      <c r="N1502" s="0" t="str">
        <f aca="false">A1502</f>
        <v>Bureaux Administration</v>
      </c>
      <c r="O1502" s="0" t="str">
        <f aca="false">B1502</f>
        <v>Bureaux</v>
      </c>
      <c r="P1502" s="0" t="str">
        <f aca="false">C1502</f>
        <v>plateau mince</v>
      </c>
      <c r="Q1502" s="0" t="str">
        <f aca="false">D1502</f>
        <v>Chaudière condensation gaz</v>
      </c>
      <c r="R1502" s="0" t="str">
        <f aca="false">E1502</f>
        <v>Gaz</v>
      </c>
      <c r="S1502" s="0" t="str">
        <f aca="false">F1502</f>
        <v>0102852404</v>
      </c>
      <c r="T1502" s="0" t="str">
        <f aca="false">G1502</f>
        <v>0</v>
      </c>
      <c r="U1502" s="0" t="n">
        <f aca="false">L1502</f>
        <v>0.930032972847772</v>
      </c>
      <c r="V1502" s="0" t="n">
        <f aca="false">K1502</f>
        <v>12.4633516399572</v>
      </c>
      <c r="W1502" s="0" t="n">
        <f aca="false">J1502</f>
        <v>819</v>
      </c>
    </row>
    <row r="1503" customFormat="false" ht="12.8" hidden="false" customHeight="false" outlineLevel="0" collapsed="false">
      <c r="A1503" s="0" t="s">
        <v>72</v>
      </c>
      <c r="B1503" s="0" t="s">
        <v>129</v>
      </c>
      <c r="C1503" s="0" t="s">
        <v>190</v>
      </c>
      <c r="D1503" s="0" t="s">
        <v>32</v>
      </c>
      <c r="E1503" s="0" t="s">
        <v>30</v>
      </c>
      <c r="F1503" s="0" t="s">
        <v>201</v>
      </c>
      <c r="G1503" s="0" t="s">
        <v>1609</v>
      </c>
      <c r="H1503" s="0" t="n">
        <v>1</v>
      </c>
      <c r="I1503" s="0" t="n">
        <v>12</v>
      </c>
      <c r="J1503" s="0" t="n">
        <v>0</v>
      </c>
      <c r="K1503" s="0" t="n">
        <f aca="false">I1503*SUMIFS(syst_chauffage!$H$3:$H$27,syst_chauffage!$B$3:$B$27,D1503,syst_chauffage!$C$3:$C$27,E1503)</f>
        <v>12</v>
      </c>
      <c r="L1503" s="12" t="n">
        <f aca="false">H1503*SUMIFS(syst_chauffage!$K$3:$K$27,syst_chauffage!$B$3:$B$27,D1503,syst_chauffage!$C$3:$C$27,E1503)</f>
        <v>1</v>
      </c>
      <c r="N1503" s="0" t="str">
        <f aca="false">A1503</f>
        <v>Bureaux Administration</v>
      </c>
      <c r="O1503" s="0" t="str">
        <f aca="false">B1503</f>
        <v>Bureaux</v>
      </c>
      <c r="P1503" s="0" t="str">
        <f aca="false">C1503</f>
        <v>plateau mince</v>
      </c>
      <c r="Q1503" s="0" t="str">
        <f aca="false">D1503</f>
        <v>Electrique direct performant</v>
      </c>
      <c r="R1503" s="0" t="str">
        <f aca="false">E1503</f>
        <v>Electricité</v>
      </c>
      <c r="S1503" s="0" t="str">
        <f aca="false">F1503</f>
        <v>0102852602</v>
      </c>
      <c r="T1503" s="0" t="str">
        <f aca="false">G1503</f>
        <v>0</v>
      </c>
      <c r="U1503" s="0" t="n">
        <f aca="false">L1503</f>
        <v>1</v>
      </c>
      <c r="V1503" s="0" t="n">
        <f aca="false">K1503</f>
        <v>12</v>
      </c>
      <c r="W1503" s="0" t="n">
        <f aca="false">J1503</f>
        <v>0</v>
      </c>
    </row>
    <row r="1504" customFormat="false" ht="12.8" hidden="false" customHeight="false" outlineLevel="0" collapsed="false">
      <c r="A1504" s="0" t="s">
        <v>72</v>
      </c>
      <c r="B1504" s="0" t="s">
        <v>129</v>
      </c>
      <c r="C1504" s="0" t="s">
        <v>190</v>
      </c>
      <c r="D1504" s="0" t="s">
        <v>38</v>
      </c>
      <c r="E1504" s="0" t="s">
        <v>30</v>
      </c>
      <c r="F1504" s="0" t="s">
        <v>202</v>
      </c>
      <c r="G1504" s="0" t="s">
        <v>1609</v>
      </c>
      <c r="H1504" s="0" t="n">
        <v>3.39795627906976</v>
      </c>
      <c r="I1504" s="0" t="n">
        <v>69.4837723065064</v>
      </c>
      <c r="J1504" s="0" t="n">
        <v>819</v>
      </c>
      <c r="K1504" s="0" t="n">
        <f aca="false">I1504*SUMIFS(syst_chauffage!$H$3:$H$27,syst_chauffage!$B$3:$B$27,D1504,syst_chauffage!$C$3:$C$27,E1504)</f>
        <v>70.2337663861278</v>
      </c>
      <c r="L1504" s="12" t="n">
        <f aca="false">H1504*SUMIFS(syst_chauffage!$K$3:$K$27,syst_chauffage!$B$3:$B$27,D1504,syst_chauffage!$C$3:$C$27,E1504)</f>
        <v>3.03986496519792</v>
      </c>
      <c r="N1504" s="0" t="str">
        <f aca="false">A1504</f>
        <v>Bureaux Administration</v>
      </c>
      <c r="O1504" s="0" t="str">
        <f aca="false">B1504</f>
        <v>Bureaux</v>
      </c>
      <c r="P1504" s="0" t="str">
        <f aca="false">C1504</f>
        <v>plateau mince</v>
      </c>
      <c r="Q1504" s="0" t="str">
        <f aca="false">D1504</f>
        <v>PAC performant</v>
      </c>
      <c r="R1504" s="0" t="str">
        <f aca="false">E1504</f>
        <v>Electricité</v>
      </c>
      <c r="S1504" s="0" t="str">
        <f aca="false">F1504</f>
        <v>0102852902</v>
      </c>
      <c r="T1504" s="0" t="str">
        <f aca="false">G1504</f>
        <v>0</v>
      </c>
      <c r="U1504" s="0" t="n">
        <f aca="false">L1504</f>
        <v>3.03986496519792</v>
      </c>
      <c r="V1504" s="0" t="n">
        <f aca="false">K1504</f>
        <v>70.2337663861278</v>
      </c>
      <c r="W1504" s="0" t="n">
        <f aca="false">J1504</f>
        <v>819</v>
      </c>
    </row>
    <row r="1505" customFormat="false" ht="12.8" hidden="false" customHeight="false" outlineLevel="0" collapsed="false">
      <c r="A1505" s="0" t="s">
        <v>73</v>
      </c>
      <c r="B1505" s="0" t="s">
        <v>203</v>
      </c>
      <c r="C1505" s="0" t="s">
        <v>204</v>
      </c>
      <c r="D1505" s="0" t="s">
        <v>19</v>
      </c>
      <c r="E1505" s="0" t="s">
        <v>57</v>
      </c>
      <c r="F1505" s="0" t="s">
        <v>205</v>
      </c>
      <c r="G1505" s="0" t="s">
        <v>1609</v>
      </c>
      <c r="H1505" s="0" t="n">
        <v>0.736040784395178</v>
      </c>
      <c r="I1505" s="0" t="n">
        <v>25.4823332830455</v>
      </c>
      <c r="J1505" s="0" t="n">
        <v>0</v>
      </c>
      <c r="K1505" s="0" t="n">
        <f aca="false">I1505*SUMIFS(syst_chauffage!$H$3:$H$27,syst_chauffage!$B$3:$B$27,D1505,syst_chauffage!$C$3:$C$27,E1505)</f>
        <v>35.4835546882329</v>
      </c>
      <c r="L1505" s="12" t="n">
        <f aca="false">H1505*SUMIFS(syst_chauffage!$K$3:$K$27,syst_chauffage!$B$3:$B$27,D1505,syst_chauffage!$C$3:$C$27,E1505)</f>
        <v>0.736040784395178</v>
      </c>
      <c r="N1505" s="0" t="str">
        <f aca="false">A1505</f>
        <v>Café Hôtel Restaurant</v>
      </c>
      <c r="O1505" s="0" t="str">
        <f aca="false">B1505</f>
        <v>Café, cantine, traiteur</v>
      </c>
      <c r="P1505" s="0" t="str">
        <f aca="false">C1505</f>
        <v>Grand bar café tabac</v>
      </c>
      <c r="Q1505" s="0" t="str">
        <f aca="false">D1505</f>
        <v>Autre système centralisé</v>
      </c>
      <c r="R1505" s="0" t="str">
        <f aca="false">E1505</f>
        <v>Autres</v>
      </c>
      <c r="S1505" s="0" t="str">
        <f aca="false">F1505</f>
        <v>0204160101</v>
      </c>
      <c r="T1505" s="0" t="str">
        <f aca="false">G1505</f>
        <v>0</v>
      </c>
      <c r="U1505" s="0" t="n">
        <f aca="false">L1505</f>
        <v>0.736040784395178</v>
      </c>
      <c r="V1505" s="0" t="n">
        <f aca="false">K1505</f>
        <v>35.4835546882329</v>
      </c>
      <c r="W1505" s="0" t="n">
        <f aca="false">J1505</f>
        <v>0</v>
      </c>
    </row>
    <row r="1506" customFormat="false" ht="12.8" hidden="false" customHeight="false" outlineLevel="0" collapsed="false">
      <c r="A1506" s="0" t="s">
        <v>73</v>
      </c>
      <c r="B1506" s="0" t="s">
        <v>203</v>
      </c>
      <c r="C1506" s="0" t="s">
        <v>204</v>
      </c>
      <c r="D1506" s="0" t="s">
        <v>19</v>
      </c>
      <c r="E1506" s="0" t="s">
        <v>58</v>
      </c>
      <c r="F1506" s="0" t="s">
        <v>206</v>
      </c>
      <c r="G1506" s="0" t="s">
        <v>1609</v>
      </c>
      <c r="H1506" s="0" t="n">
        <v>0.699854343743125</v>
      </c>
      <c r="I1506" s="0" t="n">
        <v>25.6605315319725</v>
      </c>
      <c r="J1506" s="0" t="n">
        <v>935</v>
      </c>
      <c r="K1506" s="0" t="n">
        <f aca="false">I1506*SUMIFS(syst_chauffage!$H$3:$H$27,syst_chauffage!$B$3:$B$27,D1506,syst_chauffage!$C$3:$C$27,E1506)</f>
        <v>42.2102808262429</v>
      </c>
      <c r="L1506" s="12" t="n">
        <f aca="false">H1506*SUMIFS(syst_chauffage!$K$3:$K$27,syst_chauffage!$B$3:$B$27,D1506,syst_chauffage!$C$3:$C$27,E1506)</f>
        <v>0.699854343743125</v>
      </c>
      <c r="N1506" s="0" t="str">
        <f aca="false">A1506</f>
        <v>Café Hôtel Restaurant</v>
      </c>
      <c r="O1506" s="0" t="str">
        <f aca="false">B1506</f>
        <v>Café, cantine, traiteur</v>
      </c>
      <c r="P1506" s="0" t="str">
        <f aca="false">C1506</f>
        <v>Grand bar café tabac</v>
      </c>
      <c r="Q1506" s="0" t="str">
        <f aca="false">D1506</f>
        <v>Autre système centralisé</v>
      </c>
      <c r="R1506" s="0" t="str">
        <f aca="false">E1506</f>
        <v>Urbain</v>
      </c>
      <c r="S1506" s="0" t="str">
        <f aca="false">F1506</f>
        <v>0204160106</v>
      </c>
      <c r="T1506" s="0" t="str">
        <f aca="false">G1506</f>
        <v>0</v>
      </c>
      <c r="U1506" s="0" t="n">
        <f aca="false">L1506</f>
        <v>0.699854343743125</v>
      </c>
      <c r="V1506" s="0" t="n">
        <f aca="false">K1506</f>
        <v>42.2102808262429</v>
      </c>
      <c r="W1506" s="0" t="n">
        <f aca="false">J1506</f>
        <v>935</v>
      </c>
    </row>
    <row r="1507" customFormat="false" ht="12.8" hidden="false" customHeight="false" outlineLevel="0" collapsed="false">
      <c r="A1507" s="0" t="s">
        <v>73</v>
      </c>
      <c r="B1507" s="0" t="s">
        <v>203</v>
      </c>
      <c r="C1507" s="0" t="s">
        <v>204</v>
      </c>
      <c r="D1507" s="0" t="s">
        <v>22</v>
      </c>
      <c r="E1507" s="0" t="s">
        <v>23</v>
      </c>
      <c r="F1507" s="0" t="s">
        <v>207</v>
      </c>
      <c r="G1507" s="0" t="s">
        <v>1609</v>
      </c>
      <c r="H1507" s="0" t="n">
        <v>0.570431409553063</v>
      </c>
      <c r="I1507" s="0" t="n">
        <v>17.6832784095665</v>
      </c>
      <c r="J1507" s="0" t="n">
        <v>0</v>
      </c>
      <c r="K1507" s="0" t="n">
        <f aca="false">I1507*SUMIFS(syst_chauffage!$H$3:$H$27,syst_chauffage!$B$3:$B$27,D1507,syst_chauffage!$C$3:$C$27,E1507)</f>
        <v>31.1406512984611</v>
      </c>
      <c r="L1507" s="12" t="n">
        <f aca="false">H1507*SUMIFS(syst_chauffage!$K$3:$K$27,syst_chauffage!$B$3:$B$27,D1507,syst_chauffage!$C$3:$C$27,E1507)</f>
        <v>0.570431409553063</v>
      </c>
      <c r="N1507" s="0" t="str">
        <f aca="false">A1507</f>
        <v>Café Hôtel Restaurant</v>
      </c>
      <c r="O1507" s="0" t="str">
        <f aca="false">B1507</f>
        <v>Café, cantine, traiteur</v>
      </c>
      <c r="P1507" s="0" t="str">
        <f aca="false">C1507</f>
        <v>Grand bar café tabac</v>
      </c>
      <c r="Q1507" s="0" t="str">
        <f aca="false">D1507</f>
        <v>Chaudière fioul</v>
      </c>
      <c r="R1507" s="0" t="str">
        <f aca="false">E1507</f>
        <v>Fioul</v>
      </c>
      <c r="S1507" s="0" t="str">
        <f aca="false">F1507</f>
        <v>0204160303</v>
      </c>
      <c r="T1507" s="0" t="str">
        <f aca="false">G1507</f>
        <v>0</v>
      </c>
      <c r="U1507" s="0" t="n">
        <f aca="false">L1507</f>
        <v>0.570431409553063</v>
      </c>
      <c r="V1507" s="0" t="n">
        <f aca="false">K1507</f>
        <v>31.1406512984611</v>
      </c>
      <c r="W1507" s="0" t="n">
        <f aca="false">J1507</f>
        <v>0</v>
      </c>
    </row>
    <row r="1508" customFormat="false" ht="12.8" hidden="false" customHeight="false" outlineLevel="0" collapsed="false">
      <c r="A1508" s="0" t="s">
        <v>73</v>
      </c>
      <c r="B1508" s="0" t="s">
        <v>203</v>
      </c>
      <c r="C1508" s="0" t="s">
        <v>204</v>
      </c>
      <c r="D1508" s="0" t="s">
        <v>13</v>
      </c>
      <c r="E1508" s="0" t="s">
        <v>14</v>
      </c>
      <c r="F1508" s="0" t="s">
        <v>208</v>
      </c>
      <c r="G1508" s="0" t="s">
        <v>1609</v>
      </c>
      <c r="H1508" s="0" t="n">
        <v>0.686139603819634</v>
      </c>
      <c r="I1508" s="0" t="n">
        <v>12.5998117870144</v>
      </c>
      <c r="J1508" s="0" t="n">
        <v>462</v>
      </c>
      <c r="K1508" s="0" t="n">
        <f aca="false">I1508*SUMIFS(syst_chauffage!$H$3:$H$27,syst_chauffage!$B$3:$B$27,D1508,syst_chauffage!$C$3:$C$27,E1508)</f>
        <v>25.4464757715783</v>
      </c>
      <c r="L1508" s="12" t="n">
        <f aca="false">H1508*SUMIFS(syst_chauffage!$K$3:$K$27,syst_chauffage!$B$3:$B$27,D1508,syst_chauffage!$C$3:$C$27,E1508)</f>
        <v>0.686139603819634</v>
      </c>
      <c r="N1508" s="0" t="str">
        <f aca="false">A1508</f>
        <v>Café Hôtel Restaurant</v>
      </c>
      <c r="O1508" s="0" t="str">
        <f aca="false">B1508</f>
        <v>Café, cantine, traiteur</v>
      </c>
      <c r="P1508" s="0" t="str">
        <f aca="false">C1508</f>
        <v>Grand bar café tabac</v>
      </c>
      <c r="Q1508" s="0" t="str">
        <f aca="false">D1508</f>
        <v>Chaudière gaz</v>
      </c>
      <c r="R1508" s="0" t="str">
        <f aca="false">E1508</f>
        <v>Gaz</v>
      </c>
      <c r="S1508" s="0" t="str">
        <f aca="false">F1508</f>
        <v>0204160404</v>
      </c>
      <c r="T1508" s="0" t="str">
        <f aca="false">G1508</f>
        <v>0</v>
      </c>
      <c r="U1508" s="0" t="n">
        <f aca="false">L1508</f>
        <v>0.686139603819634</v>
      </c>
      <c r="V1508" s="0" t="n">
        <f aca="false">K1508</f>
        <v>25.4464757715783</v>
      </c>
      <c r="W1508" s="0" t="n">
        <f aca="false">J1508</f>
        <v>462</v>
      </c>
    </row>
    <row r="1509" customFormat="false" ht="12.8" hidden="false" customHeight="false" outlineLevel="0" collapsed="false">
      <c r="A1509" s="0" t="s">
        <v>73</v>
      </c>
      <c r="B1509" s="0" t="s">
        <v>203</v>
      </c>
      <c r="C1509" s="0" t="s">
        <v>204</v>
      </c>
      <c r="D1509" s="0" t="s">
        <v>29</v>
      </c>
      <c r="E1509" s="0" t="s">
        <v>30</v>
      </c>
      <c r="F1509" s="0" t="s">
        <v>209</v>
      </c>
      <c r="G1509" s="0" t="s">
        <v>1609</v>
      </c>
      <c r="H1509" s="0" t="n">
        <v>0.919999999999999</v>
      </c>
      <c r="I1509" s="0" t="n">
        <v>10.4</v>
      </c>
      <c r="J1509" s="0" t="n">
        <v>0</v>
      </c>
      <c r="K1509" s="0" t="n">
        <f aca="false">I1509*SUMIFS(syst_chauffage!$H$3:$H$27,syst_chauffage!$B$3:$B$27,D1509,syst_chauffage!$C$3:$C$27,E1509)</f>
        <v>3</v>
      </c>
      <c r="L1509" s="12" t="n">
        <f aca="false">H1509*SUMIFS(syst_chauffage!$K$3:$K$27,syst_chauffage!$B$3:$B$27,D1509,syst_chauffage!$C$3:$C$27,E1509)</f>
        <v>0.919999999999999</v>
      </c>
      <c r="N1509" s="0" t="str">
        <f aca="false">A1509</f>
        <v>Café Hôtel Restaurant</v>
      </c>
      <c r="O1509" s="0" t="str">
        <f aca="false">B1509</f>
        <v>Café, cantine, traiteur</v>
      </c>
      <c r="P1509" s="0" t="str">
        <f aca="false">C1509</f>
        <v>Grand bar café tabac</v>
      </c>
      <c r="Q1509" s="0" t="str">
        <f aca="false">D1509</f>
        <v>Electrique direct</v>
      </c>
      <c r="R1509" s="0" t="str">
        <f aca="false">E1509</f>
        <v>Electricité</v>
      </c>
      <c r="S1509" s="0" t="str">
        <f aca="false">F1509</f>
        <v>0204160602</v>
      </c>
      <c r="T1509" s="0" t="str">
        <f aca="false">G1509</f>
        <v>0</v>
      </c>
      <c r="U1509" s="0" t="n">
        <f aca="false">L1509</f>
        <v>0.919999999999999</v>
      </c>
      <c r="V1509" s="0" t="n">
        <f aca="false">K1509</f>
        <v>3</v>
      </c>
      <c r="W1509" s="0" t="n">
        <f aca="false">J1509</f>
        <v>0</v>
      </c>
    </row>
    <row r="1510" customFormat="false" ht="12.8" hidden="false" customHeight="false" outlineLevel="0" collapsed="false">
      <c r="A1510" s="0" t="s">
        <v>73</v>
      </c>
      <c r="B1510" s="0" t="s">
        <v>203</v>
      </c>
      <c r="C1510" s="0" t="s">
        <v>204</v>
      </c>
      <c r="D1510" s="0" t="s">
        <v>36</v>
      </c>
      <c r="E1510" s="0" t="s">
        <v>30</v>
      </c>
      <c r="F1510" s="0" t="s">
        <v>210</v>
      </c>
      <c r="G1510" s="0" t="s">
        <v>1609</v>
      </c>
      <c r="H1510" s="0" t="n">
        <v>2.94489544186046</v>
      </c>
      <c r="I1510" s="0" t="n">
        <v>66.2109544580448</v>
      </c>
      <c r="J1510" s="0" t="n">
        <v>738</v>
      </c>
      <c r="K1510" s="0" t="n">
        <f aca="false">I1510*SUMIFS(syst_chauffage!$H$3:$H$27,syst_chauffage!$B$3:$B$27,D1510,syst_chauffage!$C$3:$C$27,E1510)</f>
        <v>40.9619434477347</v>
      </c>
      <c r="L1510" s="12" t="n">
        <f aca="false">H1510*SUMIFS(syst_chauffage!$K$3:$K$27,syst_chauffage!$B$3:$B$27,D1510,syst_chauffage!$C$3:$C$27,E1510)</f>
        <v>2.47427325480779</v>
      </c>
      <c r="N1510" s="0" t="str">
        <f aca="false">A1510</f>
        <v>Café Hôtel Restaurant</v>
      </c>
      <c r="O1510" s="0" t="str">
        <f aca="false">B1510</f>
        <v>Café, cantine, traiteur</v>
      </c>
      <c r="P1510" s="0" t="str">
        <f aca="false">C1510</f>
        <v>Grand bar café tabac</v>
      </c>
      <c r="Q1510" s="0" t="str">
        <f aca="false">D1510</f>
        <v>PAC</v>
      </c>
      <c r="R1510" s="0" t="str">
        <f aca="false">E1510</f>
        <v>Electricité</v>
      </c>
      <c r="S1510" s="0" t="str">
        <f aca="false">F1510</f>
        <v>0204160902</v>
      </c>
      <c r="T1510" s="0" t="str">
        <f aca="false">G1510</f>
        <v>0</v>
      </c>
      <c r="U1510" s="0" t="n">
        <f aca="false">L1510</f>
        <v>2.47427325480779</v>
      </c>
      <c r="V1510" s="0" t="n">
        <f aca="false">K1510</f>
        <v>40.9619434477347</v>
      </c>
      <c r="W1510" s="0" t="n">
        <f aca="false">J1510</f>
        <v>738</v>
      </c>
    </row>
    <row r="1511" customFormat="false" ht="12.8" hidden="false" customHeight="false" outlineLevel="0" collapsed="false">
      <c r="A1511" s="0" t="s">
        <v>73</v>
      </c>
      <c r="B1511" s="0" t="s">
        <v>203</v>
      </c>
      <c r="C1511" s="0" t="s">
        <v>204</v>
      </c>
      <c r="D1511" s="0" t="s">
        <v>42</v>
      </c>
      <c r="E1511" s="0" t="s">
        <v>30</v>
      </c>
      <c r="F1511" s="0" t="s">
        <v>211</v>
      </c>
      <c r="G1511" s="0" t="s">
        <v>1609</v>
      </c>
      <c r="H1511" s="0" t="n">
        <v>2.80410195348837</v>
      </c>
      <c r="I1511" s="0" t="n">
        <v>33.0770171054375</v>
      </c>
      <c r="J1511" s="0" t="n">
        <v>738</v>
      </c>
      <c r="K1511" s="0" t="n">
        <f aca="false">I1511*SUMIFS(syst_chauffage!$H$3:$H$27,syst_chauffage!$B$3:$B$27,D1511,syst_chauffage!$C$3:$C$27,E1511)</f>
        <v>29.8583665243266</v>
      </c>
      <c r="L1511" s="12" t="n">
        <f aca="false">H1511*SUMIFS(syst_chauffage!$K$3:$K$27,syst_chauffage!$B$3:$B$27,D1511,syst_chauffage!$C$3:$C$27,E1511)</f>
        <v>2.49996610303434</v>
      </c>
      <c r="N1511" s="0" t="str">
        <f aca="false">A1511</f>
        <v>Café Hôtel Restaurant</v>
      </c>
      <c r="O1511" s="0" t="str">
        <f aca="false">B1511</f>
        <v>Café, cantine, traiteur</v>
      </c>
      <c r="P1511" s="0" t="str">
        <f aca="false">C1511</f>
        <v>Grand bar café tabac</v>
      </c>
      <c r="Q1511" s="0" t="str">
        <f aca="false">D1511</f>
        <v>Rooftop</v>
      </c>
      <c r="R1511" s="0" t="str">
        <f aca="false">E1511</f>
        <v>Electricité</v>
      </c>
      <c r="S1511" s="0" t="str">
        <f aca="false">F1511</f>
        <v>0204161002</v>
      </c>
      <c r="T1511" s="0" t="str">
        <f aca="false">G1511</f>
        <v>0</v>
      </c>
      <c r="U1511" s="0" t="n">
        <f aca="false">L1511</f>
        <v>2.49996610303434</v>
      </c>
      <c r="V1511" s="0" t="n">
        <f aca="false">K1511</f>
        <v>29.8583665243266</v>
      </c>
      <c r="W1511" s="0" t="n">
        <f aca="false">J1511</f>
        <v>738</v>
      </c>
    </row>
    <row r="1512" customFormat="false" ht="12.8" hidden="false" customHeight="false" outlineLevel="0" collapsed="false">
      <c r="A1512" s="0" t="s">
        <v>73</v>
      </c>
      <c r="B1512" s="0" t="s">
        <v>203</v>
      </c>
      <c r="C1512" s="0" t="s">
        <v>204</v>
      </c>
      <c r="D1512" s="0" t="s">
        <v>51</v>
      </c>
      <c r="E1512" s="0" t="s">
        <v>57</v>
      </c>
      <c r="F1512" s="0" t="s">
        <v>212</v>
      </c>
      <c r="G1512" s="0" t="s">
        <v>1609</v>
      </c>
      <c r="H1512" s="0" t="n">
        <v>0.849277828148282</v>
      </c>
      <c r="I1512" s="0" t="n">
        <v>30.3361110512446</v>
      </c>
      <c r="J1512" s="0" t="n">
        <v>0</v>
      </c>
      <c r="K1512" s="0" t="n">
        <f aca="false">I1512*SUMIFS(syst_chauffage!$H$3:$H$27,syst_chauffage!$B$3:$B$27,D1512,syst_chauffage!$C$3:$C$27,E1512)</f>
        <v>64.2777858565891</v>
      </c>
      <c r="L1512" s="12" t="n">
        <f aca="false">H1512*SUMIFS(syst_chauffage!$K$3:$K$27,syst_chauffage!$B$3:$B$27,D1512,syst_chauffage!$C$3:$C$27,E1512)</f>
        <v>0.849277828148282</v>
      </c>
      <c r="N1512" s="0" t="str">
        <f aca="false">A1512</f>
        <v>Café Hôtel Restaurant</v>
      </c>
      <c r="O1512" s="0" t="str">
        <f aca="false">B1512</f>
        <v>Café, cantine, traiteur</v>
      </c>
      <c r="P1512" s="0" t="str">
        <f aca="false">C1512</f>
        <v>Grand bar café tabac</v>
      </c>
      <c r="Q1512" s="0" t="str">
        <f aca="false">D1512</f>
        <v>Autre système centralisé performant</v>
      </c>
      <c r="R1512" s="0" t="str">
        <f aca="false">E1512</f>
        <v>Autres</v>
      </c>
      <c r="S1512" s="0" t="str">
        <f aca="false">F1512</f>
        <v>0204162101</v>
      </c>
      <c r="T1512" s="0" t="str">
        <f aca="false">G1512</f>
        <v>0</v>
      </c>
      <c r="U1512" s="0" t="n">
        <f aca="false">L1512</f>
        <v>0.849277828148282</v>
      </c>
      <c r="V1512" s="0" t="n">
        <f aca="false">K1512</f>
        <v>64.2777858565891</v>
      </c>
      <c r="W1512" s="0" t="n">
        <f aca="false">J1512</f>
        <v>0</v>
      </c>
    </row>
    <row r="1513" customFormat="false" ht="12.8" hidden="false" customHeight="false" outlineLevel="0" collapsed="false">
      <c r="A1513" s="0" t="s">
        <v>73</v>
      </c>
      <c r="B1513" s="0" t="s">
        <v>203</v>
      </c>
      <c r="C1513" s="0" t="s">
        <v>204</v>
      </c>
      <c r="D1513" s="0" t="s">
        <v>51</v>
      </c>
      <c r="E1513" s="0" t="s">
        <v>58</v>
      </c>
      <c r="F1513" s="0" t="s">
        <v>213</v>
      </c>
      <c r="G1513" s="0" t="s">
        <v>1609</v>
      </c>
      <c r="H1513" s="0" t="n">
        <v>0.807524242780528</v>
      </c>
      <c r="I1513" s="0" t="n">
        <v>30.5482518237768</v>
      </c>
      <c r="J1513" s="0" t="n">
        <v>935</v>
      </c>
      <c r="K1513" s="0" t="n">
        <f aca="false">I1513*SUMIFS(syst_chauffage!$H$3:$H$27,syst_chauffage!$B$3:$B$27,D1513,syst_chauffage!$C$3:$C$27,E1513)</f>
        <v>65.1899543304013</v>
      </c>
      <c r="L1513" s="12" t="n">
        <f aca="false">H1513*SUMIFS(syst_chauffage!$K$3:$K$27,syst_chauffage!$B$3:$B$27,D1513,syst_chauffage!$C$3:$C$27,E1513)</f>
        <v>0.807524242780528</v>
      </c>
      <c r="N1513" s="0" t="str">
        <f aca="false">A1513</f>
        <v>Café Hôtel Restaurant</v>
      </c>
      <c r="O1513" s="0" t="str">
        <f aca="false">B1513</f>
        <v>Café, cantine, traiteur</v>
      </c>
      <c r="P1513" s="0" t="str">
        <f aca="false">C1513</f>
        <v>Grand bar café tabac</v>
      </c>
      <c r="Q1513" s="0" t="str">
        <f aca="false">D1513</f>
        <v>Autre système centralisé performant</v>
      </c>
      <c r="R1513" s="0" t="str">
        <f aca="false">E1513</f>
        <v>Urbain</v>
      </c>
      <c r="S1513" s="0" t="str">
        <f aca="false">F1513</f>
        <v>0204162106</v>
      </c>
      <c r="T1513" s="0" t="str">
        <f aca="false">G1513</f>
        <v>0</v>
      </c>
      <c r="U1513" s="0" t="n">
        <f aca="false">L1513</f>
        <v>0.807524242780528</v>
      </c>
      <c r="V1513" s="0" t="n">
        <f aca="false">K1513</f>
        <v>65.1899543304013</v>
      </c>
      <c r="W1513" s="0" t="n">
        <f aca="false">J1513</f>
        <v>935</v>
      </c>
    </row>
    <row r="1514" customFormat="false" ht="12.8" hidden="false" customHeight="false" outlineLevel="0" collapsed="false">
      <c r="A1514" s="0" t="s">
        <v>73</v>
      </c>
      <c r="B1514" s="0" t="s">
        <v>203</v>
      </c>
      <c r="C1514" s="0" t="s">
        <v>204</v>
      </c>
      <c r="D1514" s="0" t="s">
        <v>27</v>
      </c>
      <c r="E1514" s="0" t="s">
        <v>23</v>
      </c>
      <c r="F1514" s="0" t="s">
        <v>214</v>
      </c>
      <c r="G1514" s="0" t="s">
        <v>1609</v>
      </c>
      <c r="H1514" s="0" t="n">
        <v>0.754189753101437</v>
      </c>
      <c r="I1514" s="0" t="n">
        <v>21.0515219161506</v>
      </c>
      <c r="J1514" s="0" t="n">
        <v>1064</v>
      </c>
      <c r="K1514" s="0" t="n">
        <f aca="false">I1514*SUMIFS(syst_chauffage!$H$3:$H$27,syst_chauffage!$B$3:$B$27,D1514,syst_chauffage!$C$3:$C$27,E1514)</f>
        <v>53.9845889552171</v>
      </c>
      <c r="L1514" s="12" t="n">
        <f aca="false">H1514*SUMIFS(syst_chauffage!$K$3:$K$27,syst_chauffage!$B$3:$B$27,D1514,syst_chauffage!$C$3:$C$27,E1514)</f>
        <v>0.754189753101437</v>
      </c>
      <c r="N1514" s="0" t="str">
        <f aca="false">A1514</f>
        <v>Café Hôtel Restaurant</v>
      </c>
      <c r="O1514" s="0" t="str">
        <f aca="false">B1514</f>
        <v>Café, cantine, traiteur</v>
      </c>
      <c r="P1514" s="0" t="str">
        <f aca="false">C1514</f>
        <v>Grand bar café tabac</v>
      </c>
      <c r="Q1514" s="0" t="str">
        <f aca="false">D1514</f>
        <v>Chaudière condensation fioul</v>
      </c>
      <c r="R1514" s="0" t="str">
        <f aca="false">E1514</f>
        <v>Fioul</v>
      </c>
      <c r="S1514" s="0" t="str">
        <f aca="false">F1514</f>
        <v>0204162303</v>
      </c>
      <c r="T1514" s="0" t="str">
        <f aca="false">G1514</f>
        <v>0</v>
      </c>
      <c r="U1514" s="0" t="n">
        <f aca="false">L1514</f>
        <v>0.754189753101437</v>
      </c>
      <c r="V1514" s="0" t="n">
        <f aca="false">K1514</f>
        <v>53.9845889552171</v>
      </c>
      <c r="W1514" s="0" t="n">
        <f aca="false">J1514</f>
        <v>1064</v>
      </c>
    </row>
    <row r="1515" customFormat="false" ht="12.8" hidden="false" customHeight="false" outlineLevel="0" collapsed="false">
      <c r="A1515" s="0" t="s">
        <v>73</v>
      </c>
      <c r="B1515" s="0" t="s">
        <v>203</v>
      </c>
      <c r="C1515" s="0" t="s">
        <v>204</v>
      </c>
      <c r="D1515" s="0" t="s">
        <v>18</v>
      </c>
      <c r="E1515" s="0" t="s">
        <v>14</v>
      </c>
      <c r="F1515" s="0" t="s">
        <v>215</v>
      </c>
      <c r="G1515" s="0" t="s">
        <v>1609</v>
      </c>
      <c r="H1515" s="0" t="n">
        <v>0.981787082244074</v>
      </c>
      <c r="I1515" s="0" t="n">
        <v>14.9997759369219</v>
      </c>
      <c r="J1515" s="0" t="n">
        <v>1064</v>
      </c>
      <c r="K1515" s="0" t="n">
        <f aca="false">I1515*SUMIFS(syst_chauffage!$H$3:$H$27,syst_chauffage!$B$3:$B$27,D1515,syst_chauffage!$C$3:$C$27,E1515)</f>
        <v>40.8733232757165</v>
      </c>
      <c r="L1515" s="12" t="n">
        <f aca="false">H1515*SUMIFS(syst_chauffage!$K$3:$K$27,syst_chauffage!$B$3:$B$27,D1515,syst_chauffage!$C$3:$C$27,E1515)</f>
        <v>0.953754008001198</v>
      </c>
      <c r="N1515" s="0" t="str">
        <f aca="false">A1515</f>
        <v>Café Hôtel Restaurant</v>
      </c>
      <c r="O1515" s="0" t="str">
        <f aca="false">B1515</f>
        <v>Café, cantine, traiteur</v>
      </c>
      <c r="P1515" s="0" t="str">
        <f aca="false">C1515</f>
        <v>Grand bar café tabac</v>
      </c>
      <c r="Q1515" s="0" t="str">
        <f aca="false">D1515</f>
        <v>Chaudière condensation gaz</v>
      </c>
      <c r="R1515" s="0" t="str">
        <f aca="false">E1515</f>
        <v>Gaz</v>
      </c>
      <c r="S1515" s="0" t="str">
        <f aca="false">F1515</f>
        <v>0204162404</v>
      </c>
      <c r="T1515" s="0" t="str">
        <f aca="false">G1515</f>
        <v>0</v>
      </c>
      <c r="U1515" s="0" t="n">
        <f aca="false">L1515</f>
        <v>0.953754008001198</v>
      </c>
      <c r="V1515" s="0" t="n">
        <f aca="false">K1515</f>
        <v>40.8733232757165</v>
      </c>
      <c r="W1515" s="0" t="n">
        <f aca="false">J1515</f>
        <v>1064</v>
      </c>
    </row>
    <row r="1516" customFormat="false" ht="12.8" hidden="false" customHeight="false" outlineLevel="0" collapsed="false">
      <c r="A1516" s="0" t="s">
        <v>73</v>
      </c>
      <c r="B1516" s="0" t="s">
        <v>203</v>
      </c>
      <c r="C1516" s="0" t="s">
        <v>204</v>
      </c>
      <c r="D1516" s="0" t="s">
        <v>32</v>
      </c>
      <c r="E1516" s="0" t="s">
        <v>30</v>
      </c>
      <c r="F1516" s="0" t="s">
        <v>216</v>
      </c>
      <c r="G1516" s="0" t="s">
        <v>1609</v>
      </c>
      <c r="H1516" s="0" t="n">
        <v>1</v>
      </c>
      <c r="I1516" s="0" t="n">
        <v>12</v>
      </c>
      <c r="J1516" s="0" t="n">
        <v>0</v>
      </c>
      <c r="K1516" s="0" t="n">
        <f aca="false">I1516*SUMIFS(syst_chauffage!$H$3:$H$27,syst_chauffage!$B$3:$B$27,D1516,syst_chauffage!$C$3:$C$27,E1516)</f>
        <v>12</v>
      </c>
      <c r="L1516" s="12" t="n">
        <f aca="false">H1516*SUMIFS(syst_chauffage!$K$3:$K$27,syst_chauffage!$B$3:$B$27,D1516,syst_chauffage!$C$3:$C$27,E1516)</f>
        <v>1</v>
      </c>
      <c r="N1516" s="0" t="str">
        <f aca="false">A1516</f>
        <v>Café Hôtel Restaurant</v>
      </c>
      <c r="O1516" s="0" t="str">
        <f aca="false">B1516</f>
        <v>Café, cantine, traiteur</v>
      </c>
      <c r="P1516" s="0" t="str">
        <f aca="false">C1516</f>
        <v>Grand bar café tabac</v>
      </c>
      <c r="Q1516" s="0" t="str">
        <f aca="false">D1516</f>
        <v>Electrique direct performant</v>
      </c>
      <c r="R1516" s="0" t="str">
        <f aca="false">E1516</f>
        <v>Electricité</v>
      </c>
      <c r="S1516" s="0" t="str">
        <f aca="false">F1516</f>
        <v>0204162602</v>
      </c>
      <c r="T1516" s="0" t="str">
        <f aca="false">G1516</f>
        <v>0</v>
      </c>
      <c r="U1516" s="0" t="n">
        <f aca="false">L1516</f>
        <v>1</v>
      </c>
      <c r="V1516" s="0" t="n">
        <f aca="false">K1516</f>
        <v>12</v>
      </c>
      <c r="W1516" s="0" t="n">
        <f aca="false">J1516</f>
        <v>0</v>
      </c>
    </row>
    <row r="1517" customFormat="false" ht="12.8" hidden="false" customHeight="false" outlineLevel="0" collapsed="false">
      <c r="A1517" s="0" t="s">
        <v>73</v>
      </c>
      <c r="B1517" s="0" t="s">
        <v>203</v>
      </c>
      <c r="C1517" s="0" t="s">
        <v>204</v>
      </c>
      <c r="D1517" s="0" t="s">
        <v>38</v>
      </c>
      <c r="E1517" s="0" t="s">
        <v>30</v>
      </c>
      <c r="F1517" s="0" t="s">
        <v>217</v>
      </c>
      <c r="G1517" s="0" t="s">
        <v>1609</v>
      </c>
      <c r="H1517" s="0" t="n">
        <v>3.39795627906976</v>
      </c>
      <c r="I1517" s="0" t="n">
        <v>78.8225648310057</v>
      </c>
      <c r="J1517" s="0" t="n">
        <v>792</v>
      </c>
      <c r="K1517" s="0" t="n">
        <f aca="false">I1517*SUMIFS(syst_chauffage!$H$3:$H$27,syst_chauffage!$B$3:$B$27,D1517,syst_chauffage!$C$3:$C$27,E1517)</f>
        <v>79.673359987939</v>
      </c>
      <c r="L1517" s="12" t="n">
        <f aca="false">H1517*SUMIFS(syst_chauffage!$K$3:$K$27,syst_chauffage!$B$3:$B$27,D1517,syst_chauffage!$C$3:$C$27,E1517)</f>
        <v>3.03986496519792</v>
      </c>
      <c r="N1517" s="0" t="str">
        <f aca="false">A1517</f>
        <v>Café Hôtel Restaurant</v>
      </c>
      <c r="O1517" s="0" t="str">
        <f aca="false">B1517</f>
        <v>Café, cantine, traiteur</v>
      </c>
      <c r="P1517" s="0" t="str">
        <f aca="false">C1517</f>
        <v>Grand bar café tabac</v>
      </c>
      <c r="Q1517" s="0" t="str">
        <f aca="false">D1517</f>
        <v>PAC performant</v>
      </c>
      <c r="R1517" s="0" t="str">
        <f aca="false">E1517</f>
        <v>Electricité</v>
      </c>
      <c r="S1517" s="0" t="str">
        <f aca="false">F1517</f>
        <v>0204162902</v>
      </c>
      <c r="T1517" s="0" t="str">
        <f aca="false">G1517</f>
        <v>0</v>
      </c>
      <c r="U1517" s="0" t="n">
        <f aca="false">L1517</f>
        <v>3.03986496519792</v>
      </c>
      <c r="V1517" s="0" t="n">
        <f aca="false">K1517</f>
        <v>79.673359987939</v>
      </c>
      <c r="W1517" s="0" t="n">
        <f aca="false">J1517</f>
        <v>792</v>
      </c>
    </row>
    <row r="1518" customFormat="false" ht="12.8" hidden="false" customHeight="false" outlineLevel="0" collapsed="false">
      <c r="A1518" s="0" t="s">
        <v>73</v>
      </c>
      <c r="B1518" s="0" t="s">
        <v>203</v>
      </c>
      <c r="C1518" s="0" t="s">
        <v>204</v>
      </c>
      <c r="D1518" s="0" t="s">
        <v>46</v>
      </c>
      <c r="E1518" s="0" t="s">
        <v>30</v>
      </c>
      <c r="F1518" s="0" t="s">
        <v>218</v>
      </c>
      <c r="G1518" s="0" t="s">
        <v>1609</v>
      </c>
      <c r="H1518" s="0" t="n">
        <v>3.32861023255814</v>
      </c>
      <c r="I1518" s="0" t="n">
        <v>39.377401315997</v>
      </c>
      <c r="J1518" s="0" t="n">
        <v>792</v>
      </c>
      <c r="K1518" s="0" t="n">
        <f aca="false">I1518*SUMIFS(syst_chauffage!$H$3:$H$27,syst_chauffage!$B$3:$B$27,D1518,syst_chauffage!$C$3:$C$27,E1518)</f>
        <v>68.3161481884992</v>
      </c>
      <c r="L1518" s="12" t="n">
        <f aca="false">H1518*SUMIFS(syst_chauffage!$K$3:$K$27,syst_chauffage!$B$3:$B$27,D1518,syst_chauffage!$C$3:$C$27,E1518)</f>
        <v>3.00077723502174</v>
      </c>
      <c r="N1518" s="0" t="str">
        <f aca="false">A1518</f>
        <v>Café Hôtel Restaurant</v>
      </c>
      <c r="O1518" s="0" t="str">
        <f aca="false">B1518</f>
        <v>Café, cantine, traiteur</v>
      </c>
      <c r="P1518" s="0" t="str">
        <f aca="false">C1518</f>
        <v>Grand bar café tabac</v>
      </c>
      <c r="Q1518" s="0" t="str">
        <f aca="false">D1518</f>
        <v>Rooftop performant</v>
      </c>
      <c r="R1518" s="0" t="str">
        <f aca="false">E1518</f>
        <v>Electricité</v>
      </c>
      <c r="S1518" s="0" t="str">
        <f aca="false">F1518</f>
        <v>0204163002</v>
      </c>
      <c r="T1518" s="0" t="str">
        <f aca="false">G1518</f>
        <v>0</v>
      </c>
      <c r="U1518" s="0" t="n">
        <f aca="false">L1518</f>
        <v>3.00077723502174</v>
      </c>
      <c r="V1518" s="0" t="n">
        <f aca="false">K1518</f>
        <v>68.3161481884992</v>
      </c>
      <c r="W1518" s="0" t="n">
        <f aca="false">J1518</f>
        <v>792</v>
      </c>
    </row>
    <row r="1519" customFormat="false" ht="12.8" hidden="false" customHeight="false" outlineLevel="0" collapsed="false">
      <c r="A1519" s="0" t="s">
        <v>73</v>
      </c>
      <c r="B1519" s="0" t="s">
        <v>203</v>
      </c>
      <c r="C1519" s="0" t="s">
        <v>219</v>
      </c>
      <c r="D1519" s="0" t="s">
        <v>19</v>
      </c>
      <c r="E1519" s="0" t="s">
        <v>57</v>
      </c>
      <c r="F1519" s="0" t="s">
        <v>220</v>
      </c>
      <c r="G1519" s="0" t="s">
        <v>1609</v>
      </c>
      <c r="H1519" s="0" t="n">
        <v>0.728638579638752</v>
      </c>
      <c r="I1519" s="0" t="n">
        <v>34.5409010373701</v>
      </c>
      <c r="J1519" s="0" t="n">
        <v>0</v>
      </c>
      <c r="K1519" s="0" t="n">
        <f aca="false">I1519*SUMIFS(syst_chauffage!$H$3:$H$27,syst_chauffage!$B$3:$B$27,D1519,syst_chauffage!$C$3:$C$27,E1519)</f>
        <v>48.0973989833117</v>
      </c>
      <c r="L1519" s="12" t="n">
        <f aca="false">H1519*SUMIFS(syst_chauffage!$K$3:$K$27,syst_chauffage!$B$3:$B$27,D1519,syst_chauffage!$C$3:$C$27,E1519)</f>
        <v>0.728638579638752</v>
      </c>
      <c r="N1519" s="0" t="str">
        <f aca="false">A1519</f>
        <v>Café Hôtel Restaurant</v>
      </c>
      <c r="O1519" s="0" t="str">
        <f aca="false">B1519</f>
        <v>Café, cantine, traiteur</v>
      </c>
      <c r="P1519" s="0" t="str">
        <f aca="false">C1519</f>
        <v>Grande cantine</v>
      </c>
      <c r="Q1519" s="0" t="str">
        <f aca="false">D1519</f>
        <v>Autre système centralisé</v>
      </c>
      <c r="R1519" s="0" t="str">
        <f aca="false">E1519</f>
        <v>Autres</v>
      </c>
      <c r="S1519" s="0" t="str">
        <f aca="false">F1519</f>
        <v>0204310101</v>
      </c>
      <c r="T1519" s="0" t="str">
        <f aca="false">G1519</f>
        <v>0</v>
      </c>
      <c r="U1519" s="0" t="n">
        <f aca="false">L1519</f>
        <v>0.728638579638752</v>
      </c>
      <c r="V1519" s="0" t="n">
        <f aca="false">K1519</f>
        <v>48.0973989833117</v>
      </c>
      <c r="W1519" s="0" t="n">
        <f aca="false">J1519</f>
        <v>0</v>
      </c>
    </row>
    <row r="1520" customFormat="false" ht="12.8" hidden="false" customHeight="false" outlineLevel="0" collapsed="false">
      <c r="A1520" s="0" t="s">
        <v>73</v>
      </c>
      <c r="B1520" s="0" t="s">
        <v>203</v>
      </c>
      <c r="C1520" s="0" t="s">
        <v>219</v>
      </c>
      <c r="D1520" s="0" t="s">
        <v>19</v>
      </c>
      <c r="E1520" s="0" t="s">
        <v>58</v>
      </c>
      <c r="F1520" s="0" t="s">
        <v>221</v>
      </c>
      <c r="G1520" s="0" t="s">
        <v>1609</v>
      </c>
      <c r="H1520" s="0" t="n">
        <v>0.685993554346033</v>
      </c>
      <c r="I1520" s="0" t="n">
        <v>34.8104388957285</v>
      </c>
      <c r="J1520" s="0" t="n">
        <v>935</v>
      </c>
      <c r="K1520" s="0" t="n">
        <f aca="false">I1520*SUMIFS(syst_chauffage!$H$3:$H$27,syst_chauffage!$B$3:$B$27,D1520,syst_chauffage!$C$3:$C$27,E1520)</f>
        <v>57.2614171940546</v>
      </c>
      <c r="L1520" s="12" t="n">
        <f aca="false">H1520*SUMIFS(syst_chauffage!$K$3:$K$27,syst_chauffage!$B$3:$B$27,D1520,syst_chauffage!$C$3:$C$27,E1520)</f>
        <v>0.685993554346033</v>
      </c>
      <c r="N1520" s="0" t="str">
        <f aca="false">A1520</f>
        <v>Café Hôtel Restaurant</v>
      </c>
      <c r="O1520" s="0" t="str">
        <f aca="false">B1520</f>
        <v>Café, cantine, traiteur</v>
      </c>
      <c r="P1520" s="0" t="str">
        <f aca="false">C1520</f>
        <v>Grande cantine</v>
      </c>
      <c r="Q1520" s="0" t="str">
        <f aca="false">D1520</f>
        <v>Autre système centralisé</v>
      </c>
      <c r="R1520" s="0" t="str">
        <f aca="false">E1520</f>
        <v>Urbain</v>
      </c>
      <c r="S1520" s="0" t="str">
        <f aca="false">F1520</f>
        <v>0204310106</v>
      </c>
      <c r="T1520" s="0" t="str">
        <f aca="false">G1520</f>
        <v>0</v>
      </c>
      <c r="U1520" s="0" t="n">
        <f aca="false">L1520</f>
        <v>0.685993554346033</v>
      </c>
      <c r="V1520" s="0" t="n">
        <f aca="false">K1520</f>
        <v>57.2614171940546</v>
      </c>
      <c r="W1520" s="0" t="n">
        <f aca="false">J1520</f>
        <v>935</v>
      </c>
    </row>
    <row r="1521" customFormat="false" ht="12.8" hidden="false" customHeight="false" outlineLevel="0" collapsed="false">
      <c r="A1521" s="0" t="s">
        <v>73</v>
      </c>
      <c r="B1521" s="0" t="s">
        <v>203</v>
      </c>
      <c r="C1521" s="0" t="s">
        <v>219</v>
      </c>
      <c r="D1521" s="0" t="s">
        <v>22</v>
      </c>
      <c r="E1521" s="0" t="s">
        <v>23</v>
      </c>
      <c r="F1521" s="0" t="s">
        <v>222</v>
      </c>
      <c r="G1521" s="0" t="s">
        <v>1609</v>
      </c>
      <c r="H1521" s="0" t="n">
        <v>0.570690864510559</v>
      </c>
      <c r="I1521" s="0" t="n">
        <v>23.6696205067146</v>
      </c>
      <c r="J1521" s="0" t="n">
        <v>0</v>
      </c>
      <c r="K1521" s="0" t="n">
        <f aca="false">I1521*SUMIFS(syst_chauffage!$H$3:$H$27,syst_chauffage!$B$3:$B$27,D1521,syst_chauffage!$C$3:$C$27,E1521)</f>
        <v>41.6827344734756</v>
      </c>
      <c r="L1521" s="12" t="n">
        <f aca="false">H1521*SUMIFS(syst_chauffage!$K$3:$K$27,syst_chauffage!$B$3:$B$27,D1521,syst_chauffage!$C$3:$C$27,E1521)</f>
        <v>0.570690864510559</v>
      </c>
      <c r="N1521" s="0" t="str">
        <f aca="false">A1521</f>
        <v>Café Hôtel Restaurant</v>
      </c>
      <c r="O1521" s="0" t="str">
        <f aca="false">B1521</f>
        <v>Café, cantine, traiteur</v>
      </c>
      <c r="P1521" s="0" t="str">
        <f aca="false">C1521</f>
        <v>Grande cantine</v>
      </c>
      <c r="Q1521" s="0" t="str">
        <f aca="false">D1521</f>
        <v>Chaudière fioul</v>
      </c>
      <c r="R1521" s="0" t="str">
        <f aca="false">E1521</f>
        <v>Fioul</v>
      </c>
      <c r="S1521" s="0" t="str">
        <f aca="false">F1521</f>
        <v>0204310303</v>
      </c>
      <c r="T1521" s="0" t="str">
        <f aca="false">G1521</f>
        <v>0</v>
      </c>
      <c r="U1521" s="0" t="n">
        <f aca="false">L1521</f>
        <v>0.570690864510559</v>
      </c>
      <c r="V1521" s="0" t="n">
        <f aca="false">K1521</f>
        <v>41.6827344734756</v>
      </c>
      <c r="W1521" s="0" t="n">
        <f aca="false">J1521</f>
        <v>0</v>
      </c>
    </row>
    <row r="1522" customFormat="false" ht="12.8" hidden="false" customHeight="false" outlineLevel="0" collapsed="false">
      <c r="A1522" s="0" t="s">
        <v>73</v>
      </c>
      <c r="B1522" s="0" t="s">
        <v>203</v>
      </c>
      <c r="C1522" s="0" t="s">
        <v>219</v>
      </c>
      <c r="D1522" s="0" t="s">
        <v>13</v>
      </c>
      <c r="E1522" s="0" t="s">
        <v>14</v>
      </c>
      <c r="F1522" s="0" t="s">
        <v>223</v>
      </c>
      <c r="G1522" s="0" t="s">
        <v>1609</v>
      </c>
      <c r="H1522" s="0" t="n">
        <v>0.686435101190093</v>
      </c>
      <c r="I1522" s="0" t="n">
        <v>17.019560285379</v>
      </c>
      <c r="J1522" s="0" t="n">
        <v>462</v>
      </c>
      <c r="K1522" s="0" t="n">
        <f aca="false">I1522*SUMIFS(syst_chauffage!$H$3:$H$27,syst_chauffage!$B$3:$B$27,D1522,syst_chauffage!$C$3:$C$27,E1522)</f>
        <v>34.3725633180618</v>
      </c>
      <c r="L1522" s="12" t="n">
        <f aca="false">H1522*SUMIFS(syst_chauffage!$K$3:$K$27,syst_chauffage!$B$3:$B$27,D1522,syst_chauffage!$C$3:$C$27,E1522)</f>
        <v>0.686435101190093</v>
      </c>
      <c r="N1522" s="0" t="str">
        <f aca="false">A1522</f>
        <v>Café Hôtel Restaurant</v>
      </c>
      <c r="O1522" s="0" t="str">
        <f aca="false">B1522</f>
        <v>Café, cantine, traiteur</v>
      </c>
      <c r="P1522" s="0" t="str">
        <f aca="false">C1522</f>
        <v>Grande cantine</v>
      </c>
      <c r="Q1522" s="0" t="str">
        <f aca="false">D1522</f>
        <v>Chaudière gaz</v>
      </c>
      <c r="R1522" s="0" t="str">
        <f aca="false">E1522</f>
        <v>Gaz</v>
      </c>
      <c r="S1522" s="0" t="str">
        <f aca="false">F1522</f>
        <v>0204310404</v>
      </c>
      <c r="T1522" s="0" t="str">
        <f aca="false">G1522</f>
        <v>0</v>
      </c>
      <c r="U1522" s="0" t="n">
        <f aca="false">L1522</f>
        <v>0.686435101190093</v>
      </c>
      <c r="V1522" s="0" t="n">
        <f aca="false">K1522</f>
        <v>34.3725633180618</v>
      </c>
      <c r="W1522" s="0" t="n">
        <f aca="false">J1522</f>
        <v>462</v>
      </c>
    </row>
    <row r="1523" customFormat="false" ht="12.8" hidden="false" customHeight="false" outlineLevel="0" collapsed="false">
      <c r="A1523" s="0" t="s">
        <v>73</v>
      </c>
      <c r="B1523" s="0" t="s">
        <v>203</v>
      </c>
      <c r="C1523" s="0" t="s">
        <v>219</v>
      </c>
      <c r="D1523" s="0" t="s">
        <v>29</v>
      </c>
      <c r="E1523" s="0" t="s">
        <v>30</v>
      </c>
      <c r="F1523" s="0" t="s">
        <v>224</v>
      </c>
      <c r="G1523" s="0" t="s">
        <v>1609</v>
      </c>
      <c r="H1523" s="0" t="n">
        <v>0.919999999999999</v>
      </c>
      <c r="I1523" s="0" t="n">
        <v>10.4</v>
      </c>
      <c r="J1523" s="0" t="n">
        <v>0</v>
      </c>
      <c r="K1523" s="0" t="n">
        <f aca="false">I1523*SUMIFS(syst_chauffage!$H$3:$H$27,syst_chauffage!$B$3:$B$27,D1523,syst_chauffage!$C$3:$C$27,E1523)</f>
        <v>3</v>
      </c>
      <c r="L1523" s="12" t="n">
        <f aca="false">H1523*SUMIFS(syst_chauffage!$K$3:$K$27,syst_chauffage!$B$3:$B$27,D1523,syst_chauffage!$C$3:$C$27,E1523)</f>
        <v>0.919999999999999</v>
      </c>
      <c r="N1523" s="0" t="str">
        <f aca="false">A1523</f>
        <v>Café Hôtel Restaurant</v>
      </c>
      <c r="O1523" s="0" t="str">
        <f aca="false">B1523</f>
        <v>Café, cantine, traiteur</v>
      </c>
      <c r="P1523" s="0" t="str">
        <f aca="false">C1523</f>
        <v>Grande cantine</v>
      </c>
      <c r="Q1523" s="0" t="str">
        <f aca="false">D1523</f>
        <v>Electrique direct</v>
      </c>
      <c r="R1523" s="0" t="str">
        <f aca="false">E1523</f>
        <v>Electricité</v>
      </c>
      <c r="S1523" s="0" t="str">
        <f aca="false">F1523</f>
        <v>0204310602</v>
      </c>
      <c r="T1523" s="0" t="str">
        <f aca="false">G1523</f>
        <v>0</v>
      </c>
      <c r="U1523" s="0" t="n">
        <f aca="false">L1523</f>
        <v>0.919999999999999</v>
      </c>
      <c r="V1523" s="0" t="n">
        <f aca="false">K1523</f>
        <v>3</v>
      </c>
      <c r="W1523" s="0" t="n">
        <f aca="false">J1523</f>
        <v>0</v>
      </c>
    </row>
    <row r="1524" customFormat="false" ht="12.8" hidden="false" customHeight="false" outlineLevel="0" collapsed="false">
      <c r="A1524" s="0" t="s">
        <v>73</v>
      </c>
      <c r="B1524" s="0" t="s">
        <v>203</v>
      </c>
      <c r="C1524" s="0" t="s">
        <v>219</v>
      </c>
      <c r="D1524" s="0" t="s">
        <v>36</v>
      </c>
      <c r="E1524" s="0" t="s">
        <v>30</v>
      </c>
      <c r="F1524" s="0" t="s">
        <v>225</v>
      </c>
      <c r="G1524" s="0" t="s">
        <v>1609</v>
      </c>
      <c r="H1524" s="0" t="n">
        <v>2.94489544186046</v>
      </c>
      <c r="I1524" s="0" t="n">
        <v>90.6908860173849</v>
      </c>
      <c r="J1524" s="0" t="n">
        <v>738</v>
      </c>
      <c r="K1524" s="0" t="n">
        <f aca="false">I1524*SUMIFS(syst_chauffage!$H$3:$H$27,syst_chauffage!$B$3:$B$27,D1524,syst_chauffage!$C$3:$C$27,E1524)</f>
        <v>56.1066514548289</v>
      </c>
      <c r="L1524" s="12" t="n">
        <f aca="false">H1524*SUMIFS(syst_chauffage!$K$3:$K$27,syst_chauffage!$B$3:$B$27,D1524,syst_chauffage!$C$3:$C$27,E1524)</f>
        <v>2.47427325480779</v>
      </c>
      <c r="N1524" s="0" t="str">
        <f aca="false">A1524</f>
        <v>Café Hôtel Restaurant</v>
      </c>
      <c r="O1524" s="0" t="str">
        <f aca="false">B1524</f>
        <v>Café, cantine, traiteur</v>
      </c>
      <c r="P1524" s="0" t="str">
        <f aca="false">C1524</f>
        <v>Grande cantine</v>
      </c>
      <c r="Q1524" s="0" t="str">
        <f aca="false">D1524</f>
        <v>PAC</v>
      </c>
      <c r="R1524" s="0" t="str">
        <f aca="false">E1524</f>
        <v>Electricité</v>
      </c>
      <c r="S1524" s="0" t="str">
        <f aca="false">F1524</f>
        <v>0204310902</v>
      </c>
      <c r="T1524" s="0" t="str">
        <f aca="false">G1524</f>
        <v>0</v>
      </c>
      <c r="U1524" s="0" t="n">
        <f aca="false">L1524</f>
        <v>2.47427325480779</v>
      </c>
      <c r="V1524" s="0" t="n">
        <f aca="false">K1524</f>
        <v>56.1066514548289</v>
      </c>
      <c r="W1524" s="0" t="n">
        <f aca="false">J1524</f>
        <v>738</v>
      </c>
    </row>
    <row r="1525" customFormat="false" ht="12.8" hidden="false" customHeight="false" outlineLevel="0" collapsed="false">
      <c r="A1525" s="0" t="s">
        <v>73</v>
      </c>
      <c r="B1525" s="0" t="s">
        <v>203</v>
      </c>
      <c r="C1525" s="0" t="s">
        <v>219</v>
      </c>
      <c r="D1525" s="0" t="s">
        <v>42</v>
      </c>
      <c r="E1525" s="0" t="s">
        <v>30</v>
      </c>
      <c r="F1525" s="0" t="s">
        <v>226</v>
      </c>
      <c r="G1525" s="0" t="s">
        <v>1609</v>
      </c>
      <c r="H1525" s="0" t="n">
        <v>2.80410195348837</v>
      </c>
      <c r="I1525" s="0" t="n">
        <v>44.5993275642808</v>
      </c>
      <c r="J1525" s="0" t="n">
        <v>738</v>
      </c>
      <c r="K1525" s="0" t="n">
        <f aca="false">I1525*SUMIFS(syst_chauffage!$H$3:$H$27,syst_chauffage!$B$3:$B$27,D1525,syst_chauffage!$C$3:$C$27,E1525)</f>
        <v>40.2594667139404</v>
      </c>
      <c r="L1525" s="12" t="n">
        <f aca="false">H1525*SUMIFS(syst_chauffage!$K$3:$K$27,syst_chauffage!$B$3:$B$27,D1525,syst_chauffage!$C$3:$C$27,E1525)</f>
        <v>2.49996610303434</v>
      </c>
      <c r="N1525" s="0" t="str">
        <f aca="false">A1525</f>
        <v>Café Hôtel Restaurant</v>
      </c>
      <c r="O1525" s="0" t="str">
        <f aca="false">B1525</f>
        <v>Café, cantine, traiteur</v>
      </c>
      <c r="P1525" s="0" t="str">
        <f aca="false">C1525</f>
        <v>Grande cantine</v>
      </c>
      <c r="Q1525" s="0" t="str">
        <f aca="false">D1525</f>
        <v>Rooftop</v>
      </c>
      <c r="R1525" s="0" t="str">
        <f aca="false">E1525</f>
        <v>Electricité</v>
      </c>
      <c r="S1525" s="0" t="str">
        <f aca="false">F1525</f>
        <v>0204311002</v>
      </c>
      <c r="T1525" s="0" t="str">
        <f aca="false">G1525</f>
        <v>0</v>
      </c>
      <c r="U1525" s="0" t="n">
        <f aca="false">L1525</f>
        <v>2.49996610303434</v>
      </c>
      <c r="V1525" s="0" t="n">
        <f aca="false">K1525</f>
        <v>40.2594667139404</v>
      </c>
      <c r="W1525" s="0" t="n">
        <f aca="false">J1525</f>
        <v>738</v>
      </c>
    </row>
    <row r="1526" customFormat="false" ht="12.8" hidden="false" customHeight="false" outlineLevel="0" collapsed="false">
      <c r="A1526" s="0" t="s">
        <v>73</v>
      </c>
      <c r="B1526" s="0" t="s">
        <v>203</v>
      </c>
      <c r="C1526" s="0" t="s">
        <v>219</v>
      </c>
      <c r="D1526" s="0" t="s">
        <v>51</v>
      </c>
      <c r="E1526" s="0" t="s">
        <v>57</v>
      </c>
      <c r="F1526" s="0" t="s">
        <v>227</v>
      </c>
      <c r="G1526" s="0" t="s">
        <v>1609</v>
      </c>
      <c r="H1526" s="0" t="n">
        <v>0.840736822660098</v>
      </c>
      <c r="I1526" s="0" t="n">
        <v>41.1201202825834</v>
      </c>
      <c r="J1526" s="0" t="n">
        <v>0</v>
      </c>
      <c r="K1526" s="0" t="n">
        <f aca="false">I1526*SUMIFS(syst_chauffage!$H$3:$H$27,syst_chauffage!$B$3:$B$27,D1526,syst_chauffage!$C$3:$C$27,E1526)</f>
        <v>87.1275253923045</v>
      </c>
      <c r="L1526" s="12" t="n">
        <f aca="false">H1526*SUMIFS(syst_chauffage!$K$3:$K$27,syst_chauffage!$B$3:$B$27,D1526,syst_chauffage!$C$3:$C$27,E1526)</f>
        <v>0.840736822660098</v>
      </c>
      <c r="N1526" s="0" t="str">
        <f aca="false">A1526</f>
        <v>Café Hôtel Restaurant</v>
      </c>
      <c r="O1526" s="0" t="str">
        <f aca="false">B1526</f>
        <v>Café, cantine, traiteur</v>
      </c>
      <c r="P1526" s="0" t="str">
        <f aca="false">C1526</f>
        <v>Grande cantine</v>
      </c>
      <c r="Q1526" s="0" t="str">
        <f aca="false">D1526</f>
        <v>Autre système centralisé performant</v>
      </c>
      <c r="R1526" s="0" t="str">
        <f aca="false">E1526</f>
        <v>Autres</v>
      </c>
      <c r="S1526" s="0" t="str">
        <f aca="false">F1526</f>
        <v>0204312101</v>
      </c>
      <c r="T1526" s="0" t="str">
        <f aca="false">G1526</f>
        <v>0</v>
      </c>
      <c r="U1526" s="0" t="n">
        <f aca="false">L1526</f>
        <v>0.840736822660098</v>
      </c>
      <c r="V1526" s="0" t="n">
        <f aca="false">K1526</f>
        <v>87.1275253923045</v>
      </c>
      <c r="W1526" s="0" t="n">
        <f aca="false">J1526</f>
        <v>0</v>
      </c>
    </row>
    <row r="1527" customFormat="false" ht="12.8" hidden="false" customHeight="false" outlineLevel="0" collapsed="false">
      <c r="A1527" s="0" t="s">
        <v>73</v>
      </c>
      <c r="B1527" s="0" t="s">
        <v>203</v>
      </c>
      <c r="C1527" s="0" t="s">
        <v>219</v>
      </c>
      <c r="D1527" s="0" t="s">
        <v>51</v>
      </c>
      <c r="E1527" s="0" t="s">
        <v>58</v>
      </c>
      <c r="F1527" s="0" t="s">
        <v>228</v>
      </c>
      <c r="G1527" s="0" t="s">
        <v>1609</v>
      </c>
      <c r="H1527" s="0" t="n">
        <v>0.791531024245423</v>
      </c>
      <c r="I1527" s="0" t="n">
        <v>41.4409986853911</v>
      </c>
      <c r="J1527" s="0" t="n">
        <v>935</v>
      </c>
      <c r="K1527" s="0" t="n">
        <f aca="false">I1527*SUMIFS(syst_chauffage!$H$3:$H$27,syst_chauffage!$B$3:$B$27,D1527,syst_chauffage!$C$3:$C$27,E1527)</f>
        <v>88.4350707625162</v>
      </c>
      <c r="L1527" s="12" t="n">
        <f aca="false">H1527*SUMIFS(syst_chauffage!$K$3:$K$27,syst_chauffage!$B$3:$B$27,D1527,syst_chauffage!$C$3:$C$27,E1527)</f>
        <v>0.791531024245423</v>
      </c>
      <c r="N1527" s="0" t="str">
        <f aca="false">A1527</f>
        <v>Café Hôtel Restaurant</v>
      </c>
      <c r="O1527" s="0" t="str">
        <f aca="false">B1527</f>
        <v>Café, cantine, traiteur</v>
      </c>
      <c r="P1527" s="0" t="str">
        <f aca="false">C1527</f>
        <v>Grande cantine</v>
      </c>
      <c r="Q1527" s="0" t="str">
        <f aca="false">D1527</f>
        <v>Autre système centralisé performant</v>
      </c>
      <c r="R1527" s="0" t="str">
        <f aca="false">E1527</f>
        <v>Urbain</v>
      </c>
      <c r="S1527" s="0" t="str">
        <f aca="false">F1527</f>
        <v>0204312106</v>
      </c>
      <c r="T1527" s="0" t="str">
        <f aca="false">G1527</f>
        <v>0</v>
      </c>
      <c r="U1527" s="0" t="n">
        <f aca="false">L1527</f>
        <v>0.791531024245423</v>
      </c>
      <c r="V1527" s="0" t="n">
        <f aca="false">K1527</f>
        <v>88.4350707625162</v>
      </c>
      <c r="W1527" s="0" t="n">
        <f aca="false">J1527</f>
        <v>935</v>
      </c>
    </row>
    <row r="1528" customFormat="false" ht="12.8" hidden="false" customHeight="false" outlineLevel="0" collapsed="false">
      <c r="A1528" s="0" t="s">
        <v>73</v>
      </c>
      <c r="B1528" s="0" t="s">
        <v>203</v>
      </c>
      <c r="C1528" s="0" t="s">
        <v>219</v>
      </c>
      <c r="D1528" s="0" t="s">
        <v>27</v>
      </c>
      <c r="E1528" s="0" t="s">
        <v>23</v>
      </c>
      <c r="F1528" s="0" t="s">
        <v>229</v>
      </c>
      <c r="G1528" s="0" t="s">
        <v>1609</v>
      </c>
      <c r="H1528" s="0" t="n">
        <v>0.756655537934347</v>
      </c>
      <c r="I1528" s="0" t="n">
        <v>28.1781196508507</v>
      </c>
      <c r="J1528" s="0" t="n">
        <v>1064</v>
      </c>
      <c r="K1528" s="0" t="n">
        <f aca="false">I1528*SUMIFS(syst_chauffage!$H$3:$H$27,syst_chauffage!$B$3:$B$27,D1528,syst_chauffage!$C$3:$C$27,E1528)</f>
        <v>72.2600585810881</v>
      </c>
      <c r="L1528" s="12" t="n">
        <f aca="false">H1528*SUMIFS(syst_chauffage!$K$3:$K$27,syst_chauffage!$B$3:$B$27,D1528,syst_chauffage!$C$3:$C$27,E1528)</f>
        <v>0.756655537934347</v>
      </c>
      <c r="N1528" s="0" t="str">
        <f aca="false">A1528</f>
        <v>Café Hôtel Restaurant</v>
      </c>
      <c r="O1528" s="0" t="str">
        <f aca="false">B1528</f>
        <v>Café, cantine, traiteur</v>
      </c>
      <c r="P1528" s="0" t="str">
        <f aca="false">C1528</f>
        <v>Grande cantine</v>
      </c>
      <c r="Q1528" s="0" t="str">
        <f aca="false">D1528</f>
        <v>Chaudière condensation fioul</v>
      </c>
      <c r="R1528" s="0" t="str">
        <f aca="false">E1528</f>
        <v>Fioul</v>
      </c>
      <c r="S1528" s="0" t="str">
        <f aca="false">F1528</f>
        <v>0204312303</v>
      </c>
      <c r="T1528" s="0" t="str">
        <f aca="false">G1528</f>
        <v>0</v>
      </c>
      <c r="U1528" s="0" t="n">
        <f aca="false">L1528</f>
        <v>0.756655537934347</v>
      </c>
      <c r="V1528" s="0" t="n">
        <f aca="false">K1528</f>
        <v>72.2600585810881</v>
      </c>
      <c r="W1528" s="0" t="n">
        <f aca="false">J1528</f>
        <v>1064</v>
      </c>
    </row>
    <row r="1529" customFormat="false" ht="12.8" hidden="false" customHeight="false" outlineLevel="0" collapsed="false">
      <c r="A1529" s="0" t="s">
        <v>73</v>
      </c>
      <c r="B1529" s="0" t="s">
        <v>203</v>
      </c>
      <c r="C1529" s="0" t="s">
        <v>219</v>
      </c>
      <c r="D1529" s="0" t="s">
        <v>18</v>
      </c>
      <c r="E1529" s="0" t="s">
        <v>14</v>
      </c>
      <c r="F1529" s="0" t="s">
        <v>230</v>
      </c>
      <c r="G1529" s="0" t="s">
        <v>1609</v>
      </c>
      <c r="H1529" s="0" t="n">
        <v>0.984276466931565</v>
      </c>
      <c r="I1529" s="0" t="n">
        <v>20.2613812921179</v>
      </c>
      <c r="J1529" s="0" t="n">
        <v>1064</v>
      </c>
      <c r="K1529" s="0" t="n">
        <f aca="false">I1529*SUMIFS(syst_chauffage!$H$3:$H$27,syst_chauffage!$B$3:$B$27,D1529,syst_chauffage!$C$3:$C$27,E1529)</f>
        <v>55.2108238848289</v>
      </c>
      <c r="L1529" s="12" t="n">
        <f aca="false">H1529*SUMIFS(syst_chauffage!$K$3:$K$27,syst_chauffage!$B$3:$B$27,D1529,syst_chauffage!$C$3:$C$27,E1529)</f>
        <v>0.956172313014668</v>
      </c>
      <c r="N1529" s="0" t="str">
        <f aca="false">A1529</f>
        <v>Café Hôtel Restaurant</v>
      </c>
      <c r="O1529" s="0" t="str">
        <f aca="false">B1529</f>
        <v>Café, cantine, traiteur</v>
      </c>
      <c r="P1529" s="0" t="str">
        <f aca="false">C1529</f>
        <v>Grande cantine</v>
      </c>
      <c r="Q1529" s="0" t="str">
        <f aca="false">D1529</f>
        <v>Chaudière condensation gaz</v>
      </c>
      <c r="R1529" s="0" t="str">
        <f aca="false">E1529</f>
        <v>Gaz</v>
      </c>
      <c r="S1529" s="0" t="str">
        <f aca="false">F1529</f>
        <v>0204312404</v>
      </c>
      <c r="T1529" s="0" t="str">
        <f aca="false">G1529</f>
        <v>0</v>
      </c>
      <c r="U1529" s="0" t="n">
        <f aca="false">L1529</f>
        <v>0.956172313014668</v>
      </c>
      <c r="V1529" s="0" t="n">
        <f aca="false">K1529</f>
        <v>55.2108238848289</v>
      </c>
      <c r="W1529" s="0" t="n">
        <f aca="false">J1529</f>
        <v>1064</v>
      </c>
    </row>
    <row r="1530" customFormat="false" ht="12.8" hidden="false" customHeight="false" outlineLevel="0" collapsed="false">
      <c r="A1530" s="0" t="s">
        <v>73</v>
      </c>
      <c r="B1530" s="0" t="s">
        <v>203</v>
      </c>
      <c r="C1530" s="0" t="s">
        <v>219</v>
      </c>
      <c r="D1530" s="0" t="s">
        <v>32</v>
      </c>
      <c r="E1530" s="0" t="s">
        <v>30</v>
      </c>
      <c r="F1530" s="0" t="s">
        <v>231</v>
      </c>
      <c r="G1530" s="0" t="s">
        <v>1609</v>
      </c>
      <c r="H1530" s="0" t="n">
        <v>1</v>
      </c>
      <c r="I1530" s="0" t="n">
        <v>12</v>
      </c>
      <c r="J1530" s="0" t="n">
        <v>0</v>
      </c>
      <c r="K1530" s="0" t="n">
        <f aca="false">I1530*SUMIFS(syst_chauffage!$H$3:$H$27,syst_chauffage!$B$3:$B$27,D1530,syst_chauffage!$C$3:$C$27,E1530)</f>
        <v>12</v>
      </c>
      <c r="L1530" s="12" t="n">
        <f aca="false">H1530*SUMIFS(syst_chauffage!$K$3:$K$27,syst_chauffage!$B$3:$B$27,D1530,syst_chauffage!$C$3:$C$27,E1530)</f>
        <v>1</v>
      </c>
      <c r="N1530" s="0" t="str">
        <f aca="false">A1530</f>
        <v>Café Hôtel Restaurant</v>
      </c>
      <c r="O1530" s="0" t="str">
        <f aca="false">B1530</f>
        <v>Café, cantine, traiteur</v>
      </c>
      <c r="P1530" s="0" t="str">
        <f aca="false">C1530</f>
        <v>Grande cantine</v>
      </c>
      <c r="Q1530" s="0" t="str">
        <f aca="false">D1530</f>
        <v>Electrique direct performant</v>
      </c>
      <c r="R1530" s="0" t="str">
        <f aca="false">E1530</f>
        <v>Electricité</v>
      </c>
      <c r="S1530" s="0" t="str">
        <f aca="false">F1530</f>
        <v>0204312602</v>
      </c>
      <c r="T1530" s="0" t="str">
        <f aca="false">G1530</f>
        <v>0</v>
      </c>
      <c r="U1530" s="0" t="n">
        <f aca="false">L1530</f>
        <v>1</v>
      </c>
      <c r="V1530" s="0" t="n">
        <f aca="false">K1530</f>
        <v>12</v>
      </c>
      <c r="W1530" s="0" t="n">
        <f aca="false">J1530</f>
        <v>0</v>
      </c>
    </row>
    <row r="1531" customFormat="false" ht="12.8" hidden="false" customHeight="false" outlineLevel="0" collapsed="false">
      <c r="A1531" s="0" t="s">
        <v>73</v>
      </c>
      <c r="B1531" s="0" t="s">
        <v>203</v>
      </c>
      <c r="C1531" s="0" t="s">
        <v>219</v>
      </c>
      <c r="D1531" s="0" t="s">
        <v>38</v>
      </c>
      <c r="E1531" s="0" t="s">
        <v>30</v>
      </c>
      <c r="F1531" s="0" t="s">
        <v>232</v>
      </c>
      <c r="G1531" s="0" t="s">
        <v>1609</v>
      </c>
      <c r="H1531" s="0" t="n">
        <v>3.39795627906976</v>
      </c>
      <c r="I1531" s="0" t="n">
        <v>107.965340496887</v>
      </c>
      <c r="J1531" s="0" t="n">
        <v>792</v>
      </c>
      <c r="K1531" s="0" t="n">
        <f aca="false">I1531*SUMIFS(syst_chauffage!$H$3:$H$27,syst_chauffage!$B$3:$B$27,D1531,syst_chauffage!$C$3:$C$27,E1531)</f>
        <v>109.130697003724</v>
      </c>
      <c r="L1531" s="12" t="n">
        <f aca="false">H1531*SUMIFS(syst_chauffage!$K$3:$K$27,syst_chauffage!$B$3:$B$27,D1531,syst_chauffage!$C$3:$C$27,E1531)</f>
        <v>3.03986496519792</v>
      </c>
      <c r="N1531" s="0" t="str">
        <f aca="false">A1531</f>
        <v>Café Hôtel Restaurant</v>
      </c>
      <c r="O1531" s="0" t="str">
        <f aca="false">B1531</f>
        <v>Café, cantine, traiteur</v>
      </c>
      <c r="P1531" s="0" t="str">
        <f aca="false">C1531</f>
        <v>Grande cantine</v>
      </c>
      <c r="Q1531" s="0" t="str">
        <f aca="false">D1531</f>
        <v>PAC performant</v>
      </c>
      <c r="R1531" s="0" t="str">
        <f aca="false">E1531</f>
        <v>Electricité</v>
      </c>
      <c r="S1531" s="0" t="str">
        <f aca="false">F1531</f>
        <v>0204312902</v>
      </c>
      <c r="T1531" s="0" t="str">
        <f aca="false">G1531</f>
        <v>0</v>
      </c>
      <c r="U1531" s="0" t="n">
        <f aca="false">L1531</f>
        <v>3.03986496519792</v>
      </c>
      <c r="V1531" s="0" t="n">
        <f aca="false">K1531</f>
        <v>109.130697003724</v>
      </c>
      <c r="W1531" s="0" t="n">
        <f aca="false">J1531</f>
        <v>792</v>
      </c>
    </row>
    <row r="1532" customFormat="false" ht="12.8" hidden="false" customHeight="false" outlineLevel="0" collapsed="false">
      <c r="A1532" s="0" t="s">
        <v>73</v>
      </c>
      <c r="B1532" s="0" t="s">
        <v>203</v>
      </c>
      <c r="C1532" s="0" t="s">
        <v>219</v>
      </c>
      <c r="D1532" s="0" t="s">
        <v>46</v>
      </c>
      <c r="E1532" s="0" t="s">
        <v>30</v>
      </c>
      <c r="F1532" s="0" t="s">
        <v>233</v>
      </c>
      <c r="G1532" s="0" t="s">
        <v>1609</v>
      </c>
      <c r="H1532" s="0" t="n">
        <v>3.32861023255814</v>
      </c>
      <c r="I1532" s="0" t="n">
        <v>53.0944375765247</v>
      </c>
      <c r="J1532" s="0" t="n">
        <v>792</v>
      </c>
      <c r="K1532" s="0" t="n">
        <f aca="false">I1532*SUMIFS(syst_chauffage!$H$3:$H$27,syst_chauffage!$B$3:$B$27,D1532,syst_chauffage!$C$3:$C$27,E1532)</f>
        <v>92.1139370359957</v>
      </c>
      <c r="L1532" s="12" t="n">
        <f aca="false">H1532*SUMIFS(syst_chauffage!$K$3:$K$27,syst_chauffage!$B$3:$B$27,D1532,syst_chauffage!$C$3:$C$27,E1532)</f>
        <v>3.00077723502174</v>
      </c>
      <c r="N1532" s="0" t="str">
        <f aca="false">A1532</f>
        <v>Café Hôtel Restaurant</v>
      </c>
      <c r="O1532" s="0" t="str">
        <f aca="false">B1532</f>
        <v>Café, cantine, traiteur</v>
      </c>
      <c r="P1532" s="0" t="str">
        <f aca="false">C1532</f>
        <v>Grande cantine</v>
      </c>
      <c r="Q1532" s="0" t="str">
        <f aca="false">D1532</f>
        <v>Rooftop performant</v>
      </c>
      <c r="R1532" s="0" t="str">
        <f aca="false">E1532</f>
        <v>Electricité</v>
      </c>
      <c r="S1532" s="0" t="str">
        <f aca="false">F1532</f>
        <v>0204313002</v>
      </c>
      <c r="T1532" s="0" t="str">
        <f aca="false">G1532</f>
        <v>0</v>
      </c>
      <c r="U1532" s="0" t="n">
        <f aca="false">L1532</f>
        <v>3.00077723502174</v>
      </c>
      <c r="V1532" s="0" t="n">
        <f aca="false">K1532</f>
        <v>92.1139370359957</v>
      </c>
      <c r="W1532" s="0" t="n">
        <f aca="false">J1532</f>
        <v>792</v>
      </c>
    </row>
    <row r="1533" customFormat="false" ht="12.8" hidden="false" customHeight="false" outlineLevel="0" collapsed="false">
      <c r="A1533" s="0" t="s">
        <v>73</v>
      </c>
      <c r="B1533" s="0" t="s">
        <v>203</v>
      </c>
      <c r="C1533" s="0" t="s">
        <v>234</v>
      </c>
      <c r="D1533" s="0" t="s">
        <v>19</v>
      </c>
      <c r="E1533" s="0" t="s">
        <v>57</v>
      </c>
      <c r="F1533" s="0" t="s">
        <v>235</v>
      </c>
      <c r="G1533" s="0" t="s">
        <v>1609</v>
      </c>
      <c r="H1533" s="0" t="n">
        <v>0.732082911982879</v>
      </c>
      <c r="I1533" s="0" t="n">
        <v>38.8269056930082</v>
      </c>
      <c r="J1533" s="0" t="n">
        <v>0</v>
      </c>
      <c r="K1533" s="0" t="n">
        <f aca="false">I1533*SUMIFS(syst_chauffage!$H$3:$H$27,syst_chauffage!$B$3:$B$27,D1533,syst_chauffage!$C$3:$C$27,E1533)</f>
        <v>54.0655604896814</v>
      </c>
      <c r="L1533" s="12" t="n">
        <f aca="false">H1533*SUMIFS(syst_chauffage!$K$3:$K$27,syst_chauffage!$B$3:$B$27,D1533,syst_chauffage!$C$3:$C$27,E1533)</f>
        <v>0.732082911982879</v>
      </c>
      <c r="N1533" s="0" t="str">
        <f aca="false">A1533</f>
        <v>Café Hôtel Restaurant</v>
      </c>
      <c r="O1533" s="0" t="str">
        <f aca="false">B1533</f>
        <v>Café, cantine, traiteur</v>
      </c>
      <c r="P1533" s="0" t="str">
        <f aca="false">C1533</f>
        <v>Petit bar café tabac</v>
      </c>
      <c r="Q1533" s="0" t="str">
        <f aca="false">D1533</f>
        <v>Autre système centralisé</v>
      </c>
      <c r="R1533" s="0" t="str">
        <f aca="false">E1533</f>
        <v>Autres</v>
      </c>
      <c r="S1533" s="0" t="str">
        <f aca="false">F1533</f>
        <v>0204620101</v>
      </c>
      <c r="T1533" s="0" t="str">
        <f aca="false">G1533</f>
        <v>0</v>
      </c>
      <c r="U1533" s="0" t="n">
        <f aca="false">L1533</f>
        <v>0.732082911982879</v>
      </c>
      <c r="V1533" s="0" t="n">
        <f aca="false">K1533</f>
        <v>54.0655604896814</v>
      </c>
      <c r="W1533" s="0" t="n">
        <f aca="false">J1533</f>
        <v>0</v>
      </c>
    </row>
    <row r="1534" customFormat="false" ht="12.8" hidden="false" customHeight="false" outlineLevel="0" collapsed="false">
      <c r="A1534" s="0" t="s">
        <v>73</v>
      </c>
      <c r="B1534" s="0" t="s">
        <v>203</v>
      </c>
      <c r="C1534" s="0" t="s">
        <v>234</v>
      </c>
      <c r="D1534" s="0" t="s">
        <v>19</v>
      </c>
      <c r="E1534" s="0" t="s">
        <v>58</v>
      </c>
      <c r="F1534" s="0" t="s">
        <v>236</v>
      </c>
      <c r="G1534" s="0" t="s">
        <v>1609</v>
      </c>
      <c r="H1534" s="0" t="n">
        <v>0.718631358599432</v>
      </c>
      <c r="I1534" s="0" t="n">
        <v>38.8383561710724</v>
      </c>
      <c r="J1534" s="0" t="n">
        <v>935</v>
      </c>
      <c r="K1534" s="0" t="n">
        <f aca="false">I1534*SUMIFS(syst_chauffage!$H$3:$H$27,syst_chauffage!$B$3:$B$27,D1534,syst_chauffage!$C$3:$C$27,E1534)</f>
        <v>63.8871380652415</v>
      </c>
      <c r="L1534" s="12" t="n">
        <f aca="false">H1534*SUMIFS(syst_chauffage!$K$3:$K$27,syst_chauffage!$B$3:$B$27,D1534,syst_chauffage!$C$3:$C$27,E1534)</f>
        <v>0.718631358599432</v>
      </c>
      <c r="N1534" s="0" t="str">
        <f aca="false">A1534</f>
        <v>Café Hôtel Restaurant</v>
      </c>
      <c r="O1534" s="0" t="str">
        <f aca="false">B1534</f>
        <v>Café, cantine, traiteur</v>
      </c>
      <c r="P1534" s="0" t="str">
        <f aca="false">C1534</f>
        <v>Petit bar café tabac</v>
      </c>
      <c r="Q1534" s="0" t="str">
        <f aca="false">D1534</f>
        <v>Autre système centralisé</v>
      </c>
      <c r="R1534" s="0" t="str">
        <f aca="false">E1534</f>
        <v>Urbain</v>
      </c>
      <c r="S1534" s="0" t="str">
        <f aca="false">F1534</f>
        <v>0204620106</v>
      </c>
      <c r="T1534" s="0" t="str">
        <f aca="false">G1534</f>
        <v>0</v>
      </c>
      <c r="U1534" s="0" t="n">
        <f aca="false">L1534</f>
        <v>0.718631358599432</v>
      </c>
      <c r="V1534" s="0" t="n">
        <f aca="false">K1534</f>
        <v>63.8871380652415</v>
      </c>
      <c r="W1534" s="0" t="n">
        <f aca="false">J1534</f>
        <v>935</v>
      </c>
    </row>
    <row r="1535" customFormat="false" ht="12.8" hidden="false" customHeight="false" outlineLevel="0" collapsed="false">
      <c r="A1535" s="0" t="s">
        <v>73</v>
      </c>
      <c r="B1535" s="0" t="s">
        <v>203</v>
      </c>
      <c r="C1535" s="0" t="s">
        <v>234</v>
      </c>
      <c r="D1535" s="0" t="s">
        <v>22</v>
      </c>
      <c r="E1535" s="0" t="s">
        <v>23</v>
      </c>
      <c r="F1535" s="0" t="s">
        <v>237</v>
      </c>
      <c r="G1535" s="0" t="s">
        <v>1609</v>
      </c>
      <c r="H1535" s="0" t="n">
        <v>0.557298053687021</v>
      </c>
      <c r="I1535" s="0" t="n">
        <v>42.16296</v>
      </c>
      <c r="J1535" s="0" t="n">
        <v>0</v>
      </c>
      <c r="K1535" s="0" t="n">
        <f aca="false">I1535*SUMIFS(syst_chauffage!$H$3:$H$27,syst_chauffage!$B$3:$B$27,D1535,syst_chauffage!$C$3:$C$27,E1535)</f>
        <v>74.249921573403</v>
      </c>
      <c r="L1535" s="12" t="n">
        <f aca="false">H1535*SUMIFS(syst_chauffage!$K$3:$K$27,syst_chauffage!$B$3:$B$27,D1535,syst_chauffage!$C$3:$C$27,E1535)</f>
        <v>0.557298053687021</v>
      </c>
      <c r="N1535" s="0" t="str">
        <f aca="false">A1535</f>
        <v>Café Hôtel Restaurant</v>
      </c>
      <c r="O1535" s="0" t="str">
        <f aca="false">B1535</f>
        <v>Café, cantine, traiteur</v>
      </c>
      <c r="P1535" s="0" t="str">
        <f aca="false">C1535</f>
        <v>Petit bar café tabac</v>
      </c>
      <c r="Q1535" s="0" t="str">
        <f aca="false">D1535</f>
        <v>Chaudière fioul</v>
      </c>
      <c r="R1535" s="0" t="str">
        <f aca="false">E1535</f>
        <v>Fioul</v>
      </c>
      <c r="S1535" s="0" t="str">
        <f aca="false">F1535</f>
        <v>0204620303</v>
      </c>
      <c r="T1535" s="0" t="str">
        <f aca="false">G1535</f>
        <v>0</v>
      </c>
      <c r="U1535" s="0" t="n">
        <f aca="false">L1535</f>
        <v>0.557298053687021</v>
      </c>
      <c r="V1535" s="0" t="n">
        <f aca="false">K1535</f>
        <v>74.249921573403</v>
      </c>
      <c r="W1535" s="0" t="n">
        <f aca="false">J1535</f>
        <v>0</v>
      </c>
    </row>
    <row r="1536" customFormat="false" ht="12.8" hidden="false" customHeight="false" outlineLevel="0" collapsed="false">
      <c r="A1536" s="0" t="s">
        <v>73</v>
      </c>
      <c r="B1536" s="0" t="s">
        <v>203</v>
      </c>
      <c r="C1536" s="0" t="s">
        <v>234</v>
      </c>
      <c r="D1536" s="0" t="s">
        <v>13</v>
      </c>
      <c r="E1536" s="0" t="s">
        <v>14</v>
      </c>
      <c r="F1536" s="0" t="s">
        <v>238</v>
      </c>
      <c r="G1536" s="0" t="s">
        <v>1609</v>
      </c>
      <c r="H1536" s="0" t="n">
        <v>0.673018751521657</v>
      </c>
      <c r="I1536" s="0" t="n">
        <v>42.16296</v>
      </c>
      <c r="J1536" s="0" t="n">
        <v>392</v>
      </c>
      <c r="K1536" s="0" t="n">
        <f aca="false">I1536*SUMIFS(syst_chauffage!$H$3:$H$27,syst_chauffage!$B$3:$B$27,D1536,syst_chauffage!$C$3:$C$27,E1536)</f>
        <v>85.1519656193417</v>
      </c>
      <c r="L1536" s="12" t="n">
        <f aca="false">H1536*SUMIFS(syst_chauffage!$K$3:$K$27,syst_chauffage!$B$3:$B$27,D1536,syst_chauffage!$C$3:$C$27,E1536)</f>
        <v>0.673018751521657</v>
      </c>
      <c r="N1536" s="0" t="str">
        <f aca="false">A1536</f>
        <v>Café Hôtel Restaurant</v>
      </c>
      <c r="O1536" s="0" t="str">
        <f aca="false">B1536</f>
        <v>Café, cantine, traiteur</v>
      </c>
      <c r="P1536" s="0" t="str">
        <f aca="false">C1536</f>
        <v>Petit bar café tabac</v>
      </c>
      <c r="Q1536" s="0" t="str">
        <f aca="false">D1536</f>
        <v>Chaudière gaz</v>
      </c>
      <c r="R1536" s="0" t="str">
        <f aca="false">E1536</f>
        <v>Gaz</v>
      </c>
      <c r="S1536" s="0" t="str">
        <f aca="false">F1536</f>
        <v>0204620404</v>
      </c>
      <c r="T1536" s="0" t="str">
        <f aca="false">G1536</f>
        <v>0</v>
      </c>
      <c r="U1536" s="0" t="n">
        <f aca="false">L1536</f>
        <v>0.673018751521657</v>
      </c>
      <c r="V1536" s="0" t="n">
        <f aca="false">K1536</f>
        <v>85.1519656193417</v>
      </c>
      <c r="W1536" s="0" t="n">
        <f aca="false">J1536</f>
        <v>392</v>
      </c>
    </row>
    <row r="1537" customFormat="false" ht="12.8" hidden="false" customHeight="false" outlineLevel="0" collapsed="false">
      <c r="A1537" s="0" t="s">
        <v>73</v>
      </c>
      <c r="B1537" s="0" t="s">
        <v>203</v>
      </c>
      <c r="C1537" s="0" t="s">
        <v>234</v>
      </c>
      <c r="D1537" s="0" t="s">
        <v>29</v>
      </c>
      <c r="E1537" s="0" t="s">
        <v>30</v>
      </c>
      <c r="F1537" s="0" t="s">
        <v>239</v>
      </c>
      <c r="G1537" s="0" t="s">
        <v>1609</v>
      </c>
      <c r="H1537" s="0" t="n">
        <v>0.92</v>
      </c>
      <c r="I1537" s="0" t="n">
        <v>10.4</v>
      </c>
      <c r="J1537" s="0" t="n">
        <v>0</v>
      </c>
      <c r="K1537" s="0" t="n">
        <f aca="false">I1537*SUMIFS(syst_chauffage!$H$3:$H$27,syst_chauffage!$B$3:$B$27,D1537,syst_chauffage!$C$3:$C$27,E1537)</f>
        <v>3</v>
      </c>
      <c r="L1537" s="12" t="n">
        <f aca="false">H1537*SUMIFS(syst_chauffage!$K$3:$K$27,syst_chauffage!$B$3:$B$27,D1537,syst_chauffage!$C$3:$C$27,E1537)</f>
        <v>0.92</v>
      </c>
      <c r="N1537" s="0" t="str">
        <f aca="false">A1537</f>
        <v>Café Hôtel Restaurant</v>
      </c>
      <c r="O1537" s="0" t="str">
        <f aca="false">B1537</f>
        <v>Café, cantine, traiteur</v>
      </c>
      <c r="P1537" s="0" t="str">
        <f aca="false">C1537</f>
        <v>Petit bar café tabac</v>
      </c>
      <c r="Q1537" s="0" t="str">
        <f aca="false">D1537</f>
        <v>Electrique direct</v>
      </c>
      <c r="R1537" s="0" t="str">
        <f aca="false">E1537</f>
        <v>Electricité</v>
      </c>
      <c r="S1537" s="0" t="str">
        <f aca="false">F1537</f>
        <v>0204620602</v>
      </c>
      <c r="T1537" s="0" t="str">
        <f aca="false">G1537</f>
        <v>0</v>
      </c>
      <c r="U1537" s="0" t="n">
        <f aca="false">L1537</f>
        <v>0.92</v>
      </c>
      <c r="V1537" s="0" t="n">
        <f aca="false">K1537</f>
        <v>3</v>
      </c>
      <c r="W1537" s="0" t="n">
        <f aca="false">J1537</f>
        <v>0</v>
      </c>
    </row>
    <row r="1538" customFormat="false" ht="12.8" hidden="false" customHeight="false" outlineLevel="0" collapsed="false">
      <c r="A1538" s="0" t="s">
        <v>73</v>
      </c>
      <c r="B1538" s="0" t="s">
        <v>203</v>
      </c>
      <c r="C1538" s="0" t="s">
        <v>234</v>
      </c>
      <c r="D1538" s="0" t="s">
        <v>36</v>
      </c>
      <c r="E1538" s="0" t="s">
        <v>30</v>
      </c>
      <c r="F1538" s="0" t="s">
        <v>240</v>
      </c>
      <c r="G1538" s="0" t="s">
        <v>1609</v>
      </c>
      <c r="H1538" s="0" t="n">
        <v>2.94489544186046</v>
      </c>
      <c r="I1538" s="0" t="n">
        <v>72.2971635436096</v>
      </c>
      <c r="J1538" s="0" t="n">
        <v>738</v>
      </c>
      <c r="K1538" s="0" t="n">
        <f aca="false">I1538*SUMIFS(syst_chauffage!$H$3:$H$27,syst_chauffage!$B$3:$B$27,D1538,syst_chauffage!$C$3:$C$27,E1538)</f>
        <v>44.7272260118452</v>
      </c>
      <c r="L1538" s="12" t="n">
        <f aca="false">H1538*SUMIFS(syst_chauffage!$K$3:$K$27,syst_chauffage!$B$3:$B$27,D1538,syst_chauffage!$C$3:$C$27,E1538)</f>
        <v>2.47427325480779</v>
      </c>
      <c r="N1538" s="0" t="str">
        <f aca="false">A1538</f>
        <v>Café Hôtel Restaurant</v>
      </c>
      <c r="O1538" s="0" t="str">
        <f aca="false">B1538</f>
        <v>Café, cantine, traiteur</v>
      </c>
      <c r="P1538" s="0" t="str">
        <f aca="false">C1538</f>
        <v>Petit bar café tabac</v>
      </c>
      <c r="Q1538" s="0" t="str">
        <f aca="false">D1538</f>
        <v>PAC</v>
      </c>
      <c r="R1538" s="0" t="str">
        <f aca="false">E1538</f>
        <v>Electricité</v>
      </c>
      <c r="S1538" s="0" t="str">
        <f aca="false">F1538</f>
        <v>0204620902</v>
      </c>
      <c r="T1538" s="0" t="str">
        <f aca="false">G1538</f>
        <v>0</v>
      </c>
      <c r="U1538" s="0" t="n">
        <f aca="false">L1538</f>
        <v>2.47427325480779</v>
      </c>
      <c r="V1538" s="0" t="n">
        <f aca="false">K1538</f>
        <v>44.7272260118452</v>
      </c>
      <c r="W1538" s="0" t="n">
        <f aca="false">J1538</f>
        <v>738</v>
      </c>
    </row>
    <row r="1539" customFormat="false" ht="12.8" hidden="false" customHeight="false" outlineLevel="0" collapsed="false">
      <c r="A1539" s="0" t="s">
        <v>73</v>
      </c>
      <c r="B1539" s="0" t="s">
        <v>203</v>
      </c>
      <c r="C1539" s="0" t="s">
        <v>234</v>
      </c>
      <c r="D1539" s="0" t="s">
        <v>42</v>
      </c>
      <c r="E1539" s="0" t="s">
        <v>30</v>
      </c>
      <c r="F1539" s="0" t="s">
        <v>241</v>
      </c>
      <c r="G1539" s="0" t="s">
        <v>1609</v>
      </c>
      <c r="H1539" s="0" t="n">
        <v>2.80410195348837</v>
      </c>
      <c r="I1539" s="0" t="n">
        <v>69.855135</v>
      </c>
      <c r="J1539" s="0" t="n">
        <v>738</v>
      </c>
      <c r="K1539" s="0" t="n">
        <f aca="false">I1539*SUMIFS(syst_chauffage!$H$3:$H$27,syst_chauffage!$B$3:$B$27,D1539,syst_chauffage!$C$3:$C$27,E1539)</f>
        <v>63.0576879948899</v>
      </c>
      <c r="L1539" s="12" t="n">
        <f aca="false">H1539*SUMIFS(syst_chauffage!$K$3:$K$27,syst_chauffage!$B$3:$B$27,D1539,syst_chauffage!$C$3:$C$27,E1539)</f>
        <v>2.49996610303434</v>
      </c>
      <c r="N1539" s="0" t="str">
        <f aca="false">A1539</f>
        <v>Café Hôtel Restaurant</v>
      </c>
      <c r="O1539" s="0" t="str">
        <f aca="false">B1539</f>
        <v>Café, cantine, traiteur</v>
      </c>
      <c r="P1539" s="0" t="str">
        <f aca="false">C1539</f>
        <v>Petit bar café tabac</v>
      </c>
      <c r="Q1539" s="0" t="str">
        <f aca="false">D1539</f>
        <v>Rooftop</v>
      </c>
      <c r="R1539" s="0" t="str">
        <f aca="false">E1539</f>
        <v>Electricité</v>
      </c>
      <c r="S1539" s="0" t="str">
        <f aca="false">F1539</f>
        <v>0204621002</v>
      </c>
      <c r="T1539" s="0" t="str">
        <f aca="false">G1539</f>
        <v>0</v>
      </c>
      <c r="U1539" s="0" t="n">
        <f aca="false">L1539</f>
        <v>2.49996610303434</v>
      </c>
      <c r="V1539" s="0" t="n">
        <f aca="false">K1539</f>
        <v>63.0576879948899</v>
      </c>
      <c r="W1539" s="0" t="n">
        <f aca="false">J1539</f>
        <v>738</v>
      </c>
    </row>
    <row r="1540" customFormat="false" ht="12.8" hidden="false" customHeight="false" outlineLevel="0" collapsed="false">
      <c r="A1540" s="0" t="s">
        <v>73</v>
      </c>
      <c r="B1540" s="0" t="s">
        <v>203</v>
      </c>
      <c r="C1540" s="0" t="s">
        <v>234</v>
      </c>
      <c r="D1540" s="0" t="s">
        <v>51</v>
      </c>
      <c r="E1540" s="0" t="s">
        <v>57</v>
      </c>
      <c r="F1540" s="0" t="s">
        <v>242</v>
      </c>
      <c r="G1540" s="0" t="s">
        <v>1609</v>
      </c>
      <c r="H1540" s="0" t="n">
        <v>0.844711052287937</v>
      </c>
      <c r="I1540" s="0" t="n">
        <v>46.2225067773907</v>
      </c>
      <c r="J1540" s="0" t="n">
        <v>0</v>
      </c>
      <c r="K1540" s="0" t="n">
        <f aca="false">I1540*SUMIFS(syst_chauffage!$H$3:$H$27,syst_chauffage!$B$3:$B$27,D1540,syst_chauffage!$C$3:$C$27,E1540)</f>
        <v>97.9387366882006</v>
      </c>
      <c r="L1540" s="12" t="n">
        <f aca="false">H1540*SUMIFS(syst_chauffage!$K$3:$K$27,syst_chauffage!$B$3:$B$27,D1540,syst_chauffage!$C$3:$C$27,E1540)</f>
        <v>0.844711052287937</v>
      </c>
      <c r="N1540" s="0" t="str">
        <f aca="false">A1540</f>
        <v>Café Hôtel Restaurant</v>
      </c>
      <c r="O1540" s="0" t="str">
        <f aca="false">B1540</f>
        <v>Café, cantine, traiteur</v>
      </c>
      <c r="P1540" s="0" t="str">
        <f aca="false">C1540</f>
        <v>Petit bar café tabac</v>
      </c>
      <c r="Q1540" s="0" t="str">
        <f aca="false">D1540</f>
        <v>Autre système centralisé performant</v>
      </c>
      <c r="R1540" s="0" t="str">
        <f aca="false">E1540</f>
        <v>Autres</v>
      </c>
      <c r="S1540" s="0" t="str">
        <f aca="false">F1540</f>
        <v>0204622101</v>
      </c>
      <c r="T1540" s="0" t="str">
        <f aca="false">G1540</f>
        <v>0</v>
      </c>
      <c r="U1540" s="0" t="n">
        <f aca="false">L1540</f>
        <v>0.844711052287937</v>
      </c>
      <c r="V1540" s="0" t="n">
        <f aca="false">K1540</f>
        <v>97.9387366882006</v>
      </c>
      <c r="W1540" s="0" t="n">
        <f aca="false">J1540</f>
        <v>0</v>
      </c>
    </row>
    <row r="1541" customFormat="false" ht="12.8" hidden="false" customHeight="false" outlineLevel="0" collapsed="false">
      <c r="A1541" s="0" t="s">
        <v>73</v>
      </c>
      <c r="B1541" s="0" t="s">
        <v>203</v>
      </c>
      <c r="C1541" s="0" t="s">
        <v>234</v>
      </c>
      <c r="D1541" s="0" t="s">
        <v>51</v>
      </c>
      <c r="E1541" s="0" t="s">
        <v>58</v>
      </c>
      <c r="F1541" s="0" t="s">
        <v>243</v>
      </c>
      <c r="G1541" s="0" t="s">
        <v>1609</v>
      </c>
      <c r="H1541" s="0" t="n">
        <v>0.829190029153191</v>
      </c>
      <c r="I1541" s="0" t="n">
        <v>46.2361382988958</v>
      </c>
      <c r="J1541" s="0" t="n">
        <v>935</v>
      </c>
      <c r="K1541" s="0" t="n">
        <f aca="false">I1541*SUMIFS(syst_chauffage!$H$3:$H$27,syst_chauffage!$B$3:$B$27,D1541,syst_chauffage!$C$3:$C$27,E1541)</f>
        <v>98.6678963335351</v>
      </c>
      <c r="L1541" s="12" t="n">
        <f aca="false">H1541*SUMIFS(syst_chauffage!$K$3:$K$27,syst_chauffage!$B$3:$B$27,D1541,syst_chauffage!$C$3:$C$27,E1541)</f>
        <v>0.829190029153191</v>
      </c>
      <c r="N1541" s="0" t="str">
        <f aca="false">A1541</f>
        <v>Café Hôtel Restaurant</v>
      </c>
      <c r="O1541" s="0" t="str">
        <f aca="false">B1541</f>
        <v>Café, cantine, traiteur</v>
      </c>
      <c r="P1541" s="0" t="str">
        <f aca="false">C1541</f>
        <v>Petit bar café tabac</v>
      </c>
      <c r="Q1541" s="0" t="str">
        <f aca="false">D1541</f>
        <v>Autre système centralisé performant</v>
      </c>
      <c r="R1541" s="0" t="str">
        <f aca="false">E1541</f>
        <v>Urbain</v>
      </c>
      <c r="S1541" s="0" t="str">
        <f aca="false">F1541</f>
        <v>0204622106</v>
      </c>
      <c r="T1541" s="0" t="str">
        <f aca="false">G1541</f>
        <v>0</v>
      </c>
      <c r="U1541" s="0" t="n">
        <f aca="false">L1541</f>
        <v>0.829190029153191</v>
      </c>
      <c r="V1541" s="0" t="n">
        <f aca="false">K1541</f>
        <v>98.6678963335351</v>
      </c>
      <c r="W1541" s="0" t="n">
        <f aca="false">J1541</f>
        <v>935</v>
      </c>
    </row>
    <row r="1542" customFormat="false" ht="12.8" hidden="false" customHeight="false" outlineLevel="0" collapsed="false">
      <c r="A1542" s="0" t="s">
        <v>73</v>
      </c>
      <c r="B1542" s="0" t="s">
        <v>203</v>
      </c>
      <c r="C1542" s="0" t="s">
        <v>234</v>
      </c>
      <c r="D1542" s="0" t="s">
        <v>27</v>
      </c>
      <c r="E1542" s="0" t="s">
        <v>23</v>
      </c>
      <c r="F1542" s="0" t="s">
        <v>244</v>
      </c>
      <c r="G1542" s="0" t="s">
        <v>1609</v>
      </c>
      <c r="H1542" s="0" t="n">
        <v>0.747392581912613</v>
      </c>
      <c r="I1542" s="0" t="n">
        <v>50.194</v>
      </c>
      <c r="J1542" s="0" t="n">
        <v>882</v>
      </c>
      <c r="K1542" s="0" t="n">
        <f aca="false">I1542*SUMIFS(syst_chauffage!$H$3:$H$27,syst_chauffage!$B$3:$B$27,D1542,syst_chauffage!$C$3:$C$27,E1542)</f>
        <v>128.717651332339</v>
      </c>
      <c r="L1542" s="12" t="n">
        <f aca="false">H1542*SUMIFS(syst_chauffage!$K$3:$K$27,syst_chauffage!$B$3:$B$27,D1542,syst_chauffage!$C$3:$C$27,E1542)</f>
        <v>0.747392581912613</v>
      </c>
      <c r="N1542" s="0" t="str">
        <f aca="false">A1542</f>
        <v>Café Hôtel Restaurant</v>
      </c>
      <c r="O1542" s="0" t="str">
        <f aca="false">B1542</f>
        <v>Café, cantine, traiteur</v>
      </c>
      <c r="P1542" s="0" t="str">
        <f aca="false">C1542</f>
        <v>Petit bar café tabac</v>
      </c>
      <c r="Q1542" s="0" t="str">
        <f aca="false">D1542</f>
        <v>Chaudière condensation fioul</v>
      </c>
      <c r="R1542" s="0" t="str">
        <f aca="false">E1542</f>
        <v>Fioul</v>
      </c>
      <c r="S1542" s="0" t="str">
        <f aca="false">F1542</f>
        <v>0204622303</v>
      </c>
      <c r="T1542" s="0" t="str">
        <f aca="false">G1542</f>
        <v>0</v>
      </c>
      <c r="U1542" s="0" t="n">
        <f aca="false">L1542</f>
        <v>0.747392581912613</v>
      </c>
      <c r="V1542" s="0" t="n">
        <f aca="false">K1542</f>
        <v>128.717651332339</v>
      </c>
      <c r="W1542" s="0" t="n">
        <f aca="false">J1542</f>
        <v>882</v>
      </c>
    </row>
    <row r="1543" customFormat="false" ht="12.8" hidden="false" customHeight="false" outlineLevel="0" collapsed="false">
      <c r="A1543" s="0" t="s">
        <v>73</v>
      </c>
      <c r="B1543" s="0" t="s">
        <v>203</v>
      </c>
      <c r="C1543" s="0" t="s">
        <v>234</v>
      </c>
      <c r="D1543" s="0" t="s">
        <v>18</v>
      </c>
      <c r="E1543" s="0" t="s">
        <v>14</v>
      </c>
      <c r="F1543" s="0" t="s">
        <v>245</v>
      </c>
      <c r="G1543" s="0" t="s">
        <v>1609</v>
      </c>
      <c r="H1543" s="0" t="n">
        <v>0.974998744269499</v>
      </c>
      <c r="I1543" s="0" t="n">
        <v>50.194</v>
      </c>
      <c r="J1543" s="0" t="n">
        <v>882</v>
      </c>
      <c r="K1543" s="0" t="n">
        <f aca="false">I1543*SUMIFS(syst_chauffage!$H$3:$H$27,syst_chauffage!$B$3:$B$27,D1543,syst_chauffage!$C$3:$C$27,E1543)</f>
        <v>136.775082316484</v>
      </c>
      <c r="L1543" s="12" t="n">
        <f aca="false">H1543*SUMIFS(syst_chauffage!$K$3:$K$27,syst_chauffage!$B$3:$B$27,D1543,syst_chauffage!$C$3:$C$27,E1543)</f>
        <v>0.947159498185364</v>
      </c>
      <c r="N1543" s="0" t="str">
        <f aca="false">A1543</f>
        <v>Café Hôtel Restaurant</v>
      </c>
      <c r="O1543" s="0" t="str">
        <f aca="false">B1543</f>
        <v>Café, cantine, traiteur</v>
      </c>
      <c r="P1543" s="0" t="str">
        <f aca="false">C1543</f>
        <v>Petit bar café tabac</v>
      </c>
      <c r="Q1543" s="0" t="str">
        <f aca="false">D1543</f>
        <v>Chaudière condensation gaz</v>
      </c>
      <c r="R1543" s="0" t="str">
        <f aca="false">E1543</f>
        <v>Gaz</v>
      </c>
      <c r="S1543" s="0" t="str">
        <f aca="false">F1543</f>
        <v>0204622404</v>
      </c>
      <c r="T1543" s="0" t="str">
        <f aca="false">G1543</f>
        <v>0</v>
      </c>
      <c r="U1543" s="0" t="n">
        <f aca="false">L1543</f>
        <v>0.947159498185364</v>
      </c>
      <c r="V1543" s="0" t="n">
        <f aca="false">K1543</f>
        <v>136.775082316484</v>
      </c>
      <c r="W1543" s="0" t="n">
        <f aca="false">J1543</f>
        <v>882</v>
      </c>
    </row>
    <row r="1544" customFormat="false" ht="12.8" hidden="false" customHeight="false" outlineLevel="0" collapsed="false">
      <c r="A1544" s="0" t="s">
        <v>73</v>
      </c>
      <c r="B1544" s="0" t="s">
        <v>203</v>
      </c>
      <c r="C1544" s="0" t="s">
        <v>234</v>
      </c>
      <c r="D1544" s="0" t="s">
        <v>32</v>
      </c>
      <c r="E1544" s="0" t="s">
        <v>30</v>
      </c>
      <c r="F1544" s="0" t="s">
        <v>246</v>
      </c>
      <c r="G1544" s="0" t="s">
        <v>1609</v>
      </c>
      <c r="H1544" s="0" t="n">
        <v>1</v>
      </c>
      <c r="I1544" s="0" t="n">
        <v>12</v>
      </c>
      <c r="J1544" s="0" t="n">
        <v>0</v>
      </c>
      <c r="K1544" s="0" t="n">
        <f aca="false">I1544*SUMIFS(syst_chauffage!$H$3:$H$27,syst_chauffage!$B$3:$B$27,D1544,syst_chauffage!$C$3:$C$27,E1544)</f>
        <v>12</v>
      </c>
      <c r="L1544" s="12" t="n">
        <f aca="false">H1544*SUMIFS(syst_chauffage!$K$3:$K$27,syst_chauffage!$B$3:$B$27,D1544,syst_chauffage!$C$3:$C$27,E1544)</f>
        <v>1</v>
      </c>
      <c r="N1544" s="0" t="str">
        <f aca="false">A1544</f>
        <v>Café Hôtel Restaurant</v>
      </c>
      <c r="O1544" s="0" t="str">
        <f aca="false">B1544</f>
        <v>Café, cantine, traiteur</v>
      </c>
      <c r="P1544" s="0" t="str">
        <f aca="false">C1544</f>
        <v>Petit bar café tabac</v>
      </c>
      <c r="Q1544" s="0" t="str">
        <f aca="false">D1544</f>
        <v>Electrique direct performant</v>
      </c>
      <c r="R1544" s="0" t="str">
        <f aca="false">E1544</f>
        <v>Electricité</v>
      </c>
      <c r="S1544" s="0" t="str">
        <f aca="false">F1544</f>
        <v>0204622602</v>
      </c>
      <c r="T1544" s="0" t="str">
        <f aca="false">G1544</f>
        <v>0</v>
      </c>
      <c r="U1544" s="0" t="n">
        <f aca="false">L1544</f>
        <v>1</v>
      </c>
      <c r="V1544" s="0" t="n">
        <f aca="false">K1544</f>
        <v>12</v>
      </c>
      <c r="W1544" s="0" t="n">
        <f aca="false">J1544</f>
        <v>0</v>
      </c>
    </row>
    <row r="1545" customFormat="false" ht="12.8" hidden="false" customHeight="false" outlineLevel="0" collapsed="false">
      <c r="A1545" s="0" t="s">
        <v>73</v>
      </c>
      <c r="B1545" s="0" t="s">
        <v>203</v>
      </c>
      <c r="C1545" s="0" t="s">
        <v>234</v>
      </c>
      <c r="D1545" s="0" t="s">
        <v>38</v>
      </c>
      <c r="E1545" s="0" t="s">
        <v>30</v>
      </c>
      <c r="F1545" s="0" t="s">
        <v>247</v>
      </c>
      <c r="G1545" s="0" t="s">
        <v>1609</v>
      </c>
      <c r="H1545" s="0" t="n">
        <v>3.39795627906976</v>
      </c>
      <c r="I1545" s="0" t="n">
        <v>86.0680518376305</v>
      </c>
      <c r="J1545" s="0" t="n">
        <v>792</v>
      </c>
      <c r="K1545" s="0" t="n">
        <f aca="false">I1545*SUMIFS(syst_chauffage!$H$3:$H$27,syst_chauffage!$B$3:$B$27,D1545,syst_chauffage!$C$3:$C$27,E1545)</f>
        <v>86.9970533466164</v>
      </c>
      <c r="L1545" s="12" t="n">
        <f aca="false">H1545*SUMIFS(syst_chauffage!$K$3:$K$27,syst_chauffage!$B$3:$B$27,D1545,syst_chauffage!$C$3:$C$27,E1545)</f>
        <v>3.03986496519792</v>
      </c>
      <c r="N1545" s="0" t="str">
        <f aca="false">A1545</f>
        <v>Café Hôtel Restaurant</v>
      </c>
      <c r="O1545" s="0" t="str">
        <f aca="false">B1545</f>
        <v>Café, cantine, traiteur</v>
      </c>
      <c r="P1545" s="0" t="str">
        <f aca="false">C1545</f>
        <v>Petit bar café tabac</v>
      </c>
      <c r="Q1545" s="0" t="str">
        <f aca="false">D1545</f>
        <v>PAC performant</v>
      </c>
      <c r="R1545" s="0" t="str">
        <f aca="false">E1545</f>
        <v>Electricité</v>
      </c>
      <c r="S1545" s="0" t="str">
        <f aca="false">F1545</f>
        <v>0204622902</v>
      </c>
      <c r="T1545" s="0" t="str">
        <f aca="false">G1545</f>
        <v>0</v>
      </c>
      <c r="U1545" s="0" t="n">
        <f aca="false">L1545</f>
        <v>3.03986496519792</v>
      </c>
      <c r="V1545" s="0" t="n">
        <f aca="false">K1545</f>
        <v>86.9970533466164</v>
      </c>
      <c r="W1545" s="0" t="n">
        <f aca="false">J1545</f>
        <v>792</v>
      </c>
    </row>
    <row r="1546" customFormat="false" ht="12.8" hidden="false" customHeight="false" outlineLevel="0" collapsed="false">
      <c r="A1546" s="0" t="s">
        <v>73</v>
      </c>
      <c r="B1546" s="0" t="s">
        <v>203</v>
      </c>
      <c r="C1546" s="0" t="s">
        <v>234</v>
      </c>
      <c r="D1546" s="0" t="s">
        <v>46</v>
      </c>
      <c r="E1546" s="0" t="s">
        <v>30</v>
      </c>
      <c r="F1546" s="0" t="s">
        <v>248</v>
      </c>
      <c r="G1546" s="0" t="s">
        <v>1609</v>
      </c>
      <c r="H1546" s="0" t="n">
        <v>3.32861023255814</v>
      </c>
      <c r="I1546" s="0" t="n">
        <v>83.160875</v>
      </c>
      <c r="J1546" s="0" t="n">
        <v>792</v>
      </c>
      <c r="K1546" s="0" t="n">
        <f aca="false">I1546*SUMIFS(syst_chauffage!$H$3:$H$27,syst_chauffage!$B$3:$B$27,D1546,syst_chauffage!$C$3:$C$27,E1546)</f>
        <v>144.276424297133</v>
      </c>
      <c r="L1546" s="12" t="n">
        <f aca="false">H1546*SUMIFS(syst_chauffage!$K$3:$K$27,syst_chauffage!$B$3:$B$27,D1546,syst_chauffage!$C$3:$C$27,E1546)</f>
        <v>3.00077723502174</v>
      </c>
      <c r="N1546" s="0" t="str">
        <f aca="false">A1546</f>
        <v>Café Hôtel Restaurant</v>
      </c>
      <c r="O1546" s="0" t="str">
        <f aca="false">B1546</f>
        <v>Café, cantine, traiteur</v>
      </c>
      <c r="P1546" s="0" t="str">
        <f aca="false">C1546</f>
        <v>Petit bar café tabac</v>
      </c>
      <c r="Q1546" s="0" t="str">
        <f aca="false">D1546</f>
        <v>Rooftop performant</v>
      </c>
      <c r="R1546" s="0" t="str">
        <f aca="false">E1546</f>
        <v>Electricité</v>
      </c>
      <c r="S1546" s="0" t="str">
        <f aca="false">F1546</f>
        <v>0204623002</v>
      </c>
      <c r="T1546" s="0" t="str">
        <f aca="false">G1546</f>
        <v>0</v>
      </c>
      <c r="U1546" s="0" t="n">
        <f aca="false">L1546</f>
        <v>3.00077723502174</v>
      </c>
      <c r="V1546" s="0" t="n">
        <f aca="false">K1546</f>
        <v>144.276424297133</v>
      </c>
      <c r="W1546" s="0" t="n">
        <f aca="false">J1546</f>
        <v>792</v>
      </c>
    </row>
    <row r="1547" customFormat="false" ht="12.8" hidden="false" customHeight="false" outlineLevel="0" collapsed="false">
      <c r="A1547" s="0" t="s">
        <v>73</v>
      </c>
      <c r="B1547" s="0" t="s">
        <v>203</v>
      </c>
      <c r="C1547" s="0" t="s">
        <v>249</v>
      </c>
      <c r="D1547" s="0" t="s">
        <v>19</v>
      </c>
      <c r="E1547" s="0" t="s">
        <v>57</v>
      </c>
      <c r="F1547" s="0" t="s">
        <v>250</v>
      </c>
      <c r="G1547" s="0" t="s">
        <v>1609</v>
      </c>
      <c r="H1547" s="0" t="n">
        <v>0.735666302935951</v>
      </c>
      <c r="I1547" s="0" t="n">
        <v>77.469</v>
      </c>
      <c r="J1547" s="0" t="n">
        <v>0</v>
      </c>
      <c r="K1547" s="0" t="n">
        <f aca="false">I1547*SUMIFS(syst_chauffage!$H$3:$H$27,syst_chauffage!$B$3:$B$27,D1547,syst_chauffage!$C$3:$C$27,E1547)</f>
        <v>107.8737754353</v>
      </c>
      <c r="L1547" s="12" t="n">
        <f aca="false">H1547*SUMIFS(syst_chauffage!$K$3:$K$27,syst_chauffage!$B$3:$B$27,D1547,syst_chauffage!$C$3:$C$27,E1547)</f>
        <v>0.735666302935951</v>
      </c>
      <c r="N1547" s="0" t="str">
        <f aca="false">A1547</f>
        <v>Café Hôtel Restaurant</v>
      </c>
      <c r="O1547" s="0" t="str">
        <f aca="false">B1547</f>
        <v>Café, cantine, traiteur</v>
      </c>
      <c r="P1547" s="0" t="str">
        <f aca="false">C1547</f>
        <v>Petite cantine</v>
      </c>
      <c r="Q1547" s="0" t="str">
        <f aca="false">D1547</f>
        <v>Autre système centralisé</v>
      </c>
      <c r="R1547" s="0" t="str">
        <f aca="false">E1547</f>
        <v>Autres</v>
      </c>
      <c r="S1547" s="0" t="str">
        <f aca="false">F1547</f>
        <v>0204790101</v>
      </c>
      <c r="T1547" s="0" t="str">
        <f aca="false">G1547</f>
        <v>0</v>
      </c>
      <c r="U1547" s="0" t="n">
        <f aca="false">L1547</f>
        <v>0.735666302935951</v>
      </c>
      <c r="V1547" s="0" t="n">
        <f aca="false">K1547</f>
        <v>107.8737754353</v>
      </c>
      <c r="W1547" s="0" t="n">
        <f aca="false">J1547</f>
        <v>0</v>
      </c>
    </row>
    <row r="1548" customFormat="false" ht="12.8" hidden="false" customHeight="false" outlineLevel="0" collapsed="false">
      <c r="A1548" s="0" t="s">
        <v>73</v>
      </c>
      <c r="B1548" s="0" t="s">
        <v>203</v>
      </c>
      <c r="C1548" s="0" t="s">
        <v>249</v>
      </c>
      <c r="D1548" s="0" t="s">
        <v>19</v>
      </c>
      <c r="E1548" s="0" t="s">
        <v>58</v>
      </c>
      <c r="F1548" s="0" t="s">
        <v>251</v>
      </c>
      <c r="G1548" s="0" t="s">
        <v>1609</v>
      </c>
      <c r="H1548" s="0" t="n">
        <v>0.69136778391277</v>
      </c>
      <c r="I1548" s="0" t="n">
        <v>77.469</v>
      </c>
      <c r="J1548" s="0" t="n">
        <v>935</v>
      </c>
      <c r="K1548" s="0" t="n">
        <f aca="false">I1548*SUMIFS(syst_chauffage!$H$3:$H$27,syst_chauffage!$B$3:$B$27,D1548,syst_chauffage!$C$3:$C$27,E1548)</f>
        <v>127.432599798405</v>
      </c>
      <c r="L1548" s="12" t="n">
        <f aca="false">H1548*SUMIFS(syst_chauffage!$K$3:$K$27,syst_chauffage!$B$3:$B$27,D1548,syst_chauffage!$C$3:$C$27,E1548)</f>
        <v>0.69136778391277</v>
      </c>
      <c r="N1548" s="0" t="str">
        <f aca="false">A1548</f>
        <v>Café Hôtel Restaurant</v>
      </c>
      <c r="O1548" s="0" t="str">
        <f aca="false">B1548</f>
        <v>Café, cantine, traiteur</v>
      </c>
      <c r="P1548" s="0" t="str">
        <f aca="false">C1548</f>
        <v>Petite cantine</v>
      </c>
      <c r="Q1548" s="0" t="str">
        <f aca="false">D1548</f>
        <v>Autre système centralisé</v>
      </c>
      <c r="R1548" s="0" t="str">
        <f aca="false">E1548</f>
        <v>Urbain</v>
      </c>
      <c r="S1548" s="0" t="str">
        <f aca="false">F1548</f>
        <v>0204790106</v>
      </c>
      <c r="T1548" s="0" t="str">
        <f aca="false">G1548</f>
        <v>0</v>
      </c>
      <c r="U1548" s="0" t="n">
        <f aca="false">L1548</f>
        <v>0.69136778391277</v>
      </c>
      <c r="V1548" s="0" t="n">
        <f aca="false">K1548</f>
        <v>127.432599798405</v>
      </c>
      <c r="W1548" s="0" t="n">
        <f aca="false">J1548</f>
        <v>935</v>
      </c>
    </row>
    <row r="1549" customFormat="false" ht="12.8" hidden="false" customHeight="false" outlineLevel="0" collapsed="false">
      <c r="A1549" s="0" t="s">
        <v>73</v>
      </c>
      <c r="B1549" s="0" t="s">
        <v>203</v>
      </c>
      <c r="C1549" s="0" t="s">
        <v>249</v>
      </c>
      <c r="D1549" s="0" t="s">
        <v>22</v>
      </c>
      <c r="E1549" s="0" t="s">
        <v>23</v>
      </c>
      <c r="F1549" s="0" t="s">
        <v>252</v>
      </c>
      <c r="G1549" s="0" t="s">
        <v>1609</v>
      </c>
      <c r="H1549" s="0" t="n">
        <v>0.553633231039974</v>
      </c>
      <c r="I1549" s="0" t="n">
        <v>84.32592</v>
      </c>
      <c r="J1549" s="0" t="n">
        <v>0</v>
      </c>
      <c r="K1549" s="0" t="n">
        <f aca="false">I1549*SUMIFS(syst_chauffage!$H$3:$H$27,syst_chauffage!$B$3:$B$27,D1549,syst_chauffage!$C$3:$C$27,E1549)</f>
        <v>148.499843146806</v>
      </c>
      <c r="L1549" s="12" t="n">
        <f aca="false">H1549*SUMIFS(syst_chauffage!$K$3:$K$27,syst_chauffage!$B$3:$B$27,D1549,syst_chauffage!$C$3:$C$27,E1549)</f>
        <v>0.553633231039974</v>
      </c>
      <c r="N1549" s="0" t="str">
        <f aca="false">A1549</f>
        <v>Café Hôtel Restaurant</v>
      </c>
      <c r="O1549" s="0" t="str">
        <f aca="false">B1549</f>
        <v>Café, cantine, traiteur</v>
      </c>
      <c r="P1549" s="0" t="str">
        <f aca="false">C1549</f>
        <v>Petite cantine</v>
      </c>
      <c r="Q1549" s="0" t="str">
        <f aca="false">D1549</f>
        <v>Chaudière fioul</v>
      </c>
      <c r="R1549" s="0" t="str">
        <f aca="false">E1549</f>
        <v>Fioul</v>
      </c>
      <c r="S1549" s="0" t="str">
        <f aca="false">F1549</f>
        <v>0204790303</v>
      </c>
      <c r="T1549" s="0" t="str">
        <f aca="false">G1549</f>
        <v>0</v>
      </c>
      <c r="U1549" s="0" t="n">
        <f aca="false">L1549</f>
        <v>0.553633231039974</v>
      </c>
      <c r="V1549" s="0" t="n">
        <f aca="false">K1549</f>
        <v>148.499843146806</v>
      </c>
      <c r="W1549" s="0" t="n">
        <f aca="false">J1549</f>
        <v>0</v>
      </c>
    </row>
    <row r="1550" customFormat="false" ht="12.8" hidden="false" customHeight="false" outlineLevel="0" collapsed="false">
      <c r="A1550" s="0" t="s">
        <v>73</v>
      </c>
      <c r="B1550" s="0" t="s">
        <v>203</v>
      </c>
      <c r="C1550" s="0" t="s">
        <v>249</v>
      </c>
      <c r="D1550" s="0" t="s">
        <v>13</v>
      </c>
      <c r="E1550" s="0" t="s">
        <v>14</v>
      </c>
      <c r="F1550" s="0" t="s">
        <v>253</v>
      </c>
      <c r="G1550" s="0" t="s">
        <v>1609</v>
      </c>
      <c r="H1550" s="0" t="n">
        <v>0.669355350920102</v>
      </c>
      <c r="I1550" s="0" t="n">
        <v>84.32592</v>
      </c>
      <c r="J1550" s="0" t="n">
        <v>462</v>
      </c>
      <c r="K1550" s="0" t="n">
        <f aca="false">I1550*SUMIFS(syst_chauffage!$H$3:$H$27,syst_chauffage!$B$3:$B$27,D1550,syst_chauffage!$C$3:$C$27,E1550)</f>
        <v>170.303931238683</v>
      </c>
      <c r="L1550" s="12" t="n">
        <f aca="false">H1550*SUMIFS(syst_chauffage!$K$3:$K$27,syst_chauffage!$B$3:$B$27,D1550,syst_chauffage!$C$3:$C$27,E1550)</f>
        <v>0.669355350920102</v>
      </c>
      <c r="N1550" s="0" t="str">
        <f aca="false">A1550</f>
        <v>Café Hôtel Restaurant</v>
      </c>
      <c r="O1550" s="0" t="str">
        <f aca="false">B1550</f>
        <v>Café, cantine, traiteur</v>
      </c>
      <c r="P1550" s="0" t="str">
        <f aca="false">C1550</f>
        <v>Petite cantine</v>
      </c>
      <c r="Q1550" s="0" t="str">
        <f aca="false">D1550</f>
        <v>Chaudière gaz</v>
      </c>
      <c r="R1550" s="0" t="str">
        <f aca="false">E1550</f>
        <v>Gaz</v>
      </c>
      <c r="S1550" s="0" t="str">
        <f aca="false">F1550</f>
        <v>0204790404</v>
      </c>
      <c r="T1550" s="0" t="str">
        <f aca="false">G1550</f>
        <v>0</v>
      </c>
      <c r="U1550" s="0" t="n">
        <f aca="false">L1550</f>
        <v>0.669355350920102</v>
      </c>
      <c r="V1550" s="0" t="n">
        <f aca="false">K1550</f>
        <v>170.303931238683</v>
      </c>
      <c r="W1550" s="0" t="n">
        <f aca="false">J1550</f>
        <v>462</v>
      </c>
    </row>
    <row r="1551" customFormat="false" ht="12.8" hidden="false" customHeight="false" outlineLevel="0" collapsed="false">
      <c r="A1551" s="0" t="s">
        <v>73</v>
      </c>
      <c r="B1551" s="0" t="s">
        <v>203</v>
      </c>
      <c r="C1551" s="0" t="s">
        <v>249</v>
      </c>
      <c r="D1551" s="0" t="s">
        <v>29</v>
      </c>
      <c r="E1551" s="0" t="s">
        <v>30</v>
      </c>
      <c r="F1551" s="0" t="s">
        <v>254</v>
      </c>
      <c r="G1551" s="0" t="s">
        <v>1609</v>
      </c>
      <c r="H1551" s="0" t="n">
        <v>0.92</v>
      </c>
      <c r="I1551" s="0" t="n">
        <v>10.4</v>
      </c>
      <c r="J1551" s="0" t="n">
        <v>0</v>
      </c>
      <c r="K1551" s="0" t="n">
        <f aca="false">I1551*SUMIFS(syst_chauffage!$H$3:$H$27,syst_chauffage!$B$3:$B$27,D1551,syst_chauffage!$C$3:$C$27,E1551)</f>
        <v>3</v>
      </c>
      <c r="L1551" s="12" t="n">
        <f aca="false">H1551*SUMIFS(syst_chauffage!$K$3:$K$27,syst_chauffage!$B$3:$B$27,D1551,syst_chauffage!$C$3:$C$27,E1551)</f>
        <v>0.92</v>
      </c>
      <c r="N1551" s="0" t="str">
        <f aca="false">A1551</f>
        <v>Café Hôtel Restaurant</v>
      </c>
      <c r="O1551" s="0" t="str">
        <f aca="false">B1551</f>
        <v>Café, cantine, traiteur</v>
      </c>
      <c r="P1551" s="0" t="str">
        <f aca="false">C1551</f>
        <v>Petite cantine</v>
      </c>
      <c r="Q1551" s="0" t="str">
        <f aca="false">D1551</f>
        <v>Electrique direct</v>
      </c>
      <c r="R1551" s="0" t="str">
        <f aca="false">E1551</f>
        <v>Electricité</v>
      </c>
      <c r="S1551" s="0" t="str">
        <f aca="false">F1551</f>
        <v>0204790602</v>
      </c>
      <c r="T1551" s="0" t="str">
        <f aca="false">G1551</f>
        <v>0</v>
      </c>
      <c r="U1551" s="0" t="n">
        <f aca="false">L1551</f>
        <v>0.92</v>
      </c>
      <c r="V1551" s="0" t="n">
        <f aca="false">K1551</f>
        <v>3</v>
      </c>
      <c r="W1551" s="0" t="n">
        <f aca="false">J1551</f>
        <v>0</v>
      </c>
    </row>
    <row r="1552" customFormat="false" ht="12.8" hidden="false" customHeight="false" outlineLevel="0" collapsed="false">
      <c r="A1552" s="0" t="s">
        <v>73</v>
      </c>
      <c r="B1552" s="0" t="s">
        <v>203</v>
      </c>
      <c r="C1552" s="0" t="s">
        <v>249</v>
      </c>
      <c r="D1552" s="0" t="s">
        <v>36</v>
      </c>
      <c r="E1552" s="0" t="s">
        <v>30</v>
      </c>
      <c r="F1552" s="0" t="s">
        <v>255</v>
      </c>
      <c r="G1552" s="0" t="s">
        <v>1609</v>
      </c>
      <c r="H1552" s="0" t="n">
        <v>2.94489544186046</v>
      </c>
      <c r="I1552" s="0" t="n">
        <v>47.8818659998189</v>
      </c>
      <c r="J1552" s="0" t="n">
        <v>738</v>
      </c>
      <c r="K1552" s="0" t="n">
        <f aca="false">I1552*SUMIFS(syst_chauffage!$H$3:$H$27,syst_chauffage!$B$3:$B$27,D1552,syst_chauffage!$C$3:$C$27,E1552)</f>
        <v>29.6225043621658</v>
      </c>
      <c r="L1552" s="12" t="n">
        <f aca="false">H1552*SUMIFS(syst_chauffage!$K$3:$K$27,syst_chauffage!$B$3:$B$27,D1552,syst_chauffage!$C$3:$C$27,E1552)</f>
        <v>2.47427325480779</v>
      </c>
      <c r="N1552" s="0" t="str">
        <f aca="false">A1552</f>
        <v>Café Hôtel Restaurant</v>
      </c>
      <c r="O1552" s="0" t="str">
        <f aca="false">B1552</f>
        <v>Café, cantine, traiteur</v>
      </c>
      <c r="P1552" s="0" t="str">
        <f aca="false">C1552</f>
        <v>Petite cantine</v>
      </c>
      <c r="Q1552" s="0" t="str">
        <f aca="false">D1552</f>
        <v>PAC</v>
      </c>
      <c r="R1552" s="0" t="str">
        <f aca="false">E1552</f>
        <v>Electricité</v>
      </c>
      <c r="S1552" s="0" t="str">
        <f aca="false">F1552</f>
        <v>0204790902</v>
      </c>
      <c r="T1552" s="0" t="str">
        <f aca="false">G1552</f>
        <v>0</v>
      </c>
      <c r="U1552" s="0" t="n">
        <f aca="false">L1552</f>
        <v>2.47427325480779</v>
      </c>
      <c r="V1552" s="0" t="n">
        <f aca="false">K1552</f>
        <v>29.6225043621658</v>
      </c>
      <c r="W1552" s="0" t="n">
        <f aca="false">J1552</f>
        <v>738</v>
      </c>
    </row>
    <row r="1553" customFormat="false" ht="12.8" hidden="false" customHeight="false" outlineLevel="0" collapsed="false">
      <c r="A1553" s="0" t="s">
        <v>73</v>
      </c>
      <c r="B1553" s="0" t="s">
        <v>203</v>
      </c>
      <c r="C1553" s="0" t="s">
        <v>249</v>
      </c>
      <c r="D1553" s="0" t="s">
        <v>42</v>
      </c>
      <c r="E1553" s="0" t="s">
        <v>30</v>
      </c>
      <c r="F1553" s="0" t="s">
        <v>256</v>
      </c>
      <c r="G1553" s="0" t="s">
        <v>1609</v>
      </c>
      <c r="H1553" s="0" t="n">
        <v>2.80410195348837</v>
      </c>
      <c r="I1553" s="0" t="n">
        <v>139.71027</v>
      </c>
      <c r="J1553" s="0" t="n">
        <v>738</v>
      </c>
      <c r="K1553" s="0" t="n">
        <f aca="false">I1553*SUMIFS(syst_chauffage!$H$3:$H$27,syst_chauffage!$B$3:$B$27,D1553,syst_chauffage!$C$3:$C$27,E1553)</f>
        <v>126.11537598978</v>
      </c>
      <c r="L1553" s="12" t="n">
        <f aca="false">H1553*SUMIFS(syst_chauffage!$K$3:$K$27,syst_chauffage!$B$3:$B$27,D1553,syst_chauffage!$C$3:$C$27,E1553)</f>
        <v>2.49996610303434</v>
      </c>
      <c r="N1553" s="0" t="str">
        <f aca="false">A1553</f>
        <v>Café Hôtel Restaurant</v>
      </c>
      <c r="O1553" s="0" t="str">
        <f aca="false">B1553</f>
        <v>Café, cantine, traiteur</v>
      </c>
      <c r="P1553" s="0" t="str">
        <f aca="false">C1553</f>
        <v>Petite cantine</v>
      </c>
      <c r="Q1553" s="0" t="str">
        <f aca="false">D1553</f>
        <v>Rooftop</v>
      </c>
      <c r="R1553" s="0" t="str">
        <f aca="false">E1553</f>
        <v>Electricité</v>
      </c>
      <c r="S1553" s="0" t="str">
        <f aca="false">F1553</f>
        <v>0204791002</v>
      </c>
      <c r="T1553" s="0" t="str">
        <f aca="false">G1553</f>
        <v>0</v>
      </c>
      <c r="U1553" s="0" t="n">
        <f aca="false">L1553</f>
        <v>2.49996610303434</v>
      </c>
      <c r="V1553" s="0" t="n">
        <f aca="false">K1553</f>
        <v>126.11537598978</v>
      </c>
      <c r="W1553" s="0" t="n">
        <f aca="false">J1553</f>
        <v>738</v>
      </c>
    </row>
    <row r="1554" customFormat="false" ht="12.8" hidden="false" customHeight="false" outlineLevel="0" collapsed="false">
      <c r="A1554" s="0" t="s">
        <v>73</v>
      </c>
      <c r="B1554" s="0" t="s">
        <v>203</v>
      </c>
      <c r="C1554" s="0" t="s">
        <v>249</v>
      </c>
      <c r="D1554" s="0" t="s">
        <v>51</v>
      </c>
      <c r="E1554" s="0" t="s">
        <v>57</v>
      </c>
      <c r="F1554" s="0" t="s">
        <v>257</v>
      </c>
      <c r="G1554" s="0" t="s">
        <v>1609</v>
      </c>
      <c r="H1554" s="0" t="n">
        <v>0.848845734156867</v>
      </c>
      <c r="I1554" s="0" t="n">
        <v>92.225</v>
      </c>
      <c r="J1554" s="0" t="n">
        <v>0</v>
      </c>
      <c r="K1554" s="0" t="n">
        <f aca="false">I1554*SUMIFS(syst_chauffage!$H$3:$H$27,syst_chauffage!$B$3:$B$27,D1554,syst_chauffage!$C$3:$C$27,E1554)</f>
        <v>195.411296807628</v>
      </c>
      <c r="L1554" s="12" t="n">
        <f aca="false">H1554*SUMIFS(syst_chauffage!$K$3:$K$27,syst_chauffage!$B$3:$B$27,D1554,syst_chauffage!$C$3:$C$27,E1554)</f>
        <v>0.848845734156867</v>
      </c>
      <c r="N1554" s="0" t="str">
        <f aca="false">A1554</f>
        <v>Café Hôtel Restaurant</v>
      </c>
      <c r="O1554" s="0" t="str">
        <f aca="false">B1554</f>
        <v>Café, cantine, traiteur</v>
      </c>
      <c r="P1554" s="0" t="str">
        <f aca="false">C1554</f>
        <v>Petite cantine</v>
      </c>
      <c r="Q1554" s="0" t="str">
        <f aca="false">D1554</f>
        <v>Autre système centralisé performant</v>
      </c>
      <c r="R1554" s="0" t="str">
        <f aca="false">E1554</f>
        <v>Autres</v>
      </c>
      <c r="S1554" s="0" t="str">
        <f aca="false">F1554</f>
        <v>0204792101</v>
      </c>
      <c r="T1554" s="0" t="str">
        <f aca="false">G1554</f>
        <v>0</v>
      </c>
      <c r="U1554" s="0" t="n">
        <f aca="false">L1554</f>
        <v>0.848845734156867</v>
      </c>
      <c r="V1554" s="0" t="n">
        <f aca="false">K1554</f>
        <v>195.411296807628</v>
      </c>
      <c r="W1554" s="0" t="n">
        <f aca="false">J1554</f>
        <v>0</v>
      </c>
    </row>
    <row r="1555" customFormat="false" ht="12.8" hidden="false" customHeight="false" outlineLevel="0" collapsed="false">
      <c r="A1555" s="0" t="s">
        <v>73</v>
      </c>
      <c r="B1555" s="0" t="s">
        <v>203</v>
      </c>
      <c r="C1555" s="0" t="s">
        <v>249</v>
      </c>
      <c r="D1555" s="0" t="s">
        <v>51</v>
      </c>
      <c r="E1555" s="0" t="s">
        <v>58</v>
      </c>
      <c r="F1555" s="0" t="s">
        <v>258</v>
      </c>
      <c r="G1555" s="0" t="s">
        <v>1609</v>
      </c>
      <c r="H1555" s="0" t="n">
        <v>0.797732058360888</v>
      </c>
      <c r="I1555" s="0" t="n">
        <v>92.225</v>
      </c>
      <c r="J1555" s="0" t="n">
        <v>935</v>
      </c>
      <c r="K1555" s="0" t="n">
        <f aca="false">I1555*SUMIFS(syst_chauffage!$H$3:$H$27,syst_chauffage!$B$3:$B$27,D1555,syst_chauffage!$C$3:$C$27,E1555)</f>
        <v>196.8081045293</v>
      </c>
      <c r="L1555" s="12" t="n">
        <f aca="false">H1555*SUMIFS(syst_chauffage!$K$3:$K$27,syst_chauffage!$B$3:$B$27,D1555,syst_chauffage!$C$3:$C$27,E1555)</f>
        <v>0.797732058360888</v>
      </c>
      <c r="N1555" s="0" t="str">
        <f aca="false">A1555</f>
        <v>Café Hôtel Restaurant</v>
      </c>
      <c r="O1555" s="0" t="str">
        <f aca="false">B1555</f>
        <v>Café, cantine, traiteur</v>
      </c>
      <c r="P1555" s="0" t="str">
        <f aca="false">C1555</f>
        <v>Petite cantine</v>
      </c>
      <c r="Q1555" s="0" t="str">
        <f aca="false">D1555</f>
        <v>Autre système centralisé performant</v>
      </c>
      <c r="R1555" s="0" t="str">
        <f aca="false">E1555</f>
        <v>Urbain</v>
      </c>
      <c r="S1555" s="0" t="str">
        <f aca="false">F1555</f>
        <v>0204792106</v>
      </c>
      <c r="T1555" s="0" t="str">
        <f aca="false">G1555</f>
        <v>0</v>
      </c>
      <c r="U1555" s="0" t="n">
        <f aca="false">L1555</f>
        <v>0.797732058360888</v>
      </c>
      <c r="V1555" s="0" t="n">
        <f aca="false">K1555</f>
        <v>196.8081045293</v>
      </c>
      <c r="W1555" s="0" t="n">
        <f aca="false">J1555</f>
        <v>935</v>
      </c>
    </row>
    <row r="1556" customFormat="false" ht="12.8" hidden="false" customHeight="false" outlineLevel="0" collapsed="false">
      <c r="A1556" s="0" t="s">
        <v>73</v>
      </c>
      <c r="B1556" s="0" t="s">
        <v>203</v>
      </c>
      <c r="C1556" s="0" t="s">
        <v>249</v>
      </c>
      <c r="D1556" s="0" t="s">
        <v>27</v>
      </c>
      <c r="E1556" s="0" t="s">
        <v>23</v>
      </c>
      <c r="F1556" s="0" t="s">
        <v>259</v>
      </c>
      <c r="G1556" s="0" t="s">
        <v>1609</v>
      </c>
      <c r="H1556" s="0" t="n">
        <v>0.746208777785911</v>
      </c>
      <c r="I1556" s="0" t="n">
        <v>100.388</v>
      </c>
      <c r="J1556" s="0" t="n">
        <v>1064</v>
      </c>
      <c r="K1556" s="0" t="n">
        <f aca="false">I1556*SUMIFS(syst_chauffage!$H$3:$H$27,syst_chauffage!$B$3:$B$27,D1556,syst_chauffage!$C$3:$C$27,E1556)</f>
        <v>257.435302664678</v>
      </c>
      <c r="L1556" s="12" t="n">
        <f aca="false">H1556*SUMIFS(syst_chauffage!$K$3:$K$27,syst_chauffage!$B$3:$B$27,D1556,syst_chauffage!$C$3:$C$27,E1556)</f>
        <v>0.746208777785911</v>
      </c>
      <c r="N1556" s="0" t="str">
        <f aca="false">A1556</f>
        <v>Café Hôtel Restaurant</v>
      </c>
      <c r="O1556" s="0" t="str">
        <f aca="false">B1556</f>
        <v>Café, cantine, traiteur</v>
      </c>
      <c r="P1556" s="0" t="str">
        <f aca="false">C1556</f>
        <v>Petite cantine</v>
      </c>
      <c r="Q1556" s="0" t="str">
        <f aca="false">D1556</f>
        <v>Chaudière condensation fioul</v>
      </c>
      <c r="R1556" s="0" t="str">
        <f aca="false">E1556</f>
        <v>Fioul</v>
      </c>
      <c r="S1556" s="0" t="str">
        <f aca="false">F1556</f>
        <v>0204792303</v>
      </c>
      <c r="T1556" s="0" t="str">
        <f aca="false">G1556</f>
        <v>0</v>
      </c>
      <c r="U1556" s="0" t="n">
        <f aca="false">L1556</f>
        <v>0.746208777785911</v>
      </c>
      <c r="V1556" s="0" t="n">
        <f aca="false">K1556</f>
        <v>257.435302664678</v>
      </c>
      <c r="W1556" s="0" t="n">
        <f aca="false">J1556</f>
        <v>1064</v>
      </c>
    </row>
    <row r="1557" customFormat="false" ht="12.8" hidden="false" customHeight="false" outlineLevel="0" collapsed="false">
      <c r="A1557" s="0" t="s">
        <v>73</v>
      </c>
      <c r="B1557" s="0" t="s">
        <v>203</v>
      </c>
      <c r="C1557" s="0" t="s">
        <v>249</v>
      </c>
      <c r="D1557" s="0" t="s">
        <v>18</v>
      </c>
      <c r="E1557" s="0" t="s">
        <v>14</v>
      </c>
      <c r="F1557" s="0" t="s">
        <v>260</v>
      </c>
      <c r="G1557" s="0" t="s">
        <v>1609</v>
      </c>
      <c r="H1557" s="0" t="n">
        <v>0.973811599538727</v>
      </c>
      <c r="I1557" s="0" t="n">
        <v>100.388</v>
      </c>
      <c r="J1557" s="0" t="n">
        <v>1064</v>
      </c>
      <c r="K1557" s="0" t="n">
        <f aca="false">I1557*SUMIFS(syst_chauffage!$H$3:$H$27,syst_chauffage!$B$3:$B$27,D1557,syst_chauffage!$C$3:$C$27,E1557)</f>
        <v>273.550164632969</v>
      </c>
      <c r="L1557" s="12" t="n">
        <f aca="false">H1557*SUMIFS(syst_chauffage!$K$3:$K$27,syst_chauffage!$B$3:$B$27,D1557,syst_chauffage!$C$3:$C$27,E1557)</f>
        <v>0.946006250128297</v>
      </c>
      <c r="N1557" s="0" t="str">
        <f aca="false">A1557</f>
        <v>Café Hôtel Restaurant</v>
      </c>
      <c r="O1557" s="0" t="str">
        <f aca="false">B1557</f>
        <v>Café, cantine, traiteur</v>
      </c>
      <c r="P1557" s="0" t="str">
        <f aca="false">C1557</f>
        <v>Petite cantine</v>
      </c>
      <c r="Q1557" s="0" t="str">
        <f aca="false">D1557</f>
        <v>Chaudière condensation gaz</v>
      </c>
      <c r="R1557" s="0" t="str">
        <f aca="false">E1557</f>
        <v>Gaz</v>
      </c>
      <c r="S1557" s="0" t="str">
        <f aca="false">F1557</f>
        <v>0204792404</v>
      </c>
      <c r="T1557" s="0" t="str">
        <f aca="false">G1557</f>
        <v>0</v>
      </c>
      <c r="U1557" s="0" t="n">
        <f aca="false">L1557</f>
        <v>0.946006250128297</v>
      </c>
      <c r="V1557" s="0" t="n">
        <f aca="false">K1557</f>
        <v>273.550164632969</v>
      </c>
      <c r="W1557" s="0" t="n">
        <f aca="false">J1557</f>
        <v>1064</v>
      </c>
    </row>
    <row r="1558" customFormat="false" ht="12.8" hidden="false" customHeight="false" outlineLevel="0" collapsed="false">
      <c r="A1558" s="0" t="s">
        <v>73</v>
      </c>
      <c r="B1558" s="0" t="s">
        <v>203</v>
      </c>
      <c r="C1558" s="0" t="s">
        <v>249</v>
      </c>
      <c r="D1558" s="0" t="s">
        <v>32</v>
      </c>
      <c r="E1558" s="0" t="s">
        <v>30</v>
      </c>
      <c r="F1558" s="0" t="s">
        <v>261</v>
      </c>
      <c r="G1558" s="0" t="s">
        <v>1609</v>
      </c>
      <c r="H1558" s="0" t="n">
        <v>1</v>
      </c>
      <c r="I1558" s="0" t="n">
        <v>12</v>
      </c>
      <c r="J1558" s="0" t="n">
        <v>0</v>
      </c>
      <c r="K1558" s="0" t="n">
        <f aca="false">I1558*SUMIFS(syst_chauffage!$H$3:$H$27,syst_chauffage!$B$3:$B$27,D1558,syst_chauffage!$C$3:$C$27,E1558)</f>
        <v>12</v>
      </c>
      <c r="L1558" s="12" t="n">
        <f aca="false">H1558*SUMIFS(syst_chauffage!$K$3:$K$27,syst_chauffage!$B$3:$B$27,D1558,syst_chauffage!$C$3:$C$27,E1558)</f>
        <v>1</v>
      </c>
      <c r="N1558" s="0" t="str">
        <f aca="false">A1558</f>
        <v>Café Hôtel Restaurant</v>
      </c>
      <c r="O1558" s="0" t="str">
        <f aca="false">B1558</f>
        <v>Café, cantine, traiteur</v>
      </c>
      <c r="P1558" s="0" t="str">
        <f aca="false">C1558</f>
        <v>Petite cantine</v>
      </c>
      <c r="Q1558" s="0" t="str">
        <f aca="false">D1558</f>
        <v>Electrique direct performant</v>
      </c>
      <c r="R1558" s="0" t="str">
        <f aca="false">E1558</f>
        <v>Electricité</v>
      </c>
      <c r="S1558" s="0" t="str">
        <f aca="false">F1558</f>
        <v>0204792602</v>
      </c>
      <c r="T1558" s="0" t="str">
        <f aca="false">G1558</f>
        <v>0</v>
      </c>
      <c r="U1558" s="0" t="n">
        <f aca="false">L1558</f>
        <v>1</v>
      </c>
      <c r="V1558" s="0" t="n">
        <f aca="false">K1558</f>
        <v>12</v>
      </c>
      <c r="W1558" s="0" t="n">
        <f aca="false">J1558</f>
        <v>0</v>
      </c>
    </row>
    <row r="1559" customFormat="false" ht="12.8" hidden="false" customHeight="false" outlineLevel="0" collapsed="false">
      <c r="A1559" s="0" t="s">
        <v>73</v>
      </c>
      <c r="B1559" s="0" t="s">
        <v>203</v>
      </c>
      <c r="C1559" s="0" t="s">
        <v>249</v>
      </c>
      <c r="D1559" s="0" t="s">
        <v>38</v>
      </c>
      <c r="E1559" s="0" t="s">
        <v>30</v>
      </c>
      <c r="F1559" s="0" t="s">
        <v>262</v>
      </c>
      <c r="G1559" s="0" t="s">
        <v>1609</v>
      </c>
      <c r="H1559" s="0" t="n">
        <v>3.39795627906976</v>
      </c>
      <c r="I1559" s="0" t="n">
        <v>57.0022214283558</v>
      </c>
      <c r="J1559" s="0" t="n">
        <v>792</v>
      </c>
      <c r="K1559" s="0" t="n">
        <f aca="false">I1559*SUMIFS(syst_chauffage!$H$3:$H$27,syst_chauffage!$B$3:$B$27,D1559,syst_chauffage!$C$3:$C$27,E1559)</f>
        <v>57.6174921193015</v>
      </c>
      <c r="L1559" s="12" t="n">
        <f aca="false">H1559*SUMIFS(syst_chauffage!$K$3:$K$27,syst_chauffage!$B$3:$B$27,D1559,syst_chauffage!$C$3:$C$27,E1559)</f>
        <v>3.03986496519792</v>
      </c>
      <c r="N1559" s="0" t="str">
        <f aca="false">A1559</f>
        <v>Café Hôtel Restaurant</v>
      </c>
      <c r="O1559" s="0" t="str">
        <f aca="false">B1559</f>
        <v>Café, cantine, traiteur</v>
      </c>
      <c r="P1559" s="0" t="str">
        <f aca="false">C1559</f>
        <v>Petite cantine</v>
      </c>
      <c r="Q1559" s="0" t="str">
        <f aca="false">D1559</f>
        <v>PAC performant</v>
      </c>
      <c r="R1559" s="0" t="str">
        <f aca="false">E1559</f>
        <v>Electricité</v>
      </c>
      <c r="S1559" s="0" t="str">
        <f aca="false">F1559</f>
        <v>0204792902</v>
      </c>
      <c r="T1559" s="0" t="str">
        <f aca="false">G1559</f>
        <v>0</v>
      </c>
      <c r="U1559" s="0" t="n">
        <f aca="false">L1559</f>
        <v>3.03986496519792</v>
      </c>
      <c r="V1559" s="0" t="n">
        <f aca="false">K1559</f>
        <v>57.6174921193015</v>
      </c>
      <c r="W1559" s="0" t="n">
        <f aca="false">J1559</f>
        <v>792</v>
      </c>
    </row>
    <row r="1560" customFormat="false" ht="12.8" hidden="false" customHeight="false" outlineLevel="0" collapsed="false">
      <c r="A1560" s="0" t="s">
        <v>73</v>
      </c>
      <c r="B1560" s="0" t="s">
        <v>203</v>
      </c>
      <c r="C1560" s="0" t="s">
        <v>249</v>
      </c>
      <c r="D1560" s="0" t="s">
        <v>46</v>
      </c>
      <c r="E1560" s="0" t="s">
        <v>30</v>
      </c>
      <c r="F1560" s="0" t="s">
        <v>263</v>
      </c>
      <c r="G1560" s="0" t="s">
        <v>1609</v>
      </c>
      <c r="H1560" s="0" t="n">
        <v>3.32861023255814</v>
      </c>
      <c r="I1560" s="0" t="n">
        <v>166.32175</v>
      </c>
      <c r="J1560" s="0" t="n">
        <v>792</v>
      </c>
      <c r="K1560" s="0" t="n">
        <f aca="false">I1560*SUMIFS(syst_chauffage!$H$3:$H$27,syst_chauffage!$B$3:$B$27,D1560,syst_chauffage!$C$3:$C$27,E1560)</f>
        <v>288.552848594266</v>
      </c>
      <c r="L1560" s="12" t="n">
        <f aca="false">H1560*SUMIFS(syst_chauffage!$K$3:$K$27,syst_chauffage!$B$3:$B$27,D1560,syst_chauffage!$C$3:$C$27,E1560)</f>
        <v>3.00077723502174</v>
      </c>
      <c r="N1560" s="0" t="str">
        <f aca="false">A1560</f>
        <v>Café Hôtel Restaurant</v>
      </c>
      <c r="O1560" s="0" t="str">
        <f aca="false">B1560</f>
        <v>Café, cantine, traiteur</v>
      </c>
      <c r="P1560" s="0" t="str">
        <f aca="false">C1560</f>
        <v>Petite cantine</v>
      </c>
      <c r="Q1560" s="0" t="str">
        <f aca="false">D1560</f>
        <v>Rooftop performant</v>
      </c>
      <c r="R1560" s="0" t="str">
        <f aca="false">E1560</f>
        <v>Electricité</v>
      </c>
      <c r="S1560" s="0" t="str">
        <f aca="false">F1560</f>
        <v>0204793002</v>
      </c>
      <c r="T1560" s="0" t="str">
        <f aca="false">G1560</f>
        <v>0</v>
      </c>
      <c r="U1560" s="0" t="n">
        <f aca="false">L1560</f>
        <v>3.00077723502174</v>
      </c>
      <c r="V1560" s="0" t="n">
        <f aca="false">K1560</f>
        <v>288.552848594266</v>
      </c>
      <c r="W1560" s="0" t="n">
        <f aca="false">J1560</f>
        <v>792</v>
      </c>
    </row>
    <row r="1561" customFormat="false" ht="12.8" hidden="false" customHeight="false" outlineLevel="0" collapsed="false">
      <c r="A1561" s="0" t="s">
        <v>73</v>
      </c>
      <c r="B1561" s="0" t="s">
        <v>264</v>
      </c>
      <c r="C1561" s="0" t="s">
        <v>265</v>
      </c>
      <c r="D1561" s="0" t="s">
        <v>19</v>
      </c>
      <c r="E1561" s="0" t="s">
        <v>57</v>
      </c>
      <c r="F1561" s="0" t="s">
        <v>266</v>
      </c>
      <c r="G1561" s="0" t="s">
        <v>1609</v>
      </c>
      <c r="H1561" s="0" t="n">
        <v>0.698966267666589</v>
      </c>
      <c r="I1561" s="0" t="n">
        <v>19.8331323736674</v>
      </c>
      <c r="J1561" s="0" t="n">
        <v>0</v>
      </c>
      <c r="K1561" s="0" t="n">
        <f aca="false">I1561*SUMIFS(syst_chauffage!$H$3:$H$27,syst_chauffage!$B$3:$B$27,D1561,syst_chauffage!$C$3:$C$27,E1561)</f>
        <v>27.6171741968474</v>
      </c>
      <c r="L1561" s="12" t="n">
        <f aca="false">H1561*SUMIFS(syst_chauffage!$K$3:$K$27,syst_chauffage!$B$3:$B$27,D1561,syst_chauffage!$C$3:$C$27,E1561)</f>
        <v>0.698966267666589</v>
      </c>
      <c r="N1561" s="0" t="str">
        <f aca="false">A1561</f>
        <v>Café Hôtel Restaurant</v>
      </c>
      <c r="O1561" s="0" t="str">
        <f aca="false">B1561</f>
        <v>Hôtel avec restaurant</v>
      </c>
      <c r="P1561" s="0" t="str">
        <f aca="false">C1561</f>
        <v>Grand Hotel avec restaurant Bas de gamme</v>
      </c>
      <c r="Q1561" s="0" t="str">
        <f aca="false">D1561</f>
        <v>Autre système centralisé</v>
      </c>
      <c r="R1561" s="0" t="str">
        <f aca="false">E1561</f>
        <v>Autres</v>
      </c>
      <c r="S1561" s="0" t="str">
        <f aca="false">F1561</f>
        <v>0218200101</v>
      </c>
      <c r="T1561" s="0" t="str">
        <f aca="false">G1561</f>
        <v>0</v>
      </c>
      <c r="U1561" s="0" t="n">
        <f aca="false">L1561</f>
        <v>0.698966267666589</v>
      </c>
      <c r="V1561" s="0" t="n">
        <f aca="false">K1561</f>
        <v>27.6171741968474</v>
      </c>
      <c r="W1561" s="0" t="n">
        <f aca="false">J1561</f>
        <v>0</v>
      </c>
    </row>
    <row r="1562" customFormat="false" ht="12.8" hidden="false" customHeight="false" outlineLevel="0" collapsed="false">
      <c r="A1562" s="0" t="s">
        <v>73</v>
      </c>
      <c r="B1562" s="0" t="s">
        <v>264</v>
      </c>
      <c r="C1562" s="0" t="s">
        <v>265</v>
      </c>
      <c r="D1562" s="0" t="s">
        <v>19</v>
      </c>
      <c r="E1562" s="0" t="s">
        <v>58</v>
      </c>
      <c r="F1562" s="0" t="s">
        <v>267</v>
      </c>
      <c r="G1562" s="0" t="s">
        <v>1609</v>
      </c>
      <c r="H1562" s="0" t="n">
        <v>0.61410143551778</v>
      </c>
      <c r="I1562" s="0" t="n">
        <v>19.9952667338047</v>
      </c>
      <c r="J1562" s="0" t="n">
        <v>935</v>
      </c>
      <c r="K1562" s="0" t="n">
        <f aca="false">I1562*SUMIFS(syst_chauffage!$H$3:$H$27,syst_chauffage!$B$3:$B$27,D1562,syst_chauffage!$C$3:$C$27,E1562)</f>
        <v>32.8912058184732</v>
      </c>
      <c r="L1562" s="12" t="n">
        <f aca="false">H1562*SUMIFS(syst_chauffage!$K$3:$K$27,syst_chauffage!$B$3:$B$27,D1562,syst_chauffage!$C$3:$C$27,E1562)</f>
        <v>0.61410143551778</v>
      </c>
      <c r="N1562" s="0" t="str">
        <f aca="false">A1562</f>
        <v>Café Hôtel Restaurant</v>
      </c>
      <c r="O1562" s="0" t="str">
        <f aca="false">B1562</f>
        <v>Hôtel avec restaurant</v>
      </c>
      <c r="P1562" s="0" t="str">
        <f aca="false">C1562</f>
        <v>Grand Hotel avec restaurant Bas de gamme</v>
      </c>
      <c r="Q1562" s="0" t="str">
        <f aca="false">D1562</f>
        <v>Autre système centralisé</v>
      </c>
      <c r="R1562" s="0" t="str">
        <f aca="false">E1562</f>
        <v>Urbain</v>
      </c>
      <c r="S1562" s="0" t="str">
        <f aca="false">F1562</f>
        <v>0218200106</v>
      </c>
      <c r="T1562" s="0" t="str">
        <f aca="false">G1562</f>
        <v>0</v>
      </c>
      <c r="U1562" s="0" t="n">
        <f aca="false">L1562</f>
        <v>0.61410143551778</v>
      </c>
      <c r="V1562" s="0" t="n">
        <f aca="false">K1562</f>
        <v>32.8912058184732</v>
      </c>
      <c r="W1562" s="0" t="n">
        <f aca="false">J1562</f>
        <v>935</v>
      </c>
    </row>
    <row r="1563" customFormat="false" ht="12.8" hidden="false" customHeight="false" outlineLevel="0" collapsed="false">
      <c r="A1563" s="0" t="s">
        <v>73</v>
      </c>
      <c r="B1563" s="0" t="s">
        <v>264</v>
      </c>
      <c r="C1563" s="0" t="s">
        <v>265</v>
      </c>
      <c r="D1563" s="0" t="s">
        <v>22</v>
      </c>
      <c r="E1563" s="0" t="s">
        <v>23</v>
      </c>
      <c r="F1563" s="0" t="s">
        <v>268</v>
      </c>
      <c r="G1563" s="0" t="s">
        <v>1609</v>
      </c>
      <c r="H1563" s="0" t="n">
        <v>0.565301453501175</v>
      </c>
      <c r="I1563" s="0" t="n">
        <v>12.3908051459665</v>
      </c>
      <c r="J1563" s="0" t="n">
        <v>0</v>
      </c>
      <c r="K1563" s="0" t="n">
        <f aca="false">I1563*SUMIFS(syst_chauffage!$H$3:$H$27,syst_chauffage!$B$3:$B$27,D1563,syst_chauffage!$C$3:$C$27,E1563)</f>
        <v>21.8204867570809</v>
      </c>
      <c r="L1563" s="12" t="n">
        <f aca="false">H1563*SUMIFS(syst_chauffage!$K$3:$K$27,syst_chauffage!$B$3:$B$27,D1563,syst_chauffage!$C$3:$C$27,E1563)</f>
        <v>0.565301453501175</v>
      </c>
      <c r="N1563" s="0" t="str">
        <f aca="false">A1563</f>
        <v>Café Hôtel Restaurant</v>
      </c>
      <c r="O1563" s="0" t="str">
        <f aca="false">B1563</f>
        <v>Hôtel avec restaurant</v>
      </c>
      <c r="P1563" s="0" t="str">
        <f aca="false">C1563</f>
        <v>Grand Hotel avec restaurant Bas de gamme</v>
      </c>
      <c r="Q1563" s="0" t="str">
        <f aca="false">D1563</f>
        <v>Chaudière fioul</v>
      </c>
      <c r="R1563" s="0" t="str">
        <f aca="false">E1563</f>
        <v>Fioul</v>
      </c>
      <c r="S1563" s="0" t="str">
        <f aca="false">F1563</f>
        <v>0218200303</v>
      </c>
      <c r="T1563" s="0" t="str">
        <f aca="false">G1563</f>
        <v>0</v>
      </c>
      <c r="U1563" s="0" t="n">
        <f aca="false">L1563</f>
        <v>0.565301453501175</v>
      </c>
      <c r="V1563" s="0" t="n">
        <f aca="false">K1563</f>
        <v>21.8204867570809</v>
      </c>
      <c r="W1563" s="0" t="n">
        <f aca="false">J1563</f>
        <v>0</v>
      </c>
    </row>
    <row r="1564" customFormat="false" ht="12.8" hidden="false" customHeight="false" outlineLevel="0" collapsed="false">
      <c r="A1564" s="0" t="s">
        <v>73</v>
      </c>
      <c r="B1564" s="0" t="s">
        <v>264</v>
      </c>
      <c r="C1564" s="0" t="s">
        <v>265</v>
      </c>
      <c r="D1564" s="0" t="s">
        <v>13</v>
      </c>
      <c r="E1564" s="0" t="s">
        <v>14</v>
      </c>
      <c r="F1564" s="0" t="s">
        <v>269</v>
      </c>
      <c r="G1564" s="0" t="s">
        <v>1609</v>
      </c>
      <c r="H1564" s="0" t="n">
        <v>0.681007327530916</v>
      </c>
      <c r="I1564" s="0" t="n">
        <v>9.03134682383983</v>
      </c>
      <c r="J1564" s="0" t="n">
        <v>462</v>
      </c>
      <c r="K1564" s="0" t="n">
        <f aca="false">I1564*SUMIFS(syst_chauffage!$H$3:$H$27,syst_chauffage!$B$3:$B$27,D1564,syst_chauffage!$C$3:$C$27,E1564)</f>
        <v>18.2396334185257</v>
      </c>
      <c r="L1564" s="12" t="n">
        <f aca="false">H1564*SUMIFS(syst_chauffage!$K$3:$K$27,syst_chauffage!$B$3:$B$27,D1564,syst_chauffage!$C$3:$C$27,E1564)</f>
        <v>0.681007327530916</v>
      </c>
      <c r="N1564" s="0" t="str">
        <f aca="false">A1564</f>
        <v>Café Hôtel Restaurant</v>
      </c>
      <c r="O1564" s="0" t="str">
        <f aca="false">B1564</f>
        <v>Hôtel avec restaurant</v>
      </c>
      <c r="P1564" s="0" t="str">
        <f aca="false">C1564</f>
        <v>Grand Hotel avec restaurant Bas de gamme</v>
      </c>
      <c r="Q1564" s="0" t="str">
        <f aca="false">D1564</f>
        <v>Chaudière gaz</v>
      </c>
      <c r="R1564" s="0" t="str">
        <f aca="false">E1564</f>
        <v>Gaz</v>
      </c>
      <c r="S1564" s="0" t="str">
        <f aca="false">F1564</f>
        <v>0218200404</v>
      </c>
      <c r="T1564" s="0" t="str">
        <f aca="false">G1564</f>
        <v>0</v>
      </c>
      <c r="U1564" s="0" t="n">
        <f aca="false">L1564</f>
        <v>0.681007327530916</v>
      </c>
      <c r="V1564" s="0" t="n">
        <f aca="false">K1564</f>
        <v>18.2396334185257</v>
      </c>
      <c r="W1564" s="0" t="n">
        <f aca="false">J1564</f>
        <v>462</v>
      </c>
    </row>
    <row r="1565" customFormat="false" ht="12.8" hidden="false" customHeight="false" outlineLevel="0" collapsed="false">
      <c r="A1565" s="0" t="s">
        <v>73</v>
      </c>
      <c r="B1565" s="0" t="s">
        <v>264</v>
      </c>
      <c r="C1565" s="0" t="s">
        <v>265</v>
      </c>
      <c r="D1565" s="0" t="s">
        <v>29</v>
      </c>
      <c r="E1565" s="0" t="s">
        <v>30</v>
      </c>
      <c r="F1565" s="0" t="s">
        <v>270</v>
      </c>
      <c r="G1565" s="0" t="s">
        <v>1609</v>
      </c>
      <c r="H1565" s="0" t="n">
        <v>0.92</v>
      </c>
      <c r="I1565" s="0" t="n">
        <v>10.4</v>
      </c>
      <c r="J1565" s="0" t="n">
        <v>0</v>
      </c>
      <c r="K1565" s="0" t="n">
        <f aca="false">I1565*SUMIFS(syst_chauffage!$H$3:$H$27,syst_chauffage!$B$3:$B$27,D1565,syst_chauffage!$C$3:$C$27,E1565)</f>
        <v>3</v>
      </c>
      <c r="L1565" s="12" t="n">
        <f aca="false">H1565*SUMIFS(syst_chauffage!$K$3:$K$27,syst_chauffage!$B$3:$B$27,D1565,syst_chauffage!$C$3:$C$27,E1565)</f>
        <v>0.92</v>
      </c>
      <c r="N1565" s="0" t="str">
        <f aca="false">A1565</f>
        <v>Café Hôtel Restaurant</v>
      </c>
      <c r="O1565" s="0" t="str">
        <f aca="false">B1565</f>
        <v>Hôtel avec restaurant</v>
      </c>
      <c r="P1565" s="0" t="str">
        <f aca="false">C1565</f>
        <v>Grand Hotel avec restaurant Bas de gamme</v>
      </c>
      <c r="Q1565" s="0" t="str">
        <f aca="false">D1565</f>
        <v>Electrique direct</v>
      </c>
      <c r="R1565" s="0" t="str">
        <f aca="false">E1565</f>
        <v>Electricité</v>
      </c>
      <c r="S1565" s="0" t="str">
        <f aca="false">F1565</f>
        <v>0218200602</v>
      </c>
      <c r="T1565" s="0" t="str">
        <f aca="false">G1565</f>
        <v>0</v>
      </c>
      <c r="U1565" s="0" t="n">
        <f aca="false">L1565</f>
        <v>0.92</v>
      </c>
      <c r="V1565" s="0" t="n">
        <f aca="false">K1565</f>
        <v>3</v>
      </c>
      <c r="W1565" s="0" t="n">
        <f aca="false">J1565</f>
        <v>0</v>
      </c>
    </row>
    <row r="1566" customFormat="false" ht="12.8" hidden="false" customHeight="false" outlineLevel="0" collapsed="false">
      <c r="A1566" s="0" t="s">
        <v>73</v>
      </c>
      <c r="B1566" s="0" t="s">
        <v>264</v>
      </c>
      <c r="C1566" s="0" t="s">
        <v>265</v>
      </c>
      <c r="D1566" s="0" t="s">
        <v>36</v>
      </c>
      <c r="E1566" s="0" t="s">
        <v>30</v>
      </c>
      <c r="F1566" s="0" t="s">
        <v>271</v>
      </c>
      <c r="G1566" s="0" t="s">
        <v>1609</v>
      </c>
      <c r="H1566" s="0" t="n">
        <v>2.94489544186046</v>
      </c>
      <c r="I1566" s="0" t="n">
        <v>53.3763303211263</v>
      </c>
      <c r="J1566" s="0" t="n">
        <v>738</v>
      </c>
      <c r="K1566" s="0" t="n">
        <f aca="false">I1566*SUMIFS(syst_chauffage!$H$3:$H$27,syst_chauffage!$B$3:$B$27,D1566,syst_chauffage!$C$3:$C$27,E1566)</f>
        <v>33.0216992332743</v>
      </c>
      <c r="L1566" s="12" t="n">
        <f aca="false">H1566*SUMIFS(syst_chauffage!$K$3:$K$27,syst_chauffage!$B$3:$B$27,D1566,syst_chauffage!$C$3:$C$27,E1566)</f>
        <v>2.47427325480779</v>
      </c>
      <c r="N1566" s="0" t="str">
        <f aca="false">A1566</f>
        <v>Café Hôtel Restaurant</v>
      </c>
      <c r="O1566" s="0" t="str">
        <f aca="false">B1566</f>
        <v>Hôtel avec restaurant</v>
      </c>
      <c r="P1566" s="0" t="str">
        <f aca="false">C1566</f>
        <v>Grand Hotel avec restaurant Bas de gamme</v>
      </c>
      <c r="Q1566" s="0" t="str">
        <f aca="false">D1566</f>
        <v>PAC</v>
      </c>
      <c r="R1566" s="0" t="str">
        <f aca="false">E1566</f>
        <v>Electricité</v>
      </c>
      <c r="S1566" s="0" t="str">
        <f aca="false">F1566</f>
        <v>0218200902</v>
      </c>
      <c r="T1566" s="0" t="str">
        <f aca="false">G1566</f>
        <v>0</v>
      </c>
      <c r="U1566" s="0" t="n">
        <f aca="false">L1566</f>
        <v>2.47427325480779</v>
      </c>
      <c r="V1566" s="0" t="n">
        <f aca="false">K1566</f>
        <v>33.0216992332743</v>
      </c>
      <c r="W1566" s="0" t="n">
        <f aca="false">J1566</f>
        <v>738</v>
      </c>
    </row>
    <row r="1567" customFormat="false" ht="12.8" hidden="false" customHeight="false" outlineLevel="0" collapsed="false">
      <c r="A1567" s="0" t="s">
        <v>73</v>
      </c>
      <c r="B1567" s="0" t="s">
        <v>264</v>
      </c>
      <c r="C1567" s="0" t="s">
        <v>265</v>
      </c>
      <c r="D1567" s="0" t="s">
        <v>42</v>
      </c>
      <c r="E1567" s="0" t="s">
        <v>30</v>
      </c>
      <c r="F1567" s="0" t="s">
        <v>272</v>
      </c>
      <c r="G1567" s="0" t="s">
        <v>1609</v>
      </c>
      <c r="H1567" s="0" t="n">
        <v>2.80410195348837</v>
      </c>
      <c r="I1567" s="0" t="n">
        <v>24.3096112544748</v>
      </c>
      <c r="J1567" s="0" t="n">
        <v>738</v>
      </c>
      <c r="K1567" s="0" t="n">
        <f aca="false">I1567*SUMIFS(syst_chauffage!$H$3:$H$27,syst_chauffage!$B$3:$B$27,D1567,syst_chauffage!$C$3:$C$27,E1567)</f>
        <v>21.9440973346016</v>
      </c>
      <c r="L1567" s="12" t="n">
        <f aca="false">H1567*SUMIFS(syst_chauffage!$K$3:$K$27,syst_chauffage!$B$3:$B$27,D1567,syst_chauffage!$C$3:$C$27,E1567)</f>
        <v>2.49996610303434</v>
      </c>
      <c r="N1567" s="0" t="str">
        <f aca="false">A1567</f>
        <v>Café Hôtel Restaurant</v>
      </c>
      <c r="O1567" s="0" t="str">
        <f aca="false">B1567</f>
        <v>Hôtel avec restaurant</v>
      </c>
      <c r="P1567" s="0" t="str">
        <f aca="false">C1567</f>
        <v>Grand Hotel avec restaurant Bas de gamme</v>
      </c>
      <c r="Q1567" s="0" t="str">
        <f aca="false">D1567</f>
        <v>Rooftop</v>
      </c>
      <c r="R1567" s="0" t="str">
        <f aca="false">E1567</f>
        <v>Electricité</v>
      </c>
      <c r="S1567" s="0" t="str">
        <f aca="false">F1567</f>
        <v>0218201002</v>
      </c>
      <c r="T1567" s="0" t="str">
        <f aca="false">G1567</f>
        <v>0</v>
      </c>
      <c r="U1567" s="0" t="n">
        <f aca="false">L1567</f>
        <v>2.49996610303434</v>
      </c>
      <c r="V1567" s="0" t="n">
        <f aca="false">K1567</f>
        <v>21.9440973346016</v>
      </c>
      <c r="W1567" s="0" t="n">
        <f aca="false">J1567</f>
        <v>738</v>
      </c>
    </row>
    <row r="1568" customFormat="false" ht="12.8" hidden="false" customHeight="false" outlineLevel="0" collapsed="false">
      <c r="A1568" s="0" t="s">
        <v>73</v>
      </c>
      <c r="B1568" s="0" t="s">
        <v>264</v>
      </c>
      <c r="C1568" s="0" t="s">
        <v>265</v>
      </c>
      <c r="D1568" s="0" t="s">
        <v>51</v>
      </c>
      <c r="E1568" s="0" t="s">
        <v>57</v>
      </c>
      <c r="F1568" s="0" t="s">
        <v>273</v>
      </c>
      <c r="G1568" s="0" t="s">
        <v>1609</v>
      </c>
      <c r="H1568" s="0" t="n">
        <v>0.806499539615295</v>
      </c>
      <c r="I1568" s="0" t="n">
        <v>23.6108718734136</v>
      </c>
      <c r="J1568" s="0" t="n">
        <v>0</v>
      </c>
      <c r="K1568" s="0" t="n">
        <f aca="false">I1568*SUMIFS(syst_chauffage!$H$3:$H$27,syst_chauffage!$B$3:$B$27,D1568,syst_chauffage!$C$3:$C$27,E1568)</f>
        <v>50.0279868966387</v>
      </c>
      <c r="L1568" s="12" t="n">
        <f aca="false">H1568*SUMIFS(syst_chauffage!$K$3:$K$27,syst_chauffage!$B$3:$B$27,D1568,syst_chauffage!$C$3:$C$27,E1568)</f>
        <v>0.806499539615295</v>
      </c>
      <c r="N1568" s="0" t="str">
        <f aca="false">A1568</f>
        <v>Café Hôtel Restaurant</v>
      </c>
      <c r="O1568" s="0" t="str">
        <f aca="false">B1568</f>
        <v>Hôtel avec restaurant</v>
      </c>
      <c r="P1568" s="0" t="str">
        <f aca="false">C1568</f>
        <v>Grand Hotel avec restaurant Bas de gamme</v>
      </c>
      <c r="Q1568" s="0" t="str">
        <f aca="false">D1568</f>
        <v>Autre système centralisé performant</v>
      </c>
      <c r="R1568" s="0" t="str">
        <f aca="false">E1568</f>
        <v>Autres</v>
      </c>
      <c r="S1568" s="0" t="str">
        <f aca="false">F1568</f>
        <v>0218202101</v>
      </c>
      <c r="T1568" s="0" t="str">
        <f aca="false">G1568</f>
        <v>0</v>
      </c>
      <c r="U1568" s="0" t="n">
        <f aca="false">L1568</f>
        <v>0.806499539615295</v>
      </c>
      <c r="V1568" s="0" t="n">
        <f aca="false">K1568</f>
        <v>50.0279868966387</v>
      </c>
      <c r="W1568" s="0" t="n">
        <f aca="false">J1568</f>
        <v>0</v>
      </c>
    </row>
    <row r="1569" customFormat="false" ht="12.8" hidden="false" customHeight="false" outlineLevel="0" collapsed="false">
      <c r="A1569" s="0" t="s">
        <v>73</v>
      </c>
      <c r="B1569" s="0" t="s">
        <v>264</v>
      </c>
      <c r="C1569" s="0" t="s">
        <v>265</v>
      </c>
      <c r="D1569" s="0" t="s">
        <v>51</v>
      </c>
      <c r="E1569" s="0" t="s">
        <v>58</v>
      </c>
      <c r="F1569" s="0" t="s">
        <v>274</v>
      </c>
      <c r="G1569" s="0" t="s">
        <v>1609</v>
      </c>
      <c r="H1569" s="0" t="n">
        <v>0.708578579443592</v>
      </c>
      <c r="I1569" s="0" t="n">
        <v>23.8038889688152</v>
      </c>
      <c r="J1569" s="0" t="n">
        <v>935</v>
      </c>
      <c r="K1569" s="0" t="n">
        <f aca="false">I1569*SUMIFS(syst_chauffage!$H$3:$H$27,syst_chauffage!$B$3:$B$27,D1569,syst_chauffage!$C$3:$C$27,E1569)</f>
        <v>50.7974873231601</v>
      </c>
      <c r="L1569" s="12" t="n">
        <f aca="false">H1569*SUMIFS(syst_chauffage!$K$3:$K$27,syst_chauffage!$B$3:$B$27,D1569,syst_chauffage!$C$3:$C$27,E1569)</f>
        <v>0.708578579443592</v>
      </c>
      <c r="N1569" s="0" t="str">
        <f aca="false">A1569</f>
        <v>Café Hôtel Restaurant</v>
      </c>
      <c r="O1569" s="0" t="str">
        <f aca="false">B1569</f>
        <v>Hôtel avec restaurant</v>
      </c>
      <c r="P1569" s="0" t="str">
        <f aca="false">C1569</f>
        <v>Grand Hotel avec restaurant Bas de gamme</v>
      </c>
      <c r="Q1569" s="0" t="str">
        <f aca="false">D1569</f>
        <v>Autre système centralisé performant</v>
      </c>
      <c r="R1569" s="0" t="str">
        <f aca="false">E1569</f>
        <v>Urbain</v>
      </c>
      <c r="S1569" s="0" t="str">
        <f aca="false">F1569</f>
        <v>0218202106</v>
      </c>
      <c r="T1569" s="0" t="str">
        <f aca="false">G1569</f>
        <v>0</v>
      </c>
      <c r="U1569" s="0" t="n">
        <f aca="false">L1569</f>
        <v>0.708578579443592</v>
      </c>
      <c r="V1569" s="0" t="n">
        <f aca="false">K1569</f>
        <v>50.7974873231601</v>
      </c>
      <c r="W1569" s="0" t="n">
        <f aca="false">J1569</f>
        <v>935</v>
      </c>
    </row>
    <row r="1570" customFormat="false" ht="12.8" hidden="false" customHeight="false" outlineLevel="0" collapsed="false">
      <c r="A1570" s="0" t="s">
        <v>73</v>
      </c>
      <c r="B1570" s="0" t="s">
        <v>264</v>
      </c>
      <c r="C1570" s="0" t="s">
        <v>265</v>
      </c>
      <c r="D1570" s="0" t="s">
        <v>27</v>
      </c>
      <c r="E1570" s="0" t="s">
        <v>23</v>
      </c>
      <c r="F1570" s="0" t="s">
        <v>275</v>
      </c>
      <c r="G1570" s="0" t="s">
        <v>1609</v>
      </c>
      <c r="H1570" s="0" t="n">
        <v>0.753837865780885</v>
      </c>
      <c r="I1570" s="0" t="n">
        <v>14.750958507103</v>
      </c>
      <c r="J1570" s="0" t="n">
        <v>1064</v>
      </c>
      <c r="K1570" s="0" t="n">
        <f aca="false">I1570*SUMIFS(syst_chauffage!$H$3:$H$27,syst_chauffage!$B$3:$B$27,D1570,syst_chauffage!$C$3:$C$27,E1570)</f>
        <v>37.8274043498244</v>
      </c>
      <c r="L1570" s="12" t="n">
        <f aca="false">H1570*SUMIFS(syst_chauffage!$K$3:$K$27,syst_chauffage!$B$3:$B$27,D1570,syst_chauffage!$C$3:$C$27,E1570)</f>
        <v>0.753837865780885</v>
      </c>
      <c r="N1570" s="0" t="str">
        <f aca="false">A1570</f>
        <v>Café Hôtel Restaurant</v>
      </c>
      <c r="O1570" s="0" t="str">
        <f aca="false">B1570</f>
        <v>Hôtel avec restaurant</v>
      </c>
      <c r="P1570" s="0" t="str">
        <f aca="false">C1570</f>
        <v>Grand Hotel avec restaurant Bas de gamme</v>
      </c>
      <c r="Q1570" s="0" t="str">
        <f aca="false">D1570</f>
        <v>Chaudière condensation fioul</v>
      </c>
      <c r="R1570" s="0" t="str">
        <f aca="false">E1570</f>
        <v>Fioul</v>
      </c>
      <c r="S1570" s="0" t="str">
        <f aca="false">F1570</f>
        <v>0218202303</v>
      </c>
      <c r="T1570" s="0" t="str">
        <f aca="false">G1570</f>
        <v>0</v>
      </c>
      <c r="U1570" s="0" t="n">
        <f aca="false">L1570</f>
        <v>0.753837865780885</v>
      </c>
      <c r="V1570" s="0" t="n">
        <f aca="false">K1570</f>
        <v>37.8274043498244</v>
      </c>
      <c r="W1570" s="0" t="n">
        <f aca="false">J1570</f>
        <v>1064</v>
      </c>
    </row>
    <row r="1571" customFormat="false" ht="12.8" hidden="false" customHeight="false" outlineLevel="0" collapsed="false">
      <c r="A1571" s="0" t="s">
        <v>73</v>
      </c>
      <c r="B1571" s="0" t="s">
        <v>264</v>
      </c>
      <c r="C1571" s="0" t="s">
        <v>265</v>
      </c>
      <c r="D1571" s="0" t="s">
        <v>18</v>
      </c>
      <c r="E1571" s="0" t="s">
        <v>14</v>
      </c>
      <c r="F1571" s="0" t="s">
        <v>276</v>
      </c>
      <c r="G1571" s="0" t="s">
        <v>1609</v>
      </c>
      <c r="H1571" s="0" t="n">
        <v>0.981434950501124</v>
      </c>
      <c r="I1571" s="0" t="n">
        <v>10.7516033617141</v>
      </c>
      <c r="J1571" s="0" t="n">
        <v>1064</v>
      </c>
      <c r="K1571" s="0" t="n">
        <f aca="false">I1571*SUMIFS(syst_chauffage!$H$3:$H$27,syst_chauffage!$B$3:$B$27,D1571,syst_chauffage!$C$3:$C$27,E1571)</f>
        <v>29.2973549594102</v>
      </c>
      <c r="L1571" s="12" t="n">
        <f aca="false">H1571*SUMIFS(syst_chauffage!$K$3:$K$27,syst_chauffage!$B$3:$B$27,D1571,syst_chauffage!$C$3:$C$27,E1571)</f>
        <v>0.953411930714526</v>
      </c>
      <c r="N1571" s="0" t="str">
        <f aca="false">A1571</f>
        <v>Café Hôtel Restaurant</v>
      </c>
      <c r="O1571" s="0" t="str">
        <f aca="false">B1571</f>
        <v>Hôtel avec restaurant</v>
      </c>
      <c r="P1571" s="0" t="str">
        <f aca="false">C1571</f>
        <v>Grand Hotel avec restaurant Bas de gamme</v>
      </c>
      <c r="Q1571" s="0" t="str">
        <f aca="false">D1571</f>
        <v>Chaudière condensation gaz</v>
      </c>
      <c r="R1571" s="0" t="str">
        <f aca="false">E1571</f>
        <v>Gaz</v>
      </c>
      <c r="S1571" s="0" t="str">
        <f aca="false">F1571</f>
        <v>0218202404</v>
      </c>
      <c r="T1571" s="0" t="str">
        <f aca="false">G1571</f>
        <v>0</v>
      </c>
      <c r="U1571" s="0" t="n">
        <f aca="false">L1571</f>
        <v>0.953411930714526</v>
      </c>
      <c r="V1571" s="0" t="n">
        <f aca="false">K1571</f>
        <v>29.2973549594102</v>
      </c>
      <c r="W1571" s="0" t="n">
        <f aca="false">J1571</f>
        <v>1064</v>
      </c>
    </row>
    <row r="1572" customFormat="false" ht="12.8" hidden="false" customHeight="false" outlineLevel="0" collapsed="false">
      <c r="A1572" s="0" t="s">
        <v>73</v>
      </c>
      <c r="B1572" s="0" t="s">
        <v>264</v>
      </c>
      <c r="C1572" s="0" t="s">
        <v>265</v>
      </c>
      <c r="D1572" s="0" t="s">
        <v>32</v>
      </c>
      <c r="E1572" s="0" t="s">
        <v>30</v>
      </c>
      <c r="F1572" s="0" t="s">
        <v>277</v>
      </c>
      <c r="G1572" s="0" t="s">
        <v>1609</v>
      </c>
      <c r="H1572" s="0" t="n">
        <v>1</v>
      </c>
      <c r="I1572" s="0" t="n">
        <v>12</v>
      </c>
      <c r="J1572" s="0" t="n">
        <v>0</v>
      </c>
      <c r="K1572" s="0" t="n">
        <f aca="false">I1572*SUMIFS(syst_chauffage!$H$3:$H$27,syst_chauffage!$B$3:$B$27,D1572,syst_chauffage!$C$3:$C$27,E1572)</f>
        <v>12</v>
      </c>
      <c r="L1572" s="12" t="n">
        <f aca="false">H1572*SUMIFS(syst_chauffage!$K$3:$K$27,syst_chauffage!$B$3:$B$27,D1572,syst_chauffage!$C$3:$C$27,E1572)</f>
        <v>1</v>
      </c>
      <c r="N1572" s="0" t="str">
        <f aca="false">A1572</f>
        <v>Café Hôtel Restaurant</v>
      </c>
      <c r="O1572" s="0" t="str">
        <f aca="false">B1572</f>
        <v>Hôtel avec restaurant</v>
      </c>
      <c r="P1572" s="0" t="str">
        <f aca="false">C1572</f>
        <v>Grand Hotel avec restaurant Bas de gamme</v>
      </c>
      <c r="Q1572" s="0" t="str">
        <f aca="false">D1572</f>
        <v>Electrique direct performant</v>
      </c>
      <c r="R1572" s="0" t="str">
        <f aca="false">E1572</f>
        <v>Electricité</v>
      </c>
      <c r="S1572" s="0" t="str">
        <f aca="false">F1572</f>
        <v>0218202602</v>
      </c>
      <c r="T1572" s="0" t="str">
        <f aca="false">G1572</f>
        <v>0</v>
      </c>
      <c r="U1572" s="0" t="n">
        <f aca="false">L1572</f>
        <v>1</v>
      </c>
      <c r="V1572" s="0" t="n">
        <f aca="false">K1572</f>
        <v>12</v>
      </c>
      <c r="W1572" s="0" t="n">
        <f aca="false">J1572</f>
        <v>0</v>
      </c>
    </row>
    <row r="1573" customFormat="false" ht="12.8" hidden="false" customHeight="false" outlineLevel="0" collapsed="false">
      <c r="A1573" s="0" t="s">
        <v>73</v>
      </c>
      <c r="B1573" s="0" t="s">
        <v>264</v>
      </c>
      <c r="C1573" s="0" t="s">
        <v>265</v>
      </c>
      <c r="D1573" s="0" t="s">
        <v>38</v>
      </c>
      <c r="E1573" s="0" t="s">
        <v>30</v>
      </c>
      <c r="F1573" s="0" t="s">
        <v>278</v>
      </c>
      <c r="G1573" s="0" t="s">
        <v>1609</v>
      </c>
      <c r="H1573" s="0" t="n">
        <v>3.39795627906976</v>
      </c>
      <c r="I1573" s="0" t="n">
        <v>63.5432503822932</v>
      </c>
      <c r="J1573" s="0" t="n">
        <v>792</v>
      </c>
      <c r="K1573" s="0" t="n">
        <f aca="false">I1573*SUMIFS(syst_chauffage!$H$3:$H$27,syst_chauffage!$B$3:$B$27,D1573,syst_chauffage!$C$3:$C$27,E1573)</f>
        <v>64.2291236445623</v>
      </c>
      <c r="L1573" s="12" t="n">
        <f aca="false">H1573*SUMIFS(syst_chauffage!$K$3:$K$27,syst_chauffage!$B$3:$B$27,D1573,syst_chauffage!$C$3:$C$27,E1573)</f>
        <v>3.03986496519792</v>
      </c>
      <c r="N1573" s="0" t="str">
        <f aca="false">A1573</f>
        <v>Café Hôtel Restaurant</v>
      </c>
      <c r="O1573" s="0" t="str">
        <f aca="false">B1573</f>
        <v>Hôtel avec restaurant</v>
      </c>
      <c r="P1573" s="0" t="str">
        <f aca="false">C1573</f>
        <v>Grand Hotel avec restaurant Bas de gamme</v>
      </c>
      <c r="Q1573" s="0" t="str">
        <f aca="false">D1573</f>
        <v>PAC performant</v>
      </c>
      <c r="R1573" s="0" t="str">
        <f aca="false">E1573</f>
        <v>Electricité</v>
      </c>
      <c r="S1573" s="0" t="str">
        <f aca="false">F1573</f>
        <v>0218202902</v>
      </c>
      <c r="T1573" s="0" t="str">
        <f aca="false">G1573</f>
        <v>0</v>
      </c>
      <c r="U1573" s="0" t="n">
        <f aca="false">L1573</f>
        <v>3.03986496519792</v>
      </c>
      <c r="V1573" s="0" t="n">
        <f aca="false">K1573</f>
        <v>64.2291236445623</v>
      </c>
      <c r="W1573" s="0" t="n">
        <f aca="false">J1573</f>
        <v>792</v>
      </c>
    </row>
    <row r="1574" customFormat="false" ht="12.8" hidden="false" customHeight="false" outlineLevel="0" collapsed="false">
      <c r="A1574" s="0" t="s">
        <v>73</v>
      </c>
      <c r="B1574" s="0" t="s">
        <v>264</v>
      </c>
      <c r="C1574" s="0" t="s">
        <v>265</v>
      </c>
      <c r="D1574" s="0" t="s">
        <v>46</v>
      </c>
      <c r="E1574" s="0" t="s">
        <v>30</v>
      </c>
      <c r="F1574" s="0" t="s">
        <v>279</v>
      </c>
      <c r="G1574" s="0" t="s">
        <v>1609</v>
      </c>
      <c r="H1574" s="0" t="n">
        <v>3.32861023255814</v>
      </c>
      <c r="I1574" s="0" t="n">
        <v>28.9400133981843</v>
      </c>
      <c r="J1574" s="0" t="n">
        <v>792</v>
      </c>
      <c r="K1574" s="0" t="n">
        <f aca="false">I1574*SUMIFS(syst_chauffage!$H$3:$H$27,syst_chauffage!$B$3:$B$27,D1574,syst_chauffage!$C$3:$C$27,E1574)</f>
        <v>50.2082457910784</v>
      </c>
      <c r="L1574" s="12" t="n">
        <f aca="false">H1574*SUMIFS(syst_chauffage!$K$3:$K$27,syst_chauffage!$B$3:$B$27,D1574,syst_chauffage!$C$3:$C$27,E1574)</f>
        <v>3.00077723502174</v>
      </c>
      <c r="N1574" s="0" t="str">
        <f aca="false">A1574</f>
        <v>Café Hôtel Restaurant</v>
      </c>
      <c r="O1574" s="0" t="str">
        <f aca="false">B1574</f>
        <v>Hôtel avec restaurant</v>
      </c>
      <c r="P1574" s="0" t="str">
        <f aca="false">C1574</f>
        <v>Grand Hotel avec restaurant Bas de gamme</v>
      </c>
      <c r="Q1574" s="0" t="str">
        <f aca="false">D1574</f>
        <v>Rooftop performant</v>
      </c>
      <c r="R1574" s="0" t="str">
        <f aca="false">E1574</f>
        <v>Electricité</v>
      </c>
      <c r="S1574" s="0" t="str">
        <f aca="false">F1574</f>
        <v>0218203002</v>
      </c>
      <c r="T1574" s="0" t="str">
        <f aca="false">G1574</f>
        <v>0</v>
      </c>
      <c r="U1574" s="0" t="n">
        <f aca="false">L1574</f>
        <v>3.00077723502174</v>
      </c>
      <c r="V1574" s="0" t="n">
        <f aca="false">K1574</f>
        <v>50.2082457910784</v>
      </c>
      <c r="W1574" s="0" t="n">
        <f aca="false">J1574</f>
        <v>792</v>
      </c>
    </row>
    <row r="1575" customFormat="false" ht="12.8" hidden="false" customHeight="false" outlineLevel="0" collapsed="false">
      <c r="A1575" s="0" t="s">
        <v>73</v>
      </c>
      <c r="B1575" s="0" t="s">
        <v>264</v>
      </c>
      <c r="C1575" s="0" t="s">
        <v>280</v>
      </c>
      <c r="D1575" s="0" t="s">
        <v>19</v>
      </c>
      <c r="E1575" s="0" t="s">
        <v>57</v>
      </c>
      <c r="F1575" s="0" t="s">
        <v>281</v>
      </c>
      <c r="G1575" s="0" t="s">
        <v>1609</v>
      </c>
      <c r="H1575" s="0" t="n">
        <v>0.719745101146905</v>
      </c>
      <c r="I1575" s="0" t="n">
        <v>18.7675066575737</v>
      </c>
      <c r="J1575" s="0" t="n">
        <v>0</v>
      </c>
      <c r="K1575" s="0" t="n">
        <f aca="false">I1575*SUMIFS(syst_chauffage!$H$3:$H$27,syst_chauffage!$B$3:$B$27,D1575,syst_chauffage!$C$3:$C$27,E1575)</f>
        <v>26.1333152442861</v>
      </c>
      <c r="L1575" s="12" t="n">
        <f aca="false">H1575*SUMIFS(syst_chauffage!$K$3:$K$27,syst_chauffage!$B$3:$B$27,D1575,syst_chauffage!$C$3:$C$27,E1575)</f>
        <v>0.719745101146905</v>
      </c>
      <c r="N1575" s="0" t="str">
        <f aca="false">A1575</f>
        <v>Café Hôtel Restaurant</v>
      </c>
      <c r="O1575" s="0" t="str">
        <f aca="false">B1575</f>
        <v>Hôtel avec restaurant</v>
      </c>
      <c r="P1575" s="0" t="str">
        <f aca="false">C1575</f>
        <v>Grand Hotel avec restaurant Haut de gamme</v>
      </c>
      <c r="Q1575" s="0" t="str">
        <f aca="false">D1575</f>
        <v>Autre système centralisé</v>
      </c>
      <c r="R1575" s="0" t="str">
        <f aca="false">E1575</f>
        <v>Autres</v>
      </c>
      <c r="S1575" s="0" t="str">
        <f aca="false">F1575</f>
        <v>0218210101</v>
      </c>
      <c r="T1575" s="0" t="str">
        <f aca="false">G1575</f>
        <v>0</v>
      </c>
      <c r="U1575" s="0" t="n">
        <f aca="false">L1575</f>
        <v>0.719745101146905</v>
      </c>
      <c r="V1575" s="0" t="n">
        <f aca="false">K1575</f>
        <v>26.1333152442861</v>
      </c>
      <c r="W1575" s="0" t="n">
        <f aca="false">J1575</f>
        <v>0</v>
      </c>
    </row>
    <row r="1576" customFormat="false" ht="12.8" hidden="false" customHeight="false" outlineLevel="0" collapsed="false">
      <c r="A1576" s="0" t="s">
        <v>73</v>
      </c>
      <c r="B1576" s="0" t="s">
        <v>264</v>
      </c>
      <c r="C1576" s="0" t="s">
        <v>280</v>
      </c>
      <c r="D1576" s="0" t="s">
        <v>19</v>
      </c>
      <c r="E1576" s="0" t="s">
        <v>58</v>
      </c>
      <c r="F1576" s="0" t="s">
        <v>282</v>
      </c>
      <c r="G1576" s="0" t="s">
        <v>1609</v>
      </c>
      <c r="H1576" s="0" t="n">
        <v>0.646878990233442</v>
      </c>
      <c r="I1576" s="0" t="n">
        <v>18.8633900218724</v>
      </c>
      <c r="J1576" s="0" t="n">
        <v>935</v>
      </c>
      <c r="K1576" s="0" t="n">
        <f aca="false">I1576*SUMIFS(syst_chauffage!$H$3:$H$27,syst_chauffage!$B$3:$B$27,D1576,syst_chauffage!$C$3:$C$27,E1576)</f>
        <v>31.0293256850934</v>
      </c>
      <c r="L1576" s="12" t="n">
        <f aca="false">H1576*SUMIFS(syst_chauffage!$K$3:$K$27,syst_chauffage!$B$3:$B$27,D1576,syst_chauffage!$C$3:$C$27,E1576)</f>
        <v>0.646878990233442</v>
      </c>
      <c r="N1576" s="0" t="str">
        <f aca="false">A1576</f>
        <v>Café Hôtel Restaurant</v>
      </c>
      <c r="O1576" s="0" t="str">
        <f aca="false">B1576</f>
        <v>Hôtel avec restaurant</v>
      </c>
      <c r="P1576" s="0" t="str">
        <f aca="false">C1576</f>
        <v>Grand Hotel avec restaurant Haut de gamme</v>
      </c>
      <c r="Q1576" s="0" t="str">
        <f aca="false">D1576</f>
        <v>Autre système centralisé</v>
      </c>
      <c r="R1576" s="0" t="str">
        <f aca="false">E1576</f>
        <v>Urbain</v>
      </c>
      <c r="S1576" s="0" t="str">
        <f aca="false">F1576</f>
        <v>0218210106</v>
      </c>
      <c r="T1576" s="0" t="str">
        <f aca="false">G1576</f>
        <v>0</v>
      </c>
      <c r="U1576" s="0" t="n">
        <f aca="false">L1576</f>
        <v>0.646878990233442</v>
      </c>
      <c r="V1576" s="0" t="n">
        <f aca="false">K1576</f>
        <v>31.0293256850934</v>
      </c>
      <c r="W1576" s="0" t="n">
        <f aca="false">J1576</f>
        <v>935</v>
      </c>
    </row>
    <row r="1577" customFormat="false" ht="12.8" hidden="false" customHeight="false" outlineLevel="0" collapsed="false">
      <c r="A1577" s="0" t="s">
        <v>73</v>
      </c>
      <c r="B1577" s="0" t="s">
        <v>264</v>
      </c>
      <c r="C1577" s="0" t="s">
        <v>280</v>
      </c>
      <c r="D1577" s="0" t="s">
        <v>22</v>
      </c>
      <c r="E1577" s="0" t="s">
        <v>23</v>
      </c>
      <c r="F1577" s="0" t="s">
        <v>283</v>
      </c>
      <c r="G1577" s="0" t="s">
        <v>1609</v>
      </c>
      <c r="H1577" s="0" t="n">
        <v>0.581365979758549</v>
      </c>
      <c r="I1577" s="0" t="n">
        <v>11.1740545786739</v>
      </c>
      <c r="J1577" s="0" t="n">
        <v>0</v>
      </c>
      <c r="K1577" s="0" t="n">
        <f aca="false">I1577*SUMIFS(syst_chauffage!$H$3:$H$27,syst_chauffage!$B$3:$B$27,D1577,syst_chauffage!$C$3:$C$27,E1577)</f>
        <v>19.6777616211827</v>
      </c>
      <c r="L1577" s="12" t="n">
        <f aca="false">H1577*SUMIFS(syst_chauffage!$K$3:$K$27,syst_chauffage!$B$3:$B$27,D1577,syst_chauffage!$C$3:$C$27,E1577)</f>
        <v>0.581365979758549</v>
      </c>
      <c r="N1577" s="0" t="str">
        <f aca="false">A1577</f>
        <v>Café Hôtel Restaurant</v>
      </c>
      <c r="O1577" s="0" t="str">
        <f aca="false">B1577</f>
        <v>Hôtel avec restaurant</v>
      </c>
      <c r="P1577" s="0" t="str">
        <f aca="false">C1577</f>
        <v>Grand Hotel avec restaurant Haut de gamme</v>
      </c>
      <c r="Q1577" s="0" t="str">
        <f aca="false">D1577</f>
        <v>Chaudière fioul</v>
      </c>
      <c r="R1577" s="0" t="str">
        <f aca="false">E1577</f>
        <v>Fioul</v>
      </c>
      <c r="S1577" s="0" t="str">
        <f aca="false">F1577</f>
        <v>0218210303</v>
      </c>
      <c r="T1577" s="0" t="str">
        <f aca="false">G1577</f>
        <v>0</v>
      </c>
      <c r="U1577" s="0" t="n">
        <f aca="false">L1577</f>
        <v>0.581365979758549</v>
      </c>
      <c r="V1577" s="0" t="n">
        <f aca="false">K1577</f>
        <v>19.6777616211827</v>
      </c>
      <c r="W1577" s="0" t="n">
        <f aca="false">J1577</f>
        <v>0</v>
      </c>
    </row>
    <row r="1578" customFormat="false" ht="12.8" hidden="false" customHeight="false" outlineLevel="0" collapsed="false">
      <c r="A1578" s="0" t="s">
        <v>73</v>
      </c>
      <c r="B1578" s="0" t="s">
        <v>264</v>
      </c>
      <c r="C1578" s="0" t="s">
        <v>280</v>
      </c>
      <c r="D1578" s="0" t="s">
        <v>13</v>
      </c>
      <c r="E1578" s="0" t="s">
        <v>14</v>
      </c>
      <c r="F1578" s="0" t="s">
        <v>284</v>
      </c>
      <c r="G1578" s="0" t="s">
        <v>1609</v>
      </c>
      <c r="H1578" s="0" t="n">
        <v>0.682512226147949</v>
      </c>
      <c r="I1578" s="0" t="n">
        <v>8.19136542430314</v>
      </c>
      <c r="J1578" s="0" t="n">
        <v>462</v>
      </c>
      <c r="K1578" s="0" t="n">
        <f aca="false">I1578*SUMIFS(syst_chauffage!$H$3:$H$27,syst_chauffage!$B$3:$B$27,D1578,syst_chauffage!$C$3:$C$27,E1578)</f>
        <v>16.5432139248697</v>
      </c>
      <c r="L1578" s="12" t="n">
        <f aca="false">H1578*SUMIFS(syst_chauffage!$K$3:$K$27,syst_chauffage!$B$3:$B$27,D1578,syst_chauffage!$C$3:$C$27,E1578)</f>
        <v>0.682512226147949</v>
      </c>
      <c r="N1578" s="0" t="str">
        <f aca="false">A1578</f>
        <v>Café Hôtel Restaurant</v>
      </c>
      <c r="O1578" s="0" t="str">
        <f aca="false">B1578</f>
        <v>Hôtel avec restaurant</v>
      </c>
      <c r="P1578" s="0" t="str">
        <f aca="false">C1578</f>
        <v>Grand Hotel avec restaurant Haut de gamme</v>
      </c>
      <c r="Q1578" s="0" t="str">
        <f aca="false">D1578</f>
        <v>Chaudière gaz</v>
      </c>
      <c r="R1578" s="0" t="str">
        <f aca="false">E1578</f>
        <v>Gaz</v>
      </c>
      <c r="S1578" s="0" t="str">
        <f aca="false">F1578</f>
        <v>0218210404</v>
      </c>
      <c r="T1578" s="0" t="str">
        <f aca="false">G1578</f>
        <v>0</v>
      </c>
      <c r="U1578" s="0" t="n">
        <f aca="false">L1578</f>
        <v>0.682512226147949</v>
      </c>
      <c r="V1578" s="0" t="n">
        <f aca="false">K1578</f>
        <v>16.5432139248697</v>
      </c>
      <c r="W1578" s="0" t="n">
        <f aca="false">J1578</f>
        <v>462</v>
      </c>
    </row>
    <row r="1579" customFormat="false" ht="12.8" hidden="false" customHeight="false" outlineLevel="0" collapsed="false">
      <c r="A1579" s="0" t="s">
        <v>73</v>
      </c>
      <c r="B1579" s="0" t="s">
        <v>264</v>
      </c>
      <c r="C1579" s="0" t="s">
        <v>280</v>
      </c>
      <c r="D1579" s="0" t="s">
        <v>29</v>
      </c>
      <c r="E1579" s="0" t="s">
        <v>30</v>
      </c>
      <c r="F1579" s="0" t="s">
        <v>285</v>
      </c>
      <c r="G1579" s="0" t="s">
        <v>1609</v>
      </c>
      <c r="H1579" s="0" t="n">
        <v>0.92</v>
      </c>
      <c r="I1579" s="0" t="n">
        <v>10.4</v>
      </c>
      <c r="J1579" s="0" t="n">
        <v>0</v>
      </c>
      <c r="K1579" s="0" t="n">
        <f aca="false">I1579*SUMIFS(syst_chauffage!$H$3:$H$27,syst_chauffage!$B$3:$B$27,D1579,syst_chauffage!$C$3:$C$27,E1579)</f>
        <v>3</v>
      </c>
      <c r="L1579" s="12" t="n">
        <f aca="false">H1579*SUMIFS(syst_chauffage!$K$3:$K$27,syst_chauffage!$B$3:$B$27,D1579,syst_chauffage!$C$3:$C$27,E1579)</f>
        <v>0.92</v>
      </c>
      <c r="N1579" s="0" t="str">
        <f aca="false">A1579</f>
        <v>Café Hôtel Restaurant</v>
      </c>
      <c r="O1579" s="0" t="str">
        <f aca="false">B1579</f>
        <v>Hôtel avec restaurant</v>
      </c>
      <c r="P1579" s="0" t="str">
        <f aca="false">C1579</f>
        <v>Grand Hotel avec restaurant Haut de gamme</v>
      </c>
      <c r="Q1579" s="0" t="str">
        <f aca="false">D1579</f>
        <v>Electrique direct</v>
      </c>
      <c r="R1579" s="0" t="str">
        <f aca="false">E1579</f>
        <v>Electricité</v>
      </c>
      <c r="S1579" s="0" t="str">
        <f aca="false">F1579</f>
        <v>0218210602</v>
      </c>
      <c r="T1579" s="0" t="str">
        <f aca="false">G1579</f>
        <v>0</v>
      </c>
      <c r="U1579" s="0" t="n">
        <f aca="false">L1579</f>
        <v>0.92</v>
      </c>
      <c r="V1579" s="0" t="n">
        <f aca="false">K1579</f>
        <v>3</v>
      </c>
      <c r="W1579" s="0" t="n">
        <f aca="false">J1579</f>
        <v>0</v>
      </c>
    </row>
    <row r="1580" customFormat="false" ht="12.8" hidden="false" customHeight="false" outlineLevel="0" collapsed="false">
      <c r="A1580" s="0" t="s">
        <v>73</v>
      </c>
      <c r="B1580" s="0" t="s">
        <v>264</v>
      </c>
      <c r="C1580" s="0" t="s">
        <v>280</v>
      </c>
      <c r="D1580" s="0" t="s">
        <v>36</v>
      </c>
      <c r="E1580" s="0" t="s">
        <v>30</v>
      </c>
      <c r="F1580" s="0" t="s">
        <v>286</v>
      </c>
      <c r="G1580" s="0" t="s">
        <v>1609</v>
      </c>
      <c r="H1580" s="0" t="n">
        <v>2.94489544186046</v>
      </c>
      <c r="I1580" s="0" t="n">
        <v>51.0388004946254</v>
      </c>
      <c r="J1580" s="0" t="n">
        <v>738</v>
      </c>
      <c r="K1580" s="0" t="n">
        <f aca="false">I1580*SUMIFS(syst_chauffage!$H$3:$H$27,syst_chauffage!$B$3:$B$27,D1580,syst_chauffage!$C$3:$C$27,E1580)</f>
        <v>31.5755674663445</v>
      </c>
      <c r="L1580" s="12" t="n">
        <f aca="false">H1580*SUMIFS(syst_chauffage!$K$3:$K$27,syst_chauffage!$B$3:$B$27,D1580,syst_chauffage!$C$3:$C$27,E1580)</f>
        <v>2.47427325480779</v>
      </c>
      <c r="N1580" s="0" t="str">
        <f aca="false">A1580</f>
        <v>Café Hôtel Restaurant</v>
      </c>
      <c r="O1580" s="0" t="str">
        <f aca="false">B1580</f>
        <v>Hôtel avec restaurant</v>
      </c>
      <c r="P1580" s="0" t="str">
        <f aca="false">C1580</f>
        <v>Grand Hotel avec restaurant Haut de gamme</v>
      </c>
      <c r="Q1580" s="0" t="str">
        <f aca="false">D1580</f>
        <v>PAC</v>
      </c>
      <c r="R1580" s="0" t="str">
        <f aca="false">E1580</f>
        <v>Electricité</v>
      </c>
      <c r="S1580" s="0" t="str">
        <f aca="false">F1580</f>
        <v>0218210902</v>
      </c>
      <c r="T1580" s="0" t="str">
        <f aca="false">G1580</f>
        <v>0</v>
      </c>
      <c r="U1580" s="0" t="n">
        <f aca="false">L1580</f>
        <v>2.47427325480779</v>
      </c>
      <c r="V1580" s="0" t="n">
        <f aca="false">K1580</f>
        <v>31.5755674663445</v>
      </c>
      <c r="W1580" s="0" t="n">
        <f aca="false">J1580</f>
        <v>738</v>
      </c>
    </row>
    <row r="1581" customFormat="false" ht="12.8" hidden="false" customHeight="false" outlineLevel="0" collapsed="false">
      <c r="A1581" s="0" t="s">
        <v>73</v>
      </c>
      <c r="B1581" s="0" t="s">
        <v>264</v>
      </c>
      <c r="C1581" s="0" t="s">
        <v>280</v>
      </c>
      <c r="D1581" s="0" t="s">
        <v>42</v>
      </c>
      <c r="E1581" s="0" t="s">
        <v>30</v>
      </c>
      <c r="F1581" s="0" t="s">
        <v>287</v>
      </c>
      <c r="G1581" s="0" t="s">
        <v>1609</v>
      </c>
      <c r="H1581" s="0" t="n">
        <v>2.80410195348837</v>
      </c>
      <c r="I1581" s="0" t="n">
        <v>22.6394501994838</v>
      </c>
      <c r="J1581" s="0" t="n">
        <v>738</v>
      </c>
      <c r="K1581" s="0" t="n">
        <f aca="false">I1581*SUMIFS(syst_chauffage!$H$3:$H$27,syst_chauffage!$B$3:$B$27,D1581,syst_chauffage!$C$3:$C$27,E1581)</f>
        <v>20.4364559177346</v>
      </c>
      <c r="L1581" s="12" t="n">
        <f aca="false">H1581*SUMIFS(syst_chauffage!$K$3:$K$27,syst_chauffage!$B$3:$B$27,D1581,syst_chauffage!$C$3:$C$27,E1581)</f>
        <v>2.49996610303434</v>
      </c>
      <c r="N1581" s="0" t="str">
        <f aca="false">A1581</f>
        <v>Café Hôtel Restaurant</v>
      </c>
      <c r="O1581" s="0" t="str">
        <f aca="false">B1581</f>
        <v>Hôtel avec restaurant</v>
      </c>
      <c r="P1581" s="0" t="str">
        <f aca="false">C1581</f>
        <v>Grand Hotel avec restaurant Haut de gamme</v>
      </c>
      <c r="Q1581" s="0" t="str">
        <f aca="false">D1581</f>
        <v>Rooftop</v>
      </c>
      <c r="R1581" s="0" t="str">
        <f aca="false">E1581</f>
        <v>Electricité</v>
      </c>
      <c r="S1581" s="0" t="str">
        <f aca="false">F1581</f>
        <v>0218211002</v>
      </c>
      <c r="T1581" s="0" t="str">
        <f aca="false">G1581</f>
        <v>0</v>
      </c>
      <c r="U1581" s="0" t="n">
        <f aca="false">L1581</f>
        <v>2.49996610303434</v>
      </c>
      <c r="V1581" s="0" t="n">
        <f aca="false">K1581</f>
        <v>20.4364559177346</v>
      </c>
      <c r="W1581" s="0" t="n">
        <f aca="false">J1581</f>
        <v>738</v>
      </c>
    </row>
    <row r="1582" customFormat="false" ht="12.8" hidden="false" customHeight="false" outlineLevel="0" collapsed="false">
      <c r="A1582" s="0" t="s">
        <v>73</v>
      </c>
      <c r="B1582" s="0" t="s">
        <v>264</v>
      </c>
      <c r="C1582" s="0" t="s">
        <v>280</v>
      </c>
      <c r="D1582" s="0" t="s">
        <v>51</v>
      </c>
      <c r="E1582" s="0" t="s">
        <v>57</v>
      </c>
      <c r="F1582" s="0" t="s">
        <v>288</v>
      </c>
      <c r="G1582" s="0" t="s">
        <v>1609</v>
      </c>
      <c r="H1582" s="0" t="n">
        <v>0.830475116707967</v>
      </c>
      <c r="I1582" s="0" t="n">
        <v>22.3422698304449</v>
      </c>
      <c r="J1582" s="0" t="n">
        <v>0</v>
      </c>
      <c r="K1582" s="0" t="n">
        <f aca="false">I1582*SUMIFS(syst_chauffage!$H$3:$H$27,syst_chauffage!$B$3:$B$27,D1582,syst_chauffage!$C$3:$C$27,E1582)</f>
        <v>47.3400045670175</v>
      </c>
      <c r="L1582" s="12" t="n">
        <f aca="false">H1582*SUMIFS(syst_chauffage!$K$3:$K$27,syst_chauffage!$B$3:$B$27,D1582,syst_chauffage!$C$3:$C$27,E1582)</f>
        <v>0.830475116707967</v>
      </c>
      <c r="N1582" s="0" t="str">
        <f aca="false">A1582</f>
        <v>Café Hôtel Restaurant</v>
      </c>
      <c r="O1582" s="0" t="str">
        <f aca="false">B1582</f>
        <v>Hôtel avec restaurant</v>
      </c>
      <c r="P1582" s="0" t="str">
        <f aca="false">C1582</f>
        <v>Grand Hotel avec restaurant Haut de gamme</v>
      </c>
      <c r="Q1582" s="0" t="str">
        <f aca="false">D1582</f>
        <v>Autre système centralisé performant</v>
      </c>
      <c r="R1582" s="0" t="str">
        <f aca="false">E1582</f>
        <v>Autres</v>
      </c>
      <c r="S1582" s="0" t="str">
        <f aca="false">F1582</f>
        <v>0218212101</v>
      </c>
      <c r="T1582" s="0" t="str">
        <f aca="false">G1582</f>
        <v>0</v>
      </c>
      <c r="U1582" s="0" t="n">
        <f aca="false">L1582</f>
        <v>0.830475116707967</v>
      </c>
      <c r="V1582" s="0" t="n">
        <f aca="false">K1582</f>
        <v>47.3400045670175</v>
      </c>
      <c r="W1582" s="0" t="n">
        <f aca="false">J1582</f>
        <v>0</v>
      </c>
    </row>
    <row r="1583" customFormat="false" ht="12.8" hidden="false" customHeight="false" outlineLevel="0" collapsed="false">
      <c r="A1583" s="0" t="s">
        <v>73</v>
      </c>
      <c r="B1583" s="0" t="s">
        <v>264</v>
      </c>
      <c r="C1583" s="0" t="s">
        <v>280</v>
      </c>
      <c r="D1583" s="0" t="s">
        <v>51</v>
      </c>
      <c r="E1583" s="0" t="s">
        <v>58</v>
      </c>
      <c r="F1583" s="0" t="s">
        <v>289</v>
      </c>
      <c r="G1583" s="0" t="s">
        <v>1609</v>
      </c>
      <c r="H1583" s="0" t="n">
        <v>0.74639883488474</v>
      </c>
      <c r="I1583" s="0" t="n">
        <v>22.4564166927053</v>
      </c>
      <c r="J1583" s="0" t="n">
        <v>935</v>
      </c>
      <c r="K1583" s="0" t="n">
        <f aca="false">I1583*SUMIFS(syst_chauffage!$H$3:$H$27,syst_chauffage!$B$3:$B$27,D1583,syst_chauffage!$C$3:$C$27,E1583)</f>
        <v>47.9219821503006</v>
      </c>
      <c r="L1583" s="12" t="n">
        <f aca="false">H1583*SUMIFS(syst_chauffage!$K$3:$K$27,syst_chauffage!$B$3:$B$27,D1583,syst_chauffage!$C$3:$C$27,E1583)</f>
        <v>0.74639883488474</v>
      </c>
      <c r="N1583" s="0" t="str">
        <f aca="false">A1583</f>
        <v>Café Hôtel Restaurant</v>
      </c>
      <c r="O1583" s="0" t="str">
        <f aca="false">B1583</f>
        <v>Hôtel avec restaurant</v>
      </c>
      <c r="P1583" s="0" t="str">
        <f aca="false">C1583</f>
        <v>Grand Hotel avec restaurant Haut de gamme</v>
      </c>
      <c r="Q1583" s="0" t="str">
        <f aca="false">D1583</f>
        <v>Autre système centralisé performant</v>
      </c>
      <c r="R1583" s="0" t="str">
        <f aca="false">E1583</f>
        <v>Urbain</v>
      </c>
      <c r="S1583" s="0" t="str">
        <f aca="false">F1583</f>
        <v>0218212106</v>
      </c>
      <c r="T1583" s="0" t="str">
        <f aca="false">G1583</f>
        <v>0</v>
      </c>
      <c r="U1583" s="0" t="n">
        <f aca="false">L1583</f>
        <v>0.74639883488474</v>
      </c>
      <c r="V1583" s="0" t="n">
        <f aca="false">K1583</f>
        <v>47.9219821503006</v>
      </c>
      <c r="W1583" s="0" t="n">
        <f aca="false">J1583</f>
        <v>935</v>
      </c>
    </row>
    <row r="1584" customFormat="false" ht="12.8" hidden="false" customHeight="false" outlineLevel="0" collapsed="false">
      <c r="A1584" s="0" t="s">
        <v>73</v>
      </c>
      <c r="B1584" s="0" t="s">
        <v>264</v>
      </c>
      <c r="C1584" s="0" t="s">
        <v>280</v>
      </c>
      <c r="D1584" s="0" t="s">
        <v>27</v>
      </c>
      <c r="E1584" s="0" t="s">
        <v>23</v>
      </c>
      <c r="F1584" s="0" t="s">
        <v>290</v>
      </c>
      <c r="G1584" s="0" t="s">
        <v>1609</v>
      </c>
      <c r="H1584" s="0" t="n">
        <v>0.758352405063247</v>
      </c>
      <c r="I1584" s="0" t="n">
        <v>13.3024459269928</v>
      </c>
      <c r="J1584" s="0" t="n">
        <v>1064</v>
      </c>
      <c r="K1584" s="0" t="n">
        <f aca="false">I1584*SUMIFS(syst_chauffage!$H$3:$H$27,syst_chauffage!$B$3:$B$27,D1584,syst_chauffage!$C$3:$C$27,E1584)</f>
        <v>34.1128341375056</v>
      </c>
      <c r="L1584" s="12" t="n">
        <f aca="false">H1584*SUMIFS(syst_chauffage!$K$3:$K$27,syst_chauffage!$B$3:$B$27,D1584,syst_chauffage!$C$3:$C$27,E1584)</f>
        <v>0.758352405063247</v>
      </c>
      <c r="N1584" s="0" t="str">
        <f aca="false">A1584</f>
        <v>Café Hôtel Restaurant</v>
      </c>
      <c r="O1584" s="0" t="str">
        <f aca="false">B1584</f>
        <v>Hôtel avec restaurant</v>
      </c>
      <c r="P1584" s="0" t="str">
        <f aca="false">C1584</f>
        <v>Grand Hotel avec restaurant Haut de gamme</v>
      </c>
      <c r="Q1584" s="0" t="str">
        <f aca="false">D1584</f>
        <v>Chaudière condensation fioul</v>
      </c>
      <c r="R1584" s="0" t="str">
        <f aca="false">E1584</f>
        <v>Fioul</v>
      </c>
      <c r="S1584" s="0" t="str">
        <f aca="false">F1584</f>
        <v>0218212303</v>
      </c>
      <c r="T1584" s="0" t="str">
        <f aca="false">G1584</f>
        <v>0</v>
      </c>
      <c r="U1584" s="0" t="n">
        <f aca="false">L1584</f>
        <v>0.758352405063247</v>
      </c>
      <c r="V1584" s="0" t="n">
        <f aca="false">K1584</f>
        <v>34.1128341375056</v>
      </c>
      <c r="W1584" s="0" t="n">
        <f aca="false">J1584</f>
        <v>1064</v>
      </c>
    </row>
    <row r="1585" customFormat="false" ht="12.8" hidden="false" customHeight="false" outlineLevel="0" collapsed="false">
      <c r="A1585" s="0" t="s">
        <v>73</v>
      </c>
      <c r="B1585" s="0" t="s">
        <v>264</v>
      </c>
      <c r="C1585" s="0" t="s">
        <v>280</v>
      </c>
      <c r="D1585" s="0" t="s">
        <v>18</v>
      </c>
      <c r="E1585" s="0" t="s">
        <v>14</v>
      </c>
      <c r="F1585" s="0" t="s">
        <v>291</v>
      </c>
      <c r="G1585" s="0" t="s">
        <v>1609</v>
      </c>
      <c r="H1585" s="0" t="n">
        <v>0.982298920385733</v>
      </c>
      <c r="I1585" s="0" t="n">
        <v>9.75162550512279</v>
      </c>
      <c r="J1585" s="0" t="n">
        <v>1064</v>
      </c>
      <c r="K1585" s="0" t="n">
        <f aca="false">I1585*SUMIFS(syst_chauffage!$H$3:$H$27,syst_chauffage!$B$3:$B$27,D1585,syst_chauffage!$C$3:$C$27,E1585)</f>
        <v>26.5724863765131</v>
      </c>
      <c r="L1585" s="12" t="n">
        <f aca="false">H1585*SUMIFS(syst_chauffage!$K$3:$K$27,syst_chauffage!$B$3:$B$27,D1585,syst_chauffage!$C$3:$C$27,E1585)</f>
        <v>0.954251231572259</v>
      </c>
      <c r="N1585" s="0" t="str">
        <f aca="false">A1585</f>
        <v>Café Hôtel Restaurant</v>
      </c>
      <c r="O1585" s="0" t="str">
        <f aca="false">B1585</f>
        <v>Hôtel avec restaurant</v>
      </c>
      <c r="P1585" s="0" t="str">
        <f aca="false">C1585</f>
        <v>Grand Hotel avec restaurant Haut de gamme</v>
      </c>
      <c r="Q1585" s="0" t="str">
        <f aca="false">D1585</f>
        <v>Chaudière condensation gaz</v>
      </c>
      <c r="R1585" s="0" t="str">
        <f aca="false">E1585</f>
        <v>Gaz</v>
      </c>
      <c r="S1585" s="0" t="str">
        <f aca="false">F1585</f>
        <v>0218212404</v>
      </c>
      <c r="T1585" s="0" t="str">
        <f aca="false">G1585</f>
        <v>0</v>
      </c>
      <c r="U1585" s="0" t="n">
        <f aca="false">L1585</f>
        <v>0.954251231572259</v>
      </c>
      <c r="V1585" s="0" t="n">
        <f aca="false">K1585</f>
        <v>26.5724863765131</v>
      </c>
      <c r="W1585" s="0" t="n">
        <f aca="false">J1585</f>
        <v>1064</v>
      </c>
    </row>
    <row r="1586" customFormat="false" ht="12.8" hidden="false" customHeight="false" outlineLevel="0" collapsed="false">
      <c r="A1586" s="0" t="s">
        <v>73</v>
      </c>
      <c r="B1586" s="0" t="s">
        <v>264</v>
      </c>
      <c r="C1586" s="0" t="s">
        <v>280</v>
      </c>
      <c r="D1586" s="0" t="s">
        <v>32</v>
      </c>
      <c r="E1586" s="0" t="s">
        <v>30</v>
      </c>
      <c r="F1586" s="0" t="s">
        <v>292</v>
      </c>
      <c r="G1586" s="0" t="s">
        <v>1609</v>
      </c>
      <c r="H1586" s="0" t="n">
        <v>1</v>
      </c>
      <c r="I1586" s="0" t="n">
        <v>12</v>
      </c>
      <c r="J1586" s="0" t="n">
        <v>0</v>
      </c>
      <c r="K1586" s="0" t="n">
        <f aca="false">I1586*SUMIFS(syst_chauffage!$H$3:$H$27,syst_chauffage!$B$3:$B$27,D1586,syst_chauffage!$C$3:$C$27,E1586)</f>
        <v>12</v>
      </c>
      <c r="L1586" s="12" t="n">
        <f aca="false">H1586*SUMIFS(syst_chauffage!$K$3:$K$27,syst_chauffage!$B$3:$B$27,D1586,syst_chauffage!$C$3:$C$27,E1586)</f>
        <v>1</v>
      </c>
      <c r="N1586" s="0" t="str">
        <f aca="false">A1586</f>
        <v>Café Hôtel Restaurant</v>
      </c>
      <c r="O1586" s="0" t="str">
        <f aca="false">B1586</f>
        <v>Hôtel avec restaurant</v>
      </c>
      <c r="P1586" s="0" t="str">
        <f aca="false">C1586</f>
        <v>Grand Hotel avec restaurant Haut de gamme</v>
      </c>
      <c r="Q1586" s="0" t="str">
        <f aca="false">D1586</f>
        <v>Electrique direct performant</v>
      </c>
      <c r="R1586" s="0" t="str">
        <f aca="false">E1586</f>
        <v>Electricité</v>
      </c>
      <c r="S1586" s="0" t="str">
        <f aca="false">F1586</f>
        <v>0218212602</v>
      </c>
      <c r="T1586" s="0" t="str">
        <f aca="false">G1586</f>
        <v>0</v>
      </c>
      <c r="U1586" s="0" t="n">
        <f aca="false">L1586</f>
        <v>1</v>
      </c>
      <c r="V1586" s="0" t="n">
        <f aca="false">K1586</f>
        <v>12</v>
      </c>
      <c r="W1586" s="0" t="n">
        <f aca="false">J1586</f>
        <v>0</v>
      </c>
    </row>
    <row r="1587" customFormat="false" ht="12.8" hidden="false" customHeight="false" outlineLevel="0" collapsed="false">
      <c r="A1587" s="0" t="s">
        <v>73</v>
      </c>
      <c r="B1587" s="0" t="s">
        <v>264</v>
      </c>
      <c r="C1587" s="0" t="s">
        <v>280</v>
      </c>
      <c r="D1587" s="0" t="s">
        <v>38</v>
      </c>
      <c r="E1587" s="0" t="s">
        <v>30</v>
      </c>
      <c r="F1587" s="0" t="s">
        <v>293</v>
      </c>
      <c r="G1587" s="0" t="s">
        <v>1609</v>
      </c>
      <c r="H1587" s="0" t="n">
        <v>3.39795627906976</v>
      </c>
      <c r="I1587" s="0" t="n">
        <v>60.760476779316</v>
      </c>
      <c r="J1587" s="0" t="n">
        <v>792</v>
      </c>
      <c r="K1587" s="0" t="n">
        <f aca="false">I1587*SUMIFS(syst_chauffage!$H$3:$H$27,syst_chauffage!$B$3:$B$27,D1587,syst_chauffage!$C$3:$C$27,E1587)</f>
        <v>61.4163133343384</v>
      </c>
      <c r="L1587" s="12" t="n">
        <f aca="false">H1587*SUMIFS(syst_chauffage!$K$3:$K$27,syst_chauffage!$B$3:$B$27,D1587,syst_chauffage!$C$3:$C$27,E1587)</f>
        <v>3.03986496519792</v>
      </c>
      <c r="N1587" s="0" t="str">
        <f aca="false">A1587</f>
        <v>Café Hôtel Restaurant</v>
      </c>
      <c r="O1587" s="0" t="str">
        <f aca="false">B1587</f>
        <v>Hôtel avec restaurant</v>
      </c>
      <c r="P1587" s="0" t="str">
        <f aca="false">C1587</f>
        <v>Grand Hotel avec restaurant Haut de gamme</v>
      </c>
      <c r="Q1587" s="0" t="str">
        <f aca="false">D1587</f>
        <v>PAC performant</v>
      </c>
      <c r="R1587" s="0" t="str">
        <f aca="false">E1587</f>
        <v>Electricité</v>
      </c>
      <c r="S1587" s="0" t="str">
        <f aca="false">F1587</f>
        <v>0218212902</v>
      </c>
      <c r="T1587" s="0" t="str">
        <f aca="false">G1587</f>
        <v>0</v>
      </c>
      <c r="U1587" s="0" t="n">
        <f aca="false">L1587</f>
        <v>3.03986496519792</v>
      </c>
      <c r="V1587" s="0" t="n">
        <f aca="false">K1587</f>
        <v>61.4163133343384</v>
      </c>
      <c r="W1587" s="0" t="n">
        <f aca="false">J1587</f>
        <v>792</v>
      </c>
    </row>
    <row r="1588" customFormat="false" ht="12.8" hidden="false" customHeight="false" outlineLevel="0" collapsed="false">
      <c r="A1588" s="0" t="s">
        <v>73</v>
      </c>
      <c r="B1588" s="0" t="s">
        <v>264</v>
      </c>
      <c r="C1588" s="0" t="s">
        <v>280</v>
      </c>
      <c r="D1588" s="0" t="s">
        <v>46</v>
      </c>
      <c r="E1588" s="0" t="s">
        <v>30</v>
      </c>
      <c r="F1588" s="0" t="s">
        <v>294</v>
      </c>
      <c r="G1588" s="0" t="s">
        <v>1609</v>
      </c>
      <c r="H1588" s="0" t="n">
        <v>3.32861023255814</v>
      </c>
      <c r="I1588" s="0" t="n">
        <v>26.9517264279569</v>
      </c>
      <c r="J1588" s="0" t="n">
        <v>792</v>
      </c>
      <c r="K1588" s="0" t="n">
        <f aca="false">I1588*SUMIFS(syst_chauffage!$H$3:$H$27,syst_chauffage!$B$3:$B$27,D1588,syst_chauffage!$C$3:$C$27,E1588)</f>
        <v>46.7587518488731</v>
      </c>
      <c r="L1588" s="12" t="n">
        <f aca="false">H1588*SUMIFS(syst_chauffage!$K$3:$K$27,syst_chauffage!$B$3:$B$27,D1588,syst_chauffage!$C$3:$C$27,E1588)</f>
        <v>3.00077723502174</v>
      </c>
      <c r="N1588" s="0" t="str">
        <f aca="false">A1588</f>
        <v>Café Hôtel Restaurant</v>
      </c>
      <c r="O1588" s="0" t="str">
        <f aca="false">B1588</f>
        <v>Hôtel avec restaurant</v>
      </c>
      <c r="P1588" s="0" t="str">
        <f aca="false">C1588</f>
        <v>Grand Hotel avec restaurant Haut de gamme</v>
      </c>
      <c r="Q1588" s="0" t="str">
        <f aca="false">D1588</f>
        <v>Rooftop performant</v>
      </c>
      <c r="R1588" s="0" t="str">
        <f aca="false">E1588</f>
        <v>Electricité</v>
      </c>
      <c r="S1588" s="0" t="str">
        <f aca="false">F1588</f>
        <v>0218213002</v>
      </c>
      <c r="T1588" s="0" t="str">
        <f aca="false">G1588</f>
        <v>0</v>
      </c>
      <c r="U1588" s="0" t="n">
        <f aca="false">L1588</f>
        <v>3.00077723502174</v>
      </c>
      <c r="V1588" s="0" t="n">
        <f aca="false">K1588</f>
        <v>46.7587518488731</v>
      </c>
      <c r="W1588" s="0" t="n">
        <f aca="false">J1588</f>
        <v>792</v>
      </c>
    </row>
    <row r="1589" customFormat="false" ht="12.8" hidden="false" customHeight="false" outlineLevel="0" collapsed="false">
      <c r="A1589" s="0" t="s">
        <v>73</v>
      </c>
      <c r="B1589" s="0" t="s">
        <v>264</v>
      </c>
      <c r="C1589" s="0" t="s">
        <v>295</v>
      </c>
      <c r="D1589" s="0" t="s">
        <v>19</v>
      </c>
      <c r="E1589" s="0" t="s">
        <v>57</v>
      </c>
      <c r="F1589" s="0" t="s">
        <v>296</v>
      </c>
      <c r="G1589" s="0" t="s">
        <v>1609</v>
      </c>
      <c r="H1589" s="0" t="n">
        <v>0.708655229691465</v>
      </c>
      <c r="I1589" s="0" t="n">
        <v>24.4359131266772</v>
      </c>
      <c r="J1589" s="0" t="n">
        <v>0</v>
      </c>
      <c r="K1589" s="0" t="n">
        <f aca="false">I1589*SUMIFS(syst_chauffage!$H$3:$H$27,syst_chauffage!$B$3:$B$27,D1589,syst_chauffage!$C$3:$C$27,E1589)</f>
        <v>34.0264390295947</v>
      </c>
      <c r="L1589" s="12" t="n">
        <f aca="false">H1589*SUMIFS(syst_chauffage!$K$3:$K$27,syst_chauffage!$B$3:$B$27,D1589,syst_chauffage!$C$3:$C$27,E1589)</f>
        <v>0.708655229691465</v>
      </c>
      <c r="N1589" s="0" t="str">
        <f aca="false">A1589</f>
        <v>Café Hôtel Restaurant</v>
      </c>
      <c r="O1589" s="0" t="str">
        <f aca="false">B1589</f>
        <v>Hôtel avec restaurant</v>
      </c>
      <c r="P1589" s="0" t="str">
        <f aca="false">C1589</f>
        <v>Grand Hotel avec restaurant Luxe</v>
      </c>
      <c r="Q1589" s="0" t="str">
        <f aca="false">D1589</f>
        <v>Autre système centralisé</v>
      </c>
      <c r="R1589" s="0" t="str">
        <f aca="false">E1589</f>
        <v>Autres</v>
      </c>
      <c r="S1589" s="0" t="str">
        <f aca="false">F1589</f>
        <v>0218220101</v>
      </c>
      <c r="T1589" s="0" t="str">
        <f aca="false">G1589</f>
        <v>0</v>
      </c>
      <c r="U1589" s="0" t="n">
        <f aca="false">L1589</f>
        <v>0.708655229691465</v>
      </c>
      <c r="V1589" s="0" t="n">
        <f aca="false">K1589</f>
        <v>34.0264390295947</v>
      </c>
      <c r="W1589" s="0" t="n">
        <f aca="false">J1589</f>
        <v>0</v>
      </c>
    </row>
    <row r="1590" customFormat="false" ht="12.8" hidden="false" customHeight="false" outlineLevel="0" collapsed="false">
      <c r="A1590" s="0" t="s">
        <v>73</v>
      </c>
      <c r="B1590" s="0" t="s">
        <v>264</v>
      </c>
      <c r="C1590" s="0" t="s">
        <v>295</v>
      </c>
      <c r="D1590" s="0" t="s">
        <v>19</v>
      </c>
      <c r="E1590" s="0" t="s">
        <v>58</v>
      </c>
      <c r="F1590" s="0" t="s">
        <v>297</v>
      </c>
      <c r="G1590" s="0" t="s">
        <v>1609</v>
      </c>
      <c r="H1590" s="0" t="n">
        <v>0.683855646693372</v>
      </c>
      <c r="I1590" s="0" t="n">
        <v>24.5521564118385</v>
      </c>
      <c r="J1590" s="0" t="n">
        <v>935</v>
      </c>
      <c r="K1590" s="0" t="n">
        <f aca="false">I1590*SUMIFS(syst_chauffage!$H$3:$H$27,syst_chauffage!$B$3:$B$27,D1590,syst_chauffage!$C$3:$C$27,E1590)</f>
        <v>40.3870596266593</v>
      </c>
      <c r="L1590" s="12" t="n">
        <f aca="false">H1590*SUMIFS(syst_chauffage!$K$3:$K$27,syst_chauffage!$B$3:$B$27,D1590,syst_chauffage!$C$3:$C$27,E1590)</f>
        <v>0.683855646693372</v>
      </c>
      <c r="N1590" s="0" t="str">
        <f aca="false">A1590</f>
        <v>Café Hôtel Restaurant</v>
      </c>
      <c r="O1590" s="0" t="str">
        <f aca="false">B1590</f>
        <v>Hôtel avec restaurant</v>
      </c>
      <c r="P1590" s="0" t="str">
        <f aca="false">C1590</f>
        <v>Grand Hotel avec restaurant Luxe</v>
      </c>
      <c r="Q1590" s="0" t="str">
        <f aca="false">D1590</f>
        <v>Autre système centralisé</v>
      </c>
      <c r="R1590" s="0" t="str">
        <f aca="false">E1590</f>
        <v>Urbain</v>
      </c>
      <c r="S1590" s="0" t="str">
        <f aca="false">F1590</f>
        <v>0218220106</v>
      </c>
      <c r="T1590" s="0" t="str">
        <f aca="false">G1590</f>
        <v>0</v>
      </c>
      <c r="U1590" s="0" t="n">
        <f aca="false">L1590</f>
        <v>0.683855646693372</v>
      </c>
      <c r="V1590" s="0" t="n">
        <f aca="false">K1590</f>
        <v>40.3870596266593</v>
      </c>
      <c r="W1590" s="0" t="n">
        <f aca="false">J1590</f>
        <v>935</v>
      </c>
    </row>
    <row r="1591" customFormat="false" ht="12.8" hidden="false" customHeight="false" outlineLevel="0" collapsed="false">
      <c r="A1591" s="0" t="s">
        <v>73</v>
      </c>
      <c r="B1591" s="0" t="s">
        <v>264</v>
      </c>
      <c r="C1591" s="0" t="s">
        <v>295</v>
      </c>
      <c r="D1591" s="0" t="s">
        <v>22</v>
      </c>
      <c r="E1591" s="0" t="s">
        <v>23</v>
      </c>
      <c r="F1591" s="0" t="s">
        <v>298</v>
      </c>
      <c r="G1591" s="0" t="s">
        <v>1609</v>
      </c>
      <c r="H1591" s="0" t="n">
        <v>0.574753394677324</v>
      </c>
      <c r="I1591" s="0" t="n">
        <v>11.0427501723722</v>
      </c>
      <c r="J1591" s="0" t="n">
        <v>0</v>
      </c>
      <c r="K1591" s="0" t="n">
        <f aca="false">I1591*SUMIFS(syst_chauffage!$H$3:$H$27,syst_chauffage!$B$3:$B$27,D1591,syst_chauffage!$C$3:$C$27,E1591)</f>
        <v>19.4465316062563</v>
      </c>
      <c r="L1591" s="12" t="n">
        <f aca="false">H1591*SUMIFS(syst_chauffage!$K$3:$K$27,syst_chauffage!$B$3:$B$27,D1591,syst_chauffage!$C$3:$C$27,E1591)</f>
        <v>0.574753394677324</v>
      </c>
      <c r="N1591" s="0" t="str">
        <f aca="false">A1591</f>
        <v>Café Hôtel Restaurant</v>
      </c>
      <c r="O1591" s="0" t="str">
        <f aca="false">B1591</f>
        <v>Hôtel avec restaurant</v>
      </c>
      <c r="P1591" s="0" t="str">
        <f aca="false">C1591</f>
        <v>Grand Hotel avec restaurant Luxe</v>
      </c>
      <c r="Q1591" s="0" t="str">
        <f aca="false">D1591</f>
        <v>Chaudière fioul</v>
      </c>
      <c r="R1591" s="0" t="str">
        <f aca="false">E1591</f>
        <v>Fioul</v>
      </c>
      <c r="S1591" s="0" t="str">
        <f aca="false">F1591</f>
        <v>0218220303</v>
      </c>
      <c r="T1591" s="0" t="str">
        <f aca="false">G1591</f>
        <v>0</v>
      </c>
      <c r="U1591" s="0" t="n">
        <f aca="false">L1591</f>
        <v>0.574753394677324</v>
      </c>
      <c r="V1591" s="0" t="n">
        <f aca="false">K1591</f>
        <v>19.4465316062563</v>
      </c>
      <c r="W1591" s="0" t="n">
        <f aca="false">J1591</f>
        <v>0</v>
      </c>
    </row>
    <row r="1592" customFormat="false" ht="12.8" hidden="false" customHeight="false" outlineLevel="0" collapsed="false">
      <c r="A1592" s="0" t="s">
        <v>73</v>
      </c>
      <c r="B1592" s="0" t="s">
        <v>264</v>
      </c>
      <c r="C1592" s="0" t="s">
        <v>295</v>
      </c>
      <c r="D1592" s="0" t="s">
        <v>13</v>
      </c>
      <c r="E1592" s="0" t="s">
        <v>14</v>
      </c>
      <c r="F1592" s="0" t="s">
        <v>299</v>
      </c>
      <c r="G1592" s="0" t="s">
        <v>1609</v>
      </c>
      <c r="H1592" s="0" t="n">
        <v>0.690457968589026</v>
      </c>
      <c r="I1592" s="0" t="n">
        <v>8.21899530728621</v>
      </c>
      <c r="J1592" s="0" t="n">
        <v>462</v>
      </c>
      <c r="K1592" s="0" t="n">
        <f aca="false">I1592*SUMIFS(syst_chauffage!$H$3:$H$27,syst_chauffage!$B$3:$B$27,D1592,syst_chauffage!$C$3:$C$27,E1592)</f>
        <v>16.5990150082339</v>
      </c>
      <c r="L1592" s="12" t="n">
        <f aca="false">H1592*SUMIFS(syst_chauffage!$K$3:$K$27,syst_chauffage!$B$3:$B$27,D1592,syst_chauffage!$C$3:$C$27,E1592)</f>
        <v>0.690457968589026</v>
      </c>
      <c r="N1592" s="0" t="str">
        <f aca="false">A1592</f>
        <v>Café Hôtel Restaurant</v>
      </c>
      <c r="O1592" s="0" t="str">
        <f aca="false">B1592</f>
        <v>Hôtel avec restaurant</v>
      </c>
      <c r="P1592" s="0" t="str">
        <f aca="false">C1592</f>
        <v>Grand Hotel avec restaurant Luxe</v>
      </c>
      <c r="Q1592" s="0" t="str">
        <f aca="false">D1592</f>
        <v>Chaudière gaz</v>
      </c>
      <c r="R1592" s="0" t="str">
        <f aca="false">E1592</f>
        <v>Gaz</v>
      </c>
      <c r="S1592" s="0" t="str">
        <f aca="false">F1592</f>
        <v>0218220404</v>
      </c>
      <c r="T1592" s="0" t="str">
        <f aca="false">G1592</f>
        <v>0</v>
      </c>
      <c r="U1592" s="0" t="n">
        <f aca="false">L1592</f>
        <v>0.690457968589026</v>
      </c>
      <c r="V1592" s="0" t="n">
        <f aca="false">K1592</f>
        <v>16.5990150082339</v>
      </c>
      <c r="W1592" s="0" t="n">
        <f aca="false">J1592</f>
        <v>462</v>
      </c>
    </row>
    <row r="1593" customFormat="false" ht="12.8" hidden="false" customHeight="false" outlineLevel="0" collapsed="false">
      <c r="A1593" s="0" t="s">
        <v>73</v>
      </c>
      <c r="B1593" s="0" t="s">
        <v>264</v>
      </c>
      <c r="C1593" s="0" t="s">
        <v>295</v>
      </c>
      <c r="D1593" s="0" t="s">
        <v>29</v>
      </c>
      <c r="E1593" s="0" t="s">
        <v>30</v>
      </c>
      <c r="F1593" s="0" t="s">
        <v>300</v>
      </c>
      <c r="G1593" s="0" t="s">
        <v>1609</v>
      </c>
      <c r="H1593" s="0" t="n">
        <v>0.92</v>
      </c>
      <c r="I1593" s="0" t="n">
        <v>10.4</v>
      </c>
      <c r="J1593" s="0" t="n">
        <v>0</v>
      </c>
      <c r="K1593" s="0" t="n">
        <f aca="false">I1593*SUMIFS(syst_chauffage!$H$3:$H$27,syst_chauffage!$B$3:$B$27,D1593,syst_chauffage!$C$3:$C$27,E1593)</f>
        <v>3</v>
      </c>
      <c r="L1593" s="12" t="n">
        <f aca="false">H1593*SUMIFS(syst_chauffage!$K$3:$K$27,syst_chauffage!$B$3:$B$27,D1593,syst_chauffage!$C$3:$C$27,E1593)</f>
        <v>0.92</v>
      </c>
      <c r="N1593" s="0" t="str">
        <f aca="false">A1593</f>
        <v>Café Hôtel Restaurant</v>
      </c>
      <c r="O1593" s="0" t="str">
        <f aca="false">B1593</f>
        <v>Hôtel avec restaurant</v>
      </c>
      <c r="P1593" s="0" t="str">
        <f aca="false">C1593</f>
        <v>Grand Hotel avec restaurant Luxe</v>
      </c>
      <c r="Q1593" s="0" t="str">
        <f aca="false">D1593</f>
        <v>Electrique direct</v>
      </c>
      <c r="R1593" s="0" t="str">
        <f aca="false">E1593</f>
        <v>Electricité</v>
      </c>
      <c r="S1593" s="0" t="str">
        <f aca="false">F1593</f>
        <v>0218220602</v>
      </c>
      <c r="T1593" s="0" t="str">
        <f aca="false">G1593</f>
        <v>0</v>
      </c>
      <c r="U1593" s="0" t="n">
        <f aca="false">L1593</f>
        <v>0.92</v>
      </c>
      <c r="V1593" s="0" t="n">
        <f aca="false">K1593</f>
        <v>3</v>
      </c>
      <c r="W1593" s="0" t="n">
        <f aca="false">J1593</f>
        <v>0</v>
      </c>
    </row>
    <row r="1594" customFormat="false" ht="12.8" hidden="false" customHeight="false" outlineLevel="0" collapsed="false">
      <c r="A1594" s="0" t="s">
        <v>73</v>
      </c>
      <c r="B1594" s="0" t="s">
        <v>264</v>
      </c>
      <c r="C1594" s="0" t="s">
        <v>295</v>
      </c>
      <c r="D1594" s="0" t="s">
        <v>36</v>
      </c>
      <c r="E1594" s="0" t="s">
        <v>30</v>
      </c>
      <c r="F1594" s="0" t="s">
        <v>301</v>
      </c>
      <c r="G1594" s="0" t="s">
        <v>1609</v>
      </c>
      <c r="H1594" s="0" t="n">
        <v>2.94489544186046</v>
      </c>
      <c r="I1594" s="0" t="n">
        <v>67.9080410677211</v>
      </c>
      <c r="J1594" s="0" t="n">
        <v>738</v>
      </c>
      <c r="K1594" s="0" t="n">
        <f aca="false">I1594*SUMIFS(syst_chauffage!$H$3:$H$27,syst_chauffage!$B$3:$B$27,D1594,syst_chauffage!$C$3:$C$27,E1594)</f>
        <v>42.0118598294041</v>
      </c>
      <c r="L1594" s="12" t="n">
        <f aca="false">H1594*SUMIFS(syst_chauffage!$K$3:$K$27,syst_chauffage!$B$3:$B$27,D1594,syst_chauffage!$C$3:$C$27,E1594)</f>
        <v>2.47427325480779</v>
      </c>
      <c r="N1594" s="0" t="str">
        <f aca="false">A1594</f>
        <v>Café Hôtel Restaurant</v>
      </c>
      <c r="O1594" s="0" t="str">
        <f aca="false">B1594</f>
        <v>Hôtel avec restaurant</v>
      </c>
      <c r="P1594" s="0" t="str">
        <f aca="false">C1594</f>
        <v>Grand Hotel avec restaurant Luxe</v>
      </c>
      <c r="Q1594" s="0" t="str">
        <f aca="false">D1594</f>
        <v>PAC</v>
      </c>
      <c r="R1594" s="0" t="str">
        <f aca="false">E1594</f>
        <v>Electricité</v>
      </c>
      <c r="S1594" s="0" t="str">
        <f aca="false">F1594</f>
        <v>0218220902</v>
      </c>
      <c r="T1594" s="0" t="str">
        <f aca="false">G1594</f>
        <v>0</v>
      </c>
      <c r="U1594" s="0" t="n">
        <f aca="false">L1594</f>
        <v>2.47427325480779</v>
      </c>
      <c r="V1594" s="0" t="n">
        <f aca="false">K1594</f>
        <v>42.0118598294041</v>
      </c>
      <c r="W1594" s="0" t="n">
        <f aca="false">J1594</f>
        <v>738</v>
      </c>
    </row>
    <row r="1595" customFormat="false" ht="12.8" hidden="false" customHeight="false" outlineLevel="0" collapsed="false">
      <c r="A1595" s="0" t="s">
        <v>73</v>
      </c>
      <c r="B1595" s="0" t="s">
        <v>264</v>
      </c>
      <c r="C1595" s="0" t="s">
        <v>295</v>
      </c>
      <c r="D1595" s="0" t="s">
        <v>42</v>
      </c>
      <c r="E1595" s="0" t="s">
        <v>30</v>
      </c>
      <c r="F1595" s="0" t="s">
        <v>302</v>
      </c>
      <c r="G1595" s="0" t="s">
        <v>1609</v>
      </c>
      <c r="H1595" s="0" t="n">
        <v>2.80410195348837</v>
      </c>
      <c r="I1595" s="0" t="n">
        <v>28.3844225402563</v>
      </c>
      <c r="J1595" s="0" t="n">
        <v>738</v>
      </c>
      <c r="K1595" s="0" t="n">
        <f aca="false">I1595*SUMIFS(syst_chauffage!$H$3:$H$27,syst_chauffage!$B$3:$B$27,D1595,syst_chauffage!$C$3:$C$27,E1595)</f>
        <v>25.6223978446052</v>
      </c>
      <c r="L1595" s="12" t="n">
        <f aca="false">H1595*SUMIFS(syst_chauffage!$K$3:$K$27,syst_chauffage!$B$3:$B$27,D1595,syst_chauffage!$C$3:$C$27,E1595)</f>
        <v>2.49996610303434</v>
      </c>
      <c r="N1595" s="0" t="str">
        <f aca="false">A1595</f>
        <v>Café Hôtel Restaurant</v>
      </c>
      <c r="O1595" s="0" t="str">
        <f aca="false">B1595</f>
        <v>Hôtel avec restaurant</v>
      </c>
      <c r="P1595" s="0" t="str">
        <f aca="false">C1595</f>
        <v>Grand Hotel avec restaurant Luxe</v>
      </c>
      <c r="Q1595" s="0" t="str">
        <f aca="false">D1595</f>
        <v>Rooftop</v>
      </c>
      <c r="R1595" s="0" t="str">
        <f aca="false">E1595</f>
        <v>Electricité</v>
      </c>
      <c r="S1595" s="0" t="str">
        <f aca="false">F1595</f>
        <v>0218221002</v>
      </c>
      <c r="T1595" s="0" t="str">
        <f aca="false">G1595</f>
        <v>0</v>
      </c>
      <c r="U1595" s="0" t="n">
        <f aca="false">L1595</f>
        <v>2.49996610303434</v>
      </c>
      <c r="V1595" s="0" t="n">
        <f aca="false">K1595</f>
        <v>25.6223978446052</v>
      </c>
      <c r="W1595" s="0" t="n">
        <f aca="false">J1595</f>
        <v>738</v>
      </c>
    </row>
    <row r="1596" customFormat="false" ht="12.8" hidden="false" customHeight="false" outlineLevel="0" collapsed="false">
      <c r="A1596" s="0" t="s">
        <v>73</v>
      </c>
      <c r="B1596" s="0" t="s">
        <v>264</v>
      </c>
      <c r="C1596" s="0" t="s">
        <v>295</v>
      </c>
      <c r="D1596" s="0" t="s">
        <v>51</v>
      </c>
      <c r="E1596" s="0" t="s">
        <v>57</v>
      </c>
      <c r="F1596" s="0" t="s">
        <v>303</v>
      </c>
      <c r="G1596" s="0" t="s">
        <v>1609</v>
      </c>
      <c r="H1596" s="0" t="n">
        <v>0.817679111182459</v>
      </c>
      <c r="I1596" s="0" t="n">
        <v>29.0903727698538</v>
      </c>
      <c r="J1596" s="0" t="n">
        <v>0</v>
      </c>
      <c r="K1596" s="0" t="n">
        <f aca="false">I1596*SUMIFS(syst_chauffage!$H$3:$H$27,syst_chauffage!$B$3:$B$27,D1596,syst_chauffage!$C$3:$C$27,E1596)</f>
        <v>61.6382484963345</v>
      </c>
      <c r="L1596" s="12" t="n">
        <f aca="false">H1596*SUMIFS(syst_chauffage!$K$3:$K$27,syst_chauffage!$B$3:$B$27,D1596,syst_chauffage!$C$3:$C$27,E1596)</f>
        <v>0.817679111182459</v>
      </c>
      <c r="N1596" s="0" t="str">
        <f aca="false">A1596</f>
        <v>Café Hôtel Restaurant</v>
      </c>
      <c r="O1596" s="0" t="str">
        <f aca="false">B1596</f>
        <v>Hôtel avec restaurant</v>
      </c>
      <c r="P1596" s="0" t="str">
        <f aca="false">C1596</f>
        <v>Grand Hotel avec restaurant Luxe</v>
      </c>
      <c r="Q1596" s="0" t="str">
        <f aca="false">D1596</f>
        <v>Autre système centralisé performant</v>
      </c>
      <c r="R1596" s="0" t="str">
        <f aca="false">E1596</f>
        <v>Autres</v>
      </c>
      <c r="S1596" s="0" t="str">
        <f aca="false">F1596</f>
        <v>0218222101</v>
      </c>
      <c r="T1596" s="0" t="str">
        <f aca="false">G1596</f>
        <v>0</v>
      </c>
      <c r="U1596" s="0" t="n">
        <f aca="false">L1596</f>
        <v>0.817679111182459</v>
      </c>
      <c r="V1596" s="0" t="n">
        <f aca="false">K1596</f>
        <v>61.6382484963345</v>
      </c>
      <c r="W1596" s="0" t="n">
        <f aca="false">J1596</f>
        <v>0</v>
      </c>
    </row>
    <row r="1597" customFormat="false" ht="12.8" hidden="false" customHeight="false" outlineLevel="0" collapsed="false">
      <c r="A1597" s="0" t="s">
        <v>73</v>
      </c>
      <c r="B1597" s="0" t="s">
        <v>264</v>
      </c>
      <c r="C1597" s="0" t="s">
        <v>295</v>
      </c>
      <c r="D1597" s="0" t="s">
        <v>51</v>
      </c>
      <c r="E1597" s="0" t="s">
        <v>58</v>
      </c>
      <c r="F1597" s="0" t="s">
        <v>304</v>
      </c>
      <c r="G1597" s="0" t="s">
        <v>1609</v>
      </c>
      <c r="H1597" s="0" t="n">
        <v>0.789064207723122</v>
      </c>
      <c r="I1597" s="0" t="n">
        <v>29.2287576331411</v>
      </c>
      <c r="J1597" s="0" t="n">
        <v>935</v>
      </c>
      <c r="K1597" s="0" t="n">
        <f aca="false">I1597*SUMIFS(syst_chauffage!$H$3:$H$27,syst_chauffage!$B$3:$B$27,D1597,syst_chauffage!$C$3:$C$27,E1597)</f>
        <v>62.3741543781493</v>
      </c>
      <c r="L1597" s="12" t="n">
        <f aca="false">H1597*SUMIFS(syst_chauffage!$K$3:$K$27,syst_chauffage!$B$3:$B$27,D1597,syst_chauffage!$C$3:$C$27,E1597)</f>
        <v>0.789064207723122</v>
      </c>
      <c r="N1597" s="0" t="str">
        <f aca="false">A1597</f>
        <v>Café Hôtel Restaurant</v>
      </c>
      <c r="O1597" s="0" t="str">
        <f aca="false">B1597</f>
        <v>Hôtel avec restaurant</v>
      </c>
      <c r="P1597" s="0" t="str">
        <f aca="false">C1597</f>
        <v>Grand Hotel avec restaurant Luxe</v>
      </c>
      <c r="Q1597" s="0" t="str">
        <f aca="false">D1597</f>
        <v>Autre système centralisé performant</v>
      </c>
      <c r="R1597" s="0" t="str">
        <f aca="false">E1597</f>
        <v>Urbain</v>
      </c>
      <c r="S1597" s="0" t="str">
        <f aca="false">F1597</f>
        <v>0218222106</v>
      </c>
      <c r="T1597" s="0" t="str">
        <f aca="false">G1597</f>
        <v>0</v>
      </c>
      <c r="U1597" s="0" t="n">
        <f aca="false">L1597</f>
        <v>0.789064207723122</v>
      </c>
      <c r="V1597" s="0" t="n">
        <f aca="false">K1597</f>
        <v>62.3741543781493</v>
      </c>
      <c r="W1597" s="0" t="n">
        <f aca="false">J1597</f>
        <v>935</v>
      </c>
    </row>
    <row r="1598" customFormat="false" ht="12.8" hidden="false" customHeight="false" outlineLevel="0" collapsed="false">
      <c r="A1598" s="0" t="s">
        <v>73</v>
      </c>
      <c r="B1598" s="0" t="s">
        <v>264</v>
      </c>
      <c r="C1598" s="0" t="s">
        <v>295</v>
      </c>
      <c r="D1598" s="0" t="s">
        <v>27</v>
      </c>
      <c r="E1598" s="0" t="s">
        <v>23</v>
      </c>
      <c r="F1598" s="0" t="s">
        <v>305</v>
      </c>
      <c r="G1598" s="0" t="s">
        <v>1609</v>
      </c>
      <c r="H1598" s="0" t="n">
        <v>0.762498659845602</v>
      </c>
      <c r="I1598" s="0" t="n">
        <v>13.1461311575859</v>
      </c>
      <c r="J1598" s="0" t="n">
        <v>1064</v>
      </c>
      <c r="K1598" s="0" t="n">
        <f aca="false">I1598*SUMIFS(syst_chauffage!$H$3:$H$27,syst_chauffage!$B$3:$B$27,D1598,syst_chauffage!$C$3:$C$27,E1598)</f>
        <v>33.7119800516265</v>
      </c>
      <c r="L1598" s="12" t="n">
        <f aca="false">H1598*SUMIFS(syst_chauffage!$K$3:$K$27,syst_chauffage!$B$3:$B$27,D1598,syst_chauffage!$C$3:$C$27,E1598)</f>
        <v>0.762498659845602</v>
      </c>
      <c r="N1598" s="0" t="str">
        <f aca="false">A1598</f>
        <v>Café Hôtel Restaurant</v>
      </c>
      <c r="O1598" s="0" t="str">
        <f aca="false">B1598</f>
        <v>Hôtel avec restaurant</v>
      </c>
      <c r="P1598" s="0" t="str">
        <f aca="false">C1598</f>
        <v>Grand Hotel avec restaurant Luxe</v>
      </c>
      <c r="Q1598" s="0" t="str">
        <f aca="false">D1598</f>
        <v>Chaudière condensation fioul</v>
      </c>
      <c r="R1598" s="0" t="str">
        <f aca="false">E1598</f>
        <v>Fioul</v>
      </c>
      <c r="S1598" s="0" t="str">
        <f aca="false">F1598</f>
        <v>0218222303</v>
      </c>
      <c r="T1598" s="0" t="str">
        <f aca="false">G1598</f>
        <v>0</v>
      </c>
      <c r="U1598" s="0" t="n">
        <f aca="false">L1598</f>
        <v>0.762498659845602</v>
      </c>
      <c r="V1598" s="0" t="n">
        <f aca="false">K1598</f>
        <v>33.7119800516265</v>
      </c>
      <c r="W1598" s="0" t="n">
        <f aca="false">J1598</f>
        <v>1064</v>
      </c>
    </row>
    <row r="1599" customFormat="false" ht="12.8" hidden="false" customHeight="false" outlineLevel="0" collapsed="false">
      <c r="A1599" s="0" t="s">
        <v>73</v>
      </c>
      <c r="B1599" s="0" t="s">
        <v>264</v>
      </c>
      <c r="C1599" s="0" t="s">
        <v>295</v>
      </c>
      <c r="D1599" s="0" t="s">
        <v>18</v>
      </c>
      <c r="E1599" s="0" t="s">
        <v>14</v>
      </c>
      <c r="F1599" s="0" t="s">
        <v>306</v>
      </c>
      <c r="G1599" s="0" t="s">
        <v>1609</v>
      </c>
      <c r="H1599" s="0" t="n">
        <v>0.990094639762869</v>
      </c>
      <c r="I1599" s="0" t="n">
        <v>9.78451822295977</v>
      </c>
      <c r="J1599" s="0" t="n">
        <v>1064</v>
      </c>
      <c r="K1599" s="0" t="n">
        <f aca="false">I1599*SUMIFS(syst_chauffage!$H$3:$H$27,syst_chauffage!$B$3:$B$27,D1599,syst_chauffage!$C$3:$C$27,E1599)</f>
        <v>26.6621166946739</v>
      </c>
      <c r="L1599" s="12" t="n">
        <f aca="false">H1599*SUMIFS(syst_chauffage!$K$3:$K$27,syst_chauffage!$B$3:$B$27,D1599,syst_chauffage!$C$3:$C$27,E1599)</f>
        <v>0.961824358918976</v>
      </c>
      <c r="N1599" s="0" t="str">
        <f aca="false">A1599</f>
        <v>Café Hôtel Restaurant</v>
      </c>
      <c r="O1599" s="0" t="str">
        <f aca="false">B1599</f>
        <v>Hôtel avec restaurant</v>
      </c>
      <c r="P1599" s="0" t="str">
        <f aca="false">C1599</f>
        <v>Grand Hotel avec restaurant Luxe</v>
      </c>
      <c r="Q1599" s="0" t="str">
        <f aca="false">D1599</f>
        <v>Chaudière condensation gaz</v>
      </c>
      <c r="R1599" s="0" t="str">
        <f aca="false">E1599</f>
        <v>Gaz</v>
      </c>
      <c r="S1599" s="0" t="str">
        <f aca="false">F1599</f>
        <v>0218222404</v>
      </c>
      <c r="T1599" s="0" t="str">
        <f aca="false">G1599</f>
        <v>0</v>
      </c>
      <c r="U1599" s="0" t="n">
        <f aca="false">L1599</f>
        <v>0.961824358918976</v>
      </c>
      <c r="V1599" s="0" t="n">
        <f aca="false">K1599</f>
        <v>26.6621166946739</v>
      </c>
      <c r="W1599" s="0" t="n">
        <f aca="false">J1599</f>
        <v>1064</v>
      </c>
    </row>
    <row r="1600" customFormat="false" ht="12.8" hidden="false" customHeight="false" outlineLevel="0" collapsed="false">
      <c r="A1600" s="0" t="s">
        <v>73</v>
      </c>
      <c r="B1600" s="0" t="s">
        <v>264</v>
      </c>
      <c r="C1600" s="0" t="s">
        <v>295</v>
      </c>
      <c r="D1600" s="0" t="s">
        <v>32</v>
      </c>
      <c r="E1600" s="0" t="s">
        <v>30</v>
      </c>
      <c r="F1600" s="0" t="s">
        <v>307</v>
      </c>
      <c r="G1600" s="0" t="s">
        <v>1609</v>
      </c>
      <c r="H1600" s="0" t="n">
        <v>1</v>
      </c>
      <c r="I1600" s="0" t="n">
        <v>12</v>
      </c>
      <c r="J1600" s="0" t="n">
        <v>0</v>
      </c>
      <c r="K1600" s="0" t="n">
        <f aca="false">I1600*SUMIFS(syst_chauffage!$H$3:$H$27,syst_chauffage!$B$3:$B$27,D1600,syst_chauffage!$C$3:$C$27,E1600)</f>
        <v>12</v>
      </c>
      <c r="L1600" s="12" t="n">
        <f aca="false">H1600*SUMIFS(syst_chauffage!$K$3:$K$27,syst_chauffage!$B$3:$B$27,D1600,syst_chauffage!$C$3:$C$27,E1600)</f>
        <v>1</v>
      </c>
      <c r="N1600" s="0" t="str">
        <f aca="false">A1600</f>
        <v>Café Hôtel Restaurant</v>
      </c>
      <c r="O1600" s="0" t="str">
        <f aca="false">B1600</f>
        <v>Hôtel avec restaurant</v>
      </c>
      <c r="P1600" s="0" t="str">
        <f aca="false">C1600</f>
        <v>Grand Hotel avec restaurant Luxe</v>
      </c>
      <c r="Q1600" s="0" t="str">
        <f aca="false">D1600</f>
        <v>Electrique direct performant</v>
      </c>
      <c r="R1600" s="0" t="str">
        <f aca="false">E1600</f>
        <v>Electricité</v>
      </c>
      <c r="S1600" s="0" t="str">
        <f aca="false">F1600</f>
        <v>0218222602</v>
      </c>
      <c r="T1600" s="0" t="str">
        <f aca="false">G1600</f>
        <v>0</v>
      </c>
      <c r="U1600" s="0" t="n">
        <f aca="false">L1600</f>
        <v>1</v>
      </c>
      <c r="V1600" s="0" t="n">
        <f aca="false">K1600</f>
        <v>12</v>
      </c>
      <c r="W1600" s="0" t="n">
        <f aca="false">J1600</f>
        <v>0</v>
      </c>
    </row>
    <row r="1601" customFormat="false" ht="12.8" hidden="false" customHeight="false" outlineLevel="0" collapsed="false">
      <c r="A1601" s="0" t="s">
        <v>73</v>
      </c>
      <c r="B1601" s="0" t="s">
        <v>264</v>
      </c>
      <c r="C1601" s="0" t="s">
        <v>295</v>
      </c>
      <c r="D1601" s="0" t="s">
        <v>38</v>
      </c>
      <c r="E1601" s="0" t="s">
        <v>30</v>
      </c>
      <c r="F1601" s="0" t="s">
        <v>308</v>
      </c>
      <c r="G1601" s="0" t="s">
        <v>1609</v>
      </c>
      <c r="H1601" s="0" t="n">
        <v>3.39795627906976</v>
      </c>
      <c r="I1601" s="0" t="n">
        <v>80.8429060330013</v>
      </c>
      <c r="J1601" s="0" t="n">
        <v>792</v>
      </c>
      <c r="K1601" s="0" t="n">
        <f aca="false">I1601*SUMIFS(syst_chauffage!$H$3:$H$27,syst_chauffage!$B$3:$B$27,D1601,syst_chauffage!$C$3:$C$27,E1601)</f>
        <v>81.7155083528161</v>
      </c>
      <c r="L1601" s="12" t="n">
        <f aca="false">H1601*SUMIFS(syst_chauffage!$K$3:$K$27,syst_chauffage!$B$3:$B$27,D1601,syst_chauffage!$C$3:$C$27,E1601)</f>
        <v>3.03986496519792</v>
      </c>
      <c r="N1601" s="0" t="str">
        <f aca="false">A1601</f>
        <v>Café Hôtel Restaurant</v>
      </c>
      <c r="O1601" s="0" t="str">
        <f aca="false">B1601</f>
        <v>Hôtel avec restaurant</v>
      </c>
      <c r="P1601" s="0" t="str">
        <f aca="false">C1601</f>
        <v>Grand Hotel avec restaurant Luxe</v>
      </c>
      <c r="Q1601" s="0" t="str">
        <f aca="false">D1601</f>
        <v>PAC performant</v>
      </c>
      <c r="R1601" s="0" t="str">
        <f aca="false">E1601</f>
        <v>Electricité</v>
      </c>
      <c r="S1601" s="0" t="str">
        <f aca="false">F1601</f>
        <v>0218222902</v>
      </c>
      <c r="T1601" s="0" t="str">
        <f aca="false">G1601</f>
        <v>0</v>
      </c>
      <c r="U1601" s="0" t="n">
        <f aca="false">L1601</f>
        <v>3.03986496519792</v>
      </c>
      <c r="V1601" s="0" t="n">
        <f aca="false">K1601</f>
        <v>81.7155083528161</v>
      </c>
      <c r="W1601" s="0" t="n">
        <f aca="false">J1601</f>
        <v>792</v>
      </c>
    </row>
    <row r="1602" customFormat="false" ht="12.8" hidden="false" customHeight="false" outlineLevel="0" collapsed="false">
      <c r="A1602" s="0" t="s">
        <v>73</v>
      </c>
      <c r="B1602" s="0" t="s">
        <v>264</v>
      </c>
      <c r="C1602" s="0" t="s">
        <v>295</v>
      </c>
      <c r="D1602" s="0" t="s">
        <v>46</v>
      </c>
      <c r="E1602" s="0" t="s">
        <v>30</v>
      </c>
      <c r="F1602" s="0" t="s">
        <v>309</v>
      </c>
      <c r="G1602" s="0" t="s">
        <v>1609</v>
      </c>
      <c r="H1602" s="0" t="n">
        <v>3.32861023255814</v>
      </c>
      <c r="I1602" s="0" t="n">
        <v>33.7909792145908</v>
      </c>
      <c r="J1602" s="0" t="n">
        <v>792</v>
      </c>
      <c r="K1602" s="0" t="n">
        <f aca="false">I1602*SUMIFS(syst_chauffage!$H$3:$H$27,syst_chauffage!$B$3:$B$27,D1602,syst_chauffage!$C$3:$C$27,E1602)</f>
        <v>58.6242226838029</v>
      </c>
      <c r="L1602" s="12" t="n">
        <f aca="false">H1602*SUMIFS(syst_chauffage!$K$3:$K$27,syst_chauffage!$B$3:$B$27,D1602,syst_chauffage!$C$3:$C$27,E1602)</f>
        <v>3.00077723502174</v>
      </c>
      <c r="N1602" s="0" t="str">
        <f aca="false">A1602</f>
        <v>Café Hôtel Restaurant</v>
      </c>
      <c r="O1602" s="0" t="str">
        <f aca="false">B1602</f>
        <v>Hôtel avec restaurant</v>
      </c>
      <c r="P1602" s="0" t="str">
        <f aca="false">C1602</f>
        <v>Grand Hotel avec restaurant Luxe</v>
      </c>
      <c r="Q1602" s="0" t="str">
        <f aca="false">D1602</f>
        <v>Rooftop performant</v>
      </c>
      <c r="R1602" s="0" t="str">
        <f aca="false">E1602</f>
        <v>Electricité</v>
      </c>
      <c r="S1602" s="0" t="str">
        <f aca="false">F1602</f>
        <v>0218223002</v>
      </c>
      <c r="T1602" s="0" t="str">
        <f aca="false">G1602</f>
        <v>0</v>
      </c>
      <c r="U1602" s="0" t="n">
        <f aca="false">L1602</f>
        <v>3.00077723502174</v>
      </c>
      <c r="V1602" s="0" t="n">
        <f aca="false">K1602</f>
        <v>58.6242226838029</v>
      </c>
      <c r="W1602" s="0" t="n">
        <f aca="false">J1602</f>
        <v>792</v>
      </c>
    </row>
    <row r="1603" customFormat="false" ht="12.8" hidden="false" customHeight="false" outlineLevel="0" collapsed="false">
      <c r="A1603" s="0" t="s">
        <v>73</v>
      </c>
      <c r="B1603" s="0" t="s">
        <v>264</v>
      </c>
      <c r="C1603" s="0" t="s">
        <v>310</v>
      </c>
      <c r="D1603" s="0" t="s">
        <v>19</v>
      </c>
      <c r="E1603" s="0" t="s">
        <v>58</v>
      </c>
      <c r="F1603" s="0" t="s">
        <v>311</v>
      </c>
      <c r="G1603" s="0" t="s">
        <v>1609</v>
      </c>
      <c r="H1603" s="0" t="n">
        <v>0.728</v>
      </c>
      <c r="I1603" s="0" t="n">
        <v>26.6371938458102</v>
      </c>
      <c r="J1603" s="0" t="n">
        <v>935</v>
      </c>
      <c r="K1603" s="0" t="n">
        <f aca="false">I1603*SUMIFS(syst_chauffage!$H$3:$H$27,syst_chauffage!$B$3:$B$27,D1603,syst_chauffage!$C$3:$C$27,E1603)</f>
        <v>43.8168410990935</v>
      </c>
      <c r="L1603" s="12" t="n">
        <f aca="false">H1603*SUMIFS(syst_chauffage!$K$3:$K$27,syst_chauffage!$B$3:$B$27,D1603,syst_chauffage!$C$3:$C$27,E1603)</f>
        <v>0.728</v>
      </c>
      <c r="N1603" s="0" t="str">
        <f aca="false">A1603</f>
        <v>Café Hôtel Restaurant</v>
      </c>
      <c r="O1603" s="0" t="str">
        <f aca="false">B1603</f>
        <v>Hôtel avec restaurant</v>
      </c>
      <c r="P1603" s="0" t="str">
        <f aca="false">C1603</f>
        <v>Hotel d'affaire avec restaurant Haut de gamme</v>
      </c>
      <c r="Q1603" s="0" t="str">
        <f aca="false">D1603</f>
        <v>Autre système centralisé</v>
      </c>
      <c r="R1603" s="0" t="str">
        <f aca="false">E1603</f>
        <v>Urbain</v>
      </c>
      <c r="S1603" s="0" t="str">
        <f aca="false">F1603</f>
        <v>0218370106</v>
      </c>
      <c r="T1603" s="0" t="str">
        <f aca="false">G1603</f>
        <v>0</v>
      </c>
      <c r="U1603" s="0" t="n">
        <f aca="false">L1603</f>
        <v>0.728</v>
      </c>
      <c r="V1603" s="0" t="n">
        <f aca="false">K1603</f>
        <v>43.8168410990935</v>
      </c>
      <c r="W1603" s="0" t="n">
        <f aca="false">J1603</f>
        <v>935</v>
      </c>
    </row>
    <row r="1604" customFormat="false" ht="12.8" hidden="false" customHeight="false" outlineLevel="0" collapsed="false">
      <c r="A1604" s="0" t="s">
        <v>73</v>
      </c>
      <c r="B1604" s="0" t="s">
        <v>264</v>
      </c>
      <c r="C1604" s="0" t="s">
        <v>310</v>
      </c>
      <c r="D1604" s="0" t="s">
        <v>22</v>
      </c>
      <c r="E1604" s="0" t="s">
        <v>23</v>
      </c>
      <c r="F1604" s="0" t="s">
        <v>312</v>
      </c>
      <c r="G1604" s="0" t="s">
        <v>1609</v>
      </c>
      <c r="H1604" s="0" t="n">
        <v>0.61431817752899</v>
      </c>
      <c r="I1604" s="0" t="n">
        <v>14.2532102709953</v>
      </c>
      <c r="J1604" s="0" t="n">
        <v>0</v>
      </c>
      <c r="K1604" s="0" t="n">
        <f aca="false">I1604*SUMIFS(syst_chauffage!$H$3:$H$27,syst_chauffage!$B$3:$B$27,D1604,syst_chauffage!$C$3:$C$27,E1604)</f>
        <v>25.1002241016908</v>
      </c>
      <c r="L1604" s="12" t="n">
        <f aca="false">H1604*SUMIFS(syst_chauffage!$K$3:$K$27,syst_chauffage!$B$3:$B$27,D1604,syst_chauffage!$C$3:$C$27,E1604)</f>
        <v>0.61431817752899</v>
      </c>
      <c r="N1604" s="0" t="str">
        <f aca="false">A1604</f>
        <v>Café Hôtel Restaurant</v>
      </c>
      <c r="O1604" s="0" t="str">
        <f aca="false">B1604</f>
        <v>Hôtel avec restaurant</v>
      </c>
      <c r="P1604" s="0" t="str">
        <f aca="false">C1604</f>
        <v>Hotel d'affaire avec restaurant Haut de gamme</v>
      </c>
      <c r="Q1604" s="0" t="str">
        <f aca="false">D1604</f>
        <v>Chaudière fioul</v>
      </c>
      <c r="R1604" s="0" t="str">
        <f aca="false">E1604</f>
        <v>Fioul</v>
      </c>
      <c r="S1604" s="0" t="str">
        <f aca="false">F1604</f>
        <v>0218370303</v>
      </c>
      <c r="T1604" s="0" t="str">
        <f aca="false">G1604</f>
        <v>0</v>
      </c>
      <c r="U1604" s="0" t="n">
        <f aca="false">L1604</f>
        <v>0.61431817752899</v>
      </c>
      <c r="V1604" s="0" t="n">
        <f aca="false">K1604</f>
        <v>25.1002241016908</v>
      </c>
      <c r="W1604" s="0" t="n">
        <f aca="false">J1604</f>
        <v>0</v>
      </c>
    </row>
    <row r="1605" customFormat="false" ht="12.8" hidden="false" customHeight="false" outlineLevel="0" collapsed="false">
      <c r="A1605" s="0" t="s">
        <v>73</v>
      </c>
      <c r="B1605" s="0" t="s">
        <v>264</v>
      </c>
      <c r="C1605" s="0" t="s">
        <v>310</v>
      </c>
      <c r="D1605" s="0" t="s">
        <v>13</v>
      </c>
      <c r="E1605" s="0" t="s">
        <v>14</v>
      </c>
      <c r="F1605" s="0" t="s">
        <v>313</v>
      </c>
      <c r="G1605" s="0" t="s">
        <v>1609</v>
      </c>
      <c r="H1605" s="0" t="n">
        <v>0.729626107769277</v>
      </c>
      <c r="I1605" s="0" t="n">
        <v>10.5255911753744</v>
      </c>
      <c r="J1605" s="0" t="n">
        <v>462</v>
      </c>
      <c r="K1605" s="0" t="n">
        <f aca="false">I1605*SUMIFS(syst_chauffage!$H$3:$H$27,syst_chauffage!$B$3:$B$27,D1605,syst_chauffage!$C$3:$C$27,E1605)</f>
        <v>21.2573969637978</v>
      </c>
      <c r="L1605" s="12" t="n">
        <f aca="false">H1605*SUMIFS(syst_chauffage!$K$3:$K$27,syst_chauffage!$B$3:$B$27,D1605,syst_chauffage!$C$3:$C$27,E1605)</f>
        <v>0.729626107769277</v>
      </c>
      <c r="N1605" s="0" t="str">
        <f aca="false">A1605</f>
        <v>Café Hôtel Restaurant</v>
      </c>
      <c r="O1605" s="0" t="str">
        <f aca="false">B1605</f>
        <v>Hôtel avec restaurant</v>
      </c>
      <c r="P1605" s="0" t="str">
        <f aca="false">C1605</f>
        <v>Hotel d'affaire avec restaurant Haut de gamme</v>
      </c>
      <c r="Q1605" s="0" t="str">
        <f aca="false">D1605</f>
        <v>Chaudière gaz</v>
      </c>
      <c r="R1605" s="0" t="str">
        <f aca="false">E1605</f>
        <v>Gaz</v>
      </c>
      <c r="S1605" s="0" t="str">
        <f aca="false">F1605</f>
        <v>0218370404</v>
      </c>
      <c r="T1605" s="0" t="str">
        <f aca="false">G1605</f>
        <v>0</v>
      </c>
      <c r="U1605" s="0" t="n">
        <f aca="false">L1605</f>
        <v>0.729626107769277</v>
      </c>
      <c r="V1605" s="0" t="n">
        <f aca="false">K1605</f>
        <v>21.2573969637978</v>
      </c>
      <c r="W1605" s="0" t="n">
        <f aca="false">J1605</f>
        <v>462</v>
      </c>
    </row>
    <row r="1606" customFormat="false" ht="12.8" hidden="false" customHeight="false" outlineLevel="0" collapsed="false">
      <c r="A1606" s="0" t="s">
        <v>73</v>
      </c>
      <c r="B1606" s="0" t="s">
        <v>264</v>
      </c>
      <c r="C1606" s="0" t="s">
        <v>310</v>
      </c>
      <c r="D1606" s="0" t="s">
        <v>29</v>
      </c>
      <c r="E1606" s="0" t="s">
        <v>30</v>
      </c>
      <c r="F1606" s="0" t="s">
        <v>314</v>
      </c>
      <c r="G1606" s="0" t="s">
        <v>1609</v>
      </c>
      <c r="H1606" s="0" t="n">
        <v>0.92</v>
      </c>
      <c r="I1606" s="0" t="n">
        <v>10.4</v>
      </c>
      <c r="J1606" s="0" t="n">
        <v>0</v>
      </c>
      <c r="K1606" s="0" t="n">
        <f aca="false">I1606*SUMIFS(syst_chauffage!$H$3:$H$27,syst_chauffage!$B$3:$B$27,D1606,syst_chauffage!$C$3:$C$27,E1606)</f>
        <v>3</v>
      </c>
      <c r="L1606" s="12" t="n">
        <f aca="false">H1606*SUMIFS(syst_chauffage!$K$3:$K$27,syst_chauffage!$B$3:$B$27,D1606,syst_chauffage!$C$3:$C$27,E1606)</f>
        <v>0.92</v>
      </c>
      <c r="N1606" s="0" t="str">
        <f aca="false">A1606</f>
        <v>Café Hôtel Restaurant</v>
      </c>
      <c r="O1606" s="0" t="str">
        <f aca="false">B1606</f>
        <v>Hôtel avec restaurant</v>
      </c>
      <c r="P1606" s="0" t="str">
        <f aca="false">C1606</f>
        <v>Hotel d'affaire avec restaurant Haut de gamme</v>
      </c>
      <c r="Q1606" s="0" t="str">
        <f aca="false">D1606</f>
        <v>Electrique direct</v>
      </c>
      <c r="R1606" s="0" t="str">
        <f aca="false">E1606</f>
        <v>Electricité</v>
      </c>
      <c r="S1606" s="0" t="str">
        <f aca="false">F1606</f>
        <v>0218370602</v>
      </c>
      <c r="T1606" s="0" t="str">
        <f aca="false">G1606</f>
        <v>0</v>
      </c>
      <c r="U1606" s="0" t="n">
        <f aca="false">L1606</f>
        <v>0.92</v>
      </c>
      <c r="V1606" s="0" t="n">
        <f aca="false">K1606</f>
        <v>3</v>
      </c>
      <c r="W1606" s="0" t="n">
        <f aca="false">J1606</f>
        <v>0</v>
      </c>
    </row>
    <row r="1607" customFormat="false" ht="12.8" hidden="false" customHeight="false" outlineLevel="0" collapsed="false">
      <c r="A1607" s="0" t="s">
        <v>73</v>
      </c>
      <c r="B1607" s="0" t="s">
        <v>264</v>
      </c>
      <c r="C1607" s="0" t="s">
        <v>310</v>
      </c>
      <c r="D1607" s="0" t="s">
        <v>36</v>
      </c>
      <c r="E1607" s="0" t="s">
        <v>30</v>
      </c>
      <c r="F1607" s="0" t="s">
        <v>315</v>
      </c>
      <c r="G1607" s="0" t="s">
        <v>1609</v>
      </c>
      <c r="H1607" s="0" t="n">
        <v>2.9761825116279</v>
      </c>
      <c r="I1607" s="0" t="n">
        <v>73.4757436637086</v>
      </c>
      <c r="J1607" s="0" t="n">
        <v>738</v>
      </c>
      <c r="K1607" s="0" t="n">
        <f aca="false">I1607*SUMIFS(syst_chauffage!$H$3:$H$27,syst_chauffage!$B$3:$B$27,D1607,syst_chauffage!$C$3:$C$27,E1607)</f>
        <v>45.4563641525544</v>
      </c>
      <c r="L1607" s="12" t="n">
        <f aca="false">H1607*SUMIFS(syst_chauffage!$K$3:$K$27,syst_chauffage!$B$3:$B$27,D1607,syst_chauffage!$C$3:$C$27,E1607)</f>
        <v>2.50056035446046</v>
      </c>
      <c r="N1607" s="0" t="str">
        <f aca="false">A1607</f>
        <v>Café Hôtel Restaurant</v>
      </c>
      <c r="O1607" s="0" t="str">
        <f aca="false">B1607</f>
        <v>Hôtel avec restaurant</v>
      </c>
      <c r="P1607" s="0" t="str">
        <f aca="false">C1607</f>
        <v>Hotel d'affaire avec restaurant Haut de gamme</v>
      </c>
      <c r="Q1607" s="0" t="str">
        <f aca="false">D1607</f>
        <v>PAC</v>
      </c>
      <c r="R1607" s="0" t="str">
        <f aca="false">E1607</f>
        <v>Electricité</v>
      </c>
      <c r="S1607" s="0" t="str">
        <f aca="false">F1607</f>
        <v>0218370902</v>
      </c>
      <c r="T1607" s="0" t="str">
        <f aca="false">G1607</f>
        <v>0</v>
      </c>
      <c r="U1607" s="0" t="n">
        <f aca="false">L1607</f>
        <v>2.50056035446046</v>
      </c>
      <c r="V1607" s="0" t="n">
        <f aca="false">K1607</f>
        <v>45.4563641525544</v>
      </c>
      <c r="W1607" s="0" t="n">
        <f aca="false">J1607</f>
        <v>738</v>
      </c>
    </row>
    <row r="1608" customFormat="false" ht="12.8" hidden="false" customHeight="false" outlineLevel="0" collapsed="false">
      <c r="A1608" s="0" t="s">
        <v>73</v>
      </c>
      <c r="B1608" s="0" t="s">
        <v>264</v>
      </c>
      <c r="C1608" s="0" t="s">
        <v>310</v>
      </c>
      <c r="D1608" s="0" t="s">
        <v>42</v>
      </c>
      <c r="E1608" s="0" t="s">
        <v>30</v>
      </c>
      <c r="F1608" s="0" t="s">
        <v>316</v>
      </c>
      <c r="G1608" s="0" t="s">
        <v>1609</v>
      </c>
      <c r="H1608" s="0" t="n">
        <v>2.83389320930232</v>
      </c>
      <c r="I1608" s="0" t="n">
        <v>31.5780070219366</v>
      </c>
      <c r="J1608" s="0" t="n">
        <v>738</v>
      </c>
      <c r="K1608" s="0" t="n">
        <f aca="false">I1608*SUMIFS(syst_chauffage!$H$3:$H$27,syst_chauffage!$B$3:$B$27,D1608,syst_chauffage!$C$3:$C$27,E1608)</f>
        <v>28.5052217605724</v>
      </c>
      <c r="L1608" s="12" t="n">
        <f aca="false">H1608*SUMIFS(syst_chauffage!$K$3:$K$27,syst_chauffage!$B$3:$B$27,D1608,syst_chauffage!$C$3:$C$27,E1608)</f>
        <v>2.52652616787402</v>
      </c>
      <c r="N1608" s="0" t="str">
        <f aca="false">A1608</f>
        <v>Café Hôtel Restaurant</v>
      </c>
      <c r="O1608" s="0" t="str">
        <f aca="false">B1608</f>
        <v>Hôtel avec restaurant</v>
      </c>
      <c r="P1608" s="0" t="str">
        <f aca="false">C1608</f>
        <v>Hotel d'affaire avec restaurant Haut de gamme</v>
      </c>
      <c r="Q1608" s="0" t="str">
        <f aca="false">D1608</f>
        <v>Rooftop</v>
      </c>
      <c r="R1608" s="0" t="str">
        <f aca="false">E1608</f>
        <v>Electricité</v>
      </c>
      <c r="S1608" s="0" t="str">
        <f aca="false">F1608</f>
        <v>0218371002</v>
      </c>
      <c r="T1608" s="0" t="str">
        <f aca="false">G1608</f>
        <v>0</v>
      </c>
      <c r="U1608" s="0" t="n">
        <f aca="false">L1608</f>
        <v>2.52652616787402</v>
      </c>
      <c r="V1608" s="0" t="n">
        <f aca="false">K1608</f>
        <v>28.5052217605724</v>
      </c>
      <c r="W1608" s="0" t="n">
        <f aca="false">J1608</f>
        <v>738</v>
      </c>
    </row>
    <row r="1609" customFormat="false" ht="12.8" hidden="false" customHeight="false" outlineLevel="0" collapsed="false">
      <c r="A1609" s="0" t="s">
        <v>73</v>
      </c>
      <c r="B1609" s="0" t="s">
        <v>264</v>
      </c>
      <c r="C1609" s="0" t="s">
        <v>310</v>
      </c>
      <c r="D1609" s="0" t="s">
        <v>51</v>
      </c>
      <c r="E1609" s="0" t="s">
        <v>58</v>
      </c>
      <c r="F1609" s="0" t="s">
        <v>317</v>
      </c>
      <c r="G1609" s="0" t="s">
        <v>1609</v>
      </c>
      <c r="H1609" s="0" t="n">
        <v>0.84</v>
      </c>
      <c r="I1609" s="0" t="n">
        <v>31.7109450545359</v>
      </c>
      <c r="J1609" s="0" t="n">
        <v>935</v>
      </c>
      <c r="K1609" s="0" t="n">
        <f aca="false">I1609*SUMIFS(syst_chauffage!$H$3:$H$27,syst_chauffage!$B$3:$B$27,D1609,syst_chauffage!$C$3:$C$27,E1609)</f>
        <v>67.6711411115859</v>
      </c>
      <c r="L1609" s="12" t="n">
        <f aca="false">H1609*SUMIFS(syst_chauffage!$K$3:$K$27,syst_chauffage!$B$3:$B$27,D1609,syst_chauffage!$C$3:$C$27,E1609)</f>
        <v>0.84</v>
      </c>
      <c r="N1609" s="0" t="str">
        <f aca="false">A1609</f>
        <v>Café Hôtel Restaurant</v>
      </c>
      <c r="O1609" s="0" t="str">
        <f aca="false">B1609</f>
        <v>Hôtel avec restaurant</v>
      </c>
      <c r="P1609" s="0" t="str">
        <f aca="false">C1609</f>
        <v>Hotel d'affaire avec restaurant Haut de gamme</v>
      </c>
      <c r="Q1609" s="0" t="str">
        <f aca="false">D1609</f>
        <v>Autre système centralisé performant</v>
      </c>
      <c r="R1609" s="0" t="str">
        <f aca="false">E1609</f>
        <v>Urbain</v>
      </c>
      <c r="S1609" s="0" t="str">
        <f aca="false">F1609</f>
        <v>0218372106</v>
      </c>
      <c r="T1609" s="0" t="str">
        <f aca="false">G1609</f>
        <v>0</v>
      </c>
      <c r="U1609" s="0" t="n">
        <f aca="false">L1609</f>
        <v>0.84</v>
      </c>
      <c r="V1609" s="0" t="n">
        <f aca="false">K1609</f>
        <v>67.6711411115859</v>
      </c>
      <c r="W1609" s="0" t="n">
        <f aca="false">J1609</f>
        <v>935</v>
      </c>
    </row>
    <row r="1610" customFormat="false" ht="12.8" hidden="false" customHeight="false" outlineLevel="0" collapsed="false">
      <c r="A1610" s="0" t="s">
        <v>73</v>
      </c>
      <c r="B1610" s="0" t="s">
        <v>264</v>
      </c>
      <c r="C1610" s="0" t="s">
        <v>310</v>
      </c>
      <c r="D1610" s="0" t="s">
        <v>27</v>
      </c>
      <c r="E1610" s="0" t="s">
        <v>23</v>
      </c>
      <c r="F1610" s="0" t="s">
        <v>318</v>
      </c>
      <c r="G1610" s="0" t="s">
        <v>1609</v>
      </c>
      <c r="H1610" s="0" t="n">
        <v>0.766407066544978</v>
      </c>
      <c r="I1610" s="0" t="n">
        <v>16.9681074654706</v>
      </c>
      <c r="J1610" s="0" t="n">
        <v>1064</v>
      </c>
      <c r="K1610" s="0" t="n">
        <f aca="false">I1610*SUMIFS(syst_chauffage!$H$3:$H$27,syst_chauffage!$B$3:$B$27,D1610,syst_chauffage!$C$3:$C$27,E1610)</f>
        <v>43.513068105951</v>
      </c>
      <c r="L1610" s="12" t="n">
        <f aca="false">H1610*SUMIFS(syst_chauffage!$K$3:$K$27,syst_chauffage!$B$3:$B$27,D1610,syst_chauffage!$C$3:$C$27,E1610)</f>
        <v>0.766407066544978</v>
      </c>
      <c r="N1610" s="0" t="str">
        <f aca="false">A1610</f>
        <v>Café Hôtel Restaurant</v>
      </c>
      <c r="O1610" s="0" t="str">
        <f aca="false">B1610</f>
        <v>Hôtel avec restaurant</v>
      </c>
      <c r="P1610" s="0" t="str">
        <f aca="false">C1610</f>
        <v>Hotel d'affaire avec restaurant Haut de gamme</v>
      </c>
      <c r="Q1610" s="0" t="str">
        <f aca="false">D1610</f>
        <v>Chaudière condensation fioul</v>
      </c>
      <c r="R1610" s="0" t="str">
        <f aca="false">E1610</f>
        <v>Fioul</v>
      </c>
      <c r="S1610" s="0" t="str">
        <f aca="false">F1610</f>
        <v>0218372303</v>
      </c>
      <c r="T1610" s="0" t="str">
        <f aca="false">G1610</f>
        <v>0</v>
      </c>
      <c r="U1610" s="0" t="n">
        <f aca="false">L1610</f>
        <v>0.766407066544978</v>
      </c>
      <c r="V1610" s="0" t="n">
        <f aca="false">K1610</f>
        <v>43.513068105951</v>
      </c>
      <c r="W1610" s="0" t="n">
        <f aca="false">J1610</f>
        <v>1064</v>
      </c>
    </row>
    <row r="1611" customFormat="false" ht="12.8" hidden="false" customHeight="false" outlineLevel="0" collapsed="false">
      <c r="A1611" s="0" t="s">
        <v>73</v>
      </c>
      <c r="B1611" s="0" t="s">
        <v>264</v>
      </c>
      <c r="C1611" s="0" t="s">
        <v>310</v>
      </c>
      <c r="D1611" s="0" t="s">
        <v>18</v>
      </c>
      <c r="E1611" s="0" t="s">
        <v>14</v>
      </c>
      <c r="F1611" s="0" t="s">
        <v>319</v>
      </c>
      <c r="G1611" s="0" t="s">
        <v>1609</v>
      </c>
      <c r="H1611" s="0" t="n">
        <v>0.990807302183952</v>
      </c>
      <c r="I1611" s="0" t="n">
        <v>12.5304656849695</v>
      </c>
      <c r="J1611" s="0" t="n">
        <v>1064</v>
      </c>
      <c r="K1611" s="0" t="n">
        <f aca="false">I1611*SUMIFS(syst_chauffage!$H$3:$H$27,syst_chauffage!$B$3:$B$27,D1611,syst_chauffage!$C$3:$C$27,E1611)</f>
        <v>34.144628352504</v>
      </c>
      <c r="L1611" s="12" t="n">
        <f aca="false">H1611*SUMIFS(syst_chauffage!$K$3:$K$27,syst_chauffage!$B$3:$B$27,D1611,syst_chauffage!$C$3:$C$27,E1611)</f>
        <v>0.962516672611784</v>
      </c>
      <c r="N1611" s="0" t="str">
        <f aca="false">A1611</f>
        <v>Café Hôtel Restaurant</v>
      </c>
      <c r="O1611" s="0" t="str">
        <f aca="false">B1611</f>
        <v>Hôtel avec restaurant</v>
      </c>
      <c r="P1611" s="0" t="str">
        <f aca="false">C1611</f>
        <v>Hotel d'affaire avec restaurant Haut de gamme</v>
      </c>
      <c r="Q1611" s="0" t="str">
        <f aca="false">D1611</f>
        <v>Chaudière condensation gaz</v>
      </c>
      <c r="R1611" s="0" t="str">
        <f aca="false">E1611</f>
        <v>Gaz</v>
      </c>
      <c r="S1611" s="0" t="str">
        <f aca="false">F1611</f>
        <v>0218372404</v>
      </c>
      <c r="T1611" s="0" t="str">
        <f aca="false">G1611</f>
        <v>0</v>
      </c>
      <c r="U1611" s="0" t="n">
        <f aca="false">L1611</f>
        <v>0.962516672611784</v>
      </c>
      <c r="V1611" s="0" t="n">
        <f aca="false">K1611</f>
        <v>34.144628352504</v>
      </c>
      <c r="W1611" s="0" t="n">
        <f aca="false">J1611</f>
        <v>1064</v>
      </c>
    </row>
    <row r="1612" customFormat="false" ht="12.8" hidden="false" customHeight="false" outlineLevel="0" collapsed="false">
      <c r="A1612" s="0" t="s">
        <v>73</v>
      </c>
      <c r="B1612" s="0" t="s">
        <v>264</v>
      </c>
      <c r="C1612" s="0" t="s">
        <v>310</v>
      </c>
      <c r="D1612" s="0" t="s">
        <v>32</v>
      </c>
      <c r="E1612" s="0" t="s">
        <v>30</v>
      </c>
      <c r="F1612" s="0" t="s">
        <v>320</v>
      </c>
      <c r="G1612" s="0" t="s">
        <v>1609</v>
      </c>
      <c r="H1612" s="0" t="n">
        <v>1</v>
      </c>
      <c r="I1612" s="0" t="n">
        <v>12</v>
      </c>
      <c r="J1612" s="0" t="n">
        <v>0</v>
      </c>
      <c r="K1612" s="0" t="n">
        <f aca="false">I1612*SUMIFS(syst_chauffage!$H$3:$H$27,syst_chauffage!$B$3:$B$27,D1612,syst_chauffage!$C$3:$C$27,E1612)</f>
        <v>12</v>
      </c>
      <c r="L1612" s="12" t="n">
        <f aca="false">H1612*SUMIFS(syst_chauffage!$K$3:$K$27,syst_chauffage!$B$3:$B$27,D1612,syst_chauffage!$C$3:$C$27,E1612)</f>
        <v>1</v>
      </c>
      <c r="N1612" s="0" t="str">
        <f aca="false">A1612</f>
        <v>Café Hôtel Restaurant</v>
      </c>
      <c r="O1612" s="0" t="str">
        <f aca="false">B1612</f>
        <v>Hôtel avec restaurant</v>
      </c>
      <c r="P1612" s="0" t="str">
        <f aca="false">C1612</f>
        <v>Hotel d'affaire avec restaurant Haut de gamme</v>
      </c>
      <c r="Q1612" s="0" t="str">
        <f aca="false">D1612</f>
        <v>Electrique direct performant</v>
      </c>
      <c r="R1612" s="0" t="str">
        <f aca="false">E1612</f>
        <v>Electricité</v>
      </c>
      <c r="S1612" s="0" t="str">
        <f aca="false">F1612</f>
        <v>0218372602</v>
      </c>
      <c r="T1612" s="0" t="str">
        <f aca="false">G1612</f>
        <v>0</v>
      </c>
      <c r="U1612" s="0" t="n">
        <f aca="false">L1612</f>
        <v>1</v>
      </c>
      <c r="V1612" s="0" t="n">
        <f aca="false">K1612</f>
        <v>12</v>
      </c>
      <c r="W1612" s="0" t="n">
        <f aca="false">J1612</f>
        <v>0</v>
      </c>
    </row>
    <row r="1613" customFormat="false" ht="12.8" hidden="false" customHeight="false" outlineLevel="0" collapsed="false">
      <c r="A1613" s="0" t="s">
        <v>73</v>
      </c>
      <c r="B1613" s="0" t="s">
        <v>264</v>
      </c>
      <c r="C1613" s="0" t="s">
        <v>310</v>
      </c>
      <c r="D1613" s="0" t="s">
        <v>38</v>
      </c>
      <c r="E1613" s="0" t="s">
        <v>30</v>
      </c>
      <c r="F1613" s="0" t="s">
        <v>321</v>
      </c>
      <c r="G1613" s="0" t="s">
        <v>1609</v>
      </c>
      <c r="H1613" s="0" t="n">
        <v>3.43405674418604</v>
      </c>
      <c r="I1613" s="0" t="n">
        <v>87.4711234091769</v>
      </c>
      <c r="J1613" s="0" t="n">
        <v>792</v>
      </c>
      <c r="K1613" s="0" t="n">
        <f aca="false">I1613*SUMIFS(syst_chauffage!$H$3:$H$27,syst_chauffage!$B$3:$B$27,D1613,syst_chauffage!$C$3:$C$27,E1613)</f>
        <v>88.4152693948803</v>
      </c>
      <c r="L1613" s="12" t="n">
        <f aca="false">H1613*SUMIFS(syst_chauffage!$K$3:$K$27,syst_chauffage!$B$3:$B$27,D1613,syst_chauffage!$C$3:$C$27,E1613)</f>
        <v>3.07216100732486</v>
      </c>
      <c r="N1613" s="0" t="str">
        <f aca="false">A1613</f>
        <v>Café Hôtel Restaurant</v>
      </c>
      <c r="O1613" s="0" t="str">
        <f aca="false">B1613</f>
        <v>Hôtel avec restaurant</v>
      </c>
      <c r="P1613" s="0" t="str">
        <f aca="false">C1613</f>
        <v>Hotel d'affaire avec restaurant Haut de gamme</v>
      </c>
      <c r="Q1613" s="0" t="str">
        <f aca="false">D1613</f>
        <v>PAC performant</v>
      </c>
      <c r="R1613" s="0" t="str">
        <f aca="false">E1613</f>
        <v>Electricité</v>
      </c>
      <c r="S1613" s="0" t="str">
        <f aca="false">F1613</f>
        <v>0218372902</v>
      </c>
      <c r="T1613" s="0" t="str">
        <f aca="false">G1613</f>
        <v>0</v>
      </c>
      <c r="U1613" s="0" t="n">
        <f aca="false">L1613</f>
        <v>3.07216100732486</v>
      </c>
      <c r="V1613" s="0" t="n">
        <f aca="false">K1613</f>
        <v>88.4152693948803</v>
      </c>
      <c r="W1613" s="0" t="n">
        <f aca="false">J1613</f>
        <v>792</v>
      </c>
    </row>
    <row r="1614" customFormat="false" ht="12.8" hidden="false" customHeight="false" outlineLevel="0" collapsed="false">
      <c r="A1614" s="0" t="s">
        <v>73</v>
      </c>
      <c r="B1614" s="0" t="s">
        <v>264</v>
      </c>
      <c r="C1614" s="0" t="s">
        <v>310</v>
      </c>
      <c r="D1614" s="0" t="s">
        <v>46</v>
      </c>
      <c r="E1614" s="0" t="s">
        <v>30</v>
      </c>
      <c r="F1614" s="0" t="s">
        <v>322</v>
      </c>
      <c r="G1614" s="0" t="s">
        <v>1609</v>
      </c>
      <c r="H1614" s="0" t="n">
        <v>3.36397395348837</v>
      </c>
      <c r="I1614" s="0" t="n">
        <v>37.5928655023054</v>
      </c>
      <c r="J1614" s="0" t="n">
        <v>792</v>
      </c>
      <c r="K1614" s="0" t="n">
        <f aca="false">I1614*SUMIFS(syst_chauffage!$H$3:$H$27,syst_chauffage!$B$3:$B$27,D1614,syst_chauffage!$C$3:$C$27,E1614)</f>
        <v>65.2201436523565</v>
      </c>
      <c r="L1614" s="12" t="n">
        <f aca="false">H1614*SUMIFS(syst_chauffage!$K$3:$K$27,syst_chauffage!$B$3:$B$27,D1614,syst_chauffage!$C$3:$C$27,E1614)</f>
        <v>3.03265800245889</v>
      </c>
      <c r="N1614" s="0" t="str">
        <f aca="false">A1614</f>
        <v>Café Hôtel Restaurant</v>
      </c>
      <c r="O1614" s="0" t="str">
        <f aca="false">B1614</f>
        <v>Hôtel avec restaurant</v>
      </c>
      <c r="P1614" s="0" t="str">
        <f aca="false">C1614</f>
        <v>Hotel d'affaire avec restaurant Haut de gamme</v>
      </c>
      <c r="Q1614" s="0" t="str">
        <f aca="false">D1614</f>
        <v>Rooftop performant</v>
      </c>
      <c r="R1614" s="0" t="str">
        <f aca="false">E1614</f>
        <v>Electricité</v>
      </c>
      <c r="S1614" s="0" t="str">
        <f aca="false">F1614</f>
        <v>0218373002</v>
      </c>
      <c r="T1614" s="0" t="str">
        <f aca="false">G1614</f>
        <v>0</v>
      </c>
      <c r="U1614" s="0" t="n">
        <f aca="false">L1614</f>
        <v>3.03265800245889</v>
      </c>
      <c r="V1614" s="0" t="n">
        <f aca="false">K1614</f>
        <v>65.2201436523565</v>
      </c>
      <c r="W1614" s="0" t="n">
        <f aca="false">J1614</f>
        <v>792</v>
      </c>
    </row>
    <row r="1615" customFormat="false" ht="12.8" hidden="false" customHeight="false" outlineLevel="0" collapsed="false">
      <c r="A1615" s="0" t="s">
        <v>73</v>
      </c>
      <c r="B1615" s="0" t="s">
        <v>264</v>
      </c>
      <c r="C1615" s="0" t="s">
        <v>323</v>
      </c>
      <c r="D1615" s="0" t="s">
        <v>19</v>
      </c>
      <c r="E1615" s="0" t="s">
        <v>57</v>
      </c>
      <c r="F1615" s="0" t="s">
        <v>324</v>
      </c>
      <c r="G1615" s="0" t="s">
        <v>1609</v>
      </c>
      <c r="H1615" s="0" t="n">
        <v>0.6526</v>
      </c>
      <c r="I1615" s="0" t="n">
        <v>22.6386337593512</v>
      </c>
      <c r="J1615" s="0" t="n">
        <v>0</v>
      </c>
      <c r="K1615" s="0" t="n">
        <f aca="false">I1615*SUMIFS(syst_chauffage!$H$3:$H$27,syst_chauffage!$B$3:$B$27,D1615,syst_chauffage!$C$3:$C$27,E1615)</f>
        <v>31.5237694344608</v>
      </c>
      <c r="L1615" s="12" t="n">
        <f aca="false">H1615*SUMIFS(syst_chauffage!$K$3:$K$27,syst_chauffage!$B$3:$B$27,D1615,syst_chauffage!$C$3:$C$27,E1615)</f>
        <v>0.6526</v>
      </c>
      <c r="N1615" s="0" t="str">
        <f aca="false">A1615</f>
        <v>Café Hôtel Restaurant</v>
      </c>
      <c r="O1615" s="0" t="str">
        <f aca="false">B1615</f>
        <v>Hôtel avec restaurant</v>
      </c>
      <c r="P1615" s="0" t="str">
        <f aca="false">C1615</f>
        <v>Hotel d'affaire avec restaurant Luxe</v>
      </c>
      <c r="Q1615" s="0" t="str">
        <f aca="false">D1615</f>
        <v>Autre système centralisé</v>
      </c>
      <c r="R1615" s="0" t="str">
        <f aca="false">E1615</f>
        <v>Autres</v>
      </c>
      <c r="S1615" s="0" t="str">
        <f aca="false">F1615</f>
        <v>0218380101</v>
      </c>
      <c r="T1615" s="0" t="str">
        <f aca="false">G1615</f>
        <v>0</v>
      </c>
      <c r="U1615" s="0" t="n">
        <f aca="false">L1615</f>
        <v>0.6526</v>
      </c>
      <c r="V1615" s="0" t="n">
        <f aca="false">K1615</f>
        <v>31.5237694344608</v>
      </c>
      <c r="W1615" s="0" t="n">
        <f aca="false">J1615</f>
        <v>0</v>
      </c>
    </row>
    <row r="1616" customFormat="false" ht="12.8" hidden="false" customHeight="false" outlineLevel="0" collapsed="false">
      <c r="A1616" s="0" t="s">
        <v>73</v>
      </c>
      <c r="B1616" s="0" t="s">
        <v>264</v>
      </c>
      <c r="C1616" s="0" t="s">
        <v>323</v>
      </c>
      <c r="D1616" s="0" t="s">
        <v>19</v>
      </c>
      <c r="E1616" s="0" t="s">
        <v>58</v>
      </c>
      <c r="F1616" s="0" t="s">
        <v>325</v>
      </c>
      <c r="G1616" s="0" t="s">
        <v>1609</v>
      </c>
      <c r="H1616" s="0" t="n">
        <v>0.641333333333333</v>
      </c>
      <c r="I1616" s="0" t="n">
        <v>22.6597298182967</v>
      </c>
      <c r="J1616" s="0" t="n">
        <v>935</v>
      </c>
      <c r="K1616" s="0" t="n">
        <f aca="false">I1616*SUMIFS(syst_chauffage!$H$3:$H$27,syst_chauffage!$B$3:$B$27,D1616,syst_chauffage!$C$3:$C$27,E1616)</f>
        <v>37.2741132772463</v>
      </c>
      <c r="L1616" s="12" t="n">
        <f aca="false">H1616*SUMIFS(syst_chauffage!$K$3:$K$27,syst_chauffage!$B$3:$B$27,D1616,syst_chauffage!$C$3:$C$27,E1616)</f>
        <v>0.641333333333333</v>
      </c>
      <c r="N1616" s="0" t="str">
        <f aca="false">A1616</f>
        <v>Café Hôtel Restaurant</v>
      </c>
      <c r="O1616" s="0" t="str">
        <f aca="false">B1616</f>
        <v>Hôtel avec restaurant</v>
      </c>
      <c r="P1616" s="0" t="str">
        <f aca="false">C1616</f>
        <v>Hotel d'affaire avec restaurant Luxe</v>
      </c>
      <c r="Q1616" s="0" t="str">
        <f aca="false">D1616</f>
        <v>Autre système centralisé</v>
      </c>
      <c r="R1616" s="0" t="str">
        <f aca="false">E1616</f>
        <v>Urbain</v>
      </c>
      <c r="S1616" s="0" t="str">
        <f aca="false">F1616</f>
        <v>0218380106</v>
      </c>
      <c r="T1616" s="0" t="str">
        <f aca="false">G1616</f>
        <v>0</v>
      </c>
      <c r="U1616" s="0" t="n">
        <f aca="false">L1616</f>
        <v>0.641333333333333</v>
      </c>
      <c r="V1616" s="0" t="n">
        <f aca="false">K1616</f>
        <v>37.2741132772463</v>
      </c>
      <c r="W1616" s="0" t="n">
        <f aca="false">J1616</f>
        <v>935</v>
      </c>
    </row>
    <row r="1617" customFormat="false" ht="12.8" hidden="false" customHeight="false" outlineLevel="0" collapsed="false">
      <c r="A1617" s="0" t="s">
        <v>73</v>
      </c>
      <c r="B1617" s="0" t="s">
        <v>264</v>
      </c>
      <c r="C1617" s="0" t="s">
        <v>323</v>
      </c>
      <c r="D1617" s="0" t="s">
        <v>22</v>
      </c>
      <c r="E1617" s="0" t="s">
        <v>23</v>
      </c>
      <c r="F1617" s="0" t="s">
        <v>326</v>
      </c>
      <c r="G1617" s="0" t="s">
        <v>1609</v>
      </c>
      <c r="H1617" s="0" t="n">
        <v>0.588299978518893</v>
      </c>
      <c r="I1617" s="0" t="n">
        <v>10.4868813692498</v>
      </c>
      <c r="J1617" s="0" t="n">
        <v>0</v>
      </c>
      <c r="K1617" s="0" t="n">
        <f aca="false">I1617*SUMIFS(syst_chauffage!$H$3:$H$27,syst_chauffage!$B$3:$B$27,D1617,syst_chauffage!$C$3:$C$27,E1617)</f>
        <v>18.4676341323375</v>
      </c>
      <c r="L1617" s="12" t="n">
        <f aca="false">H1617*SUMIFS(syst_chauffage!$K$3:$K$27,syst_chauffage!$B$3:$B$27,D1617,syst_chauffage!$C$3:$C$27,E1617)</f>
        <v>0.588299978518893</v>
      </c>
      <c r="N1617" s="0" t="str">
        <f aca="false">A1617</f>
        <v>Café Hôtel Restaurant</v>
      </c>
      <c r="O1617" s="0" t="str">
        <f aca="false">B1617</f>
        <v>Hôtel avec restaurant</v>
      </c>
      <c r="P1617" s="0" t="str">
        <f aca="false">C1617</f>
        <v>Hotel d'affaire avec restaurant Luxe</v>
      </c>
      <c r="Q1617" s="0" t="str">
        <f aca="false">D1617</f>
        <v>Chaudière fioul</v>
      </c>
      <c r="R1617" s="0" t="str">
        <f aca="false">E1617</f>
        <v>Fioul</v>
      </c>
      <c r="S1617" s="0" t="str">
        <f aca="false">F1617</f>
        <v>0218380303</v>
      </c>
      <c r="T1617" s="0" t="str">
        <f aca="false">G1617</f>
        <v>0</v>
      </c>
      <c r="U1617" s="0" t="n">
        <f aca="false">L1617</f>
        <v>0.588299978518893</v>
      </c>
      <c r="V1617" s="0" t="n">
        <f aca="false">K1617</f>
        <v>18.4676341323375</v>
      </c>
      <c r="W1617" s="0" t="n">
        <f aca="false">J1617</f>
        <v>0</v>
      </c>
    </row>
    <row r="1618" customFormat="false" ht="12.8" hidden="false" customHeight="false" outlineLevel="0" collapsed="false">
      <c r="A1618" s="0" t="s">
        <v>73</v>
      </c>
      <c r="B1618" s="0" t="s">
        <v>264</v>
      </c>
      <c r="C1618" s="0" t="s">
        <v>323</v>
      </c>
      <c r="D1618" s="0" t="s">
        <v>13</v>
      </c>
      <c r="E1618" s="0" t="s">
        <v>14</v>
      </c>
      <c r="F1618" s="0" t="s">
        <v>327</v>
      </c>
      <c r="G1618" s="0" t="s">
        <v>1609</v>
      </c>
      <c r="H1618" s="0" t="n">
        <v>0.699672908966661</v>
      </c>
      <c r="I1618" s="0" t="n">
        <v>7.81432809484462</v>
      </c>
      <c r="J1618" s="0" t="n">
        <v>392</v>
      </c>
      <c r="K1618" s="0" t="n">
        <f aca="false">I1618*SUMIFS(syst_chauffage!$H$3:$H$27,syst_chauffage!$B$3:$B$27,D1618,syst_chauffage!$C$3:$C$27,E1618)</f>
        <v>15.7817524497916</v>
      </c>
      <c r="L1618" s="12" t="n">
        <f aca="false">H1618*SUMIFS(syst_chauffage!$K$3:$K$27,syst_chauffage!$B$3:$B$27,D1618,syst_chauffage!$C$3:$C$27,E1618)</f>
        <v>0.699672908966661</v>
      </c>
      <c r="N1618" s="0" t="str">
        <f aca="false">A1618</f>
        <v>Café Hôtel Restaurant</v>
      </c>
      <c r="O1618" s="0" t="str">
        <f aca="false">B1618</f>
        <v>Hôtel avec restaurant</v>
      </c>
      <c r="P1618" s="0" t="str">
        <f aca="false">C1618</f>
        <v>Hotel d'affaire avec restaurant Luxe</v>
      </c>
      <c r="Q1618" s="0" t="str">
        <f aca="false">D1618</f>
        <v>Chaudière gaz</v>
      </c>
      <c r="R1618" s="0" t="str">
        <f aca="false">E1618</f>
        <v>Gaz</v>
      </c>
      <c r="S1618" s="0" t="str">
        <f aca="false">F1618</f>
        <v>0218380404</v>
      </c>
      <c r="T1618" s="0" t="str">
        <f aca="false">G1618</f>
        <v>0</v>
      </c>
      <c r="U1618" s="0" t="n">
        <f aca="false">L1618</f>
        <v>0.699672908966661</v>
      </c>
      <c r="V1618" s="0" t="n">
        <f aca="false">K1618</f>
        <v>15.7817524497916</v>
      </c>
      <c r="W1618" s="0" t="n">
        <f aca="false">J1618</f>
        <v>392</v>
      </c>
    </row>
    <row r="1619" customFormat="false" ht="12.8" hidden="false" customHeight="false" outlineLevel="0" collapsed="false">
      <c r="A1619" s="0" t="s">
        <v>73</v>
      </c>
      <c r="B1619" s="0" t="s">
        <v>264</v>
      </c>
      <c r="C1619" s="0" t="s">
        <v>323</v>
      </c>
      <c r="D1619" s="0" t="s">
        <v>29</v>
      </c>
      <c r="E1619" s="0" t="s">
        <v>30</v>
      </c>
      <c r="F1619" s="0" t="s">
        <v>328</v>
      </c>
      <c r="G1619" s="0" t="s">
        <v>1609</v>
      </c>
      <c r="H1619" s="0" t="n">
        <v>0.92</v>
      </c>
      <c r="I1619" s="0" t="n">
        <v>10.4</v>
      </c>
      <c r="J1619" s="0" t="n">
        <v>0</v>
      </c>
      <c r="K1619" s="0" t="n">
        <f aca="false">I1619*SUMIFS(syst_chauffage!$H$3:$H$27,syst_chauffage!$B$3:$B$27,D1619,syst_chauffage!$C$3:$C$27,E1619)</f>
        <v>3</v>
      </c>
      <c r="L1619" s="12" t="n">
        <f aca="false">H1619*SUMIFS(syst_chauffage!$K$3:$K$27,syst_chauffage!$B$3:$B$27,D1619,syst_chauffage!$C$3:$C$27,E1619)</f>
        <v>0.92</v>
      </c>
      <c r="N1619" s="0" t="str">
        <f aca="false">A1619</f>
        <v>Café Hôtel Restaurant</v>
      </c>
      <c r="O1619" s="0" t="str">
        <f aca="false">B1619</f>
        <v>Hôtel avec restaurant</v>
      </c>
      <c r="P1619" s="0" t="str">
        <f aca="false">C1619</f>
        <v>Hotel d'affaire avec restaurant Luxe</v>
      </c>
      <c r="Q1619" s="0" t="str">
        <f aca="false">D1619</f>
        <v>Electrique direct</v>
      </c>
      <c r="R1619" s="0" t="str">
        <f aca="false">E1619</f>
        <v>Electricité</v>
      </c>
      <c r="S1619" s="0" t="str">
        <f aca="false">F1619</f>
        <v>0218380602</v>
      </c>
      <c r="T1619" s="0" t="str">
        <f aca="false">G1619</f>
        <v>0</v>
      </c>
      <c r="U1619" s="0" t="n">
        <f aca="false">L1619</f>
        <v>0.92</v>
      </c>
      <c r="V1619" s="0" t="n">
        <f aca="false">K1619</f>
        <v>3</v>
      </c>
      <c r="W1619" s="0" t="n">
        <f aca="false">J1619</f>
        <v>0</v>
      </c>
    </row>
    <row r="1620" customFormat="false" ht="12.8" hidden="false" customHeight="false" outlineLevel="0" collapsed="false">
      <c r="A1620" s="0" t="s">
        <v>73</v>
      </c>
      <c r="B1620" s="0" t="s">
        <v>264</v>
      </c>
      <c r="C1620" s="0" t="s">
        <v>323</v>
      </c>
      <c r="D1620" s="0" t="s">
        <v>36</v>
      </c>
      <c r="E1620" s="0" t="s">
        <v>30</v>
      </c>
      <c r="F1620" s="0" t="s">
        <v>329</v>
      </c>
      <c r="G1620" s="0" t="s">
        <v>1609</v>
      </c>
      <c r="H1620" s="0" t="n">
        <v>2.94489544186046</v>
      </c>
      <c r="I1620" s="0" t="n">
        <v>62.5395485183894</v>
      </c>
      <c r="J1620" s="0" t="n">
        <v>495</v>
      </c>
      <c r="K1620" s="0" t="n">
        <f aca="false">I1620*SUMIFS(syst_chauffage!$H$3:$H$27,syst_chauffage!$B$3:$B$27,D1620,syst_chauffage!$C$3:$C$27,E1620)</f>
        <v>38.6905984157108</v>
      </c>
      <c r="L1620" s="12" t="n">
        <f aca="false">H1620*SUMIFS(syst_chauffage!$K$3:$K$27,syst_chauffage!$B$3:$B$27,D1620,syst_chauffage!$C$3:$C$27,E1620)</f>
        <v>2.47427325480779</v>
      </c>
      <c r="N1620" s="0" t="str">
        <f aca="false">A1620</f>
        <v>Café Hôtel Restaurant</v>
      </c>
      <c r="O1620" s="0" t="str">
        <f aca="false">B1620</f>
        <v>Hôtel avec restaurant</v>
      </c>
      <c r="P1620" s="0" t="str">
        <f aca="false">C1620</f>
        <v>Hotel d'affaire avec restaurant Luxe</v>
      </c>
      <c r="Q1620" s="0" t="str">
        <f aca="false">D1620</f>
        <v>PAC</v>
      </c>
      <c r="R1620" s="0" t="str">
        <f aca="false">E1620</f>
        <v>Electricité</v>
      </c>
      <c r="S1620" s="0" t="str">
        <f aca="false">F1620</f>
        <v>0218380902</v>
      </c>
      <c r="T1620" s="0" t="str">
        <f aca="false">G1620</f>
        <v>0</v>
      </c>
      <c r="U1620" s="0" t="n">
        <f aca="false">L1620</f>
        <v>2.47427325480779</v>
      </c>
      <c r="V1620" s="0" t="n">
        <f aca="false">K1620</f>
        <v>38.6905984157108</v>
      </c>
      <c r="W1620" s="0" t="n">
        <f aca="false">J1620</f>
        <v>495</v>
      </c>
    </row>
    <row r="1621" customFormat="false" ht="12.8" hidden="false" customHeight="false" outlineLevel="0" collapsed="false">
      <c r="A1621" s="0" t="s">
        <v>73</v>
      </c>
      <c r="B1621" s="0" t="s">
        <v>264</v>
      </c>
      <c r="C1621" s="0" t="s">
        <v>323</v>
      </c>
      <c r="D1621" s="0" t="s">
        <v>42</v>
      </c>
      <c r="E1621" s="0" t="s">
        <v>30</v>
      </c>
      <c r="F1621" s="0" t="s">
        <v>330</v>
      </c>
      <c r="G1621" s="0" t="s">
        <v>1609</v>
      </c>
      <c r="H1621" s="0" t="n">
        <v>2.80410195348837</v>
      </c>
      <c r="I1621" s="0" t="n">
        <v>26.2551482425135</v>
      </c>
      <c r="J1621" s="0" t="n">
        <v>495</v>
      </c>
      <c r="K1621" s="0" t="n">
        <f aca="false">I1621*SUMIFS(syst_chauffage!$H$3:$H$27,syst_chauffage!$B$3:$B$27,D1621,syst_chauffage!$C$3:$C$27,E1621)</f>
        <v>23.7003184681555</v>
      </c>
      <c r="L1621" s="12" t="n">
        <f aca="false">H1621*SUMIFS(syst_chauffage!$K$3:$K$27,syst_chauffage!$B$3:$B$27,D1621,syst_chauffage!$C$3:$C$27,E1621)</f>
        <v>2.49996610303434</v>
      </c>
      <c r="N1621" s="0" t="str">
        <f aca="false">A1621</f>
        <v>Café Hôtel Restaurant</v>
      </c>
      <c r="O1621" s="0" t="str">
        <f aca="false">B1621</f>
        <v>Hôtel avec restaurant</v>
      </c>
      <c r="P1621" s="0" t="str">
        <f aca="false">C1621</f>
        <v>Hotel d'affaire avec restaurant Luxe</v>
      </c>
      <c r="Q1621" s="0" t="str">
        <f aca="false">D1621</f>
        <v>Rooftop</v>
      </c>
      <c r="R1621" s="0" t="str">
        <f aca="false">E1621</f>
        <v>Electricité</v>
      </c>
      <c r="S1621" s="0" t="str">
        <f aca="false">F1621</f>
        <v>0218381002</v>
      </c>
      <c r="T1621" s="0" t="str">
        <f aca="false">G1621</f>
        <v>0</v>
      </c>
      <c r="U1621" s="0" t="n">
        <f aca="false">L1621</f>
        <v>2.49996610303434</v>
      </c>
      <c r="V1621" s="0" t="n">
        <f aca="false">K1621</f>
        <v>23.7003184681555</v>
      </c>
      <c r="W1621" s="0" t="n">
        <f aca="false">J1621</f>
        <v>495</v>
      </c>
    </row>
    <row r="1622" customFormat="false" ht="12.8" hidden="false" customHeight="false" outlineLevel="0" collapsed="false">
      <c r="A1622" s="0" t="s">
        <v>73</v>
      </c>
      <c r="B1622" s="0" t="s">
        <v>264</v>
      </c>
      <c r="C1622" s="0" t="s">
        <v>323</v>
      </c>
      <c r="D1622" s="0" t="s">
        <v>51</v>
      </c>
      <c r="E1622" s="0" t="s">
        <v>57</v>
      </c>
      <c r="F1622" s="0" t="s">
        <v>331</v>
      </c>
      <c r="G1622" s="0" t="s">
        <v>1609</v>
      </c>
      <c r="H1622" s="0" t="n">
        <v>0.753</v>
      </c>
      <c r="I1622" s="0" t="n">
        <v>26.9507544754181</v>
      </c>
      <c r="J1622" s="0" t="n">
        <v>0</v>
      </c>
      <c r="K1622" s="0" t="n">
        <f aca="false">I1622*SUMIFS(syst_chauffage!$H$3:$H$27,syst_chauffage!$B$3:$B$27,D1622,syst_chauffage!$C$3:$C$27,E1622)</f>
        <v>57.104710024239</v>
      </c>
      <c r="L1622" s="12" t="n">
        <f aca="false">H1622*SUMIFS(syst_chauffage!$K$3:$K$27,syst_chauffage!$B$3:$B$27,D1622,syst_chauffage!$C$3:$C$27,E1622)</f>
        <v>0.753</v>
      </c>
      <c r="N1622" s="0" t="str">
        <f aca="false">A1622</f>
        <v>Café Hôtel Restaurant</v>
      </c>
      <c r="O1622" s="0" t="str">
        <f aca="false">B1622</f>
        <v>Hôtel avec restaurant</v>
      </c>
      <c r="P1622" s="0" t="str">
        <f aca="false">C1622</f>
        <v>Hotel d'affaire avec restaurant Luxe</v>
      </c>
      <c r="Q1622" s="0" t="str">
        <f aca="false">D1622</f>
        <v>Autre système centralisé performant</v>
      </c>
      <c r="R1622" s="0" t="str">
        <f aca="false">E1622</f>
        <v>Autres</v>
      </c>
      <c r="S1622" s="0" t="str">
        <f aca="false">F1622</f>
        <v>0218382101</v>
      </c>
      <c r="T1622" s="0" t="str">
        <f aca="false">G1622</f>
        <v>0</v>
      </c>
      <c r="U1622" s="0" t="n">
        <f aca="false">L1622</f>
        <v>0.753</v>
      </c>
      <c r="V1622" s="0" t="n">
        <f aca="false">K1622</f>
        <v>57.104710024239</v>
      </c>
      <c r="W1622" s="0" t="n">
        <f aca="false">J1622</f>
        <v>0</v>
      </c>
    </row>
    <row r="1623" customFormat="false" ht="12.8" hidden="false" customHeight="false" outlineLevel="0" collapsed="false">
      <c r="A1623" s="0" t="s">
        <v>73</v>
      </c>
      <c r="B1623" s="0" t="s">
        <v>264</v>
      </c>
      <c r="C1623" s="0" t="s">
        <v>323</v>
      </c>
      <c r="D1623" s="0" t="s">
        <v>51</v>
      </c>
      <c r="E1623" s="0" t="s">
        <v>58</v>
      </c>
      <c r="F1623" s="0" t="s">
        <v>332</v>
      </c>
      <c r="G1623" s="0" t="s">
        <v>1609</v>
      </c>
      <c r="H1623" s="0" t="n">
        <v>0.74</v>
      </c>
      <c r="I1623" s="0" t="n">
        <v>26.9758688313056</v>
      </c>
      <c r="J1623" s="0" t="n">
        <v>935</v>
      </c>
      <c r="K1623" s="0" t="n">
        <f aca="false">I1623*SUMIFS(syst_chauffage!$H$3:$H$27,syst_chauffage!$B$3:$B$27,D1623,syst_chauffage!$C$3:$C$27,E1623)</f>
        <v>57.5664907857988</v>
      </c>
      <c r="L1623" s="12" t="n">
        <f aca="false">H1623*SUMIFS(syst_chauffage!$K$3:$K$27,syst_chauffage!$B$3:$B$27,D1623,syst_chauffage!$C$3:$C$27,E1623)</f>
        <v>0.74</v>
      </c>
      <c r="N1623" s="0" t="str">
        <f aca="false">A1623</f>
        <v>Café Hôtel Restaurant</v>
      </c>
      <c r="O1623" s="0" t="str">
        <f aca="false">B1623</f>
        <v>Hôtel avec restaurant</v>
      </c>
      <c r="P1623" s="0" t="str">
        <f aca="false">C1623</f>
        <v>Hotel d'affaire avec restaurant Luxe</v>
      </c>
      <c r="Q1623" s="0" t="str">
        <f aca="false">D1623</f>
        <v>Autre système centralisé performant</v>
      </c>
      <c r="R1623" s="0" t="str">
        <f aca="false">E1623</f>
        <v>Urbain</v>
      </c>
      <c r="S1623" s="0" t="str">
        <f aca="false">F1623</f>
        <v>0218382106</v>
      </c>
      <c r="T1623" s="0" t="str">
        <f aca="false">G1623</f>
        <v>0</v>
      </c>
      <c r="U1623" s="0" t="n">
        <f aca="false">L1623</f>
        <v>0.74</v>
      </c>
      <c r="V1623" s="0" t="n">
        <f aca="false">K1623</f>
        <v>57.5664907857988</v>
      </c>
      <c r="W1623" s="0" t="n">
        <f aca="false">J1623</f>
        <v>935</v>
      </c>
    </row>
    <row r="1624" customFormat="false" ht="12.8" hidden="false" customHeight="false" outlineLevel="0" collapsed="false">
      <c r="A1624" s="0" t="s">
        <v>73</v>
      </c>
      <c r="B1624" s="0" t="s">
        <v>264</v>
      </c>
      <c r="C1624" s="0" t="s">
        <v>323</v>
      </c>
      <c r="D1624" s="0" t="s">
        <v>27</v>
      </c>
      <c r="E1624" s="0" t="s">
        <v>23</v>
      </c>
      <c r="F1624" s="0" t="s">
        <v>333</v>
      </c>
      <c r="G1624" s="0" t="s">
        <v>1609</v>
      </c>
      <c r="H1624" s="0" t="n">
        <v>0.761834183123975</v>
      </c>
      <c r="I1624" s="0" t="n">
        <v>12.4843825824403</v>
      </c>
      <c r="J1624" s="0" t="n">
        <v>882</v>
      </c>
      <c r="K1624" s="0" t="n">
        <f aca="false">I1624*SUMIFS(syst_chauffage!$H$3:$H$27,syst_chauffage!$B$3:$B$27,D1624,syst_chauffage!$C$3:$C$27,E1624)</f>
        <v>32.0149899260087</v>
      </c>
      <c r="L1624" s="12" t="n">
        <f aca="false">H1624*SUMIFS(syst_chauffage!$K$3:$K$27,syst_chauffage!$B$3:$B$27,D1624,syst_chauffage!$C$3:$C$27,E1624)</f>
        <v>0.761834183123975</v>
      </c>
      <c r="N1624" s="0" t="str">
        <f aca="false">A1624</f>
        <v>Café Hôtel Restaurant</v>
      </c>
      <c r="O1624" s="0" t="str">
        <f aca="false">B1624</f>
        <v>Hôtel avec restaurant</v>
      </c>
      <c r="P1624" s="0" t="str">
        <f aca="false">C1624</f>
        <v>Hotel d'affaire avec restaurant Luxe</v>
      </c>
      <c r="Q1624" s="0" t="str">
        <f aca="false">D1624</f>
        <v>Chaudière condensation fioul</v>
      </c>
      <c r="R1624" s="0" t="str">
        <f aca="false">E1624</f>
        <v>Fioul</v>
      </c>
      <c r="S1624" s="0" t="str">
        <f aca="false">F1624</f>
        <v>0218382303</v>
      </c>
      <c r="T1624" s="0" t="str">
        <f aca="false">G1624</f>
        <v>0</v>
      </c>
      <c r="U1624" s="0" t="n">
        <f aca="false">L1624</f>
        <v>0.761834183123975</v>
      </c>
      <c r="V1624" s="0" t="n">
        <f aca="false">K1624</f>
        <v>32.0149899260087</v>
      </c>
      <c r="W1624" s="0" t="n">
        <f aca="false">J1624</f>
        <v>882</v>
      </c>
    </row>
    <row r="1625" customFormat="false" ht="12.8" hidden="false" customHeight="false" outlineLevel="0" collapsed="false">
      <c r="A1625" s="0" t="s">
        <v>73</v>
      </c>
      <c r="B1625" s="0" t="s">
        <v>264</v>
      </c>
      <c r="C1625" s="0" t="s">
        <v>323</v>
      </c>
      <c r="D1625" s="0" t="s">
        <v>18</v>
      </c>
      <c r="E1625" s="0" t="s">
        <v>14</v>
      </c>
      <c r="F1625" s="0" t="s">
        <v>334</v>
      </c>
      <c r="G1625" s="0" t="s">
        <v>1609</v>
      </c>
      <c r="H1625" s="0" t="n">
        <v>0.987567162789052</v>
      </c>
      <c r="I1625" s="0" t="n">
        <v>9.3027715414817</v>
      </c>
      <c r="J1625" s="0" t="n">
        <v>882</v>
      </c>
      <c r="K1625" s="0" t="n">
        <f aca="false">I1625*SUMIFS(syst_chauffage!$H$3:$H$27,syst_chauffage!$B$3:$B$27,D1625,syst_chauffage!$C$3:$C$27,E1625)</f>
        <v>25.3493912291829</v>
      </c>
      <c r="L1625" s="12" t="n">
        <f aca="false">H1625*SUMIFS(syst_chauffage!$K$3:$K$27,syst_chauffage!$B$3:$B$27,D1625,syst_chauffage!$C$3:$C$27,E1625)</f>
        <v>0.959369049272409</v>
      </c>
      <c r="N1625" s="0" t="str">
        <f aca="false">A1625</f>
        <v>Café Hôtel Restaurant</v>
      </c>
      <c r="O1625" s="0" t="str">
        <f aca="false">B1625</f>
        <v>Hôtel avec restaurant</v>
      </c>
      <c r="P1625" s="0" t="str">
        <f aca="false">C1625</f>
        <v>Hotel d'affaire avec restaurant Luxe</v>
      </c>
      <c r="Q1625" s="0" t="str">
        <f aca="false">D1625</f>
        <v>Chaudière condensation gaz</v>
      </c>
      <c r="R1625" s="0" t="str">
        <f aca="false">E1625</f>
        <v>Gaz</v>
      </c>
      <c r="S1625" s="0" t="str">
        <f aca="false">F1625</f>
        <v>0218382404</v>
      </c>
      <c r="T1625" s="0" t="str">
        <f aca="false">G1625</f>
        <v>0</v>
      </c>
      <c r="U1625" s="0" t="n">
        <f aca="false">L1625</f>
        <v>0.959369049272409</v>
      </c>
      <c r="V1625" s="0" t="n">
        <f aca="false">K1625</f>
        <v>25.3493912291829</v>
      </c>
      <c r="W1625" s="0" t="n">
        <f aca="false">J1625</f>
        <v>882</v>
      </c>
    </row>
    <row r="1626" customFormat="false" ht="12.8" hidden="false" customHeight="false" outlineLevel="0" collapsed="false">
      <c r="A1626" s="0" t="s">
        <v>73</v>
      </c>
      <c r="B1626" s="0" t="s">
        <v>264</v>
      </c>
      <c r="C1626" s="0" t="s">
        <v>323</v>
      </c>
      <c r="D1626" s="0" t="s">
        <v>32</v>
      </c>
      <c r="E1626" s="0" t="s">
        <v>30</v>
      </c>
      <c r="F1626" s="0" t="s">
        <v>335</v>
      </c>
      <c r="G1626" s="0" t="s">
        <v>1609</v>
      </c>
      <c r="H1626" s="0" t="n">
        <v>1</v>
      </c>
      <c r="I1626" s="0" t="n">
        <v>12</v>
      </c>
      <c r="J1626" s="0" t="n">
        <v>0</v>
      </c>
      <c r="K1626" s="0" t="n">
        <f aca="false">I1626*SUMIFS(syst_chauffage!$H$3:$H$27,syst_chauffage!$B$3:$B$27,D1626,syst_chauffage!$C$3:$C$27,E1626)</f>
        <v>12</v>
      </c>
      <c r="L1626" s="12" t="n">
        <f aca="false">H1626*SUMIFS(syst_chauffage!$K$3:$K$27,syst_chauffage!$B$3:$B$27,D1626,syst_chauffage!$C$3:$C$27,E1626)</f>
        <v>1</v>
      </c>
      <c r="N1626" s="0" t="str">
        <f aca="false">A1626</f>
        <v>Café Hôtel Restaurant</v>
      </c>
      <c r="O1626" s="0" t="str">
        <f aca="false">B1626</f>
        <v>Hôtel avec restaurant</v>
      </c>
      <c r="P1626" s="0" t="str">
        <f aca="false">C1626</f>
        <v>Hotel d'affaire avec restaurant Luxe</v>
      </c>
      <c r="Q1626" s="0" t="str">
        <f aca="false">D1626</f>
        <v>Electrique direct performant</v>
      </c>
      <c r="R1626" s="0" t="str">
        <f aca="false">E1626</f>
        <v>Electricité</v>
      </c>
      <c r="S1626" s="0" t="str">
        <f aca="false">F1626</f>
        <v>0218382602</v>
      </c>
      <c r="T1626" s="0" t="str">
        <f aca="false">G1626</f>
        <v>0</v>
      </c>
      <c r="U1626" s="0" t="n">
        <f aca="false">L1626</f>
        <v>1</v>
      </c>
      <c r="V1626" s="0" t="n">
        <f aca="false">K1626</f>
        <v>12</v>
      </c>
      <c r="W1626" s="0" t="n">
        <f aca="false">J1626</f>
        <v>0</v>
      </c>
    </row>
    <row r="1627" customFormat="false" ht="12.8" hidden="false" customHeight="false" outlineLevel="0" collapsed="false">
      <c r="A1627" s="0" t="s">
        <v>73</v>
      </c>
      <c r="B1627" s="0" t="s">
        <v>264</v>
      </c>
      <c r="C1627" s="0" t="s">
        <v>323</v>
      </c>
      <c r="D1627" s="0" t="s">
        <v>38</v>
      </c>
      <c r="E1627" s="0" t="s">
        <v>30</v>
      </c>
      <c r="F1627" s="0" t="s">
        <v>336</v>
      </c>
      <c r="G1627" s="0" t="s">
        <v>1609</v>
      </c>
      <c r="H1627" s="0" t="n">
        <v>3.39795627906976</v>
      </c>
      <c r="I1627" s="0" t="n">
        <v>74.4518434742731</v>
      </c>
      <c r="J1627" s="0" t="n">
        <v>540</v>
      </c>
      <c r="K1627" s="0" t="n">
        <f aca="false">I1627*SUMIFS(syst_chauffage!$H$3:$H$27,syst_chauffage!$B$3:$B$27,D1627,syst_chauffage!$C$3:$C$27,E1627)</f>
        <v>75.2554619303393</v>
      </c>
      <c r="L1627" s="12" t="n">
        <f aca="false">H1627*SUMIFS(syst_chauffage!$K$3:$K$27,syst_chauffage!$B$3:$B$27,D1627,syst_chauffage!$C$3:$C$27,E1627)</f>
        <v>3.03986496519792</v>
      </c>
      <c r="N1627" s="0" t="str">
        <f aca="false">A1627</f>
        <v>Café Hôtel Restaurant</v>
      </c>
      <c r="O1627" s="0" t="str">
        <f aca="false">B1627</f>
        <v>Hôtel avec restaurant</v>
      </c>
      <c r="P1627" s="0" t="str">
        <f aca="false">C1627</f>
        <v>Hotel d'affaire avec restaurant Luxe</v>
      </c>
      <c r="Q1627" s="0" t="str">
        <f aca="false">D1627</f>
        <v>PAC performant</v>
      </c>
      <c r="R1627" s="0" t="str">
        <f aca="false">E1627</f>
        <v>Electricité</v>
      </c>
      <c r="S1627" s="0" t="str">
        <f aca="false">F1627</f>
        <v>0218382902</v>
      </c>
      <c r="T1627" s="0" t="str">
        <f aca="false">G1627</f>
        <v>0</v>
      </c>
      <c r="U1627" s="0" t="n">
        <f aca="false">L1627</f>
        <v>3.03986496519792</v>
      </c>
      <c r="V1627" s="0" t="n">
        <f aca="false">K1627</f>
        <v>75.2554619303393</v>
      </c>
      <c r="W1627" s="0" t="n">
        <f aca="false">J1627</f>
        <v>540</v>
      </c>
    </row>
    <row r="1628" customFormat="false" ht="12.8" hidden="false" customHeight="false" outlineLevel="0" collapsed="false">
      <c r="A1628" s="0" t="s">
        <v>73</v>
      </c>
      <c r="B1628" s="0" t="s">
        <v>264</v>
      </c>
      <c r="C1628" s="0" t="s">
        <v>323</v>
      </c>
      <c r="D1628" s="0" t="s">
        <v>46</v>
      </c>
      <c r="E1628" s="0" t="s">
        <v>30</v>
      </c>
      <c r="F1628" s="0" t="s">
        <v>337</v>
      </c>
      <c r="G1628" s="0" t="s">
        <v>1609</v>
      </c>
      <c r="H1628" s="0" t="n">
        <v>3.32861023255814</v>
      </c>
      <c r="I1628" s="0" t="n">
        <v>31.2561288601351</v>
      </c>
      <c r="J1628" s="0" t="n">
        <v>540</v>
      </c>
      <c r="K1628" s="0" t="n">
        <f aca="false">I1628*SUMIFS(syst_chauffage!$H$3:$H$27,syst_chauffage!$B$3:$B$27,D1628,syst_chauffage!$C$3:$C$27,E1628)</f>
        <v>54.2264918365843</v>
      </c>
      <c r="L1628" s="12" t="n">
        <f aca="false">H1628*SUMIFS(syst_chauffage!$K$3:$K$27,syst_chauffage!$B$3:$B$27,D1628,syst_chauffage!$C$3:$C$27,E1628)</f>
        <v>3.00077723502174</v>
      </c>
      <c r="N1628" s="0" t="str">
        <f aca="false">A1628</f>
        <v>Café Hôtel Restaurant</v>
      </c>
      <c r="O1628" s="0" t="str">
        <f aca="false">B1628</f>
        <v>Hôtel avec restaurant</v>
      </c>
      <c r="P1628" s="0" t="str">
        <f aca="false">C1628</f>
        <v>Hotel d'affaire avec restaurant Luxe</v>
      </c>
      <c r="Q1628" s="0" t="str">
        <f aca="false">D1628</f>
        <v>Rooftop performant</v>
      </c>
      <c r="R1628" s="0" t="str">
        <f aca="false">E1628</f>
        <v>Electricité</v>
      </c>
      <c r="S1628" s="0" t="str">
        <f aca="false">F1628</f>
        <v>0218383002</v>
      </c>
      <c r="T1628" s="0" t="str">
        <f aca="false">G1628</f>
        <v>0</v>
      </c>
      <c r="U1628" s="0" t="n">
        <f aca="false">L1628</f>
        <v>3.00077723502174</v>
      </c>
      <c r="V1628" s="0" t="n">
        <f aca="false">K1628</f>
        <v>54.2264918365843</v>
      </c>
      <c r="W1628" s="0" t="n">
        <f aca="false">J1628</f>
        <v>540</v>
      </c>
    </row>
    <row r="1629" customFormat="false" ht="12.8" hidden="false" customHeight="false" outlineLevel="0" collapsed="false">
      <c r="A1629" s="0" t="s">
        <v>73</v>
      </c>
      <c r="B1629" s="0" t="s">
        <v>264</v>
      </c>
      <c r="C1629" s="0" t="s">
        <v>338</v>
      </c>
      <c r="D1629" s="0" t="s">
        <v>19</v>
      </c>
      <c r="E1629" s="0" t="s">
        <v>57</v>
      </c>
      <c r="F1629" s="0" t="s">
        <v>339</v>
      </c>
      <c r="G1629" s="0" t="s">
        <v>1609</v>
      </c>
      <c r="H1629" s="0" t="n">
        <v>0.686827174398296</v>
      </c>
      <c r="I1629" s="0" t="n">
        <v>32.0521168096175</v>
      </c>
      <c r="J1629" s="0" t="n">
        <v>0</v>
      </c>
      <c r="K1629" s="0" t="n">
        <f aca="false">I1629*SUMIFS(syst_chauffage!$H$3:$H$27,syst_chauffage!$B$3:$B$27,D1629,syst_chauffage!$C$3:$C$27,E1629)</f>
        <v>44.6318250002798</v>
      </c>
      <c r="L1629" s="12" t="n">
        <f aca="false">H1629*SUMIFS(syst_chauffage!$K$3:$K$27,syst_chauffage!$B$3:$B$27,D1629,syst_chauffage!$C$3:$C$27,E1629)</f>
        <v>0.686827174398296</v>
      </c>
      <c r="N1629" s="0" t="str">
        <f aca="false">A1629</f>
        <v>Café Hôtel Restaurant</v>
      </c>
      <c r="O1629" s="0" t="str">
        <f aca="false">B1629</f>
        <v>Hôtel avec restaurant</v>
      </c>
      <c r="P1629" s="0" t="str">
        <f aca="false">C1629</f>
        <v>Moyen Hotel avec restaurant Bas de gamme</v>
      </c>
      <c r="Q1629" s="0" t="str">
        <f aca="false">D1629</f>
        <v>Autre système centralisé</v>
      </c>
      <c r="R1629" s="0" t="str">
        <f aca="false">E1629</f>
        <v>Autres</v>
      </c>
      <c r="S1629" s="0" t="str">
        <f aca="false">F1629</f>
        <v>0218530101</v>
      </c>
      <c r="T1629" s="0" t="str">
        <f aca="false">G1629</f>
        <v>0</v>
      </c>
      <c r="U1629" s="0" t="n">
        <f aca="false">L1629</f>
        <v>0.686827174398296</v>
      </c>
      <c r="V1629" s="0" t="n">
        <f aca="false">K1629</f>
        <v>44.6318250002798</v>
      </c>
      <c r="W1629" s="0" t="n">
        <f aca="false">J1629</f>
        <v>0</v>
      </c>
    </row>
    <row r="1630" customFormat="false" ht="12.8" hidden="false" customHeight="false" outlineLevel="0" collapsed="false">
      <c r="A1630" s="0" t="s">
        <v>73</v>
      </c>
      <c r="B1630" s="0" t="s">
        <v>264</v>
      </c>
      <c r="C1630" s="0" t="s">
        <v>338</v>
      </c>
      <c r="D1630" s="0" t="s">
        <v>19</v>
      </c>
      <c r="E1630" s="0" t="s">
        <v>58</v>
      </c>
      <c r="F1630" s="0" t="s">
        <v>340</v>
      </c>
      <c r="G1630" s="0" t="s">
        <v>1609</v>
      </c>
      <c r="H1630" s="0" t="n">
        <v>0.714102427078554</v>
      </c>
      <c r="I1630" s="0" t="n">
        <v>32.2169295932231</v>
      </c>
      <c r="J1630" s="0" t="n">
        <v>935</v>
      </c>
      <c r="K1630" s="0" t="n">
        <f aca="false">I1630*SUMIFS(syst_chauffage!$H$3:$H$27,syst_chauffage!$B$3:$B$27,D1630,syst_chauffage!$C$3:$C$27,E1630)</f>
        <v>52.9952251298791</v>
      </c>
      <c r="L1630" s="12" t="n">
        <f aca="false">H1630*SUMIFS(syst_chauffage!$K$3:$K$27,syst_chauffage!$B$3:$B$27,D1630,syst_chauffage!$C$3:$C$27,E1630)</f>
        <v>0.714102427078554</v>
      </c>
      <c r="N1630" s="0" t="str">
        <f aca="false">A1630</f>
        <v>Café Hôtel Restaurant</v>
      </c>
      <c r="O1630" s="0" t="str">
        <f aca="false">B1630</f>
        <v>Hôtel avec restaurant</v>
      </c>
      <c r="P1630" s="0" t="str">
        <f aca="false">C1630</f>
        <v>Moyen Hotel avec restaurant Bas de gamme</v>
      </c>
      <c r="Q1630" s="0" t="str">
        <f aca="false">D1630</f>
        <v>Autre système centralisé</v>
      </c>
      <c r="R1630" s="0" t="str">
        <f aca="false">E1630</f>
        <v>Urbain</v>
      </c>
      <c r="S1630" s="0" t="str">
        <f aca="false">F1630</f>
        <v>0218530106</v>
      </c>
      <c r="T1630" s="0" t="str">
        <f aca="false">G1630</f>
        <v>0</v>
      </c>
      <c r="U1630" s="0" t="n">
        <f aca="false">L1630</f>
        <v>0.714102427078554</v>
      </c>
      <c r="V1630" s="0" t="n">
        <f aca="false">K1630</f>
        <v>52.9952251298791</v>
      </c>
      <c r="W1630" s="0" t="n">
        <f aca="false">J1630</f>
        <v>935</v>
      </c>
    </row>
    <row r="1631" customFormat="false" ht="12.8" hidden="false" customHeight="false" outlineLevel="0" collapsed="false">
      <c r="A1631" s="0" t="s">
        <v>73</v>
      </c>
      <c r="B1631" s="0" t="s">
        <v>264</v>
      </c>
      <c r="C1631" s="0" t="s">
        <v>338</v>
      </c>
      <c r="D1631" s="0" t="s">
        <v>22</v>
      </c>
      <c r="E1631" s="0" t="s">
        <v>23</v>
      </c>
      <c r="F1631" s="0" t="s">
        <v>341</v>
      </c>
      <c r="G1631" s="0" t="s">
        <v>1609</v>
      </c>
      <c r="H1631" s="0" t="n">
        <v>0.568150760762035</v>
      </c>
      <c r="I1631" s="0" t="n">
        <v>20.9849928891126</v>
      </c>
      <c r="J1631" s="0" t="n">
        <v>0</v>
      </c>
      <c r="K1631" s="0" t="n">
        <f aca="false">I1631*SUMIFS(syst_chauffage!$H$3:$H$27,syst_chauffage!$B$3:$B$27,D1631,syst_chauffage!$C$3:$C$27,E1631)</f>
        <v>36.9550448126752</v>
      </c>
      <c r="L1631" s="12" t="n">
        <f aca="false">H1631*SUMIFS(syst_chauffage!$K$3:$K$27,syst_chauffage!$B$3:$B$27,D1631,syst_chauffage!$C$3:$C$27,E1631)</f>
        <v>0.568150760762035</v>
      </c>
      <c r="N1631" s="0" t="str">
        <f aca="false">A1631</f>
        <v>Café Hôtel Restaurant</v>
      </c>
      <c r="O1631" s="0" t="str">
        <f aca="false">B1631</f>
        <v>Hôtel avec restaurant</v>
      </c>
      <c r="P1631" s="0" t="str">
        <f aca="false">C1631</f>
        <v>Moyen Hotel avec restaurant Bas de gamme</v>
      </c>
      <c r="Q1631" s="0" t="str">
        <f aca="false">D1631</f>
        <v>Chaudière fioul</v>
      </c>
      <c r="R1631" s="0" t="str">
        <f aca="false">E1631</f>
        <v>Fioul</v>
      </c>
      <c r="S1631" s="0" t="str">
        <f aca="false">F1631</f>
        <v>0218530303</v>
      </c>
      <c r="T1631" s="0" t="str">
        <f aca="false">G1631</f>
        <v>0</v>
      </c>
      <c r="U1631" s="0" t="n">
        <f aca="false">L1631</f>
        <v>0.568150760762035</v>
      </c>
      <c r="V1631" s="0" t="n">
        <f aca="false">K1631</f>
        <v>36.9550448126752</v>
      </c>
      <c r="W1631" s="0" t="n">
        <f aca="false">J1631</f>
        <v>0</v>
      </c>
    </row>
    <row r="1632" customFormat="false" ht="12.8" hidden="false" customHeight="false" outlineLevel="0" collapsed="false">
      <c r="A1632" s="0" t="s">
        <v>73</v>
      </c>
      <c r="B1632" s="0" t="s">
        <v>264</v>
      </c>
      <c r="C1632" s="0" t="s">
        <v>338</v>
      </c>
      <c r="D1632" s="0" t="s">
        <v>13</v>
      </c>
      <c r="E1632" s="0" t="s">
        <v>14</v>
      </c>
      <c r="F1632" s="0" t="s">
        <v>342</v>
      </c>
      <c r="G1632" s="0" t="s">
        <v>1609</v>
      </c>
      <c r="H1632" s="0" t="n">
        <v>0.683857235795842</v>
      </c>
      <c r="I1632" s="0" t="n">
        <v>15.1767092787929</v>
      </c>
      <c r="J1632" s="0" t="n">
        <v>462</v>
      </c>
      <c r="K1632" s="0" t="n">
        <f aca="false">I1632*SUMIFS(syst_chauffage!$H$3:$H$27,syst_chauffage!$B$3:$B$27,D1632,syst_chauffage!$C$3:$C$27,E1632)</f>
        <v>30.6507566528184</v>
      </c>
      <c r="L1632" s="12" t="n">
        <f aca="false">H1632*SUMIFS(syst_chauffage!$K$3:$K$27,syst_chauffage!$B$3:$B$27,D1632,syst_chauffage!$C$3:$C$27,E1632)</f>
        <v>0.683857235795842</v>
      </c>
      <c r="N1632" s="0" t="str">
        <f aca="false">A1632</f>
        <v>Café Hôtel Restaurant</v>
      </c>
      <c r="O1632" s="0" t="str">
        <f aca="false">B1632</f>
        <v>Hôtel avec restaurant</v>
      </c>
      <c r="P1632" s="0" t="str">
        <f aca="false">C1632</f>
        <v>Moyen Hotel avec restaurant Bas de gamme</v>
      </c>
      <c r="Q1632" s="0" t="str">
        <f aca="false">D1632</f>
        <v>Chaudière gaz</v>
      </c>
      <c r="R1632" s="0" t="str">
        <f aca="false">E1632</f>
        <v>Gaz</v>
      </c>
      <c r="S1632" s="0" t="str">
        <f aca="false">F1632</f>
        <v>0218530404</v>
      </c>
      <c r="T1632" s="0" t="str">
        <f aca="false">G1632</f>
        <v>0</v>
      </c>
      <c r="U1632" s="0" t="n">
        <f aca="false">L1632</f>
        <v>0.683857235795842</v>
      </c>
      <c r="V1632" s="0" t="n">
        <f aca="false">K1632</f>
        <v>30.6507566528184</v>
      </c>
      <c r="W1632" s="0" t="n">
        <f aca="false">J1632</f>
        <v>462</v>
      </c>
    </row>
    <row r="1633" customFormat="false" ht="12.8" hidden="false" customHeight="false" outlineLevel="0" collapsed="false">
      <c r="A1633" s="0" t="s">
        <v>73</v>
      </c>
      <c r="B1633" s="0" t="s">
        <v>264</v>
      </c>
      <c r="C1633" s="0" t="s">
        <v>338</v>
      </c>
      <c r="D1633" s="0" t="s">
        <v>29</v>
      </c>
      <c r="E1633" s="0" t="s">
        <v>30</v>
      </c>
      <c r="F1633" s="0" t="s">
        <v>343</v>
      </c>
      <c r="G1633" s="0" t="s">
        <v>1609</v>
      </c>
      <c r="H1633" s="0" t="n">
        <v>0.92</v>
      </c>
      <c r="I1633" s="0" t="n">
        <v>10.4</v>
      </c>
      <c r="J1633" s="0" t="n">
        <v>0</v>
      </c>
      <c r="K1633" s="0" t="n">
        <f aca="false">I1633*SUMIFS(syst_chauffage!$H$3:$H$27,syst_chauffage!$B$3:$B$27,D1633,syst_chauffage!$C$3:$C$27,E1633)</f>
        <v>3</v>
      </c>
      <c r="L1633" s="12" t="n">
        <f aca="false">H1633*SUMIFS(syst_chauffage!$K$3:$K$27,syst_chauffage!$B$3:$B$27,D1633,syst_chauffage!$C$3:$C$27,E1633)</f>
        <v>0.92</v>
      </c>
      <c r="N1633" s="0" t="str">
        <f aca="false">A1633</f>
        <v>Café Hôtel Restaurant</v>
      </c>
      <c r="O1633" s="0" t="str">
        <f aca="false">B1633</f>
        <v>Hôtel avec restaurant</v>
      </c>
      <c r="P1633" s="0" t="str">
        <f aca="false">C1633</f>
        <v>Moyen Hotel avec restaurant Bas de gamme</v>
      </c>
      <c r="Q1633" s="0" t="str">
        <f aca="false">D1633</f>
        <v>Electrique direct</v>
      </c>
      <c r="R1633" s="0" t="str">
        <f aca="false">E1633</f>
        <v>Electricité</v>
      </c>
      <c r="S1633" s="0" t="str">
        <f aca="false">F1633</f>
        <v>0218530602</v>
      </c>
      <c r="T1633" s="0" t="str">
        <f aca="false">G1633</f>
        <v>0</v>
      </c>
      <c r="U1633" s="0" t="n">
        <f aca="false">L1633</f>
        <v>0.92</v>
      </c>
      <c r="V1633" s="0" t="n">
        <f aca="false">K1633</f>
        <v>3</v>
      </c>
      <c r="W1633" s="0" t="n">
        <f aca="false">J1633</f>
        <v>0</v>
      </c>
    </row>
    <row r="1634" customFormat="false" ht="12.8" hidden="false" customHeight="false" outlineLevel="0" collapsed="false">
      <c r="A1634" s="0" t="s">
        <v>73</v>
      </c>
      <c r="B1634" s="0" t="s">
        <v>264</v>
      </c>
      <c r="C1634" s="0" t="s">
        <v>338</v>
      </c>
      <c r="D1634" s="0" t="s">
        <v>36</v>
      </c>
      <c r="E1634" s="0" t="s">
        <v>30</v>
      </c>
      <c r="F1634" s="0" t="s">
        <v>344</v>
      </c>
      <c r="G1634" s="0" t="s">
        <v>1609</v>
      </c>
      <c r="H1634" s="0" t="n">
        <v>2.94489544186046</v>
      </c>
      <c r="I1634" s="0" t="n">
        <v>85.5623473984308</v>
      </c>
      <c r="J1634" s="0" t="n">
        <v>738</v>
      </c>
      <c r="K1634" s="0" t="n">
        <f aca="false">I1634*SUMIFS(syst_chauffage!$H$3:$H$27,syst_chauffage!$B$3:$B$27,D1634,syst_chauffage!$C$3:$C$27,E1634)</f>
        <v>52.9338394843832</v>
      </c>
      <c r="L1634" s="12" t="n">
        <f aca="false">H1634*SUMIFS(syst_chauffage!$K$3:$K$27,syst_chauffage!$B$3:$B$27,D1634,syst_chauffage!$C$3:$C$27,E1634)</f>
        <v>2.47427325480779</v>
      </c>
      <c r="N1634" s="0" t="str">
        <f aca="false">A1634</f>
        <v>Café Hôtel Restaurant</v>
      </c>
      <c r="O1634" s="0" t="str">
        <f aca="false">B1634</f>
        <v>Hôtel avec restaurant</v>
      </c>
      <c r="P1634" s="0" t="str">
        <f aca="false">C1634</f>
        <v>Moyen Hotel avec restaurant Bas de gamme</v>
      </c>
      <c r="Q1634" s="0" t="str">
        <f aca="false">D1634</f>
        <v>PAC</v>
      </c>
      <c r="R1634" s="0" t="str">
        <f aca="false">E1634</f>
        <v>Electricité</v>
      </c>
      <c r="S1634" s="0" t="str">
        <f aca="false">F1634</f>
        <v>0218530902</v>
      </c>
      <c r="T1634" s="0" t="str">
        <f aca="false">G1634</f>
        <v>0</v>
      </c>
      <c r="U1634" s="0" t="n">
        <f aca="false">L1634</f>
        <v>2.47427325480779</v>
      </c>
      <c r="V1634" s="0" t="n">
        <f aca="false">K1634</f>
        <v>52.9338394843832</v>
      </c>
      <c r="W1634" s="0" t="n">
        <f aca="false">J1634</f>
        <v>738</v>
      </c>
    </row>
    <row r="1635" customFormat="false" ht="12.8" hidden="false" customHeight="false" outlineLevel="0" collapsed="false">
      <c r="A1635" s="0" t="s">
        <v>73</v>
      </c>
      <c r="B1635" s="0" t="s">
        <v>264</v>
      </c>
      <c r="C1635" s="0" t="s">
        <v>338</v>
      </c>
      <c r="D1635" s="0" t="s">
        <v>42</v>
      </c>
      <c r="E1635" s="0" t="s">
        <v>30</v>
      </c>
      <c r="F1635" s="0" t="s">
        <v>345</v>
      </c>
      <c r="G1635" s="0" t="s">
        <v>1609</v>
      </c>
      <c r="H1635" s="0" t="n">
        <v>2.80410195348837</v>
      </c>
      <c r="I1635" s="0" t="n">
        <v>39.806751269725</v>
      </c>
      <c r="J1635" s="0" t="n">
        <v>738</v>
      </c>
      <c r="K1635" s="0" t="n">
        <f aca="false">I1635*SUMIFS(syst_chauffage!$H$3:$H$27,syst_chauffage!$B$3:$B$27,D1635,syst_chauffage!$C$3:$C$27,E1635)</f>
        <v>35.9332453033912</v>
      </c>
      <c r="L1635" s="12" t="n">
        <f aca="false">H1635*SUMIFS(syst_chauffage!$K$3:$K$27,syst_chauffage!$B$3:$B$27,D1635,syst_chauffage!$C$3:$C$27,E1635)</f>
        <v>2.49996610303434</v>
      </c>
      <c r="N1635" s="0" t="str">
        <f aca="false">A1635</f>
        <v>Café Hôtel Restaurant</v>
      </c>
      <c r="O1635" s="0" t="str">
        <f aca="false">B1635</f>
        <v>Hôtel avec restaurant</v>
      </c>
      <c r="P1635" s="0" t="str">
        <f aca="false">C1635</f>
        <v>Moyen Hotel avec restaurant Bas de gamme</v>
      </c>
      <c r="Q1635" s="0" t="str">
        <f aca="false">D1635</f>
        <v>Rooftop</v>
      </c>
      <c r="R1635" s="0" t="str">
        <f aca="false">E1635</f>
        <v>Electricité</v>
      </c>
      <c r="S1635" s="0" t="str">
        <f aca="false">F1635</f>
        <v>0218531002</v>
      </c>
      <c r="T1635" s="0" t="str">
        <f aca="false">G1635</f>
        <v>0</v>
      </c>
      <c r="U1635" s="0" t="n">
        <f aca="false">L1635</f>
        <v>2.49996610303434</v>
      </c>
      <c r="V1635" s="0" t="n">
        <f aca="false">K1635</f>
        <v>35.9332453033912</v>
      </c>
      <c r="W1635" s="0" t="n">
        <f aca="false">J1635</f>
        <v>738</v>
      </c>
    </row>
    <row r="1636" customFormat="false" ht="12.8" hidden="false" customHeight="false" outlineLevel="0" collapsed="false">
      <c r="A1636" s="0" t="s">
        <v>73</v>
      </c>
      <c r="B1636" s="0" t="s">
        <v>264</v>
      </c>
      <c r="C1636" s="0" t="s">
        <v>338</v>
      </c>
      <c r="D1636" s="0" t="s">
        <v>51</v>
      </c>
      <c r="E1636" s="0" t="s">
        <v>57</v>
      </c>
      <c r="F1636" s="0" t="s">
        <v>346</v>
      </c>
      <c r="G1636" s="0" t="s">
        <v>1609</v>
      </c>
      <c r="H1636" s="0" t="n">
        <v>0.792492893536496</v>
      </c>
      <c r="I1636" s="0" t="n">
        <v>38.1572819162113</v>
      </c>
      <c r="J1636" s="0" t="n">
        <v>0</v>
      </c>
      <c r="K1636" s="0" t="n">
        <f aca="false">I1636*SUMIFS(syst_chauffage!$H$3:$H$27,syst_chauffage!$B$3:$B$27,D1636,syst_chauffage!$C$3:$C$27,E1636)</f>
        <v>80.8497038970031</v>
      </c>
      <c r="L1636" s="12" t="n">
        <f aca="false">H1636*SUMIFS(syst_chauffage!$K$3:$K$27,syst_chauffage!$B$3:$B$27,D1636,syst_chauffage!$C$3:$C$27,E1636)</f>
        <v>0.792492893536496</v>
      </c>
      <c r="N1636" s="0" t="str">
        <f aca="false">A1636</f>
        <v>Café Hôtel Restaurant</v>
      </c>
      <c r="O1636" s="0" t="str">
        <f aca="false">B1636</f>
        <v>Hôtel avec restaurant</v>
      </c>
      <c r="P1636" s="0" t="str">
        <f aca="false">C1636</f>
        <v>Moyen Hotel avec restaurant Bas de gamme</v>
      </c>
      <c r="Q1636" s="0" t="str">
        <f aca="false">D1636</f>
        <v>Autre système centralisé performant</v>
      </c>
      <c r="R1636" s="0" t="str">
        <f aca="false">E1636</f>
        <v>Autres</v>
      </c>
      <c r="S1636" s="0" t="str">
        <f aca="false">F1636</f>
        <v>0218532101</v>
      </c>
      <c r="T1636" s="0" t="str">
        <f aca="false">G1636</f>
        <v>0</v>
      </c>
      <c r="U1636" s="0" t="n">
        <f aca="false">L1636</f>
        <v>0.792492893536496</v>
      </c>
      <c r="V1636" s="0" t="n">
        <f aca="false">K1636</f>
        <v>80.8497038970031</v>
      </c>
      <c r="W1636" s="0" t="n">
        <f aca="false">J1636</f>
        <v>0</v>
      </c>
    </row>
    <row r="1637" customFormat="false" ht="12.8" hidden="false" customHeight="false" outlineLevel="0" collapsed="false">
      <c r="A1637" s="0" t="s">
        <v>73</v>
      </c>
      <c r="B1637" s="0" t="s">
        <v>264</v>
      </c>
      <c r="C1637" s="0" t="s">
        <v>338</v>
      </c>
      <c r="D1637" s="0" t="s">
        <v>51</v>
      </c>
      <c r="E1637" s="0" t="s">
        <v>58</v>
      </c>
      <c r="F1637" s="0" t="s">
        <v>347</v>
      </c>
      <c r="G1637" s="0" t="s">
        <v>1609</v>
      </c>
      <c r="H1637" s="0" t="n">
        <v>0.823964338936793</v>
      </c>
      <c r="I1637" s="0" t="n">
        <v>38.3534876109799</v>
      </c>
      <c r="J1637" s="0" t="n">
        <v>935</v>
      </c>
      <c r="K1637" s="0" t="n">
        <f aca="false">I1637*SUMIFS(syst_chauffage!$H$3:$H$27,syst_chauffage!$B$3:$B$27,D1637,syst_chauffage!$C$3:$C$27,E1637)</f>
        <v>81.846323651992</v>
      </c>
      <c r="L1637" s="12" t="n">
        <f aca="false">H1637*SUMIFS(syst_chauffage!$K$3:$K$27,syst_chauffage!$B$3:$B$27,D1637,syst_chauffage!$C$3:$C$27,E1637)</f>
        <v>0.823964338936793</v>
      </c>
      <c r="N1637" s="0" t="str">
        <f aca="false">A1637</f>
        <v>Café Hôtel Restaurant</v>
      </c>
      <c r="O1637" s="0" t="str">
        <f aca="false">B1637</f>
        <v>Hôtel avec restaurant</v>
      </c>
      <c r="P1637" s="0" t="str">
        <f aca="false">C1637</f>
        <v>Moyen Hotel avec restaurant Bas de gamme</v>
      </c>
      <c r="Q1637" s="0" t="str">
        <f aca="false">D1637</f>
        <v>Autre système centralisé performant</v>
      </c>
      <c r="R1637" s="0" t="str">
        <f aca="false">E1637</f>
        <v>Urbain</v>
      </c>
      <c r="S1637" s="0" t="str">
        <f aca="false">F1637</f>
        <v>0218532106</v>
      </c>
      <c r="T1637" s="0" t="str">
        <f aca="false">G1637</f>
        <v>0</v>
      </c>
      <c r="U1637" s="0" t="n">
        <f aca="false">L1637</f>
        <v>0.823964338936793</v>
      </c>
      <c r="V1637" s="0" t="n">
        <f aca="false">K1637</f>
        <v>81.846323651992</v>
      </c>
      <c r="W1637" s="0" t="n">
        <f aca="false">J1637</f>
        <v>935</v>
      </c>
    </row>
    <row r="1638" customFormat="false" ht="12.8" hidden="false" customHeight="false" outlineLevel="0" collapsed="false">
      <c r="A1638" s="0" t="s">
        <v>73</v>
      </c>
      <c r="B1638" s="0" t="s">
        <v>264</v>
      </c>
      <c r="C1638" s="0" t="s">
        <v>338</v>
      </c>
      <c r="D1638" s="0" t="s">
        <v>27</v>
      </c>
      <c r="E1638" s="0" t="s">
        <v>23</v>
      </c>
      <c r="F1638" s="0" t="s">
        <v>348</v>
      </c>
      <c r="G1638" s="0" t="s">
        <v>1609</v>
      </c>
      <c r="H1638" s="0" t="n">
        <v>0.754205893077403</v>
      </c>
      <c r="I1638" s="0" t="n">
        <v>24.9821343918007</v>
      </c>
      <c r="J1638" s="0" t="n">
        <v>1064</v>
      </c>
      <c r="K1638" s="0" t="n">
        <f aca="false">I1638*SUMIFS(syst_chauffage!$H$3:$H$27,syst_chauffage!$B$3:$B$27,D1638,syst_chauffage!$C$3:$C$27,E1638)</f>
        <v>64.0642639395434</v>
      </c>
      <c r="L1638" s="12" t="n">
        <f aca="false">H1638*SUMIFS(syst_chauffage!$K$3:$K$27,syst_chauffage!$B$3:$B$27,D1638,syst_chauffage!$C$3:$C$27,E1638)</f>
        <v>0.754205893077403</v>
      </c>
      <c r="N1638" s="0" t="str">
        <f aca="false">A1638</f>
        <v>Café Hôtel Restaurant</v>
      </c>
      <c r="O1638" s="0" t="str">
        <f aca="false">B1638</f>
        <v>Hôtel avec restaurant</v>
      </c>
      <c r="P1638" s="0" t="str">
        <f aca="false">C1638</f>
        <v>Moyen Hotel avec restaurant Bas de gamme</v>
      </c>
      <c r="Q1638" s="0" t="str">
        <f aca="false">D1638</f>
        <v>Chaudière condensation fioul</v>
      </c>
      <c r="R1638" s="0" t="str">
        <f aca="false">E1638</f>
        <v>Fioul</v>
      </c>
      <c r="S1638" s="0" t="str">
        <f aca="false">F1638</f>
        <v>0218532303</v>
      </c>
      <c r="T1638" s="0" t="str">
        <f aca="false">G1638</f>
        <v>0</v>
      </c>
      <c r="U1638" s="0" t="n">
        <f aca="false">L1638</f>
        <v>0.754205893077403</v>
      </c>
      <c r="V1638" s="0" t="n">
        <f aca="false">K1638</f>
        <v>64.0642639395434</v>
      </c>
      <c r="W1638" s="0" t="n">
        <f aca="false">J1638</f>
        <v>1064</v>
      </c>
    </row>
    <row r="1639" customFormat="false" ht="12.8" hidden="false" customHeight="false" outlineLevel="0" collapsed="false">
      <c r="A1639" s="0" t="s">
        <v>73</v>
      </c>
      <c r="B1639" s="0" t="s">
        <v>264</v>
      </c>
      <c r="C1639" s="0" t="s">
        <v>338</v>
      </c>
      <c r="D1639" s="0" t="s">
        <v>18</v>
      </c>
      <c r="E1639" s="0" t="s">
        <v>14</v>
      </c>
      <c r="F1639" s="0" t="s">
        <v>349</v>
      </c>
      <c r="G1639" s="0" t="s">
        <v>1609</v>
      </c>
      <c r="H1639" s="0" t="n">
        <v>0.981803553628876</v>
      </c>
      <c r="I1639" s="0" t="n">
        <v>18.0675110461821</v>
      </c>
      <c r="J1639" s="0" t="n">
        <v>1064</v>
      </c>
      <c r="K1639" s="0" t="n">
        <f aca="false">I1639*SUMIFS(syst_chauffage!$H$3:$H$27,syst_chauffage!$B$3:$B$27,D1639,syst_chauffage!$C$3:$C$27,E1639)</f>
        <v>49.2326834003177</v>
      </c>
      <c r="L1639" s="12" t="n">
        <f aca="false">H1639*SUMIFS(syst_chauffage!$K$3:$K$27,syst_chauffage!$B$3:$B$27,D1639,syst_chauffage!$C$3:$C$27,E1639)</f>
        <v>0.953770009076743</v>
      </c>
      <c r="N1639" s="0" t="str">
        <f aca="false">A1639</f>
        <v>Café Hôtel Restaurant</v>
      </c>
      <c r="O1639" s="0" t="str">
        <f aca="false">B1639</f>
        <v>Hôtel avec restaurant</v>
      </c>
      <c r="P1639" s="0" t="str">
        <f aca="false">C1639</f>
        <v>Moyen Hotel avec restaurant Bas de gamme</v>
      </c>
      <c r="Q1639" s="0" t="str">
        <f aca="false">D1639</f>
        <v>Chaudière condensation gaz</v>
      </c>
      <c r="R1639" s="0" t="str">
        <f aca="false">E1639</f>
        <v>Gaz</v>
      </c>
      <c r="S1639" s="0" t="str">
        <f aca="false">F1639</f>
        <v>0218532404</v>
      </c>
      <c r="T1639" s="0" t="str">
        <f aca="false">G1639</f>
        <v>0</v>
      </c>
      <c r="U1639" s="0" t="n">
        <f aca="false">L1639</f>
        <v>0.953770009076743</v>
      </c>
      <c r="V1639" s="0" t="n">
        <f aca="false">K1639</f>
        <v>49.2326834003177</v>
      </c>
      <c r="W1639" s="0" t="n">
        <f aca="false">J1639</f>
        <v>1064</v>
      </c>
    </row>
    <row r="1640" customFormat="false" ht="12.8" hidden="false" customHeight="false" outlineLevel="0" collapsed="false">
      <c r="A1640" s="0" t="s">
        <v>73</v>
      </c>
      <c r="B1640" s="0" t="s">
        <v>264</v>
      </c>
      <c r="C1640" s="0" t="s">
        <v>338</v>
      </c>
      <c r="D1640" s="0" t="s">
        <v>32</v>
      </c>
      <c r="E1640" s="0" t="s">
        <v>30</v>
      </c>
      <c r="F1640" s="0" t="s">
        <v>350</v>
      </c>
      <c r="G1640" s="0" t="s">
        <v>1609</v>
      </c>
      <c r="H1640" s="0" t="n">
        <v>1</v>
      </c>
      <c r="I1640" s="0" t="n">
        <v>12</v>
      </c>
      <c r="J1640" s="0" t="n">
        <v>0</v>
      </c>
      <c r="K1640" s="0" t="n">
        <f aca="false">I1640*SUMIFS(syst_chauffage!$H$3:$H$27,syst_chauffage!$B$3:$B$27,D1640,syst_chauffage!$C$3:$C$27,E1640)</f>
        <v>12</v>
      </c>
      <c r="L1640" s="12" t="n">
        <f aca="false">H1640*SUMIFS(syst_chauffage!$K$3:$K$27,syst_chauffage!$B$3:$B$27,D1640,syst_chauffage!$C$3:$C$27,E1640)</f>
        <v>1</v>
      </c>
      <c r="N1640" s="0" t="str">
        <f aca="false">A1640</f>
        <v>Café Hôtel Restaurant</v>
      </c>
      <c r="O1640" s="0" t="str">
        <f aca="false">B1640</f>
        <v>Hôtel avec restaurant</v>
      </c>
      <c r="P1640" s="0" t="str">
        <f aca="false">C1640</f>
        <v>Moyen Hotel avec restaurant Bas de gamme</v>
      </c>
      <c r="Q1640" s="0" t="str">
        <f aca="false">D1640</f>
        <v>Electrique direct performant</v>
      </c>
      <c r="R1640" s="0" t="str">
        <f aca="false">E1640</f>
        <v>Electricité</v>
      </c>
      <c r="S1640" s="0" t="str">
        <f aca="false">F1640</f>
        <v>0218532602</v>
      </c>
      <c r="T1640" s="0" t="str">
        <f aca="false">G1640</f>
        <v>0</v>
      </c>
      <c r="U1640" s="0" t="n">
        <f aca="false">L1640</f>
        <v>1</v>
      </c>
      <c r="V1640" s="0" t="n">
        <f aca="false">K1640</f>
        <v>12</v>
      </c>
      <c r="W1640" s="0" t="n">
        <f aca="false">J1640</f>
        <v>0</v>
      </c>
    </row>
    <row r="1641" customFormat="false" ht="12.8" hidden="false" customHeight="false" outlineLevel="0" collapsed="false">
      <c r="A1641" s="0" t="s">
        <v>73</v>
      </c>
      <c r="B1641" s="0" t="s">
        <v>264</v>
      </c>
      <c r="C1641" s="0" t="s">
        <v>338</v>
      </c>
      <c r="D1641" s="0" t="s">
        <v>38</v>
      </c>
      <c r="E1641" s="0" t="s">
        <v>30</v>
      </c>
      <c r="F1641" s="0" t="s">
        <v>351</v>
      </c>
      <c r="G1641" s="0" t="s">
        <v>1609</v>
      </c>
      <c r="H1641" s="0" t="n">
        <v>3.39795627906976</v>
      </c>
      <c r="I1641" s="0" t="n">
        <v>101.859937379084</v>
      </c>
      <c r="J1641" s="0" t="n">
        <v>792</v>
      </c>
      <c r="K1641" s="0" t="n">
        <f aca="false">I1641*SUMIFS(syst_chauffage!$H$3:$H$27,syst_chauffage!$B$3:$B$27,D1641,syst_chauffage!$C$3:$C$27,E1641)</f>
        <v>102.959393373614</v>
      </c>
      <c r="L1641" s="12" t="n">
        <f aca="false">H1641*SUMIFS(syst_chauffage!$K$3:$K$27,syst_chauffage!$B$3:$B$27,D1641,syst_chauffage!$C$3:$C$27,E1641)</f>
        <v>3.03986496519792</v>
      </c>
      <c r="N1641" s="0" t="str">
        <f aca="false">A1641</f>
        <v>Café Hôtel Restaurant</v>
      </c>
      <c r="O1641" s="0" t="str">
        <f aca="false">B1641</f>
        <v>Hôtel avec restaurant</v>
      </c>
      <c r="P1641" s="0" t="str">
        <f aca="false">C1641</f>
        <v>Moyen Hotel avec restaurant Bas de gamme</v>
      </c>
      <c r="Q1641" s="0" t="str">
        <f aca="false">D1641</f>
        <v>PAC performant</v>
      </c>
      <c r="R1641" s="0" t="str">
        <f aca="false">E1641</f>
        <v>Electricité</v>
      </c>
      <c r="S1641" s="0" t="str">
        <f aca="false">F1641</f>
        <v>0218532902</v>
      </c>
      <c r="T1641" s="0" t="str">
        <f aca="false">G1641</f>
        <v>0</v>
      </c>
      <c r="U1641" s="0" t="n">
        <f aca="false">L1641</f>
        <v>3.03986496519792</v>
      </c>
      <c r="V1641" s="0" t="n">
        <f aca="false">K1641</f>
        <v>102.959393373614</v>
      </c>
      <c r="W1641" s="0" t="n">
        <f aca="false">J1641</f>
        <v>792</v>
      </c>
    </row>
    <row r="1642" customFormat="false" ht="12.8" hidden="false" customHeight="false" outlineLevel="0" collapsed="false">
      <c r="A1642" s="0" t="s">
        <v>73</v>
      </c>
      <c r="B1642" s="0" t="s">
        <v>264</v>
      </c>
      <c r="C1642" s="0" t="s">
        <v>338</v>
      </c>
      <c r="D1642" s="0" t="s">
        <v>46</v>
      </c>
      <c r="E1642" s="0" t="s">
        <v>30</v>
      </c>
      <c r="F1642" s="0" t="s">
        <v>352</v>
      </c>
      <c r="G1642" s="0" t="s">
        <v>1609</v>
      </c>
      <c r="H1642" s="0" t="n">
        <v>3.32861023255814</v>
      </c>
      <c r="I1642" s="0" t="n">
        <v>47.3889896068154</v>
      </c>
      <c r="J1642" s="0" t="n">
        <v>792</v>
      </c>
      <c r="K1642" s="0" t="n">
        <f aca="false">I1642*SUMIFS(syst_chauffage!$H$3:$H$27,syst_chauffage!$B$3:$B$27,D1642,syst_chauffage!$C$3:$C$27,E1642)</f>
        <v>82.2155126617573</v>
      </c>
      <c r="L1642" s="12" t="n">
        <f aca="false">H1642*SUMIFS(syst_chauffage!$K$3:$K$27,syst_chauffage!$B$3:$B$27,D1642,syst_chauffage!$C$3:$C$27,E1642)</f>
        <v>3.00077723502174</v>
      </c>
      <c r="N1642" s="0" t="str">
        <f aca="false">A1642</f>
        <v>Café Hôtel Restaurant</v>
      </c>
      <c r="O1642" s="0" t="str">
        <f aca="false">B1642</f>
        <v>Hôtel avec restaurant</v>
      </c>
      <c r="P1642" s="0" t="str">
        <f aca="false">C1642</f>
        <v>Moyen Hotel avec restaurant Bas de gamme</v>
      </c>
      <c r="Q1642" s="0" t="str">
        <f aca="false">D1642</f>
        <v>Rooftop performant</v>
      </c>
      <c r="R1642" s="0" t="str">
        <f aca="false">E1642</f>
        <v>Electricité</v>
      </c>
      <c r="S1642" s="0" t="str">
        <f aca="false">F1642</f>
        <v>0218533002</v>
      </c>
      <c r="T1642" s="0" t="str">
        <f aca="false">G1642</f>
        <v>0</v>
      </c>
      <c r="U1642" s="0" t="n">
        <f aca="false">L1642</f>
        <v>3.00077723502174</v>
      </c>
      <c r="V1642" s="0" t="n">
        <f aca="false">K1642</f>
        <v>82.2155126617573</v>
      </c>
      <c r="W1642" s="0" t="n">
        <f aca="false">J1642</f>
        <v>792</v>
      </c>
    </row>
    <row r="1643" customFormat="false" ht="12.8" hidden="false" customHeight="false" outlineLevel="0" collapsed="false">
      <c r="A1643" s="0" t="s">
        <v>73</v>
      </c>
      <c r="B1643" s="0" t="s">
        <v>264</v>
      </c>
      <c r="C1643" s="0" t="s">
        <v>353</v>
      </c>
      <c r="D1643" s="0" t="s">
        <v>19</v>
      </c>
      <c r="E1643" s="0" t="s">
        <v>57</v>
      </c>
      <c r="F1643" s="0" t="s">
        <v>354</v>
      </c>
      <c r="G1643" s="0" t="s">
        <v>1609</v>
      </c>
      <c r="H1643" s="0" t="n">
        <v>0.720070992576745</v>
      </c>
      <c r="I1643" s="0" t="n">
        <v>30.1132224645</v>
      </c>
      <c r="J1643" s="0" t="n">
        <v>0</v>
      </c>
      <c r="K1643" s="0" t="n">
        <f aca="false">I1643*SUMIFS(syst_chauffage!$H$3:$H$27,syst_chauffage!$B$3:$B$27,D1643,syst_chauffage!$C$3:$C$27,E1643)</f>
        <v>41.931959851924</v>
      </c>
      <c r="L1643" s="12" t="n">
        <f aca="false">H1643*SUMIFS(syst_chauffage!$K$3:$K$27,syst_chauffage!$B$3:$B$27,D1643,syst_chauffage!$C$3:$C$27,E1643)</f>
        <v>0.720070992576745</v>
      </c>
      <c r="N1643" s="0" t="str">
        <f aca="false">A1643</f>
        <v>Café Hôtel Restaurant</v>
      </c>
      <c r="O1643" s="0" t="str">
        <f aca="false">B1643</f>
        <v>Hôtel avec restaurant</v>
      </c>
      <c r="P1643" s="0" t="str">
        <f aca="false">C1643</f>
        <v>Moyen Hotel avec restaurant Haut de gamme</v>
      </c>
      <c r="Q1643" s="0" t="str">
        <f aca="false">D1643</f>
        <v>Autre système centralisé</v>
      </c>
      <c r="R1643" s="0" t="str">
        <f aca="false">E1643</f>
        <v>Autres</v>
      </c>
      <c r="S1643" s="0" t="str">
        <f aca="false">F1643</f>
        <v>0218540101</v>
      </c>
      <c r="T1643" s="0" t="str">
        <f aca="false">G1643</f>
        <v>0</v>
      </c>
      <c r="U1643" s="0" t="n">
        <f aca="false">L1643</f>
        <v>0.720070992576745</v>
      </c>
      <c r="V1643" s="0" t="n">
        <f aca="false">K1643</f>
        <v>41.931959851924</v>
      </c>
      <c r="W1643" s="0" t="n">
        <f aca="false">J1643</f>
        <v>0</v>
      </c>
    </row>
    <row r="1644" customFormat="false" ht="12.8" hidden="false" customHeight="false" outlineLevel="0" collapsed="false">
      <c r="A1644" s="0" t="s">
        <v>73</v>
      </c>
      <c r="B1644" s="0" t="s">
        <v>264</v>
      </c>
      <c r="C1644" s="0" t="s">
        <v>353</v>
      </c>
      <c r="D1644" s="0" t="s">
        <v>19</v>
      </c>
      <c r="E1644" s="0" t="s">
        <v>58</v>
      </c>
      <c r="F1644" s="0" t="s">
        <v>355</v>
      </c>
      <c r="G1644" s="0" t="s">
        <v>1609</v>
      </c>
      <c r="H1644" s="0" t="n">
        <v>0.675571882700592</v>
      </c>
      <c r="I1644" s="0" t="n">
        <v>30.1720650923402</v>
      </c>
      <c r="J1644" s="0" t="n">
        <v>935</v>
      </c>
      <c r="K1644" s="0" t="n">
        <f aca="false">I1644*SUMIFS(syst_chauffage!$H$3:$H$27,syst_chauffage!$B$3:$B$27,D1644,syst_chauffage!$C$3:$C$27,E1644)</f>
        <v>49.6315261072639</v>
      </c>
      <c r="L1644" s="12" t="n">
        <f aca="false">H1644*SUMIFS(syst_chauffage!$K$3:$K$27,syst_chauffage!$B$3:$B$27,D1644,syst_chauffage!$C$3:$C$27,E1644)</f>
        <v>0.675571882700592</v>
      </c>
      <c r="N1644" s="0" t="str">
        <f aca="false">A1644</f>
        <v>Café Hôtel Restaurant</v>
      </c>
      <c r="O1644" s="0" t="str">
        <f aca="false">B1644</f>
        <v>Hôtel avec restaurant</v>
      </c>
      <c r="P1644" s="0" t="str">
        <f aca="false">C1644</f>
        <v>Moyen Hotel avec restaurant Haut de gamme</v>
      </c>
      <c r="Q1644" s="0" t="str">
        <f aca="false">D1644</f>
        <v>Autre système centralisé</v>
      </c>
      <c r="R1644" s="0" t="str">
        <f aca="false">E1644</f>
        <v>Urbain</v>
      </c>
      <c r="S1644" s="0" t="str">
        <f aca="false">F1644</f>
        <v>0218540106</v>
      </c>
      <c r="T1644" s="0" t="str">
        <f aca="false">G1644</f>
        <v>0</v>
      </c>
      <c r="U1644" s="0" t="n">
        <f aca="false">L1644</f>
        <v>0.675571882700592</v>
      </c>
      <c r="V1644" s="0" t="n">
        <f aca="false">K1644</f>
        <v>49.6315261072639</v>
      </c>
      <c r="W1644" s="0" t="n">
        <f aca="false">J1644</f>
        <v>935</v>
      </c>
    </row>
    <row r="1645" customFormat="false" ht="12.8" hidden="false" customHeight="false" outlineLevel="0" collapsed="false">
      <c r="A1645" s="0" t="s">
        <v>73</v>
      </c>
      <c r="B1645" s="0" t="s">
        <v>264</v>
      </c>
      <c r="C1645" s="0" t="s">
        <v>353</v>
      </c>
      <c r="D1645" s="0" t="s">
        <v>22</v>
      </c>
      <c r="E1645" s="0" t="s">
        <v>23</v>
      </c>
      <c r="F1645" s="0" t="s">
        <v>356</v>
      </c>
      <c r="G1645" s="0" t="s">
        <v>1609</v>
      </c>
      <c r="H1645" s="0" t="n">
        <v>0.569480442982163</v>
      </c>
      <c r="I1645" s="0" t="n">
        <v>18.9460378187622</v>
      </c>
      <c r="J1645" s="0" t="n">
        <v>0</v>
      </c>
      <c r="K1645" s="0" t="n">
        <f aca="false">I1645*SUMIFS(syst_chauffage!$H$3:$H$27,syst_chauffage!$B$3:$B$27,D1645,syst_chauffage!$C$3:$C$27,E1645)</f>
        <v>33.364399040528</v>
      </c>
      <c r="L1645" s="12" t="n">
        <f aca="false">H1645*SUMIFS(syst_chauffage!$K$3:$K$27,syst_chauffage!$B$3:$B$27,D1645,syst_chauffage!$C$3:$C$27,E1645)</f>
        <v>0.569480442982163</v>
      </c>
      <c r="N1645" s="0" t="str">
        <f aca="false">A1645</f>
        <v>Café Hôtel Restaurant</v>
      </c>
      <c r="O1645" s="0" t="str">
        <f aca="false">B1645</f>
        <v>Hôtel avec restaurant</v>
      </c>
      <c r="P1645" s="0" t="str">
        <f aca="false">C1645</f>
        <v>Moyen Hotel avec restaurant Haut de gamme</v>
      </c>
      <c r="Q1645" s="0" t="str">
        <f aca="false">D1645</f>
        <v>Chaudière fioul</v>
      </c>
      <c r="R1645" s="0" t="str">
        <f aca="false">E1645</f>
        <v>Fioul</v>
      </c>
      <c r="S1645" s="0" t="str">
        <f aca="false">F1645</f>
        <v>0218540303</v>
      </c>
      <c r="T1645" s="0" t="str">
        <f aca="false">G1645</f>
        <v>0</v>
      </c>
      <c r="U1645" s="0" t="n">
        <f aca="false">L1645</f>
        <v>0.569480442982163</v>
      </c>
      <c r="V1645" s="0" t="n">
        <f aca="false">K1645</f>
        <v>33.364399040528</v>
      </c>
      <c r="W1645" s="0" t="n">
        <f aca="false">J1645</f>
        <v>0</v>
      </c>
    </row>
    <row r="1646" customFormat="false" ht="12.8" hidden="false" customHeight="false" outlineLevel="0" collapsed="false">
      <c r="A1646" s="0" t="s">
        <v>73</v>
      </c>
      <c r="B1646" s="0" t="s">
        <v>264</v>
      </c>
      <c r="C1646" s="0" t="s">
        <v>353</v>
      </c>
      <c r="D1646" s="0" t="s">
        <v>13</v>
      </c>
      <c r="E1646" s="0" t="s">
        <v>14</v>
      </c>
      <c r="F1646" s="0" t="s">
        <v>357</v>
      </c>
      <c r="G1646" s="0" t="s">
        <v>1609</v>
      </c>
      <c r="H1646" s="0" t="n">
        <v>0.685179105803747</v>
      </c>
      <c r="I1646" s="0" t="n">
        <v>13.7739644520177</v>
      </c>
      <c r="J1646" s="0" t="n">
        <v>462</v>
      </c>
      <c r="K1646" s="0" t="n">
        <f aca="false">I1646*SUMIFS(syst_chauffage!$H$3:$H$27,syst_chauffage!$B$3:$B$27,D1646,syst_chauffage!$C$3:$C$27,E1646)</f>
        <v>27.8177847916808</v>
      </c>
      <c r="L1646" s="12" t="n">
        <f aca="false">H1646*SUMIFS(syst_chauffage!$K$3:$K$27,syst_chauffage!$B$3:$B$27,D1646,syst_chauffage!$C$3:$C$27,E1646)</f>
        <v>0.685179105803747</v>
      </c>
      <c r="N1646" s="0" t="str">
        <f aca="false">A1646</f>
        <v>Café Hôtel Restaurant</v>
      </c>
      <c r="O1646" s="0" t="str">
        <f aca="false">B1646</f>
        <v>Hôtel avec restaurant</v>
      </c>
      <c r="P1646" s="0" t="str">
        <f aca="false">C1646</f>
        <v>Moyen Hotel avec restaurant Haut de gamme</v>
      </c>
      <c r="Q1646" s="0" t="str">
        <f aca="false">D1646</f>
        <v>Chaudière gaz</v>
      </c>
      <c r="R1646" s="0" t="str">
        <f aca="false">E1646</f>
        <v>Gaz</v>
      </c>
      <c r="S1646" s="0" t="str">
        <f aca="false">F1646</f>
        <v>0218540404</v>
      </c>
      <c r="T1646" s="0" t="str">
        <f aca="false">G1646</f>
        <v>0</v>
      </c>
      <c r="U1646" s="0" t="n">
        <f aca="false">L1646</f>
        <v>0.685179105803747</v>
      </c>
      <c r="V1646" s="0" t="n">
        <f aca="false">K1646</f>
        <v>27.8177847916808</v>
      </c>
      <c r="W1646" s="0" t="n">
        <f aca="false">J1646</f>
        <v>462</v>
      </c>
    </row>
    <row r="1647" customFormat="false" ht="12.8" hidden="false" customHeight="false" outlineLevel="0" collapsed="false">
      <c r="A1647" s="0" t="s">
        <v>73</v>
      </c>
      <c r="B1647" s="0" t="s">
        <v>264</v>
      </c>
      <c r="C1647" s="0" t="s">
        <v>353</v>
      </c>
      <c r="D1647" s="0" t="s">
        <v>29</v>
      </c>
      <c r="E1647" s="0" t="s">
        <v>30</v>
      </c>
      <c r="F1647" s="0" t="s">
        <v>358</v>
      </c>
      <c r="G1647" s="0" t="s">
        <v>1609</v>
      </c>
      <c r="H1647" s="0" t="n">
        <v>0.92</v>
      </c>
      <c r="I1647" s="0" t="n">
        <v>10.4</v>
      </c>
      <c r="J1647" s="0" t="n">
        <v>0</v>
      </c>
      <c r="K1647" s="0" t="n">
        <f aca="false">I1647*SUMIFS(syst_chauffage!$H$3:$H$27,syst_chauffage!$B$3:$B$27,D1647,syst_chauffage!$C$3:$C$27,E1647)</f>
        <v>3</v>
      </c>
      <c r="L1647" s="12" t="n">
        <f aca="false">H1647*SUMIFS(syst_chauffage!$K$3:$K$27,syst_chauffage!$B$3:$B$27,D1647,syst_chauffage!$C$3:$C$27,E1647)</f>
        <v>0.92</v>
      </c>
      <c r="N1647" s="0" t="str">
        <f aca="false">A1647</f>
        <v>Café Hôtel Restaurant</v>
      </c>
      <c r="O1647" s="0" t="str">
        <f aca="false">B1647</f>
        <v>Hôtel avec restaurant</v>
      </c>
      <c r="P1647" s="0" t="str">
        <f aca="false">C1647</f>
        <v>Moyen Hotel avec restaurant Haut de gamme</v>
      </c>
      <c r="Q1647" s="0" t="str">
        <f aca="false">D1647</f>
        <v>Electrique direct</v>
      </c>
      <c r="R1647" s="0" t="str">
        <f aca="false">E1647</f>
        <v>Electricité</v>
      </c>
      <c r="S1647" s="0" t="str">
        <f aca="false">F1647</f>
        <v>0218540602</v>
      </c>
      <c r="T1647" s="0" t="str">
        <f aca="false">G1647</f>
        <v>0</v>
      </c>
      <c r="U1647" s="0" t="n">
        <f aca="false">L1647</f>
        <v>0.92</v>
      </c>
      <c r="V1647" s="0" t="n">
        <f aca="false">K1647</f>
        <v>3</v>
      </c>
      <c r="W1647" s="0" t="n">
        <f aca="false">J1647</f>
        <v>0</v>
      </c>
    </row>
    <row r="1648" customFormat="false" ht="12.8" hidden="false" customHeight="false" outlineLevel="0" collapsed="false">
      <c r="A1648" s="0" t="s">
        <v>73</v>
      </c>
      <c r="B1648" s="0" t="s">
        <v>264</v>
      </c>
      <c r="C1648" s="0" t="s">
        <v>353</v>
      </c>
      <c r="D1648" s="0" t="s">
        <v>36</v>
      </c>
      <c r="E1648" s="0" t="s">
        <v>30</v>
      </c>
      <c r="F1648" s="0" t="s">
        <v>359</v>
      </c>
      <c r="G1648" s="0" t="s">
        <v>1609</v>
      </c>
      <c r="H1648" s="0" t="n">
        <v>2.94489544186046</v>
      </c>
      <c r="I1648" s="0" t="n">
        <v>80.9827957430462</v>
      </c>
      <c r="J1648" s="0" t="n">
        <v>738</v>
      </c>
      <c r="K1648" s="0" t="n">
        <f aca="false">I1648*SUMIFS(syst_chauffage!$H$3:$H$27,syst_chauffage!$B$3:$B$27,D1648,syst_chauffage!$C$3:$C$27,E1648)</f>
        <v>50.1006627471001</v>
      </c>
      <c r="L1648" s="12" t="n">
        <f aca="false">H1648*SUMIFS(syst_chauffage!$K$3:$K$27,syst_chauffage!$B$3:$B$27,D1648,syst_chauffage!$C$3:$C$27,E1648)</f>
        <v>2.47427325480779</v>
      </c>
      <c r="N1648" s="0" t="str">
        <f aca="false">A1648</f>
        <v>Café Hôtel Restaurant</v>
      </c>
      <c r="O1648" s="0" t="str">
        <f aca="false">B1648</f>
        <v>Hôtel avec restaurant</v>
      </c>
      <c r="P1648" s="0" t="str">
        <f aca="false">C1648</f>
        <v>Moyen Hotel avec restaurant Haut de gamme</v>
      </c>
      <c r="Q1648" s="0" t="str">
        <f aca="false">D1648</f>
        <v>PAC</v>
      </c>
      <c r="R1648" s="0" t="str">
        <f aca="false">E1648</f>
        <v>Electricité</v>
      </c>
      <c r="S1648" s="0" t="str">
        <f aca="false">F1648</f>
        <v>0218540902</v>
      </c>
      <c r="T1648" s="0" t="str">
        <f aca="false">G1648</f>
        <v>0</v>
      </c>
      <c r="U1648" s="0" t="n">
        <f aca="false">L1648</f>
        <v>2.47427325480779</v>
      </c>
      <c r="V1648" s="0" t="n">
        <f aca="false">K1648</f>
        <v>50.1006627471001</v>
      </c>
      <c r="W1648" s="0" t="n">
        <f aca="false">J1648</f>
        <v>738</v>
      </c>
    </row>
    <row r="1649" customFormat="false" ht="12.8" hidden="false" customHeight="false" outlineLevel="0" collapsed="false">
      <c r="A1649" s="0" t="s">
        <v>73</v>
      </c>
      <c r="B1649" s="0" t="s">
        <v>264</v>
      </c>
      <c r="C1649" s="0" t="s">
        <v>353</v>
      </c>
      <c r="D1649" s="0" t="s">
        <v>42</v>
      </c>
      <c r="E1649" s="0" t="s">
        <v>30</v>
      </c>
      <c r="F1649" s="0" t="s">
        <v>360</v>
      </c>
      <c r="G1649" s="0" t="s">
        <v>1609</v>
      </c>
      <c r="H1649" s="0" t="n">
        <v>2.80410195348837</v>
      </c>
      <c r="I1649" s="0" t="n">
        <v>36.7675300177749</v>
      </c>
      <c r="J1649" s="0" t="n">
        <v>738</v>
      </c>
      <c r="K1649" s="0" t="n">
        <f aca="false">I1649*SUMIFS(syst_chauffage!$H$3:$H$27,syst_chauffage!$B$3:$B$27,D1649,syst_chauffage!$C$3:$C$27,E1649)</f>
        <v>33.1897638763936</v>
      </c>
      <c r="L1649" s="12" t="n">
        <f aca="false">H1649*SUMIFS(syst_chauffage!$K$3:$K$27,syst_chauffage!$B$3:$B$27,D1649,syst_chauffage!$C$3:$C$27,E1649)</f>
        <v>2.49996610303434</v>
      </c>
      <c r="N1649" s="0" t="str">
        <f aca="false">A1649</f>
        <v>Café Hôtel Restaurant</v>
      </c>
      <c r="O1649" s="0" t="str">
        <f aca="false">B1649</f>
        <v>Hôtel avec restaurant</v>
      </c>
      <c r="P1649" s="0" t="str">
        <f aca="false">C1649</f>
        <v>Moyen Hotel avec restaurant Haut de gamme</v>
      </c>
      <c r="Q1649" s="0" t="str">
        <f aca="false">D1649</f>
        <v>Rooftop</v>
      </c>
      <c r="R1649" s="0" t="str">
        <f aca="false">E1649</f>
        <v>Electricité</v>
      </c>
      <c r="S1649" s="0" t="str">
        <f aca="false">F1649</f>
        <v>0218541002</v>
      </c>
      <c r="T1649" s="0" t="str">
        <f aca="false">G1649</f>
        <v>0</v>
      </c>
      <c r="U1649" s="0" t="n">
        <f aca="false">L1649</f>
        <v>2.49996610303434</v>
      </c>
      <c r="V1649" s="0" t="n">
        <f aca="false">K1649</f>
        <v>33.1897638763936</v>
      </c>
      <c r="W1649" s="0" t="n">
        <f aca="false">J1649</f>
        <v>738</v>
      </c>
    </row>
    <row r="1650" customFormat="false" ht="12.8" hidden="false" customHeight="false" outlineLevel="0" collapsed="false">
      <c r="A1650" s="0" t="s">
        <v>73</v>
      </c>
      <c r="B1650" s="0" t="s">
        <v>264</v>
      </c>
      <c r="C1650" s="0" t="s">
        <v>353</v>
      </c>
      <c r="D1650" s="0" t="s">
        <v>51</v>
      </c>
      <c r="E1650" s="0" t="s">
        <v>57</v>
      </c>
      <c r="F1650" s="0" t="s">
        <v>361</v>
      </c>
      <c r="G1650" s="0" t="s">
        <v>1609</v>
      </c>
      <c r="H1650" s="0" t="n">
        <v>0.83085114528086</v>
      </c>
      <c r="I1650" s="0" t="n">
        <v>35.8490743625</v>
      </c>
      <c r="J1650" s="0" t="n">
        <v>0</v>
      </c>
      <c r="K1650" s="0" t="n">
        <f aca="false">I1650*SUMIFS(syst_chauffage!$H$3:$H$27,syst_chauffage!$B$3:$B$27,D1650,syst_chauffage!$C$3:$C$27,E1650)</f>
        <v>75.9589494229246</v>
      </c>
      <c r="L1650" s="12" t="n">
        <f aca="false">H1650*SUMIFS(syst_chauffage!$K$3:$K$27,syst_chauffage!$B$3:$B$27,D1650,syst_chauffage!$C$3:$C$27,E1650)</f>
        <v>0.83085114528086</v>
      </c>
      <c r="N1650" s="0" t="str">
        <f aca="false">A1650</f>
        <v>Café Hôtel Restaurant</v>
      </c>
      <c r="O1650" s="0" t="str">
        <f aca="false">B1650</f>
        <v>Hôtel avec restaurant</v>
      </c>
      <c r="P1650" s="0" t="str">
        <f aca="false">C1650</f>
        <v>Moyen Hotel avec restaurant Haut de gamme</v>
      </c>
      <c r="Q1650" s="0" t="str">
        <f aca="false">D1650</f>
        <v>Autre système centralisé performant</v>
      </c>
      <c r="R1650" s="0" t="str">
        <f aca="false">E1650</f>
        <v>Autres</v>
      </c>
      <c r="S1650" s="0" t="str">
        <f aca="false">F1650</f>
        <v>0218542101</v>
      </c>
      <c r="T1650" s="0" t="str">
        <f aca="false">G1650</f>
        <v>0</v>
      </c>
      <c r="U1650" s="0" t="n">
        <f aca="false">L1650</f>
        <v>0.83085114528086</v>
      </c>
      <c r="V1650" s="0" t="n">
        <f aca="false">K1650</f>
        <v>75.9589494229246</v>
      </c>
      <c r="W1650" s="0" t="n">
        <f aca="false">J1650</f>
        <v>0</v>
      </c>
    </row>
    <row r="1651" customFormat="false" ht="12.8" hidden="false" customHeight="false" outlineLevel="0" collapsed="false">
      <c r="A1651" s="0" t="s">
        <v>73</v>
      </c>
      <c r="B1651" s="0" t="s">
        <v>264</v>
      </c>
      <c r="C1651" s="0" t="s">
        <v>353</v>
      </c>
      <c r="D1651" s="0" t="s">
        <v>51</v>
      </c>
      <c r="E1651" s="0" t="s">
        <v>58</v>
      </c>
      <c r="F1651" s="0" t="s">
        <v>362</v>
      </c>
      <c r="G1651" s="0" t="s">
        <v>1609</v>
      </c>
      <c r="H1651" s="0" t="n">
        <v>0.779506018500683</v>
      </c>
      <c r="I1651" s="0" t="n">
        <v>35.9191251099288</v>
      </c>
      <c r="J1651" s="0" t="n">
        <v>935</v>
      </c>
      <c r="K1651" s="0" t="n">
        <f aca="false">I1651*SUMIFS(syst_chauffage!$H$3:$H$27,syst_chauffage!$B$3:$B$27,D1651,syst_chauffage!$C$3:$C$27,E1651)</f>
        <v>76.6513952749893</v>
      </c>
      <c r="L1651" s="12" t="n">
        <f aca="false">H1651*SUMIFS(syst_chauffage!$K$3:$K$27,syst_chauffage!$B$3:$B$27,D1651,syst_chauffage!$C$3:$C$27,E1651)</f>
        <v>0.779506018500683</v>
      </c>
      <c r="N1651" s="0" t="str">
        <f aca="false">A1651</f>
        <v>Café Hôtel Restaurant</v>
      </c>
      <c r="O1651" s="0" t="str">
        <f aca="false">B1651</f>
        <v>Hôtel avec restaurant</v>
      </c>
      <c r="P1651" s="0" t="str">
        <f aca="false">C1651</f>
        <v>Moyen Hotel avec restaurant Haut de gamme</v>
      </c>
      <c r="Q1651" s="0" t="str">
        <f aca="false">D1651</f>
        <v>Autre système centralisé performant</v>
      </c>
      <c r="R1651" s="0" t="str">
        <f aca="false">E1651</f>
        <v>Urbain</v>
      </c>
      <c r="S1651" s="0" t="str">
        <f aca="false">F1651</f>
        <v>0218542106</v>
      </c>
      <c r="T1651" s="0" t="str">
        <f aca="false">G1651</f>
        <v>0</v>
      </c>
      <c r="U1651" s="0" t="n">
        <f aca="false">L1651</f>
        <v>0.779506018500683</v>
      </c>
      <c r="V1651" s="0" t="n">
        <f aca="false">K1651</f>
        <v>76.6513952749893</v>
      </c>
      <c r="W1651" s="0" t="n">
        <f aca="false">J1651</f>
        <v>935</v>
      </c>
    </row>
    <row r="1652" customFormat="false" ht="12.8" hidden="false" customHeight="false" outlineLevel="0" collapsed="false">
      <c r="A1652" s="0" t="s">
        <v>73</v>
      </c>
      <c r="B1652" s="0" t="s">
        <v>264</v>
      </c>
      <c r="C1652" s="0" t="s">
        <v>353</v>
      </c>
      <c r="D1652" s="0" t="s">
        <v>27</v>
      </c>
      <c r="E1652" s="0" t="s">
        <v>23</v>
      </c>
      <c r="F1652" s="0" t="s">
        <v>363</v>
      </c>
      <c r="G1652" s="0" t="s">
        <v>1609</v>
      </c>
      <c r="H1652" s="0" t="n">
        <v>0.755009135385139</v>
      </c>
      <c r="I1652" s="0" t="n">
        <v>22.5548069270979</v>
      </c>
      <c r="J1652" s="0" t="n">
        <v>1064</v>
      </c>
      <c r="K1652" s="0" t="n">
        <f aca="false">I1652*SUMIFS(syst_chauffage!$H$3:$H$27,syst_chauffage!$B$3:$B$27,D1652,syst_chauffage!$C$3:$C$27,E1652)</f>
        <v>57.8396177612945</v>
      </c>
      <c r="L1652" s="12" t="n">
        <f aca="false">H1652*SUMIFS(syst_chauffage!$K$3:$K$27,syst_chauffage!$B$3:$B$27,D1652,syst_chauffage!$C$3:$C$27,E1652)</f>
        <v>0.755009135385139</v>
      </c>
      <c r="N1652" s="0" t="str">
        <f aca="false">A1652</f>
        <v>Café Hôtel Restaurant</v>
      </c>
      <c r="O1652" s="0" t="str">
        <f aca="false">B1652</f>
        <v>Hôtel avec restaurant</v>
      </c>
      <c r="P1652" s="0" t="str">
        <f aca="false">C1652</f>
        <v>Moyen Hotel avec restaurant Haut de gamme</v>
      </c>
      <c r="Q1652" s="0" t="str">
        <f aca="false">D1652</f>
        <v>Chaudière condensation fioul</v>
      </c>
      <c r="R1652" s="0" t="str">
        <f aca="false">E1652</f>
        <v>Fioul</v>
      </c>
      <c r="S1652" s="0" t="str">
        <f aca="false">F1652</f>
        <v>0218542303</v>
      </c>
      <c r="T1652" s="0" t="str">
        <f aca="false">G1652</f>
        <v>0</v>
      </c>
      <c r="U1652" s="0" t="n">
        <f aca="false">L1652</f>
        <v>0.755009135385139</v>
      </c>
      <c r="V1652" s="0" t="n">
        <f aca="false">K1652</f>
        <v>57.8396177612945</v>
      </c>
      <c r="W1652" s="0" t="n">
        <f aca="false">J1652</f>
        <v>1064</v>
      </c>
    </row>
    <row r="1653" customFormat="false" ht="12.8" hidden="false" customHeight="false" outlineLevel="0" collapsed="false">
      <c r="A1653" s="0" t="s">
        <v>73</v>
      </c>
      <c r="B1653" s="0" t="s">
        <v>264</v>
      </c>
      <c r="C1653" s="0" t="s">
        <v>353</v>
      </c>
      <c r="D1653" s="0" t="s">
        <v>18</v>
      </c>
      <c r="E1653" s="0" t="s">
        <v>14</v>
      </c>
      <c r="F1653" s="0" t="s">
        <v>364</v>
      </c>
      <c r="G1653" s="0" t="s">
        <v>1609</v>
      </c>
      <c r="H1653" s="0" t="n">
        <v>0.982603523081288</v>
      </c>
      <c r="I1653" s="0" t="n">
        <v>16.3975767285925</v>
      </c>
      <c r="J1653" s="0" t="n">
        <v>1064</v>
      </c>
      <c r="K1653" s="0" t="n">
        <f aca="false">I1653*SUMIFS(syst_chauffage!$H$3:$H$27,syst_chauffage!$B$3:$B$27,D1653,syst_chauffage!$C$3:$C$27,E1653)</f>
        <v>44.6822310802906</v>
      </c>
      <c r="L1653" s="12" t="n">
        <f aca="false">H1653*SUMIFS(syst_chauffage!$K$3:$K$27,syst_chauffage!$B$3:$B$27,D1653,syst_chauffage!$C$3:$C$27,E1653)</f>
        <v>0.954547136913638</v>
      </c>
      <c r="N1653" s="0" t="str">
        <f aca="false">A1653</f>
        <v>Café Hôtel Restaurant</v>
      </c>
      <c r="O1653" s="0" t="str">
        <f aca="false">B1653</f>
        <v>Hôtel avec restaurant</v>
      </c>
      <c r="P1653" s="0" t="str">
        <f aca="false">C1653</f>
        <v>Moyen Hotel avec restaurant Haut de gamme</v>
      </c>
      <c r="Q1653" s="0" t="str">
        <f aca="false">D1653</f>
        <v>Chaudière condensation gaz</v>
      </c>
      <c r="R1653" s="0" t="str">
        <f aca="false">E1653</f>
        <v>Gaz</v>
      </c>
      <c r="S1653" s="0" t="str">
        <f aca="false">F1653</f>
        <v>0218542404</v>
      </c>
      <c r="T1653" s="0" t="str">
        <f aca="false">G1653</f>
        <v>0</v>
      </c>
      <c r="U1653" s="0" t="n">
        <f aca="false">L1653</f>
        <v>0.954547136913638</v>
      </c>
      <c r="V1653" s="0" t="n">
        <f aca="false">K1653</f>
        <v>44.6822310802906</v>
      </c>
      <c r="W1653" s="0" t="n">
        <f aca="false">J1653</f>
        <v>1064</v>
      </c>
    </row>
    <row r="1654" customFormat="false" ht="12.8" hidden="false" customHeight="false" outlineLevel="0" collapsed="false">
      <c r="A1654" s="0" t="s">
        <v>73</v>
      </c>
      <c r="B1654" s="0" t="s">
        <v>264</v>
      </c>
      <c r="C1654" s="0" t="s">
        <v>353</v>
      </c>
      <c r="D1654" s="0" t="s">
        <v>32</v>
      </c>
      <c r="E1654" s="0" t="s">
        <v>30</v>
      </c>
      <c r="F1654" s="0" t="s">
        <v>365</v>
      </c>
      <c r="G1654" s="0" t="s">
        <v>1609</v>
      </c>
      <c r="H1654" s="0" t="n">
        <v>1</v>
      </c>
      <c r="I1654" s="0" t="n">
        <v>12</v>
      </c>
      <c r="J1654" s="0" t="n">
        <v>0</v>
      </c>
      <c r="K1654" s="0" t="n">
        <f aca="false">I1654*SUMIFS(syst_chauffage!$H$3:$H$27,syst_chauffage!$B$3:$B$27,D1654,syst_chauffage!$C$3:$C$27,E1654)</f>
        <v>12</v>
      </c>
      <c r="L1654" s="12" t="n">
        <f aca="false">H1654*SUMIFS(syst_chauffage!$K$3:$K$27,syst_chauffage!$B$3:$B$27,D1654,syst_chauffage!$C$3:$C$27,E1654)</f>
        <v>1</v>
      </c>
      <c r="N1654" s="0" t="str">
        <f aca="false">A1654</f>
        <v>Café Hôtel Restaurant</v>
      </c>
      <c r="O1654" s="0" t="str">
        <f aca="false">B1654</f>
        <v>Hôtel avec restaurant</v>
      </c>
      <c r="P1654" s="0" t="str">
        <f aca="false">C1654</f>
        <v>Moyen Hotel avec restaurant Haut de gamme</v>
      </c>
      <c r="Q1654" s="0" t="str">
        <f aca="false">D1654</f>
        <v>Electrique direct performant</v>
      </c>
      <c r="R1654" s="0" t="str">
        <f aca="false">E1654</f>
        <v>Electricité</v>
      </c>
      <c r="S1654" s="0" t="str">
        <f aca="false">F1654</f>
        <v>0218542602</v>
      </c>
      <c r="T1654" s="0" t="str">
        <f aca="false">G1654</f>
        <v>0</v>
      </c>
      <c r="U1654" s="0" t="n">
        <f aca="false">L1654</f>
        <v>1</v>
      </c>
      <c r="V1654" s="0" t="n">
        <f aca="false">K1654</f>
        <v>12</v>
      </c>
      <c r="W1654" s="0" t="n">
        <f aca="false">J1654</f>
        <v>0</v>
      </c>
    </row>
    <row r="1655" customFormat="false" ht="12.8" hidden="false" customHeight="false" outlineLevel="0" collapsed="false">
      <c r="A1655" s="0" t="s">
        <v>73</v>
      </c>
      <c r="B1655" s="0" t="s">
        <v>264</v>
      </c>
      <c r="C1655" s="0" t="s">
        <v>353</v>
      </c>
      <c r="D1655" s="0" t="s">
        <v>38</v>
      </c>
      <c r="E1655" s="0" t="s">
        <v>30</v>
      </c>
      <c r="F1655" s="0" t="s">
        <v>366</v>
      </c>
      <c r="G1655" s="0" t="s">
        <v>1609</v>
      </c>
      <c r="H1655" s="0" t="n">
        <v>3.39795627906976</v>
      </c>
      <c r="I1655" s="0" t="n">
        <v>96.4080901702931</v>
      </c>
      <c r="J1655" s="0" t="n">
        <v>792</v>
      </c>
      <c r="K1655" s="0" t="n">
        <f aca="false">I1655*SUMIFS(syst_chauffage!$H$3:$H$27,syst_chauffage!$B$3:$B$27,D1655,syst_chauffage!$C$3:$C$27,E1655)</f>
        <v>97.448700005585</v>
      </c>
      <c r="L1655" s="12" t="n">
        <f aca="false">H1655*SUMIFS(syst_chauffage!$K$3:$K$27,syst_chauffage!$B$3:$B$27,D1655,syst_chauffage!$C$3:$C$27,E1655)</f>
        <v>3.03986496519792</v>
      </c>
      <c r="N1655" s="0" t="str">
        <f aca="false">A1655</f>
        <v>Café Hôtel Restaurant</v>
      </c>
      <c r="O1655" s="0" t="str">
        <f aca="false">B1655</f>
        <v>Hôtel avec restaurant</v>
      </c>
      <c r="P1655" s="0" t="str">
        <f aca="false">C1655</f>
        <v>Moyen Hotel avec restaurant Haut de gamme</v>
      </c>
      <c r="Q1655" s="0" t="str">
        <f aca="false">D1655</f>
        <v>PAC performant</v>
      </c>
      <c r="R1655" s="0" t="str">
        <f aca="false">E1655</f>
        <v>Electricité</v>
      </c>
      <c r="S1655" s="0" t="str">
        <f aca="false">F1655</f>
        <v>0218542902</v>
      </c>
      <c r="T1655" s="0" t="str">
        <f aca="false">G1655</f>
        <v>0</v>
      </c>
      <c r="U1655" s="0" t="n">
        <f aca="false">L1655</f>
        <v>3.03986496519792</v>
      </c>
      <c r="V1655" s="0" t="n">
        <f aca="false">K1655</f>
        <v>97.448700005585</v>
      </c>
      <c r="W1655" s="0" t="n">
        <f aca="false">J1655</f>
        <v>792</v>
      </c>
    </row>
    <row r="1656" customFormat="false" ht="12.8" hidden="false" customHeight="false" outlineLevel="0" collapsed="false">
      <c r="A1656" s="0" t="s">
        <v>73</v>
      </c>
      <c r="B1656" s="0" t="s">
        <v>264</v>
      </c>
      <c r="C1656" s="0" t="s">
        <v>353</v>
      </c>
      <c r="D1656" s="0" t="s">
        <v>46</v>
      </c>
      <c r="E1656" s="0" t="s">
        <v>30</v>
      </c>
      <c r="F1656" s="0" t="s">
        <v>367</v>
      </c>
      <c r="G1656" s="0" t="s">
        <v>1609</v>
      </c>
      <c r="H1656" s="0" t="n">
        <v>3.32861023255814</v>
      </c>
      <c r="I1656" s="0" t="n">
        <v>43.7708690687796</v>
      </c>
      <c r="J1656" s="0" t="n">
        <v>792</v>
      </c>
      <c r="K1656" s="0" t="n">
        <f aca="false">I1656*SUMIFS(syst_chauffage!$H$3:$H$27,syst_chauffage!$B$3:$B$27,D1656,syst_chauffage!$C$3:$C$27,E1656)</f>
        <v>75.9384082673672</v>
      </c>
      <c r="L1656" s="12" t="n">
        <f aca="false">H1656*SUMIFS(syst_chauffage!$K$3:$K$27,syst_chauffage!$B$3:$B$27,D1656,syst_chauffage!$C$3:$C$27,E1656)</f>
        <v>3.00077723502174</v>
      </c>
      <c r="N1656" s="0" t="str">
        <f aca="false">A1656</f>
        <v>Café Hôtel Restaurant</v>
      </c>
      <c r="O1656" s="0" t="str">
        <f aca="false">B1656</f>
        <v>Hôtel avec restaurant</v>
      </c>
      <c r="P1656" s="0" t="str">
        <f aca="false">C1656</f>
        <v>Moyen Hotel avec restaurant Haut de gamme</v>
      </c>
      <c r="Q1656" s="0" t="str">
        <f aca="false">D1656</f>
        <v>Rooftop performant</v>
      </c>
      <c r="R1656" s="0" t="str">
        <f aca="false">E1656</f>
        <v>Electricité</v>
      </c>
      <c r="S1656" s="0" t="str">
        <f aca="false">F1656</f>
        <v>0218543002</v>
      </c>
      <c r="T1656" s="0" t="str">
        <f aca="false">G1656</f>
        <v>0</v>
      </c>
      <c r="U1656" s="0" t="n">
        <f aca="false">L1656</f>
        <v>3.00077723502174</v>
      </c>
      <c r="V1656" s="0" t="n">
        <f aca="false">K1656</f>
        <v>75.9384082673672</v>
      </c>
      <c r="W1656" s="0" t="n">
        <f aca="false">J1656</f>
        <v>792</v>
      </c>
    </row>
    <row r="1657" customFormat="false" ht="12.8" hidden="false" customHeight="false" outlineLevel="0" collapsed="false">
      <c r="A1657" s="0" t="s">
        <v>73</v>
      </c>
      <c r="B1657" s="0" t="s">
        <v>264</v>
      </c>
      <c r="C1657" s="0" t="s">
        <v>368</v>
      </c>
      <c r="D1657" s="0" t="s">
        <v>19</v>
      </c>
      <c r="E1657" s="0" t="s">
        <v>57</v>
      </c>
      <c r="F1657" s="0" t="s">
        <v>369</v>
      </c>
      <c r="G1657" s="0" t="s">
        <v>1609</v>
      </c>
      <c r="H1657" s="0" t="n">
        <v>0.711580769566853</v>
      </c>
      <c r="I1657" s="0" t="n">
        <v>27.1900033710191</v>
      </c>
      <c r="J1657" s="0" t="n">
        <v>0</v>
      </c>
      <c r="K1657" s="0" t="n">
        <f aca="false">I1657*SUMIFS(syst_chauffage!$H$3:$H$27,syst_chauffage!$B$3:$B$27,D1657,syst_chauffage!$C$3:$C$27,E1657)</f>
        <v>37.861445452121</v>
      </c>
      <c r="L1657" s="12" t="n">
        <f aca="false">H1657*SUMIFS(syst_chauffage!$K$3:$K$27,syst_chauffage!$B$3:$B$27,D1657,syst_chauffage!$C$3:$C$27,E1657)</f>
        <v>0.711580769566853</v>
      </c>
      <c r="N1657" s="0" t="str">
        <f aca="false">A1657</f>
        <v>Café Hôtel Restaurant</v>
      </c>
      <c r="O1657" s="0" t="str">
        <f aca="false">B1657</f>
        <v>Hôtel avec restaurant</v>
      </c>
      <c r="P1657" s="0" t="str">
        <f aca="false">C1657</f>
        <v>Moyen Hotel avec restaurant Luxe</v>
      </c>
      <c r="Q1657" s="0" t="str">
        <f aca="false">D1657</f>
        <v>Autre système centralisé</v>
      </c>
      <c r="R1657" s="0" t="str">
        <f aca="false">E1657</f>
        <v>Autres</v>
      </c>
      <c r="S1657" s="0" t="str">
        <f aca="false">F1657</f>
        <v>0218550101</v>
      </c>
      <c r="T1657" s="0" t="str">
        <f aca="false">G1657</f>
        <v>0</v>
      </c>
      <c r="U1657" s="0" t="n">
        <f aca="false">L1657</f>
        <v>0.711580769566853</v>
      </c>
      <c r="V1657" s="0" t="n">
        <f aca="false">K1657</f>
        <v>37.861445452121</v>
      </c>
      <c r="W1657" s="0" t="n">
        <f aca="false">J1657</f>
        <v>0</v>
      </c>
    </row>
    <row r="1658" customFormat="false" ht="12.8" hidden="false" customHeight="false" outlineLevel="0" collapsed="false">
      <c r="A1658" s="0" t="s">
        <v>73</v>
      </c>
      <c r="B1658" s="0" t="s">
        <v>264</v>
      </c>
      <c r="C1658" s="0" t="s">
        <v>368</v>
      </c>
      <c r="D1658" s="0" t="s">
        <v>19</v>
      </c>
      <c r="E1658" s="0" t="s">
        <v>58</v>
      </c>
      <c r="F1658" s="0" t="s">
        <v>370</v>
      </c>
      <c r="G1658" s="0" t="s">
        <v>1609</v>
      </c>
      <c r="H1658" s="0" t="n">
        <v>0.645409549671871</v>
      </c>
      <c r="I1658" s="0" t="n">
        <v>27.2836851520711</v>
      </c>
      <c r="J1658" s="0" t="n">
        <v>935</v>
      </c>
      <c r="K1658" s="0" t="n">
        <f aca="false">I1658*SUMIFS(syst_chauffage!$H$3:$H$27,syst_chauffage!$B$3:$B$27,D1658,syst_chauffage!$C$3:$C$27,E1658)</f>
        <v>44.8802867083552</v>
      </c>
      <c r="L1658" s="12" t="n">
        <f aca="false">H1658*SUMIFS(syst_chauffage!$K$3:$K$27,syst_chauffage!$B$3:$B$27,D1658,syst_chauffage!$C$3:$C$27,E1658)</f>
        <v>0.645409549671871</v>
      </c>
      <c r="N1658" s="0" t="str">
        <f aca="false">A1658</f>
        <v>Café Hôtel Restaurant</v>
      </c>
      <c r="O1658" s="0" t="str">
        <f aca="false">B1658</f>
        <v>Hôtel avec restaurant</v>
      </c>
      <c r="P1658" s="0" t="str">
        <f aca="false">C1658</f>
        <v>Moyen Hotel avec restaurant Luxe</v>
      </c>
      <c r="Q1658" s="0" t="str">
        <f aca="false">D1658</f>
        <v>Autre système centralisé</v>
      </c>
      <c r="R1658" s="0" t="str">
        <f aca="false">E1658</f>
        <v>Urbain</v>
      </c>
      <c r="S1658" s="0" t="str">
        <f aca="false">F1658</f>
        <v>0218550106</v>
      </c>
      <c r="T1658" s="0" t="str">
        <f aca="false">G1658</f>
        <v>0</v>
      </c>
      <c r="U1658" s="0" t="n">
        <f aca="false">L1658</f>
        <v>0.645409549671871</v>
      </c>
      <c r="V1658" s="0" t="n">
        <f aca="false">K1658</f>
        <v>44.8802867083552</v>
      </c>
      <c r="W1658" s="0" t="n">
        <f aca="false">J1658</f>
        <v>935</v>
      </c>
    </row>
    <row r="1659" customFormat="false" ht="12.8" hidden="false" customHeight="false" outlineLevel="0" collapsed="false">
      <c r="A1659" s="0" t="s">
        <v>73</v>
      </c>
      <c r="B1659" s="0" t="s">
        <v>264</v>
      </c>
      <c r="C1659" s="0" t="s">
        <v>368</v>
      </c>
      <c r="D1659" s="0" t="s">
        <v>22</v>
      </c>
      <c r="E1659" s="0" t="s">
        <v>23</v>
      </c>
      <c r="F1659" s="0" t="s">
        <v>371</v>
      </c>
      <c r="G1659" s="0" t="s">
        <v>1609</v>
      </c>
      <c r="H1659" s="0" t="n">
        <v>0.574563391929069</v>
      </c>
      <c r="I1659" s="0" t="n">
        <v>15.2451584994126</v>
      </c>
      <c r="J1659" s="0" t="n">
        <v>0</v>
      </c>
      <c r="K1659" s="0" t="n">
        <f aca="false">I1659*SUMIFS(syst_chauffage!$H$3:$H$27,syst_chauffage!$B$3:$B$27,D1659,syst_chauffage!$C$3:$C$27,E1659)</f>
        <v>26.8470672589278</v>
      </c>
      <c r="L1659" s="12" t="n">
        <f aca="false">H1659*SUMIFS(syst_chauffage!$K$3:$K$27,syst_chauffage!$B$3:$B$27,D1659,syst_chauffage!$C$3:$C$27,E1659)</f>
        <v>0.574563391929069</v>
      </c>
      <c r="N1659" s="0" t="str">
        <f aca="false">A1659</f>
        <v>Café Hôtel Restaurant</v>
      </c>
      <c r="O1659" s="0" t="str">
        <f aca="false">B1659</f>
        <v>Hôtel avec restaurant</v>
      </c>
      <c r="P1659" s="0" t="str">
        <f aca="false">C1659</f>
        <v>Moyen Hotel avec restaurant Luxe</v>
      </c>
      <c r="Q1659" s="0" t="str">
        <f aca="false">D1659</f>
        <v>Chaudière fioul</v>
      </c>
      <c r="R1659" s="0" t="str">
        <f aca="false">E1659</f>
        <v>Fioul</v>
      </c>
      <c r="S1659" s="0" t="str">
        <f aca="false">F1659</f>
        <v>0218550303</v>
      </c>
      <c r="T1659" s="0" t="str">
        <f aca="false">G1659</f>
        <v>0</v>
      </c>
      <c r="U1659" s="0" t="n">
        <f aca="false">L1659</f>
        <v>0.574563391929069</v>
      </c>
      <c r="V1659" s="0" t="n">
        <f aca="false">K1659</f>
        <v>26.8470672589278</v>
      </c>
      <c r="W1659" s="0" t="n">
        <f aca="false">J1659</f>
        <v>0</v>
      </c>
    </row>
    <row r="1660" customFormat="false" ht="12.8" hidden="false" customHeight="false" outlineLevel="0" collapsed="false">
      <c r="A1660" s="0" t="s">
        <v>73</v>
      </c>
      <c r="B1660" s="0" t="s">
        <v>264</v>
      </c>
      <c r="C1660" s="0" t="s">
        <v>368</v>
      </c>
      <c r="D1660" s="0" t="s">
        <v>13</v>
      </c>
      <c r="E1660" s="0" t="s">
        <v>14</v>
      </c>
      <c r="F1660" s="0" t="s">
        <v>372</v>
      </c>
      <c r="G1660" s="0" t="s">
        <v>1609</v>
      </c>
      <c r="H1660" s="0" t="n">
        <v>0.69026412946869</v>
      </c>
      <c r="I1660" s="0" t="n">
        <v>11.224787527752</v>
      </c>
      <c r="J1660" s="0" t="n">
        <v>462</v>
      </c>
      <c r="K1660" s="0" t="n">
        <f aca="false">I1660*SUMIFS(syst_chauffage!$H$3:$H$27,syst_chauffage!$B$3:$B$27,D1660,syst_chauffage!$C$3:$C$27,E1660)</f>
        <v>22.6694881395318</v>
      </c>
      <c r="L1660" s="12" t="n">
        <f aca="false">H1660*SUMIFS(syst_chauffage!$K$3:$K$27,syst_chauffage!$B$3:$B$27,D1660,syst_chauffage!$C$3:$C$27,E1660)</f>
        <v>0.69026412946869</v>
      </c>
      <c r="N1660" s="0" t="str">
        <f aca="false">A1660</f>
        <v>Café Hôtel Restaurant</v>
      </c>
      <c r="O1660" s="0" t="str">
        <f aca="false">B1660</f>
        <v>Hôtel avec restaurant</v>
      </c>
      <c r="P1660" s="0" t="str">
        <f aca="false">C1660</f>
        <v>Moyen Hotel avec restaurant Luxe</v>
      </c>
      <c r="Q1660" s="0" t="str">
        <f aca="false">D1660</f>
        <v>Chaudière gaz</v>
      </c>
      <c r="R1660" s="0" t="str">
        <f aca="false">E1660</f>
        <v>Gaz</v>
      </c>
      <c r="S1660" s="0" t="str">
        <f aca="false">F1660</f>
        <v>0218550404</v>
      </c>
      <c r="T1660" s="0" t="str">
        <f aca="false">G1660</f>
        <v>0</v>
      </c>
      <c r="U1660" s="0" t="n">
        <f aca="false">L1660</f>
        <v>0.69026412946869</v>
      </c>
      <c r="V1660" s="0" t="n">
        <f aca="false">K1660</f>
        <v>22.6694881395318</v>
      </c>
      <c r="W1660" s="0" t="n">
        <f aca="false">J1660</f>
        <v>462</v>
      </c>
    </row>
    <row r="1661" customFormat="false" ht="12.8" hidden="false" customHeight="false" outlineLevel="0" collapsed="false">
      <c r="A1661" s="0" t="s">
        <v>73</v>
      </c>
      <c r="B1661" s="0" t="s">
        <v>264</v>
      </c>
      <c r="C1661" s="0" t="s">
        <v>368</v>
      </c>
      <c r="D1661" s="0" t="s">
        <v>29</v>
      </c>
      <c r="E1661" s="0" t="s">
        <v>30</v>
      </c>
      <c r="F1661" s="0" t="s">
        <v>373</v>
      </c>
      <c r="G1661" s="0" t="s">
        <v>1609</v>
      </c>
      <c r="H1661" s="0" t="n">
        <v>0.92</v>
      </c>
      <c r="I1661" s="0" t="n">
        <v>10.4</v>
      </c>
      <c r="J1661" s="0" t="n">
        <v>0</v>
      </c>
      <c r="K1661" s="0" t="n">
        <f aca="false">I1661*SUMIFS(syst_chauffage!$H$3:$H$27,syst_chauffage!$B$3:$B$27,D1661,syst_chauffage!$C$3:$C$27,E1661)</f>
        <v>3</v>
      </c>
      <c r="L1661" s="12" t="n">
        <f aca="false">H1661*SUMIFS(syst_chauffage!$K$3:$K$27,syst_chauffage!$B$3:$B$27,D1661,syst_chauffage!$C$3:$C$27,E1661)</f>
        <v>0.92</v>
      </c>
      <c r="N1661" s="0" t="str">
        <f aca="false">A1661</f>
        <v>Café Hôtel Restaurant</v>
      </c>
      <c r="O1661" s="0" t="str">
        <f aca="false">B1661</f>
        <v>Hôtel avec restaurant</v>
      </c>
      <c r="P1661" s="0" t="str">
        <f aca="false">C1661</f>
        <v>Moyen Hotel avec restaurant Luxe</v>
      </c>
      <c r="Q1661" s="0" t="str">
        <f aca="false">D1661</f>
        <v>Electrique direct</v>
      </c>
      <c r="R1661" s="0" t="str">
        <f aca="false">E1661</f>
        <v>Electricité</v>
      </c>
      <c r="S1661" s="0" t="str">
        <f aca="false">F1661</f>
        <v>0218550602</v>
      </c>
      <c r="T1661" s="0" t="str">
        <f aca="false">G1661</f>
        <v>0</v>
      </c>
      <c r="U1661" s="0" t="n">
        <f aca="false">L1661</f>
        <v>0.92</v>
      </c>
      <c r="V1661" s="0" t="n">
        <f aca="false">K1661</f>
        <v>3</v>
      </c>
      <c r="W1661" s="0" t="n">
        <f aca="false">J1661</f>
        <v>0</v>
      </c>
    </row>
    <row r="1662" customFormat="false" ht="12.8" hidden="false" customHeight="false" outlineLevel="0" collapsed="false">
      <c r="A1662" s="0" t="s">
        <v>73</v>
      </c>
      <c r="B1662" s="0" t="s">
        <v>264</v>
      </c>
      <c r="C1662" s="0" t="s">
        <v>368</v>
      </c>
      <c r="D1662" s="0" t="s">
        <v>36</v>
      </c>
      <c r="E1662" s="0" t="s">
        <v>30</v>
      </c>
      <c r="F1662" s="0" t="s">
        <v>374</v>
      </c>
      <c r="G1662" s="0" t="s">
        <v>1609</v>
      </c>
      <c r="H1662" s="0" t="n">
        <v>2.94489544186046</v>
      </c>
      <c r="I1662" s="0" t="n">
        <v>74.5337919549073</v>
      </c>
      <c r="J1662" s="0" t="n">
        <v>738</v>
      </c>
      <c r="K1662" s="0" t="n">
        <f aca="false">I1662*SUMIFS(syst_chauffage!$H$3:$H$27,syst_chauffage!$B$3:$B$27,D1662,syst_chauffage!$C$3:$C$27,E1662)</f>
        <v>46.1109343007089</v>
      </c>
      <c r="L1662" s="12" t="n">
        <f aca="false">H1662*SUMIFS(syst_chauffage!$K$3:$K$27,syst_chauffage!$B$3:$B$27,D1662,syst_chauffage!$C$3:$C$27,E1662)</f>
        <v>2.47427325480779</v>
      </c>
      <c r="N1662" s="0" t="str">
        <f aca="false">A1662</f>
        <v>Café Hôtel Restaurant</v>
      </c>
      <c r="O1662" s="0" t="str">
        <f aca="false">B1662</f>
        <v>Hôtel avec restaurant</v>
      </c>
      <c r="P1662" s="0" t="str">
        <f aca="false">C1662</f>
        <v>Moyen Hotel avec restaurant Luxe</v>
      </c>
      <c r="Q1662" s="0" t="str">
        <f aca="false">D1662</f>
        <v>PAC</v>
      </c>
      <c r="R1662" s="0" t="str">
        <f aca="false">E1662</f>
        <v>Electricité</v>
      </c>
      <c r="S1662" s="0" t="str">
        <f aca="false">F1662</f>
        <v>0218550902</v>
      </c>
      <c r="T1662" s="0" t="str">
        <f aca="false">G1662</f>
        <v>0</v>
      </c>
      <c r="U1662" s="0" t="n">
        <f aca="false">L1662</f>
        <v>2.47427325480779</v>
      </c>
      <c r="V1662" s="0" t="n">
        <f aca="false">K1662</f>
        <v>46.1109343007089</v>
      </c>
      <c r="W1662" s="0" t="n">
        <f aca="false">J1662</f>
        <v>738</v>
      </c>
    </row>
    <row r="1663" customFormat="false" ht="12.8" hidden="false" customHeight="false" outlineLevel="0" collapsed="false">
      <c r="A1663" s="0" t="s">
        <v>73</v>
      </c>
      <c r="B1663" s="0" t="s">
        <v>264</v>
      </c>
      <c r="C1663" s="0" t="s">
        <v>368</v>
      </c>
      <c r="D1663" s="0" t="s">
        <v>42</v>
      </c>
      <c r="E1663" s="0" t="s">
        <v>30</v>
      </c>
      <c r="F1663" s="0" t="s">
        <v>375</v>
      </c>
      <c r="G1663" s="0" t="s">
        <v>1609</v>
      </c>
      <c r="H1663" s="0" t="n">
        <v>2.80410195348837</v>
      </c>
      <c r="I1663" s="0" t="n">
        <v>32.3936424933788</v>
      </c>
      <c r="J1663" s="0" t="n">
        <v>738</v>
      </c>
      <c r="K1663" s="0" t="n">
        <f aca="false">I1663*SUMIFS(syst_chauffage!$H$3:$H$27,syst_chauffage!$B$3:$B$27,D1663,syst_chauffage!$C$3:$C$27,E1663)</f>
        <v>29.241489567882</v>
      </c>
      <c r="L1663" s="12" t="n">
        <f aca="false">H1663*SUMIFS(syst_chauffage!$K$3:$K$27,syst_chauffage!$B$3:$B$27,D1663,syst_chauffage!$C$3:$C$27,E1663)</f>
        <v>2.49996610303434</v>
      </c>
      <c r="N1663" s="0" t="str">
        <f aca="false">A1663</f>
        <v>Café Hôtel Restaurant</v>
      </c>
      <c r="O1663" s="0" t="str">
        <f aca="false">B1663</f>
        <v>Hôtel avec restaurant</v>
      </c>
      <c r="P1663" s="0" t="str">
        <f aca="false">C1663</f>
        <v>Moyen Hotel avec restaurant Luxe</v>
      </c>
      <c r="Q1663" s="0" t="str">
        <f aca="false">D1663</f>
        <v>Rooftop</v>
      </c>
      <c r="R1663" s="0" t="str">
        <f aca="false">E1663</f>
        <v>Electricité</v>
      </c>
      <c r="S1663" s="0" t="str">
        <f aca="false">F1663</f>
        <v>0218551002</v>
      </c>
      <c r="T1663" s="0" t="str">
        <f aca="false">G1663</f>
        <v>0</v>
      </c>
      <c r="U1663" s="0" t="n">
        <f aca="false">L1663</f>
        <v>2.49996610303434</v>
      </c>
      <c r="V1663" s="0" t="n">
        <f aca="false">K1663</f>
        <v>29.241489567882</v>
      </c>
      <c r="W1663" s="0" t="n">
        <f aca="false">J1663</f>
        <v>738</v>
      </c>
    </row>
    <row r="1664" customFormat="false" ht="12.8" hidden="false" customHeight="false" outlineLevel="0" collapsed="false">
      <c r="A1664" s="0" t="s">
        <v>73</v>
      </c>
      <c r="B1664" s="0" t="s">
        <v>264</v>
      </c>
      <c r="C1664" s="0" t="s">
        <v>368</v>
      </c>
      <c r="D1664" s="0" t="s">
        <v>51</v>
      </c>
      <c r="E1664" s="0" t="s">
        <v>57</v>
      </c>
      <c r="F1664" s="0" t="s">
        <v>376</v>
      </c>
      <c r="G1664" s="0" t="s">
        <v>1609</v>
      </c>
      <c r="H1664" s="0" t="n">
        <v>0.8210547341156</v>
      </c>
      <c r="I1664" s="0" t="n">
        <v>32.3690516321656</v>
      </c>
      <c r="J1664" s="0" t="n">
        <v>0</v>
      </c>
      <c r="K1664" s="0" t="n">
        <f aca="false">I1664*SUMIFS(syst_chauffage!$H$3:$H$27,syst_chauffage!$B$3:$B$27,D1664,syst_chauffage!$C$3:$C$27,E1664)</f>
        <v>68.5852898441264</v>
      </c>
      <c r="L1664" s="12" t="n">
        <f aca="false">H1664*SUMIFS(syst_chauffage!$K$3:$K$27,syst_chauffage!$B$3:$B$27,D1664,syst_chauffage!$C$3:$C$27,E1664)</f>
        <v>0.8210547341156</v>
      </c>
      <c r="N1664" s="0" t="str">
        <f aca="false">A1664</f>
        <v>Café Hôtel Restaurant</v>
      </c>
      <c r="O1664" s="0" t="str">
        <f aca="false">B1664</f>
        <v>Hôtel avec restaurant</v>
      </c>
      <c r="P1664" s="0" t="str">
        <f aca="false">C1664</f>
        <v>Moyen Hotel avec restaurant Luxe</v>
      </c>
      <c r="Q1664" s="0" t="str">
        <f aca="false">D1664</f>
        <v>Autre système centralisé performant</v>
      </c>
      <c r="R1664" s="0" t="str">
        <f aca="false">E1664</f>
        <v>Autres</v>
      </c>
      <c r="S1664" s="0" t="str">
        <f aca="false">F1664</f>
        <v>0218552101</v>
      </c>
      <c r="T1664" s="0" t="str">
        <f aca="false">G1664</f>
        <v>0</v>
      </c>
      <c r="U1664" s="0" t="n">
        <f aca="false">L1664</f>
        <v>0.8210547341156</v>
      </c>
      <c r="V1664" s="0" t="n">
        <f aca="false">K1664</f>
        <v>68.5852898441264</v>
      </c>
      <c r="W1664" s="0" t="n">
        <f aca="false">J1664</f>
        <v>0</v>
      </c>
    </row>
    <row r="1665" customFormat="false" ht="12.8" hidden="false" customHeight="false" outlineLevel="0" collapsed="false">
      <c r="A1665" s="0" t="s">
        <v>73</v>
      </c>
      <c r="B1665" s="0" t="s">
        <v>264</v>
      </c>
      <c r="C1665" s="0" t="s">
        <v>368</v>
      </c>
      <c r="D1665" s="0" t="s">
        <v>51</v>
      </c>
      <c r="E1665" s="0" t="s">
        <v>58</v>
      </c>
      <c r="F1665" s="0" t="s">
        <v>377</v>
      </c>
      <c r="G1665" s="0" t="s">
        <v>1609</v>
      </c>
      <c r="H1665" s="0" t="n">
        <v>0.744703326544467</v>
      </c>
      <c r="I1665" s="0" t="n">
        <v>32.4805775619894</v>
      </c>
      <c r="J1665" s="0" t="n">
        <v>935</v>
      </c>
      <c r="K1665" s="0" t="n">
        <f aca="false">I1665*SUMIFS(syst_chauffage!$H$3:$H$27,syst_chauffage!$B$3:$B$27,D1665,syst_chauffage!$C$3:$C$27,E1665)</f>
        <v>69.3135365030313</v>
      </c>
      <c r="L1665" s="12" t="n">
        <f aca="false">H1665*SUMIFS(syst_chauffage!$K$3:$K$27,syst_chauffage!$B$3:$B$27,D1665,syst_chauffage!$C$3:$C$27,E1665)</f>
        <v>0.744703326544467</v>
      </c>
      <c r="N1665" s="0" t="str">
        <f aca="false">A1665</f>
        <v>Café Hôtel Restaurant</v>
      </c>
      <c r="O1665" s="0" t="str">
        <f aca="false">B1665</f>
        <v>Hôtel avec restaurant</v>
      </c>
      <c r="P1665" s="0" t="str">
        <f aca="false">C1665</f>
        <v>Moyen Hotel avec restaurant Luxe</v>
      </c>
      <c r="Q1665" s="0" t="str">
        <f aca="false">D1665</f>
        <v>Autre système centralisé performant</v>
      </c>
      <c r="R1665" s="0" t="str">
        <f aca="false">E1665</f>
        <v>Urbain</v>
      </c>
      <c r="S1665" s="0" t="str">
        <f aca="false">F1665</f>
        <v>0218552106</v>
      </c>
      <c r="T1665" s="0" t="str">
        <f aca="false">G1665</f>
        <v>0</v>
      </c>
      <c r="U1665" s="0" t="n">
        <f aca="false">L1665</f>
        <v>0.744703326544467</v>
      </c>
      <c r="V1665" s="0" t="n">
        <f aca="false">K1665</f>
        <v>69.3135365030313</v>
      </c>
      <c r="W1665" s="0" t="n">
        <f aca="false">J1665</f>
        <v>935</v>
      </c>
    </row>
    <row r="1666" customFormat="false" ht="12.8" hidden="false" customHeight="false" outlineLevel="0" collapsed="false">
      <c r="A1666" s="0" t="s">
        <v>73</v>
      </c>
      <c r="B1666" s="0" t="s">
        <v>264</v>
      </c>
      <c r="C1666" s="0" t="s">
        <v>368</v>
      </c>
      <c r="D1666" s="0" t="s">
        <v>27</v>
      </c>
      <c r="E1666" s="0" t="s">
        <v>23</v>
      </c>
      <c r="F1666" s="0" t="s">
        <v>378</v>
      </c>
      <c r="G1666" s="0" t="s">
        <v>1609</v>
      </c>
      <c r="H1666" s="0" t="n">
        <v>0.7625007083061</v>
      </c>
      <c r="I1666" s="0" t="n">
        <v>18.1489982135864</v>
      </c>
      <c r="J1666" s="0" t="n">
        <v>1064</v>
      </c>
      <c r="K1666" s="0" t="n">
        <f aca="false">I1666*SUMIFS(syst_chauffage!$H$3:$H$27,syst_chauffage!$B$3:$B$27,D1666,syst_chauffage!$C$3:$C$27,E1666)</f>
        <v>46.5413480513141</v>
      </c>
      <c r="L1666" s="12" t="n">
        <f aca="false">H1666*SUMIFS(syst_chauffage!$K$3:$K$27,syst_chauffage!$B$3:$B$27,D1666,syst_chauffage!$C$3:$C$27,E1666)</f>
        <v>0.7625007083061</v>
      </c>
      <c r="N1666" s="0" t="str">
        <f aca="false">A1666</f>
        <v>Café Hôtel Restaurant</v>
      </c>
      <c r="O1666" s="0" t="str">
        <f aca="false">B1666</f>
        <v>Hôtel avec restaurant</v>
      </c>
      <c r="P1666" s="0" t="str">
        <f aca="false">C1666</f>
        <v>Moyen Hotel avec restaurant Luxe</v>
      </c>
      <c r="Q1666" s="0" t="str">
        <f aca="false">D1666</f>
        <v>Chaudière condensation fioul</v>
      </c>
      <c r="R1666" s="0" t="str">
        <f aca="false">E1666</f>
        <v>Fioul</v>
      </c>
      <c r="S1666" s="0" t="str">
        <f aca="false">F1666</f>
        <v>0218552303</v>
      </c>
      <c r="T1666" s="0" t="str">
        <f aca="false">G1666</f>
        <v>0</v>
      </c>
      <c r="U1666" s="0" t="n">
        <f aca="false">L1666</f>
        <v>0.7625007083061</v>
      </c>
      <c r="V1666" s="0" t="n">
        <f aca="false">K1666</f>
        <v>46.5413480513141</v>
      </c>
      <c r="W1666" s="0" t="n">
        <f aca="false">J1666</f>
        <v>1064</v>
      </c>
    </row>
    <row r="1667" customFormat="false" ht="12.8" hidden="false" customHeight="false" outlineLevel="0" collapsed="false">
      <c r="A1667" s="0" t="s">
        <v>73</v>
      </c>
      <c r="B1667" s="0" t="s">
        <v>264</v>
      </c>
      <c r="C1667" s="0" t="s">
        <v>368</v>
      </c>
      <c r="D1667" s="0" t="s">
        <v>18</v>
      </c>
      <c r="E1667" s="0" t="s">
        <v>14</v>
      </c>
      <c r="F1667" s="0" t="s">
        <v>379</v>
      </c>
      <c r="G1667" s="0" t="s">
        <v>1609</v>
      </c>
      <c r="H1667" s="0" t="n">
        <v>0.990096728379375</v>
      </c>
      <c r="I1667" s="0" t="n">
        <v>13.3628422949428</v>
      </c>
      <c r="J1667" s="0" t="n">
        <v>1064</v>
      </c>
      <c r="K1667" s="0" t="n">
        <f aca="false">I1667*SUMIFS(syst_chauffage!$H$3:$H$27,syst_chauffage!$B$3:$B$27,D1667,syst_chauffage!$C$3:$C$27,E1667)</f>
        <v>36.4127954511097</v>
      </c>
      <c r="L1667" s="12" t="n">
        <f aca="false">H1667*SUMIFS(syst_chauffage!$K$3:$K$27,syst_chauffage!$B$3:$B$27,D1667,syst_chauffage!$C$3:$C$27,E1667)</f>
        <v>0.961826387898986</v>
      </c>
      <c r="N1667" s="0" t="str">
        <f aca="false">A1667</f>
        <v>Café Hôtel Restaurant</v>
      </c>
      <c r="O1667" s="0" t="str">
        <f aca="false">B1667</f>
        <v>Hôtel avec restaurant</v>
      </c>
      <c r="P1667" s="0" t="str">
        <f aca="false">C1667</f>
        <v>Moyen Hotel avec restaurant Luxe</v>
      </c>
      <c r="Q1667" s="0" t="str">
        <f aca="false">D1667</f>
        <v>Chaudière condensation gaz</v>
      </c>
      <c r="R1667" s="0" t="str">
        <f aca="false">E1667</f>
        <v>Gaz</v>
      </c>
      <c r="S1667" s="0" t="str">
        <f aca="false">F1667</f>
        <v>0218552404</v>
      </c>
      <c r="T1667" s="0" t="str">
        <f aca="false">G1667</f>
        <v>0</v>
      </c>
      <c r="U1667" s="0" t="n">
        <f aca="false">L1667</f>
        <v>0.961826387898986</v>
      </c>
      <c r="V1667" s="0" t="n">
        <f aca="false">K1667</f>
        <v>36.4127954511097</v>
      </c>
      <c r="W1667" s="0" t="n">
        <f aca="false">J1667</f>
        <v>1064</v>
      </c>
    </row>
    <row r="1668" customFormat="false" ht="12.8" hidden="false" customHeight="false" outlineLevel="0" collapsed="false">
      <c r="A1668" s="0" t="s">
        <v>73</v>
      </c>
      <c r="B1668" s="0" t="s">
        <v>264</v>
      </c>
      <c r="C1668" s="0" t="s">
        <v>368</v>
      </c>
      <c r="D1668" s="0" t="s">
        <v>32</v>
      </c>
      <c r="E1668" s="0" t="s">
        <v>30</v>
      </c>
      <c r="F1668" s="0" t="s">
        <v>380</v>
      </c>
      <c r="G1668" s="0" t="s">
        <v>1609</v>
      </c>
      <c r="H1668" s="0" t="n">
        <v>1</v>
      </c>
      <c r="I1668" s="0" t="n">
        <v>12</v>
      </c>
      <c r="J1668" s="0" t="n">
        <v>0</v>
      </c>
      <c r="K1668" s="0" t="n">
        <f aca="false">I1668*SUMIFS(syst_chauffage!$H$3:$H$27,syst_chauffage!$B$3:$B$27,D1668,syst_chauffage!$C$3:$C$27,E1668)</f>
        <v>12</v>
      </c>
      <c r="L1668" s="12" t="n">
        <f aca="false">H1668*SUMIFS(syst_chauffage!$K$3:$K$27,syst_chauffage!$B$3:$B$27,D1668,syst_chauffage!$C$3:$C$27,E1668)</f>
        <v>1</v>
      </c>
      <c r="N1668" s="0" t="str">
        <f aca="false">A1668</f>
        <v>Café Hôtel Restaurant</v>
      </c>
      <c r="O1668" s="0" t="str">
        <f aca="false">B1668</f>
        <v>Hôtel avec restaurant</v>
      </c>
      <c r="P1668" s="0" t="str">
        <f aca="false">C1668</f>
        <v>Moyen Hotel avec restaurant Luxe</v>
      </c>
      <c r="Q1668" s="0" t="str">
        <f aca="false">D1668</f>
        <v>Electrique direct performant</v>
      </c>
      <c r="R1668" s="0" t="str">
        <f aca="false">E1668</f>
        <v>Electricité</v>
      </c>
      <c r="S1668" s="0" t="str">
        <f aca="false">F1668</f>
        <v>0218552602</v>
      </c>
      <c r="T1668" s="0" t="str">
        <f aca="false">G1668</f>
        <v>0</v>
      </c>
      <c r="U1668" s="0" t="n">
        <f aca="false">L1668</f>
        <v>1</v>
      </c>
      <c r="V1668" s="0" t="n">
        <f aca="false">K1668</f>
        <v>12</v>
      </c>
      <c r="W1668" s="0" t="n">
        <f aca="false">J1668</f>
        <v>0</v>
      </c>
    </row>
    <row r="1669" customFormat="false" ht="12.8" hidden="false" customHeight="false" outlineLevel="0" collapsed="false">
      <c r="A1669" s="0" t="s">
        <v>73</v>
      </c>
      <c r="B1669" s="0" t="s">
        <v>264</v>
      </c>
      <c r="C1669" s="0" t="s">
        <v>368</v>
      </c>
      <c r="D1669" s="0" t="s">
        <v>38</v>
      </c>
      <c r="E1669" s="0" t="s">
        <v>30</v>
      </c>
      <c r="F1669" s="0" t="s">
        <v>381</v>
      </c>
      <c r="G1669" s="0" t="s">
        <v>1609</v>
      </c>
      <c r="H1669" s="0" t="n">
        <v>3.39795627906976</v>
      </c>
      <c r="I1669" s="0" t="n">
        <v>88.7307047082229</v>
      </c>
      <c r="J1669" s="0" t="n">
        <v>792</v>
      </c>
      <c r="K1669" s="0" t="n">
        <f aca="false">I1669*SUMIFS(syst_chauffage!$H$3:$H$27,syst_chauffage!$B$3:$B$27,D1669,syst_chauffage!$C$3:$C$27,E1669)</f>
        <v>89.6884463650554</v>
      </c>
      <c r="L1669" s="12" t="n">
        <f aca="false">H1669*SUMIFS(syst_chauffage!$K$3:$K$27,syst_chauffage!$B$3:$B$27,D1669,syst_chauffage!$C$3:$C$27,E1669)</f>
        <v>3.03986496519792</v>
      </c>
      <c r="N1669" s="0" t="str">
        <f aca="false">A1669</f>
        <v>Café Hôtel Restaurant</v>
      </c>
      <c r="O1669" s="0" t="str">
        <f aca="false">B1669</f>
        <v>Hôtel avec restaurant</v>
      </c>
      <c r="P1669" s="0" t="str">
        <f aca="false">C1669</f>
        <v>Moyen Hotel avec restaurant Luxe</v>
      </c>
      <c r="Q1669" s="0" t="str">
        <f aca="false">D1669</f>
        <v>PAC performant</v>
      </c>
      <c r="R1669" s="0" t="str">
        <f aca="false">E1669</f>
        <v>Electricité</v>
      </c>
      <c r="S1669" s="0" t="str">
        <f aca="false">F1669</f>
        <v>0218552902</v>
      </c>
      <c r="T1669" s="0" t="str">
        <f aca="false">G1669</f>
        <v>0</v>
      </c>
      <c r="U1669" s="0" t="n">
        <f aca="false">L1669</f>
        <v>3.03986496519792</v>
      </c>
      <c r="V1669" s="0" t="n">
        <f aca="false">K1669</f>
        <v>89.6884463650554</v>
      </c>
      <c r="W1669" s="0" t="n">
        <f aca="false">J1669</f>
        <v>792</v>
      </c>
    </row>
    <row r="1670" customFormat="false" ht="12.8" hidden="false" customHeight="false" outlineLevel="0" collapsed="false">
      <c r="A1670" s="0" t="s">
        <v>73</v>
      </c>
      <c r="B1670" s="0" t="s">
        <v>264</v>
      </c>
      <c r="C1670" s="0" t="s">
        <v>368</v>
      </c>
      <c r="D1670" s="0" t="s">
        <v>46</v>
      </c>
      <c r="E1670" s="0" t="s">
        <v>30</v>
      </c>
      <c r="F1670" s="0" t="s">
        <v>382</v>
      </c>
      <c r="G1670" s="0" t="s">
        <v>1609</v>
      </c>
      <c r="H1670" s="0" t="n">
        <v>3.32861023255814</v>
      </c>
      <c r="I1670" s="0" t="n">
        <v>38.5638601111652</v>
      </c>
      <c r="J1670" s="0" t="n">
        <v>792</v>
      </c>
      <c r="K1670" s="0" t="n">
        <f aca="false">I1670*SUMIFS(syst_chauffage!$H$3:$H$27,syst_chauffage!$B$3:$B$27,D1670,syst_chauffage!$C$3:$C$27,E1670)</f>
        <v>66.9047294648324</v>
      </c>
      <c r="L1670" s="12" t="n">
        <f aca="false">H1670*SUMIFS(syst_chauffage!$K$3:$K$27,syst_chauffage!$B$3:$B$27,D1670,syst_chauffage!$C$3:$C$27,E1670)</f>
        <v>3.00077723502174</v>
      </c>
      <c r="N1670" s="0" t="str">
        <f aca="false">A1670</f>
        <v>Café Hôtel Restaurant</v>
      </c>
      <c r="O1670" s="0" t="str">
        <f aca="false">B1670</f>
        <v>Hôtel avec restaurant</v>
      </c>
      <c r="P1670" s="0" t="str">
        <f aca="false">C1670</f>
        <v>Moyen Hotel avec restaurant Luxe</v>
      </c>
      <c r="Q1670" s="0" t="str">
        <f aca="false">D1670</f>
        <v>Rooftop performant</v>
      </c>
      <c r="R1670" s="0" t="str">
        <f aca="false">E1670</f>
        <v>Electricité</v>
      </c>
      <c r="S1670" s="0" t="str">
        <f aca="false">F1670</f>
        <v>0218553002</v>
      </c>
      <c r="T1670" s="0" t="str">
        <f aca="false">G1670</f>
        <v>0</v>
      </c>
      <c r="U1670" s="0" t="n">
        <f aca="false">L1670</f>
        <v>3.00077723502174</v>
      </c>
      <c r="V1670" s="0" t="n">
        <f aca="false">K1670</f>
        <v>66.9047294648324</v>
      </c>
      <c r="W1670" s="0" t="n">
        <f aca="false">J1670</f>
        <v>792</v>
      </c>
    </row>
    <row r="1671" customFormat="false" ht="12.8" hidden="false" customHeight="false" outlineLevel="0" collapsed="false">
      <c r="A1671" s="0" t="s">
        <v>73</v>
      </c>
      <c r="B1671" s="0" t="s">
        <v>264</v>
      </c>
      <c r="C1671" s="0" t="s">
        <v>383</v>
      </c>
      <c r="D1671" s="0" t="s">
        <v>19</v>
      </c>
      <c r="E1671" s="0" t="s">
        <v>57</v>
      </c>
      <c r="F1671" s="0" t="s">
        <v>384</v>
      </c>
      <c r="G1671" s="0" t="s">
        <v>1609</v>
      </c>
      <c r="H1671" s="0" t="n">
        <v>0.713703393217922</v>
      </c>
      <c r="I1671" s="0" t="n">
        <v>45.5309117641219</v>
      </c>
      <c r="J1671" s="0" t="n">
        <v>0</v>
      </c>
      <c r="K1671" s="0" t="n">
        <f aca="false">I1671*SUMIFS(syst_chauffage!$H$3:$H$27,syst_chauffage!$B$3:$B$27,D1671,syst_chauffage!$C$3:$C$27,E1671)</f>
        <v>63.400732564088</v>
      </c>
      <c r="L1671" s="12" t="n">
        <f aca="false">H1671*SUMIFS(syst_chauffage!$K$3:$K$27,syst_chauffage!$B$3:$B$27,D1671,syst_chauffage!$C$3:$C$27,E1671)</f>
        <v>0.713703393217922</v>
      </c>
      <c r="N1671" s="0" t="str">
        <f aca="false">A1671</f>
        <v>Café Hôtel Restaurant</v>
      </c>
      <c r="O1671" s="0" t="str">
        <f aca="false">B1671</f>
        <v>Hôtel avec restaurant</v>
      </c>
      <c r="P1671" s="0" t="str">
        <f aca="false">C1671</f>
        <v>Petit Hotel avec restaurant Bas de gamme</v>
      </c>
      <c r="Q1671" s="0" t="str">
        <f aca="false">D1671</f>
        <v>Autre système centralisé</v>
      </c>
      <c r="R1671" s="0" t="str">
        <f aca="false">E1671</f>
        <v>Autres</v>
      </c>
      <c r="S1671" s="0" t="str">
        <f aca="false">F1671</f>
        <v>0218670101</v>
      </c>
      <c r="T1671" s="0" t="str">
        <f aca="false">G1671</f>
        <v>0</v>
      </c>
      <c r="U1671" s="0" t="n">
        <f aca="false">L1671</f>
        <v>0.713703393217922</v>
      </c>
      <c r="V1671" s="0" t="n">
        <f aca="false">K1671</f>
        <v>63.400732564088</v>
      </c>
      <c r="W1671" s="0" t="n">
        <f aca="false">J1671</f>
        <v>0</v>
      </c>
    </row>
    <row r="1672" customFormat="false" ht="12.8" hidden="false" customHeight="false" outlineLevel="0" collapsed="false">
      <c r="A1672" s="0" t="s">
        <v>73</v>
      </c>
      <c r="B1672" s="0" t="s">
        <v>264</v>
      </c>
      <c r="C1672" s="0" t="s">
        <v>383</v>
      </c>
      <c r="D1672" s="0" t="s">
        <v>19</v>
      </c>
      <c r="E1672" s="0" t="s">
        <v>58</v>
      </c>
      <c r="F1672" s="0" t="s">
        <v>385</v>
      </c>
      <c r="G1672" s="0" t="s">
        <v>1609</v>
      </c>
      <c r="H1672" s="0" t="n">
        <v>0.715976808018648</v>
      </c>
      <c r="I1672" s="0" t="n">
        <v>45.8046264407353</v>
      </c>
      <c r="J1672" s="0" t="n">
        <v>935</v>
      </c>
      <c r="K1672" s="0" t="n">
        <f aca="false">I1672*SUMIFS(syst_chauffage!$H$3:$H$27,syst_chauffage!$B$3:$B$27,D1672,syst_chauffage!$C$3:$C$27,E1672)</f>
        <v>75.3463014901145</v>
      </c>
      <c r="L1672" s="12" t="n">
        <f aca="false">H1672*SUMIFS(syst_chauffage!$K$3:$K$27,syst_chauffage!$B$3:$B$27,D1672,syst_chauffage!$C$3:$C$27,E1672)</f>
        <v>0.715976808018648</v>
      </c>
      <c r="N1672" s="0" t="str">
        <f aca="false">A1672</f>
        <v>Café Hôtel Restaurant</v>
      </c>
      <c r="O1672" s="0" t="str">
        <f aca="false">B1672</f>
        <v>Hôtel avec restaurant</v>
      </c>
      <c r="P1672" s="0" t="str">
        <f aca="false">C1672</f>
        <v>Petit Hotel avec restaurant Bas de gamme</v>
      </c>
      <c r="Q1672" s="0" t="str">
        <f aca="false">D1672</f>
        <v>Autre système centralisé</v>
      </c>
      <c r="R1672" s="0" t="str">
        <f aca="false">E1672</f>
        <v>Urbain</v>
      </c>
      <c r="S1672" s="0" t="str">
        <f aca="false">F1672</f>
        <v>0218670106</v>
      </c>
      <c r="T1672" s="0" t="str">
        <f aca="false">G1672</f>
        <v>0</v>
      </c>
      <c r="U1672" s="0" t="n">
        <f aca="false">L1672</f>
        <v>0.715976808018648</v>
      </c>
      <c r="V1672" s="0" t="n">
        <f aca="false">K1672</f>
        <v>75.3463014901145</v>
      </c>
      <c r="W1672" s="0" t="n">
        <f aca="false">J1672</f>
        <v>935</v>
      </c>
    </row>
    <row r="1673" customFormat="false" ht="12.8" hidden="false" customHeight="false" outlineLevel="0" collapsed="false">
      <c r="A1673" s="0" t="s">
        <v>73</v>
      </c>
      <c r="B1673" s="0" t="s">
        <v>264</v>
      </c>
      <c r="C1673" s="0" t="s">
        <v>383</v>
      </c>
      <c r="D1673" s="0" t="s">
        <v>22</v>
      </c>
      <c r="E1673" s="0" t="s">
        <v>23</v>
      </c>
      <c r="F1673" s="0" t="s">
        <v>386</v>
      </c>
      <c r="G1673" s="0" t="s">
        <v>1609</v>
      </c>
      <c r="H1673" s="0" t="n">
        <v>0.562349082086783</v>
      </c>
      <c r="I1673" s="0" t="n">
        <v>32.007418185894</v>
      </c>
      <c r="J1673" s="0" t="n">
        <v>0</v>
      </c>
      <c r="K1673" s="0" t="n">
        <f aca="false">I1673*SUMIFS(syst_chauffage!$H$3:$H$27,syst_chauffage!$B$3:$B$27,D1673,syst_chauffage!$C$3:$C$27,E1673)</f>
        <v>56.3657838555391</v>
      </c>
      <c r="L1673" s="12" t="n">
        <f aca="false">H1673*SUMIFS(syst_chauffage!$K$3:$K$27,syst_chauffage!$B$3:$B$27,D1673,syst_chauffage!$C$3:$C$27,E1673)</f>
        <v>0.562349082086783</v>
      </c>
      <c r="N1673" s="0" t="str">
        <f aca="false">A1673</f>
        <v>Café Hôtel Restaurant</v>
      </c>
      <c r="O1673" s="0" t="str">
        <f aca="false">B1673</f>
        <v>Hôtel avec restaurant</v>
      </c>
      <c r="P1673" s="0" t="str">
        <f aca="false">C1673</f>
        <v>Petit Hotel avec restaurant Bas de gamme</v>
      </c>
      <c r="Q1673" s="0" t="str">
        <f aca="false">D1673</f>
        <v>Chaudière fioul</v>
      </c>
      <c r="R1673" s="0" t="str">
        <f aca="false">E1673</f>
        <v>Fioul</v>
      </c>
      <c r="S1673" s="0" t="str">
        <f aca="false">F1673</f>
        <v>0218670303</v>
      </c>
      <c r="T1673" s="0" t="str">
        <f aca="false">G1673</f>
        <v>0</v>
      </c>
      <c r="U1673" s="0" t="n">
        <f aca="false">L1673</f>
        <v>0.562349082086783</v>
      </c>
      <c r="V1673" s="0" t="n">
        <f aca="false">K1673</f>
        <v>56.3657838555391</v>
      </c>
      <c r="W1673" s="0" t="n">
        <f aca="false">J1673</f>
        <v>0</v>
      </c>
    </row>
    <row r="1674" customFormat="false" ht="12.8" hidden="false" customHeight="false" outlineLevel="0" collapsed="false">
      <c r="A1674" s="0" t="s">
        <v>73</v>
      </c>
      <c r="B1674" s="0" t="s">
        <v>264</v>
      </c>
      <c r="C1674" s="0" t="s">
        <v>383</v>
      </c>
      <c r="D1674" s="0" t="s">
        <v>13</v>
      </c>
      <c r="E1674" s="0" t="s">
        <v>14</v>
      </c>
      <c r="F1674" s="0" t="s">
        <v>387</v>
      </c>
      <c r="G1674" s="0" t="s">
        <v>1609</v>
      </c>
      <c r="H1674" s="0" t="n">
        <v>0.678056748584817</v>
      </c>
      <c r="I1674" s="0" t="n">
        <v>22.2829853753373</v>
      </c>
      <c r="J1674" s="0" t="n">
        <v>392</v>
      </c>
      <c r="K1674" s="0" t="n">
        <f aca="false">I1674*SUMIFS(syst_chauffage!$H$3:$H$27,syst_chauffage!$B$3:$B$27,D1674,syst_chauffage!$C$3:$C$27,E1674)</f>
        <v>45.0025331375458</v>
      </c>
      <c r="L1674" s="12" t="n">
        <f aca="false">H1674*SUMIFS(syst_chauffage!$K$3:$K$27,syst_chauffage!$B$3:$B$27,D1674,syst_chauffage!$C$3:$C$27,E1674)</f>
        <v>0.678056748584817</v>
      </c>
      <c r="N1674" s="0" t="str">
        <f aca="false">A1674</f>
        <v>Café Hôtel Restaurant</v>
      </c>
      <c r="O1674" s="0" t="str">
        <f aca="false">B1674</f>
        <v>Hôtel avec restaurant</v>
      </c>
      <c r="P1674" s="0" t="str">
        <f aca="false">C1674</f>
        <v>Petit Hotel avec restaurant Bas de gamme</v>
      </c>
      <c r="Q1674" s="0" t="str">
        <f aca="false">D1674</f>
        <v>Chaudière gaz</v>
      </c>
      <c r="R1674" s="0" t="str">
        <f aca="false">E1674</f>
        <v>Gaz</v>
      </c>
      <c r="S1674" s="0" t="str">
        <f aca="false">F1674</f>
        <v>0218670404</v>
      </c>
      <c r="T1674" s="0" t="str">
        <f aca="false">G1674</f>
        <v>0</v>
      </c>
      <c r="U1674" s="0" t="n">
        <f aca="false">L1674</f>
        <v>0.678056748584817</v>
      </c>
      <c r="V1674" s="0" t="n">
        <f aca="false">K1674</f>
        <v>45.0025331375458</v>
      </c>
      <c r="W1674" s="0" t="n">
        <f aca="false">J1674</f>
        <v>392</v>
      </c>
    </row>
    <row r="1675" customFormat="false" ht="12.8" hidden="false" customHeight="false" outlineLevel="0" collapsed="false">
      <c r="A1675" s="0" t="s">
        <v>73</v>
      </c>
      <c r="B1675" s="0" t="s">
        <v>264</v>
      </c>
      <c r="C1675" s="0" t="s">
        <v>383</v>
      </c>
      <c r="D1675" s="0" t="s">
        <v>29</v>
      </c>
      <c r="E1675" s="0" t="s">
        <v>30</v>
      </c>
      <c r="F1675" s="0" t="s">
        <v>388</v>
      </c>
      <c r="G1675" s="0" t="s">
        <v>1609</v>
      </c>
      <c r="H1675" s="0" t="n">
        <v>0.92</v>
      </c>
      <c r="I1675" s="0" t="n">
        <v>10.4</v>
      </c>
      <c r="J1675" s="0" t="n">
        <v>0</v>
      </c>
      <c r="K1675" s="0" t="n">
        <f aca="false">I1675*SUMIFS(syst_chauffage!$H$3:$H$27,syst_chauffage!$B$3:$B$27,D1675,syst_chauffage!$C$3:$C$27,E1675)</f>
        <v>3</v>
      </c>
      <c r="L1675" s="12" t="n">
        <f aca="false">H1675*SUMIFS(syst_chauffage!$K$3:$K$27,syst_chauffage!$B$3:$B$27,D1675,syst_chauffage!$C$3:$C$27,E1675)</f>
        <v>0.92</v>
      </c>
      <c r="N1675" s="0" t="str">
        <f aca="false">A1675</f>
        <v>Café Hôtel Restaurant</v>
      </c>
      <c r="O1675" s="0" t="str">
        <f aca="false">B1675</f>
        <v>Hôtel avec restaurant</v>
      </c>
      <c r="P1675" s="0" t="str">
        <f aca="false">C1675</f>
        <v>Petit Hotel avec restaurant Bas de gamme</v>
      </c>
      <c r="Q1675" s="0" t="str">
        <f aca="false">D1675</f>
        <v>Electrique direct</v>
      </c>
      <c r="R1675" s="0" t="str">
        <f aca="false">E1675</f>
        <v>Electricité</v>
      </c>
      <c r="S1675" s="0" t="str">
        <f aca="false">F1675</f>
        <v>0218670602</v>
      </c>
      <c r="T1675" s="0" t="str">
        <f aca="false">G1675</f>
        <v>0</v>
      </c>
      <c r="U1675" s="0" t="n">
        <f aca="false">L1675</f>
        <v>0.92</v>
      </c>
      <c r="V1675" s="0" t="n">
        <f aca="false">K1675</f>
        <v>3</v>
      </c>
      <c r="W1675" s="0" t="n">
        <f aca="false">J1675</f>
        <v>0</v>
      </c>
    </row>
    <row r="1676" customFormat="false" ht="12.8" hidden="false" customHeight="false" outlineLevel="0" collapsed="false">
      <c r="A1676" s="0" t="s">
        <v>73</v>
      </c>
      <c r="B1676" s="0" t="s">
        <v>264</v>
      </c>
      <c r="C1676" s="0" t="s">
        <v>383</v>
      </c>
      <c r="D1676" s="0" t="s">
        <v>36</v>
      </c>
      <c r="E1676" s="0" t="s">
        <v>30</v>
      </c>
      <c r="F1676" s="0" t="s">
        <v>389</v>
      </c>
      <c r="G1676" s="0" t="s">
        <v>1609</v>
      </c>
      <c r="H1676" s="0" t="n">
        <v>2.94489544186046</v>
      </c>
      <c r="I1676" s="0" t="n">
        <v>115.061531844514</v>
      </c>
      <c r="J1676" s="0" t="n">
        <v>738</v>
      </c>
      <c r="K1676" s="0" t="n">
        <f aca="false">I1676*SUMIFS(syst_chauffage!$H$3:$H$27,syst_chauffage!$B$3:$B$27,D1676,syst_chauffage!$C$3:$C$27,E1676)</f>
        <v>71.1837489582065</v>
      </c>
      <c r="L1676" s="12" t="n">
        <f aca="false">H1676*SUMIFS(syst_chauffage!$K$3:$K$27,syst_chauffage!$B$3:$B$27,D1676,syst_chauffage!$C$3:$C$27,E1676)</f>
        <v>2.47427325480779</v>
      </c>
      <c r="N1676" s="0" t="str">
        <f aca="false">A1676</f>
        <v>Café Hôtel Restaurant</v>
      </c>
      <c r="O1676" s="0" t="str">
        <f aca="false">B1676</f>
        <v>Hôtel avec restaurant</v>
      </c>
      <c r="P1676" s="0" t="str">
        <f aca="false">C1676</f>
        <v>Petit Hotel avec restaurant Bas de gamme</v>
      </c>
      <c r="Q1676" s="0" t="str">
        <f aca="false">D1676</f>
        <v>PAC</v>
      </c>
      <c r="R1676" s="0" t="str">
        <f aca="false">E1676</f>
        <v>Electricité</v>
      </c>
      <c r="S1676" s="0" t="str">
        <f aca="false">F1676</f>
        <v>0218670902</v>
      </c>
      <c r="T1676" s="0" t="str">
        <f aca="false">G1676</f>
        <v>0</v>
      </c>
      <c r="U1676" s="0" t="n">
        <f aca="false">L1676</f>
        <v>2.47427325480779</v>
      </c>
      <c r="V1676" s="0" t="n">
        <f aca="false">K1676</f>
        <v>71.1837489582065</v>
      </c>
      <c r="W1676" s="0" t="n">
        <f aca="false">J1676</f>
        <v>738</v>
      </c>
    </row>
    <row r="1677" customFormat="false" ht="12.8" hidden="false" customHeight="false" outlineLevel="0" collapsed="false">
      <c r="A1677" s="0" t="s">
        <v>73</v>
      </c>
      <c r="B1677" s="0" t="s">
        <v>264</v>
      </c>
      <c r="C1677" s="0" t="s">
        <v>383</v>
      </c>
      <c r="D1677" s="0" t="s">
        <v>42</v>
      </c>
      <c r="E1677" s="0" t="s">
        <v>30</v>
      </c>
      <c r="F1677" s="0" t="s">
        <v>390</v>
      </c>
      <c r="G1677" s="0" t="s">
        <v>1609</v>
      </c>
      <c r="H1677" s="0" t="n">
        <v>2.80410195348837</v>
      </c>
      <c r="I1677" s="0" t="n">
        <v>61.7493865652556</v>
      </c>
      <c r="J1677" s="0" t="n">
        <v>738</v>
      </c>
      <c r="K1677" s="0" t="n">
        <f aca="false">I1677*SUMIFS(syst_chauffage!$H$3:$H$27,syst_chauffage!$B$3:$B$27,D1677,syst_chauffage!$C$3:$C$27,E1677)</f>
        <v>55.7406918175412</v>
      </c>
      <c r="L1677" s="12" t="n">
        <f aca="false">H1677*SUMIFS(syst_chauffage!$K$3:$K$27,syst_chauffage!$B$3:$B$27,D1677,syst_chauffage!$C$3:$C$27,E1677)</f>
        <v>2.49996610303434</v>
      </c>
      <c r="N1677" s="0" t="str">
        <f aca="false">A1677</f>
        <v>Café Hôtel Restaurant</v>
      </c>
      <c r="O1677" s="0" t="str">
        <f aca="false">B1677</f>
        <v>Hôtel avec restaurant</v>
      </c>
      <c r="P1677" s="0" t="str">
        <f aca="false">C1677</f>
        <v>Petit Hotel avec restaurant Bas de gamme</v>
      </c>
      <c r="Q1677" s="0" t="str">
        <f aca="false">D1677</f>
        <v>Rooftop</v>
      </c>
      <c r="R1677" s="0" t="str">
        <f aca="false">E1677</f>
        <v>Electricité</v>
      </c>
      <c r="S1677" s="0" t="str">
        <f aca="false">F1677</f>
        <v>0218671002</v>
      </c>
      <c r="T1677" s="0" t="str">
        <f aca="false">G1677</f>
        <v>0</v>
      </c>
      <c r="U1677" s="0" t="n">
        <f aca="false">L1677</f>
        <v>2.49996610303434</v>
      </c>
      <c r="V1677" s="0" t="n">
        <f aca="false">K1677</f>
        <v>55.7406918175412</v>
      </c>
      <c r="W1677" s="0" t="n">
        <f aca="false">J1677</f>
        <v>738</v>
      </c>
    </row>
    <row r="1678" customFormat="false" ht="12.8" hidden="false" customHeight="false" outlineLevel="0" collapsed="false">
      <c r="A1678" s="0" t="s">
        <v>73</v>
      </c>
      <c r="B1678" s="0" t="s">
        <v>264</v>
      </c>
      <c r="C1678" s="0" t="s">
        <v>383</v>
      </c>
      <c r="D1678" s="0" t="s">
        <v>51</v>
      </c>
      <c r="E1678" s="0" t="s">
        <v>57</v>
      </c>
      <c r="F1678" s="0" t="s">
        <v>391</v>
      </c>
      <c r="G1678" s="0" t="s">
        <v>1609</v>
      </c>
      <c r="H1678" s="0" t="n">
        <v>0.823503915251448</v>
      </c>
      <c r="I1678" s="0" t="n">
        <v>54.2034663858594</v>
      </c>
      <c r="J1678" s="0" t="n">
        <v>0</v>
      </c>
      <c r="K1678" s="0" t="n">
        <f aca="false">I1678*SUMIFS(syst_chauffage!$H$3:$H$27,syst_chauffage!$B$3:$B$27,D1678,syst_chauffage!$C$3:$C$27,E1678)</f>
        <v>114.849223723822</v>
      </c>
      <c r="L1678" s="12" t="n">
        <f aca="false">H1678*SUMIFS(syst_chauffage!$K$3:$K$27,syst_chauffage!$B$3:$B$27,D1678,syst_chauffage!$C$3:$C$27,E1678)</f>
        <v>0.823503915251448</v>
      </c>
      <c r="N1678" s="0" t="str">
        <f aca="false">A1678</f>
        <v>Café Hôtel Restaurant</v>
      </c>
      <c r="O1678" s="0" t="str">
        <f aca="false">B1678</f>
        <v>Hôtel avec restaurant</v>
      </c>
      <c r="P1678" s="0" t="str">
        <f aca="false">C1678</f>
        <v>Petit Hotel avec restaurant Bas de gamme</v>
      </c>
      <c r="Q1678" s="0" t="str">
        <f aca="false">D1678</f>
        <v>Autre système centralisé performant</v>
      </c>
      <c r="R1678" s="0" t="str">
        <f aca="false">E1678</f>
        <v>Autres</v>
      </c>
      <c r="S1678" s="0" t="str">
        <f aca="false">F1678</f>
        <v>0218672101</v>
      </c>
      <c r="T1678" s="0" t="str">
        <f aca="false">G1678</f>
        <v>0</v>
      </c>
      <c r="U1678" s="0" t="n">
        <f aca="false">L1678</f>
        <v>0.823503915251448</v>
      </c>
      <c r="V1678" s="0" t="n">
        <f aca="false">K1678</f>
        <v>114.849223723822</v>
      </c>
      <c r="W1678" s="0" t="n">
        <f aca="false">J1678</f>
        <v>0</v>
      </c>
    </row>
    <row r="1679" customFormat="false" ht="12.8" hidden="false" customHeight="false" outlineLevel="0" collapsed="false">
      <c r="A1679" s="0" t="s">
        <v>73</v>
      </c>
      <c r="B1679" s="0" t="s">
        <v>264</v>
      </c>
      <c r="C1679" s="0" t="s">
        <v>383</v>
      </c>
      <c r="D1679" s="0" t="s">
        <v>51</v>
      </c>
      <c r="E1679" s="0" t="s">
        <v>58</v>
      </c>
      <c r="F1679" s="0" t="s">
        <v>392</v>
      </c>
      <c r="G1679" s="0" t="s">
        <v>1609</v>
      </c>
      <c r="H1679" s="0" t="n">
        <v>0.826127086175363</v>
      </c>
      <c r="I1679" s="0" t="n">
        <v>54.5293171913516</v>
      </c>
      <c r="J1679" s="0" t="n">
        <v>935</v>
      </c>
      <c r="K1679" s="0" t="n">
        <f aca="false">I1679*SUMIFS(syst_chauffage!$H$3:$H$27,syst_chauffage!$B$3:$B$27,D1679,syst_chauffage!$C$3:$C$27,E1679)</f>
        <v>116.365536001159</v>
      </c>
      <c r="L1679" s="12" t="n">
        <f aca="false">H1679*SUMIFS(syst_chauffage!$K$3:$K$27,syst_chauffage!$B$3:$B$27,D1679,syst_chauffage!$C$3:$C$27,E1679)</f>
        <v>0.826127086175363</v>
      </c>
      <c r="N1679" s="0" t="str">
        <f aca="false">A1679</f>
        <v>Café Hôtel Restaurant</v>
      </c>
      <c r="O1679" s="0" t="str">
        <f aca="false">B1679</f>
        <v>Hôtel avec restaurant</v>
      </c>
      <c r="P1679" s="0" t="str">
        <f aca="false">C1679</f>
        <v>Petit Hotel avec restaurant Bas de gamme</v>
      </c>
      <c r="Q1679" s="0" t="str">
        <f aca="false">D1679</f>
        <v>Autre système centralisé performant</v>
      </c>
      <c r="R1679" s="0" t="str">
        <f aca="false">E1679</f>
        <v>Urbain</v>
      </c>
      <c r="S1679" s="0" t="str">
        <f aca="false">F1679</f>
        <v>0218672106</v>
      </c>
      <c r="T1679" s="0" t="str">
        <f aca="false">G1679</f>
        <v>0</v>
      </c>
      <c r="U1679" s="0" t="n">
        <f aca="false">L1679</f>
        <v>0.826127086175363</v>
      </c>
      <c r="V1679" s="0" t="n">
        <f aca="false">K1679</f>
        <v>116.365536001159</v>
      </c>
      <c r="W1679" s="0" t="n">
        <f aca="false">J1679</f>
        <v>935</v>
      </c>
    </row>
    <row r="1680" customFormat="false" ht="12.8" hidden="false" customHeight="false" outlineLevel="0" collapsed="false">
      <c r="A1680" s="0" t="s">
        <v>73</v>
      </c>
      <c r="B1680" s="0" t="s">
        <v>264</v>
      </c>
      <c r="C1680" s="0" t="s">
        <v>383</v>
      </c>
      <c r="D1680" s="0" t="s">
        <v>27</v>
      </c>
      <c r="E1680" s="0" t="s">
        <v>23</v>
      </c>
      <c r="F1680" s="0" t="s">
        <v>393</v>
      </c>
      <c r="G1680" s="0" t="s">
        <v>1609</v>
      </c>
      <c r="H1680" s="0" t="n">
        <v>0.75177960704484</v>
      </c>
      <c r="I1680" s="0" t="n">
        <v>38.1040692689214</v>
      </c>
      <c r="J1680" s="0" t="n">
        <v>882</v>
      </c>
      <c r="K1680" s="0" t="n">
        <f aca="false">I1680*SUMIFS(syst_chauffage!$H$3:$H$27,syst_chauffage!$B$3:$B$27,D1680,syst_chauffage!$C$3:$C$27,E1680)</f>
        <v>97.7141949735093</v>
      </c>
      <c r="L1680" s="12" t="n">
        <f aca="false">H1680*SUMIFS(syst_chauffage!$K$3:$K$27,syst_chauffage!$B$3:$B$27,D1680,syst_chauffage!$C$3:$C$27,E1680)</f>
        <v>0.75177960704484</v>
      </c>
      <c r="N1680" s="0" t="str">
        <f aca="false">A1680</f>
        <v>Café Hôtel Restaurant</v>
      </c>
      <c r="O1680" s="0" t="str">
        <f aca="false">B1680</f>
        <v>Hôtel avec restaurant</v>
      </c>
      <c r="P1680" s="0" t="str">
        <f aca="false">C1680</f>
        <v>Petit Hotel avec restaurant Bas de gamme</v>
      </c>
      <c r="Q1680" s="0" t="str">
        <f aca="false">D1680</f>
        <v>Chaudière condensation fioul</v>
      </c>
      <c r="R1680" s="0" t="str">
        <f aca="false">E1680</f>
        <v>Fioul</v>
      </c>
      <c r="S1680" s="0" t="str">
        <f aca="false">F1680</f>
        <v>0218672303</v>
      </c>
      <c r="T1680" s="0" t="str">
        <f aca="false">G1680</f>
        <v>0</v>
      </c>
      <c r="U1680" s="0" t="n">
        <f aca="false">L1680</f>
        <v>0.75177960704484</v>
      </c>
      <c r="V1680" s="0" t="n">
        <f aca="false">K1680</f>
        <v>97.7141949735093</v>
      </c>
      <c r="W1680" s="0" t="n">
        <f aca="false">J1680</f>
        <v>882</v>
      </c>
    </row>
    <row r="1681" customFormat="false" ht="12.8" hidden="false" customHeight="false" outlineLevel="0" collapsed="false">
      <c r="A1681" s="0" t="s">
        <v>73</v>
      </c>
      <c r="B1681" s="0" t="s">
        <v>264</v>
      </c>
      <c r="C1681" s="0" t="s">
        <v>383</v>
      </c>
      <c r="D1681" s="0" t="s">
        <v>18</v>
      </c>
      <c r="E1681" s="0" t="s">
        <v>14</v>
      </c>
      <c r="F1681" s="0" t="s">
        <v>394</v>
      </c>
      <c r="G1681" s="0" t="s">
        <v>1609</v>
      </c>
      <c r="H1681" s="0" t="n">
        <v>0.979378944549163</v>
      </c>
      <c r="I1681" s="0" t="n">
        <v>26.5273635420682</v>
      </c>
      <c r="J1681" s="0" t="n">
        <v>882</v>
      </c>
      <c r="K1681" s="0" t="n">
        <f aca="false">I1681*SUMIFS(syst_chauffage!$H$3:$H$27,syst_chauffage!$B$3:$B$27,D1681,syst_chauffage!$C$3:$C$27,E1681)</f>
        <v>72.2851801431582</v>
      </c>
      <c r="L1681" s="12" t="n">
        <f aca="false">H1681*SUMIFS(syst_chauffage!$K$3:$K$27,syst_chauffage!$B$3:$B$27,D1681,syst_chauffage!$C$3:$C$27,E1681)</f>
        <v>0.951414630126017</v>
      </c>
      <c r="N1681" s="0" t="str">
        <f aca="false">A1681</f>
        <v>Café Hôtel Restaurant</v>
      </c>
      <c r="O1681" s="0" t="str">
        <f aca="false">B1681</f>
        <v>Hôtel avec restaurant</v>
      </c>
      <c r="P1681" s="0" t="str">
        <f aca="false">C1681</f>
        <v>Petit Hotel avec restaurant Bas de gamme</v>
      </c>
      <c r="Q1681" s="0" t="str">
        <f aca="false">D1681</f>
        <v>Chaudière condensation gaz</v>
      </c>
      <c r="R1681" s="0" t="str">
        <f aca="false">E1681</f>
        <v>Gaz</v>
      </c>
      <c r="S1681" s="0" t="str">
        <f aca="false">F1681</f>
        <v>0218672404</v>
      </c>
      <c r="T1681" s="0" t="str">
        <f aca="false">G1681</f>
        <v>0</v>
      </c>
      <c r="U1681" s="0" t="n">
        <f aca="false">L1681</f>
        <v>0.951414630126017</v>
      </c>
      <c r="V1681" s="0" t="n">
        <f aca="false">K1681</f>
        <v>72.2851801431582</v>
      </c>
      <c r="W1681" s="0" t="n">
        <f aca="false">J1681</f>
        <v>882</v>
      </c>
    </row>
    <row r="1682" customFormat="false" ht="12.8" hidden="false" customHeight="false" outlineLevel="0" collapsed="false">
      <c r="A1682" s="0" t="s">
        <v>73</v>
      </c>
      <c r="B1682" s="0" t="s">
        <v>264</v>
      </c>
      <c r="C1682" s="0" t="s">
        <v>383</v>
      </c>
      <c r="D1682" s="0" t="s">
        <v>32</v>
      </c>
      <c r="E1682" s="0" t="s">
        <v>30</v>
      </c>
      <c r="F1682" s="0" t="s">
        <v>395</v>
      </c>
      <c r="G1682" s="0" t="s">
        <v>1609</v>
      </c>
      <c r="H1682" s="0" t="n">
        <v>1</v>
      </c>
      <c r="I1682" s="0" t="n">
        <v>12</v>
      </c>
      <c r="J1682" s="0" t="n">
        <v>0</v>
      </c>
      <c r="K1682" s="0" t="n">
        <f aca="false">I1682*SUMIFS(syst_chauffage!$H$3:$H$27,syst_chauffage!$B$3:$B$27,D1682,syst_chauffage!$C$3:$C$27,E1682)</f>
        <v>12</v>
      </c>
      <c r="L1682" s="12" t="n">
        <f aca="false">H1682*SUMIFS(syst_chauffage!$K$3:$K$27,syst_chauffage!$B$3:$B$27,D1682,syst_chauffage!$C$3:$C$27,E1682)</f>
        <v>1</v>
      </c>
      <c r="N1682" s="0" t="str">
        <f aca="false">A1682</f>
        <v>Café Hôtel Restaurant</v>
      </c>
      <c r="O1682" s="0" t="str">
        <f aca="false">B1682</f>
        <v>Hôtel avec restaurant</v>
      </c>
      <c r="P1682" s="0" t="str">
        <f aca="false">C1682</f>
        <v>Petit Hotel avec restaurant Bas de gamme</v>
      </c>
      <c r="Q1682" s="0" t="str">
        <f aca="false">D1682</f>
        <v>Electrique direct performant</v>
      </c>
      <c r="R1682" s="0" t="str">
        <f aca="false">E1682</f>
        <v>Electricité</v>
      </c>
      <c r="S1682" s="0" t="str">
        <f aca="false">F1682</f>
        <v>0218672602</v>
      </c>
      <c r="T1682" s="0" t="str">
        <f aca="false">G1682</f>
        <v>0</v>
      </c>
      <c r="U1682" s="0" t="n">
        <f aca="false">L1682</f>
        <v>1</v>
      </c>
      <c r="V1682" s="0" t="n">
        <f aca="false">K1682</f>
        <v>12</v>
      </c>
      <c r="W1682" s="0" t="n">
        <f aca="false">J1682</f>
        <v>0</v>
      </c>
    </row>
    <row r="1683" customFormat="false" ht="12.8" hidden="false" customHeight="false" outlineLevel="0" collapsed="false">
      <c r="A1683" s="0" t="s">
        <v>73</v>
      </c>
      <c r="B1683" s="0" t="s">
        <v>264</v>
      </c>
      <c r="C1683" s="0" t="s">
        <v>383</v>
      </c>
      <c r="D1683" s="0" t="s">
        <v>38</v>
      </c>
      <c r="E1683" s="0" t="s">
        <v>30</v>
      </c>
      <c r="F1683" s="0" t="s">
        <v>396</v>
      </c>
      <c r="G1683" s="0" t="s">
        <v>1609</v>
      </c>
      <c r="H1683" s="0" t="n">
        <v>3.39795627906976</v>
      </c>
      <c r="I1683" s="0" t="n">
        <v>136.978014100612</v>
      </c>
      <c r="J1683" s="0" t="n">
        <v>792</v>
      </c>
      <c r="K1683" s="0" t="n">
        <f aca="false">I1683*SUMIFS(syst_chauffage!$H$3:$H$27,syst_chauffage!$B$3:$B$27,D1683,syst_chauffage!$C$3:$C$27,E1683)</f>
        <v>138.456527661456</v>
      </c>
      <c r="L1683" s="12" t="n">
        <f aca="false">H1683*SUMIFS(syst_chauffage!$K$3:$K$27,syst_chauffage!$B$3:$B$27,D1683,syst_chauffage!$C$3:$C$27,E1683)</f>
        <v>3.03986496519792</v>
      </c>
      <c r="N1683" s="0" t="str">
        <f aca="false">A1683</f>
        <v>Café Hôtel Restaurant</v>
      </c>
      <c r="O1683" s="0" t="str">
        <f aca="false">B1683</f>
        <v>Hôtel avec restaurant</v>
      </c>
      <c r="P1683" s="0" t="str">
        <f aca="false">C1683</f>
        <v>Petit Hotel avec restaurant Bas de gamme</v>
      </c>
      <c r="Q1683" s="0" t="str">
        <f aca="false">D1683</f>
        <v>PAC performant</v>
      </c>
      <c r="R1683" s="0" t="str">
        <f aca="false">E1683</f>
        <v>Electricité</v>
      </c>
      <c r="S1683" s="0" t="str">
        <f aca="false">F1683</f>
        <v>0218672902</v>
      </c>
      <c r="T1683" s="0" t="str">
        <f aca="false">G1683</f>
        <v>0</v>
      </c>
      <c r="U1683" s="0" t="n">
        <f aca="false">L1683</f>
        <v>3.03986496519792</v>
      </c>
      <c r="V1683" s="0" t="n">
        <f aca="false">K1683</f>
        <v>138.456527661456</v>
      </c>
      <c r="W1683" s="0" t="n">
        <f aca="false">J1683</f>
        <v>792</v>
      </c>
    </row>
    <row r="1684" customFormat="false" ht="12.8" hidden="false" customHeight="false" outlineLevel="0" collapsed="false">
      <c r="A1684" s="0" t="s">
        <v>73</v>
      </c>
      <c r="B1684" s="0" t="s">
        <v>264</v>
      </c>
      <c r="C1684" s="0" t="s">
        <v>383</v>
      </c>
      <c r="D1684" s="0" t="s">
        <v>46</v>
      </c>
      <c r="E1684" s="0" t="s">
        <v>30</v>
      </c>
      <c r="F1684" s="0" t="s">
        <v>397</v>
      </c>
      <c r="G1684" s="0" t="s">
        <v>1609</v>
      </c>
      <c r="H1684" s="0" t="n">
        <v>3.32861023255814</v>
      </c>
      <c r="I1684" s="0" t="n">
        <v>73.5111744824471</v>
      </c>
      <c r="J1684" s="0" t="n">
        <v>792</v>
      </c>
      <c r="K1684" s="0" t="n">
        <f aca="false">I1684*SUMIFS(syst_chauffage!$H$3:$H$27,syst_chauffage!$B$3:$B$27,D1684,syst_chauffage!$C$3:$C$27,E1684)</f>
        <v>127.535086664373</v>
      </c>
      <c r="L1684" s="12" t="n">
        <f aca="false">H1684*SUMIFS(syst_chauffage!$K$3:$K$27,syst_chauffage!$B$3:$B$27,D1684,syst_chauffage!$C$3:$C$27,E1684)</f>
        <v>3.00077723502174</v>
      </c>
      <c r="N1684" s="0" t="str">
        <f aca="false">A1684</f>
        <v>Café Hôtel Restaurant</v>
      </c>
      <c r="O1684" s="0" t="str">
        <f aca="false">B1684</f>
        <v>Hôtel avec restaurant</v>
      </c>
      <c r="P1684" s="0" t="str">
        <f aca="false">C1684</f>
        <v>Petit Hotel avec restaurant Bas de gamme</v>
      </c>
      <c r="Q1684" s="0" t="str">
        <f aca="false">D1684</f>
        <v>Rooftop performant</v>
      </c>
      <c r="R1684" s="0" t="str">
        <f aca="false">E1684</f>
        <v>Electricité</v>
      </c>
      <c r="S1684" s="0" t="str">
        <f aca="false">F1684</f>
        <v>0218673002</v>
      </c>
      <c r="T1684" s="0" t="str">
        <f aca="false">G1684</f>
        <v>0</v>
      </c>
      <c r="U1684" s="0" t="n">
        <f aca="false">L1684</f>
        <v>3.00077723502174</v>
      </c>
      <c r="V1684" s="0" t="n">
        <f aca="false">K1684</f>
        <v>127.535086664373</v>
      </c>
      <c r="W1684" s="0" t="n">
        <f aca="false">J1684</f>
        <v>792</v>
      </c>
    </row>
    <row r="1685" customFormat="false" ht="12.8" hidden="false" customHeight="false" outlineLevel="0" collapsed="false">
      <c r="A1685" s="0" t="s">
        <v>73</v>
      </c>
      <c r="B1685" s="0" t="s">
        <v>264</v>
      </c>
      <c r="C1685" s="0" t="s">
        <v>398</v>
      </c>
      <c r="D1685" s="0" t="s">
        <v>19</v>
      </c>
      <c r="E1685" s="0" t="s">
        <v>57</v>
      </c>
      <c r="F1685" s="0" t="s">
        <v>399</v>
      </c>
      <c r="G1685" s="0" t="s">
        <v>1609</v>
      </c>
      <c r="H1685" s="0" t="n">
        <v>0.733023215608393</v>
      </c>
      <c r="I1685" s="0" t="n">
        <v>42.4335867342661</v>
      </c>
      <c r="J1685" s="0" t="n">
        <v>0</v>
      </c>
      <c r="K1685" s="0" t="n">
        <f aca="false">I1685*SUMIFS(syst_chauffage!$H$3:$H$27,syst_chauffage!$B$3:$B$27,D1685,syst_chauffage!$C$3:$C$27,E1685)</f>
        <v>59.0877797091293</v>
      </c>
      <c r="L1685" s="12" t="n">
        <f aca="false">H1685*SUMIFS(syst_chauffage!$K$3:$K$27,syst_chauffage!$B$3:$B$27,D1685,syst_chauffage!$C$3:$C$27,E1685)</f>
        <v>0.733023215608393</v>
      </c>
      <c r="N1685" s="0" t="str">
        <f aca="false">A1685</f>
        <v>Café Hôtel Restaurant</v>
      </c>
      <c r="O1685" s="0" t="str">
        <f aca="false">B1685</f>
        <v>Hôtel avec restaurant</v>
      </c>
      <c r="P1685" s="0" t="str">
        <f aca="false">C1685</f>
        <v>Petit Hotel avec restaurant Haut de gamme</v>
      </c>
      <c r="Q1685" s="0" t="str">
        <f aca="false">D1685</f>
        <v>Autre système centralisé</v>
      </c>
      <c r="R1685" s="0" t="str">
        <f aca="false">E1685</f>
        <v>Autres</v>
      </c>
      <c r="S1685" s="0" t="str">
        <f aca="false">F1685</f>
        <v>0218680101</v>
      </c>
      <c r="T1685" s="0" t="str">
        <f aca="false">G1685</f>
        <v>0</v>
      </c>
      <c r="U1685" s="0" t="n">
        <f aca="false">L1685</f>
        <v>0.733023215608393</v>
      </c>
      <c r="V1685" s="0" t="n">
        <f aca="false">K1685</f>
        <v>59.0877797091293</v>
      </c>
      <c r="W1685" s="0" t="n">
        <f aca="false">J1685</f>
        <v>0</v>
      </c>
    </row>
    <row r="1686" customFormat="false" ht="12.8" hidden="false" customHeight="false" outlineLevel="0" collapsed="false">
      <c r="A1686" s="0" t="s">
        <v>73</v>
      </c>
      <c r="B1686" s="0" t="s">
        <v>264</v>
      </c>
      <c r="C1686" s="0" t="s">
        <v>398</v>
      </c>
      <c r="D1686" s="0" t="s">
        <v>19</v>
      </c>
      <c r="E1686" s="0" t="s">
        <v>58</v>
      </c>
      <c r="F1686" s="0" t="s">
        <v>400</v>
      </c>
      <c r="G1686" s="0" t="s">
        <v>1609</v>
      </c>
      <c r="H1686" s="0" t="n">
        <v>0.714094414793986</v>
      </c>
      <c r="I1686" s="0" t="n">
        <v>42.6760471791481</v>
      </c>
      <c r="J1686" s="0" t="n">
        <v>935</v>
      </c>
      <c r="K1686" s="0" t="n">
        <f aca="false">I1686*SUMIFS(syst_chauffage!$H$3:$H$27,syst_chauffage!$B$3:$B$27,D1686,syst_chauffage!$C$3:$C$27,E1686)</f>
        <v>70.1999463160522</v>
      </c>
      <c r="L1686" s="12" t="n">
        <f aca="false">H1686*SUMIFS(syst_chauffage!$K$3:$K$27,syst_chauffage!$B$3:$B$27,D1686,syst_chauffage!$C$3:$C$27,E1686)</f>
        <v>0.714094414793986</v>
      </c>
      <c r="N1686" s="0" t="str">
        <f aca="false">A1686</f>
        <v>Café Hôtel Restaurant</v>
      </c>
      <c r="O1686" s="0" t="str">
        <f aca="false">B1686</f>
        <v>Hôtel avec restaurant</v>
      </c>
      <c r="P1686" s="0" t="str">
        <f aca="false">C1686</f>
        <v>Petit Hotel avec restaurant Haut de gamme</v>
      </c>
      <c r="Q1686" s="0" t="str">
        <f aca="false">D1686</f>
        <v>Autre système centralisé</v>
      </c>
      <c r="R1686" s="0" t="str">
        <f aca="false">E1686</f>
        <v>Urbain</v>
      </c>
      <c r="S1686" s="0" t="str">
        <f aca="false">F1686</f>
        <v>0218680106</v>
      </c>
      <c r="T1686" s="0" t="str">
        <f aca="false">G1686</f>
        <v>0</v>
      </c>
      <c r="U1686" s="0" t="n">
        <f aca="false">L1686</f>
        <v>0.714094414793986</v>
      </c>
      <c r="V1686" s="0" t="n">
        <f aca="false">K1686</f>
        <v>70.1999463160522</v>
      </c>
      <c r="W1686" s="0" t="n">
        <f aca="false">J1686</f>
        <v>935</v>
      </c>
    </row>
    <row r="1687" customFormat="false" ht="12.8" hidden="false" customHeight="false" outlineLevel="0" collapsed="false">
      <c r="A1687" s="0" t="s">
        <v>73</v>
      </c>
      <c r="B1687" s="0" t="s">
        <v>264</v>
      </c>
      <c r="C1687" s="0" t="s">
        <v>398</v>
      </c>
      <c r="D1687" s="0" t="s">
        <v>22</v>
      </c>
      <c r="E1687" s="0" t="s">
        <v>23</v>
      </c>
      <c r="F1687" s="0" t="s">
        <v>401</v>
      </c>
      <c r="G1687" s="0" t="s">
        <v>1609</v>
      </c>
      <c r="H1687" s="0" t="n">
        <v>0.5636394651132</v>
      </c>
      <c r="I1687" s="0" t="n">
        <v>29.888411724656</v>
      </c>
      <c r="J1687" s="0" t="n">
        <v>0</v>
      </c>
      <c r="K1687" s="0" t="n">
        <f aca="false">I1687*SUMIFS(syst_chauffage!$H$3:$H$27,syst_chauffage!$B$3:$B$27,D1687,syst_chauffage!$C$3:$C$27,E1687)</f>
        <v>52.6341657822242</v>
      </c>
      <c r="L1687" s="12" t="n">
        <f aca="false">H1687*SUMIFS(syst_chauffage!$K$3:$K$27,syst_chauffage!$B$3:$B$27,D1687,syst_chauffage!$C$3:$C$27,E1687)</f>
        <v>0.5636394651132</v>
      </c>
      <c r="N1687" s="0" t="str">
        <f aca="false">A1687</f>
        <v>Café Hôtel Restaurant</v>
      </c>
      <c r="O1687" s="0" t="str">
        <f aca="false">B1687</f>
        <v>Hôtel avec restaurant</v>
      </c>
      <c r="P1687" s="0" t="str">
        <f aca="false">C1687</f>
        <v>Petit Hotel avec restaurant Haut de gamme</v>
      </c>
      <c r="Q1687" s="0" t="str">
        <f aca="false">D1687</f>
        <v>Chaudière fioul</v>
      </c>
      <c r="R1687" s="0" t="str">
        <f aca="false">E1687</f>
        <v>Fioul</v>
      </c>
      <c r="S1687" s="0" t="str">
        <f aca="false">F1687</f>
        <v>0218680303</v>
      </c>
      <c r="T1687" s="0" t="str">
        <f aca="false">G1687</f>
        <v>0</v>
      </c>
      <c r="U1687" s="0" t="n">
        <f aca="false">L1687</f>
        <v>0.5636394651132</v>
      </c>
      <c r="V1687" s="0" t="n">
        <f aca="false">K1687</f>
        <v>52.6341657822242</v>
      </c>
      <c r="W1687" s="0" t="n">
        <f aca="false">J1687</f>
        <v>0</v>
      </c>
    </row>
    <row r="1688" customFormat="false" ht="12.8" hidden="false" customHeight="false" outlineLevel="0" collapsed="false">
      <c r="A1688" s="0" t="s">
        <v>73</v>
      </c>
      <c r="B1688" s="0" t="s">
        <v>264</v>
      </c>
      <c r="C1688" s="0" t="s">
        <v>398</v>
      </c>
      <c r="D1688" s="0" t="s">
        <v>13</v>
      </c>
      <c r="E1688" s="0" t="s">
        <v>14</v>
      </c>
      <c r="F1688" s="0" t="s">
        <v>402</v>
      </c>
      <c r="G1688" s="0" t="s">
        <v>1609</v>
      </c>
      <c r="H1688" s="0" t="n">
        <v>0.679345387474673</v>
      </c>
      <c r="I1688" s="0" t="n">
        <v>20.9686434999275</v>
      </c>
      <c r="J1688" s="0" t="n">
        <v>462</v>
      </c>
      <c r="K1688" s="0" t="n">
        <f aca="false">I1688*SUMIFS(syst_chauffage!$H$3:$H$27,syst_chauffage!$B$3:$B$27,D1688,syst_chauffage!$C$3:$C$27,E1688)</f>
        <v>42.3480991465035</v>
      </c>
      <c r="L1688" s="12" t="n">
        <f aca="false">H1688*SUMIFS(syst_chauffage!$K$3:$K$27,syst_chauffage!$B$3:$B$27,D1688,syst_chauffage!$C$3:$C$27,E1688)</f>
        <v>0.679345387474673</v>
      </c>
      <c r="N1688" s="0" t="str">
        <f aca="false">A1688</f>
        <v>Café Hôtel Restaurant</v>
      </c>
      <c r="O1688" s="0" t="str">
        <f aca="false">B1688</f>
        <v>Hôtel avec restaurant</v>
      </c>
      <c r="P1688" s="0" t="str">
        <f aca="false">C1688</f>
        <v>Petit Hotel avec restaurant Haut de gamme</v>
      </c>
      <c r="Q1688" s="0" t="str">
        <f aca="false">D1688</f>
        <v>Chaudière gaz</v>
      </c>
      <c r="R1688" s="0" t="str">
        <f aca="false">E1688</f>
        <v>Gaz</v>
      </c>
      <c r="S1688" s="0" t="str">
        <f aca="false">F1688</f>
        <v>0218680404</v>
      </c>
      <c r="T1688" s="0" t="str">
        <f aca="false">G1688</f>
        <v>0</v>
      </c>
      <c r="U1688" s="0" t="n">
        <f aca="false">L1688</f>
        <v>0.679345387474673</v>
      </c>
      <c r="V1688" s="0" t="n">
        <f aca="false">K1688</f>
        <v>42.3480991465035</v>
      </c>
      <c r="W1688" s="0" t="n">
        <f aca="false">J1688</f>
        <v>462</v>
      </c>
    </row>
    <row r="1689" customFormat="false" ht="12.8" hidden="false" customHeight="false" outlineLevel="0" collapsed="false">
      <c r="A1689" s="0" t="s">
        <v>73</v>
      </c>
      <c r="B1689" s="0" t="s">
        <v>264</v>
      </c>
      <c r="C1689" s="0" t="s">
        <v>398</v>
      </c>
      <c r="D1689" s="0" t="s">
        <v>29</v>
      </c>
      <c r="E1689" s="0" t="s">
        <v>30</v>
      </c>
      <c r="F1689" s="0" t="s">
        <v>403</v>
      </c>
      <c r="G1689" s="0" t="s">
        <v>1609</v>
      </c>
      <c r="H1689" s="0" t="n">
        <v>0.92</v>
      </c>
      <c r="I1689" s="0" t="n">
        <v>10.4</v>
      </c>
      <c r="J1689" s="0" t="n">
        <v>0</v>
      </c>
      <c r="K1689" s="0" t="n">
        <f aca="false">I1689*SUMIFS(syst_chauffage!$H$3:$H$27,syst_chauffage!$B$3:$B$27,D1689,syst_chauffage!$C$3:$C$27,E1689)</f>
        <v>3</v>
      </c>
      <c r="L1689" s="12" t="n">
        <f aca="false">H1689*SUMIFS(syst_chauffage!$K$3:$K$27,syst_chauffage!$B$3:$B$27,D1689,syst_chauffage!$C$3:$C$27,E1689)</f>
        <v>0.92</v>
      </c>
      <c r="N1689" s="0" t="str">
        <f aca="false">A1689</f>
        <v>Café Hôtel Restaurant</v>
      </c>
      <c r="O1689" s="0" t="str">
        <f aca="false">B1689</f>
        <v>Hôtel avec restaurant</v>
      </c>
      <c r="P1689" s="0" t="str">
        <f aca="false">C1689</f>
        <v>Petit Hotel avec restaurant Haut de gamme</v>
      </c>
      <c r="Q1689" s="0" t="str">
        <f aca="false">D1689</f>
        <v>Electrique direct</v>
      </c>
      <c r="R1689" s="0" t="str">
        <f aca="false">E1689</f>
        <v>Electricité</v>
      </c>
      <c r="S1689" s="0" t="str">
        <f aca="false">F1689</f>
        <v>0218680602</v>
      </c>
      <c r="T1689" s="0" t="str">
        <f aca="false">G1689</f>
        <v>0</v>
      </c>
      <c r="U1689" s="0" t="n">
        <f aca="false">L1689</f>
        <v>0.92</v>
      </c>
      <c r="V1689" s="0" t="n">
        <f aca="false">K1689</f>
        <v>3</v>
      </c>
      <c r="W1689" s="0" t="n">
        <f aca="false">J1689</f>
        <v>0</v>
      </c>
    </row>
    <row r="1690" customFormat="false" ht="12.8" hidden="false" customHeight="false" outlineLevel="0" collapsed="false">
      <c r="A1690" s="0" t="s">
        <v>73</v>
      </c>
      <c r="B1690" s="0" t="s">
        <v>264</v>
      </c>
      <c r="C1690" s="0" t="s">
        <v>398</v>
      </c>
      <c r="D1690" s="0" t="s">
        <v>36</v>
      </c>
      <c r="E1690" s="0" t="s">
        <v>30</v>
      </c>
      <c r="F1690" s="0" t="s">
        <v>404</v>
      </c>
      <c r="G1690" s="0" t="s">
        <v>1609</v>
      </c>
      <c r="H1690" s="0" t="n">
        <v>2.94489544186046</v>
      </c>
      <c r="I1690" s="0" t="n">
        <v>109.344140049647</v>
      </c>
      <c r="J1690" s="0" t="n">
        <v>738</v>
      </c>
      <c r="K1690" s="0" t="n">
        <f aca="false">I1690*SUMIFS(syst_chauffage!$H$3:$H$27,syst_chauffage!$B$3:$B$27,D1690,syst_chauffage!$C$3:$C$27,E1690)</f>
        <v>67.6466381993171</v>
      </c>
      <c r="L1690" s="12" t="n">
        <f aca="false">H1690*SUMIFS(syst_chauffage!$K$3:$K$27,syst_chauffage!$B$3:$B$27,D1690,syst_chauffage!$C$3:$C$27,E1690)</f>
        <v>2.47427325480779</v>
      </c>
      <c r="N1690" s="0" t="str">
        <f aca="false">A1690</f>
        <v>Café Hôtel Restaurant</v>
      </c>
      <c r="O1690" s="0" t="str">
        <f aca="false">B1690</f>
        <v>Hôtel avec restaurant</v>
      </c>
      <c r="P1690" s="0" t="str">
        <f aca="false">C1690</f>
        <v>Petit Hotel avec restaurant Haut de gamme</v>
      </c>
      <c r="Q1690" s="0" t="str">
        <f aca="false">D1690</f>
        <v>PAC</v>
      </c>
      <c r="R1690" s="0" t="str">
        <f aca="false">E1690</f>
        <v>Electricité</v>
      </c>
      <c r="S1690" s="0" t="str">
        <f aca="false">F1690</f>
        <v>0218680902</v>
      </c>
      <c r="T1690" s="0" t="str">
        <f aca="false">G1690</f>
        <v>0</v>
      </c>
      <c r="U1690" s="0" t="n">
        <f aca="false">L1690</f>
        <v>2.47427325480779</v>
      </c>
      <c r="V1690" s="0" t="n">
        <f aca="false">K1690</f>
        <v>67.6466381993171</v>
      </c>
      <c r="W1690" s="0" t="n">
        <f aca="false">J1690</f>
        <v>738</v>
      </c>
    </row>
    <row r="1691" customFormat="false" ht="12.8" hidden="false" customHeight="false" outlineLevel="0" collapsed="false">
      <c r="A1691" s="0" t="s">
        <v>73</v>
      </c>
      <c r="B1691" s="0" t="s">
        <v>264</v>
      </c>
      <c r="C1691" s="0" t="s">
        <v>398</v>
      </c>
      <c r="D1691" s="0" t="s">
        <v>42</v>
      </c>
      <c r="E1691" s="0" t="s">
        <v>30</v>
      </c>
      <c r="F1691" s="0" t="s">
        <v>405</v>
      </c>
      <c r="G1691" s="0" t="s">
        <v>1609</v>
      </c>
      <c r="H1691" s="0" t="n">
        <v>2.80410195348837</v>
      </c>
      <c r="I1691" s="0" t="n">
        <v>56.3044990024197</v>
      </c>
      <c r="J1691" s="0" t="n">
        <v>738</v>
      </c>
      <c r="K1691" s="0" t="n">
        <f aca="false">I1691*SUMIFS(syst_chauffage!$H$3:$H$27,syst_chauffage!$B$3:$B$27,D1691,syst_chauffage!$C$3:$C$27,E1691)</f>
        <v>50.8256340897941</v>
      </c>
      <c r="L1691" s="12" t="n">
        <f aca="false">H1691*SUMIFS(syst_chauffage!$K$3:$K$27,syst_chauffage!$B$3:$B$27,D1691,syst_chauffage!$C$3:$C$27,E1691)</f>
        <v>2.49996610303434</v>
      </c>
      <c r="N1691" s="0" t="str">
        <f aca="false">A1691</f>
        <v>Café Hôtel Restaurant</v>
      </c>
      <c r="O1691" s="0" t="str">
        <f aca="false">B1691</f>
        <v>Hôtel avec restaurant</v>
      </c>
      <c r="P1691" s="0" t="str">
        <f aca="false">C1691</f>
        <v>Petit Hotel avec restaurant Haut de gamme</v>
      </c>
      <c r="Q1691" s="0" t="str">
        <f aca="false">D1691</f>
        <v>Rooftop</v>
      </c>
      <c r="R1691" s="0" t="str">
        <f aca="false">E1691</f>
        <v>Electricité</v>
      </c>
      <c r="S1691" s="0" t="str">
        <f aca="false">F1691</f>
        <v>0218681002</v>
      </c>
      <c r="T1691" s="0" t="str">
        <f aca="false">G1691</f>
        <v>0</v>
      </c>
      <c r="U1691" s="0" t="n">
        <f aca="false">L1691</f>
        <v>2.49996610303434</v>
      </c>
      <c r="V1691" s="0" t="n">
        <f aca="false">K1691</f>
        <v>50.8256340897941</v>
      </c>
      <c r="W1691" s="0" t="n">
        <f aca="false">J1691</f>
        <v>738</v>
      </c>
    </row>
    <row r="1692" customFormat="false" ht="12.8" hidden="false" customHeight="false" outlineLevel="0" collapsed="false">
      <c r="A1692" s="0" t="s">
        <v>73</v>
      </c>
      <c r="B1692" s="0" t="s">
        <v>264</v>
      </c>
      <c r="C1692" s="0" t="s">
        <v>398</v>
      </c>
      <c r="D1692" s="0" t="s">
        <v>51</v>
      </c>
      <c r="E1692" s="0" t="s">
        <v>57</v>
      </c>
      <c r="F1692" s="0" t="s">
        <v>406</v>
      </c>
      <c r="G1692" s="0" t="s">
        <v>1609</v>
      </c>
      <c r="H1692" s="0" t="n">
        <v>0.845796018009684</v>
      </c>
      <c r="I1692" s="0" t="n">
        <v>50.5161746836502</v>
      </c>
      <c r="J1692" s="0" t="n">
        <v>0</v>
      </c>
      <c r="K1692" s="0" t="n">
        <f aca="false">I1692*SUMIFS(syst_chauffage!$H$3:$H$27,syst_chauffage!$B$3:$B$27,D1692,syst_chauffage!$C$3:$C$27,E1692)</f>
        <v>107.036391484877</v>
      </c>
      <c r="L1692" s="12" t="n">
        <f aca="false">H1692*SUMIFS(syst_chauffage!$K$3:$K$27,syst_chauffage!$B$3:$B$27,D1692,syst_chauffage!$C$3:$C$27,E1692)</f>
        <v>0.845796018009684</v>
      </c>
      <c r="N1692" s="0" t="str">
        <f aca="false">A1692</f>
        <v>Café Hôtel Restaurant</v>
      </c>
      <c r="O1692" s="0" t="str">
        <f aca="false">B1692</f>
        <v>Hôtel avec restaurant</v>
      </c>
      <c r="P1692" s="0" t="str">
        <f aca="false">C1692</f>
        <v>Petit Hotel avec restaurant Haut de gamme</v>
      </c>
      <c r="Q1692" s="0" t="str">
        <f aca="false">D1692</f>
        <v>Autre système centralisé performant</v>
      </c>
      <c r="R1692" s="0" t="str">
        <f aca="false">E1692</f>
        <v>Autres</v>
      </c>
      <c r="S1692" s="0" t="str">
        <f aca="false">F1692</f>
        <v>0218682101</v>
      </c>
      <c r="T1692" s="0" t="str">
        <f aca="false">G1692</f>
        <v>0</v>
      </c>
      <c r="U1692" s="0" t="n">
        <f aca="false">L1692</f>
        <v>0.845796018009684</v>
      </c>
      <c r="V1692" s="0" t="n">
        <f aca="false">K1692</f>
        <v>107.036391484877</v>
      </c>
      <c r="W1692" s="0" t="n">
        <f aca="false">J1692</f>
        <v>0</v>
      </c>
    </row>
    <row r="1693" customFormat="false" ht="12.8" hidden="false" customHeight="false" outlineLevel="0" collapsed="false">
      <c r="A1693" s="0" t="s">
        <v>73</v>
      </c>
      <c r="B1693" s="0" t="s">
        <v>264</v>
      </c>
      <c r="C1693" s="0" t="s">
        <v>398</v>
      </c>
      <c r="D1693" s="0" t="s">
        <v>51</v>
      </c>
      <c r="E1693" s="0" t="s">
        <v>58</v>
      </c>
      <c r="F1693" s="0" t="s">
        <v>407</v>
      </c>
      <c r="G1693" s="0" t="s">
        <v>1609</v>
      </c>
      <c r="H1693" s="0" t="n">
        <v>0.823955093993061</v>
      </c>
      <c r="I1693" s="0" t="n">
        <v>50.8048180704144</v>
      </c>
      <c r="J1693" s="0" t="n">
        <v>935</v>
      </c>
      <c r="K1693" s="0" t="n">
        <f aca="false">I1693*SUMIFS(syst_chauffage!$H$3:$H$27,syst_chauffage!$B$3:$B$27,D1693,syst_chauffage!$C$3:$C$27,E1693)</f>
        <v>108.41745671341</v>
      </c>
      <c r="L1693" s="12" t="n">
        <f aca="false">H1693*SUMIFS(syst_chauffage!$K$3:$K$27,syst_chauffage!$B$3:$B$27,D1693,syst_chauffage!$C$3:$C$27,E1693)</f>
        <v>0.823955093993061</v>
      </c>
      <c r="N1693" s="0" t="str">
        <f aca="false">A1693</f>
        <v>Café Hôtel Restaurant</v>
      </c>
      <c r="O1693" s="0" t="str">
        <f aca="false">B1693</f>
        <v>Hôtel avec restaurant</v>
      </c>
      <c r="P1693" s="0" t="str">
        <f aca="false">C1693</f>
        <v>Petit Hotel avec restaurant Haut de gamme</v>
      </c>
      <c r="Q1693" s="0" t="str">
        <f aca="false">D1693</f>
        <v>Autre système centralisé performant</v>
      </c>
      <c r="R1693" s="0" t="str">
        <f aca="false">E1693</f>
        <v>Urbain</v>
      </c>
      <c r="S1693" s="0" t="str">
        <f aca="false">F1693</f>
        <v>0218682106</v>
      </c>
      <c r="T1693" s="0" t="str">
        <f aca="false">G1693</f>
        <v>0</v>
      </c>
      <c r="U1693" s="0" t="n">
        <f aca="false">L1693</f>
        <v>0.823955093993061</v>
      </c>
      <c r="V1693" s="0" t="n">
        <f aca="false">K1693</f>
        <v>108.41745671341</v>
      </c>
      <c r="W1693" s="0" t="n">
        <f aca="false">J1693</f>
        <v>935</v>
      </c>
    </row>
    <row r="1694" customFormat="false" ht="12.8" hidden="false" customHeight="false" outlineLevel="0" collapsed="false">
      <c r="A1694" s="0" t="s">
        <v>73</v>
      </c>
      <c r="B1694" s="0" t="s">
        <v>264</v>
      </c>
      <c r="C1694" s="0" t="s">
        <v>398</v>
      </c>
      <c r="D1694" s="0" t="s">
        <v>27</v>
      </c>
      <c r="E1694" s="0" t="s">
        <v>23</v>
      </c>
      <c r="F1694" s="0" t="s">
        <v>408</v>
      </c>
      <c r="G1694" s="0" t="s">
        <v>1609</v>
      </c>
      <c r="H1694" s="0" t="n">
        <v>0.752377036543849</v>
      </c>
      <c r="I1694" s="0" t="n">
        <v>35.5814425293523</v>
      </c>
      <c r="J1694" s="0" t="n">
        <v>1064</v>
      </c>
      <c r="K1694" s="0" t="n">
        <f aca="false">I1694*SUMIFS(syst_chauffage!$H$3:$H$27,syst_chauffage!$B$3:$B$27,D1694,syst_chauffage!$C$3:$C$27,E1694)</f>
        <v>91.2451630353196</v>
      </c>
      <c r="L1694" s="12" t="n">
        <f aca="false">H1694*SUMIFS(syst_chauffage!$K$3:$K$27,syst_chauffage!$B$3:$B$27,D1694,syst_chauffage!$C$3:$C$27,E1694)</f>
        <v>0.752377036543849</v>
      </c>
      <c r="N1694" s="0" t="str">
        <f aca="false">A1694</f>
        <v>Café Hôtel Restaurant</v>
      </c>
      <c r="O1694" s="0" t="str">
        <f aca="false">B1694</f>
        <v>Hôtel avec restaurant</v>
      </c>
      <c r="P1694" s="0" t="str">
        <f aca="false">C1694</f>
        <v>Petit Hotel avec restaurant Haut de gamme</v>
      </c>
      <c r="Q1694" s="0" t="str">
        <f aca="false">D1694</f>
        <v>Chaudière condensation fioul</v>
      </c>
      <c r="R1694" s="0" t="str">
        <f aca="false">E1694</f>
        <v>Fioul</v>
      </c>
      <c r="S1694" s="0" t="str">
        <f aca="false">F1694</f>
        <v>0218682303</v>
      </c>
      <c r="T1694" s="0" t="str">
        <f aca="false">G1694</f>
        <v>0</v>
      </c>
      <c r="U1694" s="0" t="n">
        <f aca="false">L1694</f>
        <v>0.752377036543849</v>
      </c>
      <c r="V1694" s="0" t="n">
        <f aca="false">K1694</f>
        <v>91.2451630353196</v>
      </c>
      <c r="W1694" s="0" t="n">
        <f aca="false">J1694</f>
        <v>1064</v>
      </c>
    </row>
    <row r="1695" customFormat="false" ht="12.8" hidden="false" customHeight="false" outlineLevel="0" collapsed="false">
      <c r="A1695" s="0" t="s">
        <v>73</v>
      </c>
      <c r="B1695" s="0" t="s">
        <v>264</v>
      </c>
      <c r="C1695" s="0" t="s">
        <v>398</v>
      </c>
      <c r="D1695" s="0" t="s">
        <v>18</v>
      </c>
      <c r="E1695" s="0" t="s">
        <v>14</v>
      </c>
      <c r="F1695" s="0" t="s">
        <v>409</v>
      </c>
      <c r="G1695" s="0" t="s">
        <v>1609</v>
      </c>
      <c r="H1695" s="0" t="n">
        <v>0.979975515103783</v>
      </c>
      <c r="I1695" s="0" t="n">
        <v>24.962670833247</v>
      </c>
      <c r="J1695" s="0" t="n">
        <v>1064</v>
      </c>
      <c r="K1695" s="0" t="n">
        <f aca="false">I1695*SUMIFS(syst_chauffage!$H$3:$H$27,syst_chauffage!$B$3:$B$27,D1695,syst_chauffage!$C$3:$C$27,E1695)</f>
        <v>68.0215037266737</v>
      </c>
      <c r="L1695" s="12" t="n">
        <f aca="false">H1695*SUMIFS(syst_chauffage!$K$3:$K$27,syst_chauffage!$B$3:$B$27,D1695,syst_chauffage!$C$3:$C$27,E1695)</f>
        <v>0.951994166736158</v>
      </c>
      <c r="N1695" s="0" t="str">
        <f aca="false">A1695</f>
        <v>Café Hôtel Restaurant</v>
      </c>
      <c r="O1695" s="0" t="str">
        <f aca="false">B1695</f>
        <v>Hôtel avec restaurant</v>
      </c>
      <c r="P1695" s="0" t="str">
        <f aca="false">C1695</f>
        <v>Petit Hotel avec restaurant Haut de gamme</v>
      </c>
      <c r="Q1695" s="0" t="str">
        <f aca="false">D1695</f>
        <v>Chaudière condensation gaz</v>
      </c>
      <c r="R1695" s="0" t="str">
        <f aca="false">E1695</f>
        <v>Gaz</v>
      </c>
      <c r="S1695" s="0" t="str">
        <f aca="false">F1695</f>
        <v>0218682404</v>
      </c>
      <c r="T1695" s="0" t="str">
        <f aca="false">G1695</f>
        <v>0</v>
      </c>
      <c r="U1695" s="0" t="n">
        <f aca="false">L1695</f>
        <v>0.951994166736158</v>
      </c>
      <c r="V1695" s="0" t="n">
        <f aca="false">K1695</f>
        <v>68.0215037266737</v>
      </c>
      <c r="W1695" s="0" t="n">
        <f aca="false">J1695</f>
        <v>1064</v>
      </c>
    </row>
    <row r="1696" customFormat="false" ht="12.8" hidden="false" customHeight="false" outlineLevel="0" collapsed="false">
      <c r="A1696" s="0" t="s">
        <v>73</v>
      </c>
      <c r="B1696" s="0" t="s">
        <v>264</v>
      </c>
      <c r="C1696" s="0" t="s">
        <v>398</v>
      </c>
      <c r="D1696" s="0" t="s">
        <v>32</v>
      </c>
      <c r="E1696" s="0" t="s">
        <v>30</v>
      </c>
      <c r="F1696" s="0" t="s">
        <v>410</v>
      </c>
      <c r="G1696" s="0" t="s">
        <v>1609</v>
      </c>
      <c r="H1696" s="0" t="n">
        <v>1</v>
      </c>
      <c r="I1696" s="0" t="n">
        <v>12</v>
      </c>
      <c r="J1696" s="0" t="n">
        <v>0</v>
      </c>
      <c r="K1696" s="0" t="n">
        <f aca="false">I1696*SUMIFS(syst_chauffage!$H$3:$H$27,syst_chauffage!$B$3:$B$27,D1696,syst_chauffage!$C$3:$C$27,E1696)</f>
        <v>12</v>
      </c>
      <c r="L1696" s="12" t="n">
        <f aca="false">H1696*SUMIFS(syst_chauffage!$K$3:$K$27,syst_chauffage!$B$3:$B$27,D1696,syst_chauffage!$C$3:$C$27,E1696)</f>
        <v>1</v>
      </c>
      <c r="N1696" s="0" t="str">
        <f aca="false">A1696</f>
        <v>Café Hôtel Restaurant</v>
      </c>
      <c r="O1696" s="0" t="str">
        <f aca="false">B1696</f>
        <v>Hôtel avec restaurant</v>
      </c>
      <c r="P1696" s="0" t="str">
        <f aca="false">C1696</f>
        <v>Petit Hotel avec restaurant Haut de gamme</v>
      </c>
      <c r="Q1696" s="0" t="str">
        <f aca="false">D1696</f>
        <v>Electrique direct performant</v>
      </c>
      <c r="R1696" s="0" t="str">
        <f aca="false">E1696</f>
        <v>Electricité</v>
      </c>
      <c r="S1696" s="0" t="str">
        <f aca="false">F1696</f>
        <v>0218682602</v>
      </c>
      <c r="T1696" s="0" t="str">
        <f aca="false">G1696</f>
        <v>0</v>
      </c>
      <c r="U1696" s="0" t="n">
        <f aca="false">L1696</f>
        <v>1</v>
      </c>
      <c r="V1696" s="0" t="n">
        <f aca="false">K1696</f>
        <v>12</v>
      </c>
      <c r="W1696" s="0" t="n">
        <f aca="false">J1696</f>
        <v>0</v>
      </c>
    </row>
    <row r="1697" customFormat="false" ht="12.8" hidden="false" customHeight="false" outlineLevel="0" collapsed="false">
      <c r="A1697" s="0" t="s">
        <v>73</v>
      </c>
      <c r="B1697" s="0" t="s">
        <v>264</v>
      </c>
      <c r="C1697" s="0" t="s">
        <v>398</v>
      </c>
      <c r="D1697" s="0" t="s">
        <v>38</v>
      </c>
      <c r="E1697" s="0" t="s">
        <v>30</v>
      </c>
      <c r="F1697" s="0" t="s">
        <v>411</v>
      </c>
      <c r="G1697" s="0" t="s">
        <v>1609</v>
      </c>
      <c r="H1697" s="0" t="n">
        <v>3.39795627906976</v>
      </c>
      <c r="I1697" s="0" t="n">
        <v>130.171595297199</v>
      </c>
      <c r="J1697" s="0" t="n">
        <v>792</v>
      </c>
      <c r="K1697" s="0" t="n">
        <f aca="false">I1697*SUMIFS(syst_chauffage!$H$3:$H$27,syst_chauffage!$B$3:$B$27,D1697,syst_chauffage!$C$3:$C$27,E1697)</f>
        <v>131.576641721235</v>
      </c>
      <c r="L1697" s="12" t="n">
        <f aca="false">H1697*SUMIFS(syst_chauffage!$K$3:$K$27,syst_chauffage!$B$3:$B$27,D1697,syst_chauffage!$C$3:$C$27,E1697)</f>
        <v>3.03986496519792</v>
      </c>
      <c r="N1697" s="0" t="str">
        <f aca="false">A1697</f>
        <v>Café Hôtel Restaurant</v>
      </c>
      <c r="O1697" s="0" t="str">
        <f aca="false">B1697</f>
        <v>Hôtel avec restaurant</v>
      </c>
      <c r="P1697" s="0" t="str">
        <f aca="false">C1697</f>
        <v>Petit Hotel avec restaurant Haut de gamme</v>
      </c>
      <c r="Q1697" s="0" t="str">
        <f aca="false">D1697</f>
        <v>PAC performant</v>
      </c>
      <c r="R1697" s="0" t="str">
        <f aca="false">E1697</f>
        <v>Electricité</v>
      </c>
      <c r="S1697" s="0" t="str">
        <f aca="false">F1697</f>
        <v>0218682902</v>
      </c>
      <c r="T1697" s="0" t="str">
        <f aca="false">G1697</f>
        <v>0</v>
      </c>
      <c r="U1697" s="0" t="n">
        <f aca="false">L1697</f>
        <v>3.03986496519792</v>
      </c>
      <c r="V1697" s="0" t="n">
        <f aca="false">K1697</f>
        <v>131.576641721235</v>
      </c>
      <c r="W1697" s="0" t="n">
        <f aca="false">J1697</f>
        <v>792</v>
      </c>
    </row>
    <row r="1698" customFormat="false" ht="12.8" hidden="false" customHeight="false" outlineLevel="0" collapsed="false">
      <c r="A1698" s="0" t="s">
        <v>73</v>
      </c>
      <c r="B1698" s="0" t="s">
        <v>264</v>
      </c>
      <c r="C1698" s="0" t="s">
        <v>398</v>
      </c>
      <c r="D1698" s="0" t="s">
        <v>46</v>
      </c>
      <c r="E1698" s="0" t="s">
        <v>30</v>
      </c>
      <c r="F1698" s="0" t="s">
        <v>412</v>
      </c>
      <c r="G1698" s="0" t="s">
        <v>1609</v>
      </c>
      <c r="H1698" s="0" t="n">
        <v>3.32861023255814</v>
      </c>
      <c r="I1698" s="0" t="n">
        <v>67.0291654790711</v>
      </c>
      <c r="J1698" s="0" t="n">
        <v>792</v>
      </c>
      <c r="K1698" s="0" t="n">
        <f aca="false">I1698*SUMIFS(syst_chauffage!$H$3:$H$27,syst_chauffage!$B$3:$B$27,D1698,syst_chauffage!$C$3:$C$27,E1698)</f>
        <v>116.28940074213</v>
      </c>
      <c r="L1698" s="12" t="n">
        <f aca="false">H1698*SUMIFS(syst_chauffage!$K$3:$K$27,syst_chauffage!$B$3:$B$27,D1698,syst_chauffage!$C$3:$C$27,E1698)</f>
        <v>3.00077723502174</v>
      </c>
      <c r="N1698" s="0" t="str">
        <f aca="false">A1698</f>
        <v>Café Hôtel Restaurant</v>
      </c>
      <c r="O1698" s="0" t="str">
        <f aca="false">B1698</f>
        <v>Hôtel avec restaurant</v>
      </c>
      <c r="P1698" s="0" t="str">
        <f aca="false">C1698</f>
        <v>Petit Hotel avec restaurant Haut de gamme</v>
      </c>
      <c r="Q1698" s="0" t="str">
        <f aca="false">D1698</f>
        <v>Rooftop performant</v>
      </c>
      <c r="R1698" s="0" t="str">
        <f aca="false">E1698</f>
        <v>Electricité</v>
      </c>
      <c r="S1698" s="0" t="str">
        <f aca="false">F1698</f>
        <v>0218683002</v>
      </c>
      <c r="T1698" s="0" t="str">
        <f aca="false">G1698</f>
        <v>0</v>
      </c>
      <c r="U1698" s="0" t="n">
        <f aca="false">L1698</f>
        <v>3.00077723502174</v>
      </c>
      <c r="V1698" s="0" t="n">
        <f aca="false">K1698</f>
        <v>116.28940074213</v>
      </c>
      <c r="W1698" s="0" t="n">
        <f aca="false">J1698</f>
        <v>792</v>
      </c>
    </row>
    <row r="1699" customFormat="false" ht="12.8" hidden="false" customHeight="false" outlineLevel="0" collapsed="false">
      <c r="A1699" s="0" t="s">
        <v>73</v>
      </c>
      <c r="B1699" s="0" t="s">
        <v>264</v>
      </c>
      <c r="C1699" s="0" t="s">
        <v>413</v>
      </c>
      <c r="D1699" s="0" t="s">
        <v>19</v>
      </c>
      <c r="E1699" s="0" t="s">
        <v>58</v>
      </c>
      <c r="F1699" s="0" t="s">
        <v>414</v>
      </c>
      <c r="G1699" s="0" t="s">
        <v>1609</v>
      </c>
      <c r="H1699" s="0" t="n">
        <v>0.728</v>
      </c>
      <c r="I1699" s="0" t="n">
        <v>39.0366733991905</v>
      </c>
      <c r="J1699" s="0" t="n">
        <v>935</v>
      </c>
      <c r="K1699" s="0" t="n">
        <f aca="false">I1699*SUMIFS(syst_chauffage!$H$3:$H$27,syst_chauffage!$B$3:$B$27,D1699,syst_chauffage!$C$3:$C$27,E1699)</f>
        <v>64.2133599083517</v>
      </c>
      <c r="L1699" s="12" t="n">
        <f aca="false">H1699*SUMIFS(syst_chauffage!$K$3:$K$27,syst_chauffage!$B$3:$B$27,D1699,syst_chauffage!$C$3:$C$27,E1699)</f>
        <v>0.728</v>
      </c>
      <c r="N1699" s="0" t="str">
        <f aca="false">A1699</f>
        <v>Café Hôtel Restaurant</v>
      </c>
      <c r="O1699" s="0" t="str">
        <f aca="false">B1699</f>
        <v>Hôtel avec restaurant</v>
      </c>
      <c r="P1699" s="0" t="str">
        <f aca="false">C1699</f>
        <v>Petit Hotel avec restaurant Luxe</v>
      </c>
      <c r="Q1699" s="0" t="str">
        <f aca="false">D1699</f>
        <v>Autre système centralisé</v>
      </c>
      <c r="R1699" s="0" t="str">
        <f aca="false">E1699</f>
        <v>Urbain</v>
      </c>
      <c r="S1699" s="0" t="str">
        <f aca="false">F1699</f>
        <v>0218690106</v>
      </c>
      <c r="T1699" s="0" t="str">
        <f aca="false">G1699</f>
        <v>0</v>
      </c>
      <c r="U1699" s="0" t="n">
        <f aca="false">L1699</f>
        <v>0.728</v>
      </c>
      <c r="V1699" s="0" t="n">
        <f aca="false">K1699</f>
        <v>64.2133599083517</v>
      </c>
      <c r="W1699" s="0" t="n">
        <f aca="false">J1699</f>
        <v>935</v>
      </c>
    </row>
    <row r="1700" customFormat="false" ht="12.8" hidden="false" customHeight="false" outlineLevel="0" collapsed="false">
      <c r="A1700" s="0" t="s">
        <v>73</v>
      </c>
      <c r="B1700" s="0" t="s">
        <v>264</v>
      </c>
      <c r="C1700" s="0" t="s">
        <v>413</v>
      </c>
      <c r="D1700" s="0" t="s">
        <v>22</v>
      </c>
      <c r="E1700" s="0" t="s">
        <v>23</v>
      </c>
      <c r="F1700" s="0" t="s">
        <v>415</v>
      </c>
      <c r="G1700" s="0" t="s">
        <v>1609</v>
      </c>
      <c r="H1700" s="0" t="n">
        <v>0.573095434406381</v>
      </c>
      <c r="I1700" s="0" t="n">
        <v>26.0473434209598</v>
      </c>
      <c r="J1700" s="0" t="n">
        <v>0</v>
      </c>
      <c r="K1700" s="0" t="n">
        <f aca="false">I1700*SUMIFS(syst_chauffage!$H$3:$H$27,syst_chauffage!$B$3:$B$27,D1700,syst_chauffage!$C$3:$C$27,E1700)</f>
        <v>45.8699580437844</v>
      </c>
      <c r="L1700" s="12" t="n">
        <f aca="false">H1700*SUMIFS(syst_chauffage!$K$3:$K$27,syst_chauffage!$B$3:$B$27,D1700,syst_chauffage!$C$3:$C$27,E1700)</f>
        <v>0.573095434406381</v>
      </c>
      <c r="N1700" s="0" t="str">
        <f aca="false">A1700</f>
        <v>Café Hôtel Restaurant</v>
      </c>
      <c r="O1700" s="0" t="str">
        <f aca="false">B1700</f>
        <v>Hôtel avec restaurant</v>
      </c>
      <c r="P1700" s="0" t="str">
        <f aca="false">C1700</f>
        <v>Petit Hotel avec restaurant Luxe</v>
      </c>
      <c r="Q1700" s="0" t="str">
        <f aca="false">D1700</f>
        <v>Chaudière fioul</v>
      </c>
      <c r="R1700" s="0" t="str">
        <f aca="false">E1700</f>
        <v>Fioul</v>
      </c>
      <c r="S1700" s="0" t="str">
        <f aca="false">F1700</f>
        <v>0218690303</v>
      </c>
      <c r="T1700" s="0" t="str">
        <f aca="false">G1700</f>
        <v>0</v>
      </c>
      <c r="U1700" s="0" t="n">
        <f aca="false">L1700</f>
        <v>0.573095434406381</v>
      </c>
      <c r="V1700" s="0" t="n">
        <f aca="false">K1700</f>
        <v>45.8699580437844</v>
      </c>
      <c r="W1700" s="0" t="n">
        <f aca="false">J1700</f>
        <v>0</v>
      </c>
    </row>
    <row r="1701" customFormat="false" ht="12.8" hidden="false" customHeight="false" outlineLevel="0" collapsed="false">
      <c r="A1701" s="0" t="s">
        <v>73</v>
      </c>
      <c r="B1701" s="0" t="s">
        <v>264</v>
      </c>
      <c r="C1701" s="0" t="s">
        <v>413</v>
      </c>
      <c r="D1701" s="0" t="s">
        <v>13</v>
      </c>
      <c r="E1701" s="0" t="s">
        <v>14</v>
      </c>
      <c r="F1701" s="0" t="s">
        <v>416</v>
      </c>
      <c r="G1701" s="0" t="s">
        <v>1609</v>
      </c>
      <c r="H1701" s="0" t="n">
        <v>0.688808507167761</v>
      </c>
      <c r="I1701" s="0" t="n">
        <v>18.7692034355441</v>
      </c>
      <c r="J1701" s="0" t="n">
        <v>462</v>
      </c>
      <c r="K1701" s="0" t="n">
        <f aca="false">I1701*SUMIFS(syst_chauffage!$H$3:$H$27,syst_chauffage!$B$3:$B$27,D1701,syst_chauffage!$C$3:$C$27,E1701)</f>
        <v>37.9061281666629</v>
      </c>
      <c r="L1701" s="12" t="n">
        <f aca="false">H1701*SUMIFS(syst_chauffage!$K$3:$K$27,syst_chauffage!$B$3:$B$27,D1701,syst_chauffage!$C$3:$C$27,E1701)</f>
        <v>0.688808507167761</v>
      </c>
      <c r="N1701" s="0" t="str">
        <f aca="false">A1701</f>
        <v>Café Hôtel Restaurant</v>
      </c>
      <c r="O1701" s="0" t="str">
        <f aca="false">B1701</f>
        <v>Hôtel avec restaurant</v>
      </c>
      <c r="P1701" s="0" t="str">
        <f aca="false">C1701</f>
        <v>Petit Hotel avec restaurant Luxe</v>
      </c>
      <c r="Q1701" s="0" t="str">
        <f aca="false">D1701</f>
        <v>Chaudière gaz</v>
      </c>
      <c r="R1701" s="0" t="str">
        <f aca="false">E1701</f>
        <v>Gaz</v>
      </c>
      <c r="S1701" s="0" t="str">
        <f aca="false">F1701</f>
        <v>0218690404</v>
      </c>
      <c r="T1701" s="0" t="str">
        <f aca="false">G1701</f>
        <v>0</v>
      </c>
      <c r="U1701" s="0" t="n">
        <f aca="false">L1701</f>
        <v>0.688808507167761</v>
      </c>
      <c r="V1701" s="0" t="n">
        <f aca="false">K1701</f>
        <v>37.9061281666629</v>
      </c>
      <c r="W1701" s="0" t="n">
        <f aca="false">J1701</f>
        <v>462</v>
      </c>
    </row>
    <row r="1702" customFormat="false" ht="12.8" hidden="false" customHeight="false" outlineLevel="0" collapsed="false">
      <c r="A1702" s="0" t="s">
        <v>73</v>
      </c>
      <c r="B1702" s="0" t="s">
        <v>264</v>
      </c>
      <c r="C1702" s="0" t="s">
        <v>413</v>
      </c>
      <c r="D1702" s="0" t="s">
        <v>29</v>
      </c>
      <c r="E1702" s="0" t="s">
        <v>30</v>
      </c>
      <c r="F1702" s="0" t="s">
        <v>417</v>
      </c>
      <c r="G1702" s="0" t="s">
        <v>1609</v>
      </c>
      <c r="H1702" s="0" t="n">
        <v>0.92</v>
      </c>
      <c r="I1702" s="0" t="n">
        <v>10.4</v>
      </c>
      <c r="J1702" s="0" t="n">
        <v>0</v>
      </c>
      <c r="K1702" s="0" t="n">
        <f aca="false">I1702*SUMIFS(syst_chauffage!$H$3:$H$27,syst_chauffage!$B$3:$B$27,D1702,syst_chauffage!$C$3:$C$27,E1702)</f>
        <v>3</v>
      </c>
      <c r="L1702" s="12" t="n">
        <f aca="false">H1702*SUMIFS(syst_chauffage!$K$3:$K$27,syst_chauffage!$B$3:$B$27,D1702,syst_chauffage!$C$3:$C$27,E1702)</f>
        <v>0.92</v>
      </c>
      <c r="N1702" s="0" t="str">
        <f aca="false">A1702</f>
        <v>Café Hôtel Restaurant</v>
      </c>
      <c r="O1702" s="0" t="str">
        <f aca="false">B1702</f>
        <v>Hôtel avec restaurant</v>
      </c>
      <c r="P1702" s="0" t="str">
        <f aca="false">C1702</f>
        <v>Petit Hotel avec restaurant Luxe</v>
      </c>
      <c r="Q1702" s="0" t="str">
        <f aca="false">D1702</f>
        <v>Electrique direct</v>
      </c>
      <c r="R1702" s="0" t="str">
        <f aca="false">E1702</f>
        <v>Electricité</v>
      </c>
      <c r="S1702" s="0" t="str">
        <f aca="false">F1702</f>
        <v>0218690602</v>
      </c>
      <c r="T1702" s="0" t="str">
        <f aca="false">G1702</f>
        <v>0</v>
      </c>
      <c r="U1702" s="0" t="n">
        <f aca="false">L1702</f>
        <v>0.92</v>
      </c>
      <c r="V1702" s="0" t="n">
        <f aca="false">K1702</f>
        <v>3</v>
      </c>
      <c r="W1702" s="0" t="n">
        <f aca="false">J1702</f>
        <v>0</v>
      </c>
    </row>
    <row r="1703" customFormat="false" ht="12.8" hidden="false" customHeight="false" outlineLevel="0" collapsed="false">
      <c r="A1703" s="0" t="s">
        <v>73</v>
      </c>
      <c r="B1703" s="0" t="s">
        <v>264</v>
      </c>
      <c r="C1703" s="0" t="s">
        <v>413</v>
      </c>
      <c r="D1703" s="0" t="s">
        <v>36</v>
      </c>
      <c r="E1703" s="0" t="s">
        <v>30</v>
      </c>
      <c r="F1703" s="0" t="s">
        <v>418</v>
      </c>
      <c r="G1703" s="0" t="s">
        <v>1609</v>
      </c>
      <c r="H1703" s="0" t="n">
        <v>2.94489544186046</v>
      </c>
      <c r="I1703" s="0" t="n">
        <v>103.403974125127</v>
      </c>
      <c r="J1703" s="0" t="n">
        <v>738</v>
      </c>
      <c r="K1703" s="0" t="n">
        <f aca="false">I1703*SUMIFS(syst_chauffage!$H$3:$H$27,syst_chauffage!$B$3:$B$27,D1703,syst_chauffage!$C$3:$C$27,E1703)</f>
        <v>63.9717064200972</v>
      </c>
      <c r="L1703" s="12" t="n">
        <f aca="false">H1703*SUMIFS(syst_chauffage!$K$3:$K$27,syst_chauffage!$B$3:$B$27,D1703,syst_chauffage!$C$3:$C$27,E1703)</f>
        <v>2.47427325480779</v>
      </c>
      <c r="N1703" s="0" t="str">
        <f aca="false">A1703</f>
        <v>Café Hôtel Restaurant</v>
      </c>
      <c r="O1703" s="0" t="str">
        <f aca="false">B1703</f>
        <v>Hôtel avec restaurant</v>
      </c>
      <c r="P1703" s="0" t="str">
        <f aca="false">C1703</f>
        <v>Petit Hotel avec restaurant Luxe</v>
      </c>
      <c r="Q1703" s="0" t="str">
        <f aca="false">D1703</f>
        <v>PAC</v>
      </c>
      <c r="R1703" s="0" t="str">
        <f aca="false">E1703</f>
        <v>Electricité</v>
      </c>
      <c r="S1703" s="0" t="str">
        <f aca="false">F1703</f>
        <v>0218690902</v>
      </c>
      <c r="T1703" s="0" t="str">
        <f aca="false">G1703</f>
        <v>0</v>
      </c>
      <c r="U1703" s="0" t="n">
        <f aca="false">L1703</f>
        <v>2.47427325480779</v>
      </c>
      <c r="V1703" s="0" t="n">
        <f aca="false">K1703</f>
        <v>63.9717064200972</v>
      </c>
      <c r="W1703" s="0" t="n">
        <f aca="false">J1703</f>
        <v>738</v>
      </c>
    </row>
    <row r="1704" customFormat="false" ht="12.8" hidden="false" customHeight="false" outlineLevel="0" collapsed="false">
      <c r="A1704" s="0" t="s">
        <v>73</v>
      </c>
      <c r="B1704" s="0" t="s">
        <v>264</v>
      </c>
      <c r="C1704" s="0" t="s">
        <v>413</v>
      </c>
      <c r="D1704" s="0" t="s">
        <v>42</v>
      </c>
      <c r="E1704" s="0" t="s">
        <v>30</v>
      </c>
      <c r="F1704" s="0" t="s">
        <v>419</v>
      </c>
      <c r="G1704" s="0" t="s">
        <v>1609</v>
      </c>
      <c r="H1704" s="0" t="n">
        <v>2.80410195348837</v>
      </c>
      <c r="I1704" s="0" t="n">
        <v>48.8296919182732</v>
      </c>
      <c r="J1704" s="0" t="n">
        <v>738</v>
      </c>
      <c r="K1704" s="0" t="n">
        <f aca="false">I1704*SUMIFS(syst_chauffage!$H$3:$H$27,syst_chauffage!$B$3:$B$27,D1704,syst_chauffage!$C$3:$C$27,E1704)</f>
        <v>44.0781837708719</v>
      </c>
      <c r="L1704" s="12" t="n">
        <f aca="false">H1704*SUMIFS(syst_chauffage!$K$3:$K$27,syst_chauffage!$B$3:$B$27,D1704,syst_chauffage!$C$3:$C$27,E1704)</f>
        <v>2.49996610303434</v>
      </c>
      <c r="N1704" s="0" t="str">
        <f aca="false">A1704</f>
        <v>Café Hôtel Restaurant</v>
      </c>
      <c r="O1704" s="0" t="str">
        <f aca="false">B1704</f>
        <v>Hôtel avec restaurant</v>
      </c>
      <c r="P1704" s="0" t="str">
        <f aca="false">C1704</f>
        <v>Petit Hotel avec restaurant Luxe</v>
      </c>
      <c r="Q1704" s="0" t="str">
        <f aca="false">D1704</f>
        <v>Rooftop</v>
      </c>
      <c r="R1704" s="0" t="str">
        <f aca="false">E1704</f>
        <v>Electricité</v>
      </c>
      <c r="S1704" s="0" t="str">
        <f aca="false">F1704</f>
        <v>0218691002</v>
      </c>
      <c r="T1704" s="0" t="str">
        <f aca="false">G1704</f>
        <v>0</v>
      </c>
      <c r="U1704" s="0" t="n">
        <f aca="false">L1704</f>
        <v>2.49996610303434</v>
      </c>
      <c r="V1704" s="0" t="n">
        <f aca="false">K1704</f>
        <v>44.0781837708719</v>
      </c>
      <c r="W1704" s="0" t="n">
        <f aca="false">J1704</f>
        <v>738</v>
      </c>
    </row>
    <row r="1705" customFormat="false" ht="12.8" hidden="false" customHeight="false" outlineLevel="0" collapsed="false">
      <c r="A1705" s="0" t="s">
        <v>73</v>
      </c>
      <c r="B1705" s="0" t="s">
        <v>264</v>
      </c>
      <c r="C1705" s="0" t="s">
        <v>413</v>
      </c>
      <c r="D1705" s="0" t="s">
        <v>51</v>
      </c>
      <c r="E1705" s="0" t="s">
        <v>58</v>
      </c>
      <c r="F1705" s="0" t="s">
        <v>420</v>
      </c>
      <c r="G1705" s="0" t="s">
        <v>1609</v>
      </c>
      <c r="H1705" s="0" t="n">
        <v>0.84</v>
      </c>
      <c r="I1705" s="0" t="n">
        <v>46.4722302371316</v>
      </c>
      <c r="J1705" s="0" t="n">
        <v>935</v>
      </c>
      <c r="K1705" s="0" t="n">
        <f aca="false">I1705*SUMIFS(syst_chauffage!$H$3:$H$27,syst_chauffage!$B$3:$B$27,D1705,syst_chauffage!$C$3:$C$27,E1705)</f>
        <v>99.1717164133273</v>
      </c>
      <c r="L1705" s="12" t="n">
        <f aca="false">H1705*SUMIFS(syst_chauffage!$K$3:$K$27,syst_chauffage!$B$3:$B$27,D1705,syst_chauffage!$C$3:$C$27,E1705)</f>
        <v>0.84</v>
      </c>
      <c r="N1705" s="0" t="str">
        <f aca="false">A1705</f>
        <v>Café Hôtel Restaurant</v>
      </c>
      <c r="O1705" s="0" t="str">
        <f aca="false">B1705</f>
        <v>Hôtel avec restaurant</v>
      </c>
      <c r="P1705" s="0" t="str">
        <f aca="false">C1705</f>
        <v>Petit Hotel avec restaurant Luxe</v>
      </c>
      <c r="Q1705" s="0" t="str">
        <f aca="false">D1705</f>
        <v>Autre système centralisé performant</v>
      </c>
      <c r="R1705" s="0" t="str">
        <f aca="false">E1705</f>
        <v>Urbain</v>
      </c>
      <c r="S1705" s="0" t="str">
        <f aca="false">F1705</f>
        <v>0218692106</v>
      </c>
      <c r="T1705" s="0" t="str">
        <f aca="false">G1705</f>
        <v>0</v>
      </c>
      <c r="U1705" s="0" t="n">
        <f aca="false">L1705</f>
        <v>0.84</v>
      </c>
      <c r="V1705" s="0" t="n">
        <f aca="false">K1705</f>
        <v>99.1717164133273</v>
      </c>
      <c r="W1705" s="0" t="n">
        <f aca="false">J1705</f>
        <v>935</v>
      </c>
    </row>
    <row r="1706" customFormat="false" ht="12.8" hidden="false" customHeight="false" outlineLevel="0" collapsed="false">
      <c r="A1706" s="0" t="s">
        <v>73</v>
      </c>
      <c r="B1706" s="0" t="s">
        <v>264</v>
      </c>
      <c r="C1706" s="0" t="s">
        <v>413</v>
      </c>
      <c r="D1706" s="0" t="s">
        <v>27</v>
      </c>
      <c r="E1706" s="0" t="s">
        <v>23</v>
      </c>
      <c r="F1706" s="0" t="s">
        <v>421</v>
      </c>
      <c r="G1706" s="0" t="s">
        <v>1609</v>
      </c>
      <c r="H1706" s="0" t="n">
        <v>0.760442591056032</v>
      </c>
      <c r="I1706" s="0" t="n">
        <v>31.0087421678093</v>
      </c>
      <c r="J1706" s="0" t="n">
        <v>1064</v>
      </c>
      <c r="K1706" s="0" t="n">
        <f aca="false">I1706*SUMIFS(syst_chauffage!$H$3:$H$27,syst_chauffage!$B$3:$B$27,D1706,syst_chauffage!$C$3:$C$27,E1706)</f>
        <v>79.5189158586779</v>
      </c>
      <c r="L1706" s="12" t="n">
        <f aca="false">H1706*SUMIFS(syst_chauffage!$K$3:$K$27,syst_chauffage!$B$3:$B$27,D1706,syst_chauffage!$C$3:$C$27,E1706)</f>
        <v>0.760442591056032</v>
      </c>
      <c r="N1706" s="0" t="str">
        <f aca="false">A1706</f>
        <v>Café Hôtel Restaurant</v>
      </c>
      <c r="O1706" s="0" t="str">
        <f aca="false">B1706</f>
        <v>Hôtel avec restaurant</v>
      </c>
      <c r="P1706" s="0" t="str">
        <f aca="false">C1706</f>
        <v>Petit Hotel avec restaurant Luxe</v>
      </c>
      <c r="Q1706" s="0" t="str">
        <f aca="false">D1706</f>
        <v>Chaudière condensation fioul</v>
      </c>
      <c r="R1706" s="0" t="str">
        <f aca="false">E1706</f>
        <v>Fioul</v>
      </c>
      <c r="S1706" s="0" t="str">
        <f aca="false">F1706</f>
        <v>0218692303</v>
      </c>
      <c r="T1706" s="0" t="str">
        <f aca="false">G1706</f>
        <v>0</v>
      </c>
      <c r="U1706" s="0" t="n">
        <f aca="false">L1706</f>
        <v>0.760442591056032</v>
      </c>
      <c r="V1706" s="0" t="n">
        <f aca="false">K1706</f>
        <v>79.5189158586779</v>
      </c>
      <c r="W1706" s="0" t="n">
        <f aca="false">J1706</f>
        <v>1064</v>
      </c>
    </row>
    <row r="1707" customFormat="false" ht="12.8" hidden="false" customHeight="false" outlineLevel="0" collapsed="false">
      <c r="A1707" s="0" t="s">
        <v>73</v>
      </c>
      <c r="B1707" s="0" t="s">
        <v>264</v>
      </c>
      <c r="C1707" s="0" t="s">
        <v>413</v>
      </c>
      <c r="D1707" s="0" t="s">
        <v>18</v>
      </c>
      <c r="E1707" s="0" t="s">
        <v>14</v>
      </c>
      <c r="F1707" s="0" t="s">
        <v>422</v>
      </c>
      <c r="G1707" s="0" t="s">
        <v>1609</v>
      </c>
      <c r="H1707" s="0" t="n">
        <v>0.98804509048525</v>
      </c>
      <c r="I1707" s="0" t="n">
        <v>22.3442898042191</v>
      </c>
      <c r="J1707" s="0" t="n">
        <v>1064</v>
      </c>
      <c r="K1707" s="0" t="n">
        <f aca="false">I1707*SUMIFS(syst_chauffage!$H$3:$H$27,syst_chauffage!$B$3:$B$27,D1707,syst_chauffage!$C$3:$C$27,E1707)</f>
        <v>60.8866015315665</v>
      </c>
      <c r="L1707" s="12" t="n">
        <f aca="false">H1707*SUMIFS(syst_chauffage!$K$3:$K$27,syst_chauffage!$B$3:$B$27,D1707,syst_chauffage!$C$3:$C$27,E1707)</f>
        <v>0.959833330646678</v>
      </c>
      <c r="N1707" s="0" t="str">
        <f aca="false">A1707</f>
        <v>Café Hôtel Restaurant</v>
      </c>
      <c r="O1707" s="0" t="str">
        <f aca="false">B1707</f>
        <v>Hôtel avec restaurant</v>
      </c>
      <c r="P1707" s="0" t="str">
        <f aca="false">C1707</f>
        <v>Petit Hotel avec restaurant Luxe</v>
      </c>
      <c r="Q1707" s="0" t="str">
        <f aca="false">D1707</f>
        <v>Chaudière condensation gaz</v>
      </c>
      <c r="R1707" s="0" t="str">
        <f aca="false">E1707</f>
        <v>Gaz</v>
      </c>
      <c r="S1707" s="0" t="str">
        <f aca="false">F1707</f>
        <v>0218692404</v>
      </c>
      <c r="T1707" s="0" t="str">
        <f aca="false">G1707</f>
        <v>0</v>
      </c>
      <c r="U1707" s="0" t="n">
        <f aca="false">L1707</f>
        <v>0.959833330646678</v>
      </c>
      <c r="V1707" s="0" t="n">
        <f aca="false">K1707</f>
        <v>60.8866015315665</v>
      </c>
      <c r="W1707" s="0" t="n">
        <f aca="false">J1707</f>
        <v>1064</v>
      </c>
    </row>
    <row r="1708" customFormat="false" ht="12.8" hidden="false" customHeight="false" outlineLevel="0" collapsed="false">
      <c r="A1708" s="0" t="s">
        <v>73</v>
      </c>
      <c r="B1708" s="0" t="s">
        <v>264</v>
      </c>
      <c r="C1708" s="0" t="s">
        <v>413</v>
      </c>
      <c r="D1708" s="0" t="s">
        <v>32</v>
      </c>
      <c r="E1708" s="0" t="s">
        <v>30</v>
      </c>
      <c r="F1708" s="0" t="s">
        <v>423</v>
      </c>
      <c r="G1708" s="0" t="s">
        <v>1609</v>
      </c>
      <c r="H1708" s="0" t="n">
        <v>1</v>
      </c>
      <c r="I1708" s="0" t="n">
        <v>12</v>
      </c>
      <c r="J1708" s="0" t="n">
        <v>0</v>
      </c>
      <c r="K1708" s="0" t="n">
        <f aca="false">I1708*SUMIFS(syst_chauffage!$H$3:$H$27,syst_chauffage!$B$3:$B$27,D1708,syst_chauffage!$C$3:$C$27,E1708)</f>
        <v>12</v>
      </c>
      <c r="L1708" s="12" t="n">
        <f aca="false">H1708*SUMIFS(syst_chauffage!$K$3:$K$27,syst_chauffage!$B$3:$B$27,D1708,syst_chauffage!$C$3:$C$27,E1708)</f>
        <v>1</v>
      </c>
      <c r="N1708" s="0" t="str">
        <f aca="false">A1708</f>
        <v>Café Hôtel Restaurant</v>
      </c>
      <c r="O1708" s="0" t="str">
        <f aca="false">B1708</f>
        <v>Hôtel avec restaurant</v>
      </c>
      <c r="P1708" s="0" t="str">
        <f aca="false">C1708</f>
        <v>Petit Hotel avec restaurant Luxe</v>
      </c>
      <c r="Q1708" s="0" t="str">
        <f aca="false">D1708</f>
        <v>Electrique direct performant</v>
      </c>
      <c r="R1708" s="0" t="str">
        <f aca="false">E1708</f>
        <v>Electricité</v>
      </c>
      <c r="S1708" s="0" t="str">
        <f aca="false">F1708</f>
        <v>0218692602</v>
      </c>
      <c r="T1708" s="0" t="str">
        <f aca="false">G1708</f>
        <v>0</v>
      </c>
      <c r="U1708" s="0" t="n">
        <f aca="false">L1708</f>
        <v>1</v>
      </c>
      <c r="V1708" s="0" t="n">
        <f aca="false">K1708</f>
        <v>12</v>
      </c>
      <c r="W1708" s="0" t="n">
        <f aca="false">J1708</f>
        <v>0</v>
      </c>
    </row>
    <row r="1709" customFormat="false" ht="12.8" hidden="false" customHeight="false" outlineLevel="0" collapsed="false">
      <c r="A1709" s="0" t="s">
        <v>73</v>
      </c>
      <c r="B1709" s="0" t="s">
        <v>264</v>
      </c>
      <c r="C1709" s="0" t="s">
        <v>413</v>
      </c>
      <c r="D1709" s="0" t="s">
        <v>38</v>
      </c>
      <c r="E1709" s="0" t="s">
        <v>30</v>
      </c>
      <c r="F1709" s="0" t="s">
        <v>424</v>
      </c>
      <c r="G1709" s="0" t="s">
        <v>1609</v>
      </c>
      <c r="H1709" s="0" t="n">
        <v>3.39795627906976</v>
      </c>
      <c r="I1709" s="0" t="n">
        <v>123.09996919658</v>
      </c>
      <c r="J1709" s="0" t="n">
        <v>792</v>
      </c>
      <c r="K1709" s="0" t="n">
        <f aca="false">I1709*SUMIFS(syst_chauffage!$H$3:$H$27,syst_chauffage!$B$3:$B$27,D1709,syst_chauffage!$C$3:$C$27,E1709)</f>
        <v>124.428685888756</v>
      </c>
      <c r="L1709" s="12" t="n">
        <f aca="false">H1709*SUMIFS(syst_chauffage!$K$3:$K$27,syst_chauffage!$B$3:$B$27,D1709,syst_chauffage!$C$3:$C$27,E1709)</f>
        <v>3.03986496519792</v>
      </c>
      <c r="N1709" s="0" t="str">
        <f aca="false">A1709</f>
        <v>Café Hôtel Restaurant</v>
      </c>
      <c r="O1709" s="0" t="str">
        <f aca="false">B1709</f>
        <v>Hôtel avec restaurant</v>
      </c>
      <c r="P1709" s="0" t="str">
        <f aca="false">C1709</f>
        <v>Petit Hotel avec restaurant Luxe</v>
      </c>
      <c r="Q1709" s="0" t="str">
        <f aca="false">D1709</f>
        <v>PAC performant</v>
      </c>
      <c r="R1709" s="0" t="str">
        <f aca="false">E1709</f>
        <v>Electricité</v>
      </c>
      <c r="S1709" s="0" t="str">
        <f aca="false">F1709</f>
        <v>0218692902</v>
      </c>
      <c r="T1709" s="0" t="str">
        <f aca="false">G1709</f>
        <v>0</v>
      </c>
      <c r="U1709" s="0" t="n">
        <f aca="false">L1709</f>
        <v>3.03986496519792</v>
      </c>
      <c r="V1709" s="0" t="n">
        <f aca="false">K1709</f>
        <v>124.428685888756</v>
      </c>
      <c r="W1709" s="0" t="n">
        <f aca="false">J1709</f>
        <v>792</v>
      </c>
    </row>
    <row r="1710" customFormat="false" ht="12.8" hidden="false" customHeight="false" outlineLevel="0" collapsed="false">
      <c r="A1710" s="0" t="s">
        <v>73</v>
      </c>
      <c r="B1710" s="0" t="s">
        <v>264</v>
      </c>
      <c r="C1710" s="0" t="s">
        <v>413</v>
      </c>
      <c r="D1710" s="0" t="s">
        <v>46</v>
      </c>
      <c r="E1710" s="0" t="s">
        <v>30</v>
      </c>
      <c r="F1710" s="0" t="s">
        <v>425</v>
      </c>
      <c r="G1710" s="0" t="s">
        <v>1609</v>
      </c>
      <c r="H1710" s="0" t="n">
        <v>3.32861023255814</v>
      </c>
      <c r="I1710" s="0" t="n">
        <v>58.1305856169919</v>
      </c>
      <c r="J1710" s="0" t="n">
        <v>792</v>
      </c>
      <c r="K1710" s="0" t="n">
        <f aca="false">I1710*SUMIFS(syst_chauffage!$H$3:$H$27,syst_chauffage!$B$3:$B$27,D1710,syst_chauffage!$C$3:$C$27,E1710)</f>
        <v>100.851187954888</v>
      </c>
      <c r="L1710" s="12" t="n">
        <f aca="false">H1710*SUMIFS(syst_chauffage!$K$3:$K$27,syst_chauffage!$B$3:$B$27,D1710,syst_chauffage!$C$3:$C$27,E1710)</f>
        <v>3.00077723502174</v>
      </c>
      <c r="N1710" s="0" t="str">
        <f aca="false">A1710</f>
        <v>Café Hôtel Restaurant</v>
      </c>
      <c r="O1710" s="0" t="str">
        <f aca="false">B1710</f>
        <v>Hôtel avec restaurant</v>
      </c>
      <c r="P1710" s="0" t="str">
        <f aca="false">C1710</f>
        <v>Petit Hotel avec restaurant Luxe</v>
      </c>
      <c r="Q1710" s="0" t="str">
        <f aca="false">D1710</f>
        <v>Rooftop performant</v>
      </c>
      <c r="R1710" s="0" t="str">
        <f aca="false">E1710</f>
        <v>Electricité</v>
      </c>
      <c r="S1710" s="0" t="str">
        <f aca="false">F1710</f>
        <v>0218693002</v>
      </c>
      <c r="T1710" s="0" t="str">
        <f aca="false">G1710</f>
        <v>0</v>
      </c>
      <c r="U1710" s="0" t="n">
        <f aca="false">L1710</f>
        <v>3.00077723502174</v>
      </c>
      <c r="V1710" s="0" t="n">
        <f aca="false">K1710</f>
        <v>100.851187954888</v>
      </c>
      <c r="W1710" s="0" t="n">
        <f aca="false">J1710</f>
        <v>792</v>
      </c>
    </row>
    <row r="1711" customFormat="false" ht="12.8" hidden="false" customHeight="false" outlineLevel="0" collapsed="false">
      <c r="A1711" s="0" t="s">
        <v>73</v>
      </c>
      <c r="B1711" s="0" t="s">
        <v>426</v>
      </c>
      <c r="C1711" s="0" t="s">
        <v>427</v>
      </c>
      <c r="D1711" s="0" t="s">
        <v>19</v>
      </c>
      <c r="E1711" s="0" t="s">
        <v>57</v>
      </c>
      <c r="F1711" s="0" t="s">
        <v>428</v>
      </c>
      <c r="G1711" s="0" t="s">
        <v>1609</v>
      </c>
      <c r="H1711" s="0" t="n">
        <v>0.733621187309296</v>
      </c>
      <c r="I1711" s="0" t="n">
        <v>20.2878277915504</v>
      </c>
      <c r="J1711" s="0" t="n">
        <v>0</v>
      </c>
      <c r="K1711" s="0" t="n">
        <f aca="false">I1711*SUMIFS(syst_chauffage!$H$3:$H$27,syst_chauffage!$B$3:$B$27,D1711,syst_chauffage!$C$3:$C$27,E1711)</f>
        <v>28.2503269598903</v>
      </c>
      <c r="L1711" s="12" t="n">
        <f aca="false">H1711*SUMIFS(syst_chauffage!$K$3:$K$27,syst_chauffage!$B$3:$B$27,D1711,syst_chauffage!$C$3:$C$27,E1711)</f>
        <v>0.733621187309296</v>
      </c>
      <c r="N1711" s="0" t="str">
        <f aca="false">A1711</f>
        <v>Café Hôtel Restaurant</v>
      </c>
      <c r="O1711" s="0" t="str">
        <f aca="false">B1711</f>
        <v>Hôtel sans restaurant</v>
      </c>
      <c r="P1711" s="0" t="str">
        <f aca="false">C1711</f>
        <v>Grand Hotel sans restaurant Bas de gamme</v>
      </c>
      <c r="Q1711" s="0" t="str">
        <f aca="false">D1711</f>
        <v>Autre système centralisé</v>
      </c>
      <c r="R1711" s="0" t="str">
        <f aca="false">E1711</f>
        <v>Autres</v>
      </c>
      <c r="S1711" s="0" t="str">
        <f aca="false">F1711</f>
        <v>0219230101</v>
      </c>
      <c r="T1711" s="0" t="str">
        <f aca="false">G1711</f>
        <v>0</v>
      </c>
      <c r="U1711" s="0" t="n">
        <f aca="false">L1711</f>
        <v>0.733621187309296</v>
      </c>
      <c r="V1711" s="0" t="n">
        <f aca="false">K1711</f>
        <v>28.2503269598903</v>
      </c>
      <c r="W1711" s="0" t="n">
        <f aca="false">J1711</f>
        <v>0</v>
      </c>
    </row>
    <row r="1712" customFormat="false" ht="12.8" hidden="false" customHeight="false" outlineLevel="0" collapsed="false">
      <c r="A1712" s="0" t="s">
        <v>73</v>
      </c>
      <c r="B1712" s="0" t="s">
        <v>426</v>
      </c>
      <c r="C1712" s="0" t="s">
        <v>427</v>
      </c>
      <c r="D1712" s="0" t="s">
        <v>19</v>
      </c>
      <c r="E1712" s="0" t="s">
        <v>58</v>
      </c>
      <c r="F1712" s="0" t="s">
        <v>429</v>
      </c>
      <c r="G1712" s="0" t="s">
        <v>1609</v>
      </c>
      <c r="H1712" s="0" t="n">
        <v>0.663603926695662</v>
      </c>
      <c r="I1712" s="0" t="n">
        <v>20.3847559183241</v>
      </c>
      <c r="J1712" s="0" t="n">
        <v>935</v>
      </c>
      <c r="K1712" s="0" t="n">
        <f aca="false">I1712*SUMIFS(syst_chauffage!$H$3:$H$27,syst_chauffage!$B$3:$B$27,D1712,syst_chauffage!$C$3:$C$27,E1712)</f>
        <v>33.5318958929116</v>
      </c>
      <c r="L1712" s="12" t="n">
        <f aca="false">H1712*SUMIFS(syst_chauffage!$K$3:$K$27,syst_chauffage!$B$3:$B$27,D1712,syst_chauffage!$C$3:$C$27,E1712)</f>
        <v>0.663603926695662</v>
      </c>
      <c r="N1712" s="0" t="str">
        <f aca="false">A1712</f>
        <v>Café Hôtel Restaurant</v>
      </c>
      <c r="O1712" s="0" t="str">
        <f aca="false">B1712</f>
        <v>Hôtel sans restaurant</v>
      </c>
      <c r="P1712" s="0" t="str">
        <f aca="false">C1712</f>
        <v>Grand Hotel sans restaurant Bas de gamme</v>
      </c>
      <c r="Q1712" s="0" t="str">
        <f aca="false">D1712</f>
        <v>Autre système centralisé</v>
      </c>
      <c r="R1712" s="0" t="str">
        <f aca="false">E1712</f>
        <v>Urbain</v>
      </c>
      <c r="S1712" s="0" t="str">
        <f aca="false">F1712</f>
        <v>0219230106</v>
      </c>
      <c r="T1712" s="0" t="str">
        <f aca="false">G1712</f>
        <v>0</v>
      </c>
      <c r="U1712" s="0" t="n">
        <f aca="false">L1712</f>
        <v>0.663603926695662</v>
      </c>
      <c r="V1712" s="0" t="n">
        <f aca="false">K1712</f>
        <v>33.5318958929116</v>
      </c>
      <c r="W1712" s="0" t="n">
        <f aca="false">J1712</f>
        <v>935</v>
      </c>
    </row>
    <row r="1713" customFormat="false" ht="12.8" hidden="false" customHeight="false" outlineLevel="0" collapsed="false">
      <c r="A1713" s="0" t="s">
        <v>73</v>
      </c>
      <c r="B1713" s="0" t="s">
        <v>426</v>
      </c>
      <c r="C1713" s="0" t="s">
        <v>427</v>
      </c>
      <c r="D1713" s="0" t="s">
        <v>22</v>
      </c>
      <c r="E1713" s="0" t="s">
        <v>23</v>
      </c>
      <c r="F1713" s="0" t="s">
        <v>430</v>
      </c>
      <c r="G1713" s="0" t="s">
        <v>1609</v>
      </c>
      <c r="H1713" s="0" t="n">
        <v>0.565716109444711</v>
      </c>
      <c r="I1713" s="0" t="n">
        <v>12.612336426809</v>
      </c>
      <c r="J1713" s="0" t="n">
        <v>0</v>
      </c>
      <c r="K1713" s="0" t="n">
        <f aca="false">I1713*SUMIFS(syst_chauffage!$H$3:$H$27,syst_chauffage!$B$3:$B$27,D1713,syst_chauffage!$C$3:$C$27,E1713)</f>
        <v>22.2106083289205</v>
      </c>
      <c r="L1713" s="12" t="n">
        <f aca="false">H1713*SUMIFS(syst_chauffage!$K$3:$K$27,syst_chauffage!$B$3:$B$27,D1713,syst_chauffage!$C$3:$C$27,E1713)</f>
        <v>0.565716109444711</v>
      </c>
      <c r="N1713" s="0" t="str">
        <f aca="false">A1713</f>
        <v>Café Hôtel Restaurant</v>
      </c>
      <c r="O1713" s="0" t="str">
        <f aca="false">B1713</f>
        <v>Hôtel sans restaurant</v>
      </c>
      <c r="P1713" s="0" t="str">
        <f aca="false">C1713</f>
        <v>Grand Hotel sans restaurant Bas de gamme</v>
      </c>
      <c r="Q1713" s="0" t="str">
        <f aca="false">D1713</f>
        <v>Chaudière fioul</v>
      </c>
      <c r="R1713" s="0" t="str">
        <f aca="false">E1713</f>
        <v>Fioul</v>
      </c>
      <c r="S1713" s="0" t="str">
        <f aca="false">F1713</f>
        <v>0219230303</v>
      </c>
      <c r="T1713" s="0" t="str">
        <f aca="false">G1713</f>
        <v>0</v>
      </c>
      <c r="U1713" s="0" t="n">
        <f aca="false">L1713</f>
        <v>0.565716109444711</v>
      </c>
      <c r="V1713" s="0" t="n">
        <f aca="false">K1713</f>
        <v>22.2106083289205</v>
      </c>
      <c r="W1713" s="0" t="n">
        <f aca="false">J1713</f>
        <v>0</v>
      </c>
    </row>
    <row r="1714" customFormat="false" ht="12.8" hidden="false" customHeight="false" outlineLevel="0" collapsed="false">
      <c r="A1714" s="0" t="s">
        <v>73</v>
      </c>
      <c r="B1714" s="0" t="s">
        <v>426</v>
      </c>
      <c r="C1714" s="0" t="s">
        <v>427</v>
      </c>
      <c r="D1714" s="0" t="s">
        <v>13</v>
      </c>
      <c r="E1714" s="0" t="s">
        <v>14</v>
      </c>
      <c r="F1714" s="0" t="s">
        <v>431</v>
      </c>
      <c r="G1714" s="0" t="s">
        <v>1609</v>
      </c>
      <c r="H1714" s="0" t="n">
        <v>0.681409734890702</v>
      </c>
      <c r="I1714" s="0" t="n">
        <v>9.18741123319378</v>
      </c>
      <c r="J1714" s="0" t="n">
        <v>462</v>
      </c>
      <c r="K1714" s="0" t="n">
        <f aca="false">I1714*SUMIFS(syst_chauffage!$H$3:$H$27,syst_chauffage!$B$3:$B$27,D1714,syst_chauffage!$C$3:$C$27,E1714)</f>
        <v>18.5548198100814</v>
      </c>
      <c r="L1714" s="12" t="n">
        <f aca="false">H1714*SUMIFS(syst_chauffage!$K$3:$K$27,syst_chauffage!$B$3:$B$27,D1714,syst_chauffage!$C$3:$C$27,E1714)</f>
        <v>0.681409734890702</v>
      </c>
      <c r="N1714" s="0" t="str">
        <f aca="false">A1714</f>
        <v>Café Hôtel Restaurant</v>
      </c>
      <c r="O1714" s="0" t="str">
        <f aca="false">B1714</f>
        <v>Hôtel sans restaurant</v>
      </c>
      <c r="P1714" s="0" t="str">
        <f aca="false">C1714</f>
        <v>Grand Hotel sans restaurant Bas de gamme</v>
      </c>
      <c r="Q1714" s="0" t="str">
        <f aca="false">D1714</f>
        <v>Chaudière gaz</v>
      </c>
      <c r="R1714" s="0" t="str">
        <f aca="false">E1714</f>
        <v>Gaz</v>
      </c>
      <c r="S1714" s="0" t="str">
        <f aca="false">F1714</f>
        <v>0219230404</v>
      </c>
      <c r="T1714" s="0" t="str">
        <f aca="false">G1714</f>
        <v>0</v>
      </c>
      <c r="U1714" s="0" t="n">
        <f aca="false">L1714</f>
        <v>0.681409734890702</v>
      </c>
      <c r="V1714" s="0" t="n">
        <f aca="false">K1714</f>
        <v>18.5548198100814</v>
      </c>
      <c r="W1714" s="0" t="n">
        <f aca="false">J1714</f>
        <v>462</v>
      </c>
    </row>
    <row r="1715" customFormat="false" ht="12.8" hidden="false" customHeight="false" outlineLevel="0" collapsed="false">
      <c r="A1715" s="0" t="s">
        <v>73</v>
      </c>
      <c r="B1715" s="0" t="s">
        <v>426</v>
      </c>
      <c r="C1715" s="0" t="s">
        <v>427</v>
      </c>
      <c r="D1715" s="0" t="s">
        <v>29</v>
      </c>
      <c r="E1715" s="0" t="s">
        <v>30</v>
      </c>
      <c r="F1715" s="0" t="s">
        <v>432</v>
      </c>
      <c r="G1715" s="0" t="s">
        <v>1609</v>
      </c>
      <c r="H1715" s="0" t="n">
        <v>0.919999999999999</v>
      </c>
      <c r="I1715" s="0" t="n">
        <v>10.4</v>
      </c>
      <c r="J1715" s="0" t="n">
        <v>0</v>
      </c>
      <c r="K1715" s="0" t="n">
        <f aca="false">I1715*SUMIFS(syst_chauffage!$H$3:$H$27,syst_chauffage!$B$3:$B$27,D1715,syst_chauffage!$C$3:$C$27,E1715)</f>
        <v>3</v>
      </c>
      <c r="L1715" s="12" t="n">
        <f aca="false">H1715*SUMIFS(syst_chauffage!$K$3:$K$27,syst_chauffage!$B$3:$B$27,D1715,syst_chauffage!$C$3:$C$27,E1715)</f>
        <v>0.919999999999999</v>
      </c>
      <c r="N1715" s="0" t="str">
        <f aca="false">A1715</f>
        <v>Café Hôtel Restaurant</v>
      </c>
      <c r="O1715" s="0" t="str">
        <f aca="false">B1715</f>
        <v>Hôtel sans restaurant</v>
      </c>
      <c r="P1715" s="0" t="str">
        <f aca="false">C1715</f>
        <v>Grand Hotel sans restaurant Bas de gamme</v>
      </c>
      <c r="Q1715" s="0" t="str">
        <f aca="false">D1715</f>
        <v>Electrique direct</v>
      </c>
      <c r="R1715" s="0" t="str">
        <f aca="false">E1715</f>
        <v>Electricité</v>
      </c>
      <c r="S1715" s="0" t="str">
        <f aca="false">F1715</f>
        <v>0219230602</v>
      </c>
      <c r="T1715" s="0" t="str">
        <f aca="false">G1715</f>
        <v>0</v>
      </c>
      <c r="U1715" s="0" t="n">
        <f aca="false">L1715</f>
        <v>0.919999999999999</v>
      </c>
      <c r="V1715" s="0" t="n">
        <f aca="false">K1715</f>
        <v>3</v>
      </c>
      <c r="W1715" s="0" t="n">
        <f aca="false">J1715</f>
        <v>0</v>
      </c>
    </row>
    <row r="1716" customFormat="false" ht="12.8" hidden="false" customHeight="false" outlineLevel="0" collapsed="false">
      <c r="A1716" s="0" t="s">
        <v>73</v>
      </c>
      <c r="B1716" s="0" t="s">
        <v>426</v>
      </c>
      <c r="C1716" s="0" t="s">
        <v>427</v>
      </c>
      <c r="D1716" s="0" t="s">
        <v>36</v>
      </c>
      <c r="E1716" s="0" t="s">
        <v>30</v>
      </c>
      <c r="F1716" s="0" t="s">
        <v>433</v>
      </c>
      <c r="G1716" s="0" t="s">
        <v>1609</v>
      </c>
      <c r="H1716" s="0" t="n">
        <v>2.94489544186046</v>
      </c>
      <c r="I1716" s="0" t="n">
        <v>54.5654004625513</v>
      </c>
      <c r="J1716" s="0" t="n">
        <v>738</v>
      </c>
      <c r="K1716" s="0" t="n">
        <f aca="false">I1716*SUMIFS(syst_chauffage!$H$3:$H$27,syst_chauffage!$B$3:$B$27,D1716,syst_chauffage!$C$3:$C$27,E1716)</f>
        <v>33.7573271106719</v>
      </c>
      <c r="L1716" s="12" t="n">
        <f aca="false">H1716*SUMIFS(syst_chauffage!$K$3:$K$27,syst_chauffage!$B$3:$B$27,D1716,syst_chauffage!$C$3:$C$27,E1716)</f>
        <v>2.47427325480779</v>
      </c>
      <c r="N1716" s="0" t="str">
        <f aca="false">A1716</f>
        <v>Café Hôtel Restaurant</v>
      </c>
      <c r="O1716" s="0" t="str">
        <f aca="false">B1716</f>
        <v>Hôtel sans restaurant</v>
      </c>
      <c r="P1716" s="0" t="str">
        <f aca="false">C1716</f>
        <v>Grand Hotel sans restaurant Bas de gamme</v>
      </c>
      <c r="Q1716" s="0" t="str">
        <f aca="false">D1716</f>
        <v>PAC</v>
      </c>
      <c r="R1716" s="0" t="str">
        <f aca="false">E1716</f>
        <v>Electricité</v>
      </c>
      <c r="S1716" s="0" t="str">
        <f aca="false">F1716</f>
        <v>0219230902</v>
      </c>
      <c r="T1716" s="0" t="str">
        <f aca="false">G1716</f>
        <v>0</v>
      </c>
      <c r="U1716" s="0" t="n">
        <f aca="false">L1716</f>
        <v>2.47427325480779</v>
      </c>
      <c r="V1716" s="0" t="n">
        <f aca="false">K1716</f>
        <v>33.7573271106719</v>
      </c>
      <c r="W1716" s="0" t="n">
        <f aca="false">J1716</f>
        <v>738</v>
      </c>
    </row>
    <row r="1717" customFormat="false" ht="12.8" hidden="false" customHeight="false" outlineLevel="0" collapsed="false">
      <c r="A1717" s="0" t="s">
        <v>73</v>
      </c>
      <c r="B1717" s="0" t="s">
        <v>426</v>
      </c>
      <c r="C1717" s="0" t="s">
        <v>427</v>
      </c>
      <c r="D1717" s="0" t="s">
        <v>42</v>
      </c>
      <c r="E1717" s="0" t="s">
        <v>30</v>
      </c>
      <c r="F1717" s="0" t="s">
        <v>434</v>
      </c>
      <c r="G1717" s="0" t="s">
        <v>1609</v>
      </c>
      <c r="H1717" s="0" t="n">
        <v>2.80410195348837</v>
      </c>
      <c r="I1717" s="0" t="n">
        <v>24.8337912722315</v>
      </c>
      <c r="J1717" s="0" t="n">
        <v>738</v>
      </c>
      <c r="K1717" s="0" t="n">
        <f aca="false">I1717*SUMIFS(syst_chauffage!$H$3:$H$27,syst_chauffage!$B$3:$B$27,D1717,syst_chauffage!$C$3:$C$27,E1717)</f>
        <v>22.4172705667893</v>
      </c>
      <c r="L1717" s="12" t="n">
        <f aca="false">H1717*SUMIFS(syst_chauffage!$K$3:$K$27,syst_chauffage!$B$3:$B$27,D1717,syst_chauffage!$C$3:$C$27,E1717)</f>
        <v>2.49996610303434</v>
      </c>
      <c r="N1717" s="0" t="str">
        <f aca="false">A1717</f>
        <v>Café Hôtel Restaurant</v>
      </c>
      <c r="O1717" s="0" t="str">
        <f aca="false">B1717</f>
        <v>Hôtel sans restaurant</v>
      </c>
      <c r="P1717" s="0" t="str">
        <f aca="false">C1717</f>
        <v>Grand Hotel sans restaurant Bas de gamme</v>
      </c>
      <c r="Q1717" s="0" t="str">
        <f aca="false">D1717</f>
        <v>Rooftop</v>
      </c>
      <c r="R1717" s="0" t="str">
        <f aca="false">E1717</f>
        <v>Electricité</v>
      </c>
      <c r="S1717" s="0" t="str">
        <f aca="false">F1717</f>
        <v>0219231002</v>
      </c>
      <c r="T1717" s="0" t="str">
        <f aca="false">G1717</f>
        <v>0</v>
      </c>
      <c r="U1717" s="0" t="n">
        <f aca="false">L1717</f>
        <v>2.49996610303434</v>
      </c>
      <c r="V1717" s="0" t="n">
        <f aca="false">K1717</f>
        <v>22.4172705667893</v>
      </c>
      <c r="W1717" s="0" t="n">
        <f aca="false">J1717</f>
        <v>738</v>
      </c>
    </row>
    <row r="1718" customFormat="false" ht="12.8" hidden="false" customHeight="false" outlineLevel="0" collapsed="false">
      <c r="A1718" s="0" t="s">
        <v>73</v>
      </c>
      <c r="B1718" s="0" t="s">
        <v>426</v>
      </c>
      <c r="C1718" s="0" t="s">
        <v>427</v>
      </c>
      <c r="D1718" s="0" t="s">
        <v>51</v>
      </c>
      <c r="E1718" s="0" t="s">
        <v>57</v>
      </c>
      <c r="F1718" s="0" t="s">
        <v>435</v>
      </c>
      <c r="G1718" s="0" t="s">
        <v>1609</v>
      </c>
      <c r="H1718" s="0" t="n">
        <v>0.84648598535688</v>
      </c>
      <c r="I1718" s="0" t="n">
        <v>24.1521759423219</v>
      </c>
      <c r="J1718" s="0" t="n">
        <v>0</v>
      </c>
      <c r="K1718" s="0" t="n">
        <f aca="false">I1718*SUMIFS(syst_chauffage!$H$3:$H$27,syst_chauffage!$B$3:$B$27,D1718,syst_chauffage!$C$3:$C$27,E1718)</f>
        <v>51.1749311099498</v>
      </c>
      <c r="L1718" s="12" t="n">
        <f aca="false">H1718*SUMIFS(syst_chauffage!$K$3:$K$27,syst_chauffage!$B$3:$B$27,D1718,syst_chauffage!$C$3:$C$27,E1718)</f>
        <v>0.84648598535688</v>
      </c>
      <c r="N1718" s="0" t="str">
        <f aca="false">A1718</f>
        <v>Café Hôtel Restaurant</v>
      </c>
      <c r="O1718" s="0" t="str">
        <f aca="false">B1718</f>
        <v>Hôtel sans restaurant</v>
      </c>
      <c r="P1718" s="0" t="str">
        <f aca="false">C1718</f>
        <v>Grand Hotel sans restaurant Bas de gamme</v>
      </c>
      <c r="Q1718" s="0" t="str">
        <f aca="false">D1718</f>
        <v>Autre système centralisé performant</v>
      </c>
      <c r="R1718" s="0" t="str">
        <f aca="false">E1718</f>
        <v>Autres</v>
      </c>
      <c r="S1718" s="0" t="str">
        <f aca="false">F1718</f>
        <v>0219232101</v>
      </c>
      <c r="T1718" s="0" t="str">
        <f aca="false">G1718</f>
        <v>0</v>
      </c>
      <c r="U1718" s="0" t="n">
        <f aca="false">L1718</f>
        <v>0.84648598535688</v>
      </c>
      <c r="V1718" s="0" t="n">
        <f aca="false">K1718</f>
        <v>51.1749311099498</v>
      </c>
      <c r="W1718" s="0" t="n">
        <f aca="false">J1718</f>
        <v>0</v>
      </c>
    </row>
    <row r="1719" customFormat="false" ht="12.8" hidden="false" customHeight="false" outlineLevel="0" collapsed="false">
      <c r="A1719" s="0" t="s">
        <v>73</v>
      </c>
      <c r="B1719" s="0" t="s">
        <v>426</v>
      </c>
      <c r="C1719" s="0" t="s">
        <v>427</v>
      </c>
      <c r="D1719" s="0" t="s">
        <v>51</v>
      </c>
      <c r="E1719" s="0" t="s">
        <v>58</v>
      </c>
      <c r="F1719" s="0" t="s">
        <v>436</v>
      </c>
      <c r="G1719" s="0" t="s">
        <v>1609</v>
      </c>
      <c r="H1719" s="0" t="n">
        <v>0.765696838494994</v>
      </c>
      <c r="I1719" s="0" t="n">
        <v>24.2675665694334</v>
      </c>
      <c r="J1719" s="0" t="n">
        <v>935</v>
      </c>
      <c r="K1719" s="0" t="n">
        <f aca="false">I1719*SUMIFS(syst_chauffage!$H$3:$H$27,syst_chauffage!$B$3:$B$27,D1719,syst_chauffage!$C$3:$C$27,E1719)</f>
        <v>51.7869750942674</v>
      </c>
      <c r="L1719" s="12" t="n">
        <f aca="false">H1719*SUMIFS(syst_chauffage!$K$3:$K$27,syst_chauffage!$B$3:$B$27,D1719,syst_chauffage!$C$3:$C$27,E1719)</f>
        <v>0.765696838494994</v>
      </c>
      <c r="N1719" s="0" t="str">
        <f aca="false">A1719</f>
        <v>Café Hôtel Restaurant</v>
      </c>
      <c r="O1719" s="0" t="str">
        <f aca="false">B1719</f>
        <v>Hôtel sans restaurant</v>
      </c>
      <c r="P1719" s="0" t="str">
        <f aca="false">C1719</f>
        <v>Grand Hotel sans restaurant Bas de gamme</v>
      </c>
      <c r="Q1719" s="0" t="str">
        <f aca="false">D1719</f>
        <v>Autre système centralisé performant</v>
      </c>
      <c r="R1719" s="0" t="str">
        <f aca="false">E1719</f>
        <v>Urbain</v>
      </c>
      <c r="S1719" s="0" t="str">
        <f aca="false">F1719</f>
        <v>0219232106</v>
      </c>
      <c r="T1719" s="0" t="str">
        <f aca="false">G1719</f>
        <v>0</v>
      </c>
      <c r="U1719" s="0" t="n">
        <f aca="false">L1719</f>
        <v>0.765696838494994</v>
      </c>
      <c r="V1719" s="0" t="n">
        <f aca="false">K1719</f>
        <v>51.7869750942674</v>
      </c>
      <c r="W1719" s="0" t="n">
        <f aca="false">J1719</f>
        <v>935</v>
      </c>
    </row>
    <row r="1720" customFormat="false" ht="12.8" hidden="false" customHeight="false" outlineLevel="0" collapsed="false">
      <c r="A1720" s="0" t="s">
        <v>73</v>
      </c>
      <c r="B1720" s="0" t="s">
        <v>426</v>
      </c>
      <c r="C1720" s="0" t="s">
        <v>427</v>
      </c>
      <c r="D1720" s="0" t="s">
        <v>27</v>
      </c>
      <c r="E1720" s="0" t="s">
        <v>23</v>
      </c>
      <c r="F1720" s="0" t="s">
        <v>437</v>
      </c>
      <c r="G1720" s="0" t="s">
        <v>1609</v>
      </c>
      <c r="H1720" s="0" t="n">
        <v>0.753844297192812</v>
      </c>
      <c r="I1720" s="0" t="n">
        <v>15.0146862223916</v>
      </c>
      <c r="J1720" s="0" t="n">
        <v>1064</v>
      </c>
      <c r="K1720" s="0" t="n">
        <f aca="false">I1720*SUMIFS(syst_chauffage!$H$3:$H$27,syst_chauffage!$B$3:$B$27,D1720,syst_chauffage!$C$3:$C$27,E1720)</f>
        <v>38.5037085316627</v>
      </c>
      <c r="L1720" s="12" t="n">
        <f aca="false">H1720*SUMIFS(syst_chauffage!$K$3:$K$27,syst_chauffage!$B$3:$B$27,D1720,syst_chauffage!$C$3:$C$27,E1720)</f>
        <v>0.753844297192812</v>
      </c>
      <c r="N1720" s="0" t="str">
        <f aca="false">A1720</f>
        <v>Café Hôtel Restaurant</v>
      </c>
      <c r="O1720" s="0" t="str">
        <f aca="false">B1720</f>
        <v>Hôtel sans restaurant</v>
      </c>
      <c r="P1720" s="0" t="str">
        <f aca="false">C1720</f>
        <v>Grand Hotel sans restaurant Bas de gamme</v>
      </c>
      <c r="Q1720" s="0" t="str">
        <f aca="false">D1720</f>
        <v>Chaudière condensation fioul</v>
      </c>
      <c r="R1720" s="0" t="str">
        <f aca="false">E1720</f>
        <v>Fioul</v>
      </c>
      <c r="S1720" s="0" t="str">
        <f aca="false">F1720</f>
        <v>0219232303</v>
      </c>
      <c r="T1720" s="0" t="str">
        <f aca="false">G1720</f>
        <v>0</v>
      </c>
      <c r="U1720" s="0" t="n">
        <f aca="false">L1720</f>
        <v>0.753844297192812</v>
      </c>
      <c r="V1720" s="0" t="n">
        <f aca="false">K1720</f>
        <v>38.5037085316627</v>
      </c>
      <c r="W1720" s="0" t="n">
        <f aca="false">J1720</f>
        <v>1064</v>
      </c>
    </row>
    <row r="1721" customFormat="false" ht="12.8" hidden="false" customHeight="false" outlineLevel="0" collapsed="false">
      <c r="A1721" s="0" t="s">
        <v>73</v>
      </c>
      <c r="B1721" s="0" t="s">
        <v>426</v>
      </c>
      <c r="C1721" s="0" t="s">
        <v>427</v>
      </c>
      <c r="D1721" s="0" t="s">
        <v>18</v>
      </c>
      <c r="E1721" s="0" t="s">
        <v>14</v>
      </c>
      <c r="F1721" s="0" t="s">
        <v>438</v>
      </c>
      <c r="G1721" s="0" t="s">
        <v>1609</v>
      </c>
      <c r="H1721" s="0" t="n">
        <v>0.981436514185371</v>
      </c>
      <c r="I1721" s="0" t="n">
        <v>10.9373943252307</v>
      </c>
      <c r="J1721" s="0" t="n">
        <v>1064</v>
      </c>
      <c r="K1721" s="0" t="n">
        <f aca="false">I1721*SUMIFS(syst_chauffage!$H$3:$H$27,syst_chauffage!$B$3:$B$27,D1721,syst_chauffage!$C$3:$C$27,E1721)</f>
        <v>29.8036221293636</v>
      </c>
      <c r="L1721" s="12" t="n">
        <f aca="false">H1721*SUMIFS(syst_chauffage!$K$3:$K$27,syst_chauffage!$B$3:$B$27,D1721,syst_chauffage!$C$3:$C$27,E1721)</f>
        <v>0.953413449750726</v>
      </c>
      <c r="N1721" s="0" t="str">
        <f aca="false">A1721</f>
        <v>Café Hôtel Restaurant</v>
      </c>
      <c r="O1721" s="0" t="str">
        <f aca="false">B1721</f>
        <v>Hôtel sans restaurant</v>
      </c>
      <c r="P1721" s="0" t="str">
        <f aca="false">C1721</f>
        <v>Grand Hotel sans restaurant Bas de gamme</v>
      </c>
      <c r="Q1721" s="0" t="str">
        <f aca="false">D1721</f>
        <v>Chaudière condensation gaz</v>
      </c>
      <c r="R1721" s="0" t="str">
        <f aca="false">E1721</f>
        <v>Gaz</v>
      </c>
      <c r="S1721" s="0" t="str">
        <f aca="false">F1721</f>
        <v>0219232404</v>
      </c>
      <c r="T1721" s="0" t="str">
        <f aca="false">G1721</f>
        <v>0</v>
      </c>
      <c r="U1721" s="0" t="n">
        <f aca="false">L1721</f>
        <v>0.953413449750726</v>
      </c>
      <c r="V1721" s="0" t="n">
        <f aca="false">K1721</f>
        <v>29.8036221293636</v>
      </c>
      <c r="W1721" s="0" t="n">
        <f aca="false">J1721</f>
        <v>1064</v>
      </c>
    </row>
    <row r="1722" customFormat="false" ht="12.8" hidden="false" customHeight="false" outlineLevel="0" collapsed="false">
      <c r="A1722" s="0" t="s">
        <v>73</v>
      </c>
      <c r="B1722" s="0" t="s">
        <v>426</v>
      </c>
      <c r="C1722" s="0" t="s">
        <v>427</v>
      </c>
      <c r="D1722" s="0" t="s">
        <v>32</v>
      </c>
      <c r="E1722" s="0" t="s">
        <v>30</v>
      </c>
      <c r="F1722" s="0" t="s">
        <v>439</v>
      </c>
      <c r="G1722" s="0" t="s">
        <v>1609</v>
      </c>
      <c r="H1722" s="0" t="n">
        <v>1</v>
      </c>
      <c r="I1722" s="0" t="n">
        <v>12</v>
      </c>
      <c r="J1722" s="0" t="n">
        <v>0</v>
      </c>
      <c r="K1722" s="0" t="n">
        <f aca="false">I1722*SUMIFS(syst_chauffage!$H$3:$H$27,syst_chauffage!$B$3:$B$27,D1722,syst_chauffage!$C$3:$C$27,E1722)</f>
        <v>12</v>
      </c>
      <c r="L1722" s="12" t="n">
        <f aca="false">H1722*SUMIFS(syst_chauffage!$K$3:$K$27,syst_chauffage!$B$3:$B$27,D1722,syst_chauffage!$C$3:$C$27,E1722)</f>
        <v>1</v>
      </c>
      <c r="N1722" s="0" t="str">
        <f aca="false">A1722</f>
        <v>Café Hôtel Restaurant</v>
      </c>
      <c r="O1722" s="0" t="str">
        <f aca="false">B1722</f>
        <v>Hôtel sans restaurant</v>
      </c>
      <c r="P1722" s="0" t="str">
        <f aca="false">C1722</f>
        <v>Grand Hotel sans restaurant Bas de gamme</v>
      </c>
      <c r="Q1722" s="0" t="str">
        <f aca="false">D1722</f>
        <v>Electrique direct performant</v>
      </c>
      <c r="R1722" s="0" t="str">
        <f aca="false">E1722</f>
        <v>Electricité</v>
      </c>
      <c r="S1722" s="0" t="str">
        <f aca="false">F1722</f>
        <v>0219232602</v>
      </c>
      <c r="T1722" s="0" t="str">
        <f aca="false">G1722</f>
        <v>0</v>
      </c>
      <c r="U1722" s="0" t="n">
        <f aca="false">L1722</f>
        <v>1</v>
      </c>
      <c r="V1722" s="0" t="n">
        <f aca="false">K1722</f>
        <v>12</v>
      </c>
      <c r="W1722" s="0" t="n">
        <f aca="false">J1722</f>
        <v>0</v>
      </c>
    </row>
    <row r="1723" customFormat="false" ht="12.8" hidden="false" customHeight="false" outlineLevel="0" collapsed="false">
      <c r="A1723" s="0" t="s">
        <v>73</v>
      </c>
      <c r="B1723" s="0" t="s">
        <v>426</v>
      </c>
      <c r="C1723" s="0" t="s">
        <v>427</v>
      </c>
      <c r="D1723" s="0" t="s">
        <v>38</v>
      </c>
      <c r="E1723" s="0" t="s">
        <v>30</v>
      </c>
      <c r="F1723" s="0" t="s">
        <v>440</v>
      </c>
      <c r="G1723" s="0" t="s">
        <v>1609</v>
      </c>
      <c r="H1723" s="0" t="n">
        <v>3.39795627906976</v>
      </c>
      <c r="I1723" s="0" t="n">
        <v>64.9588100744659</v>
      </c>
      <c r="J1723" s="0" t="n">
        <v>792</v>
      </c>
      <c r="K1723" s="0" t="n">
        <f aca="false">I1723*SUMIFS(syst_chauffage!$H$3:$H$27,syst_chauffage!$B$3:$B$27,D1723,syst_chauffage!$C$3:$C$27,E1723)</f>
        <v>65.6599626077538</v>
      </c>
      <c r="L1723" s="12" t="n">
        <f aca="false">H1723*SUMIFS(syst_chauffage!$K$3:$K$27,syst_chauffage!$B$3:$B$27,D1723,syst_chauffage!$C$3:$C$27,E1723)</f>
        <v>3.03986496519792</v>
      </c>
      <c r="N1723" s="0" t="str">
        <f aca="false">A1723</f>
        <v>Café Hôtel Restaurant</v>
      </c>
      <c r="O1723" s="0" t="str">
        <f aca="false">B1723</f>
        <v>Hôtel sans restaurant</v>
      </c>
      <c r="P1723" s="0" t="str">
        <f aca="false">C1723</f>
        <v>Grand Hotel sans restaurant Bas de gamme</v>
      </c>
      <c r="Q1723" s="0" t="str">
        <f aca="false">D1723</f>
        <v>PAC performant</v>
      </c>
      <c r="R1723" s="0" t="str">
        <f aca="false">E1723</f>
        <v>Electricité</v>
      </c>
      <c r="S1723" s="0" t="str">
        <f aca="false">F1723</f>
        <v>0219232902</v>
      </c>
      <c r="T1723" s="0" t="str">
        <f aca="false">G1723</f>
        <v>0</v>
      </c>
      <c r="U1723" s="0" t="n">
        <f aca="false">L1723</f>
        <v>3.03986496519792</v>
      </c>
      <c r="V1723" s="0" t="n">
        <f aca="false">K1723</f>
        <v>65.6599626077538</v>
      </c>
      <c r="W1723" s="0" t="n">
        <f aca="false">J1723</f>
        <v>792</v>
      </c>
    </row>
    <row r="1724" customFormat="false" ht="12.8" hidden="false" customHeight="false" outlineLevel="0" collapsed="false">
      <c r="A1724" s="0" t="s">
        <v>73</v>
      </c>
      <c r="B1724" s="0" t="s">
        <v>426</v>
      </c>
      <c r="C1724" s="0" t="s">
        <v>427</v>
      </c>
      <c r="D1724" s="0" t="s">
        <v>46</v>
      </c>
      <c r="E1724" s="0" t="s">
        <v>30</v>
      </c>
      <c r="F1724" s="0" t="s">
        <v>441</v>
      </c>
      <c r="G1724" s="0" t="s">
        <v>1609</v>
      </c>
      <c r="H1724" s="0" t="n">
        <v>3.32861023255814</v>
      </c>
      <c r="I1724" s="0" t="n">
        <v>29.564037228847</v>
      </c>
      <c r="J1724" s="0" t="n">
        <v>792</v>
      </c>
      <c r="K1724" s="0" t="n">
        <f aca="false">I1724*SUMIFS(syst_chauffage!$H$3:$H$27,syst_chauffage!$B$3:$B$27,D1724,syst_chauffage!$C$3:$C$27,E1724)</f>
        <v>51.2908694042164</v>
      </c>
      <c r="L1724" s="12" t="n">
        <f aca="false">H1724*SUMIFS(syst_chauffage!$K$3:$K$27,syst_chauffage!$B$3:$B$27,D1724,syst_chauffage!$C$3:$C$27,E1724)</f>
        <v>3.00077723502174</v>
      </c>
      <c r="N1724" s="0" t="str">
        <f aca="false">A1724</f>
        <v>Café Hôtel Restaurant</v>
      </c>
      <c r="O1724" s="0" t="str">
        <f aca="false">B1724</f>
        <v>Hôtel sans restaurant</v>
      </c>
      <c r="P1724" s="0" t="str">
        <f aca="false">C1724</f>
        <v>Grand Hotel sans restaurant Bas de gamme</v>
      </c>
      <c r="Q1724" s="0" t="str">
        <f aca="false">D1724</f>
        <v>Rooftop performant</v>
      </c>
      <c r="R1724" s="0" t="str">
        <f aca="false">E1724</f>
        <v>Electricité</v>
      </c>
      <c r="S1724" s="0" t="str">
        <f aca="false">F1724</f>
        <v>0219233002</v>
      </c>
      <c r="T1724" s="0" t="str">
        <f aca="false">G1724</f>
        <v>0</v>
      </c>
      <c r="U1724" s="0" t="n">
        <f aca="false">L1724</f>
        <v>3.00077723502174</v>
      </c>
      <c r="V1724" s="0" t="n">
        <f aca="false">K1724</f>
        <v>51.2908694042164</v>
      </c>
      <c r="W1724" s="0" t="n">
        <f aca="false">J1724</f>
        <v>792</v>
      </c>
    </row>
    <row r="1725" customFormat="false" ht="12.8" hidden="false" customHeight="false" outlineLevel="0" collapsed="false">
      <c r="A1725" s="0" t="s">
        <v>73</v>
      </c>
      <c r="B1725" s="0" t="s">
        <v>426</v>
      </c>
      <c r="C1725" s="0" t="s">
        <v>442</v>
      </c>
      <c r="D1725" s="0" t="s">
        <v>19</v>
      </c>
      <c r="E1725" s="0" t="s">
        <v>57</v>
      </c>
      <c r="F1725" s="0" t="s">
        <v>443</v>
      </c>
      <c r="G1725" s="0" t="s">
        <v>1609</v>
      </c>
      <c r="H1725" s="0" t="n">
        <v>0.78</v>
      </c>
      <c r="I1725" s="0" t="n">
        <v>19.2967777934212</v>
      </c>
      <c r="J1725" s="0" t="n">
        <v>0</v>
      </c>
      <c r="K1725" s="0" t="n">
        <f aca="false">I1725*SUMIFS(syst_chauffage!$H$3:$H$27,syst_chauffage!$B$3:$B$27,D1725,syst_chauffage!$C$3:$C$27,E1725)</f>
        <v>26.8703129550194</v>
      </c>
      <c r="L1725" s="12" t="n">
        <f aca="false">H1725*SUMIFS(syst_chauffage!$K$3:$K$27,syst_chauffage!$B$3:$B$27,D1725,syst_chauffage!$C$3:$C$27,E1725)</f>
        <v>0.78</v>
      </c>
      <c r="N1725" s="0" t="str">
        <f aca="false">A1725</f>
        <v>Café Hôtel Restaurant</v>
      </c>
      <c r="O1725" s="0" t="str">
        <f aca="false">B1725</f>
        <v>Hôtel sans restaurant</v>
      </c>
      <c r="P1725" s="0" t="str">
        <f aca="false">C1725</f>
        <v>Grand Hotel sans restaurant Haut de gamme</v>
      </c>
      <c r="Q1725" s="0" t="str">
        <f aca="false">D1725</f>
        <v>Autre système centralisé</v>
      </c>
      <c r="R1725" s="0" t="str">
        <f aca="false">E1725</f>
        <v>Autres</v>
      </c>
      <c r="S1725" s="0" t="str">
        <f aca="false">F1725</f>
        <v>0219240101</v>
      </c>
      <c r="T1725" s="0" t="str">
        <f aca="false">G1725</f>
        <v>0</v>
      </c>
      <c r="U1725" s="0" t="n">
        <f aca="false">L1725</f>
        <v>0.78</v>
      </c>
      <c r="V1725" s="0" t="n">
        <f aca="false">K1725</f>
        <v>26.8703129550194</v>
      </c>
      <c r="W1725" s="0" t="n">
        <f aca="false">J1725</f>
        <v>0</v>
      </c>
    </row>
    <row r="1726" customFormat="false" ht="12.8" hidden="false" customHeight="false" outlineLevel="0" collapsed="false">
      <c r="A1726" s="0" t="s">
        <v>73</v>
      </c>
      <c r="B1726" s="0" t="s">
        <v>426</v>
      </c>
      <c r="C1726" s="0" t="s">
        <v>442</v>
      </c>
      <c r="D1726" s="0" t="s">
        <v>19</v>
      </c>
      <c r="E1726" s="0" t="s">
        <v>58</v>
      </c>
      <c r="F1726" s="0" t="s">
        <v>444</v>
      </c>
      <c r="G1726" s="0" t="s">
        <v>1609</v>
      </c>
      <c r="H1726" s="0" t="n">
        <v>0.719912471527922</v>
      </c>
      <c r="I1726" s="0" t="n">
        <v>19.2934143575861</v>
      </c>
      <c r="J1726" s="0" t="n">
        <v>935</v>
      </c>
      <c r="K1726" s="0" t="n">
        <f aca="false">I1726*SUMIFS(syst_chauffage!$H$3:$H$27,syst_chauffage!$B$3:$B$27,D1726,syst_chauffage!$C$3:$C$27,E1726)</f>
        <v>31.736694039875</v>
      </c>
      <c r="L1726" s="12" t="n">
        <f aca="false">H1726*SUMIFS(syst_chauffage!$K$3:$K$27,syst_chauffage!$B$3:$B$27,D1726,syst_chauffage!$C$3:$C$27,E1726)</f>
        <v>0.719912471527922</v>
      </c>
      <c r="N1726" s="0" t="str">
        <f aca="false">A1726</f>
        <v>Café Hôtel Restaurant</v>
      </c>
      <c r="O1726" s="0" t="str">
        <f aca="false">B1726</f>
        <v>Hôtel sans restaurant</v>
      </c>
      <c r="P1726" s="0" t="str">
        <f aca="false">C1726</f>
        <v>Grand Hotel sans restaurant Haut de gamme</v>
      </c>
      <c r="Q1726" s="0" t="str">
        <f aca="false">D1726</f>
        <v>Autre système centralisé</v>
      </c>
      <c r="R1726" s="0" t="str">
        <f aca="false">E1726</f>
        <v>Urbain</v>
      </c>
      <c r="S1726" s="0" t="str">
        <f aca="false">F1726</f>
        <v>0219240106</v>
      </c>
      <c r="T1726" s="0" t="str">
        <f aca="false">G1726</f>
        <v>0</v>
      </c>
      <c r="U1726" s="0" t="n">
        <f aca="false">L1726</f>
        <v>0.719912471527922</v>
      </c>
      <c r="V1726" s="0" t="n">
        <f aca="false">K1726</f>
        <v>31.736694039875</v>
      </c>
      <c r="W1726" s="0" t="n">
        <f aca="false">J1726</f>
        <v>935</v>
      </c>
    </row>
    <row r="1727" customFormat="false" ht="12.8" hidden="false" customHeight="false" outlineLevel="0" collapsed="false">
      <c r="A1727" s="0" t="s">
        <v>73</v>
      </c>
      <c r="B1727" s="0" t="s">
        <v>426</v>
      </c>
      <c r="C1727" s="0" t="s">
        <v>442</v>
      </c>
      <c r="D1727" s="0" t="s">
        <v>22</v>
      </c>
      <c r="E1727" s="0" t="s">
        <v>23</v>
      </c>
      <c r="F1727" s="0" t="s">
        <v>445</v>
      </c>
      <c r="G1727" s="0" t="s">
        <v>1609</v>
      </c>
      <c r="H1727" s="0" t="n">
        <v>0.600038667234725</v>
      </c>
      <c r="I1727" s="0" t="n">
        <v>11.4097086262286</v>
      </c>
      <c r="J1727" s="0" t="n">
        <v>0</v>
      </c>
      <c r="K1727" s="0" t="n">
        <f aca="false">I1727*SUMIFS(syst_chauffage!$H$3:$H$27,syst_chauffage!$B$3:$B$27,D1727,syst_chauffage!$C$3:$C$27,E1727)</f>
        <v>20.0927537030809</v>
      </c>
      <c r="L1727" s="12" t="n">
        <f aca="false">H1727*SUMIFS(syst_chauffage!$K$3:$K$27,syst_chauffage!$B$3:$B$27,D1727,syst_chauffage!$C$3:$C$27,E1727)</f>
        <v>0.600038667234725</v>
      </c>
      <c r="N1727" s="0" t="str">
        <f aca="false">A1727</f>
        <v>Café Hôtel Restaurant</v>
      </c>
      <c r="O1727" s="0" t="str">
        <f aca="false">B1727</f>
        <v>Hôtel sans restaurant</v>
      </c>
      <c r="P1727" s="0" t="str">
        <f aca="false">C1727</f>
        <v>Grand Hotel sans restaurant Haut de gamme</v>
      </c>
      <c r="Q1727" s="0" t="str">
        <f aca="false">D1727</f>
        <v>Chaudière fioul</v>
      </c>
      <c r="R1727" s="0" t="str">
        <f aca="false">E1727</f>
        <v>Fioul</v>
      </c>
      <c r="S1727" s="0" t="str">
        <f aca="false">F1727</f>
        <v>0219240303</v>
      </c>
      <c r="T1727" s="0" t="str">
        <f aca="false">G1727</f>
        <v>0</v>
      </c>
      <c r="U1727" s="0" t="n">
        <f aca="false">L1727</f>
        <v>0.600038667234725</v>
      </c>
      <c r="V1727" s="0" t="n">
        <f aca="false">K1727</f>
        <v>20.0927537030809</v>
      </c>
      <c r="W1727" s="0" t="n">
        <f aca="false">J1727</f>
        <v>0</v>
      </c>
    </row>
    <row r="1728" customFormat="false" ht="12.8" hidden="false" customHeight="false" outlineLevel="0" collapsed="false">
      <c r="A1728" s="0" t="s">
        <v>73</v>
      </c>
      <c r="B1728" s="0" t="s">
        <v>426</v>
      </c>
      <c r="C1728" s="0" t="s">
        <v>442</v>
      </c>
      <c r="D1728" s="0" t="s">
        <v>13</v>
      </c>
      <c r="E1728" s="0" t="s">
        <v>14</v>
      </c>
      <c r="F1728" s="0" t="s">
        <v>446</v>
      </c>
      <c r="G1728" s="0" t="s">
        <v>1609</v>
      </c>
      <c r="H1728" s="0" t="n">
        <v>0.716853817575085</v>
      </c>
      <c r="I1728" s="0" t="n">
        <v>8.33377789016909</v>
      </c>
      <c r="J1728" s="0" t="n">
        <v>462</v>
      </c>
      <c r="K1728" s="0" t="n">
        <f aca="false">I1728*SUMIFS(syst_chauffage!$H$3:$H$27,syst_chauffage!$B$3:$B$27,D1728,syst_chauffage!$C$3:$C$27,E1728)</f>
        <v>16.8308289641645</v>
      </c>
      <c r="L1728" s="12" t="n">
        <f aca="false">H1728*SUMIFS(syst_chauffage!$K$3:$K$27,syst_chauffage!$B$3:$B$27,D1728,syst_chauffage!$C$3:$C$27,E1728)</f>
        <v>0.716853817575085</v>
      </c>
      <c r="N1728" s="0" t="str">
        <f aca="false">A1728</f>
        <v>Café Hôtel Restaurant</v>
      </c>
      <c r="O1728" s="0" t="str">
        <f aca="false">B1728</f>
        <v>Hôtel sans restaurant</v>
      </c>
      <c r="P1728" s="0" t="str">
        <f aca="false">C1728</f>
        <v>Grand Hotel sans restaurant Haut de gamme</v>
      </c>
      <c r="Q1728" s="0" t="str">
        <f aca="false">D1728</f>
        <v>Chaudière gaz</v>
      </c>
      <c r="R1728" s="0" t="str">
        <f aca="false">E1728</f>
        <v>Gaz</v>
      </c>
      <c r="S1728" s="0" t="str">
        <f aca="false">F1728</f>
        <v>0219240404</v>
      </c>
      <c r="T1728" s="0" t="str">
        <f aca="false">G1728</f>
        <v>0</v>
      </c>
      <c r="U1728" s="0" t="n">
        <f aca="false">L1728</f>
        <v>0.716853817575085</v>
      </c>
      <c r="V1728" s="0" t="n">
        <f aca="false">K1728</f>
        <v>16.8308289641645</v>
      </c>
      <c r="W1728" s="0" t="n">
        <f aca="false">J1728</f>
        <v>462</v>
      </c>
    </row>
    <row r="1729" customFormat="false" ht="12.8" hidden="false" customHeight="false" outlineLevel="0" collapsed="false">
      <c r="A1729" s="0" t="s">
        <v>73</v>
      </c>
      <c r="B1729" s="0" t="s">
        <v>426</v>
      </c>
      <c r="C1729" s="0" t="s">
        <v>442</v>
      </c>
      <c r="D1729" s="0" t="s">
        <v>29</v>
      </c>
      <c r="E1729" s="0" t="s">
        <v>30</v>
      </c>
      <c r="F1729" s="0" t="s">
        <v>447</v>
      </c>
      <c r="G1729" s="0" t="s">
        <v>1609</v>
      </c>
      <c r="H1729" s="0" t="n">
        <v>0.92</v>
      </c>
      <c r="I1729" s="0" t="n">
        <v>10.4</v>
      </c>
      <c r="J1729" s="0" t="n">
        <v>0</v>
      </c>
      <c r="K1729" s="0" t="n">
        <f aca="false">I1729*SUMIFS(syst_chauffage!$H$3:$H$27,syst_chauffage!$B$3:$B$27,D1729,syst_chauffage!$C$3:$C$27,E1729)</f>
        <v>3</v>
      </c>
      <c r="L1729" s="12" t="n">
        <f aca="false">H1729*SUMIFS(syst_chauffage!$K$3:$K$27,syst_chauffage!$B$3:$B$27,D1729,syst_chauffage!$C$3:$C$27,E1729)</f>
        <v>0.92</v>
      </c>
      <c r="N1729" s="0" t="str">
        <f aca="false">A1729</f>
        <v>Café Hôtel Restaurant</v>
      </c>
      <c r="O1729" s="0" t="str">
        <f aca="false">B1729</f>
        <v>Hôtel sans restaurant</v>
      </c>
      <c r="P1729" s="0" t="str">
        <f aca="false">C1729</f>
        <v>Grand Hotel sans restaurant Haut de gamme</v>
      </c>
      <c r="Q1729" s="0" t="str">
        <f aca="false">D1729</f>
        <v>Electrique direct</v>
      </c>
      <c r="R1729" s="0" t="str">
        <f aca="false">E1729</f>
        <v>Electricité</v>
      </c>
      <c r="S1729" s="0" t="str">
        <f aca="false">F1729</f>
        <v>0219240602</v>
      </c>
      <c r="T1729" s="0" t="str">
        <f aca="false">G1729</f>
        <v>0</v>
      </c>
      <c r="U1729" s="0" t="n">
        <f aca="false">L1729</f>
        <v>0.92</v>
      </c>
      <c r="V1729" s="0" t="n">
        <f aca="false">K1729</f>
        <v>3</v>
      </c>
      <c r="W1729" s="0" t="n">
        <f aca="false">J1729</f>
        <v>0</v>
      </c>
    </row>
    <row r="1730" customFormat="false" ht="12.8" hidden="false" customHeight="false" outlineLevel="0" collapsed="false">
      <c r="A1730" s="0" t="s">
        <v>73</v>
      </c>
      <c r="B1730" s="0" t="s">
        <v>426</v>
      </c>
      <c r="C1730" s="0" t="s">
        <v>442</v>
      </c>
      <c r="D1730" s="0" t="s">
        <v>36</v>
      </c>
      <c r="E1730" s="0" t="s">
        <v>30</v>
      </c>
      <c r="F1730" s="0" t="s">
        <v>448</v>
      </c>
      <c r="G1730" s="0" t="s">
        <v>1609</v>
      </c>
      <c r="H1730" s="0" t="n">
        <v>2.94489544186046</v>
      </c>
      <c r="I1730" s="0" t="n">
        <v>52.3101026298834</v>
      </c>
      <c r="J1730" s="0" t="n">
        <v>738</v>
      </c>
      <c r="K1730" s="0" t="n">
        <f aca="false">I1730*SUMIFS(syst_chauffage!$H$3:$H$27,syst_chauffage!$B$3:$B$27,D1730,syst_chauffage!$C$3:$C$27,E1730)</f>
        <v>32.3620688330092</v>
      </c>
      <c r="L1730" s="12" t="n">
        <f aca="false">H1730*SUMIFS(syst_chauffage!$K$3:$K$27,syst_chauffage!$B$3:$B$27,D1730,syst_chauffage!$C$3:$C$27,E1730)</f>
        <v>2.47427325480779</v>
      </c>
      <c r="N1730" s="0" t="str">
        <f aca="false">A1730</f>
        <v>Café Hôtel Restaurant</v>
      </c>
      <c r="O1730" s="0" t="str">
        <f aca="false">B1730</f>
        <v>Hôtel sans restaurant</v>
      </c>
      <c r="P1730" s="0" t="str">
        <f aca="false">C1730</f>
        <v>Grand Hotel sans restaurant Haut de gamme</v>
      </c>
      <c r="Q1730" s="0" t="str">
        <f aca="false">D1730</f>
        <v>PAC</v>
      </c>
      <c r="R1730" s="0" t="str">
        <f aca="false">E1730</f>
        <v>Electricité</v>
      </c>
      <c r="S1730" s="0" t="str">
        <f aca="false">F1730</f>
        <v>0219240902</v>
      </c>
      <c r="T1730" s="0" t="str">
        <f aca="false">G1730</f>
        <v>0</v>
      </c>
      <c r="U1730" s="0" t="n">
        <f aca="false">L1730</f>
        <v>2.47427325480779</v>
      </c>
      <c r="V1730" s="0" t="n">
        <f aca="false">K1730</f>
        <v>32.3620688330092</v>
      </c>
      <c r="W1730" s="0" t="n">
        <f aca="false">J1730</f>
        <v>738</v>
      </c>
    </row>
    <row r="1731" customFormat="false" ht="12.8" hidden="false" customHeight="false" outlineLevel="0" collapsed="false">
      <c r="A1731" s="0" t="s">
        <v>73</v>
      </c>
      <c r="B1731" s="0" t="s">
        <v>426</v>
      </c>
      <c r="C1731" s="0" t="s">
        <v>442</v>
      </c>
      <c r="D1731" s="0" t="s">
        <v>42</v>
      </c>
      <c r="E1731" s="0" t="s">
        <v>30</v>
      </c>
      <c r="F1731" s="0" t="s">
        <v>449</v>
      </c>
      <c r="G1731" s="0" t="s">
        <v>1609</v>
      </c>
      <c r="H1731" s="0" t="n">
        <v>2.80410195348837</v>
      </c>
      <c r="I1731" s="0" t="n">
        <v>23.2229838292193</v>
      </c>
      <c r="J1731" s="0" t="n">
        <v>738</v>
      </c>
      <c r="K1731" s="0" t="n">
        <f aca="false">I1731*SUMIFS(syst_chauffage!$H$3:$H$27,syst_chauffage!$B$3:$B$27,D1731,syst_chauffage!$C$3:$C$27,E1731)</f>
        <v>20.9632071946219</v>
      </c>
      <c r="L1731" s="12" t="n">
        <f aca="false">H1731*SUMIFS(syst_chauffage!$K$3:$K$27,syst_chauffage!$B$3:$B$27,D1731,syst_chauffage!$C$3:$C$27,E1731)</f>
        <v>2.49996610303434</v>
      </c>
      <c r="N1731" s="0" t="str">
        <f aca="false">A1731</f>
        <v>Café Hôtel Restaurant</v>
      </c>
      <c r="O1731" s="0" t="str">
        <f aca="false">B1731</f>
        <v>Hôtel sans restaurant</v>
      </c>
      <c r="P1731" s="0" t="str">
        <f aca="false">C1731</f>
        <v>Grand Hotel sans restaurant Haut de gamme</v>
      </c>
      <c r="Q1731" s="0" t="str">
        <f aca="false">D1731</f>
        <v>Rooftop</v>
      </c>
      <c r="R1731" s="0" t="str">
        <f aca="false">E1731</f>
        <v>Electricité</v>
      </c>
      <c r="S1731" s="0" t="str">
        <f aca="false">F1731</f>
        <v>0219241002</v>
      </c>
      <c r="T1731" s="0" t="str">
        <f aca="false">G1731</f>
        <v>0</v>
      </c>
      <c r="U1731" s="0" t="n">
        <f aca="false">L1731</f>
        <v>2.49996610303434</v>
      </c>
      <c r="V1731" s="0" t="n">
        <f aca="false">K1731</f>
        <v>20.9632071946219</v>
      </c>
      <c r="W1731" s="0" t="n">
        <f aca="false">J1731</f>
        <v>738</v>
      </c>
    </row>
    <row r="1732" customFormat="false" ht="12.8" hidden="false" customHeight="false" outlineLevel="0" collapsed="false">
      <c r="A1732" s="0" t="s">
        <v>73</v>
      </c>
      <c r="B1732" s="0" t="s">
        <v>426</v>
      </c>
      <c r="C1732" s="0" t="s">
        <v>442</v>
      </c>
      <c r="D1732" s="0" t="s">
        <v>51</v>
      </c>
      <c r="E1732" s="0" t="s">
        <v>57</v>
      </c>
      <c r="F1732" s="0" t="s">
        <v>450</v>
      </c>
      <c r="G1732" s="0" t="s">
        <v>1609</v>
      </c>
      <c r="H1732" s="0" t="n">
        <v>0.9</v>
      </c>
      <c r="I1732" s="0" t="n">
        <v>22.9723545159776</v>
      </c>
      <c r="J1732" s="0" t="n">
        <v>0</v>
      </c>
      <c r="K1732" s="0" t="n">
        <f aca="false">I1732*SUMIFS(syst_chauffage!$H$3:$H$27,syst_chauffage!$B$3:$B$27,D1732,syst_chauffage!$C$3:$C$27,E1732)</f>
        <v>48.6750619321416</v>
      </c>
      <c r="L1732" s="12" t="n">
        <f aca="false">H1732*SUMIFS(syst_chauffage!$K$3:$K$27,syst_chauffage!$B$3:$B$27,D1732,syst_chauffage!$C$3:$C$27,E1732)</f>
        <v>0.9</v>
      </c>
      <c r="N1732" s="0" t="str">
        <f aca="false">A1732</f>
        <v>Café Hôtel Restaurant</v>
      </c>
      <c r="O1732" s="0" t="str">
        <f aca="false">B1732</f>
        <v>Hôtel sans restaurant</v>
      </c>
      <c r="P1732" s="0" t="str">
        <f aca="false">C1732</f>
        <v>Grand Hotel sans restaurant Haut de gamme</v>
      </c>
      <c r="Q1732" s="0" t="str">
        <f aca="false">D1732</f>
        <v>Autre système centralisé performant</v>
      </c>
      <c r="R1732" s="0" t="str">
        <f aca="false">E1732</f>
        <v>Autres</v>
      </c>
      <c r="S1732" s="0" t="str">
        <f aca="false">F1732</f>
        <v>0219242101</v>
      </c>
      <c r="T1732" s="0" t="str">
        <f aca="false">G1732</f>
        <v>0</v>
      </c>
      <c r="U1732" s="0" t="n">
        <f aca="false">L1732</f>
        <v>0.9</v>
      </c>
      <c r="V1732" s="0" t="n">
        <f aca="false">K1732</f>
        <v>48.6750619321416</v>
      </c>
      <c r="W1732" s="0" t="n">
        <f aca="false">J1732</f>
        <v>0</v>
      </c>
    </row>
    <row r="1733" customFormat="false" ht="12.8" hidden="false" customHeight="false" outlineLevel="0" collapsed="false">
      <c r="A1733" s="0" t="s">
        <v>73</v>
      </c>
      <c r="B1733" s="0" t="s">
        <v>426</v>
      </c>
      <c r="C1733" s="0" t="s">
        <v>442</v>
      </c>
      <c r="D1733" s="0" t="s">
        <v>51</v>
      </c>
      <c r="E1733" s="0" t="s">
        <v>58</v>
      </c>
      <c r="F1733" s="0" t="s">
        <v>451</v>
      </c>
      <c r="G1733" s="0" t="s">
        <v>1609</v>
      </c>
      <c r="H1733" s="0" t="n">
        <v>0.830668236378372</v>
      </c>
      <c r="I1733" s="0" t="n">
        <v>22.9683504256977</v>
      </c>
      <c r="J1733" s="0" t="n">
        <v>935</v>
      </c>
      <c r="K1733" s="0" t="n">
        <f aca="false">I1733*SUMIFS(syst_chauffage!$H$3:$H$27,syst_chauffage!$B$3:$B$27,D1733,syst_chauffage!$C$3:$C$27,E1733)</f>
        <v>49.0144484841021</v>
      </c>
      <c r="L1733" s="12" t="n">
        <f aca="false">H1733*SUMIFS(syst_chauffage!$K$3:$K$27,syst_chauffage!$B$3:$B$27,D1733,syst_chauffage!$C$3:$C$27,E1733)</f>
        <v>0.830668236378372</v>
      </c>
      <c r="N1733" s="0" t="str">
        <f aca="false">A1733</f>
        <v>Café Hôtel Restaurant</v>
      </c>
      <c r="O1733" s="0" t="str">
        <f aca="false">B1733</f>
        <v>Hôtel sans restaurant</v>
      </c>
      <c r="P1733" s="0" t="str">
        <f aca="false">C1733</f>
        <v>Grand Hotel sans restaurant Haut de gamme</v>
      </c>
      <c r="Q1733" s="0" t="str">
        <f aca="false">D1733</f>
        <v>Autre système centralisé performant</v>
      </c>
      <c r="R1733" s="0" t="str">
        <f aca="false">E1733</f>
        <v>Urbain</v>
      </c>
      <c r="S1733" s="0" t="str">
        <f aca="false">F1733</f>
        <v>0219242106</v>
      </c>
      <c r="T1733" s="0" t="str">
        <f aca="false">G1733</f>
        <v>0</v>
      </c>
      <c r="U1733" s="0" t="n">
        <f aca="false">L1733</f>
        <v>0.830668236378372</v>
      </c>
      <c r="V1733" s="0" t="n">
        <f aca="false">K1733</f>
        <v>49.0144484841021</v>
      </c>
      <c r="W1733" s="0" t="n">
        <f aca="false">J1733</f>
        <v>935</v>
      </c>
    </row>
    <row r="1734" customFormat="false" ht="12.8" hidden="false" customHeight="false" outlineLevel="0" collapsed="false">
      <c r="A1734" s="0" t="s">
        <v>73</v>
      </c>
      <c r="B1734" s="0" t="s">
        <v>426</v>
      </c>
      <c r="C1734" s="0" t="s">
        <v>442</v>
      </c>
      <c r="D1734" s="0" t="s">
        <v>27</v>
      </c>
      <c r="E1734" s="0" t="s">
        <v>23</v>
      </c>
      <c r="F1734" s="0" t="s">
        <v>452</v>
      </c>
      <c r="G1734" s="0" t="s">
        <v>1609</v>
      </c>
      <c r="H1734" s="0" t="n">
        <v>0.762990495237197</v>
      </c>
      <c r="I1734" s="0" t="n">
        <v>13.582986459796</v>
      </c>
      <c r="J1734" s="0" t="n">
        <v>1064</v>
      </c>
      <c r="K1734" s="0" t="n">
        <f aca="false">I1734*SUMIFS(syst_chauffage!$H$3:$H$27,syst_chauffage!$B$3:$B$27,D1734,syst_chauffage!$C$3:$C$27,E1734)</f>
        <v>34.8322531614118</v>
      </c>
      <c r="L1734" s="12" t="n">
        <f aca="false">H1734*SUMIFS(syst_chauffage!$K$3:$K$27,syst_chauffage!$B$3:$B$27,D1734,syst_chauffage!$C$3:$C$27,E1734)</f>
        <v>0.762990495237197</v>
      </c>
      <c r="N1734" s="0" t="str">
        <f aca="false">A1734</f>
        <v>Café Hôtel Restaurant</v>
      </c>
      <c r="O1734" s="0" t="str">
        <f aca="false">B1734</f>
        <v>Hôtel sans restaurant</v>
      </c>
      <c r="P1734" s="0" t="str">
        <f aca="false">C1734</f>
        <v>Grand Hotel sans restaurant Haut de gamme</v>
      </c>
      <c r="Q1734" s="0" t="str">
        <f aca="false">D1734</f>
        <v>Chaudière condensation fioul</v>
      </c>
      <c r="R1734" s="0" t="str">
        <f aca="false">E1734</f>
        <v>Fioul</v>
      </c>
      <c r="S1734" s="0" t="str">
        <f aca="false">F1734</f>
        <v>0219242303</v>
      </c>
      <c r="T1734" s="0" t="str">
        <f aca="false">G1734</f>
        <v>0</v>
      </c>
      <c r="U1734" s="0" t="n">
        <f aca="false">L1734</f>
        <v>0.762990495237197</v>
      </c>
      <c r="V1734" s="0" t="n">
        <f aca="false">K1734</f>
        <v>34.8322531614118</v>
      </c>
      <c r="W1734" s="0" t="n">
        <f aca="false">J1734</f>
        <v>1064</v>
      </c>
    </row>
    <row r="1735" customFormat="false" ht="12.8" hidden="false" customHeight="false" outlineLevel="0" collapsed="false">
      <c r="A1735" s="0" t="s">
        <v>73</v>
      </c>
      <c r="B1735" s="0" t="s">
        <v>426</v>
      </c>
      <c r="C1735" s="0" t="s">
        <v>442</v>
      </c>
      <c r="D1735" s="0" t="s">
        <v>18</v>
      </c>
      <c r="E1735" s="0" t="s">
        <v>14</v>
      </c>
      <c r="F1735" s="0" t="s">
        <v>453</v>
      </c>
      <c r="G1735" s="0" t="s">
        <v>1609</v>
      </c>
      <c r="H1735" s="0" t="n">
        <v>0.98802655068553</v>
      </c>
      <c r="I1735" s="0" t="n">
        <v>9.9211641549632</v>
      </c>
      <c r="J1735" s="0" t="n">
        <v>1064</v>
      </c>
      <c r="K1735" s="0" t="n">
        <f aca="false">I1735*SUMIFS(syst_chauffage!$H$3:$H$27,syst_chauffage!$B$3:$B$27,D1735,syst_chauffage!$C$3:$C$27,E1735)</f>
        <v>27.034467146879</v>
      </c>
      <c r="L1735" s="12" t="n">
        <f aca="false">H1735*SUMIFS(syst_chauffage!$K$3:$K$27,syst_chauffage!$B$3:$B$27,D1735,syst_chauffage!$C$3:$C$27,E1735)</f>
        <v>0.959815320215892</v>
      </c>
      <c r="N1735" s="0" t="str">
        <f aca="false">A1735</f>
        <v>Café Hôtel Restaurant</v>
      </c>
      <c r="O1735" s="0" t="str">
        <f aca="false">B1735</f>
        <v>Hôtel sans restaurant</v>
      </c>
      <c r="P1735" s="0" t="str">
        <f aca="false">C1735</f>
        <v>Grand Hotel sans restaurant Haut de gamme</v>
      </c>
      <c r="Q1735" s="0" t="str">
        <f aca="false">D1735</f>
        <v>Chaudière condensation gaz</v>
      </c>
      <c r="R1735" s="0" t="str">
        <f aca="false">E1735</f>
        <v>Gaz</v>
      </c>
      <c r="S1735" s="0" t="str">
        <f aca="false">F1735</f>
        <v>0219242404</v>
      </c>
      <c r="T1735" s="0" t="str">
        <f aca="false">G1735</f>
        <v>0</v>
      </c>
      <c r="U1735" s="0" t="n">
        <f aca="false">L1735</f>
        <v>0.959815320215892</v>
      </c>
      <c r="V1735" s="0" t="n">
        <f aca="false">K1735</f>
        <v>27.034467146879</v>
      </c>
      <c r="W1735" s="0" t="n">
        <f aca="false">J1735</f>
        <v>1064</v>
      </c>
    </row>
    <row r="1736" customFormat="false" ht="12.8" hidden="false" customHeight="false" outlineLevel="0" collapsed="false">
      <c r="A1736" s="0" t="s">
        <v>73</v>
      </c>
      <c r="B1736" s="0" t="s">
        <v>426</v>
      </c>
      <c r="C1736" s="0" t="s">
        <v>442</v>
      </c>
      <c r="D1736" s="0" t="s">
        <v>32</v>
      </c>
      <c r="E1736" s="0" t="s">
        <v>30</v>
      </c>
      <c r="F1736" s="0" t="s">
        <v>454</v>
      </c>
      <c r="G1736" s="0" t="s">
        <v>1609</v>
      </c>
      <c r="H1736" s="0" t="n">
        <v>1</v>
      </c>
      <c r="I1736" s="0" t="n">
        <v>12</v>
      </c>
      <c r="J1736" s="0" t="n">
        <v>0</v>
      </c>
      <c r="K1736" s="0" t="n">
        <f aca="false">I1736*SUMIFS(syst_chauffage!$H$3:$H$27,syst_chauffage!$B$3:$B$27,D1736,syst_chauffage!$C$3:$C$27,E1736)</f>
        <v>12</v>
      </c>
      <c r="L1736" s="12" t="n">
        <f aca="false">H1736*SUMIFS(syst_chauffage!$K$3:$K$27,syst_chauffage!$B$3:$B$27,D1736,syst_chauffage!$C$3:$C$27,E1736)</f>
        <v>1</v>
      </c>
      <c r="N1736" s="0" t="str">
        <f aca="false">A1736</f>
        <v>Café Hôtel Restaurant</v>
      </c>
      <c r="O1736" s="0" t="str">
        <f aca="false">B1736</f>
        <v>Hôtel sans restaurant</v>
      </c>
      <c r="P1736" s="0" t="str">
        <f aca="false">C1736</f>
        <v>Grand Hotel sans restaurant Haut de gamme</v>
      </c>
      <c r="Q1736" s="0" t="str">
        <f aca="false">D1736</f>
        <v>Electrique direct performant</v>
      </c>
      <c r="R1736" s="0" t="str">
        <f aca="false">E1736</f>
        <v>Electricité</v>
      </c>
      <c r="S1736" s="0" t="str">
        <f aca="false">F1736</f>
        <v>0219242602</v>
      </c>
      <c r="T1736" s="0" t="str">
        <f aca="false">G1736</f>
        <v>0</v>
      </c>
      <c r="U1736" s="0" t="n">
        <f aca="false">L1736</f>
        <v>1</v>
      </c>
      <c r="V1736" s="0" t="n">
        <f aca="false">K1736</f>
        <v>12</v>
      </c>
      <c r="W1736" s="0" t="n">
        <f aca="false">J1736</f>
        <v>0</v>
      </c>
    </row>
    <row r="1737" customFormat="false" ht="12.8" hidden="false" customHeight="false" outlineLevel="0" collapsed="false">
      <c r="A1737" s="0" t="s">
        <v>73</v>
      </c>
      <c r="B1737" s="0" t="s">
        <v>426</v>
      </c>
      <c r="C1737" s="0" t="s">
        <v>442</v>
      </c>
      <c r="D1737" s="0" t="s">
        <v>38</v>
      </c>
      <c r="E1737" s="0" t="s">
        <v>30</v>
      </c>
      <c r="F1737" s="0" t="s">
        <v>455</v>
      </c>
      <c r="G1737" s="0" t="s">
        <v>1609</v>
      </c>
      <c r="H1737" s="0" t="n">
        <v>3.39795627906976</v>
      </c>
      <c r="I1737" s="0" t="n">
        <v>62.2739317022421</v>
      </c>
      <c r="J1737" s="0" t="n">
        <v>792</v>
      </c>
      <c r="K1737" s="0" t="n">
        <f aca="false">I1737*SUMIFS(syst_chauffage!$H$3:$H$27,syst_chauffage!$B$3:$B$27,D1737,syst_chauffage!$C$3:$C$27,E1737)</f>
        <v>62.9461041900196</v>
      </c>
      <c r="L1737" s="12" t="n">
        <f aca="false">H1737*SUMIFS(syst_chauffage!$K$3:$K$27,syst_chauffage!$B$3:$B$27,D1737,syst_chauffage!$C$3:$C$27,E1737)</f>
        <v>3.03986496519792</v>
      </c>
      <c r="N1737" s="0" t="str">
        <f aca="false">A1737</f>
        <v>Café Hôtel Restaurant</v>
      </c>
      <c r="O1737" s="0" t="str">
        <f aca="false">B1737</f>
        <v>Hôtel sans restaurant</v>
      </c>
      <c r="P1737" s="0" t="str">
        <f aca="false">C1737</f>
        <v>Grand Hotel sans restaurant Haut de gamme</v>
      </c>
      <c r="Q1737" s="0" t="str">
        <f aca="false">D1737</f>
        <v>PAC performant</v>
      </c>
      <c r="R1737" s="0" t="str">
        <f aca="false">E1737</f>
        <v>Electricité</v>
      </c>
      <c r="S1737" s="0" t="str">
        <f aca="false">F1737</f>
        <v>0219242902</v>
      </c>
      <c r="T1737" s="0" t="str">
        <f aca="false">G1737</f>
        <v>0</v>
      </c>
      <c r="U1737" s="0" t="n">
        <f aca="false">L1737</f>
        <v>3.03986496519792</v>
      </c>
      <c r="V1737" s="0" t="n">
        <f aca="false">K1737</f>
        <v>62.9461041900196</v>
      </c>
      <c r="W1737" s="0" t="n">
        <f aca="false">J1737</f>
        <v>792</v>
      </c>
    </row>
    <row r="1738" customFormat="false" ht="12.8" hidden="false" customHeight="false" outlineLevel="0" collapsed="false">
      <c r="A1738" s="0" t="s">
        <v>73</v>
      </c>
      <c r="B1738" s="0" t="s">
        <v>426</v>
      </c>
      <c r="C1738" s="0" t="s">
        <v>442</v>
      </c>
      <c r="D1738" s="0" t="s">
        <v>46</v>
      </c>
      <c r="E1738" s="0" t="s">
        <v>30</v>
      </c>
      <c r="F1738" s="0" t="s">
        <v>456</v>
      </c>
      <c r="G1738" s="0" t="s">
        <v>1609</v>
      </c>
      <c r="H1738" s="0" t="n">
        <v>3.32861023255814</v>
      </c>
      <c r="I1738" s="0" t="n">
        <v>27.6464093204992</v>
      </c>
      <c r="J1738" s="0" t="n">
        <v>792</v>
      </c>
      <c r="K1738" s="0" t="n">
        <f aca="false">I1738*SUMIFS(syst_chauffage!$H$3:$H$27,syst_chauffage!$B$3:$B$27,D1738,syst_chauffage!$C$3:$C$27,E1738)</f>
        <v>47.9639623971796</v>
      </c>
      <c r="L1738" s="12" t="n">
        <f aca="false">H1738*SUMIFS(syst_chauffage!$K$3:$K$27,syst_chauffage!$B$3:$B$27,D1738,syst_chauffage!$C$3:$C$27,E1738)</f>
        <v>3.00077723502174</v>
      </c>
      <c r="N1738" s="0" t="str">
        <f aca="false">A1738</f>
        <v>Café Hôtel Restaurant</v>
      </c>
      <c r="O1738" s="0" t="str">
        <f aca="false">B1738</f>
        <v>Hôtel sans restaurant</v>
      </c>
      <c r="P1738" s="0" t="str">
        <f aca="false">C1738</f>
        <v>Grand Hotel sans restaurant Haut de gamme</v>
      </c>
      <c r="Q1738" s="0" t="str">
        <f aca="false">D1738</f>
        <v>Rooftop performant</v>
      </c>
      <c r="R1738" s="0" t="str">
        <f aca="false">E1738</f>
        <v>Electricité</v>
      </c>
      <c r="S1738" s="0" t="str">
        <f aca="false">F1738</f>
        <v>0219243002</v>
      </c>
      <c r="T1738" s="0" t="str">
        <f aca="false">G1738</f>
        <v>0</v>
      </c>
      <c r="U1738" s="0" t="n">
        <f aca="false">L1738</f>
        <v>3.00077723502174</v>
      </c>
      <c r="V1738" s="0" t="n">
        <f aca="false">K1738</f>
        <v>47.9639623971796</v>
      </c>
      <c r="W1738" s="0" t="n">
        <f aca="false">J1738</f>
        <v>792</v>
      </c>
    </row>
    <row r="1739" customFormat="false" ht="12.8" hidden="false" customHeight="false" outlineLevel="0" collapsed="false">
      <c r="A1739" s="0" t="s">
        <v>73</v>
      </c>
      <c r="B1739" s="0" t="s">
        <v>426</v>
      </c>
      <c r="C1739" s="0" t="s">
        <v>457</v>
      </c>
      <c r="D1739" s="0" t="s">
        <v>19</v>
      </c>
      <c r="E1739" s="0" t="s">
        <v>58</v>
      </c>
      <c r="F1739" s="0" t="s">
        <v>458</v>
      </c>
      <c r="G1739" s="0" t="s">
        <v>1609</v>
      </c>
      <c r="H1739" s="0" t="n">
        <v>0.728</v>
      </c>
      <c r="I1739" s="0" t="n">
        <v>24.8295397246297</v>
      </c>
      <c r="J1739" s="0" t="n">
        <v>935</v>
      </c>
      <c r="K1739" s="0" t="n">
        <f aca="false">I1739*SUMIFS(syst_chauffage!$H$3:$H$27,syst_chauffage!$B$3:$B$27,D1739,syst_chauffage!$C$3:$C$27,E1739)</f>
        <v>40.8433411933463</v>
      </c>
      <c r="L1739" s="12" t="n">
        <f aca="false">H1739*SUMIFS(syst_chauffage!$K$3:$K$27,syst_chauffage!$B$3:$B$27,D1739,syst_chauffage!$C$3:$C$27,E1739)</f>
        <v>0.728</v>
      </c>
      <c r="N1739" s="0" t="str">
        <f aca="false">A1739</f>
        <v>Café Hôtel Restaurant</v>
      </c>
      <c r="O1739" s="0" t="str">
        <f aca="false">B1739</f>
        <v>Hôtel sans restaurant</v>
      </c>
      <c r="P1739" s="0" t="str">
        <f aca="false">C1739</f>
        <v>Grand Hotel sans restaurant Luxe</v>
      </c>
      <c r="Q1739" s="0" t="str">
        <f aca="false">D1739</f>
        <v>Autre système centralisé</v>
      </c>
      <c r="R1739" s="0" t="str">
        <f aca="false">E1739</f>
        <v>Urbain</v>
      </c>
      <c r="S1739" s="0" t="str">
        <f aca="false">F1739</f>
        <v>0219250106</v>
      </c>
      <c r="T1739" s="0" t="str">
        <f aca="false">G1739</f>
        <v>0</v>
      </c>
      <c r="U1739" s="0" t="n">
        <f aca="false">L1739</f>
        <v>0.728</v>
      </c>
      <c r="V1739" s="0" t="n">
        <f aca="false">K1739</f>
        <v>40.8433411933463</v>
      </c>
      <c r="W1739" s="0" t="n">
        <f aca="false">J1739</f>
        <v>935</v>
      </c>
    </row>
    <row r="1740" customFormat="false" ht="12.8" hidden="false" customHeight="false" outlineLevel="0" collapsed="false">
      <c r="A1740" s="0" t="s">
        <v>73</v>
      </c>
      <c r="B1740" s="0" t="s">
        <v>426</v>
      </c>
      <c r="C1740" s="0" t="s">
        <v>457</v>
      </c>
      <c r="D1740" s="0" t="s">
        <v>13</v>
      </c>
      <c r="E1740" s="0" t="s">
        <v>14</v>
      </c>
      <c r="F1740" s="0" t="s">
        <v>459</v>
      </c>
      <c r="G1740" s="0" t="s">
        <v>1609</v>
      </c>
      <c r="H1740" s="0" t="n">
        <v>0.683200475342152</v>
      </c>
      <c r="I1740" s="0" t="n">
        <v>8.31764693622479</v>
      </c>
      <c r="J1740" s="0" t="n">
        <v>462</v>
      </c>
      <c r="K1740" s="0" t="n">
        <f aca="false">I1740*SUMIFS(syst_chauffage!$H$3:$H$27,syst_chauffage!$B$3:$B$27,D1740,syst_chauffage!$C$3:$C$27,E1740)</f>
        <v>16.7982510228702</v>
      </c>
      <c r="L1740" s="12" t="n">
        <f aca="false">H1740*SUMIFS(syst_chauffage!$K$3:$K$27,syst_chauffage!$B$3:$B$27,D1740,syst_chauffage!$C$3:$C$27,E1740)</f>
        <v>0.683200475342152</v>
      </c>
      <c r="N1740" s="0" t="str">
        <f aca="false">A1740</f>
        <v>Café Hôtel Restaurant</v>
      </c>
      <c r="O1740" s="0" t="str">
        <f aca="false">B1740</f>
        <v>Hôtel sans restaurant</v>
      </c>
      <c r="P1740" s="0" t="str">
        <f aca="false">C1740</f>
        <v>Grand Hotel sans restaurant Luxe</v>
      </c>
      <c r="Q1740" s="0" t="str">
        <f aca="false">D1740</f>
        <v>Chaudière gaz</v>
      </c>
      <c r="R1740" s="0" t="str">
        <f aca="false">E1740</f>
        <v>Gaz</v>
      </c>
      <c r="S1740" s="0" t="str">
        <f aca="false">F1740</f>
        <v>0219250404</v>
      </c>
      <c r="T1740" s="0" t="str">
        <f aca="false">G1740</f>
        <v>0</v>
      </c>
      <c r="U1740" s="0" t="n">
        <f aca="false">L1740</f>
        <v>0.683200475342152</v>
      </c>
      <c r="V1740" s="0" t="n">
        <f aca="false">K1740</f>
        <v>16.7982510228702</v>
      </c>
      <c r="W1740" s="0" t="n">
        <f aca="false">J1740</f>
        <v>462</v>
      </c>
    </row>
    <row r="1741" customFormat="false" ht="12.8" hidden="false" customHeight="false" outlineLevel="0" collapsed="false">
      <c r="A1741" s="0" t="s">
        <v>73</v>
      </c>
      <c r="B1741" s="0" t="s">
        <v>426</v>
      </c>
      <c r="C1741" s="0" t="s">
        <v>457</v>
      </c>
      <c r="D1741" s="0" t="s">
        <v>29</v>
      </c>
      <c r="E1741" s="0" t="s">
        <v>30</v>
      </c>
      <c r="F1741" s="0" t="s">
        <v>460</v>
      </c>
      <c r="G1741" s="0" t="s">
        <v>1609</v>
      </c>
      <c r="H1741" s="0" t="n">
        <v>0.92</v>
      </c>
      <c r="I1741" s="0" t="n">
        <v>10.4</v>
      </c>
      <c r="J1741" s="0" t="n">
        <v>0</v>
      </c>
      <c r="K1741" s="0" t="n">
        <f aca="false">I1741*SUMIFS(syst_chauffage!$H$3:$H$27,syst_chauffage!$B$3:$B$27,D1741,syst_chauffage!$C$3:$C$27,E1741)</f>
        <v>3</v>
      </c>
      <c r="L1741" s="12" t="n">
        <f aca="false">H1741*SUMIFS(syst_chauffage!$K$3:$K$27,syst_chauffage!$B$3:$B$27,D1741,syst_chauffage!$C$3:$C$27,E1741)</f>
        <v>0.92</v>
      </c>
      <c r="N1741" s="0" t="str">
        <f aca="false">A1741</f>
        <v>Café Hôtel Restaurant</v>
      </c>
      <c r="O1741" s="0" t="str">
        <f aca="false">B1741</f>
        <v>Hôtel sans restaurant</v>
      </c>
      <c r="P1741" s="0" t="str">
        <f aca="false">C1741</f>
        <v>Grand Hotel sans restaurant Luxe</v>
      </c>
      <c r="Q1741" s="0" t="str">
        <f aca="false">D1741</f>
        <v>Electrique direct</v>
      </c>
      <c r="R1741" s="0" t="str">
        <f aca="false">E1741</f>
        <v>Electricité</v>
      </c>
      <c r="S1741" s="0" t="str">
        <f aca="false">F1741</f>
        <v>0219250602</v>
      </c>
      <c r="T1741" s="0" t="str">
        <f aca="false">G1741</f>
        <v>0</v>
      </c>
      <c r="U1741" s="0" t="n">
        <f aca="false">L1741</f>
        <v>0.92</v>
      </c>
      <c r="V1741" s="0" t="n">
        <f aca="false">K1741</f>
        <v>3</v>
      </c>
      <c r="W1741" s="0" t="n">
        <f aca="false">J1741</f>
        <v>0</v>
      </c>
    </row>
    <row r="1742" customFormat="false" ht="12.8" hidden="false" customHeight="false" outlineLevel="0" collapsed="false">
      <c r="A1742" s="0" t="s">
        <v>73</v>
      </c>
      <c r="B1742" s="0" t="s">
        <v>426</v>
      </c>
      <c r="C1742" s="0" t="s">
        <v>457</v>
      </c>
      <c r="D1742" s="0" t="s">
        <v>36</v>
      </c>
      <c r="E1742" s="0" t="s">
        <v>30</v>
      </c>
      <c r="F1742" s="0" t="s">
        <v>461</v>
      </c>
      <c r="G1742" s="0" t="s">
        <v>1609</v>
      </c>
      <c r="H1742" s="0" t="n">
        <v>3.01659497674418</v>
      </c>
      <c r="I1742" s="0" t="n">
        <v>69.1099990634117</v>
      </c>
      <c r="J1742" s="0" t="n">
        <v>738</v>
      </c>
      <c r="K1742" s="0" t="n">
        <f aca="false">I1742*SUMIFS(syst_chauffage!$H$3:$H$27,syst_chauffage!$B$3:$B$27,D1742,syst_chauffage!$C$3:$C$27,E1742)</f>
        <v>42.7554608822666</v>
      </c>
      <c r="L1742" s="12" t="n">
        <f aca="false">H1742*SUMIFS(syst_chauffage!$K$3:$K$27,syst_chauffage!$B$3:$B$27,D1742,syst_chauffage!$C$3:$C$27,E1742)</f>
        <v>2.53451452484516</v>
      </c>
      <c r="N1742" s="0" t="str">
        <f aca="false">A1742</f>
        <v>Café Hôtel Restaurant</v>
      </c>
      <c r="O1742" s="0" t="str">
        <f aca="false">B1742</f>
        <v>Hôtel sans restaurant</v>
      </c>
      <c r="P1742" s="0" t="str">
        <f aca="false">C1742</f>
        <v>Grand Hotel sans restaurant Luxe</v>
      </c>
      <c r="Q1742" s="0" t="str">
        <f aca="false">D1742</f>
        <v>PAC</v>
      </c>
      <c r="R1742" s="0" t="str">
        <f aca="false">E1742</f>
        <v>Electricité</v>
      </c>
      <c r="S1742" s="0" t="str">
        <f aca="false">F1742</f>
        <v>0219250902</v>
      </c>
      <c r="T1742" s="0" t="str">
        <f aca="false">G1742</f>
        <v>0</v>
      </c>
      <c r="U1742" s="0" t="n">
        <f aca="false">L1742</f>
        <v>2.53451452484516</v>
      </c>
      <c r="V1742" s="0" t="n">
        <f aca="false">K1742</f>
        <v>42.7554608822666</v>
      </c>
      <c r="W1742" s="0" t="n">
        <f aca="false">J1742</f>
        <v>738</v>
      </c>
    </row>
    <row r="1743" customFormat="false" ht="12.8" hidden="false" customHeight="false" outlineLevel="0" collapsed="false">
      <c r="A1743" s="0" t="s">
        <v>73</v>
      </c>
      <c r="B1743" s="0" t="s">
        <v>426</v>
      </c>
      <c r="C1743" s="0" t="s">
        <v>457</v>
      </c>
      <c r="D1743" s="0" t="s">
        <v>42</v>
      </c>
      <c r="E1743" s="0" t="s">
        <v>30</v>
      </c>
      <c r="F1743" s="0" t="s">
        <v>462</v>
      </c>
      <c r="G1743" s="0" t="s">
        <v>1609</v>
      </c>
      <c r="H1743" s="0" t="n">
        <v>2.87237358139535</v>
      </c>
      <c r="I1743" s="0" t="n">
        <v>28.9368869872017</v>
      </c>
      <c r="J1743" s="0" t="n">
        <v>738</v>
      </c>
      <c r="K1743" s="0" t="n">
        <f aca="false">I1743*SUMIFS(syst_chauffage!$H$3:$H$27,syst_chauffage!$B$3:$B$27,D1743,syst_chauffage!$C$3:$C$27,E1743)</f>
        <v>26.1211032114154</v>
      </c>
      <c r="L1743" s="12" t="n">
        <f aca="false">H1743*SUMIFS(syst_chauffage!$K$3:$K$27,syst_chauffage!$B$3:$B$27,D1743,syst_chauffage!$C$3:$C$27,E1743)</f>
        <v>2.56083291829193</v>
      </c>
      <c r="N1743" s="0" t="str">
        <f aca="false">A1743</f>
        <v>Café Hôtel Restaurant</v>
      </c>
      <c r="O1743" s="0" t="str">
        <f aca="false">B1743</f>
        <v>Hôtel sans restaurant</v>
      </c>
      <c r="P1743" s="0" t="str">
        <f aca="false">C1743</f>
        <v>Grand Hotel sans restaurant Luxe</v>
      </c>
      <c r="Q1743" s="0" t="str">
        <f aca="false">D1743</f>
        <v>Rooftop</v>
      </c>
      <c r="R1743" s="0" t="str">
        <f aca="false">E1743</f>
        <v>Electricité</v>
      </c>
      <c r="S1743" s="0" t="str">
        <f aca="false">F1743</f>
        <v>0219251002</v>
      </c>
      <c r="T1743" s="0" t="str">
        <f aca="false">G1743</f>
        <v>0</v>
      </c>
      <c r="U1743" s="0" t="n">
        <f aca="false">L1743</f>
        <v>2.56083291829193</v>
      </c>
      <c r="V1743" s="0" t="n">
        <f aca="false">K1743</f>
        <v>26.1211032114154</v>
      </c>
      <c r="W1743" s="0" t="n">
        <f aca="false">J1743</f>
        <v>738</v>
      </c>
    </row>
    <row r="1744" customFormat="false" ht="12.8" hidden="false" customHeight="false" outlineLevel="0" collapsed="false">
      <c r="A1744" s="0" t="s">
        <v>73</v>
      </c>
      <c r="B1744" s="0" t="s">
        <v>426</v>
      </c>
      <c r="C1744" s="0" t="s">
        <v>457</v>
      </c>
      <c r="D1744" s="0" t="s">
        <v>51</v>
      </c>
      <c r="E1744" s="0" t="s">
        <v>58</v>
      </c>
      <c r="F1744" s="0" t="s">
        <v>463</v>
      </c>
      <c r="G1744" s="0" t="s">
        <v>1609</v>
      </c>
      <c r="H1744" s="0" t="n">
        <v>0.84</v>
      </c>
      <c r="I1744" s="0" t="n">
        <v>29.5589758626543</v>
      </c>
      <c r="J1744" s="0" t="n">
        <v>935</v>
      </c>
      <c r="K1744" s="0" t="n">
        <f aca="false">I1744*SUMIFS(syst_chauffage!$H$3:$H$27,syst_chauffage!$B$3:$B$27,D1744,syst_chauffage!$C$3:$C$27,E1744)</f>
        <v>63.0788399171194</v>
      </c>
      <c r="L1744" s="12" t="n">
        <f aca="false">H1744*SUMIFS(syst_chauffage!$K$3:$K$27,syst_chauffage!$B$3:$B$27,D1744,syst_chauffage!$C$3:$C$27,E1744)</f>
        <v>0.84</v>
      </c>
      <c r="N1744" s="0" t="str">
        <f aca="false">A1744</f>
        <v>Café Hôtel Restaurant</v>
      </c>
      <c r="O1744" s="0" t="str">
        <f aca="false">B1744</f>
        <v>Hôtel sans restaurant</v>
      </c>
      <c r="P1744" s="0" t="str">
        <f aca="false">C1744</f>
        <v>Grand Hotel sans restaurant Luxe</v>
      </c>
      <c r="Q1744" s="0" t="str">
        <f aca="false">D1744</f>
        <v>Autre système centralisé performant</v>
      </c>
      <c r="R1744" s="0" t="str">
        <f aca="false">E1744</f>
        <v>Urbain</v>
      </c>
      <c r="S1744" s="0" t="str">
        <f aca="false">F1744</f>
        <v>0219252106</v>
      </c>
      <c r="T1744" s="0" t="str">
        <f aca="false">G1744</f>
        <v>0</v>
      </c>
      <c r="U1744" s="0" t="n">
        <f aca="false">L1744</f>
        <v>0.84</v>
      </c>
      <c r="V1744" s="0" t="n">
        <f aca="false">K1744</f>
        <v>63.0788399171194</v>
      </c>
      <c r="W1744" s="0" t="n">
        <f aca="false">J1744</f>
        <v>935</v>
      </c>
    </row>
    <row r="1745" customFormat="false" ht="12.8" hidden="false" customHeight="false" outlineLevel="0" collapsed="false">
      <c r="A1745" s="0" t="s">
        <v>73</v>
      </c>
      <c r="B1745" s="0" t="s">
        <v>426</v>
      </c>
      <c r="C1745" s="0" t="s">
        <v>457</v>
      </c>
      <c r="D1745" s="0" t="s">
        <v>18</v>
      </c>
      <c r="E1745" s="0" t="s">
        <v>14</v>
      </c>
      <c r="F1745" s="0" t="s">
        <v>464</v>
      </c>
      <c r="G1745" s="0" t="s">
        <v>1609</v>
      </c>
      <c r="H1745" s="0" t="n">
        <v>0.988723648691933</v>
      </c>
      <c r="I1745" s="0" t="n">
        <v>9.90196063836284</v>
      </c>
      <c r="J1745" s="0" t="n">
        <v>1064</v>
      </c>
      <c r="K1745" s="0" t="n">
        <f aca="false">I1745*SUMIFS(syst_chauffage!$H$3:$H$27,syst_chauffage!$B$3:$B$27,D1745,syst_chauffage!$C$3:$C$27,E1745)</f>
        <v>26.9821389290884</v>
      </c>
      <c r="L1745" s="12" t="n">
        <f aca="false">H1745*SUMIFS(syst_chauffage!$K$3:$K$27,syst_chauffage!$B$3:$B$27,D1745,syst_chauffage!$C$3:$C$27,E1745)</f>
        <v>0.96049251390646</v>
      </c>
      <c r="N1745" s="0" t="str">
        <f aca="false">A1745</f>
        <v>Café Hôtel Restaurant</v>
      </c>
      <c r="O1745" s="0" t="str">
        <f aca="false">B1745</f>
        <v>Hôtel sans restaurant</v>
      </c>
      <c r="P1745" s="0" t="str">
        <f aca="false">C1745</f>
        <v>Grand Hotel sans restaurant Luxe</v>
      </c>
      <c r="Q1745" s="0" t="str">
        <f aca="false">D1745</f>
        <v>Chaudière condensation gaz</v>
      </c>
      <c r="R1745" s="0" t="str">
        <f aca="false">E1745</f>
        <v>Gaz</v>
      </c>
      <c r="S1745" s="0" t="str">
        <f aca="false">F1745</f>
        <v>0219252404</v>
      </c>
      <c r="T1745" s="0" t="str">
        <f aca="false">G1745</f>
        <v>0</v>
      </c>
      <c r="U1745" s="0" t="n">
        <f aca="false">L1745</f>
        <v>0.96049251390646</v>
      </c>
      <c r="V1745" s="0" t="n">
        <f aca="false">K1745</f>
        <v>26.9821389290884</v>
      </c>
      <c r="W1745" s="0" t="n">
        <f aca="false">J1745</f>
        <v>1064</v>
      </c>
    </row>
    <row r="1746" customFormat="false" ht="12.8" hidden="false" customHeight="false" outlineLevel="0" collapsed="false">
      <c r="A1746" s="0" t="s">
        <v>73</v>
      </c>
      <c r="B1746" s="0" t="s">
        <v>426</v>
      </c>
      <c r="C1746" s="0" t="s">
        <v>457</v>
      </c>
      <c r="D1746" s="0" t="s">
        <v>32</v>
      </c>
      <c r="E1746" s="0" t="s">
        <v>30</v>
      </c>
      <c r="F1746" s="0" t="s">
        <v>465</v>
      </c>
      <c r="G1746" s="0" t="s">
        <v>1609</v>
      </c>
      <c r="H1746" s="0" t="n">
        <v>1</v>
      </c>
      <c r="I1746" s="0" t="n">
        <v>12</v>
      </c>
      <c r="J1746" s="0" t="n">
        <v>0</v>
      </c>
      <c r="K1746" s="0" t="n">
        <f aca="false">I1746*SUMIFS(syst_chauffage!$H$3:$H$27,syst_chauffage!$B$3:$B$27,D1746,syst_chauffage!$C$3:$C$27,E1746)</f>
        <v>12</v>
      </c>
      <c r="L1746" s="12" t="n">
        <f aca="false">H1746*SUMIFS(syst_chauffage!$K$3:$K$27,syst_chauffage!$B$3:$B$27,D1746,syst_chauffage!$C$3:$C$27,E1746)</f>
        <v>1</v>
      </c>
      <c r="N1746" s="0" t="str">
        <f aca="false">A1746</f>
        <v>Café Hôtel Restaurant</v>
      </c>
      <c r="O1746" s="0" t="str">
        <f aca="false">B1746</f>
        <v>Hôtel sans restaurant</v>
      </c>
      <c r="P1746" s="0" t="str">
        <f aca="false">C1746</f>
        <v>Grand Hotel sans restaurant Luxe</v>
      </c>
      <c r="Q1746" s="0" t="str">
        <f aca="false">D1746</f>
        <v>Electrique direct performant</v>
      </c>
      <c r="R1746" s="0" t="str">
        <f aca="false">E1746</f>
        <v>Electricité</v>
      </c>
      <c r="S1746" s="0" t="str">
        <f aca="false">F1746</f>
        <v>0219252602</v>
      </c>
      <c r="T1746" s="0" t="str">
        <f aca="false">G1746</f>
        <v>0</v>
      </c>
      <c r="U1746" s="0" t="n">
        <f aca="false">L1746</f>
        <v>1</v>
      </c>
      <c r="V1746" s="0" t="n">
        <f aca="false">K1746</f>
        <v>12</v>
      </c>
      <c r="W1746" s="0" t="n">
        <f aca="false">J1746</f>
        <v>0</v>
      </c>
    </row>
    <row r="1747" customFormat="false" ht="12.8" hidden="false" customHeight="false" outlineLevel="0" collapsed="false">
      <c r="A1747" s="0" t="s">
        <v>73</v>
      </c>
      <c r="B1747" s="0" t="s">
        <v>426</v>
      </c>
      <c r="C1747" s="0" t="s">
        <v>457</v>
      </c>
      <c r="D1747" s="0" t="s">
        <v>38</v>
      </c>
      <c r="E1747" s="0" t="s">
        <v>30</v>
      </c>
      <c r="F1747" s="0" t="s">
        <v>466</v>
      </c>
      <c r="G1747" s="0" t="s">
        <v>1609</v>
      </c>
      <c r="H1747" s="0" t="n">
        <v>3.4806865116279</v>
      </c>
      <c r="I1747" s="0" t="n">
        <v>82.2738084088234</v>
      </c>
      <c r="J1747" s="0" t="n">
        <v>792</v>
      </c>
      <c r="K1747" s="0" t="n">
        <f aca="false">I1747*SUMIFS(syst_chauffage!$H$3:$H$27,syst_chauffage!$B$3:$B$27,D1747,syst_chauffage!$C$3:$C$27,E1747)</f>
        <v>83.1618556055463</v>
      </c>
      <c r="L1747" s="12" t="n">
        <f aca="false">H1747*SUMIFS(syst_chauffage!$K$3:$K$27,syst_chauffage!$B$3:$B$27,D1747,syst_chauffage!$C$3:$C$27,E1747)</f>
        <v>3.11387672840548</v>
      </c>
      <c r="N1747" s="0" t="str">
        <f aca="false">A1747</f>
        <v>Café Hôtel Restaurant</v>
      </c>
      <c r="O1747" s="0" t="str">
        <f aca="false">B1747</f>
        <v>Hôtel sans restaurant</v>
      </c>
      <c r="P1747" s="0" t="str">
        <f aca="false">C1747</f>
        <v>Grand Hotel sans restaurant Luxe</v>
      </c>
      <c r="Q1747" s="0" t="str">
        <f aca="false">D1747</f>
        <v>PAC performant</v>
      </c>
      <c r="R1747" s="0" t="str">
        <f aca="false">E1747</f>
        <v>Electricité</v>
      </c>
      <c r="S1747" s="0" t="str">
        <f aca="false">F1747</f>
        <v>0219252902</v>
      </c>
      <c r="T1747" s="0" t="str">
        <f aca="false">G1747</f>
        <v>0</v>
      </c>
      <c r="U1747" s="0" t="n">
        <f aca="false">L1747</f>
        <v>3.11387672840548</v>
      </c>
      <c r="V1747" s="0" t="n">
        <f aca="false">K1747</f>
        <v>83.1618556055463</v>
      </c>
      <c r="W1747" s="0" t="n">
        <f aca="false">J1747</f>
        <v>792</v>
      </c>
    </row>
    <row r="1748" customFormat="false" ht="12.8" hidden="false" customHeight="false" outlineLevel="0" collapsed="false">
      <c r="A1748" s="0" t="s">
        <v>73</v>
      </c>
      <c r="B1748" s="0" t="s">
        <v>426</v>
      </c>
      <c r="C1748" s="0" t="s">
        <v>457</v>
      </c>
      <c r="D1748" s="0" t="s">
        <v>46</v>
      </c>
      <c r="E1748" s="0" t="s">
        <v>30</v>
      </c>
      <c r="F1748" s="0" t="s">
        <v>467</v>
      </c>
      <c r="G1748" s="0" t="s">
        <v>1609</v>
      </c>
      <c r="H1748" s="0" t="n">
        <v>3.40965209302325</v>
      </c>
      <c r="I1748" s="0" t="n">
        <v>34.448674984764</v>
      </c>
      <c r="J1748" s="0" t="n">
        <v>792</v>
      </c>
      <c r="K1748" s="0" t="n">
        <f aca="false">I1748*SUMIFS(syst_chauffage!$H$3:$H$27,syst_chauffage!$B$3:$B$27,D1748,syst_chauffage!$C$3:$C$27,E1748)</f>
        <v>59.7652639967513</v>
      </c>
      <c r="L1748" s="12" t="n">
        <f aca="false">H1748*SUMIFS(syst_chauffage!$K$3:$K$27,syst_chauffage!$B$3:$B$27,D1748,syst_chauffage!$C$3:$C$27,E1748)</f>
        <v>3.0738373270652</v>
      </c>
      <c r="N1748" s="0" t="str">
        <f aca="false">A1748</f>
        <v>Café Hôtel Restaurant</v>
      </c>
      <c r="O1748" s="0" t="str">
        <f aca="false">B1748</f>
        <v>Hôtel sans restaurant</v>
      </c>
      <c r="P1748" s="0" t="str">
        <f aca="false">C1748</f>
        <v>Grand Hotel sans restaurant Luxe</v>
      </c>
      <c r="Q1748" s="0" t="str">
        <f aca="false">D1748</f>
        <v>Rooftop performant</v>
      </c>
      <c r="R1748" s="0" t="str">
        <f aca="false">E1748</f>
        <v>Electricité</v>
      </c>
      <c r="S1748" s="0" t="str">
        <f aca="false">F1748</f>
        <v>0219253002</v>
      </c>
      <c r="T1748" s="0" t="str">
        <f aca="false">G1748</f>
        <v>0</v>
      </c>
      <c r="U1748" s="0" t="n">
        <f aca="false">L1748</f>
        <v>3.0738373270652</v>
      </c>
      <c r="V1748" s="0" t="n">
        <f aca="false">K1748</f>
        <v>59.7652639967513</v>
      </c>
      <c r="W1748" s="0" t="n">
        <f aca="false">J1748</f>
        <v>792</v>
      </c>
    </row>
    <row r="1749" customFormat="false" ht="12.8" hidden="false" customHeight="false" outlineLevel="0" collapsed="false">
      <c r="A1749" s="0" t="s">
        <v>73</v>
      </c>
      <c r="B1749" s="0" t="s">
        <v>426</v>
      </c>
      <c r="C1749" s="0" t="s">
        <v>468</v>
      </c>
      <c r="D1749" s="0" t="s">
        <v>19</v>
      </c>
      <c r="E1749" s="0" t="s">
        <v>58</v>
      </c>
      <c r="F1749" s="0" t="s">
        <v>469</v>
      </c>
      <c r="G1749" s="0" t="s">
        <v>1609</v>
      </c>
      <c r="H1749" s="0" t="n">
        <v>0.728</v>
      </c>
      <c r="I1749" s="0" t="n">
        <v>27.1065193643178</v>
      </c>
      <c r="J1749" s="0" t="n">
        <v>935</v>
      </c>
      <c r="K1749" s="0" t="n">
        <f aca="false">I1749*SUMIFS(syst_chauffage!$H$3:$H$27,syst_chauffage!$B$3:$B$27,D1749,syst_chauffage!$C$3:$C$27,E1749)</f>
        <v>44.5888579184039</v>
      </c>
      <c r="L1749" s="12" t="n">
        <f aca="false">H1749*SUMIFS(syst_chauffage!$K$3:$K$27,syst_chauffage!$B$3:$B$27,D1749,syst_chauffage!$C$3:$C$27,E1749)</f>
        <v>0.728</v>
      </c>
      <c r="N1749" s="0" t="str">
        <f aca="false">A1749</f>
        <v>Café Hôtel Restaurant</v>
      </c>
      <c r="O1749" s="0" t="str">
        <f aca="false">B1749</f>
        <v>Hôtel sans restaurant</v>
      </c>
      <c r="P1749" s="0" t="str">
        <f aca="false">C1749</f>
        <v>Hotel d'affaire sans restaurant Haut de Gamme</v>
      </c>
      <c r="Q1749" s="0" t="str">
        <f aca="false">D1749</f>
        <v>Autre système centralisé</v>
      </c>
      <c r="R1749" s="0" t="str">
        <f aca="false">E1749</f>
        <v>Urbain</v>
      </c>
      <c r="S1749" s="0" t="str">
        <f aca="false">F1749</f>
        <v>0219390106</v>
      </c>
      <c r="T1749" s="0" t="str">
        <f aca="false">G1749</f>
        <v>0</v>
      </c>
      <c r="U1749" s="0" t="n">
        <f aca="false">L1749</f>
        <v>0.728</v>
      </c>
      <c r="V1749" s="0" t="n">
        <f aca="false">K1749</f>
        <v>44.5888579184039</v>
      </c>
      <c r="W1749" s="0" t="n">
        <f aca="false">J1749</f>
        <v>935</v>
      </c>
    </row>
    <row r="1750" customFormat="false" ht="12.8" hidden="false" customHeight="false" outlineLevel="0" collapsed="false">
      <c r="A1750" s="0" t="s">
        <v>73</v>
      </c>
      <c r="B1750" s="0" t="s">
        <v>426</v>
      </c>
      <c r="C1750" s="0" t="s">
        <v>468</v>
      </c>
      <c r="D1750" s="0" t="s">
        <v>13</v>
      </c>
      <c r="E1750" s="0" t="s">
        <v>14</v>
      </c>
      <c r="F1750" s="0" t="s">
        <v>470</v>
      </c>
      <c r="G1750" s="0" t="s">
        <v>1609</v>
      </c>
      <c r="H1750" s="0" t="n">
        <v>0.729772601742632</v>
      </c>
      <c r="I1750" s="0" t="n">
        <v>10.6544981501414</v>
      </c>
      <c r="J1750" s="0" t="n">
        <v>462</v>
      </c>
      <c r="K1750" s="0" t="n">
        <f aca="false">I1750*SUMIFS(syst_chauffage!$H$3:$H$27,syst_chauffage!$B$3:$B$27,D1750,syst_chauffage!$C$3:$C$27,E1750)</f>
        <v>21.5177364248663</v>
      </c>
      <c r="L1750" s="12" t="n">
        <f aca="false">H1750*SUMIFS(syst_chauffage!$K$3:$K$27,syst_chauffage!$B$3:$B$27,D1750,syst_chauffage!$C$3:$C$27,E1750)</f>
        <v>0.729772601742632</v>
      </c>
      <c r="N1750" s="0" t="str">
        <f aca="false">A1750</f>
        <v>Café Hôtel Restaurant</v>
      </c>
      <c r="O1750" s="0" t="str">
        <f aca="false">B1750</f>
        <v>Hôtel sans restaurant</v>
      </c>
      <c r="P1750" s="0" t="str">
        <f aca="false">C1750</f>
        <v>Hotel d'affaire sans restaurant Haut de Gamme</v>
      </c>
      <c r="Q1750" s="0" t="str">
        <f aca="false">D1750</f>
        <v>Chaudière gaz</v>
      </c>
      <c r="R1750" s="0" t="str">
        <f aca="false">E1750</f>
        <v>Gaz</v>
      </c>
      <c r="S1750" s="0" t="str">
        <f aca="false">F1750</f>
        <v>0219390404</v>
      </c>
      <c r="T1750" s="0" t="str">
        <f aca="false">G1750</f>
        <v>0</v>
      </c>
      <c r="U1750" s="0" t="n">
        <f aca="false">L1750</f>
        <v>0.729772601742632</v>
      </c>
      <c r="V1750" s="0" t="n">
        <f aca="false">K1750</f>
        <v>21.5177364248663</v>
      </c>
      <c r="W1750" s="0" t="n">
        <f aca="false">J1750</f>
        <v>462</v>
      </c>
    </row>
    <row r="1751" customFormat="false" ht="12.8" hidden="false" customHeight="false" outlineLevel="0" collapsed="false">
      <c r="A1751" s="0" t="s">
        <v>73</v>
      </c>
      <c r="B1751" s="0" t="s">
        <v>426</v>
      </c>
      <c r="C1751" s="0" t="s">
        <v>468</v>
      </c>
      <c r="D1751" s="0" t="s">
        <v>51</v>
      </c>
      <c r="E1751" s="0" t="s">
        <v>58</v>
      </c>
      <c r="F1751" s="0" t="s">
        <v>471</v>
      </c>
      <c r="G1751" s="0" t="s">
        <v>1609</v>
      </c>
      <c r="H1751" s="0" t="n">
        <v>0.84</v>
      </c>
      <c r="I1751" s="0" t="n">
        <v>32.2696659099021</v>
      </c>
      <c r="J1751" s="0" t="n">
        <v>935</v>
      </c>
      <c r="K1751" s="0" t="n">
        <f aca="false">I1751*SUMIFS(syst_chauffage!$H$3:$H$27,syst_chauffage!$B$3:$B$27,D1751,syst_chauffage!$C$3:$C$27,E1751)</f>
        <v>68.8634511414651</v>
      </c>
      <c r="L1751" s="12" t="n">
        <f aca="false">H1751*SUMIFS(syst_chauffage!$K$3:$K$27,syst_chauffage!$B$3:$B$27,D1751,syst_chauffage!$C$3:$C$27,E1751)</f>
        <v>0.84</v>
      </c>
      <c r="N1751" s="0" t="str">
        <f aca="false">A1751</f>
        <v>Café Hôtel Restaurant</v>
      </c>
      <c r="O1751" s="0" t="str">
        <f aca="false">B1751</f>
        <v>Hôtel sans restaurant</v>
      </c>
      <c r="P1751" s="0" t="str">
        <f aca="false">C1751</f>
        <v>Hotel d'affaire sans restaurant Haut de Gamme</v>
      </c>
      <c r="Q1751" s="0" t="str">
        <f aca="false">D1751</f>
        <v>Autre système centralisé performant</v>
      </c>
      <c r="R1751" s="0" t="str">
        <f aca="false">E1751</f>
        <v>Urbain</v>
      </c>
      <c r="S1751" s="0" t="str">
        <f aca="false">F1751</f>
        <v>0219392106</v>
      </c>
      <c r="T1751" s="0" t="str">
        <f aca="false">G1751</f>
        <v>0</v>
      </c>
      <c r="U1751" s="0" t="n">
        <f aca="false">L1751</f>
        <v>0.84</v>
      </c>
      <c r="V1751" s="0" t="n">
        <f aca="false">K1751</f>
        <v>68.8634511414651</v>
      </c>
      <c r="W1751" s="0" t="n">
        <f aca="false">J1751</f>
        <v>935</v>
      </c>
    </row>
    <row r="1752" customFormat="false" ht="12.8" hidden="false" customHeight="false" outlineLevel="0" collapsed="false">
      <c r="A1752" s="0" t="s">
        <v>73</v>
      </c>
      <c r="B1752" s="0" t="s">
        <v>426</v>
      </c>
      <c r="C1752" s="0" t="s">
        <v>468</v>
      </c>
      <c r="D1752" s="0" t="s">
        <v>18</v>
      </c>
      <c r="E1752" s="0" t="s">
        <v>14</v>
      </c>
      <c r="F1752" s="0" t="s">
        <v>472</v>
      </c>
      <c r="G1752" s="0" t="s">
        <v>1609</v>
      </c>
      <c r="H1752" s="0" t="n">
        <v>0.990797516492237</v>
      </c>
      <c r="I1752" s="0" t="n">
        <v>12.683926369216</v>
      </c>
      <c r="J1752" s="0" t="n">
        <v>1064</v>
      </c>
      <c r="K1752" s="0" t="n">
        <f aca="false">I1752*SUMIFS(syst_chauffage!$H$3:$H$27,syst_chauffage!$B$3:$B$27,D1752,syst_chauffage!$C$3:$C$27,E1752)</f>
        <v>34.5627978094144</v>
      </c>
      <c r="L1752" s="12" t="n">
        <f aca="false">H1752*SUMIFS(syst_chauffage!$K$3:$K$27,syst_chauffage!$B$3:$B$27,D1752,syst_chauffage!$C$3:$C$27,E1752)</f>
        <v>0.962507166331998</v>
      </c>
      <c r="N1752" s="0" t="str">
        <f aca="false">A1752</f>
        <v>Café Hôtel Restaurant</v>
      </c>
      <c r="O1752" s="0" t="str">
        <f aca="false">B1752</f>
        <v>Hôtel sans restaurant</v>
      </c>
      <c r="P1752" s="0" t="str">
        <f aca="false">C1752</f>
        <v>Hotel d'affaire sans restaurant Haut de Gamme</v>
      </c>
      <c r="Q1752" s="0" t="str">
        <f aca="false">D1752</f>
        <v>Chaudière condensation gaz</v>
      </c>
      <c r="R1752" s="0" t="str">
        <f aca="false">E1752</f>
        <v>Gaz</v>
      </c>
      <c r="S1752" s="0" t="str">
        <f aca="false">F1752</f>
        <v>0219392404</v>
      </c>
      <c r="T1752" s="0" t="str">
        <f aca="false">G1752</f>
        <v>0</v>
      </c>
      <c r="U1752" s="0" t="n">
        <f aca="false">L1752</f>
        <v>0.962507166331998</v>
      </c>
      <c r="V1752" s="0" t="n">
        <f aca="false">K1752</f>
        <v>34.5627978094144</v>
      </c>
      <c r="W1752" s="0" t="n">
        <f aca="false">J1752</f>
        <v>1064</v>
      </c>
    </row>
    <row r="1753" customFormat="false" ht="12.8" hidden="false" customHeight="false" outlineLevel="0" collapsed="false">
      <c r="A1753" s="0" t="s">
        <v>73</v>
      </c>
      <c r="B1753" s="0" t="s">
        <v>426</v>
      </c>
      <c r="C1753" s="0" t="s">
        <v>473</v>
      </c>
      <c r="D1753" s="0" t="s">
        <v>13</v>
      </c>
      <c r="E1753" s="0" t="s">
        <v>14</v>
      </c>
      <c r="F1753" s="0" t="s">
        <v>474</v>
      </c>
      <c r="G1753" s="0" t="s">
        <v>1609</v>
      </c>
      <c r="H1753" s="0" t="n">
        <v>0.729324423231864</v>
      </c>
      <c r="I1753" s="0" t="n">
        <v>7.80592293698882</v>
      </c>
      <c r="J1753" s="0" t="n">
        <v>462</v>
      </c>
      <c r="K1753" s="0" t="n">
        <f aca="false">I1753*SUMIFS(syst_chauffage!$H$3:$H$27,syst_chauffage!$B$3:$B$27,D1753,syst_chauffage!$C$3:$C$27,E1753)</f>
        <v>15.7647774624387</v>
      </c>
      <c r="L1753" s="12" t="n">
        <f aca="false">H1753*SUMIFS(syst_chauffage!$K$3:$K$27,syst_chauffage!$B$3:$B$27,D1753,syst_chauffage!$C$3:$C$27,E1753)</f>
        <v>0.729324423231864</v>
      </c>
      <c r="N1753" s="0" t="str">
        <f aca="false">A1753</f>
        <v>Café Hôtel Restaurant</v>
      </c>
      <c r="O1753" s="0" t="str">
        <f aca="false">B1753</f>
        <v>Hôtel sans restaurant</v>
      </c>
      <c r="P1753" s="0" t="str">
        <f aca="false">C1753</f>
        <v>Hotel d'affaire sans restaurant Luxe</v>
      </c>
      <c r="Q1753" s="0" t="str">
        <f aca="false">D1753</f>
        <v>Chaudière gaz</v>
      </c>
      <c r="R1753" s="0" t="str">
        <f aca="false">E1753</f>
        <v>Gaz</v>
      </c>
      <c r="S1753" s="0" t="str">
        <f aca="false">F1753</f>
        <v>0219400404</v>
      </c>
      <c r="T1753" s="0" t="str">
        <f aca="false">G1753</f>
        <v>0</v>
      </c>
      <c r="U1753" s="0" t="n">
        <f aca="false">L1753</f>
        <v>0.729324423231864</v>
      </c>
      <c r="V1753" s="0" t="n">
        <f aca="false">K1753</f>
        <v>15.7647774624387</v>
      </c>
      <c r="W1753" s="0" t="n">
        <f aca="false">J1753</f>
        <v>462</v>
      </c>
    </row>
    <row r="1754" customFormat="false" ht="12.8" hidden="false" customHeight="false" outlineLevel="0" collapsed="false">
      <c r="A1754" s="0" t="s">
        <v>73</v>
      </c>
      <c r="B1754" s="0" t="s">
        <v>426</v>
      </c>
      <c r="C1754" s="0" t="s">
        <v>473</v>
      </c>
      <c r="D1754" s="0" t="s">
        <v>18</v>
      </c>
      <c r="E1754" s="0" t="s">
        <v>14</v>
      </c>
      <c r="F1754" s="0" t="s">
        <v>475</v>
      </c>
      <c r="G1754" s="0" t="s">
        <v>1609</v>
      </c>
      <c r="H1754" s="0" t="n">
        <v>0.992334403709151</v>
      </c>
      <c r="I1754" s="0" t="n">
        <v>9.29276540117716</v>
      </c>
      <c r="J1754" s="0" t="n">
        <v>1064</v>
      </c>
      <c r="K1754" s="0" t="n">
        <f aca="false">I1754*SUMIFS(syst_chauffage!$H$3:$H$27,syst_chauffage!$B$3:$B$27,D1754,syst_chauffage!$C$3:$C$27,E1754)</f>
        <v>25.3221252080684</v>
      </c>
      <c r="L1754" s="12" t="n">
        <f aca="false">H1754*SUMIFS(syst_chauffage!$K$3:$K$27,syst_chauffage!$B$3:$B$27,D1754,syst_chauffage!$C$3:$C$27,E1754)</f>
        <v>0.96400017063964</v>
      </c>
      <c r="N1754" s="0" t="str">
        <f aca="false">A1754</f>
        <v>Café Hôtel Restaurant</v>
      </c>
      <c r="O1754" s="0" t="str">
        <f aca="false">B1754</f>
        <v>Hôtel sans restaurant</v>
      </c>
      <c r="P1754" s="0" t="str">
        <f aca="false">C1754</f>
        <v>Hotel d'affaire sans restaurant Luxe</v>
      </c>
      <c r="Q1754" s="0" t="str">
        <f aca="false">D1754</f>
        <v>Chaudière condensation gaz</v>
      </c>
      <c r="R1754" s="0" t="str">
        <f aca="false">E1754</f>
        <v>Gaz</v>
      </c>
      <c r="S1754" s="0" t="str">
        <f aca="false">F1754</f>
        <v>0219402404</v>
      </c>
      <c r="T1754" s="0" t="str">
        <f aca="false">G1754</f>
        <v>0</v>
      </c>
      <c r="U1754" s="0" t="n">
        <f aca="false">L1754</f>
        <v>0.96400017063964</v>
      </c>
      <c r="V1754" s="0" t="n">
        <f aca="false">K1754</f>
        <v>25.3221252080684</v>
      </c>
      <c r="W1754" s="0" t="n">
        <f aca="false">J1754</f>
        <v>1064</v>
      </c>
    </row>
    <row r="1755" customFormat="false" ht="12.8" hidden="false" customHeight="false" outlineLevel="0" collapsed="false">
      <c r="A1755" s="0" t="s">
        <v>73</v>
      </c>
      <c r="B1755" s="0" t="s">
        <v>426</v>
      </c>
      <c r="C1755" s="0" t="s">
        <v>476</v>
      </c>
      <c r="D1755" s="0" t="s">
        <v>19</v>
      </c>
      <c r="E1755" s="0" t="s">
        <v>57</v>
      </c>
      <c r="F1755" s="0" t="s">
        <v>477</v>
      </c>
      <c r="G1755" s="0" t="s">
        <v>1609</v>
      </c>
      <c r="H1755" s="0" t="n">
        <v>0.731757536081197</v>
      </c>
      <c r="I1755" s="0" t="n">
        <v>32.4177419789443</v>
      </c>
      <c r="J1755" s="0" t="n">
        <v>0</v>
      </c>
      <c r="K1755" s="0" t="n">
        <f aca="false">I1755*SUMIFS(syst_chauffage!$H$3:$H$27,syst_chauffage!$B$3:$B$27,D1755,syst_chauffage!$C$3:$C$27,E1755)</f>
        <v>45.140949519887</v>
      </c>
      <c r="L1755" s="12" t="n">
        <f aca="false">H1755*SUMIFS(syst_chauffage!$K$3:$K$27,syst_chauffage!$B$3:$B$27,D1755,syst_chauffage!$C$3:$C$27,E1755)</f>
        <v>0.731757536081197</v>
      </c>
      <c r="N1755" s="0" t="str">
        <f aca="false">A1755</f>
        <v>Café Hôtel Restaurant</v>
      </c>
      <c r="O1755" s="0" t="str">
        <f aca="false">B1755</f>
        <v>Hôtel sans restaurant</v>
      </c>
      <c r="P1755" s="0" t="str">
        <f aca="false">C1755</f>
        <v>Moyen Hotel sans restaurant Bas de gamme</v>
      </c>
      <c r="Q1755" s="0" t="str">
        <f aca="false">D1755</f>
        <v>Autre système centralisé</v>
      </c>
      <c r="R1755" s="0" t="str">
        <f aca="false">E1755</f>
        <v>Autres</v>
      </c>
      <c r="S1755" s="0" t="str">
        <f aca="false">F1755</f>
        <v>0219560101</v>
      </c>
      <c r="T1755" s="0" t="str">
        <f aca="false">G1755</f>
        <v>0</v>
      </c>
      <c r="U1755" s="0" t="n">
        <f aca="false">L1755</f>
        <v>0.731757536081197</v>
      </c>
      <c r="V1755" s="0" t="n">
        <f aca="false">K1755</f>
        <v>45.140949519887</v>
      </c>
      <c r="W1755" s="0" t="n">
        <f aca="false">J1755</f>
        <v>0</v>
      </c>
    </row>
    <row r="1756" customFormat="false" ht="12.8" hidden="false" customHeight="false" outlineLevel="0" collapsed="false">
      <c r="A1756" s="0" t="s">
        <v>73</v>
      </c>
      <c r="B1756" s="0" t="s">
        <v>426</v>
      </c>
      <c r="C1756" s="0" t="s">
        <v>476</v>
      </c>
      <c r="D1756" s="0" t="s">
        <v>19</v>
      </c>
      <c r="E1756" s="0" t="s">
        <v>58</v>
      </c>
      <c r="F1756" s="0" t="s">
        <v>478</v>
      </c>
      <c r="G1756" s="0" t="s">
        <v>1609</v>
      </c>
      <c r="H1756" s="0" t="n">
        <v>0.662780428577016</v>
      </c>
      <c r="I1756" s="0" t="n">
        <v>32.6981113628385</v>
      </c>
      <c r="J1756" s="0" t="n">
        <v>935</v>
      </c>
      <c r="K1756" s="0" t="n">
        <f aca="false">I1756*SUMIFS(syst_chauffage!$H$3:$H$27,syst_chauffage!$B$3:$B$27,D1756,syst_chauffage!$C$3:$C$27,E1756)</f>
        <v>53.7867448845898</v>
      </c>
      <c r="L1756" s="12" t="n">
        <f aca="false">H1756*SUMIFS(syst_chauffage!$K$3:$K$27,syst_chauffage!$B$3:$B$27,D1756,syst_chauffage!$C$3:$C$27,E1756)</f>
        <v>0.662780428577016</v>
      </c>
      <c r="N1756" s="0" t="str">
        <f aca="false">A1756</f>
        <v>Café Hôtel Restaurant</v>
      </c>
      <c r="O1756" s="0" t="str">
        <f aca="false">B1756</f>
        <v>Hôtel sans restaurant</v>
      </c>
      <c r="P1756" s="0" t="str">
        <f aca="false">C1756</f>
        <v>Moyen Hotel sans restaurant Bas de gamme</v>
      </c>
      <c r="Q1756" s="0" t="str">
        <f aca="false">D1756</f>
        <v>Autre système centralisé</v>
      </c>
      <c r="R1756" s="0" t="str">
        <f aca="false">E1756</f>
        <v>Urbain</v>
      </c>
      <c r="S1756" s="0" t="str">
        <f aca="false">F1756</f>
        <v>0219560106</v>
      </c>
      <c r="T1756" s="0" t="str">
        <f aca="false">G1756</f>
        <v>0</v>
      </c>
      <c r="U1756" s="0" t="n">
        <f aca="false">L1756</f>
        <v>0.662780428577016</v>
      </c>
      <c r="V1756" s="0" t="n">
        <f aca="false">K1756</f>
        <v>53.7867448845898</v>
      </c>
      <c r="W1756" s="0" t="n">
        <f aca="false">J1756</f>
        <v>935</v>
      </c>
    </row>
    <row r="1757" customFormat="false" ht="12.8" hidden="false" customHeight="false" outlineLevel="0" collapsed="false">
      <c r="A1757" s="0" t="s">
        <v>73</v>
      </c>
      <c r="B1757" s="0" t="s">
        <v>426</v>
      </c>
      <c r="C1757" s="0" t="s">
        <v>476</v>
      </c>
      <c r="D1757" s="0" t="s">
        <v>22</v>
      </c>
      <c r="E1757" s="0" t="s">
        <v>23</v>
      </c>
      <c r="F1757" s="0" t="s">
        <v>479</v>
      </c>
      <c r="G1757" s="0" t="s">
        <v>1609</v>
      </c>
      <c r="H1757" s="0" t="n">
        <v>0.568421574024708</v>
      </c>
      <c r="I1757" s="0" t="n">
        <v>21.2431906076626</v>
      </c>
      <c r="J1757" s="0" t="n">
        <v>0</v>
      </c>
      <c r="K1757" s="0" t="n">
        <f aca="false">I1757*SUMIFS(syst_chauffage!$H$3:$H$27,syst_chauffage!$B$3:$B$27,D1757,syst_chauffage!$C$3:$C$27,E1757)</f>
        <v>37.4097368066141</v>
      </c>
      <c r="L1757" s="12" t="n">
        <f aca="false">H1757*SUMIFS(syst_chauffage!$K$3:$K$27,syst_chauffage!$B$3:$B$27,D1757,syst_chauffage!$C$3:$C$27,E1757)</f>
        <v>0.568421574024708</v>
      </c>
      <c r="N1757" s="0" t="str">
        <f aca="false">A1757</f>
        <v>Café Hôtel Restaurant</v>
      </c>
      <c r="O1757" s="0" t="str">
        <f aca="false">B1757</f>
        <v>Hôtel sans restaurant</v>
      </c>
      <c r="P1757" s="0" t="str">
        <f aca="false">C1757</f>
        <v>Moyen Hotel sans restaurant Bas de gamme</v>
      </c>
      <c r="Q1757" s="0" t="str">
        <f aca="false">D1757</f>
        <v>Chaudière fioul</v>
      </c>
      <c r="R1757" s="0" t="str">
        <f aca="false">E1757</f>
        <v>Fioul</v>
      </c>
      <c r="S1757" s="0" t="str">
        <f aca="false">F1757</f>
        <v>0219560303</v>
      </c>
      <c r="T1757" s="0" t="str">
        <f aca="false">G1757</f>
        <v>0</v>
      </c>
      <c r="U1757" s="0" t="n">
        <f aca="false">L1757</f>
        <v>0.568421574024708</v>
      </c>
      <c r="V1757" s="0" t="n">
        <f aca="false">K1757</f>
        <v>37.4097368066141</v>
      </c>
      <c r="W1757" s="0" t="n">
        <f aca="false">J1757</f>
        <v>0</v>
      </c>
    </row>
    <row r="1758" customFormat="false" ht="12.8" hidden="false" customHeight="false" outlineLevel="0" collapsed="false">
      <c r="A1758" s="0" t="s">
        <v>73</v>
      </c>
      <c r="B1758" s="0" t="s">
        <v>426</v>
      </c>
      <c r="C1758" s="0" t="s">
        <v>476</v>
      </c>
      <c r="D1758" s="0" t="s">
        <v>13</v>
      </c>
      <c r="E1758" s="0" t="s">
        <v>14</v>
      </c>
      <c r="F1758" s="0" t="s">
        <v>480</v>
      </c>
      <c r="G1758" s="0" t="s">
        <v>1609</v>
      </c>
      <c r="H1758" s="0" t="n">
        <v>0.684119400598487</v>
      </c>
      <c r="I1758" s="0" t="n">
        <v>15.3509471103615</v>
      </c>
      <c r="J1758" s="0" t="n">
        <v>462</v>
      </c>
      <c r="K1758" s="0" t="n">
        <f aca="false">I1758*SUMIFS(syst_chauffage!$H$3:$H$27,syst_chauffage!$B$3:$B$27,D1758,syst_chauffage!$C$3:$C$27,E1758)</f>
        <v>31.0026459377102</v>
      </c>
      <c r="L1758" s="12" t="n">
        <f aca="false">H1758*SUMIFS(syst_chauffage!$K$3:$K$27,syst_chauffage!$B$3:$B$27,D1758,syst_chauffage!$C$3:$C$27,E1758)</f>
        <v>0.684119400598487</v>
      </c>
      <c r="N1758" s="0" t="str">
        <f aca="false">A1758</f>
        <v>Café Hôtel Restaurant</v>
      </c>
      <c r="O1758" s="0" t="str">
        <f aca="false">B1758</f>
        <v>Hôtel sans restaurant</v>
      </c>
      <c r="P1758" s="0" t="str">
        <f aca="false">C1758</f>
        <v>Moyen Hotel sans restaurant Bas de gamme</v>
      </c>
      <c r="Q1758" s="0" t="str">
        <f aca="false">D1758</f>
        <v>Chaudière gaz</v>
      </c>
      <c r="R1758" s="0" t="str">
        <f aca="false">E1758</f>
        <v>Gaz</v>
      </c>
      <c r="S1758" s="0" t="str">
        <f aca="false">F1758</f>
        <v>0219560404</v>
      </c>
      <c r="T1758" s="0" t="str">
        <f aca="false">G1758</f>
        <v>0</v>
      </c>
      <c r="U1758" s="0" t="n">
        <f aca="false">L1758</f>
        <v>0.684119400598487</v>
      </c>
      <c r="V1758" s="0" t="n">
        <f aca="false">K1758</f>
        <v>31.0026459377102</v>
      </c>
      <c r="W1758" s="0" t="n">
        <f aca="false">J1758</f>
        <v>462</v>
      </c>
    </row>
    <row r="1759" customFormat="false" ht="12.8" hidden="false" customHeight="false" outlineLevel="0" collapsed="false">
      <c r="A1759" s="0" t="s">
        <v>73</v>
      </c>
      <c r="B1759" s="0" t="s">
        <v>426</v>
      </c>
      <c r="C1759" s="0" t="s">
        <v>476</v>
      </c>
      <c r="D1759" s="0" t="s">
        <v>29</v>
      </c>
      <c r="E1759" s="0" t="s">
        <v>30</v>
      </c>
      <c r="F1759" s="0" t="s">
        <v>481</v>
      </c>
      <c r="G1759" s="0" t="s">
        <v>1609</v>
      </c>
      <c r="H1759" s="0" t="n">
        <v>0.92</v>
      </c>
      <c r="I1759" s="0" t="n">
        <v>10.4</v>
      </c>
      <c r="J1759" s="0" t="n">
        <v>0</v>
      </c>
      <c r="K1759" s="0" t="n">
        <f aca="false">I1759*SUMIFS(syst_chauffage!$H$3:$H$27,syst_chauffage!$B$3:$B$27,D1759,syst_chauffage!$C$3:$C$27,E1759)</f>
        <v>3</v>
      </c>
      <c r="L1759" s="12" t="n">
        <f aca="false">H1759*SUMIFS(syst_chauffage!$K$3:$K$27,syst_chauffage!$B$3:$B$27,D1759,syst_chauffage!$C$3:$C$27,E1759)</f>
        <v>0.92</v>
      </c>
      <c r="N1759" s="0" t="str">
        <f aca="false">A1759</f>
        <v>Café Hôtel Restaurant</v>
      </c>
      <c r="O1759" s="0" t="str">
        <f aca="false">B1759</f>
        <v>Hôtel sans restaurant</v>
      </c>
      <c r="P1759" s="0" t="str">
        <f aca="false">C1759</f>
        <v>Moyen Hotel sans restaurant Bas de gamme</v>
      </c>
      <c r="Q1759" s="0" t="str">
        <f aca="false">D1759</f>
        <v>Electrique direct</v>
      </c>
      <c r="R1759" s="0" t="str">
        <f aca="false">E1759</f>
        <v>Electricité</v>
      </c>
      <c r="S1759" s="0" t="str">
        <f aca="false">F1759</f>
        <v>0219560602</v>
      </c>
      <c r="T1759" s="0" t="str">
        <f aca="false">G1759</f>
        <v>0</v>
      </c>
      <c r="U1759" s="0" t="n">
        <f aca="false">L1759</f>
        <v>0.92</v>
      </c>
      <c r="V1759" s="0" t="n">
        <f aca="false">K1759</f>
        <v>3</v>
      </c>
      <c r="W1759" s="0" t="n">
        <f aca="false">J1759</f>
        <v>0</v>
      </c>
    </row>
    <row r="1760" customFormat="false" ht="12.8" hidden="false" customHeight="false" outlineLevel="0" collapsed="false">
      <c r="A1760" s="0" t="s">
        <v>73</v>
      </c>
      <c r="B1760" s="0" t="s">
        <v>426</v>
      </c>
      <c r="C1760" s="0" t="s">
        <v>476</v>
      </c>
      <c r="D1760" s="0" t="s">
        <v>36</v>
      </c>
      <c r="E1760" s="0" t="s">
        <v>30</v>
      </c>
      <c r="F1760" s="0" t="s">
        <v>482</v>
      </c>
      <c r="G1760" s="0" t="s">
        <v>1609</v>
      </c>
      <c r="H1760" s="0" t="n">
        <v>2.94489544186046</v>
      </c>
      <c r="I1760" s="0" t="n">
        <v>86.8282101014325</v>
      </c>
      <c r="J1760" s="0" t="n">
        <v>738</v>
      </c>
      <c r="K1760" s="0" t="n">
        <f aca="false">I1760*SUMIFS(syst_chauffage!$H$3:$H$27,syst_chauffage!$B$3:$B$27,D1760,syst_chauffage!$C$3:$C$27,E1760)</f>
        <v>53.7169757022097</v>
      </c>
      <c r="L1760" s="12" t="n">
        <f aca="false">H1760*SUMIFS(syst_chauffage!$K$3:$K$27,syst_chauffage!$B$3:$B$27,D1760,syst_chauffage!$C$3:$C$27,E1760)</f>
        <v>2.47427325480779</v>
      </c>
      <c r="N1760" s="0" t="str">
        <f aca="false">A1760</f>
        <v>Café Hôtel Restaurant</v>
      </c>
      <c r="O1760" s="0" t="str">
        <f aca="false">B1760</f>
        <v>Hôtel sans restaurant</v>
      </c>
      <c r="P1760" s="0" t="str">
        <f aca="false">C1760</f>
        <v>Moyen Hotel sans restaurant Bas de gamme</v>
      </c>
      <c r="Q1760" s="0" t="str">
        <f aca="false">D1760</f>
        <v>PAC</v>
      </c>
      <c r="R1760" s="0" t="str">
        <f aca="false">E1760</f>
        <v>Electricité</v>
      </c>
      <c r="S1760" s="0" t="str">
        <f aca="false">F1760</f>
        <v>0219560902</v>
      </c>
      <c r="T1760" s="0" t="str">
        <f aca="false">G1760</f>
        <v>0</v>
      </c>
      <c r="U1760" s="0" t="n">
        <f aca="false">L1760</f>
        <v>2.47427325480779</v>
      </c>
      <c r="V1760" s="0" t="n">
        <f aca="false">K1760</f>
        <v>53.7169757022097</v>
      </c>
      <c r="W1760" s="0" t="n">
        <f aca="false">J1760</f>
        <v>738</v>
      </c>
    </row>
    <row r="1761" customFormat="false" ht="12.8" hidden="false" customHeight="false" outlineLevel="0" collapsed="false">
      <c r="A1761" s="0" t="s">
        <v>73</v>
      </c>
      <c r="B1761" s="0" t="s">
        <v>426</v>
      </c>
      <c r="C1761" s="0" t="s">
        <v>476</v>
      </c>
      <c r="D1761" s="0" t="s">
        <v>42</v>
      </c>
      <c r="E1761" s="0" t="s">
        <v>30</v>
      </c>
      <c r="F1761" s="0" t="s">
        <v>483</v>
      </c>
      <c r="G1761" s="0" t="s">
        <v>1609</v>
      </c>
      <c r="H1761" s="0" t="n">
        <v>2.80410195348837</v>
      </c>
      <c r="I1761" s="0" t="n">
        <v>40.3540066948089</v>
      </c>
      <c r="J1761" s="0" t="n">
        <v>738</v>
      </c>
      <c r="K1761" s="0" t="n">
        <f aca="false">I1761*SUMIFS(syst_chauffage!$H$3:$H$27,syst_chauffage!$B$3:$B$27,D1761,syst_chauffage!$C$3:$C$27,E1761)</f>
        <v>36.4272485266109</v>
      </c>
      <c r="L1761" s="12" t="n">
        <f aca="false">H1761*SUMIFS(syst_chauffage!$K$3:$K$27,syst_chauffage!$B$3:$B$27,D1761,syst_chauffage!$C$3:$C$27,E1761)</f>
        <v>2.49996610303434</v>
      </c>
      <c r="N1761" s="0" t="str">
        <f aca="false">A1761</f>
        <v>Café Hôtel Restaurant</v>
      </c>
      <c r="O1761" s="0" t="str">
        <f aca="false">B1761</f>
        <v>Hôtel sans restaurant</v>
      </c>
      <c r="P1761" s="0" t="str">
        <f aca="false">C1761</f>
        <v>Moyen Hotel sans restaurant Bas de gamme</v>
      </c>
      <c r="Q1761" s="0" t="str">
        <f aca="false">D1761</f>
        <v>Rooftop</v>
      </c>
      <c r="R1761" s="0" t="str">
        <f aca="false">E1761</f>
        <v>Electricité</v>
      </c>
      <c r="S1761" s="0" t="str">
        <f aca="false">F1761</f>
        <v>0219561002</v>
      </c>
      <c r="T1761" s="0" t="str">
        <f aca="false">G1761</f>
        <v>0</v>
      </c>
      <c r="U1761" s="0" t="n">
        <f aca="false">L1761</f>
        <v>2.49996610303434</v>
      </c>
      <c r="V1761" s="0" t="n">
        <f aca="false">K1761</f>
        <v>36.4272485266109</v>
      </c>
      <c r="W1761" s="0" t="n">
        <f aca="false">J1761</f>
        <v>738</v>
      </c>
    </row>
    <row r="1762" customFormat="false" ht="12.8" hidden="false" customHeight="false" outlineLevel="0" collapsed="false">
      <c r="A1762" s="0" t="s">
        <v>73</v>
      </c>
      <c r="B1762" s="0" t="s">
        <v>426</v>
      </c>
      <c r="C1762" s="0" t="s">
        <v>476</v>
      </c>
      <c r="D1762" s="0" t="s">
        <v>51</v>
      </c>
      <c r="E1762" s="0" t="s">
        <v>57</v>
      </c>
      <c r="F1762" s="0" t="s">
        <v>484</v>
      </c>
      <c r="G1762" s="0" t="s">
        <v>1609</v>
      </c>
      <c r="H1762" s="0" t="n">
        <v>0.844335618555227</v>
      </c>
      <c r="I1762" s="0" t="n">
        <v>38.5925499749336</v>
      </c>
      <c r="J1762" s="0" t="n">
        <v>0</v>
      </c>
      <c r="K1762" s="0" t="n">
        <f aca="false">I1762*SUMIFS(syst_chauffage!$H$3:$H$27,syst_chauffage!$B$3:$B$27,D1762,syst_chauffage!$C$3:$C$27,E1762)</f>
        <v>81.771973301328</v>
      </c>
      <c r="L1762" s="12" t="n">
        <f aca="false">H1762*SUMIFS(syst_chauffage!$K$3:$K$27,syst_chauffage!$B$3:$B$27,D1762,syst_chauffage!$C$3:$C$27,E1762)</f>
        <v>0.844335618555227</v>
      </c>
      <c r="N1762" s="0" t="str">
        <f aca="false">A1762</f>
        <v>Café Hôtel Restaurant</v>
      </c>
      <c r="O1762" s="0" t="str">
        <f aca="false">B1762</f>
        <v>Hôtel sans restaurant</v>
      </c>
      <c r="P1762" s="0" t="str">
        <f aca="false">C1762</f>
        <v>Moyen Hotel sans restaurant Bas de gamme</v>
      </c>
      <c r="Q1762" s="0" t="str">
        <f aca="false">D1762</f>
        <v>Autre système centralisé performant</v>
      </c>
      <c r="R1762" s="0" t="str">
        <f aca="false">E1762</f>
        <v>Autres</v>
      </c>
      <c r="S1762" s="0" t="str">
        <f aca="false">F1762</f>
        <v>0219562101</v>
      </c>
      <c r="T1762" s="0" t="str">
        <f aca="false">G1762</f>
        <v>0</v>
      </c>
      <c r="U1762" s="0" t="n">
        <f aca="false">L1762</f>
        <v>0.844335618555227</v>
      </c>
      <c r="V1762" s="0" t="n">
        <f aca="false">K1762</f>
        <v>81.771973301328</v>
      </c>
      <c r="W1762" s="0" t="n">
        <f aca="false">J1762</f>
        <v>0</v>
      </c>
    </row>
    <row r="1763" customFormat="false" ht="12.8" hidden="false" customHeight="false" outlineLevel="0" collapsed="false">
      <c r="A1763" s="0" t="s">
        <v>73</v>
      </c>
      <c r="B1763" s="0" t="s">
        <v>426</v>
      </c>
      <c r="C1763" s="0" t="s">
        <v>476</v>
      </c>
      <c r="D1763" s="0" t="s">
        <v>51</v>
      </c>
      <c r="E1763" s="0" t="s">
        <v>58</v>
      </c>
      <c r="F1763" s="0" t="s">
        <v>485</v>
      </c>
      <c r="G1763" s="0" t="s">
        <v>1609</v>
      </c>
      <c r="H1763" s="0" t="n">
        <v>0.764746648358096</v>
      </c>
      <c r="I1763" s="0" t="n">
        <v>38.9263230509982</v>
      </c>
      <c r="J1763" s="0" t="n">
        <v>935</v>
      </c>
      <c r="K1763" s="0" t="n">
        <f aca="false">I1763*SUMIFS(syst_chauffage!$H$3:$H$27,syst_chauffage!$B$3:$B$27,D1763,syst_chauffage!$C$3:$C$27,E1763)</f>
        <v>83.0687541985597</v>
      </c>
      <c r="L1763" s="12" t="n">
        <f aca="false">H1763*SUMIFS(syst_chauffage!$K$3:$K$27,syst_chauffage!$B$3:$B$27,D1763,syst_chauffage!$C$3:$C$27,E1763)</f>
        <v>0.764746648358096</v>
      </c>
      <c r="N1763" s="0" t="str">
        <f aca="false">A1763</f>
        <v>Café Hôtel Restaurant</v>
      </c>
      <c r="O1763" s="0" t="str">
        <f aca="false">B1763</f>
        <v>Hôtel sans restaurant</v>
      </c>
      <c r="P1763" s="0" t="str">
        <f aca="false">C1763</f>
        <v>Moyen Hotel sans restaurant Bas de gamme</v>
      </c>
      <c r="Q1763" s="0" t="str">
        <f aca="false">D1763</f>
        <v>Autre système centralisé performant</v>
      </c>
      <c r="R1763" s="0" t="str">
        <f aca="false">E1763</f>
        <v>Urbain</v>
      </c>
      <c r="S1763" s="0" t="str">
        <f aca="false">F1763</f>
        <v>0219562106</v>
      </c>
      <c r="T1763" s="0" t="str">
        <f aca="false">G1763</f>
        <v>0</v>
      </c>
      <c r="U1763" s="0" t="n">
        <f aca="false">L1763</f>
        <v>0.764746648358096</v>
      </c>
      <c r="V1763" s="0" t="n">
        <f aca="false">K1763</f>
        <v>83.0687541985597</v>
      </c>
      <c r="W1763" s="0" t="n">
        <f aca="false">J1763</f>
        <v>935</v>
      </c>
    </row>
    <row r="1764" customFormat="false" ht="12.8" hidden="false" customHeight="false" outlineLevel="0" collapsed="false">
      <c r="A1764" s="0" t="s">
        <v>73</v>
      </c>
      <c r="B1764" s="0" t="s">
        <v>426</v>
      </c>
      <c r="C1764" s="0" t="s">
        <v>476</v>
      </c>
      <c r="D1764" s="0" t="s">
        <v>27</v>
      </c>
      <c r="E1764" s="0" t="s">
        <v>23</v>
      </c>
      <c r="F1764" s="0" t="s">
        <v>486</v>
      </c>
      <c r="G1764" s="0" t="s">
        <v>1609</v>
      </c>
      <c r="H1764" s="0" t="n">
        <v>0.754216465033923</v>
      </c>
      <c r="I1764" s="0" t="n">
        <v>25.2895126281697</v>
      </c>
      <c r="J1764" s="0" t="n">
        <v>1064</v>
      </c>
      <c r="K1764" s="0" t="n">
        <f aca="false">I1764*SUMIFS(syst_chauffage!$H$3:$H$27,syst_chauffage!$B$3:$B$27,D1764,syst_chauffage!$C$3:$C$27,E1764)</f>
        <v>64.85250565481</v>
      </c>
      <c r="L1764" s="12" t="n">
        <f aca="false">H1764*SUMIFS(syst_chauffage!$K$3:$K$27,syst_chauffage!$B$3:$B$27,D1764,syst_chauffage!$C$3:$C$27,E1764)</f>
        <v>0.754216465033923</v>
      </c>
      <c r="N1764" s="0" t="str">
        <f aca="false">A1764</f>
        <v>Café Hôtel Restaurant</v>
      </c>
      <c r="O1764" s="0" t="str">
        <f aca="false">B1764</f>
        <v>Hôtel sans restaurant</v>
      </c>
      <c r="P1764" s="0" t="str">
        <f aca="false">C1764</f>
        <v>Moyen Hotel sans restaurant Bas de gamme</v>
      </c>
      <c r="Q1764" s="0" t="str">
        <f aca="false">D1764</f>
        <v>Chaudière condensation fioul</v>
      </c>
      <c r="R1764" s="0" t="str">
        <f aca="false">E1764</f>
        <v>Fioul</v>
      </c>
      <c r="S1764" s="0" t="str">
        <f aca="false">F1764</f>
        <v>0219562303</v>
      </c>
      <c r="T1764" s="0" t="str">
        <f aca="false">G1764</f>
        <v>0</v>
      </c>
      <c r="U1764" s="0" t="n">
        <f aca="false">L1764</f>
        <v>0.754216465033923</v>
      </c>
      <c r="V1764" s="0" t="n">
        <f aca="false">K1764</f>
        <v>64.85250565481</v>
      </c>
      <c r="W1764" s="0" t="n">
        <f aca="false">J1764</f>
        <v>1064</v>
      </c>
    </row>
    <row r="1765" customFormat="false" ht="12.8" hidden="false" customHeight="false" outlineLevel="0" collapsed="false">
      <c r="A1765" s="0" t="s">
        <v>73</v>
      </c>
      <c r="B1765" s="0" t="s">
        <v>426</v>
      </c>
      <c r="C1765" s="0" t="s">
        <v>476</v>
      </c>
      <c r="D1765" s="0" t="s">
        <v>18</v>
      </c>
      <c r="E1765" s="0" t="s">
        <v>14</v>
      </c>
      <c r="F1765" s="0" t="s">
        <v>487</v>
      </c>
      <c r="G1765" s="0" t="s">
        <v>1609</v>
      </c>
      <c r="H1765" s="0" t="n">
        <v>0.981810997448415</v>
      </c>
      <c r="I1765" s="0" t="n">
        <v>18.2749370361447</v>
      </c>
      <c r="J1765" s="0" t="n">
        <v>1064</v>
      </c>
      <c r="K1765" s="0" t="n">
        <f aca="false">I1765*SUMIFS(syst_chauffage!$H$3:$H$27,syst_chauffage!$B$3:$B$27,D1765,syst_chauffage!$C$3:$C$27,E1765)</f>
        <v>49.7979044795645</v>
      </c>
      <c r="L1765" s="12" t="n">
        <f aca="false">H1765*SUMIFS(syst_chauffage!$K$3:$K$27,syst_chauffage!$B$3:$B$27,D1765,syst_chauffage!$C$3:$C$27,E1765)</f>
        <v>0.953777240352086</v>
      </c>
      <c r="N1765" s="0" t="str">
        <f aca="false">A1765</f>
        <v>Café Hôtel Restaurant</v>
      </c>
      <c r="O1765" s="0" t="str">
        <f aca="false">B1765</f>
        <v>Hôtel sans restaurant</v>
      </c>
      <c r="P1765" s="0" t="str">
        <f aca="false">C1765</f>
        <v>Moyen Hotel sans restaurant Bas de gamme</v>
      </c>
      <c r="Q1765" s="0" t="str">
        <f aca="false">D1765</f>
        <v>Chaudière condensation gaz</v>
      </c>
      <c r="R1765" s="0" t="str">
        <f aca="false">E1765</f>
        <v>Gaz</v>
      </c>
      <c r="S1765" s="0" t="str">
        <f aca="false">F1765</f>
        <v>0219562404</v>
      </c>
      <c r="T1765" s="0" t="str">
        <f aca="false">G1765</f>
        <v>0</v>
      </c>
      <c r="U1765" s="0" t="n">
        <f aca="false">L1765</f>
        <v>0.953777240352086</v>
      </c>
      <c r="V1765" s="0" t="n">
        <f aca="false">K1765</f>
        <v>49.7979044795645</v>
      </c>
      <c r="W1765" s="0" t="n">
        <f aca="false">J1765</f>
        <v>1064</v>
      </c>
    </row>
    <row r="1766" customFormat="false" ht="12.8" hidden="false" customHeight="false" outlineLevel="0" collapsed="false">
      <c r="A1766" s="0" t="s">
        <v>73</v>
      </c>
      <c r="B1766" s="0" t="s">
        <v>426</v>
      </c>
      <c r="C1766" s="0" t="s">
        <v>476</v>
      </c>
      <c r="D1766" s="0" t="s">
        <v>32</v>
      </c>
      <c r="E1766" s="0" t="s">
        <v>30</v>
      </c>
      <c r="F1766" s="0" t="s">
        <v>488</v>
      </c>
      <c r="G1766" s="0" t="s">
        <v>1609</v>
      </c>
      <c r="H1766" s="0" t="n">
        <v>1</v>
      </c>
      <c r="I1766" s="0" t="n">
        <v>12</v>
      </c>
      <c r="J1766" s="0" t="n">
        <v>0</v>
      </c>
      <c r="K1766" s="0" t="n">
        <f aca="false">I1766*SUMIFS(syst_chauffage!$H$3:$H$27,syst_chauffage!$B$3:$B$27,D1766,syst_chauffage!$C$3:$C$27,E1766)</f>
        <v>12</v>
      </c>
      <c r="L1766" s="12" t="n">
        <f aca="false">H1766*SUMIFS(syst_chauffage!$K$3:$K$27,syst_chauffage!$B$3:$B$27,D1766,syst_chauffage!$C$3:$C$27,E1766)</f>
        <v>1</v>
      </c>
      <c r="N1766" s="0" t="str">
        <f aca="false">A1766</f>
        <v>Café Hôtel Restaurant</v>
      </c>
      <c r="O1766" s="0" t="str">
        <f aca="false">B1766</f>
        <v>Hôtel sans restaurant</v>
      </c>
      <c r="P1766" s="0" t="str">
        <f aca="false">C1766</f>
        <v>Moyen Hotel sans restaurant Bas de gamme</v>
      </c>
      <c r="Q1766" s="0" t="str">
        <f aca="false">D1766</f>
        <v>Electrique direct performant</v>
      </c>
      <c r="R1766" s="0" t="str">
        <f aca="false">E1766</f>
        <v>Electricité</v>
      </c>
      <c r="S1766" s="0" t="str">
        <f aca="false">F1766</f>
        <v>0219562602</v>
      </c>
      <c r="T1766" s="0" t="str">
        <f aca="false">G1766</f>
        <v>0</v>
      </c>
      <c r="U1766" s="0" t="n">
        <f aca="false">L1766</f>
        <v>1</v>
      </c>
      <c r="V1766" s="0" t="n">
        <f aca="false">K1766</f>
        <v>12</v>
      </c>
      <c r="W1766" s="0" t="n">
        <f aca="false">J1766</f>
        <v>0</v>
      </c>
    </row>
    <row r="1767" customFormat="false" ht="12.8" hidden="false" customHeight="false" outlineLevel="0" collapsed="false">
      <c r="A1767" s="0" t="s">
        <v>73</v>
      </c>
      <c r="B1767" s="0" t="s">
        <v>426</v>
      </c>
      <c r="C1767" s="0" t="s">
        <v>476</v>
      </c>
      <c r="D1767" s="0" t="s">
        <v>38</v>
      </c>
      <c r="E1767" s="0" t="s">
        <v>30</v>
      </c>
      <c r="F1767" s="0" t="s">
        <v>489</v>
      </c>
      <c r="G1767" s="0" t="s">
        <v>1609</v>
      </c>
      <c r="H1767" s="0" t="n">
        <v>3.39795627906976</v>
      </c>
      <c r="I1767" s="0" t="n">
        <v>103.36691678742</v>
      </c>
      <c r="J1767" s="0" t="n">
        <v>792</v>
      </c>
      <c r="K1767" s="0" t="n">
        <f aca="false">I1767*SUMIFS(syst_chauffage!$H$3:$H$27,syst_chauffage!$B$3:$B$27,D1767,syst_chauffage!$C$3:$C$27,E1767)</f>
        <v>104.482638819283</v>
      </c>
      <c r="L1767" s="12" t="n">
        <f aca="false">H1767*SUMIFS(syst_chauffage!$K$3:$K$27,syst_chauffage!$B$3:$B$27,D1767,syst_chauffage!$C$3:$C$27,E1767)</f>
        <v>3.03986496519792</v>
      </c>
      <c r="N1767" s="0" t="str">
        <f aca="false">A1767</f>
        <v>Café Hôtel Restaurant</v>
      </c>
      <c r="O1767" s="0" t="str">
        <f aca="false">B1767</f>
        <v>Hôtel sans restaurant</v>
      </c>
      <c r="P1767" s="0" t="str">
        <f aca="false">C1767</f>
        <v>Moyen Hotel sans restaurant Bas de gamme</v>
      </c>
      <c r="Q1767" s="0" t="str">
        <f aca="false">D1767</f>
        <v>PAC performant</v>
      </c>
      <c r="R1767" s="0" t="str">
        <f aca="false">E1767</f>
        <v>Electricité</v>
      </c>
      <c r="S1767" s="0" t="str">
        <f aca="false">F1767</f>
        <v>0219562902</v>
      </c>
      <c r="T1767" s="0" t="str">
        <f aca="false">G1767</f>
        <v>0</v>
      </c>
      <c r="U1767" s="0" t="n">
        <f aca="false">L1767</f>
        <v>3.03986496519792</v>
      </c>
      <c r="V1767" s="0" t="n">
        <f aca="false">K1767</f>
        <v>104.482638819283</v>
      </c>
      <c r="W1767" s="0" t="n">
        <f aca="false">J1767</f>
        <v>792</v>
      </c>
    </row>
    <row r="1768" customFormat="false" ht="12.8" hidden="false" customHeight="false" outlineLevel="0" collapsed="false">
      <c r="A1768" s="0" t="s">
        <v>73</v>
      </c>
      <c r="B1768" s="0" t="s">
        <v>426</v>
      </c>
      <c r="C1768" s="0" t="s">
        <v>476</v>
      </c>
      <c r="D1768" s="0" t="s">
        <v>46</v>
      </c>
      <c r="E1768" s="0" t="s">
        <v>30</v>
      </c>
      <c r="F1768" s="0" t="s">
        <v>490</v>
      </c>
      <c r="G1768" s="0" t="s">
        <v>1609</v>
      </c>
      <c r="H1768" s="0" t="n">
        <v>3.32861023255814</v>
      </c>
      <c r="I1768" s="0" t="n">
        <v>48.0404841604868</v>
      </c>
      <c r="J1768" s="0" t="n">
        <v>792</v>
      </c>
      <c r="K1768" s="0" t="n">
        <f aca="false">I1768*SUMIFS(syst_chauffage!$H$3:$H$27,syst_chauffage!$B$3:$B$27,D1768,syst_chauffage!$C$3:$C$27,E1768)</f>
        <v>83.3457954377955</v>
      </c>
      <c r="L1768" s="12" t="n">
        <f aca="false">H1768*SUMIFS(syst_chauffage!$K$3:$K$27,syst_chauffage!$B$3:$B$27,D1768,syst_chauffage!$C$3:$C$27,E1768)</f>
        <v>3.00077723502174</v>
      </c>
      <c r="N1768" s="0" t="str">
        <f aca="false">A1768</f>
        <v>Café Hôtel Restaurant</v>
      </c>
      <c r="O1768" s="0" t="str">
        <f aca="false">B1768</f>
        <v>Hôtel sans restaurant</v>
      </c>
      <c r="P1768" s="0" t="str">
        <f aca="false">C1768</f>
        <v>Moyen Hotel sans restaurant Bas de gamme</v>
      </c>
      <c r="Q1768" s="0" t="str">
        <f aca="false">D1768</f>
        <v>Rooftop performant</v>
      </c>
      <c r="R1768" s="0" t="str">
        <f aca="false">E1768</f>
        <v>Electricité</v>
      </c>
      <c r="S1768" s="0" t="str">
        <f aca="false">F1768</f>
        <v>0219563002</v>
      </c>
      <c r="T1768" s="0" t="str">
        <f aca="false">G1768</f>
        <v>0</v>
      </c>
      <c r="U1768" s="0" t="n">
        <f aca="false">L1768</f>
        <v>3.00077723502174</v>
      </c>
      <c r="V1768" s="0" t="n">
        <f aca="false">K1768</f>
        <v>83.3457954377955</v>
      </c>
      <c r="W1768" s="0" t="n">
        <f aca="false">J1768</f>
        <v>792</v>
      </c>
    </row>
    <row r="1769" customFormat="false" ht="12.8" hidden="false" customHeight="false" outlineLevel="0" collapsed="false">
      <c r="A1769" s="0" t="s">
        <v>73</v>
      </c>
      <c r="B1769" s="0" t="s">
        <v>426</v>
      </c>
      <c r="C1769" s="0" t="s">
        <v>491</v>
      </c>
      <c r="D1769" s="0" t="s">
        <v>19</v>
      </c>
      <c r="E1769" s="0" t="s">
        <v>58</v>
      </c>
      <c r="F1769" s="0" t="s">
        <v>492</v>
      </c>
      <c r="G1769" s="0" t="s">
        <v>1609</v>
      </c>
      <c r="H1769" s="0" t="n">
        <v>0.670779307335857</v>
      </c>
      <c r="I1769" s="0" t="n">
        <v>30.30646884472</v>
      </c>
      <c r="J1769" s="0" t="n">
        <v>935</v>
      </c>
      <c r="K1769" s="0" t="n">
        <f aca="false">I1769*SUMIFS(syst_chauffage!$H$3:$H$27,syst_chauffage!$B$3:$B$27,D1769,syst_chauffage!$C$3:$C$27,E1769)</f>
        <v>49.852613504654</v>
      </c>
      <c r="L1769" s="12" t="n">
        <f aca="false">H1769*SUMIFS(syst_chauffage!$K$3:$K$27,syst_chauffage!$B$3:$B$27,D1769,syst_chauffage!$C$3:$C$27,E1769)</f>
        <v>0.670779307335857</v>
      </c>
      <c r="N1769" s="0" t="str">
        <f aca="false">A1769</f>
        <v>Café Hôtel Restaurant</v>
      </c>
      <c r="O1769" s="0" t="str">
        <f aca="false">B1769</f>
        <v>Hôtel sans restaurant</v>
      </c>
      <c r="P1769" s="0" t="str">
        <f aca="false">C1769</f>
        <v>Moyen Hotel sans restaurant Haut de gamme</v>
      </c>
      <c r="Q1769" s="0" t="str">
        <f aca="false">D1769</f>
        <v>Autre système centralisé</v>
      </c>
      <c r="R1769" s="0" t="str">
        <f aca="false">E1769</f>
        <v>Urbain</v>
      </c>
      <c r="S1769" s="0" t="str">
        <f aca="false">F1769</f>
        <v>0219570106</v>
      </c>
      <c r="T1769" s="0" t="str">
        <f aca="false">G1769</f>
        <v>0</v>
      </c>
      <c r="U1769" s="0" t="n">
        <f aca="false">L1769</f>
        <v>0.670779307335857</v>
      </c>
      <c r="V1769" s="0" t="n">
        <f aca="false">K1769</f>
        <v>49.852613504654</v>
      </c>
      <c r="W1769" s="0" t="n">
        <f aca="false">J1769</f>
        <v>935</v>
      </c>
    </row>
    <row r="1770" customFormat="false" ht="12.8" hidden="false" customHeight="false" outlineLevel="0" collapsed="false">
      <c r="A1770" s="0" t="s">
        <v>73</v>
      </c>
      <c r="B1770" s="0" t="s">
        <v>426</v>
      </c>
      <c r="C1770" s="0" t="s">
        <v>491</v>
      </c>
      <c r="D1770" s="0" t="s">
        <v>22</v>
      </c>
      <c r="E1770" s="0" t="s">
        <v>23</v>
      </c>
      <c r="F1770" s="0" t="s">
        <v>493</v>
      </c>
      <c r="G1770" s="0" t="s">
        <v>1609</v>
      </c>
      <c r="H1770" s="0" t="n">
        <v>0.56975773235372</v>
      </c>
      <c r="I1770" s="0" t="n">
        <v>19.0195937566018</v>
      </c>
      <c r="J1770" s="0" t="n">
        <v>0</v>
      </c>
      <c r="K1770" s="0" t="n">
        <f aca="false">I1770*SUMIFS(syst_chauffage!$H$3:$H$27,syst_chauffage!$B$3:$B$27,D1770,syst_chauffage!$C$3:$C$27,E1770)</f>
        <v>33.4939327026772</v>
      </c>
      <c r="L1770" s="12" t="n">
        <f aca="false">H1770*SUMIFS(syst_chauffage!$K$3:$K$27,syst_chauffage!$B$3:$B$27,D1770,syst_chauffage!$C$3:$C$27,E1770)</f>
        <v>0.56975773235372</v>
      </c>
      <c r="N1770" s="0" t="str">
        <f aca="false">A1770</f>
        <v>Café Hôtel Restaurant</v>
      </c>
      <c r="O1770" s="0" t="str">
        <f aca="false">B1770</f>
        <v>Hôtel sans restaurant</v>
      </c>
      <c r="P1770" s="0" t="str">
        <f aca="false">C1770</f>
        <v>Moyen Hotel sans restaurant Haut de gamme</v>
      </c>
      <c r="Q1770" s="0" t="str">
        <f aca="false">D1770</f>
        <v>Chaudière fioul</v>
      </c>
      <c r="R1770" s="0" t="str">
        <f aca="false">E1770</f>
        <v>Fioul</v>
      </c>
      <c r="S1770" s="0" t="str">
        <f aca="false">F1770</f>
        <v>0219570303</v>
      </c>
      <c r="T1770" s="0" t="str">
        <f aca="false">G1770</f>
        <v>0</v>
      </c>
      <c r="U1770" s="0" t="n">
        <f aca="false">L1770</f>
        <v>0.56975773235372</v>
      </c>
      <c r="V1770" s="0" t="n">
        <f aca="false">K1770</f>
        <v>33.4939327026772</v>
      </c>
      <c r="W1770" s="0" t="n">
        <f aca="false">J1770</f>
        <v>0</v>
      </c>
    </row>
    <row r="1771" customFormat="false" ht="12.8" hidden="false" customHeight="false" outlineLevel="0" collapsed="false">
      <c r="A1771" s="0" t="s">
        <v>73</v>
      </c>
      <c r="B1771" s="0" t="s">
        <v>426</v>
      </c>
      <c r="C1771" s="0" t="s">
        <v>491</v>
      </c>
      <c r="D1771" s="0" t="s">
        <v>13</v>
      </c>
      <c r="E1771" s="0" t="s">
        <v>14</v>
      </c>
      <c r="F1771" s="0" t="s">
        <v>494</v>
      </c>
      <c r="G1771" s="0" t="s">
        <v>1609</v>
      </c>
      <c r="H1771" s="0" t="n">
        <v>0.685456368473844</v>
      </c>
      <c r="I1771" s="0" t="n">
        <v>13.8276481916889</v>
      </c>
      <c r="J1771" s="0" t="n">
        <v>462</v>
      </c>
      <c r="K1771" s="0" t="n">
        <f aca="false">I1771*SUMIFS(syst_chauffage!$H$3:$H$27,syst_chauffage!$B$3:$B$27,D1771,syst_chauffage!$C$3:$C$27,E1771)</f>
        <v>27.9262040287268</v>
      </c>
      <c r="L1771" s="12" t="n">
        <f aca="false">H1771*SUMIFS(syst_chauffage!$K$3:$K$27,syst_chauffage!$B$3:$B$27,D1771,syst_chauffage!$C$3:$C$27,E1771)</f>
        <v>0.685456368473844</v>
      </c>
      <c r="N1771" s="0" t="str">
        <f aca="false">A1771</f>
        <v>Café Hôtel Restaurant</v>
      </c>
      <c r="O1771" s="0" t="str">
        <f aca="false">B1771</f>
        <v>Hôtel sans restaurant</v>
      </c>
      <c r="P1771" s="0" t="str">
        <f aca="false">C1771</f>
        <v>Moyen Hotel sans restaurant Haut de gamme</v>
      </c>
      <c r="Q1771" s="0" t="str">
        <f aca="false">D1771</f>
        <v>Chaudière gaz</v>
      </c>
      <c r="R1771" s="0" t="str">
        <f aca="false">E1771</f>
        <v>Gaz</v>
      </c>
      <c r="S1771" s="0" t="str">
        <f aca="false">F1771</f>
        <v>0219570404</v>
      </c>
      <c r="T1771" s="0" t="str">
        <f aca="false">G1771</f>
        <v>0</v>
      </c>
      <c r="U1771" s="0" t="n">
        <f aca="false">L1771</f>
        <v>0.685456368473844</v>
      </c>
      <c r="V1771" s="0" t="n">
        <f aca="false">K1771</f>
        <v>27.9262040287268</v>
      </c>
      <c r="W1771" s="0" t="n">
        <f aca="false">J1771</f>
        <v>462</v>
      </c>
    </row>
    <row r="1772" customFormat="false" ht="12.8" hidden="false" customHeight="false" outlineLevel="0" collapsed="false">
      <c r="A1772" s="0" t="s">
        <v>73</v>
      </c>
      <c r="B1772" s="0" t="s">
        <v>426</v>
      </c>
      <c r="C1772" s="0" t="s">
        <v>491</v>
      </c>
      <c r="D1772" s="0" t="s">
        <v>29</v>
      </c>
      <c r="E1772" s="0" t="s">
        <v>30</v>
      </c>
      <c r="F1772" s="0" t="s">
        <v>495</v>
      </c>
      <c r="G1772" s="0" t="s">
        <v>1609</v>
      </c>
      <c r="H1772" s="0" t="n">
        <v>0.92</v>
      </c>
      <c r="I1772" s="0" t="n">
        <v>10.4</v>
      </c>
      <c r="J1772" s="0" t="n">
        <v>0</v>
      </c>
      <c r="K1772" s="0" t="n">
        <f aca="false">I1772*SUMIFS(syst_chauffage!$H$3:$H$27,syst_chauffage!$B$3:$B$27,D1772,syst_chauffage!$C$3:$C$27,E1772)</f>
        <v>3</v>
      </c>
      <c r="L1772" s="12" t="n">
        <f aca="false">H1772*SUMIFS(syst_chauffage!$K$3:$K$27,syst_chauffage!$B$3:$B$27,D1772,syst_chauffage!$C$3:$C$27,E1772)</f>
        <v>0.92</v>
      </c>
      <c r="N1772" s="0" t="str">
        <f aca="false">A1772</f>
        <v>Café Hôtel Restaurant</v>
      </c>
      <c r="O1772" s="0" t="str">
        <f aca="false">B1772</f>
        <v>Hôtel sans restaurant</v>
      </c>
      <c r="P1772" s="0" t="str">
        <f aca="false">C1772</f>
        <v>Moyen Hotel sans restaurant Haut de gamme</v>
      </c>
      <c r="Q1772" s="0" t="str">
        <f aca="false">D1772</f>
        <v>Electrique direct</v>
      </c>
      <c r="R1772" s="0" t="str">
        <f aca="false">E1772</f>
        <v>Electricité</v>
      </c>
      <c r="S1772" s="0" t="str">
        <f aca="false">F1772</f>
        <v>0219570602</v>
      </c>
      <c r="T1772" s="0" t="str">
        <f aca="false">G1772</f>
        <v>0</v>
      </c>
      <c r="U1772" s="0" t="n">
        <f aca="false">L1772</f>
        <v>0.92</v>
      </c>
      <c r="V1772" s="0" t="n">
        <f aca="false">K1772</f>
        <v>3</v>
      </c>
      <c r="W1772" s="0" t="n">
        <f aca="false">J1772</f>
        <v>0</v>
      </c>
    </row>
    <row r="1773" customFormat="false" ht="12.8" hidden="false" customHeight="false" outlineLevel="0" collapsed="false">
      <c r="A1773" s="0" t="s">
        <v>73</v>
      </c>
      <c r="B1773" s="0" t="s">
        <v>426</v>
      </c>
      <c r="C1773" s="0" t="s">
        <v>491</v>
      </c>
      <c r="D1773" s="0" t="s">
        <v>36</v>
      </c>
      <c r="E1773" s="0" t="s">
        <v>30</v>
      </c>
      <c r="F1773" s="0" t="s">
        <v>496</v>
      </c>
      <c r="G1773" s="0" t="s">
        <v>1609</v>
      </c>
      <c r="H1773" s="0" t="n">
        <v>2.94489544186046</v>
      </c>
      <c r="I1773" s="0" t="n">
        <v>81.2880909123097</v>
      </c>
      <c r="J1773" s="0" t="n">
        <v>738</v>
      </c>
      <c r="K1773" s="0" t="n">
        <f aca="false">I1773*SUMIFS(syst_chauffage!$H$3:$H$27,syst_chauffage!$B$3:$B$27,D1773,syst_chauffage!$C$3:$C$27,E1773)</f>
        <v>50.2895360772099</v>
      </c>
      <c r="L1773" s="12" t="n">
        <f aca="false">H1773*SUMIFS(syst_chauffage!$K$3:$K$27,syst_chauffage!$B$3:$B$27,D1773,syst_chauffage!$C$3:$C$27,E1773)</f>
        <v>2.47427325480779</v>
      </c>
      <c r="N1773" s="0" t="str">
        <f aca="false">A1773</f>
        <v>Café Hôtel Restaurant</v>
      </c>
      <c r="O1773" s="0" t="str">
        <f aca="false">B1773</f>
        <v>Hôtel sans restaurant</v>
      </c>
      <c r="P1773" s="0" t="str">
        <f aca="false">C1773</f>
        <v>Moyen Hotel sans restaurant Haut de gamme</v>
      </c>
      <c r="Q1773" s="0" t="str">
        <f aca="false">D1773</f>
        <v>PAC</v>
      </c>
      <c r="R1773" s="0" t="str">
        <f aca="false">E1773</f>
        <v>Electricité</v>
      </c>
      <c r="S1773" s="0" t="str">
        <f aca="false">F1773</f>
        <v>0219570902</v>
      </c>
      <c r="T1773" s="0" t="str">
        <f aca="false">G1773</f>
        <v>0</v>
      </c>
      <c r="U1773" s="0" t="n">
        <f aca="false">L1773</f>
        <v>2.47427325480779</v>
      </c>
      <c r="V1773" s="0" t="n">
        <f aca="false">K1773</f>
        <v>50.2895360772099</v>
      </c>
      <c r="W1773" s="0" t="n">
        <f aca="false">J1773</f>
        <v>738</v>
      </c>
    </row>
    <row r="1774" customFormat="false" ht="12.8" hidden="false" customHeight="false" outlineLevel="0" collapsed="false">
      <c r="A1774" s="0" t="s">
        <v>73</v>
      </c>
      <c r="B1774" s="0" t="s">
        <v>426</v>
      </c>
      <c r="C1774" s="0" t="s">
        <v>491</v>
      </c>
      <c r="D1774" s="0" t="s">
        <v>42</v>
      </c>
      <c r="E1774" s="0" t="s">
        <v>30</v>
      </c>
      <c r="F1774" s="0" t="s">
        <v>497</v>
      </c>
      <c r="G1774" s="0" t="s">
        <v>1609</v>
      </c>
      <c r="H1774" s="0" t="n">
        <v>2.80410195348837</v>
      </c>
      <c r="I1774" s="0" t="n">
        <v>36.9359629633094</v>
      </c>
      <c r="J1774" s="0" t="n">
        <v>738</v>
      </c>
      <c r="K1774" s="0" t="n">
        <f aca="false">I1774*SUMIFS(syst_chauffage!$H$3:$H$27,syst_chauffage!$B$3:$B$27,D1774,syst_chauffage!$C$3:$C$27,E1774)</f>
        <v>33.3418069885796</v>
      </c>
      <c r="L1774" s="12" t="n">
        <f aca="false">H1774*SUMIFS(syst_chauffage!$K$3:$K$27,syst_chauffage!$B$3:$B$27,D1774,syst_chauffage!$C$3:$C$27,E1774)</f>
        <v>2.49996610303434</v>
      </c>
      <c r="N1774" s="0" t="str">
        <f aca="false">A1774</f>
        <v>Café Hôtel Restaurant</v>
      </c>
      <c r="O1774" s="0" t="str">
        <f aca="false">B1774</f>
        <v>Hôtel sans restaurant</v>
      </c>
      <c r="P1774" s="0" t="str">
        <f aca="false">C1774</f>
        <v>Moyen Hotel sans restaurant Haut de gamme</v>
      </c>
      <c r="Q1774" s="0" t="str">
        <f aca="false">D1774</f>
        <v>Rooftop</v>
      </c>
      <c r="R1774" s="0" t="str">
        <f aca="false">E1774</f>
        <v>Electricité</v>
      </c>
      <c r="S1774" s="0" t="str">
        <f aca="false">F1774</f>
        <v>0219571002</v>
      </c>
      <c r="T1774" s="0" t="str">
        <f aca="false">G1774</f>
        <v>0</v>
      </c>
      <c r="U1774" s="0" t="n">
        <f aca="false">L1774</f>
        <v>2.49996610303434</v>
      </c>
      <c r="V1774" s="0" t="n">
        <f aca="false">K1774</f>
        <v>33.3418069885796</v>
      </c>
      <c r="W1774" s="0" t="n">
        <f aca="false">J1774</f>
        <v>738</v>
      </c>
    </row>
    <row r="1775" customFormat="false" ht="12.8" hidden="false" customHeight="false" outlineLevel="0" collapsed="false">
      <c r="A1775" s="0" t="s">
        <v>73</v>
      </c>
      <c r="B1775" s="0" t="s">
        <v>426</v>
      </c>
      <c r="C1775" s="0" t="s">
        <v>491</v>
      </c>
      <c r="D1775" s="0" t="s">
        <v>51</v>
      </c>
      <c r="E1775" s="0" t="s">
        <v>58</v>
      </c>
      <c r="F1775" s="0" t="s">
        <v>498</v>
      </c>
      <c r="G1775" s="0" t="s">
        <v>1609</v>
      </c>
      <c r="H1775" s="0" t="n">
        <v>0.773976123849066</v>
      </c>
      <c r="I1775" s="0" t="n">
        <v>36.0791295770476</v>
      </c>
      <c r="J1775" s="0" t="n">
        <v>935</v>
      </c>
      <c r="K1775" s="0" t="n">
        <f aca="false">I1775*SUMIFS(syst_chauffage!$H$3:$H$27,syst_chauffage!$B$3:$B$27,D1775,syst_chauffage!$C$3:$C$27,E1775)</f>
        <v>76.9928447289321</v>
      </c>
      <c r="L1775" s="12" t="n">
        <f aca="false">H1775*SUMIFS(syst_chauffage!$K$3:$K$27,syst_chauffage!$B$3:$B$27,D1775,syst_chauffage!$C$3:$C$27,E1775)</f>
        <v>0.773976123849066</v>
      </c>
      <c r="N1775" s="0" t="str">
        <f aca="false">A1775</f>
        <v>Café Hôtel Restaurant</v>
      </c>
      <c r="O1775" s="0" t="str">
        <f aca="false">B1775</f>
        <v>Hôtel sans restaurant</v>
      </c>
      <c r="P1775" s="0" t="str">
        <f aca="false">C1775</f>
        <v>Moyen Hotel sans restaurant Haut de gamme</v>
      </c>
      <c r="Q1775" s="0" t="str">
        <f aca="false">D1775</f>
        <v>Autre système centralisé performant</v>
      </c>
      <c r="R1775" s="0" t="str">
        <f aca="false">E1775</f>
        <v>Urbain</v>
      </c>
      <c r="S1775" s="0" t="str">
        <f aca="false">F1775</f>
        <v>0219572106</v>
      </c>
      <c r="T1775" s="0" t="str">
        <f aca="false">G1775</f>
        <v>0</v>
      </c>
      <c r="U1775" s="0" t="n">
        <f aca="false">L1775</f>
        <v>0.773976123849066</v>
      </c>
      <c r="V1775" s="0" t="n">
        <f aca="false">K1775</f>
        <v>76.9928447289321</v>
      </c>
      <c r="W1775" s="0" t="n">
        <f aca="false">J1775</f>
        <v>935</v>
      </c>
    </row>
    <row r="1776" customFormat="false" ht="12.8" hidden="false" customHeight="false" outlineLevel="0" collapsed="false">
      <c r="A1776" s="0" t="s">
        <v>73</v>
      </c>
      <c r="B1776" s="0" t="s">
        <v>426</v>
      </c>
      <c r="C1776" s="0" t="s">
        <v>491</v>
      </c>
      <c r="D1776" s="0" t="s">
        <v>27</v>
      </c>
      <c r="E1776" s="0" t="s">
        <v>23</v>
      </c>
      <c r="F1776" s="0" t="s">
        <v>499</v>
      </c>
      <c r="G1776" s="0" t="s">
        <v>1609</v>
      </c>
      <c r="H1776" s="0" t="n">
        <v>0.754990906044746</v>
      </c>
      <c r="I1776" s="0" t="n">
        <v>22.642373519764</v>
      </c>
      <c r="J1776" s="0" t="n">
        <v>1064</v>
      </c>
      <c r="K1776" s="0" t="n">
        <f aca="false">I1776*SUMIFS(syst_chauffage!$H$3:$H$27,syst_chauffage!$B$3:$B$27,D1776,syst_chauffage!$C$3:$C$27,E1776)</f>
        <v>58.0641738067014</v>
      </c>
      <c r="L1776" s="12" t="n">
        <f aca="false">H1776*SUMIFS(syst_chauffage!$K$3:$K$27,syst_chauffage!$B$3:$B$27,D1776,syst_chauffage!$C$3:$C$27,E1776)</f>
        <v>0.754990906044746</v>
      </c>
      <c r="N1776" s="0" t="str">
        <f aca="false">A1776</f>
        <v>Café Hôtel Restaurant</v>
      </c>
      <c r="O1776" s="0" t="str">
        <f aca="false">B1776</f>
        <v>Hôtel sans restaurant</v>
      </c>
      <c r="P1776" s="0" t="str">
        <f aca="false">C1776</f>
        <v>Moyen Hotel sans restaurant Haut de gamme</v>
      </c>
      <c r="Q1776" s="0" t="str">
        <f aca="false">D1776</f>
        <v>Chaudière condensation fioul</v>
      </c>
      <c r="R1776" s="0" t="str">
        <f aca="false">E1776</f>
        <v>Fioul</v>
      </c>
      <c r="S1776" s="0" t="str">
        <f aca="false">F1776</f>
        <v>0219572303</v>
      </c>
      <c r="T1776" s="0" t="str">
        <f aca="false">G1776</f>
        <v>0</v>
      </c>
      <c r="U1776" s="0" t="n">
        <f aca="false">L1776</f>
        <v>0.754990906044746</v>
      </c>
      <c r="V1776" s="0" t="n">
        <f aca="false">K1776</f>
        <v>58.0641738067014</v>
      </c>
      <c r="W1776" s="0" t="n">
        <f aca="false">J1776</f>
        <v>1064</v>
      </c>
    </row>
    <row r="1777" customFormat="false" ht="12.8" hidden="false" customHeight="false" outlineLevel="0" collapsed="false">
      <c r="A1777" s="0" t="s">
        <v>73</v>
      </c>
      <c r="B1777" s="0" t="s">
        <v>426</v>
      </c>
      <c r="C1777" s="0" t="s">
        <v>491</v>
      </c>
      <c r="D1777" s="0" t="s">
        <v>18</v>
      </c>
      <c r="E1777" s="0" t="s">
        <v>14</v>
      </c>
      <c r="F1777" s="0" t="s">
        <v>500</v>
      </c>
      <c r="G1777" s="0" t="s">
        <v>1609</v>
      </c>
      <c r="H1777" s="0" t="n">
        <v>0.982585748025649</v>
      </c>
      <c r="I1777" s="0" t="n">
        <v>16.4614859424868</v>
      </c>
      <c r="J1777" s="0" t="n">
        <v>1064</v>
      </c>
      <c r="K1777" s="0" t="n">
        <f aca="false">I1777*SUMIFS(syst_chauffage!$H$3:$H$27,syst_chauffage!$B$3:$B$27,D1777,syst_chauffage!$C$3:$C$27,E1777)</f>
        <v>44.8563791456206</v>
      </c>
      <c r="L1777" s="12" t="n">
        <f aca="false">H1777*SUMIFS(syst_chauffage!$K$3:$K$27,syst_chauffage!$B$3:$B$27,D1777,syst_chauffage!$C$3:$C$27,E1777)</f>
        <v>0.954529869391113</v>
      </c>
      <c r="N1777" s="0" t="str">
        <f aca="false">A1777</f>
        <v>Café Hôtel Restaurant</v>
      </c>
      <c r="O1777" s="0" t="str">
        <f aca="false">B1777</f>
        <v>Hôtel sans restaurant</v>
      </c>
      <c r="P1777" s="0" t="str">
        <f aca="false">C1777</f>
        <v>Moyen Hotel sans restaurant Haut de gamme</v>
      </c>
      <c r="Q1777" s="0" t="str">
        <f aca="false">D1777</f>
        <v>Chaudière condensation gaz</v>
      </c>
      <c r="R1777" s="0" t="str">
        <f aca="false">E1777</f>
        <v>Gaz</v>
      </c>
      <c r="S1777" s="0" t="str">
        <f aca="false">F1777</f>
        <v>0219572404</v>
      </c>
      <c r="T1777" s="0" t="str">
        <f aca="false">G1777</f>
        <v>0</v>
      </c>
      <c r="U1777" s="0" t="n">
        <f aca="false">L1777</f>
        <v>0.954529869391113</v>
      </c>
      <c r="V1777" s="0" t="n">
        <f aca="false">K1777</f>
        <v>44.8563791456206</v>
      </c>
      <c r="W1777" s="0" t="n">
        <f aca="false">J1777</f>
        <v>1064</v>
      </c>
    </row>
    <row r="1778" customFormat="false" ht="12.8" hidden="false" customHeight="false" outlineLevel="0" collapsed="false">
      <c r="A1778" s="0" t="s">
        <v>73</v>
      </c>
      <c r="B1778" s="0" t="s">
        <v>426</v>
      </c>
      <c r="C1778" s="0" t="s">
        <v>491</v>
      </c>
      <c r="D1778" s="0" t="s">
        <v>32</v>
      </c>
      <c r="E1778" s="0" t="s">
        <v>30</v>
      </c>
      <c r="F1778" s="0" t="s">
        <v>501</v>
      </c>
      <c r="G1778" s="0" t="s">
        <v>1609</v>
      </c>
      <c r="H1778" s="0" t="n">
        <v>1</v>
      </c>
      <c r="I1778" s="0" t="n">
        <v>12</v>
      </c>
      <c r="J1778" s="0" t="n">
        <v>0</v>
      </c>
      <c r="K1778" s="0" t="n">
        <f aca="false">I1778*SUMIFS(syst_chauffage!$H$3:$H$27,syst_chauffage!$B$3:$B$27,D1778,syst_chauffage!$C$3:$C$27,E1778)</f>
        <v>12</v>
      </c>
      <c r="L1778" s="12" t="n">
        <f aca="false">H1778*SUMIFS(syst_chauffage!$K$3:$K$27,syst_chauffage!$B$3:$B$27,D1778,syst_chauffage!$C$3:$C$27,E1778)</f>
        <v>1</v>
      </c>
      <c r="N1778" s="0" t="str">
        <f aca="false">A1778</f>
        <v>Café Hôtel Restaurant</v>
      </c>
      <c r="O1778" s="0" t="str">
        <f aca="false">B1778</f>
        <v>Hôtel sans restaurant</v>
      </c>
      <c r="P1778" s="0" t="str">
        <f aca="false">C1778</f>
        <v>Moyen Hotel sans restaurant Haut de gamme</v>
      </c>
      <c r="Q1778" s="0" t="str">
        <f aca="false">D1778</f>
        <v>Electrique direct performant</v>
      </c>
      <c r="R1778" s="0" t="str">
        <f aca="false">E1778</f>
        <v>Electricité</v>
      </c>
      <c r="S1778" s="0" t="str">
        <f aca="false">F1778</f>
        <v>0219572602</v>
      </c>
      <c r="T1778" s="0" t="str">
        <f aca="false">G1778</f>
        <v>0</v>
      </c>
      <c r="U1778" s="0" t="n">
        <f aca="false">L1778</f>
        <v>1</v>
      </c>
      <c r="V1778" s="0" t="n">
        <f aca="false">K1778</f>
        <v>12</v>
      </c>
      <c r="W1778" s="0" t="n">
        <f aca="false">J1778</f>
        <v>0</v>
      </c>
    </row>
    <row r="1779" customFormat="false" ht="12.8" hidden="false" customHeight="false" outlineLevel="0" collapsed="false">
      <c r="A1779" s="0" t="s">
        <v>73</v>
      </c>
      <c r="B1779" s="0" t="s">
        <v>426</v>
      </c>
      <c r="C1779" s="0" t="s">
        <v>491</v>
      </c>
      <c r="D1779" s="0" t="s">
        <v>38</v>
      </c>
      <c r="E1779" s="0" t="s">
        <v>30</v>
      </c>
      <c r="F1779" s="0" t="s">
        <v>502</v>
      </c>
      <c r="G1779" s="0" t="s">
        <v>1609</v>
      </c>
      <c r="H1779" s="0" t="n">
        <v>3.39795627906976</v>
      </c>
      <c r="I1779" s="0" t="n">
        <v>96.7715368003687</v>
      </c>
      <c r="J1779" s="0" t="n">
        <v>792</v>
      </c>
      <c r="K1779" s="0" t="n">
        <f aca="false">I1779*SUMIFS(syst_chauffage!$H$3:$H$27,syst_chauffage!$B$3:$B$27,D1779,syst_chauffage!$C$3:$C$27,E1779)</f>
        <v>97.8160696066186</v>
      </c>
      <c r="L1779" s="12" t="n">
        <f aca="false">H1779*SUMIFS(syst_chauffage!$K$3:$K$27,syst_chauffage!$B$3:$B$27,D1779,syst_chauffage!$C$3:$C$27,E1779)</f>
        <v>3.03986496519792</v>
      </c>
      <c r="N1779" s="0" t="str">
        <f aca="false">A1779</f>
        <v>Café Hôtel Restaurant</v>
      </c>
      <c r="O1779" s="0" t="str">
        <f aca="false">B1779</f>
        <v>Hôtel sans restaurant</v>
      </c>
      <c r="P1779" s="0" t="str">
        <f aca="false">C1779</f>
        <v>Moyen Hotel sans restaurant Haut de gamme</v>
      </c>
      <c r="Q1779" s="0" t="str">
        <f aca="false">D1779</f>
        <v>PAC performant</v>
      </c>
      <c r="R1779" s="0" t="str">
        <f aca="false">E1779</f>
        <v>Electricité</v>
      </c>
      <c r="S1779" s="0" t="str">
        <f aca="false">F1779</f>
        <v>0219572902</v>
      </c>
      <c r="T1779" s="0" t="str">
        <f aca="false">G1779</f>
        <v>0</v>
      </c>
      <c r="U1779" s="0" t="n">
        <f aca="false">L1779</f>
        <v>3.03986496519792</v>
      </c>
      <c r="V1779" s="0" t="n">
        <f aca="false">K1779</f>
        <v>97.8160696066186</v>
      </c>
      <c r="W1779" s="0" t="n">
        <f aca="false">J1779</f>
        <v>792</v>
      </c>
    </row>
    <row r="1780" customFormat="false" ht="12.8" hidden="false" customHeight="false" outlineLevel="0" collapsed="false">
      <c r="A1780" s="0" t="s">
        <v>73</v>
      </c>
      <c r="B1780" s="0" t="s">
        <v>426</v>
      </c>
      <c r="C1780" s="0" t="s">
        <v>491</v>
      </c>
      <c r="D1780" s="0" t="s">
        <v>46</v>
      </c>
      <c r="E1780" s="0" t="s">
        <v>30</v>
      </c>
      <c r="F1780" s="0" t="s">
        <v>503</v>
      </c>
      <c r="G1780" s="0" t="s">
        <v>1609</v>
      </c>
      <c r="H1780" s="0" t="n">
        <v>3.32861023255814</v>
      </c>
      <c r="I1780" s="0" t="n">
        <v>43.9713844801302</v>
      </c>
      <c r="J1780" s="0" t="n">
        <v>792</v>
      </c>
      <c r="K1780" s="0" t="n">
        <f aca="false">I1780*SUMIFS(syst_chauffage!$H$3:$H$27,syst_chauffage!$B$3:$B$27,D1780,syst_chauffage!$C$3:$C$27,E1780)</f>
        <v>76.2862839548962</v>
      </c>
      <c r="L1780" s="12" t="n">
        <f aca="false">H1780*SUMIFS(syst_chauffage!$K$3:$K$27,syst_chauffage!$B$3:$B$27,D1780,syst_chauffage!$C$3:$C$27,E1780)</f>
        <v>3.00077723502174</v>
      </c>
      <c r="N1780" s="0" t="str">
        <f aca="false">A1780</f>
        <v>Café Hôtel Restaurant</v>
      </c>
      <c r="O1780" s="0" t="str">
        <f aca="false">B1780</f>
        <v>Hôtel sans restaurant</v>
      </c>
      <c r="P1780" s="0" t="str">
        <f aca="false">C1780</f>
        <v>Moyen Hotel sans restaurant Haut de gamme</v>
      </c>
      <c r="Q1780" s="0" t="str">
        <f aca="false">D1780</f>
        <v>Rooftop performant</v>
      </c>
      <c r="R1780" s="0" t="str">
        <f aca="false">E1780</f>
        <v>Electricité</v>
      </c>
      <c r="S1780" s="0" t="str">
        <f aca="false">F1780</f>
        <v>0219573002</v>
      </c>
      <c r="T1780" s="0" t="str">
        <f aca="false">G1780</f>
        <v>0</v>
      </c>
      <c r="U1780" s="0" t="n">
        <f aca="false">L1780</f>
        <v>3.00077723502174</v>
      </c>
      <c r="V1780" s="0" t="n">
        <f aca="false">K1780</f>
        <v>76.2862839548962</v>
      </c>
      <c r="W1780" s="0" t="n">
        <f aca="false">J1780</f>
        <v>792</v>
      </c>
    </row>
    <row r="1781" customFormat="false" ht="12.8" hidden="false" customHeight="false" outlineLevel="0" collapsed="false">
      <c r="A1781" s="0" t="s">
        <v>73</v>
      </c>
      <c r="B1781" s="0" t="s">
        <v>426</v>
      </c>
      <c r="C1781" s="0" t="s">
        <v>504</v>
      </c>
      <c r="D1781" s="0" t="s">
        <v>19</v>
      </c>
      <c r="E1781" s="0" t="s">
        <v>58</v>
      </c>
      <c r="F1781" s="0" t="s">
        <v>505</v>
      </c>
      <c r="G1781" s="0" t="s">
        <v>1609</v>
      </c>
      <c r="H1781" s="0" t="n">
        <v>0.7124</v>
      </c>
      <c r="I1781" s="0" t="n">
        <v>27.4169912174355</v>
      </c>
      <c r="J1781" s="0" t="n">
        <v>935</v>
      </c>
      <c r="K1781" s="0" t="n">
        <f aca="false">I1781*SUMIFS(syst_chauffage!$H$3:$H$27,syst_chauffage!$B$3:$B$27,D1781,syst_chauffage!$C$3:$C$27,E1781)</f>
        <v>45.0995684659393</v>
      </c>
      <c r="L1781" s="12" t="n">
        <f aca="false">H1781*SUMIFS(syst_chauffage!$K$3:$K$27,syst_chauffage!$B$3:$B$27,D1781,syst_chauffage!$C$3:$C$27,E1781)</f>
        <v>0.7124</v>
      </c>
      <c r="N1781" s="0" t="str">
        <f aca="false">A1781</f>
        <v>Café Hôtel Restaurant</v>
      </c>
      <c r="O1781" s="0" t="str">
        <f aca="false">B1781</f>
        <v>Hôtel sans restaurant</v>
      </c>
      <c r="P1781" s="0" t="str">
        <f aca="false">C1781</f>
        <v>Moyen Hotel sans restaurant Luxe</v>
      </c>
      <c r="Q1781" s="0" t="str">
        <f aca="false">D1781</f>
        <v>Autre système centralisé</v>
      </c>
      <c r="R1781" s="0" t="str">
        <f aca="false">E1781</f>
        <v>Urbain</v>
      </c>
      <c r="S1781" s="0" t="str">
        <f aca="false">F1781</f>
        <v>0219580106</v>
      </c>
      <c r="T1781" s="0" t="str">
        <f aca="false">G1781</f>
        <v>0</v>
      </c>
      <c r="U1781" s="0" t="n">
        <f aca="false">L1781</f>
        <v>0.7124</v>
      </c>
      <c r="V1781" s="0" t="n">
        <f aca="false">K1781</f>
        <v>45.0995684659393</v>
      </c>
      <c r="W1781" s="0" t="n">
        <f aca="false">J1781</f>
        <v>935</v>
      </c>
    </row>
    <row r="1782" customFormat="false" ht="12.8" hidden="false" customHeight="false" outlineLevel="0" collapsed="false">
      <c r="A1782" s="0" t="s">
        <v>73</v>
      </c>
      <c r="B1782" s="0" t="s">
        <v>426</v>
      </c>
      <c r="C1782" s="0" t="s">
        <v>504</v>
      </c>
      <c r="D1782" s="0" t="s">
        <v>22</v>
      </c>
      <c r="E1782" s="0" t="s">
        <v>23</v>
      </c>
      <c r="F1782" s="0" t="s">
        <v>506</v>
      </c>
      <c r="G1782" s="0" t="s">
        <v>1609</v>
      </c>
      <c r="H1782" s="0" t="n">
        <v>0.578819977512267</v>
      </c>
      <c r="I1782" s="0" t="n">
        <v>15.3562773340752</v>
      </c>
      <c r="J1782" s="0" t="n">
        <v>0</v>
      </c>
      <c r="K1782" s="0" t="n">
        <f aca="false">I1782*SUMIFS(syst_chauffage!$H$3:$H$27,syst_chauffage!$B$3:$B$27,D1782,syst_chauffage!$C$3:$C$27,E1782)</f>
        <v>27.0427500278564</v>
      </c>
      <c r="L1782" s="12" t="n">
        <f aca="false">H1782*SUMIFS(syst_chauffage!$K$3:$K$27,syst_chauffage!$B$3:$B$27,D1782,syst_chauffage!$C$3:$C$27,E1782)</f>
        <v>0.578819977512267</v>
      </c>
      <c r="N1782" s="0" t="str">
        <f aca="false">A1782</f>
        <v>Café Hôtel Restaurant</v>
      </c>
      <c r="O1782" s="0" t="str">
        <f aca="false">B1782</f>
        <v>Hôtel sans restaurant</v>
      </c>
      <c r="P1782" s="0" t="str">
        <f aca="false">C1782</f>
        <v>Moyen Hotel sans restaurant Luxe</v>
      </c>
      <c r="Q1782" s="0" t="str">
        <f aca="false">D1782</f>
        <v>Chaudière fioul</v>
      </c>
      <c r="R1782" s="0" t="str">
        <f aca="false">E1782</f>
        <v>Fioul</v>
      </c>
      <c r="S1782" s="0" t="str">
        <f aca="false">F1782</f>
        <v>0219580303</v>
      </c>
      <c r="T1782" s="0" t="str">
        <f aca="false">G1782</f>
        <v>0</v>
      </c>
      <c r="U1782" s="0" t="n">
        <f aca="false">L1782</f>
        <v>0.578819977512267</v>
      </c>
      <c r="V1782" s="0" t="n">
        <f aca="false">K1782</f>
        <v>27.0427500278564</v>
      </c>
      <c r="W1782" s="0" t="n">
        <f aca="false">J1782</f>
        <v>0</v>
      </c>
    </row>
    <row r="1783" customFormat="false" ht="12.8" hidden="false" customHeight="false" outlineLevel="0" collapsed="false">
      <c r="A1783" s="0" t="s">
        <v>73</v>
      </c>
      <c r="B1783" s="0" t="s">
        <v>426</v>
      </c>
      <c r="C1783" s="0" t="s">
        <v>504</v>
      </c>
      <c r="D1783" s="0" t="s">
        <v>13</v>
      </c>
      <c r="E1783" s="0" t="s">
        <v>14</v>
      </c>
      <c r="F1783" s="0" t="s">
        <v>507</v>
      </c>
      <c r="G1783" s="0" t="s">
        <v>1609</v>
      </c>
      <c r="H1783" s="0" t="n">
        <v>0.694615581188205</v>
      </c>
      <c r="I1783" s="0" t="n">
        <v>11.3073224453647</v>
      </c>
      <c r="J1783" s="0" t="n">
        <v>462</v>
      </c>
      <c r="K1783" s="0" t="n">
        <f aca="false">I1783*SUMIFS(syst_chauffage!$H$3:$H$27,syst_chauffage!$B$3:$B$27,D1783,syst_chauffage!$C$3:$C$27,E1783)</f>
        <v>22.8361749771483</v>
      </c>
      <c r="L1783" s="12" t="n">
        <f aca="false">H1783*SUMIFS(syst_chauffage!$K$3:$K$27,syst_chauffage!$B$3:$B$27,D1783,syst_chauffage!$C$3:$C$27,E1783)</f>
        <v>0.694615581188205</v>
      </c>
      <c r="N1783" s="0" t="str">
        <f aca="false">A1783</f>
        <v>Café Hôtel Restaurant</v>
      </c>
      <c r="O1783" s="0" t="str">
        <f aca="false">B1783</f>
        <v>Hôtel sans restaurant</v>
      </c>
      <c r="P1783" s="0" t="str">
        <f aca="false">C1783</f>
        <v>Moyen Hotel sans restaurant Luxe</v>
      </c>
      <c r="Q1783" s="0" t="str">
        <f aca="false">D1783</f>
        <v>Chaudière gaz</v>
      </c>
      <c r="R1783" s="0" t="str">
        <f aca="false">E1783</f>
        <v>Gaz</v>
      </c>
      <c r="S1783" s="0" t="str">
        <f aca="false">F1783</f>
        <v>0219580404</v>
      </c>
      <c r="T1783" s="0" t="str">
        <f aca="false">G1783</f>
        <v>0</v>
      </c>
      <c r="U1783" s="0" t="n">
        <f aca="false">L1783</f>
        <v>0.694615581188205</v>
      </c>
      <c r="V1783" s="0" t="n">
        <f aca="false">K1783</f>
        <v>22.8361749771483</v>
      </c>
      <c r="W1783" s="0" t="n">
        <f aca="false">J1783</f>
        <v>462</v>
      </c>
    </row>
    <row r="1784" customFormat="false" ht="12.8" hidden="false" customHeight="false" outlineLevel="0" collapsed="false">
      <c r="A1784" s="0" t="s">
        <v>73</v>
      </c>
      <c r="B1784" s="0" t="s">
        <v>426</v>
      </c>
      <c r="C1784" s="0" t="s">
        <v>504</v>
      </c>
      <c r="D1784" s="0" t="s">
        <v>29</v>
      </c>
      <c r="E1784" s="0" t="s">
        <v>30</v>
      </c>
      <c r="F1784" s="0" t="s">
        <v>508</v>
      </c>
      <c r="G1784" s="0" t="s">
        <v>1609</v>
      </c>
      <c r="H1784" s="0" t="n">
        <v>0.92</v>
      </c>
      <c r="I1784" s="0" t="n">
        <v>10.4</v>
      </c>
      <c r="J1784" s="0" t="n">
        <v>0</v>
      </c>
      <c r="K1784" s="0" t="n">
        <f aca="false">I1784*SUMIFS(syst_chauffage!$H$3:$H$27,syst_chauffage!$B$3:$B$27,D1784,syst_chauffage!$C$3:$C$27,E1784)</f>
        <v>3</v>
      </c>
      <c r="L1784" s="12" t="n">
        <f aca="false">H1784*SUMIFS(syst_chauffage!$K$3:$K$27,syst_chauffage!$B$3:$B$27,D1784,syst_chauffage!$C$3:$C$27,E1784)</f>
        <v>0.92</v>
      </c>
      <c r="N1784" s="0" t="str">
        <f aca="false">A1784</f>
        <v>Café Hôtel Restaurant</v>
      </c>
      <c r="O1784" s="0" t="str">
        <f aca="false">B1784</f>
        <v>Hôtel sans restaurant</v>
      </c>
      <c r="P1784" s="0" t="str">
        <f aca="false">C1784</f>
        <v>Moyen Hotel sans restaurant Luxe</v>
      </c>
      <c r="Q1784" s="0" t="str">
        <f aca="false">D1784</f>
        <v>Electrique direct</v>
      </c>
      <c r="R1784" s="0" t="str">
        <f aca="false">E1784</f>
        <v>Electricité</v>
      </c>
      <c r="S1784" s="0" t="str">
        <f aca="false">F1784</f>
        <v>0219580602</v>
      </c>
      <c r="T1784" s="0" t="str">
        <f aca="false">G1784</f>
        <v>0</v>
      </c>
      <c r="U1784" s="0" t="n">
        <f aca="false">L1784</f>
        <v>0.92</v>
      </c>
      <c r="V1784" s="0" t="n">
        <f aca="false">K1784</f>
        <v>3</v>
      </c>
      <c r="W1784" s="0" t="n">
        <f aca="false">J1784</f>
        <v>0</v>
      </c>
    </row>
    <row r="1785" customFormat="false" ht="12.8" hidden="false" customHeight="false" outlineLevel="0" collapsed="false">
      <c r="A1785" s="0" t="s">
        <v>73</v>
      </c>
      <c r="B1785" s="0" t="s">
        <v>426</v>
      </c>
      <c r="C1785" s="0" t="s">
        <v>504</v>
      </c>
      <c r="D1785" s="0" t="s">
        <v>36</v>
      </c>
      <c r="E1785" s="0" t="s">
        <v>30</v>
      </c>
      <c r="F1785" s="0" t="s">
        <v>509</v>
      </c>
      <c r="G1785" s="0" t="s">
        <v>1609</v>
      </c>
      <c r="H1785" s="0" t="n">
        <v>2.9521585116279</v>
      </c>
      <c r="I1785" s="0" t="n">
        <v>74.9338048303788</v>
      </c>
      <c r="J1785" s="0" t="n">
        <v>738</v>
      </c>
      <c r="K1785" s="0" t="n">
        <f aca="false">I1785*SUMIFS(syst_chauffage!$H$3:$H$27,syst_chauffage!$B$3:$B$27,D1785,syst_chauffage!$C$3:$C$27,E1785)</f>
        <v>46.3584055072116</v>
      </c>
      <c r="L1785" s="12" t="n">
        <f aca="false">H1785*SUMIFS(syst_chauffage!$K$3:$K$27,syst_chauffage!$B$3:$B$27,D1785,syst_chauffage!$C$3:$C$27,E1785)</f>
        <v>2.48037561722716</v>
      </c>
      <c r="N1785" s="0" t="str">
        <f aca="false">A1785</f>
        <v>Café Hôtel Restaurant</v>
      </c>
      <c r="O1785" s="0" t="str">
        <f aca="false">B1785</f>
        <v>Hôtel sans restaurant</v>
      </c>
      <c r="P1785" s="0" t="str">
        <f aca="false">C1785</f>
        <v>Moyen Hotel sans restaurant Luxe</v>
      </c>
      <c r="Q1785" s="0" t="str">
        <f aca="false">D1785</f>
        <v>PAC</v>
      </c>
      <c r="R1785" s="0" t="str">
        <f aca="false">E1785</f>
        <v>Electricité</v>
      </c>
      <c r="S1785" s="0" t="str">
        <f aca="false">F1785</f>
        <v>0219580902</v>
      </c>
      <c r="T1785" s="0" t="str">
        <f aca="false">G1785</f>
        <v>0</v>
      </c>
      <c r="U1785" s="0" t="n">
        <f aca="false">L1785</f>
        <v>2.48037561722716</v>
      </c>
      <c r="V1785" s="0" t="n">
        <f aca="false">K1785</f>
        <v>46.3584055072116</v>
      </c>
      <c r="W1785" s="0" t="n">
        <f aca="false">J1785</f>
        <v>738</v>
      </c>
    </row>
    <row r="1786" customFormat="false" ht="12.8" hidden="false" customHeight="false" outlineLevel="0" collapsed="false">
      <c r="A1786" s="0" t="s">
        <v>73</v>
      </c>
      <c r="B1786" s="0" t="s">
        <v>426</v>
      </c>
      <c r="C1786" s="0" t="s">
        <v>504</v>
      </c>
      <c r="D1786" s="0" t="s">
        <v>42</v>
      </c>
      <c r="E1786" s="0" t="s">
        <v>30</v>
      </c>
      <c r="F1786" s="0" t="s">
        <v>510</v>
      </c>
      <c r="G1786" s="0" t="s">
        <v>1609</v>
      </c>
      <c r="H1786" s="0" t="n">
        <v>2.81101778073089</v>
      </c>
      <c r="I1786" s="0" t="n">
        <v>32.5987657415523</v>
      </c>
      <c r="J1786" s="0" t="n">
        <v>738</v>
      </c>
      <c r="K1786" s="0" t="n">
        <f aca="false">I1786*SUMIFS(syst_chauffage!$H$3:$H$27,syst_chauffage!$B$3:$B$27,D1786,syst_chauffage!$C$3:$C$27,E1786)</f>
        <v>29.4266527313892</v>
      </c>
      <c r="L1786" s="12" t="n">
        <f aca="false">H1786*SUMIFS(syst_chauffage!$K$3:$K$27,syst_chauffage!$B$3:$B$27,D1786,syst_chauffage!$C$3:$C$27,E1786)</f>
        <v>2.50613183237212</v>
      </c>
      <c r="N1786" s="0" t="str">
        <f aca="false">A1786</f>
        <v>Café Hôtel Restaurant</v>
      </c>
      <c r="O1786" s="0" t="str">
        <f aca="false">B1786</f>
        <v>Hôtel sans restaurant</v>
      </c>
      <c r="P1786" s="0" t="str">
        <f aca="false">C1786</f>
        <v>Moyen Hotel sans restaurant Luxe</v>
      </c>
      <c r="Q1786" s="0" t="str">
        <f aca="false">D1786</f>
        <v>Rooftop</v>
      </c>
      <c r="R1786" s="0" t="str">
        <f aca="false">E1786</f>
        <v>Electricité</v>
      </c>
      <c r="S1786" s="0" t="str">
        <f aca="false">F1786</f>
        <v>0219581002</v>
      </c>
      <c r="T1786" s="0" t="str">
        <f aca="false">G1786</f>
        <v>0</v>
      </c>
      <c r="U1786" s="0" t="n">
        <f aca="false">L1786</f>
        <v>2.50613183237212</v>
      </c>
      <c r="V1786" s="0" t="n">
        <f aca="false">K1786</f>
        <v>29.4266527313892</v>
      </c>
      <c r="W1786" s="0" t="n">
        <f aca="false">J1786</f>
        <v>738</v>
      </c>
    </row>
    <row r="1787" customFormat="false" ht="12.8" hidden="false" customHeight="false" outlineLevel="0" collapsed="false">
      <c r="A1787" s="0" t="s">
        <v>73</v>
      </c>
      <c r="B1787" s="0" t="s">
        <v>426</v>
      </c>
      <c r="C1787" s="0" t="s">
        <v>504</v>
      </c>
      <c r="D1787" s="0" t="s">
        <v>51</v>
      </c>
      <c r="E1787" s="0" t="s">
        <v>58</v>
      </c>
      <c r="F1787" s="0" t="s">
        <v>511</v>
      </c>
      <c r="G1787" s="0" t="s">
        <v>1609</v>
      </c>
      <c r="H1787" s="0" t="n">
        <v>0.822</v>
      </c>
      <c r="I1787" s="0" t="n">
        <v>32.6392752588518</v>
      </c>
      <c r="J1787" s="0" t="n">
        <v>935</v>
      </c>
      <c r="K1787" s="0" t="n">
        <f aca="false">I1787*SUMIFS(syst_chauffage!$H$3:$H$27,syst_chauffage!$B$3:$B$27,D1787,syst_chauffage!$C$3:$C$27,E1787)</f>
        <v>69.6521973098912</v>
      </c>
      <c r="L1787" s="12" t="n">
        <f aca="false">H1787*SUMIFS(syst_chauffage!$K$3:$K$27,syst_chauffage!$B$3:$B$27,D1787,syst_chauffage!$C$3:$C$27,E1787)</f>
        <v>0.822</v>
      </c>
      <c r="N1787" s="0" t="str">
        <f aca="false">A1787</f>
        <v>Café Hôtel Restaurant</v>
      </c>
      <c r="O1787" s="0" t="str">
        <f aca="false">B1787</f>
        <v>Hôtel sans restaurant</v>
      </c>
      <c r="P1787" s="0" t="str">
        <f aca="false">C1787</f>
        <v>Moyen Hotel sans restaurant Luxe</v>
      </c>
      <c r="Q1787" s="0" t="str">
        <f aca="false">D1787</f>
        <v>Autre système centralisé performant</v>
      </c>
      <c r="R1787" s="0" t="str">
        <f aca="false">E1787</f>
        <v>Urbain</v>
      </c>
      <c r="S1787" s="0" t="str">
        <f aca="false">F1787</f>
        <v>0219582106</v>
      </c>
      <c r="T1787" s="0" t="str">
        <f aca="false">G1787</f>
        <v>0</v>
      </c>
      <c r="U1787" s="0" t="n">
        <f aca="false">L1787</f>
        <v>0.822</v>
      </c>
      <c r="V1787" s="0" t="n">
        <f aca="false">K1787</f>
        <v>69.6521973098912</v>
      </c>
      <c r="W1787" s="0" t="n">
        <f aca="false">J1787</f>
        <v>935</v>
      </c>
    </row>
    <row r="1788" customFormat="false" ht="12.8" hidden="false" customHeight="false" outlineLevel="0" collapsed="false">
      <c r="A1788" s="0" t="s">
        <v>73</v>
      </c>
      <c r="B1788" s="0" t="s">
        <v>426</v>
      </c>
      <c r="C1788" s="0" t="s">
        <v>504</v>
      </c>
      <c r="D1788" s="0" t="s">
        <v>27</v>
      </c>
      <c r="E1788" s="0" t="s">
        <v>23</v>
      </c>
      <c r="F1788" s="0" t="s">
        <v>512</v>
      </c>
      <c r="G1788" s="0" t="s">
        <v>1609</v>
      </c>
      <c r="H1788" s="0" t="n">
        <v>0.763718224222217</v>
      </c>
      <c r="I1788" s="0" t="n">
        <v>18.2812825405657</v>
      </c>
      <c r="J1788" s="0" t="n">
        <v>1064</v>
      </c>
      <c r="K1788" s="0" t="n">
        <f aca="false">I1788*SUMIFS(syst_chauffage!$H$3:$H$27,syst_chauffage!$B$3:$B$27,D1788,syst_chauffage!$C$3:$C$27,E1788)</f>
        <v>46.8805783951173</v>
      </c>
      <c r="L1788" s="12" t="n">
        <f aca="false">H1788*SUMIFS(syst_chauffage!$K$3:$K$27,syst_chauffage!$B$3:$B$27,D1788,syst_chauffage!$C$3:$C$27,E1788)</f>
        <v>0.763718224222217</v>
      </c>
      <c r="N1788" s="0" t="str">
        <f aca="false">A1788</f>
        <v>Café Hôtel Restaurant</v>
      </c>
      <c r="O1788" s="0" t="str">
        <f aca="false">B1788</f>
        <v>Hôtel sans restaurant</v>
      </c>
      <c r="P1788" s="0" t="str">
        <f aca="false">C1788</f>
        <v>Moyen Hotel sans restaurant Luxe</v>
      </c>
      <c r="Q1788" s="0" t="str">
        <f aca="false">D1788</f>
        <v>Chaudière condensation fioul</v>
      </c>
      <c r="R1788" s="0" t="str">
        <f aca="false">E1788</f>
        <v>Fioul</v>
      </c>
      <c r="S1788" s="0" t="str">
        <f aca="false">F1788</f>
        <v>0219582303</v>
      </c>
      <c r="T1788" s="0" t="str">
        <f aca="false">G1788</f>
        <v>0</v>
      </c>
      <c r="U1788" s="0" t="n">
        <f aca="false">L1788</f>
        <v>0.763718224222217</v>
      </c>
      <c r="V1788" s="0" t="n">
        <f aca="false">K1788</f>
        <v>46.8805783951173</v>
      </c>
      <c r="W1788" s="0" t="n">
        <f aca="false">J1788</f>
        <v>1064</v>
      </c>
    </row>
    <row r="1789" customFormat="false" ht="12.8" hidden="false" customHeight="false" outlineLevel="0" collapsed="false">
      <c r="A1789" s="0" t="s">
        <v>73</v>
      </c>
      <c r="B1789" s="0" t="s">
        <v>426</v>
      </c>
      <c r="C1789" s="0" t="s">
        <v>504</v>
      </c>
      <c r="D1789" s="0" t="s">
        <v>18</v>
      </c>
      <c r="E1789" s="0" t="s">
        <v>14</v>
      </c>
      <c r="F1789" s="0" t="s">
        <v>513</v>
      </c>
      <c r="G1789" s="0" t="s">
        <v>1609</v>
      </c>
      <c r="H1789" s="0" t="n">
        <v>0.99092357134619</v>
      </c>
      <c r="I1789" s="0" t="n">
        <v>13.4610981492437</v>
      </c>
      <c r="J1789" s="0" t="n">
        <v>1064</v>
      </c>
      <c r="K1789" s="0" t="n">
        <f aca="false">I1789*SUMIFS(syst_chauffage!$H$3:$H$27,syst_chauffage!$B$3:$B$27,D1789,syst_chauffage!$C$3:$C$27,E1789)</f>
        <v>36.680535670261</v>
      </c>
      <c r="L1789" s="12" t="n">
        <f aca="false">H1789*SUMIFS(syst_chauffage!$K$3:$K$27,syst_chauffage!$B$3:$B$27,D1789,syst_chauffage!$C$3:$C$27,E1789)</f>
        <v>0.96262962192788</v>
      </c>
      <c r="N1789" s="0" t="str">
        <f aca="false">A1789</f>
        <v>Café Hôtel Restaurant</v>
      </c>
      <c r="O1789" s="0" t="str">
        <f aca="false">B1789</f>
        <v>Hôtel sans restaurant</v>
      </c>
      <c r="P1789" s="0" t="str">
        <f aca="false">C1789</f>
        <v>Moyen Hotel sans restaurant Luxe</v>
      </c>
      <c r="Q1789" s="0" t="str">
        <f aca="false">D1789</f>
        <v>Chaudière condensation gaz</v>
      </c>
      <c r="R1789" s="0" t="str">
        <f aca="false">E1789</f>
        <v>Gaz</v>
      </c>
      <c r="S1789" s="0" t="str">
        <f aca="false">F1789</f>
        <v>0219582404</v>
      </c>
      <c r="T1789" s="0" t="str">
        <f aca="false">G1789</f>
        <v>0</v>
      </c>
      <c r="U1789" s="0" t="n">
        <f aca="false">L1789</f>
        <v>0.96262962192788</v>
      </c>
      <c r="V1789" s="0" t="n">
        <f aca="false">K1789</f>
        <v>36.680535670261</v>
      </c>
      <c r="W1789" s="0" t="n">
        <f aca="false">J1789</f>
        <v>1064</v>
      </c>
    </row>
    <row r="1790" customFormat="false" ht="12.8" hidden="false" customHeight="false" outlineLevel="0" collapsed="false">
      <c r="A1790" s="0" t="s">
        <v>73</v>
      </c>
      <c r="B1790" s="0" t="s">
        <v>426</v>
      </c>
      <c r="C1790" s="0" t="s">
        <v>504</v>
      </c>
      <c r="D1790" s="0" t="s">
        <v>32</v>
      </c>
      <c r="E1790" s="0" t="s">
        <v>30</v>
      </c>
      <c r="F1790" s="0" t="s">
        <v>514</v>
      </c>
      <c r="G1790" s="0" t="s">
        <v>1609</v>
      </c>
      <c r="H1790" s="0" t="n">
        <v>1</v>
      </c>
      <c r="I1790" s="0" t="n">
        <v>12</v>
      </c>
      <c r="J1790" s="0" t="n">
        <v>0</v>
      </c>
      <c r="K1790" s="0" t="n">
        <f aca="false">I1790*SUMIFS(syst_chauffage!$H$3:$H$27,syst_chauffage!$B$3:$B$27,D1790,syst_chauffage!$C$3:$C$27,E1790)</f>
        <v>12</v>
      </c>
      <c r="L1790" s="12" t="n">
        <f aca="false">H1790*SUMIFS(syst_chauffage!$K$3:$K$27,syst_chauffage!$B$3:$B$27,D1790,syst_chauffage!$C$3:$C$27,E1790)</f>
        <v>1</v>
      </c>
      <c r="N1790" s="0" t="str">
        <f aca="false">A1790</f>
        <v>Café Hôtel Restaurant</v>
      </c>
      <c r="O1790" s="0" t="str">
        <f aca="false">B1790</f>
        <v>Hôtel sans restaurant</v>
      </c>
      <c r="P1790" s="0" t="str">
        <f aca="false">C1790</f>
        <v>Moyen Hotel sans restaurant Luxe</v>
      </c>
      <c r="Q1790" s="0" t="str">
        <f aca="false">D1790</f>
        <v>Electrique direct performant</v>
      </c>
      <c r="R1790" s="0" t="str">
        <f aca="false">E1790</f>
        <v>Electricité</v>
      </c>
      <c r="S1790" s="0" t="str">
        <f aca="false">F1790</f>
        <v>0219582602</v>
      </c>
      <c r="T1790" s="0" t="str">
        <f aca="false">G1790</f>
        <v>0</v>
      </c>
      <c r="U1790" s="0" t="n">
        <f aca="false">L1790</f>
        <v>1</v>
      </c>
      <c r="V1790" s="0" t="n">
        <f aca="false">K1790</f>
        <v>12</v>
      </c>
      <c r="W1790" s="0" t="n">
        <f aca="false">J1790</f>
        <v>0</v>
      </c>
    </row>
    <row r="1791" customFormat="false" ht="12.8" hidden="false" customHeight="false" outlineLevel="0" collapsed="false">
      <c r="A1791" s="0" t="s">
        <v>73</v>
      </c>
      <c r="B1791" s="0" t="s">
        <v>426</v>
      </c>
      <c r="C1791" s="0" t="s">
        <v>504</v>
      </c>
      <c r="D1791" s="0" t="s">
        <v>38</v>
      </c>
      <c r="E1791" s="0" t="s">
        <v>30</v>
      </c>
      <c r="F1791" s="0" t="s">
        <v>515</v>
      </c>
      <c r="G1791" s="0" t="s">
        <v>1609</v>
      </c>
      <c r="H1791" s="0" t="n">
        <v>3.40633674418604</v>
      </c>
      <c r="I1791" s="0" t="n">
        <v>89.2069105123557</v>
      </c>
      <c r="J1791" s="0" t="n">
        <v>792</v>
      </c>
      <c r="K1791" s="0" t="n">
        <f aca="false">I1791*SUMIFS(syst_chauffage!$H$3:$H$27,syst_chauffage!$B$3:$B$27,D1791,syst_chauffage!$C$3:$C$27,E1791)</f>
        <v>90.1697922403433</v>
      </c>
      <c r="L1791" s="12" t="n">
        <f aca="false">H1791*SUMIFS(syst_chauffage!$K$3:$K$27,syst_chauffage!$B$3:$B$27,D1791,syst_chauffage!$C$3:$C$27,E1791)</f>
        <v>3.04736226069167</v>
      </c>
      <c r="N1791" s="0" t="str">
        <f aca="false">A1791</f>
        <v>Café Hôtel Restaurant</v>
      </c>
      <c r="O1791" s="0" t="str">
        <f aca="false">B1791</f>
        <v>Hôtel sans restaurant</v>
      </c>
      <c r="P1791" s="0" t="str">
        <f aca="false">C1791</f>
        <v>Moyen Hotel sans restaurant Luxe</v>
      </c>
      <c r="Q1791" s="0" t="str">
        <f aca="false">D1791</f>
        <v>PAC performant</v>
      </c>
      <c r="R1791" s="0" t="str">
        <f aca="false">E1791</f>
        <v>Electricité</v>
      </c>
      <c r="S1791" s="0" t="str">
        <f aca="false">F1791</f>
        <v>0219582902</v>
      </c>
      <c r="T1791" s="0" t="str">
        <f aca="false">G1791</f>
        <v>0</v>
      </c>
      <c r="U1791" s="0" t="n">
        <f aca="false">L1791</f>
        <v>3.04736226069167</v>
      </c>
      <c r="V1791" s="0" t="n">
        <f aca="false">K1791</f>
        <v>90.1697922403433</v>
      </c>
      <c r="W1791" s="0" t="n">
        <f aca="false">J1791</f>
        <v>792</v>
      </c>
    </row>
    <row r="1792" customFormat="false" ht="12.8" hidden="false" customHeight="false" outlineLevel="0" collapsed="false">
      <c r="A1792" s="0" t="s">
        <v>73</v>
      </c>
      <c r="B1792" s="0" t="s">
        <v>426</v>
      </c>
      <c r="C1792" s="0" t="s">
        <v>504</v>
      </c>
      <c r="D1792" s="0" t="s">
        <v>46</v>
      </c>
      <c r="E1792" s="0" t="s">
        <v>30</v>
      </c>
      <c r="F1792" s="0" t="s">
        <v>516</v>
      </c>
      <c r="G1792" s="0" t="s">
        <v>1609</v>
      </c>
      <c r="H1792" s="0" t="n">
        <v>3.33681966777408</v>
      </c>
      <c r="I1792" s="0" t="n">
        <v>38.808054454229</v>
      </c>
      <c r="J1792" s="0" t="n">
        <v>792</v>
      </c>
      <c r="K1792" s="0" t="n">
        <f aca="false">I1792*SUMIFS(syst_chauffage!$H$3:$H$27,syst_chauffage!$B$3:$B$27,D1792,syst_chauffage!$C$3:$C$27,E1792)</f>
        <v>67.3283840578226</v>
      </c>
      <c r="L1792" s="12" t="n">
        <f aca="false">H1792*SUMIFS(syst_chauffage!$K$3:$K$27,syst_chauffage!$B$3:$B$27,D1792,syst_chauffage!$C$3:$C$27,E1792)</f>
        <v>3.0081781274625</v>
      </c>
      <c r="N1792" s="0" t="str">
        <f aca="false">A1792</f>
        <v>Café Hôtel Restaurant</v>
      </c>
      <c r="O1792" s="0" t="str">
        <f aca="false">B1792</f>
        <v>Hôtel sans restaurant</v>
      </c>
      <c r="P1792" s="0" t="str">
        <f aca="false">C1792</f>
        <v>Moyen Hotel sans restaurant Luxe</v>
      </c>
      <c r="Q1792" s="0" t="str">
        <f aca="false">D1792</f>
        <v>Rooftop performant</v>
      </c>
      <c r="R1792" s="0" t="str">
        <f aca="false">E1792</f>
        <v>Electricité</v>
      </c>
      <c r="S1792" s="0" t="str">
        <f aca="false">F1792</f>
        <v>0219583002</v>
      </c>
      <c r="T1792" s="0" t="str">
        <f aca="false">G1792</f>
        <v>0</v>
      </c>
      <c r="U1792" s="0" t="n">
        <f aca="false">L1792</f>
        <v>3.0081781274625</v>
      </c>
      <c r="V1792" s="0" t="n">
        <f aca="false">K1792</f>
        <v>67.3283840578226</v>
      </c>
      <c r="W1792" s="0" t="n">
        <f aca="false">J1792</f>
        <v>792</v>
      </c>
    </row>
    <row r="1793" customFormat="false" ht="12.8" hidden="false" customHeight="false" outlineLevel="0" collapsed="false">
      <c r="A1793" s="0" t="s">
        <v>73</v>
      </c>
      <c r="B1793" s="0" t="s">
        <v>426</v>
      </c>
      <c r="C1793" s="0" t="s">
        <v>517</v>
      </c>
      <c r="D1793" s="0" t="s">
        <v>19</v>
      </c>
      <c r="E1793" s="0" t="s">
        <v>57</v>
      </c>
      <c r="F1793" s="0" t="s">
        <v>518</v>
      </c>
      <c r="G1793" s="0" t="s">
        <v>1609</v>
      </c>
      <c r="H1793" s="0" t="n">
        <v>0.718687229459577</v>
      </c>
      <c r="I1793" s="0" t="n">
        <v>46.5669265998722</v>
      </c>
      <c r="J1793" s="0" t="n">
        <v>0</v>
      </c>
      <c r="K1793" s="0" t="n">
        <f aca="false">I1793*SUMIFS(syst_chauffage!$H$3:$H$27,syst_chauffage!$B$3:$B$27,D1793,syst_chauffage!$C$3:$C$27,E1793)</f>
        <v>64.8433590564833</v>
      </c>
      <c r="L1793" s="12" t="n">
        <f aca="false">H1793*SUMIFS(syst_chauffage!$K$3:$K$27,syst_chauffage!$B$3:$B$27,D1793,syst_chauffage!$C$3:$C$27,E1793)</f>
        <v>0.718687229459577</v>
      </c>
      <c r="N1793" s="0" t="str">
        <f aca="false">A1793</f>
        <v>Café Hôtel Restaurant</v>
      </c>
      <c r="O1793" s="0" t="str">
        <f aca="false">B1793</f>
        <v>Hôtel sans restaurant</v>
      </c>
      <c r="P1793" s="0" t="str">
        <f aca="false">C1793</f>
        <v>Petit Hotel sans restaurant Bas de gamme</v>
      </c>
      <c r="Q1793" s="0" t="str">
        <f aca="false">D1793</f>
        <v>Autre système centralisé</v>
      </c>
      <c r="R1793" s="0" t="str">
        <f aca="false">E1793</f>
        <v>Autres</v>
      </c>
      <c r="S1793" s="0" t="str">
        <f aca="false">F1793</f>
        <v>0219700101</v>
      </c>
      <c r="T1793" s="0" t="str">
        <f aca="false">G1793</f>
        <v>0</v>
      </c>
      <c r="U1793" s="0" t="n">
        <f aca="false">L1793</f>
        <v>0.718687229459577</v>
      </c>
      <c r="V1793" s="0" t="n">
        <f aca="false">K1793</f>
        <v>64.8433590564833</v>
      </c>
      <c r="W1793" s="0" t="n">
        <f aca="false">J1793</f>
        <v>0</v>
      </c>
    </row>
    <row r="1794" customFormat="false" ht="12.8" hidden="false" customHeight="false" outlineLevel="0" collapsed="false">
      <c r="A1794" s="0" t="s">
        <v>73</v>
      </c>
      <c r="B1794" s="0" t="s">
        <v>426</v>
      </c>
      <c r="C1794" s="0" t="s">
        <v>517</v>
      </c>
      <c r="D1794" s="0" t="s">
        <v>19</v>
      </c>
      <c r="E1794" s="0" t="s">
        <v>58</v>
      </c>
      <c r="F1794" s="0" t="s">
        <v>519</v>
      </c>
      <c r="G1794" s="0" t="s">
        <v>1609</v>
      </c>
      <c r="H1794" s="0" t="n">
        <v>0.669066666666667</v>
      </c>
      <c r="I1794" s="0" t="n">
        <v>46.7242172007232</v>
      </c>
      <c r="J1794" s="0" t="n">
        <v>935</v>
      </c>
      <c r="K1794" s="0" t="n">
        <f aca="false">I1794*SUMIFS(syst_chauffage!$H$3:$H$27,syst_chauffage!$B$3:$B$27,D1794,syst_chauffage!$C$3:$C$27,E1794)</f>
        <v>76.8589819338513</v>
      </c>
      <c r="L1794" s="12" t="n">
        <f aca="false">H1794*SUMIFS(syst_chauffage!$K$3:$K$27,syst_chauffage!$B$3:$B$27,D1794,syst_chauffage!$C$3:$C$27,E1794)</f>
        <v>0.669066666666667</v>
      </c>
      <c r="N1794" s="0" t="str">
        <f aca="false">A1794</f>
        <v>Café Hôtel Restaurant</v>
      </c>
      <c r="O1794" s="0" t="str">
        <f aca="false">B1794</f>
        <v>Hôtel sans restaurant</v>
      </c>
      <c r="P1794" s="0" t="str">
        <f aca="false">C1794</f>
        <v>Petit Hotel sans restaurant Bas de gamme</v>
      </c>
      <c r="Q1794" s="0" t="str">
        <f aca="false">D1794</f>
        <v>Autre système centralisé</v>
      </c>
      <c r="R1794" s="0" t="str">
        <f aca="false">E1794</f>
        <v>Urbain</v>
      </c>
      <c r="S1794" s="0" t="str">
        <f aca="false">F1794</f>
        <v>0219700106</v>
      </c>
      <c r="T1794" s="0" t="str">
        <f aca="false">G1794</f>
        <v>0</v>
      </c>
      <c r="U1794" s="0" t="n">
        <f aca="false">L1794</f>
        <v>0.669066666666667</v>
      </c>
      <c r="V1794" s="0" t="n">
        <f aca="false">K1794</f>
        <v>76.8589819338513</v>
      </c>
      <c r="W1794" s="0" t="n">
        <f aca="false">J1794</f>
        <v>935</v>
      </c>
    </row>
    <row r="1795" customFormat="false" ht="12.8" hidden="false" customHeight="false" outlineLevel="0" collapsed="false">
      <c r="A1795" s="0" t="s">
        <v>73</v>
      </c>
      <c r="B1795" s="0" t="s">
        <v>426</v>
      </c>
      <c r="C1795" s="0" t="s">
        <v>517</v>
      </c>
      <c r="D1795" s="0" t="s">
        <v>22</v>
      </c>
      <c r="E1795" s="0" t="s">
        <v>23</v>
      </c>
      <c r="F1795" s="0" t="s">
        <v>520</v>
      </c>
      <c r="G1795" s="0" t="s">
        <v>1609</v>
      </c>
      <c r="H1795" s="0" t="n">
        <v>0.562671283670444</v>
      </c>
      <c r="I1795" s="0" t="n">
        <v>32.7419951096819</v>
      </c>
      <c r="J1795" s="0" t="n">
        <v>0</v>
      </c>
      <c r="K1795" s="0" t="n">
        <f aca="false">I1795*SUMIFS(syst_chauffage!$H$3:$H$27,syst_chauffage!$B$3:$B$27,D1795,syst_chauffage!$C$3:$C$27,E1795)</f>
        <v>57.6593903523525</v>
      </c>
      <c r="L1795" s="12" t="n">
        <f aca="false">H1795*SUMIFS(syst_chauffage!$K$3:$K$27,syst_chauffage!$B$3:$B$27,D1795,syst_chauffage!$C$3:$C$27,E1795)</f>
        <v>0.562671283670444</v>
      </c>
      <c r="N1795" s="0" t="str">
        <f aca="false">A1795</f>
        <v>Café Hôtel Restaurant</v>
      </c>
      <c r="O1795" s="0" t="str">
        <f aca="false">B1795</f>
        <v>Hôtel sans restaurant</v>
      </c>
      <c r="P1795" s="0" t="str">
        <f aca="false">C1795</f>
        <v>Petit Hotel sans restaurant Bas de gamme</v>
      </c>
      <c r="Q1795" s="0" t="str">
        <f aca="false">D1795</f>
        <v>Chaudière fioul</v>
      </c>
      <c r="R1795" s="0" t="str">
        <f aca="false">E1795</f>
        <v>Fioul</v>
      </c>
      <c r="S1795" s="0" t="str">
        <f aca="false">F1795</f>
        <v>0219700303</v>
      </c>
      <c r="T1795" s="0" t="str">
        <f aca="false">G1795</f>
        <v>0</v>
      </c>
      <c r="U1795" s="0" t="n">
        <f aca="false">L1795</f>
        <v>0.562671283670444</v>
      </c>
      <c r="V1795" s="0" t="n">
        <f aca="false">K1795</f>
        <v>57.6593903523525</v>
      </c>
      <c r="W1795" s="0" t="n">
        <f aca="false">J1795</f>
        <v>0</v>
      </c>
    </row>
    <row r="1796" customFormat="false" ht="12.8" hidden="false" customHeight="false" outlineLevel="0" collapsed="false">
      <c r="A1796" s="0" t="s">
        <v>73</v>
      </c>
      <c r="B1796" s="0" t="s">
        <v>426</v>
      </c>
      <c r="C1796" s="0" t="s">
        <v>517</v>
      </c>
      <c r="D1796" s="0" t="s">
        <v>13</v>
      </c>
      <c r="E1796" s="0" t="s">
        <v>14</v>
      </c>
      <c r="F1796" s="0" t="s">
        <v>521</v>
      </c>
      <c r="G1796" s="0" t="s">
        <v>1609</v>
      </c>
      <c r="H1796" s="0" t="n">
        <v>0.678372267532665</v>
      </c>
      <c r="I1796" s="0" t="n">
        <v>22.751774921423</v>
      </c>
      <c r="J1796" s="0" t="n">
        <v>392</v>
      </c>
      <c r="K1796" s="0" t="n">
        <f aca="false">I1796*SUMIFS(syst_chauffage!$H$3:$H$27,syst_chauffage!$B$3:$B$27,D1796,syst_chauffage!$C$3:$C$27,E1796)</f>
        <v>45.9492966311666</v>
      </c>
      <c r="L1796" s="12" t="n">
        <f aca="false">H1796*SUMIFS(syst_chauffage!$K$3:$K$27,syst_chauffage!$B$3:$B$27,D1796,syst_chauffage!$C$3:$C$27,E1796)</f>
        <v>0.678372267532665</v>
      </c>
      <c r="N1796" s="0" t="str">
        <f aca="false">A1796</f>
        <v>Café Hôtel Restaurant</v>
      </c>
      <c r="O1796" s="0" t="str">
        <f aca="false">B1796</f>
        <v>Hôtel sans restaurant</v>
      </c>
      <c r="P1796" s="0" t="str">
        <f aca="false">C1796</f>
        <v>Petit Hotel sans restaurant Bas de gamme</v>
      </c>
      <c r="Q1796" s="0" t="str">
        <f aca="false">D1796</f>
        <v>Chaudière gaz</v>
      </c>
      <c r="R1796" s="0" t="str">
        <f aca="false">E1796</f>
        <v>Gaz</v>
      </c>
      <c r="S1796" s="0" t="str">
        <f aca="false">F1796</f>
        <v>0219700404</v>
      </c>
      <c r="T1796" s="0" t="str">
        <f aca="false">G1796</f>
        <v>0</v>
      </c>
      <c r="U1796" s="0" t="n">
        <f aca="false">L1796</f>
        <v>0.678372267532665</v>
      </c>
      <c r="V1796" s="0" t="n">
        <f aca="false">K1796</f>
        <v>45.9492966311666</v>
      </c>
      <c r="W1796" s="0" t="n">
        <f aca="false">J1796</f>
        <v>392</v>
      </c>
    </row>
    <row r="1797" customFormat="false" ht="12.8" hidden="false" customHeight="false" outlineLevel="0" collapsed="false">
      <c r="A1797" s="0" t="s">
        <v>73</v>
      </c>
      <c r="B1797" s="0" t="s">
        <v>426</v>
      </c>
      <c r="C1797" s="0" t="s">
        <v>517</v>
      </c>
      <c r="D1797" s="0" t="s">
        <v>29</v>
      </c>
      <c r="E1797" s="0" t="s">
        <v>30</v>
      </c>
      <c r="F1797" s="0" t="s">
        <v>522</v>
      </c>
      <c r="G1797" s="0" t="s">
        <v>1609</v>
      </c>
      <c r="H1797" s="0" t="n">
        <v>0.92</v>
      </c>
      <c r="I1797" s="0" t="n">
        <v>10.4</v>
      </c>
      <c r="J1797" s="0" t="n">
        <v>0</v>
      </c>
      <c r="K1797" s="0" t="n">
        <f aca="false">I1797*SUMIFS(syst_chauffage!$H$3:$H$27,syst_chauffage!$B$3:$B$27,D1797,syst_chauffage!$C$3:$C$27,E1797)</f>
        <v>3</v>
      </c>
      <c r="L1797" s="12" t="n">
        <f aca="false">H1797*SUMIFS(syst_chauffage!$K$3:$K$27,syst_chauffage!$B$3:$B$27,D1797,syst_chauffage!$C$3:$C$27,E1797)</f>
        <v>0.92</v>
      </c>
      <c r="N1797" s="0" t="str">
        <f aca="false">A1797</f>
        <v>Café Hôtel Restaurant</v>
      </c>
      <c r="O1797" s="0" t="str">
        <f aca="false">B1797</f>
        <v>Hôtel sans restaurant</v>
      </c>
      <c r="P1797" s="0" t="str">
        <f aca="false">C1797</f>
        <v>Petit Hotel sans restaurant Bas de gamme</v>
      </c>
      <c r="Q1797" s="0" t="str">
        <f aca="false">D1797</f>
        <v>Electrique direct</v>
      </c>
      <c r="R1797" s="0" t="str">
        <f aca="false">E1797</f>
        <v>Electricité</v>
      </c>
      <c r="S1797" s="0" t="str">
        <f aca="false">F1797</f>
        <v>0219700602</v>
      </c>
      <c r="T1797" s="0" t="str">
        <f aca="false">G1797</f>
        <v>0</v>
      </c>
      <c r="U1797" s="0" t="n">
        <f aca="false">L1797</f>
        <v>0.92</v>
      </c>
      <c r="V1797" s="0" t="n">
        <f aca="false">K1797</f>
        <v>3</v>
      </c>
      <c r="W1797" s="0" t="n">
        <f aca="false">J1797</f>
        <v>0</v>
      </c>
    </row>
    <row r="1798" customFormat="false" ht="12.8" hidden="false" customHeight="false" outlineLevel="0" collapsed="false">
      <c r="A1798" s="0" t="s">
        <v>73</v>
      </c>
      <c r="B1798" s="0" t="s">
        <v>426</v>
      </c>
      <c r="C1798" s="0" t="s">
        <v>517</v>
      </c>
      <c r="D1798" s="0" t="s">
        <v>36</v>
      </c>
      <c r="E1798" s="0" t="s">
        <v>30</v>
      </c>
      <c r="F1798" s="0" t="s">
        <v>523</v>
      </c>
      <c r="G1798" s="0" t="s">
        <v>1609</v>
      </c>
      <c r="H1798" s="0" t="n">
        <v>2.94489544186046</v>
      </c>
      <c r="I1798" s="0" t="n">
        <v>117.778569620897</v>
      </c>
      <c r="J1798" s="0" t="n">
        <v>738</v>
      </c>
      <c r="K1798" s="0" t="n">
        <f aca="false">I1798*SUMIFS(syst_chauffage!$H$3:$H$27,syst_chauffage!$B$3:$B$27,D1798,syst_chauffage!$C$3:$C$27,E1798)</f>
        <v>72.8646663932826</v>
      </c>
      <c r="L1798" s="12" t="n">
        <f aca="false">H1798*SUMIFS(syst_chauffage!$K$3:$K$27,syst_chauffage!$B$3:$B$27,D1798,syst_chauffage!$C$3:$C$27,E1798)</f>
        <v>2.47427325480779</v>
      </c>
      <c r="N1798" s="0" t="str">
        <f aca="false">A1798</f>
        <v>Café Hôtel Restaurant</v>
      </c>
      <c r="O1798" s="0" t="str">
        <f aca="false">B1798</f>
        <v>Hôtel sans restaurant</v>
      </c>
      <c r="P1798" s="0" t="str">
        <f aca="false">C1798</f>
        <v>Petit Hotel sans restaurant Bas de gamme</v>
      </c>
      <c r="Q1798" s="0" t="str">
        <f aca="false">D1798</f>
        <v>PAC</v>
      </c>
      <c r="R1798" s="0" t="str">
        <f aca="false">E1798</f>
        <v>Electricité</v>
      </c>
      <c r="S1798" s="0" t="str">
        <f aca="false">F1798</f>
        <v>0219700902</v>
      </c>
      <c r="T1798" s="0" t="str">
        <f aca="false">G1798</f>
        <v>0</v>
      </c>
      <c r="U1798" s="0" t="n">
        <f aca="false">L1798</f>
        <v>2.47427325480779</v>
      </c>
      <c r="V1798" s="0" t="n">
        <f aca="false">K1798</f>
        <v>72.8646663932826</v>
      </c>
      <c r="W1798" s="0" t="n">
        <f aca="false">J1798</f>
        <v>738</v>
      </c>
    </row>
    <row r="1799" customFormat="false" ht="12.8" hidden="false" customHeight="false" outlineLevel="0" collapsed="false">
      <c r="A1799" s="0" t="s">
        <v>73</v>
      </c>
      <c r="B1799" s="0" t="s">
        <v>426</v>
      </c>
      <c r="C1799" s="0" t="s">
        <v>517</v>
      </c>
      <c r="D1799" s="0" t="s">
        <v>42</v>
      </c>
      <c r="E1799" s="0" t="s">
        <v>30</v>
      </c>
      <c r="F1799" s="0" t="s">
        <v>524</v>
      </c>
      <c r="G1799" s="0" t="s">
        <v>1609</v>
      </c>
      <c r="H1799" s="0" t="n">
        <v>2.80410195348837</v>
      </c>
      <c r="I1799" s="0" t="n">
        <v>62.8906683504719</v>
      </c>
      <c r="J1799" s="0" t="n">
        <v>738</v>
      </c>
      <c r="K1799" s="0" t="n">
        <f aca="false">I1799*SUMIFS(syst_chauffage!$H$3:$H$27,syst_chauffage!$B$3:$B$27,D1799,syst_chauffage!$C$3:$C$27,E1799)</f>
        <v>56.7709180239098</v>
      </c>
      <c r="L1799" s="12" t="n">
        <f aca="false">H1799*SUMIFS(syst_chauffage!$K$3:$K$27,syst_chauffage!$B$3:$B$27,D1799,syst_chauffage!$C$3:$C$27,E1799)</f>
        <v>2.49996610303434</v>
      </c>
      <c r="N1799" s="0" t="str">
        <f aca="false">A1799</f>
        <v>Café Hôtel Restaurant</v>
      </c>
      <c r="O1799" s="0" t="str">
        <f aca="false">B1799</f>
        <v>Hôtel sans restaurant</v>
      </c>
      <c r="P1799" s="0" t="str">
        <f aca="false">C1799</f>
        <v>Petit Hotel sans restaurant Bas de gamme</v>
      </c>
      <c r="Q1799" s="0" t="str">
        <f aca="false">D1799</f>
        <v>Rooftop</v>
      </c>
      <c r="R1799" s="0" t="str">
        <f aca="false">E1799</f>
        <v>Electricité</v>
      </c>
      <c r="S1799" s="0" t="str">
        <f aca="false">F1799</f>
        <v>0219701002</v>
      </c>
      <c r="T1799" s="0" t="str">
        <f aca="false">G1799</f>
        <v>0</v>
      </c>
      <c r="U1799" s="0" t="n">
        <f aca="false">L1799</f>
        <v>2.49996610303434</v>
      </c>
      <c r="V1799" s="0" t="n">
        <f aca="false">K1799</f>
        <v>56.7709180239098</v>
      </c>
      <c r="W1799" s="0" t="n">
        <f aca="false">J1799</f>
        <v>738</v>
      </c>
    </row>
    <row r="1800" customFormat="false" ht="12.8" hidden="false" customHeight="false" outlineLevel="0" collapsed="false">
      <c r="A1800" s="0" t="s">
        <v>73</v>
      </c>
      <c r="B1800" s="0" t="s">
        <v>426</v>
      </c>
      <c r="C1800" s="0" t="s">
        <v>517</v>
      </c>
      <c r="D1800" s="0" t="s">
        <v>51</v>
      </c>
      <c r="E1800" s="0" t="s">
        <v>57</v>
      </c>
      <c r="F1800" s="0" t="s">
        <v>525</v>
      </c>
      <c r="G1800" s="0" t="s">
        <v>1609</v>
      </c>
      <c r="H1800" s="0" t="n">
        <v>0.82925449553028</v>
      </c>
      <c r="I1800" s="0" t="n">
        <v>55.4368173808002</v>
      </c>
      <c r="J1800" s="0" t="n">
        <v>0</v>
      </c>
      <c r="K1800" s="0" t="n">
        <f aca="false">I1800*SUMIFS(syst_chauffage!$H$3:$H$27,syst_chauffage!$B$3:$B$27,D1800,syst_chauffage!$C$3:$C$27,E1800)</f>
        <v>117.462514234425</v>
      </c>
      <c r="L1800" s="12" t="n">
        <f aca="false">H1800*SUMIFS(syst_chauffage!$K$3:$K$27,syst_chauffage!$B$3:$B$27,D1800,syst_chauffage!$C$3:$C$27,E1800)</f>
        <v>0.82925449553028</v>
      </c>
      <c r="N1800" s="0" t="str">
        <f aca="false">A1800</f>
        <v>Café Hôtel Restaurant</v>
      </c>
      <c r="O1800" s="0" t="str">
        <f aca="false">B1800</f>
        <v>Hôtel sans restaurant</v>
      </c>
      <c r="P1800" s="0" t="str">
        <f aca="false">C1800</f>
        <v>Petit Hotel sans restaurant Bas de gamme</v>
      </c>
      <c r="Q1800" s="0" t="str">
        <f aca="false">D1800</f>
        <v>Autre système centralisé performant</v>
      </c>
      <c r="R1800" s="0" t="str">
        <f aca="false">E1800</f>
        <v>Autres</v>
      </c>
      <c r="S1800" s="0" t="str">
        <f aca="false">F1800</f>
        <v>0219702101</v>
      </c>
      <c r="T1800" s="0" t="str">
        <f aca="false">G1800</f>
        <v>0</v>
      </c>
      <c r="U1800" s="0" t="n">
        <f aca="false">L1800</f>
        <v>0.82925449553028</v>
      </c>
      <c r="V1800" s="0" t="n">
        <f aca="false">K1800</f>
        <v>117.462514234425</v>
      </c>
      <c r="W1800" s="0" t="n">
        <f aca="false">J1800</f>
        <v>0</v>
      </c>
    </row>
    <row r="1801" customFormat="false" ht="12.8" hidden="false" customHeight="false" outlineLevel="0" collapsed="false">
      <c r="A1801" s="0" t="s">
        <v>73</v>
      </c>
      <c r="B1801" s="0" t="s">
        <v>426</v>
      </c>
      <c r="C1801" s="0" t="s">
        <v>517</v>
      </c>
      <c r="D1801" s="0" t="s">
        <v>51</v>
      </c>
      <c r="E1801" s="0" t="s">
        <v>58</v>
      </c>
      <c r="F1801" s="0" t="s">
        <v>526</v>
      </c>
      <c r="G1801" s="0" t="s">
        <v>1609</v>
      </c>
      <c r="H1801" s="0" t="n">
        <v>0.772</v>
      </c>
      <c r="I1801" s="0" t="n">
        <v>55.6240680960991</v>
      </c>
      <c r="J1801" s="0" t="n">
        <v>935</v>
      </c>
      <c r="K1801" s="0" t="n">
        <f aca="false">I1801*SUMIFS(syst_chauffage!$H$3:$H$27,syst_chauffage!$B$3:$B$27,D1801,syst_chauffage!$C$3:$C$27,E1801)</f>
        <v>118.701733892133</v>
      </c>
      <c r="L1801" s="12" t="n">
        <f aca="false">H1801*SUMIFS(syst_chauffage!$K$3:$K$27,syst_chauffage!$B$3:$B$27,D1801,syst_chauffage!$C$3:$C$27,E1801)</f>
        <v>0.772</v>
      </c>
      <c r="N1801" s="0" t="str">
        <f aca="false">A1801</f>
        <v>Café Hôtel Restaurant</v>
      </c>
      <c r="O1801" s="0" t="str">
        <f aca="false">B1801</f>
        <v>Hôtel sans restaurant</v>
      </c>
      <c r="P1801" s="0" t="str">
        <f aca="false">C1801</f>
        <v>Petit Hotel sans restaurant Bas de gamme</v>
      </c>
      <c r="Q1801" s="0" t="str">
        <f aca="false">D1801</f>
        <v>Autre système centralisé performant</v>
      </c>
      <c r="R1801" s="0" t="str">
        <f aca="false">E1801</f>
        <v>Urbain</v>
      </c>
      <c r="S1801" s="0" t="str">
        <f aca="false">F1801</f>
        <v>0219702106</v>
      </c>
      <c r="T1801" s="0" t="str">
        <f aca="false">G1801</f>
        <v>0</v>
      </c>
      <c r="U1801" s="0" t="n">
        <f aca="false">L1801</f>
        <v>0.772</v>
      </c>
      <c r="V1801" s="0" t="n">
        <f aca="false">K1801</f>
        <v>118.701733892133</v>
      </c>
      <c r="W1801" s="0" t="n">
        <f aca="false">J1801</f>
        <v>935</v>
      </c>
    </row>
    <row r="1802" customFormat="false" ht="12.8" hidden="false" customHeight="false" outlineLevel="0" collapsed="false">
      <c r="A1802" s="0" t="s">
        <v>73</v>
      </c>
      <c r="B1802" s="0" t="s">
        <v>426</v>
      </c>
      <c r="C1802" s="0" t="s">
        <v>517</v>
      </c>
      <c r="D1802" s="0" t="s">
        <v>27</v>
      </c>
      <c r="E1802" s="0" t="s">
        <v>23</v>
      </c>
      <c r="F1802" s="0" t="s">
        <v>527</v>
      </c>
      <c r="G1802" s="0" t="s">
        <v>1609</v>
      </c>
      <c r="H1802" s="0" t="n">
        <v>0.751794894187846</v>
      </c>
      <c r="I1802" s="0" t="n">
        <v>38.9785656067641</v>
      </c>
      <c r="J1802" s="0" t="n">
        <v>882</v>
      </c>
      <c r="K1802" s="0" t="n">
        <f aca="false">I1802*SUMIFS(syst_chauffage!$H$3:$H$27,syst_chauffage!$B$3:$B$27,D1802,syst_chauffage!$C$3:$C$27,E1802)</f>
        <v>99.9567561303376</v>
      </c>
      <c r="L1802" s="12" t="n">
        <f aca="false">H1802*SUMIFS(syst_chauffage!$K$3:$K$27,syst_chauffage!$B$3:$B$27,D1802,syst_chauffage!$C$3:$C$27,E1802)</f>
        <v>0.751794894187846</v>
      </c>
      <c r="N1802" s="0" t="str">
        <f aca="false">A1802</f>
        <v>Café Hôtel Restaurant</v>
      </c>
      <c r="O1802" s="0" t="str">
        <f aca="false">B1802</f>
        <v>Hôtel sans restaurant</v>
      </c>
      <c r="P1802" s="0" t="str">
        <f aca="false">C1802</f>
        <v>Petit Hotel sans restaurant Bas de gamme</v>
      </c>
      <c r="Q1802" s="0" t="str">
        <f aca="false">D1802</f>
        <v>Chaudière condensation fioul</v>
      </c>
      <c r="R1802" s="0" t="str">
        <f aca="false">E1802</f>
        <v>Fioul</v>
      </c>
      <c r="S1802" s="0" t="str">
        <f aca="false">F1802</f>
        <v>0219702303</v>
      </c>
      <c r="T1802" s="0" t="str">
        <f aca="false">G1802</f>
        <v>0</v>
      </c>
      <c r="U1802" s="0" t="n">
        <f aca="false">L1802</f>
        <v>0.751794894187846</v>
      </c>
      <c r="V1802" s="0" t="n">
        <f aca="false">K1802</f>
        <v>99.9567561303376</v>
      </c>
      <c r="W1802" s="0" t="n">
        <f aca="false">J1802</f>
        <v>882</v>
      </c>
    </row>
    <row r="1803" customFormat="false" ht="12.8" hidden="false" customHeight="false" outlineLevel="0" collapsed="false">
      <c r="A1803" s="0" t="s">
        <v>73</v>
      </c>
      <c r="B1803" s="0" t="s">
        <v>426</v>
      </c>
      <c r="C1803" s="0" t="s">
        <v>517</v>
      </c>
      <c r="D1803" s="0" t="s">
        <v>18</v>
      </c>
      <c r="E1803" s="0" t="s">
        <v>14</v>
      </c>
      <c r="F1803" s="0" t="s">
        <v>528</v>
      </c>
      <c r="G1803" s="0" t="s">
        <v>1609</v>
      </c>
      <c r="H1803" s="0" t="n">
        <v>0.979389222027567</v>
      </c>
      <c r="I1803" s="0" t="n">
        <v>27.0854463350274</v>
      </c>
      <c r="J1803" s="0" t="n">
        <v>882</v>
      </c>
      <c r="K1803" s="0" t="n">
        <f aca="false">I1803*SUMIFS(syst_chauffage!$H$3:$H$27,syst_chauffage!$B$3:$B$27,D1803,syst_chauffage!$C$3:$C$27,E1803)</f>
        <v>73.8059160866257</v>
      </c>
      <c r="L1803" s="12" t="n">
        <f aca="false">H1803*SUMIFS(syst_chauffage!$K$3:$K$27,syst_chauffage!$B$3:$B$27,D1803,syst_chauffage!$C$3:$C$27,E1803)</f>
        <v>0.951424614150453</v>
      </c>
      <c r="N1803" s="0" t="str">
        <f aca="false">A1803</f>
        <v>Café Hôtel Restaurant</v>
      </c>
      <c r="O1803" s="0" t="str">
        <f aca="false">B1803</f>
        <v>Hôtel sans restaurant</v>
      </c>
      <c r="P1803" s="0" t="str">
        <f aca="false">C1803</f>
        <v>Petit Hotel sans restaurant Bas de gamme</v>
      </c>
      <c r="Q1803" s="0" t="str">
        <f aca="false">D1803</f>
        <v>Chaudière condensation gaz</v>
      </c>
      <c r="R1803" s="0" t="str">
        <f aca="false">E1803</f>
        <v>Gaz</v>
      </c>
      <c r="S1803" s="0" t="str">
        <f aca="false">F1803</f>
        <v>0219702404</v>
      </c>
      <c r="T1803" s="0" t="str">
        <f aca="false">G1803</f>
        <v>0</v>
      </c>
      <c r="U1803" s="0" t="n">
        <f aca="false">L1803</f>
        <v>0.951424614150453</v>
      </c>
      <c r="V1803" s="0" t="n">
        <f aca="false">K1803</f>
        <v>73.8059160866257</v>
      </c>
      <c r="W1803" s="0" t="n">
        <f aca="false">J1803</f>
        <v>882</v>
      </c>
    </row>
    <row r="1804" customFormat="false" ht="12.8" hidden="false" customHeight="false" outlineLevel="0" collapsed="false">
      <c r="A1804" s="0" t="s">
        <v>73</v>
      </c>
      <c r="B1804" s="0" t="s">
        <v>426</v>
      </c>
      <c r="C1804" s="0" t="s">
        <v>517</v>
      </c>
      <c r="D1804" s="0" t="s">
        <v>32</v>
      </c>
      <c r="E1804" s="0" t="s">
        <v>30</v>
      </c>
      <c r="F1804" s="0" t="s">
        <v>529</v>
      </c>
      <c r="G1804" s="0" t="s">
        <v>1609</v>
      </c>
      <c r="H1804" s="0" t="n">
        <v>1</v>
      </c>
      <c r="I1804" s="0" t="n">
        <v>12</v>
      </c>
      <c r="J1804" s="0" t="n">
        <v>0</v>
      </c>
      <c r="K1804" s="0" t="n">
        <f aca="false">I1804*SUMIFS(syst_chauffage!$H$3:$H$27,syst_chauffage!$B$3:$B$27,D1804,syst_chauffage!$C$3:$C$27,E1804)</f>
        <v>12</v>
      </c>
      <c r="L1804" s="12" t="n">
        <f aca="false">H1804*SUMIFS(syst_chauffage!$K$3:$K$27,syst_chauffage!$B$3:$B$27,D1804,syst_chauffage!$C$3:$C$27,E1804)</f>
        <v>1</v>
      </c>
      <c r="N1804" s="0" t="str">
        <f aca="false">A1804</f>
        <v>Café Hôtel Restaurant</v>
      </c>
      <c r="O1804" s="0" t="str">
        <f aca="false">B1804</f>
        <v>Hôtel sans restaurant</v>
      </c>
      <c r="P1804" s="0" t="str">
        <f aca="false">C1804</f>
        <v>Petit Hotel sans restaurant Bas de gamme</v>
      </c>
      <c r="Q1804" s="0" t="str">
        <f aca="false">D1804</f>
        <v>Electrique direct performant</v>
      </c>
      <c r="R1804" s="0" t="str">
        <f aca="false">E1804</f>
        <v>Electricité</v>
      </c>
      <c r="S1804" s="0" t="str">
        <f aca="false">F1804</f>
        <v>0219702602</v>
      </c>
      <c r="T1804" s="0" t="str">
        <f aca="false">G1804</f>
        <v>0</v>
      </c>
      <c r="U1804" s="0" t="n">
        <f aca="false">L1804</f>
        <v>1</v>
      </c>
      <c r="V1804" s="0" t="n">
        <f aca="false">K1804</f>
        <v>12</v>
      </c>
      <c r="W1804" s="0" t="n">
        <f aca="false">J1804</f>
        <v>0</v>
      </c>
    </row>
    <row r="1805" customFormat="false" ht="12.8" hidden="false" customHeight="false" outlineLevel="0" collapsed="false">
      <c r="A1805" s="0" t="s">
        <v>73</v>
      </c>
      <c r="B1805" s="0" t="s">
        <v>426</v>
      </c>
      <c r="C1805" s="0" t="s">
        <v>517</v>
      </c>
      <c r="D1805" s="0" t="s">
        <v>38</v>
      </c>
      <c r="E1805" s="0" t="s">
        <v>30</v>
      </c>
      <c r="F1805" s="0" t="s">
        <v>530</v>
      </c>
      <c r="G1805" s="0" t="s">
        <v>1609</v>
      </c>
      <c r="H1805" s="0" t="n">
        <v>3.39795627906976</v>
      </c>
      <c r="I1805" s="0" t="n">
        <v>140.21258288202</v>
      </c>
      <c r="J1805" s="0" t="n">
        <v>792</v>
      </c>
      <c r="K1805" s="0" t="n">
        <f aca="false">I1805*SUMIFS(syst_chauffage!$H$3:$H$27,syst_chauffage!$B$3:$B$27,D1805,syst_chauffage!$C$3:$C$27,E1805)</f>
        <v>141.726009737805</v>
      </c>
      <c r="L1805" s="12" t="n">
        <f aca="false">H1805*SUMIFS(syst_chauffage!$K$3:$K$27,syst_chauffage!$B$3:$B$27,D1805,syst_chauffage!$C$3:$C$27,E1805)</f>
        <v>3.03986496519792</v>
      </c>
      <c r="N1805" s="0" t="str">
        <f aca="false">A1805</f>
        <v>Café Hôtel Restaurant</v>
      </c>
      <c r="O1805" s="0" t="str">
        <f aca="false">B1805</f>
        <v>Hôtel sans restaurant</v>
      </c>
      <c r="P1805" s="0" t="str">
        <f aca="false">C1805</f>
        <v>Petit Hotel sans restaurant Bas de gamme</v>
      </c>
      <c r="Q1805" s="0" t="str">
        <f aca="false">D1805</f>
        <v>PAC performant</v>
      </c>
      <c r="R1805" s="0" t="str">
        <f aca="false">E1805</f>
        <v>Electricité</v>
      </c>
      <c r="S1805" s="0" t="str">
        <f aca="false">F1805</f>
        <v>0219702902</v>
      </c>
      <c r="T1805" s="0" t="str">
        <f aca="false">G1805</f>
        <v>0</v>
      </c>
      <c r="U1805" s="0" t="n">
        <f aca="false">L1805</f>
        <v>3.03986496519792</v>
      </c>
      <c r="V1805" s="0" t="n">
        <f aca="false">K1805</f>
        <v>141.726009737805</v>
      </c>
      <c r="W1805" s="0" t="n">
        <f aca="false">J1805</f>
        <v>792</v>
      </c>
    </row>
    <row r="1806" customFormat="false" ht="12.8" hidden="false" customHeight="false" outlineLevel="0" collapsed="false">
      <c r="A1806" s="0" t="s">
        <v>73</v>
      </c>
      <c r="B1806" s="0" t="s">
        <v>426</v>
      </c>
      <c r="C1806" s="0" t="s">
        <v>517</v>
      </c>
      <c r="D1806" s="0" t="s">
        <v>46</v>
      </c>
      <c r="E1806" s="0" t="s">
        <v>30</v>
      </c>
      <c r="F1806" s="0" t="s">
        <v>531</v>
      </c>
      <c r="G1806" s="0" t="s">
        <v>1609</v>
      </c>
      <c r="H1806" s="0" t="n">
        <v>3.32861023255814</v>
      </c>
      <c r="I1806" s="0" t="n">
        <v>74.8698432743713</v>
      </c>
      <c r="J1806" s="0" t="n">
        <v>792</v>
      </c>
      <c r="K1806" s="0" t="n">
        <f aca="false">I1806*SUMIFS(syst_chauffage!$H$3:$H$27,syst_chauffage!$B$3:$B$27,D1806,syst_chauffage!$C$3:$C$27,E1806)</f>
        <v>129.892251317859</v>
      </c>
      <c r="L1806" s="12" t="n">
        <f aca="false">H1806*SUMIFS(syst_chauffage!$K$3:$K$27,syst_chauffage!$B$3:$B$27,D1806,syst_chauffage!$C$3:$C$27,E1806)</f>
        <v>3.00077723502174</v>
      </c>
      <c r="N1806" s="0" t="str">
        <f aca="false">A1806</f>
        <v>Café Hôtel Restaurant</v>
      </c>
      <c r="O1806" s="0" t="str">
        <f aca="false">B1806</f>
        <v>Hôtel sans restaurant</v>
      </c>
      <c r="P1806" s="0" t="str">
        <f aca="false">C1806</f>
        <v>Petit Hotel sans restaurant Bas de gamme</v>
      </c>
      <c r="Q1806" s="0" t="str">
        <f aca="false">D1806</f>
        <v>Rooftop performant</v>
      </c>
      <c r="R1806" s="0" t="str">
        <f aca="false">E1806</f>
        <v>Electricité</v>
      </c>
      <c r="S1806" s="0" t="str">
        <f aca="false">F1806</f>
        <v>0219703002</v>
      </c>
      <c r="T1806" s="0" t="str">
        <f aca="false">G1806</f>
        <v>0</v>
      </c>
      <c r="U1806" s="0" t="n">
        <f aca="false">L1806</f>
        <v>3.00077723502174</v>
      </c>
      <c r="V1806" s="0" t="n">
        <f aca="false">K1806</f>
        <v>129.892251317859</v>
      </c>
      <c r="W1806" s="0" t="n">
        <f aca="false">J1806</f>
        <v>792</v>
      </c>
    </row>
    <row r="1807" customFormat="false" ht="12.8" hidden="false" customHeight="false" outlineLevel="0" collapsed="false">
      <c r="A1807" s="0" t="s">
        <v>73</v>
      </c>
      <c r="B1807" s="0" t="s">
        <v>426</v>
      </c>
      <c r="C1807" s="0" t="s">
        <v>532</v>
      </c>
      <c r="D1807" s="0" t="s">
        <v>22</v>
      </c>
      <c r="E1807" s="0" t="s">
        <v>23</v>
      </c>
      <c r="F1807" s="0" t="s">
        <v>533</v>
      </c>
      <c r="G1807" s="0" t="s">
        <v>1609</v>
      </c>
      <c r="H1807" s="0" t="n">
        <v>0.564023319271781</v>
      </c>
      <c r="I1807" s="0" t="n">
        <v>30.1548079890685</v>
      </c>
      <c r="J1807" s="0" t="n">
        <v>0</v>
      </c>
      <c r="K1807" s="0" t="n">
        <f aca="false">I1807*SUMIFS(syst_chauffage!$H$3:$H$27,syst_chauffage!$B$3:$B$27,D1807,syst_chauffage!$C$3:$C$27,E1807)</f>
        <v>53.1032955999617</v>
      </c>
      <c r="L1807" s="12" t="n">
        <f aca="false">H1807*SUMIFS(syst_chauffage!$K$3:$K$27,syst_chauffage!$B$3:$B$27,D1807,syst_chauffage!$C$3:$C$27,E1807)</f>
        <v>0.564023319271781</v>
      </c>
      <c r="N1807" s="0" t="str">
        <f aca="false">A1807</f>
        <v>Café Hôtel Restaurant</v>
      </c>
      <c r="O1807" s="0" t="str">
        <f aca="false">B1807</f>
        <v>Hôtel sans restaurant</v>
      </c>
      <c r="P1807" s="0" t="str">
        <f aca="false">C1807</f>
        <v>Petit Hotel sans restaurant Haut de gamme</v>
      </c>
      <c r="Q1807" s="0" t="str">
        <f aca="false">D1807</f>
        <v>Chaudière fioul</v>
      </c>
      <c r="R1807" s="0" t="str">
        <f aca="false">E1807</f>
        <v>Fioul</v>
      </c>
      <c r="S1807" s="0" t="str">
        <f aca="false">F1807</f>
        <v>0219710303</v>
      </c>
      <c r="T1807" s="0" t="str">
        <f aca="false">G1807</f>
        <v>0</v>
      </c>
      <c r="U1807" s="0" t="n">
        <f aca="false">L1807</f>
        <v>0.564023319271781</v>
      </c>
      <c r="V1807" s="0" t="n">
        <f aca="false">K1807</f>
        <v>53.1032955999617</v>
      </c>
      <c r="W1807" s="0" t="n">
        <f aca="false">J1807</f>
        <v>0</v>
      </c>
    </row>
    <row r="1808" customFormat="false" ht="12.8" hidden="false" customHeight="false" outlineLevel="0" collapsed="false">
      <c r="A1808" s="0" t="s">
        <v>73</v>
      </c>
      <c r="B1808" s="0" t="s">
        <v>426</v>
      </c>
      <c r="C1808" s="0" t="s">
        <v>532</v>
      </c>
      <c r="D1808" s="0" t="s">
        <v>13</v>
      </c>
      <c r="E1808" s="0" t="s">
        <v>14</v>
      </c>
      <c r="F1808" s="0" t="s">
        <v>534</v>
      </c>
      <c r="G1808" s="0" t="s">
        <v>1609</v>
      </c>
      <c r="H1808" s="0" t="n">
        <v>0.679725948054593</v>
      </c>
      <c r="I1808" s="0" t="n">
        <v>21.1543725178318</v>
      </c>
      <c r="J1808" s="0" t="n">
        <v>462</v>
      </c>
      <c r="K1808" s="0" t="n">
        <f aca="false">I1808*SUMIFS(syst_chauffage!$H$3:$H$27,syst_chauffage!$B$3:$B$27,D1808,syst_chauffage!$C$3:$C$27,E1808)</f>
        <v>42.723195936366</v>
      </c>
      <c r="L1808" s="12" t="n">
        <f aca="false">H1808*SUMIFS(syst_chauffage!$K$3:$K$27,syst_chauffage!$B$3:$B$27,D1808,syst_chauffage!$C$3:$C$27,E1808)</f>
        <v>0.679725948054593</v>
      </c>
      <c r="N1808" s="0" t="str">
        <f aca="false">A1808</f>
        <v>Café Hôtel Restaurant</v>
      </c>
      <c r="O1808" s="0" t="str">
        <f aca="false">B1808</f>
        <v>Hôtel sans restaurant</v>
      </c>
      <c r="P1808" s="0" t="str">
        <f aca="false">C1808</f>
        <v>Petit Hotel sans restaurant Haut de gamme</v>
      </c>
      <c r="Q1808" s="0" t="str">
        <f aca="false">D1808</f>
        <v>Chaudière gaz</v>
      </c>
      <c r="R1808" s="0" t="str">
        <f aca="false">E1808</f>
        <v>Gaz</v>
      </c>
      <c r="S1808" s="0" t="str">
        <f aca="false">F1808</f>
        <v>0219710404</v>
      </c>
      <c r="T1808" s="0" t="str">
        <f aca="false">G1808</f>
        <v>0</v>
      </c>
      <c r="U1808" s="0" t="n">
        <f aca="false">L1808</f>
        <v>0.679725948054593</v>
      </c>
      <c r="V1808" s="0" t="n">
        <f aca="false">K1808</f>
        <v>42.723195936366</v>
      </c>
      <c r="W1808" s="0" t="n">
        <f aca="false">J1808</f>
        <v>462</v>
      </c>
    </row>
    <row r="1809" customFormat="false" ht="12.8" hidden="false" customHeight="false" outlineLevel="0" collapsed="false">
      <c r="A1809" s="0" t="s">
        <v>73</v>
      </c>
      <c r="B1809" s="0" t="s">
        <v>426</v>
      </c>
      <c r="C1809" s="0" t="s">
        <v>532</v>
      </c>
      <c r="D1809" s="0" t="s">
        <v>29</v>
      </c>
      <c r="E1809" s="0" t="s">
        <v>30</v>
      </c>
      <c r="F1809" s="0" t="s">
        <v>535</v>
      </c>
      <c r="G1809" s="0" t="s">
        <v>1609</v>
      </c>
      <c r="H1809" s="0" t="n">
        <v>0.92</v>
      </c>
      <c r="I1809" s="0" t="n">
        <v>10.4</v>
      </c>
      <c r="J1809" s="0" t="n">
        <v>0</v>
      </c>
      <c r="K1809" s="0" t="n">
        <f aca="false">I1809*SUMIFS(syst_chauffage!$H$3:$H$27,syst_chauffage!$B$3:$B$27,D1809,syst_chauffage!$C$3:$C$27,E1809)</f>
        <v>3</v>
      </c>
      <c r="L1809" s="12" t="n">
        <f aca="false">H1809*SUMIFS(syst_chauffage!$K$3:$K$27,syst_chauffage!$B$3:$B$27,D1809,syst_chauffage!$C$3:$C$27,E1809)</f>
        <v>0.92</v>
      </c>
      <c r="N1809" s="0" t="str">
        <f aca="false">A1809</f>
        <v>Café Hôtel Restaurant</v>
      </c>
      <c r="O1809" s="0" t="str">
        <f aca="false">B1809</f>
        <v>Hôtel sans restaurant</v>
      </c>
      <c r="P1809" s="0" t="str">
        <f aca="false">C1809</f>
        <v>Petit Hotel sans restaurant Haut de gamme</v>
      </c>
      <c r="Q1809" s="0" t="str">
        <f aca="false">D1809</f>
        <v>Electrique direct</v>
      </c>
      <c r="R1809" s="0" t="str">
        <f aca="false">E1809</f>
        <v>Electricité</v>
      </c>
      <c r="S1809" s="0" t="str">
        <f aca="false">F1809</f>
        <v>0219710602</v>
      </c>
      <c r="T1809" s="0" t="str">
        <f aca="false">G1809</f>
        <v>0</v>
      </c>
      <c r="U1809" s="0" t="n">
        <f aca="false">L1809</f>
        <v>0.92</v>
      </c>
      <c r="V1809" s="0" t="n">
        <f aca="false">K1809</f>
        <v>3</v>
      </c>
      <c r="W1809" s="0" t="n">
        <f aca="false">J1809</f>
        <v>0</v>
      </c>
    </row>
    <row r="1810" customFormat="false" ht="12.8" hidden="false" customHeight="false" outlineLevel="0" collapsed="false">
      <c r="A1810" s="0" t="s">
        <v>73</v>
      </c>
      <c r="B1810" s="0" t="s">
        <v>426</v>
      </c>
      <c r="C1810" s="0" t="s">
        <v>532</v>
      </c>
      <c r="D1810" s="0" t="s">
        <v>36</v>
      </c>
      <c r="E1810" s="0" t="s">
        <v>30</v>
      </c>
      <c r="F1810" s="0" t="s">
        <v>536</v>
      </c>
      <c r="G1810" s="0" t="s">
        <v>1609</v>
      </c>
      <c r="H1810" s="0" t="n">
        <v>2.94489544186046</v>
      </c>
      <c r="I1810" s="0" t="n">
        <v>110.115974829805</v>
      </c>
      <c r="J1810" s="0" t="n">
        <v>738</v>
      </c>
      <c r="K1810" s="0" t="n">
        <f aca="false">I1810*SUMIFS(syst_chauffage!$H$3:$H$27,syst_chauffage!$B$3:$B$27,D1810,syst_chauffage!$C$3:$C$27,E1810)</f>
        <v>68.1241400398299</v>
      </c>
      <c r="L1810" s="12" t="n">
        <f aca="false">H1810*SUMIFS(syst_chauffage!$K$3:$K$27,syst_chauffage!$B$3:$B$27,D1810,syst_chauffage!$C$3:$C$27,E1810)</f>
        <v>2.47427325480779</v>
      </c>
      <c r="N1810" s="0" t="str">
        <f aca="false">A1810</f>
        <v>Café Hôtel Restaurant</v>
      </c>
      <c r="O1810" s="0" t="str">
        <f aca="false">B1810</f>
        <v>Hôtel sans restaurant</v>
      </c>
      <c r="P1810" s="0" t="str">
        <f aca="false">C1810</f>
        <v>Petit Hotel sans restaurant Haut de gamme</v>
      </c>
      <c r="Q1810" s="0" t="str">
        <f aca="false">D1810</f>
        <v>PAC</v>
      </c>
      <c r="R1810" s="0" t="str">
        <f aca="false">E1810</f>
        <v>Electricité</v>
      </c>
      <c r="S1810" s="0" t="str">
        <f aca="false">F1810</f>
        <v>0219710902</v>
      </c>
      <c r="T1810" s="0" t="str">
        <f aca="false">G1810</f>
        <v>0</v>
      </c>
      <c r="U1810" s="0" t="n">
        <f aca="false">L1810</f>
        <v>2.47427325480779</v>
      </c>
      <c r="V1810" s="0" t="n">
        <f aca="false">K1810</f>
        <v>68.1241400398299</v>
      </c>
      <c r="W1810" s="0" t="n">
        <f aca="false">J1810</f>
        <v>738</v>
      </c>
    </row>
    <row r="1811" customFormat="false" ht="12.8" hidden="false" customHeight="false" outlineLevel="0" collapsed="false">
      <c r="A1811" s="0" t="s">
        <v>73</v>
      </c>
      <c r="B1811" s="0" t="s">
        <v>426</v>
      </c>
      <c r="C1811" s="0" t="s">
        <v>532</v>
      </c>
      <c r="D1811" s="0" t="s">
        <v>42</v>
      </c>
      <c r="E1811" s="0" t="s">
        <v>30</v>
      </c>
      <c r="F1811" s="0" t="s">
        <v>537</v>
      </c>
      <c r="G1811" s="0" t="s">
        <v>1609</v>
      </c>
      <c r="H1811" s="0" t="n">
        <v>2.80410195348837</v>
      </c>
      <c r="I1811" s="0" t="n">
        <v>56.6742184723577</v>
      </c>
      <c r="J1811" s="0" t="n">
        <v>738</v>
      </c>
      <c r="K1811" s="0" t="n">
        <f aca="false">I1811*SUMIFS(syst_chauffage!$H$3:$H$27,syst_chauffage!$B$3:$B$27,D1811,syst_chauffage!$C$3:$C$27,E1811)</f>
        <v>51.1593769847293</v>
      </c>
      <c r="L1811" s="12" t="n">
        <f aca="false">H1811*SUMIFS(syst_chauffage!$K$3:$K$27,syst_chauffage!$B$3:$B$27,D1811,syst_chauffage!$C$3:$C$27,E1811)</f>
        <v>2.49996610303434</v>
      </c>
      <c r="N1811" s="0" t="str">
        <f aca="false">A1811</f>
        <v>Café Hôtel Restaurant</v>
      </c>
      <c r="O1811" s="0" t="str">
        <f aca="false">B1811</f>
        <v>Hôtel sans restaurant</v>
      </c>
      <c r="P1811" s="0" t="str">
        <f aca="false">C1811</f>
        <v>Petit Hotel sans restaurant Haut de gamme</v>
      </c>
      <c r="Q1811" s="0" t="str">
        <f aca="false">D1811</f>
        <v>Rooftop</v>
      </c>
      <c r="R1811" s="0" t="str">
        <f aca="false">E1811</f>
        <v>Electricité</v>
      </c>
      <c r="S1811" s="0" t="str">
        <f aca="false">F1811</f>
        <v>0219711002</v>
      </c>
      <c r="T1811" s="0" t="str">
        <f aca="false">G1811</f>
        <v>0</v>
      </c>
      <c r="U1811" s="0" t="n">
        <f aca="false">L1811</f>
        <v>2.49996610303434</v>
      </c>
      <c r="V1811" s="0" t="n">
        <f aca="false">K1811</f>
        <v>51.1593769847293</v>
      </c>
      <c r="W1811" s="0" t="n">
        <f aca="false">J1811</f>
        <v>738</v>
      </c>
    </row>
    <row r="1812" customFormat="false" ht="12.8" hidden="false" customHeight="false" outlineLevel="0" collapsed="false">
      <c r="A1812" s="0" t="s">
        <v>73</v>
      </c>
      <c r="B1812" s="0" t="s">
        <v>426</v>
      </c>
      <c r="C1812" s="0" t="s">
        <v>532</v>
      </c>
      <c r="D1812" s="0" t="s">
        <v>27</v>
      </c>
      <c r="E1812" s="0" t="s">
        <v>23</v>
      </c>
      <c r="F1812" s="0" t="s">
        <v>538</v>
      </c>
      <c r="G1812" s="0" t="s">
        <v>1609</v>
      </c>
      <c r="H1812" s="0" t="n">
        <v>0.752510185819243</v>
      </c>
      <c r="I1812" s="0" t="n">
        <v>35.8985809393672</v>
      </c>
      <c r="J1812" s="0" t="n">
        <v>1064</v>
      </c>
      <c r="K1812" s="0" t="n">
        <f aca="false">I1812*SUMIFS(syst_chauffage!$H$3:$H$27,syst_chauffage!$B$3:$B$27,D1812,syst_chauffage!$C$3:$C$27,E1812)</f>
        <v>92.0584337705547</v>
      </c>
      <c r="L1812" s="12" t="n">
        <f aca="false">H1812*SUMIFS(syst_chauffage!$K$3:$K$27,syst_chauffage!$B$3:$B$27,D1812,syst_chauffage!$C$3:$C$27,E1812)</f>
        <v>0.752510185819243</v>
      </c>
      <c r="N1812" s="0" t="str">
        <f aca="false">A1812</f>
        <v>Café Hôtel Restaurant</v>
      </c>
      <c r="O1812" s="0" t="str">
        <f aca="false">B1812</f>
        <v>Hôtel sans restaurant</v>
      </c>
      <c r="P1812" s="0" t="str">
        <f aca="false">C1812</f>
        <v>Petit Hotel sans restaurant Haut de gamme</v>
      </c>
      <c r="Q1812" s="0" t="str">
        <f aca="false">D1812</f>
        <v>Chaudière condensation fioul</v>
      </c>
      <c r="R1812" s="0" t="str">
        <f aca="false">E1812</f>
        <v>Fioul</v>
      </c>
      <c r="S1812" s="0" t="str">
        <f aca="false">F1812</f>
        <v>0219712303</v>
      </c>
      <c r="T1812" s="0" t="str">
        <f aca="false">G1812</f>
        <v>0</v>
      </c>
      <c r="U1812" s="0" t="n">
        <f aca="false">L1812</f>
        <v>0.752510185819243</v>
      </c>
      <c r="V1812" s="0" t="n">
        <f aca="false">K1812</f>
        <v>92.0584337705547</v>
      </c>
      <c r="W1812" s="0" t="n">
        <f aca="false">J1812</f>
        <v>1064</v>
      </c>
    </row>
    <row r="1813" customFormat="false" ht="12.8" hidden="false" customHeight="false" outlineLevel="0" collapsed="false">
      <c r="A1813" s="0" t="s">
        <v>73</v>
      </c>
      <c r="B1813" s="0" t="s">
        <v>426</v>
      </c>
      <c r="C1813" s="0" t="s">
        <v>532</v>
      </c>
      <c r="D1813" s="0" t="s">
        <v>18</v>
      </c>
      <c r="E1813" s="0" t="s">
        <v>14</v>
      </c>
      <c r="F1813" s="0" t="s">
        <v>539</v>
      </c>
      <c r="G1813" s="0" t="s">
        <v>1609</v>
      </c>
      <c r="H1813" s="0" t="n">
        <v>0.980105766965097</v>
      </c>
      <c r="I1813" s="0" t="n">
        <v>25.1837768069426</v>
      </c>
      <c r="J1813" s="0" t="n">
        <v>1064</v>
      </c>
      <c r="K1813" s="0" t="n">
        <f aca="false">I1813*SUMIFS(syst_chauffage!$H$3:$H$27,syst_chauffage!$B$3:$B$27,D1813,syst_chauffage!$C$3:$C$27,E1813)</f>
        <v>68.6240017892486</v>
      </c>
      <c r="L1813" s="12" t="n">
        <f aca="false">H1813*SUMIFS(syst_chauffage!$K$3:$K$27,syst_chauffage!$B$3:$B$27,D1813,syst_chauffage!$C$3:$C$27,E1813)</f>
        <v>0.95212069950179</v>
      </c>
      <c r="N1813" s="0" t="str">
        <f aca="false">A1813</f>
        <v>Café Hôtel Restaurant</v>
      </c>
      <c r="O1813" s="0" t="str">
        <f aca="false">B1813</f>
        <v>Hôtel sans restaurant</v>
      </c>
      <c r="P1813" s="0" t="str">
        <f aca="false">C1813</f>
        <v>Petit Hotel sans restaurant Haut de gamme</v>
      </c>
      <c r="Q1813" s="0" t="str">
        <f aca="false">D1813</f>
        <v>Chaudière condensation gaz</v>
      </c>
      <c r="R1813" s="0" t="str">
        <f aca="false">E1813</f>
        <v>Gaz</v>
      </c>
      <c r="S1813" s="0" t="str">
        <f aca="false">F1813</f>
        <v>0219712404</v>
      </c>
      <c r="T1813" s="0" t="str">
        <f aca="false">G1813</f>
        <v>0</v>
      </c>
      <c r="U1813" s="0" t="n">
        <f aca="false">L1813</f>
        <v>0.95212069950179</v>
      </c>
      <c r="V1813" s="0" t="n">
        <f aca="false">K1813</f>
        <v>68.6240017892486</v>
      </c>
      <c r="W1813" s="0" t="n">
        <f aca="false">J1813</f>
        <v>1064</v>
      </c>
    </row>
    <row r="1814" customFormat="false" ht="12.8" hidden="false" customHeight="false" outlineLevel="0" collapsed="false">
      <c r="A1814" s="0" t="s">
        <v>73</v>
      </c>
      <c r="B1814" s="0" t="s">
        <v>426</v>
      </c>
      <c r="C1814" s="0" t="s">
        <v>532</v>
      </c>
      <c r="D1814" s="0" t="s">
        <v>32</v>
      </c>
      <c r="E1814" s="0" t="s">
        <v>30</v>
      </c>
      <c r="F1814" s="0" t="s">
        <v>540</v>
      </c>
      <c r="G1814" s="0" t="s">
        <v>1609</v>
      </c>
      <c r="H1814" s="0" t="n">
        <v>1</v>
      </c>
      <c r="I1814" s="0" t="n">
        <v>12</v>
      </c>
      <c r="J1814" s="0" t="n">
        <v>0</v>
      </c>
      <c r="K1814" s="0" t="n">
        <f aca="false">I1814*SUMIFS(syst_chauffage!$H$3:$H$27,syst_chauffage!$B$3:$B$27,D1814,syst_chauffage!$C$3:$C$27,E1814)</f>
        <v>12</v>
      </c>
      <c r="L1814" s="12" t="n">
        <f aca="false">H1814*SUMIFS(syst_chauffage!$K$3:$K$27,syst_chauffage!$B$3:$B$27,D1814,syst_chauffage!$C$3:$C$27,E1814)</f>
        <v>1</v>
      </c>
      <c r="N1814" s="0" t="str">
        <f aca="false">A1814</f>
        <v>Café Hôtel Restaurant</v>
      </c>
      <c r="O1814" s="0" t="str">
        <f aca="false">B1814</f>
        <v>Hôtel sans restaurant</v>
      </c>
      <c r="P1814" s="0" t="str">
        <f aca="false">C1814</f>
        <v>Petit Hotel sans restaurant Haut de gamme</v>
      </c>
      <c r="Q1814" s="0" t="str">
        <f aca="false">D1814</f>
        <v>Electrique direct performant</v>
      </c>
      <c r="R1814" s="0" t="str">
        <f aca="false">E1814</f>
        <v>Electricité</v>
      </c>
      <c r="S1814" s="0" t="str">
        <f aca="false">F1814</f>
        <v>0219712602</v>
      </c>
      <c r="T1814" s="0" t="str">
        <f aca="false">G1814</f>
        <v>0</v>
      </c>
      <c r="U1814" s="0" t="n">
        <f aca="false">L1814</f>
        <v>1</v>
      </c>
      <c r="V1814" s="0" t="n">
        <f aca="false">K1814</f>
        <v>12</v>
      </c>
      <c r="W1814" s="0" t="n">
        <f aca="false">J1814</f>
        <v>0</v>
      </c>
    </row>
    <row r="1815" customFormat="false" ht="12.8" hidden="false" customHeight="false" outlineLevel="0" collapsed="false">
      <c r="A1815" s="0" t="s">
        <v>73</v>
      </c>
      <c r="B1815" s="0" t="s">
        <v>426</v>
      </c>
      <c r="C1815" s="0" t="s">
        <v>532</v>
      </c>
      <c r="D1815" s="0" t="s">
        <v>38</v>
      </c>
      <c r="E1815" s="0" t="s">
        <v>30</v>
      </c>
      <c r="F1815" s="0" t="s">
        <v>541</v>
      </c>
      <c r="G1815" s="0" t="s">
        <v>1609</v>
      </c>
      <c r="H1815" s="0" t="n">
        <v>3.39795627906976</v>
      </c>
      <c r="I1815" s="0" t="n">
        <v>131.090446225958</v>
      </c>
      <c r="J1815" s="0" t="n">
        <v>792</v>
      </c>
      <c r="K1815" s="0" t="n">
        <f aca="false">I1815*SUMIFS(syst_chauffage!$H$3:$H$27,syst_chauffage!$B$3:$B$27,D1815,syst_chauffage!$C$3:$C$27,E1815)</f>
        <v>132.505410544975</v>
      </c>
      <c r="L1815" s="12" t="n">
        <f aca="false">H1815*SUMIFS(syst_chauffage!$K$3:$K$27,syst_chauffage!$B$3:$B$27,D1815,syst_chauffage!$C$3:$C$27,E1815)</f>
        <v>3.03986496519792</v>
      </c>
      <c r="N1815" s="0" t="str">
        <f aca="false">A1815</f>
        <v>Café Hôtel Restaurant</v>
      </c>
      <c r="O1815" s="0" t="str">
        <f aca="false">B1815</f>
        <v>Hôtel sans restaurant</v>
      </c>
      <c r="P1815" s="0" t="str">
        <f aca="false">C1815</f>
        <v>Petit Hotel sans restaurant Haut de gamme</v>
      </c>
      <c r="Q1815" s="0" t="str">
        <f aca="false">D1815</f>
        <v>PAC performant</v>
      </c>
      <c r="R1815" s="0" t="str">
        <f aca="false">E1815</f>
        <v>Electricité</v>
      </c>
      <c r="S1815" s="0" t="str">
        <f aca="false">F1815</f>
        <v>0219712902</v>
      </c>
      <c r="T1815" s="0" t="str">
        <f aca="false">G1815</f>
        <v>0</v>
      </c>
      <c r="U1815" s="0" t="n">
        <f aca="false">L1815</f>
        <v>3.03986496519792</v>
      </c>
      <c r="V1815" s="0" t="n">
        <f aca="false">K1815</f>
        <v>132.505410544975</v>
      </c>
      <c r="W1815" s="0" t="n">
        <f aca="false">J1815</f>
        <v>792</v>
      </c>
    </row>
    <row r="1816" customFormat="false" ht="12.8" hidden="false" customHeight="false" outlineLevel="0" collapsed="false">
      <c r="A1816" s="0" t="s">
        <v>73</v>
      </c>
      <c r="B1816" s="0" t="s">
        <v>426</v>
      </c>
      <c r="C1816" s="0" t="s">
        <v>532</v>
      </c>
      <c r="D1816" s="0" t="s">
        <v>46</v>
      </c>
      <c r="E1816" s="0" t="s">
        <v>30</v>
      </c>
      <c r="F1816" s="0" t="s">
        <v>542</v>
      </c>
      <c r="G1816" s="0" t="s">
        <v>1609</v>
      </c>
      <c r="H1816" s="0" t="n">
        <v>3.32861023255814</v>
      </c>
      <c r="I1816" s="0" t="n">
        <v>67.4693077051877</v>
      </c>
      <c r="J1816" s="0" t="n">
        <v>792</v>
      </c>
      <c r="K1816" s="0" t="n">
        <f aca="false">I1816*SUMIFS(syst_chauffage!$H$3:$H$27,syst_chauffage!$B$3:$B$27,D1816,syst_chauffage!$C$3:$C$27,E1816)</f>
        <v>117.053006783628</v>
      </c>
      <c r="L1816" s="12" t="n">
        <f aca="false">H1816*SUMIFS(syst_chauffage!$K$3:$K$27,syst_chauffage!$B$3:$B$27,D1816,syst_chauffage!$C$3:$C$27,E1816)</f>
        <v>3.00077723502174</v>
      </c>
      <c r="N1816" s="0" t="str">
        <f aca="false">A1816</f>
        <v>Café Hôtel Restaurant</v>
      </c>
      <c r="O1816" s="0" t="str">
        <f aca="false">B1816</f>
        <v>Hôtel sans restaurant</v>
      </c>
      <c r="P1816" s="0" t="str">
        <f aca="false">C1816</f>
        <v>Petit Hotel sans restaurant Haut de gamme</v>
      </c>
      <c r="Q1816" s="0" t="str">
        <f aca="false">D1816</f>
        <v>Rooftop performant</v>
      </c>
      <c r="R1816" s="0" t="str">
        <f aca="false">E1816</f>
        <v>Electricité</v>
      </c>
      <c r="S1816" s="0" t="str">
        <f aca="false">F1816</f>
        <v>0219713002</v>
      </c>
      <c r="T1816" s="0" t="str">
        <f aca="false">G1816</f>
        <v>0</v>
      </c>
      <c r="U1816" s="0" t="n">
        <f aca="false">L1816</f>
        <v>3.00077723502174</v>
      </c>
      <c r="V1816" s="0" t="n">
        <f aca="false">K1816</f>
        <v>117.053006783628</v>
      </c>
      <c r="W1816" s="0" t="n">
        <f aca="false">J1816</f>
        <v>792</v>
      </c>
    </row>
    <row r="1817" customFormat="false" ht="12.8" hidden="false" customHeight="false" outlineLevel="0" collapsed="false">
      <c r="A1817" s="0" t="s">
        <v>73</v>
      </c>
      <c r="B1817" s="0" t="s">
        <v>426</v>
      </c>
      <c r="C1817" s="0" t="s">
        <v>543</v>
      </c>
      <c r="D1817" s="0" t="s">
        <v>13</v>
      </c>
      <c r="E1817" s="0" t="s">
        <v>14</v>
      </c>
      <c r="F1817" s="0" t="s">
        <v>544</v>
      </c>
      <c r="G1817" s="0" t="s">
        <v>1609</v>
      </c>
      <c r="H1817" s="0" t="n">
        <v>0.658328801886295</v>
      </c>
      <c r="I1817" s="0" t="n">
        <v>19.1365842139496</v>
      </c>
      <c r="J1817" s="0" t="n">
        <v>462</v>
      </c>
      <c r="K1817" s="0" t="n">
        <f aca="false">I1817*SUMIFS(syst_chauffage!$H$3:$H$27,syst_chauffage!$B$3:$B$27,D1817,syst_chauffage!$C$3:$C$27,E1817)</f>
        <v>38.6480873510274</v>
      </c>
      <c r="L1817" s="12" t="n">
        <f aca="false">H1817*SUMIFS(syst_chauffage!$K$3:$K$27,syst_chauffage!$B$3:$B$27,D1817,syst_chauffage!$C$3:$C$27,E1817)</f>
        <v>0.658328801886295</v>
      </c>
      <c r="N1817" s="0" t="str">
        <f aca="false">A1817</f>
        <v>Café Hôtel Restaurant</v>
      </c>
      <c r="O1817" s="0" t="str">
        <f aca="false">B1817</f>
        <v>Hôtel sans restaurant</v>
      </c>
      <c r="P1817" s="0" t="str">
        <f aca="false">C1817</f>
        <v>Petit Hotel sans restaurant Luxe</v>
      </c>
      <c r="Q1817" s="0" t="str">
        <f aca="false">D1817</f>
        <v>Chaudière gaz</v>
      </c>
      <c r="R1817" s="0" t="str">
        <f aca="false">E1817</f>
        <v>Gaz</v>
      </c>
      <c r="S1817" s="0" t="str">
        <f aca="false">F1817</f>
        <v>0219720404</v>
      </c>
      <c r="T1817" s="0" t="str">
        <f aca="false">G1817</f>
        <v>0</v>
      </c>
      <c r="U1817" s="0" t="n">
        <f aca="false">L1817</f>
        <v>0.658328801886295</v>
      </c>
      <c r="V1817" s="0" t="n">
        <f aca="false">K1817</f>
        <v>38.6480873510274</v>
      </c>
      <c r="W1817" s="0" t="n">
        <f aca="false">J1817</f>
        <v>462</v>
      </c>
    </row>
    <row r="1818" customFormat="false" ht="12.8" hidden="false" customHeight="false" outlineLevel="0" collapsed="false">
      <c r="A1818" s="0" t="s">
        <v>73</v>
      </c>
      <c r="B1818" s="0" t="s">
        <v>426</v>
      </c>
      <c r="C1818" s="0" t="s">
        <v>543</v>
      </c>
      <c r="D1818" s="0" t="s">
        <v>29</v>
      </c>
      <c r="E1818" s="0" t="s">
        <v>30</v>
      </c>
      <c r="F1818" s="0" t="s">
        <v>545</v>
      </c>
      <c r="G1818" s="0" t="s">
        <v>1609</v>
      </c>
      <c r="H1818" s="0" t="n">
        <v>0.92</v>
      </c>
      <c r="I1818" s="0" t="n">
        <v>10.4</v>
      </c>
      <c r="J1818" s="0" t="n">
        <v>0</v>
      </c>
      <c r="K1818" s="0" t="n">
        <f aca="false">I1818*SUMIFS(syst_chauffage!$H$3:$H$27,syst_chauffage!$B$3:$B$27,D1818,syst_chauffage!$C$3:$C$27,E1818)</f>
        <v>3</v>
      </c>
      <c r="L1818" s="12" t="n">
        <f aca="false">H1818*SUMIFS(syst_chauffage!$K$3:$K$27,syst_chauffage!$B$3:$B$27,D1818,syst_chauffage!$C$3:$C$27,E1818)</f>
        <v>0.92</v>
      </c>
      <c r="N1818" s="0" t="str">
        <f aca="false">A1818</f>
        <v>Café Hôtel Restaurant</v>
      </c>
      <c r="O1818" s="0" t="str">
        <f aca="false">B1818</f>
        <v>Hôtel sans restaurant</v>
      </c>
      <c r="P1818" s="0" t="str">
        <f aca="false">C1818</f>
        <v>Petit Hotel sans restaurant Luxe</v>
      </c>
      <c r="Q1818" s="0" t="str">
        <f aca="false">D1818</f>
        <v>Electrique direct</v>
      </c>
      <c r="R1818" s="0" t="str">
        <f aca="false">E1818</f>
        <v>Electricité</v>
      </c>
      <c r="S1818" s="0" t="str">
        <f aca="false">F1818</f>
        <v>0219720602</v>
      </c>
      <c r="T1818" s="0" t="str">
        <f aca="false">G1818</f>
        <v>0</v>
      </c>
      <c r="U1818" s="0" t="n">
        <f aca="false">L1818</f>
        <v>0.92</v>
      </c>
      <c r="V1818" s="0" t="n">
        <f aca="false">K1818</f>
        <v>3</v>
      </c>
      <c r="W1818" s="0" t="n">
        <f aca="false">J1818</f>
        <v>0</v>
      </c>
    </row>
    <row r="1819" customFormat="false" ht="12.8" hidden="false" customHeight="false" outlineLevel="0" collapsed="false">
      <c r="A1819" s="0" t="s">
        <v>73</v>
      </c>
      <c r="B1819" s="0" t="s">
        <v>426</v>
      </c>
      <c r="C1819" s="0" t="s">
        <v>543</v>
      </c>
      <c r="D1819" s="0" t="s">
        <v>36</v>
      </c>
      <c r="E1819" s="0" t="s">
        <v>30</v>
      </c>
      <c r="F1819" s="0" t="s">
        <v>546</v>
      </c>
      <c r="G1819" s="0" t="s">
        <v>1609</v>
      </c>
      <c r="H1819" s="0" t="n">
        <v>2.96333246511628</v>
      </c>
      <c r="I1819" s="0" t="n">
        <v>105.625992796579</v>
      </c>
      <c r="J1819" s="0" t="n">
        <v>738</v>
      </c>
      <c r="K1819" s="0" t="n">
        <f aca="false">I1819*SUMIFS(syst_chauffage!$H$3:$H$27,syst_chauffage!$B$3:$B$27,D1819,syst_chauffage!$C$3:$C$27,E1819)</f>
        <v>65.3463762750304</v>
      </c>
      <c r="L1819" s="12" t="n">
        <f aca="false">H1819*SUMIFS(syst_chauffage!$K$3:$K$27,syst_chauffage!$B$3:$B$27,D1819,syst_chauffage!$C$3:$C$27,E1819)</f>
        <v>2.48976386710312</v>
      </c>
      <c r="N1819" s="0" t="str">
        <f aca="false">A1819</f>
        <v>Café Hôtel Restaurant</v>
      </c>
      <c r="O1819" s="0" t="str">
        <f aca="false">B1819</f>
        <v>Hôtel sans restaurant</v>
      </c>
      <c r="P1819" s="0" t="str">
        <f aca="false">C1819</f>
        <v>Petit Hotel sans restaurant Luxe</v>
      </c>
      <c r="Q1819" s="0" t="str">
        <f aca="false">D1819</f>
        <v>PAC</v>
      </c>
      <c r="R1819" s="0" t="str">
        <f aca="false">E1819</f>
        <v>Electricité</v>
      </c>
      <c r="S1819" s="0" t="str">
        <f aca="false">F1819</f>
        <v>0219720902</v>
      </c>
      <c r="T1819" s="0" t="str">
        <f aca="false">G1819</f>
        <v>0</v>
      </c>
      <c r="U1819" s="0" t="n">
        <f aca="false">L1819</f>
        <v>2.48976386710312</v>
      </c>
      <c r="V1819" s="0" t="n">
        <f aca="false">K1819</f>
        <v>65.3463762750304</v>
      </c>
      <c r="W1819" s="0" t="n">
        <f aca="false">J1819</f>
        <v>738</v>
      </c>
    </row>
    <row r="1820" customFormat="false" ht="12.8" hidden="false" customHeight="false" outlineLevel="0" collapsed="false">
      <c r="A1820" s="0" t="s">
        <v>73</v>
      </c>
      <c r="B1820" s="0" t="s">
        <v>426</v>
      </c>
      <c r="C1820" s="0" t="s">
        <v>543</v>
      </c>
      <c r="D1820" s="0" t="s">
        <v>42</v>
      </c>
      <c r="E1820" s="0" t="s">
        <v>30</v>
      </c>
      <c r="F1820" s="0" t="s">
        <v>547</v>
      </c>
      <c r="G1820" s="0" t="s">
        <v>1609</v>
      </c>
      <c r="H1820" s="0" t="n">
        <v>2.82165751495016</v>
      </c>
      <c r="I1820" s="0" t="n">
        <v>49.810296199715</v>
      </c>
      <c r="J1820" s="0" t="n">
        <v>738</v>
      </c>
      <c r="K1820" s="0" t="n">
        <f aca="false">I1820*SUMIFS(syst_chauffage!$H$3:$H$27,syst_chauffage!$B$3:$B$27,D1820,syst_chauffage!$C$3:$C$27,E1820)</f>
        <v>44.9633676421165</v>
      </c>
      <c r="L1820" s="12" t="n">
        <f aca="false">H1820*SUMIFS(syst_chauffage!$K$3:$K$27,syst_chauffage!$B$3:$B$27,D1820,syst_chauffage!$C$3:$C$27,E1820)</f>
        <v>2.51561756981486</v>
      </c>
      <c r="N1820" s="0" t="str">
        <f aca="false">A1820</f>
        <v>Café Hôtel Restaurant</v>
      </c>
      <c r="O1820" s="0" t="str">
        <f aca="false">B1820</f>
        <v>Hôtel sans restaurant</v>
      </c>
      <c r="P1820" s="0" t="str">
        <f aca="false">C1820</f>
        <v>Petit Hotel sans restaurant Luxe</v>
      </c>
      <c r="Q1820" s="0" t="str">
        <f aca="false">D1820</f>
        <v>Rooftop</v>
      </c>
      <c r="R1820" s="0" t="str">
        <f aca="false">E1820</f>
        <v>Electricité</v>
      </c>
      <c r="S1820" s="0" t="str">
        <f aca="false">F1820</f>
        <v>0219721002</v>
      </c>
      <c r="T1820" s="0" t="str">
        <f aca="false">G1820</f>
        <v>0</v>
      </c>
      <c r="U1820" s="0" t="n">
        <f aca="false">L1820</f>
        <v>2.51561756981486</v>
      </c>
      <c r="V1820" s="0" t="n">
        <f aca="false">K1820</f>
        <v>44.9633676421165</v>
      </c>
      <c r="W1820" s="0" t="n">
        <f aca="false">J1820</f>
        <v>738</v>
      </c>
    </row>
    <row r="1821" customFormat="false" ht="12.8" hidden="false" customHeight="false" outlineLevel="0" collapsed="false">
      <c r="A1821" s="0" t="s">
        <v>73</v>
      </c>
      <c r="B1821" s="0" t="s">
        <v>426</v>
      </c>
      <c r="C1821" s="0" t="s">
        <v>543</v>
      </c>
      <c r="D1821" s="0" t="s">
        <v>18</v>
      </c>
      <c r="E1821" s="0" t="s">
        <v>14</v>
      </c>
      <c r="F1821" s="0" t="s">
        <v>548</v>
      </c>
      <c r="G1821" s="0" t="s">
        <v>1609</v>
      </c>
      <c r="H1821" s="0" t="n">
        <v>0.98279976359244</v>
      </c>
      <c r="I1821" s="0" t="n">
        <v>22.7816478737495</v>
      </c>
      <c r="J1821" s="0" t="n">
        <v>1064</v>
      </c>
      <c r="K1821" s="0" t="n">
        <f aca="false">I1821*SUMIFS(syst_chauffage!$H$3:$H$27,syst_chauffage!$B$3:$B$27,D1821,syst_chauffage!$C$3:$C$27,E1821)</f>
        <v>62.0783711845489</v>
      </c>
      <c r="L1821" s="12" t="n">
        <f aca="false">H1821*SUMIFS(syst_chauffage!$K$3:$K$27,syst_chauffage!$B$3:$B$27,D1821,syst_chauffage!$C$3:$C$27,E1821)</f>
        <v>0.954737774147952</v>
      </c>
      <c r="N1821" s="0" t="str">
        <f aca="false">A1821</f>
        <v>Café Hôtel Restaurant</v>
      </c>
      <c r="O1821" s="0" t="str">
        <f aca="false">B1821</f>
        <v>Hôtel sans restaurant</v>
      </c>
      <c r="P1821" s="0" t="str">
        <f aca="false">C1821</f>
        <v>Petit Hotel sans restaurant Luxe</v>
      </c>
      <c r="Q1821" s="0" t="str">
        <f aca="false">D1821</f>
        <v>Chaudière condensation gaz</v>
      </c>
      <c r="R1821" s="0" t="str">
        <f aca="false">E1821</f>
        <v>Gaz</v>
      </c>
      <c r="S1821" s="0" t="str">
        <f aca="false">F1821</f>
        <v>0219722404</v>
      </c>
      <c r="T1821" s="0" t="str">
        <f aca="false">G1821</f>
        <v>0</v>
      </c>
      <c r="U1821" s="0" t="n">
        <f aca="false">L1821</f>
        <v>0.954737774147952</v>
      </c>
      <c r="V1821" s="0" t="n">
        <f aca="false">K1821</f>
        <v>62.0783711845489</v>
      </c>
      <c r="W1821" s="0" t="n">
        <f aca="false">J1821</f>
        <v>1064</v>
      </c>
    </row>
    <row r="1822" customFormat="false" ht="12.8" hidden="false" customHeight="false" outlineLevel="0" collapsed="false">
      <c r="A1822" s="0" t="s">
        <v>73</v>
      </c>
      <c r="B1822" s="0" t="s">
        <v>426</v>
      </c>
      <c r="C1822" s="0" t="s">
        <v>543</v>
      </c>
      <c r="D1822" s="0" t="s">
        <v>32</v>
      </c>
      <c r="E1822" s="0" t="s">
        <v>30</v>
      </c>
      <c r="F1822" s="0" t="s">
        <v>549</v>
      </c>
      <c r="G1822" s="0" t="s">
        <v>1609</v>
      </c>
      <c r="H1822" s="0" t="n">
        <v>1</v>
      </c>
      <c r="I1822" s="0" t="n">
        <v>12</v>
      </c>
      <c r="J1822" s="0" t="n">
        <v>0</v>
      </c>
      <c r="K1822" s="0" t="n">
        <f aca="false">I1822*SUMIFS(syst_chauffage!$H$3:$H$27,syst_chauffage!$B$3:$B$27,D1822,syst_chauffage!$C$3:$C$27,E1822)</f>
        <v>12</v>
      </c>
      <c r="L1822" s="12" t="n">
        <f aca="false">H1822*SUMIFS(syst_chauffage!$K$3:$K$27,syst_chauffage!$B$3:$B$27,D1822,syst_chauffage!$C$3:$C$27,E1822)</f>
        <v>1</v>
      </c>
      <c r="N1822" s="0" t="str">
        <f aca="false">A1822</f>
        <v>Café Hôtel Restaurant</v>
      </c>
      <c r="O1822" s="0" t="str">
        <f aca="false">B1822</f>
        <v>Hôtel sans restaurant</v>
      </c>
      <c r="P1822" s="0" t="str">
        <f aca="false">C1822</f>
        <v>Petit Hotel sans restaurant Luxe</v>
      </c>
      <c r="Q1822" s="0" t="str">
        <f aca="false">D1822</f>
        <v>Electrique direct performant</v>
      </c>
      <c r="R1822" s="0" t="str">
        <f aca="false">E1822</f>
        <v>Electricité</v>
      </c>
      <c r="S1822" s="0" t="str">
        <f aca="false">F1822</f>
        <v>0219722602</v>
      </c>
      <c r="T1822" s="0" t="str">
        <f aca="false">G1822</f>
        <v>0</v>
      </c>
      <c r="U1822" s="0" t="n">
        <f aca="false">L1822</f>
        <v>1</v>
      </c>
      <c r="V1822" s="0" t="n">
        <f aca="false">K1822</f>
        <v>12</v>
      </c>
      <c r="W1822" s="0" t="n">
        <f aca="false">J1822</f>
        <v>0</v>
      </c>
    </row>
    <row r="1823" customFormat="false" ht="12.8" hidden="false" customHeight="false" outlineLevel="0" collapsed="false">
      <c r="A1823" s="0" t="s">
        <v>73</v>
      </c>
      <c r="B1823" s="0" t="s">
        <v>426</v>
      </c>
      <c r="C1823" s="0" t="s">
        <v>543</v>
      </c>
      <c r="D1823" s="0" t="s">
        <v>38</v>
      </c>
      <c r="E1823" s="0" t="s">
        <v>30</v>
      </c>
      <c r="F1823" s="0" t="s">
        <v>550</v>
      </c>
      <c r="G1823" s="0" t="s">
        <v>1609</v>
      </c>
      <c r="H1823" s="0" t="n">
        <v>3.41922976744186</v>
      </c>
      <c r="I1823" s="0" t="n">
        <v>125.745229519737</v>
      </c>
      <c r="J1823" s="0" t="n">
        <v>792</v>
      </c>
      <c r="K1823" s="0" t="n">
        <f aca="false">I1823*SUMIFS(syst_chauffage!$H$3:$H$27,syst_chauffage!$B$3:$B$27,D1823,syst_chauffage!$C$3:$C$27,E1823)</f>
        <v>127.102498628047</v>
      </c>
      <c r="L1823" s="12" t="n">
        <f aca="false">H1823*SUMIFS(syst_chauffage!$K$3:$K$27,syst_chauffage!$B$3:$B$27,D1823,syst_chauffage!$C$3:$C$27,E1823)</f>
        <v>3.0588965614513</v>
      </c>
      <c r="N1823" s="0" t="str">
        <f aca="false">A1823</f>
        <v>Café Hôtel Restaurant</v>
      </c>
      <c r="O1823" s="0" t="str">
        <f aca="false">B1823</f>
        <v>Hôtel sans restaurant</v>
      </c>
      <c r="P1823" s="0" t="str">
        <f aca="false">C1823</f>
        <v>Petit Hotel sans restaurant Luxe</v>
      </c>
      <c r="Q1823" s="0" t="str">
        <f aca="false">D1823</f>
        <v>PAC performant</v>
      </c>
      <c r="R1823" s="0" t="str">
        <f aca="false">E1823</f>
        <v>Electricité</v>
      </c>
      <c r="S1823" s="0" t="str">
        <f aca="false">F1823</f>
        <v>0219722902</v>
      </c>
      <c r="T1823" s="0" t="str">
        <f aca="false">G1823</f>
        <v>0</v>
      </c>
      <c r="U1823" s="0" t="n">
        <f aca="false">L1823</f>
        <v>3.0588965614513</v>
      </c>
      <c r="V1823" s="0" t="n">
        <f aca="false">K1823</f>
        <v>127.102498628047</v>
      </c>
      <c r="W1823" s="0" t="n">
        <f aca="false">J1823</f>
        <v>792</v>
      </c>
    </row>
    <row r="1824" customFormat="false" ht="12.8" hidden="false" customHeight="false" outlineLevel="0" collapsed="false">
      <c r="A1824" s="0" t="s">
        <v>73</v>
      </c>
      <c r="B1824" s="0" t="s">
        <v>426</v>
      </c>
      <c r="C1824" s="0" t="s">
        <v>543</v>
      </c>
      <c r="D1824" s="0" t="s">
        <v>46</v>
      </c>
      <c r="E1824" s="0" t="s">
        <v>30</v>
      </c>
      <c r="F1824" s="0" t="s">
        <v>551</v>
      </c>
      <c r="G1824" s="0" t="s">
        <v>1609</v>
      </c>
      <c r="H1824" s="0" t="n">
        <v>3.34944956810631</v>
      </c>
      <c r="I1824" s="0" t="n">
        <v>59.2979716663273</v>
      </c>
      <c r="J1824" s="0" t="n">
        <v>792</v>
      </c>
      <c r="K1824" s="0" t="n">
        <f aca="false">I1824*SUMIFS(syst_chauffage!$H$3:$H$27,syst_chauffage!$B$3:$B$27,D1824,syst_chauffage!$C$3:$C$27,E1824)</f>
        <v>102.876494746964</v>
      </c>
      <c r="L1824" s="12" t="n">
        <f aca="false">H1824*SUMIFS(syst_chauffage!$K$3:$K$27,syst_chauffage!$B$3:$B$27,D1824,syst_chauffage!$C$3:$C$27,E1824)</f>
        <v>3.01956411583292</v>
      </c>
      <c r="N1824" s="0" t="str">
        <f aca="false">A1824</f>
        <v>Café Hôtel Restaurant</v>
      </c>
      <c r="O1824" s="0" t="str">
        <f aca="false">B1824</f>
        <v>Hôtel sans restaurant</v>
      </c>
      <c r="P1824" s="0" t="str">
        <f aca="false">C1824</f>
        <v>Petit Hotel sans restaurant Luxe</v>
      </c>
      <c r="Q1824" s="0" t="str">
        <f aca="false">D1824</f>
        <v>Rooftop performant</v>
      </c>
      <c r="R1824" s="0" t="str">
        <f aca="false">E1824</f>
        <v>Electricité</v>
      </c>
      <c r="S1824" s="0" t="str">
        <f aca="false">F1824</f>
        <v>0219723002</v>
      </c>
      <c r="T1824" s="0" t="str">
        <f aca="false">G1824</f>
        <v>0</v>
      </c>
      <c r="U1824" s="0" t="n">
        <f aca="false">L1824</f>
        <v>3.01956411583292</v>
      </c>
      <c r="V1824" s="0" t="n">
        <f aca="false">K1824</f>
        <v>102.876494746964</v>
      </c>
      <c r="W1824" s="0" t="n">
        <f aca="false">J1824</f>
        <v>792</v>
      </c>
    </row>
    <row r="1825" customFormat="false" ht="12.8" hidden="false" customHeight="false" outlineLevel="0" collapsed="false">
      <c r="A1825" s="0" t="s">
        <v>73</v>
      </c>
      <c r="B1825" s="0" t="s">
        <v>552</v>
      </c>
      <c r="C1825" s="0" t="s">
        <v>553</v>
      </c>
      <c r="D1825" s="0" t="s">
        <v>19</v>
      </c>
      <c r="E1825" s="0" t="s">
        <v>57</v>
      </c>
      <c r="F1825" s="0" t="s">
        <v>554</v>
      </c>
      <c r="G1825" s="0" t="s">
        <v>1609</v>
      </c>
      <c r="H1825" s="0" t="n">
        <v>0.74776953215873</v>
      </c>
      <c r="I1825" s="0" t="n">
        <v>51.1942444369419</v>
      </c>
      <c r="J1825" s="0" t="n">
        <v>0</v>
      </c>
      <c r="K1825" s="0" t="n">
        <f aca="false">I1825*SUMIFS(syst_chauffage!$H$3:$H$27,syst_chauffage!$B$3:$B$27,D1825,syst_chauffage!$C$3:$C$27,E1825)</f>
        <v>71.2867912064247</v>
      </c>
      <c r="L1825" s="12" t="n">
        <f aca="false">H1825*SUMIFS(syst_chauffage!$K$3:$K$27,syst_chauffage!$B$3:$B$27,D1825,syst_chauffage!$C$3:$C$27,E1825)</f>
        <v>0.74776953215873</v>
      </c>
      <c r="N1825" s="0" t="str">
        <f aca="false">A1825</f>
        <v>Café Hôtel Restaurant</v>
      </c>
      <c r="O1825" s="0" t="str">
        <f aca="false">B1825</f>
        <v>Restaurant</v>
      </c>
      <c r="P1825" s="0" t="str">
        <f aca="false">C1825</f>
        <v>Grand restaurant rapide</v>
      </c>
      <c r="Q1825" s="0" t="str">
        <f aca="false">D1825</f>
        <v>Autre système centralisé</v>
      </c>
      <c r="R1825" s="0" t="str">
        <f aca="false">E1825</f>
        <v>Autres</v>
      </c>
      <c r="S1825" s="0" t="str">
        <f aca="false">F1825</f>
        <v>0226290101</v>
      </c>
      <c r="T1825" s="0" t="str">
        <f aca="false">G1825</f>
        <v>0</v>
      </c>
      <c r="U1825" s="0" t="n">
        <f aca="false">L1825</f>
        <v>0.74776953215873</v>
      </c>
      <c r="V1825" s="0" t="n">
        <f aca="false">K1825</f>
        <v>71.2867912064247</v>
      </c>
      <c r="W1825" s="0" t="n">
        <f aca="false">J1825</f>
        <v>0</v>
      </c>
    </row>
    <row r="1826" customFormat="false" ht="12.8" hidden="false" customHeight="false" outlineLevel="0" collapsed="false">
      <c r="A1826" s="0" t="s">
        <v>73</v>
      </c>
      <c r="B1826" s="0" t="s">
        <v>552</v>
      </c>
      <c r="C1826" s="0" t="s">
        <v>553</v>
      </c>
      <c r="D1826" s="0" t="s">
        <v>19</v>
      </c>
      <c r="E1826" s="0" t="s">
        <v>58</v>
      </c>
      <c r="F1826" s="0" t="s">
        <v>555</v>
      </c>
      <c r="G1826" s="0" t="s">
        <v>1609</v>
      </c>
      <c r="H1826" s="0" t="n">
        <v>0.703934636423298</v>
      </c>
      <c r="I1826" s="0" t="n">
        <v>51.5620958973504</v>
      </c>
      <c r="J1826" s="0" t="n">
        <v>935</v>
      </c>
      <c r="K1826" s="0" t="n">
        <f aca="false">I1826*SUMIFS(syst_chauffage!$H$3:$H$27,syst_chauffage!$B$3:$B$27,D1826,syst_chauffage!$C$3:$C$27,E1826)</f>
        <v>84.8170485130059</v>
      </c>
      <c r="L1826" s="12" t="n">
        <f aca="false">H1826*SUMIFS(syst_chauffage!$K$3:$K$27,syst_chauffage!$B$3:$B$27,D1826,syst_chauffage!$C$3:$C$27,E1826)</f>
        <v>0.703934636423298</v>
      </c>
      <c r="N1826" s="0" t="str">
        <f aca="false">A1826</f>
        <v>Café Hôtel Restaurant</v>
      </c>
      <c r="O1826" s="0" t="str">
        <f aca="false">B1826</f>
        <v>Restaurant</v>
      </c>
      <c r="P1826" s="0" t="str">
        <f aca="false">C1826</f>
        <v>Grand restaurant rapide</v>
      </c>
      <c r="Q1826" s="0" t="str">
        <f aca="false">D1826</f>
        <v>Autre système centralisé</v>
      </c>
      <c r="R1826" s="0" t="str">
        <f aca="false">E1826</f>
        <v>Urbain</v>
      </c>
      <c r="S1826" s="0" t="str">
        <f aca="false">F1826</f>
        <v>0226290106</v>
      </c>
      <c r="T1826" s="0" t="str">
        <f aca="false">G1826</f>
        <v>0</v>
      </c>
      <c r="U1826" s="0" t="n">
        <f aca="false">L1826</f>
        <v>0.703934636423298</v>
      </c>
      <c r="V1826" s="0" t="n">
        <f aca="false">K1826</f>
        <v>84.8170485130059</v>
      </c>
      <c r="W1826" s="0" t="n">
        <f aca="false">J1826</f>
        <v>935</v>
      </c>
    </row>
    <row r="1827" customFormat="false" ht="12.8" hidden="false" customHeight="false" outlineLevel="0" collapsed="false">
      <c r="A1827" s="0" t="s">
        <v>73</v>
      </c>
      <c r="B1827" s="0" t="s">
        <v>552</v>
      </c>
      <c r="C1827" s="0" t="s">
        <v>553</v>
      </c>
      <c r="D1827" s="0" t="s">
        <v>22</v>
      </c>
      <c r="E1827" s="0" t="s">
        <v>23</v>
      </c>
      <c r="F1827" s="0" t="s">
        <v>556</v>
      </c>
      <c r="G1827" s="0" t="s">
        <v>1609</v>
      </c>
      <c r="H1827" s="0" t="n">
        <v>0.572049066474526</v>
      </c>
      <c r="I1827" s="0" t="n">
        <v>32.4373114658625</v>
      </c>
      <c r="J1827" s="0" t="n">
        <v>0</v>
      </c>
      <c r="K1827" s="0" t="n">
        <f aca="false">I1827*SUMIFS(syst_chauffage!$H$3:$H$27,syst_chauffage!$B$3:$B$27,D1827,syst_chauffage!$C$3:$C$27,E1827)</f>
        <v>57.1228355976985</v>
      </c>
      <c r="L1827" s="12" t="n">
        <f aca="false">H1827*SUMIFS(syst_chauffage!$K$3:$K$27,syst_chauffage!$B$3:$B$27,D1827,syst_chauffage!$C$3:$C$27,E1827)</f>
        <v>0.572049066474526</v>
      </c>
      <c r="N1827" s="0" t="str">
        <f aca="false">A1827</f>
        <v>Café Hôtel Restaurant</v>
      </c>
      <c r="O1827" s="0" t="str">
        <f aca="false">B1827</f>
        <v>Restaurant</v>
      </c>
      <c r="P1827" s="0" t="str">
        <f aca="false">C1827</f>
        <v>Grand restaurant rapide</v>
      </c>
      <c r="Q1827" s="0" t="str">
        <f aca="false">D1827</f>
        <v>Chaudière fioul</v>
      </c>
      <c r="R1827" s="0" t="str">
        <f aca="false">E1827</f>
        <v>Fioul</v>
      </c>
      <c r="S1827" s="0" t="str">
        <f aca="false">F1827</f>
        <v>0226290303</v>
      </c>
      <c r="T1827" s="0" t="str">
        <f aca="false">G1827</f>
        <v>0</v>
      </c>
      <c r="U1827" s="0" t="n">
        <f aca="false">L1827</f>
        <v>0.572049066474526</v>
      </c>
      <c r="V1827" s="0" t="n">
        <f aca="false">K1827</f>
        <v>57.1228355976985</v>
      </c>
      <c r="W1827" s="0" t="n">
        <f aca="false">J1827</f>
        <v>0</v>
      </c>
    </row>
    <row r="1828" customFormat="false" ht="12.8" hidden="false" customHeight="false" outlineLevel="0" collapsed="false">
      <c r="A1828" s="0" t="s">
        <v>73</v>
      </c>
      <c r="B1828" s="0" t="s">
        <v>552</v>
      </c>
      <c r="C1828" s="0" t="s">
        <v>553</v>
      </c>
      <c r="D1828" s="0" t="s">
        <v>13</v>
      </c>
      <c r="E1828" s="0" t="s">
        <v>14</v>
      </c>
      <c r="F1828" s="0" t="s">
        <v>557</v>
      </c>
      <c r="G1828" s="0" t="s">
        <v>1609</v>
      </c>
      <c r="H1828" s="0" t="n">
        <v>0.687755765079867</v>
      </c>
      <c r="I1828" s="0" t="n">
        <v>23.6038880239269</v>
      </c>
      <c r="J1828" s="0" t="n">
        <v>462</v>
      </c>
      <c r="K1828" s="0" t="n">
        <f aca="false">I1828*SUMIFS(syst_chauffage!$H$3:$H$27,syst_chauffage!$B$3:$B$27,D1828,syst_chauffage!$C$3:$C$27,E1828)</f>
        <v>47.6702172118897</v>
      </c>
      <c r="L1828" s="12" t="n">
        <f aca="false">H1828*SUMIFS(syst_chauffage!$K$3:$K$27,syst_chauffage!$B$3:$B$27,D1828,syst_chauffage!$C$3:$C$27,E1828)</f>
        <v>0.687755765079867</v>
      </c>
      <c r="N1828" s="0" t="str">
        <f aca="false">A1828</f>
        <v>Café Hôtel Restaurant</v>
      </c>
      <c r="O1828" s="0" t="str">
        <f aca="false">B1828</f>
        <v>Restaurant</v>
      </c>
      <c r="P1828" s="0" t="str">
        <f aca="false">C1828</f>
        <v>Grand restaurant rapide</v>
      </c>
      <c r="Q1828" s="0" t="str">
        <f aca="false">D1828</f>
        <v>Chaudière gaz</v>
      </c>
      <c r="R1828" s="0" t="str">
        <f aca="false">E1828</f>
        <v>Gaz</v>
      </c>
      <c r="S1828" s="0" t="str">
        <f aca="false">F1828</f>
        <v>0226290404</v>
      </c>
      <c r="T1828" s="0" t="str">
        <f aca="false">G1828</f>
        <v>0</v>
      </c>
      <c r="U1828" s="0" t="n">
        <f aca="false">L1828</f>
        <v>0.687755765079867</v>
      </c>
      <c r="V1828" s="0" t="n">
        <f aca="false">K1828</f>
        <v>47.6702172118897</v>
      </c>
      <c r="W1828" s="0" t="n">
        <f aca="false">J1828</f>
        <v>462</v>
      </c>
    </row>
    <row r="1829" customFormat="false" ht="12.8" hidden="false" customHeight="false" outlineLevel="0" collapsed="false">
      <c r="A1829" s="0" t="s">
        <v>73</v>
      </c>
      <c r="B1829" s="0" t="s">
        <v>552</v>
      </c>
      <c r="C1829" s="0" t="s">
        <v>553</v>
      </c>
      <c r="D1829" s="0" t="s">
        <v>29</v>
      </c>
      <c r="E1829" s="0" t="s">
        <v>30</v>
      </c>
      <c r="F1829" s="0" t="s">
        <v>558</v>
      </c>
      <c r="G1829" s="0" t="s">
        <v>1609</v>
      </c>
      <c r="H1829" s="0" t="n">
        <v>0.92</v>
      </c>
      <c r="I1829" s="0" t="n">
        <v>10.4</v>
      </c>
      <c r="J1829" s="0" t="n">
        <v>0</v>
      </c>
      <c r="K1829" s="0" t="n">
        <f aca="false">I1829*SUMIFS(syst_chauffage!$H$3:$H$27,syst_chauffage!$B$3:$B$27,D1829,syst_chauffage!$C$3:$C$27,E1829)</f>
        <v>3</v>
      </c>
      <c r="L1829" s="12" t="n">
        <f aca="false">H1829*SUMIFS(syst_chauffage!$K$3:$K$27,syst_chauffage!$B$3:$B$27,D1829,syst_chauffage!$C$3:$C$27,E1829)</f>
        <v>0.92</v>
      </c>
      <c r="N1829" s="0" t="str">
        <f aca="false">A1829</f>
        <v>Café Hôtel Restaurant</v>
      </c>
      <c r="O1829" s="0" t="str">
        <f aca="false">B1829</f>
        <v>Restaurant</v>
      </c>
      <c r="P1829" s="0" t="str">
        <f aca="false">C1829</f>
        <v>Grand restaurant rapide</v>
      </c>
      <c r="Q1829" s="0" t="str">
        <f aca="false">D1829</f>
        <v>Electrique direct</v>
      </c>
      <c r="R1829" s="0" t="str">
        <f aca="false">E1829</f>
        <v>Electricité</v>
      </c>
      <c r="S1829" s="0" t="str">
        <f aca="false">F1829</f>
        <v>0226290602</v>
      </c>
      <c r="T1829" s="0" t="str">
        <f aca="false">G1829</f>
        <v>0</v>
      </c>
      <c r="U1829" s="0" t="n">
        <f aca="false">L1829</f>
        <v>0.92</v>
      </c>
      <c r="V1829" s="0" t="n">
        <f aca="false">K1829</f>
        <v>3</v>
      </c>
      <c r="W1829" s="0" t="n">
        <f aca="false">J1829</f>
        <v>0</v>
      </c>
    </row>
    <row r="1830" customFormat="false" ht="12.8" hidden="false" customHeight="false" outlineLevel="0" collapsed="false">
      <c r="A1830" s="0" t="s">
        <v>73</v>
      </c>
      <c r="B1830" s="0" t="s">
        <v>552</v>
      </c>
      <c r="C1830" s="0" t="s">
        <v>553</v>
      </c>
      <c r="D1830" s="0" t="s">
        <v>36</v>
      </c>
      <c r="E1830" s="0" t="s">
        <v>30</v>
      </c>
      <c r="F1830" s="0" t="s">
        <v>559</v>
      </c>
      <c r="G1830" s="0" t="s">
        <v>1609</v>
      </c>
      <c r="H1830" s="0" t="n">
        <v>2.94489544186046</v>
      </c>
      <c r="I1830" s="0" t="n">
        <v>137.765738495289</v>
      </c>
      <c r="J1830" s="0" t="n">
        <v>738</v>
      </c>
      <c r="K1830" s="0" t="n">
        <f aca="false">I1830*SUMIFS(syst_chauffage!$H$3:$H$27,syst_chauffage!$B$3:$B$27,D1830,syst_chauffage!$C$3:$C$27,E1830)</f>
        <v>85.2298903628594</v>
      </c>
      <c r="L1830" s="12" t="n">
        <f aca="false">H1830*SUMIFS(syst_chauffage!$K$3:$K$27,syst_chauffage!$B$3:$B$27,D1830,syst_chauffage!$C$3:$C$27,E1830)</f>
        <v>2.47427325480779</v>
      </c>
      <c r="N1830" s="0" t="str">
        <f aca="false">A1830</f>
        <v>Café Hôtel Restaurant</v>
      </c>
      <c r="O1830" s="0" t="str">
        <f aca="false">B1830</f>
        <v>Restaurant</v>
      </c>
      <c r="P1830" s="0" t="str">
        <f aca="false">C1830</f>
        <v>Grand restaurant rapide</v>
      </c>
      <c r="Q1830" s="0" t="str">
        <f aca="false">D1830</f>
        <v>PAC</v>
      </c>
      <c r="R1830" s="0" t="str">
        <f aca="false">E1830</f>
        <v>Electricité</v>
      </c>
      <c r="S1830" s="0" t="str">
        <f aca="false">F1830</f>
        <v>0226290902</v>
      </c>
      <c r="T1830" s="0" t="str">
        <f aca="false">G1830</f>
        <v>0</v>
      </c>
      <c r="U1830" s="0" t="n">
        <f aca="false">L1830</f>
        <v>2.47427325480779</v>
      </c>
      <c r="V1830" s="0" t="n">
        <f aca="false">K1830</f>
        <v>85.2298903628594</v>
      </c>
      <c r="W1830" s="0" t="n">
        <f aca="false">J1830</f>
        <v>738</v>
      </c>
    </row>
    <row r="1831" customFormat="false" ht="12.8" hidden="false" customHeight="false" outlineLevel="0" collapsed="false">
      <c r="A1831" s="0" t="s">
        <v>73</v>
      </c>
      <c r="B1831" s="0" t="s">
        <v>552</v>
      </c>
      <c r="C1831" s="0" t="s">
        <v>553</v>
      </c>
      <c r="D1831" s="0" t="s">
        <v>42</v>
      </c>
      <c r="E1831" s="0" t="s">
        <v>30</v>
      </c>
      <c r="F1831" s="0" t="s">
        <v>560</v>
      </c>
      <c r="G1831" s="0" t="s">
        <v>1609</v>
      </c>
      <c r="H1831" s="0" t="n">
        <v>2.80410195348837</v>
      </c>
      <c r="I1831" s="0" t="n">
        <v>63.2185271154578</v>
      </c>
      <c r="J1831" s="0" t="n">
        <v>738</v>
      </c>
      <c r="K1831" s="0" t="n">
        <f aca="false">I1831*SUMIFS(syst_chauffage!$H$3:$H$27,syst_chauffage!$B$3:$B$27,D1831,syst_chauffage!$C$3:$C$27,E1831)</f>
        <v>57.0668735854998</v>
      </c>
      <c r="L1831" s="12" t="n">
        <f aca="false">H1831*SUMIFS(syst_chauffage!$K$3:$K$27,syst_chauffage!$B$3:$B$27,D1831,syst_chauffage!$C$3:$C$27,E1831)</f>
        <v>2.49996610303434</v>
      </c>
      <c r="N1831" s="0" t="str">
        <f aca="false">A1831</f>
        <v>Café Hôtel Restaurant</v>
      </c>
      <c r="O1831" s="0" t="str">
        <f aca="false">B1831</f>
        <v>Restaurant</v>
      </c>
      <c r="P1831" s="0" t="str">
        <f aca="false">C1831</f>
        <v>Grand restaurant rapide</v>
      </c>
      <c r="Q1831" s="0" t="str">
        <f aca="false">D1831</f>
        <v>Rooftop</v>
      </c>
      <c r="R1831" s="0" t="str">
        <f aca="false">E1831</f>
        <v>Electricité</v>
      </c>
      <c r="S1831" s="0" t="str">
        <f aca="false">F1831</f>
        <v>0226291002</v>
      </c>
      <c r="T1831" s="0" t="str">
        <f aca="false">G1831</f>
        <v>0</v>
      </c>
      <c r="U1831" s="0" t="n">
        <f aca="false">L1831</f>
        <v>2.49996610303434</v>
      </c>
      <c r="V1831" s="0" t="n">
        <f aca="false">K1831</f>
        <v>57.0668735854998</v>
      </c>
      <c r="W1831" s="0" t="n">
        <f aca="false">J1831</f>
        <v>738</v>
      </c>
    </row>
    <row r="1832" customFormat="false" ht="12.8" hidden="false" customHeight="false" outlineLevel="0" collapsed="false">
      <c r="A1832" s="0" t="s">
        <v>73</v>
      </c>
      <c r="B1832" s="0" t="s">
        <v>552</v>
      </c>
      <c r="C1832" s="0" t="s">
        <v>553</v>
      </c>
      <c r="D1832" s="0" t="s">
        <v>51</v>
      </c>
      <c r="E1832" s="0" t="s">
        <v>57</v>
      </c>
      <c r="F1832" s="0" t="s">
        <v>561</v>
      </c>
      <c r="G1832" s="0" t="s">
        <v>1609</v>
      </c>
      <c r="H1832" s="0" t="n">
        <v>0.862810998644689</v>
      </c>
      <c r="I1832" s="0" t="n">
        <v>60.9455290915975</v>
      </c>
      <c r="J1832" s="0" t="n">
        <v>0</v>
      </c>
      <c r="K1832" s="0" t="n">
        <f aca="false">I1832*SUMIFS(syst_chauffage!$H$3:$H$27,syst_chauffage!$B$3:$B$27,D1832,syst_chauffage!$C$3:$C$27,E1832)</f>
        <v>129.134669280738</v>
      </c>
      <c r="L1832" s="12" t="n">
        <f aca="false">H1832*SUMIFS(syst_chauffage!$K$3:$K$27,syst_chauffage!$B$3:$B$27,D1832,syst_chauffage!$C$3:$C$27,E1832)</f>
        <v>0.862810998644689</v>
      </c>
      <c r="N1832" s="0" t="str">
        <f aca="false">A1832</f>
        <v>Café Hôtel Restaurant</v>
      </c>
      <c r="O1832" s="0" t="str">
        <f aca="false">B1832</f>
        <v>Restaurant</v>
      </c>
      <c r="P1832" s="0" t="str">
        <f aca="false">C1832</f>
        <v>Grand restaurant rapide</v>
      </c>
      <c r="Q1832" s="0" t="str">
        <f aca="false">D1832</f>
        <v>Autre système centralisé performant</v>
      </c>
      <c r="R1832" s="0" t="str">
        <f aca="false">E1832</f>
        <v>Autres</v>
      </c>
      <c r="S1832" s="0" t="str">
        <f aca="false">F1832</f>
        <v>0226292101</v>
      </c>
      <c r="T1832" s="0" t="str">
        <f aca="false">G1832</f>
        <v>0</v>
      </c>
      <c r="U1832" s="0" t="n">
        <f aca="false">L1832</f>
        <v>0.862810998644689</v>
      </c>
      <c r="V1832" s="0" t="n">
        <f aca="false">K1832</f>
        <v>129.134669280738</v>
      </c>
      <c r="W1832" s="0" t="n">
        <f aca="false">J1832</f>
        <v>0</v>
      </c>
    </row>
    <row r="1833" customFormat="false" ht="12.8" hidden="false" customHeight="false" outlineLevel="0" collapsed="false">
      <c r="A1833" s="0" t="s">
        <v>73</v>
      </c>
      <c r="B1833" s="0" t="s">
        <v>552</v>
      </c>
      <c r="C1833" s="0" t="s">
        <v>553</v>
      </c>
      <c r="D1833" s="0" t="s">
        <v>51</v>
      </c>
      <c r="E1833" s="0" t="s">
        <v>58</v>
      </c>
      <c r="F1833" s="0" t="s">
        <v>562</v>
      </c>
      <c r="G1833" s="0" t="s">
        <v>1609</v>
      </c>
      <c r="H1833" s="0" t="n">
        <v>0.812232272796113</v>
      </c>
      <c r="I1833" s="0" t="n">
        <v>61.3834474968458</v>
      </c>
      <c r="J1833" s="0" t="n">
        <v>935</v>
      </c>
      <c r="K1833" s="0" t="n">
        <f aca="false">I1833*SUMIFS(syst_chauffage!$H$3:$H$27,syst_chauffage!$B$3:$B$27,D1833,syst_chauffage!$C$3:$C$27,E1833)</f>
        <v>130.992246693717</v>
      </c>
      <c r="L1833" s="12" t="n">
        <f aca="false">H1833*SUMIFS(syst_chauffage!$K$3:$K$27,syst_chauffage!$B$3:$B$27,D1833,syst_chauffage!$C$3:$C$27,E1833)</f>
        <v>0.812232272796113</v>
      </c>
      <c r="N1833" s="0" t="str">
        <f aca="false">A1833</f>
        <v>Café Hôtel Restaurant</v>
      </c>
      <c r="O1833" s="0" t="str">
        <f aca="false">B1833</f>
        <v>Restaurant</v>
      </c>
      <c r="P1833" s="0" t="str">
        <f aca="false">C1833</f>
        <v>Grand restaurant rapide</v>
      </c>
      <c r="Q1833" s="0" t="str">
        <f aca="false">D1833</f>
        <v>Autre système centralisé performant</v>
      </c>
      <c r="R1833" s="0" t="str">
        <f aca="false">E1833</f>
        <v>Urbain</v>
      </c>
      <c r="S1833" s="0" t="str">
        <f aca="false">F1833</f>
        <v>0226292106</v>
      </c>
      <c r="T1833" s="0" t="str">
        <f aca="false">G1833</f>
        <v>0</v>
      </c>
      <c r="U1833" s="0" t="n">
        <f aca="false">L1833</f>
        <v>0.812232272796113</v>
      </c>
      <c r="V1833" s="0" t="n">
        <f aca="false">K1833</f>
        <v>130.992246693717</v>
      </c>
      <c r="W1833" s="0" t="n">
        <f aca="false">J1833</f>
        <v>935</v>
      </c>
    </row>
    <row r="1834" customFormat="false" ht="12.8" hidden="false" customHeight="false" outlineLevel="0" collapsed="false">
      <c r="A1834" s="0" t="s">
        <v>73</v>
      </c>
      <c r="B1834" s="0" t="s">
        <v>552</v>
      </c>
      <c r="C1834" s="0" t="s">
        <v>553</v>
      </c>
      <c r="D1834" s="0" t="s">
        <v>27</v>
      </c>
      <c r="E1834" s="0" t="s">
        <v>23</v>
      </c>
      <c r="F1834" s="0" t="s">
        <v>563</v>
      </c>
      <c r="G1834" s="0" t="s">
        <v>1609</v>
      </c>
      <c r="H1834" s="0" t="n">
        <v>0.757492449422588</v>
      </c>
      <c r="I1834" s="0" t="n">
        <v>38.6158469831696</v>
      </c>
      <c r="J1834" s="0" t="n">
        <v>1064</v>
      </c>
      <c r="K1834" s="0" t="n">
        <f aca="false">I1834*SUMIFS(syst_chauffage!$H$3:$H$27,syst_chauffage!$B$3:$B$27,D1834,syst_chauffage!$C$3:$C$27,E1834)</f>
        <v>99.0265993521653</v>
      </c>
      <c r="L1834" s="12" t="n">
        <f aca="false">H1834*SUMIFS(syst_chauffage!$K$3:$K$27,syst_chauffage!$B$3:$B$27,D1834,syst_chauffage!$C$3:$C$27,E1834)</f>
        <v>0.757492449422588</v>
      </c>
      <c r="N1834" s="0" t="str">
        <f aca="false">A1834</f>
        <v>Café Hôtel Restaurant</v>
      </c>
      <c r="O1834" s="0" t="str">
        <f aca="false">B1834</f>
        <v>Restaurant</v>
      </c>
      <c r="P1834" s="0" t="str">
        <f aca="false">C1834</f>
        <v>Grand restaurant rapide</v>
      </c>
      <c r="Q1834" s="0" t="str">
        <f aca="false">D1834</f>
        <v>Chaudière condensation fioul</v>
      </c>
      <c r="R1834" s="0" t="str">
        <f aca="false">E1834</f>
        <v>Fioul</v>
      </c>
      <c r="S1834" s="0" t="str">
        <f aca="false">F1834</f>
        <v>0226292303</v>
      </c>
      <c r="T1834" s="0" t="str">
        <f aca="false">G1834</f>
        <v>0</v>
      </c>
      <c r="U1834" s="0" t="n">
        <f aca="false">L1834</f>
        <v>0.757492449422588</v>
      </c>
      <c r="V1834" s="0" t="n">
        <f aca="false">K1834</f>
        <v>99.0265993521653</v>
      </c>
      <c r="W1834" s="0" t="n">
        <f aca="false">J1834</f>
        <v>1064</v>
      </c>
    </row>
    <row r="1835" customFormat="false" ht="12.8" hidden="false" customHeight="false" outlineLevel="0" collapsed="false">
      <c r="A1835" s="0" t="s">
        <v>73</v>
      </c>
      <c r="B1835" s="0" t="s">
        <v>552</v>
      </c>
      <c r="C1835" s="0" t="s">
        <v>553</v>
      </c>
      <c r="D1835" s="0" t="s">
        <v>18</v>
      </c>
      <c r="E1835" s="0" t="s">
        <v>14</v>
      </c>
      <c r="F1835" s="0" t="s">
        <v>564</v>
      </c>
      <c r="G1835" s="0" t="s">
        <v>1609</v>
      </c>
      <c r="H1835" s="0" t="n">
        <v>0.985089870618627</v>
      </c>
      <c r="I1835" s="0" t="n">
        <v>28.0998666951511</v>
      </c>
      <c r="J1835" s="0" t="n">
        <v>1064</v>
      </c>
      <c r="K1835" s="0" t="n">
        <f aca="false">I1835*SUMIFS(syst_chauffage!$H$3:$H$27,syst_chauffage!$B$3:$B$27,D1835,syst_chauffage!$C$3:$C$27,E1835)</f>
        <v>76.5701394651059</v>
      </c>
      <c r="L1835" s="12" t="n">
        <f aca="false">H1835*SUMIFS(syst_chauffage!$K$3:$K$27,syst_chauffage!$B$3:$B$27,D1835,syst_chauffage!$C$3:$C$27,E1835)</f>
        <v>0.956962491497038</v>
      </c>
      <c r="N1835" s="0" t="str">
        <f aca="false">A1835</f>
        <v>Café Hôtel Restaurant</v>
      </c>
      <c r="O1835" s="0" t="str">
        <f aca="false">B1835</f>
        <v>Restaurant</v>
      </c>
      <c r="P1835" s="0" t="str">
        <f aca="false">C1835</f>
        <v>Grand restaurant rapide</v>
      </c>
      <c r="Q1835" s="0" t="str">
        <f aca="false">D1835</f>
        <v>Chaudière condensation gaz</v>
      </c>
      <c r="R1835" s="0" t="str">
        <f aca="false">E1835</f>
        <v>Gaz</v>
      </c>
      <c r="S1835" s="0" t="str">
        <f aca="false">F1835</f>
        <v>0226292404</v>
      </c>
      <c r="T1835" s="0" t="str">
        <f aca="false">G1835</f>
        <v>0</v>
      </c>
      <c r="U1835" s="0" t="n">
        <f aca="false">L1835</f>
        <v>0.956962491497038</v>
      </c>
      <c r="V1835" s="0" t="n">
        <f aca="false">K1835</f>
        <v>76.5701394651059</v>
      </c>
      <c r="W1835" s="0" t="n">
        <f aca="false">J1835</f>
        <v>1064</v>
      </c>
    </row>
    <row r="1836" customFormat="false" ht="12.8" hidden="false" customHeight="false" outlineLevel="0" collapsed="false">
      <c r="A1836" s="0" t="s">
        <v>73</v>
      </c>
      <c r="B1836" s="0" t="s">
        <v>552</v>
      </c>
      <c r="C1836" s="0" t="s">
        <v>553</v>
      </c>
      <c r="D1836" s="0" t="s">
        <v>32</v>
      </c>
      <c r="E1836" s="0" t="s">
        <v>30</v>
      </c>
      <c r="F1836" s="0" t="s">
        <v>565</v>
      </c>
      <c r="G1836" s="0" t="s">
        <v>1609</v>
      </c>
      <c r="H1836" s="0" t="n">
        <v>1</v>
      </c>
      <c r="I1836" s="0" t="n">
        <v>12</v>
      </c>
      <c r="J1836" s="0" t="n">
        <v>0</v>
      </c>
      <c r="K1836" s="0" t="n">
        <f aca="false">I1836*SUMIFS(syst_chauffage!$H$3:$H$27,syst_chauffage!$B$3:$B$27,D1836,syst_chauffage!$C$3:$C$27,E1836)</f>
        <v>12</v>
      </c>
      <c r="L1836" s="12" t="n">
        <f aca="false">H1836*SUMIFS(syst_chauffage!$K$3:$K$27,syst_chauffage!$B$3:$B$27,D1836,syst_chauffage!$C$3:$C$27,E1836)</f>
        <v>1</v>
      </c>
      <c r="N1836" s="0" t="str">
        <f aca="false">A1836</f>
        <v>Café Hôtel Restaurant</v>
      </c>
      <c r="O1836" s="0" t="str">
        <f aca="false">B1836</f>
        <v>Restaurant</v>
      </c>
      <c r="P1836" s="0" t="str">
        <f aca="false">C1836</f>
        <v>Grand restaurant rapide</v>
      </c>
      <c r="Q1836" s="0" t="str">
        <f aca="false">D1836</f>
        <v>Electrique direct performant</v>
      </c>
      <c r="R1836" s="0" t="str">
        <f aca="false">E1836</f>
        <v>Electricité</v>
      </c>
      <c r="S1836" s="0" t="str">
        <f aca="false">F1836</f>
        <v>0226292602</v>
      </c>
      <c r="T1836" s="0" t="str">
        <f aca="false">G1836</f>
        <v>0</v>
      </c>
      <c r="U1836" s="0" t="n">
        <f aca="false">L1836</f>
        <v>1</v>
      </c>
      <c r="V1836" s="0" t="n">
        <f aca="false">K1836</f>
        <v>12</v>
      </c>
      <c r="W1836" s="0" t="n">
        <f aca="false">J1836</f>
        <v>0</v>
      </c>
    </row>
    <row r="1837" customFormat="false" ht="12.8" hidden="false" customHeight="false" outlineLevel="0" collapsed="false">
      <c r="A1837" s="0" t="s">
        <v>73</v>
      </c>
      <c r="B1837" s="0" t="s">
        <v>552</v>
      </c>
      <c r="C1837" s="0" t="s">
        <v>553</v>
      </c>
      <c r="D1837" s="0" t="s">
        <v>38</v>
      </c>
      <c r="E1837" s="0" t="s">
        <v>30</v>
      </c>
      <c r="F1837" s="0" t="s">
        <v>566</v>
      </c>
      <c r="G1837" s="0" t="s">
        <v>1609</v>
      </c>
      <c r="H1837" s="0" t="n">
        <v>3.39795627906976</v>
      </c>
      <c r="I1837" s="0" t="n">
        <v>164.006831542011</v>
      </c>
      <c r="J1837" s="0" t="n">
        <v>792</v>
      </c>
      <c r="K1837" s="0" t="n">
        <f aca="false">I1837*SUMIFS(syst_chauffage!$H$3:$H$27,syst_chauffage!$B$3:$B$27,D1837,syst_chauffage!$C$3:$C$27,E1837)</f>
        <v>165.777088806274</v>
      </c>
      <c r="L1837" s="12" t="n">
        <f aca="false">H1837*SUMIFS(syst_chauffage!$K$3:$K$27,syst_chauffage!$B$3:$B$27,D1837,syst_chauffage!$C$3:$C$27,E1837)</f>
        <v>3.03986496519792</v>
      </c>
      <c r="N1837" s="0" t="str">
        <f aca="false">A1837</f>
        <v>Café Hôtel Restaurant</v>
      </c>
      <c r="O1837" s="0" t="str">
        <f aca="false">B1837</f>
        <v>Restaurant</v>
      </c>
      <c r="P1837" s="0" t="str">
        <f aca="false">C1837</f>
        <v>Grand restaurant rapide</v>
      </c>
      <c r="Q1837" s="0" t="str">
        <f aca="false">D1837</f>
        <v>PAC performant</v>
      </c>
      <c r="R1837" s="0" t="str">
        <f aca="false">E1837</f>
        <v>Electricité</v>
      </c>
      <c r="S1837" s="0" t="str">
        <f aca="false">F1837</f>
        <v>0226292902</v>
      </c>
      <c r="T1837" s="0" t="str">
        <f aca="false">G1837</f>
        <v>0</v>
      </c>
      <c r="U1837" s="0" t="n">
        <f aca="false">L1837</f>
        <v>3.03986496519792</v>
      </c>
      <c r="V1837" s="0" t="n">
        <f aca="false">K1837</f>
        <v>165.777088806274</v>
      </c>
      <c r="W1837" s="0" t="n">
        <f aca="false">J1837</f>
        <v>792</v>
      </c>
    </row>
    <row r="1838" customFormat="false" ht="12.8" hidden="false" customHeight="false" outlineLevel="0" collapsed="false">
      <c r="A1838" s="0" t="s">
        <v>73</v>
      </c>
      <c r="B1838" s="0" t="s">
        <v>552</v>
      </c>
      <c r="C1838" s="0" t="s">
        <v>553</v>
      </c>
      <c r="D1838" s="0" t="s">
        <v>46</v>
      </c>
      <c r="E1838" s="0" t="s">
        <v>30</v>
      </c>
      <c r="F1838" s="0" t="s">
        <v>567</v>
      </c>
      <c r="G1838" s="0" t="s">
        <v>1609</v>
      </c>
      <c r="H1838" s="0" t="n">
        <v>3.32861023255814</v>
      </c>
      <c r="I1838" s="0" t="n">
        <v>75.2601513279259</v>
      </c>
      <c r="J1838" s="0" t="n">
        <v>792</v>
      </c>
      <c r="K1838" s="0" t="n">
        <f aca="false">I1838*SUMIFS(syst_chauffage!$H$3:$H$27,syst_chauffage!$B$3:$B$27,D1838,syst_chauffage!$C$3:$C$27,E1838)</f>
        <v>130.56939968049</v>
      </c>
      <c r="L1838" s="12" t="n">
        <f aca="false">H1838*SUMIFS(syst_chauffage!$K$3:$K$27,syst_chauffage!$B$3:$B$27,D1838,syst_chauffage!$C$3:$C$27,E1838)</f>
        <v>3.00077723502174</v>
      </c>
      <c r="N1838" s="0" t="str">
        <f aca="false">A1838</f>
        <v>Café Hôtel Restaurant</v>
      </c>
      <c r="O1838" s="0" t="str">
        <f aca="false">B1838</f>
        <v>Restaurant</v>
      </c>
      <c r="P1838" s="0" t="str">
        <f aca="false">C1838</f>
        <v>Grand restaurant rapide</v>
      </c>
      <c r="Q1838" s="0" t="str">
        <f aca="false">D1838</f>
        <v>Rooftop performant</v>
      </c>
      <c r="R1838" s="0" t="str">
        <f aca="false">E1838</f>
        <v>Electricité</v>
      </c>
      <c r="S1838" s="0" t="str">
        <f aca="false">F1838</f>
        <v>0226293002</v>
      </c>
      <c r="T1838" s="0" t="str">
        <f aca="false">G1838</f>
        <v>0</v>
      </c>
      <c r="U1838" s="0" t="n">
        <f aca="false">L1838</f>
        <v>3.00077723502174</v>
      </c>
      <c r="V1838" s="0" t="n">
        <f aca="false">K1838</f>
        <v>130.56939968049</v>
      </c>
      <c r="W1838" s="0" t="n">
        <f aca="false">J1838</f>
        <v>792</v>
      </c>
    </row>
    <row r="1839" customFormat="false" ht="12.8" hidden="false" customHeight="false" outlineLevel="0" collapsed="false">
      <c r="A1839" s="0" t="s">
        <v>73</v>
      </c>
      <c r="B1839" s="0" t="s">
        <v>552</v>
      </c>
      <c r="C1839" s="0" t="s">
        <v>568</v>
      </c>
      <c r="D1839" s="0" t="s">
        <v>19</v>
      </c>
      <c r="E1839" s="0" t="s">
        <v>57</v>
      </c>
      <c r="F1839" s="0" t="s">
        <v>569</v>
      </c>
      <c r="G1839" s="0" t="s">
        <v>1609</v>
      </c>
      <c r="H1839" s="0" t="n">
        <v>0.720442141071039</v>
      </c>
      <c r="I1839" s="0" t="n">
        <v>35.858702484033</v>
      </c>
      <c r="J1839" s="0" t="n">
        <v>0</v>
      </c>
      <c r="K1839" s="0" t="n">
        <f aca="false">I1839*SUMIFS(syst_chauffage!$H$3:$H$27,syst_chauffage!$B$3:$B$27,D1839,syst_chauffage!$C$3:$C$27,E1839)</f>
        <v>49.9324067583653</v>
      </c>
      <c r="L1839" s="12" t="n">
        <f aca="false">H1839*SUMIFS(syst_chauffage!$K$3:$K$27,syst_chauffage!$B$3:$B$27,D1839,syst_chauffage!$C$3:$C$27,E1839)</f>
        <v>0.720442141071039</v>
      </c>
      <c r="N1839" s="0" t="str">
        <f aca="false">A1839</f>
        <v>Café Hôtel Restaurant</v>
      </c>
      <c r="O1839" s="0" t="str">
        <f aca="false">B1839</f>
        <v>Restaurant</v>
      </c>
      <c r="P1839" s="0" t="str">
        <f aca="false">C1839</f>
        <v>Grand restaurant traditionnel</v>
      </c>
      <c r="Q1839" s="0" t="str">
        <f aca="false">D1839</f>
        <v>Autre système centralisé</v>
      </c>
      <c r="R1839" s="0" t="str">
        <f aca="false">E1839</f>
        <v>Autres</v>
      </c>
      <c r="S1839" s="0" t="str">
        <f aca="false">F1839</f>
        <v>0226300101</v>
      </c>
      <c r="T1839" s="0" t="str">
        <f aca="false">G1839</f>
        <v>0</v>
      </c>
      <c r="U1839" s="0" t="n">
        <f aca="false">L1839</f>
        <v>0.720442141071039</v>
      </c>
      <c r="V1839" s="0" t="n">
        <f aca="false">K1839</f>
        <v>49.9324067583653</v>
      </c>
      <c r="W1839" s="0" t="n">
        <f aca="false">J1839</f>
        <v>0</v>
      </c>
    </row>
    <row r="1840" customFormat="false" ht="12.8" hidden="false" customHeight="false" outlineLevel="0" collapsed="false">
      <c r="A1840" s="0" t="s">
        <v>73</v>
      </c>
      <c r="B1840" s="0" t="s">
        <v>552</v>
      </c>
      <c r="C1840" s="0" t="s">
        <v>568</v>
      </c>
      <c r="D1840" s="0" t="s">
        <v>19</v>
      </c>
      <c r="E1840" s="0" t="s">
        <v>58</v>
      </c>
      <c r="F1840" s="0" t="s">
        <v>570</v>
      </c>
      <c r="G1840" s="0" t="s">
        <v>1609</v>
      </c>
      <c r="H1840" s="0" t="n">
        <v>0.698451417646905</v>
      </c>
      <c r="I1840" s="0" t="n">
        <v>35.8734963707387</v>
      </c>
      <c r="J1840" s="0" t="n">
        <v>935</v>
      </c>
      <c r="K1840" s="0" t="n">
        <f aca="false">I1840*SUMIFS(syst_chauffage!$H$3:$H$27,syst_chauffage!$B$3:$B$27,D1840,syst_chauffage!$C$3:$C$27,E1840)</f>
        <v>59.0100931518658</v>
      </c>
      <c r="L1840" s="12" t="n">
        <f aca="false">H1840*SUMIFS(syst_chauffage!$K$3:$K$27,syst_chauffage!$B$3:$B$27,D1840,syst_chauffage!$C$3:$C$27,E1840)</f>
        <v>0.698451417646905</v>
      </c>
      <c r="N1840" s="0" t="str">
        <f aca="false">A1840</f>
        <v>Café Hôtel Restaurant</v>
      </c>
      <c r="O1840" s="0" t="str">
        <f aca="false">B1840</f>
        <v>Restaurant</v>
      </c>
      <c r="P1840" s="0" t="str">
        <f aca="false">C1840</f>
        <v>Grand restaurant traditionnel</v>
      </c>
      <c r="Q1840" s="0" t="str">
        <f aca="false">D1840</f>
        <v>Autre système centralisé</v>
      </c>
      <c r="R1840" s="0" t="str">
        <f aca="false">E1840</f>
        <v>Urbain</v>
      </c>
      <c r="S1840" s="0" t="str">
        <f aca="false">F1840</f>
        <v>0226300106</v>
      </c>
      <c r="T1840" s="0" t="str">
        <f aca="false">G1840</f>
        <v>0</v>
      </c>
      <c r="U1840" s="0" t="n">
        <f aca="false">L1840</f>
        <v>0.698451417646905</v>
      </c>
      <c r="V1840" s="0" t="n">
        <f aca="false">K1840</f>
        <v>59.0100931518658</v>
      </c>
      <c r="W1840" s="0" t="n">
        <f aca="false">J1840</f>
        <v>935</v>
      </c>
    </row>
    <row r="1841" customFormat="false" ht="12.8" hidden="false" customHeight="false" outlineLevel="0" collapsed="false">
      <c r="A1841" s="0" t="s">
        <v>73</v>
      </c>
      <c r="B1841" s="0" t="s">
        <v>552</v>
      </c>
      <c r="C1841" s="0" t="s">
        <v>568</v>
      </c>
      <c r="D1841" s="0" t="s">
        <v>22</v>
      </c>
      <c r="E1841" s="0" t="s">
        <v>23</v>
      </c>
      <c r="F1841" s="0" t="s">
        <v>571</v>
      </c>
      <c r="G1841" s="0" t="s">
        <v>1609</v>
      </c>
      <c r="H1841" s="0" t="n">
        <v>0.571482967080969</v>
      </c>
      <c r="I1841" s="0" t="n">
        <v>24.3722343006805</v>
      </c>
      <c r="J1841" s="0" t="n">
        <v>0</v>
      </c>
      <c r="K1841" s="0" t="n">
        <f aca="false">I1841*SUMIFS(syst_chauffage!$H$3:$H$27,syst_chauffage!$B$3:$B$27,D1841,syst_chauffage!$C$3:$C$27,E1841)</f>
        <v>42.9200531792391</v>
      </c>
      <c r="L1841" s="12" t="n">
        <f aca="false">H1841*SUMIFS(syst_chauffage!$K$3:$K$27,syst_chauffage!$B$3:$B$27,D1841,syst_chauffage!$C$3:$C$27,E1841)</f>
        <v>0.571482967080969</v>
      </c>
      <c r="N1841" s="0" t="str">
        <f aca="false">A1841</f>
        <v>Café Hôtel Restaurant</v>
      </c>
      <c r="O1841" s="0" t="str">
        <f aca="false">B1841</f>
        <v>Restaurant</v>
      </c>
      <c r="P1841" s="0" t="str">
        <f aca="false">C1841</f>
        <v>Grand restaurant traditionnel</v>
      </c>
      <c r="Q1841" s="0" t="str">
        <f aca="false">D1841</f>
        <v>Chaudière fioul</v>
      </c>
      <c r="R1841" s="0" t="str">
        <f aca="false">E1841</f>
        <v>Fioul</v>
      </c>
      <c r="S1841" s="0" t="str">
        <f aca="false">F1841</f>
        <v>0226300303</v>
      </c>
      <c r="T1841" s="0" t="str">
        <f aca="false">G1841</f>
        <v>0</v>
      </c>
      <c r="U1841" s="0" t="n">
        <f aca="false">L1841</f>
        <v>0.571482967080969</v>
      </c>
      <c r="V1841" s="0" t="n">
        <f aca="false">K1841</f>
        <v>42.9200531792391</v>
      </c>
      <c r="W1841" s="0" t="n">
        <f aca="false">J1841</f>
        <v>0</v>
      </c>
    </row>
    <row r="1842" customFormat="false" ht="12.8" hidden="false" customHeight="false" outlineLevel="0" collapsed="false">
      <c r="A1842" s="0" t="s">
        <v>73</v>
      </c>
      <c r="B1842" s="0" t="s">
        <v>552</v>
      </c>
      <c r="C1842" s="0" t="s">
        <v>568</v>
      </c>
      <c r="D1842" s="0" t="s">
        <v>13</v>
      </c>
      <c r="E1842" s="0" t="s">
        <v>14</v>
      </c>
      <c r="F1842" s="0" t="s">
        <v>572</v>
      </c>
      <c r="G1842" s="0" t="s">
        <v>1609</v>
      </c>
      <c r="H1842" s="0" t="n">
        <v>0.687177411638383</v>
      </c>
      <c r="I1842" s="0" t="n">
        <v>17.4691744773267</v>
      </c>
      <c r="J1842" s="0" t="n">
        <v>462</v>
      </c>
      <c r="K1842" s="0" t="n">
        <f aca="false">I1842*SUMIFS(syst_chauffage!$H$3:$H$27,syst_chauffage!$B$3:$B$27,D1842,syst_chauffage!$C$3:$C$27,E1842)</f>
        <v>35.2806004249134</v>
      </c>
      <c r="L1842" s="12" t="n">
        <f aca="false">H1842*SUMIFS(syst_chauffage!$K$3:$K$27,syst_chauffage!$B$3:$B$27,D1842,syst_chauffage!$C$3:$C$27,E1842)</f>
        <v>0.687177411638383</v>
      </c>
      <c r="N1842" s="0" t="str">
        <f aca="false">A1842</f>
        <v>Café Hôtel Restaurant</v>
      </c>
      <c r="O1842" s="0" t="str">
        <f aca="false">B1842</f>
        <v>Restaurant</v>
      </c>
      <c r="P1842" s="0" t="str">
        <f aca="false">C1842</f>
        <v>Grand restaurant traditionnel</v>
      </c>
      <c r="Q1842" s="0" t="str">
        <f aca="false">D1842</f>
        <v>Chaudière gaz</v>
      </c>
      <c r="R1842" s="0" t="str">
        <f aca="false">E1842</f>
        <v>Gaz</v>
      </c>
      <c r="S1842" s="0" t="str">
        <f aca="false">F1842</f>
        <v>0226300404</v>
      </c>
      <c r="T1842" s="0" t="str">
        <f aca="false">G1842</f>
        <v>0</v>
      </c>
      <c r="U1842" s="0" t="n">
        <f aca="false">L1842</f>
        <v>0.687177411638383</v>
      </c>
      <c r="V1842" s="0" t="n">
        <f aca="false">K1842</f>
        <v>35.2806004249134</v>
      </c>
      <c r="W1842" s="0" t="n">
        <f aca="false">J1842</f>
        <v>462</v>
      </c>
    </row>
    <row r="1843" customFormat="false" ht="12.8" hidden="false" customHeight="false" outlineLevel="0" collapsed="false">
      <c r="A1843" s="0" t="s">
        <v>73</v>
      </c>
      <c r="B1843" s="0" t="s">
        <v>552</v>
      </c>
      <c r="C1843" s="0" t="s">
        <v>568</v>
      </c>
      <c r="D1843" s="0" t="s">
        <v>29</v>
      </c>
      <c r="E1843" s="0" t="s">
        <v>30</v>
      </c>
      <c r="F1843" s="0" t="s">
        <v>573</v>
      </c>
      <c r="G1843" s="0" t="s">
        <v>1609</v>
      </c>
      <c r="H1843" s="0" t="n">
        <v>0.92</v>
      </c>
      <c r="I1843" s="0" t="n">
        <v>10.4</v>
      </c>
      <c r="J1843" s="0" t="n">
        <v>0</v>
      </c>
      <c r="K1843" s="0" t="n">
        <f aca="false">I1843*SUMIFS(syst_chauffage!$H$3:$H$27,syst_chauffage!$B$3:$B$27,D1843,syst_chauffage!$C$3:$C$27,E1843)</f>
        <v>3</v>
      </c>
      <c r="L1843" s="12" t="n">
        <f aca="false">H1843*SUMIFS(syst_chauffage!$K$3:$K$27,syst_chauffage!$B$3:$B$27,D1843,syst_chauffage!$C$3:$C$27,E1843)</f>
        <v>0.92</v>
      </c>
      <c r="N1843" s="0" t="str">
        <f aca="false">A1843</f>
        <v>Café Hôtel Restaurant</v>
      </c>
      <c r="O1843" s="0" t="str">
        <f aca="false">B1843</f>
        <v>Restaurant</v>
      </c>
      <c r="P1843" s="0" t="str">
        <f aca="false">C1843</f>
        <v>Grand restaurant traditionnel</v>
      </c>
      <c r="Q1843" s="0" t="str">
        <f aca="false">D1843</f>
        <v>Electrique direct</v>
      </c>
      <c r="R1843" s="0" t="str">
        <f aca="false">E1843</f>
        <v>Electricité</v>
      </c>
      <c r="S1843" s="0" t="str">
        <f aca="false">F1843</f>
        <v>0226300602</v>
      </c>
      <c r="T1843" s="0" t="str">
        <f aca="false">G1843</f>
        <v>0</v>
      </c>
      <c r="U1843" s="0" t="n">
        <f aca="false">L1843</f>
        <v>0.92</v>
      </c>
      <c r="V1843" s="0" t="n">
        <f aca="false">K1843</f>
        <v>3</v>
      </c>
      <c r="W1843" s="0" t="n">
        <f aca="false">J1843</f>
        <v>0</v>
      </c>
    </row>
    <row r="1844" customFormat="false" ht="12.8" hidden="false" customHeight="false" outlineLevel="0" collapsed="false">
      <c r="A1844" s="0" t="s">
        <v>73</v>
      </c>
      <c r="B1844" s="0" t="s">
        <v>552</v>
      </c>
      <c r="C1844" s="0" t="s">
        <v>568</v>
      </c>
      <c r="D1844" s="0" t="s">
        <v>36</v>
      </c>
      <c r="E1844" s="0" t="s">
        <v>30</v>
      </c>
      <c r="F1844" s="0" t="s">
        <v>574</v>
      </c>
      <c r="G1844" s="0" t="s">
        <v>1609</v>
      </c>
      <c r="H1844" s="0" t="n">
        <v>2.94489544186046</v>
      </c>
      <c r="I1844" s="0" t="n">
        <v>93.8642236681069</v>
      </c>
      <c r="J1844" s="0" t="n">
        <v>738</v>
      </c>
      <c r="K1844" s="0" t="n">
        <f aca="false">I1844*SUMIFS(syst_chauffage!$H$3:$H$27,syst_chauffage!$B$3:$B$27,D1844,syst_chauffage!$C$3:$C$27,E1844)</f>
        <v>58.0698625043209</v>
      </c>
      <c r="L1844" s="12" t="n">
        <f aca="false">H1844*SUMIFS(syst_chauffage!$K$3:$K$27,syst_chauffage!$B$3:$B$27,D1844,syst_chauffage!$C$3:$C$27,E1844)</f>
        <v>2.47427325480779</v>
      </c>
      <c r="N1844" s="0" t="str">
        <f aca="false">A1844</f>
        <v>Café Hôtel Restaurant</v>
      </c>
      <c r="O1844" s="0" t="str">
        <f aca="false">B1844</f>
        <v>Restaurant</v>
      </c>
      <c r="P1844" s="0" t="str">
        <f aca="false">C1844</f>
        <v>Grand restaurant traditionnel</v>
      </c>
      <c r="Q1844" s="0" t="str">
        <f aca="false">D1844</f>
        <v>PAC</v>
      </c>
      <c r="R1844" s="0" t="str">
        <f aca="false">E1844</f>
        <v>Electricité</v>
      </c>
      <c r="S1844" s="0" t="str">
        <f aca="false">F1844</f>
        <v>0226300902</v>
      </c>
      <c r="T1844" s="0" t="str">
        <f aca="false">G1844</f>
        <v>0</v>
      </c>
      <c r="U1844" s="0" t="n">
        <f aca="false">L1844</f>
        <v>2.47427325480779</v>
      </c>
      <c r="V1844" s="0" t="n">
        <f aca="false">K1844</f>
        <v>58.0698625043209</v>
      </c>
      <c r="W1844" s="0" t="n">
        <f aca="false">J1844</f>
        <v>738</v>
      </c>
    </row>
    <row r="1845" customFormat="false" ht="12.8" hidden="false" customHeight="false" outlineLevel="0" collapsed="false">
      <c r="A1845" s="0" t="s">
        <v>73</v>
      </c>
      <c r="B1845" s="0" t="s">
        <v>552</v>
      </c>
      <c r="C1845" s="0" t="s">
        <v>568</v>
      </c>
      <c r="D1845" s="0" t="s">
        <v>42</v>
      </c>
      <c r="E1845" s="0" t="s">
        <v>30</v>
      </c>
      <c r="F1845" s="0" t="s">
        <v>575</v>
      </c>
      <c r="G1845" s="0" t="s">
        <v>1609</v>
      </c>
      <c r="H1845" s="0" t="n">
        <v>2.80410195348837</v>
      </c>
      <c r="I1845" s="0" t="n">
        <v>45.8042451632165</v>
      </c>
      <c r="J1845" s="0" t="n">
        <v>738</v>
      </c>
      <c r="K1845" s="0" t="n">
        <f aca="false">I1845*SUMIFS(syst_chauffage!$H$3:$H$27,syst_chauffage!$B$3:$B$27,D1845,syst_chauffage!$C$3:$C$27,E1845)</f>
        <v>41.347136475272</v>
      </c>
      <c r="L1845" s="12" t="n">
        <f aca="false">H1845*SUMIFS(syst_chauffage!$K$3:$K$27,syst_chauffage!$B$3:$B$27,D1845,syst_chauffage!$C$3:$C$27,E1845)</f>
        <v>2.49996610303434</v>
      </c>
      <c r="N1845" s="0" t="str">
        <f aca="false">A1845</f>
        <v>Café Hôtel Restaurant</v>
      </c>
      <c r="O1845" s="0" t="str">
        <f aca="false">B1845</f>
        <v>Restaurant</v>
      </c>
      <c r="P1845" s="0" t="str">
        <f aca="false">C1845</f>
        <v>Grand restaurant traditionnel</v>
      </c>
      <c r="Q1845" s="0" t="str">
        <f aca="false">D1845</f>
        <v>Rooftop</v>
      </c>
      <c r="R1845" s="0" t="str">
        <f aca="false">E1845</f>
        <v>Electricité</v>
      </c>
      <c r="S1845" s="0" t="str">
        <f aca="false">F1845</f>
        <v>0226301002</v>
      </c>
      <c r="T1845" s="0" t="str">
        <f aca="false">G1845</f>
        <v>0</v>
      </c>
      <c r="U1845" s="0" t="n">
        <f aca="false">L1845</f>
        <v>2.49996610303434</v>
      </c>
      <c r="V1845" s="0" t="n">
        <f aca="false">K1845</f>
        <v>41.347136475272</v>
      </c>
      <c r="W1845" s="0" t="n">
        <f aca="false">J1845</f>
        <v>738</v>
      </c>
    </row>
    <row r="1846" customFormat="false" ht="12.8" hidden="false" customHeight="false" outlineLevel="0" collapsed="false">
      <c r="A1846" s="0" t="s">
        <v>73</v>
      </c>
      <c r="B1846" s="0" t="s">
        <v>552</v>
      </c>
      <c r="C1846" s="0" t="s">
        <v>568</v>
      </c>
      <c r="D1846" s="0" t="s">
        <v>51</v>
      </c>
      <c r="E1846" s="0" t="s">
        <v>57</v>
      </c>
      <c r="F1846" s="0" t="s">
        <v>576</v>
      </c>
      <c r="G1846" s="0" t="s">
        <v>1609</v>
      </c>
      <c r="H1846" s="0" t="n">
        <v>0.831279393543507</v>
      </c>
      <c r="I1846" s="0" t="n">
        <v>42.6889315286107</v>
      </c>
      <c r="J1846" s="0" t="n">
        <v>0</v>
      </c>
      <c r="K1846" s="0" t="n">
        <f aca="false">I1846*SUMIFS(syst_chauffage!$H$3:$H$27,syst_chauffage!$B$3:$B$27,D1846,syst_chauffage!$C$3:$C$27,E1846)</f>
        <v>90.4516071492314</v>
      </c>
      <c r="L1846" s="12" t="n">
        <f aca="false">H1846*SUMIFS(syst_chauffage!$K$3:$K$27,syst_chauffage!$B$3:$B$27,D1846,syst_chauffage!$C$3:$C$27,E1846)</f>
        <v>0.831279393543507</v>
      </c>
      <c r="N1846" s="0" t="str">
        <f aca="false">A1846</f>
        <v>Café Hôtel Restaurant</v>
      </c>
      <c r="O1846" s="0" t="str">
        <f aca="false">B1846</f>
        <v>Restaurant</v>
      </c>
      <c r="P1846" s="0" t="str">
        <f aca="false">C1846</f>
        <v>Grand restaurant traditionnel</v>
      </c>
      <c r="Q1846" s="0" t="str">
        <f aca="false">D1846</f>
        <v>Autre système centralisé performant</v>
      </c>
      <c r="R1846" s="0" t="str">
        <f aca="false">E1846</f>
        <v>Autres</v>
      </c>
      <c r="S1846" s="0" t="str">
        <f aca="false">F1846</f>
        <v>0226302101</v>
      </c>
      <c r="T1846" s="0" t="str">
        <f aca="false">G1846</f>
        <v>0</v>
      </c>
      <c r="U1846" s="0" t="n">
        <f aca="false">L1846</f>
        <v>0.831279393543507</v>
      </c>
      <c r="V1846" s="0" t="n">
        <f aca="false">K1846</f>
        <v>90.4516071492314</v>
      </c>
      <c r="W1846" s="0" t="n">
        <f aca="false">J1846</f>
        <v>0</v>
      </c>
    </row>
    <row r="1847" customFormat="false" ht="12.8" hidden="false" customHeight="false" outlineLevel="0" collapsed="false">
      <c r="A1847" s="0" t="s">
        <v>73</v>
      </c>
      <c r="B1847" s="0" t="s">
        <v>552</v>
      </c>
      <c r="C1847" s="0" t="s">
        <v>568</v>
      </c>
      <c r="D1847" s="0" t="s">
        <v>51</v>
      </c>
      <c r="E1847" s="0" t="s">
        <v>58</v>
      </c>
      <c r="F1847" s="0" t="s">
        <v>577</v>
      </c>
      <c r="G1847" s="0" t="s">
        <v>1609</v>
      </c>
      <c r="H1847" s="0" t="n">
        <v>0.805905481900275</v>
      </c>
      <c r="I1847" s="0" t="n">
        <v>42.7065432984984</v>
      </c>
      <c r="J1847" s="0" t="n">
        <v>935</v>
      </c>
      <c r="K1847" s="0" t="n">
        <f aca="false">I1847*SUMIFS(syst_chauffage!$H$3:$H$27,syst_chauffage!$B$3:$B$27,D1847,syst_chauffage!$C$3:$C$27,E1847)</f>
        <v>91.1357423429219</v>
      </c>
      <c r="L1847" s="12" t="n">
        <f aca="false">H1847*SUMIFS(syst_chauffage!$K$3:$K$27,syst_chauffage!$B$3:$B$27,D1847,syst_chauffage!$C$3:$C$27,E1847)</f>
        <v>0.805905481900275</v>
      </c>
      <c r="N1847" s="0" t="str">
        <f aca="false">A1847</f>
        <v>Café Hôtel Restaurant</v>
      </c>
      <c r="O1847" s="0" t="str">
        <f aca="false">B1847</f>
        <v>Restaurant</v>
      </c>
      <c r="P1847" s="0" t="str">
        <f aca="false">C1847</f>
        <v>Grand restaurant traditionnel</v>
      </c>
      <c r="Q1847" s="0" t="str">
        <f aca="false">D1847</f>
        <v>Autre système centralisé performant</v>
      </c>
      <c r="R1847" s="0" t="str">
        <f aca="false">E1847</f>
        <v>Urbain</v>
      </c>
      <c r="S1847" s="0" t="str">
        <f aca="false">F1847</f>
        <v>0226302106</v>
      </c>
      <c r="T1847" s="0" t="str">
        <f aca="false">G1847</f>
        <v>0</v>
      </c>
      <c r="U1847" s="0" t="n">
        <f aca="false">L1847</f>
        <v>0.805905481900275</v>
      </c>
      <c r="V1847" s="0" t="n">
        <f aca="false">K1847</f>
        <v>91.1357423429219</v>
      </c>
      <c r="W1847" s="0" t="n">
        <f aca="false">J1847</f>
        <v>935</v>
      </c>
    </row>
    <row r="1848" customFormat="false" ht="12.8" hidden="false" customHeight="false" outlineLevel="0" collapsed="false">
      <c r="A1848" s="0" t="s">
        <v>73</v>
      </c>
      <c r="B1848" s="0" t="s">
        <v>552</v>
      </c>
      <c r="C1848" s="0" t="s">
        <v>568</v>
      </c>
      <c r="D1848" s="0" t="s">
        <v>27</v>
      </c>
      <c r="E1848" s="0" t="s">
        <v>23</v>
      </c>
      <c r="F1848" s="0" t="s">
        <v>578</v>
      </c>
      <c r="G1848" s="0" t="s">
        <v>1609</v>
      </c>
      <c r="H1848" s="0" t="n">
        <v>0.756818940629301</v>
      </c>
      <c r="I1848" s="0" t="n">
        <v>29.0145646436672</v>
      </c>
      <c r="J1848" s="0" t="n">
        <v>1064</v>
      </c>
      <c r="K1848" s="0" t="n">
        <f aca="false">I1848*SUMIFS(syst_chauffage!$H$3:$H$27,syst_chauffage!$B$3:$B$27,D1848,syst_chauffage!$C$3:$C$27,E1848)</f>
        <v>74.4050407491567</v>
      </c>
      <c r="L1848" s="12" t="n">
        <f aca="false">H1848*SUMIFS(syst_chauffage!$K$3:$K$27,syst_chauffage!$B$3:$B$27,D1848,syst_chauffage!$C$3:$C$27,E1848)</f>
        <v>0.756818940629301</v>
      </c>
      <c r="N1848" s="0" t="str">
        <f aca="false">A1848</f>
        <v>Café Hôtel Restaurant</v>
      </c>
      <c r="O1848" s="0" t="str">
        <f aca="false">B1848</f>
        <v>Restaurant</v>
      </c>
      <c r="P1848" s="0" t="str">
        <f aca="false">C1848</f>
        <v>Grand restaurant traditionnel</v>
      </c>
      <c r="Q1848" s="0" t="str">
        <f aca="false">D1848</f>
        <v>Chaudière condensation fioul</v>
      </c>
      <c r="R1848" s="0" t="str">
        <f aca="false">E1848</f>
        <v>Fioul</v>
      </c>
      <c r="S1848" s="0" t="str">
        <f aca="false">F1848</f>
        <v>0226302303</v>
      </c>
      <c r="T1848" s="0" t="str">
        <f aca="false">G1848</f>
        <v>0</v>
      </c>
      <c r="U1848" s="0" t="n">
        <f aca="false">L1848</f>
        <v>0.756818940629301</v>
      </c>
      <c r="V1848" s="0" t="n">
        <f aca="false">K1848</f>
        <v>74.4050407491567</v>
      </c>
      <c r="W1848" s="0" t="n">
        <f aca="false">J1848</f>
        <v>1064</v>
      </c>
    </row>
    <row r="1849" customFormat="false" ht="12.8" hidden="false" customHeight="false" outlineLevel="0" collapsed="false">
      <c r="A1849" s="0" t="s">
        <v>73</v>
      </c>
      <c r="B1849" s="0" t="s">
        <v>552</v>
      </c>
      <c r="C1849" s="0" t="s">
        <v>568</v>
      </c>
      <c r="D1849" s="0" t="s">
        <v>18</v>
      </c>
      <c r="E1849" s="0" t="s">
        <v>14</v>
      </c>
      <c r="F1849" s="0" t="s">
        <v>579</v>
      </c>
      <c r="G1849" s="0" t="s">
        <v>1609</v>
      </c>
      <c r="H1849" s="0" t="n">
        <v>0.984414425847987</v>
      </c>
      <c r="I1849" s="0" t="n">
        <v>20.7966362825318</v>
      </c>
      <c r="J1849" s="0" t="n">
        <v>1064</v>
      </c>
      <c r="K1849" s="0" t="n">
        <f aca="false">I1849*SUMIFS(syst_chauffage!$H$3:$H$27,syst_chauffage!$B$3:$B$27,D1849,syst_chauffage!$C$3:$C$27,E1849)</f>
        <v>56.6693556889124</v>
      </c>
      <c r="L1849" s="12" t="n">
        <f aca="false">H1849*SUMIFS(syst_chauffage!$K$3:$K$27,syst_chauffage!$B$3:$B$27,D1849,syst_chauffage!$C$3:$C$27,E1849)</f>
        <v>0.956306332775018</v>
      </c>
      <c r="N1849" s="0" t="str">
        <f aca="false">A1849</f>
        <v>Café Hôtel Restaurant</v>
      </c>
      <c r="O1849" s="0" t="str">
        <f aca="false">B1849</f>
        <v>Restaurant</v>
      </c>
      <c r="P1849" s="0" t="str">
        <f aca="false">C1849</f>
        <v>Grand restaurant traditionnel</v>
      </c>
      <c r="Q1849" s="0" t="str">
        <f aca="false">D1849</f>
        <v>Chaudière condensation gaz</v>
      </c>
      <c r="R1849" s="0" t="str">
        <f aca="false">E1849</f>
        <v>Gaz</v>
      </c>
      <c r="S1849" s="0" t="str">
        <f aca="false">F1849</f>
        <v>0226302404</v>
      </c>
      <c r="T1849" s="0" t="str">
        <f aca="false">G1849</f>
        <v>0</v>
      </c>
      <c r="U1849" s="0" t="n">
        <f aca="false">L1849</f>
        <v>0.956306332775018</v>
      </c>
      <c r="V1849" s="0" t="n">
        <f aca="false">K1849</f>
        <v>56.6693556889124</v>
      </c>
      <c r="W1849" s="0" t="n">
        <f aca="false">J1849</f>
        <v>1064</v>
      </c>
    </row>
    <row r="1850" customFormat="false" ht="12.8" hidden="false" customHeight="false" outlineLevel="0" collapsed="false">
      <c r="A1850" s="0" t="s">
        <v>73</v>
      </c>
      <c r="B1850" s="0" t="s">
        <v>552</v>
      </c>
      <c r="C1850" s="0" t="s">
        <v>568</v>
      </c>
      <c r="D1850" s="0" t="s">
        <v>32</v>
      </c>
      <c r="E1850" s="0" t="s">
        <v>30</v>
      </c>
      <c r="F1850" s="0" t="s">
        <v>580</v>
      </c>
      <c r="G1850" s="0" t="s">
        <v>1609</v>
      </c>
      <c r="H1850" s="0" t="n">
        <v>1</v>
      </c>
      <c r="I1850" s="0" t="n">
        <v>12</v>
      </c>
      <c r="J1850" s="0" t="n">
        <v>0</v>
      </c>
      <c r="K1850" s="0" t="n">
        <f aca="false">I1850*SUMIFS(syst_chauffage!$H$3:$H$27,syst_chauffage!$B$3:$B$27,D1850,syst_chauffage!$C$3:$C$27,E1850)</f>
        <v>12</v>
      </c>
      <c r="L1850" s="12" t="n">
        <f aca="false">H1850*SUMIFS(syst_chauffage!$K$3:$K$27,syst_chauffage!$B$3:$B$27,D1850,syst_chauffage!$C$3:$C$27,E1850)</f>
        <v>1</v>
      </c>
      <c r="N1850" s="0" t="str">
        <f aca="false">A1850</f>
        <v>Café Hôtel Restaurant</v>
      </c>
      <c r="O1850" s="0" t="str">
        <f aca="false">B1850</f>
        <v>Restaurant</v>
      </c>
      <c r="P1850" s="0" t="str">
        <f aca="false">C1850</f>
        <v>Grand restaurant traditionnel</v>
      </c>
      <c r="Q1850" s="0" t="str">
        <f aca="false">D1850</f>
        <v>Electrique direct performant</v>
      </c>
      <c r="R1850" s="0" t="str">
        <f aca="false">E1850</f>
        <v>Electricité</v>
      </c>
      <c r="S1850" s="0" t="str">
        <f aca="false">F1850</f>
        <v>0226302602</v>
      </c>
      <c r="T1850" s="0" t="str">
        <f aca="false">G1850</f>
        <v>0</v>
      </c>
      <c r="U1850" s="0" t="n">
        <f aca="false">L1850</f>
        <v>1</v>
      </c>
      <c r="V1850" s="0" t="n">
        <f aca="false">K1850</f>
        <v>12</v>
      </c>
      <c r="W1850" s="0" t="n">
        <f aca="false">J1850</f>
        <v>0</v>
      </c>
    </row>
    <row r="1851" customFormat="false" ht="12.8" hidden="false" customHeight="false" outlineLevel="0" collapsed="false">
      <c r="A1851" s="0" t="s">
        <v>73</v>
      </c>
      <c r="B1851" s="0" t="s">
        <v>552</v>
      </c>
      <c r="C1851" s="0" t="s">
        <v>568</v>
      </c>
      <c r="D1851" s="0" t="s">
        <v>38</v>
      </c>
      <c r="E1851" s="0" t="s">
        <v>30</v>
      </c>
      <c r="F1851" s="0" t="s">
        <v>581</v>
      </c>
      <c r="G1851" s="0" t="s">
        <v>1609</v>
      </c>
      <c r="H1851" s="0" t="n">
        <v>3.39795627906976</v>
      </c>
      <c r="I1851" s="0" t="n">
        <v>111.743123414413</v>
      </c>
      <c r="J1851" s="0" t="n">
        <v>792</v>
      </c>
      <c r="K1851" s="0" t="n">
        <f aca="false">I1851*SUMIFS(syst_chauffage!$H$3:$H$27,syst_chauffage!$B$3:$B$27,D1851,syst_chauffage!$C$3:$C$27,E1851)</f>
        <v>112.949256562014</v>
      </c>
      <c r="L1851" s="12" t="n">
        <f aca="false">H1851*SUMIFS(syst_chauffage!$K$3:$K$27,syst_chauffage!$B$3:$B$27,D1851,syst_chauffage!$C$3:$C$27,E1851)</f>
        <v>3.03986496519792</v>
      </c>
      <c r="N1851" s="0" t="str">
        <f aca="false">A1851</f>
        <v>Café Hôtel Restaurant</v>
      </c>
      <c r="O1851" s="0" t="str">
        <f aca="false">B1851</f>
        <v>Restaurant</v>
      </c>
      <c r="P1851" s="0" t="str">
        <f aca="false">C1851</f>
        <v>Grand restaurant traditionnel</v>
      </c>
      <c r="Q1851" s="0" t="str">
        <f aca="false">D1851</f>
        <v>PAC performant</v>
      </c>
      <c r="R1851" s="0" t="str">
        <f aca="false">E1851</f>
        <v>Electricité</v>
      </c>
      <c r="S1851" s="0" t="str">
        <f aca="false">F1851</f>
        <v>0226302902</v>
      </c>
      <c r="T1851" s="0" t="str">
        <f aca="false">G1851</f>
        <v>0</v>
      </c>
      <c r="U1851" s="0" t="n">
        <f aca="false">L1851</f>
        <v>3.03986496519792</v>
      </c>
      <c r="V1851" s="0" t="n">
        <f aca="false">K1851</f>
        <v>112.949256562014</v>
      </c>
      <c r="W1851" s="0" t="n">
        <f aca="false">J1851</f>
        <v>792</v>
      </c>
    </row>
    <row r="1852" customFormat="false" ht="12.8" hidden="false" customHeight="false" outlineLevel="0" collapsed="false">
      <c r="A1852" s="0" t="s">
        <v>73</v>
      </c>
      <c r="B1852" s="0" t="s">
        <v>552</v>
      </c>
      <c r="C1852" s="0" t="s">
        <v>568</v>
      </c>
      <c r="D1852" s="0" t="s">
        <v>46</v>
      </c>
      <c r="E1852" s="0" t="s">
        <v>30</v>
      </c>
      <c r="F1852" s="0" t="s">
        <v>582</v>
      </c>
      <c r="G1852" s="0" t="s">
        <v>1609</v>
      </c>
      <c r="H1852" s="0" t="n">
        <v>3.32861023255814</v>
      </c>
      <c r="I1852" s="0" t="n">
        <v>54.5288632895435</v>
      </c>
      <c r="J1852" s="0" t="n">
        <v>792</v>
      </c>
      <c r="K1852" s="0" t="n">
        <f aca="false">I1852*SUMIFS(syst_chauffage!$H$3:$H$27,syst_chauffage!$B$3:$B$27,D1852,syst_chauffage!$C$3:$C$27,E1852)</f>
        <v>94.6025329387471</v>
      </c>
      <c r="L1852" s="12" t="n">
        <f aca="false">H1852*SUMIFS(syst_chauffage!$K$3:$K$27,syst_chauffage!$B$3:$B$27,D1852,syst_chauffage!$C$3:$C$27,E1852)</f>
        <v>3.00077723502174</v>
      </c>
      <c r="N1852" s="0" t="str">
        <f aca="false">A1852</f>
        <v>Café Hôtel Restaurant</v>
      </c>
      <c r="O1852" s="0" t="str">
        <f aca="false">B1852</f>
        <v>Restaurant</v>
      </c>
      <c r="P1852" s="0" t="str">
        <f aca="false">C1852</f>
        <v>Grand restaurant traditionnel</v>
      </c>
      <c r="Q1852" s="0" t="str">
        <f aca="false">D1852</f>
        <v>Rooftop performant</v>
      </c>
      <c r="R1852" s="0" t="str">
        <f aca="false">E1852</f>
        <v>Electricité</v>
      </c>
      <c r="S1852" s="0" t="str">
        <f aca="false">F1852</f>
        <v>0226303002</v>
      </c>
      <c r="T1852" s="0" t="str">
        <f aca="false">G1852</f>
        <v>0</v>
      </c>
      <c r="U1852" s="0" t="n">
        <f aca="false">L1852</f>
        <v>3.00077723502174</v>
      </c>
      <c r="V1852" s="0" t="n">
        <f aca="false">K1852</f>
        <v>94.6025329387471</v>
      </c>
      <c r="W1852" s="0" t="n">
        <f aca="false">J1852</f>
        <v>792</v>
      </c>
    </row>
    <row r="1853" customFormat="false" ht="12.8" hidden="false" customHeight="false" outlineLevel="0" collapsed="false">
      <c r="A1853" s="0" t="s">
        <v>73</v>
      </c>
      <c r="B1853" s="0" t="s">
        <v>552</v>
      </c>
      <c r="C1853" s="0" t="s">
        <v>583</v>
      </c>
      <c r="D1853" s="0" t="s">
        <v>19</v>
      </c>
      <c r="E1853" s="0" t="s">
        <v>57</v>
      </c>
      <c r="F1853" s="0" t="s">
        <v>584</v>
      </c>
      <c r="G1853" s="0" t="s">
        <v>1609</v>
      </c>
      <c r="H1853" s="0" t="n">
        <v>0.731296597609838</v>
      </c>
      <c r="I1853" s="0" t="n">
        <v>77.469</v>
      </c>
      <c r="J1853" s="0" t="n">
        <v>0</v>
      </c>
      <c r="K1853" s="0" t="n">
        <f aca="false">I1853*SUMIFS(syst_chauffage!$H$3:$H$27,syst_chauffage!$B$3:$B$27,D1853,syst_chauffage!$C$3:$C$27,E1853)</f>
        <v>107.8737754353</v>
      </c>
      <c r="L1853" s="12" t="n">
        <f aca="false">H1853*SUMIFS(syst_chauffage!$K$3:$K$27,syst_chauffage!$B$3:$B$27,D1853,syst_chauffage!$C$3:$C$27,E1853)</f>
        <v>0.731296597609838</v>
      </c>
      <c r="N1853" s="0" t="str">
        <f aca="false">A1853</f>
        <v>Café Hôtel Restaurant</v>
      </c>
      <c r="O1853" s="0" t="str">
        <f aca="false">B1853</f>
        <v>Restaurant</v>
      </c>
      <c r="P1853" s="0" t="str">
        <f aca="false">C1853</f>
        <v>Petit restaurant rapide</v>
      </c>
      <c r="Q1853" s="0" t="str">
        <f aca="false">D1853</f>
        <v>Autre système centralisé</v>
      </c>
      <c r="R1853" s="0" t="str">
        <f aca="false">E1853</f>
        <v>Autres</v>
      </c>
      <c r="S1853" s="0" t="str">
        <f aca="false">F1853</f>
        <v>0226770101</v>
      </c>
      <c r="T1853" s="0" t="str">
        <f aca="false">G1853</f>
        <v>0</v>
      </c>
      <c r="U1853" s="0" t="n">
        <f aca="false">L1853</f>
        <v>0.731296597609838</v>
      </c>
      <c r="V1853" s="0" t="n">
        <f aca="false">K1853</f>
        <v>107.8737754353</v>
      </c>
      <c r="W1853" s="0" t="n">
        <f aca="false">J1853</f>
        <v>0</v>
      </c>
    </row>
    <row r="1854" customFormat="false" ht="12.8" hidden="false" customHeight="false" outlineLevel="0" collapsed="false">
      <c r="A1854" s="0" t="s">
        <v>73</v>
      </c>
      <c r="B1854" s="0" t="s">
        <v>552</v>
      </c>
      <c r="C1854" s="0" t="s">
        <v>583</v>
      </c>
      <c r="D1854" s="0" t="s">
        <v>19</v>
      </c>
      <c r="E1854" s="0" t="s">
        <v>58</v>
      </c>
      <c r="F1854" s="0" t="s">
        <v>585</v>
      </c>
      <c r="G1854" s="0" t="s">
        <v>1609</v>
      </c>
      <c r="H1854" s="0" t="n">
        <v>0.70631871745058</v>
      </c>
      <c r="I1854" s="0" t="n">
        <v>77.469</v>
      </c>
      <c r="J1854" s="0" t="n">
        <v>935</v>
      </c>
      <c r="K1854" s="0" t="n">
        <f aca="false">I1854*SUMIFS(syst_chauffage!$H$3:$H$27,syst_chauffage!$B$3:$B$27,D1854,syst_chauffage!$C$3:$C$27,E1854)</f>
        <v>127.432599798405</v>
      </c>
      <c r="L1854" s="12" t="n">
        <f aca="false">H1854*SUMIFS(syst_chauffage!$K$3:$K$27,syst_chauffage!$B$3:$B$27,D1854,syst_chauffage!$C$3:$C$27,E1854)</f>
        <v>0.70631871745058</v>
      </c>
      <c r="N1854" s="0" t="str">
        <f aca="false">A1854</f>
        <v>Café Hôtel Restaurant</v>
      </c>
      <c r="O1854" s="0" t="str">
        <f aca="false">B1854</f>
        <v>Restaurant</v>
      </c>
      <c r="P1854" s="0" t="str">
        <f aca="false">C1854</f>
        <v>Petit restaurant rapide</v>
      </c>
      <c r="Q1854" s="0" t="str">
        <f aca="false">D1854</f>
        <v>Autre système centralisé</v>
      </c>
      <c r="R1854" s="0" t="str">
        <f aca="false">E1854</f>
        <v>Urbain</v>
      </c>
      <c r="S1854" s="0" t="str">
        <f aca="false">F1854</f>
        <v>0226770106</v>
      </c>
      <c r="T1854" s="0" t="str">
        <f aca="false">G1854</f>
        <v>0</v>
      </c>
      <c r="U1854" s="0" t="n">
        <f aca="false">L1854</f>
        <v>0.70631871745058</v>
      </c>
      <c r="V1854" s="0" t="n">
        <f aca="false">K1854</f>
        <v>127.432599798405</v>
      </c>
      <c r="W1854" s="0" t="n">
        <f aca="false">J1854</f>
        <v>935</v>
      </c>
    </row>
    <row r="1855" customFormat="false" ht="12.8" hidden="false" customHeight="false" outlineLevel="0" collapsed="false">
      <c r="A1855" s="0" t="s">
        <v>73</v>
      </c>
      <c r="B1855" s="0" t="s">
        <v>552</v>
      </c>
      <c r="C1855" s="0" t="s">
        <v>583</v>
      </c>
      <c r="D1855" s="0" t="s">
        <v>22</v>
      </c>
      <c r="E1855" s="0" t="s">
        <v>23</v>
      </c>
      <c r="F1855" s="0" t="s">
        <v>586</v>
      </c>
      <c r="G1855" s="0" t="s">
        <v>1609</v>
      </c>
      <c r="H1855" s="0" t="n">
        <v>0.554107504523336</v>
      </c>
      <c r="I1855" s="0" t="n">
        <v>84.32592</v>
      </c>
      <c r="J1855" s="0" t="n">
        <v>0</v>
      </c>
      <c r="K1855" s="0" t="n">
        <f aca="false">I1855*SUMIFS(syst_chauffage!$H$3:$H$27,syst_chauffage!$B$3:$B$27,D1855,syst_chauffage!$C$3:$C$27,E1855)</f>
        <v>148.499843146806</v>
      </c>
      <c r="L1855" s="12" t="n">
        <f aca="false">H1855*SUMIFS(syst_chauffage!$K$3:$K$27,syst_chauffage!$B$3:$B$27,D1855,syst_chauffage!$C$3:$C$27,E1855)</f>
        <v>0.554107504523336</v>
      </c>
      <c r="N1855" s="0" t="str">
        <f aca="false">A1855</f>
        <v>Café Hôtel Restaurant</v>
      </c>
      <c r="O1855" s="0" t="str">
        <f aca="false">B1855</f>
        <v>Restaurant</v>
      </c>
      <c r="P1855" s="0" t="str">
        <f aca="false">C1855</f>
        <v>Petit restaurant rapide</v>
      </c>
      <c r="Q1855" s="0" t="str">
        <f aca="false">D1855</f>
        <v>Chaudière fioul</v>
      </c>
      <c r="R1855" s="0" t="str">
        <f aca="false">E1855</f>
        <v>Fioul</v>
      </c>
      <c r="S1855" s="0" t="str">
        <f aca="false">F1855</f>
        <v>0226770303</v>
      </c>
      <c r="T1855" s="0" t="str">
        <f aca="false">G1855</f>
        <v>0</v>
      </c>
      <c r="U1855" s="0" t="n">
        <f aca="false">L1855</f>
        <v>0.554107504523336</v>
      </c>
      <c r="V1855" s="0" t="n">
        <f aca="false">K1855</f>
        <v>148.499843146806</v>
      </c>
      <c r="W1855" s="0" t="n">
        <f aca="false">J1855</f>
        <v>0</v>
      </c>
    </row>
    <row r="1856" customFormat="false" ht="12.8" hidden="false" customHeight="false" outlineLevel="0" collapsed="false">
      <c r="A1856" s="0" t="s">
        <v>73</v>
      </c>
      <c r="B1856" s="0" t="s">
        <v>552</v>
      </c>
      <c r="C1856" s="0" t="s">
        <v>583</v>
      </c>
      <c r="D1856" s="0" t="s">
        <v>13</v>
      </c>
      <c r="E1856" s="0" t="s">
        <v>14</v>
      </c>
      <c r="F1856" s="0" t="s">
        <v>587</v>
      </c>
      <c r="G1856" s="0" t="s">
        <v>1609</v>
      </c>
      <c r="H1856" s="0" t="n">
        <v>0.669811894775165</v>
      </c>
      <c r="I1856" s="0" t="n">
        <v>84.32592</v>
      </c>
      <c r="J1856" s="0" t="n">
        <v>392</v>
      </c>
      <c r="K1856" s="0" t="n">
        <f aca="false">I1856*SUMIFS(syst_chauffage!$H$3:$H$27,syst_chauffage!$B$3:$B$27,D1856,syst_chauffage!$C$3:$C$27,E1856)</f>
        <v>170.303931238683</v>
      </c>
      <c r="L1856" s="12" t="n">
        <f aca="false">H1856*SUMIFS(syst_chauffage!$K$3:$K$27,syst_chauffage!$B$3:$B$27,D1856,syst_chauffage!$C$3:$C$27,E1856)</f>
        <v>0.669811894775165</v>
      </c>
      <c r="N1856" s="0" t="str">
        <f aca="false">A1856</f>
        <v>Café Hôtel Restaurant</v>
      </c>
      <c r="O1856" s="0" t="str">
        <f aca="false">B1856</f>
        <v>Restaurant</v>
      </c>
      <c r="P1856" s="0" t="str">
        <f aca="false">C1856</f>
        <v>Petit restaurant rapide</v>
      </c>
      <c r="Q1856" s="0" t="str">
        <f aca="false">D1856</f>
        <v>Chaudière gaz</v>
      </c>
      <c r="R1856" s="0" t="str">
        <f aca="false">E1856</f>
        <v>Gaz</v>
      </c>
      <c r="S1856" s="0" t="str">
        <f aca="false">F1856</f>
        <v>0226770404</v>
      </c>
      <c r="T1856" s="0" t="str">
        <f aca="false">G1856</f>
        <v>0</v>
      </c>
      <c r="U1856" s="0" t="n">
        <f aca="false">L1856</f>
        <v>0.669811894775165</v>
      </c>
      <c r="V1856" s="0" t="n">
        <f aca="false">K1856</f>
        <v>170.303931238683</v>
      </c>
      <c r="W1856" s="0" t="n">
        <f aca="false">J1856</f>
        <v>392</v>
      </c>
    </row>
    <row r="1857" customFormat="false" ht="12.8" hidden="false" customHeight="false" outlineLevel="0" collapsed="false">
      <c r="A1857" s="0" t="s">
        <v>73</v>
      </c>
      <c r="B1857" s="0" t="s">
        <v>552</v>
      </c>
      <c r="C1857" s="0" t="s">
        <v>583</v>
      </c>
      <c r="D1857" s="0" t="s">
        <v>29</v>
      </c>
      <c r="E1857" s="0" t="s">
        <v>30</v>
      </c>
      <c r="F1857" s="0" t="s">
        <v>588</v>
      </c>
      <c r="G1857" s="0" t="s">
        <v>1609</v>
      </c>
      <c r="H1857" s="0" t="n">
        <v>0.92</v>
      </c>
      <c r="I1857" s="0" t="n">
        <v>10.4</v>
      </c>
      <c r="J1857" s="0" t="n">
        <v>0</v>
      </c>
      <c r="K1857" s="0" t="n">
        <f aca="false">I1857*SUMIFS(syst_chauffage!$H$3:$H$27,syst_chauffage!$B$3:$B$27,D1857,syst_chauffage!$C$3:$C$27,E1857)</f>
        <v>3</v>
      </c>
      <c r="L1857" s="12" t="n">
        <f aca="false">H1857*SUMIFS(syst_chauffage!$K$3:$K$27,syst_chauffage!$B$3:$B$27,D1857,syst_chauffage!$C$3:$C$27,E1857)</f>
        <v>0.92</v>
      </c>
      <c r="N1857" s="0" t="str">
        <f aca="false">A1857</f>
        <v>Café Hôtel Restaurant</v>
      </c>
      <c r="O1857" s="0" t="str">
        <f aca="false">B1857</f>
        <v>Restaurant</v>
      </c>
      <c r="P1857" s="0" t="str">
        <f aca="false">C1857</f>
        <v>Petit restaurant rapide</v>
      </c>
      <c r="Q1857" s="0" t="str">
        <f aca="false">D1857</f>
        <v>Electrique direct</v>
      </c>
      <c r="R1857" s="0" t="str">
        <f aca="false">E1857</f>
        <v>Electricité</v>
      </c>
      <c r="S1857" s="0" t="str">
        <f aca="false">F1857</f>
        <v>0226770602</v>
      </c>
      <c r="T1857" s="0" t="str">
        <f aca="false">G1857</f>
        <v>0</v>
      </c>
      <c r="U1857" s="0" t="n">
        <f aca="false">L1857</f>
        <v>0.92</v>
      </c>
      <c r="V1857" s="0" t="n">
        <f aca="false">K1857</f>
        <v>3</v>
      </c>
      <c r="W1857" s="0" t="n">
        <f aca="false">J1857</f>
        <v>0</v>
      </c>
    </row>
    <row r="1858" customFormat="false" ht="12.8" hidden="false" customHeight="false" outlineLevel="0" collapsed="false">
      <c r="A1858" s="0" t="s">
        <v>73</v>
      </c>
      <c r="B1858" s="0" t="s">
        <v>552</v>
      </c>
      <c r="C1858" s="0" t="s">
        <v>583</v>
      </c>
      <c r="D1858" s="0" t="s">
        <v>36</v>
      </c>
      <c r="E1858" s="0" t="s">
        <v>30</v>
      </c>
      <c r="F1858" s="0" t="s">
        <v>589</v>
      </c>
      <c r="G1858" s="0" t="s">
        <v>1609</v>
      </c>
      <c r="H1858" s="0" t="n">
        <v>2.94489544186046</v>
      </c>
      <c r="I1858" s="0" t="n">
        <v>49.4339252735619</v>
      </c>
      <c r="J1858" s="0" t="n">
        <v>738</v>
      </c>
      <c r="K1858" s="0" t="n">
        <f aca="false">I1858*SUMIFS(syst_chauffage!$H$3:$H$27,syst_chauffage!$B$3:$B$27,D1858,syst_chauffage!$C$3:$C$27,E1858)</f>
        <v>30.5826984073804</v>
      </c>
      <c r="L1858" s="12" t="n">
        <f aca="false">H1858*SUMIFS(syst_chauffage!$K$3:$K$27,syst_chauffage!$B$3:$B$27,D1858,syst_chauffage!$C$3:$C$27,E1858)</f>
        <v>2.47427325480779</v>
      </c>
      <c r="N1858" s="0" t="str">
        <f aca="false">A1858</f>
        <v>Café Hôtel Restaurant</v>
      </c>
      <c r="O1858" s="0" t="str">
        <f aca="false">B1858</f>
        <v>Restaurant</v>
      </c>
      <c r="P1858" s="0" t="str">
        <f aca="false">C1858</f>
        <v>Petit restaurant rapide</v>
      </c>
      <c r="Q1858" s="0" t="str">
        <f aca="false">D1858</f>
        <v>PAC</v>
      </c>
      <c r="R1858" s="0" t="str">
        <f aca="false">E1858</f>
        <v>Electricité</v>
      </c>
      <c r="S1858" s="0" t="str">
        <f aca="false">F1858</f>
        <v>0226770902</v>
      </c>
      <c r="T1858" s="0" t="str">
        <f aca="false">G1858</f>
        <v>0</v>
      </c>
      <c r="U1858" s="0" t="n">
        <f aca="false">L1858</f>
        <v>2.47427325480779</v>
      </c>
      <c r="V1858" s="0" t="n">
        <f aca="false">K1858</f>
        <v>30.5826984073804</v>
      </c>
      <c r="W1858" s="0" t="n">
        <f aca="false">J1858</f>
        <v>738</v>
      </c>
    </row>
    <row r="1859" customFormat="false" ht="12.8" hidden="false" customHeight="false" outlineLevel="0" collapsed="false">
      <c r="A1859" s="0" t="s">
        <v>73</v>
      </c>
      <c r="B1859" s="0" t="s">
        <v>552</v>
      </c>
      <c r="C1859" s="0" t="s">
        <v>583</v>
      </c>
      <c r="D1859" s="0" t="s">
        <v>42</v>
      </c>
      <c r="E1859" s="0" t="s">
        <v>30</v>
      </c>
      <c r="F1859" s="0" t="s">
        <v>590</v>
      </c>
      <c r="G1859" s="0" t="s">
        <v>1609</v>
      </c>
      <c r="H1859" s="0" t="n">
        <v>2.80410195348837</v>
      </c>
      <c r="I1859" s="0" t="n">
        <v>139.71027</v>
      </c>
      <c r="J1859" s="0" t="n">
        <v>738</v>
      </c>
      <c r="K1859" s="0" t="n">
        <f aca="false">I1859*SUMIFS(syst_chauffage!$H$3:$H$27,syst_chauffage!$B$3:$B$27,D1859,syst_chauffage!$C$3:$C$27,E1859)</f>
        <v>126.11537598978</v>
      </c>
      <c r="L1859" s="12" t="n">
        <f aca="false">H1859*SUMIFS(syst_chauffage!$K$3:$K$27,syst_chauffage!$B$3:$B$27,D1859,syst_chauffage!$C$3:$C$27,E1859)</f>
        <v>2.49996610303434</v>
      </c>
      <c r="N1859" s="0" t="str">
        <f aca="false">A1859</f>
        <v>Café Hôtel Restaurant</v>
      </c>
      <c r="O1859" s="0" t="str">
        <f aca="false">B1859</f>
        <v>Restaurant</v>
      </c>
      <c r="P1859" s="0" t="str">
        <f aca="false">C1859</f>
        <v>Petit restaurant rapide</v>
      </c>
      <c r="Q1859" s="0" t="str">
        <f aca="false">D1859</f>
        <v>Rooftop</v>
      </c>
      <c r="R1859" s="0" t="str">
        <f aca="false">E1859</f>
        <v>Electricité</v>
      </c>
      <c r="S1859" s="0" t="str">
        <f aca="false">F1859</f>
        <v>0226771002</v>
      </c>
      <c r="T1859" s="0" t="str">
        <f aca="false">G1859</f>
        <v>0</v>
      </c>
      <c r="U1859" s="0" t="n">
        <f aca="false">L1859</f>
        <v>2.49996610303434</v>
      </c>
      <c r="V1859" s="0" t="n">
        <f aca="false">K1859</f>
        <v>126.11537598978</v>
      </c>
      <c r="W1859" s="0" t="n">
        <f aca="false">J1859</f>
        <v>738</v>
      </c>
    </row>
    <row r="1860" customFormat="false" ht="12.8" hidden="false" customHeight="false" outlineLevel="0" collapsed="false">
      <c r="A1860" s="0" t="s">
        <v>73</v>
      </c>
      <c r="B1860" s="0" t="s">
        <v>552</v>
      </c>
      <c r="C1860" s="0" t="s">
        <v>583</v>
      </c>
      <c r="D1860" s="0" t="s">
        <v>51</v>
      </c>
      <c r="E1860" s="0" t="s">
        <v>57</v>
      </c>
      <c r="F1860" s="0" t="s">
        <v>591</v>
      </c>
      <c r="G1860" s="0" t="s">
        <v>1609</v>
      </c>
      <c r="H1860" s="0" t="n">
        <v>0.84380376647289</v>
      </c>
      <c r="I1860" s="0" t="n">
        <v>92.225</v>
      </c>
      <c r="J1860" s="0" t="n">
        <v>0</v>
      </c>
      <c r="K1860" s="0" t="n">
        <f aca="false">I1860*SUMIFS(syst_chauffage!$H$3:$H$27,syst_chauffage!$B$3:$B$27,D1860,syst_chauffage!$C$3:$C$27,E1860)</f>
        <v>195.411296807628</v>
      </c>
      <c r="L1860" s="12" t="n">
        <f aca="false">H1860*SUMIFS(syst_chauffage!$K$3:$K$27,syst_chauffage!$B$3:$B$27,D1860,syst_chauffage!$C$3:$C$27,E1860)</f>
        <v>0.84380376647289</v>
      </c>
      <c r="N1860" s="0" t="str">
        <f aca="false">A1860</f>
        <v>Café Hôtel Restaurant</v>
      </c>
      <c r="O1860" s="0" t="str">
        <f aca="false">B1860</f>
        <v>Restaurant</v>
      </c>
      <c r="P1860" s="0" t="str">
        <f aca="false">C1860</f>
        <v>Petit restaurant rapide</v>
      </c>
      <c r="Q1860" s="0" t="str">
        <f aca="false">D1860</f>
        <v>Autre système centralisé performant</v>
      </c>
      <c r="R1860" s="0" t="str">
        <f aca="false">E1860</f>
        <v>Autres</v>
      </c>
      <c r="S1860" s="0" t="str">
        <f aca="false">F1860</f>
        <v>0226772101</v>
      </c>
      <c r="T1860" s="0" t="str">
        <f aca="false">G1860</f>
        <v>0</v>
      </c>
      <c r="U1860" s="0" t="n">
        <f aca="false">L1860</f>
        <v>0.84380376647289</v>
      </c>
      <c r="V1860" s="0" t="n">
        <f aca="false">K1860</f>
        <v>195.411296807628</v>
      </c>
      <c r="W1860" s="0" t="n">
        <f aca="false">J1860</f>
        <v>0</v>
      </c>
    </row>
    <row r="1861" customFormat="false" ht="12.8" hidden="false" customHeight="false" outlineLevel="0" collapsed="false">
      <c r="A1861" s="0" t="s">
        <v>73</v>
      </c>
      <c r="B1861" s="0" t="s">
        <v>552</v>
      </c>
      <c r="C1861" s="0" t="s">
        <v>583</v>
      </c>
      <c r="D1861" s="0" t="s">
        <v>51</v>
      </c>
      <c r="E1861" s="0" t="s">
        <v>58</v>
      </c>
      <c r="F1861" s="0" t="s">
        <v>592</v>
      </c>
      <c r="G1861" s="0" t="s">
        <v>1609</v>
      </c>
      <c r="H1861" s="0" t="n">
        <v>0.8149831355199</v>
      </c>
      <c r="I1861" s="0" t="n">
        <v>92.225</v>
      </c>
      <c r="J1861" s="0" t="n">
        <v>935</v>
      </c>
      <c r="K1861" s="0" t="n">
        <f aca="false">I1861*SUMIFS(syst_chauffage!$H$3:$H$27,syst_chauffage!$B$3:$B$27,D1861,syst_chauffage!$C$3:$C$27,E1861)</f>
        <v>196.8081045293</v>
      </c>
      <c r="L1861" s="12" t="n">
        <f aca="false">H1861*SUMIFS(syst_chauffage!$K$3:$K$27,syst_chauffage!$B$3:$B$27,D1861,syst_chauffage!$C$3:$C$27,E1861)</f>
        <v>0.8149831355199</v>
      </c>
      <c r="N1861" s="0" t="str">
        <f aca="false">A1861</f>
        <v>Café Hôtel Restaurant</v>
      </c>
      <c r="O1861" s="0" t="str">
        <f aca="false">B1861</f>
        <v>Restaurant</v>
      </c>
      <c r="P1861" s="0" t="str">
        <f aca="false">C1861</f>
        <v>Petit restaurant rapide</v>
      </c>
      <c r="Q1861" s="0" t="str">
        <f aca="false">D1861</f>
        <v>Autre système centralisé performant</v>
      </c>
      <c r="R1861" s="0" t="str">
        <f aca="false">E1861</f>
        <v>Urbain</v>
      </c>
      <c r="S1861" s="0" t="str">
        <f aca="false">F1861</f>
        <v>0226772106</v>
      </c>
      <c r="T1861" s="0" t="str">
        <f aca="false">G1861</f>
        <v>0</v>
      </c>
      <c r="U1861" s="0" t="n">
        <f aca="false">L1861</f>
        <v>0.8149831355199</v>
      </c>
      <c r="V1861" s="0" t="n">
        <f aca="false">K1861</f>
        <v>196.8081045293</v>
      </c>
      <c r="W1861" s="0" t="n">
        <f aca="false">J1861</f>
        <v>935</v>
      </c>
    </row>
    <row r="1862" customFormat="false" ht="12.8" hidden="false" customHeight="false" outlineLevel="0" collapsed="false">
      <c r="A1862" s="0" t="s">
        <v>73</v>
      </c>
      <c r="B1862" s="0" t="s">
        <v>552</v>
      </c>
      <c r="C1862" s="0" t="s">
        <v>583</v>
      </c>
      <c r="D1862" s="0" t="s">
        <v>27</v>
      </c>
      <c r="E1862" s="0" t="s">
        <v>23</v>
      </c>
      <c r="F1862" s="0" t="s">
        <v>593</v>
      </c>
      <c r="G1862" s="0" t="s">
        <v>1609</v>
      </c>
      <c r="H1862" s="0" t="n">
        <v>0.746284322795158</v>
      </c>
      <c r="I1862" s="0" t="n">
        <v>100.388</v>
      </c>
      <c r="J1862" s="0" t="n">
        <v>882</v>
      </c>
      <c r="K1862" s="0" t="n">
        <f aca="false">I1862*SUMIFS(syst_chauffage!$H$3:$H$27,syst_chauffage!$B$3:$B$27,D1862,syst_chauffage!$C$3:$C$27,E1862)</f>
        <v>257.435302664678</v>
      </c>
      <c r="L1862" s="12" t="n">
        <f aca="false">H1862*SUMIFS(syst_chauffage!$K$3:$K$27,syst_chauffage!$B$3:$B$27,D1862,syst_chauffage!$C$3:$C$27,E1862)</f>
        <v>0.746284322795158</v>
      </c>
      <c r="N1862" s="0" t="str">
        <f aca="false">A1862</f>
        <v>Café Hôtel Restaurant</v>
      </c>
      <c r="O1862" s="0" t="str">
        <f aca="false">B1862</f>
        <v>Restaurant</v>
      </c>
      <c r="P1862" s="0" t="str">
        <f aca="false">C1862</f>
        <v>Petit restaurant rapide</v>
      </c>
      <c r="Q1862" s="0" t="str">
        <f aca="false">D1862</f>
        <v>Chaudière condensation fioul</v>
      </c>
      <c r="R1862" s="0" t="str">
        <f aca="false">E1862</f>
        <v>Fioul</v>
      </c>
      <c r="S1862" s="0" t="str">
        <f aca="false">F1862</f>
        <v>0226772303</v>
      </c>
      <c r="T1862" s="0" t="str">
        <f aca="false">G1862</f>
        <v>0</v>
      </c>
      <c r="U1862" s="0" t="n">
        <f aca="false">L1862</f>
        <v>0.746284322795158</v>
      </c>
      <c r="V1862" s="0" t="n">
        <f aca="false">K1862</f>
        <v>257.435302664678</v>
      </c>
      <c r="W1862" s="0" t="n">
        <f aca="false">J1862</f>
        <v>882</v>
      </c>
    </row>
    <row r="1863" customFormat="false" ht="12.8" hidden="false" customHeight="false" outlineLevel="0" collapsed="false">
      <c r="A1863" s="0" t="s">
        <v>73</v>
      </c>
      <c r="B1863" s="0" t="s">
        <v>552</v>
      </c>
      <c r="C1863" s="0" t="s">
        <v>583</v>
      </c>
      <c r="D1863" s="0" t="s">
        <v>18</v>
      </c>
      <c r="E1863" s="0" t="s">
        <v>14</v>
      </c>
      <c r="F1863" s="0" t="s">
        <v>594</v>
      </c>
      <c r="G1863" s="0" t="s">
        <v>1609</v>
      </c>
      <c r="H1863" s="0" t="n">
        <v>0.973878889551827</v>
      </c>
      <c r="I1863" s="0" t="n">
        <v>100.388</v>
      </c>
      <c r="J1863" s="0" t="n">
        <v>882</v>
      </c>
      <c r="K1863" s="0" t="n">
        <f aca="false">I1863*SUMIFS(syst_chauffage!$H$3:$H$27,syst_chauffage!$B$3:$B$27,D1863,syst_chauffage!$C$3:$C$27,E1863)</f>
        <v>273.550164632969</v>
      </c>
      <c r="L1863" s="12" t="n">
        <f aca="false">H1863*SUMIFS(syst_chauffage!$K$3:$K$27,syst_chauffage!$B$3:$B$27,D1863,syst_chauffage!$C$3:$C$27,E1863)</f>
        <v>0.946071618802272</v>
      </c>
      <c r="N1863" s="0" t="str">
        <f aca="false">A1863</f>
        <v>Café Hôtel Restaurant</v>
      </c>
      <c r="O1863" s="0" t="str">
        <f aca="false">B1863</f>
        <v>Restaurant</v>
      </c>
      <c r="P1863" s="0" t="str">
        <f aca="false">C1863</f>
        <v>Petit restaurant rapide</v>
      </c>
      <c r="Q1863" s="0" t="str">
        <f aca="false">D1863</f>
        <v>Chaudière condensation gaz</v>
      </c>
      <c r="R1863" s="0" t="str">
        <f aca="false">E1863</f>
        <v>Gaz</v>
      </c>
      <c r="S1863" s="0" t="str">
        <f aca="false">F1863</f>
        <v>0226772404</v>
      </c>
      <c r="T1863" s="0" t="str">
        <f aca="false">G1863</f>
        <v>0</v>
      </c>
      <c r="U1863" s="0" t="n">
        <f aca="false">L1863</f>
        <v>0.946071618802272</v>
      </c>
      <c r="V1863" s="0" t="n">
        <f aca="false">K1863</f>
        <v>273.550164632969</v>
      </c>
      <c r="W1863" s="0" t="n">
        <f aca="false">J1863</f>
        <v>882</v>
      </c>
    </row>
    <row r="1864" customFormat="false" ht="12.8" hidden="false" customHeight="false" outlineLevel="0" collapsed="false">
      <c r="A1864" s="0" t="s">
        <v>73</v>
      </c>
      <c r="B1864" s="0" t="s">
        <v>552</v>
      </c>
      <c r="C1864" s="0" t="s">
        <v>583</v>
      </c>
      <c r="D1864" s="0" t="s">
        <v>32</v>
      </c>
      <c r="E1864" s="0" t="s">
        <v>30</v>
      </c>
      <c r="F1864" s="0" t="s">
        <v>595</v>
      </c>
      <c r="G1864" s="0" t="s">
        <v>1609</v>
      </c>
      <c r="H1864" s="0" t="n">
        <v>1</v>
      </c>
      <c r="I1864" s="0" t="n">
        <v>12</v>
      </c>
      <c r="J1864" s="0" t="n">
        <v>0</v>
      </c>
      <c r="K1864" s="0" t="n">
        <f aca="false">I1864*SUMIFS(syst_chauffage!$H$3:$H$27,syst_chauffage!$B$3:$B$27,D1864,syst_chauffage!$C$3:$C$27,E1864)</f>
        <v>12</v>
      </c>
      <c r="L1864" s="12" t="n">
        <f aca="false">H1864*SUMIFS(syst_chauffage!$K$3:$K$27,syst_chauffage!$B$3:$B$27,D1864,syst_chauffage!$C$3:$C$27,E1864)</f>
        <v>1</v>
      </c>
      <c r="N1864" s="0" t="str">
        <f aca="false">A1864</f>
        <v>Café Hôtel Restaurant</v>
      </c>
      <c r="O1864" s="0" t="str">
        <f aca="false">B1864</f>
        <v>Restaurant</v>
      </c>
      <c r="P1864" s="0" t="str">
        <f aca="false">C1864</f>
        <v>Petit restaurant rapide</v>
      </c>
      <c r="Q1864" s="0" t="str">
        <f aca="false">D1864</f>
        <v>Electrique direct performant</v>
      </c>
      <c r="R1864" s="0" t="str">
        <f aca="false">E1864</f>
        <v>Electricité</v>
      </c>
      <c r="S1864" s="0" t="str">
        <f aca="false">F1864</f>
        <v>0226772602</v>
      </c>
      <c r="T1864" s="0" t="str">
        <f aca="false">G1864</f>
        <v>0</v>
      </c>
      <c r="U1864" s="0" t="n">
        <f aca="false">L1864</f>
        <v>1</v>
      </c>
      <c r="V1864" s="0" t="n">
        <f aca="false">K1864</f>
        <v>12</v>
      </c>
      <c r="W1864" s="0" t="n">
        <f aca="false">J1864</f>
        <v>0</v>
      </c>
    </row>
    <row r="1865" customFormat="false" ht="12.8" hidden="false" customHeight="false" outlineLevel="0" collapsed="false">
      <c r="A1865" s="0" t="s">
        <v>73</v>
      </c>
      <c r="B1865" s="0" t="s">
        <v>552</v>
      </c>
      <c r="C1865" s="0" t="s">
        <v>583</v>
      </c>
      <c r="D1865" s="0" t="s">
        <v>38</v>
      </c>
      <c r="E1865" s="0" t="s">
        <v>30</v>
      </c>
      <c r="F1865" s="0" t="s">
        <v>596</v>
      </c>
      <c r="G1865" s="0" t="s">
        <v>1609</v>
      </c>
      <c r="H1865" s="0" t="n">
        <v>3.39795627906976</v>
      </c>
      <c r="I1865" s="0" t="n">
        <v>58.8499110399546</v>
      </c>
      <c r="J1865" s="0" t="n">
        <v>792</v>
      </c>
      <c r="K1865" s="0" t="n">
        <f aca="false">I1865*SUMIFS(syst_chauffage!$H$3:$H$27,syst_chauffage!$B$3:$B$27,D1865,syst_chauffage!$C$3:$C$27,E1865)</f>
        <v>59.4851253267023</v>
      </c>
      <c r="L1865" s="12" t="n">
        <f aca="false">H1865*SUMIFS(syst_chauffage!$K$3:$K$27,syst_chauffage!$B$3:$B$27,D1865,syst_chauffage!$C$3:$C$27,E1865)</f>
        <v>3.03986496519792</v>
      </c>
      <c r="N1865" s="0" t="str">
        <f aca="false">A1865</f>
        <v>Café Hôtel Restaurant</v>
      </c>
      <c r="O1865" s="0" t="str">
        <f aca="false">B1865</f>
        <v>Restaurant</v>
      </c>
      <c r="P1865" s="0" t="str">
        <f aca="false">C1865</f>
        <v>Petit restaurant rapide</v>
      </c>
      <c r="Q1865" s="0" t="str">
        <f aca="false">D1865</f>
        <v>PAC performant</v>
      </c>
      <c r="R1865" s="0" t="str">
        <f aca="false">E1865</f>
        <v>Electricité</v>
      </c>
      <c r="S1865" s="0" t="str">
        <f aca="false">F1865</f>
        <v>0226772902</v>
      </c>
      <c r="T1865" s="0" t="str">
        <f aca="false">G1865</f>
        <v>0</v>
      </c>
      <c r="U1865" s="0" t="n">
        <f aca="false">L1865</f>
        <v>3.03986496519792</v>
      </c>
      <c r="V1865" s="0" t="n">
        <f aca="false">K1865</f>
        <v>59.4851253267023</v>
      </c>
      <c r="W1865" s="0" t="n">
        <f aca="false">J1865</f>
        <v>792</v>
      </c>
    </row>
    <row r="1866" customFormat="false" ht="12.8" hidden="false" customHeight="false" outlineLevel="0" collapsed="false">
      <c r="A1866" s="0" t="s">
        <v>73</v>
      </c>
      <c r="B1866" s="0" t="s">
        <v>552</v>
      </c>
      <c r="C1866" s="0" t="s">
        <v>583</v>
      </c>
      <c r="D1866" s="0" t="s">
        <v>46</v>
      </c>
      <c r="E1866" s="0" t="s">
        <v>30</v>
      </c>
      <c r="F1866" s="0" t="s">
        <v>597</v>
      </c>
      <c r="G1866" s="0" t="s">
        <v>1609</v>
      </c>
      <c r="H1866" s="0" t="n">
        <v>3.32861023255814</v>
      </c>
      <c r="I1866" s="0" t="n">
        <v>166.32175</v>
      </c>
      <c r="J1866" s="0" t="n">
        <v>792</v>
      </c>
      <c r="K1866" s="0" t="n">
        <f aca="false">I1866*SUMIFS(syst_chauffage!$H$3:$H$27,syst_chauffage!$B$3:$B$27,D1866,syst_chauffage!$C$3:$C$27,E1866)</f>
        <v>288.552848594266</v>
      </c>
      <c r="L1866" s="12" t="n">
        <f aca="false">H1866*SUMIFS(syst_chauffage!$K$3:$K$27,syst_chauffage!$B$3:$B$27,D1866,syst_chauffage!$C$3:$C$27,E1866)</f>
        <v>3.00077723502174</v>
      </c>
      <c r="N1866" s="0" t="str">
        <f aca="false">A1866</f>
        <v>Café Hôtel Restaurant</v>
      </c>
      <c r="O1866" s="0" t="str">
        <f aca="false">B1866</f>
        <v>Restaurant</v>
      </c>
      <c r="P1866" s="0" t="str">
        <f aca="false">C1866</f>
        <v>Petit restaurant rapide</v>
      </c>
      <c r="Q1866" s="0" t="str">
        <f aca="false">D1866</f>
        <v>Rooftop performant</v>
      </c>
      <c r="R1866" s="0" t="str">
        <f aca="false">E1866</f>
        <v>Electricité</v>
      </c>
      <c r="S1866" s="0" t="str">
        <f aca="false">F1866</f>
        <v>0226773002</v>
      </c>
      <c r="T1866" s="0" t="str">
        <f aca="false">G1866</f>
        <v>0</v>
      </c>
      <c r="U1866" s="0" t="n">
        <f aca="false">L1866</f>
        <v>3.00077723502174</v>
      </c>
      <c r="V1866" s="0" t="n">
        <f aca="false">K1866</f>
        <v>288.552848594266</v>
      </c>
      <c r="W1866" s="0" t="n">
        <f aca="false">J1866</f>
        <v>792</v>
      </c>
    </row>
    <row r="1867" customFormat="false" ht="12.8" hidden="false" customHeight="false" outlineLevel="0" collapsed="false">
      <c r="A1867" s="0" t="s">
        <v>73</v>
      </c>
      <c r="B1867" s="0" t="s">
        <v>552</v>
      </c>
      <c r="C1867" s="0" t="s">
        <v>598</v>
      </c>
      <c r="D1867" s="0" t="s">
        <v>19</v>
      </c>
      <c r="E1867" s="0" t="s">
        <v>57</v>
      </c>
      <c r="F1867" s="0" t="s">
        <v>599</v>
      </c>
      <c r="G1867" s="0" t="s">
        <v>1609</v>
      </c>
      <c r="H1867" s="0" t="n">
        <v>0.72953931375101</v>
      </c>
      <c r="I1867" s="0" t="n">
        <v>77.469</v>
      </c>
      <c r="J1867" s="0" t="n">
        <v>0</v>
      </c>
      <c r="K1867" s="0" t="n">
        <f aca="false">I1867*SUMIFS(syst_chauffage!$H$3:$H$27,syst_chauffage!$B$3:$B$27,D1867,syst_chauffage!$C$3:$C$27,E1867)</f>
        <v>107.8737754353</v>
      </c>
      <c r="L1867" s="12" t="n">
        <f aca="false">H1867*SUMIFS(syst_chauffage!$K$3:$K$27,syst_chauffage!$B$3:$B$27,D1867,syst_chauffage!$C$3:$C$27,E1867)</f>
        <v>0.72953931375101</v>
      </c>
      <c r="N1867" s="0" t="str">
        <f aca="false">A1867</f>
        <v>Café Hôtel Restaurant</v>
      </c>
      <c r="O1867" s="0" t="str">
        <f aca="false">B1867</f>
        <v>Restaurant</v>
      </c>
      <c r="P1867" s="0" t="str">
        <f aca="false">C1867</f>
        <v>Petit restaurant traditionnel</v>
      </c>
      <c r="Q1867" s="0" t="str">
        <f aca="false">D1867</f>
        <v>Autre système centralisé</v>
      </c>
      <c r="R1867" s="0" t="str">
        <f aca="false">E1867</f>
        <v>Autres</v>
      </c>
      <c r="S1867" s="0" t="str">
        <f aca="false">F1867</f>
        <v>0226780101</v>
      </c>
      <c r="T1867" s="0" t="str">
        <f aca="false">G1867</f>
        <v>0</v>
      </c>
      <c r="U1867" s="0" t="n">
        <f aca="false">L1867</f>
        <v>0.72953931375101</v>
      </c>
      <c r="V1867" s="0" t="n">
        <f aca="false">K1867</f>
        <v>107.8737754353</v>
      </c>
      <c r="W1867" s="0" t="n">
        <f aca="false">J1867</f>
        <v>0</v>
      </c>
    </row>
    <row r="1868" customFormat="false" ht="12.8" hidden="false" customHeight="false" outlineLevel="0" collapsed="false">
      <c r="A1868" s="0" t="s">
        <v>73</v>
      </c>
      <c r="B1868" s="0" t="s">
        <v>552</v>
      </c>
      <c r="C1868" s="0" t="s">
        <v>598</v>
      </c>
      <c r="D1868" s="0" t="s">
        <v>19</v>
      </c>
      <c r="E1868" s="0" t="s">
        <v>58</v>
      </c>
      <c r="F1868" s="0" t="s">
        <v>600</v>
      </c>
      <c r="G1868" s="0" t="s">
        <v>1609</v>
      </c>
      <c r="H1868" s="0" t="n">
        <v>0.712199409817672</v>
      </c>
      <c r="I1868" s="0" t="n">
        <v>77.469</v>
      </c>
      <c r="J1868" s="0" t="n">
        <v>935</v>
      </c>
      <c r="K1868" s="0" t="n">
        <f aca="false">I1868*SUMIFS(syst_chauffage!$H$3:$H$27,syst_chauffage!$B$3:$B$27,D1868,syst_chauffage!$C$3:$C$27,E1868)</f>
        <v>127.432599798405</v>
      </c>
      <c r="L1868" s="12" t="n">
        <f aca="false">H1868*SUMIFS(syst_chauffage!$K$3:$K$27,syst_chauffage!$B$3:$B$27,D1868,syst_chauffage!$C$3:$C$27,E1868)</f>
        <v>0.712199409817672</v>
      </c>
      <c r="N1868" s="0" t="str">
        <f aca="false">A1868</f>
        <v>Café Hôtel Restaurant</v>
      </c>
      <c r="O1868" s="0" t="str">
        <f aca="false">B1868</f>
        <v>Restaurant</v>
      </c>
      <c r="P1868" s="0" t="str">
        <f aca="false">C1868</f>
        <v>Petit restaurant traditionnel</v>
      </c>
      <c r="Q1868" s="0" t="str">
        <f aca="false">D1868</f>
        <v>Autre système centralisé</v>
      </c>
      <c r="R1868" s="0" t="str">
        <f aca="false">E1868</f>
        <v>Urbain</v>
      </c>
      <c r="S1868" s="0" t="str">
        <f aca="false">F1868</f>
        <v>0226780106</v>
      </c>
      <c r="T1868" s="0" t="str">
        <f aca="false">G1868</f>
        <v>0</v>
      </c>
      <c r="U1868" s="0" t="n">
        <f aca="false">L1868</f>
        <v>0.712199409817672</v>
      </c>
      <c r="V1868" s="0" t="n">
        <f aca="false">K1868</f>
        <v>127.432599798405</v>
      </c>
      <c r="W1868" s="0" t="n">
        <f aca="false">J1868</f>
        <v>935</v>
      </c>
    </row>
    <row r="1869" customFormat="false" ht="12.8" hidden="false" customHeight="false" outlineLevel="0" collapsed="false">
      <c r="A1869" s="0" t="s">
        <v>73</v>
      </c>
      <c r="B1869" s="0" t="s">
        <v>552</v>
      </c>
      <c r="C1869" s="0" t="s">
        <v>598</v>
      </c>
      <c r="D1869" s="0" t="s">
        <v>22</v>
      </c>
      <c r="E1869" s="0" t="s">
        <v>23</v>
      </c>
      <c r="F1869" s="0" t="s">
        <v>601</v>
      </c>
      <c r="G1869" s="0" t="s">
        <v>1609</v>
      </c>
      <c r="H1869" s="0" t="n">
        <v>0.55410426429939</v>
      </c>
      <c r="I1869" s="0" t="n">
        <v>84.32592</v>
      </c>
      <c r="J1869" s="0" t="n">
        <v>0</v>
      </c>
      <c r="K1869" s="0" t="n">
        <f aca="false">I1869*SUMIFS(syst_chauffage!$H$3:$H$27,syst_chauffage!$B$3:$B$27,D1869,syst_chauffage!$C$3:$C$27,E1869)</f>
        <v>148.499843146806</v>
      </c>
      <c r="L1869" s="12" t="n">
        <f aca="false">H1869*SUMIFS(syst_chauffage!$K$3:$K$27,syst_chauffage!$B$3:$B$27,D1869,syst_chauffage!$C$3:$C$27,E1869)</f>
        <v>0.55410426429939</v>
      </c>
      <c r="N1869" s="0" t="str">
        <f aca="false">A1869</f>
        <v>Café Hôtel Restaurant</v>
      </c>
      <c r="O1869" s="0" t="str">
        <f aca="false">B1869</f>
        <v>Restaurant</v>
      </c>
      <c r="P1869" s="0" t="str">
        <f aca="false">C1869</f>
        <v>Petit restaurant traditionnel</v>
      </c>
      <c r="Q1869" s="0" t="str">
        <f aca="false">D1869</f>
        <v>Chaudière fioul</v>
      </c>
      <c r="R1869" s="0" t="str">
        <f aca="false">E1869</f>
        <v>Fioul</v>
      </c>
      <c r="S1869" s="0" t="str">
        <f aca="false">F1869</f>
        <v>0226780303</v>
      </c>
      <c r="T1869" s="0" t="str">
        <f aca="false">G1869</f>
        <v>0</v>
      </c>
      <c r="U1869" s="0" t="n">
        <f aca="false">L1869</f>
        <v>0.55410426429939</v>
      </c>
      <c r="V1869" s="0" t="n">
        <f aca="false">K1869</f>
        <v>148.499843146806</v>
      </c>
      <c r="W1869" s="0" t="n">
        <f aca="false">J1869</f>
        <v>0</v>
      </c>
    </row>
    <row r="1870" customFormat="false" ht="12.8" hidden="false" customHeight="false" outlineLevel="0" collapsed="false">
      <c r="A1870" s="0" t="s">
        <v>73</v>
      </c>
      <c r="B1870" s="0" t="s">
        <v>552</v>
      </c>
      <c r="C1870" s="0" t="s">
        <v>598</v>
      </c>
      <c r="D1870" s="0" t="s">
        <v>13</v>
      </c>
      <c r="E1870" s="0" t="s">
        <v>14</v>
      </c>
      <c r="F1870" s="0" t="s">
        <v>602</v>
      </c>
      <c r="G1870" s="0" t="s">
        <v>1609</v>
      </c>
      <c r="H1870" s="0" t="n">
        <v>0.669809680832545</v>
      </c>
      <c r="I1870" s="0" t="n">
        <v>84.32592</v>
      </c>
      <c r="J1870" s="0" t="n">
        <v>392</v>
      </c>
      <c r="K1870" s="0" t="n">
        <f aca="false">I1870*SUMIFS(syst_chauffage!$H$3:$H$27,syst_chauffage!$B$3:$B$27,D1870,syst_chauffage!$C$3:$C$27,E1870)</f>
        <v>170.303931238683</v>
      </c>
      <c r="L1870" s="12" t="n">
        <f aca="false">H1870*SUMIFS(syst_chauffage!$K$3:$K$27,syst_chauffage!$B$3:$B$27,D1870,syst_chauffage!$C$3:$C$27,E1870)</f>
        <v>0.669809680832545</v>
      </c>
      <c r="N1870" s="0" t="str">
        <f aca="false">A1870</f>
        <v>Café Hôtel Restaurant</v>
      </c>
      <c r="O1870" s="0" t="str">
        <f aca="false">B1870</f>
        <v>Restaurant</v>
      </c>
      <c r="P1870" s="0" t="str">
        <f aca="false">C1870</f>
        <v>Petit restaurant traditionnel</v>
      </c>
      <c r="Q1870" s="0" t="str">
        <f aca="false">D1870</f>
        <v>Chaudière gaz</v>
      </c>
      <c r="R1870" s="0" t="str">
        <f aca="false">E1870</f>
        <v>Gaz</v>
      </c>
      <c r="S1870" s="0" t="str">
        <f aca="false">F1870</f>
        <v>0226780404</v>
      </c>
      <c r="T1870" s="0" t="str">
        <f aca="false">G1870</f>
        <v>0</v>
      </c>
      <c r="U1870" s="0" t="n">
        <f aca="false">L1870</f>
        <v>0.669809680832545</v>
      </c>
      <c r="V1870" s="0" t="n">
        <f aca="false">K1870</f>
        <v>170.303931238683</v>
      </c>
      <c r="W1870" s="0" t="n">
        <f aca="false">J1870</f>
        <v>392</v>
      </c>
    </row>
    <row r="1871" customFormat="false" ht="12.8" hidden="false" customHeight="false" outlineLevel="0" collapsed="false">
      <c r="A1871" s="0" t="s">
        <v>73</v>
      </c>
      <c r="B1871" s="0" t="s">
        <v>552</v>
      </c>
      <c r="C1871" s="0" t="s">
        <v>598</v>
      </c>
      <c r="D1871" s="0" t="s">
        <v>29</v>
      </c>
      <c r="E1871" s="0" t="s">
        <v>30</v>
      </c>
      <c r="F1871" s="0" t="s">
        <v>603</v>
      </c>
      <c r="G1871" s="0" t="s">
        <v>1609</v>
      </c>
      <c r="H1871" s="0" t="n">
        <v>0.92</v>
      </c>
      <c r="I1871" s="0" t="n">
        <v>10.4</v>
      </c>
      <c r="J1871" s="0" t="n">
        <v>0</v>
      </c>
      <c r="K1871" s="0" t="n">
        <f aca="false">I1871*SUMIFS(syst_chauffage!$H$3:$H$27,syst_chauffage!$B$3:$B$27,D1871,syst_chauffage!$C$3:$C$27,E1871)</f>
        <v>3</v>
      </c>
      <c r="L1871" s="12" t="n">
        <f aca="false">H1871*SUMIFS(syst_chauffage!$K$3:$K$27,syst_chauffage!$B$3:$B$27,D1871,syst_chauffage!$C$3:$C$27,E1871)</f>
        <v>0.92</v>
      </c>
      <c r="N1871" s="0" t="str">
        <f aca="false">A1871</f>
        <v>Café Hôtel Restaurant</v>
      </c>
      <c r="O1871" s="0" t="str">
        <f aca="false">B1871</f>
        <v>Restaurant</v>
      </c>
      <c r="P1871" s="0" t="str">
        <f aca="false">C1871</f>
        <v>Petit restaurant traditionnel</v>
      </c>
      <c r="Q1871" s="0" t="str">
        <f aca="false">D1871</f>
        <v>Electrique direct</v>
      </c>
      <c r="R1871" s="0" t="str">
        <f aca="false">E1871</f>
        <v>Electricité</v>
      </c>
      <c r="S1871" s="0" t="str">
        <f aca="false">F1871</f>
        <v>0226780602</v>
      </c>
      <c r="T1871" s="0" t="str">
        <f aca="false">G1871</f>
        <v>0</v>
      </c>
      <c r="U1871" s="0" t="n">
        <f aca="false">L1871</f>
        <v>0.92</v>
      </c>
      <c r="V1871" s="0" t="n">
        <f aca="false">K1871</f>
        <v>3</v>
      </c>
      <c r="W1871" s="0" t="n">
        <f aca="false">J1871</f>
        <v>0</v>
      </c>
    </row>
    <row r="1872" customFormat="false" ht="12.8" hidden="false" customHeight="false" outlineLevel="0" collapsed="false">
      <c r="A1872" s="0" t="s">
        <v>73</v>
      </c>
      <c r="B1872" s="0" t="s">
        <v>552</v>
      </c>
      <c r="C1872" s="0" t="s">
        <v>598</v>
      </c>
      <c r="D1872" s="0" t="s">
        <v>36</v>
      </c>
      <c r="E1872" s="0" t="s">
        <v>30</v>
      </c>
      <c r="F1872" s="0" t="s">
        <v>604</v>
      </c>
      <c r="G1872" s="0" t="s">
        <v>1609</v>
      </c>
      <c r="H1872" s="0" t="n">
        <v>2.94489544186046</v>
      </c>
      <c r="I1872" s="0" t="n">
        <v>49.1893419465442</v>
      </c>
      <c r="J1872" s="0" t="n">
        <v>738</v>
      </c>
      <c r="K1872" s="0" t="n">
        <f aca="false">I1872*SUMIFS(syst_chauffage!$H$3:$H$27,syst_chauffage!$B$3:$B$27,D1872,syst_chauffage!$C$3:$C$27,E1872)</f>
        <v>30.4313849503919</v>
      </c>
      <c r="L1872" s="12" t="n">
        <f aca="false">H1872*SUMIFS(syst_chauffage!$K$3:$K$27,syst_chauffage!$B$3:$B$27,D1872,syst_chauffage!$C$3:$C$27,E1872)</f>
        <v>2.47427325480779</v>
      </c>
      <c r="N1872" s="0" t="str">
        <f aca="false">A1872</f>
        <v>Café Hôtel Restaurant</v>
      </c>
      <c r="O1872" s="0" t="str">
        <f aca="false">B1872</f>
        <v>Restaurant</v>
      </c>
      <c r="P1872" s="0" t="str">
        <f aca="false">C1872</f>
        <v>Petit restaurant traditionnel</v>
      </c>
      <c r="Q1872" s="0" t="str">
        <f aca="false">D1872</f>
        <v>PAC</v>
      </c>
      <c r="R1872" s="0" t="str">
        <f aca="false">E1872</f>
        <v>Electricité</v>
      </c>
      <c r="S1872" s="0" t="str">
        <f aca="false">F1872</f>
        <v>0226780902</v>
      </c>
      <c r="T1872" s="0" t="str">
        <f aca="false">G1872</f>
        <v>0</v>
      </c>
      <c r="U1872" s="0" t="n">
        <f aca="false">L1872</f>
        <v>2.47427325480779</v>
      </c>
      <c r="V1872" s="0" t="n">
        <f aca="false">K1872</f>
        <v>30.4313849503919</v>
      </c>
      <c r="W1872" s="0" t="n">
        <f aca="false">J1872</f>
        <v>738</v>
      </c>
    </row>
    <row r="1873" customFormat="false" ht="12.8" hidden="false" customHeight="false" outlineLevel="0" collapsed="false">
      <c r="A1873" s="0" t="s">
        <v>73</v>
      </c>
      <c r="B1873" s="0" t="s">
        <v>552</v>
      </c>
      <c r="C1873" s="0" t="s">
        <v>598</v>
      </c>
      <c r="D1873" s="0" t="s">
        <v>42</v>
      </c>
      <c r="E1873" s="0" t="s">
        <v>30</v>
      </c>
      <c r="F1873" s="0" t="s">
        <v>605</v>
      </c>
      <c r="G1873" s="0" t="s">
        <v>1609</v>
      </c>
      <c r="H1873" s="0" t="n">
        <v>2.80410195348837</v>
      </c>
      <c r="I1873" s="0" t="n">
        <v>139.71027</v>
      </c>
      <c r="J1873" s="0" t="n">
        <v>738</v>
      </c>
      <c r="K1873" s="0" t="n">
        <f aca="false">I1873*SUMIFS(syst_chauffage!$H$3:$H$27,syst_chauffage!$B$3:$B$27,D1873,syst_chauffage!$C$3:$C$27,E1873)</f>
        <v>126.11537598978</v>
      </c>
      <c r="L1873" s="12" t="n">
        <f aca="false">H1873*SUMIFS(syst_chauffage!$K$3:$K$27,syst_chauffage!$B$3:$B$27,D1873,syst_chauffage!$C$3:$C$27,E1873)</f>
        <v>2.49996610303434</v>
      </c>
      <c r="N1873" s="0" t="str">
        <f aca="false">A1873</f>
        <v>Café Hôtel Restaurant</v>
      </c>
      <c r="O1873" s="0" t="str">
        <f aca="false">B1873</f>
        <v>Restaurant</v>
      </c>
      <c r="P1873" s="0" t="str">
        <f aca="false">C1873</f>
        <v>Petit restaurant traditionnel</v>
      </c>
      <c r="Q1873" s="0" t="str">
        <f aca="false">D1873</f>
        <v>Rooftop</v>
      </c>
      <c r="R1873" s="0" t="str">
        <f aca="false">E1873</f>
        <v>Electricité</v>
      </c>
      <c r="S1873" s="0" t="str">
        <f aca="false">F1873</f>
        <v>0226781002</v>
      </c>
      <c r="T1873" s="0" t="str">
        <f aca="false">G1873</f>
        <v>0</v>
      </c>
      <c r="U1873" s="0" t="n">
        <f aca="false">L1873</f>
        <v>2.49996610303434</v>
      </c>
      <c r="V1873" s="0" t="n">
        <f aca="false">K1873</f>
        <v>126.11537598978</v>
      </c>
      <c r="W1873" s="0" t="n">
        <f aca="false">J1873</f>
        <v>738</v>
      </c>
    </row>
    <row r="1874" customFormat="false" ht="12.8" hidden="false" customHeight="false" outlineLevel="0" collapsed="false">
      <c r="A1874" s="0" t="s">
        <v>73</v>
      </c>
      <c r="B1874" s="0" t="s">
        <v>552</v>
      </c>
      <c r="C1874" s="0" t="s">
        <v>598</v>
      </c>
      <c r="D1874" s="0" t="s">
        <v>51</v>
      </c>
      <c r="E1874" s="0" t="s">
        <v>57</v>
      </c>
      <c r="F1874" s="0" t="s">
        <v>606</v>
      </c>
      <c r="G1874" s="0" t="s">
        <v>1609</v>
      </c>
      <c r="H1874" s="0" t="n">
        <v>0.841776131251165</v>
      </c>
      <c r="I1874" s="0" t="n">
        <v>92.225</v>
      </c>
      <c r="J1874" s="0" t="n">
        <v>0</v>
      </c>
      <c r="K1874" s="0" t="n">
        <f aca="false">I1874*SUMIFS(syst_chauffage!$H$3:$H$27,syst_chauffage!$B$3:$B$27,D1874,syst_chauffage!$C$3:$C$27,E1874)</f>
        <v>195.411296807628</v>
      </c>
      <c r="L1874" s="12" t="n">
        <f aca="false">H1874*SUMIFS(syst_chauffage!$K$3:$K$27,syst_chauffage!$B$3:$B$27,D1874,syst_chauffage!$C$3:$C$27,E1874)</f>
        <v>0.841776131251165</v>
      </c>
      <c r="N1874" s="0" t="str">
        <f aca="false">A1874</f>
        <v>Café Hôtel Restaurant</v>
      </c>
      <c r="O1874" s="0" t="str">
        <f aca="false">B1874</f>
        <v>Restaurant</v>
      </c>
      <c r="P1874" s="0" t="str">
        <f aca="false">C1874</f>
        <v>Petit restaurant traditionnel</v>
      </c>
      <c r="Q1874" s="0" t="str">
        <f aca="false">D1874</f>
        <v>Autre système centralisé performant</v>
      </c>
      <c r="R1874" s="0" t="str">
        <f aca="false">E1874</f>
        <v>Autres</v>
      </c>
      <c r="S1874" s="0" t="str">
        <f aca="false">F1874</f>
        <v>0226782101</v>
      </c>
      <c r="T1874" s="0" t="str">
        <f aca="false">G1874</f>
        <v>0</v>
      </c>
      <c r="U1874" s="0" t="n">
        <f aca="false">L1874</f>
        <v>0.841776131251165</v>
      </c>
      <c r="V1874" s="0" t="n">
        <f aca="false">K1874</f>
        <v>195.411296807628</v>
      </c>
      <c r="W1874" s="0" t="n">
        <f aca="false">J1874</f>
        <v>0</v>
      </c>
    </row>
    <row r="1875" customFormat="false" ht="12.8" hidden="false" customHeight="false" outlineLevel="0" collapsed="false">
      <c r="A1875" s="0" t="s">
        <v>73</v>
      </c>
      <c r="B1875" s="0" t="s">
        <v>552</v>
      </c>
      <c r="C1875" s="0" t="s">
        <v>598</v>
      </c>
      <c r="D1875" s="0" t="s">
        <v>51</v>
      </c>
      <c r="E1875" s="0" t="s">
        <v>58</v>
      </c>
      <c r="F1875" s="0" t="s">
        <v>607</v>
      </c>
      <c r="G1875" s="0" t="s">
        <v>1609</v>
      </c>
      <c r="H1875" s="0" t="n">
        <v>0.821768549789621</v>
      </c>
      <c r="I1875" s="0" t="n">
        <v>92.225</v>
      </c>
      <c r="J1875" s="0" t="n">
        <v>935</v>
      </c>
      <c r="K1875" s="0" t="n">
        <f aca="false">I1875*SUMIFS(syst_chauffage!$H$3:$H$27,syst_chauffage!$B$3:$B$27,D1875,syst_chauffage!$C$3:$C$27,E1875)</f>
        <v>196.8081045293</v>
      </c>
      <c r="L1875" s="12" t="n">
        <f aca="false">H1875*SUMIFS(syst_chauffage!$K$3:$K$27,syst_chauffage!$B$3:$B$27,D1875,syst_chauffage!$C$3:$C$27,E1875)</f>
        <v>0.821768549789621</v>
      </c>
      <c r="N1875" s="0" t="str">
        <f aca="false">A1875</f>
        <v>Café Hôtel Restaurant</v>
      </c>
      <c r="O1875" s="0" t="str">
        <f aca="false">B1875</f>
        <v>Restaurant</v>
      </c>
      <c r="P1875" s="0" t="str">
        <f aca="false">C1875</f>
        <v>Petit restaurant traditionnel</v>
      </c>
      <c r="Q1875" s="0" t="str">
        <f aca="false">D1875</f>
        <v>Autre système centralisé performant</v>
      </c>
      <c r="R1875" s="0" t="str">
        <f aca="false">E1875</f>
        <v>Urbain</v>
      </c>
      <c r="S1875" s="0" t="str">
        <f aca="false">F1875</f>
        <v>0226782106</v>
      </c>
      <c r="T1875" s="0" t="str">
        <f aca="false">G1875</f>
        <v>0</v>
      </c>
      <c r="U1875" s="0" t="n">
        <f aca="false">L1875</f>
        <v>0.821768549789621</v>
      </c>
      <c r="V1875" s="0" t="n">
        <f aca="false">K1875</f>
        <v>196.8081045293</v>
      </c>
      <c r="W1875" s="0" t="n">
        <f aca="false">J1875</f>
        <v>935</v>
      </c>
    </row>
    <row r="1876" customFormat="false" ht="12.8" hidden="false" customHeight="false" outlineLevel="0" collapsed="false">
      <c r="A1876" s="0" t="s">
        <v>73</v>
      </c>
      <c r="B1876" s="0" t="s">
        <v>552</v>
      </c>
      <c r="C1876" s="0" t="s">
        <v>598</v>
      </c>
      <c r="D1876" s="0" t="s">
        <v>27</v>
      </c>
      <c r="E1876" s="0" t="s">
        <v>23</v>
      </c>
      <c r="F1876" s="0" t="s">
        <v>608</v>
      </c>
      <c r="G1876" s="0" t="s">
        <v>1609</v>
      </c>
      <c r="H1876" s="0" t="n">
        <v>0.746282122129223</v>
      </c>
      <c r="I1876" s="0" t="n">
        <v>100.388</v>
      </c>
      <c r="J1876" s="0" t="n">
        <v>882</v>
      </c>
      <c r="K1876" s="0" t="n">
        <f aca="false">I1876*SUMIFS(syst_chauffage!$H$3:$H$27,syst_chauffage!$B$3:$B$27,D1876,syst_chauffage!$C$3:$C$27,E1876)</f>
        <v>257.435302664678</v>
      </c>
      <c r="L1876" s="12" t="n">
        <f aca="false">H1876*SUMIFS(syst_chauffage!$K$3:$K$27,syst_chauffage!$B$3:$B$27,D1876,syst_chauffage!$C$3:$C$27,E1876)</f>
        <v>0.746282122129223</v>
      </c>
      <c r="N1876" s="0" t="str">
        <f aca="false">A1876</f>
        <v>Café Hôtel Restaurant</v>
      </c>
      <c r="O1876" s="0" t="str">
        <f aca="false">B1876</f>
        <v>Restaurant</v>
      </c>
      <c r="P1876" s="0" t="str">
        <f aca="false">C1876</f>
        <v>Petit restaurant traditionnel</v>
      </c>
      <c r="Q1876" s="0" t="str">
        <f aca="false">D1876</f>
        <v>Chaudière condensation fioul</v>
      </c>
      <c r="R1876" s="0" t="str">
        <f aca="false">E1876</f>
        <v>Fioul</v>
      </c>
      <c r="S1876" s="0" t="str">
        <f aca="false">F1876</f>
        <v>0226782303</v>
      </c>
      <c r="T1876" s="0" t="str">
        <f aca="false">G1876</f>
        <v>0</v>
      </c>
      <c r="U1876" s="0" t="n">
        <f aca="false">L1876</f>
        <v>0.746282122129223</v>
      </c>
      <c r="V1876" s="0" t="n">
        <f aca="false">K1876</f>
        <v>257.435302664678</v>
      </c>
      <c r="W1876" s="0" t="n">
        <f aca="false">J1876</f>
        <v>882</v>
      </c>
    </row>
    <row r="1877" customFormat="false" ht="12.8" hidden="false" customHeight="false" outlineLevel="0" collapsed="false">
      <c r="A1877" s="0" t="s">
        <v>73</v>
      </c>
      <c r="B1877" s="0" t="s">
        <v>552</v>
      </c>
      <c r="C1877" s="0" t="s">
        <v>598</v>
      </c>
      <c r="D1877" s="0" t="s">
        <v>18</v>
      </c>
      <c r="E1877" s="0" t="s">
        <v>14</v>
      </c>
      <c r="F1877" s="0" t="s">
        <v>609</v>
      </c>
      <c r="G1877" s="0" t="s">
        <v>1609</v>
      </c>
      <c r="H1877" s="0" t="n">
        <v>0.97387745580958</v>
      </c>
      <c r="I1877" s="0" t="n">
        <v>100.388</v>
      </c>
      <c r="J1877" s="0" t="n">
        <v>882</v>
      </c>
      <c r="K1877" s="0" t="n">
        <f aca="false">I1877*SUMIFS(syst_chauffage!$H$3:$H$27,syst_chauffage!$B$3:$B$27,D1877,syst_chauffage!$C$3:$C$27,E1877)</f>
        <v>273.550164632969</v>
      </c>
      <c r="L1877" s="12" t="n">
        <f aca="false">H1877*SUMIFS(syst_chauffage!$K$3:$K$27,syst_chauffage!$B$3:$B$27,D1877,syst_chauffage!$C$3:$C$27,E1877)</f>
        <v>0.946070225997825</v>
      </c>
      <c r="N1877" s="0" t="str">
        <f aca="false">A1877</f>
        <v>Café Hôtel Restaurant</v>
      </c>
      <c r="O1877" s="0" t="str">
        <f aca="false">B1877</f>
        <v>Restaurant</v>
      </c>
      <c r="P1877" s="0" t="str">
        <f aca="false">C1877</f>
        <v>Petit restaurant traditionnel</v>
      </c>
      <c r="Q1877" s="0" t="str">
        <f aca="false">D1877</f>
        <v>Chaudière condensation gaz</v>
      </c>
      <c r="R1877" s="0" t="str">
        <f aca="false">E1877</f>
        <v>Gaz</v>
      </c>
      <c r="S1877" s="0" t="str">
        <f aca="false">F1877</f>
        <v>0226782404</v>
      </c>
      <c r="T1877" s="0" t="str">
        <f aca="false">G1877</f>
        <v>0</v>
      </c>
      <c r="U1877" s="0" t="n">
        <f aca="false">L1877</f>
        <v>0.946070225997825</v>
      </c>
      <c r="V1877" s="0" t="n">
        <f aca="false">K1877</f>
        <v>273.550164632969</v>
      </c>
      <c r="W1877" s="0" t="n">
        <f aca="false">J1877</f>
        <v>882</v>
      </c>
    </row>
    <row r="1878" customFormat="false" ht="12.8" hidden="false" customHeight="false" outlineLevel="0" collapsed="false">
      <c r="A1878" s="0" t="s">
        <v>73</v>
      </c>
      <c r="B1878" s="0" t="s">
        <v>552</v>
      </c>
      <c r="C1878" s="0" t="s">
        <v>598</v>
      </c>
      <c r="D1878" s="0" t="s">
        <v>32</v>
      </c>
      <c r="E1878" s="0" t="s">
        <v>30</v>
      </c>
      <c r="F1878" s="0" t="s">
        <v>610</v>
      </c>
      <c r="G1878" s="0" t="s">
        <v>1609</v>
      </c>
      <c r="H1878" s="0" t="n">
        <v>1</v>
      </c>
      <c r="I1878" s="0" t="n">
        <v>12</v>
      </c>
      <c r="J1878" s="0" t="n">
        <v>0</v>
      </c>
      <c r="K1878" s="0" t="n">
        <f aca="false">I1878*SUMIFS(syst_chauffage!$H$3:$H$27,syst_chauffage!$B$3:$B$27,D1878,syst_chauffage!$C$3:$C$27,E1878)</f>
        <v>12</v>
      </c>
      <c r="L1878" s="12" t="n">
        <f aca="false">H1878*SUMIFS(syst_chauffage!$K$3:$K$27,syst_chauffage!$B$3:$B$27,D1878,syst_chauffage!$C$3:$C$27,E1878)</f>
        <v>1</v>
      </c>
      <c r="N1878" s="0" t="str">
        <f aca="false">A1878</f>
        <v>Café Hôtel Restaurant</v>
      </c>
      <c r="O1878" s="0" t="str">
        <f aca="false">B1878</f>
        <v>Restaurant</v>
      </c>
      <c r="P1878" s="0" t="str">
        <f aca="false">C1878</f>
        <v>Petit restaurant traditionnel</v>
      </c>
      <c r="Q1878" s="0" t="str">
        <f aca="false">D1878</f>
        <v>Electrique direct performant</v>
      </c>
      <c r="R1878" s="0" t="str">
        <f aca="false">E1878</f>
        <v>Electricité</v>
      </c>
      <c r="S1878" s="0" t="str">
        <f aca="false">F1878</f>
        <v>0226782602</v>
      </c>
      <c r="T1878" s="0" t="str">
        <f aca="false">G1878</f>
        <v>0</v>
      </c>
      <c r="U1878" s="0" t="n">
        <f aca="false">L1878</f>
        <v>1</v>
      </c>
      <c r="V1878" s="0" t="n">
        <f aca="false">K1878</f>
        <v>12</v>
      </c>
      <c r="W1878" s="0" t="n">
        <f aca="false">J1878</f>
        <v>0</v>
      </c>
    </row>
    <row r="1879" customFormat="false" ht="12.8" hidden="false" customHeight="false" outlineLevel="0" collapsed="false">
      <c r="A1879" s="0" t="s">
        <v>73</v>
      </c>
      <c r="B1879" s="0" t="s">
        <v>552</v>
      </c>
      <c r="C1879" s="0" t="s">
        <v>598</v>
      </c>
      <c r="D1879" s="0" t="s">
        <v>38</v>
      </c>
      <c r="E1879" s="0" t="s">
        <v>30</v>
      </c>
      <c r="F1879" s="0" t="s">
        <v>611</v>
      </c>
      <c r="G1879" s="0" t="s">
        <v>1609</v>
      </c>
      <c r="H1879" s="0" t="n">
        <v>3.39795627906976</v>
      </c>
      <c r="I1879" s="0" t="n">
        <v>58.5587404125527</v>
      </c>
      <c r="J1879" s="0" t="n">
        <v>792</v>
      </c>
      <c r="K1879" s="0" t="n">
        <f aca="false">I1879*SUMIFS(syst_chauffage!$H$3:$H$27,syst_chauffage!$B$3:$B$27,D1879,syst_chauffage!$C$3:$C$27,E1879)</f>
        <v>59.1908118612036</v>
      </c>
      <c r="L1879" s="12" t="n">
        <f aca="false">H1879*SUMIFS(syst_chauffage!$K$3:$K$27,syst_chauffage!$B$3:$B$27,D1879,syst_chauffage!$C$3:$C$27,E1879)</f>
        <v>3.03986496519792</v>
      </c>
      <c r="N1879" s="0" t="str">
        <f aca="false">A1879</f>
        <v>Café Hôtel Restaurant</v>
      </c>
      <c r="O1879" s="0" t="str">
        <f aca="false">B1879</f>
        <v>Restaurant</v>
      </c>
      <c r="P1879" s="0" t="str">
        <f aca="false">C1879</f>
        <v>Petit restaurant traditionnel</v>
      </c>
      <c r="Q1879" s="0" t="str">
        <f aca="false">D1879</f>
        <v>PAC performant</v>
      </c>
      <c r="R1879" s="0" t="str">
        <f aca="false">E1879</f>
        <v>Electricité</v>
      </c>
      <c r="S1879" s="0" t="str">
        <f aca="false">F1879</f>
        <v>0226782902</v>
      </c>
      <c r="T1879" s="0" t="str">
        <f aca="false">G1879</f>
        <v>0</v>
      </c>
      <c r="U1879" s="0" t="n">
        <f aca="false">L1879</f>
        <v>3.03986496519792</v>
      </c>
      <c r="V1879" s="0" t="n">
        <f aca="false">K1879</f>
        <v>59.1908118612036</v>
      </c>
      <c r="W1879" s="0" t="n">
        <f aca="false">J1879</f>
        <v>792</v>
      </c>
    </row>
    <row r="1880" customFormat="false" ht="12.8" hidden="false" customHeight="false" outlineLevel="0" collapsed="false">
      <c r="A1880" s="0" t="s">
        <v>73</v>
      </c>
      <c r="B1880" s="0" t="s">
        <v>552</v>
      </c>
      <c r="C1880" s="0" t="s">
        <v>598</v>
      </c>
      <c r="D1880" s="0" t="s">
        <v>46</v>
      </c>
      <c r="E1880" s="0" t="s">
        <v>30</v>
      </c>
      <c r="F1880" s="0" t="s">
        <v>612</v>
      </c>
      <c r="G1880" s="0" t="s">
        <v>1609</v>
      </c>
      <c r="H1880" s="0" t="n">
        <v>3.32861023255814</v>
      </c>
      <c r="I1880" s="0" t="n">
        <v>166.32175</v>
      </c>
      <c r="J1880" s="0" t="n">
        <v>792</v>
      </c>
      <c r="K1880" s="0" t="n">
        <f aca="false">I1880*SUMIFS(syst_chauffage!$H$3:$H$27,syst_chauffage!$B$3:$B$27,D1880,syst_chauffage!$C$3:$C$27,E1880)</f>
        <v>288.552848594266</v>
      </c>
      <c r="L1880" s="12" t="n">
        <f aca="false">H1880*SUMIFS(syst_chauffage!$K$3:$K$27,syst_chauffage!$B$3:$B$27,D1880,syst_chauffage!$C$3:$C$27,E1880)</f>
        <v>3.00077723502174</v>
      </c>
      <c r="N1880" s="0" t="str">
        <f aca="false">A1880</f>
        <v>Café Hôtel Restaurant</v>
      </c>
      <c r="O1880" s="0" t="str">
        <f aca="false">B1880</f>
        <v>Restaurant</v>
      </c>
      <c r="P1880" s="0" t="str">
        <f aca="false">C1880</f>
        <v>Petit restaurant traditionnel</v>
      </c>
      <c r="Q1880" s="0" t="str">
        <f aca="false">D1880</f>
        <v>Rooftop performant</v>
      </c>
      <c r="R1880" s="0" t="str">
        <f aca="false">E1880</f>
        <v>Electricité</v>
      </c>
      <c r="S1880" s="0" t="str">
        <f aca="false">F1880</f>
        <v>0226783002</v>
      </c>
      <c r="T1880" s="0" t="str">
        <f aca="false">G1880</f>
        <v>0</v>
      </c>
      <c r="U1880" s="0" t="n">
        <f aca="false">L1880</f>
        <v>3.00077723502174</v>
      </c>
      <c r="V1880" s="0" t="n">
        <f aca="false">K1880</f>
        <v>288.552848594266</v>
      </c>
      <c r="W1880" s="0" t="n">
        <f aca="false">J1880</f>
        <v>792</v>
      </c>
    </row>
    <row r="1881" customFormat="false" ht="12.8" hidden="false" customHeight="false" outlineLevel="0" collapsed="false">
      <c r="A1881" s="0" t="s">
        <v>74</v>
      </c>
      <c r="B1881" s="0" t="s">
        <v>613</v>
      </c>
      <c r="C1881" s="0" t="s">
        <v>614</v>
      </c>
      <c r="D1881" s="0" t="s">
        <v>19</v>
      </c>
      <c r="E1881" s="0" t="s">
        <v>57</v>
      </c>
      <c r="F1881" s="0" t="s">
        <v>615</v>
      </c>
      <c r="G1881" s="0" t="s">
        <v>1609</v>
      </c>
      <c r="H1881" s="0" t="n">
        <v>1.60720121137964</v>
      </c>
      <c r="I1881" s="0" t="n">
        <v>23.8535153188732</v>
      </c>
      <c r="J1881" s="0" t="n">
        <v>0</v>
      </c>
      <c r="K1881" s="0" t="n">
        <f aca="false">I1881*SUMIFS(syst_chauffage!$H$3:$H$27,syst_chauffage!$B$3:$B$27,D1881,syst_chauffage!$C$3:$C$27,E1881)</f>
        <v>33.2154636674103</v>
      </c>
      <c r="L1881" s="12" t="n">
        <f aca="false">H1881*SUMIFS(syst_chauffage!$K$3:$K$27,syst_chauffage!$B$3:$B$27,D1881,syst_chauffage!$C$3:$C$27,E1881)</f>
        <v>1.60720121137964</v>
      </c>
      <c r="N1881" s="0" t="str">
        <f aca="false">A1881</f>
        <v>Commerce</v>
      </c>
      <c r="O1881" s="0" t="str">
        <f aca="false">B1881</f>
        <v>Commerce de détail non alimentaire</v>
      </c>
      <c r="P1881" s="0" t="str">
        <f aca="false">C1881</f>
        <v>Complexe brico</v>
      </c>
      <c r="Q1881" s="0" t="str">
        <f aca="false">D1881</f>
        <v>Autre système centralisé</v>
      </c>
      <c r="R1881" s="0" t="str">
        <f aca="false">E1881</f>
        <v>Autres</v>
      </c>
      <c r="S1881" s="0" t="str">
        <f aca="false">F1881</f>
        <v>0306090101</v>
      </c>
      <c r="T1881" s="0" t="str">
        <f aca="false">G1881</f>
        <v>0</v>
      </c>
      <c r="U1881" s="0" t="n">
        <f aca="false">L1881</f>
        <v>1.60720121137964</v>
      </c>
      <c r="V1881" s="0" t="n">
        <f aca="false">K1881</f>
        <v>33.2154636674103</v>
      </c>
      <c r="W1881" s="0" t="n">
        <f aca="false">J1881</f>
        <v>0</v>
      </c>
    </row>
    <row r="1882" customFormat="false" ht="12.8" hidden="false" customHeight="false" outlineLevel="0" collapsed="false">
      <c r="A1882" s="0" t="s">
        <v>74</v>
      </c>
      <c r="B1882" s="0" t="s">
        <v>613</v>
      </c>
      <c r="C1882" s="0" t="s">
        <v>614</v>
      </c>
      <c r="D1882" s="0" t="s">
        <v>19</v>
      </c>
      <c r="E1882" s="0" t="s">
        <v>58</v>
      </c>
      <c r="F1882" s="0" t="s">
        <v>616</v>
      </c>
      <c r="G1882" s="0" t="s">
        <v>1609</v>
      </c>
      <c r="H1882" s="0" t="n">
        <v>1.60411758328639</v>
      </c>
      <c r="I1882" s="0" t="n">
        <v>23.6892664841759</v>
      </c>
      <c r="J1882" s="0" t="n">
        <v>765</v>
      </c>
      <c r="K1882" s="0" t="n">
        <f aca="false">I1882*SUMIFS(syst_chauffage!$H$3:$H$27,syst_chauffage!$B$3:$B$27,D1882,syst_chauffage!$C$3:$C$27,E1882)</f>
        <v>38.9676491938164</v>
      </c>
      <c r="L1882" s="12" t="n">
        <f aca="false">H1882*SUMIFS(syst_chauffage!$K$3:$K$27,syst_chauffage!$B$3:$B$27,D1882,syst_chauffage!$C$3:$C$27,E1882)</f>
        <v>1.60411758328639</v>
      </c>
      <c r="N1882" s="0" t="str">
        <f aca="false">A1882</f>
        <v>Commerce</v>
      </c>
      <c r="O1882" s="0" t="str">
        <f aca="false">B1882</f>
        <v>Commerce de détail non alimentaire</v>
      </c>
      <c r="P1882" s="0" t="str">
        <f aca="false">C1882</f>
        <v>Complexe brico</v>
      </c>
      <c r="Q1882" s="0" t="str">
        <f aca="false">D1882</f>
        <v>Autre système centralisé</v>
      </c>
      <c r="R1882" s="0" t="str">
        <f aca="false">E1882</f>
        <v>Urbain</v>
      </c>
      <c r="S1882" s="0" t="str">
        <f aca="false">F1882</f>
        <v>0306090106</v>
      </c>
      <c r="T1882" s="0" t="str">
        <f aca="false">G1882</f>
        <v>0</v>
      </c>
      <c r="U1882" s="0" t="n">
        <f aca="false">L1882</f>
        <v>1.60411758328639</v>
      </c>
      <c r="V1882" s="0" t="n">
        <f aca="false">K1882</f>
        <v>38.9676491938164</v>
      </c>
      <c r="W1882" s="0" t="n">
        <f aca="false">J1882</f>
        <v>765</v>
      </c>
    </row>
    <row r="1883" customFormat="false" ht="12.8" hidden="false" customHeight="false" outlineLevel="0" collapsed="false">
      <c r="A1883" s="0" t="s">
        <v>74</v>
      </c>
      <c r="B1883" s="0" t="s">
        <v>613</v>
      </c>
      <c r="C1883" s="0" t="s">
        <v>614</v>
      </c>
      <c r="D1883" s="0" t="s">
        <v>22</v>
      </c>
      <c r="E1883" s="0" t="s">
        <v>23</v>
      </c>
      <c r="F1883" s="0" t="s">
        <v>617</v>
      </c>
      <c r="G1883" s="0" t="s">
        <v>1609</v>
      </c>
      <c r="H1883" s="0" t="n">
        <v>0.689377907802488</v>
      </c>
      <c r="I1883" s="0" t="n">
        <v>9.91313863582281</v>
      </c>
      <c r="J1883" s="0" t="n">
        <v>0</v>
      </c>
      <c r="K1883" s="0" t="n">
        <f aca="false">I1883*SUMIFS(syst_chauffage!$H$3:$H$27,syst_chauffage!$B$3:$B$27,D1883,syst_chauffage!$C$3:$C$27,E1883)</f>
        <v>17.4572602648418</v>
      </c>
      <c r="L1883" s="12" t="n">
        <f aca="false">H1883*SUMIFS(syst_chauffage!$K$3:$K$27,syst_chauffage!$B$3:$B$27,D1883,syst_chauffage!$C$3:$C$27,E1883)</f>
        <v>0.689377907802488</v>
      </c>
      <c r="N1883" s="0" t="str">
        <f aca="false">A1883</f>
        <v>Commerce</v>
      </c>
      <c r="O1883" s="0" t="str">
        <f aca="false">B1883</f>
        <v>Commerce de détail non alimentaire</v>
      </c>
      <c r="P1883" s="0" t="str">
        <f aca="false">C1883</f>
        <v>Complexe brico</v>
      </c>
      <c r="Q1883" s="0" t="str">
        <f aca="false">D1883</f>
        <v>Chaudière fioul</v>
      </c>
      <c r="R1883" s="0" t="str">
        <f aca="false">E1883</f>
        <v>Fioul</v>
      </c>
      <c r="S1883" s="0" t="str">
        <f aca="false">F1883</f>
        <v>0306090303</v>
      </c>
      <c r="T1883" s="0" t="str">
        <f aca="false">G1883</f>
        <v>0</v>
      </c>
      <c r="U1883" s="0" t="n">
        <f aca="false">L1883</f>
        <v>0.689377907802488</v>
      </c>
      <c r="V1883" s="0" t="n">
        <f aca="false">K1883</f>
        <v>17.4572602648418</v>
      </c>
      <c r="W1883" s="0" t="n">
        <f aca="false">J1883</f>
        <v>0</v>
      </c>
    </row>
    <row r="1884" customFormat="false" ht="12.8" hidden="false" customHeight="false" outlineLevel="0" collapsed="false">
      <c r="A1884" s="0" t="s">
        <v>74</v>
      </c>
      <c r="B1884" s="0" t="s">
        <v>613</v>
      </c>
      <c r="C1884" s="0" t="s">
        <v>614</v>
      </c>
      <c r="D1884" s="0" t="s">
        <v>13</v>
      </c>
      <c r="E1884" s="0" t="s">
        <v>14</v>
      </c>
      <c r="F1884" s="0" t="s">
        <v>618</v>
      </c>
      <c r="G1884" s="0" t="s">
        <v>1609</v>
      </c>
      <c r="H1884" s="0" t="n">
        <v>0.780741935948798</v>
      </c>
      <c r="I1884" s="0" t="n">
        <v>7.39147997382792</v>
      </c>
      <c r="J1884" s="0" t="n">
        <v>363</v>
      </c>
      <c r="K1884" s="0" t="n">
        <f aca="false">I1884*SUMIFS(syst_chauffage!$H$3:$H$27,syst_chauffage!$B$3:$B$27,D1884,syst_chauffage!$C$3:$C$27,E1884)</f>
        <v>14.9277718786216</v>
      </c>
      <c r="L1884" s="12" t="n">
        <f aca="false">H1884*SUMIFS(syst_chauffage!$K$3:$K$27,syst_chauffage!$B$3:$B$27,D1884,syst_chauffage!$C$3:$C$27,E1884)</f>
        <v>0.780741935948798</v>
      </c>
      <c r="N1884" s="0" t="str">
        <f aca="false">A1884</f>
        <v>Commerce</v>
      </c>
      <c r="O1884" s="0" t="str">
        <f aca="false">B1884</f>
        <v>Commerce de détail non alimentaire</v>
      </c>
      <c r="P1884" s="0" t="str">
        <f aca="false">C1884</f>
        <v>Complexe brico</v>
      </c>
      <c r="Q1884" s="0" t="str">
        <f aca="false">D1884</f>
        <v>Chaudière gaz</v>
      </c>
      <c r="R1884" s="0" t="str">
        <f aca="false">E1884</f>
        <v>Gaz</v>
      </c>
      <c r="S1884" s="0" t="str">
        <f aca="false">F1884</f>
        <v>0306090404</v>
      </c>
      <c r="T1884" s="0" t="str">
        <f aca="false">G1884</f>
        <v>0</v>
      </c>
      <c r="U1884" s="0" t="n">
        <f aca="false">L1884</f>
        <v>0.780741935948798</v>
      </c>
      <c r="V1884" s="0" t="n">
        <f aca="false">K1884</f>
        <v>14.9277718786216</v>
      </c>
      <c r="W1884" s="0" t="n">
        <f aca="false">J1884</f>
        <v>363</v>
      </c>
    </row>
    <row r="1885" customFormat="false" ht="12.8" hidden="false" customHeight="false" outlineLevel="0" collapsed="false">
      <c r="A1885" s="0" t="s">
        <v>74</v>
      </c>
      <c r="B1885" s="0" t="s">
        <v>613</v>
      </c>
      <c r="C1885" s="0" t="s">
        <v>614</v>
      </c>
      <c r="D1885" s="0" t="s">
        <v>29</v>
      </c>
      <c r="E1885" s="0" t="s">
        <v>30</v>
      </c>
      <c r="F1885" s="0" t="s">
        <v>619</v>
      </c>
      <c r="G1885" s="0" t="s">
        <v>1609</v>
      </c>
      <c r="H1885" s="0" t="n">
        <v>0.92</v>
      </c>
      <c r="I1885" s="0" t="n">
        <v>10.4</v>
      </c>
      <c r="J1885" s="0" t="n">
        <v>0</v>
      </c>
      <c r="K1885" s="0" t="n">
        <f aca="false">I1885*SUMIFS(syst_chauffage!$H$3:$H$27,syst_chauffage!$B$3:$B$27,D1885,syst_chauffage!$C$3:$C$27,E1885)</f>
        <v>3</v>
      </c>
      <c r="L1885" s="12" t="n">
        <f aca="false">H1885*SUMIFS(syst_chauffage!$K$3:$K$27,syst_chauffage!$B$3:$B$27,D1885,syst_chauffage!$C$3:$C$27,E1885)</f>
        <v>0.92</v>
      </c>
      <c r="N1885" s="0" t="str">
        <f aca="false">A1885</f>
        <v>Commerce</v>
      </c>
      <c r="O1885" s="0" t="str">
        <f aca="false">B1885</f>
        <v>Commerce de détail non alimentaire</v>
      </c>
      <c r="P1885" s="0" t="str">
        <f aca="false">C1885</f>
        <v>Complexe brico</v>
      </c>
      <c r="Q1885" s="0" t="str">
        <f aca="false">D1885</f>
        <v>Electrique direct</v>
      </c>
      <c r="R1885" s="0" t="str">
        <f aca="false">E1885</f>
        <v>Electricité</v>
      </c>
      <c r="S1885" s="0" t="str">
        <f aca="false">F1885</f>
        <v>0306090602</v>
      </c>
      <c r="T1885" s="0" t="str">
        <f aca="false">G1885</f>
        <v>0</v>
      </c>
      <c r="U1885" s="0" t="n">
        <f aca="false">L1885</f>
        <v>0.92</v>
      </c>
      <c r="V1885" s="0" t="n">
        <f aca="false">K1885</f>
        <v>3</v>
      </c>
      <c r="W1885" s="0" t="n">
        <f aca="false">J1885</f>
        <v>0</v>
      </c>
    </row>
    <row r="1886" customFormat="false" ht="12.8" hidden="false" customHeight="false" outlineLevel="0" collapsed="false">
      <c r="A1886" s="0" t="s">
        <v>74</v>
      </c>
      <c r="B1886" s="0" t="s">
        <v>613</v>
      </c>
      <c r="C1886" s="0" t="s">
        <v>614</v>
      </c>
      <c r="D1886" s="0" t="s">
        <v>42</v>
      </c>
      <c r="E1886" s="0" t="s">
        <v>30</v>
      </c>
      <c r="F1886" s="0" t="s">
        <v>620</v>
      </c>
      <c r="G1886" s="0" t="s">
        <v>1609</v>
      </c>
      <c r="H1886" s="0" t="n">
        <v>2.80410195348837</v>
      </c>
      <c r="I1886" s="0" t="n">
        <v>27.0754202268717</v>
      </c>
      <c r="J1886" s="0" t="n">
        <v>675</v>
      </c>
      <c r="K1886" s="0" t="n">
        <f aca="false">I1886*SUMIFS(syst_chauffage!$H$3:$H$27,syst_chauffage!$B$3:$B$27,D1886,syst_chauffage!$C$3:$C$27,E1886)</f>
        <v>24.4407716196756</v>
      </c>
      <c r="L1886" s="12" t="n">
        <f aca="false">H1886*SUMIFS(syst_chauffage!$K$3:$K$27,syst_chauffage!$B$3:$B$27,D1886,syst_chauffage!$C$3:$C$27,E1886)</f>
        <v>2.49996610303434</v>
      </c>
      <c r="N1886" s="0" t="str">
        <f aca="false">A1886</f>
        <v>Commerce</v>
      </c>
      <c r="O1886" s="0" t="str">
        <f aca="false">B1886</f>
        <v>Commerce de détail non alimentaire</v>
      </c>
      <c r="P1886" s="0" t="str">
        <f aca="false">C1886</f>
        <v>Complexe brico</v>
      </c>
      <c r="Q1886" s="0" t="str">
        <f aca="false">D1886</f>
        <v>Rooftop</v>
      </c>
      <c r="R1886" s="0" t="str">
        <f aca="false">E1886</f>
        <v>Electricité</v>
      </c>
      <c r="S1886" s="0" t="str">
        <f aca="false">F1886</f>
        <v>0306091002</v>
      </c>
      <c r="T1886" s="0" t="str">
        <f aca="false">G1886</f>
        <v>0</v>
      </c>
      <c r="U1886" s="0" t="n">
        <f aca="false">L1886</f>
        <v>2.49996610303434</v>
      </c>
      <c r="V1886" s="0" t="n">
        <f aca="false">K1886</f>
        <v>24.4407716196756</v>
      </c>
      <c r="W1886" s="0" t="n">
        <f aca="false">J1886</f>
        <v>675</v>
      </c>
    </row>
    <row r="1887" customFormat="false" ht="12.8" hidden="false" customHeight="false" outlineLevel="0" collapsed="false">
      <c r="A1887" s="0" t="s">
        <v>74</v>
      </c>
      <c r="B1887" s="0" t="s">
        <v>613</v>
      </c>
      <c r="C1887" s="0" t="s">
        <v>614</v>
      </c>
      <c r="D1887" s="0" t="s">
        <v>51</v>
      </c>
      <c r="E1887" s="0" t="s">
        <v>57</v>
      </c>
      <c r="F1887" s="0" t="s">
        <v>621</v>
      </c>
      <c r="G1887" s="0" t="s">
        <v>1609</v>
      </c>
      <c r="H1887" s="0" t="n">
        <v>1.85446293620727</v>
      </c>
      <c r="I1887" s="0" t="n">
        <v>28.3970420462776</v>
      </c>
      <c r="J1887" s="0" t="n">
        <v>0</v>
      </c>
      <c r="K1887" s="0" t="n">
        <f aca="false">I1887*SUMIFS(syst_chauffage!$H$3:$H$27,syst_chauffage!$B$3:$B$27,D1887,syst_chauffage!$C$3:$C$27,E1887)</f>
        <v>60.1691820196677</v>
      </c>
      <c r="L1887" s="12" t="n">
        <f aca="false">H1887*SUMIFS(syst_chauffage!$K$3:$K$27,syst_chauffage!$B$3:$B$27,D1887,syst_chauffage!$C$3:$C$27,E1887)</f>
        <v>1.85446293620727</v>
      </c>
      <c r="N1887" s="0" t="str">
        <f aca="false">A1887</f>
        <v>Commerce</v>
      </c>
      <c r="O1887" s="0" t="str">
        <f aca="false">B1887</f>
        <v>Commerce de détail non alimentaire</v>
      </c>
      <c r="P1887" s="0" t="str">
        <f aca="false">C1887</f>
        <v>Complexe brico</v>
      </c>
      <c r="Q1887" s="0" t="str">
        <f aca="false">D1887</f>
        <v>Autre système centralisé performant</v>
      </c>
      <c r="R1887" s="0" t="str">
        <f aca="false">E1887</f>
        <v>Autres</v>
      </c>
      <c r="S1887" s="0" t="str">
        <f aca="false">F1887</f>
        <v>0306092101</v>
      </c>
      <c r="T1887" s="0" t="str">
        <f aca="false">G1887</f>
        <v>0</v>
      </c>
      <c r="U1887" s="0" t="n">
        <f aca="false">L1887</f>
        <v>1.85446293620727</v>
      </c>
      <c r="V1887" s="0" t="n">
        <f aca="false">K1887</f>
        <v>60.1691820196677</v>
      </c>
      <c r="W1887" s="0" t="n">
        <f aca="false">J1887</f>
        <v>0</v>
      </c>
    </row>
    <row r="1888" customFormat="false" ht="12.8" hidden="false" customHeight="false" outlineLevel="0" collapsed="false">
      <c r="A1888" s="0" t="s">
        <v>74</v>
      </c>
      <c r="B1888" s="0" t="s">
        <v>613</v>
      </c>
      <c r="C1888" s="0" t="s">
        <v>614</v>
      </c>
      <c r="D1888" s="0" t="s">
        <v>51</v>
      </c>
      <c r="E1888" s="0" t="s">
        <v>58</v>
      </c>
      <c r="F1888" s="0" t="s">
        <v>622</v>
      </c>
      <c r="G1888" s="0" t="s">
        <v>1609</v>
      </c>
      <c r="H1888" s="0" t="n">
        <v>1.85090490379199</v>
      </c>
      <c r="I1888" s="0" t="n">
        <v>28.201507719257</v>
      </c>
      <c r="J1888" s="0" t="n">
        <v>765</v>
      </c>
      <c r="K1888" s="0" t="n">
        <f aca="false">I1888*SUMIFS(syst_chauffage!$H$3:$H$27,syst_chauffage!$B$3:$B$27,D1888,syst_chauffage!$C$3:$C$27,E1888)</f>
        <v>60.1820035683969</v>
      </c>
      <c r="L1888" s="12" t="n">
        <f aca="false">H1888*SUMIFS(syst_chauffage!$K$3:$K$27,syst_chauffage!$B$3:$B$27,D1888,syst_chauffage!$C$3:$C$27,E1888)</f>
        <v>1.85090490379199</v>
      </c>
      <c r="N1888" s="0" t="str">
        <f aca="false">A1888</f>
        <v>Commerce</v>
      </c>
      <c r="O1888" s="0" t="str">
        <f aca="false">B1888</f>
        <v>Commerce de détail non alimentaire</v>
      </c>
      <c r="P1888" s="0" t="str">
        <f aca="false">C1888</f>
        <v>Complexe brico</v>
      </c>
      <c r="Q1888" s="0" t="str">
        <f aca="false">D1888</f>
        <v>Autre système centralisé performant</v>
      </c>
      <c r="R1888" s="0" t="str">
        <f aca="false">E1888</f>
        <v>Urbain</v>
      </c>
      <c r="S1888" s="0" t="str">
        <f aca="false">F1888</f>
        <v>0306092106</v>
      </c>
      <c r="T1888" s="0" t="str">
        <f aca="false">G1888</f>
        <v>0</v>
      </c>
      <c r="U1888" s="0" t="n">
        <f aca="false">L1888</f>
        <v>1.85090490379199</v>
      </c>
      <c r="V1888" s="0" t="n">
        <f aca="false">K1888</f>
        <v>60.1820035683969</v>
      </c>
      <c r="W1888" s="0" t="n">
        <f aca="false">J1888</f>
        <v>765</v>
      </c>
    </row>
    <row r="1889" customFormat="false" ht="12.8" hidden="false" customHeight="false" outlineLevel="0" collapsed="false">
      <c r="A1889" s="0" t="s">
        <v>74</v>
      </c>
      <c r="B1889" s="0" t="s">
        <v>613</v>
      </c>
      <c r="C1889" s="0" t="s">
        <v>614</v>
      </c>
      <c r="D1889" s="0" t="s">
        <v>27</v>
      </c>
      <c r="E1889" s="0" t="s">
        <v>23</v>
      </c>
      <c r="F1889" s="0" t="s">
        <v>623</v>
      </c>
      <c r="G1889" s="0" t="s">
        <v>1609</v>
      </c>
      <c r="H1889" s="0" t="n">
        <v>0.761583138885597</v>
      </c>
      <c r="I1889" s="0" t="n">
        <v>11.8013555188367</v>
      </c>
      <c r="J1889" s="0" t="n">
        <v>836</v>
      </c>
      <c r="K1889" s="0" t="n">
        <f aca="false">I1889*SUMIFS(syst_chauffage!$H$3:$H$27,syst_chauffage!$B$3:$B$27,D1889,syst_chauffage!$C$3:$C$27,E1889)</f>
        <v>30.2634331777224</v>
      </c>
      <c r="L1889" s="12" t="n">
        <f aca="false">H1889*SUMIFS(syst_chauffage!$K$3:$K$27,syst_chauffage!$B$3:$B$27,D1889,syst_chauffage!$C$3:$C$27,E1889)</f>
        <v>0.761583138885597</v>
      </c>
      <c r="N1889" s="0" t="str">
        <f aca="false">A1889</f>
        <v>Commerce</v>
      </c>
      <c r="O1889" s="0" t="str">
        <f aca="false">B1889</f>
        <v>Commerce de détail non alimentaire</v>
      </c>
      <c r="P1889" s="0" t="str">
        <f aca="false">C1889</f>
        <v>Complexe brico</v>
      </c>
      <c r="Q1889" s="0" t="str">
        <f aca="false">D1889</f>
        <v>Chaudière condensation fioul</v>
      </c>
      <c r="R1889" s="0" t="str">
        <f aca="false">E1889</f>
        <v>Fioul</v>
      </c>
      <c r="S1889" s="0" t="str">
        <f aca="false">F1889</f>
        <v>0306092303</v>
      </c>
      <c r="T1889" s="0" t="str">
        <f aca="false">G1889</f>
        <v>0</v>
      </c>
      <c r="U1889" s="0" t="n">
        <f aca="false">L1889</f>
        <v>0.761583138885597</v>
      </c>
      <c r="V1889" s="0" t="n">
        <f aca="false">K1889</f>
        <v>30.2634331777224</v>
      </c>
      <c r="W1889" s="0" t="n">
        <f aca="false">J1889</f>
        <v>836</v>
      </c>
    </row>
    <row r="1890" customFormat="false" ht="12.8" hidden="false" customHeight="false" outlineLevel="0" collapsed="false">
      <c r="A1890" s="0" t="s">
        <v>74</v>
      </c>
      <c r="B1890" s="0" t="s">
        <v>613</v>
      </c>
      <c r="C1890" s="0" t="s">
        <v>614</v>
      </c>
      <c r="D1890" s="0" t="s">
        <v>18</v>
      </c>
      <c r="E1890" s="0" t="s">
        <v>14</v>
      </c>
      <c r="F1890" s="0" t="s">
        <v>624</v>
      </c>
      <c r="G1890" s="0" t="s">
        <v>1609</v>
      </c>
      <c r="H1890" s="0" t="n">
        <v>0.989367103465403</v>
      </c>
      <c r="I1890" s="0" t="n">
        <v>8.79938092122372</v>
      </c>
      <c r="J1890" s="0" t="n">
        <v>836</v>
      </c>
      <c r="K1890" s="0" t="n">
        <f aca="false">I1890*SUMIFS(syst_chauffage!$H$3:$H$27,syst_chauffage!$B$3:$B$27,D1890,syst_chauffage!$C$3:$C$27,E1890)</f>
        <v>23.9776875689221</v>
      </c>
      <c r="L1890" s="12" t="n">
        <f aca="false">H1890*SUMIFS(syst_chauffage!$K$3:$K$27,syst_chauffage!$B$3:$B$27,D1890,syst_chauffage!$C$3:$C$27,E1890)</f>
        <v>0.961117596045209</v>
      </c>
      <c r="N1890" s="0" t="str">
        <f aca="false">A1890</f>
        <v>Commerce</v>
      </c>
      <c r="O1890" s="0" t="str">
        <f aca="false">B1890</f>
        <v>Commerce de détail non alimentaire</v>
      </c>
      <c r="P1890" s="0" t="str">
        <f aca="false">C1890</f>
        <v>Complexe brico</v>
      </c>
      <c r="Q1890" s="0" t="str">
        <f aca="false">D1890</f>
        <v>Chaudière condensation gaz</v>
      </c>
      <c r="R1890" s="0" t="str">
        <f aca="false">E1890</f>
        <v>Gaz</v>
      </c>
      <c r="S1890" s="0" t="str">
        <f aca="false">F1890</f>
        <v>0306092404</v>
      </c>
      <c r="T1890" s="0" t="str">
        <f aca="false">G1890</f>
        <v>0</v>
      </c>
      <c r="U1890" s="0" t="n">
        <f aca="false">L1890</f>
        <v>0.961117596045209</v>
      </c>
      <c r="V1890" s="0" t="n">
        <f aca="false">K1890</f>
        <v>23.9776875689221</v>
      </c>
      <c r="W1890" s="0" t="n">
        <f aca="false">J1890</f>
        <v>836</v>
      </c>
    </row>
    <row r="1891" customFormat="false" ht="12.8" hidden="false" customHeight="false" outlineLevel="0" collapsed="false">
      <c r="A1891" s="0" t="s">
        <v>74</v>
      </c>
      <c r="B1891" s="0" t="s">
        <v>613</v>
      </c>
      <c r="C1891" s="0" t="s">
        <v>614</v>
      </c>
      <c r="D1891" s="0" t="s">
        <v>32</v>
      </c>
      <c r="E1891" s="0" t="s">
        <v>30</v>
      </c>
      <c r="F1891" s="0" t="s">
        <v>625</v>
      </c>
      <c r="G1891" s="0" t="s">
        <v>1609</v>
      </c>
      <c r="H1891" s="0" t="n">
        <v>1</v>
      </c>
      <c r="I1891" s="0" t="n">
        <v>12</v>
      </c>
      <c r="J1891" s="0" t="n">
        <v>0</v>
      </c>
      <c r="K1891" s="0" t="n">
        <f aca="false">I1891*SUMIFS(syst_chauffage!$H$3:$H$27,syst_chauffage!$B$3:$B$27,D1891,syst_chauffage!$C$3:$C$27,E1891)</f>
        <v>12</v>
      </c>
      <c r="L1891" s="12" t="n">
        <f aca="false">H1891*SUMIFS(syst_chauffage!$K$3:$K$27,syst_chauffage!$B$3:$B$27,D1891,syst_chauffage!$C$3:$C$27,E1891)</f>
        <v>1</v>
      </c>
      <c r="N1891" s="0" t="str">
        <f aca="false">A1891</f>
        <v>Commerce</v>
      </c>
      <c r="O1891" s="0" t="str">
        <f aca="false">B1891</f>
        <v>Commerce de détail non alimentaire</v>
      </c>
      <c r="P1891" s="0" t="str">
        <f aca="false">C1891</f>
        <v>Complexe brico</v>
      </c>
      <c r="Q1891" s="0" t="str">
        <f aca="false">D1891</f>
        <v>Electrique direct performant</v>
      </c>
      <c r="R1891" s="0" t="str">
        <f aca="false">E1891</f>
        <v>Electricité</v>
      </c>
      <c r="S1891" s="0" t="str">
        <f aca="false">F1891</f>
        <v>0306092602</v>
      </c>
      <c r="T1891" s="0" t="str">
        <f aca="false">G1891</f>
        <v>0</v>
      </c>
      <c r="U1891" s="0" t="n">
        <f aca="false">L1891</f>
        <v>1</v>
      </c>
      <c r="V1891" s="0" t="n">
        <f aca="false">K1891</f>
        <v>12</v>
      </c>
      <c r="W1891" s="0" t="n">
        <f aca="false">J1891</f>
        <v>0</v>
      </c>
    </row>
    <row r="1892" customFormat="false" ht="12.8" hidden="false" customHeight="false" outlineLevel="0" collapsed="false">
      <c r="A1892" s="0" t="s">
        <v>74</v>
      </c>
      <c r="B1892" s="0" t="s">
        <v>613</v>
      </c>
      <c r="C1892" s="0" t="s">
        <v>614</v>
      </c>
      <c r="D1892" s="0" t="s">
        <v>46</v>
      </c>
      <c r="E1892" s="0" t="s">
        <v>30</v>
      </c>
      <c r="F1892" s="0" t="s">
        <v>626</v>
      </c>
      <c r="G1892" s="0" t="s">
        <v>1609</v>
      </c>
      <c r="H1892" s="0" t="n">
        <v>3.32861023255814</v>
      </c>
      <c r="I1892" s="0" t="n">
        <v>32.2326431272282</v>
      </c>
      <c r="J1892" s="0" t="n">
        <v>720</v>
      </c>
      <c r="K1892" s="0" t="n">
        <f aca="false">I1892*SUMIFS(syst_chauffage!$H$3:$H$27,syst_chauffage!$B$3:$B$27,D1892,syst_chauffage!$C$3:$C$27,E1892)</f>
        <v>55.9206537454306</v>
      </c>
      <c r="L1892" s="12" t="n">
        <f aca="false">H1892*SUMIFS(syst_chauffage!$K$3:$K$27,syst_chauffage!$B$3:$B$27,D1892,syst_chauffage!$C$3:$C$27,E1892)</f>
        <v>3.00077723502174</v>
      </c>
      <c r="N1892" s="0" t="str">
        <f aca="false">A1892</f>
        <v>Commerce</v>
      </c>
      <c r="O1892" s="0" t="str">
        <f aca="false">B1892</f>
        <v>Commerce de détail non alimentaire</v>
      </c>
      <c r="P1892" s="0" t="str">
        <f aca="false">C1892</f>
        <v>Complexe brico</v>
      </c>
      <c r="Q1892" s="0" t="str">
        <f aca="false">D1892</f>
        <v>Rooftop performant</v>
      </c>
      <c r="R1892" s="0" t="str">
        <f aca="false">E1892</f>
        <v>Electricité</v>
      </c>
      <c r="S1892" s="0" t="str">
        <f aca="false">F1892</f>
        <v>0306093002</v>
      </c>
      <c r="T1892" s="0" t="str">
        <f aca="false">G1892</f>
        <v>0</v>
      </c>
      <c r="U1892" s="0" t="n">
        <f aca="false">L1892</f>
        <v>3.00077723502174</v>
      </c>
      <c r="V1892" s="0" t="n">
        <f aca="false">K1892</f>
        <v>55.9206537454306</v>
      </c>
      <c r="W1892" s="0" t="n">
        <f aca="false">J1892</f>
        <v>720</v>
      </c>
    </row>
    <row r="1893" customFormat="false" ht="12.8" hidden="false" customHeight="false" outlineLevel="0" collapsed="false">
      <c r="A1893" s="0" t="s">
        <v>74</v>
      </c>
      <c r="B1893" s="0" t="s">
        <v>613</v>
      </c>
      <c r="C1893" s="0" t="s">
        <v>627</v>
      </c>
      <c r="D1893" s="0" t="s">
        <v>19</v>
      </c>
      <c r="E1893" s="0" t="s">
        <v>57</v>
      </c>
      <c r="F1893" s="0" t="s">
        <v>628</v>
      </c>
      <c r="G1893" s="0" t="s">
        <v>1609</v>
      </c>
      <c r="H1893" s="0" t="n">
        <v>1.6310064513755</v>
      </c>
      <c r="I1893" s="0" t="n">
        <v>32.1107385010679</v>
      </c>
      <c r="J1893" s="0" t="n">
        <v>0</v>
      </c>
      <c r="K1893" s="0" t="n">
        <f aca="false">I1893*SUMIFS(syst_chauffage!$H$3:$H$27,syst_chauffage!$B$3:$B$27,D1893,syst_chauffage!$C$3:$C$27,E1893)</f>
        <v>44.7134543381976</v>
      </c>
      <c r="L1893" s="12" t="n">
        <f aca="false">H1893*SUMIFS(syst_chauffage!$K$3:$K$27,syst_chauffage!$B$3:$B$27,D1893,syst_chauffage!$C$3:$C$27,E1893)</f>
        <v>1.6310064513755</v>
      </c>
      <c r="N1893" s="0" t="str">
        <f aca="false">A1893</f>
        <v>Commerce</v>
      </c>
      <c r="O1893" s="0" t="str">
        <f aca="false">B1893</f>
        <v>Commerce de détail non alimentaire</v>
      </c>
      <c r="P1893" s="0" t="str">
        <f aca="false">C1893</f>
        <v>Grand brico</v>
      </c>
      <c r="Q1893" s="0" t="str">
        <f aca="false">D1893</f>
        <v>Autre système centralisé</v>
      </c>
      <c r="R1893" s="0" t="str">
        <f aca="false">E1893</f>
        <v>Autres</v>
      </c>
      <c r="S1893" s="0" t="str">
        <f aca="false">F1893</f>
        <v>0306170101</v>
      </c>
      <c r="T1893" s="0" t="str">
        <f aca="false">G1893</f>
        <v>0</v>
      </c>
      <c r="U1893" s="0" t="n">
        <f aca="false">L1893</f>
        <v>1.6310064513755</v>
      </c>
      <c r="V1893" s="0" t="n">
        <f aca="false">K1893</f>
        <v>44.7134543381976</v>
      </c>
      <c r="W1893" s="0" t="n">
        <f aca="false">J1893</f>
        <v>0</v>
      </c>
    </row>
    <row r="1894" customFormat="false" ht="12.8" hidden="false" customHeight="false" outlineLevel="0" collapsed="false">
      <c r="A1894" s="0" t="s">
        <v>74</v>
      </c>
      <c r="B1894" s="0" t="s">
        <v>613</v>
      </c>
      <c r="C1894" s="0" t="s">
        <v>627</v>
      </c>
      <c r="D1894" s="0" t="s">
        <v>19</v>
      </c>
      <c r="E1894" s="0" t="s">
        <v>58</v>
      </c>
      <c r="F1894" s="0" t="s">
        <v>629</v>
      </c>
      <c r="G1894" s="0" t="s">
        <v>1609</v>
      </c>
      <c r="H1894" s="0" t="n">
        <v>1.62775144752194</v>
      </c>
      <c r="I1894" s="0" t="n">
        <v>31.858484917319</v>
      </c>
      <c r="J1894" s="0" t="n">
        <v>765</v>
      </c>
      <c r="K1894" s="0" t="n">
        <f aca="false">I1894*SUMIFS(syst_chauffage!$H$3:$H$27,syst_chauffage!$B$3:$B$27,D1894,syst_chauffage!$C$3:$C$27,E1894)</f>
        <v>52.4056017071634</v>
      </c>
      <c r="L1894" s="12" t="n">
        <f aca="false">H1894*SUMIFS(syst_chauffage!$K$3:$K$27,syst_chauffage!$B$3:$B$27,D1894,syst_chauffage!$C$3:$C$27,E1894)</f>
        <v>1.62775144752194</v>
      </c>
      <c r="N1894" s="0" t="str">
        <f aca="false">A1894</f>
        <v>Commerce</v>
      </c>
      <c r="O1894" s="0" t="str">
        <f aca="false">B1894</f>
        <v>Commerce de détail non alimentaire</v>
      </c>
      <c r="P1894" s="0" t="str">
        <f aca="false">C1894</f>
        <v>Grand brico</v>
      </c>
      <c r="Q1894" s="0" t="str">
        <f aca="false">D1894</f>
        <v>Autre système centralisé</v>
      </c>
      <c r="R1894" s="0" t="str">
        <f aca="false">E1894</f>
        <v>Urbain</v>
      </c>
      <c r="S1894" s="0" t="str">
        <f aca="false">F1894</f>
        <v>0306170106</v>
      </c>
      <c r="T1894" s="0" t="str">
        <f aca="false">G1894</f>
        <v>0</v>
      </c>
      <c r="U1894" s="0" t="n">
        <f aca="false">L1894</f>
        <v>1.62775144752194</v>
      </c>
      <c r="V1894" s="0" t="n">
        <f aca="false">K1894</f>
        <v>52.4056017071634</v>
      </c>
      <c r="W1894" s="0" t="n">
        <f aca="false">J1894</f>
        <v>765</v>
      </c>
    </row>
    <row r="1895" customFormat="false" ht="12.8" hidden="false" customHeight="false" outlineLevel="0" collapsed="false">
      <c r="A1895" s="0" t="s">
        <v>74</v>
      </c>
      <c r="B1895" s="0" t="s">
        <v>613</v>
      </c>
      <c r="C1895" s="0" t="s">
        <v>627</v>
      </c>
      <c r="D1895" s="0" t="s">
        <v>22</v>
      </c>
      <c r="E1895" s="0" t="s">
        <v>23</v>
      </c>
      <c r="F1895" s="0" t="s">
        <v>630</v>
      </c>
      <c r="G1895" s="0" t="s">
        <v>1609</v>
      </c>
      <c r="H1895" s="0" t="n">
        <v>0.689377907802488</v>
      </c>
      <c r="I1895" s="0" t="n">
        <v>22.0449030878353</v>
      </c>
      <c r="J1895" s="0" t="n">
        <v>0</v>
      </c>
      <c r="K1895" s="0" t="n">
        <f aca="false">I1895*SUMIFS(syst_chauffage!$H$3:$H$27,syst_chauffage!$B$3:$B$27,D1895,syst_chauffage!$C$3:$C$27,E1895)</f>
        <v>38.8215705293234</v>
      </c>
      <c r="L1895" s="12" t="n">
        <f aca="false">H1895*SUMIFS(syst_chauffage!$K$3:$K$27,syst_chauffage!$B$3:$B$27,D1895,syst_chauffage!$C$3:$C$27,E1895)</f>
        <v>0.689377907802488</v>
      </c>
      <c r="N1895" s="0" t="str">
        <f aca="false">A1895</f>
        <v>Commerce</v>
      </c>
      <c r="O1895" s="0" t="str">
        <f aca="false">B1895</f>
        <v>Commerce de détail non alimentaire</v>
      </c>
      <c r="P1895" s="0" t="str">
        <f aca="false">C1895</f>
        <v>Grand brico</v>
      </c>
      <c r="Q1895" s="0" t="str">
        <f aca="false">D1895</f>
        <v>Chaudière fioul</v>
      </c>
      <c r="R1895" s="0" t="str">
        <f aca="false">E1895</f>
        <v>Fioul</v>
      </c>
      <c r="S1895" s="0" t="str">
        <f aca="false">F1895</f>
        <v>0306170303</v>
      </c>
      <c r="T1895" s="0" t="str">
        <f aca="false">G1895</f>
        <v>0</v>
      </c>
      <c r="U1895" s="0" t="n">
        <f aca="false">L1895</f>
        <v>0.689377907802488</v>
      </c>
      <c r="V1895" s="0" t="n">
        <f aca="false">K1895</f>
        <v>38.8215705293234</v>
      </c>
      <c r="W1895" s="0" t="n">
        <f aca="false">J1895</f>
        <v>0</v>
      </c>
    </row>
    <row r="1896" customFormat="false" ht="12.8" hidden="false" customHeight="false" outlineLevel="0" collapsed="false">
      <c r="A1896" s="0" t="s">
        <v>74</v>
      </c>
      <c r="B1896" s="0" t="s">
        <v>613</v>
      </c>
      <c r="C1896" s="0" t="s">
        <v>627</v>
      </c>
      <c r="D1896" s="0" t="s">
        <v>13</v>
      </c>
      <c r="E1896" s="0" t="s">
        <v>14</v>
      </c>
      <c r="F1896" s="0" t="s">
        <v>631</v>
      </c>
      <c r="G1896" s="0" t="s">
        <v>1609</v>
      </c>
      <c r="H1896" s="0" t="n">
        <v>0.780741935948798</v>
      </c>
      <c r="I1896" s="0" t="n">
        <v>15.7089055792201</v>
      </c>
      <c r="J1896" s="0" t="n">
        <v>363</v>
      </c>
      <c r="K1896" s="0" t="n">
        <f aca="false">I1896*SUMIFS(syst_chauffage!$H$3:$H$27,syst_chauffage!$B$3:$B$27,D1896,syst_chauffage!$C$3:$C$27,E1896)</f>
        <v>31.7255759035712</v>
      </c>
      <c r="L1896" s="12" t="n">
        <f aca="false">H1896*SUMIFS(syst_chauffage!$K$3:$K$27,syst_chauffage!$B$3:$B$27,D1896,syst_chauffage!$C$3:$C$27,E1896)</f>
        <v>0.780741935948798</v>
      </c>
      <c r="N1896" s="0" t="str">
        <f aca="false">A1896</f>
        <v>Commerce</v>
      </c>
      <c r="O1896" s="0" t="str">
        <f aca="false">B1896</f>
        <v>Commerce de détail non alimentaire</v>
      </c>
      <c r="P1896" s="0" t="str">
        <f aca="false">C1896</f>
        <v>Grand brico</v>
      </c>
      <c r="Q1896" s="0" t="str">
        <f aca="false">D1896</f>
        <v>Chaudière gaz</v>
      </c>
      <c r="R1896" s="0" t="str">
        <f aca="false">E1896</f>
        <v>Gaz</v>
      </c>
      <c r="S1896" s="0" t="str">
        <f aca="false">F1896</f>
        <v>0306170404</v>
      </c>
      <c r="T1896" s="0" t="str">
        <f aca="false">G1896</f>
        <v>0</v>
      </c>
      <c r="U1896" s="0" t="n">
        <f aca="false">L1896</f>
        <v>0.780741935948798</v>
      </c>
      <c r="V1896" s="0" t="n">
        <f aca="false">K1896</f>
        <v>31.7255759035712</v>
      </c>
      <c r="W1896" s="0" t="n">
        <f aca="false">J1896</f>
        <v>363</v>
      </c>
    </row>
    <row r="1897" customFormat="false" ht="12.8" hidden="false" customHeight="false" outlineLevel="0" collapsed="false">
      <c r="A1897" s="0" t="s">
        <v>74</v>
      </c>
      <c r="B1897" s="0" t="s">
        <v>613</v>
      </c>
      <c r="C1897" s="0" t="s">
        <v>627</v>
      </c>
      <c r="D1897" s="0" t="s">
        <v>29</v>
      </c>
      <c r="E1897" s="0" t="s">
        <v>30</v>
      </c>
      <c r="F1897" s="0" t="s">
        <v>632</v>
      </c>
      <c r="G1897" s="0" t="s">
        <v>1609</v>
      </c>
      <c r="H1897" s="0" t="n">
        <v>0.92</v>
      </c>
      <c r="I1897" s="0" t="n">
        <v>10.4</v>
      </c>
      <c r="J1897" s="0" t="n">
        <v>0</v>
      </c>
      <c r="K1897" s="0" t="n">
        <f aca="false">I1897*SUMIFS(syst_chauffage!$H$3:$H$27,syst_chauffage!$B$3:$B$27,D1897,syst_chauffage!$C$3:$C$27,E1897)</f>
        <v>3</v>
      </c>
      <c r="L1897" s="12" t="n">
        <f aca="false">H1897*SUMIFS(syst_chauffage!$K$3:$K$27,syst_chauffage!$B$3:$B$27,D1897,syst_chauffage!$C$3:$C$27,E1897)</f>
        <v>0.92</v>
      </c>
      <c r="N1897" s="0" t="str">
        <f aca="false">A1897</f>
        <v>Commerce</v>
      </c>
      <c r="O1897" s="0" t="str">
        <f aca="false">B1897</f>
        <v>Commerce de détail non alimentaire</v>
      </c>
      <c r="P1897" s="0" t="str">
        <f aca="false">C1897</f>
        <v>Grand brico</v>
      </c>
      <c r="Q1897" s="0" t="str">
        <f aca="false">D1897</f>
        <v>Electrique direct</v>
      </c>
      <c r="R1897" s="0" t="str">
        <f aca="false">E1897</f>
        <v>Electricité</v>
      </c>
      <c r="S1897" s="0" t="str">
        <f aca="false">F1897</f>
        <v>0306170602</v>
      </c>
      <c r="T1897" s="0" t="str">
        <f aca="false">G1897</f>
        <v>0</v>
      </c>
      <c r="U1897" s="0" t="n">
        <f aca="false">L1897</f>
        <v>0.92</v>
      </c>
      <c r="V1897" s="0" t="n">
        <f aca="false">K1897</f>
        <v>3</v>
      </c>
      <c r="W1897" s="0" t="n">
        <f aca="false">J1897</f>
        <v>0</v>
      </c>
    </row>
    <row r="1898" customFormat="false" ht="12.8" hidden="false" customHeight="false" outlineLevel="0" collapsed="false">
      <c r="A1898" s="0" t="s">
        <v>74</v>
      </c>
      <c r="B1898" s="0" t="s">
        <v>613</v>
      </c>
      <c r="C1898" s="0" t="s">
        <v>627</v>
      </c>
      <c r="D1898" s="0" t="s">
        <v>42</v>
      </c>
      <c r="E1898" s="0" t="s">
        <v>30</v>
      </c>
      <c r="F1898" s="0" t="s">
        <v>633</v>
      </c>
      <c r="G1898" s="0" t="s">
        <v>1609</v>
      </c>
      <c r="H1898" s="0" t="n">
        <v>2.80410195348837</v>
      </c>
      <c r="I1898" s="0" t="n">
        <v>40.9440748299524</v>
      </c>
      <c r="J1898" s="0" t="n">
        <v>675</v>
      </c>
      <c r="K1898" s="0" t="n">
        <f aca="false">I1898*SUMIFS(syst_chauffage!$H$3:$H$27,syst_chauffage!$B$3:$B$27,D1898,syst_chauffage!$C$3:$C$27,E1898)</f>
        <v>36.9598984507948</v>
      </c>
      <c r="L1898" s="12" t="n">
        <f aca="false">H1898*SUMIFS(syst_chauffage!$K$3:$K$27,syst_chauffage!$B$3:$B$27,D1898,syst_chauffage!$C$3:$C$27,E1898)</f>
        <v>2.49996610303434</v>
      </c>
      <c r="N1898" s="0" t="str">
        <f aca="false">A1898</f>
        <v>Commerce</v>
      </c>
      <c r="O1898" s="0" t="str">
        <f aca="false">B1898</f>
        <v>Commerce de détail non alimentaire</v>
      </c>
      <c r="P1898" s="0" t="str">
        <f aca="false">C1898</f>
        <v>Grand brico</v>
      </c>
      <c r="Q1898" s="0" t="str">
        <f aca="false">D1898</f>
        <v>Rooftop</v>
      </c>
      <c r="R1898" s="0" t="str">
        <f aca="false">E1898</f>
        <v>Electricité</v>
      </c>
      <c r="S1898" s="0" t="str">
        <f aca="false">F1898</f>
        <v>0306171002</v>
      </c>
      <c r="T1898" s="0" t="str">
        <f aca="false">G1898</f>
        <v>0</v>
      </c>
      <c r="U1898" s="0" t="n">
        <f aca="false">L1898</f>
        <v>2.49996610303434</v>
      </c>
      <c r="V1898" s="0" t="n">
        <f aca="false">K1898</f>
        <v>36.9598984507948</v>
      </c>
      <c r="W1898" s="0" t="n">
        <f aca="false">J1898</f>
        <v>675</v>
      </c>
    </row>
    <row r="1899" customFormat="false" ht="12.8" hidden="false" customHeight="false" outlineLevel="0" collapsed="false">
      <c r="A1899" s="0" t="s">
        <v>74</v>
      </c>
      <c r="B1899" s="0" t="s">
        <v>613</v>
      </c>
      <c r="C1899" s="0" t="s">
        <v>627</v>
      </c>
      <c r="D1899" s="0" t="s">
        <v>51</v>
      </c>
      <c r="E1899" s="0" t="s">
        <v>57</v>
      </c>
      <c r="F1899" s="0" t="s">
        <v>634</v>
      </c>
      <c r="G1899" s="0" t="s">
        <v>1609</v>
      </c>
      <c r="H1899" s="0" t="n">
        <v>1.88193052081789</v>
      </c>
      <c r="I1899" s="0" t="n">
        <v>38.2270696441284</v>
      </c>
      <c r="J1899" s="0" t="n">
        <v>0</v>
      </c>
      <c r="K1899" s="0" t="n">
        <f aca="false">I1899*SUMIFS(syst_chauffage!$H$3:$H$27,syst_chauffage!$B$3:$B$27,D1899,syst_chauffage!$C$3:$C$27,E1899)</f>
        <v>80.9975738933548</v>
      </c>
      <c r="L1899" s="12" t="n">
        <f aca="false">H1899*SUMIFS(syst_chauffage!$K$3:$K$27,syst_chauffage!$B$3:$B$27,D1899,syst_chauffage!$C$3:$C$27,E1899)</f>
        <v>1.88193052081789</v>
      </c>
      <c r="N1899" s="0" t="str">
        <f aca="false">A1899</f>
        <v>Commerce</v>
      </c>
      <c r="O1899" s="0" t="str">
        <f aca="false">B1899</f>
        <v>Commerce de détail non alimentaire</v>
      </c>
      <c r="P1899" s="0" t="str">
        <f aca="false">C1899</f>
        <v>Grand brico</v>
      </c>
      <c r="Q1899" s="0" t="str">
        <f aca="false">D1899</f>
        <v>Autre système centralisé performant</v>
      </c>
      <c r="R1899" s="0" t="str">
        <f aca="false">E1899</f>
        <v>Autres</v>
      </c>
      <c r="S1899" s="0" t="str">
        <f aca="false">F1899</f>
        <v>0306172101</v>
      </c>
      <c r="T1899" s="0" t="str">
        <f aca="false">G1899</f>
        <v>0</v>
      </c>
      <c r="U1899" s="0" t="n">
        <f aca="false">L1899</f>
        <v>1.88193052081789</v>
      </c>
      <c r="V1899" s="0" t="n">
        <f aca="false">K1899</f>
        <v>80.9975738933548</v>
      </c>
      <c r="W1899" s="0" t="n">
        <f aca="false">J1899</f>
        <v>0</v>
      </c>
    </row>
    <row r="1900" customFormat="false" ht="12.8" hidden="false" customHeight="false" outlineLevel="0" collapsed="false">
      <c r="A1900" s="0" t="s">
        <v>74</v>
      </c>
      <c r="B1900" s="0" t="s">
        <v>613</v>
      </c>
      <c r="C1900" s="0" t="s">
        <v>627</v>
      </c>
      <c r="D1900" s="0" t="s">
        <v>51</v>
      </c>
      <c r="E1900" s="0" t="s">
        <v>58</v>
      </c>
      <c r="F1900" s="0" t="s">
        <v>635</v>
      </c>
      <c r="G1900" s="0" t="s">
        <v>1609</v>
      </c>
      <c r="H1900" s="0" t="n">
        <v>1.8781747471407</v>
      </c>
      <c r="I1900" s="0" t="n">
        <v>37.9267677587131</v>
      </c>
      <c r="J1900" s="0" t="n">
        <v>765</v>
      </c>
      <c r="K1900" s="0" t="n">
        <f aca="false">I1900*SUMIFS(syst_chauffage!$H$3:$H$27,syst_chauffage!$B$3:$B$27,D1900,syst_chauffage!$C$3:$C$27,E1900)</f>
        <v>80.935703697645</v>
      </c>
      <c r="L1900" s="12" t="n">
        <f aca="false">H1900*SUMIFS(syst_chauffage!$K$3:$K$27,syst_chauffage!$B$3:$B$27,D1900,syst_chauffage!$C$3:$C$27,E1900)</f>
        <v>1.8781747471407</v>
      </c>
      <c r="N1900" s="0" t="str">
        <f aca="false">A1900</f>
        <v>Commerce</v>
      </c>
      <c r="O1900" s="0" t="str">
        <f aca="false">B1900</f>
        <v>Commerce de détail non alimentaire</v>
      </c>
      <c r="P1900" s="0" t="str">
        <f aca="false">C1900</f>
        <v>Grand brico</v>
      </c>
      <c r="Q1900" s="0" t="str">
        <f aca="false">D1900</f>
        <v>Autre système centralisé performant</v>
      </c>
      <c r="R1900" s="0" t="str">
        <f aca="false">E1900</f>
        <v>Urbain</v>
      </c>
      <c r="S1900" s="0" t="str">
        <f aca="false">F1900</f>
        <v>0306172106</v>
      </c>
      <c r="T1900" s="0" t="str">
        <f aca="false">G1900</f>
        <v>0</v>
      </c>
      <c r="U1900" s="0" t="n">
        <f aca="false">L1900</f>
        <v>1.8781747471407</v>
      </c>
      <c r="V1900" s="0" t="n">
        <f aca="false">K1900</f>
        <v>80.935703697645</v>
      </c>
      <c r="W1900" s="0" t="n">
        <f aca="false">J1900</f>
        <v>765</v>
      </c>
    </row>
    <row r="1901" customFormat="false" ht="12.8" hidden="false" customHeight="false" outlineLevel="0" collapsed="false">
      <c r="A1901" s="0" t="s">
        <v>74</v>
      </c>
      <c r="B1901" s="0" t="s">
        <v>613</v>
      </c>
      <c r="C1901" s="0" t="s">
        <v>627</v>
      </c>
      <c r="D1901" s="0" t="s">
        <v>27</v>
      </c>
      <c r="E1901" s="0" t="s">
        <v>23</v>
      </c>
      <c r="F1901" s="0" t="s">
        <v>636</v>
      </c>
      <c r="G1901" s="0" t="s">
        <v>1609</v>
      </c>
      <c r="H1901" s="0" t="n">
        <v>0.761583138885597</v>
      </c>
      <c r="I1901" s="0" t="n">
        <v>26.243932247423</v>
      </c>
      <c r="J1901" s="0" t="n">
        <v>836</v>
      </c>
      <c r="K1901" s="0" t="n">
        <f aca="false">I1901*SUMIFS(syst_chauffage!$H$3:$H$27,syst_chauffage!$B$3:$B$27,D1901,syst_chauffage!$C$3:$C$27,E1901)</f>
        <v>67.300022325643</v>
      </c>
      <c r="L1901" s="12" t="n">
        <f aca="false">H1901*SUMIFS(syst_chauffage!$K$3:$K$27,syst_chauffage!$B$3:$B$27,D1901,syst_chauffage!$C$3:$C$27,E1901)</f>
        <v>0.761583138885597</v>
      </c>
      <c r="N1901" s="0" t="str">
        <f aca="false">A1901</f>
        <v>Commerce</v>
      </c>
      <c r="O1901" s="0" t="str">
        <f aca="false">B1901</f>
        <v>Commerce de détail non alimentaire</v>
      </c>
      <c r="P1901" s="0" t="str">
        <f aca="false">C1901</f>
        <v>Grand brico</v>
      </c>
      <c r="Q1901" s="0" t="str">
        <f aca="false">D1901</f>
        <v>Chaudière condensation fioul</v>
      </c>
      <c r="R1901" s="0" t="str">
        <f aca="false">E1901</f>
        <v>Fioul</v>
      </c>
      <c r="S1901" s="0" t="str">
        <f aca="false">F1901</f>
        <v>0306172303</v>
      </c>
      <c r="T1901" s="0" t="str">
        <f aca="false">G1901</f>
        <v>0</v>
      </c>
      <c r="U1901" s="0" t="n">
        <f aca="false">L1901</f>
        <v>0.761583138885597</v>
      </c>
      <c r="V1901" s="0" t="n">
        <f aca="false">K1901</f>
        <v>67.300022325643</v>
      </c>
      <c r="W1901" s="0" t="n">
        <f aca="false">J1901</f>
        <v>836</v>
      </c>
    </row>
    <row r="1902" customFormat="false" ht="12.8" hidden="false" customHeight="false" outlineLevel="0" collapsed="false">
      <c r="A1902" s="0" t="s">
        <v>74</v>
      </c>
      <c r="B1902" s="0" t="s">
        <v>613</v>
      </c>
      <c r="C1902" s="0" t="s">
        <v>627</v>
      </c>
      <c r="D1902" s="0" t="s">
        <v>18</v>
      </c>
      <c r="E1902" s="0" t="s">
        <v>14</v>
      </c>
      <c r="F1902" s="0" t="s">
        <v>637</v>
      </c>
      <c r="G1902" s="0" t="s">
        <v>1609</v>
      </c>
      <c r="H1902" s="0" t="n">
        <v>0.989367103465403</v>
      </c>
      <c r="I1902" s="0" t="n">
        <v>18.7010780705002</v>
      </c>
      <c r="J1902" s="0" t="n">
        <v>836</v>
      </c>
      <c r="K1902" s="0" t="n">
        <f aca="false">I1902*SUMIFS(syst_chauffage!$H$3:$H$27,syst_chauffage!$B$3:$B$27,D1902,syst_chauffage!$C$3:$C$27,E1902)</f>
        <v>50.9591085089784</v>
      </c>
      <c r="L1902" s="12" t="n">
        <f aca="false">H1902*SUMIFS(syst_chauffage!$K$3:$K$27,syst_chauffage!$B$3:$B$27,D1902,syst_chauffage!$C$3:$C$27,E1902)</f>
        <v>0.961117596045209</v>
      </c>
      <c r="N1902" s="0" t="str">
        <f aca="false">A1902</f>
        <v>Commerce</v>
      </c>
      <c r="O1902" s="0" t="str">
        <f aca="false">B1902</f>
        <v>Commerce de détail non alimentaire</v>
      </c>
      <c r="P1902" s="0" t="str">
        <f aca="false">C1902</f>
        <v>Grand brico</v>
      </c>
      <c r="Q1902" s="0" t="str">
        <f aca="false">D1902</f>
        <v>Chaudière condensation gaz</v>
      </c>
      <c r="R1902" s="0" t="str">
        <f aca="false">E1902</f>
        <v>Gaz</v>
      </c>
      <c r="S1902" s="0" t="str">
        <f aca="false">F1902</f>
        <v>0306172404</v>
      </c>
      <c r="T1902" s="0" t="str">
        <f aca="false">G1902</f>
        <v>0</v>
      </c>
      <c r="U1902" s="0" t="n">
        <f aca="false">L1902</f>
        <v>0.961117596045209</v>
      </c>
      <c r="V1902" s="0" t="n">
        <f aca="false">K1902</f>
        <v>50.9591085089784</v>
      </c>
      <c r="W1902" s="0" t="n">
        <f aca="false">J1902</f>
        <v>836</v>
      </c>
    </row>
    <row r="1903" customFormat="false" ht="12.8" hidden="false" customHeight="false" outlineLevel="0" collapsed="false">
      <c r="A1903" s="0" t="s">
        <v>74</v>
      </c>
      <c r="B1903" s="0" t="s">
        <v>613</v>
      </c>
      <c r="C1903" s="0" t="s">
        <v>627</v>
      </c>
      <c r="D1903" s="0" t="s">
        <v>32</v>
      </c>
      <c r="E1903" s="0" t="s">
        <v>30</v>
      </c>
      <c r="F1903" s="0" t="s">
        <v>638</v>
      </c>
      <c r="G1903" s="0" t="s">
        <v>1609</v>
      </c>
      <c r="H1903" s="0" t="n">
        <v>1</v>
      </c>
      <c r="I1903" s="0" t="n">
        <v>12</v>
      </c>
      <c r="J1903" s="0" t="n">
        <v>0</v>
      </c>
      <c r="K1903" s="0" t="n">
        <f aca="false">I1903*SUMIFS(syst_chauffage!$H$3:$H$27,syst_chauffage!$B$3:$B$27,D1903,syst_chauffage!$C$3:$C$27,E1903)</f>
        <v>12</v>
      </c>
      <c r="L1903" s="12" t="n">
        <f aca="false">H1903*SUMIFS(syst_chauffage!$K$3:$K$27,syst_chauffage!$B$3:$B$27,D1903,syst_chauffage!$C$3:$C$27,E1903)</f>
        <v>1</v>
      </c>
      <c r="N1903" s="0" t="str">
        <f aca="false">A1903</f>
        <v>Commerce</v>
      </c>
      <c r="O1903" s="0" t="str">
        <f aca="false">B1903</f>
        <v>Commerce de détail non alimentaire</v>
      </c>
      <c r="P1903" s="0" t="str">
        <f aca="false">C1903</f>
        <v>Grand brico</v>
      </c>
      <c r="Q1903" s="0" t="str">
        <f aca="false">D1903</f>
        <v>Electrique direct performant</v>
      </c>
      <c r="R1903" s="0" t="str">
        <f aca="false">E1903</f>
        <v>Electricité</v>
      </c>
      <c r="S1903" s="0" t="str">
        <f aca="false">F1903</f>
        <v>0306172602</v>
      </c>
      <c r="T1903" s="0" t="str">
        <f aca="false">G1903</f>
        <v>0</v>
      </c>
      <c r="U1903" s="0" t="n">
        <f aca="false">L1903</f>
        <v>1</v>
      </c>
      <c r="V1903" s="0" t="n">
        <f aca="false">K1903</f>
        <v>12</v>
      </c>
      <c r="W1903" s="0" t="n">
        <f aca="false">J1903</f>
        <v>0</v>
      </c>
    </row>
    <row r="1904" customFormat="false" ht="12.8" hidden="false" customHeight="false" outlineLevel="0" collapsed="false">
      <c r="A1904" s="0" t="s">
        <v>74</v>
      </c>
      <c r="B1904" s="0" t="s">
        <v>613</v>
      </c>
      <c r="C1904" s="0" t="s">
        <v>627</v>
      </c>
      <c r="D1904" s="0" t="s">
        <v>46</v>
      </c>
      <c r="E1904" s="0" t="s">
        <v>30</v>
      </c>
      <c r="F1904" s="0" t="s">
        <v>639</v>
      </c>
      <c r="G1904" s="0" t="s">
        <v>1609</v>
      </c>
      <c r="H1904" s="0" t="n">
        <v>3.32861023255814</v>
      </c>
      <c r="I1904" s="0" t="n">
        <v>48.7429462261338</v>
      </c>
      <c r="J1904" s="0" t="n">
        <v>720</v>
      </c>
      <c r="K1904" s="0" t="n">
        <f aca="false">I1904*SUMIFS(syst_chauffage!$H$3:$H$27,syst_chauffage!$B$3:$B$27,D1904,syst_chauffage!$C$3:$C$27,E1904)</f>
        <v>84.5645021317297</v>
      </c>
      <c r="L1904" s="12" t="n">
        <f aca="false">H1904*SUMIFS(syst_chauffage!$K$3:$K$27,syst_chauffage!$B$3:$B$27,D1904,syst_chauffage!$C$3:$C$27,E1904)</f>
        <v>3.00077723502174</v>
      </c>
      <c r="N1904" s="0" t="str">
        <f aca="false">A1904</f>
        <v>Commerce</v>
      </c>
      <c r="O1904" s="0" t="str">
        <f aca="false">B1904</f>
        <v>Commerce de détail non alimentaire</v>
      </c>
      <c r="P1904" s="0" t="str">
        <f aca="false">C1904</f>
        <v>Grand brico</v>
      </c>
      <c r="Q1904" s="0" t="str">
        <f aca="false">D1904</f>
        <v>Rooftop performant</v>
      </c>
      <c r="R1904" s="0" t="str">
        <f aca="false">E1904</f>
        <v>Electricité</v>
      </c>
      <c r="S1904" s="0" t="str">
        <f aca="false">F1904</f>
        <v>0306173002</v>
      </c>
      <c r="T1904" s="0" t="str">
        <f aca="false">G1904</f>
        <v>0</v>
      </c>
      <c r="U1904" s="0" t="n">
        <f aca="false">L1904</f>
        <v>3.00077723502174</v>
      </c>
      <c r="V1904" s="0" t="n">
        <f aca="false">K1904</f>
        <v>84.5645021317297</v>
      </c>
      <c r="W1904" s="0" t="n">
        <f aca="false">J1904</f>
        <v>720</v>
      </c>
    </row>
    <row r="1905" customFormat="false" ht="12.8" hidden="false" customHeight="false" outlineLevel="0" collapsed="false">
      <c r="A1905" s="0" t="s">
        <v>74</v>
      </c>
      <c r="B1905" s="0" t="s">
        <v>613</v>
      </c>
      <c r="C1905" s="0" t="s">
        <v>640</v>
      </c>
      <c r="D1905" s="0" t="s">
        <v>19</v>
      </c>
      <c r="E1905" s="0" t="s">
        <v>57</v>
      </c>
      <c r="F1905" s="0" t="s">
        <v>641</v>
      </c>
      <c r="G1905" s="0" t="s">
        <v>1609</v>
      </c>
      <c r="H1905" s="0" t="n">
        <v>1.6202321022959</v>
      </c>
      <c r="I1905" s="0" t="n">
        <v>27.6377717156315</v>
      </c>
      <c r="J1905" s="0" t="n">
        <v>0</v>
      </c>
      <c r="K1905" s="0" t="n">
        <f aca="false">I1905*SUMIFS(syst_chauffage!$H$3:$H$27,syst_chauffage!$B$3:$B$27,D1905,syst_chauffage!$C$3:$C$27,E1905)</f>
        <v>38.4849524272175</v>
      </c>
      <c r="L1905" s="12" t="n">
        <f aca="false">H1905*SUMIFS(syst_chauffage!$K$3:$K$27,syst_chauffage!$B$3:$B$27,D1905,syst_chauffage!$C$3:$C$27,E1905)</f>
        <v>1.6202321022959</v>
      </c>
      <c r="N1905" s="0" t="str">
        <f aca="false">A1905</f>
        <v>Commerce</v>
      </c>
      <c r="O1905" s="0" t="str">
        <f aca="false">B1905</f>
        <v>Commerce de détail non alimentaire</v>
      </c>
      <c r="P1905" s="0" t="str">
        <f aca="false">C1905</f>
        <v>Grand librairie</v>
      </c>
      <c r="Q1905" s="0" t="str">
        <f aca="false">D1905</f>
        <v>Autre système centralisé</v>
      </c>
      <c r="R1905" s="0" t="str">
        <f aca="false">E1905</f>
        <v>Autres</v>
      </c>
      <c r="S1905" s="0" t="str">
        <f aca="false">F1905</f>
        <v>0306260101</v>
      </c>
      <c r="T1905" s="0" t="str">
        <f aca="false">G1905</f>
        <v>0</v>
      </c>
      <c r="U1905" s="0" t="n">
        <f aca="false">L1905</f>
        <v>1.6202321022959</v>
      </c>
      <c r="V1905" s="0" t="n">
        <f aca="false">K1905</f>
        <v>38.4849524272175</v>
      </c>
      <c r="W1905" s="0" t="n">
        <f aca="false">J1905</f>
        <v>0</v>
      </c>
    </row>
    <row r="1906" customFormat="false" ht="12.8" hidden="false" customHeight="false" outlineLevel="0" collapsed="false">
      <c r="A1906" s="0" t="s">
        <v>74</v>
      </c>
      <c r="B1906" s="0" t="s">
        <v>613</v>
      </c>
      <c r="C1906" s="0" t="s">
        <v>640</v>
      </c>
      <c r="D1906" s="0" t="s">
        <v>19</v>
      </c>
      <c r="E1906" s="0" t="s">
        <v>58</v>
      </c>
      <c r="F1906" s="0" t="s">
        <v>642</v>
      </c>
      <c r="G1906" s="0" t="s">
        <v>1609</v>
      </c>
      <c r="H1906" s="0" t="n">
        <v>1.61656043191409</v>
      </c>
      <c r="I1906" s="0" t="n">
        <v>27.7495673821133</v>
      </c>
      <c r="J1906" s="0" t="n">
        <v>765</v>
      </c>
      <c r="K1906" s="0" t="n">
        <f aca="false">I1906*SUMIFS(syst_chauffage!$H$3:$H$27,syst_chauffage!$B$3:$B$27,D1906,syst_chauffage!$C$3:$C$27,E1906)</f>
        <v>45.6466394917157</v>
      </c>
      <c r="L1906" s="12" t="n">
        <f aca="false">H1906*SUMIFS(syst_chauffage!$K$3:$K$27,syst_chauffage!$B$3:$B$27,D1906,syst_chauffage!$C$3:$C$27,E1906)</f>
        <v>1.61656043191409</v>
      </c>
      <c r="N1906" s="0" t="str">
        <f aca="false">A1906</f>
        <v>Commerce</v>
      </c>
      <c r="O1906" s="0" t="str">
        <f aca="false">B1906</f>
        <v>Commerce de détail non alimentaire</v>
      </c>
      <c r="P1906" s="0" t="str">
        <f aca="false">C1906</f>
        <v>Grand librairie</v>
      </c>
      <c r="Q1906" s="0" t="str">
        <f aca="false">D1906</f>
        <v>Autre système centralisé</v>
      </c>
      <c r="R1906" s="0" t="str">
        <f aca="false">E1906</f>
        <v>Urbain</v>
      </c>
      <c r="S1906" s="0" t="str">
        <f aca="false">F1906</f>
        <v>0306260106</v>
      </c>
      <c r="T1906" s="0" t="str">
        <f aca="false">G1906</f>
        <v>0</v>
      </c>
      <c r="U1906" s="0" t="n">
        <f aca="false">L1906</f>
        <v>1.61656043191409</v>
      </c>
      <c r="V1906" s="0" t="n">
        <f aca="false">K1906</f>
        <v>45.6466394917157</v>
      </c>
      <c r="W1906" s="0" t="n">
        <f aca="false">J1906</f>
        <v>765</v>
      </c>
    </row>
    <row r="1907" customFormat="false" ht="12.8" hidden="false" customHeight="false" outlineLevel="0" collapsed="false">
      <c r="A1907" s="0" t="s">
        <v>74</v>
      </c>
      <c r="B1907" s="0" t="s">
        <v>613</v>
      </c>
      <c r="C1907" s="0" t="s">
        <v>640</v>
      </c>
      <c r="D1907" s="0" t="s">
        <v>22</v>
      </c>
      <c r="E1907" s="0" t="s">
        <v>23</v>
      </c>
      <c r="F1907" s="0" t="s">
        <v>643</v>
      </c>
      <c r="G1907" s="0" t="s">
        <v>1609</v>
      </c>
      <c r="H1907" s="0" t="n">
        <v>0.687758341144418</v>
      </c>
      <c r="I1907" s="0" t="n">
        <v>15.2081972216947</v>
      </c>
      <c r="J1907" s="0" t="n">
        <v>0</v>
      </c>
      <c r="K1907" s="0" t="n">
        <f aca="false">I1907*SUMIFS(syst_chauffage!$H$3:$H$27,syst_chauffage!$B$3:$B$27,D1907,syst_chauffage!$C$3:$C$27,E1907)</f>
        <v>26.7819776169338</v>
      </c>
      <c r="L1907" s="12" t="n">
        <f aca="false">H1907*SUMIFS(syst_chauffage!$K$3:$K$27,syst_chauffage!$B$3:$B$27,D1907,syst_chauffage!$C$3:$C$27,E1907)</f>
        <v>0.687758341144418</v>
      </c>
      <c r="N1907" s="0" t="str">
        <f aca="false">A1907</f>
        <v>Commerce</v>
      </c>
      <c r="O1907" s="0" t="str">
        <f aca="false">B1907</f>
        <v>Commerce de détail non alimentaire</v>
      </c>
      <c r="P1907" s="0" t="str">
        <f aca="false">C1907</f>
        <v>Grand librairie</v>
      </c>
      <c r="Q1907" s="0" t="str">
        <f aca="false">D1907</f>
        <v>Chaudière fioul</v>
      </c>
      <c r="R1907" s="0" t="str">
        <f aca="false">E1907</f>
        <v>Fioul</v>
      </c>
      <c r="S1907" s="0" t="str">
        <f aca="false">F1907</f>
        <v>0306260303</v>
      </c>
      <c r="T1907" s="0" t="str">
        <f aca="false">G1907</f>
        <v>0</v>
      </c>
      <c r="U1907" s="0" t="n">
        <f aca="false">L1907</f>
        <v>0.687758341144418</v>
      </c>
      <c r="V1907" s="0" t="n">
        <f aca="false">K1907</f>
        <v>26.7819776169338</v>
      </c>
      <c r="W1907" s="0" t="n">
        <f aca="false">J1907</f>
        <v>0</v>
      </c>
    </row>
    <row r="1908" customFormat="false" ht="12.8" hidden="false" customHeight="false" outlineLevel="0" collapsed="false">
      <c r="A1908" s="0" t="s">
        <v>74</v>
      </c>
      <c r="B1908" s="0" t="s">
        <v>613</v>
      </c>
      <c r="C1908" s="0" t="s">
        <v>640</v>
      </c>
      <c r="D1908" s="0" t="s">
        <v>13</v>
      </c>
      <c r="E1908" s="0" t="s">
        <v>14</v>
      </c>
      <c r="F1908" s="0" t="s">
        <v>644</v>
      </c>
      <c r="G1908" s="0" t="s">
        <v>1609</v>
      </c>
      <c r="H1908" s="0" t="n">
        <v>0.779109834460092</v>
      </c>
      <c r="I1908" s="0" t="n">
        <v>11.1971073498352</v>
      </c>
      <c r="J1908" s="0" t="n">
        <v>363</v>
      </c>
      <c r="K1908" s="0" t="n">
        <f aca="false">I1908*SUMIFS(syst_chauffage!$H$3:$H$27,syst_chauffage!$B$3:$B$27,D1908,syst_chauffage!$C$3:$C$27,E1908)</f>
        <v>22.6135854809351</v>
      </c>
      <c r="L1908" s="12" t="n">
        <f aca="false">H1908*SUMIFS(syst_chauffage!$K$3:$K$27,syst_chauffage!$B$3:$B$27,D1908,syst_chauffage!$C$3:$C$27,E1908)</f>
        <v>0.779109834460092</v>
      </c>
      <c r="N1908" s="0" t="str">
        <f aca="false">A1908</f>
        <v>Commerce</v>
      </c>
      <c r="O1908" s="0" t="str">
        <f aca="false">B1908</f>
        <v>Commerce de détail non alimentaire</v>
      </c>
      <c r="P1908" s="0" t="str">
        <f aca="false">C1908</f>
        <v>Grand librairie</v>
      </c>
      <c r="Q1908" s="0" t="str">
        <f aca="false">D1908</f>
        <v>Chaudière gaz</v>
      </c>
      <c r="R1908" s="0" t="str">
        <f aca="false">E1908</f>
        <v>Gaz</v>
      </c>
      <c r="S1908" s="0" t="str">
        <f aca="false">F1908</f>
        <v>0306260404</v>
      </c>
      <c r="T1908" s="0" t="str">
        <f aca="false">G1908</f>
        <v>0</v>
      </c>
      <c r="U1908" s="0" t="n">
        <f aca="false">L1908</f>
        <v>0.779109834460092</v>
      </c>
      <c r="V1908" s="0" t="n">
        <f aca="false">K1908</f>
        <v>22.6135854809351</v>
      </c>
      <c r="W1908" s="0" t="n">
        <f aca="false">J1908</f>
        <v>363</v>
      </c>
    </row>
    <row r="1909" customFormat="false" ht="12.8" hidden="false" customHeight="false" outlineLevel="0" collapsed="false">
      <c r="A1909" s="0" t="s">
        <v>74</v>
      </c>
      <c r="B1909" s="0" t="s">
        <v>613</v>
      </c>
      <c r="C1909" s="0" t="s">
        <v>640</v>
      </c>
      <c r="D1909" s="0" t="s">
        <v>29</v>
      </c>
      <c r="E1909" s="0" t="s">
        <v>30</v>
      </c>
      <c r="F1909" s="0" t="s">
        <v>645</v>
      </c>
      <c r="G1909" s="0" t="s">
        <v>1609</v>
      </c>
      <c r="H1909" s="0" t="n">
        <v>0.92</v>
      </c>
      <c r="I1909" s="0" t="n">
        <v>10.4</v>
      </c>
      <c r="J1909" s="0" t="n">
        <v>0</v>
      </c>
      <c r="K1909" s="0" t="n">
        <f aca="false">I1909*SUMIFS(syst_chauffage!$H$3:$H$27,syst_chauffage!$B$3:$B$27,D1909,syst_chauffage!$C$3:$C$27,E1909)</f>
        <v>3</v>
      </c>
      <c r="L1909" s="12" t="n">
        <f aca="false">H1909*SUMIFS(syst_chauffage!$K$3:$K$27,syst_chauffage!$B$3:$B$27,D1909,syst_chauffage!$C$3:$C$27,E1909)</f>
        <v>0.92</v>
      </c>
      <c r="N1909" s="0" t="str">
        <f aca="false">A1909</f>
        <v>Commerce</v>
      </c>
      <c r="O1909" s="0" t="str">
        <f aca="false">B1909</f>
        <v>Commerce de détail non alimentaire</v>
      </c>
      <c r="P1909" s="0" t="str">
        <f aca="false">C1909</f>
        <v>Grand librairie</v>
      </c>
      <c r="Q1909" s="0" t="str">
        <f aca="false">D1909</f>
        <v>Electrique direct</v>
      </c>
      <c r="R1909" s="0" t="str">
        <f aca="false">E1909</f>
        <v>Electricité</v>
      </c>
      <c r="S1909" s="0" t="str">
        <f aca="false">F1909</f>
        <v>0306260602</v>
      </c>
      <c r="T1909" s="0" t="str">
        <f aca="false">G1909</f>
        <v>0</v>
      </c>
      <c r="U1909" s="0" t="n">
        <f aca="false">L1909</f>
        <v>0.92</v>
      </c>
      <c r="V1909" s="0" t="n">
        <f aca="false">K1909</f>
        <v>3</v>
      </c>
      <c r="W1909" s="0" t="n">
        <f aca="false">J1909</f>
        <v>0</v>
      </c>
    </row>
    <row r="1910" customFormat="false" ht="12.8" hidden="false" customHeight="false" outlineLevel="0" collapsed="false">
      <c r="A1910" s="0" t="s">
        <v>74</v>
      </c>
      <c r="B1910" s="0" t="s">
        <v>613</v>
      </c>
      <c r="C1910" s="0" t="s">
        <v>640</v>
      </c>
      <c r="D1910" s="0" t="s">
        <v>36</v>
      </c>
      <c r="E1910" s="0" t="s">
        <v>30</v>
      </c>
      <c r="F1910" s="0" t="s">
        <v>646</v>
      </c>
      <c r="G1910" s="0" t="s">
        <v>1609</v>
      </c>
      <c r="H1910" s="0" t="n">
        <v>3.27439423255813</v>
      </c>
      <c r="I1910" s="0" t="n">
        <v>76.3017761659778</v>
      </c>
      <c r="J1910" s="0" t="n">
        <v>675</v>
      </c>
      <c r="K1910" s="0" t="n">
        <f aca="false">I1910*SUMIFS(syst_chauffage!$H$3:$H$27,syst_chauffage!$B$3:$B$27,D1910,syst_chauffage!$C$3:$C$27,E1910)</f>
        <v>47.2047120579265</v>
      </c>
      <c r="L1910" s="12" t="n">
        <f aca="false">H1910*SUMIFS(syst_chauffage!$K$3:$K$27,syst_chauffage!$B$3:$B$27,D1910,syst_chauffage!$C$3:$C$27,E1910)</f>
        <v>2.75111501758348</v>
      </c>
      <c r="N1910" s="0" t="str">
        <f aca="false">A1910</f>
        <v>Commerce</v>
      </c>
      <c r="O1910" s="0" t="str">
        <f aca="false">B1910</f>
        <v>Commerce de détail non alimentaire</v>
      </c>
      <c r="P1910" s="0" t="str">
        <f aca="false">C1910</f>
        <v>Grand librairie</v>
      </c>
      <c r="Q1910" s="0" t="str">
        <f aca="false">D1910</f>
        <v>PAC</v>
      </c>
      <c r="R1910" s="0" t="str">
        <f aca="false">E1910</f>
        <v>Electricité</v>
      </c>
      <c r="S1910" s="0" t="str">
        <f aca="false">F1910</f>
        <v>0306260902</v>
      </c>
      <c r="T1910" s="0" t="str">
        <f aca="false">G1910</f>
        <v>0</v>
      </c>
      <c r="U1910" s="0" t="n">
        <f aca="false">L1910</f>
        <v>2.75111501758348</v>
      </c>
      <c r="V1910" s="0" t="n">
        <f aca="false">K1910</f>
        <v>47.2047120579265</v>
      </c>
      <c r="W1910" s="0" t="n">
        <f aca="false">J1910</f>
        <v>675</v>
      </c>
    </row>
    <row r="1911" customFormat="false" ht="12.8" hidden="false" customHeight="false" outlineLevel="0" collapsed="false">
      <c r="A1911" s="0" t="s">
        <v>74</v>
      </c>
      <c r="B1911" s="0" t="s">
        <v>613</v>
      </c>
      <c r="C1911" s="0" t="s">
        <v>640</v>
      </c>
      <c r="D1911" s="0" t="s">
        <v>51</v>
      </c>
      <c r="E1911" s="0" t="s">
        <v>57</v>
      </c>
      <c r="F1911" s="0" t="s">
        <v>647</v>
      </c>
      <c r="G1911" s="0" t="s">
        <v>1609</v>
      </c>
      <c r="H1911" s="0" t="n">
        <v>1.86949857957219</v>
      </c>
      <c r="I1911" s="0" t="n">
        <v>32.9021091852755</v>
      </c>
      <c r="J1911" s="0" t="n">
        <v>0</v>
      </c>
      <c r="K1911" s="0" t="n">
        <f aca="false">I1911*SUMIFS(syst_chauffage!$H$3:$H$27,syst_chauffage!$B$3:$B$27,D1911,syst_chauffage!$C$3:$C$27,E1911)</f>
        <v>69.714760895645</v>
      </c>
      <c r="L1911" s="12" t="n">
        <f aca="false">H1911*SUMIFS(syst_chauffage!$K$3:$K$27,syst_chauffage!$B$3:$B$27,D1911,syst_chauffage!$C$3:$C$27,E1911)</f>
        <v>1.86949857957219</v>
      </c>
      <c r="N1911" s="0" t="str">
        <f aca="false">A1911</f>
        <v>Commerce</v>
      </c>
      <c r="O1911" s="0" t="str">
        <f aca="false">B1911</f>
        <v>Commerce de détail non alimentaire</v>
      </c>
      <c r="P1911" s="0" t="str">
        <f aca="false">C1911</f>
        <v>Grand librairie</v>
      </c>
      <c r="Q1911" s="0" t="str">
        <f aca="false">D1911</f>
        <v>Autre système centralisé performant</v>
      </c>
      <c r="R1911" s="0" t="str">
        <f aca="false">E1911</f>
        <v>Autres</v>
      </c>
      <c r="S1911" s="0" t="str">
        <f aca="false">F1911</f>
        <v>0306262101</v>
      </c>
      <c r="T1911" s="0" t="str">
        <f aca="false">G1911</f>
        <v>0</v>
      </c>
      <c r="U1911" s="0" t="n">
        <f aca="false">L1911</f>
        <v>1.86949857957219</v>
      </c>
      <c r="V1911" s="0" t="n">
        <f aca="false">K1911</f>
        <v>69.714760895645</v>
      </c>
      <c r="W1911" s="0" t="n">
        <f aca="false">J1911</f>
        <v>0</v>
      </c>
    </row>
    <row r="1912" customFormat="false" ht="12.8" hidden="false" customHeight="false" outlineLevel="0" collapsed="false">
      <c r="A1912" s="0" t="s">
        <v>74</v>
      </c>
      <c r="B1912" s="0" t="s">
        <v>613</v>
      </c>
      <c r="C1912" s="0" t="s">
        <v>640</v>
      </c>
      <c r="D1912" s="0" t="s">
        <v>51</v>
      </c>
      <c r="E1912" s="0" t="s">
        <v>58</v>
      </c>
      <c r="F1912" s="0" t="s">
        <v>648</v>
      </c>
      <c r="G1912" s="0" t="s">
        <v>1609</v>
      </c>
      <c r="H1912" s="0" t="n">
        <v>1.86526203682395</v>
      </c>
      <c r="I1912" s="0" t="n">
        <v>33.0351992644206</v>
      </c>
      <c r="J1912" s="0" t="n">
        <v>765</v>
      </c>
      <c r="K1912" s="0" t="n">
        <f aca="false">I1912*SUMIFS(syst_chauffage!$H$3:$H$27,syst_chauffage!$B$3:$B$27,D1912,syst_chauffage!$C$3:$C$27,E1912)</f>
        <v>70.4970989425683</v>
      </c>
      <c r="L1912" s="12" t="n">
        <f aca="false">H1912*SUMIFS(syst_chauffage!$K$3:$K$27,syst_chauffage!$B$3:$B$27,D1912,syst_chauffage!$C$3:$C$27,E1912)</f>
        <v>1.86526203682395</v>
      </c>
      <c r="N1912" s="0" t="str">
        <f aca="false">A1912</f>
        <v>Commerce</v>
      </c>
      <c r="O1912" s="0" t="str">
        <f aca="false">B1912</f>
        <v>Commerce de détail non alimentaire</v>
      </c>
      <c r="P1912" s="0" t="str">
        <f aca="false">C1912</f>
        <v>Grand librairie</v>
      </c>
      <c r="Q1912" s="0" t="str">
        <f aca="false">D1912</f>
        <v>Autre système centralisé performant</v>
      </c>
      <c r="R1912" s="0" t="str">
        <f aca="false">E1912</f>
        <v>Urbain</v>
      </c>
      <c r="S1912" s="0" t="str">
        <f aca="false">F1912</f>
        <v>0306262106</v>
      </c>
      <c r="T1912" s="0" t="str">
        <f aca="false">G1912</f>
        <v>0</v>
      </c>
      <c r="U1912" s="0" t="n">
        <f aca="false">L1912</f>
        <v>1.86526203682395</v>
      </c>
      <c r="V1912" s="0" t="n">
        <f aca="false">K1912</f>
        <v>70.4970989425683</v>
      </c>
      <c r="W1912" s="0" t="n">
        <f aca="false">J1912</f>
        <v>765</v>
      </c>
    </row>
    <row r="1913" customFormat="false" ht="12.8" hidden="false" customHeight="false" outlineLevel="0" collapsed="false">
      <c r="A1913" s="0" t="s">
        <v>74</v>
      </c>
      <c r="B1913" s="0" t="s">
        <v>613</v>
      </c>
      <c r="C1913" s="0" t="s">
        <v>640</v>
      </c>
      <c r="D1913" s="0" t="s">
        <v>27</v>
      </c>
      <c r="E1913" s="0" t="s">
        <v>23</v>
      </c>
      <c r="F1913" s="0" t="s">
        <v>649</v>
      </c>
      <c r="G1913" s="0" t="s">
        <v>1609</v>
      </c>
      <c r="H1913" s="0" t="n">
        <v>0.758862240667528</v>
      </c>
      <c r="I1913" s="0" t="n">
        <v>18.1049966924937</v>
      </c>
      <c r="J1913" s="0" t="n">
        <v>836</v>
      </c>
      <c r="K1913" s="0" t="n">
        <f aca="false">I1913*SUMIFS(syst_chauffage!$H$3:$H$27,syst_chauffage!$B$3:$B$27,D1913,syst_chauffage!$C$3:$C$27,E1913)</f>
        <v>46.4285104123512</v>
      </c>
      <c r="L1913" s="12" t="n">
        <f aca="false">H1913*SUMIFS(syst_chauffage!$K$3:$K$27,syst_chauffage!$B$3:$B$27,D1913,syst_chauffage!$C$3:$C$27,E1913)</f>
        <v>0.758862240667528</v>
      </c>
      <c r="N1913" s="0" t="str">
        <f aca="false">A1913</f>
        <v>Commerce</v>
      </c>
      <c r="O1913" s="0" t="str">
        <f aca="false">B1913</f>
        <v>Commerce de détail non alimentaire</v>
      </c>
      <c r="P1913" s="0" t="str">
        <f aca="false">C1913</f>
        <v>Grand librairie</v>
      </c>
      <c r="Q1913" s="0" t="str">
        <f aca="false">D1913</f>
        <v>Chaudière condensation fioul</v>
      </c>
      <c r="R1913" s="0" t="str">
        <f aca="false">E1913</f>
        <v>Fioul</v>
      </c>
      <c r="S1913" s="0" t="str">
        <f aca="false">F1913</f>
        <v>0306262303</v>
      </c>
      <c r="T1913" s="0" t="str">
        <f aca="false">G1913</f>
        <v>0</v>
      </c>
      <c r="U1913" s="0" t="n">
        <f aca="false">L1913</f>
        <v>0.758862240667528</v>
      </c>
      <c r="V1913" s="0" t="n">
        <f aca="false">K1913</f>
        <v>46.4285104123512</v>
      </c>
      <c r="W1913" s="0" t="n">
        <f aca="false">J1913</f>
        <v>836</v>
      </c>
    </row>
    <row r="1914" customFormat="false" ht="12.8" hidden="false" customHeight="false" outlineLevel="0" collapsed="false">
      <c r="A1914" s="0" t="s">
        <v>74</v>
      </c>
      <c r="B1914" s="0" t="s">
        <v>613</v>
      </c>
      <c r="C1914" s="0" t="s">
        <v>640</v>
      </c>
      <c r="D1914" s="0" t="s">
        <v>18</v>
      </c>
      <c r="E1914" s="0" t="s">
        <v>14</v>
      </c>
      <c r="F1914" s="0" t="s">
        <v>650</v>
      </c>
      <c r="G1914" s="0" t="s">
        <v>1609</v>
      </c>
      <c r="H1914" s="0" t="n">
        <v>0.986636859683235</v>
      </c>
      <c r="I1914" s="0" t="n">
        <v>13.3298897021848</v>
      </c>
      <c r="J1914" s="0" t="n">
        <v>836</v>
      </c>
      <c r="K1914" s="0" t="n">
        <f aca="false">I1914*SUMIFS(syst_chauffage!$H$3:$H$27,syst_chauffage!$B$3:$B$27,D1914,syst_chauffage!$C$3:$C$27,E1914)</f>
        <v>36.3230019780448</v>
      </c>
      <c r="L1914" s="12" t="n">
        <f aca="false">H1914*SUMIFS(syst_chauffage!$K$3:$K$27,syst_chauffage!$B$3:$B$27,D1914,syst_chauffage!$C$3:$C$27,E1914)</f>
        <v>0.958465309213209</v>
      </c>
      <c r="N1914" s="0" t="str">
        <f aca="false">A1914</f>
        <v>Commerce</v>
      </c>
      <c r="O1914" s="0" t="str">
        <f aca="false">B1914</f>
        <v>Commerce de détail non alimentaire</v>
      </c>
      <c r="P1914" s="0" t="str">
        <f aca="false">C1914</f>
        <v>Grand librairie</v>
      </c>
      <c r="Q1914" s="0" t="str">
        <f aca="false">D1914</f>
        <v>Chaudière condensation gaz</v>
      </c>
      <c r="R1914" s="0" t="str">
        <f aca="false">E1914</f>
        <v>Gaz</v>
      </c>
      <c r="S1914" s="0" t="str">
        <f aca="false">F1914</f>
        <v>0306262404</v>
      </c>
      <c r="T1914" s="0" t="str">
        <f aca="false">G1914</f>
        <v>0</v>
      </c>
      <c r="U1914" s="0" t="n">
        <f aca="false">L1914</f>
        <v>0.958465309213209</v>
      </c>
      <c r="V1914" s="0" t="n">
        <f aca="false">K1914</f>
        <v>36.3230019780448</v>
      </c>
      <c r="W1914" s="0" t="n">
        <f aca="false">J1914</f>
        <v>836</v>
      </c>
    </row>
    <row r="1915" customFormat="false" ht="12.8" hidden="false" customHeight="false" outlineLevel="0" collapsed="false">
      <c r="A1915" s="0" t="s">
        <v>74</v>
      </c>
      <c r="B1915" s="0" t="s">
        <v>613</v>
      </c>
      <c r="C1915" s="0" t="s">
        <v>640</v>
      </c>
      <c r="D1915" s="0" t="s">
        <v>32</v>
      </c>
      <c r="E1915" s="0" t="s">
        <v>30</v>
      </c>
      <c r="F1915" s="0" t="s">
        <v>651</v>
      </c>
      <c r="G1915" s="0" t="s">
        <v>1609</v>
      </c>
      <c r="H1915" s="0" t="n">
        <v>1</v>
      </c>
      <c r="I1915" s="0" t="n">
        <v>12</v>
      </c>
      <c r="J1915" s="0" t="n">
        <v>0</v>
      </c>
      <c r="K1915" s="0" t="n">
        <f aca="false">I1915*SUMIFS(syst_chauffage!$H$3:$H$27,syst_chauffage!$B$3:$B$27,D1915,syst_chauffage!$C$3:$C$27,E1915)</f>
        <v>12</v>
      </c>
      <c r="L1915" s="12" t="n">
        <f aca="false">H1915*SUMIFS(syst_chauffage!$K$3:$K$27,syst_chauffage!$B$3:$B$27,D1915,syst_chauffage!$C$3:$C$27,E1915)</f>
        <v>1</v>
      </c>
      <c r="N1915" s="0" t="str">
        <f aca="false">A1915</f>
        <v>Commerce</v>
      </c>
      <c r="O1915" s="0" t="str">
        <f aca="false">B1915</f>
        <v>Commerce de détail non alimentaire</v>
      </c>
      <c r="P1915" s="0" t="str">
        <f aca="false">C1915</f>
        <v>Grand librairie</v>
      </c>
      <c r="Q1915" s="0" t="str">
        <f aca="false">D1915</f>
        <v>Electrique direct performant</v>
      </c>
      <c r="R1915" s="0" t="str">
        <f aca="false">E1915</f>
        <v>Electricité</v>
      </c>
      <c r="S1915" s="0" t="str">
        <f aca="false">F1915</f>
        <v>0306262602</v>
      </c>
      <c r="T1915" s="0" t="str">
        <f aca="false">G1915</f>
        <v>0</v>
      </c>
      <c r="U1915" s="0" t="n">
        <f aca="false">L1915</f>
        <v>1</v>
      </c>
      <c r="V1915" s="0" t="n">
        <f aca="false">K1915</f>
        <v>12</v>
      </c>
      <c r="W1915" s="0" t="n">
        <f aca="false">J1915</f>
        <v>0</v>
      </c>
    </row>
    <row r="1916" customFormat="false" ht="12.8" hidden="false" customHeight="false" outlineLevel="0" collapsed="false">
      <c r="A1916" s="0" t="s">
        <v>74</v>
      </c>
      <c r="B1916" s="0" t="s">
        <v>613</v>
      </c>
      <c r="C1916" s="0" t="s">
        <v>640</v>
      </c>
      <c r="D1916" s="0" t="s">
        <v>38</v>
      </c>
      <c r="E1916" s="0" t="s">
        <v>30</v>
      </c>
      <c r="F1916" s="0" t="s">
        <v>652</v>
      </c>
      <c r="G1916" s="0" t="s">
        <v>1609</v>
      </c>
      <c r="H1916" s="0" t="n">
        <v>3.39795627906976</v>
      </c>
      <c r="I1916" s="0" t="n">
        <v>90.8354478166403</v>
      </c>
      <c r="J1916" s="0" t="n">
        <v>720</v>
      </c>
      <c r="K1916" s="0" t="n">
        <f aca="false">I1916*SUMIFS(syst_chauffage!$H$3:$H$27,syst_chauffage!$B$3:$B$27,D1916,syst_chauffage!$C$3:$C$27,E1916)</f>
        <v>91.8159076538196</v>
      </c>
      <c r="L1916" s="12" t="n">
        <f aca="false">H1916*SUMIFS(syst_chauffage!$K$3:$K$27,syst_chauffage!$B$3:$B$27,D1916,syst_chauffage!$C$3:$C$27,E1916)</f>
        <v>3.03986496519792</v>
      </c>
      <c r="N1916" s="0" t="str">
        <f aca="false">A1916</f>
        <v>Commerce</v>
      </c>
      <c r="O1916" s="0" t="str">
        <f aca="false">B1916</f>
        <v>Commerce de détail non alimentaire</v>
      </c>
      <c r="P1916" s="0" t="str">
        <f aca="false">C1916</f>
        <v>Grand librairie</v>
      </c>
      <c r="Q1916" s="0" t="str">
        <f aca="false">D1916</f>
        <v>PAC performant</v>
      </c>
      <c r="R1916" s="0" t="str">
        <f aca="false">E1916</f>
        <v>Electricité</v>
      </c>
      <c r="S1916" s="0" t="str">
        <f aca="false">F1916</f>
        <v>0306262902</v>
      </c>
      <c r="T1916" s="0" t="str">
        <f aca="false">G1916</f>
        <v>0</v>
      </c>
      <c r="U1916" s="0" t="n">
        <f aca="false">L1916</f>
        <v>3.03986496519792</v>
      </c>
      <c r="V1916" s="0" t="n">
        <f aca="false">K1916</f>
        <v>91.8159076538196</v>
      </c>
      <c r="W1916" s="0" t="n">
        <f aca="false">J1916</f>
        <v>720</v>
      </c>
    </row>
    <row r="1917" customFormat="false" ht="12.8" hidden="false" customHeight="false" outlineLevel="0" collapsed="false">
      <c r="A1917" s="0" t="s">
        <v>74</v>
      </c>
      <c r="B1917" s="0" t="s">
        <v>613</v>
      </c>
      <c r="C1917" s="0" t="s">
        <v>653</v>
      </c>
      <c r="D1917" s="0" t="s">
        <v>19</v>
      </c>
      <c r="E1917" s="0" t="s">
        <v>57</v>
      </c>
      <c r="F1917" s="0" t="s">
        <v>654</v>
      </c>
      <c r="G1917" s="0" t="s">
        <v>1609</v>
      </c>
      <c r="H1917" s="0" t="n">
        <v>1.61871764611721</v>
      </c>
      <c r="I1917" s="0" t="n">
        <v>27.7362242133936</v>
      </c>
      <c r="J1917" s="0" t="n">
        <v>0</v>
      </c>
      <c r="K1917" s="0" t="n">
        <f aca="false">I1917*SUMIFS(syst_chauffage!$H$3:$H$27,syst_chauffage!$B$3:$B$27,D1917,syst_chauffage!$C$3:$C$27,E1917)</f>
        <v>38.6220452338193</v>
      </c>
      <c r="L1917" s="12" t="n">
        <f aca="false">H1917*SUMIFS(syst_chauffage!$K$3:$K$27,syst_chauffage!$B$3:$B$27,D1917,syst_chauffage!$C$3:$C$27,E1917)</f>
        <v>1.61871764611721</v>
      </c>
      <c r="N1917" s="0" t="str">
        <f aca="false">A1917</f>
        <v>Commerce</v>
      </c>
      <c r="O1917" s="0" t="str">
        <f aca="false">B1917</f>
        <v>Commerce de détail non alimentaire</v>
      </c>
      <c r="P1917" s="0" t="str">
        <f aca="false">C1917</f>
        <v>Grand Mode</v>
      </c>
      <c r="Q1917" s="0" t="str">
        <f aca="false">D1917</f>
        <v>Autre système centralisé</v>
      </c>
      <c r="R1917" s="0" t="str">
        <f aca="false">E1917</f>
        <v>Autres</v>
      </c>
      <c r="S1917" s="0" t="str">
        <f aca="false">F1917</f>
        <v>0306270101</v>
      </c>
      <c r="T1917" s="0" t="str">
        <f aca="false">G1917</f>
        <v>0</v>
      </c>
      <c r="U1917" s="0" t="n">
        <f aca="false">L1917</f>
        <v>1.61871764611721</v>
      </c>
      <c r="V1917" s="0" t="n">
        <f aca="false">K1917</f>
        <v>38.6220452338193</v>
      </c>
      <c r="W1917" s="0" t="n">
        <f aca="false">J1917</f>
        <v>0</v>
      </c>
    </row>
    <row r="1918" customFormat="false" ht="12.8" hidden="false" customHeight="false" outlineLevel="0" collapsed="false">
      <c r="A1918" s="0" t="s">
        <v>74</v>
      </c>
      <c r="B1918" s="0" t="s">
        <v>613</v>
      </c>
      <c r="C1918" s="0" t="s">
        <v>653</v>
      </c>
      <c r="D1918" s="0" t="s">
        <v>19</v>
      </c>
      <c r="E1918" s="0" t="s">
        <v>58</v>
      </c>
      <c r="F1918" s="0" t="s">
        <v>655</v>
      </c>
      <c r="G1918" s="0" t="s">
        <v>1609</v>
      </c>
      <c r="H1918" s="0" t="n">
        <v>1.63341394583901</v>
      </c>
      <c r="I1918" s="0" t="n">
        <v>27.7184799850238</v>
      </c>
      <c r="J1918" s="0" t="n">
        <v>765</v>
      </c>
      <c r="K1918" s="0" t="n">
        <f aca="false">I1918*SUMIFS(syst_chauffage!$H$3:$H$27,syst_chauffage!$B$3:$B$27,D1918,syst_chauffage!$C$3:$C$27,E1918)</f>
        <v>45.5955022906149</v>
      </c>
      <c r="L1918" s="12" t="n">
        <f aca="false">H1918*SUMIFS(syst_chauffage!$K$3:$K$27,syst_chauffage!$B$3:$B$27,D1918,syst_chauffage!$C$3:$C$27,E1918)</f>
        <v>1.63341394583901</v>
      </c>
      <c r="N1918" s="0" t="str">
        <f aca="false">A1918</f>
        <v>Commerce</v>
      </c>
      <c r="O1918" s="0" t="str">
        <f aca="false">B1918</f>
        <v>Commerce de détail non alimentaire</v>
      </c>
      <c r="P1918" s="0" t="str">
        <f aca="false">C1918</f>
        <v>Grand Mode</v>
      </c>
      <c r="Q1918" s="0" t="str">
        <f aca="false">D1918</f>
        <v>Autre système centralisé</v>
      </c>
      <c r="R1918" s="0" t="str">
        <f aca="false">E1918</f>
        <v>Urbain</v>
      </c>
      <c r="S1918" s="0" t="str">
        <f aca="false">F1918</f>
        <v>0306270106</v>
      </c>
      <c r="T1918" s="0" t="str">
        <f aca="false">G1918</f>
        <v>0</v>
      </c>
      <c r="U1918" s="0" t="n">
        <f aca="false">L1918</f>
        <v>1.63341394583901</v>
      </c>
      <c r="V1918" s="0" t="n">
        <f aca="false">K1918</f>
        <v>45.5955022906149</v>
      </c>
      <c r="W1918" s="0" t="n">
        <f aca="false">J1918</f>
        <v>765</v>
      </c>
    </row>
    <row r="1919" customFormat="false" ht="12.8" hidden="false" customHeight="false" outlineLevel="0" collapsed="false">
      <c r="A1919" s="0" t="s">
        <v>74</v>
      </c>
      <c r="B1919" s="0" t="s">
        <v>613</v>
      </c>
      <c r="C1919" s="0" t="s">
        <v>653</v>
      </c>
      <c r="D1919" s="0" t="s">
        <v>22</v>
      </c>
      <c r="E1919" s="0" t="s">
        <v>23</v>
      </c>
      <c r="F1919" s="0" t="s">
        <v>656</v>
      </c>
      <c r="G1919" s="0" t="s">
        <v>1609</v>
      </c>
      <c r="H1919" s="0" t="n">
        <v>0.687777525618502</v>
      </c>
      <c r="I1919" s="0" t="n">
        <v>15.230046095693</v>
      </c>
      <c r="J1919" s="0" t="n">
        <v>0</v>
      </c>
      <c r="K1919" s="0" t="n">
        <f aca="false">I1919*SUMIFS(syst_chauffage!$H$3:$H$27,syst_chauffage!$B$3:$B$27,D1919,syst_chauffage!$C$3:$C$27,E1919)</f>
        <v>26.8204539758242</v>
      </c>
      <c r="L1919" s="12" t="n">
        <f aca="false">H1919*SUMIFS(syst_chauffage!$K$3:$K$27,syst_chauffage!$B$3:$B$27,D1919,syst_chauffage!$C$3:$C$27,E1919)</f>
        <v>0.687777525618502</v>
      </c>
      <c r="N1919" s="0" t="str">
        <f aca="false">A1919</f>
        <v>Commerce</v>
      </c>
      <c r="O1919" s="0" t="str">
        <f aca="false">B1919</f>
        <v>Commerce de détail non alimentaire</v>
      </c>
      <c r="P1919" s="0" t="str">
        <f aca="false">C1919</f>
        <v>Grand Mode</v>
      </c>
      <c r="Q1919" s="0" t="str">
        <f aca="false">D1919</f>
        <v>Chaudière fioul</v>
      </c>
      <c r="R1919" s="0" t="str">
        <f aca="false">E1919</f>
        <v>Fioul</v>
      </c>
      <c r="S1919" s="0" t="str">
        <f aca="false">F1919</f>
        <v>0306270303</v>
      </c>
      <c r="T1919" s="0" t="str">
        <f aca="false">G1919</f>
        <v>0</v>
      </c>
      <c r="U1919" s="0" t="n">
        <f aca="false">L1919</f>
        <v>0.687777525618502</v>
      </c>
      <c r="V1919" s="0" t="n">
        <f aca="false">K1919</f>
        <v>26.8204539758242</v>
      </c>
      <c r="W1919" s="0" t="n">
        <f aca="false">J1919</f>
        <v>0</v>
      </c>
    </row>
    <row r="1920" customFormat="false" ht="12.8" hidden="false" customHeight="false" outlineLevel="0" collapsed="false">
      <c r="A1920" s="0" t="s">
        <v>74</v>
      </c>
      <c r="B1920" s="0" t="s">
        <v>613</v>
      </c>
      <c r="C1920" s="0" t="s">
        <v>653</v>
      </c>
      <c r="D1920" s="0" t="s">
        <v>13</v>
      </c>
      <c r="E1920" s="0" t="s">
        <v>14</v>
      </c>
      <c r="F1920" s="0" t="s">
        <v>657</v>
      </c>
      <c r="G1920" s="0" t="s">
        <v>1609</v>
      </c>
      <c r="H1920" s="0" t="n">
        <v>0.779092309124152</v>
      </c>
      <c r="I1920" s="0" t="n">
        <v>11.1824066788083</v>
      </c>
      <c r="J1920" s="0" t="n">
        <v>363</v>
      </c>
      <c r="K1920" s="0" t="n">
        <f aca="false">I1920*SUMIFS(syst_chauffage!$H$3:$H$27,syst_chauffage!$B$3:$B$27,D1920,syst_chauffage!$C$3:$C$27,E1920)</f>
        <v>22.5838961272022</v>
      </c>
      <c r="L1920" s="12" t="n">
        <f aca="false">H1920*SUMIFS(syst_chauffage!$K$3:$K$27,syst_chauffage!$B$3:$B$27,D1920,syst_chauffage!$C$3:$C$27,E1920)</f>
        <v>0.779092309124152</v>
      </c>
      <c r="N1920" s="0" t="str">
        <f aca="false">A1920</f>
        <v>Commerce</v>
      </c>
      <c r="O1920" s="0" t="str">
        <f aca="false">B1920</f>
        <v>Commerce de détail non alimentaire</v>
      </c>
      <c r="P1920" s="0" t="str">
        <f aca="false">C1920</f>
        <v>Grand Mode</v>
      </c>
      <c r="Q1920" s="0" t="str">
        <f aca="false">D1920</f>
        <v>Chaudière gaz</v>
      </c>
      <c r="R1920" s="0" t="str">
        <f aca="false">E1920</f>
        <v>Gaz</v>
      </c>
      <c r="S1920" s="0" t="str">
        <f aca="false">F1920</f>
        <v>0306270404</v>
      </c>
      <c r="T1920" s="0" t="str">
        <f aca="false">G1920</f>
        <v>0</v>
      </c>
      <c r="U1920" s="0" t="n">
        <f aca="false">L1920</f>
        <v>0.779092309124152</v>
      </c>
      <c r="V1920" s="0" t="n">
        <f aca="false">K1920</f>
        <v>22.5838961272022</v>
      </c>
      <c r="W1920" s="0" t="n">
        <f aca="false">J1920</f>
        <v>363</v>
      </c>
    </row>
    <row r="1921" customFormat="false" ht="12.8" hidden="false" customHeight="false" outlineLevel="0" collapsed="false">
      <c r="A1921" s="0" t="s">
        <v>74</v>
      </c>
      <c r="B1921" s="0" t="s">
        <v>613</v>
      </c>
      <c r="C1921" s="0" t="s">
        <v>653</v>
      </c>
      <c r="D1921" s="0" t="s">
        <v>29</v>
      </c>
      <c r="E1921" s="0" t="s">
        <v>30</v>
      </c>
      <c r="F1921" s="0" t="s">
        <v>658</v>
      </c>
      <c r="G1921" s="0" t="s">
        <v>1609</v>
      </c>
      <c r="H1921" s="0" t="n">
        <v>0.92</v>
      </c>
      <c r="I1921" s="0" t="n">
        <v>10.4</v>
      </c>
      <c r="J1921" s="0" t="n">
        <v>0</v>
      </c>
      <c r="K1921" s="0" t="n">
        <f aca="false">I1921*SUMIFS(syst_chauffage!$H$3:$H$27,syst_chauffage!$B$3:$B$27,D1921,syst_chauffage!$C$3:$C$27,E1921)</f>
        <v>3</v>
      </c>
      <c r="L1921" s="12" t="n">
        <f aca="false">H1921*SUMIFS(syst_chauffage!$K$3:$K$27,syst_chauffage!$B$3:$B$27,D1921,syst_chauffage!$C$3:$C$27,E1921)</f>
        <v>0.92</v>
      </c>
      <c r="N1921" s="0" t="str">
        <f aca="false">A1921</f>
        <v>Commerce</v>
      </c>
      <c r="O1921" s="0" t="str">
        <f aca="false">B1921</f>
        <v>Commerce de détail non alimentaire</v>
      </c>
      <c r="P1921" s="0" t="str">
        <f aca="false">C1921</f>
        <v>Grand Mode</v>
      </c>
      <c r="Q1921" s="0" t="str">
        <f aca="false">D1921</f>
        <v>Electrique direct</v>
      </c>
      <c r="R1921" s="0" t="str">
        <f aca="false">E1921</f>
        <v>Electricité</v>
      </c>
      <c r="S1921" s="0" t="str">
        <f aca="false">F1921</f>
        <v>0306270602</v>
      </c>
      <c r="T1921" s="0" t="str">
        <f aca="false">G1921</f>
        <v>0</v>
      </c>
      <c r="U1921" s="0" t="n">
        <f aca="false">L1921</f>
        <v>0.92</v>
      </c>
      <c r="V1921" s="0" t="n">
        <f aca="false">K1921</f>
        <v>3</v>
      </c>
      <c r="W1921" s="0" t="n">
        <f aca="false">J1921</f>
        <v>0</v>
      </c>
    </row>
    <row r="1922" customFormat="false" ht="12.8" hidden="false" customHeight="false" outlineLevel="0" collapsed="false">
      <c r="A1922" s="0" t="s">
        <v>74</v>
      </c>
      <c r="B1922" s="0" t="s">
        <v>613</v>
      </c>
      <c r="C1922" s="0" t="s">
        <v>653</v>
      </c>
      <c r="D1922" s="0" t="s">
        <v>36</v>
      </c>
      <c r="E1922" s="0" t="s">
        <v>30</v>
      </c>
      <c r="F1922" s="0" t="s">
        <v>659</v>
      </c>
      <c r="G1922" s="0" t="s">
        <v>1609</v>
      </c>
      <c r="H1922" s="0" t="n">
        <v>3.27439423255813</v>
      </c>
      <c r="I1922" s="0" t="n">
        <v>76.3773456502801</v>
      </c>
      <c r="J1922" s="0" t="n">
        <v>675</v>
      </c>
      <c r="K1922" s="0" t="n">
        <f aca="false">I1922*SUMIFS(syst_chauffage!$H$3:$H$27,syst_chauffage!$B$3:$B$27,D1922,syst_chauffage!$C$3:$C$27,E1922)</f>
        <v>47.2514637316896</v>
      </c>
      <c r="L1922" s="12" t="n">
        <f aca="false">H1922*SUMIFS(syst_chauffage!$K$3:$K$27,syst_chauffage!$B$3:$B$27,D1922,syst_chauffage!$C$3:$C$27,E1922)</f>
        <v>2.75111501758348</v>
      </c>
      <c r="N1922" s="0" t="str">
        <f aca="false">A1922</f>
        <v>Commerce</v>
      </c>
      <c r="O1922" s="0" t="str">
        <f aca="false">B1922</f>
        <v>Commerce de détail non alimentaire</v>
      </c>
      <c r="P1922" s="0" t="str">
        <f aca="false">C1922</f>
        <v>Grand Mode</v>
      </c>
      <c r="Q1922" s="0" t="str">
        <f aca="false">D1922</f>
        <v>PAC</v>
      </c>
      <c r="R1922" s="0" t="str">
        <f aca="false">E1922</f>
        <v>Electricité</v>
      </c>
      <c r="S1922" s="0" t="str">
        <f aca="false">F1922</f>
        <v>0306270902</v>
      </c>
      <c r="T1922" s="0" t="str">
        <f aca="false">G1922</f>
        <v>0</v>
      </c>
      <c r="U1922" s="0" t="n">
        <f aca="false">L1922</f>
        <v>2.75111501758348</v>
      </c>
      <c r="V1922" s="0" t="n">
        <f aca="false">K1922</f>
        <v>47.2514637316896</v>
      </c>
      <c r="W1922" s="0" t="n">
        <f aca="false">J1922</f>
        <v>675</v>
      </c>
    </row>
    <row r="1923" customFormat="false" ht="12.8" hidden="false" customHeight="false" outlineLevel="0" collapsed="false">
      <c r="A1923" s="0" t="s">
        <v>74</v>
      </c>
      <c r="B1923" s="0" t="s">
        <v>613</v>
      </c>
      <c r="C1923" s="0" t="s">
        <v>653</v>
      </c>
      <c r="D1923" s="0" t="s">
        <v>51</v>
      </c>
      <c r="E1923" s="0" t="s">
        <v>57</v>
      </c>
      <c r="F1923" s="0" t="s">
        <v>660</v>
      </c>
      <c r="G1923" s="0" t="s">
        <v>1609</v>
      </c>
      <c r="H1923" s="0" t="n">
        <v>1.86775113013524</v>
      </c>
      <c r="I1923" s="0" t="n">
        <v>33.0193145397543</v>
      </c>
      <c r="J1923" s="0" t="n">
        <v>0</v>
      </c>
      <c r="K1923" s="0" t="n">
        <f aca="false">I1923*SUMIFS(syst_chauffage!$H$3:$H$27,syst_chauffage!$B$3:$B$27,D1923,syst_chauffage!$C$3:$C$27,E1923)</f>
        <v>69.9631019128475</v>
      </c>
      <c r="L1923" s="12" t="n">
        <f aca="false">H1923*SUMIFS(syst_chauffage!$K$3:$K$27,syst_chauffage!$B$3:$B$27,D1923,syst_chauffage!$C$3:$C$27,E1923)</f>
        <v>1.86775113013524</v>
      </c>
      <c r="N1923" s="0" t="str">
        <f aca="false">A1923</f>
        <v>Commerce</v>
      </c>
      <c r="O1923" s="0" t="str">
        <f aca="false">B1923</f>
        <v>Commerce de détail non alimentaire</v>
      </c>
      <c r="P1923" s="0" t="str">
        <f aca="false">C1923</f>
        <v>Grand Mode</v>
      </c>
      <c r="Q1923" s="0" t="str">
        <f aca="false">D1923</f>
        <v>Autre système centralisé performant</v>
      </c>
      <c r="R1923" s="0" t="str">
        <f aca="false">E1923</f>
        <v>Autres</v>
      </c>
      <c r="S1923" s="0" t="str">
        <f aca="false">F1923</f>
        <v>0306272101</v>
      </c>
      <c r="T1923" s="0" t="str">
        <f aca="false">G1923</f>
        <v>0</v>
      </c>
      <c r="U1923" s="0" t="n">
        <f aca="false">L1923</f>
        <v>1.86775113013524</v>
      </c>
      <c r="V1923" s="0" t="n">
        <f aca="false">K1923</f>
        <v>69.9631019128475</v>
      </c>
      <c r="W1923" s="0" t="n">
        <f aca="false">J1923</f>
        <v>0</v>
      </c>
    </row>
    <row r="1924" customFormat="false" ht="12.8" hidden="false" customHeight="false" outlineLevel="0" collapsed="false">
      <c r="A1924" s="0" t="s">
        <v>74</v>
      </c>
      <c r="B1924" s="0" t="s">
        <v>613</v>
      </c>
      <c r="C1924" s="0" t="s">
        <v>653</v>
      </c>
      <c r="D1924" s="0" t="s">
        <v>51</v>
      </c>
      <c r="E1924" s="0" t="s">
        <v>58</v>
      </c>
      <c r="F1924" s="0" t="s">
        <v>661</v>
      </c>
      <c r="G1924" s="0" t="s">
        <v>1609</v>
      </c>
      <c r="H1924" s="0" t="n">
        <v>1.88470839904501</v>
      </c>
      <c r="I1924" s="0" t="n">
        <v>32.9981904583617</v>
      </c>
      <c r="J1924" s="0" t="n">
        <v>765</v>
      </c>
      <c r="K1924" s="0" t="n">
        <f aca="false">I1924*SUMIFS(syst_chauffage!$H$3:$H$27,syst_chauffage!$B$3:$B$27,D1924,syst_chauffage!$C$3:$C$27,E1924)</f>
        <v>70.4181221686854</v>
      </c>
      <c r="L1924" s="12" t="n">
        <f aca="false">H1924*SUMIFS(syst_chauffage!$K$3:$K$27,syst_chauffage!$B$3:$B$27,D1924,syst_chauffage!$C$3:$C$27,E1924)</f>
        <v>1.88470839904501</v>
      </c>
      <c r="N1924" s="0" t="str">
        <f aca="false">A1924</f>
        <v>Commerce</v>
      </c>
      <c r="O1924" s="0" t="str">
        <f aca="false">B1924</f>
        <v>Commerce de détail non alimentaire</v>
      </c>
      <c r="P1924" s="0" t="str">
        <f aca="false">C1924</f>
        <v>Grand Mode</v>
      </c>
      <c r="Q1924" s="0" t="str">
        <f aca="false">D1924</f>
        <v>Autre système centralisé performant</v>
      </c>
      <c r="R1924" s="0" t="str">
        <f aca="false">E1924</f>
        <v>Urbain</v>
      </c>
      <c r="S1924" s="0" t="str">
        <f aca="false">F1924</f>
        <v>0306272106</v>
      </c>
      <c r="T1924" s="0" t="str">
        <f aca="false">G1924</f>
        <v>0</v>
      </c>
      <c r="U1924" s="0" t="n">
        <f aca="false">L1924</f>
        <v>1.88470839904501</v>
      </c>
      <c r="V1924" s="0" t="n">
        <f aca="false">K1924</f>
        <v>70.4181221686854</v>
      </c>
      <c r="W1924" s="0" t="n">
        <f aca="false">J1924</f>
        <v>765</v>
      </c>
    </row>
    <row r="1925" customFormat="false" ht="12.8" hidden="false" customHeight="false" outlineLevel="0" collapsed="false">
      <c r="A1925" s="0" t="s">
        <v>74</v>
      </c>
      <c r="B1925" s="0" t="s">
        <v>613</v>
      </c>
      <c r="C1925" s="0" t="s">
        <v>653</v>
      </c>
      <c r="D1925" s="0" t="s">
        <v>27</v>
      </c>
      <c r="E1925" s="0" t="s">
        <v>23</v>
      </c>
      <c r="F1925" s="0" t="s">
        <v>662</v>
      </c>
      <c r="G1925" s="0" t="s">
        <v>1609</v>
      </c>
      <c r="H1925" s="0" t="n">
        <v>0.758876620701868</v>
      </c>
      <c r="I1925" s="0" t="n">
        <v>18.1310072567773</v>
      </c>
      <c r="J1925" s="0" t="n">
        <v>836</v>
      </c>
      <c r="K1925" s="0" t="n">
        <f aca="false">I1925*SUMIFS(syst_chauffage!$H$3:$H$27,syst_chauffage!$B$3:$B$27,D1925,syst_chauffage!$C$3:$C$27,E1925)</f>
        <v>46.4952119851371</v>
      </c>
      <c r="L1925" s="12" t="n">
        <f aca="false">H1925*SUMIFS(syst_chauffage!$K$3:$K$27,syst_chauffage!$B$3:$B$27,D1925,syst_chauffage!$C$3:$C$27,E1925)</f>
        <v>0.758876620701868</v>
      </c>
      <c r="N1925" s="0" t="str">
        <f aca="false">A1925</f>
        <v>Commerce</v>
      </c>
      <c r="O1925" s="0" t="str">
        <f aca="false">B1925</f>
        <v>Commerce de détail non alimentaire</v>
      </c>
      <c r="P1925" s="0" t="str">
        <f aca="false">C1925</f>
        <v>Grand Mode</v>
      </c>
      <c r="Q1925" s="0" t="str">
        <f aca="false">D1925</f>
        <v>Chaudière condensation fioul</v>
      </c>
      <c r="R1925" s="0" t="str">
        <f aca="false">E1925</f>
        <v>Fioul</v>
      </c>
      <c r="S1925" s="0" t="str">
        <f aca="false">F1925</f>
        <v>0306272303</v>
      </c>
      <c r="T1925" s="0" t="str">
        <f aca="false">G1925</f>
        <v>0</v>
      </c>
      <c r="U1925" s="0" t="n">
        <f aca="false">L1925</f>
        <v>0.758876620701868</v>
      </c>
      <c r="V1925" s="0" t="n">
        <f aca="false">K1925</f>
        <v>46.4952119851371</v>
      </c>
      <c r="W1925" s="0" t="n">
        <f aca="false">J1925</f>
        <v>836</v>
      </c>
    </row>
    <row r="1926" customFormat="false" ht="12.8" hidden="false" customHeight="false" outlineLevel="0" collapsed="false">
      <c r="A1926" s="0" t="s">
        <v>74</v>
      </c>
      <c r="B1926" s="0" t="s">
        <v>613</v>
      </c>
      <c r="C1926" s="0" t="s">
        <v>653</v>
      </c>
      <c r="D1926" s="0" t="s">
        <v>18</v>
      </c>
      <c r="E1926" s="0" t="s">
        <v>14</v>
      </c>
      <c r="F1926" s="0" t="s">
        <v>663</v>
      </c>
      <c r="G1926" s="0" t="s">
        <v>1609</v>
      </c>
      <c r="H1926" s="0" t="n">
        <v>0.986623666820261</v>
      </c>
      <c r="I1926" s="0" t="n">
        <v>13.3123889033432</v>
      </c>
      <c r="J1926" s="0" t="n">
        <v>836</v>
      </c>
      <c r="K1926" s="0" t="n">
        <f aca="false">I1926*SUMIFS(syst_chauffage!$H$3:$H$27,syst_chauffage!$B$3:$B$27,D1926,syst_chauffage!$C$3:$C$27,E1926)</f>
        <v>36.2753135451213</v>
      </c>
      <c r="L1926" s="12" t="n">
        <f aca="false">H1926*SUMIFS(syst_chauffage!$K$3:$K$27,syst_chauffage!$B$3:$B$27,D1926,syst_chauffage!$C$3:$C$27,E1926)</f>
        <v>0.958452493047499</v>
      </c>
      <c r="N1926" s="0" t="str">
        <f aca="false">A1926</f>
        <v>Commerce</v>
      </c>
      <c r="O1926" s="0" t="str">
        <f aca="false">B1926</f>
        <v>Commerce de détail non alimentaire</v>
      </c>
      <c r="P1926" s="0" t="str">
        <f aca="false">C1926</f>
        <v>Grand Mode</v>
      </c>
      <c r="Q1926" s="0" t="str">
        <f aca="false">D1926</f>
        <v>Chaudière condensation gaz</v>
      </c>
      <c r="R1926" s="0" t="str">
        <f aca="false">E1926</f>
        <v>Gaz</v>
      </c>
      <c r="S1926" s="0" t="str">
        <f aca="false">F1926</f>
        <v>0306272404</v>
      </c>
      <c r="T1926" s="0" t="str">
        <f aca="false">G1926</f>
        <v>0</v>
      </c>
      <c r="U1926" s="0" t="n">
        <f aca="false">L1926</f>
        <v>0.958452493047499</v>
      </c>
      <c r="V1926" s="0" t="n">
        <f aca="false">K1926</f>
        <v>36.2753135451213</v>
      </c>
      <c r="W1926" s="0" t="n">
        <f aca="false">J1926</f>
        <v>836</v>
      </c>
    </row>
    <row r="1927" customFormat="false" ht="12.8" hidden="false" customHeight="false" outlineLevel="0" collapsed="false">
      <c r="A1927" s="0" t="s">
        <v>74</v>
      </c>
      <c r="B1927" s="0" t="s">
        <v>613</v>
      </c>
      <c r="C1927" s="0" t="s">
        <v>653</v>
      </c>
      <c r="D1927" s="0" t="s">
        <v>32</v>
      </c>
      <c r="E1927" s="0" t="s">
        <v>30</v>
      </c>
      <c r="F1927" s="0" t="s">
        <v>664</v>
      </c>
      <c r="G1927" s="0" t="s">
        <v>1609</v>
      </c>
      <c r="H1927" s="0" t="n">
        <v>1</v>
      </c>
      <c r="I1927" s="0" t="n">
        <v>12</v>
      </c>
      <c r="J1927" s="0" t="n">
        <v>0</v>
      </c>
      <c r="K1927" s="0" t="n">
        <f aca="false">I1927*SUMIFS(syst_chauffage!$H$3:$H$27,syst_chauffage!$B$3:$B$27,D1927,syst_chauffage!$C$3:$C$27,E1927)</f>
        <v>12</v>
      </c>
      <c r="L1927" s="12" t="n">
        <f aca="false">H1927*SUMIFS(syst_chauffage!$K$3:$K$27,syst_chauffage!$B$3:$B$27,D1927,syst_chauffage!$C$3:$C$27,E1927)</f>
        <v>1</v>
      </c>
      <c r="N1927" s="0" t="str">
        <f aca="false">A1927</f>
        <v>Commerce</v>
      </c>
      <c r="O1927" s="0" t="str">
        <f aca="false">B1927</f>
        <v>Commerce de détail non alimentaire</v>
      </c>
      <c r="P1927" s="0" t="str">
        <f aca="false">C1927</f>
        <v>Grand Mode</v>
      </c>
      <c r="Q1927" s="0" t="str">
        <f aca="false">D1927</f>
        <v>Electrique direct performant</v>
      </c>
      <c r="R1927" s="0" t="str">
        <f aca="false">E1927</f>
        <v>Electricité</v>
      </c>
      <c r="S1927" s="0" t="str">
        <f aca="false">F1927</f>
        <v>0306272602</v>
      </c>
      <c r="T1927" s="0" t="str">
        <f aca="false">G1927</f>
        <v>0</v>
      </c>
      <c r="U1927" s="0" t="n">
        <f aca="false">L1927</f>
        <v>1</v>
      </c>
      <c r="V1927" s="0" t="n">
        <f aca="false">K1927</f>
        <v>12</v>
      </c>
      <c r="W1927" s="0" t="n">
        <f aca="false">J1927</f>
        <v>0</v>
      </c>
    </row>
    <row r="1928" customFormat="false" ht="12.8" hidden="false" customHeight="false" outlineLevel="0" collapsed="false">
      <c r="A1928" s="0" t="s">
        <v>74</v>
      </c>
      <c r="B1928" s="0" t="s">
        <v>613</v>
      </c>
      <c r="C1928" s="0" t="s">
        <v>653</v>
      </c>
      <c r="D1928" s="0" t="s">
        <v>38</v>
      </c>
      <c r="E1928" s="0" t="s">
        <v>30</v>
      </c>
      <c r="F1928" s="0" t="s">
        <v>665</v>
      </c>
      <c r="G1928" s="0" t="s">
        <v>1609</v>
      </c>
      <c r="H1928" s="0" t="n">
        <v>3.39795627906976</v>
      </c>
      <c r="I1928" s="0" t="n">
        <v>90.9254114884287</v>
      </c>
      <c r="J1928" s="0" t="n">
        <v>720</v>
      </c>
      <c r="K1928" s="0" t="n">
        <f aca="false">I1928*SUMIFS(syst_chauffage!$H$3:$H$27,syst_chauffage!$B$3:$B$27,D1928,syst_chauffage!$C$3:$C$27,E1928)</f>
        <v>91.9068423756674</v>
      </c>
      <c r="L1928" s="12" t="n">
        <f aca="false">H1928*SUMIFS(syst_chauffage!$K$3:$K$27,syst_chauffage!$B$3:$B$27,D1928,syst_chauffage!$C$3:$C$27,E1928)</f>
        <v>3.03986496519792</v>
      </c>
      <c r="N1928" s="0" t="str">
        <f aca="false">A1928</f>
        <v>Commerce</v>
      </c>
      <c r="O1928" s="0" t="str">
        <f aca="false">B1928</f>
        <v>Commerce de détail non alimentaire</v>
      </c>
      <c r="P1928" s="0" t="str">
        <f aca="false">C1928</f>
        <v>Grand Mode</v>
      </c>
      <c r="Q1928" s="0" t="str">
        <f aca="false">D1928</f>
        <v>PAC performant</v>
      </c>
      <c r="R1928" s="0" t="str">
        <f aca="false">E1928</f>
        <v>Electricité</v>
      </c>
      <c r="S1928" s="0" t="str">
        <f aca="false">F1928</f>
        <v>0306272902</v>
      </c>
      <c r="T1928" s="0" t="str">
        <f aca="false">G1928</f>
        <v>0</v>
      </c>
      <c r="U1928" s="0" t="n">
        <f aca="false">L1928</f>
        <v>3.03986496519792</v>
      </c>
      <c r="V1928" s="0" t="n">
        <f aca="false">K1928</f>
        <v>91.9068423756674</v>
      </c>
      <c r="W1928" s="0" t="n">
        <f aca="false">J1928</f>
        <v>720</v>
      </c>
    </row>
    <row r="1929" customFormat="false" ht="12.8" hidden="false" customHeight="false" outlineLevel="0" collapsed="false">
      <c r="A1929" s="0" t="s">
        <v>74</v>
      </c>
      <c r="B1929" s="0" t="s">
        <v>613</v>
      </c>
      <c r="C1929" s="0" t="s">
        <v>666</v>
      </c>
      <c r="D1929" s="0" t="s">
        <v>19</v>
      </c>
      <c r="E1929" s="0" t="s">
        <v>57</v>
      </c>
      <c r="F1929" s="0" t="s">
        <v>667</v>
      </c>
      <c r="G1929" s="0" t="s">
        <v>1609</v>
      </c>
      <c r="H1929" s="0" t="n">
        <v>1.62156271012911</v>
      </c>
      <c r="I1929" s="0" t="n">
        <v>34.3230216646418</v>
      </c>
      <c r="J1929" s="0" t="n">
        <v>0</v>
      </c>
      <c r="K1929" s="0" t="n">
        <f aca="false">I1929*SUMIFS(syst_chauffage!$H$3:$H$27,syst_chauffage!$B$3:$B$27,D1929,syst_chauffage!$C$3:$C$27,E1929)</f>
        <v>47.7940070391059</v>
      </c>
      <c r="L1929" s="12" t="n">
        <f aca="false">H1929*SUMIFS(syst_chauffage!$K$3:$K$27,syst_chauffage!$B$3:$B$27,D1929,syst_chauffage!$C$3:$C$27,E1929)</f>
        <v>1.62156271012911</v>
      </c>
      <c r="N1929" s="0" t="str">
        <f aca="false">A1929</f>
        <v>Commerce</v>
      </c>
      <c r="O1929" s="0" t="str">
        <f aca="false">B1929</f>
        <v>Commerce de détail non alimentaire</v>
      </c>
      <c r="P1929" s="0" t="str">
        <f aca="false">C1929</f>
        <v>Petit brico</v>
      </c>
      <c r="Q1929" s="0" t="str">
        <f aca="false">D1929</f>
        <v>Autre système centralisé</v>
      </c>
      <c r="R1929" s="0" t="str">
        <f aca="false">E1929</f>
        <v>Autres</v>
      </c>
      <c r="S1929" s="0" t="str">
        <f aca="false">F1929</f>
        <v>0306640101</v>
      </c>
      <c r="T1929" s="0" t="str">
        <f aca="false">G1929</f>
        <v>0</v>
      </c>
      <c r="U1929" s="0" t="n">
        <f aca="false">L1929</f>
        <v>1.62156271012911</v>
      </c>
      <c r="V1929" s="0" t="n">
        <f aca="false">K1929</f>
        <v>47.7940070391059</v>
      </c>
      <c r="W1929" s="0" t="n">
        <f aca="false">J1929</f>
        <v>0</v>
      </c>
    </row>
    <row r="1930" customFormat="false" ht="12.8" hidden="false" customHeight="false" outlineLevel="0" collapsed="false">
      <c r="A1930" s="0" t="s">
        <v>74</v>
      </c>
      <c r="B1930" s="0" t="s">
        <v>613</v>
      </c>
      <c r="C1930" s="0" t="s">
        <v>666</v>
      </c>
      <c r="D1930" s="0" t="s">
        <v>19</v>
      </c>
      <c r="E1930" s="0" t="s">
        <v>58</v>
      </c>
      <c r="F1930" s="0" t="s">
        <v>668</v>
      </c>
      <c r="G1930" s="0" t="s">
        <v>1609</v>
      </c>
      <c r="H1930" s="0" t="n">
        <v>1.63968447692241</v>
      </c>
      <c r="I1930" s="0" t="n">
        <v>34.1253896833864</v>
      </c>
      <c r="J1930" s="0" t="n">
        <v>765</v>
      </c>
      <c r="K1930" s="0" t="n">
        <f aca="false">I1930*SUMIFS(syst_chauffage!$H$3:$H$27,syst_chauffage!$B$3:$B$27,D1930,syst_chauffage!$C$3:$C$27,E1930)</f>
        <v>56.134545772988</v>
      </c>
      <c r="L1930" s="12" t="n">
        <f aca="false">H1930*SUMIFS(syst_chauffage!$K$3:$K$27,syst_chauffage!$B$3:$B$27,D1930,syst_chauffage!$C$3:$C$27,E1930)</f>
        <v>1.63968447692241</v>
      </c>
      <c r="N1930" s="0" t="str">
        <f aca="false">A1930</f>
        <v>Commerce</v>
      </c>
      <c r="O1930" s="0" t="str">
        <f aca="false">B1930</f>
        <v>Commerce de détail non alimentaire</v>
      </c>
      <c r="P1930" s="0" t="str">
        <f aca="false">C1930</f>
        <v>Petit brico</v>
      </c>
      <c r="Q1930" s="0" t="str">
        <f aca="false">D1930</f>
        <v>Autre système centralisé</v>
      </c>
      <c r="R1930" s="0" t="str">
        <f aca="false">E1930</f>
        <v>Urbain</v>
      </c>
      <c r="S1930" s="0" t="str">
        <f aca="false">F1930</f>
        <v>0306640106</v>
      </c>
      <c r="T1930" s="0" t="str">
        <f aca="false">G1930</f>
        <v>0</v>
      </c>
      <c r="U1930" s="0" t="n">
        <f aca="false">L1930</f>
        <v>1.63968447692241</v>
      </c>
      <c r="V1930" s="0" t="n">
        <f aca="false">K1930</f>
        <v>56.134545772988</v>
      </c>
      <c r="W1930" s="0" t="n">
        <f aca="false">J1930</f>
        <v>765</v>
      </c>
    </row>
    <row r="1931" customFormat="false" ht="12.8" hidden="false" customHeight="false" outlineLevel="0" collapsed="false">
      <c r="A1931" s="0" t="s">
        <v>74</v>
      </c>
      <c r="B1931" s="0" t="s">
        <v>613</v>
      </c>
      <c r="C1931" s="0" t="s">
        <v>666</v>
      </c>
      <c r="D1931" s="0" t="s">
        <v>22</v>
      </c>
      <c r="E1931" s="0" t="s">
        <v>23</v>
      </c>
      <c r="F1931" s="0" t="s">
        <v>669</v>
      </c>
      <c r="G1931" s="0" t="s">
        <v>1609</v>
      </c>
      <c r="H1931" s="0" t="n">
        <v>0.671240079958967</v>
      </c>
      <c r="I1931" s="0" t="n">
        <v>25.9464369230769</v>
      </c>
      <c r="J1931" s="0" t="n">
        <v>0</v>
      </c>
      <c r="K1931" s="0" t="n">
        <f aca="false">I1931*SUMIFS(syst_chauffage!$H$3:$H$27,syst_chauffage!$B$3:$B$27,D1931,syst_chauffage!$C$3:$C$27,E1931)</f>
        <v>45.6922594297864</v>
      </c>
      <c r="L1931" s="12" t="n">
        <f aca="false">H1931*SUMIFS(syst_chauffage!$K$3:$K$27,syst_chauffage!$B$3:$B$27,D1931,syst_chauffage!$C$3:$C$27,E1931)</f>
        <v>0.671240079958967</v>
      </c>
      <c r="N1931" s="0" t="str">
        <f aca="false">A1931</f>
        <v>Commerce</v>
      </c>
      <c r="O1931" s="0" t="str">
        <f aca="false">B1931</f>
        <v>Commerce de détail non alimentaire</v>
      </c>
      <c r="P1931" s="0" t="str">
        <f aca="false">C1931</f>
        <v>Petit brico</v>
      </c>
      <c r="Q1931" s="0" t="str">
        <f aca="false">D1931</f>
        <v>Chaudière fioul</v>
      </c>
      <c r="R1931" s="0" t="str">
        <f aca="false">E1931</f>
        <v>Fioul</v>
      </c>
      <c r="S1931" s="0" t="str">
        <f aca="false">F1931</f>
        <v>0306640303</v>
      </c>
      <c r="T1931" s="0" t="str">
        <f aca="false">G1931</f>
        <v>0</v>
      </c>
      <c r="U1931" s="0" t="n">
        <f aca="false">L1931</f>
        <v>0.671240079958967</v>
      </c>
      <c r="V1931" s="0" t="n">
        <f aca="false">K1931</f>
        <v>45.6922594297864</v>
      </c>
      <c r="W1931" s="0" t="n">
        <f aca="false">J1931</f>
        <v>0</v>
      </c>
    </row>
    <row r="1932" customFormat="false" ht="12.8" hidden="false" customHeight="false" outlineLevel="0" collapsed="false">
      <c r="A1932" s="0" t="s">
        <v>74</v>
      </c>
      <c r="B1932" s="0" t="s">
        <v>613</v>
      </c>
      <c r="C1932" s="0" t="s">
        <v>666</v>
      </c>
      <c r="D1932" s="0" t="s">
        <v>13</v>
      </c>
      <c r="E1932" s="0" t="s">
        <v>14</v>
      </c>
      <c r="F1932" s="0" t="s">
        <v>670</v>
      </c>
      <c r="G1932" s="0" t="s">
        <v>1609</v>
      </c>
      <c r="H1932" s="0" t="n">
        <v>0.762587843744206</v>
      </c>
      <c r="I1932" s="0" t="n">
        <v>25.9464369230769</v>
      </c>
      <c r="J1932" s="0" t="n">
        <v>308</v>
      </c>
      <c r="K1932" s="0" t="n">
        <f aca="false">I1932*SUMIFS(syst_chauffage!$H$3:$H$27,syst_chauffage!$B$3:$B$27,D1932,syst_chauffage!$C$3:$C$27,E1932)</f>
        <v>52.4012096119026</v>
      </c>
      <c r="L1932" s="12" t="n">
        <f aca="false">H1932*SUMIFS(syst_chauffage!$K$3:$K$27,syst_chauffage!$B$3:$B$27,D1932,syst_chauffage!$C$3:$C$27,E1932)</f>
        <v>0.762587843744206</v>
      </c>
      <c r="N1932" s="0" t="str">
        <f aca="false">A1932</f>
        <v>Commerce</v>
      </c>
      <c r="O1932" s="0" t="str">
        <f aca="false">B1932</f>
        <v>Commerce de détail non alimentaire</v>
      </c>
      <c r="P1932" s="0" t="str">
        <f aca="false">C1932</f>
        <v>Petit brico</v>
      </c>
      <c r="Q1932" s="0" t="str">
        <f aca="false">D1932</f>
        <v>Chaudière gaz</v>
      </c>
      <c r="R1932" s="0" t="str">
        <f aca="false">E1932</f>
        <v>Gaz</v>
      </c>
      <c r="S1932" s="0" t="str">
        <f aca="false">F1932</f>
        <v>0306640404</v>
      </c>
      <c r="T1932" s="0" t="str">
        <f aca="false">G1932</f>
        <v>0</v>
      </c>
      <c r="U1932" s="0" t="n">
        <f aca="false">L1932</f>
        <v>0.762587843744206</v>
      </c>
      <c r="V1932" s="0" t="n">
        <f aca="false">K1932</f>
        <v>52.4012096119026</v>
      </c>
      <c r="W1932" s="0" t="n">
        <f aca="false">J1932</f>
        <v>308</v>
      </c>
    </row>
    <row r="1933" customFormat="false" ht="12.8" hidden="false" customHeight="false" outlineLevel="0" collapsed="false">
      <c r="A1933" s="0" t="s">
        <v>74</v>
      </c>
      <c r="B1933" s="0" t="s">
        <v>613</v>
      </c>
      <c r="C1933" s="0" t="s">
        <v>666</v>
      </c>
      <c r="D1933" s="0" t="s">
        <v>29</v>
      </c>
      <c r="E1933" s="0" t="s">
        <v>30</v>
      </c>
      <c r="F1933" s="0" t="s">
        <v>671</v>
      </c>
      <c r="G1933" s="0" t="s">
        <v>1609</v>
      </c>
      <c r="H1933" s="0" t="n">
        <v>0.92</v>
      </c>
      <c r="I1933" s="0" t="n">
        <v>10.4</v>
      </c>
      <c r="J1933" s="0" t="n">
        <v>0</v>
      </c>
      <c r="K1933" s="0" t="n">
        <f aca="false">I1933*SUMIFS(syst_chauffage!$H$3:$H$27,syst_chauffage!$B$3:$B$27,D1933,syst_chauffage!$C$3:$C$27,E1933)</f>
        <v>3</v>
      </c>
      <c r="L1933" s="12" t="n">
        <f aca="false">H1933*SUMIFS(syst_chauffage!$K$3:$K$27,syst_chauffage!$B$3:$B$27,D1933,syst_chauffage!$C$3:$C$27,E1933)</f>
        <v>0.92</v>
      </c>
      <c r="N1933" s="0" t="str">
        <f aca="false">A1933</f>
        <v>Commerce</v>
      </c>
      <c r="O1933" s="0" t="str">
        <f aca="false">B1933</f>
        <v>Commerce de détail non alimentaire</v>
      </c>
      <c r="P1933" s="0" t="str">
        <f aca="false">C1933</f>
        <v>Petit brico</v>
      </c>
      <c r="Q1933" s="0" t="str">
        <f aca="false">D1933</f>
        <v>Electrique direct</v>
      </c>
      <c r="R1933" s="0" t="str">
        <f aca="false">E1933</f>
        <v>Electricité</v>
      </c>
      <c r="S1933" s="0" t="str">
        <f aca="false">F1933</f>
        <v>0306640602</v>
      </c>
      <c r="T1933" s="0" t="str">
        <f aca="false">G1933</f>
        <v>0</v>
      </c>
      <c r="U1933" s="0" t="n">
        <f aca="false">L1933</f>
        <v>0.92</v>
      </c>
      <c r="V1933" s="0" t="n">
        <f aca="false">K1933</f>
        <v>3</v>
      </c>
      <c r="W1933" s="0" t="n">
        <f aca="false">J1933</f>
        <v>0</v>
      </c>
    </row>
    <row r="1934" customFormat="false" ht="12.8" hidden="false" customHeight="false" outlineLevel="0" collapsed="false">
      <c r="A1934" s="0" t="s">
        <v>74</v>
      </c>
      <c r="B1934" s="0" t="s">
        <v>613</v>
      </c>
      <c r="C1934" s="0" t="s">
        <v>666</v>
      </c>
      <c r="D1934" s="0" t="s">
        <v>36</v>
      </c>
      <c r="E1934" s="0" t="s">
        <v>30</v>
      </c>
      <c r="F1934" s="0" t="s">
        <v>672</v>
      </c>
      <c r="G1934" s="0" t="s">
        <v>1609</v>
      </c>
      <c r="H1934" s="0" t="n">
        <v>3.27439423255813</v>
      </c>
      <c r="I1934" s="0" t="n">
        <v>76.9018762149651</v>
      </c>
      <c r="J1934" s="0" t="n">
        <v>675</v>
      </c>
      <c r="K1934" s="0" t="n">
        <f aca="false">I1934*SUMIFS(syst_chauffage!$H$3:$H$27,syst_chauffage!$B$3:$B$27,D1934,syst_chauffage!$C$3:$C$27,E1934)</f>
        <v>47.5759688155251</v>
      </c>
      <c r="L1934" s="12" t="n">
        <f aca="false">H1934*SUMIFS(syst_chauffage!$K$3:$K$27,syst_chauffage!$B$3:$B$27,D1934,syst_chauffage!$C$3:$C$27,E1934)</f>
        <v>2.75111501758348</v>
      </c>
      <c r="N1934" s="0" t="str">
        <f aca="false">A1934</f>
        <v>Commerce</v>
      </c>
      <c r="O1934" s="0" t="str">
        <f aca="false">B1934</f>
        <v>Commerce de détail non alimentaire</v>
      </c>
      <c r="P1934" s="0" t="str">
        <f aca="false">C1934</f>
        <v>Petit brico</v>
      </c>
      <c r="Q1934" s="0" t="str">
        <f aca="false">D1934</f>
        <v>PAC</v>
      </c>
      <c r="R1934" s="0" t="str">
        <f aca="false">E1934</f>
        <v>Electricité</v>
      </c>
      <c r="S1934" s="0" t="str">
        <f aca="false">F1934</f>
        <v>0306640902</v>
      </c>
      <c r="T1934" s="0" t="str">
        <f aca="false">G1934</f>
        <v>0</v>
      </c>
      <c r="U1934" s="0" t="n">
        <f aca="false">L1934</f>
        <v>2.75111501758348</v>
      </c>
      <c r="V1934" s="0" t="n">
        <f aca="false">K1934</f>
        <v>47.5759688155251</v>
      </c>
      <c r="W1934" s="0" t="n">
        <f aca="false">J1934</f>
        <v>675</v>
      </c>
    </row>
    <row r="1935" customFormat="false" ht="12.8" hidden="false" customHeight="false" outlineLevel="0" collapsed="false">
      <c r="A1935" s="0" t="s">
        <v>74</v>
      </c>
      <c r="B1935" s="0" t="s">
        <v>613</v>
      </c>
      <c r="C1935" s="0" t="s">
        <v>666</v>
      </c>
      <c r="D1935" s="0" t="s">
        <v>51</v>
      </c>
      <c r="E1935" s="0" t="s">
        <v>57</v>
      </c>
      <c r="F1935" s="0" t="s">
        <v>673</v>
      </c>
      <c r="G1935" s="0" t="s">
        <v>1609</v>
      </c>
      <c r="H1935" s="0" t="n">
        <v>1.87103389630282</v>
      </c>
      <c r="I1935" s="0" t="n">
        <v>40.8607400769546</v>
      </c>
      <c r="J1935" s="0" t="n">
        <v>0</v>
      </c>
      <c r="K1935" s="0" t="n">
        <f aca="false">I1935*SUMIFS(syst_chauffage!$H$3:$H$27,syst_chauffage!$B$3:$B$27,D1935,syst_chauffage!$C$3:$C$27,E1935)</f>
        <v>86.5779366436121</v>
      </c>
      <c r="L1935" s="12" t="n">
        <f aca="false">H1935*SUMIFS(syst_chauffage!$K$3:$K$27,syst_chauffage!$B$3:$B$27,D1935,syst_chauffage!$C$3:$C$27,E1935)</f>
        <v>1.87103389630282</v>
      </c>
      <c r="N1935" s="0" t="str">
        <f aca="false">A1935</f>
        <v>Commerce</v>
      </c>
      <c r="O1935" s="0" t="str">
        <f aca="false">B1935</f>
        <v>Commerce de détail non alimentaire</v>
      </c>
      <c r="P1935" s="0" t="str">
        <f aca="false">C1935</f>
        <v>Petit brico</v>
      </c>
      <c r="Q1935" s="0" t="str">
        <f aca="false">D1935</f>
        <v>Autre système centralisé performant</v>
      </c>
      <c r="R1935" s="0" t="str">
        <f aca="false">E1935</f>
        <v>Autres</v>
      </c>
      <c r="S1935" s="0" t="str">
        <f aca="false">F1935</f>
        <v>0306642101</v>
      </c>
      <c r="T1935" s="0" t="str">
        <f aca="false">G1935</f>
        <v>0</v>
      </c>
      <c r="U1935" s="0" t="n">
        <f aca="false">L1935</f>
        <v>1.87103389630282</v>
      </c>
      <c r="V1935" s="0" t="n">
        <f aca="false">K1935</f>
        <v>86.5779366436121</v>
      </c>
      <c r="W1935" s="0" t="n">
        <f aca="false">J1935</f>
        <v>0</v>
      </c>
    </row>
    <row r="1936" customFormat="false" ht="12.8" hidden="false" customHeight="false" outlineLevel="0" collapsed="false">
      <c r="A1936" s="0" t="s">
        <v>74</v>
      </c>
      <c r="B1936" s="0" t="s">
        <v>613</v>
      </c>
      <c r="C1936" s="0" t="s">
        <v>666</v>
      </c>
      <c r="D1936" s="0" t="s">
        <v>51</v>
      </c>
      <c r="E1936" s="0" t="s">
        <v>58</v>
      </c>
      <c r="F1936" s="0" t="s">
        <v>674</v>
      </c>
      <c r="G1936" s="0" t="s">
        <v>1609</v>
      </c>
      <c r="H1936" s="0" t="n">
        <v>1.89194362721816</v>
      </c>
      <c r="I1936" s="0" t="n">
        <v>40.6254639087933</v>
      </c>
      <c r="J1936" s="0" t="n">
        <v>765</v>
      </c>
      <c r="K1936" s="0" t="n">
        <f aca="false">I1936*SUMIFS(syst_chauffage!$H$3:$H$27,syst_chauffage!$B$3:$B$27,D1936,syst_chauffage!$C$3:$C$27,E1936)</f>
        <v>86.6947199513485</v>
      </c>
      <c r="L1936" s="12" t="n">
        <f aca="false">H1936*SUMIFS(syst_chauffage!$K$3:$K$27,syst_chauffage!$B$3:$B$27,D1936,syst_chauffage!$C$3:$C$27,E1936)</f>
        <v>1.89194362721816</v>
      </c>
      <c r="N1936" s="0" t="str">
        <f aca="false">A1936</f>
        <v>Commerce</v>
      </c>
      <c r="O1936" s="0" t="str">
        <f aca="false">B1936</f>
        <v>Commerce de détail non alimentaire</v>
      </c>
      <c r="P1936" s="0" t="str">
        <f aca="false">C1936</f>
        <v>Petit brico</v>
      </c>
      <c r="Q1936" s="0" t="str">
        <f aca="false">D1936</f>
        <v>Autre système centralisé performant</v>
      </c>
      <c r="R1936" s="0" t="str">
        <f aca="false">E1936</f>
        <v>Urbain</v>
      </c>
      <c r="S1936" s="0" t="str">
        <f aca="false">F1936</f>
        <v>0306642106</v>
      </c>
      <c r="T1936" s="0" t="str">
        <f aca="false">G1936</f>
        <v>0</v>
      </c>
      <c r="U1936" s="0" t="n">
        <f aca="false">L1936</f>
        <v>1.89194362721816</v>
      </c>
      <c r="V1936" s="0" t="n">
        <f aca="false">K1936</f>
        <v>86.6947199513485</v>
      </c>
      <c r="W1936" s="0" t="n">
        <f aca="false">J1936</f>
        <v>765</v>
      </c>
    </row>
    <row r="1937" customFormat="false" ht="12.8" hidden="false" customHeight="false" outlineLevel="0" collapsed="false">
      <c r="A1937" s="0" t="s">
        <v>74</v>
      </c>
      <c r="B1937" s="0" t="s">
        <v>613</v>
      </c>
      <c r="C1937" s="0" t="s">
        <v>666</v>
      </c>
      <c r="D1937" s="0" t="s">
        <v>27</v>
      </c>
      <c r="E1937" s="0" t="s">
        <v>23</v>
      </c>
      <c r="F1937" s="0" t="s">
        <v>675</v>
      </c>
      <c r="G1937" s="0" t="s">
        <v>1609</v>
      </c>
      <c r="H1937" s="0" t="n">
        <v>0.749223877611474</v>
      </c>
      <c r="I1937" s="0" t="n">
        <v>30.8886153846153</v>
      </c>
      <c r="J1937" s="0" t="n">
        <v>693</v>
      </c>
      <c r="K1937" s="0" t="n">
        <f aca="false">I1937*SUMIFS(syst_chauffage!$H$3:$H$27,syst_chauffage!$B$3:$B$27,D1937,syst_chauffage!$C$3:$C$27,E1937)</f>
        <v>79.2108623583623</v>
      </c>
      <c r="L1937" s="12" t="n">
        <f aca="false">H1937*SUMIFS(syst_chauffage!$K$3:$K$27,syst_chauffage!$B$3:$B$27,D1937,syst_chauffage!$C$3:$C$27,E1937)</f>
        <v>0.749223877611474</v>
      </c>
      <c r="N1937" s="0" t="str">
        <f aca="false">A1937</f>
        <v>Commerce</v>
      </c>
      <c r="O1937" s="0" t="str">
        <f aca="false">B1937</f>
        <v>Commerce de détail non alimentaire</v>
      </c>
      <c r="P1937" s="0" t="str">
        <f aca="false">C1937</f>
        <v>Petit brico</v>
      </c>
      <c r="Q1937" s="0" t="str">
        <f aca="false">D1937</f>
        <v>Chaudière condensation fioul</v>
      </c>
      <c r="R1937" s="0" t="str">
        <f aca="false">E1937</f>
        <v>Fioul</v>
      </c>
      <c r="S1937" s="0" t="str">
        <f aca="false">F1937</f>
        <v>0306642303</v>
      </c>
      <c r="T1937" s="0" t="str">
        <f aca="false">G1937</f>
        <v>0</v>
      </c>
      <c r="U1937" s="0" t="n">
        <f aca="false">L1937</f>
        <v>0.749223877611474</v>
      </c>
      <c r="V1937" s="0" t="n">
        <f aca="false">K1937</f>
        <v>79.2108623583623</v>
      </c>
      <c r="W1937" s="0" t="n">
        <f aca="false">J1937</f>
        <v>693</v>
      </c>
    </row>
    <row r="1938" customFormat="false" ht="12.8" hidden="false" customHeight="false" outlineLevel="0" collapsed="false">
      <c r="A1938" s="0" t="s">
        <v>74</v>
      </c>
      <c r="B1938" s="0" t="s">
        <v>613</v>
      </c>
      <c r="C1938" s="0" t="s">
        <v>666</v>
      </c>
      <c r="D1938" s="0" t="s">
        <v>18</v>
      </c>
      <c r="E1938" s="0" t="s">
        <v>14</v>
      </c>
      <c r="F1938" s="0" t="s">
        <v>676</v>
      </c>
      <c r="G1938" s="0" t="s">
        <v>1609</v>
      </c>
      <c r="H1938" s="0" t="n">
        <v>0.97699442439909</v>
      </c>
      <c r="I1938" s="0" t="n">
        <v>30.8886153846153</v>
      </c>
      <c r="J1938" s="0" t="n">
        <v>693</v>
      </c>
      <c r="K1938" s="0" t="n">
        <f aca="false">I1938*SUMIFS(syst_chauffage!$H$3:$H$27,syst_chauffage!$B$3:$B$27,D1938,syst_chauffage!$C$3:$C$27,E1938)</f>
        <v>84.1692814255286</v>
      </c>
      <c r="L1938" s="12" t="n">
        <f aca="false">H1938*SUMIFS(syst_chauffage!$K$3:$K$27,syst_chauffage!$B$3:$B$27,D1938,syst_chauffage!$C$3:$C$27,E1938)</f>
        <v>0.949098195441326</v>
      </c>
      <c r="N1938" s="0" t="str">
        <f aca="false">A1938</f>
        <v>Commerce</v>
      </c>
      <c r="O1938" s="0" t="str">
        <f aca="false">B1938</f>
        <v>Commerce de détail non alimentaire</v>
      </c>
      <c r="P1938" s="0" t="str">
        <f aca="false">C1938</f>
        <v>Petit brico</v>
      </c>
      <c r="Q1938" s="0" t="str">
        <f aca="false">D1938</f>
        <v>Chaudière condensation gaz</v>
      </c>
      <c r="R1938" s="0" t="str">
        <f aca="false">E1938</f>
        <v>Gaz</v>
      </c>
      <c r="S1938" s="0" t="str">
        <f aca="false">F1938</f>
        <v>0306642404</v>
      </c>
      <c r="T1938" s="0" t="str">
        <f aca="false">G1938</f>
        <v>0</v>
      </c>
      <c r="U1938" s="0" t="n">
        <f aca="false">L1938</f>
        <v>0.949098195441326</v>
      </c>
      <c r="V1938" s="0" t="n">
        <f aca="false">K1938</f>
        <v>84.1692814255286</v>
      </c>
      <c r="W1938" s="0" t="n">
        <f aca="false">J1938</f>
        <v>693</v>
      </c>
    </row>
    <row r="1939" customFormat="false" ht="12.8" hidden="false" customHeight="false" outlineLevel="0" collapsed="false">
      <c r="A1939" s="0" t="s">
        <v>74</v>
      </c>
      <c r="B1939" s="0" t="s">
        <v>613</v>
      </c>
      <c r="C1939" s="0" t="s">
        <v>666</v>
      </c>
      <c r="D1939" s="0" t="s">
        <v>32</v>
      </c>
      <c r="E1939" s="0" t="s">
        <v>30</v>
      </c>
      <c r="F1939" s="0" t="s">
        <v>677</v>
      </c>
      <c r="G1939" s="0" t="s">
        <v>1609</v>
      </c>
      <c r="H1939" s="0" t="n">
        <v>1</v>
      </c>
      <c r="I1939" s="0" t="n">
        <v>12</v>
      </c>
      <c r="J1939" s="0" t="n">
        <v>0</v>
      </c>
      <c r="K1939" s="0" t="n">
        <f aca="false">I1939*SUMIFS(syst_chauffage!$H$3:$H$27,syst_chauffage!$B$3:$B$27,D1939,syst_chauffage!$C$3:$C$27,E1939)</f>
        <v>12</v>
      </c>
      <c r="L1939" s="12" t="n">
        <f aca="false">H1939*SUMIFS(syst_chauffage!$K$3:$K$27,syst_chauffage!$B$3:$B$27,D1939,syst_chauffage!$C$3:$C$27,E1939)</f>
        <v>1</v>
      </c>
      <c r="N1939" s="0" t="str">
        <f aca="false">A1939</f>
        <v>Commerce</v>
      </c>
      <c r="O1939" s="0" t="str">
        <f aca="false">B1939</f>
        <v>Commerce de détail non alimentaire</v>
      </c>
      <c r="P1939" s="0" t="str">
        <f aca="false">C1939</f>
        <v>Petit brico</v>
      </c>
      <c r="Q1939" s="0" t="str">
        <f aca="false">D1939</f>
        <v>Electrique direct performant</v>
      </c>
      <c r="R1939" s="0" t="str">
        <f aca="false">E1939</f>
        <v>Electricité</v>
      </c>
      <c r="S1939" s="0" t="str">
        <f aca="false">F1939</f>
        <v>0306642602</v>
      </c>
      <c r="T1939" s="0" t="str">
        <f aca="false">G1939</f>
        <v>0</v>
      </c>
      <c r="U1939" s="0" t="n">
        <f aca="false">L1939</f>
        <v>1</v>
      </c>
      <c r="V1939" s="0" t="n">
        <f aca="false">K1939</f>
        <v>12</v>
      </c>
      <c r="W1939" s="0" t="n">
        <f aca="false">J1939</f>
        <v>0</v>
      </c>
    </row>
    <row r="1940" customFormat="false" ht="12.8" hidden="false" customHeight="false" outlineLevel="0" collapsed="false">
      <c r="A1940" s="0" t="s">
        <v>74</v>
      </c>
      <c r="B1940" s="0" t="s">
        <v>613</v>
      </c>
      <c r="C1940" s="0" t="s">
        <v>666</v>
      </c>
      <c r="D1940" s="0" t="s">
        <v>38</v>
      </c>
      <c r="E1940" s="0" t="s">
        <v>30</v>
      </c>
      <c r="F1940" s="0" t="s">
        <v>678</v>
      </c>
      <c r="G1940" s="0" t="s">
        <v>1609</v>
      </c>
      <c r="H1940" s="0" t="n">
        <v>3.39795627906976</v>
      </c>
      <c r="I1940" s="0" t="n">
        <v>91.5498526368631</v>
      </c>
      <c r="J1940" s="0" t="n">
        <v>720</v>
      </c>
      <c r="K1940" s="0" t="n">
        <f aca="false">I1940*SUMIFS(syst_chauffage!$H$3:$H$27,syst_chauffage!$B$3:$B$27,D1940,syst_chauffage!$C$3:$C$27,E1940)</f>
        <v>92.5380236182108</v>
      </c>
      <c r="L1940" s="12" t="n">
        <f aca="false">H1940*SUMIFS(syst_chauffage!$K$3:$K$27,syst_chauffage!$B$3:$B$27,D1940,syst_chauffage!$C$3:$C$27,E1940)</f>
        <v>3.03986496519792</v>
      </c>
      <c r="N1940" s="0" t="str">
        <f aca="false">A1940</f>
        <v>Commerce</v>
      </c>
      <c r="O1940" s="0" t="str">
        <f aca="false">B1940</f>
        <v>Commerce de détail non alimentaire</v>
      </c>
      <c r="P1940" s="0" t="str">
        <f aca="false">C1940</f>
        <v>Petit brico</v>
      </c>
      <c r="Q1940" s="0" t="str">
        <f aca="false">D1940</f>
        <v>PAC performant</v>
      </c>
      <c r="R1940" s="0" t="str">
        <f aca="false">E1940</f>
        <v>Electricité</v>
      </c>
      <c r="S1940" s="0" t="str">
        <f aca="false">F1940</f>
        <v>0306642902</v>
      </c>
      <c r="T1940" s="0" t="str">
        <f aca="false">G1940</f>
        <v>0</v>
      </c>
      <c r="U1940" s="0" t="n">
        <f aca="false">L1940</f>
        <v>3.03986496519792</v>
      </c>
      <c r="V1940" s="0" t="n">
        <f aca="false">K1940</f>
        <v>92.5380236182108</v>
      </c>
      <c r="W1940" s="0" t="n">
        <f aca="false">J1940</f>
        <v>720</v>
      </c>
    </row>
    <row r="1941" customFormat="false" ht="12.8" hidden="false" customHeight="false" outlineLevel="0" collapsed="false">
      <c r="A1941" s="0" t="s">
        <v>74</v>
      </c>
      <c r="B1941" s="0" t="s">
        <v>613</v>
      </c>
      <c r="C1941" s="0" t="s">
        <v>679</v>
      </c>
      <c r="D1941" s="0" t="s">
        <v>19</v>
      </c>
      <c r="E1941" s="0" t="s">
        <v>57</v>
      </c>
      <c r="F1941" s="0" t="s">
        <v>680</v>
      </c>
      <c r="G1941" s="0" t="s">
        <v>1609</v>
      </c>
      <c r="H1941" s="0" t="n">
        <v>1.61724310691098</v>
      </c>
      <c r="I1941" s="0" t="n">
        <v>34.5301653404937</v>
      </c>
      <c r="J1941" s="0" t="n">
        <v>0</v>
      </c>
      <c r="K1941" s="0" t="n">
        <f aca="false">I1941*SUMIFS(syst_chauffage!$H$3:$H$27,syst_chauffage!$B$3:$B$27,D1941,syst_chauffage!$C$3:$C$27,E1941)</f>
        <v>48.0824497758354</v>
      </c>
      <c r="L1941" s="12" t="n">
        <f aca="false">H1941*SUMIFS(syst_chauffage!$K$3:$K$27,syst_chauffage!$B$3:$B$27,D1941,syst_chauffage!$C$3:$C$27,E1941)</f>
        <v>1.61724310691098</v>
      </c>
      <c r="N1941" s="0" t="str">
        <f aca="false">A1941</f>
        <v>Commerce</v>
      </c>
      <c r="O1941" s="0" t="str">
        <f aca="false">B1941</f>
        <v>Commerce de détail non alimentaire</v>
      </c>
      <c r="P1941" s="0" t="str">
        <f aca="false">C1941</f>
        <v>Petit librairie</v>
      </c>
      <c r="Q1941" s="0" t="str">
        <f aca="false">D1941</f>
        <v>Autre système centralisé</v>
      </c>
      <c r="R1941" s="0" t="str">
        <f aca="false">E1941</f>
        <v>Autres</v>
      </c>
      <c r="S1941" s="0" t="str">
        <f aca="false">F1941</f>
        <v>0306730101</v>
      </c>
      <c r="T1941" s="0" t="str">
        <f aca="false">G1941</f>
        <v>0</v>
      </c>
      <c r="U1941" s="0" t="n">
        <f aca="false">L1941</f>
        <v>1.61724310691098</v>
      </c>
      <c r="V1941" s="0" t="n">
        <f aca="false">K1941</f>
        <v>48.0824497758354</v>
      </c>
      <c r="W1941" s="0" t="n">
        <f aca="false">J1941</f>
        <v>0</v>
      </c>
    </row>
    <row r="1942" customFormat="false" ht="12.8" hidden="false" customHeight="false" outlineLevel="0" collapsed="false">
      <c r="A1942" s="0" t="s">
        <v>74</v>
      </c>
      <c r="B1942" s="0" t="s">
        <v>613</v>
      </c>
      <c r="C1942" s="0" t="s">
        <v>679</v>
      </c>
      <c r="D1942" s="0" t="s">
        <v>19</v>
      </c>
      <c r="E1942" s="0" t="s">
        <v>58</v>
      </c>
      <c r="F1942" s="0" t="s">
        <v>681</v>
      </c>
      <c r="G1942" s="0" t="s">
        <v>1609</v>
      </c>
      <c r="H1942" s="0" t="n">
        <v>1.64063378536921</v>
      </c>
      <c r="I1942" s="0" t="n">
        <v>34.202205137923</v>
      </c>
      <c r="J1942" s="0" t="n">
        <v>765</v>
      </c>
      <c r="K1942" s="0" t="n">
        <f aca="false">I1942*SUMIFS(syst_chauffage!$H$3:$H$27,syst_chauffage!$B$3:$B$27,D1942,syst_chauffage!$C$3:$C$27,E1942)</f>
        <v>56.2609033234443</v>
      </c>
      <c r="L1942" s="12" t="n">
        <f aca="false">H1942*SUMIFS(syst_chauffage!$K$3:$K$27,syst_chauffage!$B$3:$B$27,D1942,syst_chauffage!$C$3:$C$27,E1942)</f>
        <v>1.64063378536921</v>
      </c>
      <c r="N1942" s="0" t="str">
        <f aca="false">A1942</f>
        <v>Commerce</v>
      </c>
      <c r="O1942" s="0" t="str">
        <f aca="false">B1942</f>
        <v>Commerce de détail non alimentaire</v>
      </c>
      <c r="P1942" s="0" t="str">
        <f aca="false">C1942</f>
        <v>Petit librairie</v>
      </c>
      <c r="Q1942" s="0" t="str">
        <f aca="false">D1942</f>
        <v>Autre système centralisé</v>
      </c>
      <c r="R1942" s="0" t="str">
        <f aca="false">E1942</f>
        <v>Urbain</v>
      </c>
      <c r="S1942" s="0" t="str">
        <f aca="false">F1942</f>
        <v>0306730106</v>
      </c>
      <c r="T1942" s="0" t="str">
        <f aca="false">G1942</f>
        <v>0</v>
      </c>
      <c r="U1942" s="0" t="n">
        <f aca="false">L1942</f>
        <v>1.64063378536921</v>
      </c>
      <c r="V1942" s="0" t="n">
        <f aca="false">K1942</f>
        <v>56.2609033234443</v>
      </c>
      <c r="W1942" s="0" t="n">
        <f aca="false">J1942</f>
        <v>765</v>
      </c>
    </row>
    <row r="1943" customFormat="false" ht="12.8" hidden="false" customHeight="false" outlineLevel="0" collapsed="false">
      <c r="A1943" s="0" t="s">
        <v>74</v>
      </c>
      <c r="B1943" s="0" t="s">
        <v>613</v>
      </c>
      <c r="C1943" s="0" t="s">
        <v>679</v>
      </c>
      <c r="D1943" s="0" t="s">
        <v>22</v>
      </c>
      <c r="E1943" s="0" t="s">
        <v>23</v>
      </c>
      <c r="F1943" s="0" t="s">
        <v>682</v>
      </c>
      <c r="G1943" s="0" t="s">
        <v>1609</v>
      </c>
      <c r="H1943" s="0" t="n">
        <v>0.671288578778249</v>
      </c>
      <c r="I1943" s="0" t="n">
        <v>25.9464369230769</v>
      </c>
      <c r="J1943" s="0" t="n">
        <v>0</v>
      </c>
      <c r="K1943" s="0" t="n">
        <f aca="false">I1943*SUMIFS(syst_chauffage!$H$3:$H$27,syst_chauffage!$B$3:$B$27,D1943,syst_chauffage!$C$3:$C$27,E1943)</f>
        <v>45.6922594297864</v>
      </c>
      <c r="L1943" s="12" t="n">
        <f aca="false">H1943*SUMIFS(syst_chauffage!$K$3:$K$27,syst_chauffage!$B$3:$B$27,D1943,syst_chauffage!$C$3:$C$27,E1943)</f>
        <v>0.671288578778249</v>
      </c>
      <c r="N1943" s="0" t="str">
        <f aca="false">A1943</f>
        <v>Commerce</v>
      </c>
      <c r="O1943" s="0" t="str">
        <f aca="false">B1943</f>
        <v>Commerce de détail non alimentaire</v>
      </c>
      <c r="P1943" s="0" t="str">
        <f aca="false">C1943</f>
        <v>Petit librairie</v>
      </c>
      <c r="Q1943" s="0" t="str">
        <f aca="false">D1943</f>
        <v>Chaudière fioul</v>
      </c>
      <c r="R1943" s="0" t="str">
        <f aca="false">E1943</f>
        <v>Fioul</v>
      </c>
      <c r="S1943" s="0" t="str">
        <f aca="false">F1943</f>
        <v>0306730303</v>
      </c>
      <c r="T1943" s="0" t="str">
        <f aca="false">G1943</f>
        <v>0</v>
      </c>
      <c r="U1943" s="0" t="n">
        <f aca="false">L1943</f>
        <v>0.671288578778249</v>
      </c>
      <c r="V1943" s="0" t="n">
        <f aca="false">K1943</f>
        <v>45.6922594297864</v>
      </c>
      <c r="W1943" s="0" t="n">
        <f aca="false">J1943</f>
        <v>0</v>
      </c>
    </row>
    <row r="1944" customFormat="false" ht="12.8" hidden="false" customHeight="false" outlineLevel="0" collapsed="false">
      <c r="A1944" s="0" t="s">
        <v>74</v>
      </c>
      <c r="B1944" s="0" t="s">
        <v>613</v>
      </c>
      <c r="C1944" s="0" t="s">
        <v>679</v>
      </c>
      <c r="D1944" s="0" t="s">
        <v>13</v>
      </c>
      <c r="E1944" s="0" t="s">
        <v>14</v>
      </c>
      <c r="F1944" s="0" t="s">
        <v>683</v>
      </c>
      <c r="G1944" s="0" t="s">
        <v>1609</v>
      </c>
      <c r="H1944" s="0" t="n">
        <v>0.76261691437299</v>
      </c>
      <c r="I1944" s="0" t="n">
        <v>25.9464369230769</v>
      </c>
      <c r="J1944" s="0" t="n">
        <v>308</v>
      </c>
      <c r="K1944" s="0" t="n">
        <f aca="false">I1944*SUMIFS(syst_chauffage!$H$3:$H$27,syst_chauffage!$B$3:$B$27,D1944,syst_chauffage!$C$3:$C$27,E1944)</f>
        <v>52.4012096119026</v>
      </c>
      <c r="L1944" s="12" t="n">
        <f aca="false">H1944*SUMIFS(syst_chauffage!$K$3:$K$27,syst_chauffage!$B$3:$B$27,D1944,syst_chauffage!$C$3:$C$27,E1944)</f>
        <v>0.76261691437299</v>
      </c>
      <c r="N1944" s="0" t="str">
        <f aca="false">A1944</f>
        <v>Commerce</v>
      </c>
      <c r="O1944" s="0" t="str">
        <f aca="false">B1944</f>
        <v>Commerce de détail non alimentaire</v>
      </c>
      <c r="P1944" s="0" t="str">
        <f aca="false">C1944</f>
        <v>Petit librairie</v>
      </c>
      <c r="Q1944" s="0" t="str">
        <f aca="false">D1944</f>
        <v>Chaudière gaz</v>
      </c>
      <c r="R1944" s="0" t="str">
        <f aca="false">E1944</f>
        <v>Gaz</v>
      </c>
      <c r="S1944" s="0" t="str">
        <f aca="false">F1944</f>
        <v>0306730404</v>
      </c>
      <c r="T1944" s="0" t="str">
        <f aca="false">G1944</f>
        <v>0</v>
      </c>
      <c r="U1944" s="0" t="n">
        <f aca="false">L1944</f>
        <v>0.76261691437299</v>
      </c>
      <c r="V1944" s="0" t="n">
        <f aca="false">K1944</f>
        <v>52.4012096119026</v>
      </c>
      <c r="W1944" s="0" t="n">
        <f aca="false">J1944</f>
        <v>308</v>
      </c>
    </row>
    <row r="1945" customFormat="false" ht="12.8" hidden="false" customHeight="false" outlineLevel="0" collapsed="false">
      <c r="A1945" s="0" t="s">
        <v>74</v>
      </c>
      <c r="B1945" s="0" t="s">
        <v>613</v>
      </c>
      <c r="C1945" s="0" t="s">
        <v>679</v>
      </c>
      <c r="D1945" s="0" t="s">
        <v>29</v>
      </c>
      <c r="E1945" s="0" t="s">
        <v>30</v>
      </c>
      <c r="F1945" s="0" t="s">
        <v>684</v>
      </c>
      <c r="G1945" s="0" t="s">
        <v>1609</v>
      </c>
      <c r="H1945" s="0" t="n">
        <v>0.92</v>
      </c>
      <c r="I1945" s="0" t="n">
        <v>10.4</v>
      </c>
      <c r="J1945" s="0" t="n">
        <v>0</v>
      </c>
      <c r="K1945" s="0" t="n">
        <f aca="false">I1945*SUMIFS(syst_chauffage!$H$3:$H$27,syst_chauffage!$B$3:$B$27,D1945,syst_chauffage!$C$3:$C$27,E1945)</f>
        <v>3</v>
      </c>
      <c r="L1945" s="12" t="n">
        <f aca="false">H1945*SUMIFS(syst_chauffage!$K$3:$K$27,syst_chauffage!$B$3:$B$27,D1945,syst_chauffage!$C$3:$C$27,E1945)</f>
        <v>0.92</v>
      </c>
      <c r="N1945" s="0" t="str">
        <f aca="false">A1945</f>
        <v>Commerce</v>
      </c>
      <c r="O1945" s="0" t="str">
        <f aca="false">B1945</f>
        <v>Commerce de détail non alimentaire</v>
      </c>
      <c r="P1945" s="0" t="str">
        <f aca="false">C1945</f>
        <v>Petit librairie</v>
      </c>
      <c r="Q1945" s="0" t="str">
        <f aca="false">D1945</f>
        <v>Electrique direct</v>
      </c>
      <c r="R1945" s="0" t="str">
        <f aca="false">E1945</f>
        <v>Electricité</v>
      </c>
      <c r="S1945" s="0" t="str">
        <f aca="false">F1945</f>
        <v>0306730602</v>
      </c>
      <c r="T1945" s="0" t="str">
        <f aca="false">G1945</f>
        <v>0</v>
      </c>
      <c r="U1945" s="0" t="n">
        <f aca="false">L1945</f>
        <v>0.92</v>
      </c>
      <c r="V1945" s="0" t="n">
        <f aca="false">K1945</f>
        <v>3</v>
      </c>
      <c r="W1945" s="0" t="n">
        <f aca="false">J1945</f>
        <v>0</v>
      </c>
    </row>
    <row r="1946" customFormat="false" ht="12.8" hidden="false" customHeight="false" outlineLevel="0" collapsed="false">
      <c r="A1946" s="0" t="s">
        <v>74</v>
      </c>
      <c r="B1946" s="0" t="s">
        <v>613</v>
      </c>
      <c r="C1946" s="0" t="s">
        <v>679</v>
      </c>
      <c r="D1946" s="0" t="s">
        <v>36</v>
      </c>
      <c r="E1946" s="0" t="s">
        <v>30</v>
      </c>
      <c r="F1946" s="0" t="s">
        <v>685</v>
      </c>
      <c r="G1946" s="0" t="s">
        <v>1609</v>
      </c>
      <c r="H1946" s="0" t="n">
        <v>3.27439423255813</v>
      </c>
      <c r="I1946" s="0" t="n">
        <v>77.3485808503254</v>
      </c>
      <c r="J1946" s="0" t="n">
        <v>675</v>
      </c>
      <c r="K1946" s="0" t="n">
        <f aca="false">I1946*SUMIFS(syst_chauffage!$H$3:$H$27,syst_chauffage!$B$3:$B$27,D1946,syst_chauffage!$C$3:$C$27,E1946)</f>
        <v>47.8523262576016</v>
      </c>
      <c r="L1946" s="12" t="n">
        <f aca="false">H1946*SUMIFS(syst_chauffage!$K$3:$K$27,syst_chauffage!$B$3:$B$27,D1946,syst_chauffage!$C$3:$C$27,E1946)</f>
        <v>2.75111501758348</v>
      </c>
      <c r="N1946" s="0" t="str">
        <f aca="false">A1946</f>
        <v>Commerce</v>
      </c>
      <c r="O1946" s="0" t="str">
        <f aca="false">B1946</f>
        <v>Commerce de détail non alimentaire</v>
      </c>
      <c r="P1946" s="0" t="str">
        <f aca="false">C1946</f>
        <v>Petit librairie</v>
      </c>
      <c r="Q1946" s="0" t="str">
        <f aca="false">D1946</f>
        <v>PAC</v>
      </c>
      <c r="R1946" s="0" t="str">
        <f aca="false">E1946</f>
        <v>Electricité</v>
      </c>
      <c r="S1946" s="0" t="str">
        <f aca="false">F1946</f>
        <v>0306730902</v>
      </c>
      <c r="T1946" s="0" t="str">
        <f aca="false">G1946</f>
        <v>0</v>
      </c>
      <c r="U1946" s="0" t="n">
        <f aca="false">L1946</f>
        <v>2.75111501758348</v>
      </c>
      <c r="V1946" s="0" t="n">
        <f aca="false">K1946</f>
        <v>47.8523262576016</v>
      </c>
      <c r="W1946" s="0" t="n">
        <f aca="false">J1946</f>
        <v>675</v>
      </c>
    </row>
    <row r="1947" customFormat="false" ht="12.8" hidden="false" customHeight="false" outlineLevel="0" collapsed="false">
      <c r="A1947" s="0" t="s">
        <v>74</v>
      </c>
      <c r="B1947" s="0" t="s">
        <v>613</v>
      </c>
      <c r="C1947" s="0" t="s">
        <v>679</v>
      </c>
      <c r="D1947" s="0" t="s">
        <v>51</v>
      </c>
      <c r="E1947" s="0" t="s">
        <v>57</v>
      </c>
      <c r="F1947" s="0" t="s">
        <v>686</v>
      </c>
      <c r="G1947" s="0" t="s">
        <v>1609</v>
      </c>
      <c r="H1947" s="0" t="n">
        <v>1.86604973874344</v>
      </c>
      <c r="I1947" s="0" t="n">
        <v>41.107339691064</v>
      </c>
      <c r="J1947" s="0" t="n">
        <v>0</v>
      </c>
      <c r="K1947" s="0" t="n">
        <f aca="false">I1947*SUMIFS(syst_chauffage!$H$3:$H$27,syst_chauffage!$B$3:$B$27,D1947,syst_chauffage!$C$3:$C$27,E1947)</f>
        <v>87.1004451866902</v>
      </c>
      <c r="L1947" s="12" t="n">
        <f aca="false">H1947*SUMIFS(syst_chauffage!$K$3:$K$27,syst_chauffage!$B$3:$B$27,D1947,syst_chauffage!$C$3:$C$27,E1947)</f>
        <v>1.86604973874344</v>
      </c>
      <c r="N1947" s="0" t="str">
        <f aca="false">A1947</f>
        <v>Commerce</v>
      </c>
      <c r="O1947" s="0" t="str">
        <f aca="false">B1947</f>
        <v>Commerce de détail non alimentaire</v>
      </c>
      <c r="P1947" s="0" t="str">
        <f aca="false">C1947</f>
        <v>Petit librairie</v>
      </c>
      <c r="Q1947" s="0" t="str">
        <f aca="false">D1947</f>
        <v>Autre système centralisé performant</v>
      </c>
      <c r="R1947" s="0" t="str">
        <f aca="false">E1947</f>
        <v>Autres</v>
      </c>
      <c r="S1947" s="0" t="str">
        <f aca="false">F1947</f>
        <v>0306732101</v>
      </c>
      <c r="T1947" s="0" t="str">
        <f aca="false">G1947</f>
        <v>0</v>
      </c>
      <c r="U1947" s="0" t="n">
        <f aca="false">L1947</f>
        <v>1.86604973874344</v>
      </c>
      <c r="V1947" s="0" t="n">
        <f aca="false">K1947</f>
        <v>87.1004451866902</v>
      </c>
      <c r="W1947" s="0" t="n">
        <f aca="false">J1947</f>
        <v>0</v>
      </c>
    </row>
    <row r="1948" customFormat="false" ht="12.8" hidden="false" customHeight="false" outlineLevel="0" collapsed="false">
      <c r="A1948" s="0" t="s">
        <v>74</v>
      </c>
      <c r="B1948" s="0" t="s">
        <v>613</v>
      </c>
      <c r="C1948" s="0" t="s">
        <v>679</v>
      </c>
      <c r="D1948" s="0" t="s">
        <v>51</v>
      </c>
      <c r="E1948" s="0" t="s">
        <v>58</v>
      </c>
      <c r="F1948" s="0" t="s">
        <v>687</v>
      </c>
      <c r="G1948" s="0" t="s">
        <v>1609</v>
      </c>
      <c r="H1948" s="0" t="n">
        <v>1.89303898311832</v>
      </c>
      <c r="I1948" s="0" t="n">
        <v>40.7169108784798</v>
      </c>
      <c r="J1948" s="0" t="n">
        <v>765</v>
      </c>
      <c r="K1948" s="0" t="n">
        <f aca="false">I1948*SUMIFS(syst_chauffage!$H$3:$H$27,syst_chauffage!$B$3:$B$27,D1948,syst_chauffage!$C$3:$C$27,E1948)</f>
        <v>86.8898677395724</v>
      </c>
      <c r="L1948" s="12" t="n">
        <f aca="false">H1948*SUMIFS(syst_chauffage!$K$3:$K$27,syst_chauffage!$B$3:$B$27,D1948,syst_chauffage!$C$3:$C$27,E1948)</f>
        <v>1.89303898311832</v>
      </c>
      <c r="N1948" s="0" t="str">
        <f aca="false">A1948</f>
        <v>Commerce</v>
      </c>
      <c r="O1948" s="0" t="str">
        <f aca="false">B1948</f>
        <v>Commerce de détail non alimentaire</v>
      </c>
      <c r="P1948" s="0" t="str">
        <f aca="false">C1948</f>
        <v>Petit librairie</v>
      </c>
      <c r="Q1948" s="0" t="str">
        <f aca="false">D1948</f>
        <v>Autre système centralisé performant</v>
      </c>
      <c r="R1948" s="0" t="str">
        <f aca="false">E1948</f>
        <v>Urbain</v>
      </c>
      <c r="S1948" s="0" t="str">
        <f aca="false">F1948</f>
        <v>0306732106</v>
      </c>
      <c r="T1948" s="0" t="str">
        <f aca="false">G1948</f>
        <v>0</v>
      </c>
      <c r="U1948" s="0" t="n">
        <f aca="false">L1948</f>
        <v>1.89303898311832</v>
      </c>
      <c r="V1948" s="0" t="n">
        <f aca="false">K1948</f>
        <v>86.8898677395724</v>
      </c>
      <c r="W1948" s="0" t="n">
        <f aca="false">J1948</f>
        <v>765</v>
      </c>
    </row>
    <row r="1949" customFormat="false" ht="12.8" hidden="false" customHeight="false" outlineLevel="0" collapsed="false">
      <c r="A1949" s="0" t="s">
        <v>74</v>
      </c>
      <c r="B1949" s="0" t="s">
        <v>613</v>
      </c>
      <c r="C1949" s="0" t="s">
        <v>679</v>
      </c>
      <c r="D1949" s="0" t="s">
        <v>27</v>
      </c>
      <c r="E1949" s="0" t="s">
        <v>23</v>
      </c>
      <c r="F1949" s="0" t="s">
        <v>688</v>
      </c>
      <c r="G1949" s="0" t="s">
        <v>1609</v>
      </c>
      <c r="H1949" s="0" t="n">
        <v>0.74926242775864</v>
      </c>
      <c r="I1949" s="0" t="n">
        <v>30.8886153846153</v>
      </c>
      <c r="J1949" s="0" t="n">
        <v>693</v>
      </c>
      <c r="K1949" s="0" t="n">
        <f aca="false">I1949*SUMIFS(syst_chauffage!$H$3:$H$27,syst_chauffage!$B$3:$B$27,D1949,syst_chauffage!$C$3:$C$27,E1949)</f>
        <v>79.2108623583623</v>
      </c>
      <c r="L1949" s="12" t="n">
        <f aca="false">H1949*SUMIFS(syst_chauffage!$K$3:$K$27,syst_chauffage!$B$3:$B$27,D1949,syst_chauffage!$C$3:$C$27,E1949)</f>
        <v>0.74926242775864</v>
      </c>
      <c r="N1949" s="0" t="str">
        <f aca="false">A1949</f>
        <v>Commerce</v>
      </c>
      <c r="O1949" s="0" t="str">
        <f aca="false">B1949</f>
        <v>Commerce de détail non alimentaire</v>
      </c>
      <c r="P1949" s="0" t="str">
        <f aca="false">C1949</f>
        <v>Petit librairie</v>
      </c>
      <c r="Q1949" s="0" t="str">
        <f aca="false">D1949</f>
        <v>Chaudière condensation fioul</v>
      </c>
      <c r="R1949" s="0" t="str">
        <f aca="false">E1949</f>
        <v>Fioul</v>
      </c>
      <c r="S1949" s="0" t="str">
        <f aca="false">F1949</f>
        <v>0306732303</v>
      </c>
      <c r="T1949" s="0" t="str">
        <f aca="false">G1949</f>
        <v>0</v>
      </c>
      <c r="U1949" s="0" t="n">
        <f aca="false">L1949</f>
        <v>0.74926242775864</v>
      </c>
      <c r="V1949" s="0" t="n">
        <f aca="false">K1949</f>
        <v>79.2108623583623</v>
      </c>
      <c r="W1949" s="0" t="n">
        <f aca="false">J1949</f>
        <v>693</v>
      </c>
    </row>
    <row r="1950" customFormat="false" ht="12.8" hidden="false" customHeight="false" outlineLevel="0" collapsed="false">
      <c r="A1950" s="0" t="s">
        <v>74</v>
      </c>
      <c r="B1950" s="0" t="s">
        <v>613</v>
      </c>
      <c r="C1950" s="0" t="s">
        <v>679</v>
      </c>
      <c r="D1950" s="0" t="s">
        <v>18</v>
      </c>
      <c r="E1950" s="0" t="s">
        <v>14</v>
      </c>
      <c r="F1950" s="0" t="s">
        <v>689</v>
      </c>
      <c r="G1950" s="0" t="s">
        <v>1609</v>
      </c>
      <c r="H1950" s="0" t="n">
        <v>0.977016466710523</v>
      </c>
      <c r="I1950" s="0" t="n">
        <v>30.8886153846153</v>
      </c>
      <c r="J1950" s="0" t="n">
        <v>693</v>
      </c>
      <c r="K1950" s="0" t="n">
        <f aca="false">I1950*SUMIFS(syst_chauffage!$H$3:$H$27,syst_chauffage!$B$3:$B$27,D1950,syst_chauffage!$C$3:$C$27,E1950)</f>
        <v>84.1692814255286</v>
      </c>
      <c r="L1950" s="12" t="n">
        <f aca="false">H1950*SUMIFS(syst_chauffage!$K$3:$K$27,syst_chauffage!$B$3:$B$27,D1950,syst_chauffage!$C$3:$C$27,E1950)</f>
        <v>0.949119608376223</v>
      </c>
      <c r="N1950" s="0" t="str">
        <f aca="false">A1950</f>
        <v>Commerce</v>
      </c>
      <c r="O1950" s="0" t="str">
        <f aca="false">B1950</f>
        <v>Commerce de détail non alimentaire</v>
      </c>
      <c r="P1950" s="0" t="str">
        <f aca="false">C1950</f>
        <v>Petit librairie</v>
      </c>
      <c r="Q1950" s="0" t="str">
        <f aca="false">D1950</f>
        <v>Chaudière condensation gaz</v>
      </c>
      <c r="R1950" s="0" t="str">
        <f aca="false">E1950</f>
        <v>Gaz</v>
      </c>
      <c r="S1950" s="0" t="str">
        <f aca="false">F1950</f>
        <v>0306732404</v>
      </c>
      <c r="T1950" s="0" t="str">
        <f aca="false">G1950</f>
        <v>0</v>
      </c>
      <c r="U1950" s="0" t="n">
        <f aca="false">L1950</f>
        <v>0.949119608376223</v>
      </c>
      <c r="V1950" s="0" t="n">
        <f aca="false">K1950</f>
        <v>84.1692814255286</v>
      </c>
      <c r="W1950" s="0" t="n">
        <f aca="false">J1950</f>
        <v>693</v>
      </c>
    </row>
    <row r="1951" customFormat="false" ht="12.8" hidden="false" customHeight="false" outlineLevel="0" collapsed="false">
      <c r="A1951" s="0" t="s">
        <v>74</v>
      </c>
      <c r="B1951" s="0" t="s">
        <v>613</v>
      </c>
      <c r="C1951" s="0" t="s">
        <v>679</v>
      </c>
      <c r="D1951" s="0" t="s">
        <v>32</v>
      </c>
      <c r="E1951" s="0" t="s">
        <v>30</v>
      </c>
      <c r="F1951" s="0" t="s">
        <v>690</v>
      </c>
      <c r="G1951" s="0" t="s">
        <v>1609</v>
      </c>
      <c r="H1951" s="0" t="n">
        <v>1</v>
      </c>
      <c r="I1951" s="0" t="n">
        <v>12</v>
      </c>
      <c r="J1951" s="0" t="n">
        <v>0</v>
      </c>
      <c r="K1951" s="0" t="n">
        <f aca="false">I1951*SUMIFS(syst_chauffage!$H$3:$H$27,syst_chauffage!$B$3:$B$27,D1951,syst_chauffage!$C$3:$C$27,E1951)</f>
        <v>12</v>
      </c>
      <c r="L1951" s="12" t="n">
        <f aca="false">H1951*SUMIFS(syst_chauffage!$K$3:$K$27,syst_chauffage!$B$3:$B$27,D1951,syst_chauffage!$C$3:$C$27,E1951)</f>
        <v>1</v>
      </c>
      <c r="N1951" s="0" t="str">
        <f aca="false">A1951</f>
        <v>Commerce</v>
      </c>
      <c r="O1951" s="0" t="str">
        <f aca="false">B1951</f>
        <v>Commerce de détail non alimentaire</v>
      </c>
      <c r="P1951" s="0" t="str">
        <f aca="false">C1951</f>
        <v>Petit librairie</v>
      </c>
      <c r="Q1951" s="0" t="str">
        <f aca="false">D1951</f>
        <v>Electrique direct performant</v>
      </c>
      <c r="R1951" s="0" t="str">
        <f aca="false">E1951</f>
        <v>Electricité</v>
      </c>
      <c r="S1951" s="0" t="str">
        <f aca="false">F1951</f>
        <v>0306732602</v>
      </c>
      <c r="T1951" s="0" t="str">
        <f aca="false">G1951</f>
        <v>0</v>
      </c>
      <c r="U1951" s="0" t="n">
        <f aca="false">L1951</f>
        <v>1</v>
      </c>
      <c r="V1951" s="0" t="n">
        <f aca="false">K1951</f>
        <v>12</v>
      </c>
      <c r="W1951" s="0" t="n">
        <f aca="false">J1951</f>
        <v>0</v>
      </c>
    </row>
    <row r="1952" customFormat="false" ht="12.8" hidden="false" customHeight="false" outlineLevel="0" collapsed="false">
      <c r="A1952" s="0" t="s">
        <v>74</v>
      </c>
      <c r="B1952" s="0" t="s">
        <v>613</v>
      </c>
      <c r="C1952" s="0" t="s">
        <v>679</v>
      </c>
      <c r="D1952" s="0" t="s">
        <v>38</v>
      </c>
      <c r="E1952" s="0" t="s">
        <v>30</v>
      </c>
      <c r="F1952" s="0" t="s">
        <v>691</v>
      </c>
      <c r="G1952" s="0" t="s">
        <v>1609</v>
      </c>
      <c r="H1952" s="0" t="n">
        <v>3.39795627906976</v>
      </c>
      <c r="I1952" s="0" t="n">
        <v>92.081643869435</v>
      </c>
      <c r="J1952" s="0" t="n">
        <v>720</v>
      </c>
      <c r="K1952" s="0" t="n">
        <f aca="false">I1952*SUMIFS(syst_chauffage!$H$3:$H$27,syst_chauffage!$B$3:$B$27,D1952,syst_chauffage!$C$3:$C$27,E1952)</f>
        <v>93.0755549000458</v>
      </c>
      <c r="L1952" s="12" t="n">
        <f aca="false">H1952*SUMIFS(syst_chauffage!$K$3:$K$27,syst_chauffage!$B$3:$B$27,D1952,syst_chauffage!$C$3:$C$27,E1952)</f>
        <v>3.03986496519792</v>
      </c>
      <c r="N1952" s="0" t="str">
        <f aca="false">A1952</f>
        <v>Commerce</v>
      </c>
      <c r="O1952" s="0" t="str">
        <f aca="false">B1952</f>
        <v>Commerce de détail non alimentaire</v>
      </c>
      <c r="P1952" s="0" t="str">
        <f aca="false">C1952</f>
        <v>Petit librairie</v>
      </c>
      <c r="Q1952" s="0" t="str">
        <f aca="false">D1952</f>
        <v>PAC performant</v>
      </c>
      <c r="R1952" s="0" t="str">
        <f aca="false">E1952</f>
        <v>Electricité</v>
      </c>
      <c r="S1952" s="0" t="str">
        <f aca="false">F1952</f>
        <v>0306732902</v>
      </c>
      <c r="T1952" s="0" t="str">
        <f aca="false">G1952</f>
        <v>0</v>
      </c>
      <c r="U1952" s="0" t="n">
        <f aca="false">L1952</f>
        <v>3.03986496519792</v>
      </c>
      <c r="V1952" s="0" t="n">
        <f aca="false">K1952</f>
        <v>93.0755549000458</v>
      </c>
      <c r="W1952" s="0" t="n">
        <f aca="false">J1952</f>
        <v>720</v>
      </c>
    </row>
    <row r="1953" customFormat="false" ht="12.8" hidden="false" customHeight="false" outlineLevel="0" collapsed="false">
      <c r="A1953" s="0" t="s">
        <v>74</v>
      </c>
      <c r="B1953" s="0" t="s">
        <v>613</v>
      </c>
      <c r="C1953" s="0" t="s">
        <v>692</v>
      </c>
      <c r="D1953" s="0" t="s">
        <v>19</v>
      </c>
      <c r="E1953" s="0" t="s">
        <v>57</v>
      </c>
      <c r="F1953" s="0" t="s">
        <v>693</v>
      </c>
      <c r="G1953" s="0" t="s">
        <v>1609</v>
      </c>
      <c r="H1953" s="0" t="n">
        <v>1.60671646062523</v>
      </c>
      <c r="I1953" s="0" t="n">
        <v>34.4945360389375</v>
      </c>
      <c r="J1953" s="0" t="n">
        <v>0</v>
      </c>
      <c r="K1953" s="0" t="n">
        <f aca="false">I1953*SUMIFS(syst_chauffage!$H$3:$H$27,syst_chauffage!$B$3:$B$27,D1953,syst_chauffage!$C$3:$C$27,E1953)</f>
        <v>48.0328368045179</v>
      </c>
      <c r="L1953" s="12" t="n">
        <f aca="false">H1953*SUMIFS(syst_chauffage!$K$3:$K$27,syst_chauffage!$B$3:$B$27,D1953,syst_chauffage!$C$3:$C$27,E1953)</f>
        <v>1.60671646062523</v>
      </c>
      <c r="N1953" s="0" t="str">
        <f aca="false">A1953</f>
        <v>Commerce</v>
      </c>
      <c r="O1953" s="0" t="str">
        <f aca="false">B1953</f>
        <v>Commerce de détail non alimentaire</v>
      </c>
      <c r="P1953" s="0" t="str">
        <f aca="false">C1953</f>
        <v>Petit mode</v>
      </c>
      <c r="Q1953" s="0" t="str">
        <f aca="false">D1953</f>
        <v>Autre système centralisé</v>
      </c>
      <c r="R1953" s="0" t="str">
        <f aca="false">E1953</f>
        <v>Autres</v>
      </c>
      <c r="S1953" s="0" t="str">
        <f aca="false">F1953</f>
        <v>0306740101</v>
      </c>
      <c r="T1953" s="0" t="str">
        <f aca="false">G1953</f>
        <v>0</v>
      </c>
      <c r="U1953" s="0" t="n">
        <f aca="false">L1953</f>
        <v>1.60671646062523</v>
      </c>
      <c r="V1953" s="0" t="n">
        <f aca="false">K1953</f>
        <v>48.0328368045179</v>
      </c>
      <c r="W1953" s="0" t="n">
        <f aca="false">J1953</f>
        <v>0</v>
      </c>
    </row>
    <row r="1954" customFormat="false" ht="12.8" hidden="false" customHeight="false" outlineLevel="0" collapsed="false">
      <c r="A1954" s="0" t="s">
        <v>74</v>
      </c>
      <c r="B1954" s="0" t="s">
        <v>613</v>
      </c>
      <c r="C1954" s="0" t="s">
        <v>692</v>
      </c>
      <c r="D1954" s="0" t="s">
        <v>19</v>
      </c>
      <c r="E1954" s="0" t="s">
        <v>58</v>
      </c>
      <c r="F1954" s="0" t="s">
        <v>694</v>
      </c>
      <c r="G1954" s="0" t="s">
        <v>1609</v>
      </c>
      <c r="H1954" s="0" t="n">
        <v>1.6896668568761</v>
      </c>
      <c r="I1954" s="0" t="n">
        <v>34.0054538196704</v>
      </c>
      <c r="J1954" s="0" t="n">
        <v>765</v>
      </c>
      <c r="K1954" s="0" t="n">
        <f aca="false">I1954*SUMIFS(syst_chauffage!$H$3:$H$27,syst_chauffage!$B$3:$B$27,D1954,syst_chauffage!$C$3:$C$27,E1954)</f>
        <v>55.9372573231255</v>
      </c>
      <c r="L1954" s="12" t="n">
        <f aca="false">H1954*SUMIFS(syst_chauffage!$K$3:$K$27,syst_chauffage!$B$3:$B$27,D1954,syst_chauffage!$C$3:$C$27,E1954)</f>
        <v>1.6896668568761</v>
      </c>
      <c r="N1954" s="0" t="str">
        <f aca="false">A1954</f>
        <v>Commerce</v>
      </c>
      <c r="O1954" s="0" t="str">
        <f aca="false">B1954</f>
        <v>Commerce de détail non alimentaire</v>
      </c>
      <c r="P1954" s="0" t="str">
        <f aca="false">C1954</f>
        <v>Petit mode</v>
      </c>
      <c r="Q1954" s="0" t="str">
        <f aca="false">D1954</f>
        <v>Autre système centralisé</v>
      </c>
      <c r="R1954" s="0" t="str">
        <f aca="false">E1954</f>
        <v>Urbain</v>
      </c>
      <c r="S1954" s="0" t="str">
        <f aca="false">F1954</f>
        <v>0306740106</v>
      </c>
      <c r="T1954" s="0" t="str">
        <f aca="false">G1954</f>
        <v>0</v>
      </c>
      <c r="U1954" s="0" t="n">
        <f aca="false">L1954</f>
        <v>1.6896668568761</v>
      </c>
      <c r="V1954" s="0" t="n">
        <f aca="false">K1954</f>
        <v>55.9372573231255</v>
      </c>
      <c r="W1954" s="0" t="n">
        <f aca="false">J1954</f>
        <v>765</v>
      </c>
    </row>
    <row r="1955" customFormat="false" ht="12.8" hidden="false" customHeight="false" outlineLevel="0" collapsed="false">
      <c r="A1955" s="0" t="s">
        <v>74</v>
      </c>
      <c r="B1955" s="0" t="s">
        <v>613</v>
      </c>
      <c r="C1955" s="0" t="s">
        <v>692</v>
      </c>
      <c r="D1955" s="0" t="s">
        <v>22</v>
      </c>
      <c r="E1955" s="0" t="s">
        <v>23</v>
      </c>
      <c r="F1955" s="0" t="s">
        <v>695</v>
      </c>
      <c r="G1955" s="0" t="s">
        <v>1609</v>
      </c>
      <c r="H1955" s="0" t="n">
        <v>0.671281944096638</v>
      </c>
      <c r="I1955" s="0" t="n">
        <v>25.9464369230769</v>
      </c>
      <c r="J1955" s="0" t="n">
        <v>0</v>
      </c>
      <c r="K1955" s="0" t="n">
        <f aca="false">I1955*SUMIFS(syst_chauffage!$H$3:$H$27,syst_chauffage!$B$3:$B$27,D1955,syst_chauffage!$C$3:$C$27,E1955)</f>
        <v>45.6922594297864</v>
      </c>
      <c r="L1955" s="12" t="n">
        <f aca="false">H1955*SUMIFS(syst_chauffage!$K$3:$K$27,syst_chauffage!$B$3:$B$27,D1955,syst_chauffage!$C$3:$C$27,E1955)</f>
        <v>0.671281944096638</v>
      </c>
      <c r="N1955" s="0" t="str">
        <f aca="false">A1955</f>
        <v>Commerce</v>
      </c>
      <c r="O1955" s="0" t="str">
        <f aca="false">B1955</f>
        <v>Commerce de détail non alimentaire</v>
      </c>
      <c r="P1955" s="0" t="str">
        <f aca="false">C1955</f>
        <v>Petit mode</v>
      </c>
      <c r="Q1955" s="0" t="str">
        <f aca="false">D1955</f>
        <v>Chaudière fioul</v>
      </c>
      <c r="R1955" s="0" t="str">
        <f aca="false">E1955</f>
        <v>Fioul</v>
      </c>
      <c r="S1955" s="0" t="str">
        <f aca="false">F1955</f>
        <v>0306740303</v>
      </c>
      <c r="T1955" s="0" t="str">
        <f aca="false">G1955</f>
        <v>0</v>
      </c>
      <c r="U1955" s="0" t="n">
        <f aca="false">L1955</f>
        <v>0.671281944096638</v>
      </c>
      <c r="V1955" s="0" t="n">
        <f aca="false">K1955</f>
        <v>45.6922594297864</v>
      </c>
      <c r="W1955" s="0" t="n">
        <f aca="false">J1955</f>
        <v>0</v>
      </c>
    </row>
    <row r="1956" customFormat="false" ht="12.8" hidden="false" customHeight="false" outlineLevel="0" collapsed="false">
      <c r="A1956" s="0" t="s">
        <v>74</v>
      </c>
      <c r="B1956" s="0" t="s">
        <v>613</v>
      </c>
      <c r="C1956" s="0" t="s">
        <v>692</v>
      </c>
      <c r="D1956" s="0" t="s">
        <v>13</v>
      </c>
      <c r="E1956" s="0" t="s">
        <v>14</v>
      </c>
      <c r="F1956" s="0" t="s">
        <v>696</v>
      </c>
      <c r="G1956" s="0" t="s">
        <v>1609</v>
      </c>
      <c r="H1956" s="0" t="n">
        <v>0.788264980729648</v>
      </c>
      <c r="I1956" s="0" t="n">
        <v>25.9464369230769</v>
      </c>
      <c r="J1956" s="0" t="n">
        <v>308</v>
      </c>
      <c r="K1956" s="0" t="n">
        <f aca="false">I1956*SUMIFS(syst_chauffage!$H$3:$H$27,syst_chauffage!$B$3:$B$27,D1956,syst_chauffage!$C$3:$C$27,E1956)</f>
        <v>52.4012096119026</v>
      </c>
      <c r="L1956" s="12" t="n">
        <f aca="false">H1956*SUMIFS(syst_chauffage!$K$3:$K$27,syst_chauffage!$B$3:$B$27,D1956,syst_chauffage!$C$3:$C$27,E1956)</f>
        <v>0.788264980729648</v>
      </c>
      <c r="N1956" s="0" t="str">
        <f aca="false">A1956</f>
        <v>Commerce</v>
      </c>
      <c r="O1956" s="0" t="str">
        <f aca="false">B1956</f>
        <v>Commerce de détail non alimentaire</v>
      </c>
      <c r="P1956" s="0" t="str">
        <f aca="false">C1956</f>
        <v>Petit mode</v>
      </c>
      <c r="Q1956" s="0" t="str">
        <f aca="false">D1956</f>
        <v>Chaudière gaz</v>
      </c>
      <c r="R1956" s="0" t="str">
        <f aca="false">E1956</f>
        <v>Gaz</v>
      </c>
      <c r="S1956" s="0" t="str">
        <f aca="false">F1956</f>
        <v>0306740404</v>
      </c>
      <c r="T1956" s="0" t="str">
        <f aca="false">G1956</f>
        <v>0</v>
      </c>
      <c r="U1956" s="0" t="n">
        <f aca="false">L1956</f>
        <v>0.788264980729648</v>
      </c>
      <c r="V1956" s="0" t="n">
        <f aca="false">K1956</f>
        <v>52.4012096119026</v>
      </c>
      <c r="W1956" s="0" t="n">
        <f aca="false">J1956</f>
        <v>308</v>
      </c>
    </row>
    <row r="1957" customFormat="false" ht="12.8" hidden="false" customHeight="false" outlineLevel="0" collapsed="false">
      <c r="A1957" s="0" t="s">
        <v>74</v>
      </c>
      <c r="B1957" s="0" t="s">
        <v>613</v>
      </c>
      <c r="C1957" s="0" t="s">
        <v>692</v>
      </c>
      <c r="D1957" s="0" t="s">
        <v>29</v>
      </c>
      <c r="E1957" s="0" t="s">
        <v>30</v>
      </c>
      <c r="F1957" s="0" t="s">
        <v>697</v>
      </c>
      <c r="G1957" s="0" t="s">
        <v>1609</v>
      </c>
      <c r="H1957" s="0" t="n">
        <v>0.92</v>
      </c>
      <c r="I1957" s="0" t="n">
        <v>10.4</v>
      </c>
      <c r="J1957" s="0" t="n">
        <v>0</v>
      </c>
      <c r="K1957" s="0" t="n">
        <f aca="false">I1957*SUMIFS(syst_chauffage!$H$3:$H$27,syst_chauffage!$B$3:$B$27,D1957,syst_chauffage!$C$3:$C$27,E1957)</f>
        <v>3</v>
      </c>
      <c r="L1957" s="12" t="n">
        <f aca="false">H1957*SUMIFS(syst_chauffage!$K$3:$K$27,syst_chauffage!$B$3:$B$27,D1957,syst_chauffage!$C$3:$C$27,E1957)</f>
        <v>0.92</v>
      </c>
      <c r="N1957" s="0" t="str">
        <f aca="false">A1957</f>
        <v>Commerce</v>
      </c>
      <c r="O1957" s="0" t="str">
        <f aca="false">B1957</f>
        <v>Commerce de détail non alimentaire</v>
      </c>
      <c r="P1957" s="0" t="str">
        <f aca="false">C1957</f>
        <v>Petit mode</v>
      </c>
      <c r="Q1957" s="0" t="str">
        <f aca="false">D1957</f>
        <v>Electrique direct</v>
      </c>
      <c r="R1957" s="0" t="str">
        <f aca="false">E1957</f>
        <v>Electricité</v>
      </c>
      <c r="S1957" s="0" t="str">
        <f aca="false">F1957</f>
        <v>0306740602</v>
      </c>
      <c r="T1957" s="0" t="str">
        <f aca="false">G1957</f>
        <v>0</v>
      </c>
      <c r="U1957" s="0" t="n">
        <f aca="false">L1957</f>
        <v>0.92</v>
      </c>
      <c r="V1957" s="0" t="n">
        <f aca="false">K1957</f>
        <v>3</v>
      </c>
      <c r="W1957" s="0" t="n">
        <f aca="false">J1957</f>
        <v>0</v>
      </c>
    </row>
    <row r="1958" customFormat="false" ht="12.8" hidden="false" customHeight="false" outlineLevel="0" collapsed="false">
      <c r="A1958" s="0" t="s">
        <v>74</v>
      </c>
      <c r="B1958" s="0" t="s">
        <v>613</v>
      </c>
      <c r="C1958" s="0" t="s">
        <v>692</v>
      </c>
      <c r="D1958" s="0" t="s">
        <v>36</v>
      </c>
      <c r="E1958" s="0" t="s">
        <v>30</v>
      </c>
      <c r="F1958" s="0" t="s">
        <v>698</v>
      </c>
      <c r="G1958" s="0" t="s">
        <v>1609</v>
      </c>
      <c r="H1958" s="0" t="n">
        <v>3.27439423255813</v>
      </c>
      <c r="I1958" s="0" t="n">
        <v>77.0882437068584</v>
      </c>
      <c r="J1958" s="0" t="n">
        <v>675</v>
      </c>
      <c r="K1958" s="0" t="n">
        <f aca="false">I1958*SUMIFS(syst_chauffage!$H$3:$H$27,syst_chauffage!$B$3:$B$27,D1958,syst_chauffage!$C$3:$C$27,E1958)</f>
        <v>47.6912665744219</v>
      </c>
      <c r="L1958" s="12" t="n">
        <f aca="false">H1958*SUMIFS(syst_chauffage!$K$3:$K$27,syst_chauffage!$B$3:$B$27,D1958,syst_chauffage!$C$3:$C$27,E1958)</f>
        <v>2.75111501758348</v>
      </c>
      <c r="N1958" s="0" t="str">
        <f aca="false">A1958</f>
        <v>Commerce</v>
      </c>
      <c r="O1958" s="0" t="str">
        <f aca="false">B1958</f>
        <v>Commerce de détail non alimentaire</v>
      </c>
      <c r="P1958" s="0" t="str">
        <f aca="false">C1958</f>
        <v>Petit mode</v>
      </c>
      <c r="Q1958" s="0" t="str">
        <f aca="false">D1958</f>
        <v>PAC</v>
      </c>
      <c r="R1958" s="0" t="str">
        <f aca="false">E1958</f>
        <v>Electricité</v>
      </c>
      <c r="S1958" s="0" t="str">
        <f aca="false">F1958</f>
        <v>0306740902</v>
      </c>
      <c r="T1958" s="0" t="str">
        <f aca="false">G1958</f>
        <v>0</v>
      </c>
      <c r="U1958" s="0" t="n">
        <f aca="false">L1958</f>
        <v>2.75111501758348</v>
      </c>
      <c r="V1958" s="0" t="n">
        <f aca="false">K1958</f>
        <v>47.6912665744219</v>
      </c>
      <c r="W1958" s="0" t="n">
        <f aca="false">J1958</f>
        <v>675</v>
      </c>
    </row>
    <row r="1959" customFormat="false" ht="12.8" hidden="false" customHeight="false" outlineLevel="0" collapsed="false">
      <c r="A1959" s="0" t="s">
        <v>74</v>
      </c>
      <c r="B1959" s="0" t="s">
        <v>613</v>
      </c>
      <c r="C1959" s="0" t="s">
        <v>692</v>
      </c>
      <c r="D1959" s="0" t="s">
        <v>51</v>
      </c>
      <c r="E1959" s="0" t="s">
        <v>57</v>
      </c>
      <c r="F1959" s="0" t="s">
        <v>699</v>
      </c>
      <c r="G1959" s="0" t="s">
        <v>1609</v>
      </c>
      <c r="H1959" s="0" t="n">
        <v>1.85390360841373</v>
      </c>
      <c r="I1959" s="0" t="n">
        <v>41.064923855878</v>
      </c>
      <c r="J1959" s="0" t="n">
        <v>0</v>
      </c>
      <c r="K1959" s="0" t="n">
        <f aca="false">I1959*SUMIFS(syst_chauffage!$H$3:$H$27,syst_chauffage!$B$3:$B$27,D1959,syst_chauffage!$C$3:$C$27,E1959)</f>
        <v>87.0105722307794</v>
      </c>
      <c r="L1959" s="12" t="n">
        <f aca="false">H1959*SUMIFS(syst_chauffage!$K$3:$K$27,syst_chauffage!$B$3:$B$27,D1959,syst_chauffage!$C$3:$C$27,E1959)</f>
        <v>1.85390360841373</v>
      </c>
      <c r="N1959" s="0" t="str">
        <f aca="false">A1959</f>
        <v>Commerce</v>
      </c>
      <c r="O1959" s="0" t="str">
        <f aca="false">B1959</f>
        <v>Commerce de détail non alimentaire</v>
      </c>
      <c r="P1959" s="0" t="str">
        <f aca="false">C1959</f>
        <v>Petit mode</v>
      </c>
      <c r="Q1959" s="0" t="str">
        <f aca="false">D1959</f>
        <v>Autre système centralisé performant</v>
      </c>
      <c r="R1959" s="0" t="str">
        <f aca="false">E1959</f>
        <v>Autres</v>
      </c>
      <c r="S1959" s="0" t="str">
        <f aca="false">F1959</f>
        <v>0306742101</v>
      </c>
      <c r="T1959" s="0" t="str">
        <f aca="false">G1959</f>
        <v>0</v>
      </c>
      <c r="U1959" s="0" t="n">
        <f aca="false">L1959</f>
        <v>1.85390360841373</v>
      </c>
      <c r="V1959" s="0" t="n">
        <f aca="false">K1959</f>
        <v>87.0105722307794</v>
      </c>
      <c r="W1959" s="0" t="n">
        <f aca="false">J1959</f>
        <v>0</v>
      </c>
    </row>
    <row r="1960" customFormat="false" ht="12.8" hidden="false" customHeight="false" outlineLevel="0" collapsed="false">
      <c r="A1960" s="0" t="s">
        <v>74</v>
      </c>
      <c r="B1960" s="0" t="s">
        <v>613</v>
      </c>
      <c r="C1960" s="0" t="s">
        <v>692</v>
      </c>
      <c r="D1960" s="0" t="s">
        <v>51</v>
      </c>
      <c r="E1960" s="0" t="s">
        <v>58</v>
      </c>
      <c r="F1960" s="0" t="s">
        <v>700</v>
      </c>
      <c r="G1960" s="0" t="s">
        <v>1609</v>
      </c>
      <c r="H1960" s="0" t="n">
        <v>1.94961560408781</v>
      </c>
      <c r="I1960" s="0" t="n">
        <v>40.4826831186552</v>
      </c>
      <c r="J1960" s="0" t="n">
        <v>765</v>
      </c>
      <c r="K1960" s="0" t="n">
        <f aca="false">I1960*SUMIFS(syst_chauffage!$H$3:$H$27,syst_chauffage!$B$3:$B$27,D1960,syst_chauffage!$C$3:$C$27,E1960)</f>
        <v>86.3900258155906</v>
      </c>
      <c r="L1960" s="12" t="n">
        <f aca="false">H1960*SUMIFS(syst_chauffage!$K$3:$K$27,syst_chauffage!$B$3:$B$27,D1960,syst_chauffage!$C$3:$C$27,E1960)</f>
        <v>1.94961560408781</v>
      </c>
      <c r="N1960" s="0" t="str">
        <f aca="false">A1960</f>
        <v>Commerce</v>
      </c>
      <c r="O1960" s="0" t="str">
        <f aca="false">B1960</f>
        <v>Commerce de détail non alimentaire</v>
      </c>
      <c r="P1960" s="0" t="str">
        <f aca="false">C1960</f>
        <v>Petit mode</v>
      </c>
      <c r="Q1960" s="0" t="str">
        <f aca="false">D1960</f>
        <v>Autre système centralisé performant</v>
      </c>
      <c r="R1960" s="0" t="str">
        <f aca="false">E1960</f>
        <v>Urbain</v>
      </c>
      <c r="S1960" s="0" t="str">
        <f aca="false">F1960</f>
        <v>0306742106</v>
      </c>
      <c r="T1960" s="0" t="str">
        <f aca="false">G1960</f>
        <v>0</v>
      </c>
      <c r="U1960" s="0" t="n">
        <f aca="false">L1960</f>
        <v>1.94961560408781</v>
      </c>
      <c r="V1960" s="0" t="n">
        <f aca="false">K1960</f>
        <v>86.3900258155906</v>
      </c>
      <c r="W1960" s="0" t="n">
        <f aca="false">J1960</f>
        <v>765</v>
      </c>
    </row>
    <row r="1961" customFormat="false" ht="12.8" hidden="false" customHeight="false" outlineLevel="0" collapsed="false">
      <c r="A1961" s="0" t="s">
        <v>74</v>
      </c>
      <c r="B1961" s="0" t="s">
        <v>613</v>
      </c>
      <c r="C1961" s="0" t="s">
        <v>692</v>
      </c>
      <c r="D1961" s="0" t="s">
        <v>27</v>
      </c>
      <c r="E1961" s="0" t="s">
        <v>23</v>
      </c>
      <c r="F1961" s="0" t="s">
        <v>701</v>
      </c>
      <c r="G1961" s="0" t="s">
        <v>1609</v>
      </c>
      <c r="H1961" s="0" t="n">
        <v>0.749259861540958</v>
      </c>
      <c r="I1961" s="0" t="n">
        <v>30.8886153846153</v>
      </c>
      <c r="J1961" s="0" t="n">
        <v>693</v>
      </c>
      <c r="K1961" s="0" t="n">
        <f aca="false">I1961*SUMIFS(syst_chauffage!$H$3:$H$27,syst_chauffage!$B$3:$B$27,D1961,syst_chauffage!$C$3:$C$27,E1961)</f>
        <v>79.2108623583623</v>
      </c>
      <c r="L1961" s="12" t="n">
        <f aca="false">H1961*SUMIFS(syst_chauffage!$K$3:$K$27,syst_chauffage!$B$3:$B$27,D1961,syst_chauffage!$C$3:$C$27,E1961)</f>
        <v>0.749259861540958</v>
      </c>
      <c r="N1961" s="0" t="str">
        <f aca="false">A1961</f>
        <v>Commerce</v>
      </c>
      <c r="O1961" s="0" t="str">
        <f aca="false">B1961</f>
        <v>Commerce de détail non alimentaire</v>
      </c>
      <c r="P1961" s="0" t="str">
        <f aca="false">C1961</f>
        <v>Petit mode</v>
      </c>
      <c r="Q1961" s="0" t="str">
        <f aca="false">D1961</f>
        <v>Chaudière condensation fioul</v>
      </c>
      <c r="R1961" s="0" t="str">
        <f aca="false">E1961</f>
        <v>Fioul</v>
      </c>
      <c r="S1961" s="0" t="str">
        <f aca="false">F1961</f>
        <v>0306742303</v>
      </c>
      <c r="T1961" s="0" t="str">
        <f aca="false">G1961</f>
        <v>0</v>
      </c>
      <c r="U1961" s="0" t="n">
        <f aca="false">L1961</f>
        <v>0.749259861540958</v>
      </c>
      <c r="V1961" s="0" t="n">
        <f aca="false">K1961</f>
        <v>79.2108623583623</v>
      </c>
      <c r="W1961" s="0" t="n">
        <f aca="false">J1961</f>
        <v>693</v>
      </c>
    </row>
    <row r="1962" customFormat="false" ht="12.8" hidden="false" customHeight="false" outlineLevel="0" collapsed="false">
      <c r="A1962" s="0" t="s">
        <v>74</v>
      </c>
      <c r="B1962" s="0" t="s">
        <v>613</v>
      </c>
      <c r="C1962" s="0" t="s">
        <v>692</v>
      </c>
      <c r="D1962" s="0" t="s">
        <v>18</v>
      </c>
      <c r="E1962" s="0" t="s">
        <v>14</v>
      </c>
      <c r="F1962" s="0" t="s">
        <v>702</v>
      </c>
      <c r="G1962" s="0" t="s">
        <v>1609</v>
      </c>
      <c r="H1962" s="0" t="n">
        <v>0.982567000981661</v>
      </c>
      <c r="I1962" s="0" t="n">
        <v>30.8886153846153</v>
      </c>
      <c r="J1962" s="0" t="n">
        <v>693</v>
      </c>
      <c r="K1962" s="0" t="n">
        <f aca="false">I1962*SUMIFS(syst_chauffage!$H$3:$H$27,syst_chauffage!$B$3:$B$27,D1962,syst_chauffage!$C$3:$C$27,E1962)</f>
        <v>84.1692814255286</v>
      </c>
      <c r="L1962" s="12" t="n">
        <f aca="false">H1962*SUMIFS(syst_chauffage!$K$3:$K$27,syst_chauffage!$B$3:$B$27,D1962,syst_chauffage!$C$3:$C$27,E1962)</f>
        <v>0.954511657633528</v>
      </c>
      <c r="N1962" s="0" t="str">
        <f aca="false">A1962</f>
        <v>Commerce</v>
      </c>
      <c r="O1962" s="0" t="str">
        <f aca="false">B1962</f>
        <v>Commerce de détail non alimentaire</v>
      </c>
      <c r="P1962" s="0" t="str">
        <f aca="false">C1962</f>
        <v>Petit mode</v>
      </c>
      <c r="Q1962" s="0" t="str">
        <f aca="false">D1962</f>
        <v>Chaudière condensation gaz</v>
      </c>
      <c r="R1962" s="0" t="str">
        <f aca="false">E1962</f>
        <v>Gaz</v>
      </c>
      <c r="S1962" s="0" t="str">
        <f aca="false">F1962</f>
        <v>0306742404</v>
      </c>
      <c r="T1962" s="0" t="str">
        <f aca="false">G1962</f>
        <v>0</v>
      </c>
      <c r="U1962" s="0" t="n">
        <f aca="false">L1962</f>
        <v>0.954511657633528</v>
      </c>
      <c r="V1962" s="0" t="n">
        <f aca="false">K1962</f>
        <v>84.1692814255286</v>
      </c>
      <c r="W1962" s="0" t="n">
        <f aca="false">J1962</f>
        <v>693</v>
      </c>
    </row>
    <row r="1963" customFormat="false" ht="12.8" hidden="false" customHeight="false" outlineLevel="0" collapsed="false">
      <c r="A1963" s="0" t="s">
        <v>74</v>
      </c>
      <c r="B1963" s="0" t="s">
        <v>613</v>
      </c>
      <c r="C1963" s="0" t="s">
        <v>692</v>
      </c>
      <c r="D1963" s="0" t="s">
        <v>32</v>
      </c>
      <c r="E1963" s="0" t="s">
        <v>30</v>
      </c>
      <c r="F1963" s="0" t="s">
        <v>703</v>
      </c>
      <c r="G1963" s="0" t="s">
        <v>1609</v>
      </c>
      <c r="H1963" s="0" t="n">
        <v>1</v>
      </c>
      <c r="I1963" s="0" t="n">
        <v>12</v>
      </c>
      <c r="J1963" s="0" t="n">
        <v>0</v>
      </c>
      <c r="K1963" s="0" t="n">
        <f aca="false">I1963*SUMIFS(syst_chauffage!$H$3:$H$27,syst_chauffage!$B$3:$B$27,D1963,syst_chauffage!$C$3:$C$27,E1963)</f>
        <v>12</v>
      </c>
      <c r="L1963" s="12" t="n">
        <f aca="false">H1963*SUMIFS(syst_chauffage!$K$3:$K$27,syst_chauffage!$B$3:$B$27,D1963,syst_chauffage!$C$3:$C$27,E1963)</f>
        <v>1</v>
      </c>
      <c r="N1963" s="0" t="str">
        <f aca="false">A1963</f>
        <v>Commerce</v>
      </c>
      <c r="O1963" s="0" t="str">
        <f aca="false">B1963</f>
        <v>Commerce de détail non alimentaire</v>
      </c>
      <c r="P1963" s="0" t="str">
        <f aca="false">C1963</f>
        <v>Petit mode</v>
      </c>
      <c r="Q1963" s="0" t="str">
        <f aca="false">D1963</f>
        <v>Electrique direct performant</v>
      </c>
      <c r="R1963" s="0" t="str">
        <f aca="false">E1963</f>
        <v>Electricité</v>
      </c>
      <c r="S1963" s="0" t="str">
        <f aca="false">F1963</f>
        <v>0306742602</v>
      </c>
      <c r="T1963" s="0" t="str">
        <f aca="false">G1963</f>
        <v>0</v>
      </c>
      <c r="U1963" s="0" t="n">
        <f aca="false">L1963</f>
        <v>1</v>
      </c>
      <c r="V1963" s="0" t="n">
        <f aca="false">K1963</f>
        <v>12</v>
      </c>
      <c r="W1963" s="0" t="n">
        <f aca="false">J1963</f>
        <v>0</v>
      </c>
    </row>
    <row r="1964" customFormat="false" ht="12.8" hidden="false" customHeight="false" outlineLevel="0" collapsed="false">
      <c r="A1964" s="0" t="s">
        <v>74</v>
      </c>
      <c r="B1964" s="0" t="s">
        <v>613</v>
      </c>
      <c r="C1964" s="0" t="s">
        <v>692</v>
      </c>
      <c r="D1964" s="0" t="s">
        <v>38</v>
      </c>
      <c r="E1964" s="0" t="s">
        <v>30</v>
      </c>
      <c r="F1964" s="0" t="s">
        <v>704</v>
      </c>
      <c r="G1964" s="0" t="s">
        <v>1609</v>
      </c>
      <c r="H1964" s="0" t="n">
        <v>3.39795627906976</v>
      </c>
      <c r="I1964" s="0" t="n">
        <v>91.771718698641</v>
      </c>
      <c r="J1964" s="0" t="n">
        <v>720</v>
      </c>
      <c r="K1964" s="0" t="n">
        <f aca="false">I1964*SUMIFS(syst_chauffage!$H$3:$H$27,syst_chauffage!$B$3:$B$27,D1964,syst_chauffage!$C$3:$C$27,E1964)</f>
        <v>92.7622844583273</v>
      </c>
      <c r="L1964" s="12" t="n">
        <f aca="false">H1964*SUMIFS(syst_chauffage!$K$3:$K$27,syst_chauffage!$B$3:$B$27,D1964,syst_chauffage!$C$3:$C$27,E1964)</f>
        <v>3.03986496519792</v>
      </c>
      <c r="N1964" s="0" t="str">
        <f aca="false">A1964</f>
        <v>Commerce</v>
      </c>
      <c r="O1964" s="0" t="str">
        <f aca="false">B1964</f>
        <v>Commerce de détail non alimentaire</v>
      </c>
      <c r="P1964" s="0" t="str">
        <f aca="false">C1964</f>
        <v>Petit mode</v>
      </c>
      <c r="Q1964" s="0" t="str">
        <f aca="false">D1964</f>
        <v>PAC performant</v>
      </c>
      <c r="R1964" s="0" t="str">
        <f aca="false">E1964</f>
        <v>Electricité</v>
      </c>
      <c r="S1964" s="0" t="str">
        <f aca="false">F1964</f>
        <v>0306742902</v>
      </c>
      <c r="T1964" s="0" t="str">
        <f aca="false">G1964</f>
        <v>0</v>
      </c>
      <c r="U1964" s="0" t="n">
        <f aca="false">L1964</f>
        <v>3.03986496519792</v>
      </c>
      <c r="V1964" s="0" t="n">
        <f aca="false">K1964</f>
        <v>92.7622844583273</v>
      </c>
      <c r="W1964" s="0" t="n">
        <f aca="false">J1964</f>
        <v>720</v>
      </c>
    </row>
    <row r="1965" customFormat="false" ht="12.8" hidden="false" customHeight="false" outlineLevel="0" collapsed="false">
      <c r="A1965" s="0" t="s">
        <v>74</v>
      </c>
      <c r="B1965" s="0" t="s">
        <v>613</v>
      </c>
      <c r="C1965" s="0" t="s">
        <v>705</v>
      </c>
      <c r="D1965" s="0" t="s">
        <v>19</v>
      </c>
      <c r="E1965" s="0" t="s">
        <v>57</v>
      </c>
      <c r="F1965" s="0" t="s">
        <v>706</v>
      </c>
      <c r="G1965" s="0" t="s">
        <v>1609</v>
      </c>
      <c r="H1965" s="0" t="n">
        <v>1.61034773794636</v>
      </c>
      <c r="I1965" s="0" t="n">
        <v>32.0918760399123</v>
      </c>
      <c r="J1965" s="0" t="n">
        <v>0</v>
      </c>
      <c r="K1965" s="0" t="n">
        <f aca="false">I1965*SUMIFS(syst_chauffage!$H$3:$H$27,syst_chauffage!$B$3:$B$27,D1965,syst_chauffage!$C$3:$C$27,E1965)</f>
        <v>44.6871888010298</v>
      </c>
      <c r="L1965" s="12" t="n">
        <f aca="false">H1965*SUMIFS(syst_chauffage!$K$3:$K$27,syst_chauffage!$B$3:$B$27,D1965,syst_chauffage!$C$3:$C$27,E1965)</f>
        <v>1.61034773794636</v>
      </c>
      <c r="N1965" s="0" t="str">
        <f aca="false">A1965</f>
        <v>Commerce</v>
      </c>
      <c r="O1965" s="0" t="str">
        <f aca="false">B1965</f>
        <v>Commerce de détail non alimentaire</v>
      </c>
      <c r="P1965" s="0" t="str">
        <f aca="false">C1965</f>
        <v>ZAC Mode</v>
      </c>
      <c r="Q1965" s="0" t="str">
        <f aca="false">D1965</f>
        <v>Autre système centralisé</v>
      </c>
      <c r="R1965" s="0" t="str">
        <f aca="false">E1965</f>
        <v>Autres</v>
      </c>
      <c r="S1965" s="0" t="str">
        <f aca="false">F1965</f>
        <v>0306960101</v>
      </c>
      <c r="T1965" s="0" t="str">
        <f aca="false">G1965</f>
        <v>0</v>
      </c>
      <c r="U1965" s="0" t="n">
        <f aca="false">L1965</f>
        <v>1.61034773794636</v>
      </c>
      <c r="V1965" s="0" t="n">
        <f aca="false">K1965</f>
        <v>44.6871888010298</v>
      </c>
      <c r="W1965" s="0" t="n">
        <f aca="false">J1965</f>
        <v>0</v>
      </c>
    </row>
    <row r="1966" customFormat="false" ht="12.8" hidden="false" customHeight="false" outlineLevel="0" collapsed="false">
      <c r="A1966" s="0" t="s">
        <v>74</v>
      </c>
      <c r="B1966" s="0" t="s">
        <v>613</v>
      </c>
      <c r="C1966" s="0" t="s">
        <v>705</v>
      </c>
      <c r="D1966" s="0" t="s">
        <v>19</v>
      </c>
      <c r="E1966" s="0" t="s">
        <v>58</v>
      </c>
      <c r="F1966" s="0" t="s">
        <v>707</v>
      </c>
      <c r="G1966" s="0" t="s">
        <v>1609</v>
      </c>
      <c r="H1966" s="0" t="n">
        <v>1.63863798488254</v>
      </c>
      <c r="I1966" s="0" t="n">
        <v>31.7233039780984</v>
      </c>
      <c r="J1966" s="0" t="n">
        <v>765</v>
      </c>
      <c r="K1966" s="0" t="n">
        <f aca="false">I1966*SUMIFS(syst_chauffage!$H$3:$H$27,syst_chauffage!$B$3:$B$27,D1966,syst_chauffage!$C$3:$C$27,E1966)</f>
        <v>52.183235876598</v>
      </c>
      <c r="L1966" s="12" t="n">
        <f aca="false">H1966*SUMIFS(syst_chauffage!$K$3:$K$27,syst_chauffage!$B$3:$B$27,D1966,syst_chauffage!$C$3:$C$27,E1966)</f>
        <v>1.63863798488254</v>
      </c>
      <c r="N1966" s="0" t="str">
        <f aca="false">A1966</f>
        <v>Commerce</v>
      </c>
      <c r="O1966" s="0" t="str">
        <f aca="false">B1966</f>
        <v>Commerce de détail non alimentaire</v>
      </c>
      <c r="P1966" s="0" t="str">
        <f aca="false">C1966</f>
        <v>ZAC Mode</v>
      </c>
      <c r="Q1966" s="0" t="str">
        <f aca="false">D1966</f>
        <v>Autre système centralisé</v>
      </c>
      <c r="R1966" s="0" t="str">
        <f aca="false">E1966</f>
        <v>Urbain</v>
      </c>
      <c r="S1966" s="0" t="str">
        <f aca="false">F1966</f>
        <v>0306960106</v>
      </c>
      <c r="T1966" s="0" t="str">
        <f aca="false">G1966</f>
        <v>0</v>
      </c>
      <c r="U1966" s="0" t="n">
        <f aca="false">L1966</f>
        <v>1.63863798488254</v>
      </c>
      <c r="V1966" s="0" t="n">
        <f aca="false">K1966</f>
        <v>52.183235876598</v>
      </c>
      <c r="W1966" s="0" t="n">
        <f aca="false">J1966</f>
        <v>765</v>
      </c>
    </row>
    <row r="1967" customFormat="false" ht="12.8" hidden="false" customHeight="false" outlineLevel="0" collapsed="false">
      <c r="A1967" s="0" t="s">
        <v>74</v>
      </c>
      <c r="B1967" s="0" t="s">
        <v>613</v>
      </c>
      <c r="C1967" s="0" t="s">
        <v>705</v>
      </c>
      <c r="D1967" s="0" t="s">
        <v>22</v>
      </c>
      <c r="E1967" s="0" t="s">
        <v>23</v>
      </c>
      <c r="F1967" s="0" t="s">
        <v>708</v>
      </c>
      <c r="G1967" s="0" t="s">
        <v>1609</v>
      </c>
      <c r="H1967" s="0" t="n">
        <v>0.689377907802488</v>
      </c>
      <c r="I1967" s="0" t="n">
        <v>17.7432451831973</v>
      </c>
      <c r="J1967" s="0" t="n">
        <v>0</v>
      </c>
      <c r="K1967" s="0" t="n">
        <f aca="false">I1967*SUMIFS(syst_chauffage!$H$3:$H$27,syst_chauffage!$B$3:$B$27,D1967,syst_chauffage!$C$3:$C$27,E1967)</f>
        <v>31.2462541365706</v>
      </c>
      <c r="L1967" s="12" t="n">
        <f aca="false">H1967*SUMIFS(syst_chauffage!$K$3:$K$27,syst_chauffage!$B$3:$B$27,D1967,syst_chauffage!$C$3:$C$27,E1967)</f>
        <v>0.689377907802488</v>
      </c>
      <c r="N1967" s="0" t="str">
        <f aca="false">A1967</f>
        <v>Commerce</v>
      </c>
      <c r="O1967" s="0" t="str">
        <f aca="false">B1967</f>
        <v>Commerce de détail non alimentaire</v>
      </c>
      <c r="P1967" s="0" t="str">
        <f aca="false">C1967</f>
        <v>ZAC Mode</v>
      </c>
      <c r="Q1967" s="0" t="str">
        <f aca="false">D1967</f>
        <v>Chaudière fioul</v>
      </c>
      <c r="R1967" s="0" t="str">
        <f aca="false">E1967</f>
        <v>Fioul</v>
      </c>
      <c r="S1967" s="0" t="str">
        <f aca="false">F1967</f>
        <v>0306960303</v>
      </c>
      <c r="T1967" s="0" t="str">
        <f aca="false">G1967</f>
        <v>0</v>
      </c>
      <c r="U1967" s="0" t="n">
        <f aca="false">L1967</f>
        <v>0.689377907802488</v>
      </c>
      <c r="V1967" s="0" t="n">
        <f aca="false">K1967</f>
        <v>31.2462541365706</v>
      </c>
      <c r="W1967" s="0" t="n">
        <f aca="false">J1967</f>
        <v>0</v>
      </c>
    </row>
    <row r="1968" customFormat="false" ht="12.8" hidden="false" customHeight="false" outlineLevel="0" collapsed="false">
      <c r="A1968" s="0" t="s">
        <v>74</v>
      </c>
      <c r="B1968" s="0" t="s">
        <v>613</v>
      </c>
      <c r="C1968" s="0" t="s">
        <v>705</v>
      </c>
      <c r="D1968" s="0" t="s">
        <v>13</v>
      </c>
      <c r="E1968" s="0" t="s">
        <v>14</v>
      </c>
      <c r="F1968" s="0" t="s">
        <v>709</v>
      </c>
      <c r="G1968" s="0" t="s">
        <v>1609</v>
      </c>
      <c r="H1968" s="0" t="n">
        <v>0.780741935948798</v>
      </c>
      <c r="I1968" s="0" t="n">
        <v>13.0312587530664</v>
      </c>
      <c r="J1968" s="0" t="n">
        <v>363</v>
      </c>
      <c r="K1968" s="0" t="n">
        <f aca="false">I1968*SUMIFS(syst_chauffage!$H$3:$H$27,syst_chauffage!$B$3:$B$27,D1968,syst_chauffage!$C$3:$C$27,E1968)</f>
        <v>26.3178224991285</v>
      </c>
      <c r="L1968" s="12" t="n">
        <f aca="false">H1968*SUMIFS(syst_chauffage!$K$3:$K$27,syst_chauffage!$B$3:$B$27,D1968,syst_chauffage!$C$3:$C$27,E1968)</f>
        <v>0.780741935948798</v>
      </c>
      <c r="N1968" s="0" t="str">
        <f aca="false">A1968</f>
        <v>Commerce</v>
      </c>
      <c r="O1968" s="0" t="str">
        <f aca="false">B1968</f>
        <v>Commerce de détail non alimentaire</v>
      </c>
      <c r="P1968" s="0" t="str">
        <f aca="false">C1968</f>
        <v>ZAC Mode</v>
      </c>
      <c r="Q1968" s="0" t="str">
        <f aca="false">D1968</f>
        <v>Chaudière gaz</v>
      </c>
      <c r="R1968" s="0" t="str">
        <f aca="false">E1968</f>
        <v>Gaz</v>
      </c>
      <c r="S1968" s="0" t="str">
        <f aca="false">F1968</f>
        <v>0306960404</v>
      </c>
      <c r="T1968" s="0" t="str">
        <f aca="false">G1968</f>
        <v>0</v>
      </c>
      <c r="U1968" s="0" t="n">
        <f aca="false">L1968</f>
        <v>0.780741935948798</v>
      </c>
      <c r="V1968" s="0" t="n">
        <f aca="false">K1968</f>
        <v>26.3178224991285</v>
      </c>
      <c r="W1968" s="0" t="n">
        <f aca="false">J1968</f>
        <v>363</v>
      </c>
    </row>
    <row r="1969" customFormat="false" ht="12.8" hidden="false" customHeight="false" outlineLevel="0" collapsed="false">
      <c r="A1969" s="0" t="s">
        <v>74</v>
      </c>
      <c r="B1969" s="0" t="s">
        <v>613</v>
      </c>
      <c r="C1969" s="0" t="s">
        <v>705</v>
      </c>
      <c r="D1969" s="0" t="s">
        <v>29</v>
      </c>
      <c r="E1969" s="0" t="s">
        <v>30</v>
      </c>
      <c r="F1969" s="0" t="s">
        <v>710</v>
      </c>
      <c r="G1969" s="0" t="s">
        <v>1609</v>
      </c>
      <c r="H1969" s="0" t="n">
        <v>0.92</v>
      </c>
      <c r="I1969" s="0" t="n">
        <v>10.4</v>
      </c>
      <c r="J1969" s="0" t="n">
        <v>0</v>
      </c>
      <c r="K1969" s="0" t="n">
        <f aca="false">I1969*SUMIFS(syst_chauffage!$H$3:$H$27,syst_chauffage!$B$3:$B$27,D1969,syst_chauffage!$C$3:$C$27,E1969)</f>
        <v>3</v>
      </c>
      <c r="L1969" s="12" t="n">
        <f aca="false">H1969*SUMIFS(syst_chauffage!$K$3:$K$27,syst_chauffage!$B$3:$B$27,D1969,syst_chauffage!$C$3:$C$27,E1969)</f>
        <v>0.92</v>
      </c>
      <c r="N1969" s="0" t="str">
        <f aca="false">A1969</f>
        <v>Commerce</v>
      </c>
      <c r="O1969" s="0" t="str">
        <f aca="false">B1969</f>
        <v>Commerce de détail non alimentaire</v>
      </c>
      <c r="P1969" s="0" t="str">
        <f aca="false">C1969</f>
        <v>ZAC Mode</v>
      </c>
      <c r="Q1969" s="0" t="str">
        <f aca="false">D1969</f>
        <v>Electrique direct</v>
      </c>
      <c r="R1969" s="0" t="str">
        <f aca="false">E1969</f>
        <v>Electricité</v>
      </c>
      <c r="S1969" s="0" t="str">
        <f aca="false">F1969</f>
        <v>0306960602</v>
      </c>
      <c r="T1969" s="0" t="str">
        <f aca="false">G1969</f>
        <v>0</v>
      </c>
      <c r="U1969" s="0" t="n">
        <f aca="false">L1969</f>
        <v>0.92</v>
      </c>
      <c r="V1969" s="0" t="n">
        <f aca="false">K1969</f>
        <v>3</v>
      </c>
      <c r="W1969" s="0" t="n">
        <f aca="false">J1969</f>
        <v>0</v>
      </c>
    </row>
    <row r="1970" customFormat="false" ht="12.8" hidden="false" customHeight="false" outlineLevel="0" collapsed="false">
      <c r="A1970" s="0" t="s">
        <v>74</v>
      </c>
      <c r="B1970" s="0" t="s">
        <v>613</v>
      </c>
      <c r="C1970" s="0" t="s">
        <v>705</v>
      </c>
      <c r="D1970" s="0" t="s">
        <v>42</v>
      </c>
      <c r="E1970" s="0" t="s">
        <v>30</v>
      </c>
      <c r="F1970" s="0" t="s">
        <v>711</v>
      </c>
      <c r="G1970" s="0" t="s">
        <v>1609</v>
      </c>
      <c r="H1970" s="0" t="n">
        <v>2.80410195348837</v>
      </c>
      <c r="I1970" s="0" t="n">
        <v>37.7484894145978</v>
      </c>
      <c r="J1970" s="0" t="n">
        <v>675</v>
      </c>
      <c r="K1970" s="0" t="n">
        <f aca="false">I1970*SUMIFS(syst_chauffage!$H$3:$H$27,syst_chauffage!$B$3:$B$27,D1970,syst_chauffage!$C$3:$C$27,E1970)</f>
        <v>34.0752683075355</v>
      </c>
      <c r="L1970" s="12" t="n">
        <f aca="false">H1970*SUMIFS(syst_chauffage!$K$3:$K$27,syst_chauffage!$B$3:$B$27,D1970,syst_chauffage!$C$3:$C$27,E1970)</f>
        <v>2.49996610303434</v>
      </c>
      <c r="N1970" s="0" t="str">
        <f aca="false">A1970</f>
        <v>Commerce</v>
      </c>
      <c r="O1970" s="0" t="str">
        <f aca="false">B1970</f>
        <v>Commerce de détail non alimentaire</v>
      </c>
      <c r="P1970" s="0" t="str">
        <f aca="false">C1970</f>
        <v>ZAC Mode</v>
      </c>
      <c r="Q1970" s="0" t="str">
        <f aca="false">D1970</f>
        <v>Rooftop</v>
      </c>
      <c r="R1970" s="0" t="str">
        <f aca="false">E1970</f>
        <v>Electricité</v>
      </c>
      <c r="S1970" s="0" t="str">
        <f aca="false">F1970</f>
        <v>0306961002</v>
      </c>
      <c r="T1970" s="0" t="str">
        <f aca="false">G1970</f>
        <v>0</v>
      </c>
      <c r="U1970" s="0" t="n">
        <f aca="false">L1970</f>
        <v>2.49996610303434</v>
      </c>
      <c r="V1970" s="0" t="n">
        <f aca="false">K1970</f>
        <v>34.0752683075355</v>
      </c>
      <c r="W1970" s="0" t="n">
        <f aca="false">J1970</f>
        <v>675</v>
      </c>
    </row>
    <row r="1971" customFormat="false" ht="12.8" hidden="false" customHeight="false" outlineLevel="0" collapsed="false">
      <c r="A1971" s="0" t="s">
        <v>74</v>
      </c>
      <c r="B1971" s="0" t="s">
        <v>613</v>
      </c>
      <c r="C1971" s="0" t="s">
        <v>705</v>
      </c>
      <c r="D1971" s="0" t="s">
        <v>51</v>
      </c>
      <c r="E1971" s="0" t="s">
        <v>57</v>
      </c>
      <c r="F1971" s="0" t="s">
        <v>712</v>
      </c>
      <c r="G1971" s="0" t="s">
        <v>1609</v>
      </c>
      <c r="H1971" s="0" t="n">
        <v>1.85809354378426</v>
      </c>
      <c r="I1971" s="0" t="n">
        <v>38.204614333229</v>
      </c>
      <c r="J1971" s="0" t="n">
        <v>0</v>
      </c>
      <c r="K1971" s="0" t="n">
        <f aca="false">I1971*SUMIFS(syst_chauffage!$H$3:$H$27,syst_chauffage!$B$3:$B$27,D1971,syst_chauffage!$C$3:$C$27,E1971)</f>
        <v>80.9499943712831</v>
      </c>
      <c r="L1971" s="12" t="n">
        <f aca="false">H1971*SUMIFS(syst_chauffage!$K$3:$K$27,syst_chauffage!$B$3:$B$27,D1971,syst_chauffage!$C$3:$C$27,E1971)</f>
        <v>1.85809354378426</v>
      </c>
      <c r="N1971" s="0" t="str">
        <f aca="false">A1971</f>
        <v>Commerce</v>
      </c>
      <c r="O1971" s="0" t="str">
        <f aca="false">B1971</f>
        <v>Commerce de détail non alimentaire</v>
      </c>
      <c r="P1971" s="0" t="str">
        <f aca="false">C1971</f>
        <v>ZAC Mode</v>
      </c>
      <c r="Q1971" s="0" t="str">
        <f aca="false">D1971</f>
        <v>Autre système centralisé performant</v>
      </c>
      <c r="R1971" s="0" t="str">
        <f aca="false">E1971</f>
        <v>Autres</v>
      </c>
      <c r="S1971" s="0" t="str">
        <f aca="false">F1971</f>
        <v>0306962101</v>
      </c>
      <c r="T1971" s="0" t="str">
        <f aca="false">G1971</f>
        <v>0</v>
      </c>
      <c r="U1971" s="0" t="n">
        <f aca="false">L1971</f>
        <v>1.85809354378426</v>
      </c>
      <c r="V1971" s="0" t="n">
        <f aca="false">K1971</f>
        <v>80.9499943712831</v>
      </c>
      <c r="W1971" s="0" t="n">
        <f aca="false">J1971</f>
        <v>0</v>
      </c>
    </row>
    <row r="1972" customFormat="false" ht="12.8" hidden="false" customHeight="false" outlineLevel="0" collapsed="false">
      <c r="A1972" s="0" t="s">
        <v>74</v>
      </c>
      <c r="B1972" s="0" t="s">
        <v>613</v>
      </c>
      <c r="C1972" s="0" t="s">
        <v>705</v>
      </c>
      <c r="D1972" s="0" t="s">
        <v>51</v>
      </c>
      <c r="E1972" s="0" t="s">
        <v>58</v>
      </c>
      <c r="F1972" s="0" t="s">
        <v>713</v>
      </c>
      <c r="G1972" s="0" t="s">
        <v>1609</v>
      </c>
      <c r="H1972" s="0" t="n">
        <v>1.89073613640293</v>
      </c>
      <c r="I1972" s="0" t="n">
        <v>37.7658380691647</v>
      </c>
      <c r="J1972" s="0" t="n">
        <v>765</v>
      </c>
      <c r="K1972" s="0" t="n">
        <f aca="false">I1972*SUMIFS(syst_chauffage!$H$3:$H$27,syst_chauffage!$B$3:$B$27,D1972,syst_chauffage!$C$3:$C$27,E1972)</f>
        <v>80.5922798194937</v>
      </c>
      <c r="L1972" s="12" t="n">
        <f aca="false">H1972*SUMIFS(syst_chauffage!$K$3:$K$27,syst_chauffage!$B$3:$B$27,D1972,syst_chauffage!$C$3:$C$27,E1972)</f>
        <v>1.89073613640293</v>
      </c>
      <c r="N1972" s="0" t="str">
        <f aca="false">A1972</f>
        <v>Commerce</v>
      </c>
      <c r="O1972" s="0" t="str">
        <f aca="false">B1972</f>
        <v>Commerce de détail non alimentaire</v>
      </c>
      <c r="P1972" s="0" t="str">
        <f aca="false">C1972</f>
        <v>ZAC Mode</v>
      </c>
      <c r="Q1972" s="0" t="str">
        <f aca="false">D1972</f>
        <v>Autre système centralisé performant</v>
      </c>
      <c r="R1972" s="0" t="str">
        <f aca="false">E1972</f>
        <v>Urbain</v>
      </c>
      <c r="S1972" s="0" t="str">
        <f aca="false">F1972</f>
        <v>0306962106</v>
      </c>
      <c r="T1972" s="0" t="str">
        <f aca="false">G1972</f>
        <v>0</v>
      </c>
      <c r="U1972" s="0" t="n">
        <f aca="false">L1972</f>
        <v>1.89073613640293</v>
      </c>
      <c r="V1972" s="0" t="n">
        <f aca="false">K1972</f>
        <v>80.5922798194937</v>
      </c>
      <c r="W1972" s="0" t="n">
        <f aca="false">J1972</f>
        <v>765</v>
      </c>
    </row>
    <row r="1973" customFormat="false" ht="12.8" hidden="false" customHeight="false" outlineLevel="0" collapsed="false">
      <c r="A1973" s="0" t="s">
        <v>74</v>
      </c>
      <c r="B1973" s="0" t="s">
        <v>613</v>
      </c>
      <c r="C1973" s="0" t="s">
        <v>705</v>
      </c>
      <c r="D1973" s="0" t="s">
        <v>27</v>
      </c>
      <c r="E1973" s="0" t="s">
        <v>23</v>
      </c>
      <c r="F1973" s="0" t="s">
        <v>714</v>
      </c>
      <c r="G1973" s="0" t="s">
        <v>1609</v>
      </c>
      <c r="H1973" s="0" t="n">
        <v>0.761583138885597</v>
      </c>
      <c r="I1973" s="0" t="n">
        <v>21.1229109323778</v>
      </c>
      <c r="J1973" s="0" t="n">
        <v>836</v>
      </c>
      <c r="K1973" s="0" t="n">
        <f aca="false">I1973*SUMIFS(syst_chauffage!$H$3:$H$27,syst_chauffage!$B$3:$B$27,D1973,syst_chauffage!$C$3:$C$27,E1973)</f>
        <v>54.1676591727669</v>
      </c>
      <c r="L1973" s="12" t="n">
        <f aca="false">H1973*SUMIFS(syst_chauffage!$K$3:$K$27,syst_chauffage!$B$3:$B$27,D1973,syst_chauffage!$C$3:$C$27,E1973)</f>
        <v>0.761583138885597</v>
      </c>
      <c r="N1973" s="0" t="str">
        <f aca="false">A1973</f>
        <v>Commerce</v>
      </c>
      <c r="O1973" s="0" t="str">
        <f aca="false">B1973</f>
        <v>Commerce de détail non alimentaire</v>
      </c>
      <c r="P1973" s="0" t="str">
        <f aca="false">C1973</f>
        <v>ZAC Mode</v>
      </c>
      <c r="Q1973" s="0" t="str">
        <f aca="false">D1973</f>
        <v>Chaudière condensation fioul</v>
      </c>
      <c r="R1973" s="0" t="str">
        <f aca="false">E1973</f>
        <v>Fioul</v>
      </c>
      <c r="S1973" s="0" t="str">
        <f aca="false">F1973</f>
        <v>0306962303</v>
      </c>
      <c r="T1973" s="0" t="str">
        <f aca="false">G1973</f>
        <v>0</v>
      </c>
      <c r="U1973" s="0" t="n">
        <f aca="false">L1973</f>
        <v>0.761583138885597</v>
      </c>
      <c r="V1973" s="0" t="n">
        <f aca="false">K1973</f>
        <v>54.1676591727669</v>
      </c>
      <c r="W1973" s="0" t="n">
        <f aca="false">J1973</f>
        <v>836</v>
      </c>
    </row>
    <row r="1974" customFormat="false" ht="12.8" hidden="false" customHeight="false" outlineLevel="0" collapsed="false">
      <c r="A1974" s="0" t="s">
        <v>74</v>
      </c>
      <c r="B1974" s="0" t="s">
        <v>613</v>
      </c>
      <c r="C1974" s="0" t="s">
        <v>705</v>
      </c>
      <c r="D1974" s="0" t="s">
        <v>18</v>
      </c>
      <c r="E1974" s="0" t="s">
        <v>14</v>
      </c>
      <c r="F1974" s="0" t="s">
        <v>715</v>
      </c>
      <c r="G1974" s="0" t="s">
        <v>1609</v>
      </c>
      <c r="H1974" s="0" t="n">
        <v>0.989367103465403</v>
      </c>
      <c r="I1974" s="0" t="n">
        <v>15.51340327746</v>
      </c>
      <c r="J1974" s="0" t="n">
        <v>836</v>
      </c>
      <c r="K1974" s="0" t="n">
        <f aca="false">I1974*SUMIFS(syst_chauffage!$H$3:$H$27,syst_chauffage!$B$3:$B$27,D1974,syst_chauffage!$C$3:$C$27,E1974)</f>
        <v>42.2729212711362</v>
      </c>
      <c r="L1974" s="12" t="n">
        <f aca="false">H1974*SUMIFS(syst_chauffage!$K$3:$K$27,syst_chauffage!$B$3:$B$27,D1974,syst_chauffage!$C$3:$C$27,E1974)</f>
        <v>0.961117596045209</v>
      </c>
      <c r="N1974" s="0" t="str">
        <f aca="false">A1974</f>
        <v>Commerce</v>
      </c>
      <c r="O1974" s="0" t="str">
        <f aca="false">B1974</f>
        <v>Commerce de détail non alimentaire</v>
      </c>
      <c r="P1974" s="0" t="str">
        <f aca="false">C1974</f>
        <v>ZAC Mode</v>
      </c>
      <c r="Q1974" s="0" t="str">
        <f aca="false">D1974</f>
        <v>Chaudière condensation gaz</v>
      </c>
      <c r="R1974" s="0" t="str">
        <f aca="false">E1974</f>
        <v>Gaz</v>
      </c>
      <c r="S1974" s="0" t="str">
        <f aca="false">F1974</f>
        <v>0306962404</v>
      </c>
      <c r="T1974" s="0" t="str">
        <f aca="false">G1974</f>
        <v>0</v>
      </c>
      <c r="U1974" s="0" t="n">
        <f aca="false">L1974</f>
        <v>0.961117596045209</v>
      </c>
      <c r="V1974" s="0" t="n">
        <f aca="false">K1974</f>
        <v>42.2729212711362</v>
      </c>
      <c r="W1974" s="0" t="n">
        <f aca="false">J1974</f>
        <v>836</v>
      </c>
    </row>
    <row r="1975" customFormat="false" ht="12.8" hidden="false" customHeight="false" outlineLevel="0" collapsed="false">
      <c r="A1975" s="0" t="s">
        <v>74</v>
      </c>
      <c r="B1975" s="0" t="s">
        <v>613</v>
      </c>
      <c r="C1975" s="0" t="s">
        <v>705</v>
      </c>
      <c r="D1975" s="0" t="s">
        <v>32</v>
      </c>
      <c r="E1975" s="0" t="s">
        <v>30</v>
      </c>
      <c r="F1975" s="0" t="s">
        <v>716</v>
      </c>
      <c r="G1975" s="0" t="s">
        <v>1609</v>
      </c>
      <c r="H1975" s="0" t="n">
        <v>1</v>
      </c>
      <c r="I1975" s="0" t="n">
        <v>12</v>
      </c>
      <c r="J1975" s="0" t="n">
        <v>0</v>
      </c>
      <c r="K1975" s="0" t="n">
        <f aca="false">I1975*SUMIFS(syst_chauffage!$H$3:$H$27,syst_chauffage!$B$3:$B$27,D1975,syst_chauffage!$C$3:$C$27,E1975)</f>
        <v>12</v>
      </c>
      <c r="L1975" s="12" t="n">
        <f aca="false">H1975*SUMIFS(syst_chauffage!$K$3:$K$27,syst_chauffage!$B$3:$B$27,D1975,syst_chauffage!$C$3:$C$27,E1975)</f>
        <v>1</v>
      </c>
      <c r="N1975" s="0" t="str">
        <f aca="false">A1975</f>
        <v>Commerce</v>
      </c>
      <c r="O1975" s="0" t="str">
        <f aca="false">B1975</f>
        <v>Commerce de détail non alimentaire</v>
      </c>
      <c r="P1975" s="0" t="str">
        <f aca="false">C1975</f>
        <v>ZAC Mode</v>
      </c>
      <c r="Q1975" s="0" t="str">
        <f aca="false">D1975</f>
        <v>Electrique direct performant</v>
      </c>
      <c r="R1975" s="0" t="str">
        <f aca="false">E1975</f>
        <v>Electricité</v>
      </c>
      <c r="S1975" s="0" t="str">
        <f aca="false">F1975</f>
        <v>0306962602</v>
      </c>
      <c r="T1975" s="0" t="str">
        <f aca="false">G1975</f>
        <v>0</v>
      </c>
      <c r="U1975" s="0" t="n">
        <f aca="false">L1975</f>
        <v>1</v>
      </c>
      <c r="V1975" s="0" t="n">
        <f aca="false">K1975</f>
        <v>12</v>
      </c>
      <c r="W1975" s="0" t="n">
        <f aca="false">J1975</f>
        <v>0</v>
      </c>
    </row>
    <row r="1976" customFormat="false" ht="12.8" hidden="false" customHeight="false" outlineLevel="0" collapsed="false">
      <c r="A1976" s="0" t="s">
        <v>74</v>
      </c>
      <c r="B1976" s="0" t="s">
        <v>613</v>
      </c>
      <c r="C1976" s="0" t="s">
        <v>705</v>
      </c>
      <c r="D1976" s="0" t="s">
        <v>46</v>
      </c>
      <c r="E1976" s="0" t="s">
        <v>30</v>
      </c>
      <c r="F1976" s="0" t="s">
        <v>717</v>
      </c>
      <c r="G1976" s="0" t="s">
        <v>1609</v>
      </c>
      <c r="H1976" s="0" t="n">
        <v>3.32861023255814</v>
      </c>
      <c r="I1976" s="0" t="n">
        <v>44.9386778745212</v>
      </c>
      <c r="J1976" s="0" t="n">
        <v>720</v>
      </c>
      <c r="K1976" s="0" t="n">
        <f aca="false">I1976*SUMIFS(syst_chauffage!$H$3:$H$27,syst_chauffage!$B$3:$B$27,D1976,syst_chauffage!$C$3:$C$27,E1976)</f>
        <v>77.9644485026955</v>
      </c>
      <c r="L1976" s="12" t="n">
        <f aca="false">H1976*SUMIFS(syst_chauffage!$K$3:$K$27,syst_chauffage!$B$3:$B$27,D1976,syst_chauffage!$C$3:$C$27,E1976)</f>
        <v>3.00077723502174</v>
      </c>
      <c r="N1976" s="0" t="str">
        <f aca="false">A1976</f>
        <v>Commerce</v>
      </c>
      <c r="O1976" s="0" t="str">
        <f aca="false">B1976</f>
        <v>Commerce de détail non alimentaire</v>
      </c>
      <c r="P1976" s="0" t="str">
        <f aca="false">C1976</f>
        <v>ZAC Mode</v>
      </c>
      <c r="Q1976" s="0" t="str">
        <f aca="false">D1976</f>
        <v>Rooftop performant</v>
      </c>
      <c r="R1976" s="0" t="str">
        <f aca="false">E1976</f>
        <v>Electricité</v>
      </c>
      <c r="S1976" s="0" t="str">
        <f aca="false">F1976</f>
        <v>0306963002</v>
      </c>
      <c r="T1976" s="0" t="str">
        <f aca="false">G1976</f>
        <v>0</v>
      </c>
      <c r="U1976" s="0" t="n">
        <f aca="false">L1976</f>
        <v>3.00077723502174</v>
      </c>
      <c r="V1976" s="0" t="n">
        <f aca="false">K1976</f>
        <v>77.9644485026955</v>
      </c>
      <c r="W1976" s="0" t="n">
        <f aca="false">J1976</f>
        <v>720</v>
      </c>
    </row>
    <row r="1977" customFormat="false" ht="12.8" hidden="false" customHeight="false" outlineLevel="0" collapsed="false">
      <c r="A1977" s="0" t="s">
        <v>74</v>
      </c>
      <c r="B1977" s="0" t="s">
        <v>718</v>
      </c>
      <c r="C1977" s="0" t="s">
        <v>719</v>
      </c>
      <c r="D1977" s="0" t="s">
        <v>19</v>
      </c>
      <c r="E1977" s="0" t="s">
        <v>57</v>
      </c>
      <c r="F1977" s="0" t="s">
        <v>720</v>
      </c>
      <c r="G1977" s="0" t="s">
        <v>1609</v>
      </c>
      <c r="H1977" s="0" t="n">
        <v>1.62481080921278</v>
      </c>
      <c r="I1977" s="0" t="n">
        <v>29.2563422892919</v>
      </c>
      <c r="J1977" s="0" t="n">
        <v>0</v>
      </c>
      <c r="K1977" s="0" t="n">
        <f aca="false">I1977*SUMIFS(syst_chauffage!$H$3:$H$27,syst_chauffage!$B$3:$B$27,D1977,syst_chauffage!$C$3:$C$27,E1977)</f>
        <v>40.7387741957859</v>
      </c>
      <c r="L1977" s="12" t="n">
        <f aca="false">H1977*SUMIFS(syst_chauffage!$K$3:$K$27,syst_chauffage!$B$3:$B$27,D1977,syst_chauffage!$C$3:$C$27,E1977)</f>
        <v>1.62481080921278</v>
      </c>
      <c r="N1977" s="0" t="str">
        <f aca="false">A1977</f>
        <v>Commerce</v>
      </c>
      <c r="O1977" s="0" t="str">
        <f aca="false">B1977</f>
        <v>Commerce de gros</v>
      </c>
      <c r="P1977" s="0" t="str">
        <f aca="false">C1977</f>
        <v>Grand commerce de gros</v>
      </c>
      <c r="Q1977" s="0" t="str">
        <f aca="false">D1977</f>
        <v>Autre système centralisé</v>
      </c>
      <c r="R1977" s="0" t="str">
        <f aca="false">E1977</f>
        <v>Autres</v>
      </c>
      <c r="S1977" s="0" t="str">
        <f aca="false">F1977</f>
        <v>0307190101</v>
      </c>
      <c r="T1977" s="0" t="str">
        <f aca="false">G1977</f>
        <v>0</v>
      </c>
      <c r="U1977" s="0" t="n">
        <f aca="false">L1977</f>
        <v>1.62481080921278</v>
      </c>
      <c r="V1977" s="0" t="n">
        <f aca="false">K1977</f>
        <v>40.7387741957859</v>
      </c>
      <c r="W1977" s="0" t="n">
        <f aca="false">J1977</f>
        <v>0</v>
      </c>
    </row>
    <row r="1978" customFormat="false" ht="12.8" hidden="false" customHeight="false" outlineLevel="0" collapsed="false">
      <c r="A1978" s="0" t="s">
        <v>74</v>
      </c>
      <c r="B1978" s="0" t="s">
        <v>718</v>
      </c>
      <c r="C1978" s="0" t="s">
        <v>719</v>
      </c>
      <c r="D1978" s="0" t="s">
        <v>19</v>
      </c>
      <c r="E1978" s="0" t="s">
        <v>58</v>
      </c>
      <c r="F1978" s="0" t="s">
        <v>721</v>
      </c>
      <c r="G1978" s="0" t="s">
        <v>1609</v>
      </c>
      <c r="H1978" s="0" t="n">
        <v>1.64875171027631</v>
      </c>
      <c r="I1978" s="0" t="n">
        <v>29.1753455</v>
      </c>
      <c r="J1978" s="0" t="n">
        <v>765</v>
      </c>
      <c r="K1978" s="0" t="n">
        <f aca="false">I1978*SUMIFS(syst_chauffage!$H$3:$H$27,syst_chauffage!$B$3:$B$27,D1978,syst_chauffage!$C$3:$C$27,E1978)</f>
        <v>47.9919726223613</v>
      </c>
      <c r="L1978" s="12" t="n">
        <f aca="false">H1978*SUMIFS(syst_chauffage!$K$3:$K$27,syst_chauffage!$B$3:$B$27,D1978,syst_chauffage!$C$3:$C$27,E1978)</f>
        <v>1.64875171027631</v>
      </c>
      <c r="N1978" s="0" t="str">
        <f aca="false">A1978</f>
        <v>Commerce</v>
      </c>
      <c r="O1978" s="0" t="str">
        <f aca="false">B1978</f>
        <v>Commerce de gros</v>
      </c>
      <c r="P1978" s="0" t="str">
        <f aca="false">C1978</f>
        <v>Grand commerce de gros</v>
      </c>
      <c r="Q1978" s="0" t="str">
        <f aca="false">D1978</f>
        <v>Autre système centralisé</v>
      </c>
      <c r="R1978" s="0" t="str">
        <f aca="false">E1978</f>
        <v>Urbain</v>
      </c>
      <c r="S1978" s="0" t="str">
        <f aca="false">F1978</f>
        <v>0307190106</v>
      </c>
      <c r="T1978" s="0" t="str">
        <f aca="false">G1978</f>
        <v>0</v>
      </c>
      <c r="U1978" s="0" t="n">
        <f aca="false">L1978</f>
        <v>1.64875171027631</v>
      </c>
      <c r="V1978" s="0" t="n">
        <f aca="false">K1978</f>
        <v>47.9919726223613</v>
      </c>
      <c r="W1978" s="0" t="n">
        <f aca="false">J1978</f>
        <v>765</v>
      </c>
    </row>
    <row r="1979" customFormat="false" ht="12.8" hidden="false" customHeight="false" outlineLevel="0" collapsed="false">
      <c r="A1979" s="0" t="s">
        <v>74</v>
      </c>
      <c r="B1979" s="0" t="s">
        <v>718</v>
      </c>
      <c r="C1979" s="0" t="s">
        <v>719</v>
      </c>
      <c r="D1979" s="0" t="s">
        <v>22</v>
      </c>
      <c r="E1979" s="0" t="s">
        <v>23</v>
      </c>
      <c r="F1979" s="0" t="s">
        <v>722</v>
      </c>
      <c r="G1979" s="0" t="s">
        <v>1609</v>
      </c>
      <c r="H1979" s="0" t="n">
        <v>0.689377907802488</v>
      </c>
      <c r="I1979" s="0" t="n">
        <v>8.44279981163949</v>
      </c>
      <c r="J1979" s="0" t="n">
        <v>0</v>
      </c>
      <c r="K1979" s="0" t="n">
        <f aca="false">I1979*SUMIFS(syst_chauffage!$H$3:$H$27,syst_chauffage!$B$3:$B$27,D1979,syst_chauffage!$C$3:$C$27,E1979)</f>
        <v>14.8679605007375</v>
      </c>
      <c r="L1979" s="12" t="n">
        <f aca="false">H1979*SUMIFS(syst_chauffage!$K$3:$K$27,syst_chauffage!$B$3:$B$27,D1979,syst_chauffage!$C$3:$C$27,E1979)</f>
        <v>0.689377907802488</v>
      </c>
      <c r="N1979" s="0" t="str">
        <f aca="false">A1979</f>
        <v>Commerce</v>
      </c>
      <c r="O1979" s="0" t="str">
        <f aca="false">B1979</f>
        <v>Commerce de gros</v>
      </c>
      <c r="P1979" s="0" t="str">
        <f aca="false">C1979</f>
        <v>Grand commerce de gros</v>
      </c>
      <c r="Q1979" s="0" t="str">
        <f aca="false">D1979</f>
        <v>Chaudière fioul</v>
      </c>
      <c r="R1979" s="0" t="str">
        <f aca="false">E1979</f>
        <v>Fioul</v>
      </c>
      <c r="S1979" s="0" t="str">
        <f aca="false">F1979</f>
        <v>0307190303</v>
      </c>
      <c r="T1979" s="0" t="str">
        <f aca="false">G1979</f>
        <v>0</v>
      </c>
      <c r="U1979" s="0" t="n">
        <f aca="false">L1979</f>
        <v>0.689377907802488</v>
      </c>
      <c r="V1979" s="0" t="n">
        <f aca="false">K1979</f>
        <v>14.8679605007375</v>
      </c>
      <c r="W1979" s="0" t="n">
        <f aca="false">J1979</f>
        <v>0</v>
      </c>
    </row>
    <row r="1980" customFormat="false" ht="12.8" hidden="false" customHeight="false" outlineLevel="0" collapsed="false">
      <c r="A1980" s="0" t="s">
        <v>74</v>
      </c>
      <c r="B1980" s="0" t="s">
        <v>718</v>
      </c>
      <c r="C1980" s="0" t="s">
        <v>719</v>
      </c>
      <c r="D1980" s="0" t="s">
        <v>13</v>
      </c>
      <c r="E1980" s="0" t="s">
        <v>14</v>
      </c>
      <c r="F1980" s="0" t="s">
        <v>723</v>
      </c>
      <c r="G1980" s="0" t="s">
        <v>1609</v>
      </c>
      <c r="H1980" s="0" t="n">
        <v>0.780741935948798</v>
      </c>
      <c r="I1980" s="0" t="n">
        <v>6.34695235866829</v>
      </c>
      <c r="J1980" s="0" t="n">
        <v>308</v>
      </c>
      <c r="K1980" s="0" t="n">
        <f aca="false">I1980*SUMIFS(syst_chauffage!$H$3:$H$27,syst_chauffage!$B$3:$B$27,D1980,syst_chauffage!$C$3:$C$27,E1980)</f>
        <v>12.818252538079</v>
      </c>
      <c r="L1980" s="12" t="n">
        <f aca="false">H1980*SUMIFS(syst_chauffage!$K$3:$K$27,syst_chauffage!$B$3:$B$27,D1980,syst_chauffage!$C$3:$C$27,E1980)</f>
        <v>0.780741935948798</v>
      </c>
      <c r="N1980" s="0" t="str">
        <f aca="false">A1980</f>
        <v>Commerce</v>
      </c>
      <c r="O1980" s="0" t="str">
        <f aca="false">B1980</f>
        <v>Commerce de gros</v>
      </c>
      <c r="P1980" s="0" t="str">
        <f aca="false">C1980</f>
        <v>Grand commerce de gros</v>
      </c>
      <c r="Q1980" s="0" t="str">
        <f aca="false">D1980</f>
        <v>Chaudière gaz</v>
      </c>
      <c r="R1980" s="0" t="str">
        <f aca="false">E1980</f>
        <v>Gaz</v>
      </c>
      <c r="S1980" s="0" t="str">
        <f aca="false">F1980</f>
        <v>0307190404</v>
      </c>
      <c r="T1980" s="0" t="str">
        <f aca="false">G1980</f>
        <v>0</v>
      </c>
      <c r="U1980" s="0" t="n">
        <f aca="false">L1980</f>
        <v>0.780741935948798</v>
      </c>
      <c r="V1980" s="0" t="n">
        <f aca="false">K1980</f>
        <v>12.818252538079</v>
      </c>
      <c r="W1980" s="0" t="n">
        <f aca="false">J1980</f>
        <v>308</v>
      </c>
    </row>
    <row r="1981" customFormat="false" ht="12.8" hidden="false" customHeight="false" outlineLevel="0" collapsed="false">
      <c r="A1981" s="0" t="s">
        <v>74</v>
      </c>
      <c r="B1981" s="0" t="s">
        <v>718</v>
      </c>
      <c r="C1981" s="0" t="s">
        <v>719</v>
      </c>
      <c r="D1981" s="0" t="s">
        <v>29</v>
      </c>
      <c r="E1981" s="0" t="s">
        <v>30</v>
      </c>
      <c r="F1981" s="0" t="s">
        <v>724</v>
      </c>
      <c r="G1981" s="0" t="s">
        <v>1609</v>
      </c>
      <c r="H1981" s="0" t="n">
        <v>0.92</v>
      </c>
      <c r="I1981" s="0" t="n">
        <v>10.4</v>
      </c>
      <c r="J1981" s="0" t="n">
        <v>0</v>
      </c>
      <c r="K1981" s="0" t="n">
        <f aca="false">I1981*SUMIFS(syst_chauffage!$H$3:$H$27,syst_chauffage!$B$3:$B$27,D1981,syst_chauffage!$C$3:$C$27,E1981)</f>
        <v>3</v>
      </c>
      <c r="L1981" s="12" t="n">
        <f aca="false">H1981*SUMIFS(syst_chauffage!$K$3:$K$27,syst_chauffage!$B$3:$B$27,D1981,syst_chauffage!$C$3:$C$27,E1981)</f>
        <v>0.92</v>
      </c>
      <c r="N1981" s="0" t="str">
        <f aca="false">A1981</f>
        <v>Commerce</v>
      </c>
      <c r="O1981" s="0" t="str">
        <f aca="false">B1981</f>
        <v>Commerce de gros</v>
      </c>
      <c r="P1981" s="0" t="str">
        <f aca="false">C1981</f>
        <v>Grand commerce de gros</v>
      </c>
      <c r="Q1981" s="0" t="str">
        <f aca="false">D1981</f>
        <v>Electrique direct</v>
      </c>
      <c r="R1981" s="0" t="str">
        <f aca="false">E1981</f>
        <v>Electricité</v>
      </c>
      <c r="S1981" s="0" t="str">
        <f aca="false">F1981</f>
        <v>0307190602</v>
      </c>
      <c r="T1981" s="0" t="str">
        <f aca="false">G1981</f>
        <v>0</v>
      </c>
      <c r="U1981" s="0" t="n">
        <f aca="false">L1981</f>
        <v>0.92</v>
      </c>
      <c r="V1981" s="0" t="n">
        <f aca="false">K1981</f>
        <v>3</v>
      </c>
      <c r="W1981" s="0" t="n">
        <f aca="false">J1981</f>
        <v>0</v>
      </c>
    </row>
    <row r="1982" customFormat="false" ht="12.8" hidden="false" customHeight="false" outlineLevel="0" collapsed="false">
      <c r="A1982" s="0" t="s">
        <v>74</v>
      </c>
      <c r="B1982" s="0" t="s">
        <v>718</v>
      </c>
      <c r="C1982" s="0" t="s">
        <v>719</v>
      </c>
      <c r="D1982" s="0" t="s">
        <v>42</v>
      </c>
      <c r="E1982" s="0" t="s">
        <v>30</v>
      </c>
      <c r="F1982" s="0" t="s">
        <v>725</v>
      </c>
      <c r="G1982" s="0" t="s">
        <v>1609</v>
      </c>
      <c r="H1982" s="0" t="n">
        <v>2.80410195348837</v>
      </c>
      <c r="I1982" s="0" t="n">
        <v>32.9522419425382</v>
      </c>
      <c r="J1982" s="0" t="n">
        <v>558</v>
      </c>
      <c r="K1982" s="0" t="n">
        <f aca="false">I1982*SUMIFS(syst_chauffage!$H$3:$H$27,syst_chauffage!$B$3:$B$27,D1982,syst_chauffage!$C$3:$C$27,E1982)</f>
        <v>29.7457329535574</v>
      </c>
      <c r="L1982" s="12" t="n">
        <f aca="false">H1982*SUMIFS(syst_chauffage!$K$3:$K$27,syst_chauffage!$B$3:$B$27,D1982,syst_chauffage!$C$3:$C$27,E1982)</f>
        <v>2.49996610303434</v>
      </c>
      <c r="N1982" s="0" t="str">
        <f aca="false">A1982</f>
        <v>Commerce</v>
      </c>
      <c r="O1982" s="0" t="str">
        <f aca="false">B1982</f>
        <v>Commerce de gros</v>
      </c>
      <c r="P1982" s="0" t="str">
        <f aca="false">C1982</f>
        <v>Grand commerce de gros</v>
      </c>
      <c r="Q1982" s="0" t="str">
        <f aca="false">D1982</f>
        <v>Rooftop</v>
      </c>
      <c r="R1982" s="0" t="str">
        <f aca="false">E1982</f>
        <v>Electricité</v>
      </c>
      <c r="S1982" s="0" t="str">
        <f aca="false">F1982</f>
        <v>0307191002</v>
      </c>
      <c r="T1982" s="0" t="str">
        <f aca="false">G1982</f>
        <v>0</v>
      </c>
      <c r="U1982" s="0" t="n">
        <f aca="false">L1982</f>
        <v>2.49996610303434</v>
      </c>
      <c r="V1982" s="0" t="n">
        <f aca="false">K1982</f>
        <v>29.7457329535574</v>
      </c>
      <c r="W1982" s="0" t="n">
        <f aca="false">J1982</f>
        <v>558</v>
      </c>
    </row>
    <row r="1983" customFormat="false" ht="12.8" hidden="false" customHeight="false" outlineLevel="0" collapsed="false">
      <c r="A1983" s="0" t="s">
        <v>74</v>
      </c>
      <c r="B1983" s="0" t="s">
        <v>718</v>
      </c>
      <c r="C1983" s="0" t="s">
        <v>719</v>
      </c>
      <c r="D1983" s="0" t="s">
        <v>51</v>
      </c>
      <c r="E1983" s="0" t="s">
        <v>57</v>
      </c>
      <c r="F1983" s="0" t="s">
        <v>726</v>
      </c>
      <c r="G1983" s="0" t="s">
        <v>1609</v>
      </c>
      <c r="H1983" s="0" t="n">
        <v>1.87478170293782</v>
      </c>
      <c r="I1983" s="0" t="n">
        <v>34.8289789158237</v>
      </c>
      <c r="J1983" s="0" t="n">
        <v>0</v>
      </c>
      <c r="K1983" s="0" t="n">
        <f aca="false">I1983*SUMIFS(syst_chauffage!$H$3:$H$27,syst_chauffage!$B$3:$B$27,D1983,syst_chauffage!$C$3:$C$27,E1983)</f>
        <v>73.797516252932</v>
      </c>
      <c r="L1983" s="12" t="n">
        <f aca="false">H1983*SUMIFS(syst_chauffage!$K$3:$K$27,syst_chauffage!$B$3:$B$27,D1983,syst_chauffage!$C$3:$C$27,E1983)</f>
        <v>1.87478170293782</v>
      </c>
      <c r="N1983" s="0" t="str">
        <f aca="false">A1983</f>
        <v>Commerce</v>
      </c>
      <c r="O1983" s="0" t="str">
        <f aca="false">B1983</f>
        <v>Commerce de gros</v>
      </c>
      <c r="P1983" s="0" t="str">
        <f aca="false">C1983</f>
        <v>Grand commerce de gros</v>
      </c>
      <c r="Q1983" s="0" t="str">
        <f aca="false">D1983</f>
        <v>Autre système centralisé performant</v>
      </c>
      <c r="R1983" s="0" t="str">
        <f aca="false">E1983</f>
        <v>Autres</v>
      </c>
      <c r="S1983" s="0" t="str">
        <f aca="false">F1983</f>
        <v>0307192101</v>
      </c>
      <c r="T1983" s="0" t="str">
        <f aca="false">G1983</f>
        <v>0</v>
      </c>
      <c r="U1983" s="0" t="n">
        <f aca="false">L1983</f>
        <v>1.87478170293782</v>
      </c>
      <c r="V1983" s="0" t="n">
        <f aca="false">K1983</f>
        <v>73.797516252932</v>
      </c>
      <c r="W1983" s="0" t="n">
        <f aca="false">J1983</f>
        <v>0</v>
      </c>
    </row>
    <row r="1984" customFormat="false" ht="12.8" hidden="false" customHeight="false" outlineLevel="0" collapsed="false">
      <c r="A1984" s="0" t="s">
        <v>74</v>
      </c>
      <c r="B1984" s="0" t="s">
        <v>718</v>
      </c>
      <c r="C1984" s="0" t="s">
        <v>719</v>
      </c>
      <c r="D1984" s="0" t="s">
        <v>51</v>
      </c>
      <c r="E1984" s="0" t="s">
        <v>58</v>
      </c>
      <c r="F1984" s="0" t="s">
        <v>727</v>
      </c>
      <c r="G1984" s="0" t="s">
        <v>1609</v>
      </c>
      <c r="H1984" s="0" t="n">
        <v>1.90240581954959</v>
      </c>
      <c r="I1984" s="0" t="n">
        <v>34.7325541666666</v>
      </c>
      <c r="J1984" s="0" t="n">
        <v>765</v>
      </c>
      <c r="K1984" s="0" t="n">
        <f aca="false">I1984*SUMIFS(syst_chauffage!$H$3:$H$27,syst_chauffage!$B$3:$B$27,D1984,syst_chauffage!$C$3:$C$27,E1984)</f>
        <v>74.1192534670958</v>
      </c>
      <c r="L1984" s="12" t="n">
        <f aca="false">H1984*SUMIFS(syst_chauffage!$K$3:$K$27,syst_chauffage!$B$3:$B$27,D1984,syst_chauffage!$C$3:$C$27,E1984)</f>
        <v>1.90240581954959</v>
      </c>
      <c r="N1984" s="0" t="str">
        <f aca="false">A1984</f>
        <v>Commerce</v>
      </c>
      <c r="O1984" s="0" t="str">
        <f aca="false">B1984</f>
        <v>Commerce de gros</v>
      </c>
      <c r="P1984" s="0" t="str">
        <f aca="false">C1984</f>
        <v>Grand commerce de gros</v>
      </c>
      <c r="Q1984" s="0" t="str">
        <f aca="false">D1984</f>
        <v>Autre système centralisé performant</v>
      </c>
      <c r="R1984" s="0" t="str">
        <f aca="false">E1984</f>
        <v>Urbain</v>
      </c>
      <c r="S1984" s="0" t="str">
        <f aca="false">F1984</f>
        <v>0307192106</v>
      </c>
      <c r="T1984" s="0" t="str">
        <f aca="false">G1984</f>
        <v>0</v>
      </c>
      <c r="U1984" s="0" t="n">
        <f aca="false">L1984</f>
        <v>1.90240581954959</v>
      </c>
      <c r="V1984" s="0" t="n">
        <f aca="false">K1984</f>
        <v>74.1192534670958</v>
      </c>
      <c r="W1984" s="0" t="n">
        <f aca="false">J1984</f>
        <v>765</v>
      </c>
    </row>
    <row r="1985" customFormat="false" ht="12.8" hidden="false" customHeight="false" outlineLevel="0" collapsed="false">
      <c r="A1985" s="0" t="s">
        <v>74</v>
      </c>
      <c r="B1985" s="0" t="s">
        <v>718</v>
      </c>
      <c r="C1985" s="0" t="s">
        <v>719</v>
      </c>
      <c r="D1985" s="0" t="s">
        <v>27</v>
      </c>
      <c r="E1985" s="0" t="s">
        <v>23</v>
      </c>
      <c r="F1985" s="0" t="s">
        <v>728</v>
      </c>
      <c r="G1985" s="0" t="s">
        <v>1609</v>
      </c>
      <c r="H1985" s="0" t="n">
        <v>0.761583138885597</v>
      </c>
      <c r="I1985" s="0" t="n">
        <v>10.0509521567137</v>
      </c>
      <c r="J1985" s="0" t="n">
        <v>693</v>
      </c>
      <c r="K1985" s="0" t="n">
        <f aca="false">I1985*SUMIFS(syst_chauffage!$H$3:$H$27,syst_chauffage!$B$3:$B$27,D1985,syst_chauffage!$C$3:$C$27,E1985)</f>
        <v>25.774693295332</v>
      </c>
      <c r="L1985" s="12" t="n">
        <f aca="false">H1985*SUMIFS(syst_chauffage!$K$3:$K$27,syst_chauffage!$B$3:$B$27,D1985,syst_chauffage!$C$3:$C$27,E1985)</f>
        <v>0.761583138885597</v>
      </c>
      <c r="N1985" s="0" t="str">
        <f aca="false">A1985</f>
        <v>Commerce</v>
      </c>
      <c r="O1985" s="0" t="str">
        <f aca="false">B1985</f>
        <v>Commerce de gros</v>
      </c>
      <c r="P1985" s="0" t="str">
        <f aca="false">C1985</f>
        <v>Grand commerce de gros</v>
      </c>
      <c r="Q1985" s="0" t="str">
        <f aca="false">D1985</f>
        <v>Chaudière condensation fioul</v>
      </c>
      <c r="R1985" s="0" t="str">
        <f aca="false">E1985</f>
        <v>Fioul</v>
      </c>
      <c r="S1985" s="0" t="str">
        <f aca="false">F1985</f>
        <v>0307192303</v>
      </c>
      <c r="T1985" s="0" t="str">
        <f aca="false">G1985</f>
        <v>0</v>
      </c>
      <c r="U1985" s="0" t="n">
        <f aca="false">L1985</f>
        <v>0.761583138885597</v>
      </c>
      <c r="V1985" s="0" t="n">
        <f aca="false">K1985</f>
        <v>25.774693295332</v>
      </c>
      <c r="W1985" s="0" t="n">
        <f aca="false">J1985</f>
        <v>693</v>
      </c>
    </row>
    <row r="1986" customFormat="false" ht="12.8" hidden="false" customHeight="false" outlineLevel="0" collapsed="false">
      <c r="A1986" s="0" t="s">
        <v>74</v>
      </c>
      <c r="B1986" s="0" t="s">
        <v>718</v>
      </c>
      <c r="C1986" s="0" t="s">
        <v>719</v>
      </c>
      <c r="D1986" s="0" t="s">
        <v>18</v>
      </c>
      <c r="E1986" s="0" t="s">
        <v>14</v>
      </c>
      <c r="F1986" s="0" t="s">
        <v>729</v>
      </c>
      <c r="G1986" s="0" t="s">
        <v>1609</v>
      </c>
      <c r="H1986" s="0" t="n">
        <v>0.989367103465403</v>
      </c>
      <c r="I1986" s="0" t="n">
        <v>7.5558956650813</v>
      </c>
      <c r="J1986" s="0" t="n">
        <v>693</v>
      </c>
      <c r="K1986" s="0" t="n">
        <f aca="false">I1986*SUMIFS(syst_chauffage!$H$3:$H$27,syst_chauffage!$B$3:$B$27,D1986,syst_chauffage!$C$3:$C$27,E1986)</f>
        <v>20.5892786302399</v>
      </c>
      <c r="L1986" s="12" t="n">
        <f aca="false">H1986*SUMIFS(syst_chauffage!$K$3:$K$27,syst_chauffage!$B$3:$B$27,D1986,syst_chauffage!$C$3:$C$27,E1986)</f>
        <v>0.961117596045209</v>
      </c>
      <c r="N1986" s="0" t="str">
        <f aca="false">A1986</f>
        <v>Commerce</v>
      </c>
      <c r="O1986" s="0" t="str">
        <f aca="false">B1986</f>
        <v>Commerce de gros</v>
      </c>
      <c r="P1986" s="0" t="str">
        <f aca="false">C1986</f>
        <v>Grand commerce de gros</v>
      </c>
      <c r="Q1986" s="0" t="str">
        <f aca="false">D1986</f>
        <v>Chaudière condensation gaz</v>
      </c>
      <c r="R1986" s="0" t="str">
        <f aca="false">E1986</f>
        <v>Gaz</v>
      </c>
      <c r="S1986" s="0" t="str">
        <f aca="false">F1986</f>
        <v>0307192404</v>
      </c>
      <c r="T1986" s="0" t="str">
        <f aca="false">G1986</f>
        <v>0</v>
      </c>
      <c r="U1986" s="0" t="n">
        <f aca="false">L1986</f>
        <v>0.961117596045209</v>
      </c>
      <c r="V1986" s="0" t="n">
        <f aca="false">K1986</f>
        <v>20.5892786302399</v>
      </c>
      <c r="W1986" s="0" t="n">
        <f aca="false">J1986</f>
        <v>693</v>
      </c>
    </row>
    <row r="1987" customFormat="false" ht="12.8" hidden="false" customHeight="false" outlineLevel="0" collapsed="false">
      <c r="A1987" s="0" t="s">
        <v>74</v>
      </c>
      <c r="B1987" s="0" t="s">
        <v>718</v>
      </c>
      <c r="C1987" s="0" t="s">
        <v>719</v>
      </c>
      <c r="D1987" s="0" t="s">
        <v>32</v>
      </c>
      <c r="E1987" s="0" t="s">
        <v>30</v>
      </c>
      <c r="F1987" s="0" t="s">
        <v>730</v>
      </c>
      <c r="G1987" s="0" t="s">
        <v>1609</v>
      </c>
      <c r="H1987" s="0" t="n">
        <v>1</v>
      </c>
      <c r="I1987" s="0" t="n">
        <v>12</v>
      </c>
      <c r="J1987" s="0" t="n">
        <v>0</v>
      </c>
      <c r="K1987" s="0" t="n">
        <f aca="false">I1987*SUMIFS(syst_chauffage!$H$3:$H$27,syst_chauffage!$B$3:$B$27,D1987,syst_chauffage!$C$3:$C$27,E1987)</f>
        <v>12</v>
      </c>
      <c r="L1987" s="12" t="n">
        <f aca="false">H1987*SUMIFS(syst_chauffage!$K$3:$K$27,syst_chauffage!$B$3:$B$27,D1987,syst_chauffage!$C$3:$C$27,E1987)</f>
        <v>1</v>
      </c>
      <c r="N1987" s="0" t="str">
        <f aca="false">A1987</f>
        <v>Commerce</v>
      </c>
      <c r="O1987" s="0" t="str">
        <f aca="false">B1987</f>
        <v>Commerce de gros</v>
      </c>
      <c r="P1987" s="0" t="str">
        <f aca="false">C1987</f>
        <v>Grand commerce de gros</v>
      </c>
      <c r="Q1987" s="0" t="str">
        <f aca="false">D1987</f>
        <v>Electrique direct performant</v>
      </c>
      <c r="R1987" s="0" t="str">
        <f aca="false">E1987</f>
        <v>Electricité</v>
      </c>
      <c r="S1987" s="0" t="str">
        <f aca="false">F1987</f>
        <v>0307192602</v>
      </c>
      <c r="T1987" s="0" t="str">
        <f aca="false">G1987</f>
        <v>0</v>
      </c>
      <c r="U1987" s="0" t="n">
        <f aca="false">L1987</f>
        <v>1</v>
      </c>
      <c r="V1987" s="0" t="n">
        <f aca="false">K1987</f>
        <v>12</v>
      </c>
      <c r="W1987" s="0" t="n">
        <f aca="false">J1987</f>
        <v>0</v>
      </c>
    </row>
    <row r="1988" customFormat="false" ht="12.8" hidden="false" customHeight="false" outlineLevel="0" collapsed="false">
      <c r="A1988" s="0" t="s">
        <v>74</v>
      </c>
      <c r="B1988" s="0" t="s">
        <v>718</v>
      </c>
      <c r="C1988" s="0" t="s">
        <v>719</v>
      </c>
      <c r="D1988" s="0" t="s">
        <v>46</v>
      </c>
      <c r="E1988" s="0" t="s">
        <v>30</v>
      </c>
      <c r="F1988" s="0" t="s">
        <v>731</v>
      </c>
      <c r="G1988" s="0" t="s">
        <v>1609</v>
      </c>
      <c r="H1988" s="0" t="n">
        <v>3.32861023255814</v>
      </c>
      <c r="I1988" s="0" t="n">
        <v>39.2288594554026</v>
      </c>
      <c r="J1988" s="0" t="n">
        <v>603</v>
      </c>
      <c r="K1988" s="0" t="n">
        <f aca="false">I1988*SUMIFS(syst_chauffage!$H$3:$H$27,syst_chauffage!$B$3:$B$27,D1988,syst_chauffage!$C$3:$C$27,E1988)</f>
        <v>68.0584418030746</v>
      </c>
      <c r="L1988" s="12" t="n">
        <f aca="false">H1988*SUMIFS(syst_chauffage!$K$3:$K$27,syst_chauffage!$B$3:$B$27,D1988,syst_chauffage!$C$3:$C$27,E1988)</f>
        <v>3.00077723502174</v>
      </c>
      <c r="N1988" s="0" t="str">
        <f aca="false">A1988</f>
        <v>Commerce</v>
      </c>
      <c r="O1988" s="0" t="str">
        <f aca="false">B1988</f>
        <v>Commerce de gros</v>
      </c>
      <c r="P1988" s="0" t="str">
        <f aca="false">C1988</f>
        <v>Grand commerce de gros</v>
      </c>
      <c r="Q1988" s="0" t="str">
        <f aca="false">D1988</f>
        <v>Rooftop performant</v>
      </c>
      <c r="R1988" s="0" t="str">
        <f aca="false">E1988</f>
        <v>Electricité</v>
      </c>
      <c r="S1988" s="0" t="str">
        <f aca="false">F1988</f>
        <v>0307193002</v>
      </c>
      <c r="T1988" s="0" t="str">
        <f aca="false">G1988</f>
        <v>0</v>
      </c>
      <c r="U1988" s="0" t="n">
        <f aca="false">L1988</f>
        <v>3.00077723502174</v>
      </c>
      <c r="V1988" s="0" t="n">
        <f aca="false">K1988</f>
        <v>68.0584418030746</v>
      </c>
      <c r="W1988" s="0" t="n">
        <f aca="false">J1988</f>
        <v>603</v>
      </c>
    </row>
    <row r="1989" customFormat="false" ht="12.8" hidden="false" customHeight="false" outlineLevel="0" collapsed="false">
      <c r="A1989" s="0" t="s">
        <v>74</v>
      </c>
      <c r="B1989" s="0" t="s">
        <v>718</v>
      </c>
      <c r="C1989" s="0" t="s">
        <v>732</v>
      </c>
      <c r="D1989" s="0" t="s">
        <v>19</v>
      </c>
      <c r="E1989" s="0" t="s">
        <v>57</v>
      </c>
      <c r="F1989" s="0" t="s">
        <v>733</v>
      </c>
      <c r="G1989" s="0" t="s">
        <v>1609</v>
      </c>
      <c r="H1989" s="0" t="n">
        <v>1.62009191812145</v>
      </c>
      <c r="I1989" s="0" t="n">
        <v>29.6428444957376</v>
      </c>
      <c r="J1989" s="0" t="n">
        <v>0</v>
      </c>
      <c r="K1989" s="0" t="n">
        <f aca="false">I1989*SUMIFS(syst_chauffage!$H$3:$H$27,syst_chauffage!$B$3:$B$27,D1989,syst_chauffage!$C$3:$C$27,E1989)</f>
        <v>41.2769695025973</v>
      </c>
      <c r="L1989" s="12" t="n">
        <f aca="false">H1989*SUMIFS(syst_chauffage!$K$3:$K$27,syst_chauffage!$B$3:$B$27,D1989,syst_chauffage!$C$3:$C$27,E1989)</f>
        <v>1.62009191812145</v>
      </c>
      <c r="N1989" s="0" t="str">
        <f aca="false">A1989</f>
        <v>Commerce</v>
      </c>
      <c r="O1989" s="0" t="str">
        <f aca="false">B1989</f>
        <v>Commerce de gros</v>
      </c>
      <c r="P1989" s="0" t="str">
        <f aca="false">C1989</f>
        <v>Petit commerce de gros</v>
      </c>
      <c r="Q1989" s="0" t="str">
        <f aca="false">D1989</f>
        <v>Autre système centralisé</v>
      </c>
      <c r="R1989" s="0" t="str">
        <f aca="false">E1989</f>
        <v>Autres</v>
      </c>
      <c r="S1989" s="0" t="str">
        <f aca="false">F1989</f>
        <v>0307660101</v>
      </c>
      <c r="T1989" s="0" t="str">
        <f aca="false">G1989</f>
        <v>0</v>
      </c>
      <c r="U1989" s="0" t="n">
        <f aca="false">L1989</f>
        <v>1.62009191812145</v>
      </c>
      <c r="V1989" s="0" t="n">
        <f aca="false">K1989</f>
        <v>41.2769695025973</v>
      </c>
      <c r="W1989" s="0" t="n">
        <f aca="false">J1989</f>
        <v>0</v>
      </c>
    </row>
    <row r="1990" customFormat="false" ht="12.8" hidden="false" customHeight="false" outlineLevel="0" collapsed="false">
      <c r="A1990" s="0" t="s">
        <v>74</v>
      </c>
      <c r="B1990" s="0" t="s">
        <v>718</v>
      </c>
      <c r="C1990" s="0" t="s">
        <v>732</v>
      </c>
      <c r="D1990" s="0" t="s">
        <v>19</v>
      </c>
      <c r="E1990" s="0" t="s">
        <v>58</v>
      </c>
      <c r="F1990" s="0" t="s">
        <v>734</v>
      </c>
      <c r="G1990" s="0" t="s">
        <v>1609</v>
      </c>
      <c r="H1990" s="0" t="n">
        <v>1.62990400346462</v>
      </c>
      <c r="I1990" s="0" t="n">
        <v>29.3484948378216</v>
      </c>
      <c r="J1990" s="0" t="n">
        <v>765</v>
      </c>
      <c r="K1990" s="0" t="n">
        <f aca="false">I1990*SUMIFS(syst_chauffage!$H$3:$H$27,syst_chauffage!$B$3:$B$27,D1990,syst_chauffage!$C$3:$C$27,E1990)</f>
        <v>48.2767945546436</v>
      </c>
      <c r="L1990" s="12" t="n">
        <f aca="false">H1990*SUMIFS(syst_chauffage!$K$3:$K$27,syst_chauffage!$B$3:$B$27,D1990,syst_chauffage!$C$3:$C$27,E1990)</f>
        <v>1.62990400346462</v>
      </c>
      <c r="N1990" s="0" t="str">
        <f aca="false">A1990</f>
        <v>Commerce</v>
      </c>
      <c r="O1990" s="0" t="str">
        <f aca="false">B1990</f>
        <v>Commerce de gros</v>
      </c>
      <c r="P1990" s="0" t="str">
        <f aca="false">C1990</f>
        <v>Petit commerce de gros</v>
      </c>
      <c r="Q1990" s="0" t="str">
        <f aca="false">D1990</f>
        <v>Autre système centralisé</v>
      </c>
      <c r="R1990" s="0" t="str">
        <f aca="false">E1990</f>
        <v>Urbain</v>
      </c>
      <c r="S1990" s="0" t="str">
        <f aca="false">F1990</f>
        <v>0307660106</v>
      </c>
      <c r="T1990" s="0" t="str">
        <f aca="false">G1990</f>
        <v>0</v>
      </c>
      <c r="U1990" s="0" t="n">
        <f aca="false">L1990</f>
        <v>1.62990400346462</v>
      </c>
      <c r="V1990" s="0" t="n">
        <f aca="false">K1990</f>
        <v>48.2767945546436</v>
      </c>
      <c r="W1990" s="0" t="n">
        <f aca="false">J1990</f>
        <v>765</v>
      </c>
    </row>
    <row r="1991" customFormat="false" ht="12.8" hidden="false" customHeight="false" outlineLevel="0" collapsed="false">
      <c r="A1991" s="0" t="s">
        <v>74</v>
      </c>
      <c r="B1991" s="0" t="s">
        <v>718</v>
      </c>
      <c r="C1991" s="0" t="s">
        <v>732</v>
      </c>
      <c r="D1991" s="0" t="s">
        <v>22</v>
      </c>
      <c r="E1991" s="0" t="s">
        <v>23</v>
      </c>
      <c r="F1991" s="0" t="s">
        <v>735</v>
      </c>
      <c r="G1991" s="0" t="s">
        <v>1609</v>
      </c>
      <c r="H1991" s="0" t="n">
        <v>0.689377907802488</v>
      </c>
      <c r="I1991" s="0" t="n">
        <v>12.3781828427651</v>
      </c>
      <c r="J1991" s="0" t="n">
        <v>0</v>
      </c>
      <c r="K1991" s="0" t="n">
        <f aca="false">I1991*SUMIFS(syst_chauffage!$H$3:$H$27,syst_chauffage!$B$3:$B$27,D1991,syst_chauffage!$C$3:$C$27,E1991)</f>
        <v>21.7982585970376</v>
      </c>
      <c r="L1991" s="12" t="n">
        <f aca="false">H1991*SUMIFS(syst_chauffage!$K$3:$K$27,syst_chauffage!$B$3:$B$27,D1991,syst_chauffage!$C$3:$C$27,E1991)</f>
        <v>0.689377907802488</v>
      </c>
      <c r="N1991" s="0" t="str">
        <f aca="false">A1991</f>
        <v>Commerce</v>
      </c>
      <c r="O1991" s="0" t="str">
        <f aca="false">B1991</f>
        <v>Commerce de gros</v>
      </c>
      <c r="P1991" s="0" t="str">
        <f aca="false">C1991</f>
        <v>Petit commerce de gros</v>
      </c>
      <c r="Q1991" s="0" t="str">
        <f aca="false">D1991</f>
        <v>Chaudière fioul</v>
      </c>
      <c r="R1991" s="0" t="str">
        <f aca="false">E1991</f>
        <v>Fioul</v>
      </c>
      <c r="S1991" s="0" t="str">
        <f aca="false">F1991</f>
        <v>0307660303</v>
      </c>
      <c r="T1991" s="0" t="str">
        <f aca="false">G1991</f>
        <v>0</v>
      </c>
      <c r="U1991" s="0" t="n">
        <f aca="false">L1991</f>
        <v>0.689377907802488</v>
      </c>
      <c r="V1991" s="0" t="n">
        <f aca="false">K1991</f>
        <v>21.7982585970376</v>
      </c>
      <c r="W1991" s="0" t="n">
        <f aca="false">J1991</f>
        <v>0</v>
      </c>
    </row>
    <row r="1992" customFormat="false" ht="12.8" hidden="false" customHeight="false" outlineLevel="0" collapsed="false">
      <c r="A1992" s="0" t="s">
        <v>74</v>
      </c>
      <c r="B1992" s="0" t="s">
        <v>718</v>
      </c>
      <c r="C1992" s="0" t="s">
        <v>732</v>
      </c>
      <c r="D1992" s="0" t="s">
        <v>13</v>
      </c>
      <c r="E1992" s="0" t="s">
        <v>14</v>
      </c>
      <c r="F1992" s="0" t="s">
        <v>736</v>
      </c>
      <c r="G1992" s="0" t="s">
        <v>1609</v>
      </c>
      <c r="H1992" s="0" t="n">
        <v>0.780741935948798</v>
      </c>
      <c r="I1992" s="0" t="n">
        <v>9.19192709965043</v>
      </c>
      <c r="J1992" s="0" t="n">
        <v>363</v>
      </c>
      <c r="K1992" s="0" t="n">
        <f aca="false">I1992*SUMIFS(syst_chauffage!$H$3:$H$27,syst_chauffage!$B$3:$B$27,D1992,syst_chauffage!$C$3:$C$27,E1992)</f>
        <v>18.5639400166622</v>
      </c>
      <c r="L1992" s="12" t="n">
        <f aca="false">H1992*SUMIFS(syst_chauffage!$K$3:$K$27,syst_chauffage!$B$3:$B$27,D1992,syst_chauffage!$C$3:$C$27,E1992)</f>
        <v>0.780741935948798</v>
      </c>
      <c r="N1992" s="0" t="str">
        <f aca="false">A1992</f>
        <v>Commerce</v>
      </c>
      <c r="O1992" s="0" t="str">
        <f aca="false">B1992</f>
        <v>Commerce de gros</v>
      </c>
      <c r="P1992" s="0" t="str">
        <f aca="false">C1992</f>
        <v>Petit commerce de gros</v>
      </c>
      <c r="Q1992" s="0" t="str">
        <f aca="false">D1992</f>
        <v>Chaudière gaz</v>
      </c>
      <c r="R1992" s="0" t="str">
        <f aca="false">E1992</f>
        <v>Gaz</v>
      </c>
      <c r="S1992" s="0" t="str">
        <f aca="false">F1992</f>
        <v>0307660404</v>
      </c>
      <c r="T1992" s="0" t="str">
        <f aca="false">G1992</f>
        <v>0</v>
      </c>
      <c r="U1992" s="0" t="n">
        <f aca="false">L1992</f>
        <v>0.780741935948798</v>
      </c>
      <c r="V1992" s="0" t="n">
        <f aca="false">K1992</f>
        <v>18.5639400166622</v>
      </c>
      <c r="W1992" s="0" t="n">
        <f aca="false">J1992</f>
        <v>363</v>
      </c>
    </row>
    <row r="1993" customFormat="false" ht="12.8" hidden="false" customHeight="false" outlineLevel="0" collapsed="false">
      <c r="A1993" s="0" t="s">
        <v>74</v>
      </c>
      <c r="B1993" s="0" t="s">
        <v>718</v>
      </c>
      <c r="C1993" s="0" t="s">
        <v>732</v>
      </c>
      <c r="D1993" s="0" t="s">
        <v>29</v>
      </c>
      <c r="E1993" s="0" t="s">
        <v>30</v>
      </c>
      <c r="F1993" s="0" t="s">
        <v>737</v>
      </c>
      <c r="G1993" s="0" t="s">
        <v>1609</v>
      </c>
      <c r="H1993" s="0" t="n">
        <v>0.92</v>
      </c>
      <c r="I1993" s="0" t="n">
        <v>10.4</v>
      </c>
      <c r="J1993" s="0" t="n">
        <v>0</v>
      </c>
      <c r="K1993" s="0" t="n">
        <f aca="false">I1993*SUMIFS(syst_chauffage!$H$3:$H$27,syst_chauffage!$B$3:$B$27,D1993,syst_chauffage!$C$3:$C$27,E1993)</f>
        <v>3</v>
      </c>
      <c r="L1993" s="12" t="n">
        <f aca="false">H1993*SUMIFS(syst_chauffage!$K$3:$K$27,syst_chauffage!$B$3:$B$27,D1993,syst_chauffage!$C$3:$C$27,E1993)</f>
        <v>0.92</v>
      </c>
      <c r="N1993" s="0" t="str">
        <f aca="false">A1993</f>
        <v>Commerce</v>
      </c>
      <c r="O1993" s="0" t="str">
        <f aca="false">B1993</f>
        <v>Commerce de gros</v>
      </c>
      <c r="P1993" s="0" t="str">
        <f aca="false">C1993</f>
        <v>Petit commerce de gros</v>
      </c>
      <c r="Q1993" s="0" t="str">
        <f aca="false">D1993</f>
        <v>Electrique direct</v>
      </c>
      <c r="R1993" s="0" t="str">
        <f aca="false">E1993</f>
        <v>Electricité</v>
      </c>
      <c r="S1993" s="0" t="str">
        <f aca="false">F1993</f>
        <v>0307660602</v>
      </c>
      <c r="T1993" s="0" t="str">
        <f aca="false">G1993</f>
        <v>0</v>
      </c>
      <c r="U1993" s="0" t="n">
        <f aca="false">L1993</f>
        <v>0.92</v>
      </c>
      <c r="V1993" s="0" t="n">
        <f aca="false">K1993</f>
        <v>3</v>
      </c>
      <c r="W1993" s="0" t="n">
        <f aca="false">J1993</f>
        <v>0</v>
      </c>
    </row>
    <row r="1994" customFormat="false" ht="12.8" hidden="false" customHeight="false" outlineLevel="0" collapsed="false">
      <c r="A1994" s="0" t="s">
        <v>74</v>
      </c>
      <c r="B1994" s="0" t="s">
        <v>718</v>
      </c>
      <c r="C1994" s="0" t="s">
        <v>732</v>
      </c>
      <c r="D1994" s="0" t="s">
        <v>42</v>
      </c>
      <c r="E1994" s="0" t="s">
        <v>30</v>
      </c>
      <c r="F1994" s="0" t="s">
        <v>738</v>
      </c>
      <c r="G1994" s="0" t="s">
        <v>1609</v>
      </c>
      <c r="H1994" s="0" t="n">
        <v>2.80410195348837</v>
      </c>
      <c r="I1994" s="0" t="n">
        <v>33.676243481301</v>
      </c>
      <c r="J1994" s="0" t="n">
        <v>675</v>
      </c>
      <c r="K1994" s="0" t="n">
        <f aca="false">I1994*SUMIFS(syst_chauffage!$H$3:$H$27,syst_chauffage!$B$3:$B$27,D1994,syst_chauffage!$C$3:$C$27,E1994)</f>
        <v>30.399283521302</v>
      </c>
      <c r="L1994" s="12" t="n">
        <f aca="false">H1994*SUMIFS(syst_chauffage!$K$3:$K$27,syst_chauffage!$B$3:$B$27,D1994,syst_chauffage!$C$3:$C$27,E1994)</f>
        <v>2.49996610303434</v>
      </c>
      <c r="N1994" s="0" t="str">
        <f aca="false">A1994</f>
        <v>Commerce</v>
      </c>
      <c r="O1994" s="0" t="str">
        <f aca="false">B1994</f>
        <v>Commerce de gros</v>
      </c>
      <c r="P1994" s="0" t="str">
        <f aca="false">C1994</f>
        <v>Petit commerce de gros</v>
      </c>
      <c r="Q1994" s="0" t="str">
        <f aca="false">D1994</f>
        <v>Rooftop</v>
      </c>
      <c r="R1994" s="0" t="str">
        <f aca="false">E1994</f>
        <v>Electricité</v>
      </c>
      <c r="S1994" s="0" t="str">
        <f aca="false">F1994</f>
        <v>0307661002</v>
      </c>
      <c r="T1994" s="0" t="str">
        <f aca="false">G1994</f>
        <v>0</v>
      </c>
      <c r="U1994" s="0" t="n">
        <f aca="false">L1994</f>
        <v>2.49996610303434</v>
      </c>
      <c r="V1994" s="0" t="n">
        <f aca="false">K1994</f>
        <v>30.399283521302</v>
      </c>
      <c r="W1994" s="0" t="n">
        <f aca="false">J1994</f>
        <v>675</v>
      </c>
    </row>
    <row r="1995" customFormat="false" ht="12.8" hidden="false" customHeight="false" outlineLevel="0" collapsed="false">
      <c r="A1995" s="0" t="s">
        <v>74</v>
      </c>
      <c r="B1995" s="0" t="s">
        <v>718</v>
      </c>
      <c r="C1995" s="0" t="s">
        <v>732</v>
      </c>
      <c r="D1995" s="0" t="s">
        <v>51</v>
      </c>
      <c r="E1995" s="0" t="s">
        <v>57</v>
      </c>
      <c r="F1995" s="0" t="s">
        <v>739</v>
      </c>
      <c r="G1995" s="0" t="s">
        <v>1609</v>
      </c>
      <c r="H1995" s="0" t="n">
        <v>1.86933682860167</v>
      </c>
      <c r="I1995" s="0" t="n">
        <v>35.2891005901638</v>
      </c>
      <c r="J1995" s="0" t="n">
        <v>0</v>
      </c>
      <c r="K1995" s="0" t="n">
        <f aca="false">I1995*SUMIFS(syst_chauffage!$H$3:$H$27,syst_chauffage!$B$3:$B$27,D1995,syst_chauffage!$C$3:$C$27,E1995)</f>
        <v>74.7724468365275</v>
      </c>
      <c r="L1995" s="12" t="n">
        <f aca="false">H1995*SUMIFS(syst_chauffage!$K$3:$K$27,syst_chauffage!$B$3:$B$27,D1995,syst_chauffage!$C$3:$C$27,E1995)</f>
        <v>1.86933682860167</v>
      </c>
      <c r="N1995" s="0" t="str">
        <f aca="false">A1995</f>
        <v>Commerce</v>
      </c>
      <c r="O1995" s="0" t="str">
        <f aca="false">B1995</f>
        <v>Commerce de gros</v>
      </c>
      <c r="P1995" s="0" t="str">
        <f aca="false">C1995</f>
        <v>Petit commerce de gros</v>
      </c>
      <c r="Q1995" s="0" t="str">
        <f aca="false">D1995</f>
        <v>Autre système centralisé performant</v>
      </c>
      <c r="R1995" s="0" t="str">
        <f aca="false">E1995</f>
        <v>Autres</v>
      </c>
      <c r="S1995" s="0" t="str">
        <f aca="false">F1995</f>
        <v>0307662101</v>
      </c>
      <c r="T1995" s="0" t="str">
        <f aca="false">G1995</f>
        <v>0</v>
      </c>
      <c r="U1995" s="0" t="n">
        <f aca="false">L1995</f>
        <v>1.86933682860167</v>
      </c>
      <c r="V1995" s="0" t="n">
        <f aca="false">K1995</f>
        <v>74.7724468365275</v>
      </c>
      <c r="W1995" s="0" t="n">
        <f aca="false">J1995</f>
        <v>0</v>
      </c>
    </row>
    <row r="1996" customFormat="false" ht="12.8" hidden="false" customHeight="false" outlineLevel="0" collapsed="false">
      <c r="A1996" s="0" t="s">
        <v>74</v>
      </c>
      <c r="B1996" s="0" t="s">
        <v>718</v>
      </c>
      <c r="C1996" s="0" t="s">
        <v>732</v>
      </c>
      <c r="D1996" s="0" t="s">
        <v>51</v>
      </c>
      <c r="E1996" s="0" t="s">
        <v>58</v>
      </c>
      <c r="F1996" s="0" t="s">
        <v>740</v>
      </c>
      <c r="G1996" s="0" t="s">
        <v>1609</v>
      </c>
      <c r="H1996" s="0" t="n">
        <v>1.8806584655361</v>
      </c>
      <c r="I1996" s="0" t="n">
        <v>34.93868433074</v>
      </c>
      <c r="J1996" s="0" t="n">
        <v>765</v>
      </c>
      <c r="K1996" s="0" t="n">
        <f aca="false">I1996*SUMIFS(syst_chauffage!$H$3:$H$27,syst_chauffage!$B$3:$B$27,D1996,syst_chauffage!$C$3:$C$27,E1996)</f>
        <v>74.5591351355978</v>
      </c>
      <c r="L1996" s="12" t="n">
        <f aca="false">H1996*SUMIFS(syst_chauffage!$K$3:$K$27,syst_chauffage!$B$3:$B$27,D1996,syst_chauffage!$C$3:$C$27,E1996)</f>
        <v>1.8806584655361</v>
      </c>
      <c r="N1996" s="0" t="str">
        <f aca="false">A1996</f>
        <v>Commerce</v>
      </c>
      <c r="O1996" s="0" t="str">
        <f aca="false">B1996</f>
        <v>Commerce de gros</v>
      </c>
      <c r="P1996" s="0" t="str">
        <f aca="false">C1996</f>
        <v>Petit commerce de gros</v>
      </c>
      <c r="Q1996" s="0" t="str">
        <f aca="false">D1996</f>
        <v>Autre système centralisé performant</v>
      </c>
      <c r="R1996" s="0" t="str">
        <f aca="false">E1996</f>
        <v>Urbain</v>
      </c>
      <c r="S1996" s="0" t="str">
        <f aca="false">F1996</f>
        <v>0307662106</v>
      </c>
      <c r="T1996" s="0" t="str">
        <f aca="false">G1996</f>
        <v>0</v>
      </c>
      <c r="U1996" s="0" t="n">
        <f aca="false">L1996</f>
        <v>1.8806584655361</v>
      </c>
      <c r="V1996" s="0" t="n">
        <f aca="false">K1996</f>
        <v>74.5591351355978</v>
      </c>
      <c r="W1996" s="0" t="n">
        <f aca="false">J1996</f>
        <v>765</v>
      </c>
    </row>
    <row r="1997" customFormat="false" ht="12.8" hidden="false" customHeight="false" outlineLevel="0" collapsed="false">
      <c r="A1997" s="0" t="s">
        <v>74</v>
      </c>
      <c r="B1997" s="0" t="s">
        <v>718</v>
      </c>
      <c r="C1997" s="0" t="s">
        <v>732</v>
      </c>
      <c r="D1997" s="0" t="s">
        <v>27</v>
      </c>
      <c r="E1997" s="0" t="s">
        <v>23</v>
      </c>
      <c r="F1997" s="0" t="s">
        <v>741</v>
      </c>
      <c r="G1997" s="0" t="s">
        <v>1609</v>
      </c>
      <c r="H1997" s="0" t="n">
        <v>0.761583138885597</v>
      </c>
      <c r="I1997" s="0" t="n">
        <v>14.7359319556727</v>
      </c>
      <c r="J1997" s="0" t="n">
        <v>836</v>
      </c>
      <c r="K1997" s="0" t="n">
        <f aca="false">I1997*SUMIFS(syst_chauffage!$H$3:$H$27,syst_chauffage!$B$3:$B$27,D1997,syst_chauffage!$C$3:$C$27,E1997)</f>
        <v>37.7888702141163</v>
      </c>
      <c r="L1997" s="12" t="n">
        <f aca="false">H1997*SUMIFS(syst_chauffage!$K$3:$K$27,syst_chauffage!$B$3:$B$27,D1997,syst_chauffage!$C$3:$C$27,E1997)</f>
        <v>0.761583138885597</v>
      </c>
      <c r="N1997" s="0" t="str">
        <f aca="false">A1997</f>
        <v>Commerce</v>
      </c>
      <c r="O1997" s="0" t="str">
        <f aca="false">B1997</f>
        <v>Commerce de gros</v>
      </c>
      <c r="P1997" s="0" t="str">
        <f aca="false">C1997</f>
        <v>Petit commerce de gros</v>
      </c>
      <c r="Q1997" s="0" t="str">
        <f aca="false">D1997</f>
        <v>Chaudière condensation fioul</v>
      </c>
      <c r="R1997" s="0" t="str">
        <f aca="false">E1997</f>
        <v>Fioul</v>
      </c>
      <c r="S1997" s="0" t="str">
        <f aca="false">F1997</f>
        <v>0307662303</v>
      </c>
      <c r="T1997" s="0" t="str">
        <f aca="false">G1997</f>
        <v>0</v>
      </c>
      <c r="U1997" s="0" t="n">
        <f aca="false">L1997</f>
        <v>0.761583138885597</v>
      </c>
      <c r="V1997" s="0" t="n">
        <f aca="false">K1997</f>
        <v>37.7888702141163</v>
      </c>
      <c r="W1997" s="0" t="n">
        <f aca="false">J1997</f>
        <v>836</v>
      </c>
    </row>
    <row r="1998" customFormat="false" ht="12.8" hidden="false" customHeight="false" outlineLevel="0" collapsed="false">
      <c r="A1998" s="0" t="s">
        <v>74</v>
      </c>
      <c r="B1998" s="0" t="s">
        <v>718</v>
      </c>
      <c r="C1998" s="0" t="s">
        <v>732</v>
      </c>
      <c r="D1998" s="0" t="s">
        <v>18</v>
      </c>
      <c r="E1998" s="0" t="s">
        <v>14</v>
      </c>
      <c r="F1998" s="0" t="s">
        <v>742</v>
      </c>
      <c r="G1998" s="0" t="s">
        <v>1609</v>
      </c>
      <c r="H1998" s="0" t="n">
        <v>0.989367103465403</v>
      </c>
      <c r="I1998" s="0" t="n">
        <v>10.9427703567267</v>
      </c>
      <c r="J1998" s="0" t="n">
        <v>836</v>
      </c>
      <c r="K1998" s="0" t="n">
        <f aca="false">I1998*SUMIFS(syst_chauffage!$H$3:$H$27,syst_chauffage!$B$3:$B$27,D1998,syst_chauffage!$C$3:$C$27,E1998)</f>
        <v>29.8182714330732</v>
      </c>
      <c r="L1998" s="12" t="n">
        <f aca="false">H1998*SUMIFS(syst_chauffage!$K$3:$K$27,syst_chauffage!$B$3:$B$27,D1998,syst_chauffage!$C$3:$C$27,E1998)</f>
        <v>0.961117596045209</v>
      </c>
      <c r="N1998" s="0" t="str">
        <f aca="false">A1998</f>
        <v>Commerce</v>
      </c>
      <c r="O1998" s="0" t="str">
        <f aca="false">B1998</f>
        <v>Commerce de gros</v>
      </c>
      <c r="P1998" s="0" t="str">
        <f aca="false">C1998</f>
        <v>Petit commerce de gros</v>
      </c>
      <c r="Q1998" s="0" t="str">
        <f aca="false">D1998</f>
        <v>Chaudière condensation gaz</v>
      </c>
      <c r="R1998" s="0" t="str">
        <f aca="false">E1998</f>
        <v>Gaz</v>
      </c>
      <c r="S1998" s="0" t="str">
        <f aca="false">F1998</f>
        <v>0307662404</v>
      </c>
      <c r="T1998" s="0" t="str">
        <f aca="false">G1998</f>
        <v>0</v>
      </c>
      <c r="U1998" s="0" t="n">
        <f aca="false">L1998</f>
        <v>0.961117596045209</v>
      </c>
      <c r="V1998" s="0" t="n">
        <f aca="false">K1998</f>
        <v>29.8182714330732</v>
      </c>
      <c r="W1998" s="0" t="n">
        <f aca="false">J1998</f>
        <v>836</v>
      </c>
    </row>
    <row r="1999" customFormat="false" ht="12.8" hidden="false" customHeight="false" outlineLevel="0" collapsed="false">
      <c r="A1999" s="0" t="s">
        <v>74</v>
      </c>
      <c r="B1999" s="0" t="s">
        <v>718</v>
      </c>
      <c r="C1999" s="0" t="s">
        <v>732</v>
      </c>
      <c r="D1999" s="0" t="s">
        <v>32</v>
      </c>
      <c r="E1999" s="0" t="s">
        <v>30</v>
      </c>
      <c r="F1999" s="0" t="s">
        <v>743</v>
      </c>
      <c r="G1999" s="0" t="s">
        <v>1609</v>
      </c>
      <c r="H1999" s="0" t="n">
        <v>1</v>
      </c>
      <c r="I1999" s="0" t="n">
        <v>12</v>
      </c>
      <c r="J1999" s="0" t="n">
        <v>0</v>
      </c>
      <c r="K1999" s="0" t="n">
        <f aca="false">I1999*SUMIFS(syst_chauffage!$H$3:$H$27,syst_chauffage!$B$3:$B$27,D1999,syst_chauffage!$C$3:$C$27,E1999)</f>
        <v>12</v>
      </c>
      <c r="L1999" s="12" t="n">
        <f aca="false">H1999*SUMIFS(syst_chauffage!$K$3:$K$27,syst_chauffage!$B$3:$B$27,D1999,syst_chauffage!$C$3:$C$27,E1999)</f>
        <v>1</v>
      </c>
      <c r="N1999" s="0" t="str">
        <f aca="false">A1999</f>
        <v>Commerce</v>
      </c>
      <c r="O1999" s="0" t="str">
        <f aca="false">B1999</f>
        <v>Commerce de gros</v>
      </c>
      <c r="P1999" s="0" t="str">
        <f aca="false">C1999</f>
        <v>Petit commerce de gros</v>
      </c>
      <c r="Q1999" s="0" t="str">
        <f aca="false">D1999</f>
        <v>Electrique direct performant</v>
      </c>
      <c r="R1999" s="0" t="str">
        <f aca="false">E1999</f>
        <v>Electricité</v>
      </c>
      <c r="S1999" s="0" t="str">
        <f aca="false">F1999</f>
        <v>0307662602</v>
      </c>
      <c r="T1999" s="0" t="str">
        <f aca="false">G1999</f>
        <v>0</v>
      </c>
      <c r="U1999" s="0" t="n">
        <f aca="false">L1999</f>
        <v>1</v>
      </c>
      <c r="V1999" s="0" t="n">
        <f aca="false">K1999</f>
        <v>12</v>
      </c>
      <c r="W1999" s="0" t="n">
        <f aca="false">J1999</f>
        <v>0</v>
      </c>
    </row>
    <row r="2000" customFormat="false" ht="12.8" hidden="false" customHeight="false" outlineLevel="0" collapsed="false">
      <c r="A2000" s="0" t="s">
        <v>74</v>
      </c>
      <c r="B2000" s="0" t="s">
        <v>718</v>
      </c>
      <c r="C2000" s="0" t="s">
        <v>732</v>
      </c>
      <c r="D2000" s="0" t="s">
        <v>46</v>
      </c>
      <c r="E2000" s="0" t="s">
        <v>30</v>
      </c>
      <c r="F2000" s="0" t="s">
        <v>744</v>
      </c>
      <c r="G2000" s="0" t="s">
        <v>1609</v>
      </c>
      <c r="H2000" s="0" t="n">
        <v>3.32861023255814</v>
      </c>
      <c r="I2000" s="0" t="n">
        <v>40.0907660491679</v>
      </c>
      <c r="J2000" s="0" t="n">
        <v>720</v>
      </c>
      <c r="K2000" s="0" t="n">
        <f aca="false">I2000*SUMIFS(syst_chauffage!$H$3:$H$27,syst_chauffage!$B$3:$B$27,D2000,syst_chauffage!$C$3:$C$27,E2000)</f>
        <v>69.553770001901</v>
      </c>
      <c r="L2000" s="12" t="n">
        <f aca="false">H2000*SUMIFS(syst_chauffage!$K$3:$K$27,syst_chauffage!$B$3:$B$27,D2000,syst_chauffage!$C$3:$C$27,E2000)</f>
        <v>3.00077723502174</v>
      </c>
      <c r="N2000" s="0" t="str">
        <f aca="false">A2000</f>
        <v>Commerce</v>
      </c>
      <c r="O2000" s="0" t="str">
        <f aca="false">B2000</f>
        <v>Commerce de gros</v>
      </c>
      <c r="P2000" s="0" t="str">
        <f aca="false">C2000</f>
        <v>Petit commerce de gros</v>
      </c>
      <c r="Q2000" s="0" t="str">
        <f aca="false">D2000</f>
        <v>Rooftop performant</v>
      </c>
      <c r="R2000" s="0" t="str">
        <f aca="false">E2000</f>
        <v>Electricité</v>
      </c>
      <c r="S2000" s="0" t="str">
        <f aca="false">F2000</f>
        <v>0307663002</v>
      </c>
      <c r="T2000" s="0" t="str">
        <f aca="false">G2000</f>
        <v>0</v>
      </c>
      <c r="U2000" s="0" t="n">
        <f aca="false">L2000</f>
        <v>3.00077723502174</v>
      </c>
      <c r="V2000" s="0" t="n">
        <f aca="false">K2000</f>
        <v>69.553770001901</v>
      </c>
      <c r="W2000" s="0" t="n">
        <f aca="false">J2000</f>
        <v>720</v>
      </c>
    </row>
    <row r="2001" customFormat="false" ht="12.8" hidden="false" customHeight="false" outlineLevel="0" collapsed="false">
      <c r="A2001" s="0" t="s">
        <v>74</v>
      </c>
      <c r="B2001" s="0" t="s">
        <v>745</v>
      </c>
      <c r="C2001" s="0" t="s">
        <v>745</v>
      </c>
      <c r="D2001" s="0" t="s">
        <v>19</v>
      </c>
      <c r="E2001" s="0" t="s">
        <v>57</v>
      </c>
      <c r="F2001" s="0" t="s">
        <v>746</v>
      </c>
      <c r="G2001" s="0" t="s">
        <v>1609</v>
      </c>
      <c r="H2001" s="0" t="n">
        <v>1.63274170068027</v>
      </c>
      <c r="I2001" s="0" t="n">
        <v>22.0834046024615</v>
      </c>
      <c r="J2001" s="0" t="n">
        <v>0</v>
      </c>
      <c r="K2001" s="0" t="n">
        <f aca="false">I2001*SUMIFS(syst_chauffage!$H$3:$H$27,syst_chauffage!$B$3:$B$27,D2001,syst_chauffage!$C$3:$C$27,E2001)</f>
        <v>30.7506257849307</v>
      </c>
      <c r="L2001" s="12" t="n">
        <f aca="false">H2001*SUMIFS(syst_chauffage!$K$3:$K$27,syst_chauffage!$B$3:$B$27,D2001,syst_chauffage!$C$3:$C$27,E2001)</f>
        <v>1.63274170068027</v>
      </c>
      <c r="N2001" s="0" t="str">
        <f aca="false">A2001</f>
        <v>Commerce</v>
      </c>
      <c r="O2001" s="0" t="str">
        <f aca="false">B2001</f>
        <v>Entrepôt</v>
      </c>
      <c r="P2001" s="0" t="str">
        <f aca="false">C2001</f>
        <v>Entrepôt</v>
      </c>
      <c r="Q2001" s="0" t="str">
        <f aca="false">D2001</f>
        <v>Autre système centralisé</v>
      </c>
      <c r="R2001" s="0" t="str">
        <f aca="false">E2001</f>
        <v>Autres</v>
      </c>
      <c r="S2001" s="0" t="str">
        <f aca="false">F2001</f>
        <v>0312120101</v>
      </c>
      <c r="T2001" s="0" t="str">
        <f aca="false">G2001</f>
        <v>0</v>
      </c>
      <c r="U2001" s="0" t="n">
        <f aca="false">L2001</f>
        <v>1.63274170068027</v>
      </c>
      <c r="V2001" s="0" t="n">
        <f aca="false">K2001</f>
        <v>30.7506257849307</v>
      </c>
      <c r="W2001" s="0" t="n">
        <f aca="false">J2001</f>
        <v>0</v>
      </c>
    </row>
    <row r="2002" customFormat="false" ht="12.8" hidden="false" customHeight="false" outlineLevel="0" collapsed="false">
      <c r="A2002" s="0" t="s">
        <v>74</v>
      </c>
      <c r="B2002" s="0" t="s">
        <v>745</v>
      </c>
      <c r="C2002" s="0" t="s">
        <v>745</v>
      </c>
      <c r="D2002" s="0" t="s">
        <v>19</v>
      </c>
      <c r="E2002" s="0" t="s">
        <v>58</v>
      </c>
      <c r="F2002" s="0" t="s">
        <v>747</v>
      </c>
      <c r="G2002" s="0" t="s">
        <v>1609</v>
      </c>
      <c r="H2002" s="0" t="n">
        <v>1.61960075786035</v>
      </c>
      <c r="I2002" s="0" t="n">
        <v>22.3393565288501</v>
      </c>
      <c r="J2002" s="0" t="n">
        <v>765</v>
      </c>
      <c r="K2002" s="0" t="n">
        <f aca="false">I2002*SUMIFS(syst_chauffage!$H$3:$H$27,syst_chauffage!$B$3:$B$27,D2002,syst_chauffage!$C$3:$C$27,E2002)</f>
        <v>36.74711536608</v>
      </c>
      <c r="L2002" s="12" t="n">
        <f aca="false">H2002*SUMIFS(syst_chauffage!$K$3:$K$27,syst_chauffage!$B$3:$B$27,D2002,syst_chauffage!$C$3:$C$27,E2002)</f>
        <v>1.61960075786035</v>
      </c>
      <c r="N2002" s="0" t="str">
        <f aca="false">A2002</f>
        <v>Commerce</v>
      </c>
      <c r="O2002" s="0" t="str">
        <f aca="false">B2002</f>
        <v>Entrepôt</v>
      </c>
      <c r="P2002" s="0" t="str">
        <f aca="false">C2002</f>
        <v>Entrepôt</v>
      </c>
      <c r="Q2002" s="0" t="str">
        <f aca="false">D2002</f>
        <v>Autre système centralisé</v>
      </c>
      <c r="R2002" s="0" t="str">
        <f aca="false">E2002</f>
        <v>Urbain</v>
      </c>
      <c r="S2002" s="0" t="str">
        <f aca="false">F2002</f>
        <v>0312120106</v>
      </c>
      <c r="T2002" s="0" t="str">
        <f aca="false">G2002</f>
        <v>0</v>
      </c>
      <c r="U2002" s="0" t="n">
        <f aca="false">L2002</f>
        <v>1.61960075786035</v>
      </c>
      <c r="V2002" s="0" t="n">
        <f aca="false">K2002</f>
        <v>36.74711536608</v>
      </c>
      <c r="W2002" s="0" t="n">
        <f aca="false">J2002</f>
        <v>765</v>
      </c>
    </row>
    <row r="2003" customFormat="false" ht="12.8" hidden="false" customHeight="false" outlineLevel="0" collapsed="false">
      <c r="A2003" s="0" t="s">
        <v>74</v>
      </c>
      <c r="B2003" s="0" t="s">
        <v>745</v>
      </c>
      <c r="C2003" s="0" t="s">
        <v>745</v>
      </c>
      <c r="D2003" s="0" t="s">
        <v>22</v>
      </c>
      <c r="E2003" s="0" t="s">
        <v>23</v>
      </c>
      <c r="F2003" s="0" t="s">
        <v>748</v>
      </c>
      <c r="G2003" s="0" t="s">
        <v>1609</v>
      </c>
      <c r="H2003" s="0" t="n">
        <v>0.689377907802488</v>
      </c>
      <c r="I2003" s="0" t="n">
        <v>7.17394431413254</v>
      </c>
      <c r="J2003" s="0" t="n">
        <v>0</v>
      </c>
      <c r="K2003" s="0" t="n">
        <f aca="false">I2003*SUMIFS(syst_chauffage!$H$3:$H$27,syst_chauffage!$B$3:$B$27,D2003,syst_chauffage!$C$3:$C$27,E2003)</f>
        <v>12.6334774099423</v>
      </c>
      <c r="L2003" s="12" t="n">
        <f aca="false">H2003*SUMIFS(syst_chauffage!$K$3:$K$27,syst_chauffage!$B$3:$B$27,D2003,syst_chauffage!$C$3:$C$27,E2003)</f>
        <v>0.689377907802488</v>
      </c>
      <c r="N2003" s="0" t="str">
        <f aca="false">A2003</f>
        <v>Commerce</v>
      </c>
      <c r="O2003" s="0" t="str">
        <f aca="false">B2003</f>
        <v>Entrepôt</v>
      </c>
      <c r="P2003" s="0" t="str">
        <f aca="false">C2003</f>
        <v>Entrepôt</v>
      </c>
      <c r="Q2003" s="0" t="str">
        <f aca="false">D2003</f>
        <v>Chaudière fioul</v>
      </c>
      <c r="R2003" s="0" t="str">
        <f aca="false">E2003</f>
        <v>Fioul</v>
      </c>
      <c r="S2003" s="0" t="str">
        <f aca="false">F2003</f>
        <v>0312120303</v>
      </c>
      <c r="T2003" s="0" t="str">
        <f aca="false">G2003</f>
        <v>0</v>
      </c>
      <c r="U2003" s="0" t="n">
        <f aca="false">L2003</f>
        <v>0.689377907802488</v>
      </c>
      <c r="V2003" s="0" t="n">
        <f aca="false">K2003</f>
        <v>12.6334774099423</v>
      </c>
      <c r="W2003" s="0" t="n">
        <f aca="false">J2003</f>
        <v>0</v>
      </c>
    </row>
    <row r="2004" customFormat="false" ht="12.8" hidden="false" customHeight="false" outlineLevel="0" collapsed="false">
      <c r="A2004" s="0" t="s">
        <v>74</v>
      </c>
      <c r="B2004" s="0" t="s">
        <v>745</v>
      </c>
      <c r="C2004" s="0" t="s">
        <v>745</v>
      </c>
      <c r="D2004" s="0" t="s">
        <v>13</v>
      </c>
      <c r="E2004" s="0" t="s">
        <v>14</v>
      </c>
      <c r="F2004" s="0" t="s">
        <v>749</v>
      </c>
      <c r="G2004" s="0" t="s">
        <v>1609</v>
      </c>
      <c r="H2004" s="0" t="n">
        <v>0.780741935948798</v>
      </c>
      <c r="I2004" s="0" t="n">
        <v>5.39849099106979</v>
      </c>
      <c r="J2004" s="0" t="n">
        <v>363</v>
      </c>
      <c r="K2004" s="0" t="n">
        <f aca="false">I2004*SUMIFS(syst_chauffage!$H$3:$H$27,syst_chauffage!$B$3:$B$27,D2004,syst_chauffage!$C$3:$C$27,E2004)</f>
        <v>10.902747797306</v>
      </c>
      <c r="L2004" s="12" t="n">
        <f aca="false">H2004*SUMIFS(syst_chauffage!$K$3:$K$27,syst_chauffage!$B$3:$B$27,D2004,syst_chauffage!$C$3:$C$27,E2004)</f>
        <v>0.780741935948798</v>
      </c>
      <c r="N2004" s="0" t="str">
        <f aca="false">A2004</f>
        <v>Commerce</v>
      </c>
      <c r="O2004" s="0" t="str">
        <f aca="false">B2004</f>
        <v>Entrepôt</v>
      </c>
      <c r="P2004" s="0" t="str">
        <f aca="false">C2004</f>
        <v>Entrepôt</v>
      </c>
      <c r="Q2004" s="0" t="str">
        <f aca="false">D2004</f>
        <v>Chaudière gaz</v>
      </c>
      <c r="R2004" s="0" t="str">
        <f aca="false">E2004</f>
        <v>Gaz</v>
      </c>
      <c r="S2004" s="0" t="str">
        <f aca="false">F2004</f>
        <v>0312120404</v>
      </c>
      <c r="T2004" s="0" t="str">
        <f aca="false">G2004</f>
        <v>0</v>
      </c>
      <c r="U2004" s="0" t="n">
        <f aca="false">L2004</f>
        <v>0.780741935948798</v>
      </c>
      <c r="V2004" s="0" t="n">
        <f aca="false">K2004</f>
        <v>10.902747797306</v>
      </c>
      <c r="W2004" s="0" t="n">
        <f aca="false">J2004</f>
        <v>363</v>
      </c>
    </row>
    <row r="2005" customFormat="false" ht="12.8" hidden="false" customHeight="false" outlineLevel="0" collapsed="false">
      <c r="A2005" s="0" t="s">
        <v>74</v>
      </c>
      <c r="B2005" s="0" t="s">
        <v>745</v>
      </c>
      <c r="C2005" s="0" t="s">
        <v>745</v>
      </c>
      <c r="D2005" s="0" t="s">
        <v>29</v>
      </c>
      <c r="E2005" s="0" t="s">
        <v>30</v>
      </c>
      <c r="F2005" s="0" t="s">
        <v>750</v>
      </c>
      <c r="G2005" s="0" t="s">
        <v>1609</v>
      </c>
      <c r="H2005" s="0" t="n">
        <v>0.92</v>
      </c>
      <c r="I2005" s="0" t="n">
        <v>10.4</v>
      </c>
      <c r="J2005" s="0" t="n">
        <v>0</v>
      </c>
      <c r="K2005" s="0" t="n">
        <f aca="false">I2005*SUMIFS(syst_chauffage!$H$3:$H$27,syst_chauffage!$B$3:$B$27,D2005,syst_chauffage!$C$3:$C$27,E2005)</f>
        <v>3</v>
      </c>
      <c r="L2005" s="12" t="n">
        <f aca="false">H2005*SUMIFS(syst_chauffage!$K$3:$K$27,syst_chauffage!$B$3:$B$27,D2005,syst_chauffage!$C$3:$C$27,E2005)</f>
        <v>0.92</v>
      </c>
      <c r="N2005" s="0" t="str">
        <f aca="false">A2005</f>
        <v>Commerce</v>
      </c>
      <c r="O2005" s="0" t="str">
        <f aca="false">B2005</f>
        <v>Entrepôt</v>
      </c>
      <c r="P2005" s="0" t="str">
        <f aca="false">C2005</f>
        <v>Entrepôt</v>
      </c>
      <c r="Q2005" s="0" t="str">
        <f aca="false">D2005</f>
        <v>Electrique direct</v>
      </c>
      <c r="R2005" s="0" t="str">
        <f aca="false">E2005</f>
        <v>Electricité</v>
      </c>
      <c r="S2005" s="0" t="str">
        <f aca="false">F2005</f>
        <v>0312120602</v>
      </c>
      <c r="T2005" s="0" t="str">
        <f aca="false">G2005</f>
        <v>0</v>
      </c>
      <c r="U2005" s="0" t="n">
        <f aca="false">L2005</f>
        <v>0.92</v>
      </c>
      <c r="V2005" s="0" t="n">
        <f aca="false">K2005</f>
        <v>3</v>
      </c>
      <c r="W2005" s="0" t="n">
        <f aca="false">J2005</f>
        <v>0</v>
      </c>
    </row>
    <row r="2006" customFormat="false" ht="12.8" hidden="false" customHeight="false" outlineLevel="0" collapsed="false">
      <c r="A2006" s="0" t="s">
        <v>74</v>
      </c>
      <c r="B2006" s="0" t="s">
        <v>745</v>
      </c>
      <c r="C2006" s="0" t="s">
        <v>745</v>
      </c>
      <c r="D2006" s="0" t="s">
        <v>42</v>
      </c>
      <c r="E2006" s="0" t="s">
        <v>30</v>
      </c>
      <c r="F2006" s="0" t="s">
        <v>751</v>
      </c>
      <c r="G2006" s="0" t="s">
        <v>1609</v>
      </c>
      <c r="H2006" s="0" t="n">
        <v>2.80410195348837</v>
      </c>
      <c r="I2006" s="0" t="n">
        <v>25.166465004914</v>
      </c>
      <c r="J2006" s="0" t="n">
        <v>675</v>
      </c>
      <c r="K2006" s="0" t="n">
        <f aca="false">I2006*SUMIFS(syst_chauffage!$H$3:$H$27,syst_chauffage!$B$3:$B$27,D2006,syst_chauffage!$C$3:$C$27,E2006)</f>
        <v>22.7175725623346</v>
      </c>
      <c r="L2006" s="12" t="n">
        <f aca="false">H2006*SUMIFS(syst_chauffage!$K$3:$K$27,syst_chauffage!$B$3:$B$27,D2006,syst_chauffage!$C$3:$C$27,E2006)</f>
        <v>2.49996610303434</v>
      </c>
      <c r="N2006" s="0" t="str">
        <f aca="false">A2006</f>
        <v>Commerce</v>
      </c>
      <c r="O2006" s="0" t="str">
        <f aca="false">B2006</f>
        <v>Entrepôt</v>
      </c>
      <c r="P2006" s="0" t="str">
        <f aca="false">C2006</f>
        <v>Entrepôt</v>
      </c>
      <c r="Q2006" s="0" t="str">
        <f aca="false">D2006</f>
        <v>Rooftop</v>
      </c>
      <c r="R2006" s="0" t="str">
        <f aca="false">E2006</f>
        <v>Electricité</v>
      </c>
      <c r="S2006" s="0" t="str">
        <f aca="false">F2006</f>
        <v>0312121002</v>
      </c>
      <c r="T2006" s="0" t="str">
        <f aca="false">G2006</f>
        <v>0</v>
      </c>
      <c r="U2006" s="0" t="n">
        <f aca="false">L2006</f>
        <v>2.49996610303434</v>
      </c>
      <c r="V2006" s="0" t="n">
        <f aca="false">K2006</f>
        <v>22.7175725623346</v>
      </c>
      <c r="W2006" s="0" t="n">
        <f aca="false">J2006</f>
        <v>675</v>
      </c>
    </row>
    <row r="2007" customFormat="false" ht="12.8" hidden="false" customHeight="false" outlineLevel="0" collapsed="false">
      <c r="A2007" s="0" t="s">
        <v>74</v>
      </c>
      <c r="B2007" s="0" t="s">
        <v>745</v>
      </c>
      <c r="C2007" s="0" t="s">
        <v>745</v>
      </c>
      <c r="D2007" s="0" t="s">
        <v>51</v>
      </c>
      <c r="E2007" s="0" t="s">
        <v>57</v>
      </c>
      <c r="F2007" s="0" t="s">
        <v>752</v>
      </c>
      <c r="G2007" s="0" t="s">
        <v>1609</v>
      </c>
      <c r="H2007" s="0" t="n">
        <v>1.88393273155416</v>
      </c>
      <c r="I2007" s="0" t="n">
        <v>26.2897673838828</v>
      </c>
      <c r="J2007" s="0" t="n">
        <v>0</v>
      </c>
      <c r="K2007" s="0" t="n">
        <f aca="false">I2007*SUMIFS(syst_chauffage!$H$3:$H$27,syst_chauffage!$B$3:$B$27,D2007,syst_chauffage!$C$3:$C$27,E2007)</f>
        <v>55.7041749770174</v>
      </c>
      <c r="L2007" s="12" t="n">
        <f aca="false">H2007*SUMIFS(syst_chauffage!$K$3:$K$27,syst_chauffage!$B$3:$B$27,D2007,syst_chauffage!$C$3:$C$27,E2007)</f>
        <v>1.88393273155416</v>
      </c>
      <c r="N2007" s="0" t="str">
        <f aca="false">A2007</f>
        <v>Commerce</v>
      </c>
      <c r="O2007" s="0" t="str">
        <f aca="false">B2007</f>
        <v>Entrepôt</v>
      </c>
      <c r="P2007" s="0" t="str">
        <f aca="false">C2007</f>
        <v>Entrepôt</v>
      </c>
      <c r="Q2007" s="0" t="str">
        <f aca="false">D2007</f>
        <v>Autre système centralisé performant</v>
      </c>
      <c r="R2007" s="0" t="str">
        <f aca="false">E2007</f>
        <v>Autres</v>
      </c>
      <c r="S2007" s="0" t="str">
        <f aca="false">F2007</f>
        <v>0312122101</v>
      </c>
      <c r="T2007" s="0" t="str">
        <f aca="false">G2007</f>
        <v>0</v>
      </c>
      <c r="U2007" s="0" t="n">
        <f aca="false">L2007</f>
        <v>1.88393273155416</v>
      </c>
      <c r="V2007" s="0" t="n">
        <f aca="false">K2007</f>
        <v>55.7041749770174</v>
      </c>
      <c r="W2007" s="0" t="n">
        <f aca="false">J2007</f>
        <v>0</v>
      </c>
    </row>
    <row r="2008" customFormat="false" ht="12.8" hidden="false" customHeight="false" outlineLevel="0" collapsed="false">
      <c r="A2008" s="0" t="s">
        <v>74</v>
      </c>
      <c r="B2008" s="0" t="s">
        <v>745</v>
      </c>
      <c r="C2008" s="0" t="s">
        <v>745</v>
      </c>
      <c r="D2008" s="0" t="s">
        <v>51</v>
      </c>
      <c r="E2008" s="0" t="s">
        <v>58</v>
      </c>
      <c r="F2008" s="0" t="s">
        <v>753</v>
      </c>
      <c r="G2008" s="0" t="s">
        <v>1609</v>
      </c>
      <c r="H2008" s="0" t="n">
        <v>1.86877010522349</v>
      </c>
      <c r="I2008" s="0" t="n">
        <v>26.5944720581549</v>
      </c>
      <c r="J2008" s="0" t="n">
        <v>765</v>
      </c>
      <c r="K2008" s="0" t="n">
        <f aca="false">I2008*SUMIFS(syst_chauffage!$H$3:$H$27,syst_chauffage!$B$3:$B$27,D2008,syst_chauffage!$C$3:$C$27,E2008)</f>
        <v>56.7525902599394</v>
      </c>
      <c r="L2008" s="12" t="n">
        <f aca="false">H2008*SUMIFS(syst_chauffage!$K$3:$K$27,syst_chauffage!$B$3:$B$27,D2008,syst_chauffage!$C$3:$C$27,E2008)</f>
        <v>1.86877010522349</v>
      </c>
      <c r="N2008" s="0" t="str">
        <f aca="false">A2008</f>
        <v>Commerce</v>
      </c>
      <c r="O2008" s="0" t="str">
        <f aca="false">B2008</f>
        <v>Entrepôt</v>
      </c>
      <c r="P2008" s="0" t="str">
        <f aca="false">C2008</f>
        <v>Entrepôt</v>
      </c>
      <c r="Q2008" s="0" t="str">
        <f aca="false">D2008</f>
        <v>Autre système centralisé performant</v>
      </c>
      <c r="R2008" s="0" t="str">
        <f aca="false">E2008</f>
        <v>Urbain</v>
      </c>
      <c r="S2008" s="0" t="str">
        <f aca="false">F2008</f>
        <v>0312122106</v>
      </c>
      <c r="T2008" s="0" t="str">
        <f aca="false">G2008</f>
        <v>0</v>
      </c>
      <c r="U2008" s="0" t="n">
        <f aca="false">L2008</f>
        <v>1.86877010522349</v>
      </c>
      <c r="V2008" s="0" t="n">
        <f aca="false">K2008</f>
        <v>56.7525902599394</v>
      </c>
      <c r="W2008" s="0" t="n">
        <f aca="false">J2008</f>
        <v>765</v>
      </c>
    </row>
    <row r="2009" customFormat="false" ht="12.8" hidden="false" customHeight="false" outlineLevel="0" collapsed="false">
      <c r="A2009" s="0" t="s">
        <v>74</v>
      </c>
      <c r="B2009" s="0" t="s">
        <v>745</v>
      </c>
      <c r="C2009" s="0" t="s">
        <v>745</v>
      </c>
      <c r="D2009" s="0" t="s">
        <v>27</v>
      </c>
      <c r="E2009" s="0" t="s">
        <v>23</v>
      </c>
      <c r="F2009" s="0" t="s">
        <v>754</v>
      </c>
      <c r="G2009" s="0" t="s">
        <v>1609</v>
      </c>
      <c r="H2009" s="0" t="n">
        <v>0.761583138885597</v>
      </c>
      <c r="I2009" s="0" t="n">
        <v>8.54040989777683</v>
      </c>
      <c r="J2009" s="0" t="n">
        <v>836</v>
      </c>
      <c r="K2009" s="0" t="n">
        <f aca="false">I2009*SUMIFS(syst_chauffage!$H$3:$H$27,syst_chauffage!$B$3:$B$27,D2009,syst_chauffage!$C$3:$C$27,E2009)</f>
        <v>21.9010539797047</v>
      </c>
      <c r="L2009" s="12" t="n">
        <f aca="false">H2009*SUMIFS(syst_chauffage!$K$3:$K$27,syst_chauffage!$B$3:$B$27,D2009,syst_chauffage!$C$3:$C$27,E2009)</f>
        <v>0.761583138885597</v>
      </c>
      <c r="N2009" s="0" t="str">
        <f aca="false">A2009</f>
        <v>Commerce</v>
      </c>
      <c r="O2009" s="0" t="str">
        <f aca="false">B2009</f>
        <v>Entrepôt</v>
      </c>
      <c r="P2009" s="0" t="str">
        <f aca="false">C2009</f>
        <v>Entrepôt</v>
      </c>
      <c r="Q2009" s="0" t="str">
        <f aca="false">D2009</f>
        <v>Chaudière condensation fioul</v>
      </c>
      <c r="R2009" s="0" t="str">
        <f aca="false">E2009</f>
        <v>Fioul</v>
      </c>
      <c r="S2009" s="0" t="str">
        <f aca="false">F2009</f>
        <v>0312122303</v>
      </c>
      <c r="T2009" s="0" t="str">
        <f aca="false">G2009</f>
        <v>0</v>
      </c>
      <c r="U2009" s="0" t="n">
        <f aca="false">L2009</f>
        <v>0.761583138885597</v>
      </c>
      <c r="V2009" s="0" t="n">
        <f aca="false">K2009</f>
        <v>21.9010539797047</v>
      </c>
      <c r="W2009" s="0" t="n">
        <f aca="false">J2009</f>
        <v>836</v>
      </c>
    </row>
    <row r="2010" customFormat="false" ht="12.8" hidden="false" customHeight="false" outlineLevel="0" collapsed="false">
      <c r="A2010" s="0" t="s">
        <v>74</v>
      </c>
      <c r="B2010" s="0" t="s">
        <v>745</v>
      </c>
      <c r="C2010" s="0" t="s">
        <v>745</v>
      </c>
      <c r="D2010" s="0" t="s">
        <v>18</v>
      </c>
      <c r="E2010" s="0" t="s">
        <v>14</v>
      </c>
      <c r="F2010" s="0" t="s">
        <v>755</v>
      </c>
      <c r="G2010" s="0" t="s">
        <v>1609</v>
      </c>
      <c r="H2010" s="0" t="n">
        <v>0.989367103465403</v>
      </c>
      <c r="I2010" s="0" t="n">
        <v>6.4267749893688</v>
      </c>
      <c r="J2010" s="0" t="n">
        <v>836</v>
      </c>
      <c r="K2010" s="0" t="n">
        <f aca="false">I2010*SUMIFS(syst_chauffage!$H$3:$H$27,syst_chauffage!$B$3:$B$27,D2010,syst_chauffage!$C$3:$C$27,E2010)</f>
        <v>17.5125050444364</v>
      </c>
      <c r="L2010" s="12" t="n">
        <f aca="false">H2010*SUMIFS(syst_chauffage!$K$3:$K$27,syst_chauffage!$B$3:$B$27,D2010,syst_chauffage!$C$3:$C$27,E2010)</f>
        <v>0.961117596045209</v>
      </c>
      <c r="N2010" s="0" t="str">
        <f aca="false">A2010</f>
        <v>Commerce</v>
      </c>
      <c r="O2010" s="0" t="str">
        <f aca="false">B2010</f>
        <v>Entrepôt</v>
      </c>
      <c r="P2010" s="0" t="str">
        <f aca="false">C2010</f>
        <v>Entrepôt</v>
      </c>
      <c r="Q2010" s="0" t="str">
        <f aca="false">D2010</f>
        <v>Chaudière condensation gaz</v>
      </c>
      <c r="R2010" s="0" t="str">
        <f aca="false">E2010</f>
        <v>Gaz</v>
      </c>
      <c r="S2010" s="0" t="str">
        <f aca="false">F2010</f>
        <v>0312122404</v>
      </c>
      <c r="T2010" s="0" t="str">
        <f aca="false">G2010</f>
        <v>0</v>
      </c>
      <c r="U2010" s="0" t="n">
        <f aca="false">L2010</f>
        <v>0.961117596045209</v>
      </c>
      <c r="V2010" s="0" t="n">
        <f aca="false">K2010</f>
        <v>17.5125050444364</v>
      </c>
      <c r="W2010" s="0" t="n">
        <f aca="false">J2010</f>
        <v>836</v>
      </c>
    </row>
    <row r="2011" customFormat="false" ht="12.8" hidden="false" customHeight="false" outlineLevel="0" collapsed="false">
      <c r="A2011" s="0" t="s">
        <v>74</v>
      </c>
      <c r="B2011" s="0" t="s">
        <v>745</v>
      </c>
      <c r="C2011" s="0" t="s">
        <v>745</v>
      </c>
      <c r="D2011" s="0" t="s">
        <v>32</v>
      </c>
      <c r="E2011" s="0" t="s">
        <v>30</v>
      </c>
      <c r="F2011" s="0" t="s">
        <v>756</v>
      </c>
      <c r="G2011" s="0" t="s">
        <v>1609</v>
      </c>
      <c r="H2011" s="0" t="n">
        <v>1</v>
      </c>
      <c r="I2011" s="0" t="n">
        <v>12</v>
      </c>
      <c r="J2011" s="0" t="n">
        <v>0</v>
      </c>
      <c r="K2011" s="0" t="n">
        <f aca="false">I2011*SUMIFS(syst_chauffage!$H$3:$H$27,syst_chauffage!$B$3:$B$27,D2011,syst_chauffage!$C$3:$C$27,E2011)</f>
        <v>12</v>
      </c>
      <c r="L2011" s="12" t="n">
        <f aca="false">H2011*SUMIFS(syst_chauffage!$K$3:$K$27,syst_chauffage!$B$3:$B$27,D2011,syst_chauffage!$C$3:$C$27,E2011)</f>
        <v>1</v>
      </c>
      <c r="N2011" s="0" t="str">
        <f aca="false">A2011</f>
        <v>Commerce</v>
      </c>
      <c r="O2011" s="0" t="str">
        <f aca="false">B2011</f>
        <v>Entrepôt</v>
      </c>
      <c r="P2011" s="0" t="str">
        <f aca="false">C2011</f>
        <v>Entrepôt</v>
      </c>
      <c r="Q2011" s="0" t="str">
        <f aca="false">D2011</f>
        <v>Electrique direct performant</v>
      </c>
      <c r="R2011" s="0" t="str">
        <f aca="false">E2011</f>
        <v>Electricité</v>
      </c>
      <c r="S2011" s="0" t="str">
        <f aca="false">F2011</f>
        <v>0312122602</v>
      </c>
      <c r="T2011" s="0" t="str">
        <f aca="false">G2011</f>
        <v>0</v>
      </c>
      <c r="U2011" s="0" t="n">
        <f aca="false">L2011</f>
        <v>1</v>
      </c>
      <c r="V2011" s="0" t="n">
        <f aca="false">K2011</f>
        <v>12</v>
      </c>
      <c r="W2011" s="0" t="n">
        <f aca="false">J2011</f>
        <v>0</v>
      </c>
    </row>
    <row r="2012" customFormat="false" ht="12.8" hidden="false" customHeight="false" outlineLevel="0" collapsed="false">
      <c r="A2012" s="0" t="s">
        <v>74</v>
      </c>
      <c r="B2012" s="0" t="s">
        <v>745</v>
      </c>
      <c r="C2012" s="0" t="s">
        <v>745</v>
      </c>
      <c r="D2012" s="0" t="s">
        <v>46</v>
      </c>
      <c r="E2012" s="0" t="s">
        <v>30</v>
      </c>
      <c r="F2012" s="0" t="s">
        <v>757</v>
      </c>
      <c r="G2012" s="0" t="s">
        <v>1609</v>
      </c>
      <c r="H2012" s="0" t="n">
        <v>3.32861023255814</v>
      </c>
      <c r="I2012" s="0" t="n">
        <v>29.9600773868024</v>
      </c>
      <c r="J2012" s="0" t="n">
        <v>720</v>
      </c>
      <c r="K2012" s="0" t="n">
        <f aca="false">I2012*SUMIFS(syst_chauffage!$H$3:$H$27,syst_chauffage!$B$3:$B$27,D2012,syst_chauffage!$C$3:$C$27,E2012)</f>
        <v>51.9779624376636</v>
      </c>
      <c r="L2012" s="12" t="n">
        <f aca="false">H2012*SUMIFS(syst_chauffage!$K$3:$K$27,syst_chauffage!$B$3:$B$27,D2012,syst_chauffage!$C$3:$C$27,E2012)</f>
        <v>3.00077723502174</v>
      </c>
      <c r="N2012" s="0" t="str">
        <f aca="false">A2012</f>
        <v>Commerce</v>
      </c>
      <c r="O2012" s="0" t="str">
        <f aca="false">B2012</f>
        <v>Entrepôt</v>
      </c>
      <c r="P2012" s="0" t="str">
        <f aca="false">C2012</f>
        <v>Entrepôt</v>
      </c>
      <c r="Q2012" s="0" t="str">
        <f aca="false">D2012</f>
        <v>Rooftop performant</v>
      </c>
      <c r="R2012" s="0" t="str">
        <f aca="false">E2012</f>
        <v>Electricité</v>
      </c>
      <c r="S2012" s="0" t="str">
        <f aca="false">F2012</f>
        <v>0312123002</v>
      </c>
      <c r="T2012" s="0" t="str">
        <f aca="false">G2012</f>
        <v>0</v>
      </c>
      <c r="U2012" s="0" t="n">
        <f aca="false">L2012</f>
        <v>3.00077723502174</v>
      </c>
      <c r="V2012" s="0" t="n">
        <f aca="false">K2012</f>
        <v>51.9779624376636</v>
      </c>
      <c r="W2012" s="0" t="n">
        <f aca="false">J2012</f>
        <v>720</v>
      </c>
    </row>
    <row r="2013" customFormat="false" ht="12.8" hidden="false" customHeight="false" outlineLevel="0" collapsed="false">
      <c r="A2013" s="0" t="s">
        <v>74</v>
      </c>
      <c r="B2013" s="0" t="s">
        <v>758</v>
      </c>
      <c r="C2013" s="0" t="s">
        <v>759</v>
      </c>
      <c r="D2013" s="0" t="s">
        <v>19</v>
      </c>
      <c r="E2013" s="0" t="s">
        <v>57</v>
      </c>
      <c r="F2013" s="0" t="s">
        <v>760</v>
      </c>
      <c r="G2013" s="0" t="s">
        <v>1609</v>
      </c>
      <c r="H2013" s="0" t="n">
        <v>1.71668418773895</v>
      </c>
      <c r="I2013" s="0" t="n">
        <v>28.2082319755164</v>
      </c>
      <c r="J2013" s="0" t="n">
        <v>0</v>
      </c>
      <c r="K2013" s="0" t="n">
        <f aca="false">I2013*SUMIFS(syst_chauffage!$H$3:$H$27,syst_chauffage!$B$3:$B$27,D2013,syst_chauffage!$C$3:$C$27,E2013)</f>
        <v>39.2793050323833</v>
      </c>
      <c r="L2013" s="12" t="n">
        <f aca="false">H2013*SUMIFS(syst_chauffage!$K$3:$K$27,syst_chauffage!$B$3:$B$27,D2013,syst_chauffage!$C$3:$C$27,E2013)</f>
        <v>1.71668418773895</v>
      </c>
      <c r="N2013" s="0" t="str">
        <f aca="false">A2013</f>
        <v>Commerce</v>
      </c>
      <c r="O2013" s="0" t="str">
        <f aca="false">B2013</f>
        <v>Grand commerce alimentaire</v>
      </c>
      <c r="P2013" s="0" t="str">
        <f aca="false">C2013</f>
        <v>Grand alimentaire</v>
      </c>
      <c r="Q2013" s="0" t="str">
        <f aca="false">D2013</f>
        <v>Autre système centralisé</v>
      </c>
      <c r="R2013" s="0" t="str">
        <f aca="false">E2013</f>
        <v>Autres</v>
      </c>
      <c r="S2013" s="0" t="str">
        <f aca="false">F2013</f>
        <v>0316150101</v>
      </c>
      <c r="T2013" s="0" t="str">
        <f aca="false">G2013</f>
        <v>0</v>
      </c>
      <c r="U2013" s="0" t="n">
        <f aca="false">L2013</f>
        <v>1.71668418773895</v>
      </c>
      <c r="V2013" s="0" t="n">
        <f aca="false">K2013</f>
        <v>39.2793050323833</v>
      </c>
      <c r="W2013" s="0" t="n">
        <f aca="false">J2013</f>
        <v>0</v>
      </c>
    </row>
    <row r="2014" customFormat="false" ht="12.8" hidden="false" customHeight="false" outlineLevel="0" collapsed="false">
      <c r="A2014" s="0" t="s">
        <v>74</v>
      </c>
      <c r="B2014" s="0" t="s">
        <v>758</v>
      </c>
      <c r="C2014" s="0" t="s">
        <v>759</v>
      </c>
      <c r="D2014" s="0" t="s">
        <v>19</v>
      </c>
      <c r="E2014" s="0" t="s">
        <v>58</v>
      </c>
      <c r="F2014" s="0" t="s">
        <v>761</v>
      </c>
      <c r="G2014" s="0" t="s">
        <v>1609</v>
      </c>
      <c r="H2014" s="0" t="n">
        <v>1.7524</v>
      </c>
      <c r="I2014" s="0" t="n">
        <v>27.697483529443</v>
      </c>
      <c r="J2014" s="0" t="n">
        <v>765</v>
      </c>
      <c r="K2014" s="0" t="n">
        <f aca="false">I2014*SUMIFS(syst_chauffage!$H$3:$H$27,syst_chauffage!$B$3:$B$27,D2014,syst_chauffage!$C$3:$C$27,E2014)</f>
        <v>45.5609641796129</v>
      </c>
      <c r="L2014" s="12" t="n">
        <f aca="false">H2014*SUMIFS(syst_chauffage!$K$3:$K$27,syst_chauffage!$B$3:$B$27,D2014,syst_chauffage!$C$3:$C$27,E2014)</f>
        <v>1.7524</v>
      </c>
      <c r="N2014" s="0" t="str">
        <f aca="false">A2014</f>
        <v>Commerce</v>
      </c>
      <c r="O2014" s="0" t="str">
        <f aca="false">B2014</f>
        <v>Grand commerce alimentaire</v>
      </c>
      <c r="P2014" s="0" t="str">
        <f aca="false">C2014</f>
        <v>Grand alimentaire</v>
      </c>
      <c r="Q2014" s="0" t="str">
        <f aca="false">D2014</f>
        <v>Autre système centralisé</v>
      </c>
      <c r="R2014" s="0" t="str">
        <f aca="false">E2014</f>
        <v>Urbain</v>
      </c>
      <c r="S2014" s="0" t="str">
        <f aca="false">F2014</f>
        <v>0316150106</v>
      </c>
      <c r="T2014" s="0" t="str">
        <f aca="false">G2014</f>
        <v>0</v>
      </c>
      <c r="U2014" s="0" t="n">
        <f aca="false">L2014</f>
        <v>1.7524</v>
      </c>
      <c r="V2014" s="0" t="n">
        <f aca="false">K2014</f>
        <v>45.5609641796129</v>
      </c>
      <c r="W2014" s="0" t="n">
        <f aca="false">J2014</f>
        <v>765</v>
      </c>
    </row>
    <row r="2015" customFormat="false" ht="12.8" hidden="false" customHeight="false" outlineLevel="0" collapsed="false">
      <c r="A2015" s="0" t="s">
        <v>74</v>
      </c>
      <c r="B2015" s="0" t="s">
        <v>758</v>
      </c>
      <c r="C2015" s="0" t="s">
        <v>759</v>
      </c>
      <c r="D2015" s="0" t="s">
        <v>22</v>
      </c>
      <c r="E2015" s="0" t="s">
        <v>23</v>
      </c>
      <c r="F2015" s="0" t="s">
        <v>762</v>
      </c>
      <c r="G2015" s="0" t="s">
        <v>1609</v>
      </c>
      <c r="H2015" s="0" t="n">
        <v>0.682515872379483</v>
      </c>
      <c r="I2015" s="0" t="n">
        <v>15.59013425689</v>
      </c>
      <c r="J2015" s="0" t="n">
        <v>0</v>
      </c>
      <c r="K2015" s="0" t="n">
        <f aca="false">I2015*SUMIFS(syst_chauffage!$H$3:$H$27,syst_chauffage!$B$3:$B$27,D2015,syst_chauffage!$C$3:$C$27,E2015)</f>
        <v>27.4545773326376</v>
      </c>
      <c r="L2015" s="12" t="n">
        <f aca="false">H2015*SUMIFS(syst_chauffage!$K$3:$K$27,syst_chauffage!$B$3:$B$27,D2015,syst_chauffage!$C$3:$C$27,E2015)</f>
        <v>0.682515872379483</v>
      </c>
      <c r="N2015" s="0" t="str">
        <f aca="false">A2015</f>
        <v>Commerce</v>
      </c>
      <c r="O2015" s="0" t="str">
        <f aca="false">B2015</f>
        <v>Grand commerce alimentaire</v>
      </c>
      <c r="P2015" s="0" t="str">
        <f aca="false">C2015</f>
        <v>Grand alimentaire</v>
      </c>
      <c r="Q2015" s="0" t="str">
        <f aca="false">D2015</f>
        <v>Chaudière fioul</v>
      </c>
      <c r="R2015" s="0" t="str">
        <f aca="false">E2015</f>
        <v>Fioul</v>
      </c>
      <c r="S2015" s="0" t="str">
        <f aca="false">F2015</f>
        <v>0316150303</v>
      </c>
      <c r="T2015" s="0" t="str">
        <f aca="false">G2015</f>
        <v>0</v>
      </c>
      <c r="U2015" s="0" t="n">
        <f aca="false">L2015</f>
        <v>0.682515872379483</v>
      </c>
      <c r="V2015" s="0" t="n">
        <f aca="false">K2015</f>
        <v>27.4545773326376</v>
      </c>
      <c r="W2015" s="0" t="n">
        <f aca="false">J2015</f>
        <v>0</v>
      </c>
    </row>
    <row r="2016" customFormat="false" ht="12.8" hidden="false" customHeight="false" outlineLevel="0" collapsed="false">
      <c r="A2016" s="0" t="s">
        <v>74</v>
      </c>
      <c r="B2016" s="0" t="s">
        <v>758</v>
      </c>
      <c r="C2016" s="0" t="s">
        <v>759</v>
      </c>
      <c r="D2016" s="0" t="s">
        <v>13</v>
      </c>
      <c r="E2016" s="0" t="s">
        <v>14</v>
      </c>
      <c r="F2016" s="0" t="s">
        <v>763</v>
      </c>
      <c r="G2016" s="0" t="s">
        <v>1609</v>
      </c>
      <c r="H2016" s="0" t="n">
        <v>0.779315281590248</v>
      </c>
      <c r="I2016" s="0" t="n">
        <v>11.4296730482173</v>
      </c>
      <c r="J2016" s="0" t="n">
        <v>363</v>
      </c>
      <c r="K2016" s="0" t="n">
        <f aca="false">I2016*SUMIFS(syst_chauffage!$H$3:$H$27,syst_chauffage!$B$3:$B$27,D2016,syst_chauffage!$C$3:$C$27,E2016)</f>
        <v>23.0832732436745</v>
      </c>
      <c r="L2016" s="12" t="n">
        <f aca="false">H2016*SUMIFS(syst_chauffage!$K$3:$K$27,syst_chauffage!$B$3:$B$27,D2016,syst_chauffage!$C$3:$C$27,E2016)</f>
        <v>0.779315281590248</v>
      </c>
      <c r="N2016" s="0" t="str">
        <f aca="false">A2016</f>
        <v>Commerce</v>
      </c>
      <c r="O2016" s="0" t="str">
        <f aca="false">B2016</f>
        <v>Grand commerce alimentaire</v>
      </c>
      <c r="P2016" s="0" t="str">
        <f aca="false">C2016</f>
        <v>Grand alimentaire</v>
      </c>
      <c r="Q2016" s="0" t="str">
        <f aca="false">D2016</f>
        <v>Chaudière gaz</v>
      </c>
      <c r="R2016" s="0" t="str">
        <f aca="false">E2016</f>
        <v>Gaz</v>
      </c>
      <c r="S2016" s="0" t="str">
        <f aca="false">F2016</f>
        <v>0316150404</v>
      </c>
      <c r="T2016" s="0" t="str">
        <f aca="false">G2016</f>
        <v>0</v>
      </c>
      <c r="U2016" s="0" t="n">
        <f aca="false">L2016</f>
        <v>0.779315281590248</v>
      </c>
      <c r="V2016" s="0" t="n">
        <f aca="false">K2016</f>
        <v>23.0832732436745</v>
      </c>
      <c r="W2016" s="0" t="n">
        <f aca="false">J2016</f>
        <v>363</v>
      </c>
    </row>
    <row r="2017" customFormat="false" ht="12.8" hidden="false" customHeight="false" outlineLevel="0" collapsed="false">
      <c r="A2017" s="0" t="s">
        <v>74</v>
      </c>
      <c r="B2017" s="0" t="s">
        <v>758</v>
      </c>
      <c r="C2017" s="0" t="s">
        <v>759</v>
      </c>
      <c r="D2017" s="0" t="s">
        <v>29</v>
      </c>
      <c r="E2017" s="0" t="s">
        <v>30</v>
      </c>
      <c r="F2017" s="0" t="s">
        <v>764</v>
      </c>
      <c r="G2017" s="0" t="s">
        <v>1609</v>
      </c>
      <c r="H2017" s="0" t="n">
        <v>0.92</v>
      </c>
      <c r="I2017" s="0" t="n">
        <v>10.4</v>
      </c>
      <c r="J2017" s="0" t="n">
        <v>0</v>
      </c>
      <c r="K2017" s="0" t="n">
        <f aca="false">I2017*SUMIFS(syst_chauffage!$H$3:$H$27,syst_chauffage!$B$3:$B$27,D2017,syst_chauffage!$C$3:$C$27,E2017)</f>
        <v>3</v>
      </c>
      <c r="L2017" s="12" t="n">
        <f aca="false">H2017*SUMIFS(syst_chauffage!$K$3:$K$27,syst_chauffage!$B$3:$B$27,D2017,syst_chauffage!$C$3:$C$27,E2017)</f>
        <v>0.92</v>
      </c>
      <c r="N2017" s="0" t="str">
        <f aca="false">A2017</f>
        <v>Commerce</v>
      </c>
      <c r="O2017" s="0" t="str">
        <f aca="false">B2017</f>
        <v>Grand commerce alimentaire</v>
      </c>
      <c r="P2017" s="0" t="str">
        <f aca="false">C2017</f>
        <v>Grand alimentaire</v>
      </c>
      <c r="Q2017" s="0" t="str">
        <f aca="false">D2017</f>
        <v>Electrique direct</v>
      </c>
      <c r="R2017" s="0" t="str">
        <f aca="false">E2017</f>
        <v>Electricité</v>
      </c>
      <c r="S2017" s="0" t="str">
        <f aca="false">F2017</f>
        <v>0316150602</v>
      </c>
      <c r="T2017" s="0" t="str">
        <f aca="false">G2017</f>
        <v>0</v>
      </c>
      <c r="U2017" s="0" t="n">
        <f aca="false">L2017</f>
        <v>0.92</v>
      </c>
      <c r="V2017" s="0" t="n">
        <f aca="false">K2017</f>
        <v>3</v>
      </c>
      <c r="W2017" s="0" t="n">
        <f aca="false">J2017</f>
        <v>0</v>
      </c>
    </row>
    <row r="2018" customFormat="false" ht="12.8" hidden="false" customHeight="false" outlineLevel="0" collapsed="false">
      <c r="A2018" s="0" t="s">
        <v>74</v>
      </c>
      <c r="B2018" s="0" t="s">
        <v>758</v>
      </c>
      <c r="C2018" s="0" t="s">
        <v>759</v>
      </c>
      <c r="D2018" s="0" t="s">
        <v>36</v>
      </c>
      <c r="E2018" s="0" t="s">
        <v>30</v>
      </c>
      <c r="F2018" s="0" t="s">
        <v>765</v>
      </c>
      <c r="G2018" s="0" t="s">
        <v>1609</v>
      </c>
      <c r="H2018" s="0" t="n">
        <v>3.24147013953488</v>
      </c>
      <c r="I2018" s="0" t="n">
        <v>78.6422562573135</v>
      </c>
      <c r="J2018" s="0" t="n">
        <v>675</v>
      </c>
      <c r="K2018" s="0" t="n">
        <f aca="false">I2018*SUMIFS(syst_chauffage!$H$3:$H$27,syst_chauffage!$B$3:$B$27,D2018,syst_chauffage!$C$3:$C$27,E2018)</f>
        <v>48.6526690301008</v>
      </c>
      <c r="L2018" s="12" t="n">
        <f aca="false">H2018*SUMIFS(syst_chauffage!$K$3:$K$27,syst_chauffage!$B$3:$B$27,D2018,syst_chauffage!$C$3:$C$27,E2018)</f>
        <v>2.72345250649794</v>
      </c>
      <c r="N2018" s="0" t="str">
        <f aca="false">A2018</f>
        <v>Commerce</v>
      </c>
      <c r="O2018" s="0" t="str">
        <f aca="false">B2018</f>
        <v>Grand commerce alimentaire</v>
      </c>
      <c r="P2018" s="0" t="str">
        <f aca="false">C2018</f>
        <v>Grand alimentaire</v>
      </c>
      <c r="Q2018" s="0" t="str">
        <f aca="false">D2018</f>
        <v>PAC</v>
      </c>
      <c r="R2018" s="0" t="str">
        <f aca="false">E2018</f>
        <v>Electricité</v>
      </c>
      <c r="S2018" s="0" t="str">
        <f aca="false">F2018</f>
        <v>0316150902</v>
      </c>
      <c r="T2018" s="0" t="str">
        <f aca="false">G2018</f>
        <v>0</v>
      </c>
      <c r="U2018" s="0" t="n">
        <f aca="false">L2018</f>
        <v>2.72345250649794</v>
      </c>
      <c r="V2018" s="0" t="n">
        <f aca="false">K2018</f>
        <v>48.6526690301008</v>
      </c>
      <c r="W2018" s="0" t="n">
        <f aca="false">J2018</f>
        <v>675</v>
      </c>
    </row>
    <row r="2019" customFormat="false" ht="12.8" hidden="false" customHeight="false" outlineLevel="0" collapsed="false">
      <c r="A2019" s="0" t="s">
        <v>74</v>
      </c>
      <c r="B2019" s="0" t="s">
        <v>758</v>
      </c>
      <c r="C2019" s="0" t="s">
        <v>759</v>
      </c>
      <c r="D2019" s="0" t="s">
        <v>51</v>
      </c>
      <c r="E2019" s="0" t="s">
        <v>57</v>
      </c>
      <c r="F2019" s="0" t="s">
        <v>766</v>
      </c>
      <c r="G2019" s="0" t="s">
        <v>1609</v>
      </c>
      <c r="H2019" s="0" t="n">
        <v>1.9807894473911</v>
      </c>
      <c r="I2019" s="0" t="n">
        <v>33.5812285422815</v>
      </c>
      <c r="J2019" s="0" t="n">
        <v>0</v>
      </c>
      <c r="K2019" s="0" t="n">
        <f aca="false">I2019*SUMIFS(syst_chauffage!$H$3:$H$27,syst_chauffage!$B$3:$B$27,D2019,syst_chauffage!$C$3:$C$27,E2019)</f>
        <v>71.1537155634651</v>
      </c>
      <c r="L2019" s="12" t="n">
        <f aca="false">H2019*SUMIFS(syst_chauffage!$K$3:$K$27,syst_chauffage!$B$3:$B$27,D2019,syst_chauffage!$C$3:$C$27,E2019)</f>
        <v>1.9807894473911</v>
      </c>
      <c r="N2019" s="0" t="str">
        <f aca="false">A2019</f>
        <v>Commerce</v>
      </c>
      <c r="O2019" s="0" t="str">
        <f aca="false">B2019</f>
        <v>Grand commerce alimentaire</v>
      </c>
      <c r="P2019" s="0" t="str">
        <f aca="false">C2019</f>
        <v>Grand alimentaire</v>
      </c>
      <c r="Q2019" s="0" t="str">
        <f aca="false">D2019</f>
        <v>Autre système centralisé performant</v>
      </c>
      <c r="R2019" s="0" t="str">
        <f aca="false">E2019</f>
        <v>Autres</v>
      </c>
      <c r="S2019" s="0" t="str">
        <f aca="false">F2019</f>
        <v>0316152101</v>
      </c>
      <c r="T2019" s="0" t="str">
        <f aca="false">G2019</f>
        <v>0</v>
      </c>
      <c r="U2019" s="0" t="n">
        <f aca="false">L2019</f>
        <v>1.9807894473911</v>
      </c>
      <c r="V2019" s="0" t="n">
        <f aca="false">K2019</f>
        <v>71.1537155634651</v>
      </c>
      <c r="W2019" s="0" t="n">
        <f aca="false">J2019</f>
        <v>0</v>
      </c>
    </row>
    <row r="2020" customFormat="false" ht="12.8" hidden="false" customHeight="false" outlineLevel="0" collapsed="false">
      <c r="A2020" s="0" t="s">
        <v>74</v>
      </c>
      <c r="B2020" s="0" t="s">
        <v>758</v>
      </c>
      <c r="C2020" s="0" t="s">
        <v>759</v>
      </c>
      <c r="D2020" s="0" t="s">
        <v>51</v>
      </c>
      <c r="E2020" s="0" t="s">
        <v>58</v>
      </c>
      <c r="F2020" s="0" t="s">
        <v>767</v>
      </c>
      <c r="G2020" s="0" t="s">
        <v>1609</v>
      </c>
      <c r="H2020" s="0" t="n">
        <v>2.022</v>
      </c>
      <c r="I2020" s="0" t="n">
        <v>32.9731946779084</v>
      </c>
      <c r="J2020" s="0" t="n">
        <v>765</v>
      </c>
      <c r="K2020" s="0" t="n">
        <f aca="false">I2020*SUMIFS(syst_chauffage!$H$3:$H$27,syst_chauffage!$B$3:$B$27,D2020,syst_chauffage!$C$3:$C$27,E2020)</f>
        <v>70.3647811855221</v>
      </c>
      <c r="L2020" s="12" t="n">
        <f aca="false">H2020*SUMIFS(syst_chauffage!$K$3:$K$27,syst_chauffage!$B$3:$B$27,D2020,syst_chauffage!$C$3:$C$27,E2020)</f>
        <v>2.022</v>
      </c>
      <c r="N2020" s="0" t="str">
        <f aca="false">A2020</f>
        <v>Commerce</v>
      </c>
      <c r="O2020" s="0" t="str">
        <f aca="false">B2020</f>
        <v>Grand commerce alimentaire</v>
      </c>
      <c r="P2020" s="0" t="str">
        <f aca="false">C2020</f>
        <v>Grand alimentaire</v>
      </c>
      <c r="Q2020" s="0" t="str">
        <f aca="false">D2020</f>
        <v>Autre système centralisé performant</v>
      </c>
      <c r="R2020" s="0" t="str">
        <f aca="false">E2020</f>
        <v>Urbain</v>
      </c>
      <c r="S2020" s="0" t="str">
        <f aca="false">F2020</f>
        <v>0316152106</v>
      </c>
      <c r="T2020" s="0" t="str">
        <f aca="false">G2020</f>
        <v>0</v>
      </c>
      <c r="U2020" s="0" t="n">
        <f aca="false">L2020</f>
        <v>2.022</v>
      </c>
      <c r="V2020" s="0" t="n">
        <f aca="false">K2020</f>
        <v>70.3647811855221</v>
      </c>
      <c r="W2020" s="0" t="n">
        <f aca="false">J2020</f>
        <v>765</v>
      </c>
    </row>
    <row r="2021" customFormat="false" ht="12.8" hidden="false" customHeight="false" outlineLevel="0" collapsed="false">
      <c r="A2021" s="0" t="s">
        <v>74</v>
      </c>
      <c r="B2021" s="0" t="s">
        <v>758</v>
      </c>
      <c r="C2021" s="0" t="s">
        <v>759</v>
      </c>
      <c r="D2021" s="0" t="s">
        <v>27</v>
      </c>
      <c r="E2021" s="0" t="s">
        <v>23</v>
      </c>
      <c r="F2021" s="0" t="s">
        <v>768</v>
      </c>
      <c r="G2021" s="0" t="s">
        <v>1609</v>
      </c>
      <c r="H2021" s="0" t="n">
        <v>0.757500176377008</v>
      </c>
      <c r="I2021" s="0" t="n">
        <v>18.5596836391548</v>
      </c>
      <c r="J2021" s="0" t="n">
        <v>836</v>
      </c>
      <c r="K2021" s="0" t="n">
        <f aca="false">I2021*SUMIFS(syst_chauffage!$H$3:$H$27,syst_chauffage!$B$3:$B$27,D2021,syst_chauffage!$C$3:$C$27,E2021)</f>
        <v>47.5945110472018</v>
      </c>
      <c r="L2021" s="12" t="n">
        <f aca="false">H2021*SUMIFS(syst_chauffage!$K$3:$K$27,syst_chauffage!$B$3:$B$27,D2021,syst_chauffage!$C$3:$C$27,E2021)</f>
        <v>0.757500176377008</v>
      </c>
      <c r="N2021" s="0" t="str">
        <f aca="false">A2021</f>
        <v>Commerce</v>
      </c>
      <c r="O2021" s="0" t="str">
        <f aca="false">B2021</f>
        <v>Grand commerce alimentaire</v>
      </c>
      <c r="P2021" s="0" t="str">
        <f aca="false">C2021</f>
        <v>Grand alimentaire</v>
      </c>
      <c r="Q2021" s="0" t="str">
        <f aca="false">D2021</f>
        <v>Chaudière condensation fioul</v>
      </c>
      <c r="R2021" s="0" t="str">
        <f aca="false">E2021</f>
        <v>Fioul</v>
      </c>
      <c r="S2021" s="0" t="str">
        <f aca="false">F2021</f>
        <v>0316152303</v>
      </c>
      <c r="T2021" s="0" t="str">
        <f aca="false">G2021</f>
        <v>0</v>
      </c>
      <c r="U2021" s="0" t="n">
        <f aca="false">L2021</f>
        <v>0.757500176377008</v>
      </c>
      <c r="V2021" s="0" t="n">
        <f aca="false">K2021</f>
        <v>47.5945110472018</v>
      </c>
      <c r="W2021" s="0" t="n">
        <f aca="false">J2021</f>
        <v>836</v>
      </c>
    </row>
    <row r="2022" customFormat="false" ht="12.8" hidden="false" customHeight="false" outlineLevel="0" collapsed="false">
      <c r="A2022" s="0" t="s">
        <v>74</v>
      </c>
      <c r="B2022" s="0" t="s">
        <v>758</v>
      </c>
      <c r="C2022" s="0" t="s">
        <v>759</v>
      </c>
      <c r="D2022" s="0" t="s">
        <v>18</v>
      </c>
      <c r="E2022" s="0" t="s">
        <v>14</v>
      </c>
      <c r="F2022" s="0" t="s">
        <v>769</v>
      </c>
      <c r="G2022" s="0" t="s">
        <v>1609</v>
      </c>
      <c r="H2022" s="0" t="n">
        <v>0.98678716433266</v>
      </c>
      <c r="I2022" s="0" t="n">
        <v>13.6067536288301</v>
      </c>
      <c r="J2022" s="0" t="n">
        <v>836</v>
      </c>
      <c r="K2022" s="0" t="n">
        <f aca="false">I2022*SUMIFS(syst_chauffage!$H$3:$H$27,syst_chauffage!$B$3:$B$27,D2022,syst_chauffage!$C$3:$C$27,E2022)</f>
        <v>37.0774364992501</v>
      </c>
      <c r="L2022" s="12" t="n">
        <f aca="false">H2022*SUMIFS(syst_chauffage!$K$3:$K$27,syst_chauffage!$B$3:$B$27,D2022,syst_chauffage!$C$3:$C$27,E2022)</f>
        <v>0.958611322197493</v>
      </c>
      <c r="N2022" s="0" t="str">
        <f aca="false">A2022</f>
        <v>Commerce</v>
      </c>
      <c r="O2022" s="0" t="str">
        <f aca="false">B2022</f>
        <v>Grand commerce alimentaire</v>
      </c>
      <c r="P2022" s="0" t="str">
        <f aca="false">C2022</f>
        <v>Grand alimentaire</v>
      </c>
      <c r="Q2022" s="0" t="str">
        <f aca="false">D2022</f>
        <v>Chaudière condensation gaz</v>
      </c>
      <c r="R2022" s="0" t="str">
        <f aca="false">E2022</f>
        <v>Gaz</v>
      </c>
      <c r="S2022" s="0" t="str">
        <f aca="false">F2022</f>
        <v>0316152404</v>
      </c>
      <c r="T2022" s="0" t="str">
        <f aca="false">G2022</f>
        <v>0</v>
      </c>
      <c r="U2022" s="0" t="n">
        <f aca="false">L2022</f>
        <v>0.958611322197493</v>
      </c>
      <c r="V2022" s="0" t="n">
        <f aca="false">K2022</f>
        <v>37.0774364992501</v>
      </c>
      <c r="W2022" s="0" t="n">
        <f aca="false">J2022</f>
        <v>836</v>
      </c>
    </row>
    <row r="2023" customFormat="false" ht="12.8" hidden="false" customHeight="false" outlineLevel="0" collapsed="false">
      <c r="A2023" s="0" t="s">
        <v>74</v>
      </c>
      <c r="B2023" s="0" t="s">
        <v>758</v>
      </c>
      <c r="C2023" s="0" t="s">
        <v>759</v>
      </c>
      <c r="D2023" s="0" t="s">
        <v>32</v>
      </c>
      <c r="E2023" s="0" t="s">
        <v>30</v>
      </c>
      <c r="F2023" s="0" t="s">
        <v>770</v>
      </c>
      <c r="G2023" s="0" t="s">
        <v>1609</v>
      </c>
      <c r="H2023" s="0" t="n">
        <v>1</v>
      </c>
      <c r="I2023" s="0" t="n">
        <v>12</v>
      </c>
      <c r="J2023" s="0" t="n">
        <v>0</v>
      </c>
      <c r="K2023" s="0" t="n">
        <f aca="false">I2023*SUMIFS(syst_chauffage!$H$3:$H$27,syst_chauffage!$B$3:$B$27,D2023,syst_chauffage!$C$3:$C$27,E2023)</f>
        <v>12</v>
      </c>
      <c r="L2023" s="12" t="n">
        <f aca="false">H2023*SUMIFS(syst_chauffage!$K$3:$K$27,syst_chauffage!$B$3:$B$27,D2023,syst_chauffage!$C$3:$C$27,E2023)</f>
        <v>1</v>
      </c>
      <c r="N2023" s="0" t="str">
        <f aca="false">A2023</f>
        <v>Commerce</v>
      </c>
      <c r="O2023" s="0" t="str">
        <f aca="false">B2023</f>
        <v>Grand commerce alimentaire</v>
      </c>
      <c r="P2023" s="0" t="str">
        <f aca="false">C2023</f>
        <v>Grand alimentaire</v>
      </c>
      <c r="Q2023" s="0" t="str">
        <f aca="false">D2023</f>
        <v>Electrique direct performant</v>
      </c>
      <c r="R2023" s="0" t="str">
        <f aca="false">E2023</f>
        <v>Electricité</v>
      </c>
      <c r="S2023" s="0" t="str">
        <f aca="false">F2023</f>
        <v>0316152602</v>
      </c>
      <c r="T2023" s="0" t="str">
        <f aca="false">G2023</f>
        <v>0</v>
      </c>
      <c r="U2023" s="0" t="n">
        <f aca="false">L2023</f>
        <v>1</v>
      </c>
      <c r="V2023" s="0" t="n">
        <f aca="false">K2023</f>
        <v>12</v>
      </c>
      <c r="W2023" s="0" t="n">
        <f aca="false">J2023</f>
        <v>0</v>
      </c>
    </row>
    <row r="2024" customFormat="false" ht="12.8" hidden="false" customHeight="false" outlineLevel="0" collapsed="false">
      <c r="A2024" s="0" t="s">
        <v>74</v>
      </c>
      <c r="B2024" s="0" t="s">
        <v>758</v>
      </c>
      <c r="C2024" s="0" t="s">
        <v>759</v>
      </c>
      <c r="D2024" s="0" t="s">
        <v>38</v>
      </c>
      <c r="E2024" s="0" t="s">
        <v>30</v>
      </c>
      <c r="F2024" s="0" t="s">
        <v>771</v>
      </c>
      <c r="G2024" s="0" t="s">
        <v>1609</v>
      </c>
      <c r="H2024" s="0" t="n">
        <v>3.36378976744186</v>
      </c>
      <c r="I2024" s="0" t="n">
        <v>93.6217336396589</v>
      </c>
      <c r="J2024" s="0" t="n">
        <v>720</v>
      </c>
      <c r="K2024" s="0" t="n">
        <f aca="false">I2024*SUMIFS(syst_chauffage!$H$3:$H$27,syst_chauffage!$B$3:$B$27,D2024,syst_chauffage!$C$3:$C$27,E2024)</f>
        <v>94.6322680942925</v>
      </c>
      <c r="L2024" s="12" t="n">
        <f aca="false">H2024*SUMIFS(syst_chauffage!$K$3:$K$27,syst_chauffage!$B$3:$B$27,D2024,syst_chauffage!$C$3:$C$27,E2024)</f>
        <v>3.00929906818493</v>
      </c>
      <c r="N2024" s="0" t="str">
        <f aca="false">A2024</f>
        <v>Commerce</v>
      </c>
      <c r="O2024" s="0" t="str">
        <f aca="false">B2024</f>
        <v>Grand commerce alimentaire</v>
      </c>
      <c r="P2024" s="0" t="str">
        <f aca="false">C2024</f>
        <v>Grand alimentaire</v>
      </c>
      <c r="Q2024" s="0" t="str">
        <f aca="false">D2024</f>
        <v>PAC performant</v>
      </c>
      <c r="R2024" s="0" t="str">
        <f aca="false">E2024</f>
        <v>Electricité</v>
      </c>
      <c r="S2024" s="0" t="str">
        <f aca="false">F2024</f>
        <v>0316152902</v>
      </c>
      <c r="T2024" s="0" t="str">
        <f aca="false">G2024</f>
        <v>0</v>
      </c>
      <c r="U2024" s="0" t="n">
        <f aca="false">L2024</f>
        <v>3.00929906818493</v>
      </c>
      <c r="V2024" s="0" t="n">
        <f aca="false">K2024</f>
        <v>94.6322680942925</v>
      </c>
      <c r="W2024" s="0" t="n">
        <f aca="false">J2024</f>
        <v>720</v>
      </c>
    </row>
    <row r="2025" customFormat="false" ht="12.8" hidden="false" customHeight="false" outlineLevel="0" collapsed="false">
      <c r="A2025" s="0" t="s">
        <v>74</v>
      </c>
      <c r="B2025" s="0" t="s">
        <v>758</v>
      </c>
      <c r="C2025" s="0" t="s">
        <v>772</v>
      </c>
      <c r="D2025" s="0" t="s">
        <v>19</v>
      </c>
      <c r="E2025" s="0" t="s">
        <v>57</v>
      </c>
      <c r="F2025" s="0" t="s">
        <v>773</v>
      </c>
      <c r="G2025" s="0" t="s">
        <v>1609</v>
      </c>
      <c r="H2025" s="0" t="n">
        <v>1.6213097932998</v>
      </c>
      <c r="I2025" s="0" t="n">
        <v>33.3190780220477</v>
      </c>
      <c r="J2025" s="0" t="n">
        <v>0</v>
      </c>
      <c r="K2025" s="0" t="n">
        <f aca="false">I2025*SUMIFS(syst_chauffage!$H$3:$H$27,syst_chauffage!$B$3:$B$27,D2025,syst_chauffage!$C$3:$C$27,E2025)</f>
        <v>46.3960389350786</v>
      </c>
      <c r="L2025" s="12" t="n">
        <f aca="false">H2025*SUMIFS(syst_chauffage!$K$3:$K$27,syst_chauffage!$B$3:$B$27,D2025,syst_chauffage!$C$3:$C$27,E2025)</f>
        <v>1.6213097932998</v>
      </c>
      <c r="N2025" s="0" t="str">
        <f aca="false">A2025</f>
        <v>Commerce</v>
      </c>
      <c r="O2025" s="0" t="str">
        <f aca="false">B2025</f>
        <v>Grand commerce alimentaire</v>
      </c>
      <c r="P2025" s="0" t="str">
        <f aca="false">C2025</f>
        <v>Hypermarché</v>
      </c>
      <c r="Q2025" s="0" t="str">
        <f aca="false">D2025</f>
        <v>Autre système centralisé</v>
      </c>
      <c r="R2025" s="0" t="str">
        <f aca="false">E2025</f>
        <v>Autres</v>
      </c>
      <c r="S2025" s="0" t="str">
        <f aca="false">F2025</f>
        <v>0316410101</v>
      </c>
      <c r="T2025" s="0" t="str">
        <f aca="false">G2025</f>
        <v>0</v>
      </c>
      <c r="U2025" s="0" t="n">
        <f aca="false">L2025</f>
        <v>1.6213097932998</v>
      </c>
      <c r="V2025" s="0" t="n">
        <f aca="false">K2025</f>
        <v>46.3960389350786</v>
      </c>
      <c r="W2025" s="0" t="n">
        <f aca="false">J2025</f>
        <v>0</v>
      </c>
    </row>
    <row r="2026" customFormat="false" ht="12.8" hidden="false" customHeight="false" outlineLevel="0" collapsed="false">
      <c r="A2026" s="0" t="s">
        <v>74</v>
      </c>
      <c r="B2026" s="0" t="s">
        <v>758</v>
      </c>
      <c r="C2026" s="0" t="s">
        <v>772</v>
      </c>
      <c r="D2026" s="0" t="s">
        <v>19</v>
      </c>
      <c r="E2026" s="0" t="s">
        <v>58</v>
      </c>
      <c r="F2026" s="0" t="s">
        <v>774</v>
      </c>
      <c r="G2026" s="0" t="s">
        <v>1609</v>
      </c>
      <c r="H2026" s="0" t="n">
        <v>1.59826510543218</v>
      </c>
      <c r="I2026" s="0" t="n">
        <v>33.90455516</v>
      </c>
      <c r="J2026" s="0" t="n">
        <v>765</v>
      </c>
      <c r="K2026" s="0" t="n">
        <f aca="false">I2026*SUMIFS(syst_chauffage!$H$3:$H$27,syst_chauffage!$B$3:$B$27,D2026,syst_chauffage!$C$3:$C$27,E2026)</f>
        <v>55.7712841142552</v>
      </c>
      <c r="L2026" s="12" t="n">
        <f aca="false">H2026*SUMIFS(syst_chauffage!$K$3:$K$27,syst_chauffage!$B$3:$B$27,D2026,syst_chauffage!$C$3:$C$27,E2026)</f>
        <v>1.59826510543218</v>
      </c>
      <c r="N2026" s="0" t="str">
        <f aca="false">A2026</f>
        <v>Commerce</v>
      </c>
      <c r="O2026" s="0" t="str">
        <f aca="false">B2026</f>
        <v>Grand commerce alimentaire</v>
      </c>
      <c r="P2026" s="0" t="str">
        <f aca="false">C2026</f>
        <v>Hypermarché</v>
      </c>
      <c r="Q2026" s="0" t="str">
        <f aca="false">D2026</f>
        <v>Autre système centralisé</v>
      </c>
      <c r="R2026" s="0" t="str">
        <f aca="false">E2026</f>
        <v>Urbain</v>
      </c>
      <c r="S2026" s="0" t="str">
        <f aca="false">F2026</f>
        <v>0316410106</v>
      </c>
      <c r="T2026" s="0" t="str">
        <f aca="false">G2026</f>
        <v>0</v>
      </c>
      <c r="U2026" s="0" t="n">
        <f aca="false">L2026</f>
        <v>1.59826510543218</v>
      </c>
      <c r="V2026" s="0" t="n">
        <f aca="false">K2026</f>
        <v>55.7712841142552</v>
      </c>
      <c r="W2026" s="0" t="n">
        <f aca="false">J2026</f>
        <v>765</v>
      </c>
    </row>
    <row r="2027" customFormat="false" ht="12.8" hidden="false" customHeight="false" outlineLevel="0" collapsed="false">
      <c r="A2027" s="0" t="s">
        <v>74</v>
      </c>
      <c r="B2027" s="0" t="s">
        <v>758</v>
      </c>
      <c r="C2027" s="0" t="s">
        <v>772</v>
      </c>
      <c r="D2027" s="0" t="s">
        <v>22</v>
      </c>
      <c r="E2027" s="0" t="s">
        <v>23</v>
      </c>
      <c r="F2027" s="0" t="s">
        <v>775</v>
      </c>
      <c r="G2027" s="0" t="s">
        <v>1609</v>
      </c>
      <c r="H2027" s="0" t="n">
        <v>0.689377907802488</v>
      </c>
      <c r="I2027" s="0" t="n">
        <v>9.11291765914424</v>
      </c>
      <c r="J2027" s="0" t="n">
        <v>0</v>
      </c>
      <c r="K2027" s="0" t="n">
        <f aca="false">I2027*SUMIFS(syst_chauffage!$H$3:$H$27,syst_chauffage!$B$3:$B$27,D2027,syst_chauffage!$C$3:$C$27,E2027)</f>
        <v>16.0480531133568</v>
      </c>
      <c r="L2027" s="12" t="n">
        <f aca="false">H2027*SUMIFS(syst_chauffage!$K$3:$K$27,syst_chauffage!$B$3:$B$27,D2027,syst_chauffage!$C$3:$C$27,E2027)</f>
        <v>0.689377907802488</v>
      </c>
      <c r="N2027" s="0" t="str">
        <f aca="false">A2027</f>
        <v>Commerce</v>
      </c>
      <c r="O2027" s="0" t="str">
        <f aca="false">B2027</f>
        <v>Grand commerce alimentaire</v>
      </c>
      <c r="P2027" s="0" t="str">
        <f aca="false">C2027</f>
        <v>Hypermarché</v>
      </c>
      <c r="Q2027" s="0" t="str">
        <f aca="false">D2027</f>
        <v>Chaudière fioul</v>
      </c>
      <c r="R2027" s="0" t="str">
        <f aca="false">E2027</f>
        <v>Fioul</v>
      </c>
      <c r="S2027" s="0" t="str">
        <f aca="false">F2027</f>
        <v>0316410303</v>
      </c>
      <c r="T2027" s="0" t="str">
        <f aca="false">G2027</f>
        <v>0</v>
      </c>
      <c r="U2027" s="0" t="n">
        <f aca="false">L2027</f>
        <v>0.689377907802488</v>
      </c>
      <c r="V2027" s="0" t="n">
        <f aca="false">K2027</f>
        <v>16.0480531133568</v>
      </c>
      <c r="W2027" s="0" t="n">
        <f aca="false">J2027</f>
        <v>0</v>
      </c>
    </row>
    <row r="2028" customFormat="false" ht="12.8" hidden="false" customHeight="false" outlineLevel="0" collapsed="false">
      <c r="A2028" s="0" t="s">
        <v>74</v>
      </c>
      <c r="B2028" s="0" t="s">
        <v>758</v>
      </c>
      <c r="C2028" s="0" t="s">
        <v>772</v>
      </c>
      <c r="D2028" s="0" t="s">
        <v>13</v>
      </c>
      <c r="E2028" s="0" t="s">
        <v>14</v>
      </c>
      <c r="F2028" s="0" t="s">
        <v>776</v>
      </c>
      <c r="G2028" s="0" t="s">
        <v>1609</v>
      </c>
      <c r="H2028" s="0" t="n">
        <v>0.780741935948798</v>
      </c>
      <c r="I2028" s="0" t="n">
        <v>6.83937960630617</v>
      </c>
      <c r="J2028" s="0" t="n">
        <v>308</v>
      </c>
      <c r="K2028" s="0" t="n">
        <f aca="false">I2028*SUMIFS(syst_chauffage!$H$3:$H$27,syst_chauffage!$B$3:$B$27,D2028,syst_chauffage!$C$3:$C$27,E2028)</f>
        <v>13.812754538434</v>
      </c>
      <c r="L2028" s="12" t="n">
        <f aca="false">H2028*SUMIFS(syst_chauffage!$K$3:$K$27,syst_chauffage!$B$3:$B$27,D2028,syst_chauffage!$C$3:$C$27,E2028)</f>
        <v>0.780741935948798</v>
      </c>
      <c r="N2028" s="0" t="str">
        <f aca="false">A2028</f>
        <v>Commerce</v>
      </c>
      <c r="O2028" s="0" t="str">
        <f aca="false">B2028</f>
        <v>Grand commerce alimentaire</v>
      </c>
      <c r="P2028" s="0" t="str">
        <f aca="false">C2028</f>
        <v>Hypermarché</v>
      </c>
      <c r="Q2028" s="0" t="str">
        <f aca="false">D2028</f>
        <v>Chaudière gaz</v>
      </c>
      <c r="R2028" s="0" t="str">
        <f aca="false">E2028</f>
        <v>Gaz</v>
      </c>
      <c r="S2028" s="0" t="str">
        <f aca="false">F2028</f>
        <v>0316410404</v>
      </c>
      <c r="T2028" s="0" t="str">
        <f aca="false">G2028</f>
        <v>0</v>
      </c>
      <c r="U2028" s="0" t="n">
        <f aca="false">L2028</f>
        <v>0.780741935948798</v>
      </c>
      <c r="V2028" s="0" t="n">
        <f aca="false">K2028</f>
        <v>13.812754538434</v>
      </c>
      <c r="W2028" s="0" t="n">
        <f aca="false">J2028</f>
        <v>308</v>
      </c>
    </row>
    <row r="2029" customFormat="false" ht="12.8" hidden="false" customHeight="false" outlineLevel="0" collapsed="false">
      <c r="A2029" s="0" t="s">
        <v>74</v>
      </c>
      <c r="B2029" s="0" t="s">
        <v>758</v>
      </c>
      <c r="C2029" s="0" t="s">
        <v>772</v>
      </c>
      <c r="D2029" s="0" t="s">
        <v>29</v>
      </c>
      <c r="E2029" s="0" t="s">
        <v>30</v>
      </c>
      <c r="F2029" s="0" t="s">
        <v>777</v>
      </c>
      <c r="G2029" s="0" t="s">
        <v>1609</v>
      </c>
      <c r="H2029" s="0" t="n">
        <v>0.92</v>
      </c>
      <c r="I2029" s="0" t="n">
        <v>10.4</v>
      </c>
      <c r="J2029" s="0" t="n">
        <v>0</v>
      </c>
      <c r="K2029" s="0" t="n">
        <f aca="false">I2029*SUMIFS(syst_chauffage!$H$3:$H$27,syst_chauffage!$B$3:$B$27,D2029,syst_chauffage!$C$3:$C$27,E2029)</f>
        <v>3</v>
      </c>
      <c r="L2029" s="12" t="n">
        <f aca="false">H2029*SUMIFS(syst_chauffage!$K$3:$K$27,syst_chauffage!$B$3:$B$27,D2029,syst_chauffage!$C$3:$C$27,E2029)</f>
        <v>0.92</v>
      </c>
      <c r="N2029" s="0" t="str">
        <f aca="false">A2029</f>
        <v>Commerce</v>
      </c>
      <c r="O2029" s="0" t="str">
        <f aca="false">B2029</f>
        <v>Grand commerce alimentaire</v>
      </c>
      <c r="P2029" s="0" t="str">
        <f aca="false">C2029</f>
        <v>Hypermarché</v>
      </c>
      <c r="Q2029" s="0" t="str">
        <f aca="false">D2029</f>
        <v>Electrique direct</v>
      </c>
      <c r="R2029" s="0" t="str">
        <f aca="false">E2029</f>
        <v>Electricité</v>
      </c>
      <c r="S2029" s="0" t="str">
        <f aca="false">F2029</f>
        <v>0316410602</v>
      </c>
      <c r="T2029" s="0" t="str">
        <f aca="false">G2029</f>
        <v>0</v>
      </c>
      <c r="U2029" s="0" t="n">
        <f aca="false">L2029</f>
        <v>0.92</v>
      </c>
      <c r="V2029" s="0" t="n">
        <f aca="false">K2029</f>
        <v>3</v>
      </c>
      <c r="W2029" s="0" t="n">
        <f aca="false">J2029</f>
        <v>0</v>
      </c>
    </row>
    <row r="2030" customFormat="false" ht="12.8" hidden="false" customHeight="false" outlineLevel="0" collapsed="false">
      <c r="A2030" s="0" t="s">
        <v>74</v>
      </c>
      <c r="B2030" s="0" t="s">
        <v>758</v>
      </c>
      <c r="C2030" s="0" t="s">
        <v>772</v>
      </c>
      <c r="D2030" s="0" t="s">
        <v>42</v>
      </c>
      <c r="E2030" s="0" t="s">
        <v>30</v>
      </c>
      <c r="F2030" s="0" t="s">
        <v>778</v>
      </c>
      <c r="G2030" s="0" t="s">
        <v>1609</v>
      </c>
      <c r="H2030" s="0" t="n">
        <v>2.80410195348837</v>
      </c>
      <c r="I2030" s="0" t="n">
        <v>37.7982980321341</v>
      </c>
      <c r="J2030" s="0" t="n">
        <v>558</v>
      </c>
      <c r="K2030" s="0" t="n">
        <f aca="false">I2030*SUMIFS(syst_chauffage!$H$3:$H$27,syst_chauffage!$B$3:$B$27,D2030,syst_chauffage!$C$3:$C$27,E2030)</f>
        <v>34.1202301598612</v>
      </c>
      <c r="L2030" s="12" t="n">
        <f aca="false">H2030*SUMIFS(syst_chauffage!$K$3:$K$27,syst_chauffage!$B$3:$B$27,D2030,syst_chauffage!$C$3:$C$27,E2030)</f>
        <v>2.49996610303434</v>
      </c>
      <c r="N2030" s="0" t="str">
        <f aca="false">A2030</f>
        <v>Commerce</v>
      </c>
      <c r="O2030" s="0" t="str">
        <f aca="false">B2030</f>
        <v>Grand commerce alimentaire</v>
      </c>
      <c r="P2030" s="0" t="str">
        <f aca="false">C2030</f>
        <v>Hypermarché</v>
      </c>
      <c r="Q2030" s="0" t="str">
        <f aca="false">D2030</f>
        <v>Rooftop</v>
      </c>
      <c r="R2030" s="0" t="str">
        <f aca="false">E2030</f>
        <v>Electricité</v>
      </c>
      <c r="S2030" s="0" t="str">
        <f aca="false">F2030</f>
        <v>0316411002</v>
      </c>
      <c r="T2030" s="0" t="str">
        <f aca="false">G2030</f>
        <v>0</v>
      </c>
      <c r="U2030" s="0" t="n">
        <f aca="false">L2030</f>
        <v>2.49996610303434</v>
      </c>
      <c r="V2030" s="0" t="n">
        <f aca="false">K2030</f>
        <v>34.1202301598612</v>
      </c>
      <c r="W2030" s="0" t="n">
        <f aca="false">J2030</f>
        <v>558</v>
      </c>
    </row>
    <row r="2031" customFormat="false" ht="12.8" hidden="false" customHeight="false" outlineLevel="0" collapsed="false">
      <c r="A2031" s="0" t="s">
        <v>74</v>
      </c>
      <c r="B2031" s="0" t="s">
        <v>758</v>
      </c>
      <c r="C2031" s="0" t="s">
        <v>772</v>
      </c>
      <c r="D2031" s="0" t="s">
        <v>51</v>
      </c>
      <c r="E2031" s="0" t="s">
        <v>57</v>
      </c>
      <c r="F2031" s="0" t="s">
        <v>779</v>
      </c>
      <c r="G2031" s="0" t="s">
        <v>1609</v>
      </c>
      <c r="H2031" s="0" t="n">
        <v>1.87074206919208</v>
      </c>
      <c r="I2031" s="0" t="n">
        <v>39.6655690738663</v>
      </c>
      <c r="J2031" s="0" t="n">
        <v>0</v>
      </c>
      <c r="K2031" s="0" t="n">
        <f aca="false">I2031*SUMIFS(syst_chauffage!$H$3:$H$27,syst_chauffage!$B$3:$B$27,D2031,syst_chauffage!$C$3:$C$27,E2031)</f>
        <v>84.0455439559422</v>
      </c>
      <c r="L2031" s="12" t="n">
        <f aca="false">H2031*SUMIFS(syst_chauffage!$K$3:$K$27,syst_chauffage!$B$3:$B$27,D2031,syst_chauffage!$C$3:$C$27,E2031)</f>
        <v>1.87074206919208</v>
      </c>
      <c r="N2031" s="0" t="str">
        <f aca="false">A2031</f>
        <v>Commerce</v>
      </c>
      <c r="O2031" s="0" t="str">
        <f aca="false">B2031</f>
        <v>Grand commerce alimentaire</v>
      </c>
      <c r="P2031" s="0" t="str">
        <f aca="false">C2031</f>
        <v>Hypermarché</v>
      </c>
      <c r="Q2031" s="0" t="str">
        <f aca="false">D2031</f>
        <v>Autre système centralisé performant</v>
      </c>
      <c r="R2031" s="0" t="str">
        <f aca="false">E2031</f>
        <v>Autres</v>
      </c>
      <c r="S2031" s="0" t="str">
        <f aca="false">F2031</f>
        <v>0316412101</v>
      </c>
      <c r="T2031" s="0" t="str">
        <f aca="false">G2031</f>
        <v>0</v>
      </c>
      <c r="U2031" s="0" t="n">
        <f aca="false">L2031</f>
        <v>1.87074206919208</v>
      </c>
      <c r="V2031" s="0" t="n">
        <f aca="false">K2031</f>
        <v>84.0455439559422</v>
      </c>
      <c r="W2031" s="0" t="n">
        <f aca="false">J2031</f>
        <v>0</v>
      </c>
    </row>
    <row r="2032" customFormat="false" ht="12.8" hidden="false" customHeight="false" outlineLevel="0" collapsed="false">
      <c r="A2032" s="0" t="s">
        <v>74</v>
      </c>
      <c r="B2032" s="0" t="s">
        <v>758</v>
      </c>
      <c r="C2032" s="0" t="s">
        <v>772</v>
      </c>
      <c r="D2032" s="0" t="s">
        <v>51</v>
      </c>
      <c r="E2032" s="0" t="s">
        <v>58</v>
      </c>
      <c r="F2032" s="0" t="s">
        <v>780</v>
      </c>
      <c r="G2032" s="0" t="s">
        <v>1609</v>
      </c>
      <c r="H2032" s="0" t="n">
        <v>1.84415204472944</v>
      </c>
      <c r="I2032" s="0" t="n">
        <v>40.3625656666667</v>
      </c>
      <c r="J2032" s="0" t="n">
        <v>765</v>
      </c>
      <c r="K2032" s="0" t="n">
        <f aca="false">I2032*SUMIFS(syst_chauffage!$H$3:$H$27,syst_chauffage!$B$3:$B$27,D2032,syst_chauffage!$C$3:$C$27,E2032)</f>
        <v>86.1336952322699</v>
      </c>
      <c r="L2032" s="12" t="n">
        <f aca="false">H2032*SUMIFS(syst_chauffage!$K$3:$K$27,syst_chauffage!$B$3:$B$27,D2032,syst_chauffage!$C$3:$C$27,E2032)</f>
        <v>1.84415204472944</v>
      </c>
      <c r="N2032" s="0" t="str">
        <f aca="false">A2032</f>
        <v>Commerce</v>
      </c>
      <c r="O2032" s="0" t="str">
        <f aca="false">B2032</f>
        <v>Grand commerce alimentaire</v>
      </c>
      <c r="P2032" s="0" t="str">
        <f aca="false">C2032</f>
        <v>Hypermarché</v>
      </c>
      <c r="Q2032" s="0" t="str">
        <f aca="false">D2032</f>
        <v>Autre système centralisé performant</v>
      </c>
      <c r="R2032" s="0" t="str">
        <f aca="false">E2032</f>
        <v>Urbain</v>
      </c>
      <c r="S2032" s="0" t="str">
        <f aca="false">F2032</f>
        <v>0316412106</v>
      </c>
      <c r="T2032" s="0" t="str">
        <f aca="false">G2032</f>
        <v>0</v>
      </c>
      <c r="U2032" s="0" t="n">
        <f aca="false">L2032</f>
        <v>1.84415204472944</v>
      </c>
      <c r="V2032" s="0" t="n">
        <f aca="false">K2032</f>
        <v>86.1336952322699</v>
      </c>
      <c r="W2032" s="0" t="n">
        <f aca="false">J2032</f>
        <v>765</v>
      </c>
    </row>
    <row r="2033" customFormat="false" ht="12.8" hidden="false" customHeight="false" outlineLevel="0" collapsed="false">
      <c r="A2033" s="0" t="s">
        <v>74</v>
      </c>
      <c r="B2033" s="0" t="s">
        <v>758</v>
      </c>
      <c r="C2033" s="0" t="s">
        <v>772</v>
      </c>
      <c r="D2033" s="0" t="s">
        <v>27</v>
      </c>
      <c r="E2033" s="0" t="s">
        <v>23</v>
      </c>
      <c r="F2033" s="0" t="s">
        <v>781</v>
      </c>
      <c r="G2033" s="0" t="s">
        <v>1609</v>
      </c>
      <c r="H2033" s="0" t="n">
        <v>0.761583138885597</v>
      </c>
      <c r="I2033" s="0" t="n">
        <v>10.8487114989812</v>
      </c>
      <c r="J2033" s="0" t="n">
        <v>693</v>
      </c>
      <c r="K2033" s="0" t="n">
        <f aca="false">I2033*SUMIFS(syst_chauffage!$H$3:$H$27,syst_chauffage!$B$3:$B$27,D2033,syst_chauffage!$C$3:$C$27,E2033)</f>
        <v>27.8204698595649</v>
      </c>
      <c r="L2033" s="12" t="n">
        <f aca="false">H2033*SUMIFS(syst_chauffage!$K$3:$K$27,syst_chauffage!$B$3:$B$27,D2033,syst_chauffage!$C$3:$C$27,E2033)</f>
        <v>0.761583138885597</v>
      </c>
      <c r="N2033" s="0" t="str">
        <f aca="false">A2033</f>
        <v>Commerce</v>
      </c>
      <c r="O2033" s="0" t="str">
        <f aca="false">B2033</f>
        <v>Grand commerce alimentaire</v>
      </c>
      <c r="P2033" s="0" t="str">
        <f aca="false">C2033</f>
        <v>Hypermarché</v>
      </c>
      <c r="Q2033" s="0" t="str">
        <f aca="false">D2033</f>
        <v>Chaudière condensation fioul</v>
      </c>
      <c r="R2033" s="0" t="str">
        <f aca="false">E2033</f>
        <v>Fioul</v>
      </c>
      <c r="S2033" s="0" t="str">
        <f aca="false">F2033</f>
        <v>0316412303</v>
      </c>
      <c r="T2033" s="0" t="str">
        <f aca="false">G2033</f>
        <v>0</v>
      </c>
      <c r="U2033" s="0" t="n">
        <f aca="false">L2033</f>
        <v>0.761583138885597</v>
      </c>
      <c r="V2033" s="0" t="n">
        <f aca="false">K2033</f>
        <v>27.8204698595649</v>
      </c>
      <c r="W2033" s="0" t="n">
        <f aca="false">J2033</f>
        <v>693</v>
      </c>
    </row>
    <row r="2034" customFormat="false" ht="12.8" hidden="false" customHeight="false" outlineLevel="0" collapsed="false">
      <c r="A2034" s="0" t="s">
        <v>74</v>
      </c>
      <c r="B2034" s="0" t="s">
        <v>758</v>
      </c>
      <c r="C2034" s="0" t="s">
        <v>772</v>
      </c>
      <c r="D2034" s="0" t="s">
        <v>18</v>
      </c>
      <c r="E2034" s="0" t="s">
        <v>14</v>
      </c>
      <c r="F2034" s="0" t="s">
        <v>782</v>
      </c>
      <c r="G2034" s="0" t="s">
        <v>1609</v>
      </c>
      <c r="H2034" s="0" t="n">
        <v>0.989367103465403</v>
      </c>
      <c r="I2034" s="0" t="n">
        <v>8.14211857893592</v>
      </c>
      <c r="J2034" s="0" t="n">
        <v>693</v>
      </c>
      <c r="K2034" s="0" t="n">
        <f aca="false">I2034*SUMIFS(syst_chauffage!$H$3:$H$27,syst_chauffage!$B$3:$B$27,D2034,syst_chauffage!$C$3:$C$27,E2034)</f>
        <v>22.1866944030071</v>
      </c>
      <c r="L2034" s="12" t="n">
        <f aca="false">H2034*SUMIFS(syst_chauffage!$K$3:$K$27,syst_chauffage!$B$3:$B$27,D2034,syst_chauffage!$C$3:$C$27,E2034)</f>
        <v>0.961117596045209</v>
      </c>
      <c r="N2034" s="0" t="str">
        <f aca="false">A2034</f>
        <v>Commerce</v>
      </c>
      <c r="O2034" s="0" t="str">
        <f aca="false">B2034</f>
        <v>Grand commerce alimentaire</v>
      </c>
      <c r="P2034" s="0" t="str">
        <f aca="false">C2034</f>
        <v>Hypermarché</v>
      </c>
      <c r="Q2034" s="0" t="str">
        <f aca="false">D2034</f>
        <v>Chaudière condensation gaz</v>
      </c>
      <c r="R2034" s="0" t="str">
        <f aca="false">E2034</f>
        <v>Gaz</v>
      </c>
      <c r="S2034" s="0" t="str">
        <f aca="false">F2034</f>
        <v>0316412404</v>
      </c>
      <c r="T2034" s="0" t="str">
        <f aca="false">G2034</f>
        <v>0</v>
      </c>
      <c r="U2034" s="0" t="n">
        <f aca="false">L2034</f>
        <v>0.961117596045209</v>
      </c>
      <c r="V2034" s="0" t="n">
        <f aca="false">K2034</f>
        <v>22.1866944030071</v>
      </c>
      <c r="W2034" s="0" t="n">
        <f aca="false">J2034</f>
        <v>693</v>
      </c>
    </row>
    <row r="2035" customFormat="false" ht="12.8" hidden="false" customHeight="false" outlineLevel="0" collapsed="false">
      <c r="A2035" s="0" t="s">
        <v>74</v>
      </c>
      <c r="B2035" s="0" t="s">
        <v>758</v>
      </c>
      <c r="C2035" s="0" t="s">
        <v>772</v>
      </c>
      <c r="D2035" s="0" t="s">
        <v>32</v>
      </c>
      <c r="E2035" s="0" t="s">
        <v>30</v>
      </c>
      <c r="F2035" s="0" t="s">
        <v>783</v>
      </c>
      <c r="G2035" s="0" t="s">
        <v>1609</v>
      </c>
      <c r="H2035" s="0" t="n">
        <v>1</v>
      </c>
      <c r="I2035" s="0" t="n">
        <v>12</v>
      </c>
      <c r="J2035" s="0" t="n">
        <v>0</v>
      </c>
      <c r="K2035" s="0" t="n">
        <f aca="false">I2035*SUMIFS(syst_chauffage!$H$3:$H$27,syst_chauffage!$B$3:$B$27,D2035,syst_chauffage!$C$3:$C$27,E2035)</f>
        <v>12</v>
      </c>
      <c r="L2035" s="12" t="n">
        <f aca="false">H2035*SUMIFS(syst_chauffage!$K$3:$K$27,syst_chauffage!$B$3:$B$27,D2035,syst_chauffage!$C$3:$C$27,E2035)</f>
        <v>1</v>
      </c>
      <c r="N2035" s="0" t="str">
        <f aca="false">A2035</f>
        <v>Commerce</v>
      </c>
      <c r="O2035" s="0" t="str">
        <f aca="false">B2035</f>
        <v>Grand commerce alimentaire</v>
      </c>
      <c r="P2035" s="0" t="str">
        <f aca="false">C2035</f>
        <v>Hypermarché</v>
      </c>
      <c r="Q2035" s="0" t="str">
        <f aca="false">D2035</f>
        <v>Electrique direct performant</v>
      </c>
      <c r="R2035" s="0" t="str">
        <f aca="false">E2035</f>
        <v>Electricité</v>
      </c>
      <c r="S2035" s="0" t="str">
        <f aca="false">F2035</f>
        <v>0316412602</v>
      </c>
      <c r="T2035" s="0" t="str">
        <f aca="false">G2035</f>
        <v>0</v>
      </c>
      <c r="U2035" s="0" t="n">
        <f aca="false">L2035</f>
        <v>1</v>
      </c>
      <c r="V2035" s="0" t="n">
        <f aca="false">K2035</f>
        <v>12</v>
      </c>
      <c r="W2035" s="0" t="n">
        <f aca="false">J2035</f>
        <v>0</v>
      </c>
    </row>
    <row r="2036" customFormat="false" ht="12.8" hidden="false" customHeight="false" outlineLevel="0" collapsed="false">
      <c r="A2036" s="0" t="s">
        <v>74</v>
      </c>
      <c r="B2036" s="0" t="s">
        <v>758</v>
      </c>
      <c r="C2036" s="0" t="s">
        <v>772</v>
      </c>
      <c r="D2036" s="0" t="s">
        <v>46</v>
      </c>
      <c r="E2036" s="0" t="s">
        <v>30</v>
      </c>
      <c r="F2036" s="0" t="s">
        <v>784</v>
      </c>
      <c r="G2036" s="0" t="s">
        <v>1609</v>
      </c>
      <c r="H2036" s="0" t="n">
        <v>3.32861023255814</v>
      </c>
      <c r="I2036" s="0" t="n">
        <v>44.9979738477787</v>
      </c>
      <c r="J2036" s="0" t="n">
        <v>603</v>
      </c>
      <c r="K2036" s="0" t="n">
        <f aca="false">I2036*SUMIFS(syst_chauffage!$H$3:$H$27,syst_chauffage!$B$3:$B$27,D2036,syst_chauffage!$C$3:$C$27,E2036)</f>
        <v>78.067321530388</v>
      </c>
      <c r="L2036" s="12" t="n">
        <f aca="false">H2036*SUMIFS(syst_chauffage!$K$3:$K$27,syst_chauffage!$B$3:$B$27,D2036,syst_chauffage!$C$3:$C$27,E2036)</f>
        <v>3.00077723502174</v>
      </c>
      <c r="N2036" s="0" t="str">
        <f aca="false">A2036</f>
        <v>Commerce</v>
      </c>
      <c r="O2036" s="0" t="str">
        <f aca="false">B2036</f>
        <v>Grand commerce alimentaire</v>
      </c>
      <c r="P2036" s="0" t="str">
        <f aca="false">C2036</f>
        <v>Hypermarché</v>
      </c>
      <c r="Q2036" s="0" t="str">
        <f aca="false">D2036</f>
        <v>Rooftop performant</v>
      </c>
      <c r="R2036" s="0" t="str">
        <f aca="false">E2036</f>
        <v>Electricité</v>
      </c>
      <c r="S2036" s="0" t="str">
        <f aca="false">F2036</f>
        <v>0316413002</v>
      </c>
      <c r="T2036" s="0" t="str">
        <f aca="false">G2036</f>
        <v>0</v>
      </c>
      <c r="U2036" s="0" t="n">
        <f aca="false">L2036</f>
        <v>3.00077723502174</v>
      </c>
      <c r="V2036" s="0" t="n">
        <f aca="false">K2036</f>
        <v>78.067321530388</v>
      </c>
      <c r="W2036" s="0" t="n">
        <f aca="false">J2036</f>
        <v>603</v>
      </c>
    </row>
    <row r="2037" customFormat="false" ht="12.8" hidden="false" customHeight="false" outlineLevel="0" collapsed="false">
      <c r="A2037" s="0" t="s">
        <v>74</v>
      </c>
      <c r="B2037" s="0" t="s">
        <v>758</v>
      </c>
      <c r="C2037" s="0" t="s">
        <v>785</v>
      </c>
      <c r="D2037" s="0" t="s">
        <v>19</v>
      </c>
      <c r="E2037" s="0" t="s">
        <v>57</v>
      </c>
      <c r="F2037" s="0" t="s">
        <v>786</v>
      </c>
      <c r="G2037" s="0" t="s">
        <v>1609</v>
      </c>
      <c r="H2037" s="0" t="n">
        <v>1.61776753908253</v>
      </c>
      <c r="I2037" s="0" t="n">
        <v>35.3177186753675</v>
      </c>
      <c r="J2037" s="0" t="n">
        <v>0</v>
      </c>
      <c r="K2037" s="0" t="n">
        <f aca="false">I2037*SUMIFS(syst_chauffage!$H$3:$H$27,syst_chauffage!$B$3:$B$27,D2037,syst_chauffage!$C$3:$C$27,E2037)</f>
        <v>49.1790994239462</v>
      </c>
      <c r="L2037" s="12" t="n">
        <f aca="false">H2037*SUMIFS(syst_chauffage!$K$3:$K$27,syst_chauffage!$B$3:$B$27,D2037,syst_chauffage!$C$3:$C$27,E2037)</f>
        <v>1.61776753908253</v>
      </c>
      <c r="N2037" s="0" t="str">
        <f aca="false">A2037</f>
        <v>Commerce</v>
      </c>
      <c r="O2037" s="0" t="str">
        <f aca="false">B2037</f>
        <v>Grand commerce alimentaire</v>
      </c>
      <c r="P2037" s="0" t="str">
        <f aca="false">C2037</f>
        <v>Superette</v>
      </c>
      <c r="Q2037" s="0" t="str">
        <f aca="false">D2037</f>
        <v>Autre système centralisé</v>
      </c>
      <c r="R2037" s="0" t="str">
        <f aca="false">E2037</f>
        <v>Autres</v>
      </c>
      <c r="S2037" s="0" t="str">
        <f aca="false">F2037</f>
        <v>0316920101</v>
      </c>
      <c r="T2037" s="0" t="str">
        <f aca="false">G2037</f>
        <v>0</v>
      </c>
      <c r="U2037" s="0" t="n">
        <f aca="false">L2037</f>
        <v>1.61776753908253</v>
      </c>
      <c r="V2037" s="0" t="n">
        <f aca="false">K2037</f>
        <v>49.1790994239462</v>
      </c>
      <c r="W2037" s="0" t="n">
        <f aca="false">J2037</f>
        <v>0</v>
      </c>
    </row>
    <row r="2038" customFormat="false" ht="12.8" hidden="false" customHeight="false" outlineLevel="0" collapsed="false">
      <c r="A2038" s="0" t="s">
        <v>74</v>
      </c>
      <c r="B2038" s="0" t="s">
        <v>758</v>
      </c>
      <c r="C2038" s="0" t="s">
        <v>785</v>
      </c>
      <c r="D2038" s="0" t="s">
        <v>19</v>
      </c>
      <c r="E2038" s="0" t="s">
        <v>58</v>
      </c>
      <c r="F2038" s="0" t="s">
        <v>787</v>
      </c>
      <c r="G2038" s="0" t="s">
        <v>1609</v>
      </c>
      <c r="H2038" s="0" t="n">
        <v>1.61287673782179</v>
      </c>
      <c r="I2038" s="0" t="n">
        <v>35.2404662636747</v>
      </c>
      <c r="J2038" s="0" t="n">
        <v>765</v>
      </c>
      <c r="K2038" s="0" t="n">
        <f aca="false">I2038*SUMIFS(syst_chauffage!$H$3:$H$27,syst_chauffage!$B$3:$B$27,D2038,syst_chauffage!$C$3:$C$27,E2038)</f>
        <v>57.9687905367058</v>
      </c>
      <c r="L2038" s="12" t="n">
        <f aca="false">H2038*SUMIFS(syst_chauffage!$K$3:$K$27,syst_chauffage!$B$3:$B$27,D2038,syst_chauffage!$C$3:$C$27,E2038)</f>
        <v>1.61287673782179</v>
      </c>
      <c r="N2038" s="0" t="str">
        <f aca="false">A2038</f>
        <v>Commerce</v>
      </c>
      <c r="O2038" s="0" t="str">
        <f aca="false">B2038</f>
        <v>Grand commerce alimentaire</v>
      </c>
      <c r="P2038" s="0" t="str">
        <f aca="false">C2038</f>
        <v>Superette</v>
      </c>
      <c r="Q2038" s="0" t="str">
        <f aca="false">D2038</f>
        <v>Autre système centralisé</v>
      </c>
      <c r="R2038" s="0" t="str">
        <f aca="false">E2038</f>
        <v>Urbain</v>
      </c>
      <c r="S2038" s="0" t="str">
        <f aca="false">F2038</f>
        <v>0316920106</v>
      </c>
      <c r="T2038" s="0" t="str">
        <f aca="false">G2038</f>
        <v>0</v>
      </c>
      <c r="U2038" s="0" t="n">
        <f aca="false">L2038</f>
        <v>1.61287673782179</v>
      </c>
      <c r="V2038" s="0" t="n">
        <f aca="false">K2038</f>
        <v>57.9687905367058</v>
      </c>
      <c r="W2038" s="0" t="n">
        <f aca="false">J2038</f>
        <v>765</v>
      </c>
    </row>
    <row r="2039" customFormat="false" ht="12.8" hidden="false" customHeight="false" outlineLevel="0" collapsed="false">
      <c r="A2039" s="0" t="s">
        <v>74</v>
      </c>
      <c r="B2039" s="0" t="s">
        <v>758</v>
      </c>
      <c r="C2039" s="0" t="s">
        <v>785</v>
      </c>
      <c r="D2039" s="0" t="s">
        <v>22</v>
      </c>
      <c r="E2039" s="0" t="s">
        <v>23</v>
      </c>
      <c r="F2039" s="0" t="s">
        <v>788</v>
      </c>
      <c r="G2039" s="0" t="s">
        <v>1609</v>
      </c>
      <c r="H2039" s="0" t="n">
        <v>0.676713726052445</v>
      </c>
      <c r="I2039" s="0" t="n">
        <v>24.6515226857354</v>
      </c>
      <c r="J2039" s="0" t="n">
        <v>0</v>
      </c>
      <c r="K2039" s="0" t="n">
        <f aca="false">I2039*SUMIFS(syst_chauffage!$H$3:$H$27,syst_chauffage!$B$3:$B$27,D2039,syst_chauffage!$C$3:$C$27,E2039)</f>
        <v>43.4118863116066</v>
      </c>
      <c r="L2039" s="12" t="n">
        <f aca="false">H2039*SUMIFS(syst_chauffage!$K$3:$K$27,syst_chauffage!$B$3:$B$27,D2039,syst_chauffage!$C$3:$C$27,E2039)</f>
        <v>0.676713726052445</v>
      </c>
      <c r="N2039" s="0" t="str">
        <f aca="false">A2039</f>
        <v>Commerce</v>
      </c>
      <c r="O2039" s="0" t="str">
        <f aca="false">B2039</f>
        <v>Grand commerce alimentaire</v>
      </c>
      <c r="P2039" s="0" t="str">
        <f aca="false">C2039</f>
        <v>Superette</v>
      </c>
      <c r="Q2039" s="0" t="str">
        <f aca="false">D2039</f>
        <v>Chaudière fioul</v>
      </c>
      <c r="R2039" s="0" t="str">
        <f aca="false">E2039</f>
        <v>Fioul</v>
      </c>
      <c r="S2039" s="0" t="str">
        <f aca="false">F2039</f>
        <v>0316920303</v>
      </c>
      <c r="T2039" s="0" t="str">
        <f aca="false">G2039</f>
        <v>0</v>
      </c>
      <c r="U2039" s="0" t="n">
        <f aca="false">L2039</f>
        <v>0.676713726052445</v>
      </c>
      <c r="V2039" s="0" t="n">
        <f aca="false">K2039</f>
        <v>43.4118863116066</v>
      </c>
      <c r="W2039" s="0" t="n">
        <f aca="false">J2039</f>
        <v>0</v>
      </c>
    </row>
    <row r="2040" customFormat="false" ht="12.8" hidden="false" customHeight="false" outlineLevel="0" collapsed="false">
      <c r="A2040" s="0" t="s">
        <v>74</v>
      </c>
      <c r="B2040" s="0" t="s">
        <v>758</v>
      </c>
      <c r="C2040" s="0" t="s">
        <v>785</v>
      </c>
      <c r="D2040" s="0" t="s">
        <v>13</v>
      </c>
      <c r="E2040" s="0" t="s">
        <v>14</v>
      </c>
      <c r="F2040" s="0" t="s">
        <v>789</v>
      </c>
      <c r="G2040" s="0" t="s">
        <v>1609</v>
      </c>
      <c r="H2040" s="0" t="n">
        <v>0.768067172881546</v>
      </c>
      <c r="I2040" s="0" t="n">
        <v>16.92490257188</v>
      </c>
      <c r="J2040" s="0" t="n">
        <v>308</v>
      </c>
      <c r="K2040" s="0" t="n">
        <f aca="false">I2040*SUMIFS(syst_chauffage!$H$3:$H$27,syst_chauffage!$B$3:$B$27,D2040,syst_chauffage!$C$3:$C$27,E2040)</f>
        <v>34.1813933820451</v>
      </c>
      <c r="L2040" s="12" t="n">
        <f aca="false">H2040*SUMIFS(syst_chauffage!$K$3:$K$27,syst_chauffage!$B$3:$B$27,D2040,syst_chauffage!$C$3:$C$27,E2040)</f>
        <v>0.768067172881546</v>
      </c>
      <c r="N2040" s="0" t="str">
        <f aca="false">A2040</f>
        <v>Commerce</v>
      </c>
      <c r="O2040" s="0" t="str">
        <f aca="false">B2040</f>
        <v>Grand commerce alimentaire</v>
      </c>
      <c r="P2040" s="0" t="str">
        <f aca="false">C2040</f>
        <v>Superette</v>
      </c>
      <c r="Q2040" s="0" t="str">
        <f aca="false">D2040</f>
        <v>Chaudière gaz</v>
      </c>
      <c r="R2040" s="0" t="str">
        <f aca="false">E2040</f>
        <v>Gaz</v>
      </c>
      <c r="S2040" s="0" t="str">
        <f aca="false">F2040</f>
        <v>0316920404</v>
      </c>
      <c r="T2040" s="0" t="str">
        <f aca="false">G2040</f>
        <v>0</v>
      </c>
      <c r="U2040" s="0" t="n">
        <f aca="false">L2040</f>
        <v>0.768067172881546</v>
      </c>
      <c r="V2040" s="0" t="n">
        <f aca="false">K2040</f>
        <v>34.1813933820451</v>
      </c>
      <c r="W2040" s="0" t="n">
        <f aca="false">J2040</f>
        <v>308</v>
      </c>
    </row>
    <row r="2041" customFormat="false" ht="12.8" hidden="false" customHeight="false" outlineLevel="0" collapsed="false">
      <c r="A2041" s="0" t="s">
        <v>74</v>
      </c>
      <c r="B2041" s="0" t="s">
        <v>758</v>
      </c>
      <c r="C2041" s="0" t="s">
        <v>785</v>
      </c>
      <c r="D2041" s="0" t="s">
        <v>29</v>
      </c>
      <c r="E2041" s="0" t="s">
        <v>30</v>
      </c>
      <c r="F2041" s="0" t="s">
        <v>790</v>
      </c>
      <c r="G2041" s="0" t="s">
        <v>1609</v>
      </c>
      <c r="H2041" s="0" t="n">
        <v>0.92</v>
      </c>
      <c r="I2041" s="0" t="n">
        <v>10.4</v>
      </c>
      <c r="J2041" s="0" t="n">
        <v>0</v>
      </c>
      <c r="K2041" s="0" t="n">
        <f aca="false">I2041*SUMIFS(syst_chauffage!$H$3:$H$27,syst_chauffage!$B$3:$B$27,D2041,syst_chauffage!$C$3:$C$27,E2041)</f>
        <v>3</v>
      </c>
      <c r="L2041" s="12" t="n">
        <f aca="false">H2041*SUMIFS(syst_chauffage!$K$3:$K$27,syst_chauffage!$B$3:$B$27,D2041,syst_chauffage!$C$3:$C$27,E2041)</f>
        <v>0.92</v>
      </c>
      <c r="N2041" s="0" t="str">
        <f aca="false">A2041</f>
        <v>Commerce</v>
      </c>
      <c r="O2041" s="0" t="str">
        <f aca="false">B2041</f>
        <v>Grand commerce alimentaire</v>
      </c>
      <c r="P2041" s="0" t="str">
        <f aca="false">C2041</f>
        <v>Superette</v>
      </c>
      <c r="Q2041" s="0" t="str">
        <f aca="false">D2041</f>
        <v>Electrique direct</v>
      </c>
      <c r="R2041" s="0" t="str">
        <f aca="false">E2041</f>
        <v>Electricité</v>
      </c>
      <c r="S2041" s="0" t="str">
        <f aca="false">F2041</f>
        <v>0316920602</v>
      </c>
      <c r="T2041" s="0" t="str">
        <f aca="false">G2041</f>
        <v>0</v>
      </c>
      <c r="U2041" s="0" t="n">
        <f aca="false">L2041</f>
        <v>0.92</v>
      </c>
      <c r="V2041" s="0" t="n">
        <f aca="false">K2041</f>
        <v>3</v>
      </c>
      <c r="W2041" s="0" t="n">
        <f aca="false">J2041</f>
        <v>0</v>
      </c>
    </row>
    <row r="2042" customFormat="false" ht="12.8" hidden="false" customHeight="false" outlineLevel="0" collapsed="false">
      <c r="A2042" s="0" t="s">
        <v>74</v>
      </c>
      <c r="B2042" s="0" t="s">
        <v>758</v>
      </c>
      <c r="C2042" s="0" t="s">
        <v>785</v>
      </c>
      <c r="D2042" s="0" t="s">
        <v>36</v>
      </c>
      <c r="E2042" s="0" t="s">
        <v>30</v>
      </c>
      <c r="F2042" s="0" t="s">
        <v>791</v>
      </c>
      <c r="G2042" s="0" t="s">
        <v>1609</v>
      </c>
      <c r="H2042" s="0" t="n">
        <v>2.94489544186046</v>
      </c>
      <c r="I2042" s="0" t="n">
        <v>89.1193681043303</v>
      </c>
      <c r="J2042" s="0" t="n">
        <v>675</v>
      </c>
      <c r="K2042" s="0" t="n">
        <f aca="false">I2042*SUMIFS(syst_chauffage!$H$3:$H$27,syst_chauffage!$B$3:$B$27,D2042,syst_chauffage!$C$3:$C$27,E2042)</f>
        <v>55.1344191647411</v>
      </c>
      <c r="L2042" s="12" t="n">
        <f aca="false">H2042*SUMIFS(syst_chauffage!$K$3:$K$27,syst_chauffage!$B$3:$B$27,D2042,syst_chauffage!$C$3:$C$27,E2042)</f>
        <v>2.47427325480779</v>
      </c>
      <c r="N2042" s="0" t="str">
        <f aca="false">A2042</f>
        <v>Commerce</v>
      </c>
      <c r="O2042" s="0" t="str">
        <f aca="false">B2042</f>
        <v>Grand commerce alimentaire</v>
      </c>
      <c r="P2042" s="0" t="str">
        <f aca="false">C2042</f>
        <v>Superette</v>
      </c>
      <c r="Q2042" s="0" t="str">
        <f aca="false">D2042</f>
        <v>PAC</v>
      </c>
      <c r="R2042" s="0" t="str">
        <f aca="false">E2042</f>
        <v>Electricité</v>
      </c>
      <c r="S2042" s="0" t="str">
        <f aca="false">F2042</f>
        <v>0316920902</v>
      </c>
      <c r="T2042" s="0" t="str">
        <f aca="false">G2042</f>
        <v>0</v>
      </c>
      <c r="U2042" s="0" t="n">
        <f aca="false">L2042</f>
        <v>2.47427325480779</v>
      </c>
      <c r="V2042" s="0" t="n">
        <f aca="false">K2042</f>
        <v>55.1344191647411</v>
      </c>
      <c r="W2042" s="0" t="n">
        <f aca="false">J2042</f>
        <v>675</v>
      </c>
    </row>
    <row r="2043" customFormat="false" ht="12.8" hidden="false" customHeight="false" outlineLevel="0" collapsed="false">
      <c r="A2043" s="0" t="s">
        <v>74</v>
      </c>
      <c r="B2043" s="0" t="s">
        <v>758</v>
      </c>
      <c r="C2043" s="0" t="s">
        <v>785</v>
      </c>
      <c r="D2043" s="0" t="s">
        <v>51</v>
      </c>
      <c r="E2043" s="0" t="s">
        <v>57</v>
      </c>
      <c r="F2043" s="0" t="s">
        <v>792</v>
      </c>
      <c r="G2043" s="0" t="s">
        <v>1609</v>
      </c>
      <c r="H2043" s="0" t="n">
        <v>1.86665485278754</v>
      </c>
      <c r="I2043" s="0" t="n">
        <v>42.0449031849613</v>
      </c>
      <c r="J2043" s="0" t="n">
        <v>0</v>
      </c>
      <c r="K2043" s="0" t="n">
        <f aca="false">I2043*SUMIFS(syst_chauffage!$H$3:$H$27,syst_chauffage!$B$3:$B$27,D2043,syst_chauffage!$C$3:$C$27,E2043)</f>
        <v>89.0870052103493</v>
      </c>
      <c r="L2043" s="12" t="n">
        <f aca="false">H2043*SUMIFS(syst_chauffage!$K$3:$K$27,syst_chauffage!$B$3:$B$27,D2043,syst_chauffage!$C$3:$C$27,E2043)</f>
        <v>1.86665485278754</v>
      </c>
      <c r="N2043" s="0" t="str">
        <f aca="false">A2043</f>
        <v>Commerce</v>
      </c>
      <c r="O2043" s="0" t="str">
        <f aca="false">B2043</f>
        <v>Grand commerce alimentaire</v>
      </c>
      <c r="P2043" s="0" t="str">
        <f aca="false">C2043</f>
        <v>Superette</v>
      </c>
      <c r="Q2043" s="0" t="str">
        <f aca="false">D2043</f>
        <v>Autre système centralisé performant</v>
      </c>
      <c r="R2043" s="0" t="str">
        <f aca="false">E2043</f>
        <v>Autres</v>
      </c>
      <c r="S2043" s="0" t="str">
        <f aca="false">F2043</f>
        <v>0316922101</v>
      </c>
      <c r="T2043" s="0" t="str">
        <f aca="false">G2043</f>
        <v>0</v>
      </c>
      <c r="U2043" s="0" t="n">
        <f aca="false">L2043</f>
        <v>1.86665485278754</v>
      </c>
      <c r="V2043" s="0" t="n">
        <f aca="false">K2043</f>
        <v>89.0870052103493</v>
      </c>
      <c r="W2043" s="0" t="n">
        <f aca="false">J2043</f>
        <v>0</v>
      </c>
    </row>
    <row r="2044" customFormat="false" ht="12.8" hidden="false" customHeight="false" outlineLevel="0" collapsed="false">
      <c r="A2044" s="0" t="s">
        <v>74</v>
      </c>
      <c r="B2044" s="0" t="s">
        <v>758</v>
      </c>
      <c r="C2044" s="0" t="s">
        <v>785</v>
      </c>
      <c r="D2044" s="0" t="s">
        <v>51</v>
      </c>
      <c r="E2044" s="0" t="s">
        <v>58</v>
      </c>
      <c r="F2044" s="0" t="s">
        <v>793</v>
      </c>
      <c r="G2044" s="0" t="s">
        <v>1609</v>
      </c>
      <c r="H2044" s="0" t="n">
        <v>1.8610116205636</v>
      </c>
      <c r="I2044" s="0" t="n">
        <v>41.9529360281841</v>
      </c>
      <c r="J2044" s="0" t="n">
        <v>765</v>
      </c>
      <c r="K2044" s="0" t="n">
        <f aca="false">I2044*SUMIFS(syst_chauffage!$H$3:$H$27,syst_chauffage!$B$3:$B$27,D2044,syst_chauffage!$C$3:$C$27,E2044)</f>
        <v>89.5275447996304</v>
      </c>
      <c r="L2044" s="12" t="n">
        <f aca="false">H2044*SUMIFS(syst_chauffage!$K$3:$K$27,syst_chauffage!$B$3:$B$27,D2044,syst_chauffage!$C$3:$C$27,E2044)</f>
        <v>1.8610116205636</v>
      </c>
      <c r="N2044" s="0" t="str">
        <f aca="false">A2044</f>
        <v>Commerce</v>
      </c>
      <c r="O2044" s="0" t="str">
        <f aca="false">B2044</f>
        <v>Grand commerce alimentaire</v>
      </c>
      <c r="P2044" s="0" t="str">
        <f aca="false">C2044</f>
        <v>Superette</v>
      </c>
      <c r="Q2044" s="0" t="str">
        <f aca="false">D2044</f>
        <v>Autre système centralisé performant</v>
      </c>
      <c r="R2044" s="0" t="str">
        <f aca="false">E2044</f>
        <v>Urbain</v>
      </c>
      <c r="S2044" s="0" t="str">
        <f aca="false">F2044</f>
        <v>0316922106</v>
      </c>
      <c r="T2044" s="0" t="str">
        <f aca="false">G2044</f>
        <v>0</v>
      </c>
      <c r="U2044" s="0" t="n">
        <f aca="false">L2044</f>
        <v>1.8610116205636</v>
      </c>
      <c r="V2044" s="0" t="n">
        <f aca="false">K2044</f>
        <v>89.5275447996304</v>
      </c>
      <c r="W2044" s="0" t="n">
        <f aca="false">J2044</f>
        <v>765</v>
      </c>
    </row>
    <row r="2045" customFormat="false" ht="12.8" hidden="false" customHeight="false" outlineLevel="0" collapsed="false">
      <c r="A2045" s="0" t="s">
        <v>74</v>
      </c>
      <c r="B2045" s="0" t="s">
        <v>758</v>
      </c>
      <c r="C2045" s="0" t="s">
        <v>785</v>
      </c>
      <c r="D2045" s="0" t="s">
        <v>27</v>
      </c>
      <c r="E2045" s="0" t="s">
        <v>23</v>
      </c>
      <c r="F2045" s="0" t="s">
        <v>794</v>
      </c>
      <c r="G2045" s="0" t="s">
        <v>1609</v>
      </c>
      <c r="H2045" s="0" t="n">
        <v>0.752057912382312</v>
      </c>
      <c r="I2045" s="0" t="n">
        <v>29.3470508163517</v>
      </c>
      <c r="J2045" s="0" t="n">
        <v>693</v>
      </c>
      <c r="K2045" s="0" t="n">
        <f aca="false">I2045*SUMIFS(syst_chauffage!$H$3:$H$27,syst_chauffage!$B$3:$B$27,D2045,syst_chauffage!$C$3:$C$27,E2045)</f>
        <v>75.2576693352113</v>
      </c>
      <c r="L2045" s="12" t="n">
        <f aca="false">H2045*SUMIFS(syst_chauffage!$K$3:$K$27,syst_chauffage!$B$3:$B$27,D2045,syst_chauffage!$C$3:$C$27,E2045)</f>
        <v>0.752057912382312</v>
      </c>
      <c r="N2045" s="0" t="str">
        <f aca="false">A2045</f>
        <v>Commerce</v>
      </c>
      <c r="O2045" s="0" t="str">
        <f aca="false">B2045</f>
        <v>Grand commerce alimentaire</v>
      </c>
      <c r="P2045" s="0" t="str">
        <f aca="false">C2045</f>
        <v>Superette</v>
      </c>
      <c r="Q2045" s="0" t="str">
        <f aca="false">D2045</f>
        <v>Chaudière condensation fioul</v>
      </c>
      <c r="R2045" s="0" t="str">
        <f aca="false">E2045</f>
        <v>Fioul</v>
      </c>
      <c r="S2045" s="0" t="str">
        <f aca="false">F2045</f>
        <v>0316922303</v>
      </c>
      <c r="T2045" s="0" t="str">
        <f aca="false">G2045</f>
        <v>0</v>
      </c>
      <c r="U2045" s="0" t="n">
        <f aca="false">L2045</f>
        <v>0.752057912382312</v>
      </c>
      <c r="V2045" s="0" t="n">
        <f aca="false">K2045</f>
        <v>75.2576693352113</v>
      </c>
      <c r="W2045" s="0" t="n">
        <f aca="false">J2045</f>
        <v>693</v>
      </c>
    </row>
    <row r="2046" customFormat="false" ht="12.8" hidden="false" customHeight="false" outlineLevel="0" collapsed="false">
      <c r="A2046" s="0" t="s">
        <v>74</v>
      </c>
      <c r="B2046" s="0" t="s">
        <v>758</v>
      </c>
      <c r="C2046" s="0" t="s">
        <v>785</v>
      </c>
      <c r="D2046" s="0" t="s">
        <v>18</v>
      </c>
      <c r="E2046" s="0" t="s">
        <v>14</v>
      </c>
      <c r="F2046" s="0" t="s">
        <v>795</v>
      </c>
      <c r="G2046" s="0" t="s">
        <v>1609</v>
      </c>
      <c r="H2046" s="0" t="n">
        <v>0.979846856467435</v>
      </c>
      <c r="I2046" s="0" t="n">
        <v>20.1486935379523</v>
      </c>
      <c r="J2046" s="0" t="n">
        <v>693</v>
      </c>
      <c r="K2046" s="0" t="n">
        <f aca="false">I2046*SUMIFS(syst_chauffage!$H$3:$H$27,syst_chauffage!$B$3:$B$27,D2046,syst_chauffage!$C$3:$C$27,E2046)</f>
        <v>54.9037577643352</v>
      </c>
      <c r="L2046" s="12" t="n">
        <f aca="false">H2046*SUMIFS(syst_chauffage!$K$3:$K$27,syst_chauffage!$B$3:$B$27,D2046,syst_chauffage!$C$3:$C$27,E2046)</f>
        <v>0.951869181703965</v>
      </c>
      <c r="N2046" s="0" t="str">
        <f aca="false">A2046</f>
        <v>Commerce</v>
      </c>
      <c r="O2046" s="0" t="str">
        <f aca="false">B2046</f>
        <v>Grand commerce alimentaire</v>
      </c>
      <c r="P2046" s="0" t="str">
        <f aca="false">C2046</f>
        <v>Superette</v>
      </c>
      <c r="Q2046" s="0" t="str">
        <f aca="false">D2046</f>
        <v>Chaudière condensation gaz</v>
      </c>
      <c r="R2046" s="0" t="str">
        <f aca="false">E2046</f>
        <v>Gaz</v>
      </c>
      <c r="S2046" s="0" t="str">
        <f aca="false">F2046</f>
        <v>0316922404</v>
      </c>
      <c r="T2046" s="0" t="str">
        <f aca="false">G2046</f>
        <v>0</v>
      </c>
      <c r="U2046" s="0" t="n">
        <f aca="false">L2046</f>
        <v>0.951869181703965</v>
      </c>
      <c r="V2046" s="0" t="n">
        <f aca="false">K2046</f>
        <v>54.9037577643352</v>
      </c>
      <c r="W2046" s="0" t="n">
        <f aca="false">J2046</f>
        <v>693</v>
      </c>
    </row>
    <row r="2047" customFormat="false" ht="12.8" hidden="false" customHeight="false" outlineLevel="0" collapsed="false">
      <c r="A2047" s="0" t="s">
        <v>74</v>
      </c>
      <c r="B2047" s="0" t="s">
        <v>758</v>
      </c>
      <c r="C2047" s="0" t="s">
        <v>785</v>
      </c>
      <c r="D2047" s="0" t="s">
        <v>32</v>
      </c>
      <c r="E2047" s="0" t="s">
        <v>30</v>
      </c>
      <c r="F2047" s="0" t="s">
        <v>796</v>
      </c>
      <c r="G2047" s="0" t="s">
        <v>1609</v>
      </c>
      <c r="H2047" s="0" t="n">
        <v>1</v>
      </c>
      <c r="I2047" s="0" t="n">
        <v>12</v>
      </c>
      <c r="J2047" s="0" t="n">
        <v>0</v>
      </c>
      <c r="K2047" s="0" t="n">
        <f aca="false">I2047*SUMIFS(syst_chauffage!$H$3:$H$27,syst_chauffage!$B$3:$B$27,D2047,syst_chauffage!$C$3:$C$27,E2047)</f>
        <v>12</v>
      </c>
      <c r="L2047" s="12" t="n">
        <f aca="false">H2047*SUMIFS(syst_chauffage!$K$3:$K$27,syst_chauffage!$B$3:$B$27,D2047,syst_chauffage!$C$3:$C$27,E2047)</f>
        <v>1</v>
      </c>
      <c r="N2047" s="0" t="str">
        <f aca="false">A2047</f>
        <v>Commerce</v>
      </c>
      <c r="O2047" s="0" t="str">
        <f aca="false">B2047</f>
        <v>Grand commerce alimentaire</v>
      </c>
      <c r="P2047" s="0" t="str">
        <f aca="false">C2047</f>
        <v>Superette</v>
      </c>
      <c r="Q2047" s="0" t="str">
        <f aca="false">D2047</f>
        <v>Electrique direct performant</v>
      </c>
      <c r="R2047" s="0" t="str">
        <f aca="false">E2047</f>
        <v>Electricité</v>
      </c>
      <c r="S2047" s="0" t="str">
        <f aca="false">F2047</f>
        <v>0316922602</v>
      </c>
      <c r="T2047" s="0" t="str">
        <f aca="false">G2047</f>
        <v>0</v>
      </c>
      <c r="U2047" s="0" t="n">
        <f aca="false">L2047</f>
        <v>1</v>
      </c>
      <c r="V2047" s="0" t="n">
        <f aca="false">K2047</f>
        <v>12</v>
      </c>
      <c r="W2047" s="0" t="n">
        <f aca="false">J2047</f>
        <v>0</v>
      </c>
    </row>
    <row r="2048" customFormat="false" ht="12.8" hidden="false" customHeight="false" outlineLevel="0" collapsed="false">
      <c r="A2048" s="0" t="s">
        <v>74</v>
      </c>
      <c r="B2048" s="0" t="s">
        <v>758</v>
      </c>
      <c r="C2048" s="0" t="s">
        <v>785</v>
      </c>
      <c r="D2048" s="0" t="s">
        <v>38</v>
      </c>
      <c r="E2048" s="0" t="s">
        <v>30</v>
      </c>
      <c r="F2048" s="0" t="s">
        <v>797</v>
      </c>
      <c r="G2048" s="0" t="s">
        <v>1609</v>
      </c>
      <c r="H2048" s="0" t="n">
        <v>3.39795627906976</v>
      </c>
      <c r="I2048" s="0" t="n">
        <v>106.094485838488</v>
      </c>
      <c r="J2048" s="0" t="n">
        <v>720</v>
      </c>
      <c r="K2048" s="0" t="n">
        <f aca="false">I2048*SUMIFS(syst_chauffage!$H$3:$H$27,syst_chauffage!$B$3:$B$27,D2048,syst_chauffage!$C$3:$C$27,E2048)</f>
        <v>107.239648710595</v>
      </c>
      <c r="L2048" s="12" t="n">
        <f aca="false">H2048*SUMIFS(syst_chauffage!$K$3:$K$27,syst_chauffage!$B$3:$B$27,D2048,syst_chauffage!$C$3:$C$27,E2048)</f>
        <v>3.03986496519792</v>
      </c>
      <c r="N2048" s="0" t="str">
        <f aca="false">A2048</f>
        <v>Commerce</v>
      </c>
      <c r="O2048" s="0" t="str">
        <f aca="false">B2048</f>
        <v>Grand commerce alimentaire</v>
      </c>
      <c r="P2048" s="0" t="str">
        <f aca="false">C2048</f>
        <v>Superette</v>
      </c>
      <c r="Q2048" s="0" t="str">
        <f aca="false">D2048</f>
        <v>PAC performant</v>
      </c>
      <c r="R2048" s="0" t="str">
        <f aca="false">E2048</f>
        <v>Electricité</v>
      </c>
      <c r="S2048" s="0" t="str">
        <f aca="false">F2048</f>
        <v>0316922902</v>
      </c>
      <c r="T2048" s="0" t="str">
        <f aca="false">G2048</f>
        <v>0</v>
      </c>
      <c r="U2048" s="0" t="n">
        <f aca="false">L2048</f>
        <v>3.03986496519792</v>
      </c>
      <c r="V2048" s="0" t="n">
        <f aca="false">K2048</f>
        <v>107.239648710595</v>
      </c>
      <c r="W2048" s="0" t="n">
        <f aca="false">J2048</f>
        <v>720</v>
      </c>
    </row>
    <row r="2049" customFormat="false" ht="12.8" hidden="false" customHeight="false" outlineLevel="0" collapsed="false">
      <c r="A2049" s="0" t="s">
        <v>74</v>
      </c>
      <c r="B2049" s="0" t="s">
        <v>758</v>
      </c>
      <c r="C2049" s="0" t="s">
        <v>798</v>
      </c>
      <c r="D2049" s="0" t="s">
        <v>19</v>
      </c>
      <c r="E2049" s="0" t="s">
        <v>57</v>
      </c>
      <c r="F2049" s="0" t="s">
        <v>799</v>
      </c>
      <c r="G2049" s="0" t="s">
        <v>1609</v>
      </c>
      <c r="H2049" s="0" t="n">
        <v>1.62079469882996</v>
      </c>
      <c r="I2049" s="0" t="n">
        <v>31.9136632426625</v>
      </c>
      <c r="J2049" s="0" t="n">
        <v>0</v>
      </c>
      <c r="K2049" s="0" t="n">
        <f aca="false">I2049*SUMIFS(syst_chauffage!$H$3:$H$27,syst_chauffage!$B$3:$B$27,D2049,syst_chauffage!$C$3:$C$27,E2049)</f>
        <v>44.4390316379036</v>
      </c>
      <c r="L2049" s="12" t="n">
        <f aca="false">H2049*SUMIFS(syst_chauffage!$K$3:$K$27,syst_chauffage!$B$3:$B$27,D2049,syst_chauffage!$C$3:$C$27,E2049)</f>
        <v>1.62079469882996</v>
      </c>
      <c r="N2049" s="0" t="str">
        <f aca="false">A2049</f>
        <v>Commerce</v>
      </c>
      <c r="O2049" s="0" t="str">
        <f aca="false">B2049</f>
        <v>Grand commerce alimentaire</v>
      </c>
      <c r="P2049" s="0" t="str">
        <f aca="false">C2049</f>
        <v>Supermarché</v>
      </c>
      <c r="Q2049" s="0" t="str">
        <f aca="false">D2049</f>
        <v>Autre système centralisé</v>
      </c>
      <c r="R2049" s="0" t="str">
        <f aca="false">E2049</f>
        <v>Autres</v>
      </c>
      <c r="S2049" s="0" t="str">
        <f aca="false">F2049</f>
        <v>0316930101</v>
      </c>
      <c r="T2049" s="0" t="str">
        <f aca="false">G2049</f>
        <v>0</v>
      </c>
      <c r="U2049" s="0" t="n">
        <f aca="false">L2049</f>
        <v>1.62079469882996</v>
      </c>
      <c r="V2049" s="0" t="n">
        <f aca="false">K2049</f>
        <v>44.4390316379036</v>
      </c>
      <c r="W2049" s="0" t="n">
        <f aca="false">J2049</f>
        <v>0</v>
      </c>
    </row>
    <row r="2050" customFormat="false" ht="12.8" hidden="false" customHeight="false" outlineLevel="0" collapsed="false">
      <c r="A2050" s="0" t="s">
        <v>74</v>
      </c>
      <c r="B2050" s="0" t="s">
        <v>758</v>
      </c>
      <c r="C2050" s="0" t="s">
        <v>798</v>
      </c>
      <c r="D2050" s="0" t="s">
        <v>19</v>
      </c>
      <c r="E2050" s="0" t="s">
        <v>58</v>
      </c>
      <c r="F2050" s="0" t="s">
        <v>800</v>
      </c>
      <c r="G2050" s="0" t="s">
        <v>1609</v>
      </c>
      <c r="H2050" s="0" t="n">
        <v>1.63422284323619</v>
      </c>
      <c r="I2050" s="0" t="n">
        <v>31.687784383969</v>
      </c>
      <c r="J2050" s="0" t="n">
        <v>765</v>
      </c>
      <c r="K2050" s="0" t="n">
        <f aca="false">I2050*SUMIFS(syst_chauffage!$H$3:$H$27,syst_chauffage!$B$3:$B$27,D2050,syst_chauffage!$C$3:$C$27,E2050)</f>
        <v>52.124807934793</v>
      </c>
      <c r="L2050" s="12" t="n">
        <f aca="false">H2050*SUMIFS(syst_chauffage!$K$3:$K$27,syst_chauffage!$B$3:$B$27,D2050,syst_chauffage!$C$3:$C$27,E2050)</f>
        <v>1.63422284323619</v>
      </c>
      <c r="N2050" s="0" t="str">
        <f aca="false">A2050</f>
        <v>Commerce</v>
      </c>
      <c r="O2050" s="0" t="str">
        <f aca="false">B2050</f>
        <v>Grand commerce alimentaire</v>
      </c>
      <c r="P2050" s="0" t="str">
        <f aca="false">C2050</f>
        <v>Supermarché</v>
      </c>
      <c r="Q2050" s="0" t="str">
        <f aca="false">D2050</f>
        <v>Autre système centralisé</v>
      </c>
      <c r="R2050" s="0" t="str">
        <f aca="false">E2050</f>
        <v>Urbain</v>
      </c>
      <c r="S2050" s="0" t="str">
        <f aca="false">F2050</f>
        <v>0316930106</v>
      </c>
      <c r="T2050" s="0" t="str">
        <f aca="false">G2050</f>
        <v>0</v>
      </c>
      <c r="U2050" s="0" t="n">
        <f aca="false">L2050</f>
        <v>1.63422284323619</v>
      </c>
      <c r="V2050" s="0" t="n">
        <f aca="false">K2050</f>
        <v>52.124807934793</v>
      </c>
      <c r="W2050" s="0" t="n">
        <f aca="false">J2050</f>
        <v>765</v>
      </c>
    </row>
    <row r="2051" customFormat="false" ht="12.8" hidden="false" customHeight="false" outlineLevel="0" collapsed="false">
      <c r="A2051" s="0" t="s">
        <v>74</v>
      </c>
      <c r="B2051" s="0" t="s">
        <v>758</v>
      </c>
      <c r="C2051" s="0" t="s">
        <v>798</v>
      </c>
      <c r="D2051" s="0" t="s">
        <v>22</v>
      </c>
      <c r="E2051" s="0" t="s">
        <v>23</v>
      </c>
      <c r="F2051" s="0" t="s">
        <v>801</v>
      </c>
      <c r="G2051" s="0" t="s">
        <v>1609</v>
      </c>
      <c r="H2051" s="0" t="n">
        <v>0.689377907802488</v>
      </c>
      <c r="I2051" s="0" t="n">
        <v>13.0331464189633</v>
      </c>
      <c r="J2051" s="0" t="n">
        <v>0</v>
      </c>
      <c r="K2051" s="0" t="n">
        <f aca="false">I2051*SUMIFS(syst_chauffage!$H$3:$H$27,syst_chauffage!$B$3:$B$27,D2051,syst_chauffage!$C$3:$C$27,E2051)</f>
        <v>22.9516641967903</v>
      </c>
      <c r="L2051" s="12" t="n">
        <f aca="false">H2051*SUMIFS(syst_chauffage!$K$3:$K$27,syst_chauffage!$B$3:$B$27,D2051,syst_chauffage!$C$3:$C$27,E2051)</f>
        <v>0.689377907802488</v>
      </c>
      <c r="N2051" s="0" t="str">
        <f aca="false">A2051</f>
        <v>Commerce</v>
      </c>
      <c r="O2051" s="0" t="str">
        <f aca="false">B2051</f>
        <v>Grand commerce alimentaire</v>
      </c>
      <c r="P2051" s="0" t="str">
        <f aca="false">C2051</f>
        <v>Supermarché</v>
      </c>
      <c r="Q2051" s="0" t="str">
        <f aca="false">D2051</f>
        <v>Chaudière fioul</v>
      </c>
      <c r="R2051" s="0" t="str">
        <f aca="false">E2051</f>
        <v>Fioul</v>
      </c>
      <c r="S2051" s="0" t="str">
        <f aca="false">F2051</f>
        <v>0316930303</v>
      </c>
      <c r="T2051" s="0" t="str">
        <f aca="false">G2051</f>
        <v>0</v>
      </c>
      <c r="U2051" s="0" t="n">
        <f aca="false">L2051</f>
        <v>0.689377907802488</v>
      </c>
      <c r="V2051" s="0" t="n">
        <f aca="false">K2051</f>
        <v>22.9516641967903</v>
      </c>
      <c r="W2051" s="0" t="n">
        <f aca="false">J2051</f>
        <v>0</v>
      </c>
    </row>
    <row r="2052" customFormat="false" ht="12.8" hidden="false" customHeight="false" outlineLevel="0" collapsed="false">
      <c r="A2052" s="0" t="s">
        <v>74</v>
      </c>
      <c r="B2052" s="0" t="s">
        <v>758</v>
      </c>
      <c r="C2052" s="0" t="s">
        <v>798</v>
      </c>
      <c r="D2052" s="0" t="s">
        <v>13</v>
      </c>
      <c r="E2052" s="0" t="s">
        <v>14</v>
      </c>
      <c r="F2052" s="0" t="s">
        <v>802</v>
      </c>
      <c r="G2052" s="0" t="s">
        <v>1609</v>
      </c>
      <c r="H2052" s="0" t="n">
        <v>0.780741935948798</v>
      </c>
      <c r="I2052" s="0" t="n">
        <v>9.68767766745757</v>
      </c>
      <c r="J2052" s="0" t="n">
        <v>363</v>
      </c>
      <c r="K2052" s="0" t="n">
        <f aca="false">I2052*SUMIFS(syst_chauffage!$H$3:$H$27,syst_chauffage!$B$3:$B$27,D2052,syst_chauffage!$C$3:$C$27,E2052)</f>
        <v>19.5651537669702</v>
      </c>
      <c r="L2052" s="12" t="n">
        <f aca="false">H2052*SUMIFS(syst_chauffage!$K$3:$K$27,syst_chauffage!$B$3:$B$27,D2052,syst_chauffage!$C$3:$C$27,E2052)</f>
        <v>0.780741935948798</v>
      </c>
      <c r="N2052" s="0" t="str">
        <f aca="false">A2052</f>
        <v>Commerce</v>
      </c>
      <c r="O2052" s="0" t="str">
        <f aca="false">B2052</f>
        <v>Grand commerce alimentaire</v>
      </c>
      <c r="P2052" s="0" t="str">
        <f aca="false">C2052</f>
        <v>Supermarché</v>
      </c>
      <c r="Q2052" s="0" t="str">
        <f aca="false">D2052</f>
        <v>Chaudière gaz</v>
      </c>
      <c r="R2052" s="0" t="str">
        <f aca="false">E2052</f>
        <v>Gaz</v>
      </c>
      <c r="S2052" s="0" t="str">
        <f aca="false">F2052</f>
        <v>0316930404</v>
      </c>
      <c r="T2052" s="0" t="str">
        <f aca="false">G2052</f>
        <v>0</v>
      </c>
      <c r="U2052" s="0" t="n">
        <f aca="false">L2052</f>
        <v>0.780741935948798</v>
      </c>
      <c r="V2052" s="0" t="n">
        <f aca="false">K2052</f>
        <v>19.5651537669702</v>
      </c>
      <c r="W2052" s="0" t="n">
        <f aca="false">J2052</f>
        <v>363</v>
      </c>
    </row>
    <row r="2053" customFormat="false" ht="12.8" hidden="false" customHeight="false" outlineLevel="0" collapsed="false">
      <c r="A2053" s="0" t="s">
        <v>74</v>
      </c>
      <c r="B2053" s="0" t="s">
        <v>758</v>
      </c>
      <c r="C2053" s="0" t="s">
        <v>798</v>
      </c>
      <c r="D2053" s="0" t="s">
        <v>29</v>
      </c>
      <c r="E2053" s="0" t="s">
        <v>30</v>
      </c>
      <c r="F2053" s="0" t="s">
        <v>803</v>
      </c>
      <c r="G2053" s="0" t="s">
        <v>1609</v>
      </c>
      <c r="H2053" s="0" t="n">
        <v>0.92</v>
      </c>
      <c r="I2053" s="0" t="n">
        <v>10.4</v>
      </c>
      <c r="J2053" s="0" t="n">
        <v>0</v>
      </c>
      <c r="K2053" s="0" t="n">
        <f aca="false">I2053*SUMIFS(syst_chauffage!$H$3:$H$27,syst_chauffage!$B$3:$B$27,D2053,syst_chauffage!$C$3:$C$27,E2053)</f>
        <v>3</v>
      </c>
      <c r="L2053" s="12" t="n">
        <f aca="false">H2053*SUMIFS(syst_chauffage!$K$3:$K$27,syst_chauffage!$B$3:$B$27,D2053,syst_chauffage!$C$3:$C$27,E2053)</f>
        <v>0.92</v>
      </c>
      <c r="N2053" s="0" t="str">
        <f aca="false">A2053</f>
        <v>Commerce</v>
      </c>
      <c r="O2053" s="0" t="str">
        <f aca="false">B2053</f>
        <v>Grand commerce alimentaire</v>
      </c>
      <c r="P2053" s="0" t="str">
        <f aca="false">C2053</f>
        <v>Supermarché</v>
      </c>
      <c r="Q2053" s="0" t="str">
        <f aca="false">D2053</f>
        <v>Electrique direct</v>
      </c>
      <c r="R2053" s="0" t="str">
        <f aca="false">E2053</f>
        <v>Electricité</v>
      </c>
      <c r="S2053" s="0" t="str">
        <f aca="false">F2053</f>
        <v>0316930602</v>
      </c>
      <c r="T2053" s="0" t="str">
        <f aca="false">G2053</f>
        <v>0</v>
      </c>
      <c r="U2053" s="0" t="n">
        <f aca="false">L2053</f>
        <v>0.92</v>
      </c>
      <c r="V2053" s="0" t="n">
        <f aca="false">K2053</f>
        <v>3</v>
      </c>
      <c r="W2053" s="0" t="n">
        <f aca="false">J2053</f>
        <v>0</v>
      </c>
    </row>
    <row r="2054" customFormat="false" ht="12.8" hidden="false" customHeight="false" outlineLevel="0" collapsed="false">
      <c r="A2054" s="0" t="s">
        <v>74</v>
      </c>
      <c r="B2054" s="0" t="s">
        <v>758</v>
      </c>
      <c r="C2054" s="0" t="s">
        <v>798</v>
      </c>
      <c r="D2054" s="0" t="s">
        <v>42</v>
      </c>
      <c r="E2054" s="0" t="s">
        <v>30</v>
      </c>
      <c r="F2054" s="0" t="s">
        <v>804</v>
      </c>
      <c r="G2054" s="0" t="s">
        <v>1609</v>
      </c>
      <c r="H2054" s="0" t="n">
        <v>2.80410195348837</v>
      </c>
      <c r="I2054" s="0" t="n">
        <v>36.6543107607499</v>
      </c>
      <c r="J2054" s="0" t="n">
        <v>675</v>
      </c>
      <c r="K2054" s="0" t="n">
        <f aca="false">I2054*SUMIFS(syst_chauffage!$H$3:$H$27,syst_chauffage!$B$3:$B$27,D2054,syst_chauffage!$C$3:$C$27,E2054)</f>
        <v>33.0875617321347</v>
      </c>
      <c r="L2054" s="12" t="n">
        <f aca="false">H2054*SUMIFS(syst_chauffage!$K$3:$K$27,syst_chauffage!$B$3:$B$27,D2054,syst_chauffage!$C$3:$C$27,E2054)</f>
        <v>2.49996610303434</v>
      </c>
      <c r="N2054" s="0" t="str">
        <f aca="false">A2054</f>
        <v>Commerce</v>
      </c>
      <c r="O2054" s="0" t="str">
        <f aca="false">B2054</f>
        <v>Grand commerce alimentaire</v>
      </c>
      <c r="P2054" s="0" t="str">
        <f aca="false">C2054</f>
        <v>Supermarché</v>
      </c>
      <c r="Q2054" s="0" t="str">
        <f aca="false">D2054</f>
        <v>Rooftop</v>
      </c>
      <c r="R2054" s="0" t="str">
        <f aca="false">E2054</f>
        <v>Electricité</v>
      </c>
      <c r="S2054" s="0" t="str">
        <f aca="false">F2054</f>
        <v>0316931002</v>
      </c>
      <c r="T2054" s="0" t="str">
        <f aca="false">G2054</f>
        <v>0</v>
      </c>
      <c r="U2054" s="0" t="n">
        <f aca="false">L2054</f>
        <v>2.49996610303434</v>
      </c>
      <c r="V2054" s="0" t="n">
        <f aca="false">K2054</f>
        <v>33.0875617321347</v>
      </c>
      <c r="W2054" s="0" t="n">
        <f aca="false">J2054</f>
        <v>675</v>
      </c>
    </row>
    <row r="2055" customFormat="false" ht="12.8" hidden="false" customHeight="false" outlineLevel="0" collapsed="false">
      <c r="A2055" s="0" t="s">
        <v>74</v>
      </c>
      <c r="B2055" s="0" t="s">
        <v>758</v>
      </c>
      <c r="C2055" s="0" t="s">
        <v>798</v>
      </c>
      <c r="D2055" s="0" t="s">
        <v>51</v>
      </c>
      <c r="E2055" s="0" t="s">
        <v>57</v>
      </c>
      <c r="F2055" s="0" t="s">
        <v>805</v>
      </c>
      <c r="G2055" s="0" t="s">
        <v>1609</v>
      </c>
      <c r="H2055" s="0" t="n">
        <v>1.87014772941919</v>
      </c>
      <c r="I2055" s="0" t="n">
        <v>37.9924562412649</v>
      </c>
      <c r="J2055" s="0" t="n">
        <v>0</v>
      </c>
      <c r="K2055" s="0" t="n">
        <f aca="false">I2055*SUMIFS(syst_chauffage!$H$3:$H$27,syst_chauffage!$B$3:$B$27,D2055,syst_chauffage!$C$3:$C$27,E2055)</f>
        <v>80.5004623801859</v>
      </c>
      <c r="L2055" s="12" t="n">
        <f aca="false">H2055*SUMIFS(syst_chauffage!$K$3:$K$27,syst_chauffage!$B$3:$B$27,D2055,syst_chauffage!$C$3:$C$27,E2055)</f>
        <v>1.87014772941919</v>
      </c>
      <c r="N2055" s="0" t="str">
        <f aca="false">A2055</f>
        <v>Commerce</v>
      </c>
      <c r="O2055" s="0" t="str">
        <f aca="false">B2055</f>
        <v>Grand commerce alimentaire</v>
      </c>
      <c r="P2055" s="0" t="str">
        <f aca="false">C2055</f>
        <v>Supermarché</v>
      </c>
      <c r="Q2055" s="0" t="str">
        <f aca="false">D2055</f>
        <v>Autre système centralisé performant</v>
      </c>
      <c r="R2055" s="0" t="str">
        <f aca="false">E2055</f>
        <v>Autres</v>
      </c>
      <c r="S2055" s="0" t="str">
        <f aca="false">F2055</f>
        <v>0316932101</v>
      </c>
      <c r="T2055" s="0" t="str">
        <f aca="false">G2055</f>
        <v>0</v>
      </c>
      <c r="U2055" s="0" t="n">
        <f aca="false">L2055</f>
        <v>1.87014772941919</v>
      </c>
      <c r="V2055" s="0" t="n">
        <f aca="false">K2055</f>
        <v>80.5004623801859</v>
      </c>
      <c r="W2055" s="0" t="n">
        <f aca="false">J2055</f>
        <v>0</v>
      </c>
    </row>
    <row r="2056" customFormat="false" ht="12.8" hidden="false" customHeight="false" outlineLevel="0" collapsed="false">
      <c r="A2056" s="0" t="s">
        <v>74</v>
      </c>
      <c r="B2056" s="0" t="s">
        <v>758</v>
      </c>
      <c r="C2056" s="0" t="s">
        <v>798</v>
      </c>
      <c r="D2056" s="0" t="s">
        <v>51</v>
      </c>
      <c r="E2056" s="0" t="s">
        <v>58</v>
      </c>
      <c r="F2056" s="0" t="s">
        <v>806</v>
      </c>
      <c r="G2056" s="0" t="s">
        <v>1609</v>
      </c>
      <c r="H2056" s="0" t="n">
        <v>1.88564174219561</v>
      </c>
      <c r="I2056" s="0" t="n">
        <v>37.7235528380583</v>
      </c>
      <c r="J2056" s="0" t="n">
        <v>765</v>
      </c>
      <c r="K2056" s="0" t="n">
        <f aca="false">I2056*SUMIFS(syst_chauffage!$H$3:$H$27,syst_chauffage!$B$3:$B$27,D2056,syst_chauffage!$C$3:$C$27,E2056)</f>
        <v>80.5020431571609</v>
      </c>
      <c r="L2056" s="12" t="n">
        <f aca="false">H2056*SUMIFS(syst_chauffage!$K$3:$K$27,syst_chauffage!$B$3:$B$27,D2056,syst_chauffage!$C$3:$C$27,E2056)</f>
        <v>1.88564174219561</v>
      </c>
      <c r="N2056" s="0" t="str">
        <f aca="false">A2056</f>
        <v>Commerce</v>
      </c>
      <c r="O2056" s="0" t="str">
        <f aca="false">B2056</f>
        <v>Grand commerce alimentaire</v>
      </c>
      <c r="P2056" s="0" t="str">
        <f aca="false">C2056</f>
        <v>Supermarché</v>
      </c>
      <c r="Q2056" s="0" t="str">
        <f aca="false">D2056</f>
        <v>Autre système centralisé performant</v>
      </c>
      <c r="R2056" s="0" t="str">
        <f aca="false">E2056</f>
        <v>Urbain</v>
      </c>
      <c r="S2056" s="0" t="str">
        <f aca="false">F2056</f>
        <v>0316932106</v>
      </c>
      <c r="T2056" s="0" t="str">
        <f aca="false">G2056</f>
        <v>0</v>
      </c>
      <c r="U2056" s="0" t="n">
        <f aca="false">L2056</f>
        <v>1.88564174219561</v>
      </c>
      <c r="V2056" s="0" t="n">
        <f aca="false">K2056</f>
        <v>80.5020431571609</v>
      </c>
      <c r="W2056" s="0" t="n">
        <f aca="false">J2056</f>
        <v>765</v>
      </c>
    </row>
    <row r="2057" customFormat="false" ht="12.8" hidden="false" customHeight="false" outlineLevel="0" collapsed="false">
      <c r="A2057" s="0" t="s">
        <v>74</v>
      </c>
      <c r="B2057" s="0" t="s">
        <v>758</v>
      </c>
      <c r="C2057" s="0" t="s">
        <v>798</v>
      </c>
      <c r="D2057" s="0" t="s">
        <v>27</v>
      </c>
      <c r="E2057" s="0" t="s">
        <v>23</v>
      </c>
      <c r="F2057" s="0" t="s">
        <v>807</v>
      </c>
      <c r="G2057" s="0" t="s">
        <v>1609</v>
      </c>
      <c r="H2057" s="0" t="n">
        <v>0.761583138885597</v>
      </c>
      <c r="I2057" s="0" t="n">
        <v>15.5156504987658</v>
      </c>
      <c r="J2057" s="0" t="n">
        <v>836</v>
      </c>
      <c r="K2057" s="0" t="n">
        <f aca="false">I2057*SUMIFS(syst_chauffage!$H$3:$H$27,syst_chauffage!$B$3:$B$27,D2057,syst_chauffage!$C$3:$C$27,E2057)</f>
        <v>39.7883828962539</v>
      </c>
      <c r="L2057" s="12" t="n">
        <f aca="false">H2057*SUMIFS(syst_chauffage!$K$3:$K$27,syst_chauffage!$B$3:$B$27,D2057,syst_chauffage!$C$3:$C$27,E2057)</f>
        <v>0.761583138885597</v>
      </c>
      <c r="N2057" s="0" t="str">
        <f aca="false">A2057</f>
        <v>Commerce</v>
      </c>
      <c r="O2057" s="0" t="str">
        <f aca="false">B2057</f>
        <v>Grand commerce alimentaire</v>
      </c>
      <c r="P2057" s="0" t="str">
        <f aca="false">C2057</f>
        <v>Supermarché</v>
      </c>
      <c r="Q2057" s="0" t="str">
        <f aca="false">D2057</f>
        <v>Chaudière condensation fioul</v>
      </c>
      <c r="R2057" s="0" t="str">
        <f aca="false">E2057</f>
        <v>Fioul</v>
      </c>
      <c r="S2057" s="0" t="str">
        <f aca="false">F2057</f>
        <v>0316932303</v>
      </c>
      <c r="T2057" s="0" t="str">
        <f aca="false">G2057</f>
        <v>0</v>
      </c>
      <c r="U2057" s="0" t="n">
        <f aca="false">L2057</f>
        <v>0.761583138885597</v>
      </c>
      <c r="V2057" s="0" t="n">
        <f aca="false">K2057</f>
        <v>39.7883828962539</v>
      </c>
      <c r="W2057" s="0" t="n">
        <f aca="false">J2057</f>
        <v>836</v>
      </c>
    </row>
    <row r="2058" customFormat="false" ht="12.8" hidden="false" customHeight="false" outlineLevel="0" collapsed="false">
      <c r="A2058" s="0" t="s">
        <v>74</v>
      </c>
      <c r="B2058" s="0" t="s">
        <v>758</v>
      </c>
      <c r="C2058" s="0" t="s">
        <v>798</v>
      </c>
      <c r="D2058" s="0" t="s">
        <v>18</v>
      </c>
      <c r="E2058" s="0" t="s">
        <v>14</v>
      </c>
      <c r="F2058" s="0" t="s">
        <v>808</v>
      </c>
      <c r="G2058" s="0" t="s">
        <v>1609</v>
      </c>
      <c r="H2058" s="0" t="n">
        <v>0.989367103465403</v>
      </c>
      <c r="I2058" s="0" t="n">
        <v>11.5329496041162</v>
      </c>
      <c r="J2058" s="0" t="n">
        <v>836</v>
      </c>
      <c r="K2058" s="0" t="n">
        <f aca="false">I2058*SUMIFS(syst_chauffage!$H$3:$H$27,syst_chauffage!$B$3:$B$27,D2058,syst_chauffage!$C$3:$C$27,E2058)</f>
        <v>31.4264679335151</v>
      </c>
      <c r="L2058" s="12" t="n">
        <f aca="false">H2058*SUMIFS(syst_chauffage!$K$3:$K$27,syst_chauffage!$B$3:$B$27,D2058,syst_chauffage!$C$3:$C$27,E2058)</f>
        <v>0.961117596045209</v>
      </c>
      <c r="N2058" s="0" t="str">
        <f aca="false">A2058</f>
        <v>Commerce</v>
      </c>
      <c r="O2058" s="0" t="str">
        <f aca="false">B2058</f>
        <v>Grand commerce alimentaire</v>
      </c>
      <c r="P2058" s="0" t="str">
        <f aca="false">C2058</f>
        <v>Supermarché</v>
      </c>
      <c r="Q2058" s="0" t="str">
        <f aca="false">D2058</f>
        <v>Chaudière condensation gaz</v>
      </c>
      <c r="R2058" s="0" t="str">
        <f aca="false">E2058</f>
        <v>Gaz</v>
      </c>
      <c r="S2058" s="0" t="str">
        <f aca="false">F2058</f>
        <v>0316932404</v>
      </c>
      <c r="T2058" s="0" t="str">
        <f aca="false">G2058</f>
        <v>0</v>
      </c>
      <c r="U2058" s="0" t="n">
        <f aca="false">L2058</f>
        <v>0.961117596045209</v>
      </c>
      <c r="V2058" s="0" t="n">
        <f aca="false">K2058</f>
        <v>31.4264679335151</v>
      </c>
      <c r="W2058" s="0" t="n">
        <f aca="false">J2058</f>
        <v>836</v>
      </c>
    </row>
    <row r="2059" customFormat="false" ht="12.8" hidden="false" customHeight="false" outlineLevel="0" collapsed="false">
      <c r="A2059" s="0" t="s">
        <v>74</v>
      </c>
      <c r="B2059" s="0" t="s">
        <v>758</v>
      </c>
      <c r="C2059" s="0" t="s">
        <v>798</v>
      </c>
      <c r="D2059" s="0" t="s">
        <v>32</v>
      </c>
      <c r="E2059" s="0" t="s">
        <v>30</v>
      </c>
      <c r="F2059" s="0" t="s">
        <v>809</v>
      </c>
      <c r="G2059" s="0" t="s">
        <v>1609</v>
      </c>
      <c r="H2059" s="0" t="n">
        <v>1</v>
      </c>
      <c r="I2059" s="0" t="n">
        <v>12</v>
      </c>
      <c r="J2059" s="0" t="n">
        <v>0</v>
      </c>
      <c r="K2059" s="0" t="n">
        <f aca="false">I2059*SUMIFS(syst_chauffage!$H$3:$H$27,syst_chauffage!$B$3:$B$27,D2059,syst_chauffage!$C$3:$C$27,E2059)</f>
        <v>12</v>
      </c>
      <c r="L2059" s="12" t="n">
        <f aca="false">H2059*SUMIFS(syst_chauffage!$K$3:$K$27,syst_chauffage!$B$3:$B$27,D2059,syst_chauffage!$C$3:$C$27,E2059)</f>
        <v>1</v>
      </c>
      <c r="N2059" s="0" t="str">
        <f aca="false">A2059</f>
        <v>Commerce</v>
      </c>
      <c r="O2059" s="0" t="str">
        <f aca="false">B2059</f>
        <v>Grand commerce alimentaire</v>
      </c>
      <c r="P2059" s="0" t="str">
        <f aca="false">C2059</f>
        <v>Supermarché</v>
      </c>
      <c r="Q2059" s="0" t="str">
        <f aca="false">D2059</f>
        <v>Electrique direct performant</v>
      </c>
      <c r="R2059" s="0" t="str">
        <f aca="false">E2059</f>
        <v>Electricité</v>
      </c>
      <c r="S2059" s="0" t="str">
        <f aca="false">F2059</f>
        <v>0316932602</v>
      </c>
      <c r="T2059" s="0" t="str">
        <f aca="false">G2059</f>
        <v>0</v>
      </c>
      <c r="U2059" s="0" t="n">
        <f aca="false">L2059</f>
        <v>1</v>
      </c>
      <c r="V2059" s="0" t="n">
        <f aca="false">K2059</f>
        <v>12</v>
      </c>
      <c r="W2059" s="0" t="n">
        <f aca="false">J2059</f>
        <v>0</v>
      </c>
    </row>
    <row r="2060" customFormat="false" ht="12.8" hidden="false" customHeight="false" outlineLevel="0" collapsed="false">
      <c r="A2060" s="0" t="s">
        <v>74</v>
      </c>
      <c r="B2060" s="0" t="s">
        <v>758</v>
      </c>
      <c r="C2060" s="0" t="s">
        <v>798</v>
      </c>
      <c r="D2060" s="0" t="s">
        <v>46</v>
      </c>
      <c r="E2060" s="0" t="s">
        <v>30</v>
      </c>
      <c r="F2060" s="0" t="s">
        <v>810</v>
      </c>
      <c r="G2060" s="0" t="s">
        <v>1609</v>
      </c>
      <c r="H2060" s="0" t="n">
        <v>3.32861023255814</v>
      </c>
      <c r="I2060" s="0" t="n">
        <v>43.636084238988</v>
      </c>
      <c r="J2060" s="0" t="n">
        <v>720</v>
      </c>
      <c r="K2060" s="0" t="n">
        <f aca="false">I2060*SUMIFS(syst_chauffage!$H$3:$H$27,syst_chauffage!$B$3:$B$27,D2060,syst_chauffage!$C$3:$C$27,E2060)</f>
        <v>75.7045690576207</v>
      </c>
      <c r="L2060" s="12" t="n">
        <f aca="false">H2060*SUMIFS(syst_chauffage!$K$3:$K$27,syst_chauffage!$B$3:$B$27,D2060,syst_chauffage!$C$3:$C$27,E2060)</f>
        <v>3.00077723502174</v>
      </c>
      <c r="N2060" s="0" t="str">
        <f aca="false">A2060</f>
        <v>Commerce</v>
      </c>
      <c r="O2060" s="0" t="str">
        <f aca="false">B2060</f>
        <v>Grand commerce alimentaire</v>
      </c>
      <c r="P2060" s="0" t="str">
        <f aca="false">C2060</f>
        <v>Supermarché</v>
      </c>
      <c r="Q2060" s="0" t="str">
        <f aca="false">D2060</f>
        <v>Rooftop performant</v>
      </c>
      <c r="R2060" s="0" t="str">
        <f aca="false">E2060</f>
        <v>Electricité</v>
      </c>
      <c r="S2060" s="0" t="str">
        <f aca="false">F2060</f>
        <v>0316933002</v>
      </c>
      <c r="T2060" s="0" t="str">
        <f aca="false">G2060</f>
        <v>0</v>
      </c>
      <c r="U2060" s="0" t="n">
        <f aca="false">L2060</f>
        <v>3.00077723502174</v>
      </c>
      <c r="V2060" s="0" t="n">
        <f aca="false">K2060</f>
        <v>75.7045690576207</v>
      </c>
      <c r="W2060" s="0" t="n">
        <f aca="false">J2060</f>
        <v>720</v>
      </c>
    </row>
    <row r="2061" customFormat="false" ht="12.8" hidden="false" customHeight="false" outlineLevel="0" collapsed="false">
      <c r="A2061" s="0" t="s">
        <v>74</v>
      </c>
      <c r="B2061" s="0" t="s">
        <v>811</v>
      </c>
      <c r="C2061" s="0" t="s">
        <v>812</v>
      </c>
      <c r="D2061" s="0" t="s">
        <v>19</v>
      </c>
      <c r="E2061" s="0" t="s">
        <v>57</v>
      </c>
      <c r="F2061" s="0" t="s">
        <v>813</v>
      </c>
      <c r="G2061" s="0" t="s">
        <v>1609</v>
      </c>
      <c r="H2061" s="0" t="n">
        <v>1.62195782246074</v>
      </c>
      <c r="I2061" s="0" t="n">
        <v>51.5549415582019</v>
      </c>
      <c r="J2061" s="0" t="n">
        <v>0</v>
      </c>
      <c r="K2061" s="0" t="n">
        <f aca="false">I2061*SUMIFS(syst_chauffage!$H$3:$H$27,syst_chauffage!$B$3:$B$27,D2061,syst_chauffage!$C$3:$C$27,E2061)</f>
        <v>71.789053534052</v>
      </c>
      <c r="L2061" s="12" t="n">
        <f aca="false">H2061*SUMIFS(syst_chauffage!$K$3:$K$27,syst_chauffage!$B$3:$B$27,D2061,syst_chauffage!$C$3:$C$27,E2061)</f>
        <v>1.62195782246074</v>
      </c>
      <c r="N2061" s="0" t="str">
        <f aca="false">A2061</f>
        <v>Commerce</v>
      </c>
      <c r="O2061" s="0" t="str">
        <f aca="false">B2061</f>
        <v>Petit commerce alimentaire</v>
      </c>
      <c r="P2061" s="0" t="str">
        <f aca="false">C2061</f>
        <v>Petit boulangerie</v>
      </c>
      <c r="Q2061" s="0" t="str">
        <f aca="false">D2061</f>
        <v>Autre système centralisé</v>
      </c>
      <c r="R2061" s="0" t="str">
        <f aca="false">E2061</f>
        <v>Autres</v>
      </c>
      <c r="S2061" s="0" t="str">
        <f aca="false">F2061</f>
        <v>0323630101</v>
      </c>
      <c r="T2061" s="0" t="str">
        <f aca="false">G2061</f>
        <v>0</v>
      </c>
      <c r="U2061" s="0" t="n">
        <f aca="false">L2061</f>
        <v>1.62195782246074</v>
      </c>
      <c r="V2061" s="0" t="n">
        <f aca="false">K2061</f>
        <v>71.789053534052</v>
      </c>
      <c r="W2061" s="0" t="n">
        <f aca="false">J2061</f>
        <v>0</v>
      </c>
    </row>
    <row r="2062" customFormat="false" ht="12.8" hidden="false" customHeight="false" outlineLevel="0" collapsed="false">
      <c r="A2062" s="0" t="s">
        <v>74</v>
      </c>
      <c r="B2062" s="0" t="s">
        <v>811</v>
      </c>
      <c r="C2062" s="0" t="s">
        <v>812</v>
      </c>
      <c r="D2062" s="0" t="s">
        <v>19</v>
      </c>
      <c r="E2062" s="0" t="s">
        <v>58</v>
      </c>
      <c r="F2062" s="0" t="s">
        <v>814</v>
      </c>
      <c r="G2062" s="0" t="s">
        <v>1609</v>
      </c>
      <c r="H2062" s="0" t="n">
        <v>1.69923005458058</v>
      </c>
      <c r="I2062" s="0" t="n">
        <v>50.9986425265591</v>
      </c>
      <c r="J2062" s="0" t="n">
        <v>765</v>
      </c>
      <c r="K2062" s="0" t="n">
        <f aca="false">I2062*SUMIFS(syst_chauffage!$H$3:$H$27,syst_chauffage!$B$3:$B$27,D2062,syst_chauffage!$C$3:$C$27,E2062)</f>
        <v>83.8901961216608</v>
      </c>
      <c r="L2062" s="12" t="n">
        <f aca="false">H2062*SUMIFS(syst_chauffage!$K$3:$K$27,syst_chauffage!$B$3:$B$27,D2062,syst_chauffage!$C$3:$C$27,E2062)</f>
        <v>1.69923005458058</v>
      </c>
      <c r="N2062" s="0" t="str">
        <f aca="false">A2062</f>
        <v>Commerce</v>
      </c>
      <c r="O2062" s="0" t="str">
        <f aca="false">B2062</f>
        <v>Petit commerce alimentaire</v>
      </c>
      <c r="P2062" s="0" t="str">
        <f aca="false">C2062</f>
        <v>Petit boulangerie</v>
      </c>
      <c r="Q2062" s="0" t="str">
        <f aca="false">D2062</f>
        <v>Autre système centralisé</v>
      </c>
      <c r="R2062" s="0" t="str">
        <f aca="false">E2062</f>
        <v>Urbain</v>
      </c>
      <c r="S2062" s="0" t="str">
        <f aca="false">F2062</f>
        <v>0323630106</v>
      </c>
      <c r="T2062" s="0" t="str">
        <f aca="false">G2062</f>
        <v>0</v>
      </c>
      <c r="U2062" s="0" t="n">
        <f aca="false">L2062</f>
        <v>1.69923005458058</v>
      </c>
      <c r="V2062" s="0" t="n">
        <f aca="false">K2062</f>
        <v>83.8901961216608</v>
      </c>
      <c r="W2062" s="0" t="n">
        <f aca="false">J2062</f>
        <v>765</v>
      </c>
    </row>
    <row r="2063" customFormat="false" ht="12.8" hidden="false" customHeight="false" outlineLevel="0" collapsed="false">
      <c r="A2063" s="0" t="s">
        <v>74</v>
      </c>
      <c r="B2063" s="0" t="s">
        <v>811</v>
      </c>
      <c r="C2063" s="0" t="s">
        <v>812</v>
      </c>
      <c r="D2063" s="0" t="s">
        <v>22</v>
      </c>
      <c r="E2063" s="0" t="s">
        <v>23</v>
      </c>
      <c r="F2063" s="0" t="s">
        <v>815</v>
      </c>
      <c r="G2063" s="0" t="s">
        <v>1609</v>
      </c>
      <c r="H2063" s="0" t="n">
        <v>0.674152999277146</v>
      </c>
      <c r="I2063" s="0" t="n">
        <v>34.8841172135201</v>
      </c>
      <c r="J2063" s="0" t="n">
        <v>0</v>
      </c>
      <c r="K2063" s="0" t="n">
        <f aca="false">I2063*SUMIFS(syst_chauffage!$H$3:$H$27,syst_chauffage!$B$3:$B$27,D2063,syst_chauffage!$C$3:$C$27,E2063)</f>
        <v>61.4317155925785</v>
      </c>
      <c r="L2063" s="12" t="n">
        <f aca="false">H2063*SUMIFS(syst_chauffage!$K$3:$K$27,syst_chauffage!$B$3:$B$27,D2063,syst_chauffage!$C$3:$C$27,E2063)</f>
        <v>0.674152999277146</v>
      </c>
      <c r="N2063" s="0" t="str">
        <f aca="false">A2063</f>
        <v>Commerce</v>
      </c>
      <c r="O2063" s="0" t="str">
        <f aca="false">B2063</f>
        <v>Petit commerce alimentaire</v>
      </c>
      <c r="P2063" s="0" t="str">
        <f aca="false">C2063</f>
        <v>Petit boulangerie</v>
      </c>
      <c r="Q2063" s="0" t="str">
        <f aca="false">D2063</f>
        <v>Chaudière fioul</v>
      </c>
      <c r="R2063" s="0" t="str">
        <f aca="false">E2063</f>
        <v>Fioul</v>
      </c>
      <c r="S2063" s="0" t="str">
        <f aca="false">F2063</f>
        <v>0323630303</v>
      </c>
      <c r="T2063" s="0" t="str">
        <f aca="false">G2063</f>
        <v>0</v>
      </c>
      <c r="U2063" s="0" t="n">
        <f aca="false">L2063</f>
        <v>0.674152999277146</v>
      </c>
      <c r="V2063" s="0" t="n">
        <f aca="false">K2063</f>
        <v>61.4317155925785</v>
      </c>
      <c r="W2063" s="0" t="n">
        <f aca="false">J2063</f>
        <v>0</v>
      </c>
    </row>
    <row r="2064" customFormat="false" ht="12.8" hidden="false" customHeight="false" outlineLevel="0" collapsed="false">
      <c r="A2064" s="0" t="s">
        <v>74</v>
      </c>
      <c r="B2064" s="0" t="s">
        <v>811</v>
      </c>
      <c r="C2064" s="0" t="s">
        <v>812</v>
      </c>
      <c r="D2064" s="0" t="s">
        <v>13</v>
      </c>
      <c r="E2064" s="0" t="s">
        <v>14</v>
      </c>
      <c r="F2064" s="0" t="s">
        <v>816</v>
      </c>
      <c r="G2064" s="0" t="s">
        <v>1609</v>
      </c>
      <c r="H2064" s="0" t="n">
        <v>0.791148437311199</v>
      </c>
      <c r="I2064" s="0" t="n">
        <v>25.9931791485509</v>
      </c>
      <c r="J2064" s="0" t="n">
        <v>308</v>
      </c>
      <c r="K2064" s="0" t="n">
        <f aca="false">I2064*SUMIFS(syst_chauffage!$H$3:$H$27,syst_chauffage!$B$3:$B$27,D2064,syst_chauffage!$C$3:$C$27,E2064)</f>
        <v>52.4956098242343</v>
      </c>
      <c r="L2064" s="12" t="n">
        <f aca="false">H2064*SUMIFS(syst_chauffage!$K$3:$K$27,syst_chauffage!$B$3:$B$27,D2064,syst_chauffage!$C$3:$C$27,E2064)</f>
        <v>0.791148437311199</v>
      </c>
      <c r="N2064" s="0" t="str">
        <f aca="false">A2064</f>
        <v>Commerce</v>
      </c>
      <c r="O2064" s="0" t="str">
        <f aca="false">B2064</f>
        <v>Petit commerce alimentaire</v>
      </c>
      <c r="P2064" s="0" t="str">
        <f aca="false">C2064</f>
        <v>Petit boulangerie</v>
      </c>
      <c r="Q2064" s="0" t="str">
        <f aca="false">D2064</f>
        <v>Chaudière gaz</v>
      </c>
      <c r="R2064" s="0" t="str">
        <f aca="false">E2064</f>
        <v>Gaz</v>
      </c>
      <c r="S2064" s="0" t="str">
        <f aca="false">F2064</f>
        <v>0323630404</v>
      </c>
      <c r="T2064" s="0" t="str">
        <f aca="false">G2064</f>
        <v>0</v>
      </c>
      <c r="U2064" s="0" t="n">
        <f aca="false">L2064</f>
        <v>0.791148437311199</v>
      </c>
      <c r="V2064" s="0" t="n">
        <f aca="false">K2064</f>
        <v>52.4956098242343</v>
      </c>
      <c r="W2064" s="0" t="n">
        <f aca="false">J2064</f>
        <v>308</v>
      </c>
    </row>
    <row r="2065" customFormat="false" ht="12.8" hidden="false" customHeight="false" outlineLevel="0" collapsed="false">
      <c r="A2065" s="0" t="s">
        <v>74</v>
      </c>
      <c r="B2065" s="0" t="s">
        <v>811</v>
      </c>
      <c r="C2065" s="0" t="s">
        <v>812</v>
      </c>
      <c r="D2065" s="0" t="s">
        <v>29</v>
      </c>
      <c r="E2065" s="0" t="s">
        <v>30</v>
      </c>
      <c r="F2065" s="0" t="s">
        <v>817</v>
      </c>
      <c r="G2065" s="0" t="s">
        <v>1609</v>
      </c>
      <c r="H2065" s="0" t="n">
        <v>0.92</v>
      </c>
      <c r="I2065" s="0" t="n">
        <v>10.4</v>
      </c>
      <c r="J2065" s="0" t="n">
        <v>0</v>
      </c>
      <c r="K2065" s="0" t="n">
        <f aca="false">I2065*SUMIFS(syst_chauffage!$H$3:$H$27,syst_chauffage!$B$3:$B$27,D2065,syst_chauffage!$C$3:$C$27,E2065)</f>
        <v>3</v>
      </c>
      <c r="L2065" s="12" t="n">
        <f aca="false">H2065*SUMIFS(syst_chauffage!$K$3:$K$27,syst_chauffage!$B$3:$B$27,D2065,syst_chauffage!$C$3:$C$27,E2065)</f>
        <v>0.92</v>
      </c>
      <c r="N2065" s="0" t="str">
        <f aca="false">A2065</f>
        <v>Commerce</v>
      </c>
      <c r="O2065" s="0" t="str">
        <f aca="false">B2065</f>
        <v>Petit commerce alimentaire</v>
      </c>
      <c r="P2065" s="0" t="str">
        <f aca="false">C2065</f>
        <v>Petit boulangerie</v>
      </c>
      <c r="Q2065" s="0" t="str">
        <f aca="false">D2065</f>
        <v>Electrique direct</v>
      </c>
      <c r="R2065" s="0" t="str">
        <f aca="false">E2065</f>
        <v>Electricité</v>
      </c>
      <c r="S2065" s="0" t="str">
        <f aca="false">F2065</f>
        <v>0323630602</v>
      </c>
      <c r="T2065" s="0" t="str">
        <f aca="false">G2065</f>
        <v>0</v>
      </c>
      <c r="U2065" s="0" t="n">
        <f aca="false">L2065</f>
        <v>0.92</v>
      </c>
      <c r="V2065" s="0" t="n">
        <f aca="false">K2065</f>
        <v>3</v>
      </c>
      <c r="W2065" s="0" t="n">
        <f aca="false">J2065</f>
        <v>0</v>
      </c>
    </row>
    <row r="2066" customFormat="false" ht="12.8" hidden="false" customHeight="false" outlineLevel="0" collapsed="false">
      <c r="A2066" s="0" t="s">
        <v>74</v>
      </c>
      <c r="B2066" s="0" t="s">
        <v>811</v>
      </c>
      <c r="C2066" s="0" t="s">
        <v>812</v>
      </c>
      <c r="D2066" s="0" t="s">
        <v>36</v>
      </c>
      <c r="E2066" s="0" t="s">
        <v>30</v>
      </c>
      <c r="F2066" s="0" t="s">
        <v>818</v>
      </c>
      <c r="G2066" s="0" t="s">
        <v>1609</v>
      </c>
      <c r="H2066" s="0" t="n">
        <v>3.27439423255813</v>
      </c>
      <c r="I2066" s="0" t="n">
        <v>125.766090841471</v>
      </c>
      <c r="J2066" s="0" t="n">
        <v>675</v>
      </c>
      <c r="K2066" s="0" t="n">
        <f aca="false">I2066*SUMIFS(syst_chauffage!$H$3:$H$27,syst_chauffage!$B$3:$B$27,D2066,syst_chauffage!$C$3:$C$27,E2066)</f>
        <v>77.806211115041</v>
      </c>
      <c r="L2066" s="12" t="n">
        <f aca="false">H2066*SUMIFS(syst_chauffage!$K$3:$K$27,syst_chauffage!$B$3:$B$27,D2066,syst_chauffage!$C$3:$C$27,E2066)</f>
        <v>2.75111501758348</v>
      </c>
      <c r="N2066" s="0" t="str">
        <f aca="false">A2066</f>
        <v>Commerce</v>
      </c>
      <c r="O2066" s="0" t="str">
        <f aca="false">B2066</f>
        <v>Petit commerce alimentaire</v>
      </c>
      <c r="P2066" s="0" t="str">
        <f aca="false">C2066</f>
        <v>Petit boulangerie</v>
      </c>
      <c r="Q2066" s="0" t="str">
        <f aca="false">D2066</f>
        <v>PAC</v>
      </c>
      <c r="R2066" s="0" t="str">
        <f aca="false">E2066</f>
        <v>Electricité</v>
      </c>
      <c r="S2066" s="0" t="str">
        <f aca="false">F2066</f>
        <v>0323630902</v>
      </c>
      <c r="T2066" s="0" t="str">
        <f aca="false">G2066</f>
        <v>0</v>
      </c>
      <c r="U2066" s="0" t="n">
        <f aca="false">L2066</f>
        <v>2.75111501758348</v>
      </c>
      <c r="V2066" s="0" t="n">
        <f aca="false">K2066</f>
        <v>77.806211115041</v>
      </c>
      <c r="W2066" s="0" t="n">
        <f aca="false">J2066</f>
        <v>675</v>
      </c>
    </row>
    <row r="2067" customFormat="false" ht="12.8" hidden="false" customHeight="false" outlineLevel="0" collapsed="false">
      <c r="A2067" s="0" t="s">
        <v>74</v>
      </c>
      <c r="B2067" s="0" t="s">
        <v>811</v>
      </c>
      <c r="C2067" s="0" t="s">
        <v>812</v>
      </c>
      <c r="D2067" s="0" t="s">
        <v>51</v>
      </c>
      <c r="E2067" s="0" t="s">
        <v>57</v>
      </c>
      <c r="F2067" s="0" t="s">
        <v>819</v>
      </c>
      <c r="G2067" s="0" t="s">
        <v>1609</v>
      </c>
      <c r="H2067" s="0" t="n">
        <v>1.87148979514701</v>
      </c>
      <c r="I2067" s="0" t="n">
        <v>61.3749304264308</v>
      </c>
      <c r="J2067" s="0" t="n">
        <v>0</v>
      </c>
      <c r="K2067" s="0" t="n">
        <f aca="false">I2067*SUMIFS(syst_chauffage!$H$3:$H$27,syst_chauffage!$B$3:$B$27,D2067,syst_chauffage!$C$3:$C$27,E2067)</f>
        <v>130.044507954533</v>
      </c>
      <c r="L2067" s="12" t="n">
        <f aca="false">H2067*SUMIFS(syst_chauffage!$K$3:$K$27,syst_chauffage!$B$3:$B$27,D2067,syst_chauffage!$C$3:$C$27,E2067)</f>
        <v>1.87148979514701</v>
      </c>
      <c r="N2067" s="0" t="str">
        <f aca="false">A2067</f>
        <v>Commerce</v>
      </c>
      <c r="O2067" s="0" t="str">
        <f aca="false">B2067</f>
        <v>Petit commerce alimentaire</v>
      </c>
      <c r="P2067" s="0" t="str">
        <f aca="false">C2067</f>
        <v>Petit boulangerie</v>
      </c>
      <c r="Q2067" s="0" t="str">
        <f aca="false">D2067</f>
        <v>Autre système centralisé performant</v>
      </c>
      <c r="R2067" s="0" t="str">
        <f aca="false">E2067</f>
        <v>Autres</v>
      </c>
      <c r="S2067" s="0" t="str">
        <f aca="false">F2067</f>
        <v>0323632101</v>
      </c>
      <c r="T2067" s="0" t="str">
        <f aca="false">G2067</f>
        <v>0</v>
      </c>
      <c r="U2067" s="0" t="n">
        <f aca="false">L2067</f>
        <v>1.87148979514701</v>
      </c>
      <c r="V2067" s="0" t="n">
        <f aca="false">K2067</f>
        <v>130.044507954533</v>
      </c>
      <c r="W2067" s="0" t="n">
        <f aca="false">J2067</f>
        <v>0</v>
      </c>
    </row>
    <row r="2068" customFormat="false" ht="12.8" hidden="false" customHeight="false" outlineLevel="0" collapsed="false">
      <c r="A2068" s="0" t="s">
        <v>74</v>
      </c>
      <c r="B2068" s="0" t="s">
        <v>811</v>
      </c>
      <c r="C2068" s="0" t="s">
        <v>812</v>
      </c>
      <c r="D2068" s="0" t="s">
        <v>51</v>
      </c>
      <c r="E2068" s="0" t="s">
        <v>58</v>
      </c>
      <c r="F2068" s="0" t="s">
        <v>820</v>
      </c>
      <c r="G2068" s="0" t="s">
        <v>1609</v>
      </c>
      <c r="H2068" s="0" t="n">
        <v>1.9606500629776</v>
      </c>
      <c r="I2068" s="0" t="n">
        <v>60.7126696744751</v>
      </c>
      <c r="J2068" s="0" t="n">
        <v>765</v>
      </c>
      <c r="K2068" s="0" t="n">
        <f aca="false">I2068*SUMIFS(syst_chauffage!$H$3:$H$27,syst_chauffage!$B$3:$B$27,D2068,syst_chauffage!$C$3:$C$27,E2068)</f>
        <v>129.560807151499</v>
      </c>
      <c r="L2068" s="12" t="n">
        <f aca="false">H2068*SUMIFS(syst_chauffage!$K$3:$K$27,syst_chauffage!$B$3:$B$27,D2068,syst_chauffage!$C$3:$C$27,E2068)</f>
        <v>1.9606500629776</v>
      </c>
      <c r="N2068" s="0" t="str">
        <f aca="false">A2068</f>
        <v>Commerce</v>
      </c>
      <c r="O2068" s="0" t="str">
        <f aca="false">B2068</f>
        <v>Petit commerce alimentaire</v>
      </c>
      <c r="P2068" s="0" t="str">
        <f aca="false">C2068</f>
        <v>Petit boulangerie</v>
      </c>
      <c r="Q2068" s="0" t="str">
        <f aca="false">D2068</f>
        <v>Autre système centralisé performant</v>
      </c>
      <c r="R2068" s="0" t="str">
        <f aca="false">E2068</f>
        <v>Urbain</v>
      </c>
      <c r="S2068" s="0" t="str">
        <f aca="false">F2068</f>
        <v>0323632106</v>
      </c>
      <c r="T2068" s="0" t="str">
        <f aca="false">G2068</f>
        <v>0</v>
      </c>
      <c r="U2068" s="0" t="n">
        <f aca="false">L2068</f>
        <v>1.9606500629776</v>
      </c>
      <c r="V2068" s="0" t="n">
        <f aca="false">K2068</f>
        <v>129.560807151499</v>
      </c>
      <c r="W2068" s="0" t="n">
        <f aca="false">J2068</f>
        <v>765</v>
      </c>
    </row>
    <row r="2069" customFormat="false" ht="12.8" hidden="false" customHeight="false" outlineLevel="0" collapsed="false">
      <c r="A2069" s="0" t="s">
        <v>74</v>
      </c>
      <c r="B2069" s="0" t="s">
        <v>811</v>
      </c>
      <c r="C2069" s="0" t="s">
        <v>812</v>
      </c>
      <c r="D2069" s="0" t="s">
        <v>27</v>
      </c>
      <c r="E2069" s="0" t="s">
        <v>23</v>
      </c>
      <c r="F2069" s="0" t="s">
        <v>821</v>
      </c>
      <c r="G2069" s="0" t="s">
        <v>1609</v>
      </c>
      <c r="H2069" s="0" t="n">
        <v>0.751617554418763</v>
      </c>
      <c r="I2069" s="0" t="n">
        <v>41.5287109684764</v>
      </c>
      <c r="J2069" s="0" t="n">
        <v>693</v>
      </c>
      <c r="K2069" s="0" t="n">
        <f aca="false">I2069*SUMIFS(syst_chauffage!$H$3:$H$27,syst_chauffage!$B$3:$B$27,D2069,syst_chauffage!$C$3:$C$27,E2069)</f>
        <v>106.496356909627</v>
      </c>
      <c r="L2069" s="12" t="n">
        <f aca="false">H2069*SUMIFS(syst_chauffage!$K$3:$K$27,syst_chauffage!$B$3:$B$27,D2069,syst_chauffage!$C$3:$C$27,E2069)</f>
        <v>0.751617554418763</v>
      </c>
      <c r="N2069" s="0" t="str">
        <f aca="false">A2069</f>
        <v>Commerce</v>
      </c>
      <c r="O2069" s="0" t="str">
        <f aca="false">B2069</f>
        <v>Petit commerce alimentaire</v>
      </c>
      <c r="P2069" s="0" t="str">
        <f aca="false">C2069</f>
        <v>Petit boulangerie</v>
      </c>
      <c r="Q2069" s="0" t="str">
        <f aca="false">D2069</f>
        <v>Chaudière condensation fioul</v>
      </c>
      <c r="R2069" s="0" t="str">
        <f aca="false">E2069</f>
        <v>Fioul</v>
      </c>
      <c r="S2069" s="0" t="str">
        <f aca="false">F2069</f>
        <v>0323632303</v>
      </c>
      <c r="T2069" s="0" t="str">
        <f aca="false">G2069</f>
        <v>0</v>
      </c>
      <c r="U2069" s="0" t="n">
        <f aca="false">L2069</f>
        <v>0.751617554418763</v>
      </c>
      <c r="V2069" s="0" t="n">
        <f aca="false">K2069</f>
        <v>106.496356909627</v>
      </c>
      <c r="W2069" s="0" t="n">
        <f aca="false">J2069</f>
        <v>693</v>
      </c>
    </row>
    <row r="2070" customFormat="false" ht="12.8" hidden="false" customHeight="false" outlineLevel="0" collapsed="false">
      <c r="A2070" s="0" t="s">
        <v>74</v>
      </c>
      <c r="B2070" s="0" t="s">
        <v>811</v>
      </c>
      <c r="C2070" s="0" t="s">
        <v>812</v>
      </c>
      <c r="D2070" s="0" t="s">
        <v>18</v>
      </c>
      <c r="E2070" s="0" t="s">
        <v>14</v>
      </c>
      <c r="F2070" s="0" t="s">
        <v>822</v>
      </c>
      <c r="G2070" s="0" t="s">
        <v>1609</v>
      </c>
      <c r="H2070" s="0" t="n">
        <v>0.98494919666898</v>
      </c>
      <c r="I2070" s="0" t="n">
        <v>30.944260891132</v>
      </c>
      <c r="J2070" s="0" t="n">
        <v>693</v>
      </c>
      <c r="K2070" s="0" t="n">
        <f aca="false">I2070*SUMIFS(syst_chauffage!$H$3:$H$27,syst_chauffage!$B$3:$B$27,D2070,syst_chauffage!$C$3:$C$27,E2070)</f>
        <v>84.3209114756215</v>
      </c>
      <c r="L2070" s="12" t="n">
        <f aca="false">H2070*SUMIFS(syst_chauffage!$K$3:$K$27,syst_chauffage!$B$3:$B$27,D2070,syst_chauffage!$C$3:$C$27,E2070)</f>
        <v>0.956825834226105</v>
      </c>
      <c r="N2070" s="0" t="str">
        <f aca="false">A2070</f>
        <v>Commerce</v>
      </c>
      <c r="O2070" s="0" t="str">
        <f aca="false">B2070</f>
        <v>Petit commerce alimentaire</v>
      </c>
      <c r="P2070" s="0" t="str">
        <f aca="false">C2070</f>
        <v>Petit boulangerie</v>
      </c>
      <c r="Q2070" s="0" t="str">
        <f aca="false">D2070</f>
        <v>Chaudière condensation gaz</v>
      </c>
      <c r="R2070" s="0" t="str">
        <f aca="false">E2070</f>
        <v>Gaz</v>
      </c>
      <c r="S2070" s="0" t="str">
        <f aca="false">F2070</f>
        <v>0323632404</v>
      </c>
      <c r="T2070" s="0" t="str">
        <f aca="false">G2070</f>
        <v>0</v>
      </c>
      <c r="U2070" s="0" t="n">
        <f aca="false">L2070</f>
        <v>0.956825834226105</v>
      </c>
      <c r="V2070" s="0" t="n">
        <f aca="false">K2070</f>
        <v>84.3209114756215</v>
      </c>
      <c r="W2070" s="0" t="n">
        <f aca="false">J2070</f>
        <v>693</v>
      </c>
    </row>
    <row r="2071" customFormat="false" ht="12.8" hidden="false" customHeight="false" outlineLevel="0" collapsed="false">
      <c r="A2071" s="0" t="s">
        <v>74</v>
      </c>
      <c r="B2071" s="0" t="s">
        <v>811</v>
      </c>
      <c r="C2071" s="0" t="s">
        <v>812</v>
      </c>
      <c r="D2071" s="0" t="s">
        <v>32</v>
      </c>
      <c r="E2071" s="0" t="s">
        <v>30</v>
      </c>
      <c r="F2071" s="0" t="s">
        <v>823</v>
      </c>
      <c r="G2071" s="0" t="s">
        <v>1609</v>
      </c>
      <c r="H2071" s="0" t="n">
        <v>1</v>
      </c>
      <c r="I2071" s="0" t="n">
        <v>12</v>
      </c>
      <c r="J2071" s="0" t="n">
        <v>0</v>
      </c>
      <c r="K2071" s="0" t="n">
        <f aca="false">I2071*SUMIFS(syst_chauffage!$H$3:$H$27,syst_chauffage!$B$3:$B$27,D2071,syst_chauffage!$C$3:$C$27,E2071)</f>
        <v>12</v>
      </c>
      <c r="L2071" s="12" t="n">
        <f aca="false">H2071*SUMIFS(syst_chauffage!$K$3:$K$27,syst_chauffage!$B$3:$B$27,D2071,syst_chauffage!$C$3:$C$27,E2071)</f>
        <v>1</v>
      </c>
      <c r="N2071" s="0" t="str">
        <f aca="false">A2071</f>
        <v>Commerce</v>
      </c>
      <c r="O2071" s="0" t="str">
        <f aca="false">B2071</f>
        <v>Petit commerce alimentaire</v>
      </c>
      <c r="P2071" s="0" t="str">
        <f aca="false">C2071</f>
        <v>Petit boulangerie</v>
      </c>
      <c r="Q2071" s="0" t="str">
        <f aca="false">D2071</f>
        <v>Electrique direct performant</v>
      </c>
      <c r="R2071" s="0" t="str">
        <f aca="false">E2071</f>
        <v>Electricité</v>
      </c>
      <c r="S2071" s="0" t="str">
        <f aca="false">F2071</f>
        <v>0323632602</v>
      </c>
      <c r="T2071" s="0" t="str">
        <f aca="false">G2071</f>
        <v>0</v>
      </c>
      <c r="U2071" s="0" t="n">
        <f aca="false">L2071</f>
        <v>1</v>
      </c>
      <c r="V2071" s="0" t="n">
        <f aca="false">K2071</f>
        <v>12</v>
      </c>
      <c r="W2071" s="0" t="n">
        <f aca="false">J2071</f>
        <v>0</v>
      </c>
    </row>
    <row r="2072" customFormat="false" ht="12.8" hidden="false" customHeight="false" outlineLevel="0" collapsed="false">
      <c r="A2072" s="0" t="s">
        <v>74</v>
      </c>
      <c r="B2072" s="0" t="s">
        <v>811</v>
      </c>
      <c r="C2072" s="0" t="s">
        <v>812</v>
      </c>
      <c r="D2072" s="0" t="s">
        <v>38</v>
      </c>
      <c r="E2072" s="0" t="s">
        <v>30</v>
      </c>
      <c r="F2072" s="0" t="s">
        <v>824</v>
      </c>
      <c r="G2072" s="0" t="s">
        <v>1609</v>
      </c>
      <c r="H2072" s="0" t="n">
        <v>3.39795627906976</v>
      </c>
      <c r="I2072" s="0" t="n">
        <v>149.721536716037</v>
      </c>
      <c r="J2072" s="0" t="n">
        <v>720</v>
      </c>
      <c r="K2072" s="0" t="n">
        <f aca="false">I2072*SUMIFS(syst_chauffage!$H$3:$H$27,syst_chauffage!$B$3:$B$27,D2072,syst_chauffage!$C$3:$C$27,E2072)</f>
        <v>151.337601336615</v>
      </c>
      <c r="L2072" s="12" t="n">
        <f aca="false">H2072*SUMIFS(syst_chauffage!$K$3:$K$27,syst_chauffage!$B$3:$B$27,D2072,syst_chauffage!$C$3:$C$27,E2072)</f>
        <v>3.03986496519792</v>
      </c>
      <c r="N2072" s="0" t="str">
        <f aca="false">A2072</f>
        <v>Commerce</v>
      </c>
      <c r="O2072" s="0" t="str">
        <f aca="false">B2072</f>
        <v>Petit commerce alimentaire</v>
      </c>
      <c r="P2072" s="0" t="str">
        <f aca="false">C2072</f>
        <v>Petit boulangerie</v>
      </c>
      <c r="Q2072" s="0" t="str">
        <f aca="false">D2072</f>
        <v>PAC performant</v>
      </c>
      <c r="R2072" s="0" t="str">
        <f aca="false">E2072</f>
        <v>Electricité</v>
      </c>
      <c r="S2072" s="0" t="str">
        <f aca="false">F2072</f>
        <v>0323632902</v>
      </c>
      <c r="T2072" s="0" t="str">
        <f aca="false">G2072</f>
        <v>0</v>
      </c>
      <c r="U2072" s="0" t="n">
        <f aca="false">L2072</f>
        <v>3.03986496519792</v>
      </c>
      <c r="V2072" s="0" t="n">
        <f aca="false">K2072</f>
        <v>151.337601336615</v>
      </c>
      <c r="W2072" s="0" t="n">
        <f aca="false">J2072</f>
        <v>720</v>
      </c>
    </row>
    <row r="2073" customFormat="false" ht="12.8" hidden="false" customHeight="false" outlineLevel="0" collapsed="false">
      <c r="A2073" s="0" t="s">
        <v>74</v>
      </c>
      <c r="B2073" s="0" t="s">
        <v>811</v>
      </c>
      <c r="C2073" s="0" t="s">
        <v>679</v>
      </c>
      <c r="D2073" s="0" t="s">
        <v>19</v>
      </c>
      <c r="E2073" s="0" t="s">
        <v>57</v>
      </c>
      <c r="F2073" s="0" t="s">
        <v>825</v>
      </c>
      <c r="G2073" s="0" t="s">
        <v>1609</v>
      </c>
      <c r="H2073" s="0" t="n">
        <v>1.61879381135524</v>
      </c>
      <c r="I2073" s="0" t="n">
        <v>34.4313661737022</v>
      </c>
      <c r="J2073" s="0" t="n">
        <v>0</v>
      </c>
      <c r="K2073" s="0" t="n">
        <f aca="false">I2073*SUMIFS(syst_chauffage!$H$3:$H$27,syst_chauffage!$B$3:$B$27,D2073,syst_chauffage!$C$3:$C$27,E2073)</f>
        <v>47.9448742406966</v>
      </c>
      <c r="L2073" s="12" t="n">
        <f aca="false">H2073*SUMIFS(syst_chauffage!$K$3:$K$27,syst_chauffage!$B$3:$B$27,D2073,syst_chauffage!$C$3:$C$27,E2073)</f>
        <v>1.61879381135524</v>
      </c>
      <c r="N2073" s="0" t="str">
        <f aca="false">A2073</f>
        <v>Commerce</v>
      </c>
      <c r="O2073" s="0" t="str">
        <f aca="false">B2073</f>
        <v>Petit commerce alimentaire</v>
      </c>
      <c r="P2073" s="0" t="str">
        <f aca="false">C2073</f>
        <v>Petit librairie</v>
      </c>
      <c r="Q2073" s="0" t="str">
        <f aca="false">D2073</f>
        <v>Autre système centralisé</v>
      </c>
      <c r="R2073" s="0" t="str">
        <f aca="false">E2073</f>
        <v>Autres</v>
      </c>
      <c r="S2073" s="0" t="str">
        <f aca="false">F2073</f>
        <v>0323730101</v>
      </c>
      <c r="T2073" s="0" t="str">
        <f aca="false">G2073</f>
        <v>0</v>
      </c>
      <c r="U2073" s="0" t="n">
        <f aca="false">L2073</f>
        <v>1.61879381135524</v>
      </c>
      <c r="V2073" s="0" t="n">
        <f aca="false">K2073</f>
        <v>47.9448742406966</v>
      </c>
      <c r="W2073" s="0" t="n">
        <f aca="false">J2073</f>
        <v>0</v>
      </c>
    </row>
    <row r="2074" customFormat="false" ht="12.8" hidden="false" customHeight="false" outlineLevel="0" collapsed="false">
      <c r="A2074" s="0" t="s">
        <v>74</v>
      </c>
      <c r="B2074" s="0" t="s">
        <v>811</v>
      </c>
      <c r="C2074" s="0" t="s">
        <v>679</v>
      </c>
      <c r="D2074" s="0" t="s">
        <v>19</v>
      </c>
      <c r="E2074" s="0" t="s">
        <v>58</v>
      </c>
      <c r="F2074" s="0" t="s">
        <v>826</v>
      </c>
      <c r="G2074" s="0" t="s">
        <v>1609</v>
      </c>
      <c r="H2074" s="0" t="n">
        <v>1.69928003875704</v>
      </c>
      <c r="I2074" s="0" t="n">
        <v>34.0534196546389</v>
      </c>
      <c r="J2074" s="0" t="n">
        <v>765</v>
      </c>
      <c r="K2074" s="0" t="n">
        <f aca="false">I2074*SUMIFS(syst_chauffage!$H$3:$H$27,syst_chauffage!$B$3:$B$27,D2074,syst_chauffage!$C$3:$C$27,E2074)</f>
        <v>56.0161587036976</v>
      </c>
      <c r="L2074" s="12" t="n">
        <f aca="false">H2074*SUMIFS(syst_chauffage!$K$3:$K$27,syst_chauffage!$B$3:$B$27,D2074,syst_chauffage!$C$3:$C$27,E2074)</f>
        <v>1.69928003875704</v>
      </c>
      <c r="N2074" s="0" t="str">
        <f aca="false">A2074</f>
        <v>Commerce</v>
      </c>
      <c r="O2074" s="0" t="str">
        <f aca="false">B2074</f>
        <v>Petit commerce alimentaire</v>
      </c>
      <c r="P2074" s="0" t="str">
        <f aca="false">C2074</f>
        <v>Petit librairie</v>
      </c>
      <c r="Q2074" s="0" t="str">
        <f aca="false">D2074</f>
        <v>Autre système centralisé</v>
      </c>
      <c r="R2074" s="0" t="str">
        <f aca="false">E2074</f>
        <v>Urbain</v>
      </c>
      <c r="S2074" s="0" t="str">
        <f aca="false">F2074</f>
        <v>0323730106</v>
      </c>
      <c r="T2074" s="0" t="str">
        <f aca="false">G2074</f>
        <v>0</v>
      </c>
      <c r="U2074" s="0" t="n">
        <f aca="false">L2074</f>
        <v>1.69928003875704</v>
      </c>
      <c r="V2074" s="0" t="n">
        <f aca="false">K2074</f>
        <v>56.0161587036976</v>
      </c>
      <c r="W2074" s="0" t="n">
        <f aca="false">J2074</f>
        <v>765</v>
      </c>
    </row>
    <row r="2075" customFormat="false" ht="12.8" hidden="false" customHeight="false" outlineLevel="0" collapsed="false">
      <c r="A2075" s="0" t="s">
        <v>74</v>
      </c>
      <c r="B2075" s="0" t="s">
        <v>811</v>
      </c>
      <c r="C2075" s="0" t="s">
        <v>679</v>
      </c>
      <c r="D2075" s="0" t="s">
        <v>22</v>
      </c>
      <c r="E2075" s="0" t="s">
        <v>23</v>
      </c>
      <c r="F2075" s="0" t="s">
        <v>827</v>
      </c>
      <c r="G2075" s="0" t="s">
        <v>1609</v>
      </c>
      <c r="H2075" s="0" t="n">
        <v>0.671297449752267</v>
      </c>
      <c r="I2075" s="0" t="n">
        <v>25.9464369230769</v>
      </c>
      <c r="J2075" s="0" t="n">
        <v>0</v>
      </c>
      <c r="K2075" s="0" t="n">
        <f aca="false">I2075*SUMIFS(syst_chauffage!$H$3:$H$27,syst_chauffage!$B$3:$B$27,D2075,syst_chauffage!$C$3:$C$27,E2075)</f>
        <v>45.6922594297864</v>
      </c>
      <c r="L2075" s="12" t="n">
        <f aca="false">H2075*SUMIFS(syst_chauffage!$K$3:$K$27,syst_chauffage!$B$3:$B$27,D2075,syst_chauffage!$C$3:$C$27,E2075)</f>
        <v>0.671297449752267</v>
      </c>
      <c r="N2075" s="0" t="str">
        <f aca="false">A2075</f>
        <v>Commerce</v>
      </c>
      <c r="O2075" s="0" t="str">
        <f aca="false">B2075</f>
        <v>Petit commerce alimentaire</v>
      </c>
      <c r="P2075" s="0" t="str">
        <f aca="false">C2075</f>
        <v>Petit librairie</v>
      </c>
      <c r="Q2075" s="0" t="str">
        <f aca="false">D2075</f>
        <v>Chaudière fioul</v>
      </c>
      <c r="R2075" s="0" t="str">
        <f aca="false">E2075</f>
        <v>Fioul</v>
      </c>
      <c r="S2075" s="0" t="str">
        <f aca="false">F2075</f>
        <v>0323730303</v>
      </c>
      <c r="T2075" s="0" t="str">
        <f aca="false">G2075</f>
        <v>0</v>
      </c>
      <c r="U2075" s="0" t="n">
        <f aca="false">L2075</f>
        <v>0.671297449752267</v>
      </c>
      <c r="V2075" s="0" t="n">
        <f aca="false">K2075</f>
        <v>45.6922594297864</v>
      </c>
      <c r="W2075" s="0" t="n">
        <f aca="false">J2075</f>
        <v>0</v>
      </c>
    </row>
    <row r="2076" customFormat="false" ht="12.8" hidden="false" customHeight="false" outlineLevel="0" collapsed="false">
      <c r="A2076" s="0" t="s">
        <v>74</v>
      </c>
      <c r="B2076" s="0" t="s">
        <v>811</v>
      </c>
      <c r="C2076" s="0" t="s">
        <v>679</v>
      </c>
      <c r="D2076" s="0" t="s">
        <v>13</v>
      </c>
      <c r="E2076" s="0" t="s">
        <v>14</v>
      </c>
      <c r="F2076" s="0" t="s">
        <v>828</v>
      </c>
      <c r="G2076" s="0" t="s">
        <v>1609</v>
      </c>
      <c r="H2076" s="0" t="n">
        <v>0.788284914779536</v>
      </c>
      <c r="I2076" s="0" t="n">
        <v>25.9464369230769</v>
      </c>
      <c r="J2076" s="0" t="n">
        <v>308</v>
      </c>
      <c r="K2076" s="0" t="n">
        <f aca="false">I2076*SUMIFS(syst_chauffage!$H$3:$H$27,syst_chauffage!$B$3:$B$27,D2076,syst_chauffage!$C$3:$C$27,E2076)</f>
        <v>52.4012096119026</v>
      </c>
      <c r="L2076" s="12" t="n">
        <f aca="false">H2076*SUMIFS(syst_chauffage!$K$3:$K$27,syst_chauffage!$B$3:$B$27,D2076,syst_chauffage!$C$3:$C$27,E2076)</f>
        <v>0.788284914779536</v>
      </c>
      <c r="N2076" s="0" t="str">
        <f aca="false">A2076</f>
        <v>Commerce</v>
      </c>
      <c r="O2076" s="0" t="str">
        <f aca="false">B2076</f>
        <v>Petit commerce alimentaire</v>
      </c>
      <c r="P2076" s="0" t="str">
        <f aca="false">C2076</f>
        <v>Petit librairie</v>
      </c>
      <c r="Q2076" s="0" t="str">
        <f aca="false">D2076</f>
        <v>Chaudière gaz</v>
      </c>
      <c r="R2076" s="0" t="str">
        <f aca="false">E2076</f>
        <v>Gaz</v>
      </c>
      <c r="S2076" s="0" t="str">
        <f aca="false">F2076</f>
        <v>0323730404</v>
      </c>
      <c r="T2076" s="0" t="str">
        <f aca="false">G2076</f>
        <v>0</v>
      </c>
      <c r="U2076" s="0" t="n">
        <f aca="false">L2076</f>
        <v>0.788284914779536</v>
      </c>
      <c r="V2076" s="0" t="n">
        <f aca="false">K2076</f>
        <v>52.4012096119026</v>
      </c>
      <c r="W2076" s="0" t="n">
        <f aca="false">J2076</f>
        <v>308</v>
      </c>
    </row>
    <row r="2077" customFormat="false" ht="12.8" hidden="false" customHeight="false" outlineLevel="0" collapsed="false">
      <c r="A2077" s="0" t="s">
        <v>74</v>
      </c>
      <c r="B2077" s="0" t="s">
        <v>811</v>
      </c>
      <c r="C2077" s="0" t="s">
        <v>679</v>
      </c>
      <c r="D2077" s="0" t="s">
        <v>29</v>
      </c>
      <c r="E2077" s="0" t="s">
        <v>30</v>
      </c>
      <c r="F2077" s="0" t="s">
        <v>829</v>
      </c>
      <c r="G2077" s="0" t="s">
        <v>1609</v>
      </c>
      <c r="H2077" s="0" t="n">
        <v>0.92</v>
      </c>
      <c r="I2077" s="0" t="n">
        <v>10.4</v>
      </c>
      <c r="J2077" s="0" t="n">
        <v>0</v>
      </c>
      <c r="K2077" s="0" t="n">
        <f aca="false">I2077*SUMIFS(syst_chauffage!$H$3:$H$27,syst_chauffage!$B$3:$B$27,D2077,syst_chauffage!$C$3:$C$27,E2077)</f>
        <v>3</v>
      </c>
      <c r="L2077" s="12" t="n">
        <f aca="false">H2077*SUMIFS(syst_chauffage!$K$3:$K$27,syst_chauffage!$B$3:$B$27,D2077,syst_chauffage!$C$3:$C$27,E2077)</f>
        <v>0.92</v>
      </c>
      <c r="N2077" s="0" t="str">
        <f aca="false">A2077</f>
        <v>Commerce</v>
      </c>
      <c r="O2077" s="0" t="str">
        <f aca="false">B2077</f>
        <v>Petit commerce alimentaire</v>
      </c>
      <c r="P2077" s="0" t="str">
        <f aca="false">C2077</f>
        <v>Petit librairie</v>
      </c>
      <c r="Q2077" s="0" t="str">
        <f aca="false">D2077</f>
        <v>Electrique direct</v>
      </c>
      <c r="R2077" s="0" t="str">
        <f aca="false">E2077</f>
        <v>Electricité</v>
      </c>
      <c r="S2077" s="0" t="str">
        <f aca="false">F2077</f>
        <v>0323730602</v>
      </c>
      <c r="T2077" s="0" t="str">
        <f aca="false">G2077</f>
        <v>0</v>
      </c>
      <c r="U2077" s="0" t="n">
        <f aca="false">L2077</f>
        <v>0.92</v>
      </c>
      <c r="V2077" s="0" t="n">
        <f aca="false">K2077</f>
        <v>3</v>
      </c>
      <c r="W2077" s="0" t="n">
        <f aca="false">J2077</f>
        <v>0</v>
      </c>
    </row>
    <row r="2078" customFormat="false" ht="12.8" hidden="false" customHeight="false" outlineLevel="0" collapsed="false">
      <c r="A2078" s="0" t="s">
        <v>74</v>
      </c>
      <c r="B2078" s="0" t="s">
        <v>811</v>
      </c>
      <c r="C2078" s="0" t="s">
        <v>679</v>
      </c>
      <c r="D2078" s="0" t="s">
        <v>36</v>
      </c>
      <c r="E2078" s="0" t="s">
        <v>30</v>
      </c>
      <c r="F2078" s="0" t="s">
        <v>830</v>
      </c>
      <c r="G2078" s="0" t="s">
        <v>1609</v>
      </c>
      <c r="H2078" s="0" t="n">
        <v>3.27439423255813</v>
      </c>
      <c r="I2078" s="0" t="n">
        <v>77.2604823957965</v>
      </c>
      <c r="J2078" s="0" t="n">
        <v>675</v>
      </c>
      <c r="K2078" s="0" t="n">
        <f aca="false">I2078*SUMIFS(syst_chauffage!$H$3:$H$27,syst_chauffage!$B$3:$B$27,D2078,syst_chauffage!$C$3:$C$27,E2078)</f>
        <v>47.7978234348922</v>
      </c>
      <c r="L2078" s="12" t="n">
        <f aca="false">H2078*SUMIFS(syst_chauffage!$K$3:$K$27,syst_chauffage!$B$3:$B$27,D2078,syst_chauffage!$C$3:$C$27,E2078)</f>
        <v>2.75111501758348</v>
      </c>
      <c r="N2078" s="0" t="str">
        <f aca="false">A2078</f>
        <v>Commerce</v>
      </c>
      <c r="O2078" s="0" t="str">
        <f aca="false">B2078</f>
        <v>Petit commerce alimentaire</v>
      </c>
      <c r="P2078" s="0" t="str">
        <f aca="false">C2078</f>
        <v>Petit librairie</v>
      </c>
      <c r="Q2078" s="0" t="str">
        <f aca="false">D2078</f>
        <v>PAC</v>
      </c>
      <c r="R2078" s="0" t="str">
        <f aca="false">E2078</f>
        <v>Electricité</v>
      </c>
      <c r="S2078" s="0" t="str">
        <f aca="false">F2078</f>
        <v>0323730902</v>
      </c>
      <c r="T2078" s="0" t="str">
        <f aca="false">G2078</f>
        <v>0</v>
      </c>
      <c r="U2078" s="0" t="n">
        <f aca="false">L2078</f>
        <v>2.75111501758348</v>
      </c>
      <c r="V2078" s="0" t="n">
        <f aca="false">K2078</f>
        <v>47.7978234348922</v>
      </c>
      <c r="W2078" s="0" t="n">
        <f aca="false">J2078</f>
        <v>675</v>
      </c>
    </row>
    <row r="2079" customFormat="false" ht="12.8" hidden="false" customHeight="false" outlineLevel="0" collapsed="false">
      <c r="A2079" s="0" t="s">
        <v>74</v>
      </c>
      <c r="B2079" s="0" t="s">
        <v>811</v>
      </c>
      <c r="C2079" s="0" t="s">
        <v>679</v>
      </c>
      <c r="D2079" s="0" t="s">
        <v>51</v>
      </c>
      <c r="E2079" s="0" t="s">
        <v>57</v>
      </c>
      <c r="F2079" s="0" t="s">
        <v>831</v>
      </c>
      <c r="G2079" s="0" t="s">
        <v>1609</v>
      </c>
      <c r="H2079" s="0" t="n">
        <v>1.8678390131022</v>
      </c>
      <c r="I2079" s="0" t="n">
        <v>40.9897216353597</v>
      </c>
      <c r="J2079" s="0" t="n">
        <v>0</v>
      </c>
      <c r="K2079" s="0" t="n">
        <f aca="false">I2079*SUMIFS(syst_chauffage!$H$3:$H$27,syst_chauffage!$B$3:$B$27,D2079,syst_chauffage!$C$3:$C$27,E2079)</f>
        <v>86.851229715905</v>
      </c>
      <c r="L2079" s="12" t="n">
        <f aca="false">H2079*SUMIFS(syst_chauffage!$K$3:$K$27,syst_chauffage!$B$3:$B$27,D2079,syst_chauffage!$C$3:$C$27,E2079)</f>
        <v>1.8678390131022</v>
      </c>
      <c r="N2079" s="0" t="str">
        <f aca="false">A2079</f>
        <v>Commerce</v>
      </c>
      <c r="O2079" s="0" t="str">
        <f aca="false">B2079</f>
        <v>Petit commerce alimentaire</v>
      </c>
      <c r="P2079" s="0" t="str">
        <f aca="false">C2079</f>
        <v>Petit librairie</v>
      </c>
      <c r="Q2079" s="0" t="str">
        <f aca="false">D2079</f>
        <v>Autre système centralisé performant</v>
      </c>
      <c r="R2079" s="0" t="str">
        <f aca="false">E2079</f>
        <v>Autres</v>
      </c>
      <c r="S2079" s="0" t="str">
        <f aca="false">F2079</f>
        <v>0323732101</v>
      </c>
      <c r="T2079" s="0" t="str">
        <f aca="false">G2079</f>
        <v>0</v>
      </c>
      <c r="U2079" s="0" t="n">
        <f aca="false">L2079</f>
        <v>1.8678390131022</v>
      </c>
      <c r="V2079" s="0" t="n">
        <f aca="false">K2079</f>
        <v>86.851229715905</v>
      </c>
      <c r="W2079" s="0" t="n">
        <f aca="false">J2079</f>
        <v>0</v>
      </c>
    </row>
    <row r="2080" customFormat="false" ht="12.8" hidden="false" customHeight="false" outlineLevel="0" collapsed="false">
      <c r="A2080" s="0" t="s">
        <v>74</v>
      </c>
      <c r="B2080" s="0" t="s">
        <v>811</v>
      </c>
      <c r="C2080" s="0" t="s">
        <v>679</v>
      </c>
      <c r="D2080" s="0" t="s">
        <v>51</v>
      </c>
      <c r="E2080" s="0" t="s">
        <v>58</v>
      </c>
      <c r="F2080" s="0" t="s">
        <v>832</v>
      </c>
      <c r="G2080" s="0" t="s">
        <v>1609</v>
      </c>
      <c r="H2080" s="0" t="n">
        <v>1.96070773702736</v>
      </c>
      <c r="I2080" s="0" t="n">
        <v>40.5397853031415</v>
      </c>
      <c r="J2080" s="0" t="n">
        <v>765</v>
      </c>
      <c r="K2080" s="0" t="n">
        <f aca="false">I2080*SUMIFS(syst_chauffage!$H$3:$H$27,syst_chauffage!$B$3:$B$27,D2080,syst_chauffage!$C$3:$C$27,E2080)</f>
        <v>86.5118818491306</v>
      </c>
      <c r="L2080" s="12" t="n">
        <f aca="false">H2080*SUMIFS(syst_chauffage!$K$3:$K$27,syst_chauffage!$B$3:$B$27,D2080,syst_chauffage!$C$3:$C$27,E2080)</f>
        <v>1.96070773702736</v>
      </c>
      <c r="N2080" s="0" t="str">
        <f aca="false">A2080</f>
        <v>Commerce</v>
      </c>
      <c r="O2080" s="0" t="str">
        <f aca="false">B2080</f>
        <v>Petit commerce alimentaire</v>
      </c>
      <c r="P2080" s="0" t="str">
        <f aca="false">C2080</f>
        <v>Petit librairie</v>
      </c>
      <c r="Q2080" s="0" t="str">
        <f aca="false">D2080</f>
        <v>Autre système centralisé performant</v>
      </c>
      <c r="R2080" s="0" t="str">
        <f aca="false">E2080</f>
        <v>Urbain</v>
      </c>
      <c r="S2080" s="0" t="str">
        <f aca="false">F2080</f>
        <v>0323732106</v>
      </c>
      <c r="T2080" s="0" t="str">
        <f aca="false">G2080</f>
        <v>0</v>
      </c>
      <c r="U2080" s="0" t="n">
        <f aca="false">L2080</f>
        <v>1.96070773702736</v>
      </c>
      <c r="V2080" s="0" t="n">
        <f aca="false">K2080</f>
        <v>86.5118818491306</v>
      </c>
      <c r="W2080" s="0" t="n">
        <f aca="false">J2080</f>
        <v>765</v>
      </c>
    </row>
    <row r="2081" customFormat="false" ht="12.8" hidden="false" customHeight="false" outlineLevel="0" collapsed="false">
      <c r="A2081" s="0" t="s">
        <v>74</v>
      </c>
      <c r="B2081" s="0" t="s">
        <v>811</v>
      </c>
      <c r="C2081" s="0" t="s">
        <v>679</v>
      </c>
      <c r="D2081" s="0" t="s">
        <v>27</v>
      </c>
      <c r="E2081" s="0" t="s">
        <v>23</v>
      </c>
      <c r="F2081" s="0" t="s">
        <v>833</v>
      </c>
      <c r="G2081" s="0" t="s">
        <v>1609</v>
      </c>
      <c r="H2081" s="0" t="n">
        <v>0.749269485450697</v>
      </c>
      <c r="I2081" s="0" t="n">
        <v>30.8886153846153</v>
      </c>
      <c r="J2081" s="0" t="n">
        <v>693</v>
      </c>
      <c r="K2081" s="0" t="n">
        <f aca="false">I2081*SUMIFS(syst_chauffage!$H$3:$H$27,syst_chauffage!$B$3:$B$27,D2081,syst_chauffage!$C$3:$C$27,E2081)</f>
        <v>79.2108623583623</v>
      </c>
      <c r="L2081" s="12" t="n">
        <f aca="false">H2081*SUMIFS(syst_chauffage!$K$3:$K$27,syst_chauffage!$B$3:$B$27,D2081,syst_chauffage!$C$3:$C$27,E2081)</f>
        <v>0.749269485450697</v>
      </c>
      <c r="N2081" s="0" t="str">
        <f aca="false">A2081</f>
        <v>Commerce</v>
      </c>
      <c r="O2081" s="0" t="str">
        <f aca="false">B2081</f>
        <v>Petit commerce alimentaire</v>
      </c>
      <c r="P2081" s="0" t="str">
        <f aca="false">C2081</f>
        <v>Petit librairie</v>
      </c>
      <c r="Q2081" s="0" t="str">
        <f aca="false">D2081</f>
        <v>Chaudière condensation fioul</v>
      </c>
      <c r="R2081" s="0" t="str">
        <f aca="false">E2081</f>
        <v>Fioul</v>
      </c>
      <c r="S2081" s="0" t="str">
        <f aca="false">F2081</f>
        <v>0323732303</v>
      </c>
      <c r="T2081" s="0" t="str">
        <f aca="false">G2081</f>
        <v>0</v>
      </c>
      <c r="U2081" s="0" t="n">
        <f aca="false">L2081</f>
        <v>0.749269485450697</v>
      </c>
      <c r="V2081" s="0" t="n">
        <f aca="false">K2081</f>
        <v>79.2108623583623</v>
      </c>
      <c r="W2081" s="0" t="n">
        <f aca="false">J2081</f>
        <v>693</v>
      </c>
    </row>
    <row r="2082" customFormat="false" ht="12.8" hidden="false" customHeight="false" outlineLevel="0" collapsed="false">
      <c r="A2082" s="0" t="s">
        <v>74</v>
      </c>
      <c r="B2082" s="0" t="s">
        <v>811</v>
      </c>
      <c r="C2082" s="0" t="s">
        <v>679</v>
      </c>
      <c r="D2082" s="0" t="s">
        <v>18</v>
      </c>
      <c r="E2082" s="0" t="s">
        <v>14</v>
      </c>
      <c r="F2082" s="0" t="s">
        <v>834</v>
      </c>
      <c r="G2082" s="0" t="s">
        <v>1609</v>
      </c>
      <c r="H2082" s="0" t="n">
        <v>0.98257952108682</v>
      </c>
      <c r="I2082" s="0" t="n">
        <v>30.8886153846153</v>
      </c>
      <c r="J2082" s="0" t="n">
        <v>693</v>
      </c>
      <c r="K2082" s="0" t="n">
        <f aca="false">I2082*SUMIFS(syst_chauffage!$H$3:$H$27,syst_chauffage!$B$3:$B$27,D2082,syst_chauffage!$C$3:$C$27,E2082)</f>
        <v>84.1692814255286</v>
      </c>
      <c r="L2082" s="12" t="n">
        <f aca="false">H2082*SUMIFS(syst_chauffage!$K$3:$K$27,syst_chauffage!$B$3:$B$27,D2082,syst_chauffage!$C$3:$C$27,E2082)</f>
        <v>0.954523820250751</v>
      </c>
      <c r="N2082" s="0" t="str">
        <f aca="false">A2082</f>
        <v>Commerce</v>
      </c>
      <c r="O2082" s="0" t="str">
        <f aca="false">B2082</f>
        <v>Petit commerce alimentaire</v>
      </c>
      <c r="P2082" s="0" t="str">
        <f aca="false">C2082</f>
        <v>Petit librairie</v>
      </c>
      <c r="Q2082" s="0" t="str">
        <f aca="false">D2082</f>
        <v>Chaudière condensation gaz</v>
      </c>
      <c r="R2082" s="0" t="str">
        <f aca="false">E2082</f>
        <v>Gaz</v>
      </c>
      <c r="S2082" s="0" t="str">
        <f aca="false">F2082</f>
        <v>0323732404</v>
      </c>
      <c r="T2082" s="0" t="str">
        <f aca="false">G2082</f>
        <v>0</v>
      </c>
      <c r="U2082" s="0" t="n">
        <f aca="false">L2082</f>
        <v>0.954523820250751</v>
      </c>
      <c r="V2082" s="0" t="n">
        <f aca="false">K2082</f>
        <v>84.1692814255286</v>
      </c>
      <c r="W2082" s="0" t="n">
        <f aca="false">J2082</f>
        <v>693</v>
      </c>
    </row>
    <row r="2083" customFormat="false" ht="12.8" hidden="false" customHeight="false" outlineLevel="0" collapsed="false">
      <c r="A2083" s="0" t="s">
        <v>74</v>
      </c>
      <c r="B2083" s="0" t="s">
        <v>811</v>
      </c>
      <c r="C2083" s="0" t="s">
        <v>679</v>
      </c>
      <c r="D2083" s="0" t="s">
        <v>32</v>
      </c>
      <c r="E2083" s="0" t="s">
        <v>30</v>
      </c>
      <c r="F2083" s="0" t="s">
        <v>835</v>
      </c>
      <c r="G2083" s="0" t="s">
        <v>1609</v>
      </c>
      <c r="H2083" s="0" t="n">
        <v>1</v>
      </c>
      <c r="I2083" s="0" t="n">
        <v>12</v>
      </c>
      <c r="J2083" s="0" t="n">
        <v>0</v>
      </c>
      <c r="K2083" s="0" t="n">
        <f aca="false">I2083*SUMIFS(syst_chauffage!$H$3:$H$27,syst_chauffage!$B$3:$B$27,D2083,syst_chauffage!$C$3:$C$27,E2083)</f>
        <v>12</v>
      </c>
      <c r="L2083" s="12" t="n">
        <f aca="false">H2083*SUMIFS(syst_chauffage!$K$3:$K$27,syst_chauffage!$B$3:$B$27,D2083,syst_chauffage!$C$3:$C$27,E2083)</f>
        <v>1</v>
      </c>
      <c r="N2083" s="0" t="str">
        <f aca="false">A2083</f>
        <v>Commerce</v>
      </c>
      <c r="O2083" s="0" t="str">
        <f aca="false">B2083</f>
        <v>Petit commerce alimentaire</v>
      </c>
      <c r="P2083" s="0" t="str">
        <f aca="false">C2083</f>
        <v>Petit librairie</v>
      </c>
      <c r="Q2083" s="0" t="str">
        <f aca="false">D2083</f>
        <v>Electrique direct performant</v>
      </c>
      <c r="R2083" s="0" t="str">
        <f aca="false">E2083</f>
        <v>Electricité</v>
      </c>
      <c r="S2083" s="0" t="str">
        <f aca="false">F2083</f>
        <v>0323732602</v>
      </c>
      <c r="T2083" s="0" t="str">
        <f aca="false">G2083</f>
        <v>0</v>
      </c>
      <c r="U2083" s="0" t="n">
        <f aca="false">L2083</f>
        <v>1</v>
      </c>
      <c r="V2083" s="0" t="n">
        <f aca="false">K2083</f>
        <v>12</v>
      </c>
      <c r="W2083" s="0" t="n">
        <f aca="false">J2083</f>
        <v>0</v>
      </c>
    </row>
    <row r="2084" customFormat="false" ht="12.8" hidden="false" customHeight="false" outlineLevel="0" collapsed="false">
      <c r="A2084" s="0" t="s">
        <v>74</v>
      </c>
      <c r="B2084" s="0" t="s">
        <v>811</v>
      </c>
      <c r="C2084" s="0" t="s">
        <v>679</v>
      </c>
      <c r="D2084" s="0" t="s">
        <v>38</v>
      </c>
      <c r="E2084" s="0" t="s">
        <v>30</v>
      </c>
      <c r="F2084" s="0" t="s">
        <v>836</v>
      </c>
      <c r="G2084" s="0" t="s">
        <v>1609</v>
      </c>
      <c r="H2084" s="0" t="n">
        <v>3.39795627906976</v>
      </c>
      <c r="I2084" s="0" t="n">
        <v>91.9767647569005</v>
      </c>
      <c r="J2084" s="0" t="n">
        <v>720</v>
      </c>
      <c r="K2084" s="0" t="n">
        <f aca="false">I2084*SUMIFS(syst_chauffage!$H$3:$H$27,syst_chauffage!$B$3:$B$27,D2084,syst_chauffage!$C$3:$C$27,E2084)</f>
        <v>92.969543743138</v>
      </c>
      <c r="L2084" s="12" t="n">
        <f aca="false">H2084*SUMIFS(syst_chauffage!$K$3:$K$27,syst_chauffage!$B$3:$B$27,D2084,syst_chauffage!$C$3:$C$27,E2084)</f>
        <v>3.03986496519792</v>
      </c>
      <c r="N2084" s="0" t="str">
        <f aca="false">A2084</f>
        <v>Commerce</v>
      </c>
      <c r="O2084" s="0" t="str">
        <f aca="false">B2084</f>
        <v>Petit commerce alimentaire</v>
      </c>
      <c r="P2084" s="0" t="str">
        <f aca="false">C2084</f>
        <v>Petit librairie</v>
      </c>
      <c r="Q2084" s="0" t="str">
        <f aca="false">D2084</f>
        <v>PAC performant</v>
      </c>
      <c r="R2084" s="0" t="str">
        <f aca="false">E2084</f>
        <v>Electricité</v>
      </c>
      <c r="S2084" s="0" t="str">
        <f aca="false">F2084</f>
        <v>0323732902</v>
      </c>
      <c r="T2084" s="0" t="str">
        <f aca="false">G2084</f>
        <v>0</v>
      </c>
      <c r="U2084" s="0" t="n">
        <f aca="false">L2084</f>
        <v>3.03986496519792</v>
      </c>
      <c r="V2084" s="0" t="n">
        <f aca="false">K2084</f>
        <v>92.969543743138</v>
      </c>
      <c r="W2084" s="0" t="n">
        <f aca="false">J2084</f>
        <v>720</v>
      </c>
    </row>
    <row r="2085" customFormat="false" ht="12.8" hidden="false" customHeight="false" outlineLevel="0" collapsed="false">
      <c r="A2085" s="0" t="s">
        <v>74</v>
      </c>
      <c r="B2085" s="0" t="s">
        <v>811</v>
      </c>
      <c r="C2085" s="0" t="s">
        <v>837</v>
      </c>
      <c r="D2085" s="0" t="s">
        <v>19</v>
      </c>
      <c r="E2085" s="0" t="s">
        <v>57</v>
      </c>
      <c r="F2085" s="0" t="s">
        <v>838</v>
      </c>
      <c r="G2085" s="0" t="s">
        <v>1609</v>
      </c>
      <c r="H2085" s="0" t="n">
        <v>1.62322417932531</v>
      </c>
      <c r="I2085" s="0" t="n">
        <v>48.52474261957</v>
      </c>
      <c r="J2085" s="0" t="n">
        <v>0</v>
      </c>
      <c r="K2085" s="0" t="n">
        <f aca="false">I2085*SUMIFS(syst_chauffage!$H$3:$H$27,syst_chauffage!$B$3:$B$27,D2085,syst_chauffage!$C$3:$C$27,E2085)</f>
        <v>67.5695721953196</v>
      </c>
      <c r="L2085" s="12" t="n">
        <f aca="false">H2085*SUMIFS(syst_chauffage!$K$3:$K$27,syst_chauffage!$B$3:$B$27,D2085,syst_chauffage!$C$3:$C$27,E2085)</f>
        <v>1.62322417932531</v>
      </c>
      <c r="N2085" s="0" t="str">
        <f aca="false">A2085</f>
        <v>Commerce</v>
      </c>
      <c r="O2085" s="0" t="str">
        <f aca="false">B2085</f>
        <v>Petit commerce alimentaire</v>
      </c>
      <c r="P2085" s="0" t="str">
        <f aca="false">C2085</f>
        <v>Petit poissonnerie</v>
      </c>
      <c r="Q2085" s="0" t="str">
        <f aca="false">D2085</f>
        <v>Autre système centralisé</v>
      </c>
      <c r="R2085" s="0" t="str">
        <f aca="false">E2085</f>
        <v>Autres</v>
      </c>
      <c r="S2085" s="0" t="str">
        <f aca="false">F2085</f>
        <v>0323750101</v>
      </c>
      <c r="T2085" s="0" t="str">
        <f aca="false">G2085</f>
        <v>0</v>
      </c>
      <c r="U2085" s="0" t="n">
        <f aca="false">L2085</f>
        <v>1.62322417932531</v>
      </c>
      <c r="V2085" s="0" t="n">
        <f aca="false">K2085</f>
        <v>67.5695721953196</v>
      </c>
      <c r="W2085" s="0" t="n">
        <f aca="false">J2085</f>
        <v>0</v>
      </c>
    </row>
    <row r="2086" customFormat="false" ht="12.8" hidden="false" customHeight="false" outlineLevel="0" collapsed="false">
      <c r="A2086" s="0" t="s">
        <v>74</v>
      </c>
      <c r="B2086" s="0" t="s">
        <v>811</v>
      </c>
      <c r="C2086" s="0" t="s">
        <v>837</v>
      </c>
      <c r="D2086" s="0" t="s">
        <v>19</v>
      </c>
      <c r="E2086" s="0" t="s">
        <v>58</v>
      </c>
      <c r="F2086" s="0" t="s">
        <v>839</v>
      </c>
      <c r="G2086" s="0" t="s">
        <v>1609</v>
      </c>
      <c r="H2086" s="0" t="n">
        <v>1.69238580430087</v>
      </c>
      <c r="I2086" s="0" t="n">
        <v>48.0345262955093</v>
      </c>
      <c r="J2086" s="0" t="n">
        <v>765</v>
      </c>
      <c r="K2086" s="0" t="n">
        <f aca="false">I2086*SUMIFS(syst_chauffage!$H$3:$H$27,syst_chauffage!$B$3:$B$27,D2086,syst_chauffage!$C$3:$C$27,E2086)</f>
        <v>79.0143743422739</v>
      </c>
      <c r="L2086" s="12" t="n">
        <f aca="false">H2086*SUMIFS(syst_chauffage!$K$3:$K$27,syst_chauffage!$B$3:$B$27,D2086,syst_chauffage!$C$3:$C$27,E2086)</f>
        <v>1.69238580430087</v>
      </c>
      <c r="N2086" s="0" t="str">
        <f aca="false">A2086</f>
        <v>Commerce</v>
      </c>
      <c r="O2086" s="0" t="str">
        <f aca="false">B2086</f>
        <v>Petit commerce alimentaire</v>
      </c>
      <c r="P2086" s="0" t="str">
        <f aca="false">C2086</f>
        <v>Petit poissonnerie</v>
      </c>
      <c r="Q2086" s="0" t="str">
        <f aca="false">D2086</f>
        <v>Autre système centralisé</v>
      </c>
      <c r="R2086" s="0" t="str">
        <f aca="false">E2086</f>
        <v>Urbain</v>
      </c>
      <c r="S2086" s="0" t="str">
        <f aca="false">F2086</f>
        <v>0323750106</v>
      </c>
      <c r="T2086" s="0" t="str">
        <f aca="false">G2086</f>
        <v>0</v>
      </c>
      <c r="U2086" s="0" t="n">
        <f aca="false">L2086</f>
        <v>1.69238580430087</v>
      </c>
      <c r="V2086" s="0" t="n">
        <f aca="false">K2086</f>
        <v>79.0143743422739</v>
      </c>
      <c r="W2086" s="0" t="n">
        <f aca="false">J2086</f>
        <v>765</v>
      </c>
    </row>
    <row r="2087" customFormat="false" ht="12.8" hidden="false" customHeight="false" outlineLevel="0" collapsed="false">
      <c r="A2087" s="0" t="s">
        <v>74</v>
      </c>
      <c r="B2087" s="0" t="s">
        <v>811</v>
      </c>
      <c r="C2087" s="0" t="s">
        <v>837</v>
      </c>
      <c r="D2087" s="0" t="s">
        <v>22</v>
      </c>
      <c r="E2087" s="0" t="s">
        <v>23</v>
      </c>
      <c r="F2087" s="0" t="s">
        <v>840</v>
      </c>
      <c r="G2087" s="0" t="s">
        <v>1609</v>
      </c>
      <c r="H2087" s="0" t="n">
        <v>0.673752486723399</v>
      </c>
      <c r="I2087" s="0" t="n">
        <v>32.3687445290998</v>
      </c>
      <c r="J2087" s="0" t="n">
        <v>0</v>
      </c>
      <c r="K2087" s="0" t="n">
        <f aca="false">I2087*SUMIFS(syst_chauffage!$H$3:$H$27,syst_chauffage!$B$3:$B$27,D2087,syst_chauffage!$C$3:$C$27,E2087)</f>
        <v>57.0020876787393</v>
      </c>
      <c r="L2087" s="12" t="n">
        <f aca="false">H2087*SUMIFS(syst_chauffage!$K$3:$K$27,syst_chauffage!$B$3:$B$27,D2087,syst_chauffage!$C$3:$C$27,E2087)</f>
        <v>0.673752486723399</v>
      </c>
      <c r="N2087" s="0" t="str">
        <f aca="false">A2087</f>
        <v>Commerce</v>
      </c>
      <c r="O2087" s="0" t="str">
        <f aca="false">B2087</f>
        <v>Petit commerce alimentaire</v>
      </c>
      <c r="P2087" s="0" t="str">
        <f aca="false">C2087</f>
        <v>Petit poissonnerie</v>
      </c>
      <c r="Q2087" s="0" t="str">
        <f aca="false">D2087</f>
        <v>Chaudière fioul</v>
      </c>
      <c r="R2087" s="0" t="str">
        <f aca="false">E2087</f>
        <v>Fioul</v>
      </c>
      <c r="S2087" s="0" t="str">
        <f aca="false">F2087</f>
        <v>0323750303</v>
      </c>
      <c r="T2087" s="0" t="str">
        <f aca="false">G2087</f>
        <v>0</v>
      </c>
      <c r="U2087" s="0" t="n">
        <f aca="false">L2087</f>
        <v>0.673752486723399</v>
      </c>
      <c r="V2087" s="0" t="n">
        <f aca="false">K2087</f>
        <v>57.0020876787393</v>
      </c>
      <c r="W2087" s="0" t="n">
        <f aca="false">J2087</f>
        <v>0</v>
      </c>
    </row>
    <row r="2088" customFormat="false" ht="12.8" hidden="false" customHeight="false" outlineLevel="0" collapsed="false">
      <c r="A2088" s="0" t="s">
        <v>74</v>
      </c>
      <c r="B2088" s="0" t="s">
        <v>811</v>
      </c>
      <c r="C2088" s="0" t="s">
        <v>837</v>
      </c>
      <c r="D2088" s="0" t="s">
        <v>13</v>
      </c>
      <c r="E2088" s="0" t="s">
        <v>14</v>
      </c>
      <c r="F2088" s="0" t="s">
        <v>841</v>
      </c>
      <c r="G2088" s="0" t="s">
        <v>1609</v>
      </c>
      <c r="H2088" s="0" t="n">
        <v>0.790734008423753</v>
      </c>
      <c r="I2088" s="0" t="n">
        <v>25.9464369230769</v>
      </c>
      <c r="J2088" s="0" t="n">
        <v>308</v>
      </c>
      <c r="K2088" s="0" t="n">
        <f aca="false">I2088*SUMIFS(syst_chauffage!$H$3:$H$27,syst_chauffage!$B$3:$B$27,D2088,syst_chauffage!$C$3:$C$27,E2088)</f>
        <v>52.4012096119026</v>
      </c>
      <c r="L2088" s="12" t="n">
        <f aca="false">H2088*SUMIFS(syst_chauffage!$K$3:$K$27,syst_chauffage!$B$3:$B$27,D2088,syst_chauffage!$C$3:$C$27,E2088)</f>
        <v>0.790734008423753</v>
      </c>
      <c r="N2088" s="0" t="str">
        <f aca="false">A2088</f>
        <v>Commerce</v>
      </c>
      <c r="O2088" s="0" t="str">
        <f aca="false">B2088</f>
        <v>Petit commerce alimentaire</v>
      </c>
      <c r="P2088" s="0" t="str">
        <f aca="false">C2088</f>
        <v>Petit poissonnerie</v>
      </c>
      <c r="Q2088" s="0" t="str">
        <f aca="false">D2088</f>
        <v>Chaudière gaz</v>
      </c>
      <c r="R2088" s="0" t="str">
        <f aca="false">E2088</f>
        <v>Gaz</v>
      </c>
      <c r="S2088" s="0" t="str">
        <f aca="false">F2088</f>
        <v>0323750404</v>
      </c>
      <c r="T2088" s="0" t="str">
        <f aca="false">G2088</f>
        <v>0</v>
      </c>
      <c r="U2088" s="0" t="n">
        <f aca="false">L2088</f>
        <v>0.790734008423753</v>
      </c>
      <c r="V2088" s="0" t="n">
        <f aca="false">K2088</f>
        <v>52.4012096119026</v>
      </c>
      <c r="W2088" s="0" t="n">
        <f aca="false">J2088</f>
        <v>308</v>
      </c>
    </row>
    <row r="2089" customFormat="false" ht="12.8" hidden="false" customHeight="false" outlineLevel="0" collapsed="false">
      <c r="A2089" s="0" t="s">
        <v>74</v>
      </c>
      <c r="B2089" s="0" t="s">
        <v>811</v>
      </c>
      <c r="C2089" s="0" t="s">
        <v>837</v>
      </c>
      <c r="D2089" s="0" t="s">
        <v>29</v>
      </c>
      <c r="E2089" s="0" t="s">
        <v>30</v>
      </c>
      <c r="F2089" s="0" t="s">
        <v>842</v>
      </c>
      <c r="G2089" s="0" t="s">
        <v>1609</v>
      </c>
      <c r="H2089" s="0" t="n">
        <v>0.92</v>
      </c>
      <c r="I2089" s="0" t="n">
        <v>10.4</v>
      </c>
      <c r="J2089" s="0" t="n">
        <v>0</v>
      </c>
      <c r="K2089" s="0" t="n">
        <f aca="false">I2089*SUMIFS(syst_chauffage!$H$3:$H$27,syst_chauffage!$B$3:$B$27,D2089,syst_chauffage!$C$3:$C$27,E2089)</f>
        <v>3</v>
      </c>
      <c r="L2089" s="12" t="n">
        <f aca="false">H2089*SUMIFS(syst_chauffage!$K$3:$K$27,syst_chauffage!$B$3:$B$27,D2089,syst_chauffage!$C$3:$C$27,E2089)</f>
        <v>0.92</v>
      </c>
      <c r="N2089" s="0" t="str">
        <f aca="false">A2089</f>
        <v>Commerce</v>
      </c>
      <c r="O2089" s="0" t="str">
        <f aca="false">B2089</f>
        <v>Petit commerce alimentaire</v>
      </c>
      <c r="P2089" s="0" t="str">
        <f aca="false">C2089</f>
        <v>Petit poissonnerie</v>
      </c>
      <c r="Q2089" s="0" t="str">
        <f aca="false">D2089</f>
        <v>Electrique direct</v>
      </c>
      <c r="R2089" s="0" t="str">
        <f aca="false">E2089</f>
        <v>Electricité</v>
      </c>
      <c r="S2089" s="0" t="str">
        <f aca="false">F2089</f>
        <v>0323750602</v>
      </c>
      <c r="T2089" s="0" t="str">
        <f aca="false">G2089</f>
        <v>0</v>
      </c>
      <c r="U2089" s="0" t="n">
        <f aca="false">L2089</f>
        <v>0.92</v>
      </c>
      <c r="V2089" s="0" t="n">
        <f aca="false">K2089</f>
        <v>3</v>
      </c>
      <c r="W2089" s="0" t="n">
        <f aca="false">J2089</f>
        <v>0</v>
      </c>
    </row>
    <row r="2090" customFormat="false" ht="12.8" hidden="false" customHeight="false" outlineLevel="0" collapsed="false">
      <c r="A2090" s="0" t="s">
        <v>74</v>
      </c>
      <c r="B2090" s="0" t="s">
        <v>811</v>
      </c>
      <c r="C2090" s="0" t="s">
        <v>837</v>
      </c>
      <c r="D2090" s="0" t="s">
        <v>36</v>
      </c>
      <c r="E2090" s="0" t="s">
        <v>30</v>
      </c>
      <c r="F2090" s="0" t="s">
        <v>843</v>
      </c>
      <c r="G2090" s="0" t="s">
        <v>1609</v>
      </c>
      <c r="H2090" s="0" t="n">
        <v>3.27439423255813</v>
      </c>
      <c r="I2090" s="0" t="n">
        <v>117.222994987443</v>
      </c>
      <c r="J2090" s="0" t="n">
        <v>675</v>
      </c>
      <c r="K2090" s="0" t="n">
        <f aca="false">I2090*SUMIFS(syst_chauffage!$H$3:$H$27,syst_chauffage!$B$3:$B$27,D2090,syst_chauffage!$C$3:$C$27,E2090)</f>
        <v>72.5209556447696</v>
      </c>
      <c r="L2090" s="12" t="n">
        <f aca="false">H2090*SUMIFS(syst_chauffage!$K$3:$K$27,syst_chauffage!$B$3:$B$27,D2090,syst_chauffage!$C$3:$C$27,E2090)</f>
        <v>2.75111501758348</v>
      </c>
      <c r="N2090" s="0" t="str">
        <f aca="false">A2090</f>
        <v>Commerce</v>
      </c>
      <c r="O2090" s="0" t="str">
        <f aca="false">B2090</f>
        <v>Petit commerce alimentaire</v>
      </c>
      <c r="P2090" s="0" t="str">
        <f aca="false">C2090</f>
        <v>Petit poissonnerie</v>
      </c>
      <c r="Q2090" s="0" t="str">
        <f aca="false">D2090</f>
        <v>PAC</v>
      </c>
      <c r="R2090" s="0" t="str">
        <f aca="false">E2090</f>
        <v>Electricité</v>
      </c>
      <c r="S2090" s="0" t="str">
        <f aca="false">F2090</f>
        <v>0323750902</v>
      </c>
      <c r="T2090" s="0" t="str">
        <f aca="false">G2090</f>
        <v>0</v>
      </c>
      <c r="U2090" s="0" t="n">
        <f aca="false">L2090</f>
        <v>2.75111501758348</v>
      </c>
      <c r="V2090" s="0" t="n">
        <f aca="false">K2090</f>
        <v>72.5209556447696</v>
      </c>
      <c r="W2090" s="0" t="n">
        <f aca="false">J2090</f>
        <v>675</v>
      </c>
    </row>
    <row r="2091" customFormat="false" ht="12.8" hidden="false" customHeight="false" outlineLevel="0" collapsed="false">
      <c r="A2091" s="0" t="s">
        <v>74</v>
      </c>
      <c r="B2091" s="0" t="s">
        <v>811</v>
      </c>
      <c r="C2091" s="0" t="s">
        <v>837</v>
      </c>
      <c r="D2091" s="0" t="s">
        <v>51</v>
      </c>
      <c r="E2091" s="0" t="s">
        <v>57</v>
      </c>
      <c r="F2091" s="0" t="s">
        <v>844</v>
      </c>
      <c r="G2091" s="0" t="s">
        <v>1609</v>
      </c>
      <c r="H2091" s="0" t="n">
        <v>1.87295097614459</v>
      </c>
      <c r="I2091" s="0" t="n">
        <v>57.7675507375833</v>
      </c>
      <c r="J2091" s="0" t="n">
        <v>0</v>
      </c>
      <c r="K2091" s="0" t="n">
        <f aca="false">I2091*SUMIFS(syst_chauffage!$H$3:$H$27,syst_chauffage!$B$3:$B$27,D2091,syst_chauffage!$C$3:$C$27,E2091)</f>
        <v>122.400997593186</v>
      </c>
      <c r="L2091" s="12" t="n">
        <f aca="false">H2091*SUMIFS(syst_chauffage!$K$3:$K$27,syst_chauffage!$B$3:$B$27,D2091,syst_chauffage!$C$3:$C$27,E2091)</f>
        <v>1.87295097614459</v>
      </c>
      <c r="N2091" s="0" t="str">
        <f aca="false">A2091</f>
        <v>Commerce</v>
      </c>
      <c r="O2091" s="0" t="str">
        <f aca="false">B2091</f>
        <v>Petit commerce alimentaire</v>
      </c>
      <c r="P2091" s="0" t="str">
        <f aca="false">C2091</f>
        <v>Petit poissonnerie</v>
      </c>
      <c r="Q2091" s="0" t="str">
        <f aca="false">D2091</f>
        <v>Autre système centralisé performant</v>
      </c>
      <c r="R2091" s="0" t="str">
        <f aca="false">E2091</f>
        <v>Autres</v>
      </c>
      <c r="S2091" s="0" t="str">
        <f aca="false">F2091</f>
        <v>0323752101</v>
      </c>
      <c r="T2091" s="0" t="str">
        <f aca="false">G2091</f>
        <v>0</v>
      </c>
      <c r="U2091" s="0" t="n">
        <f aca="false">L2091</f>
        <v>1.87295097614459</v>
      </c>
      <c r="V2091" s="0" t="n">
        <f aca="false">K2091</f>
        <v>122.400997593186</v>
      </c>
      <c r="W2091" s="0" t="n">
        <f aca="false">J2091</f>
        <v>0</v>
      </c>
    </row>
    <row r="2092" customFormat="false" ht="12.8" hidden="false" customHeight="false" outlineLevel="0" collapsed="false">
      <c r="A2092" s="0" t="s">
        <v>74</v>
      </c>
      <c r="B2092" s="0" t="s">
        <v>811</v>
      </c>
      <c r="C2092" s="0" t="s">
        <v>837</v>
      </c>
      <c r="D2092" s="0" t="s">
        <v>51</v>
      </c>
      <c r="E2092" s="0" t="s">
        <v>58</v>
      </c>
      <c r="F2092" s="0" t="s">
        <v>845</v>
      </c>
      <c r="G2092" s="0" t="s">
        <v>1609</v>
      </c>
      <c r="H2092" s="0" t="n">
        <v>1.9527528511164</v>
      </c>
      <c r="I2092" s="0" t="n">
        <v>57.1839598756063</v>
      </c>
      <c r="J2092" s="0" t="n">
        <v>765</v>
      </c>
      <c r="K2092" s="0" t="n">
        <f aca="false">I2092*SUMIFS(syst_chauffage!$H$3:$H$27,syst_chauffage!$B$3:$B$27,D2092,syst_chauffage!$C$3:$C$27,E2092)</f>
        <v>122.030542180511</v>
      </c>
      <c r="L2092" s="12" t="n">
        <f aca="false">H2092*SUMIFS(syst_chauffage!$K$3:$K$27,syst_chauffage!$B$3:$B$27,D2092,syst_chauffage!$C$3:$C$27,E2092)</f>
        <v>1.9527528511164</v>
      </c>
      <c r="N2092" s="0" t="str">
        <f aca="false">A2092</f>
        <v>Commerce</v>
      </c>
      <c r="O2092" s="0" t="str">
        <f aca="false">B2092</f>
        <v>Petit commerce alimentaire</v>
      </c>
      <c r="P2092" s="0" t="str">
        <f aca="false">C2092</f>
        <v>Petit poissonnerie</v>
      </c>
      <c r="Q2092" s="0" t="str">
        <f aca="false">D2092</f>
        <v>Autre système centralisé performant</v>
      </c>
      <c r="R2092" s="0" t="str">
        <f aca="false">E2092</f>
        <v>Urbain</v>
      </c>
      <c r="S2092" s="0" t="str">
        <f aca="false">F2092</f>
        <v>0323752106</v>
      </c>
      <c r="T2092" s="0" t="str">
        <f aca="false">G2092</f>
        <v>0</v>
      </c>
      <c r="U2092" s="0" t="n">
        <f aca="false">L2092</f>
        <v>1.9527528511164</v>
      </c>
      <c r="V2092" s="0" t="n">
        <f aca="false">K2092</f>
        <v>122.030542180511</v>
      </c>
      <c r="W2092" s="0" t="n">
        <f aca="false">J2092</f>
        <v>765</v>
      </c>
    </row>
    <row r="2093" customFormat="false" ht="12.8" hidden="false" customHeight="false" outlineLevel="0" collapsed="false">
      <c r="A2093" s="0" t="s">
        <v>74</v>
      </c>
      <c r="B2093" s="0" t="s">
        <v>811</v>
      </c>
      <c r="C2093" s="0" t="s">
        <v>837</v>
      </c>
      <c r="D2093" s="0" t="s">
        <v>27</v>
      </c>
      <c r="E2093" s="0" t="s">
        <v>23</v>
      </c>
      <c r="F2093" s="0" t="s">
        <v>846</v>
      </c>
      <c r="G2093" s="0" t="s">
        <v>1609</v>
      </c>
      <c r="H2093" s="0" t="n">
        <v>0.751367844916462</v>
      </c>
      <c r="I2093" s="0" t="n">
        <v>38.5342196774998</v>
      </c>
      <c r="J2093" s="0" t="n">
        <v>693</v>
      </c>
      <c r="K2093" s="0" t="n">
        <f aca="false">I2093*SUMIFS(syst_chauffage!$H$3:$H$27,syst_chauffage!$B$3:$B$27,D2093,syst_chauffage!$C$3:$C$27,E2093)</f>
        <v>98.8172740329956</v>
      </c>
      <c r="L2093" s="12" t="n">
        <f aca="false">H2093*SUMIFS(syst_chauffage!$K$3:$K$27,syst_chauffage!$B$3:$B$27,D2093,syst_chauffage!$C$3:$C$27,E2093)</f>
        <v>0.751367844916462</v>
      </c>
      <c r="N2093" s="0" t="str">
        <f aca="false">A2093</f>
        <v>Commerce</v>
      </c>
      <c r="O2093" s="0" t="str">
        <f aca="false">B2093</f>
        <v>Petit commerce alimentaire</v>
      </c>
      <c r="P2093" s="0" t="str">
        <f aca="false">C2093</f>
        <v>Petit poissonnerie</v>
      </c>
      <c r="Q2093" s="0" t="str">
        <f aca="false">D2093</f>
        <v>Chaudière condensation fioul</v>
      </c>
      <c r="R2093" s="0" t="str">
        <f aca="false">E2093</f>
        <v>Fioul</v>
      </c>
      <c r="S2093" s="0" t="str">
        <f aca="false">F2093</f>
        <v>0323752303</v>
      </c>
      <c r="T2093" s="0" t="str">
        <f aca="false">G2093</f>
        <v>0</v>
      </c>
      <c r="U2093" s="0" t="n">
        <f aca="false">L2093</f>
        <v>0.751367844916462</v>
      </c>
      <c r="V2093" s="0" t="n">
        <f aca="false">K2093</f>
        <v>98.8172740329956</v>
      </c>
      <c r="W2093" s="0" t="n">
        <f aca="false">J2093</f>
        <v>693</v>
      </c>
    </row>
    <row r="2094" customFormat="false" ht="12.8" hidden="false" customHeight="false" outlineLevel="0" collapsed="false">
      <c r="A2094" s="0" t="s">
        <v>74</v>
      </c>
      <c r="B2094" s="0" t="s">
        <v>811</v>
      </c>
      <c r="C2094" s="0" t="s">
        <v>837</v>
      </c>
      <c r="D2094" s="0" t="s">
        <v>18</v>
      </c>
      <c r="E2094" s="0" t="s">
        <v>14</v>
      </c>
      <c r="F2094" s="0" t="s">
        <v>847</v>
      </c>
      <c r="G2094" s="0" t="s">
        <v>1609</v>
      </c>
      <c r="H2094" s="0" t="n">
        <v>0.98469085542113</v>
      </c>
      <c r="I2094" s="0" t="n">
        <v>30.8886153846153</v>
      </c>
      <c r="J2094" s="0" t="n">
        <v>693</v>
      </c>
      <c r="K2094" s="0" t="n">
        <f aca="false">I2094*SUMIFS(syst_chauffage!$H$3:$H$27,syst_chauffage!$B$3:$B$27,D2094,syst_chauffage!$C$3:$C$27,E2094)</f>
        <v>84.1692814255286</v>
      </c>
      <c r="L2094" s="12" t="n">
        <f aca="false">H2094*SUMIFS(syst_chauffage!$K$3:$K$27,syst_chauffage!$B$3:$B$27,D2094,syst_chauffage!$C$3:$C$27,E2094)</f>
        <v>0.95657486942424</v>
      </c>
      <c r="N2094" s="0" t="str">
        <f aca="false">A2094</f>
        <v>Commerce</v>
      </c>
      <c r="O2094" s="0" t="str">
        <f aca="false">B2094</f>
        <v>Petit commerce alimentaire</v>
      </c>
      <c r="P2094" s="0" t="str">
        <f aca="false">C2094</f>
        <v>Petit poissonnerie</v>
      </c>
      <c r="Q2094" s="0" t="str">
        <f aca="false">D2094</f>
        <v>Chaudière condensation gaz</v>
      </c>
      <c r="R2094" s="0" t="str">
        <f aca="false">E2094</f>
        <v>Gaz</v>
      </c>
      <c r="S2094" s="0" t="str">
        <f aca="false">F2094</f>
        <v>0323752404</v>
      </c>
      <c r="T2094" s="0" t="str">
        <f aca="false">G2094</f>
        <v>0</v>
      </c>
      <c r="U2094" s="0" t="n">
        <f aca="false">L2094</f>
        <v>0.95657486942424</v>
      </c>
      <c r="V2094" s="0" t="n">
        <f aca="false">K2094</f>
        <v>84.1692814255286</v>
      </c>
      <c r="W2094" s="0" t="n">
        <f aca="false">J2094</f>
        <v>693</v>
      </c>
    </row>
    <row r="2095" customFormat="false" ht="12.8" hidden="false" customHeight="false" outlineLevel="0" collapsed="false">
      <c r="A2095" s="0" t="s">
        <v>74</v>
      </c>
      <c r="B2095" s="0" t="s">
        <v>811</v>
      </c>
      <c r="C2095" s="0" t="s">
        <v>837</v>
      </c>
      <c r="D2095" s="0" t="s">
        <v>32</v>
      </c>
      <c r="E2095" s="0" t="s">
        <v>30</v>
      </c>
      <c r="F2095" s="0" t="s">
        <v>848</v>
      </c>
      <c r="G2095" s="0" t="s">
        <v>1609</v>
      </c>
      <c r="H2095" s="0" t="n">
        <v>1</v>
      </c>
      <c r="I2095" s="0" t="n">
        <v>12</v>
      </c>
      <c r="J2095" s="0" t="n">
        <v>0</v>
      </c>
      <c r="K2095" s="0" t="n">
        <f aca="false">I2095*SUMIFS(syst_chauffage!$H$3:$H$27,syst_chauffage!$B$3:$B$27,D2095,syst_chauffage!$C$3:$C$27,E2095)</f>
        <v>12</v>
      </c>
      <c r="L2095" s="12" t="n">
        <f aca="false">H2095*SUMIFS(syst_chauffage!$K$3:$K$27,syst_chauffage!$B$3:$B$27,D2095,syst_chauffage!$C$3:$C$27,E2095)</f>
        <v>1</v>
      </c>
      <c r="N2095" s="0" t="str">
        <f aca="false">A2095</f>
        <v>Commerce</v>
      </c>
      <c r="O2095" s="0" t="str">
        <f aca="false">B2095</f>
        <v>Petit commerce alimentaire</v>
      </c>
      <c r="P2095" s="0" t="str">
        <f aca="false">C2095</f>
        <v>Petit poissonnerie</v>
      </c>
      <c r="Q2095" s="0" t="str">
        <f aca="false">D2095</f>
        <v>Electrique direct performant</v>
      </c>
      <c r="R2095" s="0" t="str">
        <f aca="false">E2095</f>
        <v>Electricité</v>
      </c>
      <c r="S2095" s="0" t="str">
        <f aca="false">F2095</f>
        <v>0323752602</v>
      </c>
      <c r="T2095" s="0" t="str">
        <f aca="false">G2095</f>
        <v>0</v>
      </c>
      <c r="U2095" s="0" t="n">
        <f aca="false">L2095</f>
        <v>1</v>
      </c>
      <c r="V2095" s="0" t="n">
        <f aca="false">K2095</f>
        <v>12</v>
      </c>
      <c r="W2095" s="0" t="n">
        <f aca="false">J2095</f>
        <v>0</v>
      </c>
    </row>
    <row r="2096" customFormat="false" ht="12.8" hidden="false" customHeight="false" outlineLevel="0" collapsed="false">
      <c r="A2096" s="0" t="s">
        <v>74</v>
      </c>
      <c r="B2096" s="0" t="s">
        <v>811</v>
      </c>
      <c r="C2096" s="0" t="s">
        <v>837</v>
      </c>
      <c r="D2096" s="0" t="s">
        <v>38</v>
      </c>
      <c r="E2096" s="0" t="s">
        <v>30</v>
      </c>
      <c r="F2096" s="0" t="s">
        <v>849</v>
      </c>
      <c r="G2096" s="0" t="s">
        <v>1609</v>
      </c>
      <c r="H2096" s="0" t="n">
        <v>3.39795627906976</v>
      </c>
      <c r="I2096" s="0" t="n">
        <v>139.551184508861</v>
      </c>
      <c r="J2096" s="0" t="n">
        <v>720</v>
      </c>
      <c r="K2096" s="0" t="n">
        <f aca="false">I2096*SUMIFS(syst_chauffage!$H$3:$H$27,syst_chauffage!$B$3:$B$27,D2096,syst_chauffage!$C$3:$C$27,E2096)</f>
        <v>141.057472361572</v>
      </c>
      <c r="L2096" s="12" t="n">
        <f aca="false">H2096*SUMIFS(syst_chauffage!$K$3:$K$27,syst_chauffage!$B$3:$B$27,D2096,syst_chauffage!$C$3:$C$27,E2096)</f>
        <v>3.03986496519792</v>
      </c>
      <c r="N2096" s="0" t="str">
        <f aca="false">A2096</f>
        <v>Commerce</v>
      </c>
      <c r="O2096" s="0" t="str">
        <f aca="false">B2096</f>
        <v>Petit commerce alimentaire</v>
      </c>
      <c r="P2096" s="0" t="str">
        <f aca="false">C2096</f>
        <v>Petit poissonnerie</v>
      </c>
      <c r="Q2096" s="0" t="str">
        <f aca="false">D2096</f>
        <v>PAC performant</v>
      </c>
      <c r="R2096" s="0" t="str">
        <f aca="false">E2096</f>
        <v>Electricité</v>
      </c>
      <c r="S2096" s="0" t="str">
        <f aca="false">F2096</f>
        <v>0323752902</v>
      </c>
      <c r="T2096" s="0" t="str">
        <f aca="false">G2096</f>
        <v>0</v>
      </c>
      <c r="U2096" s="0" t="n">
        <f aca="false">L2096</f>
        <v>3.03986496519792</v>
      </c>
      <c r="V2096" s="0" t="n">
        <f aca="false">K2096</f>
        <v>141.057472361572</v>
      </c>
      <c r="W2096" s="0" t="n">
        <f aca="false">J2096</f>
        <v>720</v>
      </c>
    </row>
    <row r="2097" customFormat="false" ht="12.8" hidden="false" customHeight="false" outlineLevel="0" collapsed="false">
      <c r="A2097" s="0" t="s">
        <v>74</v>
      </c>
      <c r="B2097" s="0" t="s">
        <v>850</v>
      </c>
      <c r="C2097" s="0" t="s">
        <v>640</v>
      </c>
      <c r="D2097" s="0" t="s">
        <v>19</v>
      </c>
      <c r="E2097" s="0" t="s">
        <v>57</v>
      </c>
      <c r="F2097" s="0" t="s">
        <v>851</v>
      </c>
      <c r="G2097" s="0" t="s">
        <v>1609</v>
      </c>
      <c r="H2097" s="0" t="n">
        <v>1.62199600597962</v>
      </c>
      <c r="I2097" s="0" t="n">
        <v>27.6823716035233</v>
      </c>
      <c r="J2097" s="0" t="n">
        <v>0</v>
      </c>
      <c r="K2097" s="0" t="n">
        <f aca="false">I2097*SUMIFS(syst_chauffage!$H$3:$H$27,syst_chauffage!$B$3:$B$27,D2097,syst_chauffage!$C$3:$C$27,E2097)</f>
        <v>38.5470567307567</v>
      </c>
      <c r="L2097" s="12" t="n">
        <f aca="false">H2097*SUMIFS(syst_chauffage!$K$3:$K$27,syst_chauffage!$B$3:$B$27,D2097,syst_chauffage!$C$3:$C$27,E2097)</f>
        <v>1.62199600597962</v>
      </c>
      <c r="N2097" s="0" t="str">
        <f aca="false">A2097</f>
        <v>Commerce</v>
      </c>
      <c r="O2097" s="0" t="str">
        <f aca="false">B2097</f>
        <v>Process</v>
      </c>
      <c r="P2097" s="0" t="str">
        <f aca="false">C2097</f>
        <v>Grand librairie</v>
      </c>
      <c r="Q2097" s="0" t="str">
        <f aca="false">D2097</f>
        <v>Autre système centralisé</v>
      </c>
      <c r="R2097" s="0" t="str">
        <f aca="false">E2097</f>
        <v>Autres</v>
      </c>
      <c r="S2097" s="0" t="str">
        <f aca="false">F2097</f>
        <v>0324260101</v>
      </c>
      <c r="T2097" s="0" t="str">
        <f aca="false">G2097</f>
        <v>0</v>
      </c>
      <c r="U2097" s="0" t="n">
        <f aca="false">L2097</f>
        <v>1.62199600597962</v>
      </c>
      <c r="V2097" s="0" t="n">
        <f aca="false">K2097</f>
        <v>38.5470567307567</v>
      </c>
      <c r="W2097" s="0" t="n">
        <f aca="false">J2097</f>
        <v>0</v>
      </c>
    </row>
    <row r="2098" customFormat="false" ht="12.8" hidden="false" customHeight="false" outlineLevel="0" collapsed="false">
      <c r="A2098" s="0" t="s">
        <v>74</v>
      </c>
      <c r="B2098" s="0" t="s">
        <v>850</v>
      </c>
      <c r="C2098" s="0" t="s">
        <v>640</v>
      </c>
      <c r="D2098" s="0" t="s">
        <v>19</v>
      </c>
      <c r="E2098" s="0" t="s">
        <v>58</v>
      </c>
      <c r="F2098" s="0" t="s">
        <v>852</v>
      </c>
      <c r="G2098" s="0" t="s">
        <v>1609</v>
      </c>
      <c r="H2098" s="0" t="n">
        <v>1.64641940289039</v>
      </c>
      <c r="I2098" s="0" t="n">
        <v>27.4901382720608</v>
      </c>
      <c r="J2098" s="0" t="n">
        <v>765</v>
      </c>
      <c r="K2098" s="0" t="n">
        <f aca="false">I2098*SUMIFS(syst_chauffage!$H$3:$H$27,syst_chauffage!$B$3:$B$27,D2098,syst_chauffage!$C$3:$C$27,E2098)</f>
        <v>45.219891683465</v>
      </c>
      <c r="L2098" s="12" t="n">
        <f aca="false">H2098*SUMIFS(syst_chauffage!$K$3:$K$27,syst_chauffage!$B$3:$B$27,D2098,syst_chauffage!$C$3:$C$27,E2098)</f>
        <v>1.64641940289039</v>
      </c>
      <c r="N2098" s="0" t="str">
        <f aca="false">A2098</f>
        <v>Commerce</v>
      </c>
      <c r="O2098" s="0" t="str">
        <f aca="false">B2098</f>
        <v>Process</v>
      </c>
      <c r="P2098" s="0" t="str">
        <f aca="false">C2098</f>
        <v>Grand librairie</v>
      </c>
      <c r="Q2098" s="0" t="str">
        <f aca="false">D2098</f>
        <v>Autre système centralisé</v>
      </c>
      <c r="R2098" s="0" t="str">
        <f aca="false">E2098</f>
        <v>Urbain</v>
      </c>
      <c r="S2098" s="0" t="str">
        <f aca="false">F2098</f>
        <v>0324260106</v>
      </c>
      <c r="T2098" s="0" t="str">
        <f aca="false">G2098</f>
        <v>0</v>
      </c>
      <c r="U2098" s="0" t="n">
        <f aca="false">L2098</f>
        <v>1.64641940289039</v>
      </c>
      <c r="V2098" s="0" t="n">
        <f aca="false">K2098</f>
        <v>45.219891683465</v>
      </c>
      <c r="W2098" s="0" t="n">
        <f aca="false">J2098</f>
        <v>765</v>
      </c>
    </row>
    <row r="2099" customFormat="false" ht="12.8" hidden="false" customHeight="false" outlineLevel="0" collapsed="false">
      <c r="A2099" s="0" t="s">
        <v>74</v>
      </c>
      <c r="B2099" s="0" t="s">
        <v>850</v>
      </c>
      <c r="C2099" s="0" t="s">
        <v>640</v>
      </c>
      <c r="D2099" s="0" t="s">
        <v>22</v>
      </c>
      <c r="E2099" s="0" t="s">
        <v>23</v>
      </c>
      <c r="F2099" s="0" t="s">
        <v>853</v>
      </c>
      <c r="G2099" s="0" t="s">
        <v>1609</v>
      </c>
      <c r="H2099" s="0" t="n">
        <v>0.687767564535792</v>
      </c>
      <c r="I2099" s="0" t="n">
        <v>15.2200161443593</v>
      </c>
      <c r="J2099" s="0" t="n">
        <v>0</v>
      </c>
      <c r="K2099" s="0" t="n">
        <f aca="false">I2099*SUMIFS(syst_chauffage!$H$3:$H$27,syst_chauffage!$B$3:$B$27,D2099,syst_chauffage!$C$3:$C$27,E2099)</f>
        <v>26.8027910057692</v>
      </c>
      <c r="L2099" s="12" t="n">
        <f aca="false">H2099*SUMIFS(syst_chauffage!$K$3:$K$27,syst_chauffage!$B$3:$B$27,D2099,syst_chauffage!$C$3:$C$27,E2099)</f>
        <v>0.687767564535792</v>
      </c>
      <c r="N2099" s="0" t="str">
        <f aca="false">A2099</f>
        <v>Commerce</v>
      </c>
      <c r="O2099" s="0" t="str">
        <f aca="false">B2099</f>
        <v>Process</v>
      </c>
      <c r="P2099" s="0" t="str">
        <f aca="false">C2099</f>
        <v>Grand librairie</v>
      </c>
      <c r="Q2099" s="0" t="str">
        <f aca="false">D2099</f>
        <v>Chaudière fioul</v>
      </c>
      <c r="R2099" s="0" t="str">
        <f aca="false">E2099</f>
        <v>Fioul</v>
      </c>
      <c r="S2099" s="0" t="str">
        <f aca="false">F2099</f>
        <v>0324260303</v>
      </c>
      <c r="T2099" s="0" t="str">
        <f aca="false">G2099</f>
        <v>0</v>
      </c>
      <c r="U2099" s="0" t="n">
        <f aca="false">L2099</f>
        <v>0.687767564535792</v>
      </c>
      <c r="V2099" s="0" t="n">
        <f aca="false">K2099</f>
        <v>26.8027910057692</v>
      </c>
      <c r="W2099" s="0" t="n">
        <f aca="false">J2099</f>
        <v>0</v>
      </c>
    </row>
    <row r="2100" customFormat="false" ht="12.8" hidden="false" customHeight="false" outlineLevel="0" collapsed="false">
      <c r="A2100" s="0" t="s">
        <v>74</v>
      </c>
      <c r="B2100" s="0" t="s">
        <v>850</v>
      </c>
      <c r="C2100" s="0" t="s">
        <v>640</v>
      </c>
      <c r="D2100" s="0" t="s">
        <v>13</v>
      </c>
      <c r="E2100" s="0" t="s">
        <v>14</v>
      </c>
      <c r="F2100" s="0" t="s">
        <v>854</v>
      </c>
      <c r="G2100" s="0" t="s">
        <v>1609</v>
      </c>
      <c r="H2100" s="0" t="n">
        <v>0.77911129204069</v>
      </c>
      <c r="I2100" s="0" t="n">
        <v>11.2008502476352</v>
      </c>
      <c r="J2100" s="0" t="n">
        <v>363</v>
      </c>
      <c r="K2100" s="0" t="n">
        <f aca="false">I2100*SUMIFS(syst_chauffage!$H$3:$H$27,syst_chauffage!$B$3:$B$27,D2100,syst_chauffage!$C$3:$C$27,E2100)</f>
        <v>22.621144606404</v>
      </c>
      <c r="L2100" s="12" t="n">
        <f aca="false">H2100*SUMIFS(syst_chauffage!$K$3:$K$27,syst_chauffage!$B$3:$B$27,D2100,syst_chauffage!$C$3:$C$27,E2100)</f>
        <v>0.77911129204069</v>
      </c>
      <c r="N2100" s="0" t="str">
        <f aca="false">A2100</f>
        <v>Commerce</v>
      </c>
      <c r="O2100" s="0" t="str">
        <f aca="false">B2100</f>
        <v>Process</v>
      </c>
      <c r="P2100" s="0" t="str">
        <f aca="false">C2100</f>
        <v>Grand librairie</v>
      </c>
      <c r="Q2100" s="0" t="str">
        <f aca="false">D2100</f>
        <v>Chaudière gaz</v>
      </c>
      <c r="R2100" s="0" t="str">
        <f aca="false">E2100</f>
        <v>Gaz</v>
      </c>
      <c r="S2100" s="0" t="str">
        <f aca="false">F2100</f>
        <v>0324260404</v>
      </c>
      <c r="T2100" s="0" t="str">
        <f aca="false">G2100</f>
        <v>0</v>
      </c>
      <c r="U2100" s="0" t="n">
        <f aca="false">L2100</f>
        <v>0.77911129204069</v>
      </c>
      <c r="V2100" s="0" t="n">
        <f aca="false">K2100</f>
        <v>22.621144606404</v>
      </c>
      <c r="W2100" s="0" t="n">
        <f aca="false">J2100</f>
        <v>363</v>
      </c>
    </row>
    <row r="2101" customFormat="false" ht="12.8" hidden="false" customHeight="false" outlineLevel="0" collapsed="false">
      <c r="A2101" s="0" t="s">
        <v>74</v>
      </c>
      <c r="B2101" s="0" t="s">
        <v>850</v>
      </c>
      <c r="C2101" s="0" t="s">
        <v>640</v>
      </c>
      <c r="D2101" s="0" t="s">
        <v>29</v>
      </c>
      <c r="E2101" s="0" t="s">
        <v>30</v>
      </c>
      <c r="F2101" s="0" t="s">
        <v>855</v>
      </c>
      <c r="G2101" s="0" t="s">
        <v>1609</v>
      </c>
      <c r="H2101" s="0" t="n">
        <v>0.92</v>
      </c>
      <c r="I2101" s="0" t="n">
        <v>10.4</v>
      </c>
      <c r="J2101" s="0" t="n">
        <v>0</v>
      </c>
      <c r="K2101" s="0" t="n">
        <f aca="false">I2101*SUMIFS(syst_chauffage!$H$3:$H$27,syst_chauffage!$B$3:$B$27,D2101,syst_chauffage!$C$3:$C$27,E2101)</f>
        <v>3</v>
      </c>
      <c r="L2101" s="12" t="n">
        <f aca="false">H2101*SUMIFS(syst_chauffage!$K$3:$K$27,syst_chauffage!$B$3:$B$27,D2101,syst_chauffage!$C$3:$C$27,E2101)</f>
        <v>0.92</v>
      </c>
      <c r="N2101" s="0" t="str">
        <f aca="false">A2101</f>
        <v>Commerce</v>
      </c>
      <c r="O2101" s="0" t="str">
        <f aca="false">B2101</f>
        <v>Process</v>
      </c>
      <c r="P2101" s="0" t="str">
        <f aca="false">C2101</f>
        <v>Grand librairie</v>
      </c>
      <c r="Q2101" s="0" t="str">
        <f aca="false">D2101</f>
        <v>Electrique direct</v>
      </c>
      <c r="R2101" s="0" t="str">
        <f aca="false">E2101</f>
        <v>Electricité</v>
      </c>
      <c r="S2101" s="0" t="str">
        <f aca="false">F2101</f>
        <v>0324260602</v>
      </c>
      <c r="T2101" s="0" t="str">
        <f aca="false">G2101</f>
        <v>0</v>
      </c>
      <c r="U2101" s="0" t="n">
        <f aca="false">L2101</f>
        <v>0.92</v>
      </c>
      <c r="V2101" s="0" t="n">
        <f aca="false">K2101</f>
        <v>3</v>
      </c>
      <c r="W2101" s="0" t="n">
        <f aca="false">J2101</f>
        <v>0</v>
      </c>
    </row>
    <row r="2102" customFormat="false" ht="12.8" hidden="false" customHeight="false" outlineLevel="0" collapsed="false">
      <c r="A2102" s="0" t="s">
        <v>74</v>
      </c>
      <c r="B2102" s="0" t="s">
        <v>850</v>
      </c>
      <c r="C2102" s="0" t="s">
        <v>640</v>
      </c>
      <c r="D2102" s="0" t="s">
        <v>36</v>
      </c>
      <c r="E2102" s="0" t="s">
        <v>30</v>
      </c>
      <c r="F2102" s="0" t="s">
        <v>856</v>
      </c>
      <c r="G2102" s="0" t="s">
        <v>1609</v>
      </c>
      <c r="H2102" s="0" t="n">
        <v>3.27439423255813</v>
      </c>
      <c r="I2102" s="0" t="n">
        <v>76.3991475889676</v>
      </c>
      <c r="J2102" s="0" t="n">
        <v>675</v>
      </c>
      <c r="K2102" s="0" t="n">
        <f aca="false">I2102*SUMIFS(syst_chauffage!$H$3:$H$27,syst_chauffage!$B$3:$B$27,D2102,syst_chauffage!$C$3:$C$27,E2102)</f>
        <v>47.2649516777082</v>
      </c>
      <c r="L2102" s="12" t="n">
        <f aca="false">H2102*SUMIFS(syst_chauffage!$K$3:$K$27,syst_chauffage!$B$3:$B$27,D2102,syst_chauffage!$C$3:$C$27,E2102)</f>
        <v>2.75111501758348</v>
      </c>
      <c r="N2102" s="0" t="str">
        <f aca="false">A2102</f>
        <v>Commerce</v>
      </c>
      <c r="O2102" s="0" t="str">
        <f aca="false">B2102</f>
        <v>Process</v>
      </c>
      <c r="P2102" s="0" t="str">
        <f aca="false">C2102</f>
        <v>Grand librairie</v>
      </c>
      <c r="Q2102" s="0" t="str">
        <f aca="false">D2102</f>
        <v>PAC</v>
      </c>
      <c r="R2102" s="0" t="str">
        <f aca="false">E2102</f>
        <v>Electricité</v>
      </c>
      <c r="S2102" s="0" t="str">
        <f aca="false">F2102</f>
        <v>0324260902</v>
      </c>
      <c r="T2102" s="0" t="str">
        <f aca="false">G2102</f>
        <v>0</v>
      </c>
      <c r="U2102" s="0" t="n">
        <f aca="false">L2102</f>
        <v>2.75111501758348</v>
      </c>
      <c r="V2102" s="0" t="n">
        <f aca="false">K2102</f>
        <v>47.2649516777082</v>
      </c>
      <c r="W2102" s="0" t="n">
        <f aca="false">J2102</f>
        <v>675</v>
      </c>
    </row>
    <row r="2103" customFormat="false" ht="12.8" hidden="false" customHeight="false" outlineLevel="0" collapsed="false">
      <c r="A2103" s="0" t="s">
        <v>74</v>
      </c>
      <c r="B2103" s="0" t="s">
        <v>850</v>
      </c>
      <c r="C2103" s="0" t="s">
        <v>640</v>
      </c>
      <c r="D2103" s="0" t="s">
        <v>51</v>
      </c>
      <c r="E2103" s="0" t="s">
        <v>57</v>
      </c>
      <c r="F2103" s="0" t="s">
        <v>857</v>
      </c>
      <c r="G2103" s="0" t="s">
        <v>1609</v>
      </c>
      <c r="H2103" s="0" t="n">
        <v>1.87153385305341</v>
      </c>
      <c r="I2103" s="0" t="n">
        <v>32.9552042899087</v>
      </c>
      <c r="J2103" s="0" t="n">
        <v>0</v>
      </c>
      <c r="K2103" s="0" t="n">
        <f aca="false">I2103*SUMIFS(syst_chauffage!$H$3:$H$27,syst_chauffage!$B$3:$B$27,D2103,syst_chauffage!$C$3:$C$27,E2103)</f>
        <v>69.8272616627961</v>
      </c>
      <c r="L2103" s="12" t="n">
        <f aca="false">H2103*SUMIFS(syst_chauffage!$K$3:$K$27,syst_chauffage!$B$3:$B$27,D2103,syst_chauffage!$C$3:$C$27,E2103)</f>
        <v>1.87153385305341</v>
      </c>
      <c r="N2103" s="0" t="str">
        <f aca="false">A2103</f>
        <v>Commerce</v>
      </c>
      <c r="O2103" s="0" t="str">
        <f aca="false">B2103</f>
        <v>Process</v>
      </c>
      <c r="P2103" s="0" t="str">
        <f aca="false">C2103</f>
        <v>Grand librairie</v>
      </c>
      <c r="Q2103" s="0" t="str">
        <f aca="false">D2103</f>
        <v>Autre système centralisé performant</v>
      </c>
      <c r="R2103" s="0" t="str">
        <f aca="false">E2103</f>
        <v>Autres</v>
      </c>
      <c r="S2103" s="0" t="str">
        <f aca="false">F2103</f>
        <v>0324262101</v>
      </c>
      <c r="T2103" s="0" t="str">
        <f aca="false">G2103</f>
        <v>0</v>
      </c>
      <c r="U2103" s="0" t="n">
        <f aca="false">L2103</f>
        <v>1.87153385305341</v>
      </c>
      <c r="V2103" s="0" t="n">
        <f aca="false">K2103</f>
        <v>69.8272616627961</v>
      </c>
      <c r="W2103" s="0" t="n">
        <f aca="false">J2103</f>
        <v>0</v>
      </c>
    </row>
    <row r="2104" customFormat="false" ht="12.8" hidden="false" customHeight="false" outlineLevel="0" collapsed="false">
      <c r="A2104" s="0" t="s">
        <v>74</v>
      </c>
      <c r="B2104" s="0" t="s">
        <v>850</v>
      </c>
      <c r="C2104" s="0" t="s">
        <v>640</v>
      </c>
      <c r="D2104" s="0" t="s">
        <v>51</v>
      </c>
      <c r="E2104" s="0" t="s">
        <v>58</v>
      </c>
      <c r="F2104" s="0" t="s">
        <v>858</v>
      </c>
      <c r="G2104" s="0" t="s">
        <v>1609</v>
      </c>
      <c r="H2104" s="0" t="n">
        <v>1.89971469564275</v>
      </c>
      <c r="I2104" s="0" t="n">
        <v>32.7263550857866</v>
      </c>
      <c r="J2104" s="0" t="n">
        <v>765</v>
      </c>
      <c r="K2104" s="0" t="n">
        <f aca="false">I2104*SUMIFS(syst_chauffage!$H$3:$H$27,syst_chauffage!$B$3:$B$27,D2104,syst_chauffage!$C$3:$C$27,E2104)</f>
        <v>69.8380256176362</v>
      </c>
      <c r="L2104" s="12" t="n">
        <f aca="false">H2104*SUMIFS(syst_chauffage!$K$3:$K$27,syst_chauffage!$B$3:$B$27,D2104,syst_chauffage!$C$3:$C$27,E2104)</f>
        <v>1.89971469564275</v>
      </c>
      <c r="N2104" s="0" t="str">
        <f aca="false">A2104</f>
        <v>Commerce</v>
      </c>
      <c r="O2104" s="0" t="str">
        <f aca="false">B2104</f>
        <v>Process</v>
      </c>
      <c r="P2104" s="0" t="str">
        <f aca="false">C2104</f>
        <v>Grand librairie</v>
      </c>
      <c r="Q2104" s="0" t="str">
        <f aca="false">D2104</f>
        <v>Autre système centralisé performant</v>
      </c>
      <c r="R2104" s="0" t="str">
        <f aca="false">E2104</f>
        <v>Urbain</v>
      </c>
      <c r="S2104" s="0" t="str">
        <f aca="false">F2104</f>
        <v>0324262106</v>
      </c>
      <c r="T2104" s="0" t="str">
        <f aca="false">G2104</f>
        <v>0</v>
      </c>
      <c r="U2104" s="0" t="n">
        <f aca="false">L2104</f>
        <v>1.89971469564275</v>
      </c>
      <c r="V2104" s="0" t="n">
        <f aca="false">K2104</f>
        <v>69.8380256176362</v>
      </c>
      <c r="W2104" s="0" t="n">
        <f aca="false">J2104</f>
        <v>765</v>
      </c>
    </row>
    <row r="2105" customFormat="false" ht="12.8" hidden="false" customHeight="false" outlineLevel="0" collapsed="false">
      <c r="A2105" s="0" t="s">
        <v>74</v>
      </c>
      <c r="B2105" s="0" t="s">
        <v>850</v>
      </c>
      <c r="C2105" s="0" t="s">
        <v>640</v>
      </c>
      <c r="D2105" s="0" t="s">
        <v>27</v>
      </c>
      <c r="E2105" s="0" t="s">
        <v>23</v>
      </c>
      <c r="F2105" s="0" t="s">
        <v>859</v>
      </c>
      <c r="G2105" s="0" t="s">
        <v>1609</v>
      </c>
      <c r="H2105" s="0" t="n">
        <v>0.758869539946694</v>
      </c>
      <c r="I2105" s="0" t="n">
        <v>18.119066838523</v>
      </c>
      <c r="J2105" s="0" t="n">
        <v>836</v>
      </c>
      <c r="K2105" s="0" t="n">
        <f aca="false">I2105*SUMIFS(syst_chauffage!$H$3:$H$27,syst_chauffage!$B$3:$B$27,D2105,syst_chauffage!$C$3:$C$27,E2105)</f>
        <v>46.4645919390436</v>
      </c>
      <c r="L2105" s="12" t="n">
        <f aca="false">H2105*SUMIFS(syst_chauffage!$K$3:$K$27,syst_chauffage!$B$3:$B$27,D2105,syst_chauffage!$C$3:$C$27,E2105)</f>
        <v>0.758869539946694</v>
      </c>
      <c r="N2105" s="0" t="str">
        <f aca="false">A2105</f>
        <v>Commerce</v>
      </c>
      <c r="O2105" s="0" t="str">
        <f aca="false">B2105</f>
        <v>Process</v>
      </c>
      <c r="P2105" s="0" t="str">
        <f aca="false">C2105</f>
        <v>Grand librairie</v>
      </c>
      <c r="Q2105" s="0" t="str">
        <f aca="false">D2105</f>
        <v>Chaudière condensation fioul</v>
      </c>
      <c r="R2105" s="0" t="str">
        <f aca="false">E2105</f>
        <v>Fioul</v>
      </c>
      <c r="S2105" s="0" t="str">
        <f aca="false">F2105</f>
        <v>0324262303</v>
      </c>
      <c r="T2105" s="0" t="str">
        <f aca="false">G2105</f>
        <v>0</v>
      </c>
      <c r="U2105" s="0" t="n">
        <f aca="false">L2105</f>
        <v>0.758869539946694</v>
      </c>
      <c r="V2105" s="0" t="n">
        <f aca="false">K2105</f>
        <v>46.4645919390436</v>
      </c>
      <c r="W2105" s="0" t="n">
        <f aca="false">J2105</f>
        <v>836</v>
      </c>
    </row>
    <row r="2106" customFormat="false" ht="12.8" hidden="false" customHeight="false" outlineLevel="0" collapsed="false">
      <c r="A2106" s="0" t="s">
        <v>74</v>
      </c>
      <c r="B2106" s="0" t="s">
        <v>850</v>
      </c>
      <c r="C2106" s="0" t="s">
        <v>640</v>
      </c>
      <c r="D2106" s="0" t="s">
        <v>18</v>
      </c>
      <c r="E2106" s="0" t="s">
        <v>14</v>
      </c>
      <c r="F2106" s="0" t="s">
        <v>860</v>
      </c>
      <c r="G2106" s="0" t="s">
        <v>1609</v>
      </c>
      <c r="H2106" s="0" t="n">
        <v>0.986638277699066</v>
      </c>
      <c r="I2106" s="0" t="n">
        <v>13.3343455328991</v>
      </c>
      <c r="J2106" s="0" t="n">
        <v>836</v>
      </c>
      <c r="K2106" s="0" t="n">
        <f aca="false">I2106*SUMIFS(syst_chauffage!$H$3:$H$27,syst_chauffage!$B$3:$B$27,D2106,syst_chauffage!$C$3:$C$27,E2106)</f>
        <v>36.3351438000303</v>
      </c>
      <c r="L2106" s="12" t="n">
        <f aca="false">H2106*SUMIFS(syst_chauffage!$K$3:$K$27,syst_chauffage!$B$3:$B$27,D2106,syst_chauffage!$C$3:$C$27,E2106)</f>
        <v>0.958466686740278</v>
      </c>
      <c r="N2106" s="0" t="str">
        <f aca="false">A2106</f>
        <v>Commerce</v>
      </c>
      <c r="O2106" s="0" t="str">
        <f aca="false">B2106</f>
        <v>Process</v>
      </c>
      <c r="P2106" s="0" t="str">
        <f aca="false">C2106</f>
        <v>Grand librairie</v>
      </c>
      <c r="Q2106" s="0" t="str">
        <f aca="false">D2106</f>
        <v>Chaudière condensation gaz</v>
      </c>
      <c r="R2106" s="0" t="str">
        <f aca="false">E2106</f>
        <v>Gaz</v>
      </c>
      <c r="S2106" s="0" t="str">
        <f aca="false">F2106</f>
        <v>0324262404</v>
      </c>
      <c r="T2106" s="0" t="str">
        <f aca="false">G2106</f>
        <v>0</v>
      </c>
      <c r="U2106" s="0" t="n">
        <f aca="false">L2106</f>
        <v>0.958466686740278</v>
      </c>
      <c r="V2106" s="0" t="n">
        <f aca="false">K2106</f>
        <v>36.3351438000303</v>
      </c>
      <c r="W2106" s="0" t="n">
        <f aca="false">J2106</f>
        <v>836</v>
      </c>
    </row>
    <row r="2107" customFormat="false" ht="12.8" hidden="false" customHeight="false" outlineLevel="0" collapsed="false">
      <c r="A2107" s="0" t="s">
        <v>74</v>
      </c>
      <c r="B2107" s="0" t="s">
        <v>850</v>
      </c>
      <c r="C2107" s="0" t="s">
        <v>640</v>
      </c>
      <c r="D2107" s="0" t="s">
        <v>32</v>
      </c>
      <c r="E2107" s="0" t="s">
        <v>30</v>
      </c>
      <c r="F2107" s="0" t="s">
        <v>861</v>
      </c>
      <c r="G2107" s="0" t="s">
        <v>1609</v>
      </c>
      <c r="H2107" s="0" t="n">
        <v>1</v>
      </c>
      <c r="I2107" s="0" t="n">
        <v>12</v>
      </c>
      <c r="J2107" s="0" t="n">
        <v>0</v>
      </c>
      <c r="K2107" s="0" t="n">
        <f aca="false">I2107*SUMIFS(syst_chauffage!$H$3:$H$27,syst_chauffage!$B$3:$B$27,D2107,syst_chauffage!$C$3:$C$27,E2107)</f>
        <v>12</v>
      </c>
      <c r="L2107" s="12" t="n">
        <f aca="false">H2107*SUMIFS(syst_chauffage!$K$3:$K$27,syst_chauffage!$B$3:$B$27,D2107,syst_chauffage!$C$3:$C$27,E2107)</f>
        <v>1</v>
      </c>
      <c r="N2107" s="0" t="str">
        <f aca="false">A2107</f>
        <v>Commerce</v>
      </c>
      <c r="O2107" s="0" t="str">
        <f aca="false">B2107</f>
        <v>Process</v>
      </c>
      <c r="P2107" s="0" t="str">
        <f aca="false">C2107</f>
        <v>Grand librairie</v>
      </c>
      <c r="Q2107" s="0" t="str">
        <f aca="false">D2107</f>
        <v>Electrique direct performant</v>
      </c>
      <c r="R2107" s="0" t="str">
        <f aca="false">E2107</f>
        <v>Electricité</v>
      </c>
      <c r="S2107" s="0" t="str">
        <f aca="false">F2107</f>
        <v>0324262602</v>
      </c>
      <c r="T2107" s="0" t="str">
        <f aca="false">G2107</f>
        <v>0</v>
      </c>
      <c r="U2107" s="0" t="n">
        <f aca="false">L2107</f>
        <v>1</v>
      </c>
      <c r="V2107" s="0" t="n">
        <f aca="false">K2107</f>
        <v>12</v>
      </c>
      <c r="W2107" s="0" t="n">
        <f aca="false">J2107</f>
        <v>0</v>
      </c>
    </row>
    <row r="2108" customFormat="false" ht="12.8" hidden="false" customHeight="false" outlineLevel="0" collapsed="false">
      <c r="A2108" s="0" t="s">
        <v>74</v>
      </c>
      <c r="B2108" s="0" t="s">
        <v>850</v>
      </c>
      <c r="C2108" s="0" t="s">
        <v>640</v>
      </c>
      <c r="D2108" s="0" t="s">
        <v>38</v>
      </c>
      <c r="E2108" s="0" t="s">
        <v>30</v>
      </c>
      <c r="F2108" s="0" t="s">
        <v>862</v>
      </c>
      <c r="G2108" s="0" t="s">
        <v>1609</v>
      </c>
      <c r="H2108" s="0" t="n">
        <v>3.39795627906976</v>
      </c>
      <c r="I2108" s="0" t="n">
        <v>90.9513661773424</v>
      </c>
      <c r="J2108" s="0" t="n">
        <v>720</v>
      </c>
      <c r="K2108" s="0" t="n">
        <f aca="false">I2108*SUMIFS(syst_chauffage!$H$3:$H$27,syst_chauffage!$B$3:$B$27,D2108,syst_chauffage!$C$3:$C$27,E2108)</f>
        <v>91.9330772143539</v>
      </c>
      <c r="L2108" s="12" t="n">
        <f aca="false">H2108*SUMIFS(syst_chauffage!$K$3:$K$27,syst_chauffage!$B$3:$B$27,D2108,syst_chauffage!$C$3:$C$27,E2108)</f>
        <v>3.03986496519792</v>
      </c>
      <c r="N2108" s="0" t="str">
        <f aca="false">A2108</f>
        <v>Commerce</v>
      </c>
      <c r="O2108" s="0" t="str">
        <f aca="false">B2108</f>
        <v>Process</v>
      </c>
      <c r="P2108" s="0" t="str">
        <f aca="false">C2108</f>
        <v>Grand librairie</v>
      </c>
      <c r="Q2108" s="0" t="str">
        <f aca="false">D2108</f>
        <v>PAC performant</v>
      </c>
      <c r="R2108" s="0" t="str">
        <f aca="false">E2108</f>
        <v>Electricité</v>
      </c>
      <c r="S2108" s="0" t="str">
        <f aca="false">F2108</f>
        <v>0324262902</v>
      </c>
      <c r="T2108" s="0" t="str">
        <f aca="false">G2108</f>
        <v>0</v>
      </c>
      <c r="U2108" s="0" t="n">
        <f aca="false">L2108</f>
        <v>3.03986496519792</v>
      </c>
      <c r="V2108" s="0" t="n">
        <f aca="false">K2108</f>
        <v>91.9330772143539</v>
      </c>
      <c r="W2108" s="0" t="n">
        <f aca="false">J2108</f>
        <v>720</v>
      </c>
    </row>
    <row r="2109" customFormat="false" ht="12.8" hidden="false" customHeight="false" outlineLevel="0" collapsed="false">
      <c r="A2109" s="0" t="s">
        <v>74</v>
      </c>
      <c r="B2109" s="0" t="s">
        <v>850</v>
      </c>
      <c r="C2109" s="0" t="s">
        <v>863</v>
      </c>
      <c r="D2109" s="0" t="s">
        <v>19</v>
      </c>
      <c r="E2109" s="0" t="s">
        <v>57</v>
      </c>
      <c r="F2109" s="0" t="s">
        <v>864</v>
      </c>
      <c r="G2109" s="0" t="s">
        <v>1609</v>
      </c>
      <c r="H2109" s="0" t="n">
        <v>1.61191809543671</v>
      </c>
      <c r="I2109" s="0" t="n">
        <v>29.680957109443</v>
      </c>
      <c r="J2109" s="0" t="n">
        <v>0</v>
      </c>
      <c r="K2109" s="0" t="n">
        <f aca="false">I2109*SUMIFS(syst_chauffage!$H$3:$H$27,syst_chauffage!$B$3:$B$27,D2109,syst_chauffage!$C$3:$C$27,E2109)</f>
        <v>41.330040428156</v>
      </c>
      <c r="L2109" s="12" t="n">
        <f aca="false">H2109*SUMIFS(syst_chauffage!$K$3:$K$27,syst_chauffage!$B$3:$B$27,D2109,syst_chauffage!$C$3:$C$27,E2109)</f>
        <v>1.61191809543671</v>
      </c>
      <c r="N2109" s="0" t="str">
        <f aca="false">A2109</f>
        <v>Commerce</v>
      </c>
      <c r="O2109" s="0" t="str">
        <f aca="false">B2109</f>
        <v>Process</v>
      </c>
      <c r="P2109" s="0" t="str">
        <f aca="false">C2109</f>
        <v>Grand process</v>
      </c>
      <c r="Q2109" s="0" t="str">
        <f aca="false">D2109</f>
        <v>Autre système centralisé</v>
      </c>
      <c r="R2109" s="0" t="str">
        <f aca="false">E2109</f>
        <v>Autres</v>
      </c>
      <c r="S2109" s="0" t="str">
        <f aca="false">F2109</f>
        <v>0324280101</v>
      </c>
      <c r="T2109" s="0" t="str">
        <f aca="false">G2109</f>
        <v>0</v>
      </c>
      <c r="U2109" s="0" t="n">
        <f aca="false">L2109</f>
        <v>1.61191809543671</v>
      </c>
      <c r="V2109" s="0" t="n">
        <f aca="false">K2109</f>
        <v>41.330040428156</v>
      </c>
      <c r="W2109" s="0" t="n">
        <f aca="false">J2109</f>
        <v>0</v>
      </c>
    </row>
    <row r="2110" customFormat="false" ht="12.8" hidden="false" customHeight="false" outlineLevel="0" collapsed="false">
      <c r="A2110" s="0" t="s">
        <v>74</v>
      </c>
      <c r="B2110" s="0" t="s">
        <v>850</v>
      </c>
      <c r="C2110" s="0" t="s">
        <v>863</v>
      </c>
      <c r="D2110" s="0" t="s">
        <v>19</v>
      </c>
      <c r="E2110" s="0" t="s">
        <v>58</v>
      </c>
      <c r="F2110" s="0" t="s">
        <v>865</v>
      </c>
      <c r="G2110" s="0" t="s">
        <v>1609</v>
      </c>
      <c r="H2110" s="0" t="n">
        <v>1.66744935005007</v>
      </c>
      <c r="I2110" s="0" t="n">
        <v>29.7024376745607</v>
      </c>
      <c r="J2110" s="0" t="n">
        <v>680</v>
      </c>
      <c r="K2110" s="0" t="n">
        <f aca="false">I2110*SUMIFS(syst_chauffage!$H$3:$H$27,syst_chauffage!$B$3:$B$27,D2110,syst_chauffage!$C$3:$C$27,E2110)</f>
        <v>48.8590126788699</v>
      </c>
      <c r="L2110" s="12" t="n">
        <f aca="false">H2110*SUMIFS(syst_chauffage!$K$3:$K$27,syst_chauffage!$B$3:$B$27,D2110,syst_chauffage!$C$3:$C$27,E2110)</f>
        <v>1.66744935005007</v>
      </c>
      <c r="N2110" s="0" t="str">
        <f aca="false">A2110</f>
        <v>Commerce</v>
      </c>
      <c r="O2110" s="0" t="str">
        <f aca="false">B2110</f>
        <v>Process</v>
      </c>
      <c r="P2110" s="0" t="str">
        <f aca="false">C2110</f>
        <v>Grand process</v>
      </c>
      <c r="Q2110" s="0" t="str">
        <f aca="false">D2110</f>
        <v>Autre système centralisé</v>
      </c>
      <c r="R2110" s="0" t="str">
        <f aca="false">E2110</f>
        <v>Urbain</v>
      </c>
      <c r="S2110" s="0" t="str">
        <f aca="false">F2110</f>
        <v>0324280106</v>
      </c>
      <c r="T2110" s="0" t="str">
        <f aca="false">G2110</f>
        <v>0</v>
      </c>
      <c r="U2110" s="0" t="n">
        <f aca="false">L2110</f>
        <v>1.66744935005007</v>
      </c>
      <c r="V2110" s="0" t="n">
        <f aca="false">K2110</f>
        <v>48.8590126788699</v>
      </c>
      <c r="W2110" s="0" t="n">
        <f aca="false">J2110</f>
        <v>680</v>
      </c>
    </row>
    <row r="2111" customFormat="false" ht="12.8" hidden="false" customHeight="false" outlineLevel="0" collapsed="false">
      <c r="A2111" s="0" t="s">
        <v>74</v>
      </c>
      <c r="B2111" s="0" t="s">
        <v>850</v>
      </c>
      <c r="C2111" s="0" t="s">
        <v>863</v>
      </c>
      <c r="D2111" s="0" t="s">
        <v>22</v>
      </c>
      <c r="E2111" s="0" t="s">
        <v>23</v>
      </c>
      <c r="F2111" s="0" t="s">
        <v>866</v>
      </c>
      <c r="G2111" s="0" t="s">
        <v>1609</v>
      </c>
      <c r="H2111" s="0" t="n">
        <v>0.688153757097577</v>
      </c>
      <c r="I2111" s="0" t="n">
        <v>15.9422925793812</v>
      </c>
      <c r="J2111" s="0" t="n">
        <v>0</v>
      </c>
      <c r="K2111" s="0" t="n">
        <f aca="false">I2111*SUMIFS(syst_chauffage!$H$3:$H$27,syst_chauffage!$B$3:$B$27,D2111,syst_chauffage!$C$3:$C$27,E2111)</f>
        <v>28.0747360650035</v>
      </c>
      <c r="L2111" s="12" t="n">
        <f aca="false">H2111*SUMIFS(syst_chauffage!$K$3:$K$27,syst_chauffage!$B$3:$B$27,D2111,syst_chauffage!$C$3:$C$27,E2111)</f>
        <v>0.688153757097577</v>
      </c>
      <c r="N2111" s="0" t="str">
        <f aca="false">A2111</f>
        <v>Commerce</v>
      </c>
      <c r="O2111" s="0" t="str">
        <f aca="false">B2111</f>
        <v>Process</v>
      </c>
      <c r="P2111" s="0" t="str">
        <f aca="false">C2111</f>
        <v>Grand process</v>
      </c>
      <c r="Q2111" s="0" t="str">
        <f aca="false">D2111</f>
        <v>Chaudière fioul</v>
      </c>
      <c r="R2111" s="0" t="str">
        <f aca="false">E2111</f>
        <v>Fioul</v>
      </c>
      <c r="S2111" s="0" t="str">
        <f aca="false">F2111</f>
        <v>0324280303</v>
      </c>
      <c r="T2111" s="0" t="str">
        <f aca="false">G2111</f>
        <v>0</v>
      </c>
      <c r="U2111" s="0" t="n">
        <f aca="false">L2111</f>
        <v>0.688153757097577</v>
      </c>
      <c r="V2111" s="0" t="n">
        <f aca="false">K2111</f>
        <v>28.0747360650035</v>
      </c>
      <c r="W2111" s="0" t="n">
        <f aca="false">J2111</f>
        <v>0</v>
      </c>
    </row>
    <row r="2112" customFormat="false" ht="12.8" hidden="false" customHeight="false" outlineLevel="0" collapsed="false">
      <c r="A2112" s="0" t="s">
        <v>74</v>
      </c>
      <c r="B2112" s="0" t="s">
        <v>850</v>
      </c>
      <c r="C2112" s="0" t="s">
        <v>863</v>
      </c>
      <c r="D2112" s="0" t="s">
        <v>13</v>
      </c>
      <c r="E2112" s="0" t="s">
        <v>14</v>
      </c>
      <c r="F2112" s="0" t="s">
        <v>867</v>
      </c>
      <c r="G2112" s="0" t="s">
        <v>1609</v>
      </c>
      <c r="H2112" s="0" t="n">
        <v>0.779513528640993</v>
      </c>
      <c r="I2112" s="0" t="n">
        <v>11.757022015217</v>
      </c>
      <c r="J2112" s="0" t="n">
        <v>264</v>
      </c>
      <c r="K2112" s="0" t="n">
        <f aca="false">I2112*SUMIFS(syst_chauffage!$H$3:$H$27,syst_chauffage!$B$3:$B$27,D2112,syst_chauffage!$C$3:$C$27,E2112)</f>
        <v>23.7443845125106</v>
      </c>
      <c r="L2112" s="12" t="n">
        <f aca="false">H2112*SUMIFS(syst_chauffage!$K$3:$K$27,syst_chauffage!$B$3:$B$27,D2112,syst_chauffage!$C$3:$C$27,E2112)</f>
        <v>0.779513528640993</v>
      </c>
      <c r="N2112" s="0" t="str">
        <f aca="false">A2112</f>
        <v>Commerce</v>
      </c>
      <c r="O2112" s="0" t="str">
        <f aca="false">B2112</f>
        <v>Process</v>
      </c>
      <c r="P2112" s="0" t="str">
        <f aca="false">C2112</f>
        <v>Grand process</v>
      </c>
      <c r="Q2112" s="0" t="str">
        <f aca="false">D2112</f>
        <v>Chaudière gaz</v>
      </c>
      <c r="R2112" s="0" t="str">
        <f aca="false">E2112</f>
        <v>Gaz</v>
      </c>
      <c r="S2112" s="0" t="str">
        <f aca="false">F2112</f>
        <v>0324280404</v>
      </c>
      <c r="T2112" s="0" t="str">
        <f aca="false">G2112</f>
        <v>0</v>
      </c>
      <c r="U2112" s="0" t="n">
        <f aca="false">L2112</f>
        <v>0.779513528640993</v>
      </c>
      <c r="V2112" s="0" t="n">
        <f aca="false">K2112</f>
        <v>23.7443845125106</v>
      </c>
      <c r="W2112" s="0" t="n">
        <f aca="false">J2112</f>
        <v>264</v>
      </c>
    </row>
    <row r="2113" customFormat="false" ht="12.8" hidden="false" customHeight="false" outlineLevel="0" collapsed="false">
      <c r="A2113" s="0" t="s">
        <v>74</v>
      </c>
      <c r="B2113" s="0" t="s">
        <v>850</v>
      </c>
      <c r="C2113" s="0" t="s">
        <v>863</v>
      </c>
      <c r="D2113" s="0" t="s">
        <v>29</v>
      </c>
      <c r="E2113" s="0" t="s">
        <v>30</v>
      </c>
      <c r="F2113" s="0" t="s">
        <v>868</v>
      </c>
      <c r="G2113" s="0" t="s">
        <v>1609</v>
      </c>
      <c r="H2113" s="0" t="n">
        <v>0.92</v>
      </c>
      <c r="I2113" s="0" t="n">
        <v>10.4</v>
      </c>
      <c r="J2113" s="0" t="n">
        <v>0</v>
      </c>
      <c r="K2113" s="0" t="n">
        <f aca="false">I2113*SUMIFS(syst_chauffage!$H$3:$H$27,syst_chauffage!$B$3:$B$27,D2113,syst_chauffage!$C$3:$C$27,E2113)</f>
        <v>3</v>
      </c>
      <c r="L2113" s="12" t="n">
        <f aca="false">H2113*SUMIFS(syst_chauffage!$K$3:$K$27,syst_chauffage!$B$3:$B$27,D2113,syst_chauffage!$C$3:$C$27,E2113)</f>
        <v>0.92</v>
      </c>
      <c r="N2113" s="0" t="str">
        <f aca="false">A2113</f>
        <v>Commerce</v>
      </c>
      <c r="O2113" s="0" t="str">
        <f aca="false">B2113</f>
        <v>Process</v>
      </c>
      <c r="P2113" s="0" t="str">
        <f aca="false">C2113</f>
        <v>Grand process</v>
      </c>
      <c r="Q2113" s="0" t="str">
        <f aca="false">D2113</f>
        <v>Electrique direct</v>
      </c>
      <c r="R2113" s="0" t="str">
        <f aca="false">E2113</f>
        <v>Electricité</v>
      </c>
      <c r="S2113" s="0" t="str">
        <f aca="false">F2113</f>
        <v>0324280602</v>
      </c>
      <c r="T2113" s="0" t="str">
        <f aca="false">G2113</f>
        <v>0</v>
      </c>
      <c r="U2113" s="0" t="n">
        <f aca="false">L2113</f>
        <v>0.92</v>
      </c>
      <c r="V2113" s="0" t="n">
        <f aca="false">K2113</f>
        <v>3</v>
      </c>
      <c r="W2113" s="0" t="n">
        <f aca="false">J2113</f>
        <v>0</v>
      </c>
    </row>
    <row r="2114" customFormat="false" ht="12.8" hidden="false" customHeight="false" outlineLevel="0" collapsed="false">
      <c r="A2114" s="0" t="s">
        <v>74</v>
      </c>
      <c r="B2114" s="0" t="s">
        <v>850</v>
      </c>
      <c r="C2114" s="0" t="s">
        <v>863</v>
      </c>
      <c r="D2114" s="0" t="s">
        <v>36</v>
      </c>
      <c r="E2114" s="0" t="s">
        <v>30</v>
      </c>
      <c r="F2114" s="0" t="s">
        <v>869</v>
      </c>
      <c r="G2114" s="0" t="s">
        <v>1609</v>
      </c>
      <c r="H2114" s="0" t="n">
        <v>3.27439423255813</v>
      </c>
      <c r="I2114" s="0" t="n">
        <v>82.0390080679052</v>
      </c>
      <c r="J2114" s="0" t="n">
        <v>603</v>
      </c>
      <c r="K2114" s="0" t="n">
        <f aca="false">I2114*SUMIFS(syst_chauffage!$H$3:$H$27,syst_chauffage!$B$3:$B$27,D2114,syst_chauffage!$C$3:$C$27,E2114)</f>
        <v>50.7540970598027</v>
      </c>
      <c r="L2114" s="12" t="n">
        <f aca="false">H2114*SUMIFS(syst_chauffage!$K$3:$K$27,syst_chauffage!$B$3:$B$27,D2114,syst_chauffage!$C$3:$C$27,E2114)</f>
        <v>2.75111501758348</v>
      </c>
      <c r="N2114" s="0" t="str">
        <f aca="false">A2114</f>
        <v>Commerce</v>
      </c>
      <c r="O2114" s="0" t="str">
        <f aca="false">B2114</f>
        <v>Process</v>
      </c>
      <c r="P2114" s="0" t="str">
        <f aca="false">C2114</f>
        <v>Grand process</v>
      </c>
      <c r="Q2114" s="0" t="str">
        <f aca="false">D2114</f>
        <v>PAC</v>
      </c>
      <c r="R2114" s="0" t="str">
        <f aca="false">E2114</f>
        <v>Electricité</v>
      </c>
      <c r="S2114" s="0" t="str">
        <f aca="false">F2114</f>
        <v>0324280902</v>
      </c>
      <c r="T2114" s="0" t="str">
        <f aca="false">G2114</f>
        <v>0</v>
      </c>
      <c r="U2114" s="0" t="n">
        <f aca="false">L2114</f>
        <v>2.75111501758348</v>
      </c>
      <c r="V2114" s="0" t="n">
        <f aca="false">K2114</f>
        <v>50.7540970598027</v>
      </c>
      <c r="W2114" s="0" t="n">
        <f aca="false">J2114</f>
        <v>603</v>
      </c>
    </row>
    <row r="2115" customFormat="false" ht="12.8" hidden="false" customHeight="false" outlineLevel="0" collapsed="false">
      <c r="A2115" s="0" t="s">
        <v>74</v>
      </c>
      <c r="B2115" s="0" t="s">
        <v>850</v>
      </c>
      <c r="C2115" s="0" t="s">
        <v>863</v>
      </c>
      <c r="D2115" s="0" t="s">
        <v>51</v>
      </c>
      <c r="E2115" s="0" t="s">
        <v>57</v>
      </c>
      <c r="F2115" s="0" t="s">
        <v>870</v>
      </c>
      <c r="G2115" s="0" t="s">
        <v>1609</v>
      </c>
      <c r="H2115" s="0" t="n">
        <v>1.85990549473467</v>
      </c>
      <c r="I2115" s="0" t="n">
        <v>35.3344727493369</v>
      </c>
      <c r="J2115" s="0" t="n">
        <v>0</v>
      </c>
      <c r="K2115" s="0" t="n">
        <f aca="false">I2115*SUMIFS(syst_chauffage!$H$3:$H$27,syst_chauffage!$B$3:$B$27,D2115,syst_chauffage!$C$3:$C$27,E2115)</f>
        <v>74.868583810916</v>
      </c>
      <c r="L2115" s="12" t="n">
        <f aca="false">H2115*SUMIFS(syst_chauffage!$K$3:$K$27,syst_chauffage!$B$3:$B$27,D2115,syst_chauffage!$C$3:$C$27,E2115)</f>
        <v>1.85990549473467</v>
      </c>
      <c r="N2115" s="0" t="str">
        <f aca="false">A2115</f>
        <v>Commerce</v>
      </c>
      <c r="O2115" s="0" t="str">
        <f aca="false">B2115</f>
        <v>Process</v>
      </c>
      <c r="P2115" s="0" t="str">
        <f aca="false">C2115</f>
        <v>Grand process</v>
      </c>
      <c r="Q2115" s="0" t="str">
        <f aca="false">D2115</f>
        <v>Autre système centralisé performant</v>
      </c>
      <c r="R2115" s="0" t="str">
        <f aca="false">E2115</f>
        <v>Autres</v>
      </c>
      <c r="S2115" s="0" t="str">
        <f aca="false">F2115</f>
        <v>0324282101</v>
      </c>
      <c r="T2115" s="0" t="str">
        <f aca="false">G2115</f>
        <v>0</v>
      </c>
      <c r="U2115" s="0" t="n">
        <f aca="false">L2115</f>
        <v>1.85990549473467</v>
      </c>
      <c r="V2115" s="0" t="n">
        <f aca="false">K2115</f>
        <v>74.868583810916</v>
      </c>
      <c r="W2115" s="0" t="n">
        <f aca="false">J2115</f>
        <v>0</v>
      </c>
    </row>
    <row r="2116" customFormat="false" ht="12.8" hidden="false" customHeight="false" outlineLevel="0" collapsed="false">
      <c r="A2116" s="0" t="s">
        <v>74</v>
      </c>
      <c r="B2116" s="0" t="s">
        <v>850</v>
      </c>
      <c r="C2116" s="0" t="s">
        <v>863</v>
      </c>
      <c r="D2116" s="0" t="s">
        <v>51</v>
      </c>
      <c r="E2116" s="0" t="s">
        <v>58</v>
      </c>
      <c r="F2116" s="0" t="s">
        <v>871</v>
      </c>
      <c r="G2116" s="0" t="s">
        <v>1609</v>
      </c>
      <c r="H2116" s="0" t="n">
        <v>1.92398001928854</v>
      </c>
      <c r="I2116" s="0" t="n">
        <v>35.3600448506675</v>
      </c>
      <c r="J2116" s="0" t="n">
        <v>680</v>
      </c>
      <c r="K2116" s="0" t="n">
        <f aca="false">I2116*SUMIFS(syst_chauffage!$H$3:$H$27,syst_chauffage!$B$3:$B$27,D2116,syst_chauffage!$C$3:$C$27,E2116)</f>
        <v>75.4583182773751</v>
      </c>
      <c r="L2116" s="12" t="n">
        <f aca="false">H2116*SUMIFS(syst_chauffage!$K$3:$K$27,syst_chauffage!$B$3:$B$27,D2116,syst_chauffage!$C$3:$C$27,E2116)</f>
        <v>1.92398001928854</v>
      </c>
      <c r="N2116" s="0" t="str">
        <f aca="false">A2116</f>
        <v>Commerce</v>
      </c>
      <c r="O2116" s="0" t="str">
        <f aca="false">B2116</f>
        <v>Process</v>
      </c>
      <c r="P2116" s="0" t="str">
        <f aca="false">C2116</f>
        <v>Grand process</v>
      </c>
      <c r="Q2116" s="0" t="str">
        <f aca="false">D2116</f>
        <v>Autre système centralisé performant</v>
      </c>
      <c r="R2116" s="0" t="str">
        <f aca="false">E2116</f>
        <v>Urbain</v>
      </c>
      <c r="S2116" s="0" t="str">
        <f aca="false">F2116</f>
        <v>0324282106</v>
      </c>
      <c r="T2116" s="0" t="str">
        <f aca="false">G2116</f>
        <v>0</v>
      </c>
      <c r="U2116" s="0" t="n">
        <f aca="false">L2116</f>
        <v>1.92398001928854</v>
      </c>
      <c r="V2116" s="0" t="n">
        <f aca="false">K2116</f>
        <v>75.4583182773751</v>
      </c>
      <c r="W2116" s="0" t="n">
        <f aca="false">J2116</f>
        <v>680</v>
      </c>
    </row>
    <row r="2117" customFormat="false" ht="12.8" hidden="false" customHeight="false" outlineLevel="0" collapsed="false">
      <c r="A2117" s="0" t="s">
        <v>74</v>
      </c>
      <c r="B2117" s="0" t="s">
        <v>850</v>
      </c>
      <c r="C2117" s="0" t="s">
        <v>863</v>
      </c>
      <c r="D2117" s="0" t="s">
        <v>27</v>
      </c>
      <c r="E2117" s="0" t="s">
        <v>23</v>
      </c>
      <c r="F2117" s="0" t="s">
        <v>872</v>
      </c>
      <c r="G2117" s="0" t="s">
        <v>1609</v>
      </c>
      <c r="H2117" s="0" t="n">
        <v>0.759143863683932</v>
      </c>
      <c r="I2117" s="0" t="n">
        <v>18.9789197373585</v>
      </c>
      <c r="J2117" s="0" t="n">
        <v>608</v>
      </c>
      <c r="K2117" s="0" t="n">
        <f aca="false">I2117*SUMIFS(syst_chauffage!$H$3:$H$27,syst_chauffage!$B$3:$B$27,D2117,syst_chauffage!$C$3:$C$27,E2117)</f>
        <v>48.6696014148655</v>
      </c>
      <c r="L2117" s="12" t="n">
        <f aca="false">H2117*SUMIFS(syst_chauffage!$K$3:$K$27,syst_chauffage!$B$3:$B$27,D2117,syst_chauffage!$C$3:$C$27,E2117)</f>
        <v>0.759143863683932</v>
      </c>
      <c r="N2117" s="0" t="str">
        <f aca="false">A2117</f>
        <v>Commerce</v>
      </c>
      <c r="O2117" s="0" t="str">
        <f aca="false">B2117</f>
        <v>Process</v>
      </c>
      <c r="P2117" s="0" t="str">
        <f aca="false">C2117</f>
        <v>Grand process</v>
      </c>
      <c r="Q2117" s="0" t="str">
        <f aca="false">D2117</f>
        <v>Chaudière condensation fioul</v>
      </c>
      <c r="R2117" s="0" t="str">
        <f aca="false">E2117</f>
        <v>Fioul</v>
      </c>
      <c r="S2117" s="0" t="str">
        <f aca="false">F2117</f>
        <v>0324282303</v>
      </c>
      <c r="T2117" s="0" t="str">
        <f aca="false">G2117</f>
        <v>0</v>
      </c>
      <c r="U2117" s="0" t="n">
        <f aca="false">L2117</f>
        <v>0.759143863683932</v>
      </c>
      <c r="V2117" s="0" t="n">
        <f aca="false">K2117</f>
        <v>48.6696014148655</v>
      </c>
      <c r="W2117" s="0" t="n">
        <f aca="false">J2117</f>
        <v>608</v>
      </c>
    </row>
    <row r="2118" customFormat="false" ht="12.8" hidden="false" customHeight="false" outlineLevel="0" collapsed="false">
      <c r="A2118" s="0" t="s">
        <v>74</v>
      </c>
      <c r="B2118" s="0" t="s">
        <v>850</v>
      </c>
      <c r="C2118" s="0" t="s">
        <v>863</v>
      </c>
      <c r="D2118" s="0" t="s">
        <v>18</v>
      </c>
      <c r="E2118" s="0" t="s">
        <v>14</v>
      </c>
      <c r="F2118" s="0" t="s">
        <v>873</v>
      </c>
      <c r="G2118" s="0" t="s">
        <v>1609</v>
      </c>
      <c r="H2118" s="0" t="n">
        <v>0.986925401150152</v>
      </c>
      <c r="I2118" s="0" t="n">
        <v>13.9964547800202</v>
      </c>
      <c r="J2118" s="0" t="n">
        <v>608</v>
      </c>
      <c r="K2118" s="0" t="n">
        <f aca="false">I2118*SUMIFS(syst_chauffage!$H$3:$H$27,syst_chauffage!$B$3:$B$27,D2118,syst_chauffage!$C$3:$C$27,E2118)</f>
        <v>38.1393444371083</v>
      </c>
      <c r="L2118" s="12" t="n">
        <f aca="false">H2118*SUMIFS(syst_chauffage!$K$3:$K$27,syst_chauffage!$B$3:$B$27,D2118,syst_chauffage!$C$3:$C$27,E2118)</f>
        <v>0.958745611923974</v>
      </c>
      <c r="N2118" s="0" t="str">
        <f aca="false">A2118</f>
        <v>Commerce</v>
      </c>
      <c r="O2118" s="0" t="str">
        <f aca="false">B2118</f>
        <v>Process</v>
      </c>
      <c r="P2118" s="0" t="str">
        <f aca="false">C2118</f>
        <v>Grand process</v>
      </c>
      <c r="Q2118" s="0" t="str">
        <f aca="false">D2118</f>
        <v>Chaudière condensation gaz</v>
      </c>
      <c r="R2118" s="0" t="str">
        <f aca="false">E2118</f>
        <v>Gaz</v>
      </c>
      <c r="S2118" s="0" t="str">
        <f aca="false">F2118</f>
        <v>0324282404</v>
      </c>
      <c r="T2118" s="0" t="str">
        <f aca="false">G2118</f>
        <v>0</v>
      </c>
      <c r="U2118" s="0" t="n">
        <f aca="false">L2118</f>
        <v>0.958745611923974</v>
      </c>
      <c r="V2118" s="0" t="n">
        <f aca="false">K2118</f>
        <v>38.1393444371083</v>
      </c>
      <c r="W2118" s="0" t="n">
        <f aca="false">J2118</f>
        <v>608</v>
      </c>
    </row>
    <row r="2119" customFormat="false" ht="12.8" hidden="false" customHeight="false" outlineLevel="0" collapsed="false">
      <c r="A2119" s="0" t="s">
        <v>74</v>
      </c>
      <c r="B2119" s="0" t="s">
        <v>850</v>
      </c>
      <c r="C2119" s="0" t="s">
        <v>863</v>
      </c>
      <c r="D2119" s="0" t="s">
        <v>32</v>
      </c>
      <c r="E2119" s="0" t="s">
        <v>30</v>
      </c>
      <c r="F2119" s="0" t="s">
        <v>874</v>
      </c>
      <c r="G2119" s="0" t="s">
        <v>1609</v>
      </c>
      <c r="H2119" s="0" t="n">
        <v>1</v>
      </c>
      <c r="I2119" s="0" t="n">
        <v>12</v>
      </c>
      <c r="J2119" s="0" t="n">
        <v>0</v>
      </c>
      <c r="K2119" s="0" t="n">
        <f aca="false">I2119*SUMIFS(syst_chauffage!$H$3:$H$27,syst_chauffage!$B$3:$B$27,D2119,syst_chauffage!$C$3:$C$27,E2119)</f>
        <v>12</v>
      </c>
      <c r="L2119" s="12" t="n">
        <f aca="false">H2119*SUMIFS(syst_chauffage!$K$3:$K$27,syst_chauffage!$B$3:$B$27,D2119,syst_chauffage!$C$3:$C$27,E2119)</f>
        <v>1</v>
      </c>
      <c r="N2119" s="0" t="str">
        <f aca="false">A2119</f>
        <v>Commerce</v>
      </c>
      <c r="O2119" s="0" t="str">
        <f aca="false">B2119</f>
        <v>Process</v>
      </c>
      <c r="P2119" s="0" t="str">
        <f aca="false">C2119</f>
        <v>Grand process</v>
      </c>
      <c r="Q2119" s="0" t="str">
        <f aca="false">D2119</f>
        <v>Electrique direct performant</v>
      </c>
      <c r="R2119" s="0" t="str">
        <f aca="false">E2119</f>
        <v>Electricité</v>
      </c>
      <c r="S2119" s="0" t="str">
        <f aca="false">F2119</f>
        <v>0324282602</v>
      </c>
      <c r="T2119" s="0" t="str">
        <f aca="false">G2119</f>
        <v>0</v>
      </c>
      <c r="U2119" s="0" t="n">
        <f aca="false">L2119</f>
        <v>1</v>
      </c>
      <c r="V2119" s="0" t="n">
        <f aca="false">K2119</f>
        <v>12</v>
      </c>
      <c r="W2119" s="0" t="n">
        <f aca="false">J2119</f>
        <v>0</v>
      </c>
    </row>
    <row r="2120" customFormat="false" ht="12.8" hidden="false" customHeight="false" outlineLevel="0" collapsed="false">
      <c r="A2120" s="0" t="s">
        <v>74</v>
      </c>
      <c r="B2120" s="0" t="s">
        <v>850</v>
      </c>
      <c r="C2120" s="0" t="s">
        <v>863</v>
      </c>
      <c r="D2120" s="0" t="s">
        <v>38</v>
      </c>
      <c r="E2120" s="0" t="s">
        <v>30</v>
      </c>
      <c r="F2120" s="0" t="s">
        <v>875</v>
      </c>
      <c r="G2120" s="0" t="s">
        <v>1609</v>
      </c>
      <c r="H2120" s="0" t="n">
        <v>3.39795627906976</v>
      </c>
      <c r="I2120" s="0" t="n">
        <v>97.6654857951252</v>
      </c>
      <c r="J2120" s="0" t="n">
        <v>648</v>
      </c>
      <c r="K2120" s="0" t="n">
        <f aca="false">I2120*SUMIFS(syst_chauffage!$H$3:$H$27,syst_chauffage!$B$3:$B$27,D2120,syst_chauffage!$C$3:$C$27,E2120)</f>
        <v>98.7196677098115</v>
      </c>
      <c r="L2120" s="12" t="n">
        <f aca="false">H2120*SUMIFS(syst_chauffage!$K$3:$K$27,syst_chauffage!$B$3:$B$27,D2120,syst_chauffage!$C$3:$C$27,E2120)</f>
        <v>3.03986496519792</v>
      </c>
      <c r="N2120" s="0" t="str">
        <f aca="false">A2120</f>
        <v>Commerce</v>
      </c>
      <c r="O2120" s="0" t="str">
        <f aca="false">B2120</f>
        <v>Process</v>
      </c>
      <c r="P2120" s="0" t="str">
        <f aca="false">C2120</f>
        <v>Grand process</v>
      </c>
      <c r="Q2120" s="0" t="str">
        <f aca="false">D2120</f>
        <v>PAC performant</v>
      </c>
      <c r="R2120" s="0" t="str">
        <f aca="false">E2120</f>
        <v>Electricité</v>
      </c>
      <c r="S2120" s="0" t="str">
        <f aca="false">F2120</f>
        <v>0324282902</v>
      </c>
      <c r="T2120" s="0" t="str">
        <f aca="false">G2120</f>
        <v>0</v>
      </c>
      <c r="U2120" s="0" t="n">
        <f aca="false">L2120</f>
        <v>3.03986496519792</v>
      </c>
      <c r="V2120" s="0" t="n">
        <f aca="false">K2120</f>
        <v>98.7196677098115</v>
      </c>
      <c r="W2120" s="0" t="n">
        <f aca="false">J2120</f>
        <v>648</v>
      </c>
    </row>
    <row r="2121" customFormat="false" ht="12.8" hidden="false" customHeight="false" outlineLevel="0" collapsed="false">
      <c r="A2121" s="0" t="s">
        <v>74</v>
      </c>
      <c r="B2121" s="0" t="s">
        <v>850</v>
      </c>
      <c r="C2121" s="0" t="s">
        <v>876</v>
      </c>
      <c r="D2121" s="0" t="s">
        <v>19</v>
      </c>
      <c r="E2121" s="0" t="s">
        <v>57</v>
      </c>
      <c r="F2121" s="0" t="s">
        <v>877</v>
      </c>
      <c r="G2121" s="0" t="s">
        <v>1609</v>
      </c>
      <c r="H2121" s="0" t="n">
        <v>1.61181395452336</v>
      </c>
      <c r="I2121" s="0" t="n">
        <v>36.8706824682086</v>
      </c>
      <c r="J2121" s="0" t="n">
        <v>0</v>
      </c>
      <c r="K2121" s="0" t="n">
        <f aca="false">I2121*SUMIFS(syst_chauffage!$H$3:$H$27,syst_chauffage!$B$3:$B$27,D2121,syst_chauffage!$C$3:$C$27,E2121)</f>
        <v>51.3415652805868</v>
      </c>
      <c r="L2121" s="12" t="n">
        <f aca="false">H2121*SUMIFS(syst_chauffage!$K$3:$K$27,syst_chauffage!$B$3:$B$27,D2121,syst_chauffage!$C$3:$C$27,E2121)</f>
        <v>1.61181395452336</v>
      </c>
      <c r="N2121" s="0" t="str">
        <f aca="false">A2121</f>
        <v>Commerce</v>
      </c>
      <c r="O2121" s="0" t="str">
        <f aca="false">B2121</f>
        <v>Process</v>
      </c>
      <c r="P2121" s="0" t="str">
        <f aca="false">C2121</f>
        <v>Petit process</v>
      </c>
      <c r="Q2121" s="0" t="str">
        <f aca="false">D2121</f>
        <v>Autre système centralisé</v>
      </c>
      <c r="R2121" s="0" t="str">
        <f aca="false">E2121</f>
        <v>Autres</v>
      </c>
      <c r="S2121" s="0" t="str">
        <f aca="false">F2121</f>
        <v>0324760101</v>
      </c>
      <c r="T2121" s="0" t="str">
        <f aca="false">G2121</f>
        <v>0</v>
      </c>
      <c r="U2121" s="0" t="n">
        <f aca="false">L2121</f>
        <v>1.61181395452336</v>
      </c>
      <c r="V2121" s="0" t="n">
        <f aca="false">K2121</f>
        <v>51.3415652805868</v>
      </c>
      <c r="W2121" s="0" t="n">
        <f aca="false">J2121</f>
        <v>0</v>
      </c>
    </row>
    <row r="2122" customFormat="false" ht="12.8" hidden="false" customHeight="false" outlineLevel="0" collapsed="false">
      <c r="A2122" s="0" t="s">
        <v>74</v>
      </c>
      <c r="B2122" s="0" t="s">
        <v>850</v>
      </c>
      <c r="C2122" s="0" t="s">
        <v>876</v>
      </c>
      <c r="D2122" s="0" t="s">
        <v>19</v>
      </c>
      <c r="E2122" s="0" t="s">
        <v>58</v>
      </c>
      <c r="F2122" s="0" t="s">
        <v>878</v>
      </c>
      <c r="G2122" s="0" t="s">
        <v>1609</v>
      </c>
      <c r="H2122" s="0" t="n">
        <v>1.64285237540829</v>
      </c>
      <c r="I2122" s="0" t="n">
        <v>36.5438106481903</v>
      </c>
      <c r="J2122" s="0" t="n">
        <v>680</v>
      </c>
      <c r="K2122" s="0" t="n">
        <f aca="false">I2122*SUMIFS(syst_chauffage!$H$3:$H$27,syst_chauffage!$B$3:$B$27,D2122,syst_chauffage!$C$3:$C$27,E2122)</f>
        <v>60.1127263478235</v>
      </c>
      <c r="L2122" s="12" t="n">
        <f aca="false">H2122*SUMIFS(syst_chauffage!$K$3:$K$27,syst_chauffage!$B$3:$B$27,D2122,syst_chauffage!$C$3:$C$27,E2122)</f>
        <v>1.64285237540829</v>
      </c>
      <c r="N2122" s="0" t="str">
        <f aca="false">A2122</f>
        <v>Commerce</v>
      </c>
      <c r="O2122" s="0" t="str">
        <f aca="false">B2122</f>
        <v>Process</v>
      </c>
      <c r="P2122" s="0" t="str">
        <f aca="false">C2122</f>
        <v>Petit process</v>
      </c>
      <c r="Q2122" s="0" t="str">
        <f aca="false">D2122</f>
        <v>Autre système centralisé</v>
      </c>
      <c r="R2122" s="0" t="str">
        <f aca="false">E2122</f>
        <v>Urbain</v>
      </c>
      <c r="S2122" s="0" t="str">
        <f aca="false">F2122</f>
        <v>0324760106</v>
      </c>
      <c r="T2122" s="0" t="str">
        <f aca="false">G2122</f>
        <v>0</v>
      </c>
      <c r="U2122" s="0" t="n">
        <f aca="false">L2122</f>
        <v>1.64285237540829</v>
      </c>
      <c r="V2122" s="0" t="n">
        <f aca="false">K2122</f>
        <v>60.1127263478235</v>
      </c>
      <c r="W2122" s="0" t="n">
        <f aca="false">J2122</f>
        <v>680</v>
      </c>
    </row>
    <row r="2123" customFormat="false" ht="12.8" hidden="false" customHeight="false" outlineLevel="0" collapsed="false">
      <c r="A2123" s="0" t="s">
        <v>74</v>
      </c>
      <c r="B2123" s="0" t="s">
        <v>850</v>
      </c>
      <c r="C2123" s="0" t="s">
        <v>876</v>
      </c>
      <c r="D2123" s="0" t="s">
        <v>22</v>
      </c>
      <c r="E2123" s="0" t="s">
        <v>23</v>
      </c>
      <c r="F2123" s="0" t="s">
        <v>879</v>
      </c>
      <c r="G2123" s="0" t="s">
        <v>1609</v>
      </c>
      <c r="H2123" s="0" t="n">
        <v>0.671668870182616</v>
      </c>
      <c r="I2123" s="0" t="n">
        <v>25.9464369230769</v>
      </c>
      <c r="J2123" s="0" t="n">
        <v>0</v>
      </c>
      <c r="K2123" s="0" t="n">
        <f aca="false">I2123*SUMIFS(syst_chauffage!$H$3:$H$27,syst_chauffage!$B$3:$B$27,D2123,syst_chauffage!$C$3:$C$27,E2123)</f>
        <v>45.6922594297864</v>
      </c>
      <c r="L2123" s="12" t="n">
        <f aca="false">H2123*SUMIFS(syst_chauffage!$K$3:$K$27,syst_chauffage!$B$3:$B$27,D2123,syst_chauffage!$C$3:$C$27,E2123)</f>
        <v>0.671668870182616</v>
      </c>
      <c r="N2123" s="0" t="str">
        <f aca="false">A2123</f>
        <v>Commerce</v>
      </c>
      <c r="O2123" s="0" t="str">
        <f aca="false">B2123</f>
        <v>Process</v>
      </c>
      <c r="P2123" s="0" t="str">
        <f aca="false">C2123</f>
        <v>Petit process</v>
      </c>
      <c r="Q2123" s="0" t="str">
        <f aca="false">D2123</f>
        <v>Chaudière fioul</v>
      </c>
      <c r="R2123" s="0" t="str">
        <f aca="false">E2123</f>
        <v>Fioul</v>
      </c>
      <c r="S2123" s="0" t="str">
        <f aca="false">F2123</f>
        <v>0324760303</v>
      </c>
      <c r="T2123" s="0" t="str">
        <f aca="false">G2123</f>
        <v>0</v>
      </c>
      <c r="U2123" s="0" t="n">
        <f aca="false">L2123</f>
        <v>0.671668870182616</v>
      </c>
      <c r="V2123" s="0" t="n">
        <f aca="false">K2123</f>
        <v>45.6922594297864</v>
      </c>
      <c r="W2123" s="0" t="n">
        <f aca="false">J2123</f>
        <v>0</v>
      </c>
    </row>
    <row r="2124" customFormat="false" ht="12.8" hidden="false" customHeight="false" outlineLevel="0" collapsed="false">
      <c r="A2124" s="0" t="s">
        <v>74</v>
      </c>
      <c r="B2124" s="0" t="s">
        <v>850</v>
      </c>
      <c r="C2124" s="0" t="s">
        <v>876</v>
      </c>
      <c r="D2124" s="0" t="s">
        <v>13</v>
      </c>
      <c r="E2124" s="0" t="s">
        <v>14</v>
      </c>
      <c r="F2124" s="0" t="s">
        <v>880</v>
      </c>
      <c r="G2124" s="0" t="s">
        <v>1609</v>
      </c>
      <c r="H2124" s="0" t="n">
        <v>0.763039861034711</v>
      </c>
      <c r="I2124" s="0" t="n">
        <v>25.9464369230769</v>
      </c>
      <c r="J2124" s="0" t="n">
        <v>224</v>
      </c>
      <c r="K2124" s="0" t="n">
        <f aca="false">I2124*SUMIFS(syst_chauffage!$H$3:$H$27,syst_chauffage!$B$3:$B$27,D2124,syst_chauffage!$C$3:$C$27,E2124)</f>
        <v>52.4012096119026</v>
      </c>
      <c r="L2124" s="12" t="n">
        <f aca="false">H2124*SUMIFS(syst_chauffage!$K$3:$K$27,syst_chauffage!$B$3:$B$27,D2124,syst_chauffage!$C$3:$C$27,E2124)</f>
        <v>0.763039861034711</v>
      </c>
      <c r="N2124" s="0" t="str">
        <f aca="false">A2124</f>
        <v>Commerce</v>
      </c>
      <c r="O2124" s="0" t="str">
        <f aca="false">B2124</f>
        <v>Process</v>
      </c>
      <c r="P2124" s="0" t="str">
        <f aca="false">C2124</f>
        <v>Petit process</v>
      </c>
      <c r="Q2124" s="0" t="str">
        <f aca="false">D2124</f>
        <v>Chaudière gaz</v>
      </c>
      <c r="R2124" s="0" t="str">
        <f aca="false">E2124</f>
        <v>Gaz</v>
      </c>
      <c r="S2124" s="0" t="str">
        <f aca="false">F2124</f>
        <v>0324760404</v>
      </c>
      <c r="T2124" s="0" t="str">
        <f aca="false">G2124</f>
        <v>0</v>
      </c>
      <c r="U2124" s="0" t="n">
        <f aca="false">L2124</f>
        <v>0.763039861034711</v>
      </c>
      <c r="V2124" s="0" t="n">
        <f aca="false">K2124</f>
        <v>52.4012096119026</v>
      </c>
      <c r="W2124" s="0" t="n">
        <f aca="false">J2124</f>
        <v>224</v>
      </c>
    </row>
    <row r="2125" customFormat="false" ht="12.8" hidden="false" customHeight="false" outlineLevel="0" collapsed="false">
      <c r="A2125" s="0" t="s">
        <v>74</v>
      </c>
      <c r="B2125" s="0" t="s">
        <v>850</v>
      </c>
      <c r="C2125" s="0" t="s">
        <v>876</v>
      </c>
      <c r="D2125" s="0" t="s">
        <v>29</v>
      </c>
      <c r="E2125" s="0" t="s">
        <v>30</v>
      </c>
      <c r="F2125" s="0" t="s">
        <v>881</v>
      </c>
      <c r="G2125" s="0" t="s">
        <v>1609</v>
      </c>
      <c r="H2125" s="0" t="n">
        <v>0.92</v>
      </c>
      <c r="I2125" s="0" t="n">
        <v>10.4</v>
      </c>
      <c r="J2125" s="0" t="n">
        <v>0</v>
      </c>
      <c r="K2125" s="0" t="n">
        <f aca="false">I2125*SUMIFS(syst_chauffage!$H$3:$H$27,syst_chauffage!$B$3:$B$27,D2125,syst_chauffage!$C$3:$C$27,E2125)</f>
        <v>3</v>
      </c>
      <c r="L2125" s="12" t="n">
        <f aca="false">H2125*SUMIFS(syst_chauffage!$K$3:$K$27,syst_chauffage!$B$3:$B$27,D2125,syst_chauffage!$C$3:$C$27,E2125)</f>
        <v>0.92</v>
      </c>
      <c r="N2125" s="0" t="str">
        <f aca="false">A2125</f>
        <v>Commerce</v>
      </c>
      <c r="O2125" s="0" t="str">
        <f aca="false">B2125</f>
        <v>Process</v>
      </c>
      <c r="P2125" s="0" t="str">
        <f aca="false">C2125</f>
        <v>Petit process</v>
      </c>
      <c r="Q2125" s="0" t="str">
        <f aca="false">D2125</f>
        <v>Electrique direct</v>
      </c>
      <c r="R2125" s="0" t="str">
        <f aca="false">E2125</f>
        <v>Electricité</v>
      </c>
      <c r="S2125" s="0" t="str">
        <f aca="false">F2125</f>
        <v>0324760602</v>
      </c>
      <c r="T2125" s="0" t="str">
        <f aca="false">G2125</f>
        <v>0</v>
      </c>
      <c r="U2125" s="0" t="n">
        <f aca="false">L2125</f>
        <v>0.92</v>
      </c>
      <c r="V2125" s="0" t="n">
        <f aca="false">K2125</f>
        <v>3</v>
      </c>
      <c r="W2125" s="0" t="n">
        <f aca="false">J2125</f>
        <v>0</v>
      </c>
    </row>
    <row r="2126" customFormat="false" ht="12.8" hidden="false" customHeight="false" outlineLevel="0" collapsed="false">
      <c r="A2126" s="0" t="s">
        <v>74</v>
      </c>
      <c r="B2126" s="0" t="s">
        <v>850</v>
      </c>
      <c r="C2126" s="0" t="s">
        <v>876</v>
      </c>
      <c r="D2126" s="0" t="s">
        <v>36</v>
      </c>
      <c r="E2126" s="0" t="s">
        <v>30</v>
      </c>
      <c r="F2126" s="0" t="s">
        <v>882</v>
      </c>
      <c r="G2126" s="0" t="s">
        <v>1609</v>
      </c>
      <c r="H2126" s="0" t="n">
        <v>3.27439423255813</v>
      </c>
      <c r="I2126" s="0" t="n">
        <v>83.2855292570771</v>
      </c>
      <c r="J2126" s="0" t="n">
        <v>603</v>
      </c>
      <c r="K2126" s="0" t="n">
        <f aca="false">I2126*SUMIFS(syst_chauffage!$H$3:$H$27,syst_chauffage!$B$3:$B$27,D2126,syst_chauffage!$C$3:$C$27,E2126)</f>
        <v>51.5252674933843</v>
      </c>
      <c r="L2126" s="12" t="n">
        <f aca="false">H2126*SUMIFS(syst_chauffage!$K$3:$K$27,syst_chauffage!$B$3:$B$27,D2126,syst_chauffage!$C$3:$C$27,E2126)</f>
        <v>2.75111501758348</v>
      </c>
      <c r="N2126" s="0" t="str">
        <f aca="false">A2126</f>
        <v>Commerce</v>
      </c>
      <c r="O2126" s="0" t="str">
        <f aca="false">B2126</f>
        <v>Process</v>
      </c>
      <c r="P2126" s="0" t="str">
        <f aca="false">C2126</f>
        <v>Petit process</v>
      </c>
      <c r="Q2126" s="0" t="str">
        <f aca="false">D2126</f>
        <v>PAC</v>
      </c>
      <c r="R2126" s="0" t="str">
        <f aca="false">E2126</f>
        <v>Electricité</v>
      </c>
      <c r="S2126" s="0" t="str">
        <f aca="false">F2126</f>
        <v>0324760902</v>
      </c>
      <c r="T2126" s="0" t="str">
        <f aca="false">G2126</f>
        <v>0</v>
      </c>
      <c r="U2126" s="0" t="n">
        <f aca="false">L2126</f>
        <v>2.75111501758348</v>
      </c>
      <c r="V2126" s="0" t="n">
        <f aca="false">K2126</f>
        <v>51.5252674933843</v>
      </c>
      <c r="W2126" s="0" t="n">
        <f aca="false">J2126</f>
        <v>603</v>
      </c>
    </row>
    <row r="2127" customFormat="false" ht="12.8" hidden="false" customHeight="false" outlineLevel="0" collapsed="false">
      <c r="A2127" s="0" t="s">
        <v>74</v>
      </c>
      <c r="B2127" s="0" t="s">
        <v>850</v>
      </c>
      <c r="C2127" s="0" t="s">
        <v>876</v>
      </c>
      <c r="D2127" s="0" t="s">
        <v>51</v>
      </c>
      <c r="E2127" s="0" t="s">
        <v>57</v>
      </c>
      <c r="F2127" s="0" t="s">
        <v>883</v>
      </c>
      <c r="G2127" s="0" t="s">
        <v>1609</v>
      </c>
      <c r="H2127" s="0" t="n">
        <v>1.85978533214234</v>
      </c>
      <c r="I2127" s="0" t="n">
        <v>43.8936696050102</v>
      </c>
      <c r="J2127" s="0" t="n">
        <v>0</v>
      </c>
      <c r="K2127" s="0" t="n">
        <f aca="false">I2127*SUMIFS(syst_chauffage!$H$3:$H$27,syst_chauffage!$B$3:$B$27,D2127,syst_chauffage!$C$3:$C$27,E2127)</f>
        <v>93.004271067071</v>
      </c>
      <c r="L2127" s="12" t="n">
        <f aca="false">H2127*SUMIFS(syst_chauffage!$K$3:$K$27,syst_chauffage!$B$3:$B$27,D2127,syst_chauffage!$C$3:$C$27,E2127)</f>
        <v>1.85978533214234</v>
      </c>
      <c r="N2127" s="0" t="str">
        <f aca="false">A2127</f>
        <v>Commerce</v>
      </c>
      <c r="O2127" s="0" t="str">
        <f aca="false">B2127</f>
        <v>Process</v>
      </c>
      <c r="P2127" s="0" t="str">
        <f aca="false">C2127</f>
        <v>Petit process</v>
      </c>
      <c r="Q2127" s="0" t="str">
        <f aca="false">D2127</f>
        <v>Autre système centralisé performant</v>
      </c>
      <c r="R2127" s="0" t="str">
        <f aca="false">E2127</f>
        <v>Autres</v>
      </c>
      <c r="S2127" s="0" t="str">
        <f aca="false">F2127</f>
        <v>0324762101</v>
      </c>
      <c r="T2127" s="0" t="str">
        <f aca="false">G2127</f>
        <v>0</v>
      </c>
      <c r="U2127" s="0" t="n">
        <f aca="false">L2127</f>
        <v>1.85978533214234</v>
      </c>
      <c r="V2127" s="0" t="n">
        <f aca="false">K2127</f>
        <v>93.004271067071</v>
      </c>
      <c r="W2127" s="0" t="n">
        <f aca="false">J2127</f>
        <v>0</v>
      </c>
    </row>
    <row r="2128" customFormat="false" ht="12.8" hidden="false" customHeight="false" outlineLevel="0" collapsed="false">
      <c r="A2128" s="0" t="s">
        <v>74</v>
      </c>
      <c r="B2128" s="0" t="s">
        <v>850</v>
      </c>
      <c r="C2128" s="0" t="s">
        <v>876</v>
      </c>
      <c r="D2128" s="0" t="s">
        <v>51</v>
      </c>
      <c r="E2128" s="0" t="s">
        <v>58</v>
      </c>
      <c r="F2128" s="0" t="s">
        <v>884</v>
      </c>
      <c r="G2128" s="0" t="s">
        <v>1609</v>
      </c>
      <c r="H2128" s="0" t="n">
        <v>1.89559889470188</v>
      </c>
      <c r="I2128" s="0" t="n">
        <v>43.5045364859408</v>
      </c>
      <c r="J2128" s="0" t="n">
        <v>680</v>
      </c>
      <c r="K2128" s="0" t="n">
        <f aca="false">I2128*SUMIFS(syst_chauffage!$H$3:$H$27,syst_chauffage!$B$3:$B$27,D2128,syst_chauffage!$C$3:$C$27,E2128)</f>
        <v>92.8386594114807</v>
      </c>
      <c r="L2128" s="12" t="n">
        <f aca="false">H2128*SUMIFS(syst_chauffage!$K$3:$K$27,syst_chauffage!$B$3:$B$27,D2128,syst_chauffage!$C$3:$C$27,E2128)</f>
        <v>1.89559889470188</v>
      </c>
      <c r="N2128" s="0" t="str">
        <f aca="false">A2128</f>
        <v>Commerce</v>
      </c>
      <c r="O2128" s="0" t="str">
        <f aca="false">B2128</f>
        <v>Process</v>
      </c>
      <c r="P2128" s="0" t="str">
        <f aca="false">C2128</f>
        <v>Petit process</v>
      </c>
      <c r="Q2128" s="0" t="str">
        <f aca="false">D2128</f>
        <v>Autre système centralisé performant</v>
      </c>
      <c r="R2128" s="0" t="str">
        <f aca="false">E2128</f>
        <v>Urbain</v>
      </c>
      <c r="S2128" s="0" t="str">
        <f aca="false">F2128</f>
        <v>0324762106</v>
      </c>
      <c r="T2128" s="0" t="str">
        <f aca="false">G2128</f>
        <v>0</v>
      </c>
      <c r="U2128" s="0" t="n">
        <f aca="false">L2128</f>
        <v>1.89559889470188</v>
      </c>
      <c r="V2128" s="0" t="n">
        <f aca="false">K2128</f>
        <v>92.8386594114807</v>
      </c>
      <c r="W2128" s="0" t="n">
        <f aca="false">J2128</f>
        <v>680</v>
      </c>
    </row>
    <row r="2129" customFormat="false" ht="12.8" hidden="false" customHeight="false" outlineLevel="0" collapsed="false">
      <c r="A2129" s="0" t="s">
        <v>74</v>
      </c>
      <c r="B2129" s="0" t="s">
        <v>850</v>
      </c>
      <c r="C2129" s="0" t="s">
        <v>876</v>
      </c>
      <c r="D2129" s="0" t="s">
        <v>27</v>
      </c>
      <c r="E2129" s="0" t="s">
        <v>23</v>
      </c>
      <c r="F2129" s="0" t="s">
        <v>885</v>
      </c>
      <c r="G2129" s="0" t="s">
        <v>1609</v>
      </c>
      <c r="H2129" s="0" t="n">
        <v>0.74947052151688</v>
      </c>
      <c r="I2129" s="0" t="n">
        <v>30.8886153846153</v>
      </c>
      <c r="J2129" s="0" t="n">
        <v>504</v>
      </c>
      <c r="K2129" s="0" t="n">
        <f aca="false">I2129*SUMIFS(syst_chauffage!$H$3:$H$27,syst_chauffage!$B$3:$B$27,D2129,syst_chauffage!$C$3:$C$27,E2129)</f>
        <v>79.2108623583623</v>
      </c>
      <c r="L2129" s="12" t="n">
        <f aca="false">H2129*SUMIFS(syst_chauffage!$K$3:$K$27,syst_chauffage!$B$3:$B$27,D2129,syst_chauffage!$C$3:$C$27,E2129)</f>
        <v>0.74947052151688</v>
      </c>
      <c r="N2129" s="0" t="str">
        <f aca="false">A2129</f>
        <v>Commerce</v>
      </c>
      <c r="O2129" s="0" t="str">
        <f aca="false">B2129</f>
        <v>Process</v>
      </c>
      <c r="P2129" s="0" t="str">
        <f aca="false">C2129</f>
        <v>Petit process</v>
      </c>
      <c r="Q2129" s="0" t="str">
        <f aca="false">D2129</f>
        <v>Chaudière condensation fioul</v>
      </c>
      <c r="R2129" s="0" t="str">
        <f aca="false">E2129</f>
        <v>Fioul</v>
      </c>
      <c r="S2129" s="0" t="str">
        <f aca="false">F2129</f>
        <v>0324762303</v>
      </c>
      <c r="T2129" s="0" t="str">
        <f aca="false">G2129</f>
        <v>0</v>
      </c>
      <c r="U2129" s="0" t="n">
        <f aca="false">L2129</f>
        <v>0.74947052151688</v>
      </c>
      <c r="V2129" s="0" t="n">
        <f aca="false">K2129</f>
        <v>79.2108623583623</v>
      </c>
      <c r="W2129" s="0" t="n">
        <f aca="false">J2129</f>
        <v>504</v>
      </c>
    </row>
    <row r="2130" customFormat="false" ht="12.8" hidden="false" customHeight="false" outlineLevel="0" collapsed="false">
      <c r="A2130" s="0" t="s">
        <v>74</v>
      </c>
      <c r="B2130" s="0" t="s">
        <v>850</v>
      </c>
      <c r="C2130" s="0" t="s">
        <v>876</v>
      </c>
      <c r="D2130" s="0" t="s">
        <v>18</v>
      </c>
      <c r="E2130" s="0" t="s">
        <v>14</v>
      </c>
      <c r="F2130" s="0" t="s">
        <v>886</v>
      </c>
      <c r="G2130" s="0" t="s">
        <v>1609</v>
      </c>
      <c r="H2130" s="0" t="n">
        <v>0.977268354683153</v>
      </c>
      <c r="I2130" s="0" t="n">
        <v>30.8886153846153</v>
      </c>
      <c r="J2130" s="0" t="n">
        <v>504</v>
      </c>
      <c r="K2130" s="0" t="n">
        <f aca="false">I2130*SUMIFS(syst_chauffage!$H$3:$H$27,syst_chauffage!$B$3:$B$27,D2130,syst_chauffage!$C$3:$C$27,E2130)</f>
        <v>84.1692814255286</v>
      </c>
      <c r="L2130" s="12" t="n">
        <f aca="false">H2130*SUMIFS(syst_chauffage!$K$3:$K$27,syst_chauffage!$B$3:$B$27,D2130,syst_chauffage!$C$3:$C$27,E2130)</f>
        <v>0.949364304163943</v>
      </c>
      <c r="N2130" s="0" t="str">
        <f aca="false">A2130</f>
        <v>Commerce</v>
      </c>
      <c r="O2130" s="0" t="str">
        <f aca="false">B2130</f>
        <v>Process</v>
      </c>
      <c r="P2130" s="0" t="str">
        <f aca="false">C2130</f>
        <v>Petit process</v>
      </c>
      <c r="Q2130" s="0" t="str">
        <f aca="false">D2130</f>
        <v>Chaudière condensation gaz</v>
      </c>
      <c r="R2130" s="0" t="str">
        <f aca="false">E2130</f>
        <v>Gaz</v>
      </c>
      <c r="S2130" s="0" t="str">
        <f aca="false">F2130</f>
        <v>0324762404</v>
      </c>
      <c r="T2130" s="0" t="str">
        <f aca="false">G2130</f>
        <v>0</v>
      </c>
      <c r="U2130" s="0" t="n">
        <f aca="false">L2130</f>
        <v>0.949364304163943</v>
      </c>
      <c r="V2130" s="0" t="n">
        <f aca="false">K2130</f>
        <v>84.1692814255286</v>
      </c>
      <c r="W2130" s="0" t="n">
        <f aca="false">J2130</f>
        <v>504</v>
      </c>
    </row>
    <row r="2131" customFormat="false" ht="12.8" hidden="false" customHeight="false" outlineLevel="0" collapsed="false">
      <c r="A2131" s="0" t="s">
        <v>74</v>
      </c>
      <c r="B2131" s="0" t="s">
        <v>850</v>
      </c>
      <c r="C2131" s="0" t="s">
        <v>876</v>
      </c>
      <c r="D2131" s="0" t="s">
        <v>32</v>
      </c>
      <c r="E2131" s="0" t="s">
        <v>30</v>
      </c>
      <c r="F2131" s="0" t="s">
        <v>887</v>
      </c>
      <c r="G2131" s="0" t="s">
        <v>1609</v>
      </c>
      <c r="H2131" s="0" t="n">
        <v>1</v>
      </c>
      <c r="I2131" s="0" t="n">
        <v>12</v>
      </c>
      <c r="J2131" s="0" t="n">
        <v>0</v>
      </c>
      <c r="K2131" s="0" t="n">
        <f aca="false">I2131*SUMIFS(syst_chauffage!$H$3:$H$27,syst_chauffage!$B$3:$B$27,D2131,syst_chauffage!$C$3:$C$27,E2131)</f>
        <v>12</v>
      </c>
      <c r="L2131" s="12" t="n">
        <f aca="false">H2131*SUMIFS(syst_chauffage!$K$3:$K$27,syst_chauffage!$B$3:$B$27,D2131,syst_chauffage!$C$3:$C$27,E2131)</f>
        <v>1</v>
      </c>
      <c r="N2131" s="0" t="str">
        <f aca="false">A2131</f>
        <v>Commerce</v>
      </c>
      <c r="O2131" s="0" t="str">
        <f aca="false">B2131</f>
        <v>Process</v>
      </c>
      <c r="P2131" s="0" t="str">
        <f aca="false">C2131</f>
        <v>Petit process</v>
      </c>
      <c r="Q2131" s="0" t="str">
        <f aca="false">D2131</f>
        <v>Electrique direct performant</v>
      </c>
      <c r="R2131" s="0" t="str">
        <f aca="false">E2131</f>
        <v>Electricité</v>
      </c>
      <c r="S2131" s="0" t="str">
        <f aca="false">F2131</f>
        <v>0324762602</v>
      </c>
      <c r="T2131" s="0" t="str">
        <f aca="false">G2131</f>
        <v>0</v>
      </c>
      <c r="U2131" s="0" t="n">
        <f aca="false">L2131</f>
        <v>1</v>
      </c>
      <c r="V2131" s="0" t="n">
        <f aca="false">K2131</f>
        <v>12</v>
      </c>
      <c r="W2131" s="0" t="n">
        <f aca="false">J2131</f>
        <v>0</v>
      </c>
    </row>
    <row r="2132" customFormat="false" ht="12.8" hidden="false" customHeight="false" outlineLevel="0" collapsed="false">
      <c r="A2132" s="0" t="s">
        <v>74</v>
      </c>
      <c r="B2132" s="0" t="s">
        <v>850</v>
      </c>
      <c r="C2132" s="0" t="s">
        <v>876</v>
      </c>
      <c r="D2132" s="0" t="s">
        <v>38</v>
      </c>
      <c r="E2132" s="0" t="s">
        <v>30</v>
      </c>
      <c r="F2132" s="0" t="s">
        <v>888</v>
      </c>
      <c r="G2132" s="0" t="s">
        <v>1609</v>
      </c>
      <c r="H2132" s="0" t="n">
        <v>3.39795627906976</v>
      </c>
      <c r="I2132" s="0" t="n">
        <v>99.1494395917585</v>
      </c>
      <c r="J2132" s="0" t="n">
        <v>648</v>
      </c>
      <c r="K2132" s="0" t="n">
        <f aca="false">I2132*SUMIFS(syst_chauffage!$H$3:$H$27,syst_chauffage!$B$3:$B$27,D2132,syst_chauffage!$C$3:$C$27,E2132)</f>
        <v>100.219639009884</v>
      </c>
      <c r="L2132" s="12" t="n">
        <f aca="false">H2132*SUMIFS(syst_chauffage!$K$3:$K$27,syst_chauffage!$B$3:$B$27,D2132,syst_chauffage!$C$3:$C$27,E2132)</f>
        <v>3.03986496519792</v>
      </c>
      <c r="N2132" s="0" t="str">
        <f aca="false">A2132</f>
        <v>Commerce</v>
      </c>
      <c r="O2132" s="0" t="str">
        <f aca="false">B2132</f>
        <v>Process</v>
      </c>
      <c r="P2132" s="0" t="str">
        <f aca="false">C2132</f>
        <v>Petit process</v>
      </c>
      <c r="Q2132" s="0" t="str">
        <f aca="false">D2132</f>
        <v>PAC performant</v>
      </c>
      <c r="R2132" s="0" t="str">
        <f aca="false">E2132</f>
        <v>Electricité</v>
      </c>
      <c r="S2132" s="0" t="str">
        <f aca="false">F2132</f>
        <v>0324762902</v>
      </c>
      <c r="T2132" s="0" t="str">
        <f aca="false">G2132</f>
        <v>0</v>
      </c>
      <c r="U2132" s="0" t="n">
        <f aca="false">L2132</f>
        <v>3.03986496519792</v>
      </c>
      <c r="V2132" s="0" t="n">
        <f aca="false">K2132</f>
        <v>100.219639009884</v>
      </c>
      <c r="W2132" s="0" t="n">
        <f aca="false">J2132</f>
        <v>648</v>
      </c>
    </row>
    <row r="2133" customFormat="false" ht="12.8" hidden="false" customHeight="false" outlineLevel="0" collapsed="false">
      <c r="A2133" s="0" t="s">
        <v>75</v>
      </c>
      <c r="B2133" s="0" t="s">
        <v>889</v>
      </c>
      <c r="C2133" s="0" t="s">
        <v>890</v>
      </c>
      <c r="D2133" s="0" t="s">
        <v>19</v>
      </c>
      <c r="E2133" s="0" t="s">
        <v>57</v>
      </c>
      <c r="F2133" s="0" t="s">
        <v>891</v>
      </c>
      <c r="G2133" s="0" t="s">
        <v>1609</v>
      </c>
      <c r="H2133" s="0" t="n">
        <v>0.788852099964712</v>
      </c>
      <c r="I2133" s="0" t="n">
        <v>48.4172873363721</v>
      </c>
      <c r="J2133" s="0" t="n">
        <v>0</v>
      </c>
      <c r="K2133" s="0" t="n">
        <f aca="false">I2133*SUMIFS(syst_chauffage!$H$3:$H$27,syst_chauffage!$B$3:$B$27,D2133,syst_chauffage!$C$3:$C$27,E2133)</f>
        <v>67.4199432200001</v>
      </c>
      <c r="L2133" s="12" t="n">
        <f aca="false">H2133*SUMIFS(syst_chauffage!$K$3:$K$27,syst_chauffage!$B$3:$B$27,D2133,syst_chauffage!$C$3:$C$27,E2133)</f>
        <v>0.788852099964712</v>
      </c>
      <c r="N2133" s="0" t="str">
        <f aca="false">A2133</f>
        <v>Enseignement Recherche</v>
      </c>
      <c r="O2133" s="0" t="str">
        <f aca="false">B2133</f>
        <v>Enseignement primaire</v>
      </c>
      <c r="P2133" s="0" t="str">
        <f aca="false">C2133</f>
        <v>Cantine élémentaire</v>
      </c>
      <c r="Q2133" s="0" t="str">
        <f aca="false">D2133</f>
        <v>Autre système centralisé</v>
      </c>
      <c r="R2133" s="0" t="str">
        <f aca="false">E2133</f>
        <v>Autres</v>
      </c>
      <c r="S2133" s="0" t="str">
        <f aca="false">F2133</f>
        <v>0409030101</v>
      </c>
      <c r="T2133" s="0" t="str">
        <f aca="false">G2133</f>
        <v>0</v>
      </c>
      <c r="U2133" s="0" t="n">
        <f aca="false">L2133</f>
        <v>0.788852099964712</v>
      </c>
      <c r="V2133" s="0" t="n">
        <f aca="false">K2133</f>
        <v>67.4199432200001</v>
      </c>
      <c r="W2133" s="0" t="n">
        <f aca="false">J2133</f>
        <v>0</v>
      </c>
    </row>
    <row r="2134" customFormat="false" ht="12.8" hidden="false" customHeight="false" outlineLevel="0" collapsed="false">
      <c r="A2134" s="0" t="s">
        <v>75</v>
      </c>
      <c r="B2134" s="0" t="s">
        <v>889</v>
      </c>
      <c r="C2134" s="0" t="s">
        <v>890</v>
      </c>
      <c r="D2134" s="0" t="s">
        <v>19</v>
      </c>
      <c r="E2134" s="0" t="s">
        <v>58</v>
      </c>
      <c r="F2134" s="0" t="s">
        <v>892</v>
      </c>
      <c r="G2134" s="0" t="s">
        <v>1609</v>
      </c>
      <c r="H2134" s="0" t="n">
        <v>0.940526734644275</v>
      </c>
      <c r="I2134" s="0" t="n">
        <v>48.7913337852317</v>
      </c>
      <c r="J2134" s="0" t="n">
        <v>680</v>
      </c>
      <c r="K2134" s="0" t="n">
        <f aca="false">I2134*SUMIFS(syst_chauffage!$H$3:$H$27,syst_chauffage!$B$3:$B$27,D2134,syst_chauffage!$C$3:$C$27,E2134)</f>
        <v>80.2592845123061</v>
      </c>
      <c r="L2134" s="12" t="n">
        <f aca="false">H2134*SUMIFS(syst_chauffage!$K$3:$K$27,syst_chauffage!$B$3:$B$27,D2134,syst_chauffage!$C$3:$C$27,E2134)</f>
        <v>0.940526734644275</v>
      </c>
      <c r="N2134" s="0" t="str">
        <f aca="false">A2134</f>
        <v>Enseignement Recherche</v>
      </c>
      <c r="O2134" s="0" t="str">
        <f aca="false">B2134</f>
        <v>Enseignement primaire</v>
      </c>
      <c r="P2134" s="0" t="str">
        <f aca="false">C2134</f>
        <v>Cantine élémentaire</v>
      </c>
      <c r="Q2134" s="0" t="str">
        <f aca="false">D2134</f>
        <v>Autre système centralisé</v>
      </c>
      <c r="R2134" s="0" t="str">
        <f aca="false">E2134</f>
        <v>Urbain</v>
      </c>
      <c r="S2134" s="0" t="str">
        <f aca="false">F2134</f>
        <v>0409030106</v>
      </c>
      <c r="T2134" s="0" t="str">
        <f aca="false">G2134</f>
        <v>0</v>
      </c>
      <c r="U2134" s="0" t="n">
        <f aca="false">L2134</f>
        <v>0.940526734644275</v>
      </c>
      <c r="V2134" s="0" t="n">
        <f aca="false">K2134</f>
        <v>80.2592845123061</v>
      </c>
      <c r="W2134" s="0" t="n">
        <f aca="false">J2134</f>
        <v>680</v>
      </c>
    </row>
    <row r="2135" customFormat="false" ht="12.8" hidden="false" customHeight="false" outlineLevel="0" collapsed="false">
      <c r="A2135" s="0" t="s">
        <v>75</v>
      </c>
      <c r="B2135" s="0" t="s">
        <v>889</v>
      </c>
      <c r="C2135" s="0" t="s">
        <v>890</v>
      </c>
      <c r="D2135" s="0" t="s">
        <v>22</v>
      </c>
      <c r="E2135" s="0" t="s">
        <v>23</v>
      </c>
      <c r="F2135" s="0" t="s">
        <v>893</v>
      </c>
      <c r="G2135" s="0" t="s">
        <v>1609</v>
      </c>
      <c r="H2135" s="0" t="n">
        <v>0.599580441110708</v>
      </c>
      <c r="I2135" s="0" t="n">
        <v>30.5644991525639</v>
      </c>
      <c r="J2135" s="0" t="n">
        <v>0</v>
      </c>
      <c r="K2135" s="0" t="n">
        <f aca="false">I2135*SUMIFS(syst_chauffage!$H$3:$H$27,syst_chauffage!$B$3:$B$27,D2135,syst_chauffage!$C$3:$C$27,E2135)</f>
        <v>53.8247709602981</v>
      </c>
      <c r="L2135" s="12" t="n">
        <f aca="false">H2135*SUMIFS(syst_chauffage!$K$3:$K$27,syst_chauffage!$B$3:$B$27,D2135,syst_chauffage!$C$3:$C$27,E2135)</f>
        <v>0.599580441110708</v>
      </c>
      <c r="N2135" s="0" t="str">
        <f aca="false">A2135</f>
        <v>Enseignement Recherche</v>
      </c>
      <c r="O2135" s="0" t="str">
        <f aca="false">B2135</f>
        <v>Enseignement primaire</v>
      </c>
      <c r="P2135" s="0" t="str">
        <f aca="false">C2135</f>
        <v>Cantine élémentaire</v>
      </c>
      <c r="Q2135" s="0" t="str">
        <f aca="false">D2135</f>
        <v>Chaudière fioul</v>
      </c>
      <c r="R2135" s="0" t="str">
        <f aca="false">E2135</f>
        <v>Fioul</v>
      </c>
      <c r="S2135" s="0" t="str">
        <f aca="false">F2135</f>
        <v>0409030303</v>
      </c>
      <c r="T2135" s="0" t="str">
        <f aca="false">G2135</f>
        <v>0</v>
      </c>
      <c r="U2135" s="0" t="n">
        <f aca="false">L2135</f>
        <v>0.599580441110708</v>
      </c>
      <c r="V2135" s="0" t="n">
        <f aca="false">K2135</f>
        <v>53.8247709602981</v>
      </c>
      <c r="W2135" s="0" t="n">
        <f aca="false">J2135</f>
        <v>0</v>
      </c>
    </row>
    <row r="2136" customFormat="false" ht="12.8" hidden="false" customHeight="false" outlineLevel="0" collapsed="false">
      <c r="A2136" s="0" t="s">
        <v>75</v>
      </c>
      <c r="B2136" s="0" t="s">
        <v>889</v>
      </c>
      <c r="C2136" s="0" t="s">
        <v>890</v>
      </c>
      <c r="D2136" s="0" t="s">
        <v>13</v>
      </c>
      <c r="E2136" s="0" t="s">
        <v>14</v>
      </c>
      <c r="F2136" s="0" t="s">
        <v>894</v>
      </c>
      <c r="G2136" s="0" t="s">
        <v>1609</v>
      </c>
      <c r="H2136" s="0" t="n">
        <v>0.897758035357945</v>
      </c>
      <c r="I2136" s="0" t="n">
        <v>22.3108825844694</v>
      </c>
      <c r="J2136" s="0" t="n">
        <v>224</v>
      </c>
      <c r="K2136" s="0" t="n">
        <f aca="false">I2136*SUMIFS(syst_chauffage!$H$3:$H$27,syst_chauffage!$B$3:$B$27,D2136,syst_chauffage!$C$3:$C$27,E2136)</f>
        <v>45.0588741105916</v>
      </c>
      <c r="L2136" s="12" t="n">
        <f aca="false">H2136*SUMIFS(syst_chauffage!$K$3:$K$27,syst_chauffage!$B$3:$B$27,D2136,syst_chauffage!$C$3:$C$27,E2136)</f>
        <v>0.897758035357945</v>
      </c>
      <c r="N2136" s="0" t="str">
        <f aca="false">A2136</f>
        <v>Enseignement Recherche</v>
      </c>
      <c r="O2136" s="0" t="str">
        <f aca="false">B2136</f>
        <v>Enseignement primaire</v>
      </c>
      <c r="P2136" s="0" t="str">
        <f aca="false">C2136</f>
        <v>Cantine élémentaire</v>
      </c>
      <c r="Q2136" s="0" t="str">
        <f aca="false">D2136</f>
        <v>Chaudière gaz</v>
      </c>
      <c r="R2136" s="0" t="str">
        <f aca="false">E2136</f>
        <v>Gaz</v>
      </c>
      <c r="S2136" s="0" t="str">
        <f aca="false">F2136</f>
        <v>0409030404</v>
      </c>
      <c r="T2136" s="0" t="str">
        <f aca="false">G2136</f>
        <v>0</v>
      </c>
      <c r="U2136" s="0" t="n">
        <f aca="false">L2136</f>
        <v>0.897758035357945</v>
      </c>
      <c r="V2136" s="0" t="n">
        <f aca="false">K2136</f>
        <v>45.0588741105916</v>
      </c>
      <c r="W2136" s="0" t="n">
        <f aca="false">J2136</f>
        <v>224</v>
      </c>
    </row>
    <row r="2137" customFormat="false" ht="12.8" hidden="false" customHeight="false" outlineLevel="0" collapsed="false">
      <c r="A2137" s="0" t="s">
        <v>75</v>
      </c>
      <c r="B2137" s="0" t="s">
        <v>889</v>
      </c>
      <c r="C2137" s="0" t="s">
        <v>890</v>
      </c>
      <c r="D2137" s="0" t="s">
        <v>29</v>
      </c>
      <c r="E2137" s="0" t="s">
        <v>30</v>
      </c>
      <c r="F2137" s="0" t="s">
        <v>895</v>
      </c>
      <c r="G2137" s="0" t="s">
        <v>1609</v>
      </c>
      <c r="H2137" s="0" t="n">
        <v>0.92</v>
      </c>
      <c r="I2137" s="0" t="n">
        <v>10.4</v>
      </c>
      <c r="J2137" s="0" t="n">
        <v>0</v>
      </c>
      <c r="K2137" s="0" t="n">
        <f aca="false">I2137*SUMIFS(syst_chauffage!$H$3:$H$27,syst_chauffage!$B$3:$B$27,D2137,syst_chauffage!$C$3:$C$27,E2137)</f>
        <v>3</v>
      </c>
      <c r="L2137" s="12" t="n">
        <f aca="false">H2137*SUMIFS(syst_chauffage!$K$3:$K$27,syst_chauffage!$B$3:$B$27,D2137,syst_chauffage!$C$3:$C$27,E2137)</f>
        <v>0.92</v>
      </c>
      <c r="N2137" s="0" t="str">
        <f aca="false">A2137</f>
        <v>Enseignement Recherche</v>
      </c>
      <c r="O2137" s="0" t="str">
        <f aca="false">B2137</f>
        <v>Enseignement primaire</v>
      </c>
      <c r="P2137" s="0" t="str">
        <f aca="false">C2137</f>
        <v>Cantine élémentaire</v>
      </c>
      <c r="Q2137" s="0" t="str">
        <f aca="false">D2137</f>
        <v>Electrique direct</v>
      </c>
      <c r="R2137" s="0" t="str">
        <f aca="false">E2137</f>
        <v>Electricité</v>
      </c>
      <c r="S2137" s="0" t="str">
        <f aca="false">F2137</f>
        <v>0409030602</v>
      </c>
      <c r="T2137" s="0" t="str">
        <f aca="false">G2137</f>
        <v>0</v>
      </c>
      <c r="U2137" s="0" t="n">
        <f aca="false">L2137</f>
        <v>0.92</v>
      </c>
      <c r="V2137" s="0" t="n">
        <f aca="false">K2137</f>
        <v>3</v>
      </c>
      <c r="W2137" s="0" t="n">
        <f aca="false">J2137</f>
        <v>0</v>
      </c>
    </row>
    <row r="2138" customFormat="false" ht="12.8" hidden="false" customHeight="false" outlineLevel="0" collapsed="false">
      <c r="A2138" s="0" t="s">
        <v>75</v>
      </c>
      <c r="B2138" s="0" t="s">
        <v>889</v>
      </c>
      <c r="C2138" s="0" t="s">
        <v>890</v>
      </c>
      <c r="D2138" s="0" t="s">
        <v>36</v>
      </c>
      <c r="E2138" s="0" t="s">
        <v>30</v>
      </c>
      <c r="F2138" s="0" t="s">
        <v>896</v>
      </c>
      <c r="G2138" s="0" t="s">
        <v>1609</v>
      </c>
      <c r="H2138" s="0" t="n">
        <v>2.89517134883721</v>
      </c>
      <c r="I2138" s="0" t="n">
        <v>134.402745770786</v>
      </c>
      <c r="J2138" s="0" t="n">
        <v>603</v>
      </c>
      <c r="K2138" s="0" t="n">
        <f aca="false">I2138*SUMIFS(syst_chauffage!$H$3:$H$27,syst_chauffage!$B$3:$B$27,D2138,syst_chauffage!$C$3:$C$27,E2138)</f>
        <v>83.1493476652983</v>
      </c>
      <c r="L2138" s="12" t="n">
        <f aca="false">H2138*SUMIFS(syst_chauffage!$K$3:$K$27,syst_chauffage!$B$3:$B$27,D2138,syst_chauffage!$C$3:$C$27,E2138)</f>
        <v>2.4324955428598</v>
      </c>
      <c r="N2138" s="0" t="str">
        <f aca="false">A2138</f>
        <v>Enseignement Recherche</v>
      </c>
      <c r="O2138" s="0" t="str">
        <f aca="false">B2138</f>
        <v>Enseignement primaire</v>
      </c>
      <c r="P2138" s="0" t="str">
        <f aca="false">C2138</f>
        <v>Cantine élémentaire</v>
      </c>
      <c r="Q2138" s="0" t="str">
        <f aca="false">D2138</f>
        <v>PAC</v>
      </c>
      <c r="R2138" s="0" t="str">
        <f aca="false">E2138</f>
        <v>Electricité</v>
      </c>
      <c r="S2138" s="0" t="str">
        <f aca="false">F2138</f>
        <v>0409030902</v>
      </c>
      <c r="T2138" s="0" t="str">
        <f aca="false">G2138</f>
        <v>0</v>
      </c>
      <c r="U2138" s="0" t="n">
        <f aca="false">L2138</f>
        <v>2.4324955428598</v>
      </c>
      <c r="V2138" s="0" t="n">
        <f aca="false">K2138</f>
        <v>83.1493476652983</v>
      </c>
      <c r="W2138" s="0" t="n">
        <f aca="false">J2138</f>
        <v>603</v>
      </c>
    </row>
    <row r="2139" customFormat="false" ht="12.8" hidden="false" customHeight="false" outlineLevel="0" collapsed="false">
      <c r="A2139" s="0" t="s">
        <v>75</v>
      </c>
      <c r="B2139" s="0" t="s">
        <v>889</v>
      </c>
      <c r="C2139" s="0" t="s">
        <v>890</v>
      </c>
      <c r="D2139" s="0" t="s">
        <v>51</v>
      </c>
      <c r="E2139" s="0" t="s">
        <v>57</v>
      </c>
      <c r="F2139" s="0" t="s">
        <v>897</v>
      </c>
      <c r="G2139" s="0" t="s">
        <v>1609</v>
      </c>
      <c r="H2139" s="0" t="n">
        <v>0.910213961497744</v>
      </c>
      <c r="I2139" s="0" t="n">
        <v>57.6396277813953</v>
      </c>
      <c r="J2139" s="0" t="n">
        <v>0</v>
      </c>
      <c r="K2139" s="0" t="n">
        <f aca="false">I2139*SUMIFS(syst_chauffage!$H$3:$H$27,syst_chauffage!$B$3:$B$27,D2139,syst_chauffage!$C$3:$C$27,E2139)</f>
        <v>122.129947544282</v>
      </c>
      <c r="L2139" s="12" t="n">
        <f aca="false">H2139*SUMIFS(syst_chauffage!$K$3:$K$27,syst_chauffage!$B$3:$B$27,D2139,syst_chauffage!$C$3:$C$27,E2139)</f>
        <v>0.910213961497744</v>
      </c>
      <c r="N2139" s="0" t="str">
        <f aca="false">A2139</f>
        <v>Enseignement Recherche</v>
      </c>
      <c r="O2139" s="0" t="str">
        <f aca="false">B2139</f>
        <v>Enseignement primaire</v>
      </c>
      <c r="P2139" s="0" t="str">
        <f aca="false">C2139</f>
        <v>Cantine élémentaire</v>
      </c>
      <c r="Q2139" s="0" t="str">
        <f aca="false">D2139</f>
        <v>Autre système centralisé performant</v>
      </c>
      <c r="R2139" s="0" t="str">
        <f aca="false">E2139</f>
        <v>Autres</v>
      </c>
      <c r="S2139" s="0" t="str">
        <f aca="false">F2139</f>
        <v>0409032101</v>
      </c>
      <c r="T2139" s="0" t="str">
        <f aca="false">G2139</f>
        <v>0</v>
      </c>
      <c r="U2139" s="0" t="n">
        <f aca="false">L2139</f>
        <v>0.910213961497744</v>
      </c>
      <c r="V2139" s="0" t="n">
        <f aca="false">K2139</f>
        <v>122.129947544282</v>
      </c>
      <c r="W2139" s="0" t="n">
        <f aca="false">J2139</f>
        <v>0</v>
      </c>
    </row>
    <row r="2140" customFormat="false" ht="12.8" hidden="false" customHeight="false" outlineLevel="0" collapsed="false">
      <c r="A2140" s="0" t="s">
        <v>75</v>
      </c>
      <c r="B2140" s="0" t="s">
        <v>889</v>
      </c>
      <c r="C2140" s="0" t="s">
        <v>890</v>
      </c>
      <c r="D2140" s="0" t="s">
        <v>51</v>
      </c>
      <c r="E2140" s="0" t="s">
        <v>58</v>
      </c>
      <c r="F2140" s="0" t="s">
        <v>898</v>
      </c>
      <c r="G2140" s="0" t="s">
        <v>1609</v>
      </c>
      <c r="H2140" s="0" t="n">
        <v>1.08522315535878</v>
      </c>
      <c r="I2140" s="0" t="n">
        <v>58.0849211728948</v>
      </c>
      <c r="J2140" s="0" t="n">
        <v>680</v>
      </c>
      <c r="K2140" s="0" t="n">
        <f aca="false">I2140*SUMIFS(syst_chauffage!$H$3:$H$27,syst_chauffage!$B$3:$B$27,D2140,syst_chauffage!$C$3:$C$27,E2140)</f>
        <v>123.953193144714</v>
      </c>
      <c r="L2140" s="12" t="n">
        <f aca="false">H2140*SUMIFS(syst_chauffage!$K$3:$K$27,syst_chauffage!$B$3:$B$27,D2140,syst_chauffage!$C$3:$C$27,E2140)</f>
        <v>1.08522315535878</v>
      </c>
      <c r="N2140" s="0" t="str">
        <f aca="false">A2140</f>
        <v>Enseignement Recherche</v>
      </c>
      <c r="O2140" s="0" t="str">
        <f aca="false">B2140</f>
        <v>Enseignement primaire</v>
      </c>
      <c r="P2140" s="0" t="str">
        <f aca="false">C2140</f>
        <v>Cantine élémentaire</v>
      </c>
      <c r="Q2140" s="0" t="str">
        <f aca="false">D2140</f>
        <v>Autre système centralisé performant</v>
      </c>
      <c r="R2140" s="0" t="str">
        <f aca="false">E2140</f>
        <v>Urbain</v>
      </c>
      <c r="S2140" s="0" t="str">
        <f aca="false">F2140</f>
        <v>0409032106</v>
      </c>
      <c r="T2140" s="0" t="str">
        <f aca="false">G2140</f>
        <v>0</v>
      </c>
      <c r="U2140" s="0" t="n">
        <f aca="false">L2140</f>
        <v>1.08522315535878</v>
      </c>
      <c r="V2140" s="0" t="n">
        <f aca="false">K2140</f>
        <v>123.953193144714</v>
      </c>
      <c r="W2140" s="0" t="n">
        <f aca="false">J2140</f>
        <v>680</v>
      </c>
    </row>
    <row r="2141" customFormat="false" ht="12.8" hidden="false" customHeight="false" outlineLevel="0" collapsed="false">
      <c r="A2141" s="0" t="s">
        <v>75</v>
      </c>
      <c r="B2141" s="0" t="s">
        <v>889</v>
      </c>
      <c r="C2141" s="0" t="s">
        <v>890</v>
      </c>
      <c r="D2141" s="0" t="s">
        <v>27</v>
      </c>
      <c r="E2141" s="0" t="s">
        <v>23</v>
      </c>
      <c r="F2141" s="0" t="s">
        <v>899</v>
      </c>
      <c r="G2141" s="0" t="s">
        <v>1609</v>
      </c>
      <c r="H2141" s="0" t="n">
        <v>0.760672811892987</v>
      </c>
      <c r="I2141" s="0" t="n">
        <v>36.3863085149571</v>
      </c>
      <c r="J2141" s="0" t="n">
        <v>504</v>
      </c>
      <c r="K2141" s="0" t="n">
        <f aca="false">I2141*SUMIFS(syst_chauffage!$H$3:$H$27,syst_chauffage!$B$3:$B$27,D2141,syst_chauffage!$C$3:$C$27,E2141)</f>
        <v>93.3091638980589</v>
      </c>
      <c r="L2141" s="12" t="n">
        <f aca="false">H2141*SUMIFS(syst_chauffage!$K$3:$K$27,syst_chauffage!$B$3:$B$27,D2141,syst_chauffage!$C$3:$C$27,E2141)</f>
        <v>0.760672811892987</v>
      </c>
      <c r="N2141" s="0" t="str">
        <f aca="false">A2141</f>
        <v>Enseignement Recherche</v>
      </c>
      <c r="O2141" s="0" t="str">
        <f aca="false">B2141</f>
        <v>Enseignement primaire</v>
      </c>
      <c r="P2141" s="0" t="str">
        <f aca="false">C2141</f>
        <v>Cantine élémentaire</v>
      </c>
      <c r="Q2141" s="0" t="str">
        <f aca="false">D2141</f>
        <v>Chaudière condensation fioul</v>
      </c>
      <c r="R2141" s="0" t="str">
        <f aca="false">E2141</f>
        <v>Fioul</v>
      </c>
      <c r="S2141" s="0" t="str">
        <f aca="false">F2141</f>
        <v>0409032303</v>
      </c>
      <c r="T2141" s="0" t="str">
        <f aca="false">G2141</f>
        <v>0</v>
      </c>
      <c r="U2141" s="0" t="n">
        <f aca="false">L2141</f>
        <v>0.760672811892987</v>
      </c>
      <c r="V2141" s="0" t="n">
        <f aca="false">K2141</f>
        <v>93.3091638980589</v>
      </c>
      <c r="W2141" s="0" t="n">
        <f aca="false">J2141</f>
        <v>504</v>
      </c>
    </row>
    <row r="2142" customFormat="false" ht="12.8" hidden="false" customHeight="false" outlineLevel="0" collapsed="false">
      <c r="A2142" s="0" t="s">
        <v>75</v>
      </c>
      <c r="B2142" s="0" t="s">
        <v>889</v>
      </c>
      <c r="C2142" s="0" t="s">
        <v>890</v>
      </c>
      <c r="D2142" s="0" t="s">
        <v>18</v>
      </c>
      <c r="E2142" s="0" t="s">
        <v>14</v>
      </c>
      <c r="F2142" s="0" t="s">
        <v>900</v>
      </c>
      <c r="G2142" s="0" t="s">
        <v>1609</v>
      </c>
      <c r="H2142" s="0" t="n">
        <v>0.987070626323076</v>
      </c>
      <c r="I2142" s="0" t="n">
        <v>26.5605745053206</v>
      </c>
      <c r="J2142" s="0" t="n">
        <v>504</v>
      </c>
      <c r="K2142" s="0" t="n">
        <f aca="false">I2142*SUMIFS(syst_chauffage!$H$3:$H$27,syst_chauffage!$B$3:$B$27,D2142,syst_chauffage!$C$3:$C$27,E2142)</f>
        <v>72.3756776574559</v>
      </c>
      <c r="L2142" s="12" t="n">
        <f aca="false">H2142*SUMIFS(syst_chauffage!$K$3:$K$27,syst_chauffage!$B$3:$B$27,D2142,syst_chauffage!$C$3:$C$27,E2142)</f>
        <v>0.958886690466607</v>
      </c>
      <c r="N2142" s="0" t="str">
        <f aca="false">A2142</f>
        <v>Enseignement Recherche</v>
      </c>
      <c r="O2142" s="0" t="str">
        <f aca="false">B2142</f>
        <v>Enseignement primaire</v>
      </c>
      <c r="P2142" s="0" t="str">
        <f aca="false">C2142</f>
        <v>Cantine élémentaire</v>
      </c>
      <c r="Q2142" s="0" t="str">
        <f aca="false">D2142</f>
        <v>Chaudière condensation gaz</v>
      </c>
      <c r="R2142" s="0" t="str">
        <f aca="false">E2142</f>
        <v>Gaz</v>
      </c>
      <c r="S2142" s="0" t="str">
        <f aca="false">F2142</f>
        <v>0409032404</v>
      </c>
      <c r="T2142" s="0" t="str">
        <f aca="false">G2142</f>
        <v>0</v>
      </c>
      <c r="U2142" s="0" t="n">
        <f aca="false">L2142</f>
        <v>0.958886690466607</v>
      </c>
      <c r="V2142" s="0" t="n">
        <f aca="false">K2142</f>
        <v>72.3756776574559</v>
      </c>
      <c r="W2142" s="0" t="n">
        <f aca="false">J2142</f>
        <v>504</v>
      </c>
    </row>
    <row r="2143" customFormat="false" ht="12.8" hidden="false" customHeight="false" outlineLevel="0" collapsed="false">
      <c r="A2143" s="0" t="s">
        <v>75</v>
      </c>
      <c r="B2143" s="0" t="s">
        <v>889</v>
      </c>
      <c r="C2143" s="0" t="s">
        <v>890</v>
      </c>
      <c r="D2143" s="0" t="s">
        <v>32</v>
      </c>
      <c r="E2143" s="0" t="s">
        <v>30</v>
      </c>
      <c r="F2143" s="0" t="s">
        <v>901</v>
      </c>
      <c r="G2143" s="0" t="s">
        <v>1609</v>
      </c>
      <c r="H2143" s="0" t="n">
        <v>1</v>
      </c>
      <c r="I2143" s="0" t="n">
        <v>12</v>
      </c>
      <c r="J2143" s="0" t="n">
        <v>0</v>
      </c>
      <c r="K2143" s="0" t="n">
        <f aca="false">I2143*SUMIFS(syst_chauffage!$H$3:$H$27,syst_chauffage!$B$3:$B$27,D2143,syst_chauffage!$C$3:$C$27,E2143)</f>
        <v>12</v>
      </c>
      <c r="L2143" s="12" t="n">
        <f aca="false">H2143*SUMIFS(syst_chauffage!$K$3:$K$27,syst_chauffage!$B$3:$B$27,D2143,syst_chauffage!$C$3:$C$27,E2143)</f>
        <v>1</v>
      </c>
      <c r="N2143" s="0" t="str">
        <f aca="false">A2143</f>
        <v>Enseignement Recherche</v>
      </c>
      <c r="O2143" s="0" t="str">
        <f aca="false">B2143</f>
        <v>Enseignement primaire</v>
      </c>
      <c r="P2143" s="0" t="str">
        <f aca="false">C2143</f>
        <v>Cantine élémentaire</v>
      </c>
      <c r="Q2143" s="0" t="str">
        <f aca="false">D2143</f>
        <v>Electrique direct performant</v>
      </c>
      <c r="R2143" s="0" t="str">
        <f aca="false">E2143</f>
        <v>Electricité</v>
      </c>
      <c r="S2143" s="0" t="str">
        <f aca="false">F2143</f>
        <v>0409032602</v>
      </c>
      <c r="T2143" s="0" t="str">
        <f aca="false">G2143</f>
        <v>0</v>
      </c>
      <c r="U2143" s="0" t="n">
        <f aca="false">L2143</f>
        <v>1</v>
      </c>
      <c r="V2143" s="0" t="n">
        <f aca="false">K2143</f>
        <v>12</v>
      </c>
      <c r="W2143" s="0" t="n">
        <f aca="false">J2143</f>
        <v>0</v>
      </c>
    </row>
    <row r="2144" customFormat="false" ht="12.8" hidden="false" customHeight="false" outlineLevel="0" collapsed="false">
      <c r="A2144" s="0" t="s">
        <v>75</v>
      </c>
      <c r="B2144" s="0" t="s">
        <v>889</v>
      </c>
      <c r="C2144" s="0" t="s">
        <v>890</v>
      </c>
      <c r="D2144" s="0" t="s">
        <v>38</v>
      </c>
      <c r="E2144" s="0" t="s">
        <v>30</v>
      </c>
      <c r="F2144" s="0" t="s">
        <v>902</v>
      </c>
      <c r="G2144" s="0" t="s">
        <v>1609</v>
      </c>
      <c r="H2144" s="0" t="n">
        <v>3.34058232558139</v>
      </c>
      <c r="I2144" s="0" t="n">
        <v>160.003268774745</v>
      </c>
      <c r="J2144" s="0" t="n">
        <v>648</v>
      </c>
      <c r="K2144" s="0" t="n">
        <f aca="false">I2144*SUMIFS(syst_chauffage!$H$3:$H$27,syst_chauffage!$B$3:$B$27,D2144,syst_chauffage!$C$3:$C$27,E2144)</f>
        <v>161.730312375253</v>
      </c>
      <c r="L2144" s="12" t="n">
        <f aca="false">H2144*SUMIFS(syst_chauffage!$K$3:$K$27,syst_chauffage!$B$3:$B$27,D2144,syst_chauffage!$C$3:$C$27,E2144)</f>
        <v>2.98853732681761</v>
      </c>
      <c r="N2144" s="0" t="str">
        <f aca="false">A2144</f>
        <v>Enseignement Recherche</v>
      </c>
      <c r="O2144" s="0" t="str">
        <f aca="false">B2144</f>
        <v>Enseignement primaire</v>
      </c>
      <c r="P2144" s="0" t="str">
        <f aca="false">C2144</f>
        <v>Cantine élémentaire</v>
      </c>
      <c r="Q2144" s="0" t="str">
        <f aca="false">D2144</f>
        <v>PAC performant</v>
      </c>
      <c r="R2144" s="0" t="str">
        <f aca="false">E2144</f>
        <v>Electricité</v>
      </c>
      <c r="S2144" s="0" t="str">
        <f aca="false">F2144</f>
        <v>0409032902</v>
      </c>
      <c r="T2144" s="0" t="str">
        <f aca="false">G2144</f>
        <v>0</v>
      </c>
      <c r="U2144" s="0" t="n">
        <f aca="false">L2144</f>
        <v>2.98853732681761</v>
      </c>
      <c r="V2144" s="0" t="n">
        <f aca="false">K2144</f>
        <v>161.730312375253</v>
      </c>
      <c r="W2144" s="0" t="n">
        <f aca="false">J2144</f>
        <v>648</v>
      </c>
    </row>
    <row r="2145" customFormat="false" ht="12.8" hidden="false" customHeight="false" outlineLevel="0" collapsed="false">
      <c r="A2145" s="0" t="s">
        <v>75</v>
      </c>
      <c r="B2145" s="0" t="s">
        <v>889</v>
      </c>
      <c r="C2145" s="0" t="s">
        <v>903</v>
      </c>
      <c r="D2145" s="0" t="s">
        <v>19</v>
      </c>
      <c r="E2145" s="0" t="s">
        <v>57</v>
      </c>
      <c r="F2145" s="0" t="s">
        <v>904</v>
      </c>
      <c r="G2145" s="0" t="s">
        <v>1609</v>
      </c>
      <c r="H2145" s="0" t="n">
        <v>0.8079765356321</v>
      </c>
      <c r="I2145" s="0" t="n">
        <v>52.0639351468634</v>
      </c>
      <c r="J2145" s="0" t="n">
        <v>0</v>
      </c>
      <c r="K2145" s="0" t="n">
        <f aca="false">I2145*SUMIFS(syst_chauffage!$H$3:$H$27,syst_chauffage!$B$3:$B$27,D2145,syst_chauffage!$C$3:$C$27,E2145)</f>
        <v>72.4978152333289</v>
      </c>
      <c r="L2145" s="12" t="n">
        <f aca="false">H2145*SUMIFS(syst_chauffage!$K$3:$K$27,syst_chauffage!$B$3:$B$27,D2145,syst_chauffage!$C$3:$C$27,E2145)</f>
        <v>0.8079765356321</v>
      </c>
      <c r="N2145" s="0" t="str">
        <f aca="false">A2145</f>
        <v>Enseignement Recherche</v>
      </c>
      <c r="O2145" s="0" t="str">
        <f aca="false">B2145</f>
        <v>Enseignement primaire</v>
      </c>
      <c r="P2145" s="0" t="str">
        <f aca="false">C2145</f>
        <v>Cantine préélémentaire</v>
      </c>
      <c r="Q2145" s="0" t="str">
        <f aca="false">D2145</f>
        <v>Autre système centralisé</v>
      </c>
      <c r="R2145" s="0" t="str">
        <f aca="false">E2145</f>
        <v>Autres</v>
      </c>
      <c r="S2145" s="0" t="str">
        <f aca="false">F2145</f>
        <v>0409060101</v>
      </c>
      <c r="T2145" s="0" t="str">
        <f aca="false">G2145</f>
        <v>0</v>
      </c>
      <c r="U2145" s="0" t="n">
        <f aca="false">L2145</f>
        <v>0.8079765356321</v>
      </c>
      <c r="V2145" s="0" t="n">
        <f aca="false">K2145</f>
        <v>72.4978152333289</v>
      </c>
      <c r="W2145" s="0" t="n">
        <f aca="false">J2145</f>
        <v>0</v>
      </c>
    </row>
    <row r="2146" customFormat="false" ht="12.8" hidden="false" customHeight="false" outlineLevel="0" collapsed="false">
      <c r="A2146" s="0" t="s">
        <v>75</v>
      </c>
      <c r="B2146" s="0" t="s">
        <v>889</v>
      </c>
      <c r="C2146" s="0" t="s">
        <v>903</v>
      </c>
      <c r="D2146" s="0" t="s">
        <v>19</v>
      </c>
      <c r="E2146" s="0" t="s">
        <v>58</v>
      </c>
      <c r="F2146" s="0" t="s">
        <v>905</v>
      </c>
      <c r="G2146" s="0" t="s">
        <v>1609</v>
      </c>
      <c r="H2146" s="0" t="n">
        <v>0.949773873897018</v>
      </c>
      <c r="I2146" s="0" t="n">
        <v>49.2901625858078</v>
      </c>
      <c r="J2146" s="0" t="n">
        <v>680</v>
      </c>
      <c r="K2146" s="0" t="n">
        <f aca="false">I2146*SUMIFS(syst_chauffage!$H$3:$H$27,syst_chauffage!$B$3:$B$27,D2146,syst_chauffage!$C$3:$C$27,E2146)</f>
        <v>81.0798327433629</v>
      </c>
      <c r="L2146" s="12" t="n">
        <f aca="false">H2146*SUMIFS(syst_chauffage!$K$3:$K$27,syst_chauffage!$B$3:$B$27,D2146,syst_chauffage!$C$3:$C$27,E2146)</f>
        <v>0.949773873897018</v>
      </c>
      <c r="N2146" s="0" t="str">
        <f aca="false">A2146</f>
        <v>Enseignement Recherche</v>
      </c>
      <c r="O2146" s="0" t="str">
        <f aca="false">B2146</f>
        <v>Enseignement primaire</v>
      </c>
      <c r="P2146" s="0" t="str">
        <f aca="false">C2146</f>
        <v>Cantine préélémentaire</v>
      </c>
      <c r="Q2146" s="0" t="str">
        <f aca="false">D2146</f>
        <v>Autre système centralisé</v>
      </c>
      <c r="R2146" s="0" t="str">
        <f aca="false">E2146</f>
        <v>Urbain</v>
      </c>
      <c r="S2146" s="0" t="str">
        <f aca="false">F2146</f>
        <v>0409060106</v>
      </c>
      <c r="T2146" s="0" t="str">
        <f aca="false">G2146</f>
        <v>0</v>
      </c>
      <c r="U2146" s="0" t="n">
        <f aca="false">L2146</f>
        <v>0.949773873897018</v>
      </c>
      <c r="V2146" s="0" t="n">
        <f aca="false">K2146</f>
        <v>81.0798327433629</v>
      </c>
      <c r="W2146" s="0" t="n">
        <f aca="false">J2146</f>
        <v>680</v>
      </c>
    </row>
    <row r="2147" customFormat="false" ht="12.8" hidden="false" customHeight="false" outlineLevel="0" collapsed="false">
      <c r="A2147" s="0" t="s">
        <v>75</v>
      </c>
      <c r="B2147" s="0" t="s">
        <v>889</v>
      </c>
      <c r="C2147" s="0" t="s">
        <v>903</v>
      </c>
      <c r="D2147" s="0" t="s">
        <v>22</v>
      </c>
      <c r="E2147" s="0" t="s">
        <v>23</v>
      </c>
      <c r="F2147" s="0" t="s">
        <v>906</v>
      </c>
      <c r="G2147" s="0" t="s">
        <v>1609</v>
      </c>
      <c r="H2147" s="0" t="n">
        <v>0.599575751786102</v>
      </c>
      <c r="I2147" s="0" t="n">
        <v>30.5004605637268</v>
      </c>
      <c r="J2147" s="0" t="n">
        <v>0</v>
      </c>
      <c r="K2147" s="0" t="n">
        <f aca="false">I2147*SUMIFS(syst_chauffage!$H$3:$H$27,syst_chauffage!$B$3:$B$27,D2147,syst_chauffage!$C$3:$C$27,E2147)</f>
        <v>53.711997563961</v>
      </c>
      <c r="L2147" s="12" t="n">
        <f aca="false">H2147*SUMIFS(syst_chauffage!$K$3:$K$27,syst_chauffage!$B$3:$B$27,D2147,syst_chauffage!$C$3:$C$27,E2147)</f>
        <v>0.599575751786102</v>
      </c>
      <c r="N2147" s="0" t="str">
        <f aca="false">A2147</f>
        <v>Enseignement Recherche</v>
      </c>
      <c r="O2147" s="0" t="str">
        <f aca="false">B2147</f>
        <v>Enseignement primaire</v>
      </c>
      <c r="P2147" s="0" t="str">
        <f aca="false">C2147</f>
        <v>Cantine préélémentaire</v>
      </c>
      <c r="Q2147" s="0" t="str">
        <f aca="false">D2147</f>
        <v>Chaudière fioul</v>
      </c>
      <c r="R2147" s="0" t="str">
        <f aca="false">E2147</f>
        <v>Fioul</v>
      </c>
      <c r="S2147" s="0" t="str">
        <f aca="false">F2147</f>
        <v>0409060303</v>
      </c>
      <c r="T2147" s="0" t="str">
        <f aca="false">G2147</f>
        <v>0</v>
      </c>
      <c r="U2147" s="0" t="n">
        <f aca="false">L2147</f>
        <v>0.599575751786102</v>
      </c>
      <c r="V2147" s="0" t="n">
        <f aca="false">K2147</f>
        <v>53.711997563961</v>
      </c>
      <c r="W2147" s="0" t="n">
        <f aca="false">J2147</f>
        <v>0</v>
      </c>
    </row>
    <row r="2148" customFormat="false" ht="12.8" hidden="false" customHeight="false" outlineLevel="0" collapsed="false">
      <c r="A2148" s="0" t="s">
        <v>75</v>
      </c>
      <c r="B2148" s="0" t="s">
        <v>889</v>
      </c>
      <c r="C2148" s="0" t="s">
        <v>903</v>
      </c>
      <c r="D2148" s="0" t="s">
        <v>13</v>
      </c>
      <c r="E2148" s="0" t="s">
        <v>14</v>
      </c>
      <c r="F2148" s="0" t="s">
        <v>907</v>
      </c>
      <c r="G2148" s="0" t="s">
        <v>1609</v>
      </c>
      <c r="H2148" s="0" t="n">
        <v>0.89773735137878</v>
      </c>
      <c r="I2148" s="0" t="n">
        <v>22.124739767207</v>
      </c>
      <c r="J2148" s="0" t="n">
        <v>224</v>
      </c>
      <c r="K2148" s="0" t="n">
        <f aca="false">I2148*SUMIFS(syst_chauffage!$H$3:$H$27,syst_chauffage!$B$3:$B$27,D2148,syst_chauffage!$C$3:$C$27,E2148)</f>
        <v>44.6829416149647</v>
      </c>
      <c r="L2148" s="12" t="n">
        <f aca="false">H2148*SUMIFS(syst_chauffage!$K$3:$K$27,syst_chauffage!$B$3:$B$27,D2148,syst_chauffage!$C$3:$C$27,E2148)</f>
        <v>0.89773735137878</v>
      </c>
      <c r="N2148" s="0" t="str">
        <f aca="false">A2148</f>
        <v>Enseignement Recherche</v>
      </c>
      <c r="O2148" s="0" t="str">
        <f aca="false">B2148</f>
        <v>Enseignement primaire</v>
      </c>
      <c r="P2148" s="0" t="str">
        <f aca="false">C2148</f>
        <v>Cantine préélémentaire</v>
      </c>
      <c r="Q2148" s="0" t="str">
        <f aca="false">D2148</f>
        <v>Chaudière gaz</v>
      </c>
      <c r="R2148" s="0" t="str">
        <f aca="false">E2148</f>
        <v>Gaz</v>
      </c>
      <c r="S2148" s="0" t="str">
        <f aca="false">F2148</f>
        <v>0409060404</v>
      </c>
      <c r="T2148" s="0" t="str">
        <f aca="false">G2148</f>
        <v>0</v>
      </c>
      <c r="U2148" s="0" t="n">
        <f aca="false">L2148</f>
        <v>0.89773735137878</v>
      </c>
      <c r="V2148" s="0" t="n">
        <f aca="false">K2148</f>
        <v>44.6829416149647</v>
      </c>
      <c r="W2148" s="0" t="n">
        <f aca="false">J2148</f>
        <v>224</v>
      </c>
    </row>
    <row r="2149" customFormat="false" ht="12.8" hidden="false" customHeight="false" outlineLevel="0" collapsed="false">
      <c r="A2149" s="0" t="s">
        <v>75</v>
      </c>
      <c r="B2149" s="0" t="s">
        <v>889</v>
      </c>
      <c r="C2149" s="0" t="s">
        <v>903</v>
      </c>
      <c r="D2149" s="0" t="s">
        <v>29</v>
      </c>
      <c r="E2149" s="0" t="s">
        <v>30</v>
      </c>
      <c r="F2149" s="0" t="s">
        <v>908</v>
      </c>
      <c r="G2149" s="0" t="s">
        <v>1609</v>
      </c>
      <c r="H2149" s="0" t="n">
        <v>0.92</v>
      </c>
      <c r="I2149" s="0" t="n">
        <v>10.4</v>
      </c>
      <c r="J2149" s="0" t="n">
        <v>0</v>
      </c>
      <c r="K2149" s="0" t="n">
        <f aca="false">I2149*SUMIFS(syst_chauffage!$H$3:$H$27,syst_chauffage!$B$3:$B$27,D2149,syst_chauffage!$C$3:$C$27,E2149)</f>
        <v>3</v>
      </c>
      <c r="L2149" s="12" t="n">
        <f aca="false">H2149*SUMIFS(syst_chauffage!$K$3:$K$27,syst_chauffage!$B$3:$B$27,D2149,syst_chauffage!$C$3:$C$27,E2149)</f>
        <v>0.92</v>
      </c>
      <c r="N2149" s="0" t="str">
        <f aca="false">A2149</f>
        <v>Enseignement Recherche</v>
      </c>
      <c r="O2149" s="0" t="str">
        <f aca="false">B2149</f>
        <v>Enseignement primaire</v>
      </c>
      <c r="P2149" s="0" t="str">
        <f aca="false">C2149</f>
        <v>Cantine préélémentaire</v>
      </c>
      <c r="Q2149" s="0" t="str">
        <f aca="false">D2149</f>
        <v>Electrique direct</v>
      </c>
      <c r="R2149" s="0" t="str">
        <f aca="false">E2149</f>
        <v>Electricité</v>
      </c>
      <c r="S2149" s="0" t="str">
        <f aca="false">F2149</f>
        <v>0409060602</v>
      </c>
      <c r="T2149" s="0" t="str">
        <f aca="false">G2149</f>
        <v>0</v>
      </c>
      <c r="U2149" s="0" t="n">
        <f aca="false">L2149</f>
        <v>0.92</v>
      </c>
      <c r="V2149" s="0" t="n">
        <f aca="false">K2149</f>
        <v>3</v>
      </c>
      <c r="W2149" s="0" t="n">
        <f aca="false">J2149</f>
        <v>0</v>
      </c>
    </row>
    <row r="2150" customFormat="false" ht="12.8" hidden="false" customHeight="false" outlineLevel="0" collapsed="false">
      <c r="A2150" s="0" t="s">
        <v>75</v>
      </c>
      <c r="B2150" s="0" t="s">
        <v>889</v>
      </c>
      <c r="C2150" s="0" t="s">
        <v>903</v>
      </c>
      <c r="D2150" s="0" t="s">
        <v>36</v>
      </c>
      <c r="E2150" s="0" t="s">
        <v>30</v>
      </c>
      <c r="F2150" s="0" t="s">
        <v>909</v>
      </c>
      <c r="G2150" s="0" t="s">
        <v>1609</v>
      </c>
      <c r="H2150" s="0" t="n">
        <v>2.89517134883721</v>
      </c>
      <c r="I2150" s="0" t="n">
        <v>135.092441900028</v>
      </c>
      <c r="J2150" s="0" t="n">
        <v>603</v>
      </c>
      <c r="K2150" s="0" t="n">
        <f aca="false">I2150*SUMIFS(syst_chauffage!$H$3:$H$27,syst_chauffage!$B$3:$B$27,D2150,syst_chauffage!$C$3:$C$27,E2150)</f>
        <v>83.5760337638959</v>
      </c>
      <c r="L2150" s="12" t="n">
        <f aca="false">H2150*SUMIFS(syst_chauffage!$K$3:$K$27,syst_chauffage!$B$3:$B$27,D2150,syst_chauffage!$C$3:$C$27,E2150)</f>
        <v>2.4324955428598</v>
      </c>
      <c r="N2150" s="0" t="str">
        <f aca="false">A2150</f>
        <v>Enseignement Recherche</v>
      </c>
      <c r="O2150" s="0" t="str">
        <f aca="false">B2150</f>
        <v>Enseignement primaire</v>
      </c>
      <c r="P2150" s="0" t="str">
        <f aca="false">C2150</f>
        <v>Cantine préélémentaire</v>
      </c>
      <c r="Q2150" s="0" t="str">
        <f aca="false">D2150</f>
        <v>PAC</v>
      </c>
      <c r="R2150" s="0" t="str">
        <f aca="false">E2150</f>
        <v>Electricité</v>
      </c>
      <c r="S2150" s="0" t="str">
        <f aca="false">F2150</f>
        <v>0409060902</v>
      </c>
      <c r="T2150" s="0" t="str">
        <f aca="false">G2150</f>
        <v>0</v>
      </c>
      <c r="U2150" s="0" t="n">
        <f aca="false">L2150</f>
        <v>2.4324955428598</v>
      </c>
      <c r="V2150" s="0" t="n">
        <f aca="false">K2150</f>
        <v>83.5760337638959</v>
      </c>
      <c r="W2150" s="0" t="n">
        <f aca="false">J2150</f>
        <v>603</v>
      </c>
    </row>
    <row r="2151" customFormat="false" ht="12.8" hidden="false" customHeight="false" outlineLevel="0" collapsed="false">
      <c r="A2151" s="0" t="s">
        <v>75</v>
      </c>
      <c r="B2151" s="0" t="s">
        <v>889</v>
      </c>
      <c r="C2151" s="0" t="s">
        <v>903</v>
      </c>
      <c r="D2151" s="0" t="s">
        <v>51</v>
      </c>
      <c r="E2151" s="0" t="s">
        <v>57</v>
      </c>
      <c r="F2151" s="0" t="s">
        <v>910</v>
      </c>
      <c r="G2151" s="0" t="s">
        <v>1609</v>
      </c>
      <c r="H2151" s="0" t="n">
        <v>0.932280618037037</v>
      </c>
      <c r="I2151" s="0" t="n">
        <v>61.9808751748374</v>
      </c>
      <c r="J2151" s="0" t="n">
        <v>0</v>
      </c>
      <c r="K2151" s="0" t="n">
        <f aca="false">I2151*SUMIFS(syst_chauffage!$H$3:$H$27,syst_chauffage!$B$3:$B$27,D2151,syst_chauffage!$C$3:$C$27,E2151)</f>
        <v>131.32841632081</v>
      </c>
      <c r="L2151" s="12" t="n">
        <f aca="false">H2151*SUMIFS(syst_chauffage!$K$3:$K$27,syst_chauffage!$B$3:$B$27,D2151,syst_chauffage!$C$3:$C$27,E2151)</f>
        <v>0.932280618037037</v>
      </c>
      <c r="N2151" s="0" t="str">
        <f aca="false">A2151</f>
        <v>Enseignement Recherche</v>
      </c>
      <c r="O2151" s="0" t="str">
        <f aca="false">B2151</f>
        <v>Enseignement primaire</v>
      </c>
      <c r="P2151" s="0" t="str">
        <f aca="false">C2151</f>
        <v>Cantine préélémentaire</v>
      </c>
      <c r="Q2151" s="0" t="str">
        <f aca="false">D2151</f>
        <v>Autre système centralisé performant</v>
      </c>
      <c r="R2151" s="0" t="str">
        <f aca="false">E2151</f>
        <v>Autres</v>
      </c>
      <c r="S2151" s="0" t="str">
        <f aca="false">F2151</f>
        <v>0409062101</v>
      </c>
      <c r="T2151" s="0" t="str">
        <f aca="false">G2151</f>
        <v>0</v>
      </c>
      <c r="U2151" s="0" t="n">
        <f aca="false">L2151</f>
        <v>0.932280618037037</v>
      </c>
      <c r="V2151" s="0" t="n">
        <f aca="false">K2151</f>
        <v>131.32841632081</v>
      </c>
      <c r="W2151" s="0" t="n">
        <f aca="false">J2151</f>
        <v>0</v>
      </c>
    </row>
    <row r="2152" customFormat="false" ht="12.8" hidden="false" customHeight="false" outlineLevel="0" collapsed="false">
      <c r="A2152" s="0" t="s">
        <v>75</v>
      </c>
      <c r="B2152" s="0" t="s">
        <v>889</v>
      </c>
      <c r="C2152" s="0" t="s">
        <v>903</v>
      </c>
      <c r="D2152" s="0" t="s">
        <v>51</v>
      </c>
      <c r="E2152" s="0" t="s">
        <v>58</v>
      </c>
      <c r="F2152" s="0" t="s">
        <v>911</v>
      </c>
      <c r="G2152" s="0" t="s">
        <v>1609</v>
      </c>
      <c r="H2152" s="0" t="n">
        <v>1.09589293141964</v>
      </c>
      <c r="I2152" s="0" t="n">
        <v>58.6787649831045</v>
      </c>
      <c r="J2152" s="0" t="n">
        <v>680</v>
      </c>
      <c r="K2152" s="0" t="n">
        <f aca="false">I2152*SUMIFS(syst_chauffage!$H$3:$H$27,syst_chauffage!$B$3:$B$27,D2152,syst_chauffage!$C$3:$C$27,E2152)</f>
        <v>125.220455542912</v>
      </c>
      <c r="L2152" s="12" t="n">
        <f aca="false">H2152*SUMIFS(syst_chauffage!$K$3:$K$27,syst_chauffage!$B$3:$B$27,D2152,syst_chauffage!$C$3:$C$27,E2152)</f>
        <v>1.09589293141964</v>
      </c>
      <c r="N2152" s="0" t="str">
        <f aca="false">A2152</f>
        <v>Enseignement Recherche</v>
      </c>
      <c r="O2152" s="0" t="str">
        <f aca="false">B2152</f>
        <v>Enseignement primaire</v>
      </c>
      <c r="P2152" s="0" t="str">
        <f aca="false">C2152</f>
        <v>Cantine préélémentaire</v>
      </c>
      <c r="Q2152" s="0" t="str">
        <f aca="false">D2152</f>
        <v>Autre système centralisé performant</v>
      </c>
      <c r="R2152" s="0" t="str">
        <f aca="false">E2152</f>
        <v>Urbain</v>
      </c>
      <c r="S2152" s="0" t="str">
        <f aca="false">F2152</f>
        <v>0409062106</v>
      </c>
      <c r="T2152" s="0" t="str">
        <f aca="false">G2152</f>
        <v>0</v>
      </c>
      <c r="U2152" s="0" t="n">
        <f aca="false">L2152</f>
        <v>1.09589293141964</v>
      </c>
      <c r="V2152" s="0" t="n">
        <f aca="false">K2152</f>
        <v>125.220455542912</v>
      </c>
      <c r="W2152" s="0" t="n">
        <f aca="false">J2152</f>
        <v>680</v>
      </c>
    </row>
    <row r="2153" customFormat="false" ht="12.8" hidden="false" customHeight="false" outlineLevel="0" collapsed="false">
      <c r="A2153" s="0" t="s">
        <v>75</v>
      </c>
      <c r="B2153" s="0" t="s">
        <v>889</v>
      </c>
      <c r="C2153" s="0" t="s">
        <v>903</v>
      </c>
      <c r="D2153" s="0" t="s">
        <v>27</v>
      </c>
      <c r="E2153" s="0" t="s">
        <v>23</v>
      </c>
      <c r="F2153" s="0" t="s">
        <v>912</v>
      </c>
      <c r="G2153" s="0" t="s">
        <v>1609</v>
      </c>
      <c r="H2153" s="0" t="n">
        <v>0.760673012465402</v>
      </c>
      <c r="I2153" s="0" t="n">
        <v>36.3100720996747</v>
      </c>
      <c r="J2153" s="0" t="n">
        <v>504</v>
      </c>
      <c r="K2153" s="0" t="n">
        <f aca="false">I2153*SUMIFS(syst_chauffage!$H$3:$H$27,syst_chauffage!$B$3:$B$27,D2153,syst_chauffage!$C$3:$C$27,E2153)</f>
        <v>93.1136629951393</v>
      </c>
      <c r="L2153" s="12" t="n">
        <f aca="false">H2153*SUMIFS(syst_chauffage!$K$3:$K$27,syst_chauffage!$B$3:$B$27,D2153,syst_chauffage!$C$3:$C$27,E2153)</f>
        <v>0.760673012465402</v>
      </c>
      <c r="N2153" s="0" t="str">
        <f aca="false">A2153</f>
        <v>Enseignement Recherche</v>
      </c>
      <c r="O2153" s="0" t="str">
        <f aca="false">B2153</f>
        <v>Enseignement primaire</v>
      </c>
      <c r="P2153" s="0" t="str">
        <f aca="false">C2153</f>
        <v>Cantine préélémentaire</v>
      </c>
      <c r="Q2153" s="0" t="str">
        <f aca="false">D2153</f>
        <v>Chaudière condensation fioul</v>
      </c>
      <c r="R2153" s="0" t="str">
        <f aca="false">E2153</f>
        <v>Fioul</v>
      </c>
      <c r="S2153" s="0" t="str">
        <f aca="false">F2153</f>
        <v>0409062303</v>
      </c>
      <c r="T2153" s="0" t="str">
        <f aca="false">G2153</f>
        <v>0</v>
      </c>
      <c r="U2153" s="0" t="n">
        <f aca="false">L2153</f>
        <v>0.760673012465402</v>
      </c>
      <c r="V2153" s="0" t="n">
        <f aca="false">K2153</f>
        <v>93.1136629951393</v>
      </c>
      <c r="W2153" s="0" t="n">
        <f aca="false">J2153</f>
        <v>504</v>
      </c>
    </row>
    <row r="2154" customFormat="false" ht="12.8" hidden="false" customHeight="false" outlineLevel="0" collapsed="false">
      <c r="A2154" s="0" t="s">
        <v>75</v>
      </c>
      <c r="B2154" s="0" t="s">
        <v>889</v>
      </c>
      <c r="C2154" s="0" t="s">
        <v>903</v>
      </c>
      <c r="D2154" s="0" t="s">
        <v>18</v>
      </c>
      <c r="E2154" s="0" t="s">
        <v>14</v>
      </c>
      <c r="F2154" s="0" t="s">
        <v>913</v>
      </c>
      <c r="G2154" s="0" t="s">
        <v>1609</v>
      </c>
      <c r="H2154" s="0" t="n">
        <v>0.987057730570977</v>
      </c>
      <c r="I2154" s="0" t="n">
        <v>26.3389759133417</v>
      </c>
      <c r="J2154" s="0" t="n">
        <v>504</v>
      </c>
      <c r="K2154" s="0" t="n">
        <f aca="false">I2154*SUMIFS(syst_chauffage!$H$3:$H$27,syst_chauffage!$B$3:$B$27,D2154,syst_chauffage!$C$3:$C$27,E2154)</f>
        <v>71.7718372450733</v>
      </c>
      <c r="L2154" s="12" t="n">
        <f aca="false">H2154*SUMIFS(syst_chauffage!$K$3:$K$27,syst_chauffage!$B$3:$B$27,D2154,syst_chauffage!$C$3:$C$27,E2154)</f>
        <v>0.958874162928332</v>
      </c>
      <c r="N2154" s="0" t="str">
        <f aca="false">A2154</f>
        <v>Enseignement Recherche</v>
      </c>
      <c r="O2154" s="0" t="str">
        <f aca="false">B2154</f>
        <v>Enseignement primaire</v>
      </c>
      <c r="P2154" s="0" t="str">
        <f aca="false">C2154</f>
        <v>Cantine préélémentaire</v>
      </c>
      <c r="Q2154" s="0" t="str">
        <f aca="false">D2154</f>
        <v>Chaudière condensation gaz</v>
      </c>
      <c r="R2154" s="0" t="str">
        <f aca="false">E2154</f>
        <v>Gaz</v>
      </c>
      <c r="S2154" s="0" t="str">
        <f aca="false">F2154</f>
        <v>0409062404</v>
      </c>
      <c r="T2154" s="0" t="str">
        <f aca="false">G2154</f>
        <v>0</v>
      </c>
      <c r="U2154" s="0" t="n">
        <f aca="false">L2154</f>
        <v>0.958874162928332</v>
      </c>
      <c r="V2154" s="0" t="n">
        <f aca="false">K2154</f>
        <v>71.7718372450733</v>
      </c>
      <c r="W2154" s="0" t="n">
        <f aca="false">J2154</f>
        <v>504</v>
      </c>
    </row>
    <row r="2155" customFormat="false" ht="12.8" hidden="false" customHeight="false" outlineLevel="0" collapsed="false">
      <c r="A2155" s="0" t="s">
        <v>75</v>
      </c>
      <c r="B2155" s="0" t="s">
        <v>889</v>
      </c>
      <c r="C2155" s="0" t="s">
        <v>903</v>
      </c>
      <c r="D2155" s="0" t="s">
        <v>32</v>
      </c>
      <c r="E2155" s="0" t="s">
        <v>30</v>
      </c>
      <c r="F2155" s="0" t="s">
        <v>914</v>
      </c>
      <c r="G2155" s="0" t="s">
        <v>1609</v>
      </c>
      <c r="H2155" s="0" t="n">
        <v>1</v>
      </c>
      <c r="I2155" s="0" t="n">
        <v>12</v>
      </c>
      <c r="J2155" s="0" t="n">
        <v>0</v>
      </c>
      <c r="K2155" s="0" t="n">
        <f aca="false">I2155*SUMIFS(syst_chauffage!$H$3:$H$27,syst_chauffage!$B$3:$B$27,D2155,syst_chauffage!$C$3:$C$27,E2155)</f>
        <v>12</v>
      </c>
      <c r="L2155" s="12" t="n">
        <f aca="false">H2155*SUMIFS(syst_chauffage!$K$3:$K$27,syst_chauffage!$B$3:$B$27,D2155,syst_chauffage!$C$3:$C$27,E2155)</f>
        <v>1</v>
      </c>
      <c r="N2155" s="0" t="str">
        <f aca="false">A2155</f>
        <v>Enseignement Recherche</v>
      </c>
      <c r="O2155" s="0" t="str">
        <f aca="false">B2155</f>
        <v>Enseignement primaire</v>
      </c>
      <c r="P2155" s="0" t="str">
        <f aca="false">C2155</f>
        <v>Cantine préélémentaire</v>
      </c>
      <c r="Q2155" s="0" t="str">
        <f aca="false">D2155</f>
        <v>Electrique direct performant</v>
      </c>
      <c r="R2155" s="0" t="str">
        <f aca="false">E2155</f>
        <v>Electricité</v>
      </c>
      <c r="S2155" s="0" t="str">
        <f aca="false">F2155</f>
        <v>0409062602</v>
      </c>
      <c r="T2155" s="0" t="str">
        <f aca="false">G2155</f>
        <v>0</v>
      </c>
      <c r="U2155" s="0" t="n">
        <f aca="false">L2155</f>
        <v>1</v>
      </c>
      <c r="V2155" s="0" t="n">
        <f aca="false">K2155</f>
        <v>12</v>
      </c>
      <c r="W2155" s="0" t="n">
        <f aca="false">J2155</f>
        <v>0</v>
      </c>
    </row>
    <row r="2156" customFormat="false" ht="12.8" hidden="false" customHeight="false" outlineLevel="0" collapsed="false">
      <c r="A2156" s="0" t="s">
        <v>75</v>
      </c>
      <c r="B2156" s="0" t="s">
        <v>889</v>
      </c>
      <c r="C2156" s="0" t="s">
        <v>903</v>
      </c>
      <c r="D2156" s="0" t="s">
        <v>38</v>
      </c>
      <c r="E2156" s="0" t="s">
        <v>30</v>
      </c>
      <c r="F2156" s="0" t="s">
        <v>915</v>
      </c>
      <c r="G2156" s="0" t="s">
        <v>1609</v>
      </c>
      <c r="H2156" s="0" t="n">
        <v>3.34058232558139</v>
      </c>
      <c r="I2156" s="0" t="n">
        <v>160.824335595271</v>
      </c>
      <c r="J2156" s="0" t="n">
        <v>648</v>
      </c>
      <c r="K2156" s="0" t="n">
        <f aca="false">I2156*SUMIFS(syst_chauffage!$H$3:$H$27,syst_chauffage!$B$3:$B$27,D2156,syst_chauffage!$C$3:$C$27,E2156)</f>
        <v>162.560241628459</v>
      </c>
      <c r="L2156" s="12" t="n">
        <f aca="false">H2156*SUMIFS(syst_chauffage!$K$3:$K$27,syst_chauffage!$B$3:$B$27,D2156,syst_chauffage!$C$3:$C$27,E2156)</f>
        <v>2.98853732681761</v>
      </c>
      <c r="N2156" s="0" t="str">
        <f aca="false">A2156</f>
        <v>Enseignement Recherche</v>
      </c>
      <c r="O2156" s="0" t="str">
        <f aca="false">B2156</f>
        <v>Enseignement primaire</v>
      </c>
      <c r="P2156" s="0" t="str">
        <f aca="false">C2156</f>
        <v>Cantine préélémentaire</v>
      </c>
      <c r="Q2156" s="0" t="str">
        <f aca="false">D2156</f>
        <v>PAC performant</v>
      </c>
      <c r="R2156" s="0" t="str">
        <f aca="false">E2156</f>
        <v>Electricité</v>
      </c>
      <c r="S2156" s="0" t="str">
        <f aca="false">F2156</f>
        <v>0409062902</v>
      </c>
      <c r="T2156" s="0" t="str">
        <f aca="false">G2156</f>
        <v>0</v>
      </c>
      <c r="U2156" s="0" t="n">
        <f aca="false">L2156</f>
        <v>2.98853732681761</v>
      </c>
      <c r="V2156" s="0" t="n">
        <f aca="false">K2156</f>
        <v>162.560241628459</v>
      </c>
      <c r="W2156" s="0" t="n">
        <f aca="false">J2156</f>
        <v>648</v>
      </c>
    </row>
    <row r="2157" customFormat="false" ht="12.8" hidden="false" customHeight="false" outlineLevel="0" collapsed="false">
      <c r="A2157" s="0" t="s">
        <v>75</v>
      </c>
      <c r="B2157" s="0" t="s">
        <v>889</v>
      </c>
      <c r="C2157" s="0" t="s">
        <v>916</v>
      </c>
      <c r="D2157" s="0" t="s">
        <v>19</v>
      </c>
      <c r="E2157" s="0" t="s">
        <v>57</v>
      </c>
      <c r="F2157" s="0" t="s">
        <v>917</v>
      </c>
      <c r="G2157" s="0" t="s">
        <v>1609</v>
      </c>
      <c r="H2157" s="0" t="n">
        <v>0.799467857675324</v>
      </c>
      <c r="I2157" s="0" t="n">
        <v>23.5453999376362</v>
      </c>
      <c r="J2157" s="0" t="n">
        <v>0</v>
      </c>
      <c r="K2157" s="0" t="n">
        <f aca="false">I2157*SUMIFS(syst_chauffage!$H$3:$H$27,syst_chauffage!$B$3:$B$27,D2157,syst_chauffage!$C$3:$C$27,E2157)</f>
        <v>32.7864201862279</v>
      </c>
      <c r="L2157" s="12" t="n">
        <f aca="false">H2157*SUMIFS(syst_chauffage!$K$3:$K$27,syst_chauffage!$B$3:$B$27,D2157,syst_chauffage!$C$3:$C$27,E2157)</f>
        <v>0.799467857675324</v>
      </c>
      <c r="N2157" s="0" t="str">
        <f aca="false">A2157</f>
        <v>Enseignement Recherche</v>
      </c>
      <c r="O2157" s="0" t="str">
        <f aca="false">B2157</f>
        <v>Enseignement primaire</v>
      </c>
      <c r="P2157" s="0" t="str">
        <f aca="false">C2157</f>
        <v>Elémentaire</v>
      </c>
      <c r="Q2157" s="0" t="str">
        <f aca="false">D2157</f>
        <v>Autre système centralisé</v>
      </c>
      <c r="R2157" s="0" t="str">
        <f aca="false">E2157</f>
        <v>Autres</v>
      </c>
      <c r="S2157" s="0" t="str">
        <f aca="false">F2157</f>
        <v>0409110101</v>
      </c>
      <c r="T2157" s="0" t="str">
        <f aca="false">G2157</f>
        <v>0</v>
      </c>
      <c r="U2157" s="0" t="n">
        <f aca="false">L2157</f>
        <v>0.799467857675324</v>
      </c>
      <c r="V2157" s="0" t="n">
        <f aca="false">K2157</f>
        <v>32.7864201862279</v>
      </c>
      <c r="W2157" s="0" t="n">
        <f aca="false">J2157</f>
        <v>0</v>
      </c>
    </row>
    <row r="2158" customFormat="false" ht="12.8" hidden="false" customHeight="false" outlineLevel="0" collapsed="false">
      <c r="A2158" s="0" t="s">
        <v>75</v>
      </c>
      <c r="B2158" s="0" t="s">
        <v>889</v>
      </c>
      <c r="C2158" s="0" t="s">
        <v>916</v>
      </c>
      <c r="D2158" s="0" t="s">
        <v>19</v>
      </c>
      <c r="E2158" s="0" t="s">
        <v>58</v>
      </c>
      <c r="F2158" s="0" t="s">
        <v>918</v>
      </c>
      <c r="G2158" s="0" t="s">
        <v>1609</v>
      </c>
      <c r="H2158" s="0" t="n">
        <v>0.932040082258216</v>
      </c>
      <c r="I2158" s="0" t="n">
        <v>22.1757164917644</v>
      </c>
      <c r="J2158" s="0" t="n">
        <v>680</v>
      </c>
      <c r="K2158" s="0" t="n">
        <f aca="false">I2158*SUMIFS(syst_chauffage!$H$3:$H$27,syst_chauffage!$B$3:$B$27,D2158,syst_chauffage!$C$3:$C$27,E2158)</f>
        <v>36.4779357541457</v>
      </c>
      <c r="L2158" s="12" t="n">
        <f aca="false">H2158*SUMIFS(syst_chauffage!$K$3:$K$27,syst_chauffage!$B$3:$B$27,D2158,syst_chauffage!$C$3:$C$27,E2158)</f>
        <v>0.932040082258216</v>
      </c>
      <c r="N2158" s="0" t="str">
        <f aca="false">A2158</f>
        <v>Enseignement Recherche</v>
      </c>
      <c r="O2158" s="0" t="str">
        <f aca="false">B2158</f>
        <v>Enseignement primaire</v>
      </c>
      <c r="P2158" s="0" t="str">
        <f aca="false">C2158</f>
        <v>Elémentaire</v>
      </c>
      <c r="Q2158" s="0" t="str">
        <f aca="false">D2158</f>
        <v>Autre système centralisé</v>
      </c>
      <c r="R2158" s="0" t="str">
        <f aca="false">E2158</f>
        <v>Urbain</v>
      </c>
      <c r="S2158" s="0" t="str">
        <f aca="false">F2158</f>
        <v>0409110106</v>
      </c>
      <c r="T2158" s="0" t="str">
        <f aca="false">G2158</f>
        <v>0</v>
      </c>
      <c r="U2158" s="0" t="n">
        <f aca="false">L2158</f>
        <v>0.932040082258216</v>
      </c>
      <c r="V2158" s="0" t="n">
        <f aca="false">K2158</f>
        <v>36.4779357541457</v>
      </c>
      <c r="W2158" s="0" t="n">
        <f aca="false">J2158</f>
        <v>680</v>
      </c>
    </row>
    <row r="2159" customFormat="false" ht="12.8" hidden="false" customHeight="false" outlineLevel="0" collapsed="false">
      <c r="A2159" s="0" t="s">
        <v>75</v>
      </c>
      <c r="B2159" s="0" t="s">
        <v>889</v>
      </c>
      <c r="C2159" s="0" t="s">
        <v>916</v>
      </c>
      <c r="D2159" s="0" t="s">
        <v>22</v>
      </c>
      <c r="E2159" s="0" t="s">
        <v>23</v>
      </c>
      <c r="F2159" s="0" t="s">
        <v>919</v>
      </c>
      <c r="G2159" s="0" t="s">
        <v>1609</v>
      </c>
      <c r="H2159" s="0" t="n">
        <v>0.597981592581667</v>
      </c>
      <c r="I2159" s="0" t="n">
        <v>12.8470308145646</v>
      </c>
      <c r="J2159" s="0" t="n">
        <v>0</v>
      </c>
      <c r="K2159" s="0" t="n">
        <f aca="false">I2159*SUMIFS(syst_chauffage!$H$3:$H$27,syst_chauffage!$B$3:$B$27,D2159,syst_chauffage!$C$3:$C$27,E2159)</f>
        <v>22.6239104283123</v>
      </c>
      <c r="L2159" s="12" t="n">
        <f aca="false">H2159*SUMIFS(syst_chauffage!$K$3:$K$27,syst_chauffage!$B$3:$B$27,D2159,syst_chauffage!$C$3:$C$27,E2159)</f>
        <v>0.597981592581667</v>
      </c>
      <c r="N2159" s="0" t="str">
        <f aca="false">A2159</f>
        <v>Enseignement Recherche</v>
      </c>
      <c r="O2159" s="0" t="str">
        <f aca="false">B2159</f>
        <v>Enseignement primaire</v>
      </c>
      <c r="P2159" s="0" t="str">
        <f aca="false">C2159</f>
        <v>Elémentaire</v>
      </c>
      <c r="Q2159" s="0" t="str">
        <f aca="false">D2159</f>
        <v>Chaudière fioul</v>
      </c>
      <c r="R2159" s="0" t="str">
        <f aca="false">E2159</f>
        <v>Fioul</v>
      </c>
      <c r="S2159" s="0" t="str">
        <f aca="false">F2159</f>
        <v>0409110303</v>
      </c>
      <c r="T2159" s="0" t="str">
        <f aca="false">G2159</f>
        <v>0</v>
      </c>
      <c r="U2159" s="0" t="n">
        <f aca="false">L2159</f>
        <v>0.597981592581667</v>
      </c>
      <c r="V2159" s="0" t="n">
        <f aca="false">K2159</f>
        <v>22.6239104283123</v>
      </c>
      <c r="W2159" s="0" t="n">
        <f aca="false">J2159</f>
        <v>0</v>
      </c>
    </row>
    <row r="2160" customFormat="false" ht="12.8" hidden="false" customHeight="false" outlineLevel="0" collapsed="false">
      <c r="A2160" s="0" t="s">
        <v>75</v>
      </c>
      <c r="B2160" s="0" t="s">
        <v>889</v>
      </c>
      <c r="C2160" s="0" t="s">
        <v>916</v>
      </c>
      <c r="D2160" s="0" t="s">
        <v>13</v>
      </c>
      <c r="E2160" s="0" t="s">
        <v>14</v>
      </c>
      <c r="F2160" s="0" t="s">
        <v>920</v>
      </c>
      <c r="G2160" s="0" t="s">
        <v>1609</v>
      </c>
      <c r="H2160" s="0" t="n">
        <v>0.896030546623133</v>
      </c>
      <c r="I2160" s="0" t="n">
        <v>9.45769263145368</v>
      </c>
      <c r="J2160" s="0" t="n">
        <v>264</v>
      </c>
      <c r="K2160" s="0" t="n">
        <f aca="false">I2160*SUMIFS(syst_chauffage!$H$3:$H$27,syst_chauffage!$B$3:$B$27,D2160,syst_chauffage!$C$3:$C$27,E2160)</f>
        <v>19.1006778886455</v>
      </c>
      <c r="L2160" s="12" t="n">
        <f aca="false">H2160*SUMIFS(syst_chauffage!$K$3:$K$27,syst_chauffage!$B$3:$B$27,D2160,syst_chauffage!$C$3:$C$27,E2160)</f>
        <v>0.896030546623133</v>
      </c>
      <c r="N2160" s="0" t="str">
        <f aca="false">A2160</f>
        <v>Enseignement Recherche</v>
      </c>
      <c r="O2160" s="0" t="str">
        <f aca="false">B2160</f>
        <v>Enseignement primaire</v>
      </c>
      <c r="P2160" s="0" t="str">
        <f aca="false">C2160</f>
        <v>Elémentaire</v>
      </c>
      <c r="Q2160" s="0" t="str">
        <f aca="false">D2160</f>
        <v>Chaudière gaz</v>
      </c>
      <c r="R2160" s="0" t="str">
        <f aca="false">E2160</f>
        <v>Gaz</v>
      </c>
      <c r="S2160" s="0" t="str">
        <f aca="false">F2160</f>
        <v>0409110404</v>
      </c>
      <c r="T2160" s="0" t="str">
        <f aca="false">G2160</f>
        <v>0</v>
      </c>
      <c r="U2160" s="0" t="n">
        <f aca="false">L2160</f>
        <v>0.896030546623133</v>
      </c>
      <c r="V2160" s="0" t="n">
        <f aca="false">K2160</f>
        <v>19.1006778886455</v>
      </c>
      <c r="W2160" s="0" t="n">
        <f aca="false">J2160</f>
        <v>264</v>
      </c>
    </row>
    <row r="2161" customFormat="false" ht="12.8" hidden="false" customHeight="false" outlineLevel="0" collapsed="false">
      <c r="A2161" s="0" t="s">
        <v>75</v>
      </c>
      <c r="B2161" s="0" t="s">
        <v>889</v>
      </c>
      <c r="C2161" s="0" t="s">
        <v>916</v>
      </c>
      <c r="D2161" s="0" t="s">
        <v>29</v>
      </c>
      <c r="E2161" s="0" t="s">
        <v>30</v>
      </c>
      <c r="F2161" s="0" t="s">
        <v>921</v>
      </c>
      <c r="G2161" s="0" t="s">
        <v>1609</v>
      </c>
      <c r="H2161" s="0" t="n">
        <v>0.92</v>
      </c>
      <c r="I2161" s="0" t="n">
        <v>10.4</v>
      </c>
      <c r="J2161" s="0" t="n">
        <v>0</v>
      </c>
      <c r="K2161" s="0" t="n">
        <f aca="false">I2161*SUMIFS(syst_chauffage!$H$3:$H$27,syst_chauffage!$B$3:$B$27,D2161,syst_chauffage!$C$3:$C$27,E2161)</f>
        <v>3</v>
      </c>
      <c r="L2161" s="12" t="n">
        <f aca="false">H2161*SUMIFS(syst_chauffage!$K$3:$K$27,syst_chauffage!$B$3:$B$27,D2161,syst_chauffage!$C$3:$C$27,E2161)</f>
        <v>0.92</v>
      </c>
      <c r="N2161" s="0" t="str">
        <f aca="false">A2161</f>
        <v>Enseignement Recherche</v>
      </c>
      <c r="O2161" s="0" t="str">
        <f aca="false">B2161</f>
        <v>Enseignement primaire</v>
      </c>
      <c r="P2161" s="0" t="str">
        <f aca="false">C2161</f>
        <v>Elémentaire</v>
      </c>
      <c r="Q2161" s="0" t="str">
        <f aca="false">D2161</f>
        <v>Electrique direct</v>
      </c>
      <c r="R2161" s="0" t="str">
        <f aca="false">E2161</f>
        <v>Electricité</v>
      </c>
      <c r="S2161" s="0" t="str">
        <f aca="false">F2161</f>
        <v>0409110602</v>
      </c>
      <c r="T2161" s="0" t="str">
        <f aca="false">G2161</f>
        <v>0</v>
      </c>
      <c r="U2161" s="0" t="n">
        <f aca="false">L2161</f>
        <v>0.92</v>
      </c>
      <c r="V2161" s="0" t="n">
        <f aca="false">K2161</f>
        <v>3</v>
      </c>
      <c r="W2161" s="0" t="n">
        <f aca="false">J2161</f>
        <v>0</v>
      </c>
    </row>
    <row r="2162" customFormat="false" ht="12.8" hidden="false" customHeight="false" outlineLevel="0" collapsed="false">
      <c r="A2162" s="0" t="s">
        <v>75</v>
      </c>
      <c r="B2162" s="0" t="s">
        <v>889</v>
      </c>
      <c r="C2162" s="0" t="s">
        <v>916</v>
      </c>
      <c r="D2162" s="0" t="s">
        <v>36</v>
      </c>
      <c r="E2162" s="0" t="s">
        <v>30</v>
      </c>
      <c r="F2162" s="0" t="s">
        <v>922</v>
      </c>
      <c r="G2162" s="0" t="s">
        <v>1609</v>
      </c>
      <c r="H2162" s="0" t="n">
        <v>2.89517134883721</v>
      </c>
      <c r="I2162" s="0" t="n">
        <v>65.3457194273138</v>
      </c>
      <c r="J2162" s="0" t="n">
        <v>603</v>
      </c>
      <c r="K2162" s="0" t="n">
        <f aca="false">I2162*SUMIFS(syst_chauffage!$H$3:$H$27,syst_chauffage!$B$3:$B$27,D2162,syst_chauffage!$C$3:$C$27,E2162)</f>
        <v>40.4266587854321</v>
      </c>
      <c r="L2162" s="12" t="n">
        <f aca="false">H2162*SUMIFS(syst_chauffage!$K$3:$K$27,syst_chauffage!$B$3:$B$27,D2162,syst_chauffage!$C$3:$C$27,E2162)</f>
        <v>2.4324955428598</v>
      </c>
      <c r="N2162" s="0" t="str">
        <f aca="false">A2162</f>
        <v>Enseignement Recherche</v>
      </c>
      <c r="O2162" s="0" t="str">
        <f aca="false">B2162</f>
        <v>Enseignement primaire</v>
      </c>
      <c r="P2162" s="0" t="str">
        <f aca="false">C2162</f>
        <v>Elémentaire</v>
      </c>
      <c r="Q2162" s="0" t="str">
        <f aca="false">D2162</f>
        <v>PAC</v>
      </c>
      <c r="R2162" s="0" t="str">
        <f aca="false">E2162</f>
        <v>Electricité</v>
      </c>
      <c r="S2162" s="0" t="str">
        <f aca="false">F2162</f>
        <v>0409110902</v>
      </c>
      <c r="T2162" s="0" t="str">
        <f aca="false">G2162</f>
        <v>0</v>
      </c>
      <c r="U2162" s="0" t="n">
        <f aca="false">L2162</f>
        <v>2.4324955428598</v>
      </c>
      <c r="V2162" s="0" t="n">
        <f aca="false">K2162</f>
        <v>40.4266587854321</v>
      </c>
      <c r="W2162" s="0" t="n">
        <f aca="false">J2162</f>
        <v>603</v>
      </c>
    </row>
    <row r="2163" customFormat="false" ht="12.8" hidden="false" customHeight="false" outlineLevel="0" collapsed="false">
      <c r="A2163" s="0" t="s">
        <v>75</v>
      </c>
      <c r="B2163" s="0" t="s">
        <v>889</v>
      </c>
      <c r="C2163" s="0" t="s">
        <v>916</v>
      </c>
      <c r="D2163" s="0" t="s">
        <v>51</v>
      </c>
      <c r="E2163" s="0" t="s">
        <v>57</v>
      </c>
      <c r="F2163" s="0" t="s">
        <v>923</v>
      </c>
      <c r="G2163" s="0" t="s">
        <v>1609</v>
      </c>
      <c r="H2163" s="0" t="n">
        <v>0.922462912702297</v>
      </c>
      <c r="I2163" s="0" t="n">
        <v>28.0302380209955</v>
      </c>
      <c r="J2163" s="0" t="n">
        <v>0</v>
      </c>
      <c r="K2163" s="0" t="n">
        <f aca="false">I2163*SUMIFS(syst_chauffage!$H$3:$H$27,syst_chauffage!$B$3:$B$27,D2163,syst_chauffage!$C$3:$C$27,E2163)</f>
        <v>59.3919778965489</v>
      </c>
      <c r="L2163" s="12" t="n">
        <f aca="false">H2163*SUMIFS(syst_chauffage!$K$3:$K$27,syst_chauffage!$B$3:$B$27,D2163,syst_chauffage!$C$3:$C$27,E2163)</f>
        <v>0.922462912702297</v>
      </c>
      <c r="N2163" s="0" t="str">
        <f aca="false">A2163</f>
        <v>Enseignement Recherche</v>
      </c>
      <c r="O2163" s="0" t="str">
        <f aca="false">B2163</f>
        <v>Enseignement primaire</v>
      </c>
      <c r="P2163" s="0" t="str">
        <f aca="false">C2163</f>
        <v>Elémentaire</v>
      </c>
      <c r="Q2163" s="0" t="str">
        <f aca="false">D2163</f>
        <v>Autre système centralisé performant</v>
      </c>
      <c r="R2163" s="0" t="str">
        <f aca="false">E2163</f>
        <v>Autres</v>
      </c>
      <c r="S2163" s="0" t="str">
        <f aca="false">F2163</f>
        <v>0409112101</v>
      </c>
      <c r="T2163" s="0" t="str">
        <f aca="false">G2163</f>
        <v>0</v>
      </c>
      <c r="U2163" s="0" t="n">
        <f aca="false">L2163</f>
        <v>0.922462912702297</v>
      </c>
      <c r="V2163" s="0" t="n">
        <f aca="false">K2163</f>
        <v>59.3919778965489</v>
      </c>
      <c r="W2163" s="0" t="n">
        <f aca="false">J2163</f>
        <v>0</v>
      </c>
    </row>
    <row r="2164" customFormat="false" ht="12.8" hidden="false" customHeight="false" outlineLevel="0" collapsed="false">
      <c r="A2164" s="0" t="s">
        <v>75</v>
      </c>
      <c r="B2164" s="0" t="s">
        <v>889</v>
      </c>
      <c r="C2164" s="0" t="s">
        <v>916</v>
      </c>
      <c r="D2164" s="0" t="s">
        <v>51</v>
      </c>
      <c r="E2164" s="0" t="s">
        <v>58</v>
      </c>
      <c r="F2164" s="0" t="s">
        <v>924</v>
      </c>
      <c r="G2164" s="0" t="s">
        <v>1609</v>
      </c>
      <c r="H2164" s="0" t="n">
        <v>1.07543086414409</v>
      </c>
      <c r="I2164" s="0" t="n">
        <v>26.3996624901957</v>
      </c>
      <c r="J2164" s="0" t="n">
        <v>680</v>
      </c>
      <c r="K2164" s="0" t="n">
        <f aca="false">I2164*SUMIFS(syst_chauffage!$H$3:$H$27,syst_chauffage!$B$3:$B$27,D2164,syst_chauffage!$C$3:$C$27,E2164)</f>
        <v>56.3368667379636</v>
      </c>
      <c r="L2164" s="12" t="n">
        <f aca="false">H2164*SUMIFS(syst_chauffage!$K$3:$K$27,syst_chauffage!$B$3:$B$27,D2164,syst_chauffage!$C$3:$C$27,E2164)</f>
        <v>1.07543086414409</v>
      </c>
      <c r="N2164" s="0" t="str">
        <f aca="false">A2164</f>
        <v>Enseignement Recherche</v>
      </c>
      <c r="O2164" s="0" t="str">
        <f aca="false">B2164</f>
        <v>Enseignement primaire</v>
      </c>
      <c r="P2164" s="0" t="str">
        <f aca="false">C2164</f>
        <v>Elémentaire</v>
      </c>
      <c r="Q2164" s="0" t="str">
        <f aca="false">D2164</f>
        <v>Autre système centralisé performant</v>
      </c>
      <c r="R2164" s="0" t="str">
        <f aca="false">E2164</f>
        <v>Urbain</v>
      </c>
      <c r="S2164" s="0" t="str">
        <f aca="false">F2164</f>
        <v>0409112106</v>
      </c>
      <c r="T2164" s="0" t="str">
        <f aca="false">G2164</f>
        <v>0</v>
      </c>
      <c r="U2164" s="0" t="n">
        <f aca="false">L2164</f>
        <v>1.07543086414409</v>
      </c>
      <c r="V2164" s="0" t="n">
        <f aca="false">K2164</f>
        <v>56.3368667379636</v>
      </c>
      <c r="W2164" s="0" t="n">
        <f aca="false">J2164</f>
        <v>680</v>
      </c>
    </row>
    <row r="2165" customFormat="false" ht="12.8" hidden="false" customHeight="false" outlineLevel="0" collapsed="false">
      <c r="A2165" s="0" t="s">
        <v>75</v>
      </c>
      <c r="B2165" s="0" t="s">
        <v>889</v>
      </c>
      <c r="C2165" s="0" t="s">
        <v>916</v>
      </c>
      <c r="D2165" s="0" t="s">
        <v>27</v>
      </c>
      <c r="E2165" s="0" t="s">
        <v>23</v>
      </c>
      <c r="F2165" s="0" t="s">
        <v>925</v>
      </c>
      <c r="G2165" s="0" t="s">
        <v>1609</v>
      </c>
      <c r="H2165" s="0" t="n">
        <v>0.76016614599945</v>
      </c>
      <c r="I2165" s="0" t="n">
        <v>15.2940843030531</v>
      </c>
      <c r="J2165" s="0" t="n">
        <v>608</v>
      </c>
      <c r="K2165" s="0" t="n">
        <f aca="false">I2165*SUMIFS(syst_chauffage!$H$3:$H$27,syst_chauffage!$B$3:$B$27,D2165,syst_chauffage!$C$3:$C$27,E2165)</f>
        <v>39.2201978477067</v>
      </c>
      <c r="L2165" s="12" t="n">
        <f aca="false">H2165*SUMIFS(syst_chauffage!$K$3:$K$27,syst_chauffage!$B$3:$B$27,D2165,syst_chauffage!$C$3:$C$27,E2165)</f>
        <v>0.76016614599945</v>
      </c>
      <c r="N2165" s="0" t="str">
        <f aca="false">A2165</f>
        <v>Enseignement Recherche</v>
      </c>
      <c r="O2165" s="0" t="str">
        <f aca="false">B2165</f>
        <v>Enseignement primaire</v>
      </c>
      <c r="P2165" s="0" t="str">
        <f aca="false">C2165</f>
        <v>Elémentaire</v>
      </c>
      <c r="Q2165" s="0" t="str">
        <f aca="false">D2165</f>
        <v>Chaudière condensation fioul</v>
      </c>
      <c r="R2165" s="0" t="str">
        <f aca="false">E2165</f>
        <v>Fioul</v>
      </c>
      <c r="S2165" s="0" t="str">
        <f aca="false">F2165</f>
        <v>0409112303</v>
      </c>
      <c r="T2165" s="0" t="str">
        <f aca="false">G2165</f>
        <v>0</v>
      </c>
      <c r="U2165" s="0" t="n">
        <f aca="false">L2165</f>
        <v>0.76016614599945</v>
      </c>
      <c r="V2165" s="0" t="n">
        <f aca="false">K2165</f>
        <v>39.2201978477067</v>
      </c>
      <c r="W2165" s="0" t="n">
        <f aca="false">J2165</f>
        <v>608</v>
      </c>
    </row>
    <row r="2166" customFormat="false" ht="12.8" hidden="false" customHeight="false" outlineLevel="0" collapsed="false">
      <c r="A2166" s="0" t="s">
        <v>75</v>
      </c>
      <c r="B2166" s="0" t="s">
        <v>889</v>
      </c>
      <c r="C2166" s="0" t="s">
        <v>916</v>
      </c>
      <c r="D2166" s="0" t="s">
        <v>18</v>
      </c>
      <c r="E2166" s="0" t="s">
        <v>14</v>
      </c>
      <c r="F2166" s="0" t="s">
        <v>926</v>
      </c>
      <c r="G2166" s="0" t="s">
        <v>1609</v>
      </c>
      <c r="H2166" s="0" t="n">
        <v>0.9864976612936</v>
      </c>
      <c r="I2166" s="0" t="n">
        <v>11.2591578945877</v>
      </c>
      <c r="J2166" s="0" t="n">
        <v>608</v>
      </c>
      <c r="K2166" s="0" t="n">
        <f aca="false">I2166*SUMIFS(syst_chauffage!$H$3:$H$27,syst_chauffage!$B$3:$B$27,D2166,syst_chauffage!$C$3:$C$27,E2166)</f>
        <v>30.6804049855865</v>
      </c>
      <c r="L2166" s="12" t="n">
        <f aca="false">H2166*SUMIFS(syst_chauffage!$K$3:$K$27,syst_chauffage!$B$3:$B$27,D2166,syst_chauffage!$C$3:$C$27,E2166)</f>
        <v>0.958330085370461</v>
      </c>
      <c r="N2166" s="0" t="str">
        <f aca="false">A2166</f>
        <v>Enseignement Recherche</v>
      </c>
      <c r="O2166" s="0" t="str">
        <f aca="false">B2166</f>
        <v>Enseignement primaire</v>
      </c>
      <c r="P2166" s="0" t="str">
        <f aca="false">C2166</f>
        <v>Elémentaire</v>
      </c>
      <c r="Q2166" s="0" t="str">
        <f aca="false">D2166</f>
        <v>Chaudière condensation gaz</v>
      </c>
      <c r="R2166" s="0" t="str">
        <f aca="false">E2166</f>
        <v>Gaz</v>
      </c>
      <c r="S2166" s="0" t="str">
        <f aca="false">F2166</f>
        <v>0409112404</v>
      </c>
      <c r="T2166" s="0" t="str">
        <f aca="false">G2166</f>
        <v>0</v>
      </c>
      <c r="U2166" s="0" t="n">
        <f aca="false">L2166</f>
        <v>0.958330085370461</v>
      </c>
      <c r="V2166" s="0" t="n">
        <f aca="false">K2166</f>
        <v>30.6804049855865</v>
      </c>
      <c r="W2166" s="0" t="n">
        <f aca="false">J2166</f>
        <v>608</v>
      </c>
    </row>
    <row r="2167" customFormat="false" ht="12.8" hidden="false" customHeight="false" outlineLevel="0" collapsed="false">
      <c r="A2167" s="0" t="s">
        <v>75</v>
      </c>
      <c r="B2167" s="0" t="s">
        <v>889</v>
      </c>
      <c r="C2167" s="0" t="s">
        <v>916</v>
      </c>
      <c r="D2167" s="0" t="s">
        <v>32</v>
      </c>
      <c r="E2167" s="0" t="s">
        <v>30</v>
      </c>
      <c r="F2167" s="0" t="s">
        <v>927</v>
      </c>
      <c r="G2167" s="0" t="s">
        <v>1609</v>
      </c>
      <c r="H2167" s="0" t="n">
        <v>1</v>
      </c>
      <c r="I2167" s="0" t="n">
        <v>12</v>
      </c>
      <c r="J2167" s="0" t="n">
        <v>0</v>
      </c>
      <c r="K2167" s="0" t="n">
        <f aca="false">I2167*SUMIFS(syst_chauffage!$H$3:$H$27,syst_chauffage!$B$3:$B$27,D2167,syst_chauffage!$C$3:$C$27,E2167)</f>
        <v>12</v>
      </c>
      <c r="L2167" s="12" t="n">
        <f aca="false">H2167*SUMIFS(syst_chauffage!$K$3:$K$27,syst_chauffage!$B$3:$B$27,D2167,syst_chauffage!$C$3:$C$27,E2167)</f>
        <v>1</v>
      </c>
      <c r="N2167" s="0" t="str">
        <f aca="false">A2167</f>
        <v>Enseignement Recherche</v>
      </c>
      <c r="O2167" s="0" t="str">
        <f aca="false">B2167</f>
        <v>Enseignement primaire</v>
      </c>
      <c r="P2167" s="0" t="str">
        <f aca="false">C2167</f>
        <v>Elémentaire</v>
      </c>
      <c r="Q2167" s="0" t="str">
        <f aca="false">D2167</f>
        <v>Electrique direct performant</v>
      </c>
      <c r="R2167" s="0" t="str">
        <f aca="false">E2167</f>
        <v>Electricité</v>
      </c>
      <c r="S2167" s="0" t="str">
        <f aca="false">F2167</f>
        <v>0409112602</v>
      </c>
      <c r="T2167" s="0" t="str">
        <f aca="false">G2167</f>
        <v>0</v>
      </c>
      <c r="U2167" s="0" t="n">
        <f aca="false">L2167</f>
        <v>1</v>
      </c>
      <c r="V2167" s="0" t="n">
        <f aca="false">K2167</f>
        <v>12</v>
      </c>
      <c r="W2167" s="0" t="n">
        <f aca="false">J2167</f>
        <v>0</v>
      </c>
    </row>
    <row r="2168" customFormat="false" ht="12.8" hidden="false" customHeight="false" outlineLevel="0" collapsed="false">
      <c r="A2168" s="0" t="s">
        <v>75</v>
      </c>
      <c r="B2168" s="0" t="s">
        <v>889</v>
      </c>
      <c r="C2168" s="0" t="s">
        <v>916</v>
      </c>
      <c r="D2168" s="0" t="s">
        <v>38</v>
      </c>
      <c r="E2168" s="0" t="s">
        <v>30</v>
      </c>
      <c r="F2168" s="0" t="s">
        <v>928</v>
      </c>
      <c r="G2168" s="0" t="s">
        <v>1609</v>
      </c>
      <c r="H2168" s="0" t="n">
        <v>3.34058232558139</v>
      </c>
      <c r="I2168" s="0" t="n">
        <v>77.7925231277545</v>
      </c>
      <c r="J2168" s="0" t="n">
        <v>648</v>
      </c>
      <c r="K2168" s="0" t="n">
        <f aca="false">I2168*SUMIFS(syst_chauffage!$H$3:$H$27,syst_chauffage!$B$3:$B$27,D2168,syst_chauffage!$C$3:$C$27,E2168)</f>
        <v>78.632200218504</v>
      </c>
      <c r="L2168" s="12" t="n">
        <f aca="false">H2168*SUMIFS(syst_chauffage!$K$3:$K$27,syst_chauffage!$B$3:$B$27,D2168,syst_chauffage!$C$3:$C$27,E2168)</f>
        <v>2.98853732681761</v>
      </c>
      <c r="N2168" s="0" t="str">
        <f aca="false">A2168</f>
        <v>Enseignement Recherche</v>
      </c>
      <c r="O2168" s="0" t="str">
        <f aca="false">B2168</f>
        <v>Enseignement primaire</v>
      </c>
      <c r="P2168" s="0" t="str">
        <f aca="false">C2168</f>
        <v>Elémentaire</v>
      </c>
      <c r="Q2168" s="0" t="str">
        <f aca="false">D2168</f>
        <v>PAC performant</v>
      </c>
      <c r="R2168" s="0" t="str">
        <f aca="false">E2168</f>
        <v>Electricité</v>
      </c>
      <c r="S2168" s="0" t="str">
        <f aca="false">F2168</f>
        <v>0409112902</v>
      </c>
      <c r="T2168" s="0" t="str">
        <f aca="false">G2168</f>
        <v>0</v>
      </c>
      <c r="U2168" s="0" t="n">
        <f aca="false">L2168</f>
        <v>2.98853732681761</v>
      </c>
      <c r="V2168" s="0" t="n">
        <f aca="false">K2168</f>
        <v>78.632200218504</v>
      </c>
      <c r="W2168" s="0" t="n">
        <f aca="false">J2168</f>
        <v>648</v>
      </c>
    </row>
    <row r="2169" customFormat="false" ht="12.8" hidden="false" customHeight="false" outlineLevel="0" collapsed="false">
      <c r="A2169" s="0" t="s">
        <v>75</v>
      </c>
      <c r="B2169" s="0" t="s">
        <v>889</v>
      </c>
      <c r="C2169" s="0" t="s">
        <v>929</v>
      </c>
      <c r="D2169" s="0" t="s">
        <v>19</v>
      </c>
      <c r="E2169" s="0" t="s">
        <v>57</v>
      </c>
      <c r="F2169" s="0" t="s">
        <v>930</v>
      </c>
      <c r="G2169" s="0" t="s">
        <v>1609</v>
      </c>
      <c r="H2169" s="0" t="n">
        <v>0.815810059360556</v>
      </c>
      <c r="I2169" s="0" t="n">
        <v>21.6325660936795</v>
      </c>
      <c r="J2169" s="0" t="n">
        <v>0</v>
      </c>
      <c r="K2169" s="0" t="n">
        <f aca="false">I2169*SUMIFS(syst_chauffage!$H$3:$H$27,syst_chauffage!$B$3:$B$27,D2169,syst_chauffage!$C$3:$C$27,E2169)</f>
        <v>30.1228436778436</v>
      </c>
      <c r="L2169" s="12" t="n">
        <f aca="false">H2169*SUMIFS(syst_chauffage!$K$3:$K$27,syst_chauffage!$B$3:$B$27,D2169,syst_chauffage!$C$3:$C$27,E2169)</f>
        <v>0.815810059360556</v>
      </c>
      <c r="N2169" s="0" t="str">
        <f aca="false">A2169</f>
        <v>Enseignement Recherche</v>
      </c>
      <c r="O2169" s="0" t="str">
        <f aca="false">B2169</f>
        <v>Enseignement primaire</v>
      </c>
      <c r="P2169" s="0" t="str">
        <f aca="false">C2169</f>
        <v>Préélémentaire</v>
      </c>
      <c r="Q2169" s="0" t="str">
        <f aca="false">D2169</f>
        <v>Autre système centralisé</v>
      </c>
      <c r="R2169" s="0" t="str">
        <f aca="false">E2169</f>
        <v>Autres</v>
      </c>
      <c r="S2169" s="0" t="str">
        <f aca="false">F2169</f>
        <v>0409860101</v>
      </c>
      <c r="T2169" s="0" t="str">
        <f aca="false">G2169</f>
        <v>0</v>
      </c>
      <c r="U2169" s="0" t="n">
        <f aca="false">L2169</f>
        <v>0.815810059360556</v>
      </c>
      <c r="V2169" s="0" t="n">
        <f aca="false">K2169</f>
        <v>30.1228436778436</v>
      </c>
      <c r="W2169" s="0" t="n">
        <f aca="false">J2169</f>
        <v>0</v>
      </c>
    </row>
    <row r="2170" customFormat="false" ht="12.8" hidden="false" customHeight="false" outlineLevel="0" collapsed="false">
      <c r="A2170" s="0" t="s">
        <v>75</v>
      </c>
      <c r="B2170" s="0" t="s">
        <v>889</v>
      </c>
      <c r="C2170" s="0" t="s">
        <v>929</v>
      </c>
      <c r="D2170" s="0" t="s">
        <v>19</v>
      </c>
      <c r="E2170" s="0" t="s">
        <v>58</v>
      </c>
      <c r="F2170" s="0" t="s">
        <v>931</v>
      </c>
      <c r="G2170" s="0" t="s">
        <v>1609</v>
      </c>
      <c r="H2170" s="0" t="n">
        <v>0.937435005142112</v>
      </c>
      <c r="I2170" s="0" t="n">
        <v>23.9701485099541</v>
      </c>
      <c r="J2170" s="0" t="n">
        <v>680</v>
      </c>
      <c r="K2170" s="0" t="n">
        <f aca="false">I2170*SUMIFS(syst_chauffage!$H$3:$H$27,syst_chauffage!$B$3:$B$27,D2170,syst_chauffage!$C$3:$C$27,E2170)</f>
        <v>39.4296859669974</v>
      </c>
      <c r="L2170" s="12" t="n">
        <f aca="false">H2170*SUMIFS(syst_chauffage!$K$3:$K$27,syst_chauffage!$B$3:$B$27,D2170,syst_chauffage!$C$3:$C$27,E2170)</f>
        <v>0.937435005142112</v>
      </c>
      <c r="N2170" s="0" t="str">
        <f aca="false">A2170</f>
        <v>Enseignement Recherche</v>
      </c>
      <c r="O2170" s="0" t="str">
        <f aca="false">B2170</f>
        <v>Enseignement primaire</v>
      </c>
      <c r="P2170" s="0" t="str">
        <f aca="false">C2170</f>
        <v>Préélémentaire</v>
      </c>
      <c r="Q2170" s="0" t="str">
        <f aca="false">D2170</f>
        <v>Autre système centralisé</v>
      </c>
      <c r="R2170" s="0" t="str">
        <f aca="false">E2170</f>
        <v>Urbain</v>
      </c>
      <c r="S2170" s="0" t="str">
        <f aca="false">F2170</f>
        <v>0409860106</v>
      </c>
      <c r="T2170" s="0" t="str">
        <f aca="false">G2170</f>
        <v>0</v>
      </c>
      <c r="U2170" s="0" t="n">
        <f aca="false">L2170</f>
        <v>0.937435005142112</v>
      </c>
      <c r="V2170" s="0" t="n">
        <f aca="false">K2170</f>
        <v>39.4296859669974</v>
      </c>
      <c r="W2170" s="0" t="n">
        <f aca="false">J2170</f>
        <v>680</v>
      </c>
    </row>
    <row r="2171" customFormat="false" ht="12.8" hidden="false" customHeight="false" outlineLevel="0" collapsed="false">
      <c r="A2171" s="0" t="s">
        <v>75</v>
      </c>
      <c r="B2171" s="0" t="s">
        <v>889</v>
      </c>
      <c r="C2171" s="0" t="s">
        <v>929</v>
      </c>
      <c r="D2171" s="0" t="s">
        <v>22</v>
      </c>
      <c r="E2171" s="0" t="s">
        <v>23</v>
      </c>
      <c r="F2171" s="0" t="s">
        <v>932</v>
      </c>
      <c r="G2171" s="0" t="s">
        <v>1609</v>
      </c>
      <c r="H2171" s="0" t="n">
        <v>0.597976795330556</v>
      </c>
      <c r="I2171" s="0" t="n">
        <v>12.8075801814447</v>
      </c>
      <c r="J2171" s="0" t="n">
        <v>0</v>
      </c>
      <c r="K2171" s="0" t="n">
        <f aca="false">I2171*SUMIFS(syst_chauffage!$H$3:$H$27,syst_chauffage!$B$3:$B$27,D2171,syst_chauffage!$C$3:$C$27,E2171)</f>
        <v>22.5544369754244</v>
      </c>
      <c r="L2171" s="12" t="n">
        <f aca="false">H2171*SUMIFS(syst_chauffage!$K$3:$K$27,syst_chauffage!$B$3:$B$27,D2171,syst_chauffage!$C$3:$C$27,E2171)</f>
        <v>0.597976795330556</v>
      </c>
      <c r="N2171" s="0" t="str">
        <f aca="false">A2171</f>
        <v>Enseignement Recherche</v>
      </c>
      <c r="O2171" s="0" t="str">
        <f aca="false">B2171</f>
        <v>Enseignement primaire</v>
      </c>
      <c r="P2171" s="0" t="str">
        <f aca="false">C2171</f>
        <v>Préélémentaire</v>
      </c>
      <c r="Q2171" s="0" t="str">
        <f aca="false">D2171</f>
        <v>Chaudière fioul</v>
      </c>
      <c r="R2171" s="0" t="str">
        <f aca="false">E2171</f>
        <v>Fioul</v>
      </c>
      <c r="S2171" s="0" t="str">
        <f aca="false">F2171</f>
        <v>0409860303</v>
      </c>
      <c r="T2171" s="0" t="str">
        <f aca="false">G2171</f>
        <v>0</v>
      </c>
      <c r="U2171" s="0" t="n">
        <f aca="false">L2171</f>
        <v>0.597976795330556</v>
      </c>
      <c r="V2171" s="0" t="n">
        <f aca="false">K2171</f>
        <v>22.5544369754244</v>
      </c>
      <c r="W2171" s="0" t="n">
        <f aca="false">J2171</f>
        <v>0</v>
      </c>
    </row>
    <row r="2172" customFormat="false" ht="12.8" hidden="false" customHeight="false" outlineLevel="0" collapsed="false">
      <c r="A2172" s="0" t="s">
        <v>75</v>
      </c>
      <c r="B2172" s="0" t="s">
        <v>889</v>
      </c>
      <c r="C2172" s="0" t="s">
        <v>929</v>
      </c>
      <c r="D2172" s="0" t="s">
        <v>13</v>
      </c>
      <c r="E2172" s="0" t="s">
        <v>14</v>
      </c>
      <c r="F2172" s="0" t="s">
        <v>933</v>
      </c>
      <c r="G2172" s="0" t="s">
        <v>1609</v>
      </c>
      <c r="H2172" s="0" t="n">
        <v>0.89604830575714</v>
      </c>
      <c r="I2172" s="0" t="n">
        <v>9.52552098514948</v>
      </c>
      <c r="J2172" s="0" t="n">
        <v>264</v>
      </c>
      <c r="K2172" s="0" t="n">
        <f aca="false">I2172*SUMIFS(syst_chauffage!$H$3:$H$27,syst_chauffage!$B$3:$B$27,D2172,syst_chauffage!$C$3:$C$27,E2172)</f>
        <v>19.2376634712972</v>
      </c>
      <c r="L2172" s="12" t="n">
        <f aca="false">H2172*SUMIFS(syst_chauffage!$K$3:$K$27,syst_chauffage!$B$3:$B$27,D2172,syst_chauffage!$C$3:$C$27,E2172)</f>
        <v>0.89604830575714</v>
      </c>
      <c r="N2172" s="0" t="str">
        <f aca="false">A2172</f>
        <v>Enseignement Recherche</v>
      </c>
      <c r="O2172" s="0" t="str">
        <f aca="false">B2172</f>
        <v>Enseignement primaire</v>
      </c>
      <c r="P2172" s="0" t="str">
        <f aca="false">C2172</f>
        <v>Préélémentaire</v>
      </c>
      <c r="Q2172" s="0" t="str">
        <f aca="false">D2172</f>
        <v>Chaudière gaz</v>
      </c>
      <c r="R2172" s="0" t="str">
        <f aca="false">E2172</f>
        <v>Gaz</v>
      </c>
      <c r="S2172" s="0" t="str">
        <f aca="false">F2172</f>
        <v>0409860404</v>
      </c>
      <c r="T2172" s="0" t="str">
        <f aca="false">G2172</f>
        <v>0</v>
      </c>
      <c r="U2172" s="0" t="n">
        <f aca="false">L2172</f>
        <v>0.89604830575714</v>
      </c>
      <c r="V2172" s="0" t="n">
        <f aca="false">K2172</f>
        <v>19.2376634712972</v>
      </c>
      <c r="W2172" s="0" t="n">
        <f aca="false">J2172</f>
        <v>264</v>
      </c>
    </row>
    <row r="2173" customFormat="false" ht="12.8" hidden="false" customHeight="false" outlineLevel="0" collapsed="false">
      <c r="A2173" s="0" t="s">
        <v>75</v>
      </c>
      <c r="B2173" s="0" t="s">
        <v>889</v>
      </c>
      <c r="C2173" s="0" t="s">
        <v>929</v>
      </c>
      <c r="D2173" s="0" t="s">
        <v>29</v>
      </c>
      <c r="E2173" s="0" t="s">
        <v>30</v>
      </c>
      <c r="F2173" s="0" t="s">
        <v>934</v>
      </c>
      <c r="G2173" s="0" t="s">
        <v>1609</v>
      </c>
      <c r="H2173" s="0" t="n">
        <v>0.92</v>
      </c>
      <c r="I2173" s="0" t="n">
        <v>10.4</v>
      </c>
      <c r="J2173" s="0" t="n">
        <v>0</v>
      </c>
      <c r="K2173" s="0" t="n">
        <f aca="false">I2173*SUMIFS(syst_chauffage!$H$3:$H$27,syst_chauffage!$B$3:$B$27,D2173,syst_chauffage!$C$3:$C$27,E2173)</f>
        <v>3</v>
      </c>
      <c r="L2173" s="12" t="n">
        <f aca="false">H2173*SUMIFS(syst_chauffage!$K$3:$K$27,syst_chauffage!$B$3:$B$27,D2173,syst_chauffage!$C$3:$C$27,E2173)</f>
        <v>0.92</v>
      </c>
      <c r="N2173" s="0" t="str">
        <f aca="false">A2173</f>
        <v>Enseignement Recherche</v>
      </c>
      <c r="O2173" s="0" t="str">
        <f aca="false">B2173</f>
        <v>Enseignement primaire</v>
      </c>
      <c r="P2173" s="0" t="str">
        <f aca="false">C2173</f>
        <v>Préélémentaire</v>
      </c>
      <c r="Q2173" s="0" t="str">
        <f aca="false">D2173</f>
        <v>Electrique direct</v>
      </c>
      <c r="R2173" s="0" t="str">
        <f aca="false">E2173</f>
        <v>Electricité</v>
      </c>
      <c r="S2173" s="0" t="str">
        <f aca="false">F2173</f>
        <v>0409860602</v>
      </c>
      <c r="T2173" s="0" t="str">
        <f aca="false">G2173</f>
        <v>0</v>
      </c>
      <c r="U2173" s="0" t="n">
        <f aca="false">L2173</f>
        <v>0.92</v>
      </c>
      <c r="V2173" s="0" t="n">
        <f aca="false">K2173</f>
        <v>3</v>
      </c>
      <c r="W2173" s="0" t="n">
        <f aca="false">J2173</f>
        <v>0</v>
      </c>
    </row>
    <row r="2174" customFormat="false" ht="12.8" hidden="false" customHeight="false" outlineLevel="0" collapsed="false">
      <c r="A2174" s="0" t="s">
        <v>75</v>
      </c>
      <c r="B2174" s="0" t="s">
        <v>889</v>
      </c>
      <c r="C2174" s="0" t="s">
        <v>929</v>
      </c>
      <c r="D2174" s="0" t="s">
        <v>36</v>
      </c>
      <c r="E2174" s="0" t="s">
        <v>30</v>
      </c>
      <c r="F2174" s="0" t="s">
        <v>935</v>
      </c>
      <c r="G2174" s="0" t="s">
        <v>1609</v>
      </c>
      <c r="H2174" s="0" t="n">
        <v>2.89517134883721</v>
      </c>
      <c r="I2174" s="0" t="n">
        <v>62.8593532344733</v>
      </c>
      <c r="J2174" s="0" t="n">
        <v>603</v>
      </c>
      <c r="K2174" s="0" t="n">
        <f aca="false">I2174*SUMIFS(syst_chauffage!$H$3:$H$27,syst_chauffage!$B$3:$B$27,D2174,syst_chauffage!$C$3:$C$27,E2174)</f>
        <v>38.8884481945241</v>
      </c>
      <c r="L2174" s="12" t="n">
        <f aca="false">H2174*SUMIFS(syst_chauffage!$K$3:$K$27,syst_chauffage!$B$3:$B$27,D2174,syst_chauffage!$C$3:$C$27,E2174)</f>
        <v>2.4324955428598</v>
      </c>
      <c r="N2174" s="0" t="str">
        <f aca="false">A2174</f>
        <v>Enseignement Recherche</v>
      </c>
      <c r="O2174" s="0" t="str">
        <f aca="false">B2174</f>
        <v>Enseignement primaire</v>
      </c>
      <c r="P2174" s="0" t="str">
        <f aca="false">C2174</f>
        <v>Préélémentaire</v>
      </c>
      <c r="Q2174" s="0" t="str">
        <f aca="false">D2174</f>
        <v>PAC</v>
      </c>
      <c r="R2174" s="0" t="str">
        <f aca="false">E2174</f>
        <v>Electricité</v>
      </c>
      <c r="S2174" s="0" t="str">
        <f aca="false">F2174</f>
        <v>0409860902</v>
      </c>
      <c r="T2174" s="0" t="str">
        <f aca="false">G2174</f>
        <v>0</v>
      </c>
      <c r="U2174" s="0" t="n">
        <f aca="false">L2174</f>
        <v>2.4324955428598</v>
      </c>
      <c r="V2174" s="0" t="n">
        <f aca="false">K2174</f>
        <v>38.8884481945241</v>
      </c>
      <c r="W2174" s="0" t="n">
        <f aca="false">J2174</f>
        <v>603</v>
      </c>
    </row>
    <row r="2175" customFormat="false" ht="12.8" hidden="false" customHeight="false" outlineLevel="0" collapsed="false">
      <c r="A2175" s="0" t="s">
        <v>75</v>
      </c>
      <c r="B2175" s="0" t="s">
        <v>889</v>
      </c>
      <c r="C2175" s="0" t="s">
        <v>929</v>
      </c>
      <c r="D2175" s="0" t="s">
        <v>51</v>
      </c>
      <c r="E2175" s="0" t="s">
        <v>57</v>
      </c>
      <c r="F2175" s="0" t="s">
        <v>936</v>
      </c>
      <c r="G2175" s="0" t="s">
        <v>1609</v>
      </c>
      <c r="H2175" s="0" t="n">
        <v>0.941319299262179</v>
      </c>
      <c r="I2175" s="0" t="n">
        <v>25.753054873428</v>
      </c>
      <c r="J2175" s="0" t="n">
        <v>0</v>
      </c>
      <c r="K2175" s="0" t="n">
        <f aca="false">I2175*SUMIFS(syst_chauffage!$H$3:$H$27,syst_chauffage!$B$3:$B$27,D2175,syst_chauffage!$C$3:$C$27,E2175)</f>
        <v>54.5669596050374</v>
      </c>
      <c r="L2175" s="12" t="n">
        <f aca="false">H2175*SUMIFS(syst_chauffage!$K$3:$K$27,syst_chauffage!$B$3:$B$27,D2175,syst_chauffage!$C$3:$C$27,E2175)</f>
        <v>0.941319299262179</v>
      </c>
      <c r="N2175" s="0" t="str">
        <f aca="false">A2175</f>
        <v>Enseignement Recherche</v>
      </c>
      <c r="O2175" s="0" t="str">
        <f aca="false">B2175</f>
        <v>Enseignement primaire</v>
      </c>
      <c r="P2175" s="0" t="str">
        <f aca="false">C2175</f>
        <v>Préélémentaire</v>
      </c>
      <c r="Q2175" s="0" t="str">
        <f aca="false">D2175</f>
        <v>Autre système centralisé performant</v>
      </c>
      <c r="R2175" s="0" t="str">
        <f aca="false">E2175</f>
        <v>Autres</v>
      </c>
      <c r="S2175" s="0" t="str">
        <f aca="false">F2175</f>
        <v>0409862101</v>
      </c>
      <c r="T2175" s="0" t="str">
        <f aca="false">G2175</f>
        <v>0</v>
      </c>
      <c r="U2175" s="0" t="n">
        <f aca="false">L2175</f>
        <v>0.941319299262179</v>
      </c>
      <c r="V2175" s="0" t="n">
        <f aca="false">K2175</f>
        <v>54.5669596050374</v>
      </c>
      <c r="W2175" s="0" t="n">
        <f aca="false">J2175</f>
        <v>0</v>
      </c>
    </row>
    <row r="2176" customFormat="false" ht="12.8" hidden="false" customHeight="false" outlineLevel="0" collapsed="false">
      <c r="A2176" s="0" t="s">
        <v>75</v>
      </c>
      <c r="B2176" s="0" t="s">
        <v>889</v>
      </c>
      <c r="C2176" s="0" t="s">
        <v>929</v>
      </c>
      <c r="D2176" s="0" t="s">
        <v>51</v>
      </c>
      <c r="E2176" s="0" t="s">
        <v>58</v>
      </c>
      <c r="F2176" s="0" t="s">
        <v>937</v>
      </c>
      <c r="G2176" s="0" t="s">
        <v>1609</v>
      </c>
      <c r="H2176" s="0" t="n">
        <v>1.08165577516398</v>
      </c>
      <c r="I2176" s="0" t="n">
        <v>28.5358910832787</v>
      </c>
      <c r="J2176" s="0" t="n">
        <v>680</v>
      </c>
      <c r="K2176" s="0" t="n">
        <f aca="false">I2176*SUMIFS(syst_chauffage!$H$3:$H$27,syst_chauffage!$B$3:$B$27,D2176,syst_chauffage!$C$3:$C$27,E2176)</f>
        <v>60.8955775023545</v>
      </c>
      <c r="L2176" s="12" t="n">
        <f aca="false">H2176*SUMIFS(syst_chauffage!$K$3:$K$27,syst_chauffage!$B$3:$B$27,D2176,syst_chauffage!$C$3:$C$27,E2176)</f>
        <v>1.08165577516398</v>
      </c>
      <c r="N2176" s="0" t="str">
        <f aca="false">A2176</f>
        <v>Enseignement Recherche</v>
      </c>
      <c r="O2176" s="0" t="str">
        <f aca="false">B2176</f>
        <v>Enseignement primaire</v>
      </c>
      <c r="P2176" s="0" t="str">
        <f aca="false">C2176</f>
        <v>Préélémentaire</v>
      </c>
      <c r="Q2176" s="0" t="str">
        <f aca="false">D2176</f>
        <v>Autre système centralisé performant</v>
      </c>
      <c r="R2176" s="0" t="str">
        <f aca="false">E2176</f>
        <v>Urbain</v>
      </c>
      <c r="S2176" s="0" t="str">
        <f aca="false">F2176</f>
        <v>0409862106</v>
      </c>
      <c r="T2176" s="0" t="str">
        <f aca="false">G2176</f>
        <v>0</v>
      </c>
      <c r="U2176" s="0" t="n">
        <f aca="false">L2176</f>
        <v>1.08165577516398</v>
      </c>
      <c r="V2176" s="0" t="n">
        <f aca="false">K2176</f>
        <v>60.8955775023545</v>
      </c>
      <c r="W2176" s="0" t="n">
        <f aca="false">J2176</f>
        <v>680</v>
      </c>
    </row>
    <row r="2177" customFormat="false" ht="12.8" hidden="false" customHeight="false" outlineLevel="0" collapsed="false">
      <c r="A2177" s="0" t="s">
        <v>75</v>
      </c>
      <c r="B2177" s="0" t="s">
        <v>889</v>
      </c>
      <c r="C2177" s="0" t="s">
        <v>929</v>
      </c>
      <c r="D2177" s="0" t="s">
        <v>27</v>
      </c>
      <c r="E2177" s="0" t="s">
        <v>23</v>
      </c>
      <c r="F2177" s="0" t="s">
        <v>938</v>
      </c>
      <c r="G2177" s="0" t="s">
        <v>1609</v>
      </c>
      <c r="H2177" s="0" t="n">
        <v>0.760180594165539</v>
      </c>
      <c r="I2177" s="0" t="n">
        <v>15.2471192636247</v>
      </c>
      <c r="J2177" s="0" t="n">
        <v>608</v>
      </c>
      <c r="K2177" s="0" t="n">
        <f aca="false">I2177*SUMIFS(syst_chauffage!$H$3:$H$27,syst_chauffage!$B$3:$B$27,D2177,syst_chauffage!$C$3:$C$27,E2177)</f>
        <v>39.099760553011</v>
      </c>
      <c r="L2177" s="12" t="n">
        <f aca="false">H2177*SUMIFS(syst_chauffage!$K$3:$K$27,syst_chauffage!$B$3:$B$27,D2177,syst_chauffage!$C$3:$C$27,E2177)</f>
        <v>0.760180594165539</v>
      </c>
      <c r="N2177" s="0" t="str">
        <f aca="false">A2177</f>
        <v>Enseignement Recherche</v>
      </c>
      <c r="O2177" s="0" t="str">
        <f aca="false">B2177</f>
        <v>Enseignement primaire</v>
      </c>
      <c r="P2177" s="0" t="str">
        <f aca="false">C2177</f>
        <v>Préélémentaire</v>
      </c>
      <c r="Q2177" s="0" t="str">
        <f aca="false">D2177</f>
        <v>Chaudière condensation fioul</v>
      </c>
      <c r="R2177" s="0" t="str">
        <f aca="false">E2177</f>
        <v>Fioul</v>
      </c>
      <c r="S2177" s="0" t="str">
        <f aca="false">F2177</f>
        <v>0409862303</v>
      </c>
      <c r="T2177" s="0" t="str">
        <f aca="false">G2177</f>
        <v>0</v>
      </c>
      <c r="U2177" s="0" t="n">
        <f aca="false">L2177</f>
        <v>0.760180594165539</v>
      </c>
      <c r="V2177" s="0" t="n">
        <f aca="false">K2177</f>
        <v>39.099760553011</v>
      </c>
      <c r="W2177" s="0" t="n">
        <f aca="false">J2177</f>
        <v>608</v>
      </c>
    </row>
    <row r="2178" customFormat="false" ht="12.8" hidden="false" customHeight="false" outlineLevel="0" collapsed="false">
      <c r="A2178" s="0" t="s">
        <v>75</v>
      </c>
      <c r="B2178" s="0" t="s">
        <v>889</v>
      </c>
      <c r="C2178" s="0" t="s">
        <v>929</v>
      </c>
      <c r="D2178" s="0" t="s">
        <v>18</v>
      </c>
      <c r="E2178" s="0" t="s">
        <v>14</v>
      </c>
      <c r="F2178" s="0" t="s">
        <v>939</v>
      </c>
      <c r="G2178" s="0" t="s">
        <v>1609</v>
      </c>
      <c r="H2178" s="0" t="n">
        <v>0.986495619265336</v>
      </c>
      <c r="I2178" s="0" t="n">
        <v>11.3399059347018</v>
      </c>
      <c r="J2178" s="0" t="n">
        <v>608</v>
      </c>
      <c r="K2178" s="0" t="n">
        <f aca="false">I2178*SUMIFS(syst_chauffage!$H$3:$H$27,syst_chauffage!$B$3:$B$27,D2178,syst_chauffage!$C$3:$C$27,E2178)</f>
        <v>30.9004376554972</v>
      </c>
      <c r="L2178" s="12" t="n">
        <f aca="false">H2178*SUMIFS(syst_chauffage!$K$3:$K$27,syst_chauffage!$B$3:$B$27,D2178,syst_chauffage!$C$3:$C$27,E2178)</f>
        <v>0.958328101648454</v>
      </c>
      <c r="N2178" s="0" t="str">
        <f aca="false">A2178</f>
        <v>Enseignement Recherche</v>
      </c>
      <c r="O2178" s="0" t="str">
        <f aca="false">B2178</f>
        <v>Enseignement primaire</v>
      </c>
      <c r="P2178" s="0" t="str">
        <f aca="false">C2178</f>
        <v>Préélémentaire</v>
      </c>
      <c r="Q2178" s="0" t="str">
        <f aca="false">D2178</f>
        <v>Chaudière condensation gaz</v>
      </c>
      <c r="R2178" s="0" t="str">
        <f aca="false">E2178</f>
        <v>Gaz</v>
      </c>
      <c r="S2178" s="0" t="str">
        <f aca="false">F2178</f>
        <v>0409862404</v>
      </c>
      <c r="T2178" s="0" t="str">
        <f aca="false">G2178</f>
        <v>0</v>
      </c>
      <c r="U2178" s="0" t="n">
        <f aca="false">L2178</f>
        <v>0.958328101648454</v>
      </c>
      <c r="V2178" s="0" t="n">
        <f aca="false">K2178</f>
        <v>30.9004376554972</v>
      </c>
      <c r="W2178" s="0" t="n">
        <f aca="false">J2178</f>
        <v>608</v>
      </c>
    </row>
    <row r="2179" customFormat="false" ht="12.8" hidden="false" customHeight="false" outlineLevel="0" collapsed="false">
      <c r="A2179" s="0" t="s">
        <v>75</v>
      </c>
      <c r="B2179" s="0" t="s">
        <v>889</v>
      </c>
      <c r="C2179" s="0" t="s">
        <v>929</v>
      </c>
      <c r="D2179" s="0" t="s">
        <v>32</v>
      </c>
      <c r="E2179" s="0" t="s">
        <v>30</v>
      </c>
      <c r="F2179" s="0" t="s">
        <v>940</v>
      </c>
      <c r="G2179" s="0" t="s">
        <v>1609</v>
      </c>
      <c r="H2179" s="0" t="n">
        <v>1</v>
      </c>
      <c r="I2179" s="0" t="n">
        <v>12</v>
      </c>
      <c r="J2179" s="0" t="n">
        <v>0</v>
      </c>
      <c r="K2179" s="0" t="n">
        <f aca="false">I2179*SUMIFS(syst_chauffage!$H$3:$H$27,syst_chauffage!$B$3:$B$27,D2179,syst_chauffage!$C$3:$C$27,E2179)</f>
        <v>12</v>
      </c>
      <c r="L2179" s="12" t="n">
        <f aca="false">H2179*SUMIFS(syst_chauffage!$K$3:$K$27,syst_chauffage!$B$3:$B$27,D2179,syst_chauffage!$C$3:$C$27,E2179)</f>
        <v>1</v>
      </c>
      <c r="N2179" s="0" t="str">
        <f aca="false">A2179</f>
        <v>Enseignement Recherche</v>
      </c>
      <c r="O2179" s="0" t="str">
        <f aca="false">B2179</f>
        <v>Enseignement primaire</v>
      </c>
      <c r="P2179" s="0" t="str">
        <f aca="false">C2179</f>
        <v>Préélémentaire</v>
      </c>
      <c r="Q2179" s="0" t="str">
        <f aca="false">D2179</f>
        <v>Electrique direct performant</v>
      </c>
      <c r="R2179" s="0" t="str">
        <f aca="false">E2179</f>
        <v>Electricité</v>
      </c>
      <c r="S2179" s="0" t="str">
        <f aca="false">F2179</f>
        <v>0409862602</v>
      </c>
      <c r="T2179" s="0" t="str">
        <f aca="false">G2179</f>
        <v>0</v>
      </c>
      <c r="U2179" s="0" t="n">
        <f aca="false">L2179</f>
        <v>1</v>
      </c>
      <c r="V2179" s="0" t="n">
        <f aca="false">K2179</f>
        <v>12</v>
      </c>
      <c r="W2179" s="0" t="n">
        <f aca="false">J2179</f>
        <v>0</v>
      </c>
    </row>
    <row r="2180" customFormat="false" ht="12.8" hidden="false" customHeight="false" outlineLevel="0" collapsed="false">
      <c r="A2180" s="0" t="s">
        <v>75</v>
      </c>
      <c r="B2180" s="0" t="s">
        <v>889</v>
      </c>
      <c r="C2180" s="0" t="s">
        <v>929</v>
      </c>
      <c r="D2180" s="0" t="s">
        <v>38</v>
      </c>
      <c r="E2180" s="0" t="s">
        <v>30</v>
      </c>
      <c r="F2180" s="0" t="s">
        <v>941</v>
      </c>
      <c r="G2180" s="0" t="s">
        <v>1609</v>
      </c>
      <c r="H2180" s="0" t="n">
        <v>3.34058232558139</v>
      </c>
      <c r="I2180" s="0" t="n">
        <v>74.832563374373</v>
      </c>
      <c r="J2180" s="0" t="n">
        <v>648</v>
      </c>
      <c r="K2180" s="0" t="n">
        <f aca="false">I2180*SUMIFS(syst_chauffage!$H$3:$H$27,syst_chauffage!$B$3:$B$27,D2180,syst_chauffage!$C$3:$C$27,E2180)</f>
        <v>75.6402912456535</v>
      </c>
      <c r="L2180" s="12" t="n">
        <f aca="false">H2180*SUMIFS(syst_chauffage!$K$3:$K$27,syst_chauffage!$B$3:$B$27,D2180,syst_chauffage!$C$3:$C$27,E2180)</f>
        <v>2.98853732681761</v>
      </c>
      <c r="N2180" s="0" t="str">
        <f aca="false">A2180</f>
        <v>Enseignement Recherche</v>
      </c>
      <c r="O2180" s="0" t="str">
        <f aca="false">B2180</f>
        <v>Enseignement primaire</v>
      </c>
      <c r="P2180" s="0" t="str">
        <f aca="false">C2180</f>
        <v>Préélémentaire</v>
      </c>
      <c r="Q2180" s="0" t="str">
        <f aca="false">D2180</f>
        <v>PAC performant</v>
      </c>
      <c r="R2180" s="0" t="str">
        <f aca="false">E2180</f>
        <v>Electricité</v>
      </c>
      <c r="S2180" s="0" t="str">
        <f aca="false">F2180</f>
        <v>0409862902</v>
      </c>
      <c r="T2180" s="0" t="str">
        <f aca="false">G2180</f>
        <v>0</v>
      </c>
      <c r="U2180" s="0" t="n">
        <f aca="false">L2180</f>
        <v>2.98853732681761</v>
      </c>
      <c r="V2180" s="0" t="n">
        <f aca="false">K2180</f>
        <v>75.6402912456535</v>
      </c>
      <c r="W2180" s="0" t="n">
        <f aca="false">J2180</f>
        <v>648</v>
      </c>
    </row>
    <row r="2181" customFormat="false" ht="12.8" hidden="false" customHeight="false" outlineLevel="0" collapsed="false">
      <c r="A2181" s="0" t="s">
        <v>75</v>
      </c>
      <c r="B2181" s="0" t="s">
        <v>942</v>
      </c>
      <c r="C2181" s="0" t="s">
        <v>943</v>
      </c>
      <c r="D2181" s="0" t="s">
        <v>19</v>
      </c>
      <c r="E2181" s="0" t="s">
        <v>57</v>
      </c>
      <c r="F2181" s="0" t="s">
        <v>944</v>
      </c>
      <c r="G2181" s="0" t="s">
        <v>1609</v>
      </c>
      <c r="H2181" s="0" t="n">
        <v>0.877991717485576</v>
      </c>
      <c r="I2181" s="0" t="n">
        <v>44.6426161362648</v>
      </c>
      <c r="J2181" s="0" t="n">
        <v>0</v>
      </c>
      <c r="K2181" s="0" t="n">
        <f aca="false">I2181*SUMIFS(syst_chauffage!$H$3:$H$27,syst_chauffage!$B$3:$B$27,D2181,syst_chauffage!$C$3:$C$27,E2181)</f>
        <v>62.1638016229423</v>
      </c>
      <c r="L2181" s="12" t="n">
        <f aca="false">H2181*SUMIFS(syst_chauffage!$K$3:$K$27,syst_chauffage!$B$3:$B$27,D2181,syst_chauffage!$C$3:$C$27,E2181)</f>
        <v>0.877991717485576</v>
      </c>
      <c r="N2181" s="0" t="str">
        <f aca="false">A2181</f>
        <v>Enseignement Recherche</v>
      </c>
      <c r="O2181" s="0" t="str">
        <f aca="false">B2181</f>
        <v>Enseignement secondaire</v>
      </c>
      <c r="P2181" s="0" t="str">
        <f aca="false">C2181</f>
        <v>Cantine collége</v>
      </c>
      <c r="Q2181" s="0" t="str">
        <f aca="false">D2181</f>
        <v>Autre système centralisé</v>
      </c>
      <c r="R2181" s="0" t="str">
        <f aca="false">E2181</f>
        <v>Autres</v>
      </c>
      <c r="S2181" s="0" t="str">
        <f aca="false">F2181</f>
        <v>0410020101</v>
      </c>
      <c r="T2181" s="0" t="str">
        <f aca="false">G2181</f>
        <v>0</v>
      </c>
      <c r="U2181" s="0" t="n">
        <f aca="false">L2181</f>
        <v>0.877991717485576</v>
      </c>
      <c r="V2181" s="0" t="n">
        <f aca="false">K2181</f>
        <v>62.1638016229423</v>
      </c>
      <c r="W2181" s="0" t="n">
        <f aca="false">J2181</f>
        <v>0</v>
      </c>
    </row>
    <row r="2182" customFormat="false" ht="12.8" hidden="false" customHeight="false" outlineLevel="0" collapsed="false">
      <c r="A2182" s="0" t="s">
        <v>75</v>
      </c>
      <c r="B2182" s="0" t="s">
        <v>942</v>
      </c>
      <c r="C2182" s="0" t="s">
        <v>943</v>
      </c>
      <c r="D2182" s="0" t="s">
        <v>19</v>
      </c>
      <c r="E2182" s="0" t="s">
        <v>58</v>
      </c>
      <c r="F2182" s="0" t="s">
        <v>945</v>
      </c>
      <c r="G2182" s="0" t="s">
        <v>1609</v>
      </c>
      <c r="H2182" s="0" t="n">
        <v>0.876279146061918</v>
      </c>
      <c r="I2182" s="0" t="n">
        <v>44.1643831846646</v>
      </c>
      <c r="J2182" s="0" t="n">
        <v>680</v>
      </c>
      <c r="K2182" s="0" t="n">
        <f aca="false">I2182*SUMIFS(syst_chauffage!$H$3:$H$27,syst_chauffage!$B$3:$B$27,D2182,syst_chauffage!$C$3:$C$27,E2182)</f>
        <v>72.6481840183142</v>
      </c>
      <c r="L2182" s="12" t="n">
        <f aca="false">H2182*SUMIFS(syst_chauffage!$K$3:$K$27,syst_chauffage!$B$3:$B$27,D2182,syst_chauffage!$C$3:$C$27,E2182)</f>
        <v>0.876279146061918</v>
      </c>
      <c r="N2182" s="0" t="str">
        <f aca="false">A2182</f>
        <v>Enseignement Recherche</v>
      </c>
      <c r="O2182" s="0" t="str">
        <f aca="false">B2182</f>
        <v>Enseignement secondaire</v>
      </c>
      <c r="P2182" s="0" t="str">
        <f aca="false">C2182</f>
        <v>Cantine collége</v>
      </c>
      <c r="Q2182" s="0" t="str">
        <f aca="false">D2182</f>
        <v>Autre système centralisé</v>
      </c>
      <c r="R2182" s="0" t="str">
        <f aca="false">E2182</f>
        <v>Urbain</v>
      </c>
      <c r="S2182" s="0" t="str">
        <f aca="false">F2182</f>
        <v>0410020106</v>
      </c>
      <c r="T2182" s="0" t="str">
        <f aca="false">G2182</f>
        <v>0</v>
      </c>
      <c r="U2182" s="0" t="n">
        <f aca="false">L2182</f>
        <v>0.876279146061918</v>
      </c>
      <c r="V2182" s="0" t="n">
        <f aca="false">K2182</f>
        <v>72.6481840183142</v>
      </c>
      <c r="W2182" s="0" t="n">
        <f aca="false">J2182</f>
        <v>680</v>
      </c>
    </row>
    <row r="2183" customFormat="false" ht="12.8" hidden="false" customHeight="false" outlineLevel="0" collapsed="false">
      <c r="A2183" s="0" t="s">
        <v>75</v>
      </c>
      <c r="B2183" s="0" t="s">
        <v>942</v>
      </c>
      <c r="C2183" s="0" t="s">
        <v>943</v>
      </c>
      <c r="D2183" s="0" t="s">
        <v>22</v>
      </c>
      <c r="E2183" s="0" t="s">
        <v>23</v>
      </c>
      <c r="F2183" s="0" t="s">
        <v>946</v>
      </c>
      <c r="G2183" s="0" t="s">
        <v>1609</v>
      </c>
      <c r="H2183" s="0" t="n">
        <v>0.737276685938635</v>
      </c>
      <c r="I2183" s="0" t="n">
        <v>28.9541021331913</v>
      </c>
      <c r="J2183" s="0" t="n">
        <v>0</v>
      </c>
      <c r="K2183" s="0" t="n">
        <f aca="false">I2183*SUMIFS(syst_chauffage!$H$3:$H$27,syst_chauffage!$B$3:$B$27,D2183,syst_chauffage!$C$3:$C$27,E2183)</f>
        <v>50.9888255620041</v>
      </c>
      <c r="L2183" s="12" t="n">
        <f aca="false">H2183*SUMIFS(syst_chauffage!$K$3:$K$27,syst_chauffage!$B$3:$B$27,D2183,syst_chauffage!$C$3:$C$27,E2183)</f>
        <v>0.737276685938635</v>
      </c>
      <c r="N2183" s="0" t="str">
        <f aca="false">A2183</f>
        <v>Enseignement Recherche</v>
      </c>
      <c r="O2183" s="0" t="str">
        <f aca="false">B2183</f>
        <v>Enseignement secondaire</v>
      </c>
      <c r="P2183" s="0" t="str">
        <f aca="false">C2183</f>
        <v>Cantine collége</v>
      </c>
      <c r="Q2183" s="0" t="str">
        <f aca="false">D2183</f>
        <v>Chaudière fioul</v>
      </c>
      <c r="R2183" s="0" t="str">
        <f aca="false">E2183</f>
        <v>Fioul</v>
      </c>
      <c r="S2183" s="0" t="str">
        <f aca="false">F2183</f>
        <v>0410020303</v>
      </c>
      <c r="T2183" s="0" t="str">
        <f aca="false">G2183</f>
        <v>0</v>
      </c>
      <c r="U2183" s="0" t="n">
        <f aca="false">L2183</f>
        <v>0.737276685938635</v>
      </c>
      <c r="V2183" s="0" t="n">
        <f aca="false">K2183</f>
        <v>50.9888255620041</v>
      </c>
      <c r="W2183" s="0" t="n">
        <f aca="false">J2183</f>
        <v>0</v>
      </c>
    </row>
    <row r="2184" customFormat="false" ht="12.8" hidden="false" customHeight="false" outlineLevel="0" collapsed="false">
      <c r="A2184" s="0" t="s">
        <v>75</v>
      </c>
      <c r="B2184" s="0" t="s">
        <v>942</v>
      </c>
      <c r="C2184" s="0" t="s">
        <v>943</v>
      </c>
      <c r="D2184" s="0" t="s">
        <v>13</v>
      </c>
      <c r="E2184" s="0" t="s">
        <v>14</v>
      </c>
      <c r="F2184" s="0" t="s">
        <v>947</v>
      </c>
      <c r="G2184" s="0" t="s">
        <v>1609</v>
      </c>
      <c r="H2184" s="0" t="n">
        <v>0.87571995905867</v>
      </c>
      <c r="I2184" s="0" t="n">
        <v>20.9088975872043</v>
      </c>
      <c r="J2184" s="0" t="n">
        <v>264</v>
      </c>
      <c r="K2184" s="0" t="n">
        <f aca="false">I2184*SUMIFS(syst_chauffage!$H$3:$H$27,syst_chauffage!$B$3:$B$27,D2184,syst_chauffage!$C$3:$C$27,E2184)</f>
        <v>42.227436794854</v>
      </c>
      <c r="L2184" s="12" t="n">
        <f aca="false">H2184*SUMIFS(syst_chauffage!$K$3:$K$27,syst_chauffage!$B$3:$B$27,D2184,syst_chauffage!$C$3:$C$27,E2184)</f>
        <v>0.87571995905867</v>
      </c>
      <c r="N2184" s="0" t="str">
        <f aca="false">A2184</f>
        <v>Enseignement Recherche</v>
      </c>
      <c r="O2184" s="0" t="str">
        <f aca="false">B2184</f>
        <v>Enseignement secondaire</v>
      </c>
      <c r="P2184" s="0" t="str">
        <f aca="false">C2184</f>
        <v>Cantine collége</v>
      </c>
      <c r="Q2184" s="0" t="str">
        <f aca="false">D2184</f>
        <v>Chaudière gaz</v>
      </c>
      <c r="R2184" s="0" t="str">
        <f aca="false">E2184</f>
        <v>Gaz</v>
      </c>
      <c r="S2184" s="0" t="str">
        <f aca="false">F2184</f>
        <v>0410020404</v>
      </c>
      <c r="T2184" s="0" t="str">
        <f aca="false">G2184</f>
        <v>0</v>
      </c>
      <c r="U2184" s="0" t="n">
        <f aca="false">L2184</f>
        <v>0.87571995905867</v>
      </c>
      <c r="V2184" s="0" t="n">
        <f aca="false">K2184</f>
        <v>42.227436794854</v>
      </c>
      <c r="W2184" s="0" t="n">
        <f aca="false">J2184</f>
        <v>264</v>
      </c>
    </row>
    <row r="2185" customFormat="false" ht="12.8" hidden="false" customHeight="false" outlineLevel="0" collapsed="false">
      <c r="A2185" s="0" t="s">
        <v>75</v>
      </c>
      <c r="B2185" s="0" t="s">
        <v>942</v>
      </c>
      <c r="C2185" s="0" t="s">
        <v>943</v>
      </c>
      <c r="D2185" s="0" t="s">
        <v>29</v>
      </c>
      <c r="E2185" s="0" t="s">
        <v>30</v>
      </c>
      <c r="F2185" s="0" t="s">
        <v>948</v>
      </c>
      <c r="G2185" s="0" t="s">
        <v>1609</v>
      </c>
      <c r="H2185" s="0" t="n">
        <v>0.92</v>
      </c>
      <c r="I2185" s="0" t="n">
        <v>10.4</v>
      </c>
      <c r="J2185" s="0" t="n">
        <v>0</v>
      </c>
      <c r="K2185" s="0" t="n">
        <f aca="false">I2185*SUMIFS(syst_chauffage!$H$3:$H$27,syst_chauffage!$B$3:$B$27,D2185,syst_chauffage!$C$3:$C$27,E2185)</f>
        <v>3</v>
      </c>
      <c r="L2185" s="12" t="n">
        <f aca="false">H2185*SUMIFS(syst_chauffage!$K$3:$K$27,syst_chauffage!$B$3:$B$27,D2185,syst_chauffage!$C$3:$C$27,E2185)</f>
        <v>0.92</v>
      </c>
      <c r="N2185" s="0" t="str">
        <f aca="false">A2185</f>
        <v>Enseignement Recherche</v>
      </c>
      <c r="O2185" s="0" t="str">
        <f aca="false">B2185</f>
        <v>Enseignement secondaire</v>
      </c>
      <c r="P2185" s="0" t="str">
        <f aca="false">C2185</f>
        <v>Cantine collége</v>
      </c>
      <c r="Q2185" s="0" t="str">
        <f aca="false">D2185</f>
        <v>Electrique direct</v>
      </c>
      <c r="R2185" s="0" t="str">
        <f aca="false">E2185</f>
        <v>Electricité</v>
      </c>
      <c r="S2185" s="0" t="str">
        <f aca="false">F2185</f>
        <v>0410020602</v>
      </c>
      <c r="T2185" s="0" t="str">
        <f aca="false">G2185</f>
        <v>0</v>
      </c>
      <c r="U2185" s="0" t="n">
        <f aca="false">L2185</f>
        <v>0.92</v>
      </c>
      <c r="V2185" s="0" t="n">
        <f aca="false">K2185</f>
        <v>3</v>
      </c>
      <c r="W2185" s="0" t="n">
        <f aca="false">J2185</f>
        <v>0</v>
      </c>
    </row>
    <row r="2186" customFormat="false" ht="12.8" hidden="false" customHeight="false" outlineLevel="0" collapsed="false">
      <c r="A2186" s="0" t="s">
        <v>75</v>
      </c>
      <c r="B2186" s="0" t="s">
        <v>942</v>
      </c>
      <c r="C2186" s="0" t="s">
        <v>943</v>
      </c>
      <c r="D2186" s="0" t="s">
        <v>36</v>
      </c>
      <c r="E2186" s="0" t="s">
        <v>30</v>
      </c>
      <c r="F2186" s="0" t="s">
        <v>949</v>
      </c>
      <c r="G2186" s="0" t="s">
        <v>1609</v>
      </c>
      <c r="H2186" s="0" t="n">
        <v>2.89517134883721</v>
      </c>
      <c r="I2186" s="0" t="n">
        <v>124.112232360534</v>
      </c>
      <c r="J2186" s="0" t="n">
        <v>603</v>
      </c>
      <c r="K2186" s="0" t="n">
        <f aca="false">I2186*SUMIFS(syst_chauffage!$H$3:$H$27,syst_chauffage!$B$3:$B$27,D2186,syst_chauffage!$C$3:$C$27,E2186)</f>
        <v>76.7830381654707</v>
      </c>
      <c r="L2186" s="12" t="n">
        <f aca="false">H2186*SUMIFS(syst_chauffage!$K$3:$K$27,syst_chauffage!$B$3:$B$27,D2186,syst_chauffage!$C$3:$C$27,E2186)</f>
        <v>2.4324955428598</v>
      </c>
      <c r="N2186" s="0" t="str">
        <f aca="false">A2186</f>
        <v>Enseignement Recherche</v>
      </c>
      <c r="O2186" s="0" t="str">
        <f aca="false">B2186</f>
        <v>Enseignement secondaire</v>
      </c>
      <c r="P2186" s="0" t="str">
        <f aca="false">C2186</f>
        <v>Cantine collége</v>
      </c>
      <c r="Q2186" s="0" t="str">
        <f aca="false">D2186</f>
        <v>PAC</v>
      </c>
      <c r="R2186" s="0" t="str">
        <f aca="false">E2186</f>
        <v>Electricité</v>
      </c>
      <c r="S2186" s="0" t="str">
        <f aca="false">F2186</f>
        <v>0410020902</v>
      </c>
      <c r="T2186" s="0" t="str">
        <f aca="false">G2186</f>
        <v>0</v>
      </c>
      <c r="U2186" s="0" t="n">
        <f aca="false">L2186</f>
        <v>2.4324955428598</v>
      </c>
      <c r="V2186" s="0" t="n">
        <f aca="false">K2186</f>
        <v>76.7830381654707</v>
      </c>
      <c r="W2186" s="0" t="n">
        <f aca="false">J2186</f>
        <v>603</v>
      </c>
    </row>
    <row r="2187" customFormat="false" ht="12.8" hidden="false" customHeight="false" outlineLevel="0" collapsed="false">
      <c r="A2187" s="0" t="s">
        <v>75</v>
      </c>
      <c r="B2187" s="0" t="s">
        <v>942</v>
      </c>
      <c r="C2187" s="0" t="s">
        <v>943</v>
      </c>
      <c r="D2187" s="0" t="s">
        <v>51</v>
      </c>
      <c r="E2187" s="0" t="s">
        <v>57</v>
      </c>
      <c r="F2187" s="0" t="s">
        <v>950</v>
      </c>
      <c r="G2187" s="0" t="s">
        <v>1609</v>
      </c>
      <c r="H2187" s="0" t="n">
        <v>1.01306736632951</v>
      </c>
      <c r="I2187" s="0" t="n">
        <v>53.1459715907915</v>
      </c>
      <c r="J2187" s="0" t="n">
        <v>0</v>
      </c>
      <c r="K2187" s="0" t="n">
        <f aca="false">I2187*SUMIFS(syst_chauffage!$H$3:$H$27,syst_chauffage!$B$3:$B$27,D2187,syst_chauffage!$C$3:$C$27,E2187)</f>
        <v>112.608546800303</v>
      </c>
      <c r="L2187" s="12" t="n">
        <f aca="false">H2187*SUMIFS(syst_chauffage!$K$3:$K$27,syst_chauffage!$B$3:$B$27,D2187,syst_chauffage!$C$3:$C$27,E2187)</f>
        <v>1.01306736632951</v>
      </c>
      <c r="N2187" s="0" t="str">
        <f aca="false">A2187</f>
        <v>Enseignement Recherche</v>
      </c>
      <c r="O2187" s="0" t="str">
        <f aca="false">B2187</f>
        <v>Enseignement secondaire</v>
      </c>
      <c r="P2187" s="0" t="str">
        <f aca="false">C2187</f>
        <v>Cantine collége</v>
      </c>
      <c r="Q2187" s="0" t="str">
        <f aca="false">D2187</f>
        <v>Autre système centralisé performant</v>
      </c>
      <c r="R2187" s="0" t="str">
        <f aca="false">E2187</f>
        <v>Autres</v>
      </c>
      <c r="S2187" s="0" t="str">
        <f aca="false">F2187</f>
        <v>0410022101</v>
      </c>
      <c r="T2187" s="0" t="str">
        <f aca="false">G2187</f>
        <v>0</v>
      </c>
      <c r="U2187" s="0" t="n">
        <f aca="false">L2187</f>
        <v>1.01306736632951</v>
      </c>
      <c r="V2187" s="0" t="n">
        <f aca="false">K2187</f>
        <v>112.608546800303</v>
      </c>
      <c r="W2187" s="0" t="n">
        <f aca="false">J2187</f>
        <v>0</v>
      </c>
    </row>
    <row r="2188" customFormat="false" ht="12.8" hidden="false" customHeight="false" outlineLevel="0" collapsed="false">
      <c r="A2188" s="0" t="s">
        <v>75</v>
      </c>
      <c r="B2188" s="0" t="s">
        <v>942</v>
      </c>
      <c r="C2188" s="0" t="s">
        <v>943</v>
      </c>
      <c r="D2188" s="0" t="s">
        <v>51</v>
      </c>
      <c r="E2188" s="0" t="s">
        <v>58</v>
      </c>
      <c r="F2188" s="0" t="s">
        <v>951</v>
      </c>
      <c r="G2188" s="0" t="s">
        <v>1609</v>
      </c>
      <c r="H2188" s="0" t="n">
        <v>1.01109132237914</v>
      </c>
      <c r="I2188" s="0" t="n">
        <v>52.5766466484102</v>
      </c>
      <c r="J2188" s="0" t="n">
        <v>680</v>
      </c>
      <c r="K2188" s="0" t="n">
        <f aca="false">I2188*SUMIFS(syst_chauffage!$H$3:$H$27,syst_chauffage!$B$3:$B$27,D2188,syst_chauffage!$C$3:$C$27,E2188)</f>
        <v>112.198538025269</v>
      </c>
      <c r="L2188" s="12" t="n">
        <f aca="false">H2188*SUMIFS(syst_chauffage!$K$3:$K$27,syst_chauffage!$B$3:$B$27,D2188,syst_chauffage!$C$3:$C$27,E2188)</f>
        <v>1.01109132237914</v>
      </c>
      <c r="N2188" s="0" t="str">
        <f aca="false">A2188</f>
        <v>Enseignement Recherche</v>
      </c>
      <c r="O2188" s="0" t="str">
        <f aca="false">B2188</f>
        <v>Enseignement secondaire</v>
      </c>
      <c r="P2188" s="0" t="str">
        <f aca="false">C2188</f>
        <v>Cantine collége</v>
      </c>
      <c r="Q2188" s="0" t="str">
        <f aca="false">D2188</f>
        <v>Autre système centralisé performant</v>
      </c>
      <c r="R2188" s="0" t="str">
        <f aca="false">E2188</f>
        <v>Urbain</v>
      </c>
      <c r="S2188" s="0" t="str">
        <f aca="false">F2188</f>
        <v>0410022106</v>
      </c>
      <c r="T2188" s="0" t="str">
        <f aca="false">G2188</f>
        <v>0</v>
      </c>
      <c r="U2188" s="0" t="n">
        <f aca="false">L2188</f>
        <v>1.01109132237914</v>
      </c>
      <c r="V2188" s="0" t="n">
        <f aca="false">K2188</f>
        <v>112.198538025269</v>
      </c>
      <c r="W2188" s="0" t="n">
        <f aca="false">J2188</f>
        <v>680</v>
      </c>
    </row>
    <row r="2189" customFormat="false" ht="12.8" hidden="false" customHeight="false" outlineLevel="0" collapsed="false">
      <c r="A2189" s="0" t="s">
        <v>75</v>
      </c>
      <c r="B2189" s="0" t="s">
        <v>942</v>
      </c>
      <c r="C2189" s="0" t="s">
        <v>943</v>
      </c>
      <c r="D2189" s="0" t="s">
        <v>27</v>
      </c>
      <c r="E2189" s="0" t="s">
        <v>23</v>
      </c>
      <c r="F2189" s="0" t="s">
        <v>952</v>
      </c>
      <c r="G2189" s="0" t="s">
        <v>1609</v>
      </c>
      <c r="H2189" s="0" t="n">
        <v>0.760067864745672</v>
      </c>
      <c r="I2189" s="0" t="n">
        <v>34.4691692061801</v>
      </c>
      <c r="J2189" s="0" t="n">
        <v>608</v>
      </c>
      <c r="K2189" s="0" t="n">
        <f aca="false">I2189*SUMIFS(syst_chauffage!$H$3:$H$27,syst_chauffage!$B$3:$B$27,D2189,syst_chauffage!$C$3:$C$27,E2189)</f>
        <v>88.392845830109</v>
      </c>
      <c r="L2189" s="12" t="n">
        <f aca="false">H2189*SUMIFS(syst_chauffage!$K$3:$K$27,syst_chauffage!$B$3:$B$27,D2189,syst_chauffage!$C$3:$C$27,E2189)</f>
        <v>0.760067864745672</v>
      </c>
      <c r="N2189" s="0" t="str">
        <f aca="false">A2189</f>
        <v>Enseignement Recherche</v>
      </c>
      <c r="O2189" s="0" t="str">
        <f aca="false">B2189</f>
        <v>Enseignement secondaire</v>
      </c>
      <c r="P2189" s="0" t="str">
        <f aca="false">C2189</f>
        <v>Cantine collége</v>
      </c>
      <c r="Q2189" s="0" t="str">
        <f aca="false">D2189</f>
        <v>Chaudière condensation fioul</v>
      </c>
      <c r="R2189" s="0" t="str">
        <f aca="false">E2189</f>
        <v>Fioul</v>
      </c>
      <c r="S2189" s="0" t="str">
        <f aca="false">F2189</f>
        <v>0410022303</v>
      </c>
      <c r="T2189" s="0" t="str">
        <f aca="false">G2189</f>
        <v>0</v>
      </c>
      <c r="U2189" s="0" t="n">
        <f aca="false">L2189</f>
        <v>0.760067864745672</v>
      </c>
      <c r="V2189" s="0" t="n">
        <f aca="false">K2189</f>
        <v>88.392845830109</v>
      </c>
      <c r="W2189" s="0" t="n">
        <f aca="false">J2189</f>
        <v>608</v>
      </c>
    </row>
    <row r="2190" customFormat="false" ht="12.8" hidden="false" customHeight="false" outlineLevel="0" collapsed="false">
      <c r="A2190" s="0" t="s">
        <v>75</v>
      </c>
      <c r="B2190" s="0" t="s">
        <v>942</v>
      </c>
      <c r="C2190" s="0" t="s">
        <v>943</v>
      </c>
      <c r="D2190" s="0" t="s">
        <v>18</v>
      </c>
      <c r="E2190" s="0" t="s">
        <v>14</v>
      </c>
      <c r="F2190" s="0" t="s">
        <v>953</v>
      </c>
      <c r="G2190" s="0" t="s">
        <v>1609</v>
      </c>
      <c r="H2190" s="0" t="n">
        <v>0.986470315825552</v>
      </c>
      <c r="I2190" s="0" t="n">
        <v>24.8915447466718</v>
      </c>
      <c r="J2190" s="0" t="n">
        <v>608</v>
      </c>
      <c r="K2190" s="0" t="n">
        <f aca="false">I2190*SUMIFS(syst_chauffage!$H$3:$H$27,syst_chauffage!$B$3:$B$27,D2190,syst_chauffage!$C$3:$C$27,E2190)</f>
        <v>67.8276901962483</v>
      </c>
      <c r="L2190" s="12" t="n">
        <f aca="false">H2190*SUMIFS(syst_chauffage!$K$3:$K$27,syst_chauffage!$B$3:$B$27,D2190,syst_chauffage!$C$3:$C$27,E2190)</f>
        <v>0.958303520700561</v>
      </c>
      <c r="N2190" s="0" t="str">
        <f aca="false">A2190</f>
        <v>Enseignement Recherche</v>
      </c>
      <c r="O2190" s="0" t="str">
        <f aca="false">B2190</f>
        <v>Enseignement secondaire</v>
      </c>
      <c r="P2190" s="0" t="str">
        <f aca="false">C2190</f>
        <v>Cantine collége</v>
      </c>
      <c r="Q2190" s="0" t="str">
        <f aca="false">D2190</f>
        <v>Chaudière condensation gaz</v>
      </c>
      <c r="R2190" s="0" t="str">
        <f aca="false">E2190</f>
        <v>Gaz</v>
      </c>
      <c r="S2190" s="0" t="str">
        <f aca="false">F2190</f>
        <v>0410022404</v>
      </c>
      <c r="T2190" s="0" t="str">
        <f aca="false">G2190</f>
        <v>0</v>
      </c>
      <c r="U2190" s="0" t="n">
        <f aca="false">L2190</f>
        <v>0.958303520700561</v>
      </c>
      <c r="V2190" s="0" t="n">
        <f aca="false">K2190</f>
        <v>67.8276901962483</v>
      </c>
      <c r="W2190" s="0" t="n">
        <f aca="false">J2190</f>
        <v>608</v>
      </c>
    </row>
    <row r="2191" customFormat="false" ht="12.8" hidden="false" customHeight="false" outlineLevel="0" collapsed="false">
      <c r="A2191" s="0" t="s">
        <v>75</v>
      </c>
      <c r="B2191" s="0" t="s">
        <v>942</v>
      </c>
      <c r="C2191" s="0" t="s">
        <v>943</v>
      </c>
      <c r="D2191" s="0" t="s">
        <v>32</v>
      </c>
      <c r="E2191" s="0" t="s">
        <v>30</v>
      </c>
      <c r="F2191" s="0" t="s">
        <v>954</v>
      </c>
      <c r="G2191" s="0" t="s">
        <v>1609</v>
      </c>
      <c r="H2191" s="0" t="n">
        <v>1</v>
      </c>
      <c r="I2191" s="0" t="n">
        <v>12</v>
      </c>
      <c r="J2191" s="0" t="n">
        <v>0</v>
      </c>
      <c r="K2191" s="0" t="n">
        <f aca="false">I2191*SUMIFS(syst_chauffage!$H$3:$H$27,syst_chauffage!$B$3:$B$27,D2191,syst_chauffage!$C$3:$C$27,E2191)</f>
        <v>12</v>
      </c>
      <c r="L2191" s="12" t="n">
        <f aca="false">H2191*SUMIFS(syst_chauffage!$K$3:$K$27,syst_chauffage!$B$3:$B$27,D2191,syst_chauffage!$C$3:$C$27,E2191)</f>
        <v>1</v>
      </c>
      <c r="N2191" s="0" t="str">
        <f aca="false">A2191</f>
        <v>Enseignement Recherche</v>
      </c>
      <c r="O2191" s="0" t="str">
        <f aca="false">B2191</f>
        <v>Enseignement secondaire</v>
      </c>
      <c r="P2191" s="0" t="str">
        <f aca="false">C2191</f>
        <v>Cantine collége</v>
      </c>
      <c r="Q2191" s="0" t="str">
        <f aca="false">D2191</f>
        <v>Electrique direct performant</v>
      </c>
      <c r="R2191" s="0" t="str">
        <f aca="false">E2191</f>
        <v>Electricité</v>
      </c>
      <c r="S2191" s="0" t="str">
        <f aca="false">F2191</f>
        <v>0410022602</v>
      </c>
      <c r="T2191" s="0" t="str">
        <f aca="false">G2191</f>
        <v>0</v>
      </c>
      <c r="U2191" s="0" t="n">
        <f aca="false">L2191</f>
        <v>1</v>
      </c>
      <c r="V2191" s="0" t="n">
        <f aca="false">K2191</f>
        <v>12</v>
      </c>
      <c r="W2191" s="0" t="n">
        <f aca="false">J2191</f>
        <v>0</v>
      </c>
    </row>
    <row r="2192" customFormat="false" ht="12.8" hidden="false" customHeight="false" outlineLevel="0" collapsed="false">
      <c r="A2192" s="0" t="s">
        <v>75</v>
      </c>
      <c r="B2192" s="0" t="s">
        <v>942</v>
      </c>
      <c r="C2192" s="0" t="s">
        <v>943</v>
      </c>
      <c r="D2192" s="0" t="s">
        <v>38</v>
      </c>
      <c r="E2192" s="0" t="s">
        <v>30</v>
      </c>
      <c r="F2192" s="0" t="s">
        <v>955</v>
      </c>
      <c r="G2192" s="0" t="s">
        <v>1609</v>
      </c>
      <c r="H2192" s="0" t="n">
        <v>3.34058232558139</v>
      </c>
      <c r="I2192" s="0" t="n">
        <v>147.752657572064</v>
      </c>
      <c r="J2192" s="0" t="n">
        <v>648</v>
      </c>
      <c r="K2192" s="0" t="n">
        <f aca="false">I2192*SUMIFS(syst_chauffage!$H$3:$H$27,syst_chauffage!$B$3:$B$27,D2192,syst_chauffage!$C$3:$C$27,E2192)</f>
        <v>149.347470501025</v>
      </c>
      <c r="L2192" s="12" t="n">
        <f aca="false">H2192*SUMIFS(syst_chauffage!$K$3:$K$27,syst_chauffage!$B$3:$B$27,D2192,syst_chauffage!$C$3:$C$27,E2192)</f>
        <v>2.98853732681761</v>
      </c>
      <c r="N2192" s="0" t="str">
        <f aca="false">A2192</f>
        <v>Enseignement Recherche</v>
      </c>
      <c r="O2192" s="0" t="str">
        <f aca="false">B2192</f>
        <v>Enseignement secondaire</v>
      </c>
      <c r="P2192" s="0" t="str">
        <f aca="false">C2192</f>
        <v>Cantine collége</v>
      </c>
      <c r="Q2192" s="0" t="str">
        <f aca="false">D2192</f>
        <v>PAC performant</v>
      </c>
      <c r="R2192" s="0" t="str">
        <f aca="false">E2192</f>
        <v>Electricité</v>
      </c>
      <c r="S2192" s="0" t="str">
        <f aca="false">F2192</f>
        <v>0410022902</v>
      </c>
      <c r="T2192" s="0" t="str">
        <f aca="false">G2192</f>
        <v>0</v>
      </c>
      <c r="U2192" s="0" t="n">
        <f aca="false">L2192</f>
        <v>2.98853732681761</v>
      </c>
      <c r="V2192" s="0" t="n">
        <f aca="false">K2192</f>
        <v>149.347470501025</v>
      </c>
      <c r="W2192" s="0" t="n">
        <f aca="false">J2192</f>
        <v>648</v>
      </c>
    </row>
    <row r="2193" customFormat="false" ht="12.8" hidden="false" customHeight="false" outlineLevel="0" collapsed="false">
      <c r="A2193" s="0" t="s">
        <v>75</v>
      </c>
      <c r="B2193" s="0" t="s">
        <v>942</v>
      </c>
      <c r="C2193" s="0" t="s">
        <v>956</v>
      </c>
      <c r="D2193" s="0" t="s">
        <v>19</v>
      </c>
      <c r="E2193" s="0" t="s">
        <v>57</v>
      </c>
      <c r="F2193" s="0" t="s">
        <v>957</v>
      </c>
      <c r="G2193" s="0" t="s">
        <v>1609</v>
      </c>
      <c r="H2193" s="0" t="n">
        <v>0.937681186216424</v>
      </c>
      <c r="I2193" s="0" t="n">
        <v>48.8948036979171</v>
      </c>
      <c r="J2193" s="0" t="n">
        <v>0</v>
      </c>
      <c r="K2193" s="0" t="n">
        <f aca="false">I2193*SUMIFS(syst_chauffage!$H$3:$H$27,syst_chauffage!$B$3:$B$27,D2193,syst_chauffage!$C$3:$C$27,E2193)</f>
        <v>68.0848736147643</v>
      </c>
      <c r="L2193" s="12" t="n">
        <f aca="false">H2193*SUMIFS(syst_chauffage!$K$3:$K$27,syst_chauffage!$B$3:$B$27,D2193,syst_chauffage!$C$3:$C$27,E2193)</f>
        <v>0.937681186216424</v>
      </c>
      <c r="N2193" s="0" t="str">
        <f aca="false">A2193</f>
        <v>Enseignement Recherche</v>
      </c>
      <c r="O2193" s="0" t="str">
        <f aca="false">B2193</f>
        <v>Enseignement secondaire</v>
      </c>
      <c r="P2193" s="0" t="str">
        <f aca="false">C2193</f>
        <v>Cantine LEGT</v>
      </c>
      <c r="Q2193" s="0" t="str">
        <f aca="false">D2193</f>
        <v>Autre système centralisé</v>
      </c>
      <c r="R2193" s="0" t="str">
        <f aca="false">E2193</f>
        <v>Autres</v>
      </c>
      <c r="S2193" s="0" t="str">
        <f aca="false">F2193</f>
        <v>0410040101</v>
      </c>
      <c r="T2193" s="0" t="str">
        <f aca="false">G2193</f>
        <v>0</v>
      </c>
      <c r="U2193" s="0" t="n">
        <f aca="false">L2193</f>
        <v>0.937681186216424</v>
      </c>
      <c r="V2193" s="0" t="n">
        <f aca="false">K2193</f>
        <v>68.0848736147643</v>
      </c>
      <c r="W2193" s="0" t="n">
        <f aca="false">J2193</f>
        <v>0</v>
      </c>
    </row>
    <row r="2194" customFormat="false" ht="12.8" hidden="false" customHeight="false" outlineLevel="0" collapsed="false">
      <c r="A2194" s="0" t="s">
        <v>75</v>
      </c>
      <c r="B2194" s="0" t="s">
        <v>942</v>
      </c>
      <c r="C2194" s="0" t="s">
        <v>956</v>
      </c>
      <c r="D2194" s="0" t="s">
        <v>19</v>
      </c>
      <c r="E2194" s="0" t="s">
        <v>58</v>
      </c>
      <c r="F2194" s="0" t="s">
        <v>958</v>
      </c>
      <c r="G2194" s="0" t="s">
        <v>1609</v>
      </c>
      <c r="H2194" s="0" t="n">
        <v>0.875354646256387</v>
      </c>
      <c r="I2194" s="0" t="n">
        <v>45.9079058791695</v>
      </c>
      <c r="J2194" s="0" t="n">
        <v>680</v>
      </c>
      <c r="K2194" s="0" t="n">
        <f aca="false">I2194*SUMIFS(syst_chauffage!$H$3:$H$27,syst_chauffage!$B$3:$B$27,D2194,syst_chauffage!$C$3:$C$27,E2194)</f>
        <v>75.5161909600365</v>
      </c>
      <c r="L2194" s="12" t="n">
        <f aca="false">H2194*SUMIFS(syst_chauffage!$K$3:$K$27,syst_chauffage!$B$3:$B$27,D2194,syst_chauffage!$C$3:$C$27,E2194)</f>
        <v>0.875354646256387</v>
      </c>
      <c r="N2194" s="0" t="str">
        <f aca="false">A2194</f>
        <v>Enseignement Recherche</v>
      </c>
      <c r="O2194" s="0" t="str">
        <f aca="false">B2194</f>
        <v>Enseignement secondaire</v>
      </c>
      <c r="P2194" s="0" t="str">
        <f aca="false">C2194</f>
        <v>Cantine LEGT</v>
      </c>
      <c r="Q2194" s="0" t="str">
        <f aca="false">D2194</f>
        <v>Autre système centralisé</v>
      </c>
      <c r="R2194" s="0" t="str">
        <f aca="false">E2194</f>
        <v>Urbain</v>
      </c>
      <c r="S2194" s="0" t="str">
        <f aca="false">F2194</f>
        <v>0410040106</v>
      </c>
      <c r="T2194" s="0" t="str">
        <f aca="false">G2194</f>
        <v>0</v>
      </c>
      <c r="U2194" s="0" t="n">
        <f aca="false">L2194</f>
        <v>0.875354646256387</v>
      </c>
      <c r="V2194" s="0" t="n">
        <f aca="false">K2194</f>
        <v>75.5161909600365</v>
      </c>
      <c r="W2194" s="0" t="n">
        <f aca="false">J2194</f>
        <v>680</v>
      </c>
    </row>
    <row r="2195" customFormat="false" ht="12.8" hidden="false" customHeight="false" outlineLevel="0" collapsed="false">
      <c r="A2195" s="0" t="s">
        <v>75</v>
      </c>
      <c r="B2195" s="0" t="s">
        <v>942</v>
      </c>
      <c r="C2195" s="0" t="s">
        <v>956</v>
      </c>
      <c r="D2195" s="0" t="s">
        <v>22</v>
      </c>
      <c r="E2195" s="0" t="s">
        <v>23</v>
      </c>
      <c r="F2195" s="0" t="s">
        <v>959</v>
      </c>
      <c r="G2195" s="0" t="s">
        <v>1609</v>
      </c>
      <c r="H2195" s="0" t="n">
        <v>0.737341489588736</v>
      </c>
      <c r="I2195" s="0" t="n">
        <v>29.8812155732775</v>
      </c>
      <c r="J2195" s="0" t="n">
        <v>0</v>
      </c>
      <c r="K2195" s="0" t="n">
        <f aca="false">I2195*SUMIFS(syst_chauffage!$H$3:$H$27,syst_chauffage!$B$3:$B$27,D2195,syst_chauffage!$C$3:$C$27,E2195)</f>
        <v>52.621493197674</v>
      </c>
      <c r="L2195" s="12" t="n">
        <f aca="false">H2195*SUMIFS(syst_chauffage!$K$3:$K$27,syst_chauffage!$B$3:$B$27,D2195,syst_chauffage!$C$3:$C$27,E2195)</f>
        <v>0.737341489588736</v>
      </c>
      <c r="N2195" s="0" t="str">
        <f aca="false">A2195</f>
        <v>Enseignement Recherche</v>
      </c>
      <c r="O2195" s="0" t="str">
        <f aca="false">B2195</f>
        <v>Enseignement secondaire</v>
      </c>
      <c r="P2195" s="0" t="str">
        <f aca="false">C2195</f>
        <v>Cantine LEGT</v>
      </c>
      <c r="Q2195" s="0" t="str">
        <f aca="false">D2195</f>
        <v>Chaudière fioul</v>
      </c>
      <c r="R2195" s="0" t="str">
        <f aca="false">E2195</f>
        <v>Fioul</v>
      </c>
      <c r="S2195" s="0" t="str">
        <f aca="false">F2195</f>
        <v>0410040303</v>
      </c>
      <c r="T2195" s="0" t="str">
        <f aca="false">G2195</f>
        <v>0</v>
      </c>
      <c r="U2195" s="0" t="n">
        <f aca="false">L2195</f>
        <v>0.737341489588736</v>
      </c>
      <c r="V2195" s="0" t="n">
        <f aca="false">K2195</f>
        <v>52.621493197674</v>
      </c>
      <c r="W2195" s="0" t="n">
        <f aca="false">J2195</f>
        <v>0</v>
      </c>
    </row>
    <row r="2196" customFormat="false" ht="12.8" hidden="false" customHeight="false" outlineLevel="0" collapsed="false">
      <c r="A2196" s="0" t="s">
        <v>75</v>
      </c>
      <c r="B2196" s="0" t="s">
        <v>942</v>
      </c>
      <c r="C2196" s="0" t="s">
        <v>956</v>
      </c>
      <c r="D2196" s="0" t="s">
        <v>13</v>
      </c>
      <c r="E2196" s="0" t="s">
        <v>14</v>
      </c>
      <c r="F2196" s="0" t="s">
        <v>960</v>
      </c>
      <c r="G2196" s="0" t="s">
        <v>1609</v>
      </c>
      <c r="H2196" s="0" t="n">
        <v>0.875771612133165</v>
      </c>
      <c r="I2196" s="0" t="n">
        <v>21.4263692493868</v>
      </c>
      <c r="J2196" s="0" t="n">
        <v>264</v>
      </c>
      <c r="K2196" s="0" t="n">
        <f aca="false">I2196*SUMIFS(syst_chauffage!$H$3:$H$27,syst_chauffage!$B$3:$B$27,D2196,syst_chauffage!$C$3:$C$27,E2196)</f>
        <v>43.2725182878789</v>
      </c>
      <c r="L2196" s="12" t="n">
        <f aca="false">H2196*SUMIFS(syst_chauffage!$K$3:$K$27,syst_chauffage!$B$3:$B$27,D2196,syst_chauffage!$C$3:$C$27,E2196)</f>
        <v>0.875771612133165</v>
      </c>
      <c r="N2196" s="0" t="str">
        <f aca="false">A2196</f>
        <v>Enseignement Recherche</v>
      </c>
      <c r="O2196" s="0" t="str">
        <f aca="false">B2196</f>
        <v>Enseignement secondaire</v>
      </c>
      <c r="P2196" s="0" t="str">
        <f aca="false">C2196</f>
        <v>Cantine LEGT</v>
      </c>
      <c r="Q2196" s="0" t="str">
        <f aca="false">D2196</f>
        <v>Chaudière gaz</v>
      </c>
      <c r="R2196" s="0" t="str">
        <f aca="false">E2196</f>
        <v>Gaz</v>
      </c>
      <c r="S2196" s="0" t="str">
        <f aca="false">F2196</f>
        <v>0410040404</v>
      </c>
      <c r="T2196" s="0" t="str">
        <f aca="false">G2196</f>
        <v>0</v>
      </c>
      <c r="U2196" s="0" t="n">
        <f aca="false">L2196</f>
        <v>0.875771612133165</v>
      </c>
      <c r="V2196" s="0" t="n">
        <f aca="false">K2196</f>
        <v>43.2725182878789</v>
      </c>
      <c r="W2196" s="0" t="n">
        <f aca="false">J2196</f>
        <v>264</v>
      </c>
    </row>
    <row r="2197" customFormat="false" ht="12.8" hidden="false" customHeight="false" outlineLevel="0" collapsed="false">
      <c r="A2197" s="0" t="s">
        <v>75</v>
      </c>
      <c r="B2197" s="0" t="s">
        <v>942</v>
      </c>
      <c r="C2197" s="0" t="s">
        <v>956</v>
      </c>
      <c r="D2197" s="0" t="s">
        <v>29</v>
      </c>
      <c r="E2197" s="0" t="s">
        <v>30</v>
      </c>
      <c r="F2197" s="0" t="s">
        <v>961</v>
      </c>
      <c r="G2197" s="0" t="s">
        <v>1609</v>
      </c>
      <c r="H2197" s="0" t="n">
        <v>0.92</v>
      </c>
      <c r="I2197" s="0" t="n">
        <v>10.4</v>
      </c>
      <c r="J2197" s="0" t="n">
        <v>0</v>
      </c>
      <c r="K2197" s="0" t="n">
        <f aca="false">I2197*SUMIFS(syst_chauffage!$H$3:$H$27,syst_chauffage!$B$3:$B$27,D2197,syst_chauffage!$C$3:$C$27,E2197)</f>
        <v>3</v>
      </c>
      <c r="L2197" s="12" t="n">
        <f aca="false">H2197*SUMIFS(syst_chauffage!$K$3:$K$27,syst_chauffage!$B$3:$B$27,D2197,syst_chauffage!$C$3:$C$27,E2197)</f>
        <v>0.92</v>
      </c>
      <c r="N2197" s="0" t="str">
        <f aca="false">A2197</f>
        <v>Enseignement Recherche</v>
      </c>
      <c r="O2197" s="0" t="str">
        <f aca="false">B2197</f>
        <v>Enseignement secondaire</v>
      </c>
      <c r="P2197" s="0" t="str">
        <f aca="false">C2197</f>
        <v>Cantine LEGT</v>
      </c>
      <c r="Q2197" s="0" t="str">
        <f aca="false">D2197</f>
        <v>Electrique direct</v>
      </c>
      <c r="R2197" s="0" t="str">
        <f aca="false">E2197</f>
        <v>Electricité</v>
      </c>
      <c r="S2197" s="0" t="str">
        <f aca="false">F2197</f>
        <v>0410040602</v>
      </c>
      <c r="T2197" s="0" t="str">
        <f aca="false">G2197</f>
        <v>0</v>
      </c>
      <c r="U2197" s="0" t="n">
        <f aca="false">L2197</f>
        <v>0.92</v>
      </c>
      <c r="V2197" s="0" t="n">
        <f aca="false">K2197</f>
        <v>3</v>
      </c>
      <c r="W2197" s="0" t="n">
        <f aca="false">J2197</f>
        <v>0</v>
      </c>
    </row>
    <row r="2198" customFormat="false" ht="12.8" hidden="false" customHeight="false" outlineLevel="0" collapsed="false">
      <c r="A2198" s="0" t="s">
        <v>75</v>
      </c>
      <c r="B2198" s="0" t="s">
        <v>942</v>
      </c>
      <c r="C2198" s="0" t="s">
        <v>956</v>
      </c>
      <c r="D2198" s="0" t="s">
        <v>36</v>
      </c>
      <c r="E2198" s="0" t="s">
        <v>30</v>
      </c>
      <c r="F2198" s="0" t="s">
        <v>962</v>
      </c>
      <c r="G2198" s="0" t="s">
        <v>1609</v>
      </c>
      <c r="H2198" s="0" t="n">
        <v>2.89517134883721</v>
      </c>
      <c r="I2198" s="0" t="n">
        <v>127.704482109981</v>
      </c>
      <c r="J2198" s="0" t="n">
        <v>603</v>
      </c>
      <c r="K2198" s="0" t="n">
        <f aca="false">I2198*SUMIFS(syst_chauffage!$H$3:$H$27,syst_chauffage!$B$3:$B$27,D2198,syst_chauffage!$C$3:$C$27,E2198)</f>
        <v>79.0054125790616</v>
      </c>
      <c r="L2198" s="12" t="n">
        <f aca="false">H2198*SUMIFS(syst_chauffage!$K$3:$K$27,syst_chauffage!$B$3:$B$27,D2198,syst_chauffage!$C$3:$C$27,E2198)</f>
        <v>2.4324955428598</v>
      </c>
      <c r="N2198" s="0" t="str">
        <f aca="false">A2198</f>
        <v>Enseignement Recherche</v>
      </c>
      <c r="O2198" s="0" t="str">
        <f aca="false">B2198</f>
        <v>Enseignement secondaire</v>
      </c>
      <c r="P2198" s="0" t="str">
        <f aca="false">C2198</f>
        <v>Cantine LEGT</v>
      </c>
      <c r="Q2198" s="0" t="str">
        <f aca="false">D2198</f>
        <v>PAC</v>
      </c>
      <c r="R2198" s="0" t="str">
        <f aca="false">E2198</f>
        <v>Electricité</v>
      </c>
      <c r="S2198" s="0" t="str">
        <f aca="false">F2198</f>
        <v>0410040902</v>
      </c>
      <c r="T2198" s="0" t="str">
        <f aca="false">G2198</f>
        <v>0</v>
      </c>
      <c r="U2198" s="0" t="n">
        <f aca="false">L2198</f>
        <v>2.4324955428598</v>
      </c>
      <c r="V2198" s="0" t="n">
        <f aca="false">K2198</f>
        <v>79.0054125790616</v>
      </c>
      <c r="W2198" s="0" t="n">
        <f aca="false">J2198</f>
        <v>603</v>
      </c>
    </row>
    <row r="2199" customFormat="false" ht="12.8" hidden="false" customHeight="false" outlineLevel="0" collapsed="false">
      <c r="A2199" s="0" t="s">
        <v>75</v>
      </c>
      <c r="B2199" s="0" t="s">
        <v>942</v>
      </c>
      <c r="C2199" s="0" t="s">
        <v>956</v>
      </c>
      <c r="D2199" s="0" t="s">
        <v>51</v>
      </c>
      <c r="E2199" s="0" t="s">
        <v>57</v>
      </c>
      <c r="F2199" s="0" t="s">
        <v>963</v>
      </c>
      <c r="G2199" s="0" t="s">
        <v>1609</v>
      </c>
      <c r="H2199" s="0" t="n">
        <v>1.08193983024972</v>
      </c>
      <c r="I2199" s="0" t="n">
        <v>58.2080996403775</v>
      </c>
      <c r="J2199" s="0" t="n">
        <v>0</v>
      </c>
      <c r="K2199" s="0" t="n">
        <f aca="false">I2199*SUMIFS(syst_chauffage!$H$3:$H$27,syst_chauffage!$B$3:$B$27,D2199,syst_chauffage!$C$3:$C$27,E2199)</f>
        <v>123.334456334332</v>
      </c>
      <c r="L2199" s="12" t="n">
        <f aca="false">H2199*SUMIFS(syst_chauffage!$K$3:$K$27,syst_chauffage!$B$3:$B$27,D2199,syst_chauffage!$C$3:$C$27,E2199)</f>
        <v>1.08193983024972</v>
      </c>
      <c r="N2199" s="0" t="str">
        <f aca="false">A2199</f>
        <v>Enseignement Recherche</v>
      </c>
      <c r="O2199" s="0" t="str">
        <f aca="false">B2199</f>
        <v>Enseignement secondaire</v>
      </c>
      <c r="P2199" s="0" t="str">
        <f aca="false">C2199</f>
        <v>Cantine LEGT</v>
      </c>
      <c r="Q2199" s="0" t="str">
        <f aca="false">D2199</f>
        <v>Autre système centralisé performant</v>
      </c>
      <c r="R2199" s="0" t="str">
        <f aca="false">E2199</f>
        <v>Autres</v>
      </c>
      <c r="S2199" s="0" t="str">
        <f aca="false">F2199</f>
        <v>0410042101</v>
      </c>
      <c r="T2199" s="0" t="str">
        <f aca="false">G2199</f>
        <v>0</v>
      </c>
      <c r="U2199" s="0" t="n">
        <f aca="false">L2199</f>
        <v>1.08193983024972</v>
      </c>
      <c r="V2199" s="0" t="n">
        <f aca="false">K2199</f>
        <v>123.334456334332</v>
      </c>
      <c r="W2199" s="0" t="n">
        <f aca="false">J2199</f>
        <v>0</v>
      </c>
    </row>
    <row r="2200" customFormat="false" ht="12.8" hidden="false" customHeight="false" outlineLevel="0" collapsed="false">
      <c r="A2200" s="0" t="s">
        <v>75</v>
      </c>
      <c r="B2200" s="0" t="s">
        <v>942</v>
      </c>
      <c r="C2200" s="0" t="s">
        <v>956</v>
      </c>
      <c r="D2200" s="0" t="s">
        <v>51</v>
      </c>
      <c r="E2200" s="0" t="s">
        <v>58</v>
      </c>
      <c r="F2200" s="0" t="s">
        <v>964</v>
      </c>
      <c r="G2200" s="0" t="s">
        <v>1609</v>
      </c>
      <c r="H2200" s="0" t="n">
        <v>1.01002459183429</v>
      </c>
      <c r="I2200" s="0" t="n">
        <v>54.6522689037733</v>
      </c>
      <c r="J2200" s="0" t="n">
        <v>680</v>
      </c>
      <c r="K2200" s="0" t="n">
        <f aca="false">I2200*SUMIFS(syst_chauffage!$H$3:$H$27,syst_chauffage!$B$3:$B$27,D2200,syst_chauffage!$C$3:$C$27,E2200)</f>
        <v>116.627914894847</v>
      </c>
      <c r="L2200" s="12" t="n">
        <f aca="false">H2200*SUMIFS(syst_chauffage!$K$3:$K$27,syst_chauffage!$B$3:$B$27,D2200,syst_chauffage!$C$3:$C$27,E2200)</f>
        <v>1.01002459183429</v>
      </c>
      <c r="N2200" s="0" t="str">
        <f aca="false">A2200</f>
        <v>Enseignement Recherche</v>
      </c>
      <c r="O2200" s="0" t="str">
        <f aca="false">B2200</f>
        <v>Enseignement secondaire</v>
      </c>
      <c r="P2200" s="0" t="str">
        <f aca="false">C2200</f>
        <v>Cantine LEGT</v>
      </c>
      <c r="Q2200" s="0" t="str">
        <f aca="false">D2200</f>
        <v>Autre système centralisé performant</v>
      </c>
      <c r="R2200" s="0" t="str">
        <f aca="false">E2200</f>
        <v>Urbain</v>
      </c>
      <c r="S2200" s="0" t="str">
        <f aca="false">F2200</f>
        <v>0410042106</v>
      </c>
      <c r="T2200" s="0" t="str">
        <f aca="false">G2200</f>
        <v>0</v>
      </c>
      <c r="U2200" s="0" t="n">
        <f aca="false">L2200</f>
        <v>1.01002459183429</v>
      </c>
      <c r="V2200" s="0" t="n">
        <f aca="false">K2200</f>
        <v>116.627914894847</v>
      </c>
      <c r="W2200" s="0" t="n">
        <f aca="false">J2200</f>
        <v>680</v>
      </c>
    </row>
    <row r="2201" customFormat="false" ht="12.8" hidden="false" customHeight="false" outlineLevel="0" collapsed="false">
      <c r="A2201" s="0" t="s">
        <v>75</v>
      </c>
      <c r="B2201" s="0" t="s">
        <v>942</v>
      </c>
      <c r="C2201" s="0" t="s">
        <v>956</v>
      </c>
      <c r="D2201" s="0" t="s">
        <v>27</v>
      </c>
      <c r="E2201" s="0" t="s">
        <v>23</v>
      </c>
      <c r="F2201" s="0" t="s">
        <v>965</v>
      </c>
      <c r="G2201" s="0" t="s">
        <v>1609</v>
      </c>
      <c r="H2201" s="0" t="n">
        <v>0.760066274056417</v>
      </c>
      <c r="I2201" s="0" t="n">
        <v>35.5728756824732</v>
      </c>
      <c r="J2201" s="0" t="n">
        <v>608</v>
      </c>
      <c r="K2201" s="0" t="n">
        <f aca="false">I2201*SUMIFS(syst_chauffage!$H$3:$H$27,syst_chauffage!$B$3:$B$27,D2201,syst_chauffage!$C$3:$C$27,E2201)</f>
        <v>91.2231941862619</v>
      </c>
      <c r="L2201" s="12" t="n">
        <f aca="false">H2201*SUMIFS(syst_chauffage!$K$3:$K$27,syst_chauffage!$B$3:$B$27,D2201,syst_chauffage!$C$3:$C$27,E2201)</f>
        <v>0.760066274056417</v>
      </c>
      <c r="N2201" s="0" t="str">
        <f aca="false">A2201</f>
        <v>Enseignement Recherche</v>
      </c>
      <c r="O2201" s="0" t="str">
        <f aca="false">B2201</f>
        <v>Enseignement secondaire</v>
      </c>
      <c r="P2201" s="0" t="str">
        <f aca="false">C2201</f>
        <v>Cantine LEGT</v>
      </c>
      <c r="Q2201" s="0" t="str">
        <f aca="false">D2201</f>
        <v>Chaudière condensation fioul</v>
      </c>
      <c r="R2201" s="0" t="str">
        <f aca="false">E2201</f>
        <v>Fioul</v>
      </c>
      <c r="S2201" s="0" t="str">
        <f aca="false">F2201</f>
        <v>0410042303</v>
      </c>
      <c r="T2201" s="0" t="str">
        <f aca="false">G2201</f>
        <v>0</v>
      </c>
      <c r="U2201" s="0" t="n">
        <f aca="false">L2201</f>
        <v>0.760066274056417</v>
      </c>
      <c r="V2201" s="0" t="n">
        <f aca="false">K2201</f>
        <v>91.2231941862619</v>
      </c>
      <c r="W2201" s="0" t="n">
        <f aca="false">J2201</f>
        <v>608</v>
      </c>
    </row>
    <row r="2202" customFormat="false" ht="12.8" hidden="false" customHeight="false" outlineLevel="0" collapsed="false">
      <c r="A2202" s="0" t="s">
        <v>75</v>
      </c>
      <c r="B2202" s="0" t="s">
        <v>942</v>
      </c>
      <c r="C2202" s="0" t="s">
        <v>956</v>
      </c>
      <c r="D2202" s="0" t="s">
        <v>18</v>
      </c>
      <c r="E2202" s="0" t="s">
        <v>14</v>
      </c>
      <c r="F2202" s="0" t="s">
        <v>966</v>
      </c>
      <c r="G2202" s="0" t="s">
        <v>1609</v>
      </c>
      <c r="H2202" s="0" t="n">
        <v>0.986474411339795</v>
      </c>
      <c r="I2202" s="0" t="n">
        <v>25.5075824397462</v>
      </c>
      <c r="J2202" s="0" t="n">
        <v>608</v>
      </c>
      <c r="K2202" s="0" t="n">
        <f aca="false">I2202*SUMIFS(syst_chauffage!$H$3:$H$27,syst_chauffage!$B$3:$B$27,D2202,syst_chauffage!$C$3:$C$27,E2202)</f>
        <v>69.5063491232178</v>
      </c>
      <c r="L2202" s="12" t="n">
        <f aca="false">H2202*SUMIFS(syst_chauffage!$K$3:$K$27,syst_chauffage!$B$3:$B$27,D2202,syst_chauffage!$C$3:$C$27,E2202)</f>
        <v>0.958307499275137</v>
      </c>
      <c r="N2202" s="0" t="str">
        <f aca="false">A2202</f>
        <v>Enseignement Recherche</v>
      </c>
      <c r="O2202" s="0" t="str">
        <f aca="false">B2202</f>
        <v>Enseignement secondaire</v>
      </c>
      <c r="P2202" s="0" t="str">
        <f aca="false">C2202</f>
        <v>Cantine LEGT</v>
      </c>
      <c r="Q2202" s="0" t="str">
        <f aca="false">D2202</f>
        <v>Chaudière condensation gaz</v>
      </c>
      <c r="R2202" s="0" t="str">
        <f aca="false">E2202</f>
        <v>Gaz</v>
      </c>
      <c r="S2202" s="0" t="str">
        <f aca="false">F2202</f>
        <v>0410042404</v>
      </c>
      <c r="T2202" s="0" t="str">
        <f aca="false">G2202</f>
        <v>0</v>
      </c>
      <c r="U2202" s="0" t="n">
        <f aca="false">L2202</f>
        <v>0.958307499275137</v>
      </c>
      <c r="V2202" s="0" t="n">
        <f aca="false">K2202</f>
        <v>69.5063491232178</v>
      </c>
      <c r="W2202" s="0" t="n">
        <f aca="false">J2202</f>
        <v>608</v>
      </c>
    </row>
    <row r="2203" customFormat="false" ht="12.8" hidden="false" customHeight="false" outlineLevel="0" collapsed="false">
      <c r="A2203" s="0" t="s">
        <v>75</v>
      </c>
      <c r="B2203" s="0" t="s">
        <v>942</v>
      </c>
      <c r="C2203" s="0" t="s">
        <v>956</v>
      </c>
      <c r="D2203" s="0" t="s">
        <v>32</v>
      </c>
      <c r="E2203" s="0" t="s">
        <v>30</v>
      </c>
      <c r="F2203" s="0" t="s">
        <v>967</v>
      </c>
      <c r="G2203" s="0" t="s">
        <v>1609</v>
      </c>
      <c r="H2203" s="0" t="n">
        <v>1</v>
      </c>
      <c r="I2203" s="0" t="n">
        <v>12</v>
      </c>
      <c r="J2203" s="0" t="n">
        <v>0</v>
      </c>
      <c r="K2203" s="0" t="n">
        <f aca="false">I2203*SUMIFS(syst_chauffage!$H$3:$H$27,syst_chauffage!$B$3:$B$27,D2203,syst_chauffage!$C$3:$C$27,E2203)</f>
        <v>12</v>
      </c>
      <c r="L2203" s="12" t="n">
        <f aca="false">H2203*SUMIFS(syst_chauffage!$K$3:$K$27,syst_chauffage!$B$3:$B$27,D2203,syst_chauffage!$C$3:$C$27,E2203)</f>
        <v>1</v>
      </c>
      <c r="N2203" s="0" t="str">
        <f aca="false">A2203</f>
        <v>Enseignement Recherche</v>
      </c>
      <c r="O2203" s="0" t="str">
        <f aca="false">B2203</f>
        <v>Enseignement secondaire</v>
      </c>
      <c r="P2203" s="0" t="str">
        <f aca="false">C2203</f>
        <v>Cantine LEGT</v>
      </c>
      <c r="Q2203" s="0" t="str">
        <f aca="false">D2203</f>
        <v>Electrique direct performant</v>
      </c>
      <c r="R2203" s="0" t="str">
        <f aca="false">E2203</f>
        <v>Electricité</v>
      </c>
      <c r="S2203" s="0" t="str">
        <f aca="false">F2203</f>
        <v>0410042602</v>
      </c>
      <c r="T2203" s="0" t="str">
        <f aca="false">G2203</f>
        <v>0</v>
      </c>
      <c r="U2203" s="0" t="n">
        <f aca="false">L2203</f>
        <v>1</v>
      </c>
      <c r="V2203" s="0" t="n">
        <f aca="false">K2203</f>
        <v>12</v>
      </c>
      <c r="W2203" s="0" t="n">
        <f aca="false">J2203</f>
        <v>0</v>
      </c>
    </row>
    <row r="2204" customFormat="false" ht="12.8" hidden="false" customHeight="false" outlineLevel="0" collapsed="false">
      <c r="A2204" s="0" t="s">
        <v>75</v>
      </c>
      <c r="B2204" s="0" t="s">
        <v>942</v>
      </c>
      <c r="C2204" s="0" t="s">
        <v>956</v>
      </c>
      <c r="D2204" s="0" t="s">
        <v>38</v>
      </c>
      <c r="E2204" s="0" t="s">
        <v>30</v>
      </c>
      <c r="F2204" s="0" t="s">
        <v>968</v>
      </c>
      <c r="G2204" s="0" t="s">
        <v>1609</v>
      </c>
      <c r="H2204" s="0" t="n">
        <v>3.34058232558139</v>
      </c>
      <c r="I2204" s="0" t="n">
        <v>152.029145369025</v>
      </c>
      <c r="J2204" s="0" t="n">
        <v>648</v>
      </c>
      <c r="K2204" s="0" t="n">
        <f aca="false">I2204*SUMIFS(syst_chauffage!$H$3:$H$27,syst_chauffage!$B$3:$B$27,D2204,syst_chauffage!$C$3:$C$27,E2204)</f>
        <v>153.670117860468</v>
      </c>
      <c r="L2204" s="12" t="n">
        <f aca="false">H2204*SUMIFS(syst_chauffage!$K$3:$K$27,syst_chauffage!$B$3:$B$27,D2204,syst_chauffage!$C$3:$C$27,E2204)</f>
        <v>2.98853732681761</v>
      </c>
      <c r="N2204" s="0" t="str">
        <f aca="false">A2204</f>
        <v>Enseignement Recherche</v>
      </c>
      <c r="O2204" s="0" t="str">
        <f aca="false">B2204</f>
        <v>Enseignement secondaire</v>
      </c>
      <c r="P2204" s="0" t="str">
        <f aca="false">C2204</f>
        <v>Cantine LEGT</v>
      </c>
      <c r="Q2204" s="0" t="str">
        <f aca="false">D2204</f>
        <v>PAC performant</v>
      </c>
      <c r="R2204" s="0" t="str">
        <f aca="false">E2204</f>
        <v>Electricité</v>
      </c>
      <c r="S2204" s="0" t="str">
        <f aca="false">F2204</f>
        <v>0410042902</v>
      </c>
      <c r="T2204" s="0" t="str">
        <f aca="false">G2204</f>
        <v>0</v>
      </c>
      <c r="U2204" s="0" t="n">
        <f aca="false">L2204</f>
        <v>2.98853732681761</v>
      </c>
      <c r="V2204" s="0" t="n">
        <f aca="false">K2204</f>
        <v>153.670117860468</v>
      </c>
      <c r="W2204" s="0" t="n">
        <f aca="false">J2204</f>
        <v>648</v>
      </c>
    </row>
    <row r="2205" customFormat="false" ht="12.8" hidden="false" customHeight="false" outlineLevel="0" collapsed="false">
      <c r="A2205" s="0" t="s">
        <v>75</v>
      </c>
      <c r="B2205" s="0" t="s">
        <v>942</v>
      </c>
      <c r="C2205" s="0" t="s">
        <v>969</v>
      </c>
      <c r="D2205" s="0" t="s">
        <v>19</v>
      </c>
      <c r="E2205" s="0" t="s">
        <v>57</v>
      </c>
      <c r="F2205" s="0" t="s">
        <v>970</v>
      </c>
      <c r="G2205" s="0" t="s">
        <v>1609</v>
      </c>
      <c r="H2205" s="0" t="n">
        <v>0.87542498545087</v>
      </c>
      <c r="I2205" s="0" t="n">
        <v>45.3804454914094</v>
      </c>
      <c r="J2205" s="0" t="n">
        <v>0</v>
      </c>
      <c r="K2205" s="0" t="n">
        <f aca="false">I2205*SUMIFS(syst_chauffage!$H$3:$H$27,syst_chauffage!$B$3:$B$27,D2205,syst_chauffage!$C$3:$C$27,E2205)</f>
        <v>63.1912117891564</v>
      </c>
      <c r="L2205" s="12" t="n">
        <f aca="false">H2205*SUMIFS(syst_chauffage!$K$3:$K$27,syst_chauffage!$B$3:$B$27,D2205,syst_chauffage!$C$3:$C$27,E2205)</f>
        <v>0.87542498545087</v>
      </c>
      <c r="N2205" s="0" t="str">
        <f aca="false">A2205</f>
        <v>Enseignement Recherche</v>
      </c>
      <c r="O2205" s="0" t="str">
        <f aca="false">B2205</f>
        <v>Enseignement secondaire</v>
      </c>
      <c r="P2205" s="0" t="str">
        <f aca="false">C2205</f>
        <v>Cantine LP</v>
      </c>
      <c r="Q2205" s="0" t="str">
        <f aca="false">D2205</f>
        <v>Autre système centralisé</v>
      </c>
      <c r="R2205" s="0" t="str">
        <f aca="false">E2205</f>
        <v>Autres</v>
      </c>
      <c r="S2205" s="0" t="str">
        <f aca="false">F2205</f>
        <v>0410050101</v>
      </c>
      <c r="T2205" s="0" t="str">
        <f aca="false">G2205</f>
        <v>0</v>
      </c>
      <c r="U2205" s="0" t="n">
        <f aca="false">L2205</f>
        <v>0.87542498545087</v>
      </c>
      <c r="V2205" s="0" t="n">
        <f aca="false">K2205</f>
        <v>63.1912117891564</v>
      </c>
      <c r="W2205" s="0" t="n">
        <f aca="false">J2205</f>
        <v>0</v>
      </c>
    </row>
    <row r="2206" customFormat="false" ht="12.8" hidden="false" customHeight="false" outlineLevel="0" collapsed="false">
      <c r="A2206" s="0" t="s">
        <v>75</v>
      </c>
      <c r="B2206" s="0" t="s">
        <v>942</v>
      </c>
      <c r="C2206" s="0" t="s">
        <v>969</v>
      </c>
      <c r="D2206" s="0" t="s">
        <v>19</v>
      </c>
      <c r="E2206" s="0" t="s">
        <v>58</v>
      </c>
      <c r="F2206" s="0" t="s">
        <v>971</v>
      </c>
      <c r="G2206" s="0" t="s">
        <v>1609</v>
      </c>
      <c r="H2206" s="0" t="n">
        <v>0.934331959043396</v>
      </c>
      <c r="I2206" s="0" t="n">
        <v>44.5057974283682</v>
      </c>
      <c r="J2206" s="0" t="n">
        <v>680</v>
      </c>
      <c r="K2206" s="0" t="n">
        <f aca="false">I2206*SUMIFS(syst_chauffage!$H$3:$H$27,syst_chauffage!$B$3:$B$27,D2206,syst_chauffage!$C$3:$C$27,E2206)</f>
        <v>73.2097932385618</v>
      </c>
      <c r="L2206" s="12" t="n">
        <f aca="false">H2206*SUMIFS(syst_chauffage!$K$3:$K$27,syst_chauffage!$B$3:$B$27,D2206,syst_chauffage!$C$3:$C$27,E2206)</f>
        <v>0.934331959043396</v>
      </c>
      <c r="N2206" s="0" t="str">
        <f aca="false">A2206</f>
        <v>Enseignement Recherche</v>
      </c>
      <c r="O2206" s="0" t="str">
        <f aca="false">B2206</f>
        <v>Enseignement secondaire</v>
      </c>
      <c r="P2206" s="0" t="str">
        <f aca="false">C2206</f>
        <v>Cantine LP</v>
      </c>
      <c r="Q2206" s="0" t="str">
        <f aca="false">D2206</f>
        <v>Autre système centralisé</v>
      </c>
      <c r="R2206" s="0" t="str">
        <f aca="false">E2206</f>
        <v>Urbain</v>
      </c>
      <c r="S2206" s="0" t="str">
        <f aca="false">F2206</f>
        <v>0410050106</v>
      </c>
      <c r="T2206" s="0" t="str">
        <f aca="false">G2206</f>
        <v>0</v>
      </c>
      <c r="U2206" s="0" t="n">
        <f aca="false">L2206</f>
        <v>0.934331959043396</v>
      </c>
      <c r="V2206" s="0" t="n">
        <f aca="false">K2206</f>
        <v>73.2097932385618</v>
      </c>
      <c r="W2206" s="0" t="n">
        <f aca="false">J2206</f>
        <v>680</v>
      </c>
    </row>
    <row r="2207" customFormat="false" ht="12.8" hidden="false" customHeight="false" outlineLevel="0" collapsed="false">
      <c r="A2207" s="0" t="s">
        <v>75</v>
      </c>
      <c r="B2207" s="0" t="s">
        <v>942</v>
      </c>
      <c r="C2207" s="0" t="s">
        <v>969</v>
      </c>
      <c r="D2207" s="0" t="s">
        <v>22</v>
      </c>
      <c r="E2207" s="0" t="s">
        <v>23</v>
      </c>
      <c r="F2207" s="0" t="s">
        <v>972</v>
      </c>
      <c r="G2207" s="0" t="s">
        <v>1609</v>
      </c>
      <c r="H2207" s="0" t="n">
        <v>0.737271898953764</v>
      </c>
      <c r="I2207" s="0" t="n">
        <v>28.8432600237663</v>
      </c>
      <c r="J2207" s="0" t="n">
        <v>0</v>
      </c>
      <c r="K2207" s="0" t="n">
        <f aca="false">I2207*SUMIFS(syst_chauffage!$H$3:$H$27,syst_chauffage!$B$3:$B$27,D2207,syst_chauffage!$C$3:$C$27,E2207)</f>
        <v>50.7936301124475</v>
      </c>
      <c r="L2207" s="12" t="n">
        <f aca="false">H2207*SUMIFS(syst_chauffage!$K$3:$K$27,syst_chauffage!$B$3:$B$27,D2207,syst_chauffage!$C$3:$C$27,E2207)</f>
        <v>0.737271898953764</v>
      </c>
      <c r="N2207" s="0" t="str">
        <f aca="false">A2207</f>
        <v>Enseignement Recherche</v>
      </c>
      <c r="O2207" s="0" t="str">
        <f aca="false">B2207</f>
        <v>Enseignement secondaire</v>
      </c>
      <c r="P2207" s="0" t="str">
        <f aca="false">C2207</f>
        <v>Cantine LP</v>
      </c>
      <c r="Q2207" s="0" t="str">
        <f aca="false">D2207</f>
        <v>Chaudière fioul</v>
      </c>
      <c r="R2207" s="0" t="str">
        <f aca="false">E2207</f>
        <v>Fioul</v>
      </c>
      <c r="S2207" s="0" t="str">
        <f aca="false">F2207</f>
        <v>0410050303</v>
      </c>
      <c r="T2207" s="0" t="str">
        <f aca="false">G2207</f>
        <v>0</v>
      </c>
      <c r="U2207" s="0" t="n">
        <f aca="false">L2207</f>
        <v>0.737271898953764</v>
      </c>
      <c r="V2207" s="0" t="n">
        <f aca="false">K2207</f>
        <v>50.7936301124475</v>
      </c>
      <c r="W2207" s="0" t="n">
        <f aca="false">J2207</f>
        <v>0</v>
      </c>
    </row>
    <row r="2208" customFormat="false" ht="12.8" hidden="false" customHeight="false" outlineLevel="0" collapsed="false">
      <c r="A2208" s="0" t="s">
        <v>75</v>
      </c>
      <c r="B2208" s="0" t="s">
        <v>942</v>
      </c>
      <c r="C2208" s="0" t="s">
        <v>969</v>
      </c>
      <c r="D2208" s="0" t="s">
        <v>13</v>
      </c>
      <c r="E2208" s="0" t="s">
        <v>14</v>
      </c>
      <c r="F2208" s="0" t="s">
        <v>973</v>
      </c>
      <c r="G2208" s="0" t="s">
        <v>1609</v>
      </c>
      <c r="H2208" s="0" t="n">
        <v>0.875735119344413</v>
      </c>
      <c r="I2208" s="0" t="n">
        <v>21.0472612288236</v>
      </c>
      <c r="J2208" s="0" t="n">
        <v>224</v>
      </c>
      <c r="K2208" s="0" t="n">
        <f aca="false">I2208*SUMIFS(syst_chauffage!$H$3:$H$27,syst_chauffage!$B$3:$B$27,D2208,syst_chauffage!$C$3:$C$27,E2208)</f>
        <v>42.5068748621561</v>
      </c>
      <c r="L2208" s="12" t="n">
        <f aca="false">H2208*SUMIFS(syst_chauffage!$K$3:$K$27,syst_chauffage!$B$3:$B$27,D2208,syst_chauffage!$C$3:$C$27,E2208)</f>
        <v>0.875735119344413</v>
      </c>
      <c r="N2208" s="0" t="str">
        <f aca="false">A2208</f>
        <v>Enseignement Recherche</v>
      </c>
      <c r="O2208" s="0" t="str">
        <f aca="false">B2208</f>
        <v>Enseignement secondaire</v>
      </c>
      <c r="P2208" s="0" t="str">
        <f aca="false">C2208</f>
        <v>Cantine LP</v>
      </c>
      <c r="Q2208" s="0" t="str">
        <f aca="false">D2208</f>
        <v>Chaudière gaz</v>
      </c>
      <c r="R2208" s="0" t="str">
        <f aca="false">E2208</f>
        <v>Gaz</v>
      </c>
      <c r="S2208" s="0" t="str">
        <f aca="false">F2208</f>
        <v>0410050404</v>
      </c>
      <c r="T2208" s="0" t="str">
        <f aca="false">G2208</f>
        <v>0</v>
      </c>
      <c r="U2208" s="0" t="n">
        <f aca="false">L2208</f>
        <v>0.875735119344413</v>
      </c>
      <c r="V2208" s="0" t="n">
        <f aca="false">K2208</f>
        <v>42.5068748621561</v>
      </c>
      <c r="W2208" s="0" t="n">
        <f aca="false">J2208</f>
        <v>224</v>
      </c>
    </row>
    <row r="2209" customFormat="false" ht="12.8" hidden="false" customHeight="false" outlineLevel="0" collapsed="false">
      <c r="A2209" s="0" t="s">
        <v>75</v>
      </c>
      <c r="B2209" s="0" t="s">
        <v>942</v>
      </c>
      <c r="C2209" s="0" t="s">
        <v>969</v>
      </c>
      <c r="D2209" s="0" t="s">
        <v>29</v>
      </c>
      <c r="E2209" s="0" t="s">
        <v>30</v>
      </c>
      <c r="F2209" s="0" t="s">
        <v>974</v>
      </c>
      <c r="G2209" s="0" t="s">
        <v>1609</v>
      </c>
      <c r="H2209" s="0" t="n">
        <v>0.92</v>
      </c>
      <c r="I2209" s="0" t="n">
        <v>10.4</v>
      </c>
      <c r="J2209" s="0" t="n">
        <v>0</v>
      </c>
      <c r="K2209" s="0" t="n">
        <f aca="false">I2209*SUMIFS(syst_chauffage!$H$3:$H$27,syst_chauffage!$B$3:$B$27,D2209,syst_chauffage!$C$3:$C$27,E2209)</f>
        <v>3</v>
      </c>
      <c r="L2209" s="12" t="n">
        <f aca="false">H2209*SUMIFS(syst_chauffage!$K$3:$K$27,syst_chauffage!$B$3:$B$27,D2209,syst_chauffage!$C$3:$C$27,E2209)</f>
        <v>0.92</v>
      </c>
      <c r="N2209" s="0" t="str">
        <f aca="false">A2209</f>
        <v>Enseignement Recherche</v>
      </c>
      <c r="O2209" s="0" t="str">
        <f aca="false">B2209</f>
        <v>Enseignement secondaire</v>
      </c>
      <c r="P2209" s="0" t="str">
        <f aca="false">C2209</f>
        <v>Cantine LP</v>
      </c>
      <c r="Q2209" s="0" t="str">
        <f aca="false">D2209</f>
        <v>Electrique direct</v>
      </c>
      <c r="R2209" s="0" t="str">
        <f aca="false">E2209</f>
        <v>Electricité</v>
      </c>
      <c r="S2209" s="0" t="str">
        <f aca="false">F2209</f>
        <v>0410050602</v>
      </c>
      <c r="T2209" s="0" t="str">
        <f aca="false">G2209</f>
        <v>0</v>
      </c>
      <c r="U2209" s="0" t="n">
        <f aca="false">L2209</f>
        <v>0.92</v>
      </c>
      <c r="V2209" s="0" t="n">
        <f aca="false">K2209</f>
        <v>3</v>
      </c>
      <c r="W2209" s="0" t="n">
        <f aca="false">J2209</f>
        <v>0</v>
      </c>
    </row>
    <row r="2210" customFormat="false" ht="12.8" hidden="false" customHeight="false" outlineLevel="0" collapsed="false">
      <c r="A2210" s="0" t="s">
        <v>75</v>
      </c>
      <c r="B2210" s="0" t="s">
        <v>942</v>
      </c>
      <c r="C2210" s="0" t="s">
        <v>969</v>
      </c>
      <c r="D2210" s="0" t="s">
        <v>36</v>
      </c>
      <c r="E2210" s="0" t="s">
        <v>30</v>
      </c>
      <c r="F2210" s="0" t="s">
        <v>975</v>
      </c>
      <c r="G2210" s="0" t="s">
        <v>1609</v>
      </c>
      <c r="H2210" s="0" t="n">
        <v>2.89517134883721</v>
      </c>
      <c r="I2210" s="0" t="n">
        <v>121.809095138481</v>
      </c>
      <c r="J2210" s="0" t="n">
        <v>603</v>
      </c>
      <c r="K2210" s="0" t="n">
        <f aca="false">I2210*SUMIFS(syst_chauffage!$H$3:$H$27,syst_chauffage!$B$3:$B$27,D2210,syst_chauffage!$C$3:$C$27,E2210)</f>
        <v>75.3581836619476</v>
      </c>
      <c r="L2210" s="12" t="n">
        <f aca="false">H2210*SUMIFS(syst_chauffage!$K$3:$K$27,syst_chauffage!$B$3:$B$27,D2210,syst_chauffage!$C$3:$C$27,E2210)</f>
        <v>2.4324955428598</v>
      </c>
      <c r="N2210" s="0" t="str">
        <f aca="false">A2210</f>
        <v>Enseignement Recherche</v>
      </c>
      <c r="O2210" s="0" t="str">
        <f aca="false">B2210</f>
        <v>Enseignement secondaire</v>
      </c>
      <c r="P2210" s="0" t="str">
        <f aca="false">C2210</f>
        <v>Cantine LP</v>
      </c>
      <c r="Q2210" s="0" t="str">
        <f aca="false">D2210</f>
        <v>PAC</v>
      </c>
      <c r="R2210" s="0" t="str">
        <f aca="false">E2210</f>
        <v>Electricité</v>
      </c>
      <c r="S2210" s="0" t="str">
        <f aca="false">F2210</f>
        <v>0410050902</v>
      </c>
      <c r="T2210" s="0" t="str">
        <f aca="false">G2210</f>
        <v>0</v>
      </c>
      <c r="U2210" s="0" t="n">
        <f aca="false">L2210</f>
        <v>2.4324955428598</v>
      </c>
      <c r="V2210" s="0" t="n">
        <f aca="false">K2210</f>
        <v>75.3581836619476</v>
      </c>
      <c r="W2210" s="0" t="n">
        <f aca="false">J2210</f>
        <v>603</v>
      </c>
    </row>
    <row r="2211" customFormat="false" ht="12.8" hidden="false" customHeight="false" outlineLevel="0" collapsed="false">
      <c r="A2211" s="0" t="s">
        <v>75</v>
      </c>
      <c r="B2211" s="0" t="s">
        <v>942</v>
      </c>
      <c r="C2211" s="0" t="s">
        <v>969</v>
      </c>
      <c r="D2211" s="0" t="s">
        <v>51</v>
      </c>
      <c r="E2211" s="0" t="s">
        <v>57</v>
      </c>
      <c r="F2211" s="0" t="s">
        <v>976</v>
      </c>
      <c r="G2211" s="0" t="s">
        <v>1609</v>
      </c>
      <c r="H2211" s="0" t="n">
        <v>1.01010575244331</v>
      </c>
      <c r="I2211" s="0" t="n">
        <v>54.0243398707255</v>
      </c>
      <c r="J2211" s="0" t="n">
        <v>0</v>
      </c>
      <c r="K2211" s="0" t="n">
        <f aca="false">I2211*SUMIFS(syst_chauffage!$H$3:$H$27,syst_chauffage!$B$3:$B$27,D2211,syst_chauffage!$C$3:$C$27,E2211)</f>
        <v>114.469680816639</v>
      </c>
      <c r="L2211" s="12" t="n">
        <f aca="false">H2211*SUMIFS(syst_chauffage!$K$3:$K$27,syst_chauffage!$B$3:$B$27,D2211,syst_chauffage!$C$3:$C$27,E2211)</f>
        <v>1.01010575244331</v>
      </c>
      <c r="N2211" s="0" t="str">
        <f aca="false">A2211</f>
        <v>Enseignement Recherche</v>
      </c>
      <c r="O2211" s="0" t="str">
        <f aca="false">B2211</f>
        <v>Enseignement secondaire</v>
      </c>
      <c r="P2211" s="0" t="str">
        <f aca="false">C2211</f>
        <v>Cantine LP</v>
      </c>
      <c r="Q2211" s="0" t="str">
        <f aca="false">D2211</f>
        <v>Autre système centralisé performant</v>
      </c>
      <c r="R2211" s="0" t="str">
        <f aca="false">E2211</f>
        <v>Autres</v>
      </c>
      <c r="S2211" s="0" t="str">
        <f aca="false">F2211</f>
        <v>0410052101</v>
      </c>
      <c r="T2211" s="0" t="str">
        <f aca="false">G2211</f>
        <v>0</v>
      </c>
      <c r="U2211" s="0" t="n">
        <f aca="false">L2211</f>
        <v>1.01010575244331</v>
      </c>
      <c r="V2211" s="0" t="n">
        <f aca="false">K2211</f>
        <v>114.469680816639</v>
      </c>
      <c r="W2211" s="0" t="n">
        <f aca="false">J2211</f>
        <v>0</v>
      </c>
    </row>
    <row r="2212" customFormat="false" ht="12.8" hidden="false" customHeight="false" outlineLevel="0" collapsed="false">
      <c r="A2212" s="0" t="s">
        <v>75</v>
      </c>
      <c r="B2212" s="0" t="s">
        <v>942</v>
      </c>
      <c r="C2212" s="0" t="s">
        <v>969</v>
      </c>
      <c r="D2212" s="0" t="s">
        <v>51</v>
      </c>
      <c r="E2212" s="0" t="s">
        <v>58</v>
      </c>
      <c r="F2212" s="0" t="s">
        <v>977</v>
      </c>
      <c r="G2212" s="0" t="s">
        <v>1609</v>
      </c>
      <c r="H2212" s="0" t="n">
        <v>1.07807533735776</v>
      </c>
      <c r="I2212" s="0" t="n">
        <v>52.9830921766289</v>
      </c>
      <c r="J2212" s="0" t="n">
        <v>680</v>
      </c>
      <c r="K2212" s="0" t="n">
        <f aca="false">I2212*SUMIFS(syst_chauffage!$H$3:$H$27,syst_chauffage!$B$3:$B$27,D2212,syst_chauffage!$C$3:$C$27,E2212)</f>
        <v>113.065892582093</v>
      </c>
      <c r="L2212" s="12" t="n">
        <f aca="false">H2212*SUMIFS(syst_chauffage!$K$3:$K$27,syst_chauffage!$B$3:$B$27,D2212,syst_chauffage!$C$3:$C$27,E2212)</f>
        <v>1.07807533735776</v>
      </c>
      <c r="N2212" s="0" t="str">
        <f aca="false">A2212</f>
        <v>Enseignement Recherche</v>
      </c>
      <c r="O2212" s="0" t="str">
        <f aca="false">B2212</f>
        <v>Enseignement secondaire</v>
      </c>
      <c r="P2212" s="0" t="str">
        <f aca="false">C2212</f>
        <v>Cantine LP</v>
      </c>
      <c r="Q2212" s="0" t="str">
        <f aca="false">D2212</f>
        <v>Autre système centralisé performant</v>
      </c>
      <c r="R2212" s="0" t="str">
        <f aca="false">E2212</f>
        <v>Urbain</v>
      </c>
      <c r="S2212" s="0" t="str">
        <f aca="false">F2212</f>
        <v>0410052106</v>
      </c>
      <c r="T2212" s="0" t="str">
        <f aca="false">G2212</f>
        <v>0</v>
      </c>
      <c r="U2212" s="0" t="n">
        <f aca="false">L2212</f>
        <v>1.07807533735776</v>
      </c>
      <c r="V2212" s="0" t="n">
        <f aca="false">K2212</f>
        <v>113.065892582093</v>
      </c>
      <c r="W2212" s="0" t="n">
        <f aca="false">J2212</f>
        <v>680</v>
      </c>
    </row>
    <row r="2213" customFormat="false" ht="12.8" hidden="false" customHeight="false" outlineLevel="0" collapsed="false">
      <c r="A2213" s="0" t="s">
        <v>75</v>
      </c>
      <c r="B2213" s="0" t="s">
        <v>942</v>
      </c>
      <c r="C2213" s="0" t="s">
        <v>969</v>
      </c>
      <c r="D2213" s="0" t="s">
        <v>27</v>
      </c>
      <c r="E2213" s="0" t="s">
        <v>23</v>
      </c>
      <c r="F2213" s="0" t="s">
        <v>978</v>
      </c>
      <c r="G2213" s="0" t="s">
        <v>1609</v>
      </c>
      <c r="H2213" s="0" t="n">
        <v>0.760080244820484</v>
      </c>
      <c r="I2213" s="0" t="n">
        <v>34.3372143140076</v>
      </c>
      <c r="J2213" s="0" t="n">
        <v>504</v>
      </c>
      <c r="K2213" s="0" t="n">
        <f aca="false">I2213*SUMIFS(syst_chauffage!$H$3:$H$27,syst_chauffage!$B$3:$B$27,D2213,syst_chauffage!$C$3:$C$27,E2213)</f>
        <v>88.0544602899597</v>
      </c>
      <c r="L2213" s="12" t="n">
        <f aca="false">H2213*SUMIFS(syst_chauffage!$K$3:$K$27,syst_chauffage!$B$3:$B$27,D2213,syst_chauffage!$C$3:$C$27,E2213)</f>
        <v>0.760080244820484</v>
      </c>
      <c r="N2213" s="0" t="str">
        <f aca="false">A2213</f>
        <v>Enseignement Recherche</v>
      </c>
      <c r="O2213" s="0" t="str">
        <f aca="false">B2213</f>
        <v>Enseignement secondaire</v>
      </c>
      <c r="P2213" s="0" t="str">
        <f aca="false">C2213</f>
        <v>Cantine LP</v>
      </c>
      <c r="Q2213" s="0" t="str">
        <f aca="false">D2213</f>
        <v>Chaudière condensation fioul</v>
      </c>
      <c r="R2213" s="0" t="str">
        <f aca="false">E2213</f>
        <v>Fioul</v>
      </c>
      <c r="S2213" s="0" t="str">
        <f aca="false">F2213</f>
        <v>0410052303</v>
      </c>
      <c r="T2213" s="0" t="str">
        <f aca="false">G2213</f>
        <v>0</v>
      </c>
      <c r="U2213" s="0" t="n">
        <f aca="false">L2213</f>
        <v>0.760080244820484</v>
      </c>
      <c r="V2213" s="0" t="n">
        <f aca="false">K2213</f>
        <v>88.0544602899597</v>
      </c>
      <c r="W2213" s="0" t="n">
        <f aca="false">J2213</f>
        <v>504</v>
      </c>
    </row>
    <row r="2214" customFormat="false" ht="12.8" hidden="false" customHeight="false" outlineLevel="0" collapsed="false">
      <c r="A2214" s="0" t="s">
        <v>75</v>
      </c>
      <c r="B2214" s="0" t="s">
        <v>942</v>
      </c>
      <c r="C2214" s="0" t="s">
        <v>969</v>
      </c>
      <c r="D2214" s="0" t="s">
        <v>18</v>
      </c>
      <c r="E2214" s="0" t="s">
        <v>14</v>
      </c>
      <c r="F2214" s="0" t="s">
        <v>979</v>
      </c>
      <c r="G2214" s="0" t="s">
        <v>1609</v>
      </c>
      <c r="H2214" s="0" t="n">
        <v>0.986473976610088</v>
      </c>
      <c r="I2214" s="0" t="n">
        <v>25.0562633676471</v>
      </c>
      <c r="J2214" s="0" t="n">
        <v>504</v>
      </c>
      <c r="K2214" s="0" t="n">
        <f aca="false">I2214*SUMIFS(syst_chauffage!$H$3:$H$27,syst_chauffage!$B$3:$B$27,D2214,syst_chauffage!$C$3:$C$27,E2214)</f>
        <v>68.2765367305543</v>
      </c>
      <c r="L2214" s="12" t="n">
        <f aca="false">H2214*SUMIFS(syst_chauffage!$K$3:$K$27,syst_chauffage!$B$3:$B$27,D2214,syst_chauffage!$C$3:$C$27,E2214)</f>
        <v>0.958307076958315</v>
      </c>
      <c r="N2214" s="0" t="str">
        <f aca="false">A2214</f>
        <v>Enseignement Recherche</v>
      </c>
      <c r="O2214" s="0" t="str">
        <f aca="false">B2214</f>
        <v>Enseignement secondaire</v>
      </c>
      <c r="P2214" s="0" t="str">
        <f aca="false">C2214</f>
        <v>Cantine LP</v>
      </c>
      <c r="Q2214" s="0" t="str">
        <f aca="false">D2214</f>
        <v>Chaudière condensation gaz</v>
      </c>
      <c r="R2214" s="0" t="str">
        <f aca="false">E2214</f>
        <v>Gaz</v>
      </c>
      <c r="S2214" s="0" t="str">
        <f aca="false">F2214</f>
        <v>0410052404</v>
      </c>
      <c r="T2214" s="0" t="str">
        <f aca="false">G2214</f>
        <v>0</v>
      </c>
      <c r="U2214" s="0" t="n">
        <f aca="false">L2214</f>
        <v>0.958307076958315</v>
      </c>
      <c r="V2214" s="0" t="n">
        <f aca="false">K2214</f>
        <v>68.2765367305543</v>
      </c>
      <c r="W2214" s="0" t="n">
        <f aca="false">J2214</f>
        <v>504</v>
      </c>
    </row>
    <row r="2215" customFormat="false" ht="12.8" hidden="false" customHeight="false" outlineLevel="0" collapsed="false">
      <c r="A2215" s="0" t="s">
        <v>75</v>
      </c>
      <c r="B2215" s="0" t="s">
        <v>942</v>
      </c>
      <c r="C2215" s="0" t="s">
        <v>969</v>
      </c>
      <c r="D2215" s="0" t="s">
        <v>32</v>
      </c>
      <c r="E2215" s="0" t="s">
        <v>30</v>
      </c>
      <c r="F2215" s="0" t="s">
        <v>980</v>
      </c>
      <c r="G2215" s="0" t="s">
        <v>1609</v>
      </c>
      <c r="H2215" s="0" t="n">
        <v>1</v>
      </c>
      <c r="I2215" s="0" t="n">
        <v>12</v>
      </c>
      <c r="J2215" s="0" t="n">
        <v>0</v>
      </c>
      <c r="K2215" s="0" t="n">
        <f aca="false">I2215*SUMIFS(syst_chauffage!$H$3:$H$27,syst_chauffage!$B$3:$B$27,D2215,syst_chauffage!$C$3:$C$27,E2215)</f>
        <v>12</v>
      </c>
      <c r="L2215" s="12" t="n">
        <f aca="false">H2215*SUMIFS(syst_chauffage!$K$3:$K$27,syst_chauffage!$B$3:$B$27,D2215,syst_chauffage!$C$3:$C$27,E2215)</f>
        <v>1</v>
      </c>
      <c r="N2215" s="0" t="str">
        <f aca="false">A2215</f>
        <v>Enseignement Recherche</v>
      </c>
      <c r="O2215" s="0" t="str">
        <f aca="false">B2215</f>
        <v>Enseignement secondaire</v>
      </c>
      <c r="P2215" s="0" t="str">
        <f aca="false">C2215</f>
        <v>Cantine LP</v>
      </c>
      <c r="Q2215" s="0" t="str">
        <f aca="false">D2215</f>
        <v>Electrique direct performant</v>
      </c>
      <c r="R2215" s="0" t="str">
        <f aca="false">E2215</f>
        <v>Electricité</v>
      </c>
      <c r="S2215" s="0" t="str">
        <f aca="false">F2215</f>
        <v>0410052602</v>
      </c>
      <c r="T2215" s="0" t="str">
        <f aca="false">G2215</f>
        <v>0</v>
      </c>
      <c r="U2215" s="0" t="n">
        <f aca="false">L2215</f>
        <v>1</v>
      </c>
      <c r="V2215" s="0" t="n">
        <f aca="false">K2215</f>
        <v>12</v>
      </c>
      <c r="W2215" s="0" t="n">
        <f aca="false">J2215</f>
        <v>0</v>
      </c>
    </row>
    <row r="2216" customFormat="false" ht="12.8" hidden="false" customHeight="false" outlineLevel="0" collapsed="false">
      <c r="A2216" s="0" t="s">
        <v>75</v>
      </c>
      <c r="B2216" s="0" t="s">
        <v>942</v>
      </c>
      <c r="C2216" s="0" t="s">
        <v>969</v>
      </c>
      <c r="D2216" s="0" t="s">
        <v>38</v>
      </c>
      <c r="E2216" s="0" t="s">
        <v>30</v>
      </c>
      <c r="F2216" s="0" t="s">
        <v>981</v>
      </c>
      <c r="G2216" s="0" t="s">
        <v>1609</v>
      </c>
      <c r="H2216" s="0" t="n">
        <v>3.34058232558139</v>
      </c>
      <c r="I2216" s="0" t="n">
        <v>145.01082754581</v>
      </c>
      <c r="J2216" s="0" t="n">
        <v>648</v>
      </c>
      <c r="K2216" s="0" t="n">
        <f aca="false">I2216*SUMIFS(syst_chauffage!$H$3:$H$27,syst_chauffage!$B$3:$B$27,D2216,syst_chauffage!$C$3:$C$27,E2216)</f>
        <v>146.576045704384</v>
      </c>
      <c r="L2216" s="12" t="n">
        <f aca="false">H2216*SUMIFS(syst_chauffage!$K$3:$K$27,syst_chauffage!$B$3:$B$27,D2216,syst_chauffage!$C$3:$C$27,E2216)</f>
        <v>2.98853732681761</v>
      </c>
      <c r="N2216" s="0" t="str">
        <f aca="false">A2216</f>
        <v>Enseignement Recherche</v>
      </c>
      <c r="O2216" s="0" t="str">
        <f aca="false">B2216</f>
        <v>Enseignement secondaire</v>
      </c>
      <c r="P2216" s="0" t="str">
        <f aca="false">C2216</f>
        <v>Cantine LP</v>
      </c>
      <c r="Q2216" s="0" t="str">
        <f aca="false">D2216</f>
        <v>PAC performant</v>
      </c>
      <c r="R2216" s="0" t="str">
        <f aca="false">E2216</f>
        <v>Electricité</v>
      </c>
      <c r="S2216" s="0" t="str">
        <f aca="false">F2216</f>
        <v>0410052902</v>
      </c>
      <c r="T2216" s="0" t="str">
        <f aca="false">G2216</f>
        <v>0</v>
      </c>
      <c r="U2216" s="0" t="n">
        <f aca="false">L2216</f>
        <v>2.98853732681761</v>
      </c>
      <c r="V2216" s="0" t="n">
        <f aca="false">K2216</f>
        <v>146.576045704384</v>
      </c>
      <c r="W2216" s="0" t="n">
        <f aca="false">J2216</f>
        <v>648</v>
      </c>
    </row>
    <row r="2217" customFormat="false" ht="12.8" hidden="false" customHeight="false" outlineLevel="0" collapsed="false">
      <c r="A2217" s="0" t="s">
        <v>75</v>
      </c>
      <c r="B2217" s="0" t="s">
        <v>942</v>
      </c>
      <c r="C2217" s="0" t="s">
        <v>982</v>
      </c>
      <c r="D2217" s="0" t="s">
        <v>19</v>
      </c>
      <c r="E2217" s="0" t="s">
        <v>57</v>
      </c>
      <c r="F2217" s="0" t="s">
        <v>983</v>
      </c>
      <c r="G2217" s="0" t="s">
        <v>1609</v>
      </c>
      <c r="H2217" s="0" t="n">
        <v>0.818650276152844</v>
      </c>
      <c r="I2217" s="0" t="n">
        <v>18.13095538045</v>
      </c>
      <c r="J2217" s="0" t="n">
        <v>0</v>
      </c>
      <c r="K2217" s="0" t="n">
        <f aca="false">I2217*SUMIFS(syst_chauffage!$H$3:$H$27,syst_chauffage!$B$3:$B$27,D2217,syst_chauffage!$C$3:$C$27,E2217)</f>
        <v>25.2469324392738</v>
      </c>
      <c r="L2217" s="12" t="n">
        <f aca="false">H2217*SUMIFS(syst_chauffage!$K$3:$K$27,syst_chauffage!$B$3:$B$27,D2217,syst_chauffage!$C$3:$C$27,E2217)</f>
        <v>0.818650276152844</v>
      </c>
      <c r="N2217" s="0" t="str">
        <f aca="false">A2217</f>
        <v>Enseignement Recherche</v>
      </c>
      <c r="O2217" s="0" t="str">
        <f aca="false">B2217</f>
        <v>Enseignement secondaire</v>
      </c>
      <c r="P2217" s="0" t="str">
        <f aca="false">C2217</f>
        <v>Collège</v>
      </c>
      <c r="Q2217" s="0" t="str">
        <f aca="false">D2217</f>
        <v>Autre système centralisé</v>
      </c>
      <c r="R2217" s="0" t="str">
        <f aca="false">E2217</f>
        <v>Autres</v>
      </c>
      <c r="S2217" s="0" t="str">
        <f aca="false">F2217</f>
        <v>0410080101</v>
      </c>
      <c r="T2217" s="0" t="str">
        <f aca="false">G2217</f>
        <v>0</v>
      </c>
      <c r="U2217" s="0" t="n">
        <f aca="false">L2217</f>
        <v>0.818650276152844</v>
      </c>
      <c r="V2217" s="0" t="n">
        <f aca="false">K2217</f>
        <v>25.2469324392738</v>
      </c>
      <c r="W2217" s="0" t="n">
        <f aca="false">J2217</f>
        <v>0</v>
      </c>
    </row>
    <row r="2218" customFormat="false" ht="12.8" hidden="false" customHeight="false" outlineLevel="0" collapsed="false">
      <c r="A2218" s="0" t="s">
        <v>75</v>
      </c>
      <c r="B2218" s="0" t="s">
        <v>942</v>
      </c>
      <c r="C2218" s="0" t="s">
        <v>982</v>
      </c>
      <c r="D2218" s="0" t="s">
        <v>19</v>
      </c>
      <c r="E2218" s="0" t="s">
        <v>58</v>
      </c>
      <c r="F2218" s="0" t="s">
        <v>984</v>
      </c>
      <c r="G2218" s="0" t="s">
        <v>1609</v>
      </c>
      <c r="H2218" s="0" t="n">
        <v>0.852461584964472</v>
      </c>
      <c r="I2218" s="0" t="n">
        <v>18.8474311274884</v>
      </c>
      <c r="J2218" s="0" t="n">
        <v>680</v>
      </c>
      <c r="K2218" s="0" t="n">
        <f aca="false">I2218*SUMIFS(syst_chauffage!$H$3:$H$27,syst_chauffage!$B$3:$B$27,D2218,syst_chauffage!$C$3:$C$27,E2218)</f>
        <v>31.0030741083173</v>
      </c>
      <c r="L2218" s="12" t="n">
        <f aca="false">H2218*SUMIFS(syst_chauffage!$K$3:$K$27,syst_chauffage!$B$3:$B$27,D2218,syst_chauffage!$C$3:$C$27,E2218)</f>
        <v>0.852461584964472</v>
      </c>
      <c r="N2218" s="0" t="str">
        <f aca="false">A2218</f>
        <v>Enseignement Recherche</v>
      </c>
      <c r="O2218" s="0" t="str">
        <f aca="false">B2218</f>
        <v>Enseignement secondaire</v>
      </c>
      <c r="P2218" s="0" t="str">
        <f aca="false">C2218</f>
        <v>Collège</v>
      </c>
      <c r="Q2218" s="0" t="str">
        <f aca="false">D2218</f>
        <v>Autre système centralisé</v>
      </c>
      <c r="R2218" s="0" t="str">
        <f aca="false">E2218</f>
        <v>Urbain</v>
      </c>
      <c r="S2218" s="0" t="str">
        <f aca="false">F2218</f>
        <v>0410080106</v>
      </c>
      <c r="T2218" s="0" t="str">
        <f aca="false">G2218</f>
        <v>0</v>
      </c>
      <c r="U2218" s="0" t="n">
        <f aca="false">L2218</f>
        <v>0.852461584964472</v>
      </c>
      <c r="V2218" s="0" t="n">
        <f aca="false">K2218</f>
        <v>31.0030741083173</v>
      </c>
      <c r="W2218" s="0" t="n">
        <f aca="false">J2218</f>
        <v>680</v>
      </c>
    </row>
    <row r="2219" customFormat="false" ht="12.8" hidden="false" customHeight="false" outlineLevel="0" collapsed="false">
      <c r="A2219" s="0" t="s">
        <v>75</v>
      </c>
      <c r="B2219" s="0" t="s">
        <v>942</v>
      </c>
      <c r="C2219" s="0" t="s">
        <v>982</v>
      </c>
      <c r="D2219" s="0" t="s">
        <v>22</v>
      </c>
      <c r="E2219" s="0" t="s">
        <v>23</v>
      </c>
      <c r="F2219" s="0" t="s">
        <v>985</v>
      </c>
      <c r="G2219" s="0" t="s">
        <v>1609</v>
      </c>
      <c r="H2219" s="0" t="n">
        <v>0.739063698951267</v>
      </c>
      <c r="I2219" s="0" t="n">
        <v>7.90206758938025</v>
      </c>
      <c r="J2219" s="0" t="n">
        <v>0</v>
      </c>
      <c r="K2219" s="0" t="n">
        <f aca="false">I2219*SUMIFS(syst_chauffage!$H$3:$H$27,syst_chauffage!$B$3:$B$27,D2219,syst_chauffage!$C$3:$C$27,E2219)</f>
        <v>13.9157188864163</v>
      </c>
      <c r="L2219" s="12" t="n">
        <f aca="false">H2219*SUMIFS(syst_chauffage!$K$3:$K$27,syst_chauffage!$B$3:$B$27,D2219,syst_chauffage!$C$3:$C$27,E2219)</f>
        <v>0.739063698951267</v>
      </c>
      <c r="N2219" s="0" t="str">
        <f aca="false">A2219</f>
        <v>Enseignement Recherche</v>
      </c>
      <c r="O2219" s="0" t="str">
        <f aca="false">B2219</f>
        <v>Enseignement secondaire</v>
      </c>
      <c r="P2219" s="0" t="str">
        <f aca="false">C2219</f>
        <v>Collège</v>
      </c>
      <c r="Q2219" s="0" t="str">
        <f aca="false">D2219</f>
        <v>Chaudière fioul</v>
      </c>
      <c r="R2219" s="0" t="str">
        <f aca="false">E2219</f>
        <v>Fioul</v>
      </c>
      <c r="S2219" s="0" t="str">
        <f aca="false">F2219</f>
        <v>0410080303</v>
      </c>
      <c r="T2219" s="0" t="str">
        <f aca="false">G2219</f>
        <v>0</v>
      </c>
      <c r="U2219" s="0" t="n">
        <f aca="false">L2219</f>
        <v>0.739063698951267</v>
      </c>
      <c r="V2219" s="0" t="n">
        <f aca="false">K2219</f>
        <v>13.9157188864163</v>
      </c>
      <c r="W2219" s="0" t="n">
        <f aca="false">J2219</f>
        <v>0</v>
      </c>
    </row>
    <row r="2220" customFormat="false" ht="12.8" hidden="false" customHeight="false" outlineLevel="0" collapsed="false">
      <c r="A2220" s="0" t="s">
        <v>75</v>
      </c>
      <c r="B2220" s="0" t="s">
        <v>942</v>
      </c>
      <c r="C2220" s="0" t="s">
        <v>982</v>
      </c>
      <c r="D2220" s="0" t="s">
        <v>13</v>
      </c>
      <c r="E2220" s="0" t="s">
        <v>14</v>
      </c>
      <c r="F2220" s="0" t="s">
        <v>986</v>
      </c>
      <c r="G2220" s="0" t="s">
        <v>1609</v>
      </c>
      <c r="H2220" s="0" t="n">
        <v>0.877514545746114</v>
      </c>
      <c r="I2220" s="0" t="n">
        <v>5.8882092240766</v>
      </c>
      <c r="J2220" s="0" t="n">
        <v>196</v>
      </c>
      <c r="K2220" s="0" t="n">
        <f aca="false">I2220*SUMIFS(syst_chauffage!$H$3:$H$27,syst_chauffage!$B$3:$B$27,D2220,syst_chauffage!$C$3:$C$27,E2220)</f>
        <v>11.8917786940969</v>
      </c>
      <c r="L2220" s="12" t="n">
        <f aca="false">H2220*SUMIFS(syst_chauffage!$K$3:$K$27,syst_chauffage!$B$3:$B$27,D2220,syst_chauffage!$C$3:$C$27,E2220)</f>
        <v>0.877514545746114</v>
      </c>
      <c r="N2220" s="0" t="str">
        <f aca="false">A2220</f>
        <v>Enseignement Recherche</v>
      </c>
      <c r="O2220" s="0" t="str">
        <f aca="false">B2220</f>
        <v>Enseignement secondaire</v>
      </c>
      <c r="P2220" s="0" t="str">
        <f aca="false">C2220</f>
        <v>Collège</v>
      </c>
      <c r="Q2220" s="0" t="str">
        <f aca="false">D2220</f>
        <v>Chaudière gaz</v>
      </c>
      <c r="R2220" s="0" t="str">
        <f aca="false">E2220</f>
        <v>Gaz</v>
      </c>
      <c r="S2220" s="0" t="str">
        <f aca="false">F2220</f>
        <v>0410080404</v>
      </c>
      <c r="T2220" s="0" t="str">
        <f aca="false">G2220</f>
        <v>0</v>
      </c>
      <c r="U2220" s="0" t="n">
        <f aca="false">L2220</f>
        <v>0.877514545746114</v>
      </c>
      <c r="V2220" s="0" t="n">
        <f aca="false">K2220</f>
        <v>11.8917786940969</v>
      </c>
      <c r="W2220" s="0" t="n">
        <f aca="false">J2220</f>
        <v>196</v>
      </c>
    </row>
    <row r="2221" customFormat="false" ht="12.8" hidden="false" customHeight="false" outlineLevel="0" collapsed="false">
      <c r="A2221" s="0" t="s">
        <v>75</v>
      </c>
      <c r="B2221" s="0" t="s">
        <v>942</v>
      </c>
      <c r="C2221" s="0" t="s">
        <v>982</v>
      </c>
      <c r="D2221" s="0" t="s">
        <v>29</v>
      </c>
      <c r="E2221" s="0" t="s">
        <v>30</v>
      </c>
      <c r="F2221" s="0" t="s">
        <v>987</v>
      </c>
      <c r="G2221" s="0" t="s">
        <v>1609</v>
      </c>
      <c r="H2221" s="0" t="n">
        <v>0.92</v>
      </c>
      <c r="I2221" s="0" t="n">
        <v>10.4</v>
      </c>
      <c r="J2221" s="0" t="n">
        <v>0</v>
      </c>
      <c r="K2221" s="0" t="n">
        <f aca="false">I2221*SUMIFS(syst_chauffage!$H$3:$H$27,syst_chauffage!$B$3:$B$27,D2221,syst_chauffage!$C$3:$C$27,E2221)</f>
        <v>3</v>
      </c>
      <c r="L2221" s="12" t="n">
        <f aca="false">H2221*SUMIFS(syst_chauffage!$K$3:$K$27,syst_chauffage!$B$3:$B$27,D2221,syst_chauffage!$C$3:$C$27,E2221)</f>
        <v>0.92</v>
      </c>
      <c r="N2221" s="0" t="str">
        <f aca="false">A2221</f>
        <v>Enseignement Recherche</v>
      </c>
      <c r="O2221" s="0" t="str">
        <f aca="false">B2221</f>
        <v>Enseignement secondaire</v>
      </c>
      <c r="P2221" s="0" t="str">
        <f aca="false">C2221</f>
        <v>Collège</v>
      </c>
      <c r="Q2221" s="0" t="str">
        <f aca="false">D2221</f>
        <v>Electrique direct</v>
      </c>
      <c r="R2221" s="0" t="str">
        <f aca="false">E2221</f>
        <v>Electricité</v>
      </c>
      <c r="S2221" s="0" t="str">
        <f aca="false">F2221</f>
        <v>0410080602</v>
      </c>
      <c r="T2221" s="0" t="str">
        <f aca="false">G2221</f>
        <v>0</v>
      </c>
      <c r="U2221" s="0" t="n">
        <f aca="false">L2221</f>
        <v>0.92</v>
      </c>
      <c r="V2221" s="0" t="n">
        <f aca="false">K2221</f>
        <v>3</v>
      </c>
      <c r="W2221" s="0" t="n">
        <f aca="false">J2221</f>
        <v>0</v>
      </c>
    </row>
    <row r="2222" customFormat="false" ht="12.8" hidden="false" customHeight="false" outlineLevel="0" collapsed="false">
      <c r="A2222" s="0" t="s">
        <v>75</v>
      </c>
      <c r="B2222" s="0" t="s">
        <v>942</v>
      </c>
      <c r="C2222" s="0" t="s">
        <v>982</v>
      </c>
      <c r="D2222" s="0" t="s">
        <v>36</v>
      </c>
      <c r="E2222" s="0" t="s">
        <v>30</v>
      </c>
      <c r="F2222" s="0" t="s">
        <v>988</v>
      </c>
      <c r="G2222" s="0" t="s">
        <v>1609</v>
      </c>
      <c r="H2222" s="0" t="n">
        <v>2.89517134883721</v>
      </c>
      <c r="I2222" s="0" t="n">
        <v>52.0711619381939</v>
      </c>
      <c r="J2222" s="0" t="n">
        <v>522</v>
      </c>
      <c r="K2222" s="0" t="n">
        <f aca="false">I2222*SUMIFS(syst_chauffage!$H$3:$H$27,syst_chauffage!$B$3:$B$27,D2222,syst_chauffage!$C$3:$C$27,E2222)</f>
        <v>32.2142462380857</v>
      </c>
      <c r="L2222" s="12" t="n">
        <f aca="false">H2222*SUMIFS(syst_chauffage!$K$3:$K$27,syst_chauffage!$B$3:$B$27,D2222,syst_chauffage!$C$3:$C$27,E2222)</f>
        <v>2.4324955428598</v>
      </c>
      <c r="N2222" s="0" t="str">
        <f aca="false">A2222</f>
        <v>Enseignement Recherche</v>
      </c>
      <c r="O2222" s="0" t="str">
        <f aca="false">B2222</f>
        <v>Enseignement secondaire</v>
      </c>
      <c r="P2222" s="0" t="str">
        <f aca="false">C2222</f>
        <v>Collège</v>
      </c>
      <c r="Q2222" s="0" t="str">
        <f aca="false">D2222</f>
        <v>PAC</v>
      </c>
      <c r="R2222" s="0" t="str">
        <f aca="false">E2222</f>
        <v>Electricité</v>
      </c>
      <c r="S2222" s="0" t="str">
        <f aca="false">F2222</f>
        <v>0410080902</v>
      </c>
      <c r="T2222" s="0" t="str">
        <f aca="false">G2222</f>
        <v>0</v>
      </c>
      <c r="U2222" s="0" t="n">
        <f aca="false">L2222</f>
        <v>2.4324955428598</v>
      </c>
      <c r="V2222" s="0" t="n">
        <f aca="false">K2222</f>
        <v>32.2142462380857</v>
      </c>
      <c r="W2222" s="0" t="n">
        <f aca="false">J2222</f>
        <v>522</v>
      </c>
    </row>
    <row r="2223" customFormat="false" ht="12.8" hidden="false" customHeight="false" outlineLevel="0" collapsed="false">
      <c r="A2223" s="0" t="s">
        <v>75</v>
      </c>
      <c r="B2223" s="0" t="s">
        <v>942</v>
      </c>
      <c r="C2223" s="0" t="s">
        <v>982</v>
      </c>
      <c r="D2223" s="0" t="s">
        <v>51</v>
      </c>
      <c r="E2223" s="0" t="s">
        <v>57</v>
      </c>
      <c r="F2223" s="0" t="s">
        <v>989</v>
      </c>
      <c r="G2223" s="0" t="s">
        <v>1609</v>
      </c>
      <c r="H2223" s="0" t="n">
        <v>0.94459647248405</v>
      </c>
      <c r="I2223" s="0" t="n">
        <v>21.5844706910119</v>
      </c>
      <c r="J2223" s="0" t="n">
        <v>0</v>
      </c>
      <c r="K2223" s="0" t="n">
        <f aca="false">I2223*SUMIFS(syst_chauffage!$H$3:$H$27,syst_chauffage!$B$3:$B$27,D2223,syst_chauffage!$C$3:$C$27,E2223)</f>
        <v>45.7343389388656</v>
      </c>
      <c r="L2223" s="12" t="n">
        <f aca="false">H2223*SUMIFS(syst_chauffage!$K$3:$K$27,syst_chauffage!$B$3:$B$27,D2223,syst_chauffage!$C$3:$C$27,E2223)</f>
        <v>0.94459647248405</v>
      </c>
      <c r="N2223" s="0" t="str">
        <f aca="false">A2223</f>
        <v>Enseignement Recherche</v>
      </c>
      <c r="O2223" s="0" t="str">
        <f aca="false">B2223</f>
        <v>Enseignement secondaire</v>
      </c>
      <c r="P2223" s="0" t="str">
        <f aca="false">C2223</f>
        <v>Collège</v>
      </c>
      <c r="Q2223" s="0" t="str">
        <f aca="false">D2223</f>
        <v>Autre système centralisé performant</v>
      </c>
      <c r="R2223" s="0" t="str">
        <f aca="false">E2223</f>
        <v>Autres</v>
      </c>
      <c r="S2223" s="0" t="str">
        <f aca="false">F2223</f>
        <v>0410082101</v>
      </c>
      <c r="T2223" s="0" t="str">
        <f aca="false">G2223</f>
        <v>0</v>
      </c>
      <c r="U2223" s="0" t="n">
        <f aca="false">L2223</f>
        <v>0.94459647248405</v>
      </c>
      <c r="V2223" s="0" t="n">
        <f aca="false">K2223</f>
        <v>45.7343389388656</v>
      </c>
      <c r="W2223" s="0" t="n">
        <f aca="false">J2223</f>
        <v>0</v>
      </c>
    </row>
    <row r="2224" customFormat="false" ht="12.8" hidden="false" customHeight="false" outlineLevel="0" collapsed="false">
      <c r="A2224" s="0" t="s">
        <v>75</v>
      </c>
      <c r="B2224" s="0" t="s">
        <v>942</v>
      </c>
      <c r="C2224" s="0" t="s">
        <v>982</v>
      </c>
      <c r="D2224" s="0" t="s">
        <v>51</v>
      </c>
      <c r="E2224" s="0" t="s">
        <v>58</v>
      </c>
      <c r="F2224" s="0" t="s">
        <v>990</v>
      </c>
      <c r="G2224" s="0" t="s">
        <v>1609</v>
      </c>
      <c r="H2224" s="0" t="n">
        <v>0.983609521112851</v>
      </c>
      <c r="I2224" s="0" t="n">
        <v>22.4374180089147</v>
      </c>
      <c r="J2224" s="0" t="n">
        <v>680</v>
      </c>
      <c r="K2224" s="0" t="n">
        <f aca="false">I2224*SUMIFS(syst_chauffage!$H$3:$H$27,syst_chauffage!$B$3:$B$27,D2224,syst_chauffage!$C$3:$C$27,E2224)</f>
        <v>47.8814389684586</v>
      </c>
      <c r="L2224" s="12" t="n">
        <f aca="false">H2224*SUMIFS(syst_chauffage!$K$3:$K$27,syst_chauffage!$B$3:$B$27,D2224,syst_chauffage!$C$3:$C$27,E2224)</f>
        <v>0.983609521112851</v>
      </c>
      <c r="N2224" s="0" t="str">
        <f aca="false">A2224</f>
        <v>Enseignement Recherche</v>
      </c>
      <c r="O2224" s="0" t="str">
        <f aca="false">B2224</f>
        <v>Enseignement secondaire</v>
      </c>
      <c r="P2224" s="0" t="str">
        <f aca="false">C2224</f>
        <v>Collège</v>
      </c>
      <c r="Q2224" s="0" t="str">
        <f aca="false">D2224</f>
        <v>Autre système centralisé performant</v>
      </c>
      <c r="R2224" s="0" t="str">
        <f aca="false">E2224</f>
        <v>Urbain</v>
      </c>
      <c r="S2224" s="0" t="str">
        <f aca="false">F2224</f>
        <v>0410082106</v>
      </c>
      <c r="T2224" s="0" t="str">
        <f aca="false">G2224</f>
        <v>0</v>
      </c>
      <c r="U2224" s="0" t="n">
        <f aca="false">L2224</f>
        <v>0.983609521112851</v>
      </c>
      <c r="V2224" s="0" t="n">
        <f aca="false">K2224</f>
        <v>47.8814389684586</v>
      </c>
      <c r="W2224" s="0" t="n">
        <f aca="false">J2224</f>
        <v>680</v>
      </c>
    </row>
    <row r="2225" customFormat="false" ht="12.8" hidden="false" customHeight="false" outlineLevel="0" collapsed="false">
      <c r="A2225" s="0" t="s">
        <v>75</v>
      </c>
      <c r="B2225" s="0" t="s">
        <v>942</v>
      </c>
      <c r="C2225" s="0" t="s">
        <v>982</v>
      </c>
      <c r="D2225" s="0" t="s">
        <v>27</v>
      </c>
      <c r="E2225" s="0" t="s">
        <v>23</v>
      </c>
      <c r="F2225" s="0" t="s">
        <v>991</v>
      </c>
      <c r="G2225" s="0" t="s">
        <v>1609</v>
      </c>
      <c r="H2225" s="0" t="n">
        <v>0.764069137801932</v>
      </c>
      <c r="I2225" s="0" t="n">
        <v>9.40722332069077</v>
      </c>
      <c r="J2225" s="0" t="n">
        <v>441</v>
      </c>
      <c r="K2225" s="0" t="n">
        <f aca="false">I2225*SUMIFS(syst_chauffage!$H$3:$H$27,syst_chauffage!$B$3:$B$27,D2225,syst_chauffage!$C$3:$C$27,E2225)</f>
        <v>24.1239130453465</v>
      </c>
      <c r="L2225" s="12" t="n">
        <f aca="false">H2225*SUMIFS(syst_chauffage!$K$3:$K$27,syst_chauffage!$B$3:$B$27,D2225,syst_chauffage!$C$3:$C$27,E2225)</f>
        <v>0.764069137801932</v>
      </c>
      <c r="N2225" s="0" t="str">
        <f aca="false">A2225</f>
        <v>Enseignement Recherche</v>
      </c>
      <c r="O2225" s="0" t="str">
        <f aca="false">B2225</f>
        <v>Enseignement secondaire</v>
      </c>
      <c r="P2225" s="0" t="str">
        <f aca="false">C2225</f>
        <v>Collège</v>
      </c>
      <c r="Q2225" s="0" t="str">
        <f aca="false">D2225</f>
        <v>Chaudière condensation fioul</v>
      </c>
      <c r="R2225" s="0" t="str">
        <f aca="false">E2225</f>
        <v>Fioul</v>
      </c>
      <c r="S2225" s="0" t="str">
        <f aca="false">F2225</f>
        <v>0410082303</v>
      </c>
      <c r="T2225" s="0" t="str">
        <f aca="false">G2225</f>
        <v>0</v>
      </c>
      <c r="U2225" s="0" t="n">
        <f aca="false">L2225</f>
        <v>0.764069137801932</v>
      </c>
      <c r="V2225" s="0" t="n">
        <f aca="false">K2225</f>
        <v>24.1239130453465</v>
      </c>
      <c r="W2225" s="0" t="n">
        <f aca="false">J2225</f>
        <v>441</v>
      </c>
    </row>
    <row r="2226" customFormat="false" ht="12.8" hidden="false" customHeight="false" outlineLevel="0" collapsed="false">
      <c r="A2226" s="0" t="s">
        <v>75</v>
      </c>
      <c r="B2226" s="0" t="s">
        <v>942</v>
      </c>
      <c r="C2226" s="0" t="s">
        <v>982</v>
      </c>
      <c r="D2226" s="0" t="s">
        <v>18</v>
      </c>
      <c r="E2226" s="0" t="s">
        <v>14</v>
      </c>
      <c r="F2226" s="0" t="s">
        <v>992</v>
      </c>
      <c r="G2226" s="0" t="s">
        <v>1609</v>
      </c>
      <c r="H2226" s="0" t="n">
        <v>0.990459690571957</v>
      </c>
      <c r="I2226" s="0" t="n">
        <v>7.00977288580548</v>
      </c>
      <c r="J2226" s="0" t="n">
        <v>441</v>
      </c>
      <c r="K2226" s="0" t="n">
        <f aca="false">I2226*SUMIFS(syst_chauffage!$H$3:$H$27,syst_chauffage!$B$3:$B$27,D2226,syst_chauffage!$C$3:$C$27,E2226)</f>
        <v>19.1011328739671</v>
      </c>
      <c r="L2226" s="12" t="n">
        <f aca="false">H2226*SUMIFS(syst_chauffage!$K$3:$K$27,syst_chauffage!$B$3:$B$27,D2226,syst_chauffage!$C$3:$C$27,E2226)</f>
        <v>0.962178986392273</v>
      </c>
      <c r="N2226" s="0" t="str">
        <f aca="false">A2226</f>
        <v>Enseignement Recherche</v>
      </c>
      <c r="O2226" s="0" t="str">
        <f aca="false">B2226</f>
        <v>Enseignement secondaire</v>
      </c>
      <c r="P2226" s="0" t="str">
        <f aca="false">C2226</f>
        <v>Collège</v>
      </c>
      <c r="Q2226" s="0" t="str">
        <f aca="false">D2226</f>
        <v>Chaudière condensation gaz</v>
      </c>
      <c r="R2226" s="0" t="str">
        <f aca="false">E2226</f>
        <v>Gaz</v>
      </c>
      <c r="S2226" s="0" t="str">
        <f aca="false">F2226</f>
        <v>0410082404</v>
      </c>
      <c r="T2226" s="0" t="str">
        <f aca="false">G2226</f>
        <v>0</v>
      </c>
      <c r="U2226" s="0" t="n">
        <f aca="false">L2226</f>
        <v>0.962178986392273</v>
      </c>
      <c r="V2226" s="0" t="n">
        <f aca="false">K2226</f>
        <v>19.1011328739671</v>
      </c>
      <c r="W2226" s="0" t="n">
        <f aca="false">J2226</f>
        <v>441</v>
      </c>
    </row>
    <row r="2227" customFormat="false" ht="12.8" hidden="false" customHeight="false" outlineLevel="0" collapsed="false">
      <c r="A2227" s="0" t="s">
        <v>75</v>
      </c>
      <c r="B2227" s="0" t="s">
        <v>942</v>
      </c>
      <c r="C2227" s="0" t="s">
        <v>982</v>
      </c>
      <c r="D2227" s="0" t="s">
        <v>32</v>
      </c>
      <c r="E2227" s="0" t="s">
        <v>30</v>
      </c>
      <c r="F2227" s="0" t="s">
        <v>993</v>
      </c>
      <c r="G2227" s="0" t="s">
        <v>1609</v>
      </c>
      <c r="H2227" s="0" t="n">
        <v>1</v>
      </c>
      <c r="I2227" s="0" t="n">
        <v>12</v>
      </c>
      <c r="J2227" s="0" t="n">
        <v>0</v>
      </c>
      <c r="K2227" s="0" t="n">
        <f aca="false">I2227*SUMIFS(syst_chauffage!$H$3:$H$27,syst_chauffage!$B$3:$B$27,D2227,syst_chauffage!$C$3:$C$27,E2227)</f>
        <v>12</v>
      </c>
      <c r="L2227" s="12" t="n">
        <f aca="false">H2227*SUMIFS(syst_chauffage!$K$3:$K$27,syst_chauffage!$B$3:$B$27,D2227,syst_chauffage!$C$3:$C$27,E2227)</f>
        <v>1</v>
      </c>
      <c r="N2227" s="0" t="str">
        <f aca="false">A2227</f>
        <v>Enseignement Recherche</v>
      </c>
      <c r="O2227" s="0" t="str">
        <f aca="false">B2227</f>
        <v>Enseignement secondaire</v>
      </c>
      <c r="P2227" s="0" t="str">
        <f aca="false">C2227</f>
        <v>Collège</v>
      </c>
      <c r="Q2227" s="0" t="str">
        <f aca="false">D2227</f>
        <v>Electrique direct performant</v>
      </c>
      <c r="R2227" s="0" t="str">
        <f aca="false">E2227</f>
        <v>Electricité</v>
      </c>
      <c r="S2227" s="0" t="str">
        <f aca="false">F2227</f>
        <v>0410082602</v>
      </c>
      <c r="T2227" s="0" t="str">
        <f aca="false">G2227</f>
        <v>0</v>
      </c>
      <c r="U2227" s="0" t="n">
        <f aca="false">L2227</f>
        <v>1</v>
      </c>
      <c r="V2227" s="0" t="n">
        <f aca="false">K2227</f>
        <v>12</v>
      </c>
      <c r="W2227" s="0" t="n">
        <f aca="false">J2227</f>
        <v>0</v>
      </c>
    </row>
    <row r="2228" customFormat="false" ht="12.8" hidden="false" customHeight="false" outlineLevel="0" collapsed="false">
      <c r="A2228" s="0" t="s">
        <v>75</v>
      </c>
      <c r="B2228" s="0" t="s">
        <v>942</v>
      </c>
      <c r="C2228" s="0" t="s">
        <v>982</v>
      </c>
      <c r="D2228" s="0" t="s">
        <v>38</v>
      </c>
      <c r="E2228" s="0" t="s">
        <v>30</v>
      </c>
      <c r="F2228" s="0" t="s">
        <v>994</v>
      </c>
      <c r="G2228" s="0" t="s">
        <v>1609</v>
      </c>
      <c r="H2228" s="0" t="n">
        <v>3.34058232558139</v>
      </c>
      <c r="I2228" s="0" t="n">
        <v>61.9894784978499</v>
      </c>
      <c r="J2228" s="0" t="n">
        <v>567</v>
      </c>
      <c r="K2228" s="0" t="n">
        <f aca="false">I2228*SUMIFS(syst_chauffage!$H$3:$H$27,syst_chauffage!$B$3:$B$27,D2228,syst_chauffage!$C$3:$C$27,E2228)</f>
        <v>62.6585806540645</v>
      </c>
      <c r="L2228" s="12" t="n">
        <f aca="false">H2228*SUMIFS(syst_chauffage!$K$3:$K$27,syst_chauffage!$B$3:$B$27,D2228,syst_chauffage!$C$3:$C$27,E2228)</f>
        <v>2.98853732681761</v>
      </c>
      <c r="N2228" s="0" t="str">
        <f aca="false">A2228</f>
        <v>Enseignement Recherche</v>
      </c>
      <c r="O2228" s="0" t="str">
        <f aca="false">B2228</f>
        <v>Enseignement secondaire</v>
      </c>
      <c r="P2228" s="0" t="str">
        <f aca="false">C2228</f>
        <v>Collège</v>
      </c>
      <c r="Q2228" s="0" t="str">
        <f aca="false">D2228</f>
        <v>PAC performant</v>
      </c>
      <c r="R2228" s="0" t="str">
        <f aca="false">E2228</f>
        <v>Electricité</v>
      </c>
      <c r="S2228" s="0" t="str">
        <f aca="false">F2228</f>
        <v>0410082902</v>
      </c>
      <c r="T2228" s="0" t="str">
        <f aca="false">G2228</f>
        <v>0</v>
      </c>
      <c r="U2228" s="0" t="n">
        <f aca="false">L2228</f>
        <v>2.98853732681761</v>
      </c>
      <c r="V2228" s="0" t="n">
        <f aca="false">K2228</f>
        <v>62.6585806540645</v>
      </c>
      <c r="W2228" s="0" t="n">
        <f aca="false">J2228</f>
        <v>567</v>
      </c>
    </row>
    <row r="2229" customFormat="false" ht="12.8" hidden="false" customHeight="false" outlineLevel="0" collapsed="false">
      <c r="A2229" s="0" t="s">
        <v>75</v>
      </c>
      <c r="B2229" s="0" t="s">
        <v>942</v>
      </c>
      <c r="C2229" s="0" t="s">
        <v>995</v>
      </c>
      <c r="D2229" s="0" t="s">
        <v>19</v>
      </c>
      <c r="E2229" s="0" t="s">
        <v>57</v>
      </c>
      <c r="F2229" s="0" t="s">
        <v>996</v>
      </c>
      <c r="G2229" s="0" t="s">
        <v>1609</v>
      </c>
      <c r="H2229" s="0" t="n">
        <v>0.872328555209744</v>
      </c>
      <c r="I2229" s="0" t="n">
        <v>16.741088938941</v>
      </c>
      <c r="J2229" s="0" t="n">
        <v>0</v>
      </c>
      <c r="K2229" s="0" t="n">
        <f aca="false">I2229*SUMIFS(syst_chauffage!$H$3:$H$27,syst_chauffage!$B$3:$B$27,D2229,syst_chauffage!$C$3:$C$27,E2229)</f>
        <v>23.3115758399063</v>
      </c>
      <c r="L2229" s="12" t="n">
        <f aca="false">H2229*SUMIFS(syst_chauffage!$K$3:$K$27,syst_chauffage!$B$3:$B$27,D2229,syst_chauffage!$C$3:$C$27,E2229)</f>
        <v>0.872328555209744</v>
      </c>
      <c r="N2229" s="0" t="str">
        <f aca="false">A2229</f>
        <v>Enseignement Recherche</v>
      </c>
      <c r="O2229" s="0" t="str">
        <f aca="false">B2229</f>
        <v>Enseignement secondaire</v>
      </c>
      <c r="P2229" s="0" t="str">
        <f aca="false">C2229</f>
        <v>Internat college</v>
      </c>
      <c r="Q2229" s="0" t="str">
        <f aca="false">D2229</f>
        <v>Autre système centralisé</v>
      </c>
      <c r="R2229" s="0" t="str">
        <f aca="false">E2229</f>
        <v>Autres</v>
      </c>
      <c r="S2229" s="0" t="str">
        <f aca="false">F2229</f>
        <v>0410460101</v>
      </c>
      <c r="T2229" s="0" t="str">
        <f aca="false">G2229</f>
        <v>0</v>
      </c>
      <c r="U2229" s="0" t="n">
        <f aca="false">L2229</f>
        <v>0.872328555209744</v>
      </c>
      <c r="V2229" s="0" t="n">
        <f aca="false">K2229</f>
        <v>23.3115758399063</v>
      </c>
      <c r="W2229" s="0" t="n">
        <f aca="false">J2229</f>
        <v>0</v>
      </c>
    </row>
    <row r="2230" customFormat="false" ht="12.8" hidden="false" customHeight="false" outlineLevel="0" collapsed="false">
      <c r="A2230" s="0" t="s">
        <v>75</v>
      </c>
      <c r="B2230" s="0" t="s">
        <v>942</v>
      </c>
      <c r="C2230" s="0" t="s">
        <v>995</v>
      </c>
      <c r="D2230" s="0" t="s">
        <v>19</v>
      </c>
      <c r="E2230" s="0" t="s">
        <v>58</v>
      </c>
      <c r="F2230" s="0" t="s">
        <v>997</v>
      </c>
      <c r="G2230" s="0" t="s">
        <v>1609</v>
      </c>
      <c r="H2230" s="0" t="n">
        <v>0.846247519130833</v>
      </c>
      <c r="I2230" s="0" t="n">
        <v>14.2168994466179</v>
      </c>
      <c r="J2230" s="0" t="n">
        <v>680</v>
      </c>
      <c r="K2230" s="0" t="n">
        <f aca="false">I2230*SUMIFS(syst_chauffage!$H$3:$H$27,syst_chauffage!$B$3:$B$27,D2230,syst_chauffage!$C$3:$C$27,E2230)</f>
        <v>23.3860829177481</v>
      </c>
      <c r="L2230" s="12" t="n">
        <f aca="false">H2230*SUMIFS(syst_chauffage!$K$3:$K$27,syst_chauffage!$B$3:$B$27,D2230,syst_chauffage!$C$3:$C$27,E2230)</f>
        <v>0.846247519130833</v>
      </c>
      <c r="N2230" s="0" t="str">
        <f aca="false">A2230</f>
        <v>Enseignement Recherche</v>
      </c>
      <c r="O2230" s="0" t="str">
        <f aca="false">B2230</f>
        <v>Enseignement secondaire</v>
      </c>
      <c r="P2230" s="0" t="str">
        <f aca="false">C2230</f>
        <v>Internat college</v>
      </c>
      <c r="Q2230" s="0" t="str">
        <f aca="false">D2230</f>
        <v>Autre système centralisé</v>
      </c>
      <c r="R2230" s="0" t="str">
        <f aca="false">E2230</f>
        <v>Urbain</v>
      </c>
      <c r="S2230" s="0" t="str">
        <f aca="false">F2230</f>
        <v>0410460106</v>
      </c>
      <c r="T2230" s="0" t="str">
        <f aca="false">G2230</f>
        <v>0</v>
      </c>
      <c r="U2230" s="0" t="n">
        <f aca="false">L2230</f>
        <v>0.846247519130833</v>
      </c>
      <c r="V2230" s="0" t="n">
        <f aca="false">K2230</f>
        <v>23.3860829177481</v>
      </c>
      <c r="W2230" s="0" t="n">
        <f aca="false">J2230</f>
        <v>680</v>
      </c>
    </row>
    <row r="2231" customFormat="false" ht="12.8" hidden="false" customHeight="false" outlineLevel="0" collapsed="false">
      <c r="A2231" s="0" t="s">
        <v>75</v>
      </c>
      <c r="B2231" s="0" t="s">
        <v>942</v>
      </c>
      <c r="C2231" s="0" t="s">
        <v>995</v>
      </c>
      <c r="D2231" s="0" t="s">
        <v>22</v>
      </c>
      <c r="E2231" s="0" t="s">
        <v>23</v>
      </c>
      <c r="F2231" s="0" t="s">
        <v>998</v>
      </c>
      <c r="G2231" s="0" t="s">
        <v>1609</v>
      </c>
      <c r="H2231" s="0" t="n">
        <v>0.739250336619145</v>
      </c>
      <c r="I2231" s="0" t="n">
        <v>6.82700246235355</v>
      </c>
      <c r="J2231" s="0" t="n">
        <v>0</v>
      </c>
      <c r="K2231" s="0" t="n">
        <f aca="false">I2231*SUMIFS(syst_chauffage!$H$3:$H$27,syst_chauffage!$B$3:$B$27,D2231,syst_chauffage!$C$3:$C$27,E2231)</f>
        <v>12.0225049999142</v>
      </c>
      <c r="L2231" s="12" t="n">
        <f aca="false">H2231*SUMIFS(syst_chauffage!$K$3:$K$27,syst_chauffage!$B$3:$B$27,D2231,syst_chauffage!$C$3:$C$27,E2231)</f>
        <v>0.739250336619145</v>
      </c>
      <c r="N2231" s="0" t="str">
        <f aca="false">A2231</f>
        <v>Enseignement Recherche</v>
      </c>
      <c r="O2231" s="0" t="str">
        <f aca="false">B2231</f>
        <v>Enseignement secondaire</v>
      </c>
      <c r="P2231" s="0" t="str">
        <f aca="false">C2231</f>
        <v>Internat college</v>
      </c>
      <c r="Q2231" s="0" t="str">
        <f aca="false">D2231</f>
        <v>Chaudière fioul</v>
      </c>
      <c r="R2231" s="0" t="str">
        <f aca="false">E2231</f>
        <v>Fioul</v>
      </c>
      <c r="S2231" s="0" t="str">
        <f aca="false">F2231</f>
        <v>0410460303</v>
      </c>
      <c r="T2231" s="0" t="str">
        <f aca="false">G2231</f>
        <v>0</v>
      </c>
      <c r="U2231" s="0" t="n">
        <f aca="false">L2231</f>
        <v>0.739250336619145</v>
      </c>
      <c r="V2231" s="0" t="n">
        <f aca="false">K2231</f>
        <v>12.0225049999142</v>
      </c>
      <c r="W2231" s="0" t="n">
        <f aca="false">J2231</f>
        <v>0</v>
      </c>
    </row>
    <row r="2232" customFormat="false" ht="12.8" hidden="false" customHeight="false" outlineLevel="0" collapsed="false">
      <c r="A2232" s="0" t="s">
        <v>75</v>
      </c>
      <c r="B2232" s="0" t="s">
        <v>942</v>
      </c>
      <c r="C2232" s="0" t="s">
        <v>995</v>
      </c>
      <c r="D2232" s="0" t="s">
        <v>13</v>
      </c>
      <c r="E2232" s="0" t="s">
        <v>14</v>
      </c>
      <c r="F2232" s="0" t="s">
        <v>999</v>
      </c>
      <c r="G2232" s="0" t="s">
        <v>1609</v>
      </c>
      <c r="H2232" s="0" t="n">
        <v>0.877708416498669</v>
      </c>
      <c r="I2232" s="0" t="n">
        <v>4.79238947291967</v>
      </c>
      <c r="J2232" s="0" t="n">
        <v>224</v>
      </c>
      <c r="K2232" s="0" t="n">
        <f aca="false">I2232*SUMIFS(syst_chauffage!$H$3:$H$27,syst_chauffage!$B$3:$B$27,D2232,syst_chauffage!$C$3:$C$27,E2232)</f>
        <v>9.67867017952608</v>
      </c>
      <c r="L2232" s="12" t="n">
        <f aca="false">H2232*SUMIFS(syst_chauffage!$K$3:$K$27,syst_chauffage!$B$3:$B$27,D2232,syst_chauffage!$C$3:$C$27,E2232)</f>
        <v>0.877708416498669</v>
      </c>
      <c r="N2232" s="0" t="str">
        <f aca="false">A2232</f>
        <v>Enseignement Recherche</v>
      </c>
      <c r="O2232" s="0" t="str">
        <f aca="false">B2232</f>
        <v>Enseignement secondaire</v>
      </c>
      <c r="P2232" s="0" t="str">
        <f aca="false">C2232</f>
        <v>Internat college</v>
      </c>
      <c r="Q2232" s="0" t="str">
        <f aca="false">D2232</f>
        <v>Chaudière gaz</v>
      </c>
      <c r="R2232" s="0" t="str">
        <f aca="false">E2232</f>
        <v>Gaz</v>
      </c>
      <c r="S2232" s="0" t="str">
        <f aca="false">F2232</f>
        <v>0410460404</v>
      </c>
      <c r="T2232" s="0" t="str">
        <f aca="false">G2232</f>
        <v>0</v>
      </c>
      <c r="U2232" s="0" t="n">
        <f aca="false">L2232</f>
        <v>0.877708416498669</v>
      </c>
      <c r="V2232" s="0" t="n">
        <f aca="false">K2232</f>
        <v>9.67867017952608</v>
      </c>
      <c r="W2232" s="0" t="n">
        <f aca="false">J2232</f>
        <v>224</v>
      </c>
    </row>
    <row r="2233" customFormat="false" ht="12.8" hidden="false" customHeight="false" outlineLevel="0" collapsed="false">
      <c r="A2233" s="0" t="s">
        <v>75</v>
      </c>
      <c r="B2233" s="0" t="s">
        <v>942</v>
      </c>
      <c r="C2233" s="0" t="s">
        <v>995</v>
      </c>
      <c r="D2233" s="0" t="s">
        <v>29</v>
      </c>
      <c r="E2233" s="0" t="s">
        <v>30</v>
      </c>
      <c r="F2233" s="0" t="s">
        <v>1000</v>
      </c>
      <c r="G2233" s="0" t="s">
        <v>1609</v>
      </c>
      <c r="H2233" s="0" t="n">
        <v>0.92</v>
      </c>
      <c r="I2233" s="0" t="n">
        <v>10.4</v>
      </c>
      <c r="J2233" s="0" t="n">
        <v>0</v>
      </c>
      <c r="K2233" s="0" t="n">
        <f aca="false">I2233*SUMIFS(syst_chauffage!$H$3:$H$27,syst_chauffage!$B$3:$B$27,D2233,syst_chauffage!$C$3:$C$27,E2233)</f>
        <v>3</v>
      </c>
      <c r="L2233" s="12" t="n">
        <f aca="false">H2233*SUMIFS(syst_chauffage!$K$3:$K$27,syst_chauffage!$B$3:$B$27,D2233,syst_chauffage!$C$3:$C$27,E2233)</f>
        <v>0.92</v>
      </c>
      <c r="N2233" s="0" t="str">
        <f aca="false">A2233</f>
        <v>Enseignement Recherche</v>
      </c>
      <c r="O2233" s="0" t="str">
        <f aca="false">B2233</f>
        <v>Enseignement secondaire</v>
      </c>
      <c r="P2233" s="0" t="str">
        <f aca="false">C2233</f>
        <v>Internat college</v>
      </c>
      <c r="Q2233" s="0" t="str">
        <f aca="false">D2233</f>
        <v>Electrique direct</v>
      </c>
      <c r="R2233" s="0" t="str">
        <f aca="false">E2233</f>
        <v>Electricité</v>
      </c>
      <c r="S2233" s="0" t="str">
        <f aca="false">F2233</f>
        <v>0410460602</v>
      </c>
      <c r="T2233" s="0" t="str">
        <f aca="false">G2233</f>
        <v>0</v>
      </c>
      <c r="U2233" s="0" t="n">
        <f aca="false">L2233</f>
        <v>0.92</v>
      </c>
      <c r="V2233" s="0" t="n">
        <f aca="false">K2233</f>
        <v>3</v>
      </c>
      <c r="W2233" s="0" t="n">
        <f aca="false">J2233</f>
        <v>0</v>
      </c>
    </row>
    <row r="2234" customFormat="false" ht="12.8" hidden="false" customHeight="false" outlineLevel="0" collapsed="false">
      <c r="A2234" s="0" t="s">
        <v>75</v>
      </c>
      <c r="B2234" s="0" t="s">
        <v>942</v>
      </c>
      <c r="C2234" s="0" t="s">
        <v>995</v>
      </c>
      <c r="D2234" s="0" t="s">
        <v>36</v>
      </c>
      <c r="E2234" s="0" t="s">
        <v>30</v>
      </c>
      <c r="F2234" s="0" t="s">
        <v>1001</v>
      </c>
      <c r="G2234" s="0" t="s">
        <v>1609</v>
      </c>
      <c r="H2234" s="0" t="n">
        <v>2.89517134883721</v>
      </c>
      <c r="I2234" s="0" t="n">
        <v>47.430701495951</v>
      </c>
      <c r="J2234" s="0" t="n">
        <v>603</v>
      </c>
      <c r="K2234" s="0" t="n">
        <f aca="false">I2234*SUMIFS(syst_chauffage!$H$3:$H$27,syst_chauffage!$B$3:$B$27,D2234,syst_chauffage!$C$3:$C$27,E2234)</f>
        <v>29.3433877863011</v>
      </c>
      <c r="L2234" s="12" t="n">
        <f aca="false">H2234*SUMIFS(syst_chauffage!$K$3:$K$27,syst_chauffage!$B$3:$B$27,D2234,syst_chauffage!$C$3:$C$27,E2234)</f>
        <v>2.4324955428598</v>
      </c>
      <c r="N2234" s="0" t="str">
        <f aca="false">A2234</f>
        <v>Enseignement Recherche</v>
      </c>
      <c r="O2234" s="0" t="str">
        <f aca="false">B2234</f>
        <v>Enseignement secondaire</v>
      </c>
      <c r="P2234" s="0" t="str">
        <f aca="false">C2234</f>
        <v>Internat college</v>
      </c>
      <c r="Q2234" s="0" t="str">
        <f aca="false">D2234</f>
        <v>PAC</v>
      </c>
      <c r="R2234" s="0" t="str">
        <f aca="false">E2234</f>
        <v>Electricité</v>
      </c>
      <c r="S2234" s="0" t="str">
        <f aca="false">F2234</f>
        <v>0410460902</v>
      </c>
      <c r="T2234" s="0" t="str">
        <f aca="false">G2234</f>
        <v>0</v>
      </c>
      <c r="U2234" s="0" t="n">
        <f aca="false">L2234</f>
        <v>2.4324955428598</v>
      </c>
      <c r="V2234" s="0" t="n">
        <f aca="false">K2234</f>
        <v>29.3433877863011</v>
      </c>
      <c r="W2234" s="0" t="n">
        <f aca="false">J2234</f>
        <v>603</v>
      </c>
    </row>
    <row r="2235" customFormat="false" ht="12.8" hidden="false" customHeight="false" outlineLevel="0" collapsed="false">
      <c r="A2235" s="0" t="s">
        <v>75</v>
      </c>
      <c r="B2235" s="0" t="s">
        <v>942</v>
      </c>
      <c r="C2235" s="0" t="s">
        <v>995</v>
      </c>
      <c r="D2235" s="0" t="s">
        <v>51</v>
      </c>
      <c r="E2235" s="0" t="s">
        <v>57</v>
      </c>
      <c r="F2235" s="0" t="s">
        <v>1002</v>
      </c>
      <c r="G2235" s="0" t="s">
        <v>1609</v>
      </c>
      <c r="H2235" s="0" t="n">
        <v>1.00653294831893</v>
      </c>
      <c r="I2235" s="0" t="n">
        <v>19.9298677844536</v>
      </c>
      <c r="J2235" s="0" t="n">
        <v>0</v>
      </c>
      <c r="K2235" s="0" t="n">
        <f aca="false">I2235*SUMIFS(syst_chauffage!$H$3:$H$27,syst_chauffage!$B$3:$B$27,D2235,syst_chauffage!$C$3:$C$27,E2235)</f>
        <v>42.2284771912676</v>
      </c>
      <c r="L2235" s="12" t="n">
        <f aca="false">H2235*SUMIFS(syst_chauffage!$K$3:$K$27,syst_chauffage!$B$3:$B$27,D2235,syst_chauffage!$C$3:$C$27,E2235)</f>
        <v>1.00653294831893</v>
      </c>
      <c r="N2235" s="0" t="str">
        <f aca="false">A2235</f>
        <v>Enseignement Recherche</v>
      </c>
      <c r="O2235" s="0" t="str">
        <f aca="false">B2235</f>
        <v>Enseignement secondaire</v>
      </c>
      <c r="P2235" s="0" t="str">
        <f aca="false">C2235</f>
        <v>Internat college</v>
      </c>
      <c r="Q2235" s="0" t="str">
        <f aca="false">D2235</f>
        <v>Autre système centralisé performant</v>
      </c>
      <c r="R2235" s="0" t="str">
        <f aca="false">E2235</f>
        <v>Autres</v>
      </c>
      <c r="S2235" s="0" t="str">
        <f aca="false">F2235</f>
        <v>0410462101</v>
      </c>
      <c r="T2235" s="0" t="str">
        <f aca="false">G2235</f>
        <v>0</v>
      </c>
      <c r="U2235" s="0" t="n">
        <f aca="false">L2235</f>
        <v>1.00653294831893</v>
      </c>
      <c r="V2235" s="0" t="n">
        <f aca="false">K2235</f>
        <v>42.2284771912676</v>
      </c>
      <c r="W2235" s="0" t="n">
        <f aca="false">J2235</f>
        <v>0</v>
      </c>
    </row>
    <row r="2236" customFormat="false" ht="12.8" hidden="false" customHeight="false" outlineLevel="0" collapsed="false">
      <c r="A2236" s="0" t="s">
        <v>75</v>
      </c>
      <c r="B2236" s="0" t="s">
        <v>942</v>
      </c>
      <c r="C2236" s="0" t="s">
        <v>995</v>
      </c>
      <c r="D2236" s="0" t="s">
        <v>51</v>
      </c>
      <c r="E2236" s="0" t="s">
        <v>58</v>
      </c>
      <c r="F2236" s="0" t="s">
        <v>1003</v>
      </c>
      <c r="G2236" s="0" t="s">
        <v>1609</v>
      </c>
      <c r="H2236" s="0" t="n">
        <v>0.976439445150961</v>
      </c>
      <c r="I2236" s="0" t="n">
        <v>16.9248802935928</v>
      </c>
      <c r="J2236" s="0" t="n">
        <v>680</v>
      </c>
      <c r="K2236" s="0" t="n">
        <f aca="false">I2236*SUMIFS(syst_chauffage!$H$3:$H$27,syst_chauffage!$B$3:$B$27,D2236,syst_chauffage!$C$3:$C$27,E2236)</f>
        <v>36.1176862018684</v>
      </c>
      <c r="L2236" s="12" t="n">
        <f aca="false">H2236*SUMIFS(syst_chauffage!$K$3:$K$27,syst_chauffage!$B$3:$B$27,D2236,syst_chauffage!$C$3:$C$27,E2236)</f>
        <v>0.976439445150961</v>
      </c>
      <c r="N2236" s="0" t="str">
        <f aca="false">A2236</f>
        <v>Enseignement Recherche</v>
      </c>
      <c r="O2236" s="0" t="str">
        <f aca="false">B2236</f>
        <v>Enseignement secondaire</v>
      </c>
      <c r="P2236" s="0" t="str">
        <f aca="false">C2236</f>
        <v>Internat college</v>
      </c>
      <c r="Q2236" s="0" t="str">
        <f aca="false">D2236</f>
        <v>Autre système centralisé performant</v>
      </c>
      <c r="R2236" s="0" t="str">
        <f aca="false">E2236</f>
        <v>Urbain</v>
      </c>
      <c r="S2236" s="0" t="str">
        <f aca="false">F2236</f>
        <v>0410462106</v>
      </c>
      <c r="T2236" s="0" t="str">
        <f aca="false">G2236</f>
        <v>0</v>
      </c>
      <c r="U2236" s="0" t="n">
        <f aca="false">L2236</f>
        <v>0.976439445150961</v>
      </c>
      <c r="V2236" s="0" t="n">
        <f aca="false">K2236</f>
        <v>36.1176862018684</v>
      </c>
      <c r="W2236" s="0" t="n">
        <f aca="false">J2236</f>
        <v>680</v>
      </c>
    </row>
    <row r="2237" customFormat="false" ht="12.8" hidden="false" customHeight="false" outlineLevel="0" collapsed="false">
      <c r="A2237" s="0" t="s">
        <v>75</v>
      </c>
      <c r="B2237" s="0" t="s">
        <v>942</v>
      </c>
      <c r="C2237" s="0" t="s">
        <v>995</v>
      </c>
      <c r="D2237" s="0" t="s">
        <v>27</v>
      </c>
      <c r="E2237" s="0" t="s">
        <v>23</v>
      </c>
      <c r="F2237" s="0" t="s">
        <v>1004</v>
      </c>
      <c r="G2237" s="0" t="s">
        <v>1609</v>
      </c>
      <c r="H2237" s="0" t="n">
        <v>0.765002326141321</v>
      </c>
      <c r="I2237" s="0" t="n">
        <v>8.12738388375423</v>
      </c>
      <c r="J2237" s="0" t="n">
        <v>504</v>
      </c>
      <c r="K2237" s="0" t="n">
        <f aca="false">I2237*SUMIFS(syst_chauffage!$H$3:$H$27,syst_chauffage!$B$3:$B$27,D2237,syst_chauffage!$C$3:$C$27,E2237)</f>
        <v>20.8418887714298</v>
      </c>
      <c r="L2237" s="12" t="n">
        <f aca="false">H2237*SUMIFS(syst_chauffage!$K$3:$K$27,syst_chauffage!$B$3:$B$27,D2237,syst_chauffage!$C$3:$C$27,E2237)</f>
        <v>0.765002326141321</v>
      </c>
      <c r="N2237" s="0" t="str">
        <f aca="false">A2237</f>
        <v>Enseignement Recherche</v>
      </c>
      <c r="O2237" s="0" t="str">
        <f aca="false">B2237</f>
        <v>Enseignement secondaire</v>
      </c>
      <c r="P2237" s="0" t="str">
        <f aca="false">C2237</f>
        <v>Internat college</v>
      </c>
      <c r="Q2237" s="0" t="str">
        <f aca="false">D2237</f>
        <v>Chaudière condensation fioul</v>
      </c>
      <c r="R2237" s="0" t="str">
        <f aca="false">E2237</f>
        <v>Fioul</v>
      </c>
      <c r="S2237" s="0" t="str">
        <f aca="false">F2237</f>
        <v>0410462303</v>
      </c>
      <c r="T2237" s="0" t="str">
        <f aca="false">G2237</f>
        <v>0</v>
      </c>
      <c r="U2237" s="0" t="n">
        <f aca="false">L2237</f>
        <v>0.765002326141321</v>
      </c>
      <c r="V2237" s="0" t="n">
        <f aca="false">K2237</f>
        <v>20.8418887714298</v>
      </c>
      <c r="W2237" s="0" t="n">
        <f aca="false">J2237</f>
        <v>504</v>
      </c>
    </row>
    <row r="2238" customFormat="false" ht="12.8" hidden="false" customHeight="false" outlineLevel="0" collapsed="false">
      <c r="A2238" s="0" t="s">
        <v>75</v>
      </c>
      <c r="B2238" s="0" t="s">
        <v>942</v>
      </c>
      <c r="C2238" s="0" t="s">
        <v>995</v>
      </c>
      <c r="D2238" s="0" t="s">
        <v>18</v>
      </c>
      <c r="E2238" s="0" t="s">
        <v>14</v>
      </c>
      <c r="F2238" s="0" t="s">
        <v>1005</v>
      </c>
      <c r="G2238" s="0" t="s">
        <v>1609</v>
      </c>
      <c r="H2238" s="0" t="n">
        <v>0.991429044334732</v>
      </c>
      <c r="I2238" s="0" t="n">
        <v>5.7052255629996</v>
      </c>
      <c r="J2238" s="0" t="n">
        <v>504</v>
      </c>
      <c r="K2238" s="0" t="n">
        <f aca="false">I2238*SUMIFS(syst_chauffage!$H$3:$H$27,syst_chauffage!$B$3:$B$27,D2238,syst_chauffage!$C$3:$C$27,E2238)</f>
        <v>15.5463341437897</v>
      </c>
      <c r="L2238" s="12" t="n">
        <f aca="false">H2238*SUMIFS(syst_chauffage!$K$3:$K$27,syst_chauffage!$B$3:$B$27,D2238,syst_chauffage!$C$3:$C$27,E2238)</f>
        <v>0.963120662090739</v>
      </c>
      <c r="N2238" s="0" t="str">
        <f aca="false">A2238</f>
        <v>Enseignement Recherche</v>
      </c>
      <c r="O2238" s="0" t="str">
        <f aca="false">B2238</f>
        <v>Enseignement secondaire</v>
      </c>
      <c r="P2238" s="0" t="str">
        <f aca="false">C2238</f>
        <v>Internat college</v>
      </c>
      <c r="Q2238" s="0" t="str">
        <f aca="false">D2238</f>
        <v>Chaudière condensation gaz</v>
      </c>
      <c r="R2238" s="0" t="str">
        <f aca="false">E2238</f>
        <v>Gaz</v>
      </c>
      <c r="S2238" s="0" t="str">
        <f aca="false">F2238</f>
        <v>0410462404</v>
      </c>
      <c r="T2238" s="0" t="str">
        <f aca="false">G2238</f>
        <v>0</v>
      </c>
      <c r="U2238" s="0" t="n">
        <f aca="false">L2238</f>
        <v>0.963120662090739</v>
      </c>
      <c r="V2238" s="0" t="n">
        <f aca="false">K2238</f>
        <v>15.5463341437897</v>
      </c>
      <c r="W2238" s="0" t="n">
        <f aca="false">J2238</f>
        <v>504</v>
      </c>
    </row>
    <row r="2239" customFormat="false" ht="12.8" hidden="false" customHeight="false" outlineLevel="0" collapsed="false">
      <c r="A2239" s="0" t="s">
        <v>75</v>
      </c>
      <c r="B2239" s="0" t="s">
        <v>942</v>
      </c>
      <c r="C2239" s="0" t="s">
        <v>995</v>
      </c>
      <c r="D2239" s="0" t="s">
        <v>32</v>
      </c>
      <c r="E2239" s="0" t="s">
        <v>30</v>
      </c>
      <c r="F2239" s="0" t="s">
        <v>1006</v>
      </c>
      <c r="G2239" s="0" t="s">
        <v>1609</v>
      </c>
      <c r="H2239" s="0" t="n">
        <v>1</v>
      </c>
      <c r="I2239" s="0" t="n">
        <v>12</v>
      </c>
      <c r="J2239" s="0" t="n">
        <v>0</v>
      </c>
      <c r="K2239" s="0" t="n">
        <f aca="false">I2239*SUMIFS(syst_chauffage!$H$3:$H$27,syst_chauffage!$B$3:$B$27,D2239,syst_chauffage!$C$3:$C$27,E2239)</f>
        <v>12</v>
      </c>
      <c r="L2239" s="12" t="n">
        <f aca="false">H2239*SUMIFS(syst_chauffage!$K$3:$K$27,syst_chauffage!$B$3:$B$27,D2239,syst_chauffage!$C$3:$C$27,E2239)</f>
        <v>1</v>
      </c>
      <c r="N2239" s="0" t="str">
        <f aca="false">A2239</f>
        <v>Enseignement Recherche</v>
      </c>
      <c r="O2239" s="0" t="str">
        <f aca="false">B2239</f>
        <v>Enseignement secondaire</v>
      </c>
      <c r="P2239" s="0" t="str">
        <f aca="false">C2239</f>
        <v>Internat college</v>
      </c>
      <c r="Q2239" s="0" t="str">
        <f aca="false">D2239</f>
        <v>Electrique direct performant</v>
      </c>
      <c r="R2239" s="0" t="str">
        <f aca="false">E2239</f>
        <v>Electricité</v>
      </c>
      <c r="S2239" s="0" t="str">
        <f aca="false">F2239</f>
        <v>0410462602</v>
      </c>
      <c r="T2239" s="0" t="str">
        <f aca="false">G2239</f>
        <v>0</v>
      </c>
      <c r="U2239" s="0" t="n">
        <f aca="false">L2239</f>
        <v>1</v>
      </c>
      <c r="V2239" s="0" t="n">
        <f aca="false">K2239</f>
        <v>12</v>
      </c>
      <c r="W2239" s="0" t="n">
        <f aca="false">J2239</f>
        <v>0</v>
      </c>
    </row>
    <row r="2240" customFormat="false" ht="12.8" hidden="false" customHeight="false" outlineLevel="0" collapsed="false">
      <c r="A2240" s="0" t="s">
        <v>75</v>
      </c>
      <c r="B2240" s="0" t="s">
        <v>942</v>
      </c>
      <c r="C2240" s="0" t="s">
        <v>995</v>
      </c>
      <c r="D2240" s="0" t="s">
        <v>38</v>
      </c>
      <c r="E2240" s="0" t="s">
        <v>30</v>
      </c>
      <c r="F2240" s="0" t="s">
        <v>1007</v>
      </c>
      <c r="G2240" s="0" t="s">
        <v>1609</v>
      </c>
      <c r="H2240" s="0" t="n">
        <v>3.34058232558139</v>
      </c>
      <c r="I2240" s="0" t="n">
        <v>56.4651208285131</v>
      </c>
      <c r="J2240" s="0" t="n">
        <v>648</v>
      </c>
      <c r="K2240" s="0" t="n">
        <f aca="false">I2240*SUMIFS(syst_chauffage!$H$3:$H$27,syst_chauffage!$B$3:$B$27,D2240,syst_chauffage!$C$3:$C$27,E2240)</f>
        <v>57.0745941619367</v>
      </c>
      <c r="L2240" s="12" t="n">
        <f aca="false">H2240*SUMIFS(syst_chauffage!$K$3:$K$27,syst_chauffage!$B$3:$B$27,D2240,syst_chauffage!$C$3:$C$27,E2240)</f>
        <v>2.98853732681761</v>
      </c>
      <c r="N2240" s="0" t="str">
        <f aca="false">A2240</f>
        <v>Enseignement Recherche</v>
      </c>
      <c r="O2240" s="0" t="str">
        <f aca="false">B2240</f>
        <v>Enseignement secondaire</v>
      </c>
      <c r="P2240" s="0" t="str">
        <f aca="false">C2240</f>
        <v>Internat college</v>
      </c>
      <c r="Q2240" s="0" t="str">
        <f aca="false">D2240</f>
        <v>PAC performant</v>
      </c>
      <c r="R2240" s="0" t="str">
        <f aca="false">E2240</f>
        <v>Electricité</v>
      </c>
      <c r="S2240" s="0" t="str">
        <f aca="false">F2240</f>
        <v>0410462902</v>
      </c>
      <c r="T2240" s="0" t="str">
        <f aca="false">G2240</f>
        <v>0</v>
      </c>
      <c r="U2240" s="0" t="n">
        <f aca="false">L2240</f>
        <v>2.98853732681761</v>
      </c>
      <c r="V2240" s="0" t="n">
        <f aca="false">K2240</f>
        <v>57.0745941619367</v>
      </c>
      <c r="W2240" s="0" t="n">
        <f aca="false">J2240</f>
        <v>648</v>
      </c>
    </row>
    <row r="2241" customFormat="false" ht="12.8" hidden="false" customHeight="false" outlineLevel="0" collapsed="false">
      <c r="A2241" s="0" t="s">
        <v>75</v>
      </c>
      <c r="B2241" s="0" t="s">
        <v>942</v>
      </c>
      <c r="C2241" s="0" t="s">
        <v>1008</v>
      </c>
      <c r="D2241" s="0" t="s">
        <v>19</v>
      </c>
      <c r="E2241" s="0" t="s">
        <v>57</v>
      </c>
      <c r="F2241" s="0" t="s">
        <v>1009</v>
      </c>
      <c r="G2241" s="0" t="s">
        <v>1609</v>
      </c>
      <c r="H2241" s="0" t="n">
        <v>0.859496888531144</v>
      </c>
      <c r="I2241" s="0" t="n">
        <v>17.6457053426676</v>
      </c>
      <c r="J2241" s="0" t="n">
        <v>0</v>
      </c>
      <c r="K2241" s="0" t="n">
        <f aca="false">I2241*SUMIFS(syst_chauffage!$H$3:$H$27,syst_chauffage!$B$3:$B$27,D2241,syst_chauffage!$C$3:$C$27,E2241)</f>
        <v>24.5712330807471</v>
      </c>
      <c r="L2241" s="12" t="n">
        <f aca="false">H2241*SUMIFS(syst_chauffage!$K$3:$K$27,syst_chauffage!$B$3:$B$27,D2241,syst_chauffage!$C$3:$C$27,E2241)</f>
        <v>0.859496888531144</v>
      </c>
      <c r="N2241" s="0" t="str">
        <f aca="false">A2241</f>
        <v>Enseignement Recherche</v>
      </c>
      <c r="O2241" s="0" t="str">
        <f aca="false">B2241</f>
        <v>Enseignement secondaire</v>
      </c>
      <c r="P2241" s="0" t="str">
        <f aca="false">C2241</f>
        <v>Internat LEGT</v>
      </c>
      <c r="Q2241" s="0" t="str">
        <f aca="false">D2241</f>
        <v>Autre système centralisé</v>
      </c>
      <c r="R2241" s="0" t="str">
        <f aca="false">E2241</f>
        <v>Autres</v>
      </c>
      <c r="S2241" s="0" t="str">
        <f aca="false">F2241</f>
        <v>0410470101</v>
      </c>
      <c r="T2241" s="0" t="str">
        <f aca="false">G2241</f>
        <v>0</v>
      </c>
      <c r="U2241" s="0" t="n">
        <f aca="false">L2241</f>
        <v>0.859496888531144</v>
      </c>
      <c r="V2241" s="0" t="n">
        <f aca="false">K2241</f>
        <v>24.5712330807471</v>
      </c>
      <c r="W2241" s="0" t="n">
        <f aca="false">J2241</f>
        <v>0</v>
      </c>
    </row>
    <row r="2242" customFormat="false" ht="12.8" hidden="false" customHeight="false" outlineLevel="0" collapsed="false">
      <c r="A2242" s="0" t="s">
        <v>75</v>
      </c>
      <c r="B2242" s="0" t="s">
        <v>942</v>
      </c>
      <c r="C2242" s="0" t="s">
        <v>1008</v>
      </c>
      <c r="D2242" s="0" t="s">
        <v>19</v>
      </c>
      <c r="E2242" s="0" t="s">
        <v>58</v>
      </c>
      <c r="F2242" s="0" t="s">
        <v>1010</v>
      </c>
      <c r="G2242" s="0" t="s">
        <v>1609</v>
      </c>
      <c r="H2242" s="0" t="n">
        <v>0.930031260812643</v>
      </c>
      <c r="I2242" s="0" t="n">
        <v>17.9501229502398</v>
      </c>
      <c r="J2242" s="0" t="n">
        <v>680</v>
      </c>
      <c r="K2242" s="0" t="n">
        <f aca="false">I2242*SUMIFS(syst_chauffage!$H$3:$H$27,syst_chauffage!$B$3:$B$27,D2242,syst_chauffage!$C$3:$C$27,E2242)</f>
        <v>29.5270473899247</v>
      </c>
      <c r="L2242" s="12" t="n">
        <f aca="false">H2242*SUMIFS(syst_chauffage!$K$3:$K$27,syst_chauffage!$B$3:$B$27,D2242,syst_chauffage!$C$3:$C$27,E2242)</f>
        <v>0.930031260812643</v>
      </c>
      <c r="N2242" s="0" t="str">
        <f aca="false">A2242</f>
        <v>Enseignement Recherche</v>
      </c>
      <c r="O2242" s="0" t="str">
        <f aca="false">B2242</f>
        <v>Enseignement secondaire</v>
      </c>
      <c r="P2242" s="0" t="str">
        <f aca="false">C2242</f>
        <v>Internat LEGT</v>
      </c>
      <c r="Q2242" s="0" t="str">
        <f aca="false">D2242</f>
        <v>Autre système centralisé</v>
      </c>
      <c r="R2242" s="0" t="str">
        <f aca="false">E2242</f>
        <v>Urbain</v>
      </c>
      <c r="S2242" s="0" t="str">
        <f aca="false">F2242</f>
        <v>0410470106</v>
      </c>
      <c r="T2242" s="0" t="str">
        <f aca="false">G2242</f>
        <v>0</v>
      </c>
      <c r="U2242" s="0" t="n">
        <f aca="false">L2242</f>
        <v>0.930031260812643</v>
      </c>
      <c r="V2242" s="0" t="n">
        <f aca="false">K2242</f>
        <v>29.5270473899247</v>
      </c>
      <c r="W2242" s="0" t="n">
        <f aca="false">J2242</f>
        <v>680</v>
      </c>
    </row>
    <row r="2243" customFormat="false" ht="12.8" hidden="false" customHeight="false" outlineLevel="0" collapsed="false">
      <c r="A2243" s="0" t="s">
        <v>75</v>
      </c>
      <c r="B2243" s="0" t="s">
        <v>942</v>
      </c>
      <c r="C2243" s="0" t="s">
        <v>1008</v>
      </c>
      <c r="D2243" s="0" t="s">
        <v>22</v>
      </c>
      <c r="E2243" s="0" t="s">
        <v>23</v>
      </c>
      <c r="F2243" s="0" t="s">
        <v>1011</v>
      </c>
      <c r="G2243" s="0" t="s">
        <v>1609</v>
      </c>
      <c r="H2243" s="0" t="n">
        <v>0.739248445781441</v>
      </c>
      <c r="I2243" s="0" t="n">
        <v>7.08314444138651</v>
      </c>
      <c r="J2243" s="0" t="n">
        <v>0</v>
      </c>
      <c r="K2243" s="0" t="n">
        <f aca="false">I2243*SUMIFS(syst_chauffage!$H$3:$H$27,syst_chauffage!$B$3:$B$27,D2243,syst_chauffage!$C$3:$C$27,E2243)</f>
        <v>12.4735767902926</v>
      </c>
      <c r="L2243" s="12" t="n">
        <f aca="false">H2243*SUMIFS(syst_chauffage!$K$3:$K$27,syst_chauffage!$B$3:$B$27,D2243,syst_chauffage!$C$3:$C$27,E2243)</f>
        <v>0.739248445781441</v>
      </c>
      <c r="N2243" s="0" t="str">
        <f aca="false">A2243</f>
        <v>Enseignement Recherche</v>
      </c>
      <c r="O2243" s="0" t="str">
        <f aca="false">B2243</f>
        <v>Enseignement secondaire</v>
      </c>
      <c r="P2243" s="0" t="str">
        <f aca="false">C2243</f>
        <v>Internat LEGT</v>
      </c>
      <c r="Q2243" s="0" t="str">
        <f aca="false">D2243</f>
        <v>Chaudière fioul</v>
      </c>
      <c r="R2243" s="0" t="str">
        <f aca="false">E2243</f>
        <v>Fioul</v>
      </c>
      <c r="S2243" s="0" t="str">
        <f aca="false">F2243</f>
        <v>0410470303</v>
      </c>
      <c r="T2243" s="0" t="str">
        <f aca="false">G2243</f>
        <v>0</v>
      </c>
      <c r="U2243" s="0" t="n">
        <f aca="false">L2243</f>
        <v>0.739248445781441</v>
      </c>
      <c r="V2243" s="0" t="n">
        <f aca="false">K2243</f>
        <v>12.4735767902926</v>
      </c>
      <c r="W2243" s="0" t="n">
        <f aca="false">J2243</f>
        <v>0</v>
      </c>
    </row>
    <row r="2244" customFormat="false" ht="12.8" hidden="false" customHeight="false" outlineLevel="0" collapsed="false">
      <c r="A2244" s="0" t="s">
        <v>75</v>
      </c>
      <c r="B2244" s="0" t="s">
        <v>942</v>
      </c>
      <c r="C2244" s="0" t="s">
        <v>1008</v>
      </c>
      <c r="D2244" s="0" t="s">
        <v>13</v>
      </c>
      <c r="E2244" s="0" t="s">
        <v>14</v>
      </c>
      <c r="F2244" s="0" t="s">
        <v>1012</v>
      </c>
      <c r="G2244" s="0" t="s">
        <v>1609</v>
      </c>
      <c r="H2244" s="0" t="n">
        <v>0.877700589095048</v>
      </c>
      <c r="I2244" s="0" t="n">
        <v>5.32127067228281</v>
      </c>
      <c r="J2244" s="0" t="n">
        <v>264</v>
      </c>
      <c r="K2244" s="0" t="n">
        <f aca="false">I2244*SUMIFS(syst_chauffage!$H$3:$H$27,syst_chauffage!$B$3:$B$27,D2244,syst_chauffage!$C$3:$C$27,E2244)</f>
        <v>10.7467942795629</v>
      </c>
      <c r="L2244" s="12" t="n">
        <f aca="false">H2244*SUMIFS(syst_chauffage!$K$3:$K$27,syst_chauffage!$B$3:$B$27,D2244,syst_chauffage!$C$3:$C$27,E2244)</f>
        <v>0.877700589095048</v>
      </c>
      <c r="N2244" s="0" t="str">
        <f aca="false">A2244</f>
        <v>Enseignement Recherche</v>
      </c>
      <c r="O2244" s="0" t="str">
        <f aca="false">B2244</f>
        <v>Enseignement secondaire</v>
      </c>
      <c r="P2244" s="0" t="str">
        <f aca="false">C2244</f>
        <v>Internat LEGT</v>
      </c>
      <c r="Q2244" s="0" t="str">
        <f aca="false">D2244</f>
        <v>Chaudière gaz</v>
      </c>
      <c r="R2244" s="0" t="str">
        <f aca="false">E2244</f>
        <v>Gaz</v>
      </c>
      <c r="S2244" s="0" t="str">
        <f aca="false">F2244</f>
        <v>0410470404</v>
      </c>
      <c r="T2244" s="0" t="str">
        <f aca="false">G2244</f>
        <v>0</v>
      </c>
      <c r="U2244" s="0" t="n">
        <f aca="false">L2244</f>
        <v>0.877700589095048</v>
      </c>
      <c r="V2244" s="0" t="n">
        <f aca="false">K2244</f>
        <v>10.7467942795629</v>
      </c>
      <c r="W2244" s="0" t="n">
        <f aca="false">J2244</f>
        <v>264</v>
      </c>
    </row>
    <row r="2245" customFormat="false" ht="12.8" hidden="false" customHeight="false" outlineLevel="0" collapsed="false">
      <c r="A2245" s="0" t="s">
        <v>75</v>
      </c>
      <c r="B2245" s="0" t="s">
        <v>942</v>
      </c>
      <c r="C2245" s="0" t="s">
        <v>1008</v>
      </c>
      <c r="D2245" s="0" t="s">
        <v>29</v>
      </c>
      <c r="E2245" s="0" t="s">
        <v>30</v>
      </c>
      <c r="F2245" s="0" t="s">
        <v>1013</v>
      </c>
      <c r="G2245" s="0" t="s">
        <v>1609</v>
      </c>
      <c r="H2245" s="0" t="n">
        <v>0.92</v>
      </c>
      <c r="I2245" s="0" t="n">
        <v>10.4</v>
      </c>
      <c r="J2245" s="0" t="n">
        <v>0</v>
      </c>
      <c r="K2245" s="0" t="n">
        <f aca="false">I2245*SUMIFS(syst_chauffage!$H$3:$H$27,syst_chauffage!$B$3:$B$27,D2245,syst_chauffage!$C$3:$C$27,E2245)</f>
        <v>3</v>
      </c>
      <c r="L2245" s="12" t="n">
        <f aca="false">H2245*SUMIFS(syst_chauffage!$K$3:$K$27,syst_chauffage!$B$3:$B$27,D2245,syst_chauffage!$C$3:$C$27,E2245)</f>
        <v>0.92</v>
      </c>
      <c r="N2245" s="0" t="str">
        <f aca="false">A2245</f>
        <v>Enseignement Recherche</v>
      </c>
      <c r="O2245" s="0" t="str">
        <f aca="false">B2245</f>
        <v>Enseignement secondaire</v>
      </c>
      <c r="P2245" s="0" t="str">
        <f aca="false">C2245</f>
        <v>Internat LEGT</v>
      </c>
      <c r="Q2245" s="0" t="str">
        <f aca="false">D2245</f>
        <v>Electrique direct</v>
      </c>
      <c r="R2245" s="0" t="str">
        <f aca="false">E2245</f>
        <v>Electricité</v>
      </c>
      <c r="S2245" s="0" t="str">
        <f aca="false">F2245</f>
        <v>0410470602</v>
      </c>
      <c r="T2245" s="0" t="str">
        <f aca="false">G2245</f>
        <v>0</v>
      </c>
      <c r="U2245" s="0" t="n">
        <f aca="false">L2245</f>
        <v>0.92</v>
      </c>
      <c r="V2245" s="0" t="n">
        <f aca="false">K2245</f>
        <v>3</v>
      </c>
      <c r="W2245" s="0" t="n">
        <f aca="false">J2245</f>
        <v>0</v>
      </c>
    </row>
    <row r="2246" customFormat="false" ht="12.8" hidden="false" customHeight="false" outlineLevel="0" collapsed="false">
      <c r="A2246" s="0" t="s">
        <v>75</v>
      </c>
      <c r="B2246" s="0" t="s">
        <v>942</v>
      </c>
      <c r="C2246" s="0" t="s">
        <v>1008</v>
      </c>
      <c r="D2246" s="0" t="s">
        <v>36</v>
      </c>
      <c r="E2246" s="0" t="s">
        <v>30</v>
      </c>
      <c r="F2246" s="0" t="s">
        <v>1014</v>
      </c>
      <c r="G2246" s="0" t="s">
        <v>1609</v>
      </c>
      <c r="H2246" s="0" t="n">
        <v>2.89517134883721</v>
      </c>
      <c r="I2246" s="0" t="n">
        <v>52.867918928596</v>
      </c>
      <c r="J2246" s="0" t="n">
        <v>603</v>
      </c>
      <c r="K2246" s="0" t="n">
        <f aca="false">I2246*SUMIFS(syst_chauffage!$H$3:$H$27,syst_chauffage!$B$3:$B$27,D2246,syst_chauffage!$C$3:$C$27,E2246)</f>
        <v>32.7071664058975</v>
      </c>
      <c r="L2246" s="12" t="n">
        <f aca="false">H2246*SUMIFS(syst_chauffage!$K$3:$K$27,syst_chauffage!$B$3:$B$27,D2246,syst_chauffage!$C$3:$C$27,E2246)</f>
        <v>2.4324955428598</v>
      </c>
      <c r="N2246" s="0" t="str">
        <f aca="false">A2246</f>
        <v>Enseignement Recherche</v>
      </c>
      <c r="O2246" s="0" t="str">
        <f aca="false">B2246</f>
        <v>Enseignement secondaire</v>
      </c>
      <c r="P2246" s="0" t="str">
        <f aca="false">C2246</f>
        <v>Internat LEGT</v>
      </c>
      <c r="Q2246" s="0" t="str">
        <f aca="false">D2246</f>
        <v>PAC</v>
      </c>
      <c r="R2246" s="0" t="str">
        <f aca="false">E2246</f>
        <v>Electricité</v>
      </c>
      <c r="S2246" s="0" t="str">
        <f aca="false">F2246</f>
        <v>0410470902</v>
      </c>
      <c r="T2246" s="0" t="str">
        <f aca="false">G2246</f>
        <v>0</v>
      </c>
      <c r="U2246" s="0" t="n">
        <f aca="false">L2246</f>
        <v>2.4324955428598</v>
      </c>
      <c r="V2246" s="0" t="n">
        <f aca="false">K2246</f>
        <v>32.7071664058975</v>
      </c>
      <c r="W2246" s="0" t="n">
        <f aca="false">J2246</f>
        <v>603</v>
      </c>
    </row>
    <row r="2247" customFormat="false" ht="12.8" hidden="false" customHeight="false" outlineLevel="0" collapsed="false">
      <c r="A2247" s="0" t="s">
        <v>75</v>
      </c>
      <c r="B2247" s="0" t="s">
        <v>942</v>
      </c>
      <c r="C2247" s="0" t="s">
        <v>1008</v>
      </c>
      <c r="D2247" s="0" t="s">
        <v>51</v>
      </c>
      <c r="E2247" s="0" t="s">
        <v>57</v>
      </c>
      <c r="F2247" s="0" t="s">
        <v>1015</v>
      </c>
      <c r="G2247" s="0" t="s">
        <v>1609</v>
      </c>
      <c r="H2247" s="0" t="n">
        <v>0.991727179074395</v>
      </c>
      <c r="I2247" s="0" t="n">
        <v>21.0067920746043</v>
      </c>
      <c r="J2247" s="0" t="n">
        <v>0</v>
      </c>
      <c r="K2247" s="0" t="n">
        <f aca="false">I2247*SUMIFS(syst_chauffage!$H$3:$H$27,syst_chauffage!$B$3:$B$27,D2247,syst_chauffage!$C$3:$C$27,E2247)</f>
        <v>44.5103223753498</v>
      </c>
      <c r="L2247" s="12" t="n">
        <f aca="false">H2247*SUMIFS(syst_chauffage!$K$3:$K$27,syst_chauffage!$B$3:$B$27,D2247,syst_chauffage!$C$3:$C$27,E2247)</f>
        <v>0.991727179074395</v>
      </c>
      <c r="N2247" s="0" t="str">
        <f aca="false">A2247</f>
        <v>Enseignement Recherche</v>
      </c>
      <c r="O2247" s="0" t="str">
        <f aca="false">B2247</f>
        <v>Enseignement secondaire</v>
      </c>
      <c r="P2247" s="0" t="str">
        <f aca="false">C2247</f>
        <v>Internat LEGT</v>
      </c>
      <c r="Q2247" s="0" t="str">
        <f aca="false">D2247</f>
        <v>Autre système centralisé performant</v>
      </c>
      <c r="R2247" s="0" t="str">
        <f aca="false">E2247</f>
        <v>Autres</v>
      </c>
      <c r="S2247" s="0" t="str">
        <f aca="false">F2247</f>
        <v>0410472101</v>
      </c>
      <c r="T2247" s="0" t="str">
        <f aca="false">G2247</f>
        <v>0</v>
      </c>
      <c r="U2247" s="0" t="n">
        <f aca="false">L2247</f>
        <v>0.991727179074395</v>
      </c>
      <c r="V2247" s="0" t="n">
        <f aca="false">K2247</f>
        <v>44.5103223753498</v>
      </c>
      <c r="W2247" s="0" t="n">
        <f aca="false">J2247</f>
        <v>0</v>
      </c>
    </row>
    <row r="2248" customFormat="false" ht="12.8" hidden="false" customHeight="false" outlineLevel="0" collapsed="false">
      <c r="A2248" s="0" t="s">
        <v>75</v>
      </c>
      <c r="B2248" s="0" t="s">
        <v>942</v>
      </c>
      <c r="C2248" s="0" t="s">
        <v>1008</v>
      </c>
      <c r="D2248" s="0" t="s">
        <v>51</v>
      </c>
      <c r="E2248" s="0" t="s">
        <v>58</v>
      </c>
      <c r="F2248" s="0" t="s">
        <v>1016</v>
      </c>
      <c r="G2248" s="0" t="s">
        <v>1609</v>
      </c>
      <c r="H2248" s="0" t="n">
        <v>1.07311299324536</v>
      </c>
      <c r="I2248" s="0" t="n">
        <v>21.3691939883807</v>
      </c>
      <c r="J2248" s="0" t="n">
        <v>680</v>
      </c>
      <c r="K2248" s="0" t="n">
        <f aca="false">I2248*SUMIFS(syst_chauffage!$H$3:$H$27,syst_chauffage!$B$3:$B$27,D2248,syst_chauffage!$C$3:$C$27,E2248)</f>
        <v>45.6018494353172</v>
      </c>
      <c r="L2248" s="12" t="n">
        <f aca="false">H2248*SUMIFS(syst_chauffage!$K$3:$K$27,syst_chauffage!$B$3:$B$27,D2248,syst_chauffage!$C$3:$C$27,E2248)</f>
        <v>1.07311299324536</v>
      </c>
      <c r="N2248" s="0" t="str">
        <f aca="false">A2248</f>
        <v>Enseignement Recherche</v>
      </c>
      <c r="O2248" s="0" t="str">
        <f aca="false">B2248</f>
        <v>Enseignement secondaire</v>
      </c>
      <c r="P2248" s="0" t="str">
        <f aca="false">C2248</f>
        <v>Internat LEGT</v>
      </c>
      <c r="Q2248" s="0" t="str">
        <f aca="false">D2248</f>
        <v>Autre système centralisé performant</v>
      </c>
      <c r="R2248" s="0" t="str">
        <f aca="false">E2248</f>
        <v>Urbain</v>
      </c>
      <c r="S2248" s="0" t="str">
        <f aca="false">F2248</f>
        <v>0410472106</v>
      </c>
      <c r="T2248" s="0" t="str">
        <f aca="false">G2248</f>
        <v>0</v>
      </c>
      <c r="U2248" s="0" t="n">
        <f aca="false">L2248</f>
        <v>1.07311299324536</v>
      </c>
      <c r="V2248" s="0" t="n">
        <f aca="false">K2248</f>
        <v>45.6018494353172</v>
      </c>
      <c r="W2248" s="0" t="n">
        <f aca="false">J2248</f>
        <v>680</v>
      </c>
    </row>
    <row r="2249" customFormat="false" ht="12.8" hidden="false" customHeight="false" outlineLevel="0" collapsed="false">
      <c r="A2249" s="0" t="s">
        <v>75</v>
      </c>
      <c r="B2249" s="0" t="s">
        <v>942</v>
      </c>
      <c r="C2249" s="0" t="s">
        <v>1008</v>
      </c>
      <c r="D2249" s="0" t="s">
        <v>27</v>
      </c>
      <c r="E2249" s="0" t="s">
        <v>23</v>
      </c>
      <c r="F2249" s="0" t="s">
        <v>1017</v>
      </c>
      <c r="G2249" s="0" t="s">
        <v>1609</v>
      </c>
      <c r="H2249" s="0" t="n">
        <v>0.764992871952798</v>
      </c>
      <c r="I2249" s="0" t="n">
        <v>8.43231481117441</v>
      </c>
      <c r="J2249" s="0" t="n">
        <v>608</v>
      </c>
      <c r="K2249" s="0" t="n">
        <f aca="false">I2249*SUMIFS(syst_chauffage!$H$3:$H$27,syst_chauffage!$B$3:$B$27,D2249,syst_chauffage!$C$3:$C$27,E2249)</f>
        <v>21.6238545999376</v>
      </c>
      <c r="L2249" s="12" t="n">
        <f aca="false">H2249*SUMIFS(syst_chauffage!$K$3:$K$27,syst_chauffage!$B$3:$B$27,D2249,syst_chauffage!$C$3:$C$27,E2249)</f>
        <v>0.764992871952798</v>
      </c>
      <c r="N2249" s="0" t="str">
        <f aca="false">A2249</f>
        <v>Enseignement Recherche</v>
      </c>
      <c r="O2249" s="0" t="str">
        <f aca="false">B2249</f>
        <v>Enseignement secondaire</v>
      </c>
      <c r="P2249" s="0" t="str">
        <f aca="false">C2249</f>
        <v>Internat LEGT</v>
      </c>
      <c r="Q2249" s="0" t="str">
        <f aca="false">D2249</f>
        <v>Chaudière condensation fioul</v>
      </c>
      <c r="R2249" s="0" t="str">
        <f aca="false">E2249</f>
        <v>Fioul</v>
      </c>
      <c r="S2249" s="0" t="str">
        <f aca="false">F2249</f>
        <v>0410472303</v>
      </c>
      <c r="T2249" s="0" t="str">
        <f aca="false">G2249</f>
        <v>0</v>
      </c>
      <c r="U2249" s="0" t="n">
        <f aca="false">L2249</f>
        <v>0.764992871952798</v>
      </c>
      <c r="V2249" s="0" t="n">
        <f aca="false">K2249</f>
        <v>21.6238545999376</v>
      </c>
      <c r="W2249" s="0" t="n">
        <f aca="false">J2249</f>
        <v>608</v>
      </c>
    </row>
    <row r="2250" customFormat="false" ht="12.8" hidden="false" customHeight="false" outlineLevel="0" collapsed="false">
      <c r="A2250" s="0" t="s">
        <v>75</v>
      </c>
      <c r="B2250" s="0" t="s">
        <v>942</v>
      </c>
      <c r="C2250" s="0" t="s">
        <v>1008</v>
      </c>
      <c r="D2250" s="0" t="s">
        <v>18</v>
      </c>
      <c r="E2250" s="0" t="s">
        <v>14</v>
      </c>
      <c r="F2250" s="0" t="s">
        <v>1018</v>
      </c>
      <c r="G2250" s="0" t="s">
        <v>1609</v>
      </c>
      <c r="H2250" s="0" t="n">
        <v>0.991389907316624</v>
      </c>
      <c r="I2250" s="0" t="n">
        <v>6.33484603843191</v>
      </c>
      <c r="J2250" s="0" t="n">
        <v>608</v>
      </c>
      <c r="K2250" s="0" t="n">
        <f aca="false">I2250*SUMIFS(syst_chauffage!$H$3:$H$27,syst_chauffage!$B$3:$B$27,D2250,syst_chauffage!$C$3:$C$27,E2250)</f>
        <v>17.2620051872491</v>
      </c>
      <c r="L2250" s="12" t="n">
        <f aca="false">H2250*SUMIFS(syst_chauffage!$K$3:$K$27,syst_chauffage!$B$3:$B$27,D2250,syst_chauffage!$C$3:$C$27,E2250)</f>
        <v>0.963082642556202</v>
      </c>
      <c r="N2250" s="0" t="str">
        <f aca="false">A2250</f>
        <v>Enseignement Recherche</v>
      </c>
      <c r="O2250" s="0" t="str">
        <f aca="false">B2250</f>
        <v>Enseignement secondaire</v>
      </c>
      <c r="P2250" s="0" t="str">
        <f aca="false">C2250</f>
        <v>Internat LEGT</v>
      </c>
      <c r="Q2250" s="0" t="str">
        <f aca="false">D2250</f>
        <v>Chaudière condensation gaz</v>
      </c>
      <c r="R2250" s="0" t="str">
        <f aca="false">E2250</f>
        <v>Gaz</v>
      </c>
      <c r="S2250" s="0" t="str">
        <f aca="false">F2250</f>
        <v>0410472404</v>
      </c>
      <c r="T2250" s="0" t="str">
        <f aca="false">G2250</f>
        <v>0</v>
      </c>
      <c r="U2250" s="0" t="n">
        <f aca="false">L2250</f>
        <v>0.963082642556202</v>
      </c>
      <c r="V2250" s="0" t="n">
        <f aca="false">K2250</f>
        <v>17.2620051872491</v>
      </c>
      <c r="W2250" s="0" t="n">
        <f aca="false">J2250</f>
        <v>608</v>
      </c>
    </row>
    <row r="2251" customFormat="false" ht="12.8" hidden="false" customHeight="false" outlineLevel="0" collapsed="false">
      <c r="A2251" s="0" t="s">
        <v>75</v>
      </c>
      <c r="B2251" s="0" t="s">
        <v>942</v>
      </c>
      <c r="C2251" s="0" t="s">
        <v>1008</v>
      </c>
      <c r="D2251" s="0" t="s">
        <v>32</v>
      </c>
      <c r="E2251" s="0" t="s">
        <v>30</v>
      </c>
      <c r="F2251" s="0" t="s">
        <v>1019</v>
      </c>
      <c r="G2251" s="0" t="s">
        <v>1609</v>
      </c>
      <c r="H2251" s="0" t="n">
        <v>1</v>
      </c>
      <c r="I2251" s="0" t="n">
        <v>12</v>
      </c>
      <c r="J2251" s="0" t="n">
        <v>0</v>
      </c>
      <c r="K2251" s="0" t="n">
        <f aca="false">I2251*SUMIFS(syst_chauffage!$H$3:$H$27,syst_chauffage!$B$3:$B$27,D2251,syst_chauffage!$C$3:$C$27,E2251)</f>
        <v>12</v>
      </c>
      <c r="L2251" s="12" t="n">
        <f aca="false">H2251*SUMIFS(syst_chauffage!$K$3:$K$27,syst_chauffage!$B$3:$B$27,D2251,syst_chauffage!$C$3:$C$27,E2251)</f>
        <v>1</v>
      </c>
      <c r="N2251" s="0" t="str">
        <f aca="false">A2251</f>
        <v>Enseignement Recherche</v>
      </c>
      <c r="O2251" s="0" t="str">
        <f aca="false">B2251</f>
        <v>Enseignement secondaire</v>
      </c>
      <c r="P2251" s="0" t="str">
        <f aca="false">C2251</f>
        <v>Internat LEGT</v>
      </c>
      <c r="Q2251" s="0" t="str">
        <f aca="false">D2251</f>
        <v>Electrique direct performant</v>
      </c>
      <c r="R2251" s="0" t="str">
        <f aca="false">E2251</f>
        <v>Electricité</v>
      </c>
      <c r="S2251" s="0" t="str">
        <f aca="false">F2251</f>
        <v>0410472602</v>
      </c>
      <c r="T2251" s="0" t="str">
        <f aca="false">G2251</f>
        <v>0</v>
      </c>
      <c r="U2251" s="0" t="n">
        <f aca="false">L2251</f>
        <v>1</v>
      </c>
      <c r="V2251" s="0" t="n">
        <f aca="false">K2251</f>
        <v>12</v>
      </c>
      <c r="W2251" s="0" t="n">
        <f aca="false">J2251</f>
        <v>0</v>
      </c>
    </row>
    <row r="2252" customFormat="false" ht="12.8" hidden="false" customHeight="false" outlineLevel="0" collapsed="false">
      <c r="A2252" s="0" t="s">
        <v>75</v>
      </c>
      <c r="B2252" s="0" t="s">
        <v>942</v>
      </c>
      <c r="C2252" s="0" t="s">
        <v>1008</v>
      </c>
      <c r="D2252" s="0" t="s">
        <v>38</v>
      </c>
      <c r="E2252" s="0" t="s">
        <v>30</v>
      </c>
      <c r="F2252" s="0" t="s">
        <v>1020</v>
      </c>
      <c r="G2252" s="0" t="s">
        <v>1609</v>
      </c>
      <c r="H2252" s="0" t="n">
        <v>3.34058232558139</v>
      </c>
      <c r="I2252" s="0" t="n">
        <v>62.937998724519</v>
      </c>
      <c r="J2252" s="0" t="n">
        <v>648</v>
      </c>
      <c r="K2252" s="0" t="n">
        <f aca="false">I2252*SUMIFS(syst_chauffage!$H$3:$H$27,syst_chauffage!$B$3:$B$27,D2252,syst_chauffage!$C$3:$C$27,E2252)</f>
        <v>63.6173390202414</v>
      </c>
      <c r="L2252" s="12" t="n">
        <f aca="false">H2252*SUMIFS(syst_chauffage!$K$3:$K$27,syst_chauffage!$B$3:$B$27,D2252,syst_chauffage!$C$3:$C$27,E2252)</f>
        <v>2.98853732681761</v>
      </c>
      <c r="N2252" s="0" t="str">
        <f aca="false">A2252</f>
        <v>Enseignement Recherche</v>
      </c>
      <c r="O2252" s="0" t="str">
        <f aca="false">B2252</f>
        <v>Enseignement secondaire</v>
      </c>
      <c r="P2252" s="0" t="str">
        <f aca="false">C2252</f>
        <v>Internat LEGT</v>
      </c>
      <c r="Q2252" s="0" t="str">
        <f aca="false">D2252</f>
        <v>PAC performant</v>
      </c>
      <c r="R2252" s="0" t="str">
        <f aca="false">E2252</f>
        <v>Electricité</v>
      </c>
      <c r="S2252" s="0" t="str">
        <f aca="false">F2252</f>
        <v>0410472902</v>
      </c>
      <c r="T2252" s="0" t="str">
        <f aca="false">G2252</f>
        <v>0</v>
      </c>
      <c r="U2252" s="0" t="n">
        <f aca="false">L2252</f>
        <v>2.98853732681761</v>
      </c>
      <c r="V2252" s="0" t="n">
        <f aca="false">K2252</f>
        <v>63.6173390202414</v>
      </c>
      <c r="W2252" s="0" t="n">
        <f aca="false">J2252</f>
        <v>648</v>
      </c>
    </row>
    <row r="2253" customFormat="false" ht="12.8" hidden="false" customHeight="false" outlineLevel="0" collapsed="false">
      <c r="A2253" s="0" t="s">
        <v>75</v>
      </c>
      <c r="B2253" s="0" t="s">
        <v>942</v>
      </c>
      <c r="C2253" s="0" t="s">
        <v>1021</v>
      </c>
      <c r="D2253" s="0" t="s">
        <v>19</v>
      </c>
      <c r="E2253" s="0" t="s">
        <v>57</v>
      </c>
      <c r="F2253" s="0" t="s">
        <v>1022</v>
      </c>
      <c r="G2253" s="0" t="s">
        <v>1609</v>
      </c>
      <c r="H2253" s="0" t="n">
        <v>0.917455412887589</v>
      </c>
      <c r="I2253" s="0" t="n">
        <v>18.5496408196398</v>
      </c>
      <c r="J2253" s="0" t="n">
        <v>0</v>
      </c>
      <c r="K2253" s="0" t="n">
        <f aca="false">I2253*SUMIFS(syst_chauffage!$H$3:$H$27,syst_chauffage!$B$3:$B$27,D2253,syst_chauffage!$C$3:$C$27,E2253)</f>
        <v>25.8299421469658</v>
      </c>
      <c r="L2253" s="12" t="n">
        <f aca="false">H2253*SUMIFS(syst_chauffage!$K$3:$K$27,syst_chauffage!$B$3:$B$27,D2253,syst_chauffage!$C$3:$C$27,E2253)</f>
        <v>0.917455412887589</v>
      </c>
      <c r="N2253" s="0" t="str">
        <f aca="false">A2253</f>
        <v>Enseignement Recherche</v>
      </c>
      <c r="O2253" s="0" t="str">
        <f aca="false">B2253</f>
        <v>Enseignement secondaire</v>
      </c>
      <c r="P2253" s="0" t="str">
        <f aca="false">C2253</f>
        <v>Internat LP</v>
      </c>
      <c r="Q2253" s="0" t="str">
        <f aca="false">D2253</f>
        <v>Autre système centralisé</v>
      </c>
      <c r="R2253" s="0" t="str">
        <f aca="false">E2253</f>
        <v>Autres</v>
      </c>
      <c r="S2253" s="0" t="str">
        <f aca="false">F2253</f>
        <v>0410480101</v>
      </c>
      <c r="T2253" s="0" t="str">
        <f aca="false">G2253</f>
        <v>0</v>
      </c>
      <c r="U2253" s="0" t="n">
        <f aca="false">L2253</f>
        <v>0.917455412887589</v>
      </c>
      <c r="V2253" s="0" t="n">
        <f aca="false">K2253</f>
        <v>25.8299421469658</v>
      </c>
      <c r="W2253" s="0" t="n">
        <f aca="false">J2253</f>
        <v>0</v>
      </c>
    </row>
    <row r="2254" customFormat="false" ht="12.8" hidden="false" customHeight="false" outlineLevel="0" collapsed="false">
      <c r="A2254" s="0" t="s">
        <v>75</v>
      </c>
      <c r="B2254" s="0" t="s">
        <v>942</v>
      </c>
      <c r="C2254" s="0" t="s">
        <v>1021</v>
      </c>
      <c r="D2254" s="0" t="s">
        <v>19</v>
      </c>
      <c r="E2254" s="0" t="s">
        <v>58</v>
      </c>
      <c r="F2254" s="0" t="s">
        <v>1023</v>
      </c>
      <c r="G2254" s="0" t="s">
        <v>1609</v>
      </c>
      <c r="H2254" s="0" t="n">
        <v>0.903889311188939</v>
      </c>
      <c r="I2254" s="0" t="n">
        <v>15.9493050298231</v>
      </c>
      <c r="J2254" s="0" t="n">
        <v>680</v>
      </c>
      <c r="K2254" s="0" t="n">
        <f aca="false">I2254*SUMIFS(syst_chauffage!$H$3:$H$27,syst_chauffage!$B$3:$B$27,D2254,syst_chauffage!$C$3:$C$27,E2254)</f>
        <v>26.2358027717944</v>
      </c>
      <c r="L2254" s="12" t="n">
        <f aca="false">H2254*SUMIFS(syst_chauffage!$K$3:$K$27,syst_chauffage!$B$3:$B$27,D2254,syst_chauffage!$C$3:$C$27,E2254)</f>
        <v>0.903889311188939</v>
      </c>
      <c r="N2254" s="0" t="str">
        <f aca="false">A2254</f>
        <v>Enseignement Recherche</v>
      </c>
      <c r="O2254" s="0" t="str">
        <f aca="false">B2254</f>
        <v>Enseignement secondaire</v>
      </c>
      <c r="P2254" s="0" t="str">
        <f aca="false">C2254</f>
        <v>Internat LP</v>
      </c>
      <c r="Q2254" s="0" t="str">
        <f aca="false">D2254</f>
        <v>Autre système centralisé</v>
      </c>
      <c r="R2254" s="0" t="str">
        <f aca="false">E2254</f>
        <v>Urbain</v>
      </c>
      <c r="S2254" s="0" t="str">
        <f aca="false">F2254</f>
        <v>0410480106</v>
      </c>
      <c r="T2254" s="0" t="str">
        <f aca="false">G2254</f>
        <v>0</v>
      </c>
      <c r="U2254" s="0" t="n">
        <f aca="false">L2254</f>
        <v>0.903889311188939</v>
      </c>
      <c r="V2254" s="0" t="n">
        <f aca="false">K2254</f>
        <v>26.2358027717944</v>
      </c>
      <c r="W2254" s="0" t="n">
        <f aca="false">J2254</f>
        <v>680</v>
      </c>
    </row>
    <row r="2255" customFormat="false" ht="12.8" hidden="false" customHeight="false" outlineLevel="0" collapsed="false">
      <c r="A2255" s="0" t="s">
        <v>75</v>
      </c>
      <c r="B2255" s="0" t="s">
        <v>942</v>
      </c>
      <c r="C2255" s="0" t="s">
        <v>1021</v>
      </c>
      <c r="D2255" s="0" t="s">
        <v>22</v>
      </c>
      <c r="E2255" s="0" t="s">
        <v>23</v>
      </c>
      <c r="F2255" s="0" t="s">
        <v>1024</v>
      </c>
      <c r="G2255" s="0" t="s">
        <v>1609</v>
      </c>
      <c r="H2255" s="0" t="n">
        <v>0.735827685576311</v>
      </c>
      <c r="I2255" s="0" t="n">
        <v>6.84250621690647</v>
      </c>
      <c r="J2255" s="0" t="n">
        <v>0</v>
      </c>
      <c r="K2255" s="0" t="n">
        <f aca="false">I2255*SUMIFS(syst_chauffage!$H$3:$H$27,syst_chauffage!$B$3:$B$27,D2255,syst_chauffage!$C$3:$C$27,E2255)</f>
        <v>12.0498074606438</v>
      </c>
      <c r="L2255" s="12" t="n">
        <f aca="false">H2255*SUMIFS(syst_chauffage!$K$3:$K$27,syst_chauffage!$B$3:$B$27,D2255,syst_chauffage!$C$3:$C$27,E2255)</f>
        <v>0.735827685576311</v>
      </c>
      <c r="N2255" s="0" t="str">
        <f aca="false">A2255</f>
        <v>Enseignement Recherche</v>
      </c>
      <c r="O2255" s="0" t="str">
        <f aca="false">B2255</f>
        <v>Enseignement secondaire</v>
      </c>
      <c r="P2255" s="0" t="str">
        <f aca="false">C2255</f>
        <v>Internat LP</v>
      </c>
      <c r="Q2255" s="0" t="str">
        <f aca="false">D2255</f>
        <v>Chaudière fioul</v>
      </c>
      <c r="R2255" s="0" t="str">
        <f aca="false">E2255</f>
        <v>Fioul</v>
      </c>
      <c r="S2255" s="0" t="str">
        <f aca="false">F2255</f>
        <v>0410480303</v>
      </c>
      <c r="T2255" s="0" t="str">
        <f aca="false">G2255</f>
        <v>0</v>
      </c>
      <c r="U2255" s="0" t="n">
        <f aca="false">L2255</f>
        <v>0.735827685576311</v>
      </c>
      <c r="V2255" s="0" t="n">
        <f aca="false">K2255</f>
        <v>12.0498074606438</v>
      </c>
      <c r="W2255" s="0" t="n">
        <f aca="false">J2255</f>
        <v>0</v>
      </c>
    </row>
    <row r="2256" customFormat="false" ht="12.8" hidden="false" customHeight="false" outlineLevel="0" collapsed="false">
      <c r="A2256" s="0" t="s">
        <v>75</v>
      </c>
      <c r="B2256" s="0" t="s">
        <v>942</v>
      </c>
      <c r="C2256" s="0" t="s">
        <v>1021</v>
      </c>
      <c r="D2256" s="0" t="s">
        <v>13</v>
      </c>
      <c r="E2256" s="0" t="s">
        <v>14</v>
      </c>
      <c r="F2256" s="0" t="s">
        <v>1025</v>
      </c>
      <c r="G2256" s="0" t="s">
        <v>1609</v>
      </c>
      <c r="H2256" s="0" t="n">
        <v>0.877705264471975</v>
      </c>
      <c r="I2256" s="0" t="n">
        <v>5.01285133997994</v>
      </c>
      <c r="J2256" s="0" t="n">
        <v>264</v>
      </c>
      <c r="K2256" s="0" t="n">
        <f aca="false">I2256*SUMIFS(syst_chauffage!$H$3:$H$27,syst_chauffage!$B$3:$B$27,D2256,syst_chauffage!$C$3:$C$27,E2256)</f>
        <v>10.1239131445431</v>
      </c>
      <c r="L2256" s="12" t="n">
        <f aca="false">H2256*SUMIFS(syst_chauffage!$K$3:$K$27,syst_chauffage!$B$3:$B$27,D2256,syst_chauffage!$C$3:$C$27,E2256)</f>
        <v>0.877705264471975</v>
      </c>
      <c r="N2256" s="0" t="str">
        <f aca="false">A2256</f>
        <v>Enseignement Recherche</v>
      </c>
      <c r="O2256" s="0" t="str">
        <f aca="false">B2256</f>
        <v>Enseignement secondaire</v>
      </c>
      <c r="P2256" s="0" t="str">
        <f aca="false">C2256</f>
        <v>Internat LP</v>
      </c>
      <c r="Q2256" s="0" t="str">
        <f aca="false">D2256</f>
        <v>Chaudière gaz</v>
      </c>
      <c r="R2256" s="0" t="str">
        <f aca="false">E2256</f>
        <v>Gaz</v>
      </c>
      <c r="S2256" s="0" t="str">
        <f aca="false">F2256</f>
        <v>0410480404</v>
      </c>
      <c r="T2256" s="0" t="str">
        <f aca="false">G2256</f>
        <v>0</v>
      </c>
      <c r="U2256" s="0" t="n">
        <f aca="false">L2256</f>
        <v>0.877705264471975</v>
      </c>
      <c r="V2256" s="0" t="n">
        <f aca="false">K2256</f>
        <v>10.1239131445431</v>
      </c>
      <c r="W2256" s="0" t="n">
        <f aca="false">J2256</f>
        <v>264</v>
      </c>
    </row>
    <row r="2257" customFormat="false" ht="12.8" hidden="false" customHeight="false" outlineLevel="0" collapsed="false">
      <c r="A2257" s="0" t="s">
        <v>75</v>
      </c>
      <c r="B2257" s="0" t="s">
        <v>942</v>
      </c>
      <c r="C2257" s="0" t="s">
        <v>1021</v>
      </c>
      <c r="D2257" s="0" t="s">
        <v>29</v>
      </c>
      <c r="E2257" s="0" t="s">
        <v>30</v>
      </c>
      <c r="F2257" s="0" t="s">
        <v>1026</v>
      </c>
      <c r="G2257" s="0" t="s">
        <v>1609</v>
      </c>
      <c r="H2257" s="0" t="n">
        <v>0.92</v>
      </c>
      <c r="I2257" s="0" t="n">
        <v>10.4</v>
      </c>
      <c r="J2257" s="0" t="n">
        <v>0</v>
      </c>
      <c r="K2257" s="0" t="n">
        <f aca="false">I2257*SUMIFS(syst_chauffage!$H$3:$H$27,syst_chauffage!$B$3:$B$27,D2257,syst_chauffage!$C$3:$C$27,E2257)</f>
        <v>3</v>
      </c>
      <c r="L2257" s="12" t="n">
        <f aca="false">H2257*SUMIFS(syst_chauffage!$K$3:$K$27,syst_chauffage!$B$3:$B$27,D2257,syst_chauffage!$C$3:$C$27,E2257)</f>
        <v>0.92</v>
      </c>
      <c r="N2257" s="0" t="str">
        <f aca="false">A2257</f>
        <v>Enseignement Recherche</v>
      </c>
      <c r="O2257" s="0" t="str">
        <f aca="false">B2257</f>
        <v>Enseignement secondaire</v>
      </c>
      <c r="P2257" s="0" t="str">
        <f aca="false">C2257</f>
        <v>Internat LP</v>
      </c>
      <c r="Q2257" s="0" t="str">
        <f aca="false">D2257</f>
        <v>Electrique direct</v>
      </c>
      <c r="R2257" s="0" t="str">
        <f aca="false">E2257</f>
        <v>Electricité</v>
      </c>
      <c r="S2257" s="0" t="str">
        <f aca="false">F2257</f>
        <v>0410480602</v>
      </c>
      <c r="T2257" s="0" t="str">
        <f aca="false">G2257</f>
        <v>0</v>
      </c>
      <c r="U2257" s="0" t="n">
        <f aca="false">L2257</f>
        <v>0.92</v>
      </c>
      <c r="V2257" s="0" t="n">
        <f aca="false">K2257</f>
        <v>3</v>
      </c>
      <c r="W2257" s="0" t="n">
        <f aca="false">J2257</f>
        <v>0</v>
      </c>
    </row>
    <row r="2258" customFormat="false" ht="12.8" hidden="false" customHeight="false" outlineLevel="0" collapsed="false">
      <c r="A2258" s="0" t="s">
        <v>75</v>
      </c>
      <c r="B2258" s="0" t="s">
        <v>942</v>
      </c>
      <c r="C2258" s="0" t="s">
        <v>1021</v>
      </c>
      <c r="D2258" s="0" t="s">
        <v>36</v>
      </c>
      <c r="E2258" s="0" t="s">
        <v>30</v>
      </c>
      <c r="F2258" s="0" t="s">
        <v>1027</v>
      </c>
      <c r="G2258" s="0" t="s">
        <v>1609</v>
      </c>
      <c r="H2258" s="0" t="n">
        <v>2.89517134883721</v>
      </c>
      <c r="I2258" s="0" t="n">
        <v>49.3715985256312</v>
      </c>
      <c r="J2258" s="0" t="n">
        <v>603</v>
      </c>
      <c r="K2258" s="0" t="n">
        <f aca="false">I2258*SUMIFS(syst_chauffage!$H$3:$H$27,syst_chauffage!$B$3:$B$27,D2258,syst_chauffage!$C$3:$C$27,E2258)</f>
        <v>30.5441394597725</v>
      </c>
      <c r="L2258" s="12" t="n">
        <f aca="false">H2258*SUMIFS(syst_chauffage!$K$3:$K$27,syst_chauffage!$B$3:$B$27,D2258,syst_chauffage!$C$3:$C$27,E2258)</f>
        <v>2.4324955428598</v>
      </c>
      <c r="N2258" s="0" t="str">
        <f aca="false">A2258</f>
        <v>Enseignement Recherche</v>
      </c>
      <c r="O2258" s="0" t="str">
        <f aca="false">B2258</f>
        <v>Enseignement secondaire</v>
      </c>
      <c r="P2258" s="0" t="str">
        <f aca="false">C2258</f>
        <v>Internat LP</v>
      </c>
      <c r="Q2258" s="0" t="str">
        <f aca="false">D2258</f>
        <v>PAC</v>
      </c>
      <c r="R2258" s="0" t="str">
        <f aca="false">E2258</f>
        <v>Electricité</v>
      </c>
      <c r="S2258" s="0" t="str">
        <f aca="false">F2258</f>
        <v>0410480902</v>
      </c>
      <c r="T2258" s="0" t="str">
        <f aca="false">G2258</f>
        <v>0</v>
      </c>
      <c r="U2258" s="0" t="n">
        <f aca="false">L2258</f>
        <v>2.4324955428598</v>
      </c>
      <c r="V2258" s="0" t="n">
        <f aca="false">K2258</f>
        <v>30.5441394597725</v>
      </c>
      <c r="W2258" s="0" t="n">
        <f aca="false">J2258</f>
        <v>603</v>
      </c>
    </row>
    <row r="2259" customFormat="false" ht="12.8" hidden="false" customHeight="false" outlineLevel="0" collapsed="false">
      <c r="A2259" s="0" t="s">
        <v>75</v>
      </c>
      <c r="B2259" s="0" t="s">
        <v>942</v>
      </c>
      <c r="C2259" s="0" t="s">
        <v>1021</v>
      </c>
      <c r="D2259" s="0" t="s">
        <v>51</v>
      </c>
      <c r="E2259" s="0" t="s">
        <v>57</v>
      </c>
      <c r="F2259" s="0" t="s">
        <v>1028</v>
      </c>
      <c r="G2259" s="0" t="s">
        <v>1609</v>
      </c>
      <c r="H2259" s="0" t="n">
        <v>1.05860239948568</v>
      </c>
      <c r="I2259" s="0" t="n">
        <v>22.0829057376664</v>
      </c>
      <c r="J2259" s="0" t="n">
        <v>0</v>
      </c>
      <c r="K2259" s="0" t="n">
        <f aca="false">I2259*SUMIFS(syst_chauffage!$H$3:$H$27,syst_chauffage!$B$3:$B$27,D2259,syst_chauffage!$C$3:$C$27,E2259)</f>
        <v>46.7904499591001</v>
      </c>
      <c r="L2259" s="12" t="n">
        <f aca="false">H2259*SUMIFS(syst_chauffage!$K$3:$K$27,syst_chauffage!$B$3:$B$27,D2259,syst_chauffage!$C$3:$C$27,E2259)</f>
        <v>1.05860239948568</v>
      </c>
      <c r="N2259" s="0" t="str">
        <f aca="false">A2259</f>
        <v>Enseignement Recherche</v>
      </c>
      <c r="O2259" s="0" t="str">
        <f aca="false">B2259</f>
        <v>Enseignement secondaire</v>
      </c>
      <c r="P2259" s="0" t="str">
        <f aca="false">C2259</f>
        <v>Internat LP</v>
      </c>
      <c r="Q2259" s="0" t="str">
        <f aca="false">D2259</f>
        <v>Autre système centralisé performant</v>
      </c>
      <c r="R2259" s="0" t="str">
        <f aca="false">E2259</f>
        <v>Autres</v>
      </c>
      <c r="S2259" s="0" t="str">
        <f aca="false">F2259</f>
        <v>0410482101</v>
      </c>
      <c r="T2259" s="0" t="str">
        <f aca="false">G2259</f>
        <v>0</v>
      </c>
      <c r="U2259" s="0" t="n">
        <f aca="false">L2259</f>
        <v>1.05860239948568</v>
      </c>
      <c r="V2259" s="0" t="n">
        <f aca="false">K2259</f>
        <v>46.7904499591001</v>
      </c>
      <c r="W2259" s="0" t="n">
        <f aca="false">J2259</f>
        <v>0</v>
      </c>
    </row>
    <row r="2260" customFormat="false" ht="12.8" hidden="false" customHeight="false" outlineLevel="0" collapsed="false">
      <c r="A2260" s="0" t="s">
        <v>75</v>
      </c>
      <c r="B2260" s="0" t="s">
        <v>942</v>
      </c>
      <c r="C2260" s="0" t="s">
        <v>1021</v>
      </c>
      <c r="D2260" s="0" t="s">
        <v>51</v>
      </c>
      <c r="E2260" s="0" t="s">
        <v>58</v>
      </c>
      <c r="F2260" s="0" t="s">
        <v>1029</v>
      </c>
      <c r="G2260" s="0" t="s">
        <v>1609</v>
      </c>
      <c r="H2260" s="0" t="n">
        <v>1.04294920521801</v>
      </c>
      <c r="I2260" s="0" t="n">
        <v>18.9872678926465</v>
      </c>
      <c r="J2260" s="0" t="n">
        <v>680</v>
      </c>
      <c r="K2260" s="0" t="n">
        <f aca="false">I2260*SUMIFS(syst_chauffage!$H$3:$H$27,syst_chauffage!$B$3:$B$27,D2260,syst_chauffage!$C$3:$C$27,E2260)</f>
        <v>40.5188203214075</v>
      </c>
      <c r="L2260" s="12" t="n">
        <f aca="false">H2260*SUMIFS(syst_chauffage!$K$3:$K$27,syst_chauffage!$B$3:$B$27,D2260,syst_chauffage!$C$3:$C$27,E2260)</f>
        <v>1.04294920521801</v>
      </c>
      <c r="N2260" s="0" t="str">
        <f aca="false">A2260</f>
        <v>Enseignement Recherche</v>
      </c>
      <c r="O2260" s="0" t="str">
        <f aca="false">B2260</f>
        <v>Enseignement secondaire</v>
      </c>
      <c r="P2260" s="0" t="str">
        <f aca="false">C2260</f>
        <v>Internat LP</v>
      </c>
      <c r="Q2260" s="0" t="str">
        <f aca="false">D2260</f>
        <v>Autre système centralisé performant</v>
      </c>
      <c r="R2260" s="0" t="str">
        <f aca="false">E2260</f>
        <v>Urbain</v>
      </c>
      <c r="S2260" s="0" t="str">
        <f aca="false">F2260</f>
        <v>0410482106</v>
      </c>
      <c r="T2260" s="0" t="str">
        <f aca="false">G2260</f>
        <v>0</v>
      </c>
      <c r="U2260" s="0" t="n">
        <f aca="false">L2260</f>
        <v>1.04294920521801</v>
      </c>
      <c r="V2260" s="0" t="n">
        <f aca="false">K2260</f>
        <v>40.5188203214075</v>
      </c>
      <c r="W2260" s="0" t="n">
        <f aca="false">J2260</f>
        <v>680</v>
      </c>
    </row>
    <row r="2261" customFormat="false" ht="12.8" hidden="false" customHeight="false" outlineLevel="0" collapsed="false">
      <c r="A2261" s="0" t="s">
        <v>75</v>
      </c>
      <c r="B2261" s="0" t="s">
        <v>942</v>
      </c>
      <c r="C2261" s="0" t="s">
        <v>1021</v>
      </c>
      <c r="D2261" s="0" t="s">
        <v>27</v>
      </c>
      <c r="E2261" s="0" t="s">
        <v>23</v>
      </c>
      <c r="F2261" s="0" t="s">
        <v>1030</v>
      </c>
      <c r="G2261" s="0" t="s">
        <v>1609</v>
      </c>
      <c r="H2261" s="0" t="n">
        <v>0.764145481638</v>
      </c>
      <c r="I2261" s="0" t="n">
        <v>8.14584073441247</v>
      </c>
      <c r="J2261" s="0" t="n">
        <v>608</v>
      </c>
      <c r="K2261" s="0" t="n">
        <f aca="false">I2261*SUMIFS(syst_chauffage!$H$3:$H$27,syst_chauffage!$B$3:$B$27,D2261,syst_chauffage!$C$3:$C$27,E2261)</f>
        <v>20.8892195772576</v>
      </c>
      <c r="L2261" s="12" t="n">
        <f aca="false">H2261*SUMIFS(syst_chauffage!$K$3:$K$27,syst_chauffage!$B$3:$B$27,D2261,syst_chauffage!$C$3:$C$27,E2261)</f>
        <v>0.764145481638</v>
      </c>
      <c r="N2261" s="0" t="str">
        <f aca="false">A2261</f>
        <v>Enseignement Recherche</v>
      </c>
      <c r="O2261" s="0" t="str">
        <f aca="false">B2261</f>
        <v>Enseignement secondaire</v>
      </c>
      <c r="P2261" s="0" t="str">
        <f aca="false">C2261</f>
        <v>Internat LP</v>
      </c>
      <c r="Q2261" s="0" t="str">
        <f aca="false">D2261</f>
        <v>Chaudière condensation fioul</v>
      </c>
      <c r="R2261" s="0" t="str">
        <f aca="false">E2261</f>
        <v>Fioul</v>
      </c>
      <c r="S2261" s="0" t="str">
        <f aca="false">F2261</f>
        <v>0410482303</v>
      </c>
      <c r="T2261" s="0" t="str">
        <f aca="false">G2261</f>
        <v>0</v>
      </c>
      <c r="U2261" s="0" t="n">
        <f aca="false">L2261</f>
        <v>0.764145481638</v>
      </c>
      <c r="V2261" s="0" t="n">
        <f aca="false">K2261</f>
        <v>20.8892195772576</v>
      </c>
      <c r="W2261" s="0" t="n">
        <f aca="false">J2261</f>
        <v>608</v>
      </c>
    </row>
    <row r="2262" customFormat="false" ht="12.8" hidden="false" customHeight="false" outlineLevel="0" collapsed="false">
      <c r="A2262" s="0" t="s">
        <v>75</v>
      </c>
      <c r="B2262" s="0" t="s">
        <v>942</v>
      </c>
      <c r="C2262" s="0" t="s">
        <v>1021</v>
      </c>
      <c r="D2262" s="0" t="s">
        <v>18</v>
      </c>
      <c r="E2262" s="0" t="s">
        <v>14</v>
      </c>
      <c r="F2262" s="0" t="s">
        <v>1031</v>
      </c>
      <c r="G2262" s="0" t="s">
        <v>1609</v>
      </c>
      <c r="H2262" s="0" t="n">
        <v>0.99141328420126</v>
      </c>
      <c r="I2262" s="0" t="n">
        <v>5.96768016664279</v>
      </c>
      <c r="J2262" s="0" t="n">
        <v>608</v>
      </c>
      <c r="K2262" s="0" t="n">
        <f aca="false">I2262*SUMIFS(syst_chauffage!$H$3:$H$27,syst_chauffage!$B$3:$B$27,D2262,syst_chauffage!$C$3:$C$27,E2262)</f>
        <v>16.2615042839985</v>
      </c>
      <c r="L2262" s="12" t="n">
        <f aca="false">H2262*SUMIFS(syst_chauffage!$K$3:$K$27,syst_chauffage!$B$3:$B$27,D2262,syst_chauffage!$C$3:$C$27,E2262)</f>
        <v>0.963105351958087</v>
      </c>
      <c r="N2262" s="0" t="str">
        <f aca="false">A2262</f>
        <v>Enseignement Recherche</v>
      </c>
      <c r="O2262" s="0" t="str">
        <f aca="false">B2262</f>
        <v>Enseignement secondaire</v>
      </c>
      <c r="P2262" s="0" t="str">
        <f aca="false">C2262</f>
        <v>Internat LP</v>
      </c>
      <c r="Q2262" s="0" t="str">
        <f aca="false">D2262</f>
        <v>Chaudière condensation gaz</v>
      </c>
      <c r="R2262" s="0" t="str">
        <f aca="false">E2262</f>
        <v>Gaz</v>
      </c>
      <c r="S2262" s="0" t="str">
        <f aca="false">F2262</f>
        <v>0410482404</v>
      </c>
      <c r="T2262" s="0" t="str">
        <f aca="false">G2262</f>
        <v>0</v>
      </c>
      <c r="U2262" s="0" t="n">
        <f aca="false">L2262</f>
        <v>0.963105351958087</v>
      </c>
      <c r="V2262" s="0" t="n">
        <f aca="false">K2262</f>
        <v>16.2615042839985</v>
      </c>
      <c r="W2262" s="0" t="n">
        <f aca="false">J2262</f>
        <v>608</v>
      </c>
    </row>
    <row r="2263" customFormat="false" ht="12.8" hidden="false" customHeight="false" outlineLevel="0" collapsed="false">
      <c r="A2263" s="0" t="s">
        <v>75</v>
      </c>
      <c r="B2263" s="0" t="s">
        <v>942</v>
      </c>
      <c r="C2263" s="0" t="s">
        <v>1021</v>
      </c>
      <c r="D2263" s="0" t="s">
        <v>32</v>
      </c>
      <c r="E2263" s="0" t="s">
        <v>30</v>
      </c>
      <c r="F2263" s="0" t="s">
        <v>1032</v>
      </c>
      <c r="G2263" s="0" t="s">
        <v>1609</v>
      </c>
      <c r="H2263" s="0" t="n">
        <v>1</v>
      </c>
      <c r="I2263" s="0" t="n">
        <v>12</v>
      </c>
      <c r="J2263" s="0" t="n">
        <v>0</v>
      </c>
      <c r="K2263" s="0" t="n">
        <f aca="false">I2263*SUMIFS(syst_chauffage!$H$3:$H$27,syst_chauffage!$B$3:$B$27,D2263,syst_chauffage!$C$3:$C$27,E2263)</f>
        <v>12</v>
      </c>
      <c r="L2263" s="12" t="n">
        <f aca="false">H2263*SUMIFS(syst_chauffage!$K$3:$K$27,syst_chauffage!$B$3:$B$27,D2263,syst_chauffage!$C$3:$C$27,E2263)</f>
        <v>1</v>
      </c>
      <c r="N2263" s="0" t="str">
        <f aca="false">A2263</f>
        <v>Enseignement Recherche</v>
      </c>
      <c r="O2263" s="0" t="str">
        <f aca="false">B2263</f>
        <v>Enseignement secondaire</v>
      </c>
      <c r="P2263" s="0" t="str">
        <f aca="false">C2263</f>
        <v>Internat LP</v>
      </c>
      <c r="Q2263" s="0" t="str">
        <f aca="false">D2263</f>
        <v>Electrique direct performant</v>
      </c>
      <c r="R2263" s="0" t="str">
        <f aca="false">E2263</f>
        <v>Electricité</v>
      </c>
      <c r="S2263" s="0" t="str">
        <f aca="false">F2263</f>
        <v>0410482602</v>
      </c>
      <c r="T2263" s="0" t="str">
        <f aca="false">G2263</f>
        <v>0</v>
      </c>
      <c r="U2263" s="0" t="n">
        <f aca="false">L2263</f>
        <v>1</v>
      </c>
      <c r="V2263" s="0" t="n">
        <f aca="false">K2263</f>
        <v>12</v>
      </c>
      <c r="W2263" s="0" t="n">
        <f aca="false">J2263</f>
        <v>0</v>
      </c>
    </row>
    <row r="2264" customFormat="false" ht="12.8" hidden="false" customHeight="false" outlineLevel="0" collapsed="false">
      <c r="A2264" s="0" t="s">
        <v>75</v>
      </c>
      <c r="B2264" s="0" t="s">
        <v>942</v>
      </c>
      <c r="C2264" s="0" t="s">
        <v>1021</v>
      </c>
      <c r="D2264" s="0" t="s">
        <v>38</v>
      </c>
      <c r="E2264" s="0" t="s">
        <v>30</v>
      </c>
      <c r="F2264" s="0" t="s">
        <v>1033</v>
      </c>
      <c r="G2264" s="0" t="s">
        <v>1609</v>
      </c>
      <c r="H2264" s="0" t="n">
        <v>3.34058232558139</v>
      </c>
      <c r="I2264" s="0" t="n">
        <v>58.7757125305134</v>
      </c>
      <c r="J2264" s="0" t="n">
        <v>648</v>
      </c>
      <c r="K2264" s="0" t="n">
        <f aca="false">I2264*SUMIFS(syst_chauffage!$H$3:$H$27,syst_chauffage!$B$3:$B$27,D2264,syst_chauffage!$C$3:$C$27,E2264)</f>
        <v>59.4101259332424</v>
      </c>
      <c r="L2264" s="12" t="n">
        <f aca="false">H2264*SUMIFS(syst_chauffage!$K$3:$K$27,syst_chauffage!$B$3:$B$27,D2264,syst_chauffage!$C$3:$C$27,E2264)</f>
        <v>2.98853732681761</v>
      </c>
      <c r="N2264" s="0" t="str">
        <f aca="false">A2264</f>
        <v>Enseignement Recherche</v>
      </c>
      <c r="O2264" s="0" t="str">
        <f aca="false">B2264</f>
        <v>Enseignement secondaire</v>
      </c>
      <c r="P2264" s="0" t="str">
        <f aca="false">C2264</f>
        <v>Internat LP</v>
      </c>
      <c r="Q2264" s="0" t="str">
        <f aca="false">D2264</f>
        <v>PAC performant</v>
      </c>
      <c r="R2264" s="0" t="str">
        <f aca="false">E2264</f>
        <v>Electricité</v>
      </c>
      <c r="S2264" s="0" t="str">
        <f aca="false">F2264</f>
        <v>0410482902</v>
      </c>
      <c r="T2264" s="0" t="str">
        <f aca="false">G2264</f>
        <v>0</v>
      </c>
      <c r="U2264" s="0" t="n">
        <f aca="false">L2264</f>
        <v>2.98853732681761</v>
      </c>
      <c r="V2264" s="0" t="n">
        <f aca="false">K2264</f>
        <v>59.4101259332424</v>
      </c>
      <c r="W2264" s="0" t="n">
        <f aca="false">J2264</f>
        <v>648</v>
      </c>
    </row>
    <row r="2265" customFormat="false" ht="12.8" hidden="false" customHeight="false" outlineLevel="0" collapsed="false">
      <c r="A2265" s="0" t="s">
        <v>75</v>
      </c>
      <c r="B2265" s="0" t="s">
        <v>942</v>
      </c>
      <c r="C2265" s="0" t="s">
        <v>1034</v>
      </c>
      <c r="D2265" s="0" t="s">
        <v>19</v>
      </c>
      <c r="E2265" s="0" t="s">
        <v>57</v>
      </c>
      <c r="F2265" s="0" t="s">
        <v>1035</v>
      </c>
      <c r="G2265" s="0" t="s">
        <v>1609</v>
      </c>
      <c r="H2265" s="0" t="n">
        <v>0.787098711901825</v>
      </c>
      <c r="I2265" s="0" t="n">
        <v>20.5926776613659</v>
      </c>
      <c r="J2265" s="0" t="n">
        <v>0</v>
      </c>
      <c r="K2265" s="0" t="n">
        <f aca="false">I2265*SUMIFS(syst_chauffage!$H$3:$H$27,syst_chauffage!$B$3:$B$27,D2265,syst_chauffage!$C$3:$C$27,E2265)</f>
        <v>28.6748232925906</v>
      </c>
      <c r="L2265" s="12" t="n">
        <f aca="false">H2265*SUMIFS(syst_chauffage!$K$3:$K$27,syst_chauffage!$B$3:$B$27,D2265,syst_chauffage!$C$3:$C$27,E2265)</f>
        <v>0.787098711901825</v>
      </c>
      <c r="N2265" s="0" t="str">
        <f aca="false">A2265</f>
        <v>Enseignement Recherche</v>
      </c>
      <c r="O2265" s="0" t="str">
        <f aca="false">B2265</f>
        <v>Enseignement secondaire</v>
      </c>
      <c r="P2265" s="0" t="str">
        <f aca="false">C2265</f>
        <v>Lycée d’enseignement général et technologique (LEGT)</v>
      </c>
      <c r="Q2265" s="0" t="str">
        <f aca="false">D2265</f>
        <v>Autre système centralisé</v>
      </c>
      <c r="R2265" s="0" t="str">
        <f aca="false">E2265</f>
        <v>Autres</v>
      </c>
      <c r="S2265" s="0" t="str">
        <f aca="false">F2265</f>
        <v>0410490101</v>
      </c>
      <c r="T2265" s="0" t="str">
        <f aca="false">G2265</f>
        <v>0</v>
      </c>
      <c r="U2265" s="0" t="n">
        <f aca="false">L2265</f>
        <v>0.787098711901825</v>
      </c>
      <c r="V2265" s="0" t="n">
        <f aca="false">K2265</f>
        <v>28.6748232925906</v>
      </c>
      <c r="W2265" s="0" t="n">
        <f aca="false">J2265</f>
        <v>0</v>
      </c>
    </row>
    <row r="2266" customFormat="false" ht="12.8" hidden="false" customHeight="false" outlineLevel="0" collapsed="false">
      <c r="A2266" s="0" t="s">
        <v>75</v>
      </c>
      <c r="B2266" s="0" t="s">
        <v>942</v>
      </c>
      <c r="C2266" s="0" t="s">
        <v>1034</v>
      </c>
      <c r="D2266" s="0" t="s">
        <v>19</v>
      </c>
      <c r="E2266" s="0" t="s">
        <v>58</v>
      </c>
      <c r="F2266" s="0" t="s">
        <v>1036</v>
      </c>
      <c r="G2266" s="0" t="s">
        <v>1609</v>
      </c>
      <c r="H2266" s="0" t="n">
        <v>0.854334330479235</v>
      </c>
      <c r="I2266" s="0" t="n">
        <v>20.3060236792542</v>
      </c>
      <c r="J2266" s="0" t="n">
        <v>680</v>
      </c>
      <c r="K2266" s="0" t="n">
        <f aca="false">I2266*SUMIFS(syst_chauffage!$H$3:$H$27,syst_chauffage!$B$3:$B$27,D2266,syst_chauffage!$C$3:$C$27,E2266)</f>
        <v>33.4023853285229</v>
      </c>
      <c r="L2266" s="12" t="n">
        <f aca="false">H2266*SUMIFS(syst_chauffage!$K$3:$K$27,syst_chauffage!$B$3:$B$27,D2266,syst_chauffage!$C$3:$C$27,E2266)</f>
        <v>0.854334330479235</v>
      </c>
      <c r="N2266" s="0" t="str">
        <f aca="false">A2266</f>
        <v>Enseignement Recherche</v>
      </c>
      <c r="O2266" s="0" t="str">
        <f aca="false">B2266</f>
        <v>Enseignement secondaire</v>
      </c>
      <c r="P2266" s="0" t="str">
        <f aca="false">C2266</f>
        <v>Lycée d’enseignement général et technologique (LEGT)</v>
      </c>
      <c r="Q2266" s="0" t="str">
        <f aca="false">D2266</f>
        <v>Autre système centralisé</v>
      </c>
      <c r="R2266" s="0" t="str">
        <f aca="false">E2266</f>
        <v>Urbain</v>
      </c>
      <c r="S2266" s="0" t="str">
        <f aca="false">F2266</f>
        <v>0410490106</v>
      </c>
      <c r="T2266" s="0" t="str">
        <f aca="false">G2266</f>
        <v>0</v>
      </c>
      <c r="U2266" s="0" t="n">
        <f aca="false">L2266</f>
        <v>0.854334330479235</v>
      </c>
      <c r="V2266" s="0" t="n">
        <f aca="false">K2266</f>
        <v>33.4023853285229</v>
      </c>
      <c r="W2266" s="0" t="n">
        <f aca="false">J2266</f>
        <v>680</v>
      </c>
    </row>
    <row r="2267" customFormat="false" ht="12.8" hidden="false" customHeight="false" outlineLevel="0" collapsed="false">
      <c r="A2267" s="0" t="s">
        <v>75</v>
      </c>
      <c r="B2267" s="0" t="s">
        <v>942</v>
      </c>
      <c r="C2267" s="0" t="s">
        <v>1034</v>
      </c>
      <c r="D2267" s="0" t="s">
        <v>22</v>
      </c>
      <c r="E2267" s="0" t="s">
        <v>23</v>
      </c>
      <c r="F2267" s="0" t="s">
        <v>1037</v>
      </c>
      <c r="G2267" s="0" t="s">
        <v>1609</v>
      </c>
      <c r="H2267" s="0" t="n">
        <v>0.739110043765106</v>
      </c>
      <c r="I2267" s="0" t="n">
        <v>7.95484840193708</v>
      </c>
      <c r="J2267" s="0" t="n">
        <v>0</v>
      </c>
      <c r="K2267" s="0" t="n">
        <f aca="false">I2267*SUMIFS(syst_chauffage!$H$3:$H$27,syst_chauffage!$B$3:$B$27,D2267,syst_chauffage!$C$3:$C$27,E2267)</f>
        <v>14.0086670853313</v>
      </c>
      <c r="L2267" s="12" t="n">
        <f aca="false">H2267*SUMIFS(syst_chauffage!$K$3:$K$27,syst_chauffage!$B$3:$B$27,D2267,syst_chauffage!$C$3:$C$27,E2267)</f>
        <v>0.739110043765106</v>
      </c>
      <c r="N2267" s="0" t="str">
        <f aca="false">A2267</f>
        <v>Enseignement Recherche</v>
      </c>
      <c r="O2267" s="0" t="str">
        <f aca="false">B2267</f>
        <v>Enseignement secondaire</v>
      </c>
      <c r="P2267" s="0" t="str">
        <f aca="false">C2267</f>
        <v>Lycée d’enseignement général et technologique (LEGT)</v>
      </c>
      <c r="Q2267" s="0" t="str">
        <f aca="false">D2267</f>
        <v>Chaudière fioul</v>
      </c>
      <c r="R2267" s="0" t="str">
        <f aca="false">E2267</f>
        <v>Fioul</v>
      </c>
      <c r="S2267" s="0" t="str">
        <f aca="false">F2267</f>
        <v>0410490303</v>
      </c>
      <c r="T2267" s="0" t="str">
        <f aca="false">G2267</f>
        <v>0</v>
      </c>
      <c r="U2267" s="0" t="n">
        <f aca="false">L2267</f>
        <v>0.739110043765106</v>
      </c>
      <c r="V2267" s="0" t="n">
        <f aca="false">K2267</f>
        <v>14.0086670853313</v>
      </c>
      <c r="W2267" s="0" t="n">
        <f aca="false">J2267</f>
        <v>0</v>
      </c>
    </row>
    <row r="2268" customFormat="false" ht="12.8" hidden="false" customHeight="false" outlineLevel="0" collapsed="false">
      <c r="A2268" s="0" t="s">
        <v>75</v>
      </c>
      <c r="B2268" s="0" t="s">
        <v>942</v>
      </c>
      <c r="C2268" s="0" t="s">
        <v>1034</v>
      </c>
      <c r="D2268" s="0" t="s">
        <v>13</v>
      </c>
      <c r="E2268" s="0" t="s">
        <v>14</v>
      </c>
      <c r="F2268" s="0" t="s">
        <v>1038</v>
      </c>
      <c r="G2268" s="0" t="s">
        <v>1609</v>
      </c>
      <c r="H2268" s="0" t="n">
        <v>0.877546731872816</v>
      </c>
      <c r="I2268" s="0" t="n">
        <v>5.9625960117361</v>
      </c>
      <c r="J2268" s="0" t="n">
        <v>196</v>
      </c>
      <c r="K2268" s="0" t="n">
        <f aca="false">I2268*SUMIFS(syst_chauffage!$H$3:$H$27,syst_chauffage!$B$3:$B$27,D2268,syst_chauffage!$C$3:$C$27,E2268)</f>
        <v>12.0420096357888</v>
      </c>
      <c r="L2268" s="12" t="n">
        <f aca="false">H2268*SUMIFS(syst_chauffage!$K$3:$K$27,syst_chauffage!$B$3:$B$27,D2268,syst_chauffage!$C$3:$C$27,E2268)</f>
        <v>0.877546731872816</v>
      </c>
      <c r="N2268" s="0" t="str">
        <f aca="false">A2268</f>
        <v>Enseignement Recherche</v>
      </c>
      <c r="O2268" s="0" t="str">
        <f aca="false">B2268</f>
        <v>Enseignement secondaire</v>
      </c>
      <c r="P2268" s="0" t="str">
        <f aca="false">C2268</f>
        <v>Lycée d’enseignement général et technologique (LEGT)</v>
      </c>
      <c r="Q2268" s="0" t="str">
        <f aca="false">D2268</f>
        <v>Chaudière gaz</v>
      </c>
      <c r="R2268" s="0" t="str">
        <f aca="false">E2268</f>
        <v>Gaz</v>
      </c>
      <c r="S2268" s="0" t="str">
        <f aca="false">F2268</f>
        <v>0410490404</v>
      </c>
      <c r="T2268" s="0" t="str">
        <f aca="false">G2268</f>
        <v>0</v>
      </c>
      <c r="U2268" s="0" t="n">
        <f aca="false">L2268</f>
        <v>0.877546731872816</v>
      </c>
      <c r="V2268" s="0" t="n">
        <f aca="false">K2268</f>
        <v>12.0420096357888</v>
      </c>
      <c r="W2268" s="0" t="n">
        <f aca="false">J2268</f>
        <v>196</v>
      </c>
    </row>
    <row r="2269" customFormat="false" ht="12.8" hidden="false" customHeight="false" outlineLevel="0" collapsed="false">
      <c r="A2269" s="0" t="s">
        <v>75</v>
      </c>
      <c r="B2269" s="0" t="s">
        <v>942</v>
      </c>
      <c r="C2269" s="0" t="s">
        <v>1034</v>
      </c>
      <c r="D2269" s="0" t="s">
        <v>29</v>
      </c>
      <c r="E2269" s="0" t="s">
        <v>30</v>
      </c>
      <c r="F2269" s="0" t="s">
        <v>1039</v>
      </c>
      <c r="G2269" s="0" t="s">
        <v>1609</v>
      </c>
      <c r="H2269" s="0" t="n">
        <v>0.92</v>
      </c>
      <c r="I2269" s="0" t="n">
        <v>10.4</v>
      </c>
      <c r="J2269" s="0" t="n">
        <v>0</v>
      </c>
      <c r="K2269" s="0" t="n">
        <f aca="false">I2269*SUMIFS(syst_chauffage!$H$3:$H$27,syst_chauffage!$B$3:$B$27,D2269,syst_chauffage!$C$3:$C$27,E2269)</f>
        <v>3</v>
      </c>
      <c r="L2269" s="12" t="n">
        <f aca="false">H2269*SUMIFS(syst_chauffage!$K$3:$K$27,syst_chauffage!$B$3:$B$27,D2269,syst_chauffage!$C$3:$C$27,E2269)</f>
        <v>0.92</v>
      </c>
      <c r="N2269" s="0" t="str">
        <f aca="false">A2269</f>
        <v>Enseignement Recherche</v>
      </c>
      <c r="O2269" s="0" t="str">
        <f aca="false">B2269</f>
        <v>Enseignement secondaire</v>
      </c>
      <c r="P2269" s="0" t="str">
        <f aca="false">C2269</f>
        <v>Lycée d’enseignement général et technologique (LEGT)</v>
      </c>
      <c r="Q2269" s="0" t="str">
        <f aca="false">D2269</f>
        <v>Electrique direct</v>
      </c>
      <c r="R2269" s="0" t="str">
        <f aca="false">E2269</f>
        <v>Electricité</v>
      </c>
      <c r="S2269" s="0" t="str">
        <f aca="false">F2269</f>
        <v>0410490602</v>
      </c>
      <c r="T2269" s="0" t="str">
        <f aca="false">G2269</f>
        <v>0</v>
      </c>
      <c r="U2269" s="0" t="n">
        <f aca="false">L2269</f>
        <v>0.92</v>
      </c>
      <c r="V2269" s="0" t="n">
        <f aca="false">K2269</f>
        <v>3</v>
      </c>
      <c r="W2269" s="0" t="n">
        <f aca="false">J2269</f>
        <v>0</v>
      </c>
    </row>
    <row r="2270" customFormat="false" ht="12.8" hidden="false" customHeight="false" outlineLevel="0" collapsed="false">
      <c r="A2270" s="0" t="s">
        <v>75</v>
      </c>
      <c r="B2270" s="0" t="s">
        <v>942</v>
      </c>
      <c r="C2270" s="0" t="s">
        <v>1034</v>
      </c>
      <c r="D2270" s="0" t="s">
        <v>36</v>
      </c>
      <c r="E2270" s="0" t="s">
        <v>30</v>
      </c>
      <c r="F2270" s="0" t="s">
        <v>1040</v>
      </c>
      <c r="G2270" s="0" t="s">
        <v>1609</v>
      </c>
      <c r="H2270" s="0" t="n">
        <v>2.89517134883721</v>
      </c>
      <c r="I2270" s="0" t="n">
        <v>52.2022939581889</v>
      </c>
      <c r="J2270" s="0" t="n">
        <v>522</v>
      </c>
      <c r="K2270" s="0" t="n">
        <f aca="false">I2270*SUMIFS(syst_chauffage!$H$3:$H$27,syst_chauffage!$B$3:$B$27,D2270,syst_chauffage!$C$3:$C$27,E2270)</f>
        <v>32.2953721247488</v>
      </c>
      <c r="L2270" s="12" t="n">
        <f aca="false">H2270*SUMIFS(syst_chauffage!$K$3:$K$27,syst_chauffage!$B$3:$B$27,D2270,syst_chauffage!$C$3:$C$27,E2270)</f>
        <v>2.4324955428598</v>
      </c>
      <c r="N2270" s="0" t="str">
        <f aca="false">A2270</f>
        <v>Enseignement Recherche</v>
      </c>
      <c r="O2270" s="0" t="str">
        <f aca="false">B2270</f>
        <v>Enseignement secondaire</v>
      </c>
      <c r="P2270" s="0" t="str">
        <f aca="false">C2270</f>
        <v>Lycée d’enseignement général et technologique (LEGT)</v>
      </c>
      <c r="Q2270" s="0" t="str">
        <f aca="false">D2270</f>
        <v>PAC</v>
      </c>
      <c r="R2270" s="0" t="str">
        <f aca="false">E2270</f>
        <v>Electricité</v>
      </c>
      <c r="S2270" s="0" t="str">
        <f aca="false">F2270</f>
        <v>0410490902</v>
      </c>
      <c r="T2270" s="0" t="str">
        <f aca="false">G2270</f>
        <v>0</v>
      </c>
      <c r="U2270" s="0" t="n">
        <f aca="false">L2270</f>
        <v>2.4324955428598</v>
      </c>
      <c r="V2270" s="0" t="n">
        <f aca="false">K2270</f>
        <v>32.2953721247488</v>
      </c>
      <c r="W2270" s="0" t="n">
        <f aca="false">J2270</f>
        <v>522</v>
      </c>
    </row>
    <row r="2271" customFormat="false" ht="12.8" hidden="false" customHeight="false" outlineLevel="0" collapsed="false">
      <c r="A2271" s="0" t="s">
        <v>75</v>
      </c>
      <c r="B2271" s="0" t="s">
        <v>942</v>
      </c>
      <c r="C2271" s="0" t="s">
        <v>1034</v>
      </c>
      <c r="D2271" s="0" t="s">
        <v>51</v>
      </c>
      <c r="E2271" s="0" t="s">
        <v>57</v>
      </c>
      <c r="F2271" s="0" t="s">
        <v>1041</v>
      </c>
      <c r="G2271" s="0" t="s">
        <v>1609</v>
      </c>
      <c r="H2271" s="0" t="n">
        <v>0.908190821425183</v>
      </c>
      <c r="I2271" s="0" t="n">
        <v>24.515092454007</v>
      </c>
      <c r="J2271" s="0" t="n">
        <v>0</v>
      </c>
      <c r="K2271" s="0" t="n">
        <f aca="false">I2271*SUMIFS(syst_chauffage!$H$3:$H$27,syst_chauffage!$B$3:$B$27,D2271,syst_chauffage!$C$3:$C$27,E2271)</f>
        <v>51.943898159896</v>
      </c>
      <c r="L2271" s="12" t="n">
        <f aca="false">H2271*SUMIFS(syst_chauffage!$K$3:$K$27,syst_chauffage!$B$3:$B$27,D2271,syst_chauffage!$C$3:$C$27,E2271)</f>
        <v>0.908190821425183</v>
      </c>
      <c r="N2271" s="0" t="str">
        <f aca="false">A2271</f>
        <v>Enseignement Recherche</v>
      </c>
      <c r="O2271" s="0" t="str">
        <f aca="false">B2271</f>
        <v>Enseignement secondaire</v>
      </c>
      <c r="P2271" s="0" t="str">
        <f aca="false">C2271</f>
        <v>Lycée d’enseignement général et technologique (LEGT)</v>
      </c>
      <c r="Q2271" s="0" t="str">
        <f aca="false">D2271</f>
        <v>Autre système centralisé performant</v>
      </c>
      <c r="R2271" s="0" t="str">
        <f aca="false">E2271</f>
        <v>Autres</v>
      </c>
      <c r="S2271" s="0" t="str">
        <f aca="false">F2271</f>
        <v>0410492101</v>
      </c>
      <c r="T2271" s="0" t="str">
        <f aca="false">G2271</f>
        <v>0</v>
      </c>
      <c r="U2271" s="0" t="n">
        <f aca="false">L2271</f>
        <v>0.908190821425183</v>
      </c>
      <c r="V2271" s="0" t="n">
        <f aca="false">K2271</f>
        <v>51.943898159896</v>
      </c>
      <c r="W2271" s="0" t="n">
        <f aca="false">J2271</f>
        <v>0</v>
      </c>
    </row>
    <row r="2272" customFormat="false" ht="12.8" hidden="false" customHeight="false" outlineLevel="0" collapsed="false">
      <c r="A2272" s="0" t="s">
        <v>75</v>
      </c>
      <c r="B2272" s="0" t="s">
        <v>942</v>
      </c>
      <c r="C2272" s="0" t="s">
        <v>1034</v>
      </c>
      <c r="D2272" s="0" t="s">
        <v>51</v>
      </c>
      <c r="E2272" s="0" t="s">
        <v>58</v>
      </c>
      <c r="F2272" s="0" t="s">
        <v>1042</v>
      </c>
      <c r="G2272" s="0" t="s">
        <v>1609</v>
      </c>
      <c r="H2272" s="0" t="n">
        <v>0.985770381322194</v>
      </c>
      <c r="I2272" s="0" t="n">
        <v>24.1738377133979</v>
      </c>
      <c r="J2272" s="0" t="n">
        <v>680</v>
      </c>
      <c r="K2272" s="0" t="n">
        <f aca="false">I2272*SUMIFS(syst_chauffage!$H$3:$H$27,syst_chauffage!$B$3:$B$27,D2272,syst_chauffage!$C$3:$C$27,E2272)</f>
        <v>51.5869577616998</v>
      </c>
      <c r="L2272" s="12" t="n">
        <f aca="false">H2272*SUMIFS(syst_chauffage!$K$3:$K$27,syst_chauffage!$B$3:$B$27,D2272,syst_chauffage!$C$3:$C$27,E2272)</f>
        <v>0.985770381322194</v>
      </c>
      <c r="N2272" s="0" t="str">
        <f aca="false">A2272</f>
        <v>Enseignement Recherche</v>
      </c>
      <c r="O2272" s="0" t="str">
        <f aca="false">B2272</f>
        <v>Enseignement secondaire</v>
      </c>
      <c r="P2272" s="0" t="str">
        <f aca="false">C2272</f>
        <v>Lycée d’enseignement général et technologique (LEGT)</v>
      </c>
      <c r="Q2272" s="0" t="str">
        <f aca="false">D2272</f>
        <v>Autre système centralisé performant</v>
      </c>
      <c r="R2272" s="0" t="str">
        <f aca="false">E2272</f>
        <v>Urbain</v>
      </c>
      <c r="S2272" s="0" t="str">
        <f aca="false">F2272</f>
        <v>0410492106</v>
      </c>
      <c r="T2272" s="0" t="str">
        <f aca="false">G2272</f>
        <v>0</v>
      </c>
      <c r="U2272" s="0" t="n">
        <f aca="false">L2272</f>
        <v>0.985770381322194</v>
      </c>
      <c r="V2272" s="0" t="n">
        <f aca="false">K2272</f>
        <v>51.5869577616998</v>
      </c>
      <c r="W2272" s="0" t="n">
        <f aca="false">J2272</f>
        <v>680</v>
      </c>
    </row>
    <row r="2273" customFormat="false" ht="12.8" hidden="false" customHeight="false" outlineLevel="0" collapsed="false">
      <c r="A2273" s="0" t="s">
        <v>75</v>
      </c>
      <c r="B2273" s="0" t="s">
        <v>942</v>
      </c>
      <c r="C2273" s="0" t="s">
        <v>1034</v>
      </c>
      <c r="D2273" s="0" t="s">
        <v>27</v>
      </c>
      <c r="E2273" s="0" t="s">
        <v>23</v>
      </c>
      <c r="F2273" s="0" t="s">
        <v>1043</v>
      </c>
      <c r="G2273" s="0" t="s">
        <v>1609</v>
      </c>
      <c r="H2273" s="0" t="n">
        <v>0.764300861871125</v>
      </c>
      <c r="I2273" s="0" t="n">
        <v>9.47005762135366</v>
      </c>
      <c r="J2273" s="0" t="n">
        <v>441</v>
      </c>
      <c r="K2273" s="0" t="n">
        <f aca="false">I2273*SUMIFS(syst_chauffage!$H$3:$H$27,syst_chauffage!$B$3:$B$27,D2273,syst_chauffage!$C$3:$C$27,E2273)</f>
        <v>24.2850455234204</v>
      </c>
      <c r="L2273" s="12" t="n">
        <f aca="false">H2273*SUMIFS(syst_chauffage!$K$3:$K$27,syst_chauffage!$B$3:$B$27,D2273,syst_chauffage!$C$3:$C$27,E2273)</f>
        <v>0.764300861871125</v>
      </c>
      <c r="N2273" s="0" t="str">
        <f aca="false">A2273</f>
        <v>Enseignement Recherche</v>
      </c>
      <c r="O2273" s="0" t="str">
        <f aca="false">B2273</f>
        <v>Enseignement secondaire</v>
      </c>
      <c r="P2273" s="0" t="str">
        <f aca="false">C2273</f>
        <v>Lycée d’enseignement général et technologique (LEGT)</v>
      </c>
      <c r="Q2273" s="0" t="str">
        <f aca="false">D2273</f>
        <v>Chaudière condensation fioul</v>
      </c>
      <c r="R2273" s="0" t="str">
        <f aca="false">E2273</f>
        <v>Fioul</v>
      </c>
      <c r="S2273" s="0" t="str">
        <f aca="false">F2273</f>
        <v>0410492303</v>
      </c>
      <c r="T2273" s="0" t="str">
        <f aca="false">G2273</f>
        <v>0</v>
      </c>
      <c r="U2273" s="0" t="n">
        <f aca="false">L2273</f>
        <v>0.764300861871125</v>
      </c>
      <c r="V2273" s="0" t="n">
        <f aca="false">K2273</f>
        <v>24.2850455234204</v>
      </c>
      <c r="W2273" s="0" t="n">
        <f aca="false">J2273</f>
        <v>441</v>
      </c>
    </row>
    <row r="2274" customFormat="false" ht="12.8" hidden="false" customHeight="false" outlineLevel="0" collapsed="false">
      <c r="A2274" s="0" t="s">
        <v>75</v>
      </c>
      <c r="B2274" s="0" t="s">
        <v>942</v>
      </c>
      <c r="C2274" s="0" t="s">
        <v>1034</v>
      </c>
      <c r="D2274" s="0" t="s">
        <v>18</v>
      </c>
      <c r="E2274" s="0" t="s">
        <v>14</v>
      </c>
      <c r="F2274" s="0" t="s">
        <v>1044</v>
      </c>
      <c r="G2274" s="0" t="s">
        <v>1609</v>
      </c>
      <c r="H2274" s="0" t="n">
        <v>0.990620621205464</v>
      </c>
      <c r="I2274" s="0" t="n">
        <v>7.09832858540011</v>
      </c>
      <c r="J2274" s="0" t="n">
        <v>441</v>
      </c>
      <c r="K2274" s="0" t="n">
        <f aca="false">I2274*SUMIFS(syst_chauffage!$H$3:$H$27,syst_chauffage!$B$3:$B$27,D2274,syst_chauffage!$C$3:$C$27,E2274)</f>
        <v>19.3424408610104</v>
      </c>
      <c r="L2274" s="12" t="n">
        <f aca="false">H2274*SUMIFS(syst_chauffage!$K$3:$K$27,syst_chauffage!$B$3:$B$27,D2274,syst_chauffage!$C$3:$C$27,E2274)</f>
        <v>0.96233532195575</v>
      </c>
      <c r="N2274" s="0" t="str">
        <f aca="false">A2274</f>
        <v>Enseignement Recherche</v>
      </c>
      <c r="O2274" s="0" t="str">
        <f aca="false">B2274</f>
        <v>Enseignement secondaire</v>
      </c>
      <c r="P2274" s="0" t="str">
        <f aca="false">C2274</f>
        <v>Lycée d’enseignement général et technologique (LEGT)</v>
      </c>
      <c r="Q2274" s="0" t="str">
        <f aca="false">D2274</f>
        <v>Chaudière condensation gaz</v>
      </c>
      <c r="R2274" s="0" t="str">
        <f aca="false">E2274</f>
        <v>Gaz</v>
      </c>
      <c r="S2274" s="0" t="str">
        <f aca="false">F2274</f>
        <v>0410492404</v>
      </c>
      <c r="T2274" s="0" t="str">
        <f aca="false">G2274</f>
        <v>0</v>
      </c>
      <c r="U2274" s="0" t="n">
        <f aca="false">L2274</f>
        <v>0.96233532195575</v>
      </c>
      <c r="V2274" s="0" t="n">
        <f aca="false">K2274</f>
        <v>19.3424408610104</v>
      </c>
      <c r="W2274" s="0" t="n">
        <f aca="false">J2274</f>
        <v>441</v>
      </c>
    </row>
    <row r="2275" customFormat="false" ht="12.8" hidden="false" customHeight="false" outlineLevel="0" collapsed="false">
      <c r="A2275" s="0" t="s">
        <v>75</v>
      </c>
      <c r="B2275" s="0" t="s">
        <v>942</v>
      </c>
      <c r="C2275" s="0" t="s">
        <v>1034</v>
      </c>
      <c r="D2275" s="0" t="s">
        <v>32</v>
      </c>
      <c r="E2275" s="0" t="s">
        <v>30</v>
      </c>
      <c r="F2275" s="0" t="s">
        <v>1045</v>
      </c>
      <c r="G2275" s="0" t="s">
        <v>1609</v>
      </c>
      <c r="H2275" s="0" t="n">
        <v>1</v>
      </c>
      <c r="I2275" s="0" t="n">
        <v>12</v>
      </c>
      <c r="J2275" s="0" t="n">
        <v>0</v>
      </c>
      <c r="K2275" s="0" t="n">
        <f aca="false">I2275*SUMIFS(syst_chauffage!$H$3:$H$27,syst_chauffage!$B$3:$B$27,D2275,syst_chauffage!$C$3:$C$27,E2275)</f>
        <v>12</v>
      </c>
      <c r="L2275" s="12" t="n">
        <f aca="false">H2275*SUMIFS(syst_chauffage!$K$3:$K$27,syst_chauffage!$B$3:$B$27,D2275,syst_chauffage!$C$3:$C$27,E2275)</f>
        <v>1</v>
      </c>
      <c r="N2275" s="0" t="str">
        <f aca="false">A2275</f>
        <v>Enseignement Recherche</v>
      </c>
      <c r="O2275" s="0" t="str">
        <f aca="false">B2275</f>
        <v>Enseignement secondaire</v>
      </c>
      <c r="P2275" s="0" t="str">
        <f aca="false">C2275</f>
        <v>Lycée d’enseignement général et technologique (LEGT)</v>
      </c>
      <c r="Q2275" s="0" t="str">
        <f aca="false">D2275</f>
        <v>Electrique direct performant</v>
      </c>
      <c r="R2275" s="0" t="str">
        <f aca="false">E2275</f>
        <v>Electricité</v>
      </c>
      <c r="S2275" s="0" t="str">
        <f aca="false">F2275</f>
        <v>0410492602</v>
      </c>
      <c r="T2275" s="0" t="str">
        <f aca="false">G2275</f>
        <v>0</v>
      </c>
      <c r="U2275" s="0" t="n">
        <f aca="false">L2275</f>
        <v>1</v>
      </c>
      <c r="V2275" s="0" t="n">
        <f aca="false">K2275</f>
        <v>12</v>
      </c>
      <c r="W2275" s="0" t="n">
        <f aca="false">J2275</f>
        <v>0</v>
      </c>
    </row>
    <row r="2276" customFormat="false" ht="12.8" hidden="false" customHeight="false" outlineLevel="0" collapsed="false">
      <c r="A2276" s="0" t="s">
        <v>75</v>
      </c>
      <c r="B2276" s="0" t="s">
        <v>942</v>
      </c>
      <c r="C2276" s="0" t="s">
        <v>1034</v>
      </c>
      <c r="D2276" s="0" t="s">
        <v>38</v>
      </c>
      <c r="E2276" s="0" t="s">
        <v>30</v>
      </c>
      <c r="F2276" s="0" t="s">
        <v>1046</v>
      </c>
      <c r="G2276" s="0" t="s">
        <v>1609</v>
      </c>
      <c r="H2276" s="0" t="n">
        <v>3.34058232558139</v>
      </c>
      <c r="I2276" s="0" t="n">
        <v>62.145588045463</v>
      </c>
      <c r="J2276" s="0" t="n">
        <v>567</v>
      </c>
      <c r="K2276" s="0" t="n">
        <f aca="false">I2276*SUMIFS(syst_chauffage!$H$3:$H$27,syst_chauffage!$B$3:$B$27,D2276,syst_chauffage!$C$3:$C$27,E2276)</f>
        <v>62.8163752172229</v>
      </c>
      <c r="L2276" s="12" t="n">
        <f aca="false">H2276*SUMIFS(syst_chauffage!$K$3:$K$27,syst_chauffage!$B$3:$B$27,D2276,syst_chauffage!$C$3:$C$27,E2276)</f>
        <v>2.98853732681761</v>
      </c>
      <c r="N2276" s="0" t="str">
        <f aca="false">A2276</f>
        <v>Enseignement Recherche</v>
      </c>
      <c r="O2276" s="0" t="str">
        <f aca="false">B2276</f>
        <v>Enseignement secondaire</v>
      </c>
      <c r="P2276" s="0" t="str">
        <f aca="false">C2276</f>
        <v>Lycée d’enseignement général et technologique (LEGT)</v>
      </c>
      <c r="Q2276" s="0" t="str">
        <f aca="false">D2276</f>
        <v>PAC performant</v>
      </c>
      <c r="R2276" s="0" t="str">
        <f aca="false">E2276</f>
        <v>Electricité</v>
      </c>
      <c r="S2276" s="0" t="str">
        <f aca="false">F2276</f>
        <v>0410492902</v>
      </c>
      <c r="T2276" s="0" t="str">
        <f aca="false">G2276</f>
        <v>0</v>
      </c>
      <c r="U2276" s="0" t="n">
        <f aca="false">L2276</f>
        <v>2.98853732681761</v>
      </c>
      <c r="V2276" s="0" t="n">
        <f aca="false">K2276</f>
        <v>62.8163752172229</v>
      </c>
      <c r="W2276" s="0" t="n">
        <f aca="false">J2276</f>
        <v>567</v>
      </c>
    </row>
    <row r="2277" customFormat="false" ht="12.8" hidden="false" customHeight="false" outlineLevel="0" collapsed="false">
      <c r="A2277" s="0" t="s">
        <v>75</v>
      </c>
      <c r="B2277" s="0" t="s">
        <v>942</v>
      </c>
      <c r="C2277" s="0" t="s">
        <v>1047</v>
      </c>
      <c r="D2277" s="0" t="s">
        <v>19</v>
      </c>
      <c r="E2277" s="0" t="s">
        <v>57</v>
      </c>
      <c r="F2277" s="0" t="s">
        <v>1048</v>
      </c>
      <c r="G2277" s="0" t="s">
        <v>1609</v>
      </c>
      <c r="H2277" s="0" t="n">
        <v>0.803760055669989</v>
      </c>
      <c r="I2277" s="0" t="n">
        <v>19.28980053911</v>
      </c>
      <c r="J2277" s="0" t="n">
        <v>0</v>
      </c>
      <c r="K2277" s="0" t="n">
        <f aca="false">I2277*SUMIFS(syst_chauffage!$H$3:$H$27,syst_chauffage!$B$3:$B$27,D2277,syst_chauffage!$C$3:$C$27,E2277)</f>
        <v>26.8605972911445</v>
      </c>
      <c r="L2277" s="12" t="n">
        <f aca="false">H2277*SUMIFS(syst_chauffage!$K$3:$K$27,syst_chauffage!$B$3:$B$27,D2277,syst_chauffage!$C$3:$C$27,E2277)</f>
        <v>0.803760055669989</v>
      </c>
      <c r="N2277" s="0" t="str">
        <f aca="false">A2277</f>
        <v>Enseignement Recherche</v>
      </c>
      <c r="O2277" s="0" t="str">
        <f aca="false">B2277</f>
        <v>Enseignement secondaire</v>
      </c>
      <c r="P2277" s="0" t="str">
        <f aca="false">C2277</f>
        <v>Lycée professionnel (LP)</v>
      </c>
      <c r="Q2277" s="0" t="str">
        <f aca="false">D2277</f>
        <v>Autre système centralisé</v>
      </c>
      <c r="R2277" s="0" t="str">
        <f aca="false">E2277</f>
        <v>Autres</v>
      </c>
      <c r="S2277" s="0" t="str">
        <f aca="false">F2277</f>
        <v>0410500101</v>
      </c>
      <c r="T2277" s="0" t="str">
        <f aca="false">G2277</f>
        <v>0</v>
      </c>
      <c r="U2277" s="0" t="n">
        <f aca="false">L2277</f>
        <v>0.803760055669989</v>
      </c>
      <c r="V2277" s="0" t="n">
        <f aca="false">K2277</f>
        <v>26.8605972911445</v>
      </c>
      <c r="W2277" s="0" t="n">
        <f aca="false">J2277</f>
        <v>0</v>
      </c>
    </row>
    <row r="2278" customFormat="false" ht="12.8" hidden="false" customHeight="false" outlineLevel="0" collapsed="false">
      <c r="A2278" s="0" t="s">
        <v>75</v>
      </c>
      <c r="B2278" s="0" t="s">
        <v>942</v>
      </c>
      <c r="C2278" s="0" t="s">
        <v>1047</v>
      </c>
      <c r="D2278" s="0" t="s">
        <v>19</v>
      </c>
      <c r="E2278" s="0" t="s">
        <v>58</v>
      </c>
      <c r="F2278" s="0" t="s">
        <v>1049</v>
      </c>
      <c r="G2278" s="0" t="s">
        <v>1609</v>
      </c>
      <c r="H2278" s="0" t="n">
        <v>0.834843869804583</v>
      </c>
      <c r="I2278" s="0" t="n">
        <v>19.0113557126195</v>
      </c>
      <c r="J2278" s="0" t="n">
        <v>680</v>
      </c>
      <c r="K2278" s="0" t="n">
        <f aca="false">I2278*SUMIFS(syst_chauffage!$H$3:$H$27,syst_chauffage!$B$3:$B$27,D2278,syst_chauffage!$C$3:$C$27,E2278)</f>
        <v>31.2727217874423</v>
      </c>
      <c r="L2278" s="12" t="n">
        <f aca="false">H2278*SUMIFS(syst_chauffage!$K$3:$K$27,syst_chauffage!$B$3:$B$27,D2278,syst_chauffage!$C$3:$C$27,E2278)</f>
        <v>0.834843869804583</v>
      </c>
      <c r="N2278" s="0" t="str">
        <f aca="false">A2278</f>
        <v>Enseignement Recherche</v>
      </c>
      <c r="O2278" s="0" t="str">
        <f aca="false">B2278</f>
        <v>Enseignement secondaire</v>
      </c>
      <c r="P2278" s="0" t="str">
        <f aca="false">C2278</f>
        <v>Lycée professionnel (LP)</v>
      </c>
      <c r="Q2278" s="0" t="str">
        <f aca="false">D2278</f>
        <v>Autre système centralisé</v>
      </c>
      <c r="R2278" s="0" t="str">
        <f aca="false">E2278</f>
        <v>Urbain</v>
      </c>
      <c r="S2278" s="0" t="str">
        <f aca="false">F2278</f>
        <v>0410500106</v>
      </c>
      <c r="T2278" s="0" t="str">
        <f aca="false">G2278</f>
        <v>0</v>
      </c>
      <c r="U2278" s="0" t="n">
        <f aca="false">L2278</f>
        <v>0.834843869804583</v>
      </c>
      <c r="V2278" s="0" t="n">
        <f aca="false">K2278</f>
        <v>31.2727217874423</v>
      </c>
      <c r="W2278" s="0" t="n">
        <f aca="false">J2278</f>
        <v>680</v>
      </c>
    </row>
    <row r="2279" customFormat="false" ht="12.8" hidden="false" customHeight="false" outlineLevel="0" collapsed="false">
      <c r="A2279" s="0" t="s">
        <v>75</v>
      </c>
      <c r="B2279" s="0" t="s">
        <v>942</v>
      </c>
      <c r="C2279" s="0" t="s">
        <v>1047</v>
      </c>
      <c r="D2279" s="0" t="s">
        <v>22</v>
      </c>
      <c r="E2279" s="0" t="s">
        <v>23</v>
      </c>
      <c r="F2279" s="0" t="s">
        <v>1050</v>
      </c>
      <c r="G2279" s="0" t="s">
        <v>1609</v>
      </c>
      <c r="H2279" s="0" t="n">
        <v>0.73909570290468</v>
      </c>
      <c r="I2279" s="0" t="n">
        <v>8.01483710810779</v>
      </c>
      <c r="J2279" s="0" t="n">
        <v>0</v>
      </c>
      <c r="K2279" s="0" t="n">
        <f aca="false">I2279*SUMIFS(syst_chauffage!$H$3:$H$27,syst_chauffage!$B$3:$B$27,D2279,syst_chauffage!$C$3:$C$27,E2279)</f>
        <v>14.1143085471372</v>
      </c>
      <c r="L2279" s="12" t="n">
        <f aca="false">H2279*SUMIFS(syst_chauffage!$K$3:$K$27,syst_chauffage!$B$3:$B$27,D2279,syst_chauffage!$C$3:$C$27,E2279)</f>
        <v>0.73909570290468</v>
      </c>
      <c r="N2279" s="0" t="str">
        <f aca="false">A2279</f>
        <v>Enseignement Recherche</v>
      </c>
      <c r="O2279" s="0" t="str">
        <f aca="false">B2279</f>
        <v>Enseignement secondaire</v>
      </c>
      <c r="P2279" s="0" t="str">
        <f aca="false">C2279</f>
        <v>Lycée professionnel (LP)</v>
      </c>
      <c r="Q2279" s="0" t="str">
        <f aca="false">D2279</f>
        <v>Chaudière fioul</v>
      </c>
      <c r="R2279" s="0" t="str">
        <f aca="false">E2279</f>
        <v>Fioul</v>
      </c>
      <c r="S2279" s="0" t="str">
        <f aca="false">F2279</f>
        <v>0410500303</v>
      </c>
      <c r="T2279" s="0" t="str">
        <f aca="false">G2279</f>
        <v>0</v>
      </c>
      <c r="U2279" s="0" t="n">
        <f aca="false">L2279</f>
        <v>0.73909570290468</v>
      </c>
      <c r="V2279" s="0" t="n">
        <f aca="false">K2279</f>
        <v>14.1143085471372</v>
      </c>
      <c r="W2279" s="0" t="n">
        <f aca="false">J2279</f>
        <v>0</v>
      </c>
    </row>
    <row r="2280" customFormat="false" ht="12.8" hidden="false" customHeight="false" outlineLevel="0" collapsed="false">
      <c r="A2280" s="0" t="s">
        <v>75</v>
      </c>
      <c r="B2280" s="0" t="s">
        <v>942</v>
      </c>
      <c r="C2280" s="0" t="s">
        <v>1047</v>
      </c>
      <c r="D2280" s="0" t="s">
        <v>13</v>
      </c>
      <c r="E2280" s="0" t="s">
        <v>14</v>
      </c>
      <c r="F2280" s="0" t="s">
        <v>1051</v>
      </c>
      <c r="G2280" s="0" t="s">
        <v>1609</v>
      </c>
      <c r="H2280" s="0" t="n">
        <v>0.877549820586025</v>
      </c>
      <c r="I2280" s="0" t="n">
        <v>5.90003695639564</v>
      </c>
      <c r="J2280" s="0" t="n">
        <v>196</v>
      </c>
      <c r="K2280" s="0" t="n">
        <f aca="false">I2280*SUMIFS(syst_chauffage!$H$3:$H$27,syst_chauffage!$B$3:$B$27,D2280,syst_chauffage!$C$3:$C$27,E2280)</f>
        <v>11.9156658845548</v>
      </c>
      <c r="L2280" s="12" t="n">
        <f aca="false">H2280*SUMIFS(syst_chauffage!$K$3:$K$27,syst_chauffage!$B$3:$B$27,D2280,syst_chauffage!$C$3:$C$27,E2280)</f>
        <v>0.877549820586025</v>
      </c>
      <c r="N2280" s="0" t="str">
        <f aca="false">A2280</f>
        <v>Enseignement Recherche</v>
      </c>
      <c r="O2280" s="0" t="str">
        <f aca="false">B2280</f>
        <v>Enseignement secondaire</v>
      </c>
      <c r="P2280" s="0" t="str">
        <f aca="false">C2280</f>
        <v>Lycée professionnel (LP)</v>
      </c>
      <c r="Q2280" s="0" t="str">
        <f aca="false">D2280</f>
        <v>Chaudière gaz</v>
      </c>
      <c r="R2280" s="0" t="str">
        <f aca="false">E2280</f>
        <v>Gaz</v>
      </c>
      <c r="S2280" s="0" t="str">
        <f aca="false">F2280</f>
        <v>0410500404</v>
      </c>
      <c r="T2280" s="0" t="str">
        <f aca="false">G2280</f>
        <v>0</v>
      </c>
      <c r="U2280" s="0" t="n">
        <f aca="false">L2280</f>
        <v>0.877549820586025</v>
      </c>
      <c r="V2280" s="0" t="n">
        <f aca="false">K2280</f>
        <v>11.9156658845548</v>
      </c>
      <c r="W2280" s="0" t="n">
        <f aca="false">J2280</f>
        <v>196</v>
      </c>
    </row>
    <row r="2281" customFormat="false" ht="12.8" hidden="false" customHeight="false" outlineLevel="0" collapsed="false">
      <c r="A2281" s="0" t="s">
        <v>75</v>
      </c>
      <c r="B2281" s="0" t="s">
        <v>942</v>
      </c>
      <c r="C2281" s="0" t="s">
        <v>1047</v>
      </c>
      <c r="D2281" s="0" t="s">
        <v>29</v>
      </c>
      <c r="E2281" s="0" t="s">
        <v>30</v>
      </c>
      <c r="F2281" s="0" t="s">
        <v>1052</v>
      </c>
      <c r="G2281" s="0" t="s">
        <v>1609</v>
      </c>
      <c r="H2281" s="0" t="n">
        <v>0.92</v>
      </c>
      <c r="I2281" s="0" t="n">
        <v>10.4</v>
      </c>
      <c r="J2281" s="0" t="n">
        <v>0</v>
      </c>
      <c r="K2281" s="0" t="n">
        <f aca="false">I2281*SUMIFS(syst_chauffage!$H$3:$H$27,syst_chauffage!$B$3:$B$27,D2281,syst_chauffage!$C$3:$C$27,E2281)</f>
        <v>3</v>
      </c>
      <c r="L2281" s="12" t="n">
        <f aca="false">H2281*SUMIFS(syst_chauffage!$K$3:$K$27,syst_chauffage!$B$3:$B$27,D2281,syst_chauffage!$C$3:$C$27,E2281)</f>
        <v>0.92</v>
      </c>
      <c r="N2281" s="0" t="str">
        <f aca="false">A2281</f>
        <v>Enseignement Recherche</v>
      </c>
      <c r="O2281" s="0" t="str">
        <f aca="false">B2281</f>
        <v>Enseignement secondaire</v>
      </c>
      <c r="P2281" s="0" t="str">
        <f aca="false">C2281</f>
        <v>Lycée professionnel (LP)</v>
      </c>
      <c r="Q2281" s="0" t="str">
        <f aca="false">D2281</f>
        <v>Electrique direct</v>
      </c>
      <c r="R2281" s="0" t="str">
        <f aca="false">E2281</f>
        <v>Electricité</v>
      </c>
      <c r="S2281" s="0" t="str">
        <f aca="false">F2281</f>
        <v>0410500602</v>
      </c>
      <c r="T2281" s="0" t="str">
        <f aca="false">G2281</f>
        <v>0</v>
      </c>
      <c r="U2281" s="0" t="n">
        <f aca="false">L2281</f>
        <v>0.92</v>
      </c>
      <c r="V2281" s="0" t="n">
        <f aca="false">K2281</f>
        <v>3</v>
      </c>
      <c r="W2281" s="0" t="n">
        <f aca="false">J2281</f>
        <v>0</v>
      </c>
    </row>
    <row r="2282" customFormat="false" ht="12.8" hidden="false" customHeight="false" outlineLevel="0" collapsed="false">
      <c r="A2282" s="0" t="s">
        <v>75</v>
      </c>
      <c r="B2282" s="0" t="s">
        <v>942</v>
      </c>
      <c r="C2282" s="0" t="s">
        <v>1047</v>
      </c>
      <c r="D2282" s="0" t="s">
        <v>36</v>
      </c>
      <c r="E2282" s="0" t="s">
        <v>30</v>
      </c>
      <c r="F2282" s="0" t="s">
        <v>1053</v>
      </c>
      <c r="G2282" s="0" t="s">
        <v>1609</v>
      </c>
      <c r="H2282" s="0" t="n">
        <v>2.89517134883721</v>
      </c>
      <c r="I2282" s="0" t="n">
        <v>53.353427972919</v>
      </c>
      <c r="J2282" s="0" t="n">
        <v>522</v>
      </c>
      <c r="K2282" s="0" t="n">
        <f aca="false">I2282*SUMIFS(syst_chauffage!$H$3:$H$27,syst_chauffage!$B$3:$B$27,D2282,syst_chauffage!$C$3:$C$27,E2282)</f>
        <v>33.0075305099903</v>
      </c>
      <c r="L2282" s="12" t="n">
        <f aca="false">H2282*SUMIFS(syst_chauffage!$K$3:$K$27,syst_chauffage!$B$3:$B$27,D2282,syst_chauffage!$C$3:$C$27,E2282)</f>
        <v>2.4324955428598</v>
      </c>
      <c r="N2282" s="0" t="str">
        <f aca="false">A2282</f>
        <v>Enseignement Recherche</v>
      </c>
      <c r="O2282" s="0" t="str">
        <f aca="false">B2282</f>
        <v>Enseignement secondaire</v>
      </c>
      <c r="P2282" s="0" t="str">
        <f aca="false">C2282</f>
        <v>Lycée professionnel (LP)</v>
      </c>
      <c r="Q2282" s="0" t="str">
        <f aca="false">D2282</f>
        <v>PAC</v>
      </c>
      <c r="R2282" s="0" t="str">
        <f aca="false">E2282</f>
        <v>Electricité</v>
      </c>
      <c r="S2282" s="0" t="str">
        <f aca="false">F2282</f>
        <v>0410500902</v>
      </c>
      <c r="T2282" s="0" t="str">
        <f aca="false">G2282</f>
        <v>0</v>
      </c>
      <c r="U2282" s="0" t="n">
        <f aca="false">L2282</f>
        <v>2.4324955428598</v>
      </c>
      <c r="V2282" s="0" t="n">
        <f aca="false">K2282</f>
        <v>33.0075305099903</v>
      </c>
      <c r="W2282" s="0" t="n">
        <f aca="false">J2282</f>
        <v>522</v>
      </c>
    </row>
    <row r="2283" customFormat="false" ht="12.8" hidden="false" customHeight="false" outlineLevel="0" collapsed="false">
      <c r="A2283" s="0" t="s">
        <v>75</v>
      </c>
      <c r="B2283" s="0" t="s">
        <v>942</v>
      </c>
      <c r="C2283" s="0" t="s">
        <v>1047</v>
      </c>
      <c r="D2283" s="0" t="s">
        <v>51</v>
      </c>
      <c r="E2283" s="0" t="s">
        <v>57</v>
      </c>
      <c r="F2283" s="0" t="s">
        <v>1054</v>
      </c>
      <c r="G2283" s="0" t="s">
        <v>1609</v>
      </c>
      <c r="H2283" s="0" t="n">
        <v>0.927415448849987</v>
      </c>
      <c r="I2283" s="0" t="n">
        <v>22.9640482608453</v>
      </c>
      <c r="J2283" s="0" t="n">
        <v>0</v>
      </c>
      <c r="K2283" s="0" t="n">
        <f aca="false">I2283*SUMIFS(syst_chauffage!$H$3:$H$27,syst_chauffage!$B$3:$B$27,D2283,syst_chauffage!$C$3:$C$27,E2283)</f>
        <v>48.6574621914312</v>
      </c>
      <c r="L2283" s="12" t="n">
        <f aca="false">H2283*SUMIFS(syst_chauffage!$K$3:$K$27,syst_chauffage!$B$3:$B$27,D2283,syst_chauffage!$C$3:$C$27,E2283)</f>
        <v>0.927415448849987</v>
      </c>
      <c r="N2283" s="0" t="str">
        <f aca="false">A2283</f>
        <v>Enseignement Recherche</v>
      </c>
      <c r="O2283" s="0" t="str">
        <f aca="false">B2283</f>
        <v>Enseignement secondaire</v>
      </c>
      <c r="P2283" s="0" t="str">
        <f aca="false">C2283</f>
        <v>Lycée professionnel (LP)</v>
      </c>
      <c r="Q2283" s="0" t="str">
        <f aca="false">D2283</f>
        <v>Autre système centralisé performant</v>
      </c>
      <c r="R2283" s="0" t="str">
        <f aca="false">E2283</f>
        <v>Autres</v>
      </c>
      <c r="S2283" s="0" t="str">
        <f aca="false">F2283</f>
        <v>0410502101</v>
      </c>
      <c r="T2283" s="0" t="str">
        <f aca="false">G2283</f>
        <v>0</v>
      </c>
      <c r="U2283" s="0" t="n">
        <f aca="false">L2283</f>
        <v>0.927415448849987</v>
      </c>
      <c r="V2283" s="0" t="n">
        <f aca="false">K2283</f>
        <v>48.6574621914312</v>
      </c>
      <c r="W2283" s="0" t="n">
        <f aca="false">J2283</f>
        <v>0</v>
      </c>
    </row>
    <row r="2284" customFormat="false" ht="12.8" hidden="false" customHeight="false" outlineLevel="0" collapsed="false">
      <c r="A2284" s="0" t="s">
        <v>75</v>
      </c>
      <c r="B2284" s="0" t="s">
        <v>942</v>
      </c>
      <c r="C2284" s="0" t="s">
        <v>1047</v>
      </c>
      <c r="D2284" s="0" t="s">
        <v>51</v>
      </c>
      <c r="E2284" s="0" t="s">
        <v>58</v>
      </c>
      <c r="F2284" s="0" t="s">
        <v>1055</v>
      </c>
      <c r="G2284" s="0" t="s">
        <v>1609</v>
      </c>
      <c r="H2284" s="0" t="n">
        <v>0.963281388236056</v>
      </c>
      <c r="I2284" s="0" t="n">
        <v>22.6325663245471</v>
      </c>
      <c r="J2284" s="0" t="n">
        <v>680</v>
      </c>
      <c r="K2284" s="0" t="n">
        <f aca="false">I2284*SUMIFS(syst_chauffage!$H$3:$H$27,syst_chauffage!$B$3:$B$27,D2284,syst_chauffage!$C$3:$C$27,E2284)</f>
        <v>48.297885377802</v>
      </c>
      <c r="L2284" s="12" t="n">
        <f aca="false">H2284*SUMIFS(syst_chauffage!$K$3:$K$27,syst_chauffage!$B$3:$B$27,D2284,syst_chauffage!$C$3:$C$27,E2284)</f>
        <v>0.963281388236056</v>
      </c>
      <c r="N2284" s="0" t="str">
        <f aca="false">A2284</f>
        <v>Enseignement Recherche</v>
      </c>
      <c r="O2284" s="0" t="str">
        <f aca="false">B2284</f>
        <v>Enseignement secondaire</v>
      </c>
      <c r="P2284" s="0" t="str">
        <f aca="false">C2284</f>
        <v>Lycée professionnel (LP)</v>
      </c>
      <c r="Q2284" s="0" t="str">
        <f aca="false">D2284</f>
        <v>Autre système centralisé performant</v>
      </c>
      <c r="R2284" s="0" t="str">
        <f aca="false">E2284</f>
        <v>Urbain</v>
      </c>
      <c r="S2284" s="0" t="str">
        <f aca="false">F2284</f>
        <v>0410502106</v>
      </c>
      <c r="T2284" s="0" t="str">
        <f aca="false">G2284</f>
        <v>0</v>
      </c>
      <c r="U2284" s="0" t="n">
        <f aca="false">L2284</f>
        <v>0.963281388236056</v>
      </c>
      <c r="V2284" s="0" t="n">
        <f aca="false">K2284</f>
        <v>48.297885377802</v>
      </c>
      <c r="W2284" s="0" t="n">
        <f aca="false">J2284</f>
        <v>680</v>
      </c>
    </row>
    <row r="2285" customFormat="false" ht="12.8" hidden="false" customHeight="false" outlineLevel="0" collapsed="false">
      <c r="A2285" s="0" t="s">
        <v>75</v>
      </c>
      <c r="B2285" s="0" t="s">
        <v>942</v>
      </c>
      <c r="C2285" s="0" t="s">
        <v>1047</v>
      </c>
      <c r="D2285" s="0" t="s">
        <v>27</v>
      </c>
      <c r="E2285" s="0" t="s">
        <v>23</v>
      </c>
      <c r="F2285" s="0" t="s">
        <v>1056</v>
      </c>
      <c r="G2285" s="0" t="s">
        <v>1609</v>
      </c>
      <c r="H2285" s="0" t="n">
        <v>0.764229157568996</v>
      </c>
      <c r="I2285" s="0" t="n">
        <v>9.54147274774737</v>
      </c>
      <c r="J2285" s="0" t="n">
        <v>441</v>
      </c>
      <c r="K2285" s="0" t="n">
        <f aca="false">I2285*SUMIFS(syst_chauffage!$H$3:$H$27,syst_chauffage!$B$3:$B$27,D2285,syst_chauffage!$C$3:$C$27,E2285)</f>
        <v>24.4681826979631</v>
      </c>
      <c r="L2285" s="12" t="n">
        <f aca="false">H2285*SUMIFS(syst_chauffage!$K$3:$K$27,syst_chauffage!$B$3:$B$27,D2285,syst_chauffage!$C$3:$C$27,E2285)</f>
        <v>0.764229157568996</v>
      </c>
      <c r="N2285" s="0" t="str">
        <f aca="false">A2285</f>
        <v>Enseignement Recherche</v>
      </c>
      <c r="O2285" s="0" t="str">
        <f aca="false">B2285</f>
        <v>Enseignement secondaire</v>
      </c>
      <c r="P2285" s="0" t="str">
        <f aca="false">C2285</f>
        <v>Lycée professionnel (LP)</v>
      </c>
      <c r="Q2285" s="0" t="str">
        <f aca="false">D2285</f>
        <v>Chaudière condensation fioul</v>
      </c>
      <c r="R2285" s="0" t="str">
        <f aca="false">E2285</f>
        <v>Fioul</v>
      </c>
      <c r="S2285" s="0" t="str">
        <f aca="false">F2285</f>
        <v>0410502303</v>
      </c>
      <c r="T2285" s="0" t="str">
        <f aca="false">G2285</f>
        <v>0</v>
      </c>
      <c r="U2285" s="0" t="n">
        <f aca="false">L2285</f>
        <v>0.764229157568996</v>
      </c>
      <c r="V2285" s="0" t="n">
        <f aca="false">K2285</f>
        <v>24.4681826979631</v>
      </c>
      <c r="W2285" s="0" t="n">
        <f aca="false">J2285</f>
        <v>441</v>
      </c>
    </row>
    <row r="2286" customFormat="false" ht="12.8" hidden="false" customHeight="false" outlineLevel="0" collapsed="false">
      <c r="A2286" s="0" t="s">
        <v>75</v>
      </c>
      <c r="B2286" s="0" t="s">
        <v>942</v>
      </c>
      <c r="C2286" s="0" t="s">
        <v>1047</v>
      </c>
      <c r="D2286" s="0" t="s">
        <v>18</v>
      </c>
      <c r="E2286" s="0" t="s">
        <v>14</v>
      </c>
      <c r="F2286" s="0" t="s">
        <v>1057</v>
      </c>
      <c r="G2286" s="0" t="s">
        <v>1609</v>
      </c>
      <c r="H2286" s="0" t="n">
        <v>0.990636064771512</v>
      </c>
      <c r="I2286" s="0" t="n">
        <v>7.02385351951862</v>
      </c>
      <c r="J2286" s="0" t="n">
        <v>441</v>
      </c>
      <c r="K2286" s="0" t="n">
        <f aca="false">I2286*SUMIFS(syst_chauffage!$H$3:$H$27,syst_chauffage!$B$3:$B$27,D2286,syst_chauffage!$C$3:$C$27,E2286)</f>
        <v>19.1395016000137</v>
      </c>
      <c r="L2286" s="12" t="n">
        <f aca="false">H2286*SUMIFS(syst_chauffage!$K$3:$K$27,syst_chauffage!$B$3:$B$27,D2286,syst_chauffage!$C$3:$C$27,E2286)</f>
        <v>0.962350324559963</v>
      </c>
      <c r="N2286" s="0" t="str">
        <f aca="false">A2286</f>
        <v>Enseignement Recherche</v>
      </c>
      <c r="O2286" s="0" t="str">
        <f aca="false">B2286</f>
        <v>Enseignement secondaire</v>
      </c>
      <c r="P2286" s="0" t="str">
        <f aca="false">C2286</f>
        <v>Lycée professionnel (LP)</v>
      </c>
      <c r="Q2286" s="0" t="str">
        <f aca="false">D2286</f>
        <v>Chaudière condensation gaz</v>
      </c>
      <c r="R2286" s="0" t="str">
        <f aca="false">E2286</f>
        <v>Gaz</v>
      </c>
      <c r="S2286" s="0" t="str">
        <f aca="false">F2286</f>
        <v>0410502404</v>
      </c>
      <c r="T2286" s="0" t="str">
        <f aca="false">G2286</f>
        <v>0</v>
      </c>
      <c r="U2286" s="0" t="n">
        <f aca="false">L2286</f>
        <v>0.962350324559963</v>
      </c>
      <c r="V2286" s="0" t="n">
        <f aca="false">K2286</f>
        <v>19.1395016000137</v>
      </c>
      <c r="W2286" s="0" t="n">
        <f aca="false">J2286</f>
        <v>441</v>
      </c>
    </row>
    <row r="2287" customFormat="false" ht="12.8" hidden="false" customHeight="false" outlineLevel="0" collapsed="false">
      <c r="A2287" s="0" t="s">
        <v>75</v>
      </c>
      <c r="B2287" s="0" t="s">
        <v>942</v>
      </c>
      <c r="C2287" s="0" t="s">
        <v>1047</v>
      </c>
      <c r="D2287" s="0" t="s">
        <v>32</v>
      </c>
      <c r="E2287" s="0" t="s">
        <v>30</v>
      </c>
      <c r="F2287" s="0" t="s">
        <v>1058</v>
      </c>
      <c r="G2287" s="0" t="s">
        <v>1609</v>
      </c>
      <c r="H2287" s="0" t="n">
        <v>1</v>
      </c>
      <c r="I2287" s="0" t="n">
        <v>12</v>
      </c>
      <c r="J2287" s="0" t="n">
        <v>0</v>
      </c>
      <c r="K2287" s="0" t="n">
        <f aca="false">I2287*SUMIFS(syst_chauffage!$H$3:$H$27,syst_chauffage!$B$3:$B$27,D2287,syst_chauffage!$C$3:$C$27,E2287)</f>
        <v>12</v>
      </c>
      <c r="L2287" s="12" t="n">
        <f aca="false">H2287*SUMIFS(syst_chauffage!$K$3:$K$27,syst_chauffage!$B$3:$B$27,D2287,syst_chauffage!$C$3:$C$27,E2287)</f>
        <v>1</v>
      </c>
      <c r="N2287" s="0" t="str">
        <f aca="false">A2287</f>
        <v>Enseignement Recherche</v>
      </c>
      <c r="O2287" s="0" t="str">
        <f aca="false">B2287</f>
        <v>Enseignement secondaire</v>
      </c>
      <c r="P2287" s="0" t="str">
        <f aca="false">C2287</f>
        <v>Lycée professionnel (LP)</v>
      </c>
      <c r="Q2287" s="0" t="str">
        <f aca="false">D2287</f>
        <v>Electrique direct performant</v>
      </c>
      <c r="R2287" s="0" t="str">
        <f aca="false">E2287</f>
        <v>Electricité</v>
      </c>
      <c r="S2287" s="0" t="str">
        <f aca="false">F2287</f>
        <v>0410502602</v>
      </c>
      <c r="T2287" s="0" t="str">
        <f aca="false">G2287</f>
        <v>0</v>
      </c>
      <c r="U2287" s="0" t="n">
        <f aca="false">L2287</f>
        <v>1</v>
      </c>
      <c r="V2287" s="0" t="n">
        <f aca="false">K2287</f>
        <v>12</v>
      </c>
      <c r="W2287" s="0" t="n">
        <f aca="false">J2287</f>
        <v>0</v>
      </c>
    </row>
    <row r="2288" customFormat="false" ht="12.8" hidden="false" customHeight="false" outlineLevel="0" collapsed="false">
      <c r="A2288" s="0" t="s">
        <v>75</v>
      </c>
      <c r="B2288" s="0" t="s">
        <v>942</v>
      </c>
      <c r="C2288" s="0" t="s">
        <v>1047</v>
      </c>
      <c r="D2288" s="0" t="s">
        <v>38</v>
      </c>
      <c r="E2288" s="0" t="s">
        <v>30</v>
      </c>
      <c r="F2288" s="0" t="s">
        <v>1059</v>
      </c>
      <c r="G2288" s="0" t="s">
        <v>1609</v>
      </c>
      <c r="H2288" s="0" t="n">
        <v>3.34058232558139</v>
      </c>
      <c r="I2288" s="0" t="n">
        <v>63.5159856820464</v>
      </c>
      <c r="J2288" s="0" t="n">
        <v>567</v>
      </c>
      <c r="K2288" s="0" t="n">
        <f aca="false">I2288*SUMIFS(syst_chauffage!$H$3:$H$27,syst_chauffage!$B$3:$B$27,D2288,syst_chauffage!$C$3:$C$27,E2288)</f>
        <v>64.2015646545397</v>
      </c>
      <c r="L2288" s="12" t="n">
        <f aca="false">H2288*SUMIFS(syst_chauffage!$K$3:$K$27,syst_chauffage!$B$3:$B$27,D2288,syst_chauffage!$C$3:$C$27,E2288)</f>
        <v>2.98853732681761</v>
      </c>
      <c r="N2288" s="0" t="str">
        <f aca="false">A2288</f>
        <v>Enseignement Recherche</v>
      </c>
      <c r="O2288" s="0" t="str">
        <f aca="false">B2288</f>
        <v>Enseignement secondaire</v>
      </c>
      <c r="P2288" s="0" t="str">
        <f aca="false">C2288</f>
        <v>Lycée professionnel (LP)</v>
      </c>
      <c r="Q2288" s="0" t="str">
        <f aca="false">D2288</f>
        <v>PAC performant</v>
      </c>
      <c r="R2288" s="0" t="str">
        <f aca="false">E2288</f>
        <v>Electricité</v>
      </c>
      <c r="S2288" s="0" t="str">
        <f aca="false">F2288</f>
        <v>0410502902</v>
      </c>
      <c r="T2288" s="0" t="str">
        <f aca="false">G2288</f>
        <v>0</v>
      </c>
      <c r="U2288" s="0" t="n">
        <f aca="false">L2288</f>
        <v>2.98853732681761</v>
      </c>
      <c r="V2288" s="0" t="n">
        <f aca="false">K2288</f>
        <v>64.2015646545397</v>
      </c>
      <c r="W2288" s="0" t="n">
        <f aca="false">J2288</f>
        <v>567</v>
      </c>
    </row>
    <row r="2289" customFormat="false" ht="12.8" hidden="false" customHeight="false" outlineLevel="0" collapsed="false">
      <c r="A2289" s="0" t="s">
        <v>75</v>
      </c>
      <c r="B2289" s="0" t="s">
        <v>1060</v>
      </c>
      <c r="C2289" s="0" t="s">
        <v>1061</v>
      </c>
      <c r="D2289" s="0" t="s">
        <v>19</v>
      </c>
      <c r="E2289" s="0" t="s">
        <v>57</v>
      </c>
      <c r="F2289" s="0" t="s">
        <v>1062</v>
      </c>
      <c r="G2289" s="0" t="s">
        <v>1609</v>
      </c>
      <c r="H2289" s="0" t="n">
        <v>0.786146559849243</v>
      </c>
      <c r="I2289" s="0" t="n">
        <v>19.3112167278389</v>
      </c>
      <c r="J2289" s="0" t="n">
        <v>0</v>
      </c>
      <c r="K2289" s="0" t="n">
        <f aca="false">I2289*SUMIFS(syst_chauffage!$H$3:$H$27,syst_chauffage!$B$3:$B$27,D2289,syst_chauffage!$C$3:$C$27,E2289)</f>
        <v>26.8904188343892</v>
      </c>
      <c r="L2289" s="12" t="n">
        <f aca="false">H2289*SUMIFS(syst_chauffage!$K$3:$K$27,syst_chauffage!$B$3:$B$27,D2289,syst_chauffage!$C$3:$C$27,E2289)</f>
        <v>0.786146559849243</v>
      </c>
      <c r="N2289" s="0" t="str">
        <f aca="false">A2289</f>
        <v>Enseignement Recherche</v>
      </c>
      <c r="O2289" s="0" t="str">
        <f aca="false">B2289</f>
        <v>Enseignement supérieur et recherche</v>
      </c>
      <c r="P2289" s="0" t="str">
        <f aca="false">C2289</f>
        <v>école</v>
      </c>
      <c r="Q2289" s="0" t="str">
        <f aca="false">D2289</f>
        <v>Autre système centralisé</v>
      </c>
      <c r="R2289" s="0" t="str">
        <f aca="false">E2289</f>
        <v>Autres</v>
      </c>
      <c r="S2289" s="0" t="str">
        <f aca="false">F2289</f>
        <v>0411100101</v>
      </c>
      <c r="T2289" s="0" t="str">
        <f aca="false">G2289</f>
        <v>0</v>
      </c>
      <c r="U2289" s="0" t="n">
        <f aca="false">L2289</f>
        <v>0.786146559849243</v>
      </c>
      <c r="V2289" s="0" t="n">
        <f aca="false">K2289</f>
        <v>26.8904188343892</v>
      </c>
      <c r="W2289" s="0" t="n">
        <f aca="false">J2289</f>
        <v>0</v>
      </c>
    </row>
    <row r="2290" customFormat="false" ht="12.8" hidden="false" customHeight="false" outlineLevel="0" collapsed="false">
      <c r="A2290" s="0" t="s">
        <v>75</v>
      </c>
      <c r="B2290" s="0" t="s">
        <v>1060</v>
      </c>
      <c r="C2290" s="0" t="s">
        <v>1061</v>
      </c>
      <c r="D2290" s="0" t="s">
        <v>19</v>
      </c>
      <c r="E2290" s="0" t="s">
        <v>58</v>
      </c>
      <c r="F2290" s="0" t="s">
        <v>1063</v>
      </c>
      <c r="G2290" s="0" t="s">
        <v>1609</v>
      </c>
      <c r="H2290" s="0" t="n">
        <v>0.90206515965668</v>
      </c>
      <c r="I2290" s="0" t="n">
        <v>19.1419397554619</v>
      </c>
      <c r="J2290" s="0" t="n">
        <v>680</v>
      </c>
      <c r="K2290" s="0" t="n">
        <f aca="false">I2290*SUMIFS(syst_chauffage!$H$3:$H$27,syst_chauffage!$B$3:$B$27,D2290,syst_chauffage!$C$3:$C$27,E2290)</f>
        <v>31.4875259551945</v>
      </c>
      <c r="L2290" s="12" t="n">
        <f aca="false">H2290*SUMIFS(syst_chauffage!$K$3:$K$27,syst_chauffage!$B$3:$B$27,D2290,syst_chauffage!$C$3:$C$27,E2290)</f>
        <v>0.90206515965668</v>
      </c>
      <c r="N2290" s="0" t="str">
        <f aca="false">A2290</f>
        <v>Enseignement Recherche</v>
      </c>
      <c r="O2290" s="0" t="str">
        <f aca="false">B2290</f>
        <v>Enseignement supérieur et recherche</v>
      </c>
      <c r="P2290" s="0" t="str">
        <f aca="false">C2290</f>
        <v>école</v>
      </c>
      <c r="Q2290" s="0" t="str">
        <f aca="false">D2290</f>
        <v>Autre système centralisé</v>
      </c>
      <c r="R2290" s="0" t="str">
        <f aca="false">E2290</f>
        <v>Urbain</v>
      </c>
      <c r="S2290" s="0" t="str">
        <f aca="false">F2290</f>
        <v>0411100106</v>
      </c>
      <c r="T2290" s="0" t="str">
        <f aca="false">G2290</f>
        <v>0</v>
      </c>
      <c r="U2290" s="0" t="n">
        <f aca="false">L2290</f>
        <v>0.90206515965668</v>
      </c>
      <c r="V2290" s="0" t="n">
        <f aca="false">K2290</f>
        <v>31.4875259551945</v>
      </c>
      <c r="W2290" s="0" t="n">
        <f aca="false">J2290</f>
        <v>680</v>
      </c>
    </row>
    <row r="2291" customFormat="false" ht="12.8" hidden="false" customHeight="false" outlineLevel="0" collapsed="false">
      <c r="A2291" s="0" t="s">
        <v>75</v>
      </c>
      <c r="B2291" s="0" t="s">
        <v>1060</v>
      </c>
      <c r="C2291" s="0" t="s">
        <v>1061</v>
      </c>
      <c r="D2291" s="0" t="s">
        <v>22</v>
      </c>
      <c r="E2291" s="0" t="s">
        <v>23</v>
      </c>
      <c r="F2291" s="0" t="s">
        <v>1064</v>
      </c>
      <c r="G2291" s="0" t="s">
        <v>1609</v>
      </c>
      <c r="H2291" s="0" t="n">
        <v>0.724986604984925</v>
      </c>
      <c r="I2291" s="0" t="n">
        <v>11.647136687495</v>
      </c>
      <c r="J2291" s="0" t="n">
        <v>0</v>
      </c>
      <c r="K2291" s="0" t="n">
        <f aca="false">I2291*SUMIFS(syst_chauffage!$H$3:$H$27,syst_chauffage!$B$3:$B$27,D2291,syst_chauffage!$C$3:$C$27,E2291)</f>
        <v>20.5108698630554</v>
      </c>
      <c r="L2291" s="12" t="n">
        <f aca="false">H2291*SUMIFS(syst_chauffage!$K$3:$K$27,syst_chauffage!$B$3:$B$27,D2291,syst_chauffage!$C$3:$C$27,E2291)</f>
        <v>0.724986604984925</v>
      </c>
      <c r="N2291" s="0" t="str">
        <f aca="false">A2291</f>
        <v>Enseignement Recherche</v>
      </c>
      <c r="O2291" s="0" t="str">
        <f aca="false">B2291</f>
        <v>Enseignement supérieur et recherche</v>
      </c>
      <c r="P2291" s="0" t="str">
        <f aca="false">C2291</f>
        <v>école</v>
      </c>
      <c r="Q2291" s="0" t="str">
        <f aca="false">D2291</f>
        <v>Chaudière fioul</v>
      </c>
      <c r="R2291" s="0" t="str">
        <f aca="false">E2291</f>
        <v>Fioul</v>
      </c>
      <c r="S2291" s="0" t="str">
        <f aca="false">F2291</f>
        <v>0411100303</v>
      </c>
      <c r="T2291" s="0" t="str">
        <f aca="false">G2291</f>
        <v>0</v>
      </c>
      <c r="U2291" s="0" t="n">
        <f aca="false">L2291</f>
        <v>0.724986604984925</v>
      </c>
      <c r="V2291" s="0" t="n">
        <f aca="false">K2291</f>
        <v>20.5108698630554</v>
      </c>
      <c r="W2291" s="0" t="n">
        <f aca="false">J2291</f>
        <v>0</v>
      </c>
    </row>
    <row r="2292" customFormat="false" ht="12.8" hidden="false" customHeight="false" outlineLevel="0" collapsed="false">
      <c r="A2292" s="0" t="s">
        <v>75</v>
      </c>
      <c r="B2292" s="0" t="s">
        <v>1060</v>
      </c>
      <c r="C2292" s="0" t="s">
        <v>1061</v>
      </c>
      <c r="D2292" s="0" t="s">
        <v>13</v>
      </c>
      <c r="E2292" s="0" t="s">
        <v>14</v>
      </c>
      <c r="F2292" s="0" t="s">
        <v>1065</v>
      </c>
      <c r="G2292" s="0" t="s">
        <v>1609</v>
      </c>
      <c r="H2292" s="0" t="n">
        <v>0.783819334928058</v>
      </c>
      <c r="I2292" s="0" t="n">
        <v>8.60408518976097</v>
      </c>
      <c r="J2292" s="0" t="n">
        <v>264</v>
      </c>
      <c r="K2292" s="0" t="n">
        <f aca="false">I2292*SUMIFS(syst_chauffage!$H$3:$H$27,syst_chauffage!$B$3:$B$27,D2292,syst_chauffage!$C$3:$C$27,E2292)</f>
        <v>17.3767393528446</v>
      </c>
      <c r="L2292" s="12" t="n">
        <f aca="false">H2292*SUMIFS(syst_chauffage!$K$3:$K$27,syst_chauffage!$B$3:$B$27,D2292,syst_chauffage!$C$3:$C$27,E2292)</f>
        <v>0.783819334928058</v>
      </c>
      <c r="N2292" s="0" t="str">
        <f aca="false">A2292</f>
        <v>Enseignement Recherche</v>
      </c>
      <c r="O2292" s="0" t="str">
        <f aca="false">B2292</f>
        <v>Enseignement supérieur et recherche</v>
      </c>
      <c r="P2292" s="0" t="str">
        <f aca="false">C2292</f>
        <v>école</v>
      </c>
      <c r="Q2292" s="0" t="str">
        <f aca="false">D2292</f>
        <v>Chaudière gaz</v>
      </c>
      <c r="R2292" s="0" t="str">
        <f aca="false">E2292</f>
        <v>Gaz</v>
      </c>
      <c r="S2292" s="0" t="str">
        <f aca="false">F2292</f>
        <v>0411100404</v>
      </c>
      <c r="T2292" s="0" t="str">
        <f aca="false">G2292</f>
        <v>0</v>
      </c>
      <c r="U2292" s="0" t="n">
        <f aca="false">L2292</f>
        <v>0.783819334928058</v>
      </c>
      <c r="V2292" s="0" t="n">
        <f aca="false">K2292</f>
        <v>17.3767393528446</v>
      </c>
      <c r="W2292" s="0" t="n">
        <f aca="false">J2292</f>
        <v>264</v>
      </c>
    </row>
    <row r="2293" customFormat="false" ht="12.8" hidden="false" customHeight="false" outlineLevel="0" collapsed="false">
      <c r="A2293" s="0" t="s">
        <v>75</v>
      </c>
      <c r="B2293" s="0" t="s">
        <v>1060</v>
      </c>
      <c r="C2293" s="0" t="s">
        <v>1061</v>
      </c>
      <c r="D2293" s="0" t="s">
        <v>29</v>
      </c>
      <c r="E2293" s="0" t="s">
        <v>30</v>
      </c>
      <c r="F2293" s="0" t="s">
        <v>1066</v>
      </c>
      <c r="G2293" s="0" t="s">
        <v>1609</v>
      </c>
      <c r="H2293" s="0" t="n">
        <v>0.92</v>
      </c>
      <c r="I2293" s="0" t="n">
        <v>10.4</v>
      </c>
      <c r="J2293" s="0" t="n">
        <v>0</v>
      </c>
      <c r="K2293" s="0" t="n">
        <f aca="false">I2293*SUMIFS(syst_chauffage!$H$3:$H$27,syst_chauffage!$B$3:$B$27,D2293,syst_chauffage!$C$3:$C$27,E2293)</f>
        <v>3</v>
      </c>
      <c r="L2293" s="12" t="n">
        <f aca="false">H2293*SUMIFS(syst_chauffage!$K$3:$K$27,syst_chauffage!$B$3:$B$27,D2293,syst_chauffage!$C$3:$C$27,E2293)</f>
        <v>0.92</v>
      </c>
      <c r="N2293" s="0" t="str">
        <f aca="false">A2293</f>
        <v>Enseignement Recherche</v>
      </c>
      <c r="O2293" s="0" t="str">
        <f aca="false">B2293</f>
        <v>Enseignement supérieur et recherche</v>
      </c>
      <c r="P2293" s="0" t="str">
        <f aca="false">C2293</f>
        <v>école</v>
      </c>
      <c r="Q2293" s="0" t="str">
        <f aca="false">D2293</f>
        <v>Electrique direct</v>
      </c>
      <c r="R2293" s="0" t="str">
        <f aca="false">E2293</f>
        <v>Electricité</v>
      </c>
      <c r="S2293" s="0" t="str">
        <f aca="false">F2293</f>
        <v>0411100602</v>
      </c>
      <c r="T2293" s="0" t="str">
        <f aca="false">G2293</f>
        <v>0</v>
      </c>
      <c r="U2293" s="0" t="n">
        <f aca="false">L2293</f>
        <v>0.92</v>
      </c>
      <c r="V2293" s="0" t="n">
        <f aca="false">K2293</f>
        <v>3</v>
      </c>
      <c r="W2293" s="0" t="n">
        <f aca="false">J2293</f>
        <v>0</v>
      </c>
    </row>
    <row r="2294" customFormat="false" ht="12.8" hidden="false" customHeight="false" outlineLevel="0" collapsed="false">
      <c r="A2294" s="0" t="s">
        <v>75</v>
      </c>
      <c r="B2294" s="0" t="s">
        <v>1060</v>
      </c>
      <c r="C2294" s="0" t="s">
        <v>1061</v>
      </c>
      <c r="D2294" s="0" t="s">
        <v>36</v>
      </c>
      <c r="E2294" s="0" t="s">
        <v>30</v>
      </c>
      <c r="F2294" s="0" t="s">
        <v>1067</v>
      </c>
      <c r="G2294" s="0" t="s">
        <v>1609</v>
      </c>
      <c r="H2294" s="0" t="n">
        <v>2.77281655813953</v>
      </c>
      <c r="I2294" s="0" t="n">
        <v>63.1643193045264</v>
      </c>
      <c r="J2294" s="0" t="n">
        <v>603</v>
      </c>
      <c r="K2294" s="0" t="n">
        <f aca="false">I2294*SUMIFS(syst_chauffage!$H$3:$H$27,syst_chauffage!$B$3:$B$27,D2294,syst_chauffage!$C$3:$C$27,E2294)</f>
        <v>39.0771179247409</v>
      </c>
      <c r="L2294" s="12" t="n">
        <f aca="false">H2294*SUMIFS(syst_chauffage!$K$3:$K$27,syst_chauffage!$B$3:$B$27,D2294,syst_chauffage!$C$3:$C$27,E2294)</f>
        <v>2.32969420671809</v>
      </c>
      <c r="N2294" s="0" t="str">
        <f aca="false">A2294</f>
        <v>Enseignement Recherche</v>
      </c>
      <c r="O2294" s="0" t="str">
        <f aca="false">B2294</f>
        <v>Enseignement supérieur et recherche</v>
      </c>
      <c r="P2294" s="0" t="str">
        <f aca="false">C2294</f>
        <v>école</v>
      </c>
      <c r="Q2294" s="0" t="str">
        <f aca="false">D2294</f>
        <v>PAC</v>
      </c>
      <c r="R2294" s="0" t="str">
        <f aca="false">E2294</f>
        <v>Electricité</v>
      </c>
      <c r="S2294" s="0" t="str">
        <f aca="false">F2294</f>
        <v>0411100902</v>
      </c>
      <c r="T2294" s="0" t="str">
        <f aca="false">G2294</f>
        <v>0</v>
      </c>
      <c r="U2294" s="0" t="n">
        <f aca="false">L2294</f>
        <v>2.32969420671809</v>
      </c>
      <c r="V2294" s="0" t="n">
        <f aca="false">K2294</f>
        <v>39.0771179247409</v>
      </c>
      <c r="W2294" s="0" t="n">
        <f aca="false">J2294</f>
        <v>603</v>
      </c>
    </row>
    <row r="2295" customFormat="false" ht="12.8" hidden="false" customHeight="false" outlineLevel="0" collapsed="false">
      <c r="A2295" s="0" t="s">
        <v>75</v>
      </c>
      <c r="B2295" s="0" t="s">
        <v>1060</v>
      </c>
      <c r="C2295" s="0" t="s">
        <v>1061</v>
      </c>
      <c r="D2295" s="0" t="s">
        <v>51</v>
      </c>
      <c r="E2295" s="0" t="s">
        <v>57</v>
      </c>
      <c r="F2295" s="0" t="s">
        <v>1068</v>
      </c>
      <c r="G2295" s="0" t="s">
        <v>1609</v>
      </c>
      <c r="H2295" s="0" t="n">
        <v>0.907092184441433</v>
      </c>
      <c r="I2295" s="0" t="n">
        <v>22.9895437236178</v>
      </c>
      <c r="J2295" s="0" t="n">
        <v>0</v>
      </c>
      <c r="K2295" s="0" t="n">
        <f aca="false">I2295*SUMIFS(syst_chauffage!$H$3:$H$27,syst_chauffage!$B$3:$B$27,D2295,syst_chauffage!$C$3:$C$27,E2295)</f>
        <v>48.7114833510201</v>
      </c>
      <c r="L2295" s="12" t="n">
        <f aca="false">H2295*SUMIFS(syst_chauffage!$K$3:$K$27,syst_chauffage!$B$3:$B$27,D2295,syst_chauffage!$C$3:$C$27,E2295)</f>
        <v>0.907092184441433</v>
      </c>
      <c r="N2295" s="0" t="str">
        <f aca="false">A2295</f>
        <v>Enseignement Recherche</v>
      </c>
      <c r="O2295" s="0" t="str">
        <f aca="false">B2295</f>
        <v>Enseignement supérieur et recherche</v>
      </c>
      <c r="P2295" s="0" t="str">
        <f aca="false">C2295</f>
        <v>école</v>
      </c>
      <c r="Q2295" s="0" t="str">
        <f aca="false">D2295</f>
        <v>Autre système centralisé performant</v>
      </c>
      <c r="R2295" s="0" t="str">
        <f aca="false">E2295</f>
        <v>Autres</v>
      </c>
      <c r="S2295" s="0" t="str">
        <f aca="false">F2295</f>
        <v>0411102101</v>
      </c>
      <c r="T2295" s="0" t="str">
        <f aca="false">G2295</f>
        <v>0</v>
      </c>
      <c r="U2295" s="0" t="n">
        <f aca="false">L2295</f>
        <v>0.907092184441433</v>
      </c>
      <c r="V2295" s="0" t="n">
        <f aca="false">K2295</f>
        <v>48.7114833510201</v>
      </c>
      <c r="W2295" s="0" t="n">
        <f aca="false">J2295</f>
        <v>0</v>
      </c>
    </row>
    <row r="2296" customFormat="false" ht="12.8" hidden="false" customHeight="false" outlineLevel="0" collapsed="false">
      <c r="A2296" s="0" t="s">
        <v>75</v>
      </c>
      <c r="B2296" s="0" t="s">
        <v>1060</v>
      </c>
      <c r="C2296" s="0" t="s">
        <v>1061</v>
      </c>
      <c r="D2296" s="0" t="s">
        <v>51</v>
      </c>
      <c r="E2296" s="0" t="s">
        <v>58</v>
      </c>
      <c r="F2296" s="0" t="s">
        <v>1069</v>
      </c>
      <c r="G2296" s="0" t="s">
        <v>1609</v>
      </c>
      <c r="H2296" s="0" t="n">
        <v>1.04084441498848</v>
      </c>
      <c r="I2296" s="0" t="n">
        <v>22.7880235184071</v>
      </c>
      <c r="J2296" s="0" t="n">
        <v>680</v>
      </c>
      <c r="K2296" s="0" t="n">
        <f aca="false">I2296*SUMIFS(syst_chauffage!$H$3:$H$27,syst_chauffage!$B$3:$B$27,D2296,syst_chauffage!$C$3:$C$27,E2296)</f>
        <v>48.6296309528525</v>
      </c>
      <c r="L2296" s="12" t="n">
        <f aca="false">H2296*SUMIFS(syst_chauffage!$K$3:$K$27,syst_chauffage!$B$3:$B$27,D2296,syst_chauffage!$C$3:$C$27,E2296)</f>
        <v>1.04084441498848</v>
      </c>
      <c r="N2296" s="0" t="str">
        <f aca="false">A2296</f>
        <v>Enseignement Recherche</v>
      </c>
      <c r="O2296" s="0" t="str">
        <f aca="false">B2296</f>
        <v>Enseignement supérieur et recherche</v>
      </c>
      <c r="P2296" s="0" t="str">
        <f aca="false">C2296</f>
        <v>école</v>
      </c>
      <c r="Q2296" s="0" t="str">
        <f aca="false">D2296</f>
        <v>Autre système centralisé performant</v>
      </c>
      <c r="R2296" s="0" t="str">
        <f aca="false">E2296</f>
        <v>Urbain</v>
      </c>
      <c r="S2296" s="0" t="str">
        <f aca="false">F2296</f>
        <v>0411102106</v>
      </c>
      <c r="T2296" s="0" t="str">
        <f aca="false">G2296</f>
        <v>0</v>
      </c>
      <c r="U2296" s="0" t="n">
        <f aca="false">L2296</f>
        <v>1.04084441498848</v>
      </c>
      <c r="V2296" s="0" t="n">
        <f aca="false">K2296</f>
        <v>48.6296309528525</v>
      </c>
      <c r="W2296" s="0" t="n">
        <f aca="false">J2296</f>
        <v>680</v>
      </c>
    </row>
    <row r="2297" customFormat="false" ht="12.8" hidden="false" customHeight="false" outlineLevel="0" collapsed="false">
      <c r="A2297" s="0" t="s">
        <v>75</v>
      </c>
      <c r="B2297" s="0" t="s">
        <v>1060</v>
      </c>
      <c r="C2297" s="0" t="s">
        <v>1061</v>
      </c>
      <c r="D2297" s="0" t="s">
        <v>27</v>
      </c>
      <c r="E2297" s="0" t="s">
        <v>23</v>
      </c>
      <c r="F2297" s="0" t="s">
        <v>1070</v>
      </c>
      <c r="G2297" s="0" t="s">
        <v>1609</v>
      </c>
      <c r="H2297" s="0" t="n">
        <v>0.766210595717177</v>
      </c>
      <c r="I2297" s="0" t="n">
        <v>13.8656389136845</v>
      </c>
      <c r="J2297" s="0" t="n">
        <v>608</v>
      </c>
      <c r="K2297" s="0" t="n">
        <f aca="false">I2297*SUMIFS(syst_chauffage!$H$3:$H$27,syst_chauffage!$B$3:$B$27,D2297,syst_chauffage!$C$3:$C$27,E2297)</f>
        <v>35.5570880023858</v>
      </c>
      <c r="L2297" s="12" t="n">
        <f aca="false">H2297*SUMIFS(syst_chauffage!$K$3:$K$27,syst_chauffage!$B$3:$B$27,D2297,syst_chauffage!$C$3:$C$27,E2297)</f>
        <v>0.766210595717177</v>
      </c>
      <c r="N2297" s="0" t="str">
        <f aca="false">A2297</f>
        <v>Enseignement Recherche</v>
      </c>
      <c r="O2297" s="0" t="str">
        <f aca="false">B2297</f>
        <v>Enseignement supérieur et recherche</v>
      </c>
      <c r="P2297" s="0" t="str">
        <f aca="false">C2297</f>
        <v>école</v>
      </c>
      <c r="Q2297" s="0" t="str">
        <f aca="false">D2297</f>
        <v>Chaudière condensation fioul</v>
      </c>
      <c r="R2297" s="0" t="str">
        <f aca="false">E2297</f>
        <v>Fioul</v>
      </c>
      <c r="S2297" s="0" t="str">
        <f aca="false">F2297</f>
        <v>0411102303</v>
      </c>
      <c r="T2297" s="0" t="str">
        <f aca="false">G2297</f>
        <v>0</v>
      </c>
      <c r="U2297" s="0" t="n">
        <f aca="false">L2297</f>
        <v>0.766210595717177</v>
      </c>
      <c r="V2297" s="0" t="n">
        <f aca="false">K2297</f>
        <v>35.5570880023858</v>
      </c>
      <c r="W2297" s="0" t="n">
        <f aca="false">J2297</f>
        <v>608</v>
      </c>
    </row>
    <row r="2298" customFormat="false" ht="12.8" hidden="false" customHeight="false" outlineLevel="0" collapsed="false">
      <c r="A2298" s="0" t="s">
        <v>75</v>
      </c>
      <c r="B2298" s="0" t="s">
        <v>1060</v>
      </c>
      <c r="C2298" s="0" t="s">
        <v>1061</v>
      </c>
      <c r="D2298" s="0" t="s">
        <v>18</v>
      </c>
      <c r="E2298" s="0" t="s">
        <v>14</v>
      </c>
      <c r="F2298" s="0" t="s">
        <v>1071</v>
      </c>
      <c r="G2298" s="0" t="s">
        <v>1609</v>
      </c>
      <c r="H2298" s="0" t="n">
        <v>0.992608555568395</v>
      </c>
      <c r="I2298" s="0" t="n">
        <v>10.2429585592393</v>
      </c>
      <c r="J2298" s="0" t="n">
        <v>608</v>
      </c>
      <c r="K2298" s="0" t="n">
        <f aca="false">I2298*SUMIFS(syst_chauffage!$H$3:$H$27,syst_chauffage!$B$3:$B$27,D2298,syst_chauffage!$C$3:$C$27,E2298)</f>
        <v>27.9113340260647</v>
      </c>
      <c r="L2298" s="12" t="n">
        <f aca="false">H2298*SUMIFS(syst_chauffage!$K$3:$K$27,syst_chauffage!$B$3:$B$27,D2298,syst_chauffage!$C$3:$C$27,E2298)</f>
        <v>0.964266494610778</v>
      </c>
      <c r="N2298" s="0" t="str">
        <f aca="false">A2298</f>
        <v>Enseignement Recherche</v>
      </c>
      <c r="O2298" s="0" t="str">
        <f aca="false">B2298</f>
        <v>Enseignement supérieur et recherche</v>
      </c>
      <c r="P2298" s="0" t="str">
        <f aca="false">C2298</f>
        <v>école</v>
      </c>
      <c r="Q2298" s="0" t="str">
        <f aca="false">D2298</f>
        <v>Chaudière condensation gaz</v>
      </c>
      <c r="R2298" s="0" t="str">
        <f aca="false">E2298</f>
        <v>Gaz</v>
      </c>
      <c r="S2298" s="0" t="str">
        <f aca="false">F2298</f>
        <v>0411102404</v>
      </c>
      <c r="T2298" s="0" t="str">
        <f aca="false">G2298</f>
        <v>0</v>
      </c>
      <c r="U2298" s="0" t="n">
        <f aca="false">L2298</f>
        <v>0.964266494610778</v>
      </c>
      <c r="V2298" s="0" t="n">
        <f aca="false">K2298</f>
        <v>27.9113340260647</v>
      </c>
      <c r="W2298" s="0" t="n">
        <f aca="false">J2298</f>
        <v>608</v>
      </c>
    </row>
    <row r="2299" customFormat="false" ht="12.8" hidden="false" customHeight="false" outlineLevel="0" collapsed="false">
      <c r="A2299" s="0" t="s">
        <v>75</v>
      </c>
      <c r="B2299" s="0" t="s">
        <v>1060</v>
      </c>
      <c r="C2299" s="0" t="s">
        <v>1061</v>
      </c>
      <c r="D2299" s="0" t="s">
        <v>32</v>
      </c>
      <c r="E2299" s="0" t="s">
        <v>30</v>
      </c>
      <c r="F2299" s="0" t="s">
        <v>1072</v>
      </c>
      <c r="G2299" s="0" t="s">
        <v>1609</v>
      </c>
      <c r="H2299" s="0" t="n">
        <v>1</v>
      </c>
      <c r="I2299" s="0" t="n">
        <v>12</v>
      </c>
      <c r="J2299" s="0" t="n">
        <v>0</v>
      </c>
      <c r="K2299" s="0" t="n">
        <f aca="false">I2299*SUMIFS(syst_chauffage!$H$3:$H$27,syst_chauffage!$B$3:$B$27,D2299,syst_chauffage!$C$3:$C$27,E2299)</f>
        <v>12</v>
      </c>
      <c r="L2299" s="12" t="n">
        <f aca="false">H2299*SUMIFS(syst_chauffage!$K$3:$K$27,syst_chauffage!$B$3:$B$27,D2299,syst_chauffage!$C$3:$C$27,E2299)</f>
        <v>1</v>
      </c>
      <c r="N2299" s="0" t="str">
        <f aca="false">A2299</f>
        <v>Enseignement Recherche</v>
      </c>
      <c r="O2299" s="0" t="str">
        <f aca="false">B2299</f>
        <v>Enseignement supérieur et recherche</v>
      </c>
      <c r="P2299" s="0" t="str">
        <f aca="false">C2299</f>
        <v>école</v>
      </c>
      <c r="Q2299" s="0" t="str">
        <f aca="false">D2299</f>
        <v>Electrique direct performant</v>
      </c>
      <c r="R2299" s="0" t="str">
        <f aca="false">E2299</f>
        <v>Electricité</v>
      </c>
      <c r="S2299" s="0" t="str">
        <f aca="false">F2299</f>
        <v>0411102602</v>
      </c>
      <c r="T2299" s="0" t="str">
        <f aca="false">G2299</f>
        <v>0</v>
      </c>
      <c r="U2299" s="0" t="n">
        <f aca="false">L2299</f>
        <v>1</v>
      </c>
      <c r="V2299" s="0" t="n">
        <f aca="false">K2299</f>
        <v>12</v>
      </c>
      <c r="W2299" s="0" t="n">
        <f aca="false">J2299</f>
        <v>0</v>
      </c>
    </row>
    <row r="2300" customFormat="false" ht="12.8" hidden="false" customHeight="false" outlineLevel="0" collapsed="false">
      <c r="A2300" s="0" t="s">
        <v>75</v>
      </c>
      <c r="B2300" s="0" t="s">
        <v>1060</v>
      </c>
      <c r="C2300" s="0" t="s">
        <v>1061</v>
      </c>
      <c r="D2300" s="0" t="s">
        <v>38</v>
      </c>
      <c r="E2300" s="0" t="s">
        <v>30</v>
      </c>
      <c r="F2300" s="0" t="s">
        <v>1073</v>
      </c>
      <c r="G2300" s="0" t="s">
        <v>1609</v>
      </c>
      <c r="H2300" s="0" t="n">
        <v>3.19940372093023</v>
      </c>
      <c r="I2300" s="0" t="n">
        <v>75.1956182196743</v>
      </c>
      <c r="J2300" s="0" t="n">
        <v>648</v>
      </c>
      <c r="K2300" s="0" t="n">
        <f aca="false">I2300*SUMIFS(syst_chauffage!$H$3:$H$27,syst_chauffage!$B$3:$B$27,D2300,syst_chauffage!$C$3:$C$27,E2300)</f>
        <v>76.0072648330656</v>
      </c>
      <c r="L2300" s="12" t="n">
        <f aca="false">H2300*SUMIFS(syst_chauffage!$K$3:$K$27,syst_chauffage!$B$3:$B$27,D2300,syst_chauffage!$C$3:$C$27,E2300)</f>
        <v>2.86223673349977</v>
      </c>
      <c r="N2300" s="0" t="str">
        <f aca="false">A2300</f>
        <v>Enseignement Recherche</v>
      </c>
      <c r="O2300" s="0" t="str">
        <f aca="false">B2300</f>
        <v>Enseignement supérieur et recherche</v>
      </c>
      <c r="P2300" s="0" t="str">
        <f aca="false">C2300</f>
        <v>école</v>
      </c>
      <c r="Q2300" s="0" t="str">
        <f aca="false">D2300</f>
        <v>PAC performant</v>
      </c>
      <c r="R2300" s="0" t="str">
        <f aca="false">E2300</f>
        <v>Electricité</v>
      </c>
      <c r="S2300" s="0" t="str">
        <f aca="false">F2300</f>
        <v>0411102902</v>
      </c>
      <c r="T2300" s="0" t="str">
        <f aca="false">G2300</f>
        <v>0</v>
      </c>
      <c r="U2300" s="0" t="n">
        <f aca="false">L2300</f>
        <v>2.86223673349977</v>
      </c>
      <c r="V2300" s="0" t="n">
        <f aca="false">K2300</f>
        <v>76.0072648330656</v>
      </c>
      <c r="W2300" s="0" t="n">
        <f aca="false">J2300</f>
        <v>648</v>
      </c>
    </row>
    <row r="2301" customFormat="false" ht="12.8" hidden="false" customHeight="false" outlineLevel="0" collapsed="false">
      <c r="A2301" s="0" t="s">
        <v>75</v>
      </c>
      <c r="B2301" s="0" t="s">
        <v>1060</v>
      </c>
      <c r="C2301" s="0" t="s">
        <v>1074</v>
      </c>
      <c r="D2301" s="0" t="s">
        <v>19</v>
      </c>
      <c r="E2301" s="0" t="s">
        <v>57</v>
      </c>
      <c r="F2301" s="0" t="s">
        <v>1075</v>
      </c>
      <c r="G2301" s="0" t="s">
        <v>1609</v>
      </c>
      <c r="H2301" s="0" t="n">
        <v>0.821319232357371</v>
      </c>
      <c r="I2301" s="0" t="n">
        <v>18.3882825779629</v>
      </c>
      <c r="J2301" s="0" t="n">
        <v>0</v>
      </c>
      <c r="K2301" s="0" t="n">
        <f aca="false">I2301*SUMIFS(syst_chauffage!$H$3:$H$27,syst_chauffage!$B$3:$B$27,D2301,syst_chauffage!$C$3:$C$27,E2301)</f>
        <v>25.6052545593206</v>
      </c>
      <c r="L2301" s="12" t="n">
        <f aca="false">H2301*SUMIFS(syst_chauffage!$K$3:$K$27,syst_chauffage!$B$3:$B$27,D2301,syst_chauffage!$C$3:$C$27,E2301)</f>
        <v>0.821319232357371</v>
      </c>
      <c r="N2301" s="0" t="str">
        <f aca="false">A2301</f>
        <v>Enseignement Recherche</v>
      </c>
      <c r="O2301" s="0" t="str">
        <f aca="false">B2301</f>
        <v>Enseignement supérieur et recherche</v>
      </c>
      <c r="P2301" s="0" t="str">
        <f aca="false">C2301</f>
        <v>R&amp;D en sciences humaines et sociales</v>
      </c>
      <c r="Q2301" s="0" t="str">
        <f aca="false">D2301</f>
        <v>Autre système centralisé</v>
      </c>
      <c r="R2301" s="0" t="str">
        <f aca="false">E2301</f>
        <v>Autres</v>
      </c>
      <c r="S2301" s="0" t="str">
        <f aca="false">F2301</f>
        <v>0411870101</v>
      </c>
      <c r="T2301" s="0" t="str">
        <f aca="false">G2301</f>
        <v>0</v>
      </c>
      <c r="U2301" s="0" t="n">
        <f aca="false">L2301</f>
        <v>0.821319232357371</v>
      </c>
      <c r="V2301" s="0" t="n">
        <f aca="false">K2301</f>
        <v>25.6052545593206</v>
      </c>
      <c r="W2301" s="0" t="n">
        <f aca="false">J2301</f>
        <v>0</v>
      </c>
    </row>
    <row r="2302" customFormat="false" ht="12.8" hidden="false" customHeight="false" outlineLevel="0" collapsed="false">
      <c r="A2302" s="0" t="s">
        <v>75</v>
      </c>
      <c r="B2302" s="0" t="s">
        <v>1060</v>
      </c>
      <c r="C2302" s="0" t="s">
        <v>1074</v>
      </c>
      <c r="D2302" s="0" t="s">
        <v>19</v>
      </c>
      <c r="E2302" s="0" t="s">
        <v>58</v>
      </c>
      <c r="F2302" s="0" t="s">
        <v>1076</v>
      </c>
      <c r="G2302" s="0" t="s">
        <v>1609</v>
      </c>
      <c r="H2302" s="0" t="n">
        <v>0.952644641233162</v>
      </c>
      <c r="I2302" s="0" t="n">
        <v>18.9171532524419</v>
      </c>
      <c r="J2302" s="0" t="n">
        <v>680</v>
      </c>
      <c r="K2302" s="0" t="n">
        <f aca="false">I2302*SUMIFS(syst_chauffage!$H$3:$H$27,syst_chauffage!$B$3:$B$27,D2302,syst_chauffage!$C$3:$C$27,E2302)</f>
        <v>31.1177634891832</v>
      </c>
      <c r="L2302" s="12" t="n">
        <f aca="false">H2302*SUMIFS(syst_chauffage!$K$3:$K$27,syst_chauffage!$B$3:$B$27,D2302,syst_chauffage!$C$3:$C$27,E2302)</f>
        <v>0.952644641233162</v>
      </c>
      <c r="N2302" s="0" t="str">
        <f aca="false">A2302</f>
        <v>Enseignement Recherche</v>
      </c>
      <c r="O2302" s="0" t="str">
        <f aca="false">B2302</f>
        <v>Enseignement supérieur et recherche</v>
      </c>
      <c r="P2302" s="0" t="str">
        <f aca="false">C2302</f>
        <v>R&amp;D en sciences humaines et sociales</v>
      </c>
      <c r="Q2302" s="0" t="str">
        <f aca="false">D2302</f>
        <v>Autre système centralisé</v>
      </c>
      <c r="R2302" s="0" t="str">
        <f aca="false">E2302</f>
        <v>Urbain</v>
      </c>
      <c r="S2302" s="0" t="str">
        <f aca="false">F2302</f>
        <v>0411870106</v>
      </c>
      <c r="T2302" s="0" t="str">
        <f aca="false">G2302</f>
        <v>0</v>
      </c>
      <c r="U2302" s="0" t="n">
        <f aca="false">L2302</f>
        <v>0.952644641233162</v>
      </c>
      <c r="V2302" s="0" t="n">
        <f aca="false">K2302</f>
        <v>31.1177634891832</v>
      </c>
      <c r="W2302" s="0" t="n">
        <f aca="false">J2302</f>
        <v>680</v>
      </c>
    </row>
    <row r="2303" customFormat="false" ht="12.8" hidden="false" customHeight="false" outlineLevel="0" collapsed="false">
      <c r="A2303" s="0" t="s">
        <v>75</v>
      </c>
      <c r="B2303" s="0" t="s">
        <v>1060</v>
      </c>
      <c r="C2303" s="0" t="s">
        <v>1074</v>
      </c>
      <c r="D2303" s="0" t="s">
        <v>22</v>
      </c>
      <c r="E2303" s="0" t="s">
        <v>23</v>
      </c>
      <c r="F2303" s="0" t="s">
        <v>1077</v>
      </c>
      <c r="G2303" s="0" t="s">
        <v>1609</v>
      </c>
      <c r="H2303" s="0" t="n">
        <v>0.718588076739892</v>
      </c>
      <c r="I2303" s="0" t="n">
        <v>10.8245103782116</v>
      </c>
      <c r="J2303" s="0" t="n">
        <v>0</v>
      </c>
      <c r="K2303" s="0" t="n">
        <f aca="false">I2303*SUMIFS(syst_chauffage!$H$3:$H$27,syst_chauffage!$B$3:$B$27,D2303,syst_chauffage!$C$3:$C$27,E2303)</f>
        <v>19.062206416549</v>
      </c>
      <c r="L2303" s="12" t="n">
        <f aca="false">H2303*SUMIFS(syst_chauffage!$K$3:$K$27,syst_chauffage!$B$3:$B$27,D2303,syst_chauffage!$C$3:$C$27,E2303)</f>
        <v>0.718588076739892</v>
      </c>
      <c r="N2303" s="0" t="str">
        <f aca="false">A2303</f>
        <v>Enseignement Recherche</v>
      </c>
      <c r="O2303" s="0" t="str">
        <f aca="false">B2303</f>
        <v>Enseignement supérieur et recherche</v>
      </c>
      <c r="P2303" s="0" t="str">
        <f aca="false">C2303</f>
        <v>R&amp;D en sciences humaines et sociales</v>
      </c>
      <c r="Q2303" s="0" t="str">
        <f aca="false">D2303</f>
        <v>Chaudière fioul</v>
      </c>
      <c r="R2303" s="0" t="str">
        <f aca="false">E2303</f>
        <v>Fioul</v>
      </c>
      <c r="S2303" s="0" t="str">
        <f aca="false">F2303</f>
        <v>0411870303</v>
      </c>
      <c r="T2303" s="0" t="str">
        <f aca="false">G2303</f>
        <v>0</v>
      </c>
      <c r="U2303" s="0" t="n">
        <f aca="false">L2303</f>
        <v>0.718588076739892</v>
      </c>
      <c r="V2303" s="0" t="n">
        <f aca="false">K2303</f>
        <v>19.062206416549</v>
      </c>
      <c r="W2303" s="0" t="n">
        <f aca="false">J2303</f>
        <v>0</v>
      </c>
    </row>
    <row r="2304" customFormat="false" ht="12.8" hidden="false" customHeight="false" outlineLevel="0" collapsed="false">
      <c r="A2304" s="0" t="s">
        <v>75</v>
      </c>
      <c r="B2304" s="0" t="s">
        <v>1060</v>
      </c>
      <c r="C2304" s="0" t="s">
        <v>1074</v>
      </c>
      <c r="D2304" s="0" t="s">
        <v>13</v>
      </c>
      <c r="E2304" s="0" t="s">
        <v>14</v>
      </c>
      <c r="F2304" s="0" t="s">
        <v>1078</v>
      </c>
      <c r="G2304" s="0" t="s">
        <v>1609</v>
      </c>
      <c r="H2304" s="0" t="n">
        <v>0.777784463323076</v>
      </c>
      <c r="I2304" s="0" t="n">
        <v>8.28467323324911</v>
      </c>
      <c r="J2304" s="0" t="n">
        <v>264</v>
      </c>
      <c r="K2304" s="0" t="n">
        <f aca="false">I2304*SUMIFS(syst_chauffage!$H$3:$H$27,syst_chauffage!$B$3:$B$27,D2304,syst_chauffage!$C$3:$C$27,E2304)</f>
        <v>16.7316576048055</v>
      </c>
      <c r="L2304" s="12" t="n">
        <f aca="false">H2304*SUMIFS(syst_chauffage!$K$3:$K$27,syst_chauffage!$B$3:$B$27,D2304,syst_chauffage!$C$3:$C$27,E2304)</f>
        <v>0.777784463323076</v>
      </c>
      <c r="N2304" s="0" t="str">
        <f aca="false">A2304</f>
        <v>Enseignement Recherche</v>
      </c>
      <c r="O2304" s="0" t="str">
        <f aca="false">B2304</f>
        <v>Enseignement supérieur et recherche</v>
      </c>
      <c r="P2304" s="0" t="str">
        <f aca="false">C2304</f>
        <v>R&amp;D en sciences humaines et sociales</v>
      </c>
      <c r="Q2304" s="0" t="str">
        <f aca="false">D2304</f>
        <v>Chaudière gaz</v>
      </c>
      <c r="R2304" s="0" t="str">
        <f aca="false">E2304</f>
        <v>Gaz</v>
      </c>
      <c r="S2304" s="0" t="str">
        <f aca="false">F2304</f>
        <v>0411870404</v>
      </c>
      <c r="T2304" s="0" t="str">
        <f aca="false">G2304</f>
        <v>0</v>
      </c>
      <c r="U2304" s="0" t="n">
        <f aca="false">L2304</f>
        <v>0.777784463323076</v>
      </c>
      <c r="V2304" s="0" t="n">
        <f aca="false">K2304</f>
        <v>16.7316576048055</v>
      </c>
      <c r="W2304" s="0" t="n">
        <f aca="false">J2304</f>
        <v>264</v>
      </c>
    </row>
    <row r="2305" customFormat="false" ht="12.8" hidden="false" customHeight="false" outlineLevel="0" collapsed="false">
      <c r="A2305" s="0" t="s">
        <v>75</v>
      </c>
      <c r="B2305" s="0" t="s">
        <v>1060</v>
      </c>
      <c r="C2305" s="0" t="s">
        <v>1074</v>
      </c>
      <c r="D2305" s="0" t="s">
        <v>29</v>
      </c>
      <c r="E2305" s="0" t="s">
        <v>30</v>
      </c>
      <c r="F2305" s="0" t="s">
        <v>1079</v>
      </c>
      <c r="G2305" s="0" t="s">
        <v>1609</v>
      </c>
      <c r="H2305" s="0" t="n">
        <v>0.92</v>
      </c>
      <c r="I2305" s="0" t="n">
        <v>10.4</v>
      </c>
      <c r="J2305" s="0" t="n">
        <v>0</v>
      </c>
      <c r="K2305" s="0" t="n">
        <f aca="false">I2305*SUMIFS(syst_chauffage!$H$3:$H$27,syst_chauffage!$B$3:$B$27,D2305,syst_chauffage!$C$3:$C$27,E2305)</f>
        <v>3</v>
      </c>
      <c r="L2305" s="12" t="n">
        <f aca="false">H2305*SUMIFS(syst_chauffage!$K$3:$K$27,syst_chauffage!$B$3:$B$27,D2305,syst_chauffage!$C$3:$C$27,E2305)</f>
        <v>0.92</v>
      </c>
      <c r="N2305" s="0" t="str">
        <f aca="false">A2305</f>
        <v>Enseignement Recherche</v>
      </c>
      <c r="O2305" s="0" t="str">
        <f aca="false">B2305</f>
        <v>Enseignement supérieur et recherche</v>
      </c>
      <c r="P2305" s="0" t="str">
        <f aca="false">C2305</f>
        <v>R&amp;D en sciences humaines et sociales</v>
      </c>
      <c r="Q2305" s="0" t="str">
        <f aca="false">D2305</f>
        <v>Electrique direct</v>
      </c>
      <c r="R2305" s="0" t="str">
        <f aca="false">E2305</f>
        <v>Electricité</v>
      </c>
      <c r="S2305" s="0" t="str">
        <f aca="false">F2305</f>
        <v>0411870602</v>
      </c>
      <c r="T2305" s="0" t="str">
        <f aca="false">G2305</f>
        <v>0</v>
      </c>
      <c r="U2305" s="0" t="n">
        <f aca="false">L2305</f>
        <v>0.92</v>
      </c>
      <c r="V2305" s="0" t="n">
        <f aca="false">K2305</f>
        <v>3</v>
      </c>
      <c r="W2305" s="0" t="n">
        <f aca="false">J2305</f>
        <v>0</v>
      </c>
    </row>
    <row r="2306" customFormat="false" ht="12.8" hidden="false" customHeight="false" outlineLevel="0" collapsed="false">
      <c r="A2306" s="0" t="s">
        <v>75</v>
      </c>
      <c r="B2306" s="0" t="s">
        <v>1060</v>
      </c>
      <c r="C2306" s="0" t="s">
        <v>1074</v>
      </c>
      <c r="D2306" s="0" t="s">
        <v>36</v>
      </c>
      <c r="E2306" s="0" t="s">
        <v>30</v>
      </c>
      <c r="F2306" s="0" t="s">
        <v>1080</v>
      </c>
      <c r="G2306" s="0" t="s">
        <v>1609</v>
      </c>
      <c r="H2306" s="0" t="n">
        <v>2.77281655813953</v>
      </c>
      <c r="I2306" s="0" t="n">
        <v>45.9934229536503</v>
      </c>
      <c r="J2306" s="0" t="n">
        <v>603</v>
      </c>
      <c r="K2306" s="0" t="n">
        <f aca="false">I2306*SUMIFS(syst_chauffage!$H$3:$H$27,syst_chauffage!$B$3:$B$27,D2306,syst_chauffage!$C$3:$C$27,E2306)</f>
        <v>28.4542037706006</v>
      </c>
      <c r="L2306" s="12" t="n">
        <f aca="false">H2306*SUMIFS(syst_chauffage!$K$3:$K$27,syst_chauffage!$B$3:$B$27,D2306,syst_chauffage!$C$3:$C$27,E2306)</f>
        <v>2.32969420671809</v>
      </c>
      <c r="N2306" s="0" t="str">
        <f aca="false">A2306</f>
        <v>Enseignement Recherche</v>
      </c>
      <c r="O2306" s="0" t="str">
        <f aca="false">B2306</f>
        <v>Enseignement supérieur et recherche</v>
      </c>
      <c r="P2306" s="0" t="str">
        <f aca="false">C2306</f>
        <v>R&amp;D en sciences humaines et sociales</v>
      </c>
      <c r="Q2306" s="0" t="str">
        <f aca="false">D2306</f>
        <v>PAC</v>
      </c>
      <c r="R2306" s="0" t="str">
        <f aca="false">E2306</f>
        <v>Electricité</v>
      </c>
      <c r="S2306" s="0" t="str">
        <f aca="false">F2306</f>
        <v>0411870902</v>
      </c>
      <c r="T2306" s="0" t="str">
        <f aca="false">G2306</f>
        <v>0</v>
      </c>
      <c r="U2306" s="0" t="n">
        <f aca="false">L2306</f>
        <v>2.32969420671809</v>
      </c>
      <c r="V2306" s="0" t="n">
        <f aca="false">K2306</f>
        <v>28.4542037706006</v>
      </c>
      <c r="W2306" s="0" t="n">
        <f aca="false">J2306</f>
        <v>603</v>
      </c>
    </row>
    <row r="2307" customFormat="false" ht="12.8" hidden="false" customHeight="false" outlineLevel="0" collapsed="false">
      <c r="A2307" s="0" t="s">
        <v>75</v>
      </c>
      <c r="B2307" s="0" t="s">
        <v>1060</v>
      </c>
      <c r="C2307" s="0" t="s">
        <v>1074</v>
      </c>
      <c r="D2307" s="0" t="s">
        <v>51</v>
      </c>
      <c r="E2307" s="0" t="s">
        <v>57</v>
      </c>
      <c r="F2307" s="0" t="s">
        <v>1081</v>
      </c>
      <c r="G2307" s="0" t="s">
        <v>1609</v>
      </c>
      <c r="H2307" s="0" t="n">
        <v>0.947676037335427</v>
      </c>
      <c r="I2307" s="0" t="n">
        <v>21.890812592813</v>
      </c>
      <c r="J2307" s="0" t="n">
        <v>0</v>
      </c>
      <c r="K2307" s="0" t="n">
        <f aca="false">I2307*SUMIFS(syst_chauffage!$H$3:$H$27,syst_chauffage!$B$3:$B$27,D2307,syst_chauffage!$C$3:$C$27,E2307)</f>
        <v>46.3834326585454</v>
      </c>
      <c r="L2307" s="12" t="n">
        <f aca="false">H2307*SUMIFS(syst_chauffage!$K$3:$K$27,syst_chauffage!$B$3:$B$27,D2307,syst_chauffage!$C$3:$C$27,E2307)</f>
        <v>0.947676037335427</v>
      </c>
      <c r="N2307" s="0" t="str">
        <f aca="false">A2307</f>
        <v>Enseignement Recherche</v>
      </c>
      <c r="O2307" s="0" t="str">
        <f aca="false">B2307</f>
        <v>Enseignement supérieur et recherche</v>
      </c>
      <c r="P2307" s="0" t="str">
        <f aca="false">C2307</f>
        <v>R&amp;D en sciences humaines et sociales</v>
      </c>
      <c r="Q2307" s="0" t="str">
        <f aca="false">D2307</f>
        <v>Autre système centralisé performant</v>
      </c>
      <c r="R2307" s="0" t="str">
        <f aca="false">E2307</f>
        <v>Autres</v>
      </c>
      <c r="S2307" s="0" t="str">
        <f aca="false">F2307</f>
        <v>0411872101</v>
      </c>
      <c r="T2307" s="0" t="str">
        <f aca="false">G2307</f>
        <v>0</v>
      </c>
      <c r="U2307" s="0" t="n">
        <f aca="false">L2307</f>
        <v>0.947676037335427</v>
      </c>
      <c r="V2307" s="0" t="n">
        <f aca="false">K2307</f>
        <v>46.3834326585454</v>
      </c>
      <c r="W2307" s="0" t="n">
        <f aca="false">J2307</f>
        <v>0</v>
      </c>
    </row>
    <row r="2308" customFormat="false" ht="12.8" hidden="false" customHeight="false" outlineLevel="0" collapsed="false">
      <c r="A2308" s="0" t="s">
        <v>75</v>
      </c>
      <c r="B2308" s="0" t="s">
        <v>1060</v>
      </c>
      <c r="C2308" s="0" t="s">
        <v>1074</v>
      </c>
      <c r="D2308" s="0" t="s">
        <v>51</v>
      </c>
      <c r="E2308" s="0" t="s">
        <v>58</v>
      </c>
      <c r="F2308" s="0" t="s">
        <v>1082</v>
      </c>
      <c r="G2308" s="0" t="s">
        <v>1609</v>
      </c>
      <c r="H2308" s="0" t="n">
        <v>1.09920535526903</v>
      </c>
      <c r="I2308" s="0" t="n">
        <v>22.5204205386213</v>
      </c>
      <c r="J2308" s="0" t="n">
        <v>680</v>
      </c>
      <c r="K2308" s="0" t="n">
        <f aca="false">I2308*SUMIFS(syst_chauffage!$H$3:$H$27,syst_chauffage!$B$3:$B$27,D2308,syst_chauffage!$C$3:$C$27,E2308)</f>
        <v>48.0585663259288</v>
      </c>
      <c r="L2308" s="12" t="n">
        <f aca="false">H2308*SUMIFS(syst_chauffage!$K$3:$K$27,syst_chauffage!$B$3:$B$27,D2308,syst_chauffage!$C$3:$C$27,E2308)</f>
        <v>1.09920535526903</v>
      </c>
      <c r="N2308" s="0" t="str">
        <f aca="false">A2308</f>
        <v>Enseignement Recherche</v>
      </c>
      <c r="O2308" s="0" t="str">
        <f aca="false">B2308</f>
        <v>Enseignement supérieur et recherche</v>
      </c>
      <c r="P2308" s="0" t="str">
        <f aca="false">C2308</f>
        <v>R&amp;D en sciences humaines et sociales</v>
      </c>
      <c r="Q2308" s="0" t="str">
        <f aca="false">D2308</f>
        <v>Autre système centralisé performant</v>
      </c>
      <c r="R2308" s="0" t="str">
        <f aca="false">E2308</f>
        <v>Urbain</v>
      </c>
      <c r="S2308" s="0" t="str">
        <f aca="false">F2308</f>
        <v>0411872106</v>
      </c>
      <c r="T2308" s="0" t="str">
        <f aca="false">G2308</f>
        <v>0</v>
      </c>
      <c r="U2308" s="0" t="n">
        <f aca="false">L2308</f>
        <v>1.09920535526903</v>
      </c>
      <c r="V2308" s="0" t="n">
        <f aca="false">K2308</f>
        <v>48.0585663259288</v>
      </c>
      <c r="W2308" s="0" t="n">
        <f aca="false">J2308</f>
        <v>680</v>
      </c>
    </row>
    <row r="2309" customFormat="false" ht="12.8" hidden="false" customHeight="false" outlineLevel="0" collapsed="false">
      <c r="A2309" s="0" t="s">
        <v>75</v>
      </c>
      <c r="B2309" s="0" t="s">
        <v>1060</v>
      </c>
      <c r="C2309" s="0" t="s">
        <v>1074</v>
      </c>
      <c r="D2309" s="0" t="s">
        <v>27</v>
      </c>
      <c r="E2309" s="0" t="s">
        <v>23</v>
      </c>
      <c r="F2309" s="0" t="s">
        <v>1083</v>
      </c>
      <c r="G2309" s="0" t="s">
        <v>1609</v>
      </c>
      <c r="H2309" s="0" t="n">
        <v>0.759390536863586</v>
      </c>
      <c r="I2309" s="0" t="n">
        <v>12.8863218788234</v>
      </c>
      <c r="J2309" s="0" t="n">
        <v>608</v>
      </c>
      <c r="K2309" s="0" t="n">
        <f aca="false">I2309*SUMIFS(syst_chauffage!$H$3:$H$27,syst_chauffage!$B$3:$B$27,D2309,syst_chauffage!$C$3:$C$27,E2309)</f>
        <v>33.0457243207292</v>
      </c>
      <c r="L2309" s="12" t="n">
        <f aca="false">H2309*SUMIFS(syst_chauffage!$K$3:$K$27,syst_chauffage!$B$3:$B$27,D2309,syst_chauffage!$C$3:$C$27,E2309)</f>
        <v>0.759390536863586</v>
      </c>
      <c r="N2309" s="0" t="str">
        <f aca="false">A2309</f>
        <v>Enseignement Recherche</v>
      </c>
      <c r="O2309" s="0" t="str">
        <f aca="false">B2309</f>
        <v>Enseignement supérieur et recherche</v>
      </c>
      <c r="P2309" s="0" t="str">
        <f aca="false">C2309</f>
        <v>R&amp;D en sciences humaines et sociales</v>
      </c>
      <c r="Q2309" s="0" t="str">
        <f aca="false">D2309</f>
        <v>Chaudière condensation fioul</v>
      </c>
      <c r="R2309" s="0" t="str">
        <f aca="false">E2309</f>
        <v>Fioul</v>
      </c>
      <c r="S2309" s="0" t="str">
        <f aca="false">F2309</f>
        <v>0411872303</v>
      </c>
      <c r="T2309" s="0" t="str">
        <f aca="false">G2309</f>
        <v>0</v>
      </c>
      <c r="U2309" s="0" t="n">
        <f aca="false">L2309</f>
        <v>0.759390536863586</v>
      </c>
      <c r="V2309" s="0" t="n">
        <f aca="false">K2309</f>
        <v>33.0457243207292</v>
      </c>
      <c r="W2309" s="0" t="n">
        <f aca="false">J2309</f>
        <v>608</v>
      </c>
    </row>
    <row r="2310" customFormat="false" ht="12.8" hidden="false" customHeight="false" outlineLevel="0" collapsed="false">
      <c r="A2310" s="0" t="s">
        <v>75</v>
      </c>
      <c r="B2310" s="0" t="s">
        <v>1060</v>
      </c>
      <c r="C2310" s="0" t="s">
        <v>1074</v>
      </c>
      <c r="D2310" s="0" t="s">
        <v>18</v>
      </c>
      <c r="E2310" s="0" t="s">
        <v>14</v>
      </c>
      <c r="F2310" s="0" t="s">
        <v>1084</v>
      </c>
      <c r="G2310" s="0" t="s">
        <v>1609</v>
      </c>
      <c r="H2310" s="0" t="n">
        <v>0.985731096462153</v>
      </c>
      <c r="I2310" s="0" t="n">
        <v>9.86270623005846</v>
      </c>
      <c r="J2310" s="0" t="n">
        <v>608</v>
      </c>
      <c r="K2310" s="0" t="n">
        <f aca="false">I2310*SUMIFS(syst_chauffage!$H$3:$H$27,syst_chauffage!$B$3:$B$27,D2310,syst_chauffage!$C$3:$C$27,E2310)</f>
        <v>26.8751734565794</v>
      </c>
      <c r="L2310" s="12" t="n">
        <f aca="false">H2310*SUMIFS(syst_chauffage!$K$3:$K$27,syst_chauffage!$B$3:$B$27,D2310,syst_chauffage!$C$3:$C$27,E2310)</f>
        <v>0.957585408348724</v>
      </c>
      <c r="N2310" s="0" t="str">
        <f aca="false">A2310</f>
        <v>Enseignement Recherche</v>
      </c>
      <c r="O2310" s="0" t="str">
        <f aca="false">B2310</f>
        <v>Enseignement supérieur et recherche</v>
      </c>
      <c r="P2310" s="0" t="str">
        <f aca="false">C2310</f>
        <v>R&amp;D en sciences humaines et sociales</v>
      </c>
      <c r="Q2310" s="0" t="str">
        <f aca="false">D2310</f>
        <v>Chaudière condensation gaz</v>
      </c>
      <c r="R2310" s="0" t="str">
        <f aca="false">E2310</f>
        <v>Gaz</v>
      </c>
      <c r="S2310" s="0" t="str">
        <f aca="false">F2310</f>
        <v>0411872404</v>
      </c>
      <c r="T2310" s="0" t="str">
        <f aca="false">G2310</f>
        <v>0</v>
      </c>
      <c r="U2310" s="0" t="n">
        <f aca="false">L2310</f>
        <v>0.957585408348724</v>
      </c>
      <c r="V2310" s="0" t="n">
        <f aca="false">K2310</f>
        <v>26.8751734565794</v>
      </c>
      <c r="W2310" s="0" t="n">
        <f aca="false">J2310</f>
        <v>608</v>
      </c>
    </row>
    <row r="2311" customFormat="false" ht="12.8" hidden="false" customHeight="false" outlineLevel="0" collapsed="false">
      <c r="A2311" s="0" t="s">
        <v>75</v>
      </c>
      <c r="B2311" s="0" t="s">
        <v>1060</v>
      </c>
      <c r="C2311" s="0" t="s">
        <v>1074</v>
      </c>
      <c r="D2311" s="0" t="s">
        <v>32</v>
      </c>
      <c r="E2311" s="0" t="s">
        <v>30</v>
      </c>
      <c r="F2311" s="0" t="s">
        <v>1085</v>
      </c>
      <c r="G2311" s="0" t="s">
        <v>1609</v>
      </c>
      <c r="H2311" s="0" t="n">
        <v>1</v>
      </c>
      <c r="I2311" s="0" t="n">
        <v>12</v>
      </c>
      <c r="J2311" s="0" t="n">
        <v>0</v>
      </c>
      <c r="K2311" s="0" t="n">
        <f aca="false">I2311*SUMIFS(syst_chauffage!$H$3:$H$27,syst_chauffage!$B$3:$B$27,D2311,syst_chauffage!$C$3:$C$27,E2311)</f>
        <v>12</v>
      </c>
      <c r="L2311" s="12" t="n">
        <f aca="false">H2311*SUMIFS(syst_chauffage!$K$3:$K$27,syst_chauffage!$B$3:$B$27,D2311,syst_chauffage!$C$3:$C$27,E2311)</f>
        <v>1</v>
      </c>
      <c r="N2311" s="0" t="str">
        <f aca="false">A2311</f>
        <v>Enseignement Recherche</v>
      </c>
      <c r="O2311" s="0" t="str">
        <f aca="false">B2311</f>
        <v>Enseignement supérieur et recherche</v>
      </c>
      <c r="P2311" s="0" t="str">
        <f aca="false">C2311</f>
        <v>R&amp;D en sciences humaines et sociales</v>
      </c>
      <c r="Q2311" s="0" t="str">
        <f aca="false">D2311</f>
        <v>Electrique direct performant</v>
      </c>
      <c r="R2311" s="0" t="str">
        <f aca="false">E2311</f>
        <v>Electricité</v>
      </c>
      <c r="S2311" s="0" t="str">
        <f aca="false">F2311</f>
        <v>0411872602</v>
      </c>
      <c r="T2311" s="0" t="str">
        <f aca="false">G2311</f>
        <v>0</v>
      </c>
      <c r="U2311" s="0" t="n">
        <f aca="false">L2311</f>
        <v>1</v>
      </c>
      <c r="V2311" s="0" t="n">
        <f aca="false">K2311</f>
        <v>12</v>
      </c>
      <c r="W2311" s="0" t="n">
        <f aca="false">J2311</f>
        <v>0</v>
      </c>
    </row>
    <row r="2312" customFormat="false" ht="12.8" hidden="false" customHeight="false" outlineLevel="0" collapsed="false">
      <c r="A2312" s="0" t="s">
        <v>75</v>
      </c>
      <c r="B2312" s="0" t="s">
        <v>1060</v>
      </c>
      <c r="C2312" s="0" t="s">
        <v>1074</v>
      </c>
      <c r="D2312" s="0" t="s">
        <v>38</v>
      </c>
      <c r="E2312" s="0" t="s">
        <v>30</v>
      </c>
      <c r="F2312" s="0" t="s">
        <v>1086</v>
      </c>
      <c r="G2312" s="0" t="s">
        <v>1609</v>
      </c>
      <c r="H2312" s="0" t="n">
        <v>3.19940372093023</v>
      </c>
      <c r="I2312" s="0" t="n">
        <v>54.7540749448218</v>
      </c>
      <c r="J2312" s="0" t="n">
        <v>648</v>
      </c>
      <c r="K2312" s="0" t="n">
        <f aca="false">I2312*SUMIFS(syst_chauffage!$H$3:$H$27,syst_chauffage!$B$3:$B$27,D2312,syst_chauffage!$C$3:$C$27,E2312)</f>
        <v>55.3450795877853</v>
      </c>
      <c r="L2312" s="12" t="n">
        <f aca="false">H2312*SUMIFS(syst_chauffage!$K$3:$K$27,syst_chauffage!$B$3:$B$27,D2312,syst_chauffage!$C$3:$C$27,E2312)</f>
        <v>2.86223673349977</v>
      </c>
      <c r="N2312" s="0" t="str">
        <f aca="false">A2312</f>
        <v>Enseignement Recherche</v>
      </c>
      <c r="O2312" s="0" t="str">
        <f aca="false">B2312</f>
        <v>Enseignement supérieur et recherche</v>
      </c>
      <c r="P2312" s="0" t="str">
        <f aca="false">C2312</f>
        <v>R&amp;D en sciences humaines et sociales</v>
      </c>
      <c r="Q2312" s="0" t="str">
        <f aca="false">D2312</f>
        <v>PAC performant</v>
      </c>
      <c r="R2312" s="0" t="str">
        <f aca="false">E2312</f>
        <v>Electricité</v>
      </c>
      <c r="S2312" s="0" t="str">
        <f aca="false">F2312</f>
        <v>0411872902</v>
      </c>
      <c r="T2312" s="0" t="str">
        <f aca="false">G2312</f>
        <v>0</v>
      </c>
      <c r="U2312" s="0" t="n">
        <f aca="false">L2312</f>
        <v>2.86223673349977</v>
      </c>
      <c r="V2312" s="0" t="n">
        <f aca="false">K2312</f>
        <v>55.3450795877853</v>
      </c>
      <c r="W2312" s="0" t="n">
        <f aca="false">J2312</f>
        <v>648</v>
      </c>
    </row>
    <row r="2313" customFormat="false" ht="12.8" hidden="false" customHeight="false" outlineLevel="0" collapsed="false">
      <c r="A2313" s="0" t="s">
        <v>75</v>
      </c>
      <c r="B2313" s="0" t="s">
        <v>1060</v>
      </c>
      <c r="C2313" s="0" t="s">
        <v>1087</v>
      </c>
      <c r="D2313" s="0" t="s">
        <v>19</v>
      </c>
      <c r="E2313" s="0" t="s">
        <v>57</v>
      </c>
      <c r="F2313" s="0" t="s">
        <v>1088</v>
      </c>
      <c r="G2313" s="0" t="s">
        <v>1609</v>
      </c>
      <c r="H2313" s="0" t="n">
        <v>0.799042947413251</v>
      </c>
      <c r="I2313" s="0" t="n">
        <v>16.9345219611318</v>
      </c>
      <c r="J2313" s="0" t="n">
        <v>0</v>
      </c>
      <c r="K2313" s="0" t="n">
        <f aca="false">I2313*SUMIFS(syst_chauffage!$H$3:$H$27,syst_chauffage!$B$3:$B$27,D2313,syst_chauffage!$C$3:$C$27,E2313)</f>
        <v>23.5809268112314</v>
      </c>
      <c r="L2313" s="12" t="n">
        <f aca="false">H2313*SUMIFS(syst_chauffage!$K$3:$K$27,syst_chauffage!$B$3:$B$27,D2313,syst_chauffage!$C$3:$C$27,E2313)</f>
        <v>0.799042947413251</v>
      </c>
      <c r="N2313" s="0" t="str">
        <f aca="false">A2313</f>
        <v>Enseignement Recherche</v>
      </c>
      <c r="O2313" s="0" t="str">
        <f aca="false">B2313</f>
        <v>Enseignement supérieur et recherche</v>
      </c>
      <c r="P2313" s="0" t="str">
        <f aca="false">C2313</f>
        <v>R&amp;D sciences physiques et naturelles</v>
      </c>
      <c r="Q2313" s="0" t="str">
        <f aca="false">D2313</f>
        <v>Autre système centralisé</v>
      </c>
      <c r="R2313" s="0" t="str">
        <f aca="false">E2313</f>
        <v>Autres</v>
      </c>
      <c r="S2313" s="0" t="str">
        <f aca="false">F2313</f>
        <v>0411880101</v>
      </c>
      <c r="T2313" s="0" t="str">
        <f aca="false">G2313</f>
        <v>0</v>
      </c>
      <c r="U2313" s="0" t="n">
        <f aca="false">L2313</f>
        <v>0.799042947413251</v>
      </c>
      <c r="V2313" s="0" t="n">
        <f aca="false">K2313</f>
        <v>23.5809268112314</v>
      </c>
      <c r="W2313" s="0" t="n">
        <f aca="false">J2313</f>
        <v>0</v>
      </c>
    </row>
    <row r="2314" customFormat="false" ht="12.8" hidden="false" customHeight="false" outlineLevel="0" collapsed="false">
      <c r="A2314" s="0" t="s">
        <v>75</v>
      </c>
      <c r="B2314" s="0" t="s">
        <v>1060</v>
      </c>
      <c r="C2314" s="0" t="s">
        <v>1087</v>
      </c>
      <c r="D2314" s="0" t="s">
        <v>19</v>
      </c>
      <c r="E2314" s="0" t="s">
        <v>58</v>
      </c>
      <c r="F2314" s="0" t="s">
        <v>1089</v>
      </c>
      <c r="G2314" s="0" t="s">
        <v>1609</v>
      </c>
      <c r="H2314" s="0" t="n">
        <v>0.8738224927927</v>
      </c>
      <c r="I2314" s="0" t="n">
        <v>17.7859964649052</v>
      </c>
      <c r="J2314" s="0" t="n">
        <v>680</v>
      </c>
      <c r="K2314" s="0" t="n">
        <f aca="false">I2314*SUMIFS(syst_chauffage!$H$3:$H$27,syst_chauffage!$B$3:$B$27,D2314,syst_chauffage!$C$3:$C$27,E2314)</f>
        <v>29.2570675951428</v>
      </c>
      <c r="L2314" s="12" t="n">
        <f aca="false">H2314*SUMIFS(syst_chauffage!$K$3:$K$27,syst_chauffage!$B$3:$B$27,D2314,syst_chauffage!$C$3:$C$27,E2314)</f>
        <v>0.8738224927927</v>
      </c>
      <c r="N2314" s="0" t="str">
        <f aca="false">A2314</f>
        <v>Enseignement Recherche</v>
      </c>
      <c r="O2314" s="0" t="str">
        <f aca="false">B2314</f>
        <v>Enseignement supérieur et recherche</v>
      </c>
      <c r="P2314" s="0" t="str">
        <f aca="false">C2314</f>
        <v>R&amp;D sciences physiques et naturelles</v>
      </c>
      <c r="Q2314" s="0" t="str">
        <f aca="false">D2314</f>
        <v>Autre système centralisé</v>
      </c>
      <c r="R2314" s="0" t="str">
        <f aca="false">E2314</f>
        <v>Urbain</v>
      </c>
      <c r="S2314" s="0" t="str">
        <f aca="false">F2314</f>
        <v>0411880106</v>
      </c>
      <c r="T2314" s="0" t="str">
        <f aca="false">G2314</f>
        <v>0</v>
      </c>
      <c r="U2314" s="0" t="n">
        <f aca="false">L2314</f>
        <v>0.8738224927927</v>
      </c>
      <c r="V2314" s="0" t="n">
        <f aca="false">K2314</f>
        <v>29.2570675951428</v>
      </c>
      <c r="W2314" s="0" t="n">
        <f aca="false">J2314</f>
        <v>680</v>
      </c>
    </row>
    <row r="2315" customFormat="false" ht="12.8" hidden="false" customHeight="false" outlineLevel="0" collapsed="false">
      <c r="A2315" s="0" t="s">
        <v>75</v>
      </c>
      <c r="B2315" s="0" t="s">
        <v>1060</v>
      </c>
      <c r="C2315" s="0" t="s">
        <v>1087</v>
      </c>
      <c r="D2315" s="0" t="s">
        <v>22</v>
      </c>
      <c r="E2315" s="0" t="s">
        <v>23</v>
      </c>
      <c r="F2315" s="0" t="s">
        <v>1090</v>
      </c>
      <c r="G2315" s="0" t="s">
        <v>1609</v>
      </c>
      <c r="H2315" s="0" t="n">
        <v>0.719193480753438</v>
      </c>
      <c r="I2315" s="0" t="n">
        <v>10.6376150883818</v>
      </c>
      <c r="J2315" s="0" t="n">
        <v>0</v>
      </c>
      <c r="K2315" s="0" t="n">
        <f aca="false">I2315*SUMIFS(syst_chauffage!$H$3:$H$27,syst_chauffage!$B$3:$B$27,D2315,syst_chauffage!$C$3:$C$27,E2315)</f>
        <v>18.7330796044774</v>
      </c>
      <c r="L2315" s="12" t="n">
        <f aca="false">H2315*SUMIFS(syst_chauffage!$K$3:$K$27,syst_chauffage!$B$3:$B$27,D2315,syst_chauffage!$C$3:$C$27,E2315)</f>
        <v>0.719193480753438</v>
      </c>
      <c r="N2315" s="0" t="str">
        <f aca="false">A2315</f>
        <v>Enseignement Recherche</v>
      </c>
      <c r="O2315" s="0" t="str">
        <f aca="false">B2315</f>
        <v>Enseignement supérieur et recherche</v>
      </c>
      <c r="P2315" s="0" t="str">
        <f aca="false">C2315</f>
        <v>R&amp;D sciences physiques et naturelles</v>
      </c>
      <c r="Q2315" s="0" t="str">
        <f aca="false">D2315</f>
        <v>Chaudière fioul</v>
      </c>
      <c r="R2315" s="0" t="str">
        <f aca="false">E2315</f>
        <v>Fioul</v>
      </c>
      <c r="S2315" s="0" t="str">
        <f aca="false">F2315</f>
        <v>0411880303</v>
      </c>
      <c r="T2315" s="0" t="str">
        <f aca="false">G2315</f>
        <v>0</v>
      </c>
      <c r="U2315" s="0" t="n">
        <f aca="false">L2315</f>
        <v>0.719193480753438</v>
      </c>
      <c r="V2315" s="0" t="n">
        <f aca="false">K2315</f>
        <v>18.7330796044774</v>
      </c>
      <c r="W2315" s="0" t="n">
        <f aca="false">J2315</f>
        <v>0</v>
      </c>
    </row>
    <row r="2316" customFormat="false" ht="12.8" hidden="false" customHeight="false" outlineLevel="0" collapsed="false">
      <c r="A2316" s="0" t="s">
        <v>75</v>
      </c>
      <c r="B2316" s="0" t="s">
        <v>1060</v>
      </c>
      <c r="C2316" s="0" t="s">
        <v>1087</v>
      </c>
      <c r="D2316" s="0" t="s">
        <v>13</v>
      </c>
      <c r="E2316" s="0" t="s">
        <v>14</v>
      </c>
      <c r="F2316" s="0" t="s">
        <v>1091</v>
      </c>
      <c r="G2316" s="0" t="s">
        <v>1609</v>
      </c>
      <c r="H2316" s="0" t="n">
        <v>0.778581143295015</v>
      </c>
      <c r="I2316" s="0" t="n">
        <v>8.6755408872532</v>
      </c>
      <c r="J2316" s="0" t="n">
        <v>264</v>
      </c>
      <c r="K2316" s="0" t="n">
        <f aca="false">I2316*SUMIFS(syst_chauffage!$H$3:$H$27,syst_chauffage!$B$3:$B$27,D2316,syst_chauffage!$C$3:$C$27,E2316)</f>
        <v>17.5210506890545</v>
      </c>
      <c r="L2316" s="12" t="n">
        <f aca="false">H2316*SUMIFS(syst_chauffage!$K$3:$K$27,syst_chauffage!$B$3:$B$27,D2316,syst_chauffage!$C$3:$C$27,E2316)</f>
        <v>0.778581143295015</v>
      </c>
      <c r="N2316" s="0" t="str">
        <f aca="false">A2316</f>
        <v>Enseignement Recherche</v>
      </c>
      <c r="O2316" s="0" t="str">
        <f aca="false">B2316</f>
        <v>Enseignement supérieur et recherche</v>
      </c>
      <c r="P2316" s="0" t="str">
        <f aca="false">C2316</f>
        <v>R&amp;D sciences physiques et naturelles</v>
      </c>
      <c r="Q2316" s="0" t="str">
        <f aca="false">D2316</f>
        <v>Chaudière gaz</v>
      </c>
      <c r="R2316" s="0" t="str">
        <f aca="false">E2316</f>
        <v>Gaz</v>
      </c>
      <c r="S2316" s="0" t="str">
        <f aca="false">F2316</f>
        <v>0411880404</v>
      </c>
      <c r="T2316" s="0" t="str">
        <f aca="false">G2316</f>
        <v>0</v>
      </c>
      <c r="U2316" s="0" t="n">
        <f aca="false">L2316</f>
        <v>0.778581143295015</v>
      </c>
      <c r="V2316" s="0" t="n">
        <f aca="false">K2316</f>
        <v>17.5210506890545</v>
      </c>
      <c r="W2316" s="0" t="n">
        <f aca="false">J2316</f>
        <v>264</v>
      </c>
    </row>
    <row r="2317" customFormat="false" ht="12.8" hidden="false" customHeight="false" outlineLevel="0" collapsed="false">
      <c r="A2317" s="0" t="s">
        <v>75</v>
      </c>
      <c r="B2317" s="0" t="s">
        <v>1060</v>
      </c>
      <c r="C2317" s="0" t="s">
        <v>1087</v>
      </c>
      <c r="D2317" s="0" t="s">
        <v>29</v>
      </c>
      <c r="E2317" s="0" t="s">
        <v>30</v>
      </c>
      <c r="F2317" s="0" t="s">
        <v>1092</v>
      </c>
      <c r="G2317" s="0" t="s">
        <v>1609</v>
      </c>
      <c r="H2317" s="0" t="n">
        <v>0.92</v>
      </c>
      <c r="I2317" s="0" t="n">
        <v>10.4</v>
      </c>
      <c r="J2317" s="0" t="n">
        <v>0</v>
      </c>
      <c r="K2317" s="0" t="n">
        <f aca="false">I2317*SUMIFS(syst_chauffage!$H$3:$H$27,syst_chauffage!$B$3:$B$27,D2317,syst_chauffage!$C$3:$C$27,E2317)</f>
        <v>3</v>
      </c>
      <c r="L2317" s="12" t="n">
        <f aca="false">H2317*SUMIFS(syst_chauffage!$K$3:$K$27,syst_chauffage!$B$3:$B$27,D2317,syst_chauffage!$C$3:$C$27,E2317)</f>
        <v>0.92</v>
      </c>
      <c r="N2317" s="0" t="str">
        <f aca="false">A2317</f>
        <v>Enseignement Recherche</v>
      </c>
      <c r="O2317" s="0" t="str">
        <f aca="false">B2317</f>
        <v>Enseignement supérieur et recherche</v>
      </c>
      <c r="P2317" s="0" t="str">
        <f aca="false">C2317</f>
        <v>R&amp;D sciences physiques et naturelles</v>
      </c>
      <c r="Q2317" s="0" t="str">
        <f aca="false">D2317</f>
        <v>Electrique direct</v>
      </c>
      <c r="R2317" s="0" t="str">
        <f aca="false">E2317</f>
        <v>Electricité</v>
      </c>
      <c r="S2317" s="0" t="str">
        <f aca="false">F2317</f>
        <v>0411880602</v>
      </c>
      <c r="T2317" s="0" t="str">
        <f aca="false">G2317</f>
        <v>0</v>
      </c>
      <c r="U2317" s="0" t="n">
        <f aca="false">L2317</f>
        <v>0.92</v>
      </c>
      <c r="V2317" s="0" t="n">
        <f aca="false">K2317</f>
        <v>3</v>
      </c>
      <c r="W2317" s="0" t="n">
        <f aca="false">J2317</f>
        <v>0</v>
      </c>
    </row>
    <row r="2318" customFormat="false" ht="12.8" hidden="false" customHeight="false" outlineLevel="0" collapsed="false">
      <c r="A2318" s="0" t="s">
        <v>75</v>
      </c>
      <c r="B2318" s="0" t="s">
        <v>1060</v>
      </c>
      <c r="C2318" s="0" t="s">
        <v>1087</v>
      </c>
      <c r="D2318" s="0" t="s">
        <v>36</v>
      </c>
      <c r="E2318" s="0" t="s">
        <v>30</v>
      </c>
      <c r="F2318" s="0" t="s">
        <v>1093</v>
      </c>
      <c r="G2318" s="0" t="s">
        <v>1609</v>
      </c>
      <c r="H2318" s="0" t="n">
        <v>2.82170260465116</v>
      </c>
      <c r="I2318" s="0" t="n">
        <v>43.8283387287222</v>
      </c>
      <c r="J2318" s="0" t="n">
        <v>603</v>
      </c>
      <c r="K2318" s="0" t="n">
        <f aca="false">I2318*SUMIFS(syst_chauffage!$H$3:$H$27,syst_chauffage!$B$3:$B$27,D2318,syst_chauffage!$C$3:$C$27,E2318)</f>
        <v>27.1147568723191</v>
      </c>
      <c r="L2318" s="12" t="n">
        <f aca="false">H2318*SUMIFS(syst_chauffage!$K$3:$K$27,syst_chauffage!$B$3:$B$27,D2318,syst_chauffage!$C$3:$C$27,E2318)</f>
        <v>2.37076779992539</v>
      </c>
      <c r="N2318" s="0" t="str">
        <f aca="false">A2318</f>
        <v>Enseignement Recherche</v>
      </c>
      <c r="O2318" s="0" t="str">
        <f aca="false">B2318</f>
        <v>Enseignement supérieur et recherche</v>
      </c>
      <c r="P2318" s="0" t="str">
        <f aca="false">C2318</f>
        <v>R&amp;D sciences physiques et naturelles</v>
      </c>
      <c r="Q2318" s="0" t="str">
        <f aca="false">D2318</f>
        <v>PAC</v>
      </c>
      <c r="R2318" s="0" t="str">
        <f aca="false">E2318</f>
        <v>Electricité</v>
      </c>
      <c r="S2318" s="0" t="str">
        <f aca="false">F2318</f>
        <v>0411880902</v>
      </c>
      <c r="T2318" s="0" t="str">
        <f aca="false">G2318</f>
        <v>0</v>
      </c>
      <c r="U2318" s="0" t="n">
        <f aca="false">L2318</f>
        <v>2.37076779992539</v>
      </c>
      <c r="V2318" s="0" t="n">
        <f aca="false">K2318</f>
        <v>27.1147568723191</v>
      </c>
      <c r="W2318" s="0" t="n">
        <f aca="false">J2318</f>
        <v>603</v>
      </c>
    </row>
    <row r="2319" customFormat="false" ht="12.8" hidden="false" customHeight="false" outlineLevel="0" collapsed="false">
      <c r="A2319" s="0" t="s">
        <v>75</v>
      </c>
      <c r="B2319" s="0" t="s">
        <v>1060</v>
      </c>
      <c r="C2319" s="0" t="s">
        <v>1087</v>
      </c>
      <c r="D2319" s="0" t="s">
        <v>51</v>
      </c>
      <c r="E2319" s="0" t="s">
        <v>57</v>
      </c>
      <c r="F2319" s="0" t="s">
        <v>1094</v>
      </c>
      <c r="G2319" s="0" t="s">
        <v>1609</v>
      </c>
      <c r="H2319" s="0" t="n">
        <v>0.921972631630673</v>
      </c>
      <c r="I2319" s="0" t="n">
        <v>20.1601451918235</v>
      </c>
      <c r="J2319" s="0" t="n">
        <v>0</v>
      </c>
      <c r="K2319" s="0" t="n">
        <f aca="false">I2319*SUMIFS(syst_chauffage!$H$3:$H$27,syst_chauffage!$B$3:$B$27,D2319,syst_chauffage!$C$3:$C$27,E2319)</f>
        <v>42.7164013636682</v>
      </c>
      <c r="L2319" s="12" t="n">
        <f aca="false">H2319*SUMIFS(syst_chauffage!$K$3:$K$27,syst_chauffage!$B$3:$B$27,D2319,syst_chauffage!$C$3:$C$27,E2319)</f>
        <v>0.921972631630673</v>
      </c>
      <c r="N2319" s="0" t="str">
        <f aca="false">A2319</f>
        <v>Enseignement Recherche</v>
      </c>
      <c r="O2319" s="0" t="str">
        <f aca="false">B2319</f>
        <v>Enseignement supérieur et recherche</v>
      </c>
      <c r="P2319" s="0" t="str">
        <f aca="false">C2319</f>
        <v>R&amp;D sciences physiques et naturelles</v>
      </c>
      <c r="Q2319" s="0" t="str">
        <f aca="false">D2319</f>
        <v>Autre système centralisé performant</v>
      </c>
      <c r="R2319" s="0" t="str">
        <f aca="false">E2319</f>
        <v>Autres</v>
      </c>
      <c r="S2319" s="0" t="str">
        <f aca="false">F2319</f>
        <v>0411882101</v>
      </c>
      <c r="T2319" s="0" t="str">
        <f aca="false">G2319</f>
        <v>0</v>
      </c>
      <c r="U2319" s="0" t="n">
        <f aca="false">L2319</f>
        <v>0.921972631630673</v>
      </c>
      <c r="V2319" s="0" t="n">
        <f aca="false">K2319</f>
        <v>42.7164013636682</v>
      </c>
      <c r="W2319" s="0" t="n">
        <f aca="false">J2319</f>
        <v>0</v>
      </c>
    </row>
    <row r="2320" customFormat="false" ht="12.8" hidden="false" customHeight="false" outlineLevel="0" collapsed="false">
      <c r="A2320" s="0" t="s">
        <v>75</v>
      </c>
      <c r="B2320" s="0" t="s">
        <v>1060</v>
      </c>
      <c r="C2320" s="0" t="s">
        <v>1087</v>
      </c>
      <c r="D2320" s="0" t="s">
        <v>51</v>
      </c>
      <c r="E2320" s="0" t="s">
        <v>58</v>
      </c>
      <c r="F2320" s="0" t="s">
        <v>1095</v>
      </c>
      <c r="G2320" s="0" t="s">
        <v>1609</v>
      </c>
      <c r="H2320" s="0" t="n">
        <v>1.00825672245311</v>
      </c>
      <c r="I2320" s="0" t="n">
        <v>21.1738053153633</v>
      </c>
      <c r="J2320" s="0" t="n">
        <v>680</v>
      </c>
      <c r="K2320" s="0" t="n">
        <f aca="false">I2320*SUMIFS(syst_chauffage!$H$3:$H$27,syst_chauffage!$B$3:$B$27,D2320,syst_chauffage!$C$3:$C$27,E2320)</f>
        <v>45.1848901034327</v>
      </c>
      <c r="L2320" s="12" t="n">
        <f aca="false">H2320*SUMIFS(syst_chauffage!$K$3:$K$27,syst_chauffage!$B$3:$B$27,D2320,syst_chauffage!$C$3:$C$27,E2320)</f>
        <v>1.00825672245311</v>
      </c>
      <c r="N2320" s="0" t="str">
        <f aca="false">A2320</f>
        <v>Enseignement Recherche</v>
      </c>
      <c r="O2320" s="0" t="str">
        <f aca="false">B2320</f>
        <v>Enseignement supérieur et recherche</v>
      </c>
      <c r="P2320" s="0" t="str">
        <f aca="false">C2320</f>
        <v>R&amp;D sciences physiques et naturelles</v>
      </c>
      <c r="Q2320" s="0" t="str">
        <f aca="false">D2320</f>
        <v>Autre système centralisé performant</v>
      </c>
      <c r="R2320" s="0" t="str">
        <f aca="false">E2320</f>
        <v>Urbain</v>
      </c>
      <c r="S2320" s="0" t="str">
        <f aca="false">F2320</f>
        <v>0411882106</v>
      </c>
      <c r="T2320" s="0" t="str">
        <f aca="false">G2320</f>
        <v>0</v>
      </c>
      <c r="U2320" s="0" t="n">
        <f aca="false">L2320</f>
        <v>1.00825672245311</v>
      </c>
      <c r="V2320" s="0" t="n">
        <f aca="false">K2320</f>
        <v>45.1848901034327</v>
      </c>
      <c r="W2320" s="0" t="n">
        <f aca="false">J2320</f>
        <v>680</v>
      </c>
    </row>
    <row r="2321" customFormat="false" ht="12.8" hidden="false" customHeight="false" outlineLevel="0" collapsed="false">
      <c r="A2321" s="0" t="s">
        <v>75</v>
      </c>
      <c r="B2321" s="0" t="s">
        <v>1060</v>
      </c>
      <c r="C2321" s="0" t="s">
        <v>1087</v>
      </c>
      <c r="D2321" s="0" t="s">
        <v>27</v>
      </c>
      <c r="E2321" s="0" t="s">
        <v>23</v>
      </c>
      <c r="F2321" s="0" t="s">
        <v>1096</v>
      </c>
      <c r="G2321" s="0" t="s">
        <v>1609</v>
      </c>
      <c r="H2321" s="0" t="n">
        <v>0.759604796623066</v>
      </c>
      <c r="I2321" s="0" t="n">
        <v>12.6638274861688</v>
      </c>
      <c r="J2321" s="0" t="n">
        <v>608</v>
      </c>
      <c r="K2321" s="0" t="n">
        <f aca="false">I2321*SUMIFS(syst_chauffage!$H$3:$H$27,syst_chauffage!$B$3:$B$27,D2321,syst_chauffage!$C$3:$C$27,E2321)</f>
        <v>32.4751590010274</v>
      </c>
      <c r="L2321" s="12" t="n">
        <f aca="false">H2321*SUMIFS(syst_chauffage!$K$3:$K$27,syst_chauffage!$B$3:$B$27,D2321,syst_chauffage!$C$3:$C$27,E2321)</f>
        <v>0.759604796623066</v>
      </c>
      <c r="N2321" s="0" t="str">
        <f aca="false">A2321</f>
        <v>Enseignement Recherche</v>
      </c>
      <c r="O2321" s="0" t="str">
        <f aca="false">B2321</f>
        <v>Enseignement supérieur et recherche</v>
      </c>
      <c r="P2321" s="0" t="str">
        <f aca="false">C2321</f>
        <v>R&amp;D sciences physiques et naturelles</v>
      </c>
      <c r="Q2321" s="0" t="str">
        <f aca="false">D2321</f>
        <v>Chaudière condensation fioul</v>
      </c>
      <c r="R2321" s="0" t="str">
        <f aca="false">E2321</f>
        <v>Fioul</v>
      </c>
      <c r="S2321" s="0" t="str">
        <f aca="false">F2321</f>
        <v>0411882303</v>
      </c>
      <c r="T2321" s="0" t="str">
        <f aca="false">G2321</f>
        <v>0</v>
      </c>
      <c r="U2321" s="0" t="n">
        <f aca="false">L2321</f>
        <v>0.759604796623066</v>
      </c>
      <c r="V2321" s="0" t="n">
        <f aca="false">K2321</f>
        <v>32.4751590010274</v>
      </c>
      <c r="W2321" s="0" t="n">
        <f aca="false">J2321</f>
        <v>608</v>
      </c>
    </row>
    <row r="2322" customFormat="false" ht="12.8" hidden="false" customHeight="false" outlineLevel="0" collapsed="false">
      <c r="A2322" s="0" t="s">
        <v>75</v>
      </c>
      <c r="B2322" s="0" t="s">
        <v>1060</v>
      </c>
      <c r="C2322" s="0" t="s">
        <v>1087</v>
      </c>
      <c r="D2322" s="0" t="s">
        <v>18</v>
      </c>
      <c r="E2322" s="0" t="s">
        <v>14</v>
      </c>
      <c r="F2322" s="0" t="s">
        <v>1097</v>
      </c>
      <c r="G2322" s="0" t="s">
        <v>1609</v>
      </c>
      <c r="H2322" s="0" t="n">
        <v>0.985838356140444</v>
      </c>
      <c r="I2322" s="0" t="n">
        <v>10.3280248657776</v>
      </c>
      <c r="J2322" s="0" t="n">
        <v>608</v>
      </c>
      <c r="K2322" s="0" t="n">
        <f aca="false">I2322*SUMIFS(syst_chauffage!$H$3:$H$27,syst_chauffage!$B$3:$B$27,D2322,syst_chauffage!$C$3:$C$27,E2322)</f>
        <v>28.1431336650482</v>
      </c>
      <c r="L2322" s="12" t="n">
        <f aca="false">H2322*SUMIFS(syst_chauffage!$K$3:$K$27,syst_chauffage!$B$3:$B$27,D2322,syst_chauffage!$C$3:$C$27,E2322)</f>
        <v>0.957689605429656</v>
      </c>
      <c r="N2322" s="0" t="str">
        <f aca="false">A2322</f>
        <v>Enseignement Recherche</v>
      </c>
      <c r="O2322" s="0" t="str">
        <f aca="false">B2322</f>
        <v>Enseignement supérieur et recherche</v>
      </c>
      <c r="P2322" s="0" t="str">
        <f aca="false">C2322</f>
        <v>R&amp;D sciences physiques et naturelles</v>
      </c>
      <c r="Q2322" s="0" t="str">
        <f aca="false">D2322</f>
        <v>Chaudière condensation gaz</v>
      </c>
      <c r="R2322" s="0" t="str">
        <f aca="false">E2322</f>
        <v>Gaz</v>
      </c>
      <c r="S2322" s="0" t="str">
        <f aca="false">F2322</f>
        <v>0411882404</v>
      </c>
      <c r="T2322" s="0" t="str">
        <f aca="false">G2322</f>
        <v>0</v>
      </c>
      <c r="U2322" s="0" t="n">
        <f aca="false">L2322</f>
        <v>0.957689605429656</v>
      </c>
      <c r="V2322" s="0" t="n">
        <f aca="false">K2322</f>
        <v>28.1431336650482</v>
      </c>
      <c r="W2322" s="0" t="n">
        <f aca="false">J2322</f>
        <v>608</v>
      </c>
    </row>
    <row r="2323" customFormat="false" ht="12.8" hidden="false" customHeight="false" outlineLevel="0" collapsed="false">
      <c r="A2323" s="0" t="s">
        <v>75</v>
      </c>
      <c r="B2323" s="0" t="s">
        <v>1060</v>
      </c>
      <c r="C2323" s="0" t="s">
        <v>1087</v>
      </c>
      <c r="D2323" s="0" t="s">
        <v>32</v>
      </c>
      <c r="E2323" s="0" t="s">
        <v>30</v>
      </c>
      <c r="F2323" s="0" t="s">
        <v>1098</v>
      </c>
      <c r="G2323" s="0" t="s">
        <v>1609</v>
      </c>
      <c r="H2323" s="0" t="n">
        <v>1</v>
      </c>
      <c r="I2323" s="0" t="n">
        <v>12</v>
      </c>
      <c r="J2323" s="0" t="n">
        <v>0</v>
      </c>
      <c r="K2323" s="0" t="n">
        <f aca="false">I2323*SUMIFS(syst_chauffage!$H$3:$H$27,syst_chauffage!$B$3:$B$27,D2323,syst_chauffage!$C$3:$C$27,E2323)</f>
        <v>12</v>
      </c>
      <c r="L2323" s="12" t="n">
        <f aca="false">H2323*SUMIFS(syst_chauffage!$K$3:$K$27,syst_chauffage!$B$3:$B$27,D2323,syst_chauffage!$C$3:$C$27,E2323)</f>
        <v>1</v>
      </c>
      <c r="N2323" s="0" t="str">
        <f aca="false">A2323</f>
        <v>Enseignement Recherche</v>
      </c>
      <c r="O2323" s="0" t="str">
        <f aca="false">B2323</f>
        <v>Enseignement supérieur et recherche</v>
      </c>
      <c r="P2323" s="0" t="str">
        <f aca="false">C2323</f>
        <v>R&amp;D sciences physiques et naturelles</v>
      </c>
      <c r="Q2323" s="0" t="str">
        <f aca="false">D2323</f>
        <v>Electrique direct performant</v>
      </c>
      <c r="R2323" s="0" t="str">
        <f aca="false">E2323</f>
        <v>Electricité</v>
      </c>
      <c r="S2323" s="0" t="str">
        <f aca="false">F2323</f>
        <v>0411882602</v>
      </c>
      <c r="T2323" s="0" t="str">
        <f aca="false">G2323</f>
        <v>0</v>
      </c>
      <c r="U2323" s="0" t="n">
        <f aca="false">L2323</f>
        <v>1</v>
      </c>
      <c r="V2323" s="0" t="n">
        <f aca="false">K2323</f>
        <v>12</v>
      </c>
      <c r="W2323" s="0" t="n">
        <f aca="false">J2323</f>
        <v>0</v>
      </c>
    </row>
    <row r="2324" customFormat="false" ht="12.8" hidden="false" customHeight="false" outlineLevel="0" collapsed="false">
      <c r="A2324" s="0" t="s">
        <v>75</v>
      </c>
      <c r="B2324" s="0" t="s">
        <v>1060</v>
      </c>
      <c r="C2324" s="0" t="s">
        <v>1087</v>
      </c>
      <c r="D2324" s="0" t="s">
        <v>38</v>
      </c>
      <c r="E2324" s="0" t="s">
        <v>30</v>
      </c>
      <c r="F2324" s="0" t="s">
        <v>1099</v>
      </c>
      <c r="G2324" s="0" t="s">
        <v>1609</v>
      </c>
      <c r="H2324" s="0" t="n">
        <v>3.25581069767441</v>
      </c>
      <c r="I2324" s="0" t="n">
        <v>52.1765937246693</v>
      </c>
      <c r="J2324" s="0" t="n">
        <v>648</v>
      </c>
      <c r="K2324" s="0" t="n">
        <f aca="false">I2324*SUMIFS(syst_chauffage!$H$3:$H$27,syst_chauffage!$B$3:$B$27,D2324,syst_chauffage!$C$3:$C$27,E2324)</f>
        <v>52.739777545716</v>
      </c>
      <c r="L2324" s="12" t="n">
        <f aca="false">H2324*SUMIFS(syst_chauffage!$K$3:$K$27,syst_chauffage!$B$3:$B$27,D2324,syst_chauffage!$C$3:$C$27,E2324)</f>
        <v>2.91269929932311</v>
      </c>
      <c r="N2324" s="0" t="str">
        <f aca="false">A2324</f>
        <v>Enseignement Recherche</v>
      </c>
      <c r="O2324" s="0" t="str">
        <f aca="false">B2324</f>
        <v>Enseignement supérieur et recherche</v>
      </c>
      <c r="P2324" s="0" t="str">
        <f aca="false">C2324</f>
        <v>R&amp;D sciences physiques et naturelles</v>
      </c>
      <c r="Q2324" s="0" t="str">
        <f aca="false">D2324</f>
        <v>PAC performant</v>
      </c>
      <c r="R2324" s="0" t="str">
        <f aca="false">E2324</f>
        <v>Electricité</v>
      </c>
      <c r="S2324" s="0" t="str">
        <f aca="false">F2324</f>
        <v>0411882902</v>
      </c>
      <c r="T2324" s="0" t="str">
        <f aca="false">G2324</f>
        <v>0</v>
      </c>
      <c r="U2324" s="0" t="n">
        <f aca="false">L2324</f>
        <v>2.91269929932311</v>
      </c>
      <c r="V2324" s="0" t="n">
        <f aca="false">K2324</f>
        <v>52.739777545716</v>
      </c>
      <c r="W2324" s="0" t="n">
        <f aca="false">J2324</f>
        <v>648</v>
      </c>
    </row>
    <row r="2325" customFormat="false" ht="12.8" hidden="false" customHeight="false" outlineLevel="0" collapsed="false">
      <c r="A2325" s="0" t="s">
        <v>75</v>
      </c>
      <c r="B2325" s="0" t="s">
        <v>1060</v>
      </c>
      <c r="C2325" s="0" t="s">
        <v>1100</v>
      </c>
      <c r="D2325" s="0" t="s">
        <v>19</v>
      </c>
      <c r="E2325" s="0" t="s">
        <v>57</v>
      </c>
      <c r="F2325" s="0" t="s">
        <v>1101</v>
      </c>
      <c r="G2325" s="0" t="s">
        <v>1609</v>
      </c>
      <c r="H2325" s="0" t="n">
        <v>0.808253870714118</v>
      </c>
      <c r="I2325" s="0" t="n">
        <v>20.4084406835249</v>
      </c>
      <c r="J2325" s="0" t="n">
        <v>0</v>
      </c>
      <c r="K2325" s="0" t="n">
        <f aca="false">I2325*SUMIFS(syst_chauffage!$H$3:$H$27,syst_chauffage!$B$3:$B$27,D2325,syst_chauffage!$C$3:$C$27,E2325)</f>
        <v>28.418277598513</v>
      </c>
      <c r="L2325" s="12" t="n">
        <f aca="false">H2325*SUMIFS(syst_chauffage!$K$3:$K$27,syst_chauffage!$B$3:$B$27,D2325,syst_chauffage!$C$3:$C$27,E2325)</f>
        <v>0.808253870714118</v>
      </c>
      <c r="N2325" s="0" t="str">
        <f aca="false">A2325</f>
        <v>Enseignement Recherche</v>
      </c>
      <c r="O2325" s="0" t="str">
        <f aca="false">B2325</f>
        <v>Enseignement supérieur et recherche</v>
      </c>
      <c r="P2325" s="0" t="str">
        <f aca="false">C2325</f>
        <v>université</v>
      </c>
      <c r="Q2325" s="0" t="str">
        <f aca="false">D2325</f>
        <v>Autre système centralisé</v>
      </c>
      <c r="R2325" s="0" t="str">
        <f aca="false">E2325</f>
        <v>Autres</v>
      </c>
      <c r="S2325" s="0" t="str">
        <f aca="false">F2325</f>
        <v>0411940101</v>
      </c>
      <c r="T2325" s="0" t="str">
        <f aca="false">G2325</f>
        <v>0</v>
      </c>
      <c r="U2325" s="0" t="n">
        <f aca="false">L2325</f>
        <v>0.808253870714118</v>
      </c>
      <c r="V2325" s="0" t="n">
        <f aca="false">K2325</f>
        <v>28.418277598513</v>
      </c>
      <c r="W2325" s="0" t="n">
        <f aca="false">J2325</f>
        <v>0</v>
      </c>
    </row>
    <row r="2326" customFormat="false" ht="12.8" hidden="false" customHeight="false" outlineLevel="0" collapsed="false">
      <c r="A2326" s="0" t="s">
        <v>75</v>
      </c>
      <c r="B2326" s="0" t="s">
        <v>1060</v>
      </c>
      <c r="C2326" s="0" t="s">
        <v>1100</v>
      </c>
      <c r="D2326" s="0" t="s">
        <v>19</v>
      </c>
      <c r="E2326" s="0" t="s">
        <v>58</v>
      </c>
      <c r="F2326" s="0" t="s">
        <v>1102</v>
      </c>
      <c r="G2326" s="0" t="s">
        <v>1609</v>
      </c>
      <c r="H2326" s="0" t="n">
        <v>0.785187399708502</v>
      </c>
      <c r="I2326" s="0" t="n">
        <v>18.8289946288239</v>
      </c>
      <c r="J2326" s="0" t="n">
        <v>680</v>
      </c>
      <c r="K2326" s="0" t="n">
        <f aca="false">I2326*SUMIFS(syst_chauffage!$H$3:$H$27,syst_chauffage!$B$3:$B$27,D2326,syst_chauffage!$C$3:$C$27,E2326)</f>
        <v>30.9727469973956</v>
      </c>
      <c r="L2326" s="12" t="n">
        <f aca="false">H2326*SUMIFS(syst_chauffage!$K$3:$K$27,syst_chauffage!$B$3:$B$27,D2326,syst_chauffage!$C$3:$C$27,E2326)</f>
        <v>0.785187399708502</v>
      </c>
      <c r="N2326" s="0" t="str">
        <f aca="false">A2326</f>
        <v>Enseignement Recherche</v>
      </c>
      <c r="O2326" s="0" t="str">
        <f aca="false">B2326</f>
        <v>Enseignement supérieur et recherche</v>
      </c>
      <c r="P2326" s="0" t="str">
        <f aca="false">C2326</f>
        <v>université</v>
      </c>
      <c r="Q2326" s="0" t="str">
        <f aca="false">D2326</f>
        <v>Autre système centralisé</v>
      </c>
      <c r="R2326" s="0" t="str">
        <f aca="false">E2326</f>
        <v>Urbain</v>
      </c>
      <c r="S2326" s="0" t="str">
        <f aca="false">F2326</f>
        <v>0411940106</v>
      </c>
      <c r="T2326" s="0" t="str">
        <f aca="false">G2326</f>
        <v>0</v>
      </c>
      <c r="U2326" s="0" t="n">
        <f aca="false">L2326</f>
        <v>0.785187399708502</v>
      </c>
      <c r="V2326" s="0" t="n">
        <f aca="false">K2326</f>
        <v>30.9727469973956</v>
      </c>
      <c r="W2326" s="0" t="n">
        <f aca="false">J2326</f>
        <v>680</v>
      </c>
    </row>
    <row r="2327" customFormat="false" ht="12.8" hidden="false" customHeight="false" outlineLevel="0" collapsed="false">
      <c r="A2327" s="0" t="s">
        <v>75</v>
      </c>
      <c r="B2327" s="0" t="s">
        <v>1060</v>
      </c>
      <c r="C2327" s="0" t="s">
        <v>1100</v>
      </c>
      <c r="D2327" s="0" t="s">
        <v>22</v>
      </c>
      <c r="E2327" s="0" t="s">
        <v>23</v>
      </c>
      <c r="F2327" s="0" t="s">
        <v>1103</v>
      </c>
      <c r="G2327" s="0" t="s">
        <v>1609</v>
      </c>
      <c r="H2327" s="0" t="n">
        <v>0.724986604984925</v>
      </c>
      <c r="I2327" s="0" t="n">
        <v>5.76514053524366</v>
      </c>
      <c r="J2327" s="0" t="n">
        <v>0</v>
      </c>
      <c r="K2327" s="0" t="n">
        <f aca="false">I2327*SUMIFS(syst_chauffage!$H$3:$H$27,syst_chauffage!$B$3:$B$27,D2327,syst_chauffage!$C$3:$C$27,E2327)</f>
        <v>10.1525422456461</v>
      </c>
      <c r="L2327" s="12" t="n">
        <f aca="false">H2327*SUMIFS(syst_chauffage!$K$3:$K$27,syst_chauffage!$B$3:$B$27,D2327,syst_chauffage!$C$3:$C$27,E2327)</f>
        <v>0.724986604984925</v>
      </c>
      <c r="N2327" s="0" t="str">
        <f aca="false">A2327</f>
        <v>Enseignement Recherche</v>
      </c>
      <c r="O2327" s="0" t="str">
        <f aca="false">B2327</f>
        <v>Enseignement supérieur et recherche</v>
      </c>
      <c r="P2327" s="0" t="str">
        <f aca="false">C2327</f>
        <v>université</v>
      </c>
      <c r="Q2327" s="0" t="str">
        <f aca="false">D2327</f>
        <v>Chaudière fioul</v>
      </c>
      <c r="R2327" s="0" t="str">
        <f aca="false">E2327</f>
        <v>Fioul</v>
      </c>
      <c r="S2327" s="0" t="str">
        <f aca="false">F2327</f>
        <v>0411940303</v>
      </c>
      <c r="T2327" s="0" t="str">
        <f aca="false">G2327</f>
        <v>0</v>
      </c>
      <c r="U2327" s="0" t="n">
        <f aca="false">L2327</f>
        <v>0.724986604984925</v>
      </c>
      <c r="V2327" s="0" t="n">
        <f aca="false">K2327</f>
        <v>10.1525422456461</v>
      </c>
      <c r="W2327" s="0" t="n">
        <f aca="false">J2327</f>
        <v>0</v>
      </c>
    </row>
    <row r="2328" customFormat="false" ht="12.8" hidden="false" customHeight="false" outlineLevel="0" collapsed="false">
      <c r="A2328" s="0" t="s">
        <v>75</v>
      </c>
      <c r="B2328" s="0" t="s">
        <v>1060</v>
      </c>
      <c r="C2328" s="0" t="s">
        <v>1100</v>
      </c>
      <c r="D2328" s="0" t="s">
        <v>13</v>
      </c>
      <c r="E2328" s="0" t="s">
        <v>14</v>
      </c>
      <c r="F2328" s="0" t="s">
        <v>1104</v>
      </c>
      <c r="G2328" s="0" t="s">
        <v>1609</v>
      </c>
      <c r="H2328" s="0" t="n">
        <v>0.783819334928058</v>
      </c>
      <c r="I2328" s="0" t="n">
        <v>4.51665504544762</v>
      </c>
      <c r="J2328" s="0" t="n">
        <v>196</v>
      </c>
      <c r="K2328" s="0" t="n">
        <f aca="false">I2328*SUMIFS(syst_chauffage!$H$3:$H$27,syst_chauffage!$B$3:$B$27,D2328,syst_chauffage!$C$3:$C$27,E2328)</f>
        <v>9.12179920822405</v>
      </c>
      <c r="L2328" s="12" t="n">
        <f aca="false">H2328*SUMIFS(syst_chauffage!$K$3:$K$27,syst_chauffage!$B$3:$B$27,D2328,syst_chauffage!$C$3:$C$27,E2328)</f>
        <v>0.783819334928058</v>
      </c>
      <c r="N2328" s="0" t="str">
        <f aca="false">A2328</f>
        <v>Enseignement Recherche</v>
      </c>
      <c r="O2328" s="0" t="str">
        <f aca="false">B2328</f>
        <v>Enseignement supérieur et recherche</v>
      </c>
      <c r="P2328" s="0" t="str">
        <f aca="false">C2328</f>
        <v>université</v>
      </c>
      <c r="Q2328" s="0" t="str">
        <f aca="false">D2328</f>
        <v>Chaudière gaz</v>
      </c>
      <c r="R2328" s="0" t="str">
        <f aca="false">E2328</f>
        <v>Gaz</v>
      </c>
      <c r="S2328" s="0" t="str">
        <f aca="false">F2328</f>
        <v>0411940404</v>
      </c>
      <c r="T2328" s="0" t="str">
        <f aca="false">G2328</f>
        <v>0</v>
      </c>
      <c r="U2328" s="0" t="n">
        <f aca="false">L2328</f>
        <v>0.783819334928058</v>
      </c>
      <c r="V2328" s="0" t="n">
        <f aca="false">K2328</f>
        <v>9.12179920822405</v>
      </c>
      <c r="W2328" s="0" t="n">
        <f aca="false">J2328</f>
        <v>196</v>
      </c>
    </row>
    <row r="2329" customFormat="false" ht="12.8" hidden="false" customHeight="false" outlineLevel="0" collapsed="false">
      <c r="A2329" s="0" t="s">
        <v>75</v>
      </c>
      <c r="B2329" s="0" t="s">
        <v>1060</v>
      </c>
      <c r="C2329" s="0" t="s">
        <v>1100</v>
      </c>
      <c r="D2329" s="0" t="s">
        <v>29</v>
      </c>
      <c r="E2329" s="0" t="s">
        <v>30</v>
      </c>
      <c r="F2329" s="0" t="s">
        <v>1105</v>
      </c>
      <c r="G2329" s="0" t="s">
        <v>1609</v>
      </c>
      <c r="H2329" s="0" t="n">
        <v>0.92</v>
      </c>
      <c r="I2329" s="0" t="n">
        <v>10.4</v>
      </c>
      <c r="J2329" s="0" t="n">
        <v>0</v>
      </c>
      <c r="K2329" s="0" t="n">
        <f aca="false">I2329*SUMIFS(syst_chauffage!$H$3:$H$27,syst_chauffage!$B$3:$B$27,D2329,syst_chauffage!$C$3:$C$27,E2329)</f>
        <v>3</v>
      </c>
      <c r="L2329" s="12" t="n">
        <f aca="false">H2329*SUMIFS(syst_chauffage!$K$3:$K$27,syst_chauffage!$B$3:$B$27,D2329,syst_chauffage!$C$3:$C$27,E2329)</f>
        <v>0.92</v>
      </c>
      <c r="N2329" s="0" t="str">
        <f aca="false">A2329</f>
        <v>Enseignement Recherche</v>
      </c>
      <c r="O2329" s="0" t="str">
        <f aca="false">B2329</f>
        <v>Enseignement supérieur et recherche</v>
      </c>
      <c r="P2329" s="0" t="str">
        <f aca="false">C2329</f>
        <v>université</v>
      </c>
      <c r="Q2329" s="0" t="str">
        <f aca="false">D2329</f>
        <v>Electrique direct</v>
      </c>
      <c r="R2329" s="0" t="str">
        <f aca="false">E2329</f>
        <v>Electricité</v>
      </c>
      <c r="S2329" s="0" t="str">
        <f aca="false">F2329</f>
        <v>0411940602</v>
      </c>
      <c r="T2329" s="0" t="str">
        <f aca="false">G2329</f>
        <v>0</v>
      </c>
      <c r="U2329" s="0" t="n">
        <f aca="false">L2329</f>
        <v>0.92</v>
      </c>
      <c r="V2329" s="0" t="n">
        <f aca="false">K2329</f>
        <v>3</v>
      </c>
      <c r="W2329" s="0" t="n">
        <f aca="false">J2329</f>
        <v>0</v>
      </c>
    </row>
    <row r="2330" customFormat="false" ht="12.8" hidden="false" customHeight="false" outlineLevel="0" collapsed="false">
      <c r="A2330" s="0" t="s">
        <v>75</v>
      </c>
      <c r="B2330" s="0" t="s">
        <v>1060</v>
      </c>
      <c r="C2330" s="0" t="s">
        <v>1100</v>
      </c>
      <c r="D2330" s="0" t="s">
        <v>36</v>
      </c>
      <c r="E2330" s="0" t="s">
        <v>30</v>
      </c>
      <c r="F2330" s="0" t="s">
        <v>1106</v>
      </c>
      <c r="G2330" s="0" t="s">
        <v>1609</v>
      </c>
      <c r="H2330" s="0" t="n">
        <v>2.8138808372093</v>
      </c>
      <c r="I2330" s="0" t="n">
        <v>67.0060323763673</v>
      </c>
      <c r="J2330" s="0" t="n">
        <v>522</v>
      </c>
      <c r="K2330" s="0" t="n">
        <f aca="false">I2330*SUMIFS(syst_chauffage!$H$3:$H$27,syst_chauffage!$B$3:$B$27,D2330,syst_chauffage!$C$3:$C$27,E2330)</f>
        <v>41.4538248439998</v>
      </c>
      <c r="L2330" s="12" t="n">
        <f aca="false">H2330*SUMIFS(syst_chauffage!$K$3:$K$27,syst_chauffage!$B$3:$B$27,D2330,syst_chauffage!$C$3:$C$27,E2330)</f>
        <v>2.36419602501222</v>
      </c>
      <c r="N2330" s="0" t="str">
        <f aca="false">A2330</f>
        <v>Enseignement Recherche</v>
      </c>
      <c r="O2330" s="0" t="str">
        <f aca="false">B2330</f>
        <v>Enseignement supérieur et recherche</v>
      </c>
      <c r="P2330" s="0" t="str">
        <f aca="false">C2330</f>
        <v>université</v>
      </c>
      <c r="Q2330" s="0" t="str">
        <f aca="false">D2330</f>
        <v>PAC</v>
      </c>
      <c r="R2330" s="0" t="str">
        <f aca="false">E2330</f>
        <v>Electricité</v>
      </c>
      <c r="S2330" s="0" t="str">
        <f aca="false">F2330</f>
        <v>0411940902</v>
      </c>
      <c r="T2330" s="0" t="str">
        <f aca="false">G2330</f>
        <v>0</v>
      </c>
      <c r="U2330" s="0" t="n">
        <f aca="false">L2330</f>
        <v>2.36419602501222</v>
      </c>
      <c r="V2330" s="0" t="n">
        <f aca="false">K2330</f>
        <v>41.4538248439998</v>
      </c>
      <c r="W2330" s="0" t="n">
        <f aca="false">J2330</f>
        <v>522</v>
      </c>
    </row>
    <row r="2331" customFormat="false" ht="12.8" hidden="false" customHeight="false" outlineLevel="0" collapsed="false">
      <c r="A2331" s="0" t="s">
        <v>75</v>
      </c>
      <c r="B2331" s="0" t="s">
        <v>1060</v>
      </c>
      <c r="C2331" s="0" t="s">
        <v>1100</v>
      </c>
      <c r="D2331" s="0" t="s">
        <v>51</v>
      </c>
      <c r="E2331" s="0" t="s">
        <v>57</v>
      </c>
      <c r="F2331" s="0" t="s">
        <v>1107</v>
      </c>
      <c r="G2331" s="0" t="s">
        <v>1609</v>
      </c>
      <c r="H2331" s="0" t="n">
        <v>0.932600620054751</v>
      </c>
      <c r="I2331" s="0" t="n">
        <v>24.295762718482</v>
      </c>
      <c r="J2331" s="0" t="n">
        <v>0</v>
      </c>
      <c r="K2331" s="0" t="n">
        <f aca="false">I2331*SUMIFS(syst_chauffage!$H$3:$H$27,syst_chauffage!$B$3:$B$27,D2331,syst_chauffage!$C$3:$C$27,E2331)</f>
        <v>51.4791705041908</v>
      </c>
      <c r="L2331" s="12" t="n">
        <f aca="false">H2331*SUMIFS(syst_chauffage!$K$3:$K$27,syst_chauffage!$B$3:$B$27,D2331,syst_chauffage!$C$3:$C$27,E2331)</f>
        <v>0.932600620054751</v>
      </c>
      <c r="N2331" s="0" t="str">
        <f aca="false">A2331</f>
        <v>Enseignement Recherche</v>
      </c>
      <c r="O2331" s="0" t="str">
        <f aca="false">B2331</f>
        <v>Enseignement supérieur et recherche</v>
      </c>
      <c r="P2331" s="0" t="str">
        <f aca="false">C2331</f>
        <v>université</v>
      </c>
      <c r="Q2331" s="0" t="str">
        <f aca="false">D2331</f>
        <v>Autre système centralisé performant</v>
      </c>
      <c r="R2331" s="0" t="str">
        <f aca="false">E2331</f>
        <v>Autres</v>
      </c>
      <c r="S2331" s="0" t="str">
        <f aca="false">F2331</f>
        <v>0411942101</v>
      </c>
      <c r="T2331" s="0" t="str">
        <f aca="false">G2331</f>
        <v>0</v>
      </c>
      <c r="U2331" s="0" t="n">
        <f aca="false">L2331</f>
        <v>0.932600620054751</v>
      </c>
      <c r="V2331" s="0" t="n">
        <f aca="false">K2331</f>
        <v>51.4791705041908</v>
      </c>
      <c r="W2331" s="0" t="n">
        <f aca="false">J2331</f>
        <v>0</v>
      </c>
    </row>
    <row r="2332" customFormat="false" ht="12.8" hidden="false" customHeight="false" outlineLevel="0" collapsed="false">
      <c r="A2332" s="0" t="s">
        <v>75</v>
      </c>
      <c r="B2332" s="0" t="s">
        <v>1060</v>
      </c>
      <c r="C2332" s="0" t="s">
        <v>1100</v>
      </c>
      <c r="D2332" s="0" t="s">
        <v>51</v>
      </c>
      <c r="E2332" s="0" t="s">
        <v>58</v>
      </c>
      <c r="F2332" s="0" t="s">
        <v>1108</v>
      </c>
      <c r="G2332" s="0" t="s">
        <v>1609</v>
      </c>
      <c r="H2332" s="0" t="n">
        <v>0.905985461202116</v>
      </c>
      <c r="I2332" s="0" t="n">
        <v>22.4154697962189</v>
      </c>
      <c r="J2332" s="0" t="n">
        <v>680</v>
      </c>
      <c r="K2332" s="0" t="n">
        <f aca="false">I2332*SUMIFS(syst_chauffage!$H$3:$H$27,syst_chauffage!$B$3:$B$27,D2332,syst_chauffage!$C$3:$C$27,E2332)</f>
        <v>47.8346014933871</v>
      </c>
      <c r="L2332" s="12" t="n">
        <f aca="false">H2332*SUMIFS(syst_chauffage!$K$3:$K$27,syst_chauffage!$B$3:$B$27,D2332,syst_chauffage!$C$3:$C$27,E2332)</f>
        <v>0.905985461202116</v>
      </c>
      <c r="N2332" s="0" t="str">
        <f aca="false">A2332</f>
        <v>Enseignement Recherche</v>
      </c>
      <c r="O2332" s="0" t="str">
        <f aca="false">B2332</f>
        <v>Enseignement supérieur et recherche</v>
      </c>
      <c r="P2332" s="0" t="str">
        <f aca="false">C2332</f>
        <v>université</v>
      </c>
      <c r="Q2332" s="0" t="str">
        <f aca="false">D2332</f>
        <v>Autre système centralisé performant</v>
      </c>
      <c r="R2332" s="0" t="str">
        <f aca="false">E2332</f>
        <v>Urbain</v>
      </c>
      <c r="S2332" s="0" t="str">
        <f aca="false">F2332</f>
        <v>0411942106</v>
      </c>
      <c r="T2332" s="0" t="str">
        <f aca="false">G2332</f>
        <v>0</v>
      </c>
      <c r="U2332" s="0" t="n">
        <f aca="false">L2332</f>
        <v>0.905985461202116</v>
      </c>
      <c r="V2332" s="0" t="n">
        <f aca="false">K2332</f>
        <v>47.8346014933871</v>
      </c>
      <c r="W2332" s="0" t="n">
        <f aca="false">J2332</f>
        <v>680</v>
      </c>
    </row>
    <row r="2333" customFormat="false" ht="12.8" hidden="false" customHeight="false" outlineLevel="0" collapsed="false">
      <c r="A2333" s="0" t="s">
        <v>75</v>
      </c>
      <c r="B2333" s="0" t="s">
        <v>1060</v>
      </c>
      <c r="C2333" s="0" t="s">
        <v>1100</v>
      </c>
      <c r="D2333" s="0" t="s">
        <v>27</v>
      </c>
      <c r="E2333" s="0" t="s">
        <v>23</v>
      </c>
      <c r="F2333" s="0" t="s">
        <v>1109</v>
      </c>
      <c r="G2333" s="0" t="s">
        <v>1609</v>
      </c>
      <c r="H2333" s="0" t="n">
        <v>0.766210595717177</v>
      </c>
      <c r="I2333" s="0" t="n">
        <v>6.86326254195674</v>
      </c>
      <c r="J2333" s="0" t="n">
        <v>441</v>
      </c>
      <c r="K2333" s="0" t="n">
        <f aca="false">I2333*SUMIFS(syst_chauffage!$H$3:$H$27,syst_chauffage!$B$3:$B$27,D2333,syst_chauffage!$C$3:$C$27,E2333)</f>
        <v>17.6001720300811</v>
      </c>
      <c r="L2333" s="12" t="n">
        <f aca="false">H2333*SUMIFS(syst_chauffage!$K$3:$K$27,syst_chauffage!$B$3:$B$27,D2333,syst_chauffage!$C$3:$C$27,E2333)</f>
        <v>0.766210595717177</v>
      </c>
      <c r="N2333" s="0" t="str">
        <f aca="false">A2333</f>
        <v>Enseignement Recherche</v>
      </c>
      <c r="O2333" s="0" t="str">
        <f aca="false">B2333</f>
        <v>Enseignement supérieur et recherche</v>
      </c>
      <c r="P2333" s="0" t="str">
        <f aca="false">C2333</f>
        <v>université</v>
      </c>
      <c r="Q2333" s="0" t="str">
        <f aca="false">D2333</f>
        <v>Chaudière condensation fioul</v>
      </c>
      <c r="R2333" s="0" t="str">
        <f aca="false">E2333</f>
        <v>Fioul</v>
      </c>
      <c r="S2333" s="0" t="str">
        <f aca="false">F2333</f>
        <v>0411942303</v>
      </c>
      <c r="T2333" s="0" t="str">
        <f aca="false">G2333</f>
        <v>0</v>
      </c>
      <c r="U2333" s="0" t="n">
        <f aca="false">L2333</f>
        <v>0.766210595717177</v>
      </c>
      <c r="V2333" s="0" t="n">
        <f aca="false">K2333</f>
        <v>17.6001720300811</v>
      </c>
      <c r="W2333" s="0" t="n">
        <f aca="false">J2333</f>
        <v>441</v>
      </c>
    </row>
    <row r="2334" customFormat="false" ht="12.8" hidden="false" customHeight="false" outlineLevel="0" collapsed="false">
      <c r="A2334" s="0" t="s">
        <v>75</v>
      </c>
      <c r="B2334" s="0" t="s">
        <v>1060</v>
      </c>
      <c r="C2334" s="0" t="s">
        <v>1100</v>
      </c>
      <c r="D2334" s="0" t="s">
        <v>18</v>
      </c>
      <c r="E2334" s="0" t="s">
        <v>14</v>
      </c>
      <c r="F2334" s="0" t="s">
        <v>1110</v>
      </c>
      <c r="G2334" s="0" t="s">
        <v>1609</v>
      </c>
      <c r="H2334" s="0" t="n">
        <v>0.992608555568395</v>
      </c>
      <c r="I2334" s="0" t="n">
        <v>5.37697029219955</v>
      </c>
      <c r="J2334" s="0" t="n">
        <v>441</v>
      </c>
      <c r="K2334" s="0" t="n">
        <f aca="false">I2334*SUMIFS(syst_chauffage!$H$3:$H$27,syst_chauffage!$B$3:$B$27,D2334,syst_chauffage!$C$3:$C$27,E2334)</f>
        <v>14.651861862551</v>
      </c>
      <c r="L2334" s="12" t="n">
        <f aca="false">H2334*SUMIFS(syst_chauffage!$K$3:$K$27,syst_chauffage!$B$3:$B$27,D2334,syst_chauffage!$C$3:$C$27,E2334)</f>
        <v>0.964266494610778</v>
      </c>
      <c r="N2334" s="0" t="str">
        <f aca="false">A2334</f>
        <v>Enseignement Recherche</v>
      </c>
      <c r="O2334" s="0" t="str">
        <f aca="false">B2334</f>
        <v>Enseignement supérieur et recherche</v>
      </c>
      <c r="P2334" s="0" t="str">
        <f aca="false">C2334</f>
        <v>université</v>
      </c>
      <c r="Q2334" s="0" t="str">
        <f aca="false">D2334</f>
        <v>Chaudière condensation gaz</v>
      </c>
      <c r="R2334" s="0" t="str">
        <f aca="false">E2334</f>
        <v>Gaz</v>
      </c>
      <c r="S2334" s="0" t="str">
        <f aca="false">F2334</f>
        <v>0411942404</v>
      </c>
      <c r="T2334" s="0" t="str">
        <f aca="false">G2334</f>
        <v>0</v>
      </c>
      <c r="U2334" s="0" t="n">
        <f aca="false">L2334</f>
        <v>0.964266494610778</v>
      </c>
      <c r="V2334" s="0" t="n">
        <f aca="false">K2334</f>
        <v>14.651861862551</v>
      </c>
      <c r="W2334" s="0" t="n">
        <f aca="false">J2334</f>
        <v>441</v>
      </c>
    </row>
    <row r="2335" customFormat="false" ht="12.8" hidden="false" customHeight="false" outlineLevel="0" collapsed="false">
      <c r="A2335" s="0" t="s">
        <v>75</v>
      </c>
      <c r="B2335" s="0" t="s">
        <v>1060</v>
      </c>
      <c r="C2335" s="0" t="s">
        <v>1100</v>
      </c>
      <c r="D2335" s="0" t="s">
        <v>32</v>
      </c>
      <c r="E2335" s="0" t="s">
        <v>30</v>
      </c>
      <c r="F2335" s="0" t="s">
        <v>1111</v>
      </c>
      <c r="G2335" s="0" t="s">
        <v>1609</v>
      </c>
      <c r="H2335" s="0" t="n">
        <v>1</v>
      </c>
      <c r="I2335" s="0" t="n">
        <v>12</v>
      </c>
      <c r="J2335" s="0" t="n">
        <v>0</v>
      </c>
      <c r="K2335" s="0" t="n">
        <f aca="false">I2335*SUMIFS(syst_chauffage!$H$3:$H$27,syst_chauffage!$B$3:$B$27,D2335,syst_chauffage!$C$3:$C$27,E2335)</f>
        <v>12</v>
      </c>
      <c r="L2335" s="12" t="n">
        <f aca="false">H2335*SUMIFS(syst_chauffage!$K$3:$K$27,syst_chauffage!$B$3:$B$27,D2335,syst_chauffage!$C$3:$C$27,E2335)</f>
        <v>1</v>
      </c>
      <c r="N2335" s="0" t="str">
        <f aca="false">A2335</f>
        <v>Enseignement Recherche</v>
      </c>
      <c r="O2335" s="0" t="str">
        <f aca="false">B2335</f>
        <v>Enseignement supérieur et recherche</v>
      </c>
      <c r="P2335" s="0" t="str">
        <f aca="false">C2335</f>
        <v>université</v>
      </c>
      <c r="Q2335" s="0" t="str">
        <f aca="false">D2335</f>
        <v>Electrique direct performant</v>
      </c>
      <c r="R2335" s="0" t="str">
        <f aca="false">E2335</f>
        <v>Electricité</v>
      </c>
      <c r="S2335" s="0" t="str">
        <f aca="false">F2335</f>
        <v>0411942602</v>
      </c>
      <c r="T2335" s="0" t="str">
        <f aca="false">G2335</f>
        <v>0</v>
      </c>
      <c r="U2335" s="0" t="n">
        <f aca="false">L2335</f>
        <v>1</v>
      </c>
      <c r="V2335" s="0" t="n">
        <f aca="false">K2335</f>
        <v>12</v>
      </c>
      <c r="W2335" s="0" t="n">
        <f aca="false">J2335</f>
        <v>0</v>
      </c>
    </row>
    <row r="2336" customFormat="false" ht="12.8" hidden="false" customHeight="false" outlineLevel="0" collapsed="false">
      <c r="A2336" s="0" t="s">
        <v>75</v>
      </c>
      <c r="B2336" s="0" t="s">
        <v>1060</v>
      </c>
      <c r="C2336" s="0" t="s">
        <v>1100</v>
      </c>
      <c r="D2336" s="0" t="s">
        <v>38</v>
      </c>
      <c r="E2336" s="0" t="s">
        <v>30</v>
      </c>
      <c r="F2336" s="0" t="s">
        <v>1112</v>
      </c>
      <c r="G2336" s="0" t="s">
        <v>1609</v>
      </c>
      <c r="H2336" s="0" t="n">
        <v>3.24678558139534</v>
      </c>
      <c r="I2336" s="0" t="n">
        <v>79.769086162342</v>
      </c>
      <c r="J2336" s="0" t="n">
        <v>567</v>
      </c>
      <c r="K2336" s="0" t="n">
        <f aca="false">I2336*SUMIFS(syst_chauffage!$H$3:$H$27,syst_chauffage!$B$3:$B$27,D2336,syst_chauffage!$C$3:$C$27,E2336)</f>
        <v>80.6300978831027</v>
      </c>
      <c r="L2336" s="12" t="n">
        <f aca="false">H2336*SUMIFS(syst_chauffage!$K$3:$K$27,syst_chauffage!$B$3:$B$27,D2336,syst_chauffage!$C$3:$C$27,E2336)</f>
        <v>2.90462528879137</v>
      </c>
      <c r="N2336" s="0" t="str">
        <f aca="false">A2336</f>
        <v>Enseignement Recherche</v>
      </c>
      <c r="O2336" s="0" t="str">
        <f aca="false">B2336</f>
        <v>Enseignement supérieur et recherche</v>
      </c>
      <c r="P2336" s="0" t="str">
        <f aca="false">C2336</f>
        <v>université</v>
      </c>
      <c r="Q2336" s="0" t="str">
        <f aca="false">D2336</f>
        <v>PAC performant</v>
      </c>
      <c r="R2336" s="0" t="str">
        <f aca="false">E2336</f>
        <v>Electricité</v>
      </c>
      <c r="S2336" s="0" t="str">
        <f aca="false">F2336</f>
        <v>0411942902</v>
      </c>
      <c r="T2336" s="0" t="str">
        <f aca="false">G2336</f>
        <v>0</v>
      </c>
      <c r="U2336" s="0" t="n">
        <f aca="false">L2336</f>
        <v>2.90462528879137</v>
      </c>
      <c r="V2336" s="0" t="n">
        <f aca="false">K2336</f>
        <v>80.6300978831027</v>
      </c>
      <c r="W2336" s="0" t="n">
        <f aca="false">J2336</f>
        <v>567</v>
      </c>
    </row>
    <row r="2337" customFormat="false" ht="12.8" hidden="false" customHeight="false" outlineLevel="0" collapsed="false">
      <c r="A2337" s="0" t="s">
        <v>76</v>
      </c>
      <c r="B2337" s="0" t="s">
        <v>1113</v>
      </c>
      <c r="C2337" s="0" t="s">
        <v>1114</v>
      </c>
      <c r="D2337" s="0" t="s">
        <v>19</v>
      </c>
      <c r="E2337" s="0" t="s">
        <v>57</v>
      </c>
      <c r="F2337" s="0" t="s">
        <v>1115</v>
      </c>
      <c r="G2337" s="0" t="s">
        <v>1609</v>
      </c>
      <c r="H2337" s="0" t="n">
        <v>1.59109308575718</v>
      </c>
      <c r="I2337" s="0" t="n">
        <v>17.0170401174242</v>
      </c>
      <c r="J2337" s="0" t="n">
        <v>0</v>
      </c>
      <c r="K2337" s="0" t="n">
        <f aca="false">I2337*SUMIFS(syst_chauffage!$H$3:$H$27,syst_chauffage!$B$3:$B$27,D2337,syst_chauffage!$C$3:$C$27,E2337)</f>
        <v>23.6958314190257</v>
      </c>
      <c r="L2337" s="12" t="n">
        <f aca="false">H2337*SUMIFS(syst_chauffage!$K$3:$K$27,syst_chauffage!$B$3:$B$27,D2337,syst_chauffage!$C$3:$C$27,E2337)</f>
        <v>1.59109308575718</v>
      </c>
      <c r="N2337" s="0" t="str">
        <f aca="false">A2337</f>
        <v>Habitat Communautaire</v>
      </c>
      <c r="O2337" s="0" t="str">
        <f aca="false">B2337</f>
        <v>Foyer</v>
      </c>
      <c r="P2337" s="0" t="str">
        <f aca="false">C2337</f>
        <v>Foyers</v>
      </c>
      <c r="Q2337" s="0" t="str">
        <f aca="false">D2337</f>
        <v>Autre système centralisé</v>
      </c>
      <c r="R2337" s="0" t="str">
        <f aca="false">E2337</f>
        <v>Autres</v>
      </c>
      <c r="S2337" s="0" t="str">
        <f aca="false">F2337</f>
        <v>0514130101</v>
      </c>
      <c r="T2337" s="0" t="str">
        <f aca="false">G2337</f>
        <v>0</v>
      </c>
      <c r="U2337" s="0" t="n">
        <f aca="false">L2337</f>
        <v>1.59109308575718</v>
      </c>
      <c r="V2337" s="0" t="n">
        <f aca="false">K2337</f>
        <v>23.6958314190257</v>
      </c>
      <c r="W2337" s="0" t="n">
        <f aca="false">J2337</f>
        <v>0</v>
      </c>
    </row>
    <row r="2338" customFormat="false" ht="12.8" hidden="false" customHeight="false" outlineLevel="0" collapsed="false">
      <c r="A2338" s="0" t="s">
        <v>76</v>
      </c>
      <c r="B2338" s="0" t="s">
        <v>1113</v>
      </c>
      <c r="C2338" s="0" t="s">
        <v>1114</v>
      </c>
      <c r="D2338" s="0" t="s">
        <v>19</v>
      </c>
      <c r="E2338" s="0" t="s">
        <v>58</v>
      </c>
      <c r="F2338" s="0" t="s">
        <v>1116</v>
      </c>
      <c r="G2338" s="0" t="s">
        <v>1609</v>
      </c>
      <c r="H2338" s="0" t="n">
        <v>1.74029035435512</v>
      </c>
      <c r="I2338" s="0" t="n">
        <v>17.5899529432126</v>
      </c>
      <c r="J2338" s="0" t="n">
        <v>680</v>
      </c>
      <c r="K2338" s="0" t="n">
        <f aca="false">I2338*SUMIFS(syst_chauffage!$H$3:$H$27,syst_chauffage!$B$3:$B$27,D2338,syst_chauffage!$C$3:$C$27,E2338)</f>
        <v>28.9345858844853</v>
      </c>
      <c r="L2338" s="12" t="n">
        <f aca="false">H2338*SUMIFS(syst_chauffage!$K$3:$K$27,syst_chauffage!$B$3:$B$27,D2338,syst_chauffage!$C$3:$C$27,E2338)</f>
        <v>1.74029035435512</v>
      </c>
      <c r="N2338" s="0" t="str">
        <f aca="false">A2338</f>
        <v>Habitat Communautaire</v>
      </c>
      <c r="O2338" s="0" t="str">
        <f aca="false">B2338</f>
        <v>Foyer</v>
      </c>
      <c r="P2338" s="0" t="str">
        <f aca="false">C2338</f>
        <v>Foyers</v>
      </c>
      <c r="Q2338" s="0" t="str">
        <f aca="false">D2338</f>
        <v>Autre système centralisé</v>
      </c>
      <c r="R2338" s="0" t="str">
        <f aca="false">E2338</f>
        <v>Urbain</v>
      </c>
      <c r="S2338" s="0" t="str">
        <f aca="false">F2338</f>
        <v>0514130106</v>
      </c>
      <c r="T2338" s="0" t="str">
        <f aca="false">G2338</f>
        <v>0</v>
      </c>
      <c r="U2338" s="0" t="n">
        <f aca="false">L2338</f>
        <v>1.74029035435512</v>
      </c>
      <c r="V2338" s="0" t="n">
        <f aca="false">K2338</f>
        <v>28.9345858844853</v>
      </c>
      <c r="W2338" s="0" t="n">
        <f aca="false">J2338</f>
        <v>680</v>
      </c>
    </row>
    <row r="2339" customFormat="false" ht="12.8" hidden="false" customHeight="false" outlineLevel="0" collapsed="false">
      <c r="A2339" s="0" t="s">
        <v>76</v>
      </c>
      <c r="B2339" s="0" t="s">
        <v>1113</v>
      </c>
      <c r="C2339" s="0" t="s">
        <v>1114</v>
      </c>
      <c r="D2339" s="0" t="s">
        <v>22</v>
      </c>
      <c r="E2339" s="0" t="s">
        <v>23</v>
      </c>
      <c r="F2339" s="0" t="s">
        <v>1117</v>
      </c>
      <c r="G2339" s="0" t="s">
        <v>1609</v>
      </c>
      <c r="H2339" s="0" t="n">
        <v>0.623927402253678</v>
      </c>
      <c r="I2339" s="0" t="n">
        <v>9.96498746338061</v>
      </c>
      <c r="J2339" s="0" t="n">
        <v>0</v>
      </c>
      <c r="K2339" s="0" t="n">
        <f aca="false">I2339*SUMIFS(syst_chauffage!$H$3:$H$27,syst_chauffage!$B$3:$B$27,D2339,syst_chauffage!$C$3:$C$27,E2339)</f>
        <v>17.5485672171962</v>
      </c>
      <c r="L2339" s="12" t="n">
        <f aca="false">H2339*SUMIFS(syst_chauffage!$K$3:$K$27,syst_chauffage!$B$3:$B$27,D2339,syst_chauffage!$C$3:$C$27,E2339)</f>
        <v>0.623927402253678</v>
      </c>
      <c r="N2339" s="0" t="str">
        <f aca="false">A2339</f>
        <v>Habitat Communautaire</v>
      </c>
      <c r="O2339" s="0" t="str">
        <f aca="false">B2339</f>
        <v>Foyer</v>
      </c>
      <c r="P2339" s="0" t="str">
        <f aca="false">C2339</f>
        <v>Foyers</v>
      </c>
      <c r="Q2339" s="0" t="str">
        <f aca="false">D2339</f>
        <v>Chaudière fioul</v>
      </c>
      <c r="R2339" s="0" t="str">
        <f aca="false">E2339</f>
        <v>Fioul</v>
      </c>
      <c r="S2339" s="0" t="str">
        <f aca="false">F2339</f>
        <v>0514130303</v>
      </c>
      <c r="T2339" s="0" t="str">
        <f aca="false">G2339</f>
        <v>0</v>
      </c>
      <c r="U2339" s="0" t="n">
        <f aca="false">L2339</f>
        <v>0.623927402253678</v>
      </c>
      <c r="V2339" s="0" t="n">
        <f aca="false">K2339</f>
        <v>17.5485672171962</v>
      </c>
      <c r="W2339" s="0" t="n">
        <f aca="false">J2339</f>
        <v>0</v>
      </c>
    </row>
    <row r="2340" customFormat="false" ht="12.8" hidden="false" customHeight="false" outlineLevel="0" collapsed="false">
      <c r="A2340" s="0" t="s">
        <v>76</v>
      </c>
      <c r="B2340" s="0" t="s">
        <v>1113</v>
      </c>
      <c r="C2340" s="0" t="s">
        <v>1114</v>
      </c>
      <c r="D2340" s="0" t="s">
        <v>13</v>
      </c>
      <c r="E2340" s="0" t="s">
        <v>14</v>
      </c>
      <c r="F2340" s="0" t="s">
        <v>1118</v>
      </c>
      <c r="G2340" s="0" t="s">
        <v>1609</v>
      </c>
      <c r="H2340" s="0" t="n">
        <v>0.837062896444272</v>
      </c>
      <c r="I2340" s="0" t="n">
        <v>7.44588394189792</v>
      </c>
      <c r="J2340" s="0" t="n">
        <v>264</v>
      </c>
      <c r="K2340" s="0" t="n">
        <f aca="false">I2340*SUMIFS(syst_chauffage!$H$3:$H$27,syst_chauffage!$B$3:$B$27,D2340,syst_chauffage!$C$3:$C$27,E2340)</f>
        <v>15.0376456829905</v>
      </c>
      <c r="L2340" s="12" t="n">
        <f aca="false">H2340*SUMIFS(syst_chauffage!$K$3:$K$27,syst_chauffage!$B$3:$B$27,D2340,syst_chauffage!$C$3:$C$27,E2340)</f>
        <v>0.837062896444272</v>
      </c>
      <c r="N2340" s="0" t="str">
        <f aca="false">A2340</f>
        <v>Habitat Communautaire</v>
      </c>
      <c r="O2340" s="0" t="str">
        <f aca="false">B2340</f>
        <v>Foyer</v>
      </c>
      <c r="P2340" s="0" t="str">
        <f aca="false">C2340</f>
        <v>Foyers</v>
      </c>
      <c r="Q2340" s="0" t="str">
        <f aca="false">D2340</f>
        <v>Chaudière gaz</v>
      </c>
      <c r="R2340" s="0" t="str">
        <f aca="false">E2340</f>
        <v>Gaz</v>
      </c>
      <c r="S2340" s="0" t="str">
        <f aca="false">F2340</f>
        <v>0514130404</v>
      </c>
      <c r="T2340" s="0" t="str">
        <f aca="false">G2340</f>
        <v>0</v>
      </c>
      <c r="U2340" s="0" t="n">
        <f aca="false">L2340</f>
        <v>0.837062896444272</v>
      </c>
      <c r="V2340" s="0" t="n">
        <f aca="false">K2340</f>
        <v>15.0376456829905</v>
      </c>
      <c r="W2340" s="0" t="n">
        <f aca="false">J2340</f>
        <v>264</v>
      </c>
    </row>
    <row r="2341" customFormat="false" ht="12.8" hidden="false" customHeight="false" outlineLevel="0" collapsed="false">
      <c r="A2341" s="0" t="s">
        <v>76</v>
      </c>
      <c r="B2341" s="0" t="s">
        <v>1113</v>
      </c>
      <c r="C2341" s="0" t="s">
        <v>1114</v>
      </c>
      <c r="D2341" s="0" t="s">
        <v>29</v>
      </c>
      <c r="E2341" s="0" t="s">
        <v>30</v>
      </c>
      <c r="F2341" s="0" t="s">
        <v>1119</v>
      </c>
      <c r="G2341" s="0" t="s">
        <v>1609</v>
      </c>
      <c r="H2341" s="0" t="n">
        <v>0.92</v>
      </c>
      <c r="I2341" s="0" t="n">
        <v>10.4</v>
      </c>
      <c r="J2341" s="0" t="n">
        <v>0</v>
      </c>
      <c r="K2341" s="0" t="n">
        <f aca="false">I2341*SUMIFS(syst_chauffage!$H$3:$H$27,syst_chauffage!$B$3:$B$27,D2341,syst_chauffage!$C$3:$C$27,E2341)</f>
        <v>3</v>
      </c>
      <c r="L2341" s="12" t="n">
        <f aca="false">H2341*SUMIFS(syst_chauffage!$K$3:$K$27,syst_chauffage!$B$3:$B$27,D2341,syst_chauffage!$C$3:$C$27,E2341)</f>
        <v>0.92</v>
      </c>
      <c r="N2341" s="0" t="str">
        <f aca="false">A2341</f>
        <v>Habitat Communautaire</v>
      </c>
      <c r="O2341" s="0" t="str">
        <f aca="false">B2341</f>
        <v>Foyer</v>
      </c>
      <c r="P2341" s="0" t="str">
        <f aca="false">C2341</f>
        <v>Foyers</v>
      </c>
      <c r="Q2341" s="0" t="str">
        <f aca="false">D2341</f>
        <v>Electrique direct</v>
      </c>
      <c r="R2341" s="0" t="str">
        <f aca="false">E2341</f>
        <v>Electricité</v>
      </c>
      <c r="S2341" s="0" t="str">
        <f aca="false">F2341</f>
        <v>0514130602</v>
      </c>
      <c r="T2341" s="0" t="str">
        <f aca="false">G2341</f>
        <v>0</v>
      </c>
      <c r="U2341" s="0" t="n">
        <f aca="false">L2341</f>
        <v>0.92</v>
      </c>
      <c r="V2341" s="0" t="n">
        <f aca="false">K2341</f>
        <v>3</v>
      </c>
      <c r="W2341" s="0" t="n">
        <f aca="false">J2341</f>
        <v>0</v>
      </c>
    </row>
    <row r="2342" customFormat="false" ht="12.8" hidden="false" customHeight="false" outlineLevel="0" collapsed="false">
      <c r="A2342" s="0" t="s">
        <v>76</v>
      </c>
      <c r="B2342" s="0" t="s">
        <v>1113</v>
      </c>
      <c r="C2342" s="0" t="s">
        <v>1114</v>
      </c>
      <c r="D2342" s="0" t="s">
        <v>36</v>
      </c>
      <c r="E2342" s="0" t="s">
        <v>30</v>
      </c>
      <c r="F2342" s="0" t="s">
        <v>1120</v>
      </c>
      <c r="G2342" s="0" t="s">
        <v>1609</v>
      </c>
      <c r="H2342" s="0" t="n">
        <v>2.94489544186046</v>
      </c>
      <c r="I2342" s="0" t="n">
        <v>46.6369755986121</v>
      </c>
      <c r="J2342" s="0" t="n">
        <v>603</v>
      </c>
      <c r="K2342" s="0" t="n">
        <f aca="false">I2342*SUMIFS(syst_chauffage!$H$3:$H$27,syst_chauffage!$B$3:$B$27,D2342,syst_chauffage!$C$3:$C$27,E2342)</f>
        <v>28.8523428287722</v>
      </c>
      <c r="L2342" s="12" t="n">
        <f aca="false">H2342*SUMIFS(syst_chauffage!$K$3:$K$27,syst_chauffage!$B$3:$B$27,D2342,syst_chauffage!$C$3:$C$27,E2342)</f>
        <v>2.47427325480779</v>
      </c>
      <c r="N2342" s="0" t="str">
        <f aca="false">A2342</f>
        <v>Habitat Communautaire</v>
      </c>
      <c r="O2342" s="0" t="str">
        <f aca="false">B2342</f>
        <v>Foyer</v>
      </c>
      <c r="P2342" s="0" t="str">
        <f aca="false">C2342</f>
        <v>Foyers</v>
      </c>
      <c r="Q2342" s="0" t="str">
        <f aca="false">D2342</f>
        <v>PAC</v>
      </c>
      <c r="R2342" s="0" t="str">
        <f aca="false">E2342</f>
        <v>Electricité</v>
      </c>
      <c r="S2342" s="0" t="str">
        <f aca="false">F2342</f>
        <v>0514130902</v>
      </c>
      <c r="T2342" s="0" t="str">
        <f aca="false">G2342</f>
        <v>0</v>
      </c>
      <c r="U2342" s="0" t="n">
        <f aca="false">L2342</f>
        <v>2.47427325480779</v>
      </c>
      <c r="V2342" s="0" t="n">
        <f aca="false">K2342</f>
        <v>28.8523428287722</v>
      </c>
      <c r="W2342" s="0" t="n">
        <f aca="false">J2342</f>
        <v>603</v>
      </c>
    </row>
    <row r="2343" customFormat="false" ht="12.8" hidden="false" customHeight="false" outlineLevel="0" collapsed="false">
      <c r="A2343" s="0" t="s">
        <v>76</v>
      </c>
      <c r="B2343" s="0" t="s">
        <v>1113</v>
      </c>
      <c r="C2343" s="0" t="s">
        <v>1114</v>
      </c>
      <c r="D2343" s="0" t="s">
        <v>51</v>
      </c>
      <c r="E2343" s="0" t="s">
        <v>57</v>
      </c>
      <c r="F2343" s="0" t="s">
        <v>1121</v>
      </c>
      <c r="G2343" s="0" t="s">
        <v>1609</v>
      </c>
      <c r="H2343" s="0" t="n">
        <v>1.83587663741213</v>
      </c>
      <c r="I2343" s="0" t="n">
        <v>20.2583810921717</v>
      </c>
      <c r="J2343" s="0" t="n">
        <v>0</v>
      </c>
      <c r="K2343" s="0" t="n">
        <f aca="false">I2343*SUMIFS(syst_chauffage!$H$3:$H$27,syst_chauffage!$B$3:$B$27,D2343,syst_chauffage!$C$3:$C$27,E2343)</f>
        <v>42.9245488798526</v>
      </c>
      <c r="L2343" s="12" t="n">
        <f aca="false">H2343*SUMIFS(syst_chauffage!$K$3:$K$27,syst_chauffage!$B$3:$B$27,D2343,syst_chauffage!$C$3:$C$27,E2343)</f>
        <v>1.83587663741213</v>
      </c>
      <c r="N2343" s="0" t="str">
        <f aca="false">A2343</f>
        <v>Habitat Communautaire</v>
      </c>
      <c r="O2343" s="0" t="str">
        <f aca="false">B2343</f>
        <v>Foyer</v>
      </c>
      <c r="P2343" s="0" t="str">
        <f aca="false">C2343</f>
        <v>Foyers</v>
      </c>
      <c r="Q2343" s="0" t="str">
        <f aca="false">D2343</f>
        <v>Autre système centralisé performant</v>
      </c>
      <c r="R2343" s="0" t="str">
        <f aca="false">E2343</f>
        <v>Autres</v>
      </c>
      <c r="S2343" s="0" t="str">
        <f aca="false">F2343</f>
        <v>0514132101</v>
      </c>
      <c r="T2343" s="0" t="str">
        <f aca="false">G2343</f>
        <v>0</v>
      </c>
      <c r="U2343" s="0" t="n">
        <f aca="false">L2343</f>
        <v>1.83587663741213</v>
      </c>
      <c r="V2343" s="0" t="n">
        <f aca="false">K2343</f>
        <v>42.9245488798526</v>
      </c>
      <c r="W2343" s="0" t="n">
        <f aca="false">J2343</f>
        <v>0</v>
      </c>
    </row>
    <row r="2344" customFormat="false" ht="12.8" hidden="false" customHeight="false" outlineLevel="0" collapsed="false">
      <c r="A2344" s="0" t="s">
        <v>76</v>
      </c>
      <c r="B2344" s="0" t="s">
        <v>1113</v>
      </c>
      <c r="C2344" s="0" t="s">
        <v>1114</v>
      </c>
      <c r="D2344" s="0" t="s">
        <v>51</v>
      </c>
      <c r="E2344" s="0" t="s">
        <v>58</v>
      </c>
      <c r="F2344" s="0" t="s">
        <v>1122</v>
      </c>
      <c r="G2344" s="0" t="s">
        <v>1609</v>
      </c>
      <c r="H2344" s="0" t="n">
        <v>2.00802733194822</v>
      </c>
      <c r="I2344" s="0" t="n">
        <v>20.9404201704912</v>
      </c>
      <c r="J2344" s="0" t="n">
        <v>680</v>
      </c>
      <c r="K2344" s="0" t="n">
        <f aca="false">I2344*SUMIFS(syst_chauffage!$H$3:$H$27,syst_chauffage!$B$3:$B$27,D2344,syst_chauffage!$C$3:$C$27,E2344)</f>
        <v>44.686846319344</v>
      </c>
      <c r="L2344" s="12" t="n">
        <f aca="false">H2344*SUMIFS(syst_chauffage!$K$3:$K$27,syst_chauffage!$B$3:$B$27,D2344,syst_chauffage!$C$3:$C$27,E2344)</f>
        <v>2.00802733194822</v>
      </c>
      <c r="N2344" s="0" t="str">
        <f aca="false">A2344</f>
        <v>Habitat Communautaire</v>
      </c>
      <c r="O2344" s="0" t="str">
        <f aca="false">B2344</f>
        <v>Foyer</v>
      </c>
      <c r="P2344" s="0" t="str">
        <f aca="false">C2344</f>
        <v>Foyers</v>
      </c>
      <c r="Q2344" s="0" t="str">
        <f aca="false">D2344</f>
        <v>Autre système centralisé performant</v>
      </c>
      <c r="R2344" s="0" t="str">
        <f aca="false">E2344</f>
        <v>Urbain</v>
      </c>
      <c r="S2344" s="0" t="str">
        <f aca="false">F2344</f>
        <v>0514132106</v>
      </c>
      <c r="T2344" s="0" t="str">
        <f aca="false">G2344</f>
        <v>0</v>
      </c>
      <c r="U2344" s="0" t="n">
        <f aca="false">L2344</f>
        <v>2.00802733194822</v>
      </c>
      <c r="V2344" s="0" t="n">
        <f aca="false">K2344</f>
        <v>44.686846319344</v>
      </c>
      <c r="W2344" s="0" t="n">
        <f aca="false">J2344</f>
        <v>680</v>
      </c>
    </row>
    <row r="2345" customFormat="false" ht="12.8" hidden="false" customHeight="false" outlineLevel="0" collapsed="false">
      <c r="A2345" s="0" t="s">
        <v>76</v>
      </c>
      <c r="B2345" s="0" t="s">
        <v>1113</v>
      </c>
      <c r="C2345" s="0" t="s">
        <v>1114</v>
      </c>
      <c r="D2345" s="0" t="s">
        <v>27</v>
      </c>
      <c r="E2345" s="0" t="s">
        <v>23</v>
      </c>
      <c r="F2345" s="0" t="s">
        <v>1123</v>
      </c>
      <c r="G2345" s="0" t="s">
        <v>1609</v>
      </c>
      <c r="H2345" s="0" t="n">
        <v>0.753311670237354</v>
      </c>
      <c r="I2345" s="0" t="n">
        <v>11.8630803135483</v>
      </c>
      <c r="J2345" s="0" t="n">
        <v>608</v>
      </c>
      <c r="K2345" s="0" t="n">
        <f aca="false">I2345*SUMIFS(syst_chauffage!$H$3:$H$27,syst_chauffage!$B$3:$B$27,D2345,syst_chauffage!$C$3:$C$27,E2345)</f>
        <v>30.4217204352482</v>
      </c>
      <c r="L2345" s="12" t="n">
        <f aca="false">H2345*SUMIFS(syst_chauffage!$K$3:$K$27,syst_chauffage!$B$3:$B$27,D2345,syst_chauffage!$C$3:$C$27,E2345)</f>
        <v>0.753311670237354</v>
      </c>
      <c r="N2345" s="0" t="str">
        <f aca="false">A2345</f>
        <v>Habitat Communautaire</v>
      </c>
      <c r="O2345" s="0" t="str">
        <f aca="false">B2345</f>
        <v>Foyer</v>
      </c>
      <c r="P2345" s="0" t="str">
        <f aca="false">C2345</f>
        <v>Foyers</v>
      </c>
      <c r="Q2345" s="0" t="str">
        <f aca="false">D2345</f>
        <v>Chaudière condensation fioul</v>
      </c>
      <c r="R2345" s="0" t="str">
        <f aca="false">E2345</f>
        <v>Fioul</v>
      </c>
      <c r="S2345" s="0" t="str">
        <f aca="false">F2345</f>
        <v>0514132303</v>
      </c>
      <c r="T2345" s="0" t="str">
        <f aca="false">G2345</f>
        <v>0</v>
      </c>
      <c r="U2345" s="0" t="n">
        <f aca="false">L2345</f>
        <v>0.753311670237354</v>
      </c>
      <c r="V2345" s="0" t="n">
        <f aca="false">K2345</f>
        <v>30.4217204352482</v>
      </c>
      <c r="W2345" s="0" t="n">
        <f aca="false">J2345</f>
        <v>608</v>
      </c>
    </row>
    <row r="2346" customFormat="false" ht="12.8" hidden="false" customHeight="false" outlineLevel="0" collapsed="false">
      <c r="A2346" s="0" t="s">
        <v>76</v>
      </c>
      <c r="B2346" s="0" t="s">
        <v>1113</v>
      </c>
      <c r="C2346" s="0" t="s">
        <v>1114</v>
      </c>
      <c r="D2346" s="0" t="s">
        <v>18</v>
      </c>
      <c r="E2346" s="0" t="s">
        <v>14</v>
      </c>
      <c r="F2346" s="0" t="s">
        <v>1124</v>
      </c>
      <c r="G2346" s="0" t="s">
        <v>1609</v>
      </c>
      <c r="H2346" s="0" t="n">
        <v>0.982019516528418</v>
      </c>
      <c r="I2346" s="0" t="n">
        <v>8.86414754987847</v>
      </c>
      <c r="J2346" s="0" t="n">
        <v>608</v>
      </c>
      <c r="K2346" s="0" t="n">
        <f aca="false">I2346*SUMIFS(syst_chauffage!$H$3:$H$27,syst_chauffage!$B$3:$B$27,D2346,syst_chauffage!$C$3:$C$27,E2346)</f>
        <v>24.1541720285311</v>
      </c>
      <c r="L2346" s="12" t="n">
        <f aca="false">H2346*SUMIFS(syst_chauffage!$K$3:$K$27,syst_chauffage!$B$3:$B$27,D2346,syst_chauffage!$C$3:$C$27,E2346)</f>
        <v>0.953979805563927</v>
      </c>
      <c r="N2346" s="0" t="str">
        <f aca="false">A2346</f>
        <v>Habitat Communautaire</v>
      </c>
      <c r="O2346" s="0" t="str">
        <f aca="false">B2346</f>
        <v>Foyer</v>
      </c>
      <c r="P2346" s="0" t="str">
        <f aca="false">C2346</f>
        <v>Foyers</v>
      </c>
      <c r="Q2346" s="0" t="str">
        <f aca="false">D2346</f>
        <v>Chaudière condensation gaz</v>
      </c>
      <c r="R2346" s="0" t="str">
        <f aca="false">E2346</f>
        <v>Gaz</v>
      </c>
      <c r="S2346" s="0" t="str">
        <f aca="false">F2346</f>
        <v>0514132404</v>
      </c>
      <c r="T2346" s="0" t="str">
        <f aca="false">G2346</f>
        <v>0</v>
      </c>
      <c r="U2346" s="0" t="n">
        <f aca="false">L2346</f>
        <v>0.953979805563927</v>
      </c>
      <c r="V2346" s="0" t="n">
        <f aca="false">K2346</f>
        <v>24.1541720285311</v>
      </c>
      <c r="W2346" s="0" t="n">
        <f aca="false">J2346</f>
        <v>608</v>
      </c>
    </row>
    <row r="2347" customFormat="false" ht="12.8" hidden="false" customHeight="false" outlineLevel="0" collapsed="false">
      <c r="A2347" s="0" t="s">
        <v>76</v>
      </c>
      <c r="B2347" s="0" t="s">
        <v>1113</v>
      </c>
      <c r="C2347" s="0" t="s">
        <v>1114</v>
      </c>
      <c r="D2347" s="0" t="s">
        <v>32</v>
      </c>
      <c r="E2347" s="0" t="s">
        <v>30</v>
      </c>
      <c r="F2347" s="0" t="s">
        <v>1125</v>
      </c>
      <c r="G2347" s="0" t="s">
        <v>1609</v>
      </c>
      <c r="H2347" s="0" t="n">
        <v>1</v>
      </c>
      <c r="I2347" s="0" t="n">
        <v>12</v>
      </c>
      <c r="J2347" s="0" t="n">
        <v>0</v>
      </c>
      <c r="K2347" s="0" t="n">
        <f aca="false">I2347*SUMIFS(syst_chauffage!$H$3:$H$27,syst_chauffage!$B$3:$B$27,D2347,syst_chauffage!$C$3:$C$27,E2347)</f>
        <v>12</v>
      </c>
      <c r="L2347" s="12" t="n">
        <f aca="false">H2347*SUMIFS(syst_chauffage!$K$3:$K$27,syst_chauffage!$B$3:$B$27,D2347,syst_chauffage!$C$3:$C$27,E2347)</f>
        <v>1</v>
      </c>
      <c r="N2347" s="0" t="str">
        <f aca="false">A2347</f>
        <v>Habitat Communautaire</v>
      </c>
      <c r="O2347" s="0" t="str">
        <f aca="false">B2347</f>
        <v>Foyer</v>
      </c>
      <c r="P2347" s="0" t="str">
        <f aca="false">C2347</f>
        <v>Foyers</v>
      </c>
      <c r="Q2347" s="0" t="str">
        <f aca="false">D2347</f>
        <v>Electrique direct performant</v>
      </c>
      <c r="R2347" s="0" t="str">
        <f aca="false">E2347</f>
        <v>Electricité</v>
      </c>
      <c r="S2347" s="0" t="str">
        <f aca="false">F2347</f>
        <v>0514132602</v>
      </c>
      <c r="T2347" s="0" t="str">
        <f aca="false">G2347</f>
        <v>0</v>
      </c>
      <c r="U2347" s="0" t="n">
        <f aca="false">L2347</f>
        <v>1</v>
      </c>
      <c r="V2347" s="0" t="n">
        <f aca="false">K2347</f>
        <v>12</v>
      </c>
      <c r="W2347" s="0" t="n">
        <f aca="false">J2347</f>
        <v>0</v>
      </c>
    </row>
    <row r="2348" customFormat="false" ht="12.8" hidden="false" customHeight="false" outlineLevel="0" collapsed="false">
      <c r="A2348" s="0" t="s">
        <v>76</v>
      </c>
      <c r="B2348" s="0" t="s">
        <v>1113</v>
      </c>
      <c r="C2348" s="0" t="s">
        <v>1114</v>
      </c>
      <c r="D2348" s="0" t="s">
        <v>38</v>
      </c>
      <c r="E2348" s="0" t="s">
        <v>30</v>
      </c>
      <c r="F2348" s="0" t="s">
        <v>1126</v>
      </c>
      <c r="G2348" s="0" t="s">
        <v>1609</v>
      </c>
      <c r="H2348" s="0" t="n">
        <v>3.39795627906976</v>
      </c>
      <c r="I2348" s="0" t="n">
        <v>55.5202090459668</v>
      </c>
      <c r="J2348" s="0" t="n">
        <v>648</v>
      </c>
      <c r="K2348" s="0" t="n">
        <f aca="false">I2348*SUMIFS(syst_chauffage!$H$3:$H$27,syst_chauffage!$B$3:$B$27,D2348,syst_chauffage!$C$3:$C$27,E2348)</f>
        <v>56.119483188714</v>
      </c>
      <c r="L2348" s="12" t="n">
        <f aca="false">H2348*SUMIFS(syst_chauffage!$K$3:$K$27,syst_chauffage!$B$3:$B$27,D2348,syst_chauffage!$C$3:$C$27,E2348)</f>
        <v>3.03986496519792</v>
      </c>
      <c r="N2348" s="0" t="str">
        <f aca="false">A2348</f>
        <v>Habitat Communautaire</v>
      </c>
      <c r="O2348" s="0" t="str">
        <f aca="false">B2348</f>
        <v>Foyer</v>
      </c>
      <c r="P2348" s="0" t="str">
        <f aca="false">C2348</f>
        <v>Foyers</v>
      </c>
      <c r="Q2348" s="0" t="str">
        <f aca="false">D2348</f>
        <v>PAC performant</v>
      </c>
      <c r="R2348" s="0" t="str">
        <f aca="false">E2348</f>
        <v>Electricité</v>
      </c>
      <c r="S2348" s="0" t="str">
        <f aca="false">F2348</f>
        <v>0514132902</v>
      </c>
      <c r="T2348" s="0" t="str">
        <f aca="false">G2348</f>
        <v>0</v>
      </c>
      <c r="U2348" s="0" t="n">
        <f aca="false">L2348</f>
        <v>3.03986496519792</v>
      </c>
      <c r="V2348" s="0" t="n">
        <f aca="false">K2348</f>
        <v>56.119483188714</v>
      </c>
      <c r="W2348" s="0" t="n">
        <f aca="false">J2348</f>
        <v>648</v>
      </c>
    </row>
    <row r="2349" customFormat="false" ht="12.8" hidden="false" customHeight="false" outlineLevel="0" collapsed="false">
      <c r="A2349" s="0" t="s">
        <v>76</v>
      </c>
      <c r="B2349" s="0" t="s">
        <v>1127</v>
      </c>
      <c r="C2349" s="0" t="s">
        <v>1127</v>
      </c>
      <c r="D2349" s="0" t="s">
        <v>19</v>
      </c>
      <c r="E2349" s="0" t="s">
        <v>57</v>
      </c>
      <c r="F2349" s="0" t="s">
        <v>1128</v>
      </c>
      <c r="G2349" s="0" t="s">
        <v>1609</v>
      </c>
      <c r="H2349" s="0" t="n">
        <v>1.63217951248333</v>
      </c>
      <c r="I2349" s="0" t="n">
        <v>17.3497125473371</v>
      </c>
      <c r="J2349" s="0" t="n">
        <v>0</v>
      </c>
      <c r="K2349" s="0" t="n">
        <f aca="false">I2349*SUMIFS(syst_chauffage!$H$3:$H$27,syst_chauffage!$B$3:$B$27,D2349,syst_chauffage!$C$3:$C$27,E2349)</f>
        <v>24.1590700176644</v>
      </c>
      <c r="L2349" s="12" t="n">
        <f aca="false">H2349*SUMIFS(syst_chauffage!$K$3:$K$27,syst_chauffage!$B$3:$B$27,D2349,syst_chauffage!$C$3:$C$27,E2349)</f>
        <v>1.63217951248333</v>
      </c>
      <c r="N2349" s="0" t="str">
        <f aca="false">A2349</f>
        <v>Habitat Communautaire</v>
      </c>
      <c r="O2349" s="0" t="str">
        <f aca="false">B2349</f>
        <v>Maison de pré-retraite</v>
      </c>
      <c r="P2349" s="0" t="str">
        <f aca="false">C2349</f>
        <v>Maison de pré-retraite</v>
      </c>
      <c r="Q2349" s="0" t="str">
        <f aca="false">D2349</f>
        <v>Autre système centralisé</v>
      </c>
      <c r="R2349" s="0" t="str">
        <f aca="false">E2349</f>
        <v>Autres</v>
      </c>
      <c r="S2349" s="0" t="str">
        <f aca="false">F2349</f>
        <v>0521510101</v>
      </c>
      <c r="T2349" s="0" t="str">
        <f aca="false">G2349</f>
        <v>0</v>
      </c>
      <c r="U2349" s="0" t="n">
        <f aca="false">L2349</f>
        <v>1.63217951248333</v>
      </c>
      <c r="V2349" s="0" t="n">
        <f aca="false">K2349</f>
        <v>24.1590700176644</v>
      </c>
      <c r="W2349" s="0" t="n">
        <f aca="false">J2349</f>
        <v>0</v>
      </c>
    </row>
    <row r="2350" customFormat="false" ht="12.8" hidden="false" customHeight="false" outlineLevel="0" collapsed="false">
      <c r="A2350" s="0" t="s">
        <v>76</v>
      </c>
      <c r="B2350" s="0" t="s">
        <v>1127</v>
      </c>
      <c r="C2350" s="0" t="s">
        <v>1127</v>
      </c>
      <c r="D2350" s="0" t="s">
        <v>19</v>
      </c>
      <c r="E2350" s="0" t="s">
        <v>58</v>
      </c>
      <c r="F2350" s="0" t="s">
        <v>1129</v>
      </c>
      <c r="G2350" s="0" t="s">
        <v>1609</v>
      </c>
      <c r="H2350" s="0" t="n">
        <v>1.78020592557298</v>
      </c>
      <c r="I2350" s="0" t="n">
        <v>16.6286145574268</v>
      </c>
      <c r="J2350" s="0" t="n">
        <v>1190</v>
      </c>
      <c r="K2350" s="0" t="n">
        <f aca="false">I2350*SUMIFS(syst_chauffage!$H$3:$H$27,syst_chauffage!$B$3:$B$27,D2350,syst_chauffage!$C$3:$C$27,E2350)</f>
        <v>27.353232700803</v>
      </c>
      <c r="L2350" s="12" t="n">
        <f aca="false">H2350*SUMIFS(syst_chauffage!$K$3:$K$27,syst_chauffage!$B$3:$B$27,D2350,syst_chauffage!$C$3:$C$27,E2350)</f>
        <v>1.78020592557298</v>
      </c>
      <c r="N2350" s="0" t="str">
        <f aca="false">A2350</f>
        <v>Habitat Communautaire</v>
      </c>
      <c r="O2350" s="0" t="str">
        <f aca="false">B2350</f>
        <v>Maison de pré-retraite</v>
      </c>
      <c r="P2350" s="0" t="str">
        <f aca="false">C2350</f>
        <v>Maison de pré-retraite</v>
      </c>
      <c r="Q2350" s="0" t="str">
        <f aca="false">D2350</f>
        <v>Autre système centralisé</v>
      </c>
      <c r="R2350" s="0" t="str">
        <f aca="false">E2350</f>
        <v>Urbain</v>
      </c>
      <c r="S2350" s="0" t="str">
        <f aca="false">F2350</f>
        <v>0521510106</v>
      </c>
      <c r="T2350" s="0" t="str">
        <f aca="false">G2350</f>
        <v>0</v>
      </c>
      <c r="U2350" s="0" t="n">
        <f aca="false">L2350</f>
        <v>1.78020592557298</v>
      </c>
      <c r="V2350" s="0" t="n">
        <f aca="false">K2350</f>
        <v>27.353232700803</v>
      </c>
      <c r="W2350" s="0" t="n">
        <f aca="false">J2350</f>
        <v>1190</v>
      </c>
    </row>
    <row r="2351" customFormat="false" ht="12.8" hidden="false" customHeight="false" outlineLevel="0" collapsed="false">
      <c r="A2351" s="0" t="s">
        <v>76</v>
      </c>
      <c r="B2351" s="0" t="s">
        <v>1127</v>
      </c>
      <c r="C2351" s="0" t="s">
        <v>1127</v>
      </c>
      <c r="D2351" s="0" t="s">
        <v>22</v>
      </c>
      <c r="E2351" s="0" t="s">
        <v>23</v>
      </c>
      <c r="F2351" s="0" t="s">
        <v>1130</v>
      </c>
      <c r="G2351" s="0" t="s">
        <v>1609</v>
      </c>
      <c r="H2351" s="0" t="n">
        <v>0.61058413125682</v>
      </c>
      <c r="I2351" s="0" t="n">
        <v>10.6563990453707</v>
      </c>
      <c r="J2351" s="0" t="n">
        <v>0</v>
      </c>
      <c r="K2351" s="0" t="n">
        <f aca="false">I2351*SUMIFS(syst_chauffage!$H$3:$H$27,syst_chauffage!$B$3:$B$27,D2351,syst_chauffage!$C$3:$C$27,E2351)</f>
        <v>18.7661585755284</v>
      </c>
      <c r="L2351" s="12" t="n">
        <f aca="false">H2351*SUMIFS(syst_chauffage!$K$3:$K$27,syst_chauffage!$B$3:$B$27,D2351,syst_chauffage!$C$3:$C$27,E2351)</f>
        <v>0.61058413125682</v>
      </c>
      <c r="N2351" s="0" t="str">
        <f aca="false">A2351</f>
        <v>Habitat Communautaire</v>
      </c>
      <c r="O2351" s="0" t="str">
        <f aca="false">B2351</f>
        <v>Maison de pré-retraite</v>
      </c>
      <c r="P2351" s="0" t="str">
        <f aca="false">C2351</f>
        <v>Maison de pré-retraite</v>
      </c>
      <c r="Q2351" s="0" t="str">
        <f aca="false">D2351</f>
        <v>Chaudière fioul</v>
      </c>
      <c r="R2351" s="0" t="str">
        <f aca="false">E2351</f>
        <v>Fioul</v>
      </c>
      <c r="S2351" s="0" t="str">
        <f aca="false">F2351</f>
        <v>0521510303</v>
      </c>
      <c r="T2351" s="0" t="str">
        <f aca="false">G2351</f>
        <v>0</v>
      </c>
      <c r="U2351" s="0" t="n">
        <f aca="false">L2351</f>
        <v>0.61058413125682</v>
      </c>
      <c r="V2351" s="0" t="n">
        <f aca="false">K2351</f>
        <v>18.7661585755284</v>
      </c>
      <c r="W2351" s="0" t="n">
        <f aca="false">J2351</f>
        <v>0</v>
      </c>
    </row>
    <row r="2352" customFormat="false" ht="12.8" hidden="false" customHeight="false" outlineLevel="0" collapsed="false">
      <c r="A2352" s="0" t="s">
        <v>76</v>
      </c>
      <c r="B2352" s="0" t="s">
        <v>1127</v>
      </c>
      <c r="C2352" s="0" t="s">
        <v>1127</v>
      </c>
      <c r="D2352" s="0" t="s">
        <v>13</v>
      </c>
      <c r="E2352" s="0" t="s">
        <v>14</v>
      </c>
      <c r="F2352" s="0" t="s">
        <v>1131</v>
      </c>
      <c r="G2352" s="0" t="s">
        <v>1609</v>
      </c>
      <c r="H2352" s="0" t="n">
        <v>0.813966457480645</v>
      </c>
      <c r="I2352" s="0" t="n">
        <v>7.59879454789258</v>
      </c>
      <c r="J2352" s="0" t="n">
        <v>297</v>
      </c>
      <c r="K2352" s="0" t="n">
        <f aca="false">I2352*SUMIFS(syst_chauffage!$H$3:$H$27,syst_chauffage!$B$3:$B$27,D2352,syst_chauffage!$C$3:$C$27,E2352)</f>
        <v>15.346462679342</v>
      </c>
      <c r="L2352" s="12" t="n">
        <f aca="false">H2352*SUMIFS(syst_chauffage!$K$3:$K$27,syst_chauffage!$B$3:$B$27,D2352,syst_chauffage!$C$3:$C$27,E2352)</f>
        <v>0.813966457480645</v>
      </c>
      <c r="N2352" s="0" t="str">
        <f aca="false">A2352</f>
        <v>Habitat Communautaire</v>
      </c>
      <c r="O2352" s="0" t="str">
        <f aca="false">B2352</f>
        <v>Maison de pré-retraite</v>
      </c>
      <c r="P2352" s="0" t="str">
        <f aca="false">C2352</f>
        <v>Maison de pré-retraite</v>
      </c>
      <c r="Q2352" s="0" t="str">
        <f aca="false">D2352</f>
        <v>Chaudière gaz</v>
      </c>
      <c r="R2352" s="0" t="str">
        <f aca="false">E2352</f>
        <v>Gaz</v>
      </c>
      <c r="S2352" s="0" t="str">
        <f aca="false">F2352</f>
        <v>0521510404</v>
      </c>
      <c r="T2352" s="0" t="str">
        <f aca="false">G2352</f>
        <v>0</v>
      </c>
      <c r="U2352" s="0" t="n">
        <f aca="false">L2352</f>
        <v>0.813966457480645</v>
      </c>
      <c r="V2352" s="0" t="n">
        <f aca="false">K2352</f>
        <v>15.346462679342</v>
      </c>
      <c r="W2352" s="0" t="n">
        <f aca="false">J2352</f>
        <v>297</v>
      </c>
    </row>
    <row r="2353" customFormat="false" ht="12.8" hidden="false" customHeight="false" outlineLevel="0" collapsed="false">
      <c r="A2353" s="0" t="s">
        <v>76</v>
      </c>
      <c r="B2353" s="0" t="s">
        <v>1127</v>
      </c>
      <c r="C2353" s="0" t="s">
        <v>1127</v>
      </c>
      <c r="D2353" s="0" t="s">
        <v>29</v>
      </c>
      <c r="E2353" s="0" t="s">
        <v>30</v>
      </c>
      <c r="F2353" s="0" t="s">
        <v>1132</v>
      </c>
      <c r="G2353" s="0" t="s">
        <v>1609</v>
      </c>
      <c r="H2353" s="0" t="n">
        <v>0.909145407051474</v>
      </c>
      <c r="I2353" s="0" t="n">
        <v>10.4</v>
      </c>
      <c r="J2353" s="0" t="n">
        <v>0</v>
      </c>
      <c r="K2353" s="0" t="n">
        <f aca="false">I2353*SUMIFS(syst_chauffage!$H$3:$H$27,syst_chauffage!$B$3:$B$27,D2353,syst_chauffage!$C$3:$C$27,E2353)</f>
        <v>3</v>
      </c>
      <c r="L2353" s="12" t="n">
        <f aca="false">H2353*SUMIFS(syst_chauffage!$K$3:$K$27,syst_chauffage!$B$3:$B$27,D2353,syst_chauffage!$C$3:$C$27,E2353)</f>
        <v>0.909145407051474</v>
      </c>
      <c r="N2353" s="0" t="str">
        <f aca="false">A2353</f>
        <v>Habitat Communautaire</v>
      </c>
      <c r="O2353" s="0" t="str">
        <f aca="false">B2353</f>
        <v>Maison de pré-retraite</v>
      </c>
      <c r="P2353" s="0" t="str">
        <f aca="false">C2353</f>
        <v>Maison de pré-retraite</v>
      </c>
      <c r="Q2353" s="0" t="str">
        <f aca="false">D2353</f>
        <v>Electrique direct</v>
      </c>
      <c r="R2353" s="0" t="str">
        <f aca="false">E2353</f>
        <v>Electricité</v>
      </c>
      <c r="S2353" s="0" t="str">
        <f aca="false">F2353</f>
        <v>0521510602</v>
      </c>
      <c r="T2353" s="0" t="str">
        <f aca="false">G2353</f>
        <v>0</v>
      </c>
      <c r="U2353" s="0" t="n">
        <f aca="false">L2353</f>
        <v>0.909145407051474</v>
      </c>
      <c r="V2353" s="0" t="n">
        <f aca="false">K2353</f>
        <v>3</v>
      </c>
      <c r="W2353" s="0" t="n">
        <f aca="false">J2353</f>
        <v>0</v>
      </c>
    </row>
    <row r="2354" customFormat="false" ht="12.8" hidden="false" customHeight="false" outlineLevel="0" collapsed="false">
      <c r="A2354" s="0" t="s">
        <v>76</v>
      </c>
      <c r="B2354" s="0" t="s">
        <v>1127</v>
      </c>
      <c r="C2354" s="0" t="s">
        <v>1127</v>
      </c>
      <c r="D2354" s="0" t="s">
        <v>36</v>
      </c>
      <c r="E2354" s="0" t="s">
        <v>30</v>
      </c>
      <c r="F2354" s="0" t="s">
        <v>1133</v>
      </c>
      <c r="G2354" s="0" t="s">
        <v>1609</v>
      </c>
      <c r="H2354" s="0" t="n">
        <v>2.69257543418717</v>
      </c>
      <c r="I2354" s="0" t="n">
        <v>48.7960309786358</v>
      </c>
      <c r="J2354" s="0" t="n">
        <v>846</v>
      </c>
      <c r="K2354" s="0" t="n">
        <f aca="false">I2354*SUMIFS(syst_chauffage!$H$3:$H$27,syst_chauffage!$B$3:$B$27,D2354,syst_chauffage!$C$3:$C$27,E2354)</f>
        <v>30.1880599333051</v>
      </c>
      <c r="L2354" s="12" t="n">
        <f aca="false">H2354*SUMIFS(syst_chauffage!$K$3:$K$27,syst_chauffage!$B$3:$B$27,D2354,syst_chauffage!$C$3:$C$27,E2354)</f>
        <v>2.26227637445522</v>
      </c>
      <c r="N2354" s="0" t="str">
        <f aca="false">A2354</f>
        <v>Habitat Communautaire</v>
      </c>
      <c r="O2354" s="0" t="str">
        <f aca="false">B2354</f>
        <v>Maison de pré-retraite</v>
      </c>
      <c r="P2354" s="0" t="str">
        <f aca="false">C2354</f>
        <v>Maison de pré-retraite</v>
      </c>
      <c r="Q2354" s="0" t="str">
        <f aca="false">D2354</f>
        <v>PAC</v>
      </c>
      <c r="R2354" s="0" t="str">
        <f aca="false">E2354</f>
        <v>Electricité</v>
      </c>
      <c r="S2354" s="0" t="str">
        <f aca="false">F2354</f>
        <v>0521510902</v>
      </c>
      <c r="T2354" s="0" t="str">
        <f aca="false">G2354</f>
        <v>0</v>
      </c>
      <c r="U2354" s="0" t="n">
        <f aca="false">L2354</f>
        <v>2.26227637445522</v>
      </c>
      <c r="V2354" s="0" t="n">
        <f aca="false">K2354</f>
        <v>30.1880599333051</v>
      </c>
      <c r="W2354" s="0" t="n">
        <f aca="false">J2354</f>
        <v>846</v>
      </c>
    </row>
    <row r="2355" customFormat="false" ht="12.8" hidden="false" customHeight="false" outlineLevel="0" collapsed="false">
      <c r="A2355" s="0" t="s">
        <v>76</v>
      </c>
      <c r="B2355" s="0" t="s">
        <v>1127</v>
      </c>
      <c r="C2355" s="0" t="s">
        <v>1127</v>
      </c>
      <c r="D2355" s="0" t="s">
        <v>51</v>
      </c>
      <c r="E2355" s="0" t="s">
        <v>57</v>
      </c>
      <c r="F2355" s="0" t="s">
        <v>1134</v>
      </c>
      <c r="G2355" s="0" t="s">
        <v>1609</v>
      </c>
      <c r="H2355" s="0" t="n">
        <v>1.88328405286538</v>
      </c>
      <c r="I2355" s="0" t="n">
        <v>20.6544196992108</v>
      </c>
      <c r="J2355" s="0" t="n">
        <v>0</v>
      </c>
      <c r="K2355" s="0" t="n">
        <f aca="false">I2355*SUMIFS(syst_chauffage!$H$3:$H$27,syst_chauffage!$B$3:$B$27,D2355,syst_chauffage!$C$3:$C$27,E2355)</f>
        <v>43.7636968092362</v>
      </c>
      <c r="L2355" s="12" t="n">
        <f aca="false">H2355*SUMIFS(syst_chauffage!$K$3:$K$27,syst_chauffage!$B$3:$B$27,D2355,syst_chauffage!$C$3:$C$27,E2355)</f>
        <v>1.88328405286538</v>
      </c>
      <c r="N2355" s="0" t="str">
        <f aca="false">A2355</f>
        <v>Habitat Communautaire</v>
      </c>
      <c r="O2355" s="0" t="str">
        <f aca="false">B2355</f>
        <v>Maison de pré-retraite</v>
      </c>
      <c r="P2355" s="0" t="str">
        <f aca="false">C2355</f>
        <v>Maison de pré-retraite</v>
      </c>
      <c r="Q2355" s="0" t="str">
        <f aca="false">D2355</f>
        <v>Autre système centralisé performant</v>
      </c>
      <c r="R2355" s="0" t="str">
        <f aca="false">E2355</f>
        <v>Autres</v>
      </c>
      <c r="S2355" s="0" t="str">
        <f aca="false">F2355</f>
        <v>0521512101</v>
      </c>
      <c r="T2355" s="0" t="str">
        <f aca="false">G2355</f>
        <v>0</v>
      </c>
      <c r="U2355" s="0" t="n">
        <f aca="false">L2355</f>
        <v>1.88328405286538</v>
      </c>
      <c r="V2355" s="0" t="n">
        <f aca="false">K2355</f>
        <v>43.7636968092362</v>
      </c>
      <c r="W2355" s="0" t="n">
        <f aca="false">J2355</f>
        <v>0</v>
      </c>
    </row>
    <row r="2356" customFormat="false" ht="12.8" hidden="false" customHeight="false" outlineLevel="0" collapsed="false">
      <c r="A2356" s="0" t="s">
        <v>76</v>
      </c>
      <c r="B2356" s="0" t="s">
        <v>1127</v>
      </c>
      <c r="C2356" s="0" t="s">
        <v>1127</v>
      </c>
      <c r="D2356" s="0" t="s">
        <v>51</v>
      </c>
      <c r="E2356" s="0" t="s">
        <v>58</v>
      </c>
      <c r="F2356" s="0" t="s">
        <v>1135</v>
      </c>
      <c r="G2356" s="0" t="s">
        <v>1609</v>
      </c>
      <c r="H2356" s="0" t="n">
        <v>2.05408376027652</v>
      </c>
      <c r="I2356" s="0" t="n">
        <v>19.7959697112224</v>
      </c>
      <c r="J2356" s="0" t="n">
        <v>1190</v>
      </c>
      <c r="K2356" s="0" t="n">
        <f aca="false">I2356*SUMIFS(syst_chauffage!$H$3:$H$27,syst_chauffage!$B$3:$B$27,D2356,syst_chauffage!$C$3:$C$27,E2356)</f>
        <v>42.2445896035253</v>
      </c>
      <c r="L2356" s="12" t="n">
        <f aca="false">H2356*SUMIFS(syst_chauffage!$K$3:$K$27,syst_chauffage!$B$3:$B$27,D2356,syst_chauffage!$C$3:$C$27,E2356)</f>
        <v>2.05408376027652</v>
      </c>
      <c r="N2356" s="0" t="str">
        <f aca="false">A2356</f>
        <v>Habitat Communautaire</v>
      </c>
      <c r="O2356" s="0" t="str">
        <f aca="false">B2356</f>
        <v>Maison de pré-retraite</v>
      </c>
      <c r="P2356" s="0" t="str">
        <f aca="false">C2356</f>
        <v>Maison de pré-retraite</v>
      </c>
      <c r="Q2356" s="0" t="str">
        <f aca="false">D2356</f>
        <v>Autre système centralisé performant</v>
      </c>
      <c r="R2356" s="0" t="str">
        <f aca="false">E2356</f>
        <v>Urbain</v>
      </c>
      <c r="S2356" s="0" t="str">
        <f aca="false">F2356</f>
        <v>0521512106</v>
      </c>
      <c r="T2356" s="0" t="str">
        <f aca="false">G2356</f>
        <v>0</v>
      </c>
      <c r="U2356" s="0" t="n">
        <f aca="false">L2356</f>
        <v>2.05408376027652</v>
      </c>
      <c r="V2356" s="0" t="n">
        <f aca="false">K2356</f>
        <v>42.2445896035253</v>
      </c>
      <c r="W2356" s="0" t="n">
        <f aca="false">J2356</f>
        <v>1190</v>
      </c>
    </row>
    <row r="2357" customFormat="false" ht="12.8" hidden="false" customHeight="false" outlineLevel="0" collapsed="false">
      <c r="A2357" s="0" t="s">
        <v>76</v>
      </c>
      <c r="B2357" s="0" t="s">
        <v>1127</v>
      </c>
      <c r="C2357" s="0" t="s">
        <v>1127</v>
      </c>
      <c r="D2357" s="0" t="s">
        <v>27</v>
      </c>
      <c r="E2357" s="0" t="s">
        <v>23</v>
      </c>
      <c r="F2357" s="0" t="s">
        <v>1136</v>
      </c>
      <c r="G2357" s="0" t="s">
        <v>1609</v>
      </c>
      <c r="H2357" s="0" t="n">
        <v>0.708990449700104</v>
      </c>
      <c r="I2357" s="0" t="n">
        <v>12.6861893397271</v>
      </c>
      <c r="J2357" s="0" t="n">
        <v>684</v>
      </c>
      <c r="K2357" s="0" t="n">
        <f aca="false">I2357*SUMIFS(syst_chauffage!$H$3:$H$27,syst_chauffage!$B$3:$B$27,D2357,syst_chauffage!$C$3:$C$27,E2357)</f>
        <v>32.5325038085634</v>
      </c>
      <c r="L2357" s="12" t="n">
        <f aca="false">H2357*SUMIFS(syst_chauffage!$K$3:$K$27,syst_chauffage!$B$3:$B$27,D2357,syst_chauffage!$C$3:$C$27,E2357)</f>
        <v>0.708990449700104</v>
      </c>
      <c r="N2357" s="0" t="str">
        <f aca="false">A2357</f>
        <v>Habitat Communautaire</v>
      </c>
      <c r="O2357" s="0" t="str">
        <f aca="false">B2357</f>
        <v>Maison de pré-retraite</v>
      </c>
      <c r="P2357" s="0" t="str">
        <f aca="false">C2357</f>
        <v>Maison de pré-retraite</v>
      </c>
      <c r="Q2357" s="0" t="str">
        <f aca="false">D2357</f>
        <v>Chaudière condensation fioul</v>
      </c>
      <c r="R2357" s="0" t="str">
        <f aca="false">E2357</f>
        <v>Fioul</v>
      </c>
      <c r="S2357" s="0" t="str">
        <f aca="false">F2357</f>
        <v>0521512303</v>
      </c>
      <c r="T2357" s="0" t="str">
        <f aca="false">G2357</f>
        <v>0</v>
      </c>
      <c r="U2357" s="0" t="n">
        <f aca="false">L2357</f>
        <v>0.708990449700104</v>
      </c>
      <c r="V2357" s="0" t="n">
        <f aca="false">K2357</f>
        <v>32.5325038085634</v>
      </c>
      <c r="W2357" s="0" t="n">
        <f aca="false">J2357</f>
        <v>684</v>
      </c>
    </row>
    <row r="2358" customFormat="false" ht="12.8" hidden="false" customHeight="false" outlineLevel="0" collapsed="false">
      <c r="A2358" s="0" t="s">
        <v>76</v>
      </c>
      <c r="B2358" s="0" t="s">
        <v>1127</v>
      </c>
      <c r="C2358" s="0" t="s">
        <v>1127</v>
      </c>
      <c r="D2358" s="0" t="s">
        <v>18</v>
      </c>
      <c r="E2358" s="0" t="s">
        <v>14</v>
      </c>
      <c r="F2358" s="0" t="s">
        <v>1137</v>
      </c>
      <c r="G2358" s="0" t="s">
        <v>1609</v>
      </c>
      <c r="H2358" s="0" t="n">
        <v>0.909550246678663</v>
      </c>
      <c r="I2358" s="0" t="n">
        <v>9.0461839855864</v>
      </c>
      <c r="J2358" s="0" t="n">
        <v>684</v>
      </c>
      <c r="K2358" s="0" t="n">
        <f aca="false">I2358*SUMIFS(syst_chauffage!$H$3:$H$27,syst_chauffage!$B$3:$B$27,D2358,syst_chauffage!$C$3:$C$27,E2358)</f>
        <v>24.6502083770698</v>
      </c>
      <c r="L2358" s="12" t="n">
        <f aca="false">H2358*SUMIFS(syst_chauffage!$K$3:$K$27,syst_chauffage!$B$3:$B$27,D2358,syst_chauffage!$C$3:$C$27,E2358)</f>
        <v>0.883579758724707</v>
      </c>
      <c r="N2358" s="0" t="str">
        <f aca="false">A2358</f>
        <v>Habitat Communautaire</v>
      </c>
      <c r="O2358" s="0" t="str">
        <f aca="false">B2358</f>
        <v>Maison de pré-retraite</v>
      </c>
      <c r="P2358" s="0" t="str">
        <f aca="false">C2358</f>
        <v>Maison de pré-retraite</v>
      </c>
      <c r="Q2358" s="0" t="str">
        <f aca="false">D2358</f>
        <v>Chaudière condensation gaz</v>
      </c>
      <c r="R2358" s="0" t="str">
        <f aca="false">E2358</f>
        <v>Gaz</v>
      </c>
      <c r="S2358" s="0" t="str">
        <f aca="false">F2358</f>
        <v>0521512404</v>
      </c>
      <c r="T2358" s="0" t="str">
        <f aca="false">G2358</f>
        <v>0</v>
      </c>
      <c r="U2358" s="0" t="n">
        <f aca="false">L2358</f>
        <v>0.883579758724707</v>
      </c>
      <c r="V2358" s="0" t="n">
        <f aca="false">K2358</f>
        <v>24.6502083770698</v>
      </c>
      <c r="W2358" s="0" t="n">
        <f aca="false">J2358</f>
        <v>684</v>
      </c>
    </row>
    <row r="2359" customFormat="false" ht="12.8" hidden="false" customHeight="false" outlineLevel="0" collapsed="false">
      <c r="A2359" s="0" t="s">
        <v>76</v>
      </c>
      <c r="B2359" s="0" t="s">
        <v>1127</v>
      </c>
      <c r="C2359" s="0" t="s">
        <v>1127</v>
      </c>
      <c r="D2359" s="0" t="s">
        <v>32</v>
      </c>
      <c r="E2359" s="0" t="s">
        <v>30</v>
      </c>
      <c r="F2359" s="0" t="s">
        <v>1138</v>
      </c>
      <c r="G2359" s="0" t="s">
        <v>1609</v>
      </c>
      <c r="H2359" s="0" t="n">
        <v>1</v>
      </c>
      <c r="I2359" s="0" t="n">
        <v>12</v>
      </c>
      <c r="J2359" s="0" t="n">
        <v>0</v>
      </c>
      <c r="K2359" s="0" t="n">
        <f aca="false">I2359*SUMIFS(syst_chauffage!$H$3:$H$27,syst_chauffage!$B$3:$B$27,D2359,syst_chauffage!$C$3:$C$27,E2359)</f>
        <v>12</v>
      </c>
      <c r="L2359" s="12" t="n">
        <f aca="false">H2359*SUMIFS(syst_chauffage!$K$3:$K$27,syst_chauffage!$B$3:$B$27,D2359,syst_chauffage!$C$3:$C$27,E2359)</f>
        <v>1</v>
      </c>
      <c r="N2359" s="0" t="str">
        <f aca="false">A2359</f>
        <v>Habitat Communautaire</v>
      </c>
      <c r="O2359" s="0" t="str">
        <f aca="false">B2359</f>
        <v>Maison de pré-retraite</v>
      </c>
      <c r="P2359" s="0" t="str">
        <f aca="false">C2359</f>
        <v>Maison de pré-retraite</v>
      </c>
      <c r="Q2359" s="0" t="str">
        <f aca="false">D2359</f>
        <v>Electrique direct performant</v>
      </c>
      <c r="R2359" s="0" t="str">
        <f aca="false">E2359</f>
        <v>Electricité</v>
      </c>
      <c r="S2359" s="0" t="str">
        <f aca="false">F2359</f>
        <v>0521512602</v>
      </c>
      <c r="T2359" s="0" t="str">
        <f aca="false">G2359</f>
        <v>0</v>
      </c>
      <c r="U2359" s="0" t="n">
        <f aca="false">L2359</f>
        <v>1</v>
      </c>
      <c r="V2359" s="0" t="n">
        <f aca="false">K2359</f>
        <v>12</v>
      </c>
      <c r="W2359" s="0" t="n">
        <f aca="false">J2359</f>
        <v>0</v>
      </c>
    </row>
    <row r="2360" customFormat="false" ht="12.8" hidden="false" customHeight="false" outlineLevel="0" collapsed="false">
      <c r="A2360" s="0" t="s">
        <v>76</v>
      </c>
      <c r="B2360" s="0" t="s">
        <v>1127</v>
      </c>
      <c r="C2360" s="0" t="s">
        <v>1127</v>
      </c>
      <c r="D2360" s="0" t="s">
        <v>38</v>
      </c>
      <c r="E2360" s="0" t="s">
        <v>30</v>
      </c>
      <c r="F2360" s="0" t="s">
        <v>1139</v>
      </c>
      <c r="G2360" s="0" t="s">
        <v>1609</v>
      </c>
      <c r="H2360" s="0" t="n">
        <v>2.66865839171316</v>
      </c>
      <c r="I2360" s="0" t="n">
        <v>58.0905130698045</v>
      </c>
      <c r="J2360" s="0" t="n">
        <v>900</v>
      </c>
      <c r="K2360" s="0" t="n">
        <f aca="false">I2360*SUMIFS(syst_chauffage!$H$3:$H$27,syst_chauffage!$B$3:$B$27,D2360,syst_chauffage!$C$3:$C$27,E2360)</f>
        <v>58.7175305652327</v>
      </c>
      <c r="L2360" s="12" t="n">
        <f aca="false">H2360*SUMIFS(syst_chauffage!$K$3:$K$27,syst_chauffage!$B$3:$B$27,D2360,syst_chauffage!$C$3:$C$27,E2360)</f>
        <v>2.38742364020974</v>
      </c>
      <c r="N2360" s="0" t="str">
        <f aca="false">A2360</f>
        <v>Habitat Communautaire</v>
      </c>
      <c r="O2360" s="0" t="str">
        <f aca="false">B2360</f>
        <v>Maison de pré-retraite</v>
      </c>
      <c r="P2360" s="0" t="str">
        <f aca="false">C2360</f>
        <v>Maison de pré-retraite</v>
      </c>
      <c r="Q2360" s="0" t="str">
        <f aca="false">D2360</f>
        <v>PAC performant</v>
      </c>
      <c r="R2360" s="0" t="str">
        <f aca="false">E2360</f>
        <v>Electricité</v>
      </c>
      <c r="S2360" s="0" t="str">
        <f aca="false">F2360</f>
        <v>0521512902</v>
      </c>
      <c r="T2360" s="0" t="str">
        <f aca="false">G2360</f>
        <v>0</v>
      </c>
      <c r="U2360" s="0" t="n">
        <f aca="false">L2360</f>
        <v>2.38742364020974</v>
      </c>
      <c r="V2360" s="0" t="n">
        <f aca="false">K2360</f>
        <v>58.7175305652327</v>
      </c>
      <c r="W2360" s="0" t="n">
        <f aca="false">J2360</f>
        <v>900</v>
      </c>
    </row>
    <row r="2361" customFormat="false" ht="12.8" hidden="false" customHeight="false" outlineLevel="0" collapsed="false">
      <c r="A2361" s="0" t="s">
        <v>76</v>
      </c>
      <c r="B2361" s="0" t="s">
        <v>1140</v>
      </c>
      <c r="C2361" s="0" t="s">
        <v>1140</v>
      </c>
      <c r="D2361" s="0" t="s">
        <v>19</v>
      </c>
      <c r="E2361" s="0" t="s">
        <v>57</v>
      </c>
      <c r="F2361" s="0" t="s">
        <v>1141</v>
      </c>
      <c r="G2361" s="0" t="s">
        <v>1609</v>
      </c>
      <c r="H2361" s="0" t="n">
        <v>1.5939909442182</v>
      </c>
      <c r="I2361" s="0" t="n">
        <v>15.6763568832319</v>
      </c>
      <c r="J2361" s="0" t="n">
        <v>0</v>
      </c>
      <c r="K2361" s="0" t="n">
        <f aca="false">I2361*SUMIFS(syst_chauffage!$H$3:$H$27,syst_chauffage!$B$3:$B$27,D2361,syst_chauffage!$C$3:$C$27,E2361)</f>
        <v>21.8289612885848</v>
      </c>
      <c r="L2361" s="12" t="n">
        <f aca="false">H2361*SUMIFS(syst_chauffage!$K$3:$K$27,syst_chauffage!$B$3:$B$27,D2361,syst_chauffage!$C$3:$C$27,E2361)</f>
        <v>1.5939909442182</v>
      </c>
      <c r="N2361" s="0" t="str">
        <f aca="false">A2361</f>
        <v>Habitat Communautaire</v>
      </c>
      <c r="O2361" s="0" t="str">
        <f aca="false">B2361</f>
        <v>Maison retraite médicalisée</v>
      </c>
      <c r="P2361" s="0" t="str">
        <f aca="false">C2361</f>
        <v>Maison retraite médicalisée</v>
      </c>
      <c r="Q2361" s="0" t="str">
        <f aca="false">D2361</f>
        <v>Autre système centralisé</v>
      </c>
      <c r="R2361" s="0" t="str">
        <f aca="false">E2361</f>
        <v>Autres</v>
      </c>
      <c r="S2361" s="0" t="str">
        <f aca="false">F2361</f>
        <v>0522520101</v>
      </c>
      <c r="T2361" s="0" t="str">
        <f aca="false">G2361</f>
        <v>0</v>
      </c>
      <c r="U2361" s="0" t="n">
        <f aca="false">L2361</f>
        <v>1.5939909442182</v>
      </c>
      <c r="V2361" s="0" t="n">
        <f aca="false">K2361</f>
        <v>21.8289612885848</v>
      </c>
      <c r="W2361" s="0" t="n">
        <f aca="false">J2361</f>
        <v>0</v>
      </c>
    </row>
    <row r="2362" customFormat="false" ht="12.8" hidden="false" customHeight="false" outlineLevel="0" collapsed="false">
      <c r="A2362" s="0" t="s">
        <v>76</v>
      </c>
      <c r="B2362" s="0" t="s">
        <v>1140</v>
      </c>
      <c r="C2362" s="0" t="s">
        <v>1140</v>
      </c>
      <c r="D2362" s="0" t="s">
        <v>19</v>
      </c>
      <c r="E2362" s="0" t="s">
        <v>58</v>
      </c>
      <c r="F2362" s="0" t="s">
        <v>1142</v>
      </c>
      <c r="G2362" s="0" t="s">
        <v>1609</v>
      </c>
      <c r="H2362" s="0" t="n">
        <v>1.71915734662831</v>
      </c>
      <c r="I2362" s="0" t="n">
        <v>14.6981359972892</v>
      </c>
      <c r="J2362" s="0" t="n">
        <v>1190</v>
      </c>
      <c r="K2362" s="0" t="n">
        <f aca="false">I2362*SUMIFS(syst_chauffage!$H$3:$H$27,syst_chauffage!$B$3:$B$27,D2362,syst_chauffage!$C$3:$C$27,E2362)</f>
        <v>24.1776927845343</v>
      </c>
      <c r="L2362" s="12" t="n">
        <f aca="false">H2362*SUMIFS(syst_chauffage!$K$3:$K$27,syst_chauffage!$B$3:$B$27,D2362,syst_chauffage!$C$3:$C$27,E2362)</f>
        <v>1.71915734662831</v>
      </c>
      <c r="N2362" s="0" t="str">
        <f aca="false">A2362</f>
        <v>Habitat Communautaire</v>
      </c>
      <c r="O2362" s="0" t="str">
        <f aca="false">B2362</f>
        <v>Maison retraite médicalisée</v>
      </c>
      <c r="P2362" s="0" t="str">
        <f aca="false">C2362</f>
        <v>Maison retraite médicalisée</v>
      </c>
      <c r="Q2362" s="0" t="str">
        <f aca="false">D2362</f>
        <v>Autre système centralisé</v>
      </c>
      <c r="R2362" s="0" t="str">
        <f aca="false">E2362</f>
        <v>Urbain</v>
      </c>
      <c r="S2362" s="0" t="str">
        <f aca="false">F2362</f>
        <v>0522520106</v>
      </c>
      <c r="T2362" s="0" t="str">
        <f aca="false">G2362</f>
        <v>0</v>
      </c>
      <c r="U2362" s="0" t="n">
        <f aca="false">L2362</f>
        <v>1.71915734662831</v>
      </c>
      <c r="V2362" s="0" t="n">
        <f aca="false">K2362</f>
        <v>24.1776927845343</v>
      </c>
      <c r="W2362" s="0" t="n">
        <f aca="false">J2362</f>
        <v>1190</v>
      </c>
    </row>
    <row r="2363" customFormat="false" ht="12.8" hidden="false" customHeight="false" outlineLevel="0" collapsed="false">
      <c r="A2363" s="0" t="s">
        <v>76</v>
      </c>
      <c r="B2363" s="0" t="s">
        <v>1140</v>
      </c>
      <c r="C2363" s="0" t="s">
        <v>1140</v>
      </c>
      <c r="D2363" s="0" t="s">
        <v>22</v>
      </c>
      <c r="E2363" s="0" t="s">
        <v>23</v>
      </c>
      <c r="F2363" s="0" t="s">
        <v>1143</v>
      </c>
      <c r="G2363" s="0" t="s">
        <v>1609</v>
      </c>
      <c r="H2363" s="0" t="n">
        <v>0.612273350983146</v>
      </c>
      <c r="I2363" s="0" t="n">
        <v>6.99100201533417</v>
      </c>
      <c r="J2363" s="0" t="n">
        <v>0</v>
      </c>
      <c r="K2363" s="0" t="n">
        <f aca="false">I2363*SUMIFS(syst_chauffage!$H$3:$H$27,syst_chauffage!$B$3:$B$27,D2363,syst_chauffage!$C$3:$C$27,E2363)</f>
        <v>12.3113119040519</v>
      </c>
      <c r="L2363" s="12" t="n">
        <f aca="false">H2363*SUMIFS(syst_chauffage!$K$3:$K$27,syst_chauffage!$B$3:$B$27,D2363,syst_chauffage!$C$3:$C$27,E2363)</f>
        <v>0.612273350983146</v>
      </c>
      <c r="N2363" s="0" t="str">
        <f aca="false">A2363</f>
        <v>Habitat Communautaire</v>
      </c>
      <c r="O2363" s="0" t="str">
        <f aca="false">B2363</f>
        <v>Maison retraite médicalisée</v>
      </c>
      <c r="P2363" s="0" t="str">
        <f aca="false">C2363</f>
        <v>Maison retraite médicalisée</v>
      </c>
      <c r="Q2363" s="0" t="str">
        <f aca="false">D2363</f>
        <v>Chaudière fioul</v>
      </c>
      <c r="R2363" s="0" t="str">
        <f aca="false">E2363</f>
        <v>Fioul</v>
      </c>
      <c r="S2363" s="0" t="str">
        <f aca="false">F2363</f>
        <v>0522520303</v>
      </c>
      <c r="T2363" s="0" t="str">
        <f aca="false">G2363</f>
        <v>0</v>
      </c>
      <c r="U2363" s="0" t="n">
        <f aca="false">L2363</f>
        <v>0.612273350983146</v>
      </c>
      <c r="V2363" s="0" t="n">
        <f aca="false">K2363</f>
        <v>12.3113119040519</v>
      </c>
      <c r="W2363" s="0" t="n">
        <f aca="false">J2363</f>
        <v>0</v>
      </c>
    </row>
    <row r="2364" customFormat="false" ht="12.8" hidden="false" customHeight="false" outlineLevel="0" collapsed="false">
      <c r="A2364" s="0" t="s">
        <v>76</v>
      </c>
      <c r="B2364" s="0" t="s">
        <v>1140</v>
      </c>
      <c r="C2364" s="0" t="s">
        <v>1140</v>
      </c>
      <c r="D2364" s="0" t="s">
        <v>13</v>
      </c>
      <c r="E2364" s="0" t="s">
        <v>14</v>
      </c>
      <c r="F2364" s="0" t="s">
        <v>1144</v>
      </c>
      <c r="G2364" s="0" t="s">
        <v>1609</v>
      </c>
      <c r="H2364" s="0" t="n">
        <v>0.813653575015383</v>
      </c>
      <c r="I2364" s="0" t="n">
        <v>5.0420359391457</v>
      </c>
      <c r="J2364" s="0" t="n">
        <v>297</v>
      </c>
      <c r="K2364" s="0" t="n">
        <f aca="false">I2364*SUMIFS(syst_chauffage!$H$3:$H$27,syst_chauffage!$B$3:$B$27,D2364,syst_chauffage!$C$3:$C$27,E2364)</f>
        <v>10.182854119863</v>
      </c>
      <c r="L2364" s="12" t="n">
        <f aca="false">H2364*SUMIFS(syst_chauffage!$K$3:$K$27,syst_chauffage!$B$3:$B$27,D2364,syst_chauffage!$C$3:$C$27,E2364)</f>
        <v>0.813653575015383</v>
      </c>
      <c r="N2364" s="0" t="str">
        <f aca="false">A2364</f>
        <v>Habitat Communautaire</v>
      </c>
      <c r="O2364" s="0" t="str">
        <f aca="false">B2364</f>
        <v>Maison retraite médicalisée</v>
      </c>
      <c r="P2364" s="0" t="str">
        <f aca="false">C2364</f>
        <v>Maison retraite médicalisée</v>
      </c>
      <c r="Q2364" s="0" t="str">
        <f aca="false">D2364</f>
        <v>Chaudière gaz</v>
      </c>
      <c r="R2364" s="0" t="str">
        <f aca="false">E2364</f>
        <v>Gaz</v>
      </c>
      <c r="S2364" s="0" t="str">
        <f aca="false">F2364</f>
        <v>0522520404</v>
      </c>
      <c r="T2364" s="0" t="str">
        <f aca="false">G2364</f>
        <v>0</v>
      </c>
      <c r="U2364" s="0" t="n">
        <f aca="false">L2364</f>
        <v>0.813653575015383</v>
      </c>
      <c r="V2364" s="0" t="n">
        <f aca="false">K2364</f>
        <v>10.182854119863</v>
      </c>
      <c r="W2364" s="0" t="n">
        <f aca="false">J2364</f>
        <v>297</v>
      </c>
    </row>
    <row r="2365" customFormat="false" ht="12.8" hidden="false" customHeight="false" outlineLevel="0" collapsed="false">
      <c r="A2365" s="0" t="s">
        <v>76</v>
      </c>
      <c r="B2365" s="0" t="s">
        <v>1140</v>
      </c>
      <c r="C2365" s="0" t="s">
        <v>1140</v>
      </c>
      <c r="D2365" s="0" t="s">
        <v>29</v>
      </c>
      <c r="E2365" s="0" t="s">
        <v>30</v>
      </c>
      <c r="F2365" s="0" t="s">
        <v>1145</v>
      </c>
      <c r="G2365" s="0" t="s">
        <v>1609</v>
      </c>
      <c r="H2365" s="0" t="n">
        <v>0.908305016401562</v>
      </c>
      <c r="I2365" s="0" t="n">
        <v>10.4</v>
      </c>
      <c r="J2365" s="0" t="n">
        <v>0</v>
      </c>
      <c r="K2365" s="0" t="n">
        <f aca="false">I2365*SUMIFS(syst_chauffage!$H$3:$H$27,syst_chauffage!$B$3:$B$27,D2365,syst_chauffage!$C$3:$C$27,E2365)</f>
        <v>3</v>
      </c>
      <c r="L2365" s="12" t="n">
        <f aca="false">H2365*SUMIFS(syst_chauffage!$K$3:$K$27,syst_chauffage!$B$3:$B$27,D2365,syst_chauffage!$C$3:$C$27,E2365)</f>
        <v>0.908305016401562</v>
      </c>
      <c r="N2365" s="0" t="str">
        <f aca="false">A2365</f>
        <v>Habitat Communautaire</v>
      </c>
      <c r="O2365" s="0" t="str">
        <f aca="false">B2365</f>
        <v>Maison retraite médicalisée</v>
      </c>
      <c r="P2365" s="0" t="str">
        <f aca="false">C2365</f>
        <v>Maison retraite médicalisée</v>
      </c>
      <c r="Q2365" s="0" t="str">
        <f aca="false">D2365</f>
        <v>Electrique direct</v>
      </c>
      <c r="R2365" s="0" t="str">
        <f aca="false">E2365</f>
        <v>Electricité</v>
      </c>
      <c r="S2365" s="0" t="str">
        <f aca="false">F2365</f>
        <v>0522520602</v>
      </c>
      <c r="T2365" s="0" t="str">
        <f aca="false">G2365</f>
        <v>0</v>
      </c>
      <c r="U2365" s="0" t="n">
        <f aca="false">L2365</f>
        <v>0.908305016401562</v>
      </c>
      <c r="V2365" s="0" t="n">
        <f aca="false">K2365</f>
        <v>3</v>
      </c>
      <c r="W2365" s="0" t="n">
        <f aca="false">J2365</f>
        <v>0</v>
      </c>
    </row>
    <row r="2366" customFormat="false" ht="12.8" hidden="false" customHeight="false" outlineLevel="0" collapsed="false">
      <c r="A2366" s="0" t="s">
        <v>76</v>
      </c>
      <c r="B2366" s="0" t="s">
        <v>1140</v>
      </c>
      <c r="C2366" s="0" t="s">
        <v>1140</v>
      </c>
      <c r="D2366" s="0" t="s">
        <v>36</v>
      </c>
      <c r="E2366" s="0" t="s">
        <v>30</v>
      </c>
      <c r="F2366" s="0" t="s">
        <v>1146</v>
      </c>
      <c r="G2366" s="0" t="s">
        <v>1609</v>
      </c>
      <c r="H2366" s="0" t="n">
        <v>2.65692340011166</v>
      </c>
      <c r="I2366" s="0" t="n">
        <v>45.1600432075767</v>
      </c>
      <c r="J2366" s="0" t="n">
        <v>846</v>
      </c>
      <c r="K2366" s="0" t="n">
        <f aca="false">I2366*SUMIFS(syst_chauffage!$H$3:$H$27,syst_chauffage!$B$3:$B$27,D2366,syst_chauffage!$C$3:$C$27,E2366)</f>
        <v>27.9386266382579</v>
      </c>
      <c r="L2366" s="12" t="n">
        <f aca="false">H2366*SUMIFS(syst_chauffage!$K$3:$K$27,syst_chauffage!$B$3:$B$27,D2366,syst_chauffage!$C$3:$C$27,E2366)</f>
        <v>2.23232187313792</v>
      </c>
      <c r="N2366" s="0" t="str">
        <f aca="false">A2366</f>
        <v>Habitat Communautaire</v>
      </c>
      <c r="O2366" s="0" t="str">
        <f aca="false">B2366</f>
        <v>Maison retraite médicalisée</v>
      </c>
      <c r="P2366" s="0" t="str">
        <f aca="false">C2366</f>
        <v>Maison retraite médicalisée</v>
      </c>
      <c r="Q2366" s="0" t="str">
        <f aca="false">D2366</f>
        <v>PAC</v>
      </c>
      <c r="R2366" s="0" t="str">
        <f aca="false">E2366</f>
        <v>Electricité</v>
      </c>
      <c r="S2366" s="0" t="str">
        <f aca="false">F2366</f>
        <v>0522520902</v>
      </c>
      <c r="T2366" s="0" t="str">
        <f aca="false">G2366</f>
        <v>0</v>
      </c>
      <c r="U2366" s="0" t="n">
        <f aca="false">L2366</f>
        <v>2.23232187313792</v>
      </c>
      <c r="V2366" s="0" t="n">
        <f aca="false">K2366</f>
        <v>27.9386266382579</v>
      </c>
      <c r="W2366" s="0" t="n">
        <f aca="false">J2366</f>
        <v>846</v>
      </c>
    </row>
    <row r="2367" customFormat="false" ht="12.8" hidden="false" customHeight="false" outlineLevel="0" collapsed="false">
      <c r="A2367" s="0" t="s">
        <v>76</v>
      </c>
      <c r="B2367" s="0" t="s">
        <v>1140</v>
      </c>
      <c r="C2367" s="0" t="s">
        <v>1140</v>
      </c>
      <c r="D2367" s="0" t="s">
        <v>51</v>
      </c>
      <c r="E2367" s="0" t="s">
        <v>57</v>
      </c>
      <c r="F2367" s="0" t="s">
        <v>1147</v>
      </c>
      <c r="G2367" s="0" t="s">
        <v>1609</v>
      </c>
      <c r="H2367" s="0" t="n">
        <v>1.83922032025177</v>
      </c>
      <c r="I2367" s="0" t="n">
        <v>18.6623296228952</v>
      </c>
      <c r="J2367" s="0" t="n">
        <v>0</v>
      </c>
      <c r="K2367" s="0" t="n">
        <f aca="false">I2367*SUMIFS(syst_chauffage!$H$3:$H$27,syst_chauffage!$B$3:$B$27,D2367,syst_chauffage!$C$3:$C$27,E2367)</f>
        <v>39.5427490708741</v>
      </c>
      <c r="L2367" s="12" t="n">
        <f aca="false">H2367*SUMIFS(syst_chauffage!$K$3:$K$27,syst_chauffage!$B$3:$B$27,D2367,syst_chauffage!$C$3:$C$27,E2367)</f>
        <v>1.83922032025177</v>
      </c>
      <c r="N2367" s="0" t="str">
        <f aca="false">A2367</f>
        <v>Habitat Communautaire</v>
      </c>
      <c r="O2367" s="0" t="str">
        <f aca="false">B2367</f>
        <v>Maison retraite médicalisée</v>
      </c>
      <c r="P2367" s="0" t="str">
        <f aca="false">C2367</f>
        <v>Maison retraite médicalisée</v>
      </c>
      <c r="Q2367" s="0" t="str">
        <f aca="false">D2367</f>
        <v>Autre système centralisé performant</v>
      </c>
      <c r="R2367" s="0" t="str">
        <f aca="false">E2367</f>
        <v>Autres</v>
      </c>
      <c r="S2367" s="0" t="str">
        <f aca="false">F2367</f>
        <v>0522522101</v>
      </c>
      <c r="T2367" s="0" t="str">
        <f aca="false">G2367</f>
        <v>0</v>
      </c>
      <c r="U2367" s="0" t="n">
        <f aca="false">L2367</f>
        <v>1.83922032025177</v>
      </c>
      <c r="V2367" s="0" t="n">
        <f aca="false">K2367</f>
        <v>39.5427490708741</v>
      </c>
      <c r="W2367" s="0" t="n">
        <f aca="false">J2367</f>
        <v>0</v>
      </c>
    </row>
    <row r="2368" customFormat="false" ht="12.8" hidden="false" customHeight="false" outlineLevel="0" collapsed="false">
      <c r="A2368" s="0" t="s">
        <v>76</v>
      </c>
      <c r="B2368" s="0" t="s">
        <v>1140</v>
      </c>
      <c r="C2368" s="0" t="s">
        <v>1140</v>
      </c>
      <c r="D2368" s="0" t="s">
        <v>51</v>
      </c>
      <c r="E2368" s="0" t="s">
        <v>58</v>
      </c>
      <c r="F2368" s="0" t="s">
        <v>1148</v>
      </c>
      <c r="G2368" s="0" t="s">
        <v>1609</v>
      </c>
      <c r="H2368" s="0" t="n">
        <v>1.98364309226343</v>
      </c>
      <c r="I2368" s="0" t="n">
        <v>17.4977809491538</v>
      </c>
      <c r="J2368" s="0" t="n">
        <v>1190</v>
      </c>
      <c r="K2368" s="0" t="n">
        <f aca="false">I2368*SUMIFS(syst_chauffage!$H$3:$H$27,syst_chauffage!$B$3:$B$27,D2368,syst_chauffage!$C$3:$C$27,E2368)</f>
        <v>37.3402559183721</v>
      </c>
      <c r="L2368" s="12" t="n">
        <f aca="false">H2368*SUMIFS(syst_chauffage!$K$3:$K$27,syst_chauffage!$B$3:$B$27,D2368,syst_chauffage!$C$3:$C$27,E2368)</f>
        <v>1.98364309226343</v>
      </c>
      <c r="N2368" s="0" t="str">
        <f aca="false">A2368</f>
        <v>Habitat Communautaire</v>
      </c>
      <c r="O2368" s="0" t="str">
        <f aca="false">B2368</f>
        <v>Maison retraite médicalisée</v>
      </c>
      <c r="P2368" s="0" t="str">
        <f aca="false">C2368</f>
        <v>Maison retraite médicalisée</v>
      </c>
      <c r="Q2368" s="0" t="str">
        <f aca="false">D2368</f>
        <v>Autre système centralisé performant</v>
      </c>
      <c r="R2368" s="0" t="str">
        <f aca="false">E2368</f>
        <v>Urbain</v>
      </c>
      <c r="S2368" s="0" t="str">
        <f aca="false">F2368</f>
        <v>0522522106</v>
      </c>
      <c r="T2368" s="0" t="str">
        <f aca="false">G2368</f>
        <v>0</v>
      </c>
      <c r="U2368" s="0" t="n">
        <f aca="false">L2368</f>
        <v>1.98364309226343</v>
      </c>
      <c r="V2368" s="0" t="n">
        <f aca="false">K2368</f>
        <v>37.3402559183721</v>
      </c>
      <c r="W2368" s="0" t="n">
        <f aca="false">J2368</f>
        <v>1190</v>
      </c>
    </row>
    <row r="2369" customFormat="false" ht="12.8" hidden="false" customHeight="false" outlineLevel="0" collapsed="false">
      <c r="A2369" s="0" t="s">
        <v>76</v>
      </c>
      <c r="B2369" s="0" t="s">
        <v>1140</v>
      </c>
      <c r="C2369" s="0" t="s">
        <v>1140</v>
      </c>
      <c r="D2369" s="0" t="s">
        <v>27</v>
      </c>
      <c r="E2369" s="0" t="s">
        <v>23</v>
      </c>
      <c r="F2369" s="0" t="s">
        <v>1149</v>
      </c>
      <c r="G2369" s="0" t="s">
        <v>1609</v>
      </c>
      <c r="H2369" s="0" t="n">
        <v>0.704042145243581</v>
      </c>
      <c r="I2369" s="0" t="n">
        <v>8.32262144682639</v>
      </c>
      <c r="J2369" s="0" t="n">
        <v>684</v>
      </c>
      <c r="K2369" s="0" t="n">
        <f aca="false">I2369*SUMIFS(syst_chauffage!$H$3:$H$27,syst_chauffage!$B$3:$B$27,D2369,syst_chauffage!$C$3:$C$27,E2369)</f>
        <v>21.3425565916972</v>
      </c>
      <c r="L2369" s="12" t="n">
        <f aca="false">H2369*SUMIFS(syst_chauffage!$K$3:$K$27,syst_chauffage!$B$3:$B$27,D2369,syst_chauffage!$C$3:$C$27,E2369)</f>
        <v>0.704042145243581</v>
      </c>
      <c r="N2369" s="0" t="str">
        <f aca="false">A2369</f>
        <v>Habitat Communautaire</v>
      </c>
      <c r="O2369" s="0" t="str">
        <f aca="false">B2369</f>
        <v>Maison retraite médicalisée</v>
      </c>
      <c r="P2369" s="0" t="str">
        <f aca="false">C2369</f>
        <v>Maison retraite médicalisée</v>
      </c>
      <c r="Q2369" s="0" t="str">
        <f aca="false">D2369</f>
        <v>Chaudière condensation fioul</v>
      </c>
      <c r="R2369" s="0" t="str">
        <f aca="false">E2369</f>
        <v>Fioul</v>
      </c>
      <c r="S2369" s="0" t="str">
        <f aca="false">F2369</f>
        <v>0522522303</v>
      </c>
      <c r="T2369" s="0" t="str">
        <f aca="false">G2369</f>
        <v>0</v>
      </c>
      <c r="U2369" s="0" t="n">
        <f aca="false">L2369</f>
        <v>0.704042145243581</v>
      </c>
      <c r="V2369" s="0" t="n">
        <f aca="false">K2369</f>
        <v>21.3425565916972</v>
      </c>
      <c r="W2369" s="0" t="n">
        <f aca="false">J2369</f>
        <v>684</v>
      </c>
    </row>
    <row r="2370" customFormat="false" ht="12.8" hidden="false" customHeight="false" outlineLevel="0" collapsed="false">
      <c r="A2370" s="0" t="s">
        <v>76</v>
      </c>
      <c r="B2370" s="0" t="s">
        <v>1140</v>
      </c>
      <c r="C2370" s="0" t="s">
        <v>1140</v>
      </c>
      <c r="D2370" s="0" t="s">
        <v>18</v>
      </c>
      <c r="E2370" s="0" t="s">
        <v>14</v>
      </c>
      <c r="F2370" s="0" t="s">
        <v>1150</v>
      </c>
      <c r="G2370" s="0" t="s">
        <v>1609</v>
      </c>
      <c r="H2370" s="0" t="n">
        <v>0.898122668281457</v>
      </c>
      <c r="I2370" s="0" t="n">
        <v>6.00242373707821</v>
      </c>
      <c r="J2370" s="0" t="n">
        <v>684</v>
      </c>
      <c r="K2370" s="0" t="n">
        <f aca="false">I2370*SUMIFS(syst_chauffage!$H$3:$H$27,syst_chauffage!$B$3:$B$27,D2370,syst_chauffage!$C$3:$C$27,E2370)</f>
        <v>16.3561780439354</v>
      </c>
      <c r="L2370" s="12" t="n">
        <f aca="false">H2370*SUMIFS(syst_chauffage!$K$3:$K$27,syst_chauffage!$B$3:$B$27,D2370,syst_chauffage!$C$3:$C$27,E2370)</f>
        <v>0.872478473226867</v>
      </c>
      <c r="N2370" s="0" t="str">
        <f aca="false">A2370</f>
        <v>Habitat Communautaire</v>
      </c>
      <c r="O2370" s="0" t="str">
        <f aca="false">B2370</f>
        <v>Maison retraite médicalisée</v>
      </c>
      <c r="P2370" s="0" t="str">
        <f aca="false">C2370</f>
        <v>Maison retraite médicalisée</v>
      </c>
      <c r="Q2370" s="0" t="str">
        <f aca="false">D2370</f>
        <v>Chaudière condensation gaz</v>
      </c>
      <c r="R2370" s="0" t="str">
        <f aca="false">E2370</f>
        <v>Gaz</v>
      </c>
      <c r="S2370" s="0" t="str">
        <f aca="false">F2370</f>
        <v>0522522404</v>
      </c>
      <c r="T2370" s="0" t="str">
        <f aca="false">G2370</f>
        <v>0</v>
      </c>
      <c r="U2370" s="0" t="n">
        <f aca="false">L2370</f>
        <v>0.872478473226867</v>
      </c>
      <c r="V2370" s="0" t="n">
        <f aca="false">K2370</f>
        <v>16.3561780439354</v>
      </c>
      <c r="W2370" s="0" t="n">
        <f aca="false">J2370</f>
        <v>684</v>
      </c>
    </row>
    <row r="2371" customFormat="false" ht="12.8" hidden="false" customHeight="false" outlineLevel="0" collapsed="false">
      <c r="A2371" s="0" t="s">
        <v>76</v>
      </c>
      <c r="B2371" s="0" t="s">
        <v>1140</v>
      </c>
      <c r="C2371" s="0" t="s">
        <v>1140</v>
      </c>
      <c r="D2371" s="0" t="s">
        <v>32</v>
      </c>
      <c r="E2371" s="0" t="s">
        <v>30</v>
      </c>
      <c r="F2371" s="0" t="s">
        <v>1151</v>
      </c>
      <c r="G2371" s="0" t="s">
        <v>1609</v>
      </c>
      <c r="H2371" s="0" t="n">
        <v>1</v>
      </c>
      <c r="I2371" s="0" t="n">
        <v>12</v>
      </c>
      <c r="J2371" s="0" t="n">
        <v>0</v>
      </c>
      <c r="K2371" s="0" t="n">
        <f aca="false">I2371*SUMIFS(syst_chauffage!$H$3:$H$27,syst_chauffage!$B$3:$B$27,D2371,syst_chauffage!$C$3:$C$27,E2371)</f>
        <v>12</v>
      </c>
      <c r="L2371" s="12" t="n">
        <f aca="false">H2371*SUMIFS(syst_chauffage!$K$3:$K$27,syst_chauffage!$B$3:$B$27,D2371,syst_chauffage!$C$3:$C$27,E2371)</f>
        <v>1</v>
      </c>
      <c r="N2371" s="0" t="str">
        <f aca="false">A2371</f>
        <v>Habitat Communautaire</v>
      </c>
      <c r="O2371" s="0" t="str">
        <f aca="false">B2371</f>
        <v>Maison retraite médicalisée</v>
      </c>
      <c r="P2371" s="0" t="str">
        <f aca="false">C2371</f>
        <v>Maison retraite médicalisée</v>
      </c>
      <c r="Q2371" s="0" t="str">
        <f aca="false">D2371</f>
        <v>Electrique direct performant</v>
      </c>
      <c r="R2371" s="0" t="str">
        <f aca="false">E2371</f>
        <v>Electricité</v>
      </c>
      <c r="S2371" s="0" t="str">
        <f aca="false">F2371</f>
        <v>0522522602</v>
      </c>
      <c r="T2371" s="0" t="str">
        <f aca="false">G2371</f>
        <v>0</v>
      </c>
      <c r="U2371" s="0" t="n">
        <f aca="false">L2371</f>
        <v>1</v>
      </c>
      <c r="V2371" s="0" t="n">
        <f aca="false">K2371</f>
        <v>12</v>
      </c>
      <c r="W2371" s="0" t="n">
        <f aca="false">J2371</f>
        <v>0</v>
      </c>
    </row>
    <row r="2372" customFormat="false" ht="12.8" hidden="false" customHeight="false" outlineLevel="0" collapsed="false">
      <c r="A2372" s="0" t="s">
        <v>76</v>
      </c>
      <c r="B2372" s="0" t="s">
        <v>1140</v>
      </c>
      <c r="C2372" s="0" t="s">
        <v>1140</v>
      </c>
      <c r="D2372" s="0" t="s">
        <v>38</v>
      </c>
      <c r="E2372" s="0" t="s">
        <v>30</v>
      </c>
      <c r="F2372" s="0" t="s">
        <v>1152</v>
      </c>
      <c r="G2372" s="0" t="s">
        <v>1609</v>
      </c>
      <c r="H2372" s="0" t="n">
        <v>2.53657855675673</v>
      </c>
      <c r="I2372" s="0" t="n">
        <v>53.761956199496</v>
      </c>
      <c r="J2372" s="0" t="n">
        <v>900</v>
      </c>
      <c r="K2372" s="0" t="n">
        <f aca="false">I2372*SUMIFS(syst_chauffage!$H$3:$H$27,syst_chauffage!$B$3:$B$27,D2372,syst_chauffage!$C$3:$C$27,E2372)</f>
        <v>54.3422521091744</v>
      </c>
      <c r="L2372" s="12" t="n">
        <f aca="false">H2372*SUMIFS(syst_chauffage!$K$3:$K$27,syst_chauffage!$B$3:$B$27,D2372,syst_chauffage!$C$3:$C$27,E2372)</f>
        <v>2.26926294892412</v>
      </c>
      <c r="N2372" s="0" t="str">
        <f aca="false">A2372</f>
        <v>Habitat Communautaire</v>
      </c>
      <c r="O2372" s="0" t="str">
        <f aca="false">B2372</f>
        <v>Maison retraite médicalisée</v>
      </c>
      <c r="P2372" s="0" t="str">
        <f aca="false">C2372</f>
        <v>Maison retraite médicalisée</v>
      </c>
      <c r="Q2372" s="0" t="str">
        <f aca="false">D2372</f>
        <v>PAC performant</v>
      </c>
      <c r="R2372" s="0" t="str">
        <f aca="false">E2372</f>
        <v>Electricité</v>
      </c>
      <c r="S2372" s="0" t="str">
        <f aca="false">F2372</f>
        <v>0522522902</v>
      </c>
      <c r="T2372" s="0" t="str">
        <f aca="false">G2372</f>
        <v>0</v>
      </c>
      <c r="U2372" s="0" t="n">
        <f aca="false">L2372</f>
        <v>2.26926294892412</v>
      </c>
      <c r="V2372" s="0" t="n">
        <f aca="false">K2372</f>
        <v>54.3422521091744</v>
      </c>
      <c r="W2372" s="0" t="n">
        <f aca="false">J2372</f>
        <v>900</v>
      </c>
    </row>
    <row r="2373" customFormat="false" ht="12.8" hidden="false" customHeight="false" outlineLevel="0" collapsed="false">
      <c r="A2373" s="0" t="s">
        <v>76</v>
      </c>
      <c r="B2373" s="0" t="s">
        <v>1153</v>
      </c>
      <c r="C2373" s="0" t="s">
        <v>1153</v>
      </c>
      <c r="D2373" s="0" t="s">
        <v>19</v>
      </c>
      <c r="E2373" s="0" t="s">
        <v>57</v>
      </c>
      <c r="F2373" s="0" t="s">
        <v>1154</v>
      </c>
      <c r="G2373" s="0" t="s">
        <v>1609</v>
      </c>
      <c r="H2373" s="0" t="n">
        <v>1.57662856907505</v>
      </c>
      <c r="I2373" s="0" t="n">
        <v>15.1905719941728</v>
      </c>
      <c r="J2373" s="0" t="n">
        <v>0</v>
      </c>
      <c r="K2373" s="0" t="n">
        <f aca="false">I2373*SUMIFS(syst_chauffage!$H$3:$H$27,syst_chauffage!$B$3:$B$27,D2373,syst_chauffage!$C$3:$C$27,E2373)</f>
        <v>21.1525171621313</v>
      </c>
      <c r="L2373" s="12" t="n">
        <f aca="false">H2373*SUMIFS(syst_chauffage!$K$3:$K$27,syst_chauffage!$B$3:$B$27,D2373,syst_chauffage!$C$3:$C$27,E2373)</f>
        <v>1.57662856907505</v>
      </c>
      <c r="N2373" s="0" t="str">
        <f aca="false">A2373</f>
        <v>Habitat Communautaire</v>
      </c>
      <c r="O2373" s="0" t="str">
        <f aca="false">B2373</f>
        <v>Résidence universitaire</v>
      </c>
      <c r="P2373" s="0" t="str">
        <f aca="false">C2373</f>
        <v>Résidence universitaire</v>
      </c>
      <c r="Q2373" s="0" t="str">
        <f aca="false">D2373</f>
        <v>Autre système centralisé</v>
      </c>
      <c r="R2373" s="0" t="str">
        <f aca="false">E2373</f>
        <v>Autres</v>
      </c>
      <c r="S2373" s="0" t="str">
        <f aca="false">F2373</f>
        <v>0525890101</v>
      </c>
      <c r="T2373" s="0" t="str">
        <f aca="false">G2373</f>
        <v>0</v>
      </c>
      <c r="U2373" s="0" t="n">
        <f aca="false">L2373</f>
        <v>1.57662856907505</v>
      </c>
      <c r="V2373" s="0" t="n">
        <f aca="false">K2373</f>
        <v>21.1525171621313</v>
      </c>
      <c r="W2373" s="0" t="n">
        <f aca="false">J2373</f>
        <v>0</v>
      </c>
    </row>
    <row r="2374" customFormat="false" ht="12.8" hidden="false" customHeight="false" outlineLevel="0" collapsed="false">
      <c r="A2374" s="0" t="s">
        <v>76</v>
      </c>
      <c r="B2374" s="0" t="s">
        <v>1153</v>
      </c>
      <c r="C2374" s="0" t="s">
        <v>1153</v>
      </c>
      <c r="D2374" s="0" t="s">
        <v>19</v>
      </c>
      <c r="E2374" s="0" t="s">
        <v>58</v>
      </c>
      <c r="F2374" s="0" t="s">
        <v>1155</v>
      </c>
      <c r="G2374" s="0" t="s">
        <v>1609</v>
      </c>
      <c r="H2374" s="0" t="n">
        <v>1.69876961136885</v>
      </c>
      <c r="I2374" s="0" t="n">
        <v>13.4314789246139</v>
      </c>
      <c r="J2374" s="0" t="n">
        <v>680</v>
      </c>
      <c r="K2374" s="0" t="n">
        <f aca="false">I2374*SUMIFS(syst_chauffage!$H$3:$H$27,syst_chauffage!$B$3:$B$27,D2374,syst_chauffage!$C$3:$C$27,E2374)</f>
        <v>22.0941057519916</v>
      </c>
      <c r="L2374" s="12" t="n">
        <f aca="false">H2374*SUMIFS(syst_chauffage!$K$3:$K$27,syst_chauffage!$B$3:$B$27,D2374,syst_chauffage!$C$3:$C$27,E2374)</f>
        <v>1.69876961136885</v>
      </c>
      <c r="N2374" s="0" t="str">
        <f aca="false">A2374</f>
        <v>Habitat Communautaire</v>
      </c>
      <c r="O2374" s="0" t="str">
        <f aca="false">B2374</f>
        <v>Résidence universitaire</v>
      </c>
      <c r="P2374" s="0" t="str">
        <f aca="false">C2374</f>
        <v>Résidence universitaire</v>
      </c>
      <c r="Q2374" s="0" t="str">
        <f aca="false">D2374</f>
        <v>Autre système centralisé</v>
      </c>
      <c r="R2374" s="0" t="str">
        <f aca="false">E2374</f>
        <v>Urbain</v>
      </c>
      <c r="S2374" s="0" t="str">
        <f aca="false">F2374</f>
        <v>0525890106</v>
      </c>
      <c r="T2374" s="0" t="str">
        <f aca="false">G2374</f>
        <v>0</v>
      </c>
      <c r="U2374" s="0" t="n">
        <f aca="false">L2374</f>
        <v>1.69876961136885</v>
      </c>
      <c r="V2374" s="0" t="n">
        <f aca="false">K2374</f>
        <v>22.0941057519916</v>
      </c>
      <c r="W2374" s="0" t="n">
        <f aca="false">J2374</f>
        <v>680</v>
      </c>
    </row>
    <row r="2375" customFormat="false" ht="12.8" hidden="false" customHeight="false" outlineLevel="0" collapsed="false">
      <c r="A2375" s="0" t="s">
        <v>76</v>
      </c>
      <c r="B2375" s="0" t="s">
        <v>1153</v>
      </c>
      <c r="C2375" s="0" t="s">
        <v>1153</v>
      </c>
      <c r="D2375" s="0" t="s">
        <v>22</v>
      </c>
      <c r="E2375" s="0" t="s">
        <v>23</v>
      </c>
      <c r="F2375" s="0" t="s">
        <v>1156</v>
      </c>
      <c r="G2375" s="0" t="s">
        <v>1609</v>
      </c>
      <c r="H2375" s="0" t="n">
        <v>0.627356956027899</v>
      </c>
      <c r="I2375" s="0" t="n">
        <v>6.12487012376492</v>
      </c>
      <c r="J2375" s="0" t="n">
        <v>0</v>
      </c>
      <c r="K2375" s="0" t="n">
        <f aca="false">I2375*SUMIFS(syst_chauffage!$H$3:$H$27,syst_chauffage!$B$3:$B$27,D2375,syst_chauffage!$C$3:$C$27,E2375)</f>
        <v>10.7860341479067</v>
      </c>
      <c r="L2375" s="12" t="n">
        <f aca="false">H2375*SUMIFS(syst_chauffage!$K$3:$K$27,syst_chauffage!$B$3:$B$27,D2375,syst_chauffage!$C$3:$C$27,E2375)</f>
        <v>0.627356956027899</v>
      </c>
      <c r="N2375" s="0" t="str">
        <f aca="false">A2375</f>
        <v>Habitat Communautaire</v>
      </c>
      <c r="O2375" s="0" t="str">
        <f aca="false">B2375</f>
        <v>Résidence universitaire</v>
      </c>
      <c r="P2375" s="0" t="str">
        <f aca="false">C2375</f>
        <v>Résidence universitaire</v>
      </c>
      <c r="Q2375" s="0" t="str">
        <f aca="false">D2375</f>
        <v>Chaudière fioul</v>
      </c>
      <c r="R2375" s="0" t="str">
        <f aca="false">E2375</f>
        <v>Fioul</v>
      </c>
      <c r="S2375" s="0" t="str">
        <f aca="false">F2375</f>
        <v>0525890303</v>
      </c>
      <c r="T2375" s="0" t="str">
        <f aca="false">G2375</f>
        <v>0</v>
      </c>
      <c r="U2375" s="0" t="n">
        <f aca="false">L2375</f>
        <v>0.627356956027899</v>
      </c>
      <c r="V2375" s="0" t="n">
        <f aca="false">K2375</f>
        <v>10.7860341479067</v>
      </c>
      <c r="W2375" s="0" t="n">
        <f aca="false">J2375</f>
        <v>0</v>
      </c>
    </row>
    <row r="2376" customFormat="false" ht="12.8" hidden="false" customHeight="false" outlineLevel="0" collapsed="false">
      <c r="A2376" s="0" t="s">
        <v>76</v>
      </c>
      <c r="B2376" s="0" t="s">
        <v>1153</v>
      </c>
      <c r="C2376" s="0" t="s">
        <v>1153</v>
      </c>
      <c r="D2376" s="0" t="s">
        <v>13</v>
      </c>
      <c r="E2376" s="0" t="s">
        <v>14</v>
      </c>
      <c r="F2376" s="0" t="s">
        <v>1157</v>
      </c>
      <c r="G2376" s="0" t="s">
        <v>1609</v>
      </c>
      <c r="H2376" s="0" t="n">
        <v>0.840348056075515</v>
      </c>
      <c r="I2376" s="0" t="n">
        <v>4.64234574514107</v>
      </c>
      <c r="J2376" s="0" t="n">
        <v>264</v>
      </c>
      <c r="K2376" s="0" t="n">
        <f aca="false">I2376*SUMIFS(syst_chauffage!$H$3:$H$27,syst_chauffage!$B$3:$B$27,D2376,syst_chauffage!$C$3:$C$27,E2376)</f>
        <v>9.37564310673041</v>
      </c>
      <c r="L2376" s="12" t="n">
        <f aca="false">H2376*SUMIFS(syst_chauffage!$K$3:$K$27,syst_chauffage!$B$3:$B$27,D2376,syst_chauffage!$C$3:$C$27,E2376)</f>
        <v>0.840348056075515</v>
      </c>
      <c r="N2376" s="0" t="str">
        <f aca="false">A2376</f>
        <v>Habitat Communautaire</v>
      </c>
      <c r="O2376" s="0" t="str">
        <f aca="false">B2376</f>
        <v>Résidence universitaire</v>
      </c>
      <c r="P2376" s="0" t="str">
        <f aca="false">C2376</f>
        <v>Résidence universitaire</v>
      </c>
      <c r="Q2376" s="0" t="str">
        <f aca="false">D2376</f>
        <v>Chaudière gaz</v>
      </c>
      <c r="R2376" s="0" t="str">
        <f aca="false">E2376</f>
        <v>Gaz</v>
      </c>
      <c r="S2376" s="0" t="str">
        <f aca="false">F2376</f>
        <v>0525890404</v>
      </c>
      <c r="T2376" s="0" t="str">
        <f aca="false">G2376</f>
        <v>0</v>
      </c>
      <c r="U2376" s="0" t="n">
        <f aca="false">L2376</f>
        <v>0.840348056075515</v>
      </c>
      <c r="V2376" s="0" t="n">
        <f aca="false">K2376</f>
        <v>9.37564310673041</v>
      </c>
      <c r="W2376" s="0" t="n">
        <f aca="false">J2376</f>
        <v>264</v>
      </c>
    </row>
    <row r="2377" customFormat="false" ht="12.8" hidden="false" customHeight="false" outlineLevel="0" collapsed="false">
      <c r="A2377" s="0" t="s">
        <v>76</v>
      </c>
      <c r="B2377" s="0" t="s">
        <v>1153</v>
      </c>
      <c r="C2377" s="0" t="s">
        <v>1153</v>
      </c>
      <c r="D2377" s="0" t="s">
        <v>29</v>
      </c>
      <c r="E2377" s="0" t="s">
        <v>30</v>
      </c>
      <c r="F2377" s="0" t="s">
        <v>1158</v>
      </c>
      <c r="G2377" s="0" t="s">
        <v>1609</v>
      </c>
      <c r="H2377" s="0" t="n">
        <v>0.92</v>
      </c>
      <c r="I2377" s="0" t="n">
        <v>10.4</v>
      </c>
      <c r="J2377" s="0" t="n">
        <v>0</v>
      </c>
      <c r="K2377" s="0" t="n">
        <f aca="false">I2377*SUMIFS(syst_chauffage!$H$3:$H$27,syst_chauffage!$B$3:$B$27,D2377,syst_chauffage!$C$3:$C$27,E2377)</f>
        <v>3</v>
      </c>
      <c r="L2377" s="12" t="n">
        <f aca="false">H2377*SUMIFS(syst_chauffage!$K$3:$K$27,syst_chauffage!$B$3:$B$27,D2377,syst_chauffage!$C$3:$C$27,E2377)</f>
        <v>0.92</v>
      </c>
      <c r="N2377" s="0" t="str">
        <f aca="false">A2377</f>
        <v>Habitat Communautaire</v>
      </c>
      <c r="O2377" s="0" t="str">
        <f aca="false">B2377</f>
        <v>Résidence universitaire</v>
      </c>
      <c r="P2377" s="0" t="str">
        <f aca="false">C2377</f>
        <v>Résidence universitaire</v>
      </c>
      <c r="Q2377" s="0" t="str">
        <f aca="false">D2377</f>
        <v>Electrique direct</v>
      </c>
      <c r="R2377" s="0" t="str">
        <f aca="false">E2377</f>
        <v>Electricité</v>
      </c>
      <c r="S2377" s="0" t="str">
        <f aca="false">F2377</f>
        <v>0525890602</v>
      </c>
      <c r="T2377" s="0" t="str">
        <f aca="false">G2377</f>
        <v>0</v>
      </c>
      <c r="U2377" s="0" t="n">
        <f aca="false">L2377</f>
        <v>0.92</v>
      </c>
      <c r="V2377" s="0" t="n">
        <f aca="false">K2377</f>
        <v>3</v>
      </c>
      <c r="W2377" s="0" t="n">
        <f aca="false">J2377</f>
        <v>0</v>
      </c>
    </row>
    <row r="2378" customFormat="false" ht="12.8" hidden="false" customHeight="false" outlineLevel="0" collapsed="false">
      <c r="A2378" s="0" t="s">
        <v>76</v>
      </c>
      <c r="B2378" s="0" t="s">
        <v>1153</v>
      </c>
      <c r="C2378" s="0" t="s">
        <v>1153</v>
      </c>
      <c r="D2378" s="0" t="s">
        <v>36</v>
      </c>
      <c r="E2378" s="0" t="s">
        <v>30</v>
      </c>
      <c r="F2378" s="0" t="s">
        <v>1159</v>
      </c>
      <c r="G2378" s="0" t="s">
        <v>1609</v>
      </c>
      <c r="H2378" s="0" t="n">
        <v>2.94489544186046</v>
      </c>
      <c r="I2378" s="0" t="n">
        <v>40.4349495073334</v>
      </c>
      <c r="J2378" s="0" t="n">
        <v>603</v>
      </c>
      <c r="K2378" s="0" t="n">
        <f aca="false">I2378*SUMIFS(syst_chauffage!$H$3:$H$27,syst_chauffage!$B$3:$B$27,D2378,syst_chauffage!$C$3:$C$27,E2378)</f>
        <v>25.0154091356729</v>
      </c>
      <c r="L2378" s="12" t="n">
        <f aca="false">H2378*SUMIFS(syst_chauffage!$K$3:$K$27,syst_chauffage!$B$3:$B$27,D2378,syst_chauffage!$C$3:$C$27,E2378)</f>
        <v>2.47427325480779</v>
      </c>
      <c r="N2378" s="0" t="str">
        <f aca="false">A2378</f>
        <v>Habitat Communautaire</v>
      </c>
      <c r="O2378" s="0" t="str">
        <f aca="false">B2378</f>
        <v>Résidence universitaire</v>
      </c>
      <c r="P2378" s="0" t="str">
        <f aca="false">C2378</f>
        <v>Résidence universitaire</v>
      </c>
      <c r="Q2378" s="0" t="str">
        <f aca="false">D2378</f>
        <v>PAC</v>
      </c>
      <c r="R2378" s="0" t="str">
        <f aca="false">E2378</f>
        <v>Electricité</v>
      </c>
      <c r="S2378" s="0" t="str">
        <f aca="false">F2378</f>
        <v>0525890902</v>
      </c>
      <c r="T2378" s="0" t="str">
        <f aca="false">G2378</f>
        <v>0</v>
      </c>
      <c r="U2378" s="0" t="n">
        <f aca="false">L2378</f>
        <v>2.47427325480779</v>
      </c>
      <c r="V2378" s="0" t="n">
        <f aca="false">K2378</f>
        <v>25.0154091356729</v>
      </c>
      <c r="W2378" s="0" t="n">
        <f aca="false">J2378</f>
        <v>603</v>
      </c>
    </row>
    <row r="2379" customFormat="false" ht="12.8" hidden="false" customHeight="false" outlineLevel="0" collapsed="false">
      <c r="A2379" s="0" t="s">
        <v>76</v>
      </c>
      <c r="B2379" s="0" t="s">
        <v>1153</v>
      </c>
      <c r="C2379" s="0" t="s">
        <v>1153</v>
      </c>
      <c r="D2379" s="0" t="s">
        <v>51</v>
      </c>
      <c r="E2379" s="0" t="s">
        <v>57</v>
      </c>
      <c r="F2379" s="0" t="s">
        <v>1160</v>
      </c>
      <c r="G2379" s="0" t="s">
        <v>1609</v>
      </c>
      <c r="H2379" s="0" t="n">
        <v>1.81918681047121</v>
      </c>
      <c r="I2379" s="0" t="n">
        <v>18.0840142787772</v>
      </c>
      <c r="J2379" s="0" t="n">
        <v>0</v>
      </c>
      <c r="K2379" s="0" t="n">
        <f aca="false">I2379*SUMIFS(syst_chauffage!$H$3:$H$27,syst_chauffage!$B$3:$B$27,D2379,syst_chauffage!$C$3:$C$27,E2379)</f>
        <v>38.3173833743943</v>
      </c>
      <c r="L2379" s="12" t="n">
        <f aca="false">H2379*SUMIFS(syst_chauffage!$K$3:$K$27,syst_chauffage!$B$3:$B$27,D2379,syst_chauffage!$C$3:$C$27,E2379)</f>
        <v>1.81918681047121</v>
      </c>
      <c r="N2379" s="0" t="str">
        <f aca="false">A2379</f>
        <v>Habitat Communautaire</v>
      </c>
      <c r="O2379" s="0" t="str">
        <f aca="false">B2379</f>
        <v>Résidence universitaire</v>
      </c>
      <c r="P2379" s="0" t="str">
        <f aca="false">C2379</f>
        <v>Résidence universitaire</v>
      </c>
      <c r="Q2379" s="0" t="str">
        <f aca="false">D2379</f>
        <v>Autre système centralisé performant</v>
      </c>
      <c r="R2379" s="0" t="str">
        <f aca="false">E2379</f>
        <v>Autres</v>
      </c>
      <c r="S2379" s="0" t="str">
        <f aca="false">F2379</f>
        <v>0525892101</v>
      </c>
      <c r="T2379" s="0" t="str">
        <f aca="false">G2379</f>
        <v>0</v>
      </c>
      <c r="U2379" s="0" t="n">
        <f aca="false">L2379</f>
        <v>1.81918681047121</v>
      </c>
      <c r="V2379" s="0" t="n">
        <f aca="false">K2379</f>
        <v>38.3173833743943</v>
      </c>
      <c r="W2379" s="0" t="n">
        <f aca="false">J2379</f>
        <v>0</v>
      </c>
    </row>
    <row r="2380" customFormat="false" ht="12.8" hidden="false" customHeight="false" outlineLevel="0" collapsed="false">
      <c r="A2380" s="0" t="s">
        <v>76</v>
      </c>
      <c r="B2380" s="0" t="s">
        <v>1153</v>
      </c>
      <c r="C2380" s="0" t="s">
        <v>1153</v>
      </c>
      <c r="D2380" s="0" t="s">
        <v>51</v>
      </c>
      <c r="E2380" s="0" t="s">
        <v>58</v>
      </c>
      <c r="F2380" s="0" t="s">
        <v>1161</v>
      </c>
      <c r="G2380" s="0" t="s">
        <v>1609</v>
      </c>
      <c r="H2380" s="0" t="n">
        <v>1.96011878234868</v>
      </c>
      <c r="I2380" s="0" t="n">
        <v>15.9898558626356</v>
      </c>
      <c r="J2380" s="0" t="n">
        <v>680</v>
      </c>
      <c r="K2380" s="0" t="n">
        <f aca="false">I2380*SUMIFS(syst_chauffage!$H$3:$H$27,syst_chauffage!$B$3:$B$27,D2380,syst_chauffage!$C$3:$C$27,E2380)</f>
        <v>34.122344527211</v>
      </c>
      <c r="L2380" s="12" t="n">
        <f aca="false">H2380*SUMIFS(syst_chauffage!$K$3:$K$27,syst_chauffage!$B$3:$B$27,D2380,syst_chauffage!$C$3:$C$27,E2380)</f>
        <v>1.96011878234868</v>
      </c>
      <c r="N2380" s="0" t="str">
        <f aca="false">A2380</f>
        <v>Habitat Communautaire</v>
      </c>
      <c r="O2380" s="0" t="str">
        <f aca="false">B2380</f>
        <v>Résidence universitaire</v>
      </c>
      <c r="P2380" s="0" t="str">
        <f aca="false">C2380</f>
        <v>Résidence universitaire</v>
      </c>
      <c r="Q2380" s="0" t="str">
        <f aca="false">D2380</f>
        <v>Autre système centralisé performant</v>
      </c>
      <c r="R2380" s="0" t="str">
        <f aca="false">E2380</f>
        <v>Urbain</v>
      </c>
      <c r="S2380" s="0" t="str">
        <f aca="false">F2380</f>
        <v>0525892106</v>
      </c>
      <c r="T2380" s="0" t="str">
        <f aca="false">G2380</f>
        <v>0</v>
      </c>
      <c r="U2380" s="0" t="n">
        <f aca="false">L2380</f>
        <v>1.96011878234868</v>
      </c>
      <c r="V2380" s="0" t="n">
        <f aca="false">K2380</f>
        <v>34.122344527211</v>
      </c>
      <c r="W2380" s="0" t="n">
        <f aca="false">J2380</f>
        <v>680</v>
      </c>
    </row>
    <row r="2381" customFormat="false" ht="12.8" hidden="false" customHeight="false" outlineLevel="0" collapsed="false">
      <c r="A2381" s="0" t="s">
        <v>76</v>
      </c>
      <c r="B2381" s="0" t="s">
        <v>1153</v>
      </c>
      <c r="C2381" s="0" t="s">
        <v>1153</v>
      </c>
      <c r="D2381" s="0" t="s">
        <v>27</v>
      </c>
      <c r="E2381" s="0" t="s">
        <v>23</v>
      </c>
      <c r="F2381" s="0" t="s">
        <v>1162</v>
      </c>
      <c r="G2381" s="0" t="s">
        <v>1609</v>
      </c>
      <c r="H2381" s="0" t="n">
        <v>0.756422830434448</v>
      </c>
      <c r="I2381" s="0" t="n">
        <v>7.2915120521011</v>
      </c>
      <c r="J2381" s="0" t="n">
        <v>608</v>
      </c>
      <c r="K2381" s="0" t="n">
        <f aca="false">I2381*SUMIFS(syst_chauffage!$H$3:$H$27,syst_chauffage!$B$3:$B$27,D2381,syst_chauffage!$C$3:$C$27,E2381)</f>
        <v>18.6983764196497</v>
      </c>
      <c r="L2381" s="12" t="n">
        <f aca="false">H2381*SUMIFS(syst_chauffage!$K$3:$K$27,syst_chauffage!$B$3:$B$27,D2381,syst_chauffage!$C$3:$C$27,E2381)</f>
        <v>0.756422830434448</v>
      </c>
      <c r="N2381" s="0" t="str">
        <f aca="false">A2381</f>
        <v>Habitat Communautaire</v>
      </c>
      <c r="O2381" s="0" t="str">
        <f aca="false">B2381</f>
        <v>Résidence universitaire</v>
      </c>
      <c r="P2381" s="0" t="str">
        <f aca="false">C2381</f>
        <v>Résidence universitaire</v>
      </c>
      <c r="Q2381" s="0" t="str">
        <f aca="false">D2381</f>
        <v>Chaudière condensation fioul</v>
      </c>
      <c r="R2381" s="0" t="str">
        <f aca="false">E2381</f>
        <v>Fioul</v>
      </c>
      <c r="S2381" s="0" t="str">
        <f aca="false">F2381</f>
        <v>0525892303</v>
      </c>
      <c r="T2381" s="0" t="str">
        <f aca="false">G2381</f>
        <v>0</v>
      </c>
      <c r="U2381" s="0" t="n">
        <f aca="false">L2381</f>
        <v>0.756422830434448</v>
      </c>
      <c r="V2381" s="0" t="n">
        <f aca="false">K2381</f>
        <v>18.6983764196497</v>
      </c>
      <c r="W2381" s="0" t="n">
        <f aca="false">J2381</f>
        <v>608</v>
      </c>
    </row>
    <row r="2382" customFormat="false" ht="12.8" hidden="false" customHeight="false" outlineLevel="0" collapsed="false">
      <c r="A2382" s="0" t="s">
        <v>76</v>
      </c>
      <c r="B2382" s="0" t="s">
        <v>1153</v>
      </c>
      <c r="C2382" s="0" t="s">
        <v>1153</v>
      </c>
      <c r="D2382" s="0" t="s">
        <v>18</v>
      </c>
      <c r="E2382" s="0" t="s">
        <v>14</v>
      </c>
      <c r="F2382" s="0" t="s">
        <v>1163</v>
      </c>
      <c r="G2382" s="0" t="s">
        <v>1609</v>
      </c>
      <c r="H2382" s="0" t="n">
        <v>0.985134312763207</v>
      </c>
      <c r="I2382" s="0" t="n">
        <v>5.52660207754889</v>
      </c>
      <c r="J2382" s="0" t="n">
        <v>608</v>
      </c>
      <c r="K2382" s="0" t="n">
        <f aca="false">I2382*SUMIFS(syst_chauffage!$H$3:$H$27,syst_chauffage!$B$3:$B$27,D2382,syst_chauffage!$C$3:$C$27,E2382)</f>
        <v>15.0595978421166</v>
      </c>
      <c r="L2382" s="12" t="n">
        <f aca="false">H2382*SUMIFS(syst_chauffage!$K$3:$K$27,syst_chauffage!$B$3:$B$27,D2382,syst_chauffage!$C$3:$C$27,E2382)</f>
        <v>0.95700566468019</v>
      </c>
      <c r="N2382" s="0" t="str">
        <f aca="false">A2382</f>
        <v>Habitat Communautaire</v>
      </c>
      <c r="O2382" s="0" t="str">
        <f aca="false">B2382</f>
        <v>Résidence universitaire</v>
      </c>
      <c r="P2382" s="0" t="str">
        <f aca="false">C2382</f>
        <v>Résidence universitaire</v>
      </c>
      <c r="Q2382" s="0" t="str">
        <f aca="false">D2382</f>
        <v>Chaudière condensation gaz</v>
      </c>
      <c r="R2382" s="0" t="str">
        <f aca="false">E2382</f>
        <v>Gaz</v>
      </c>
      <c r="S2382" s="0" t="str">
        <f aca="false">F2382</f>
        <v>0525892404</v>
      </c>
      <c r="T2382" s="0" t="str">
        <f aca="false">G2382</f>
        <v>0</v>
      </c>
      <c r="U2382" s="0" t="n">
        <f aca="false">L2382</f>
        <v>0.95700566468019</v>
      </c>
      <c r="V2382" s="0" t="n">
        <f aca="false">K2382</f>
        <v>15.0595978421166</v>
      </c>
      <c r="W2382" s="0" t="n">
        <f aca="false">J2382</f>
        <v>608</v>
      </c>
    </row>
    <row r="2383" customFormat="false" ht="12.8" hidden="false" customHeight="false" outlineLevel="0" collapsed="false">
      <c r="A2383" s="0" t="s">
        <v>76</v>
      </c>
      <c r="B2383" s="0" t="s">
        <v>1153</v>
      </c>
      <c r="C2383" s="0" t="s">
        <v>1153</v>
      </c>
      <c r="D2383" s="0" t="s">
        <v>32</v>
      </c>
      <c r="E2383" s="0" t="s">
        <v>30</v>
      </c>
      <c r="F2383" s="0" t="s">
        <v>1164</v>
      </c>
      <c r="G2383" s="0" t="s">
        <v>1609</v>
      </c>
      <c r="H2383" s="0" t="n">
        <v>1</v>
      </c>
      <c r="I2383" s="0" t="n">
        <v>12</v>
      </c>
      <c r="J2383" s="0" t="n">
        <v>0</v>
      </c>
      <c r="K2383" s="0" t="n">
        <f aca="false">I2383*SUMIFS(syst_chauffage!$H$3:$H$27,syst_chauffage!$B$3:$B$27,D2383,syst_chauffage!$C$3:$C$27,E2383)</f>
        <v>12</v>
      </c>
      <c r="L2383" s="12" t="n">
        <f aca="false">H2383*SUMIFS(syst_chauffage!$K$3:$K$27,syst_chauffage!$B$3:$B$27,D2383,syst_chauffage!$C$3:$C$27,E2383)</f>
        <v>1</v>
      </c>
      <c r="N2383" s="0" t="str">
        <f aca="false">A2383</f>
        <v>Habitat Communautaire</v>
      </c>
      <c r="O2383" s="0" t="str">
        <f aca="false">B2383</f>
        <v>Résidence universitaire</v>
      </c>
      <c r="P2383" s="0" t="str">
        <f aca="false">C2383</f>
        <v>Résidence universitaire</v>
      </c>
      <c r="Q2383" s="0" t="str">
        <f aca="false">D2383</f>
        <v>Electrique direct performant</v>
      </c>
      <c r="R2383" s="0" t="str">
        <f aca="false">E2383</f>
        <v>Electricité</v>
      </c>
      <c r="S2383" s="0" t="str">
        <f aca="false">F2383</f>
        <v>0525892602</v>
      </c>
      <c r="T2383" s="0" t="str">
        <f aca="false">G2383</f>
        <v>0</v>
      </c>
      <c r="U2383" s="0" t="n">
        <f aca="false">L2383</f>
        <v>1</v>
      </c>
      <c r="V2383" s="0" t="n">
        <f aca="false">K2383</f>
        <v>12</v>
      </c>
      <c r="W2383" s="0" t="n">
        <f aca="false">J2383</f>
        <v>0</v>
      </c>
    </row>
    <row r="2384" customFormat="false" ht="12.8" hidden="false" customHeight="false" outlineLevel="0" collapsed="false">
      <c r="A2384" s="0" t="s">
        <v>76</v>
      </c>
      <c r="B2384" s="0" t="s">
        <v>1153</v>
      </c>
      <c r="C2384" s="0" t="s">
        <v>1153</v>
      </c>
      <c r="D2384" s="0" t="s">
        <v>38</v>
      </c>
      <c r="E2384" s="0" t="s">
        <v>30</v>
      </c>
      <c r="F2384" s="0" t="s">
        <v>1165</v>
      </c>
      <c r="G2384" s="0" t="s">
        <v>1609</v>
      </c>
      <c r="H2384" s="0" t="n">
        <v>3.39795627906976</v>
      </c>
      <c r="I2384" s="0" t="n">
        <v>48.1368446515874</v>
      </c>
      <c r="J2384" s="0" t="n">
        <v>648</v>
      </c>
      <c r="K2384" s="0" t="n">
        <f aca="false">I2384*SUMIFS(syst_chauffage!$H$3:$H$27,syst_chauffage!$B$3:$B$27,D2384,syst_chauffage!$C$3:$C$27,E2384)</f>
        <v>48.65642422106</v>
      </c>
      <c r="L2384" s="12" t="n">
        <f aca="false">H2384*SUMIFS(syst_chauffage!$K$3:$K$27,syst_chauffage!$B$3:$B$27,D2384,syst_chauffage!$C$3:$C$27,E2384)</f>
        <v>3.03986496519792</v>
      </c>
      <c r="N2384" s="0" t="str">
        <f aca="false">A2384</f>
        <v>Habitat Communautaire</v>
      </c>
      <c r="O2384" s="0" t="str">
        <f aca="false">B2384</f>
        <v>Résidence universitaire</v>
      </c>
      <c r="P2384" s="0" t="str">
        <f aca="false">C2384</f>
        <v>Résidence universitaire</v>
      </c>
      <c r="Q2384" s="0" t="str">
        <f aca="false">D2384</f>
        <v>PAC performant</v>
      </c>
      <c r="R2384" s="0" t="str">
        <f aca="false">E2384</f>
        <v>Electricité</v>
      </c>
      <c r="S2384" s="0" t="str">
        <f aca="false">F2384</f>
        <v>0525892902</v>
      </c>
      <c r="T2384" s="0" t="str">
        <f aca="false">G2384</f>
        <v>0</v>
      </c>
      <c r="U2384" s="0" t="n">
        <f aca="false">L2384</f>
        <v>3.03986496519792</v>
      </c>
      <c r="V2384" s="0" t="n">
        <f aca="false">K2384</f>
        <v>48.65642422106</v>
      </c>
      <c r="W2384" s="0" t="n">
        <f aca="false">J2384</f>
        <v>648</v>
      </c>
    </row>
    <row r="2385" customFormat="false" ht="12.8" hidden="false" customHeight="false" outlineLevel="0" collapsed="false">
      <c r="A2385" s="0" t="s">
        <v>76</v>
      </c>
      <c r="B2385" s="0" t="s">
        <v>1166</v>
      </c>
      <c r="C2385" s="0" t="s">
        <v>1167</v>
      </c>
      <c r="D2385" s="0" t="s">
        <v>19</v>
      </c>
      <c r="E2385" s="0" t="s">
        <v>57</v>
      </c>
      <c r="F2385" s="0" t="s">
        <v>1168</v>
      </c>
      <c r="G2385" s="0" t="s">
        <v>1609</v>
      </c>
      <c r="H2385" s="0" t="n">
        <v>1.64687127447792</v>
      </c>
      <c r="I2385" s="0" t="n">
        <v>26.0402207528718</v>
      </c>
      <c r="J2385" s="0" t="n">
        <v>0</v>
      </c>
      <c r="K2385" s="0" t="n">
        <f aca="false">I2385*SUMIFS(syst_chauffage!$H$3:$H$27,syst_chauffage!$B$3:$B$27,D2385,syst_chauffage!$C$3:$C$27,E2385)</f>
        <v>36.2603999765187</v>
      </c>
      <c r="L2385" s="12" t="n">
        <f aca="false">H2385*SUMIFS(syst_chauffage!$K$3:$K$27,syst_chauffage!$B$3:$B$27,D2385,syst_chauffage!$C$3:$C$27,E2385)</f>
        <v>1.64687127447792</v>
      </c>
      <c r="N2385" s="0" t="str">
        <f aca="false">A2385</f>
        <v>Habitat Communautaire</v>
      </c>
      <c r="O2385" s="0" t="str">
        <f aca="false">B2385</f>
        <v>Service à la personne</v>
      </c>
      <c r="P2385" s="0" t="str">
        <f aca="false">C2385</f>
        <v>Résidentiel</v>
      </c>
      <c r="Q2385" s="0" t="str">
        <f aca="false">D2385</f>
        <v>Autre système centralisé</v>
      </c>
      <c r="R2385" s="0" t="str">
        <f aca="false">E2385</f>
        <v>Autres</v>
      </c>
      <c r="S2385" s="0" t="str">
        <f aca="false">F2385</f>
        <v>0528900101</v>
      </c>
      <c r="T2385" s="0" t="str">
        <f aca="false">G2385</f>
        <v>0</v>
      </c>
      <c r="U2385" s="0" t="n">
        <f aca="false">L2385</f>
        <v>1.64687127447792</v>
      </c>
      <c r="V2385" s="0" t="n">
        <f aca="false">K2385</f>
        <v>36.2603999765187</v>
      </c>
      <c r="W2385" s="0" t="n">
        <f aca="false">J2385</f>
        <v>0</v>
      </c>
    </row>
    <row r="2386" customFormat="false" ht="12.8" hidden="false" customHeight="false" outlineLevel="0" collapsed="false">
      <c r="A2386" s="0" t="s">
        <v>76</v>
      </c>
      <c r="B2386" s="0" t="s">
        <v>1166</v>
      </c>
      <c r="C2386" s="0" t="s">
        <v>1167</v>
      </c>
      <c r="D2386" s="0" t="s">
        <v>19</v>
      </c>
      <c r="E2386" s="0" t="s">
        <v>58</v>
      </c>
      <c r="F2386" s="0" t="s">
        <v>1169</v>
      </c>
      <c r="G2386" s="0" t="s">
        <v>1609</v>
      </c>
      <c r="H2386" s="0" t="n">
        <v>1.70746776068833</v>
      </c>
      <c r="I2386" s="0" t="n">
        <v>26.0322166841266</v>
      </c>
      <c r="J2386" s="0" t="n">
        <v>1190</v>
      </c>
      <c r="K2386" s="0" t="n">
        <f aca="false">I2386*SUMIFS(syst_chauffage!$H$3:$H$27,syst_chauffage!$B$3:$B$27,D2386,syst_chauffage!$C$3:$C$27,E2386)</f>
        <v>42.8216841649392</v>
      </c>
      <c r="L2386" s="12" t="n">
        <f aca="false">H2386*SUMIFS(syst_chauffage!$K$3:$K$27,syst_chauffage!$B$3:$B$27,D2386,syst_chauffage!$C$3:$C$27,E2386)</f>
        <v>1.70746776068833</v>
      </c>
      <c r="N2386" s="0" t="str">
        <f aca="false">A2386</f>
        <v>Habitat Communautaire</v>
      </c>
      <c r="O2386" s="0" t="str">
        <f aca="false">B2386</f>
        <v>Service à la personne</v>
      </c>
      <c r="P2386" s="0" t="str">
        <f aca="false">C2386</f>
        <v>Résidentiel</v>
      </c>
      <c r="Q2386" s="0" t="str">
        <f aca="false">D2386</f>
        <v>Autre système centralisé</v>
      </c>
      <c r="R2386" s="0" t="str">
        <f aca="false">E2386</f>
        <v>Urbain</v>
      </c>
      <c r="S2386" s="0" t="str">
        <f aca="false">F2386</f>
        <v>0528900106</v>
      </c>
      <c r="T2386" s="0" t="str">
        <f aca="false">G2386</f>
        <v>0</v>
      </c>
      <c r="U2386" s="0" t="n">
        <f aca="false">L2386</f>
        <v>1.70746776068833</v>
      </c>
      <c r="V2386" s="0" t="n">
        <f aca="false">K2386</f>
        <v>42.8216841649392</v>
      </c>
      <c r="W2386" s="0" t="n">
        <f aca="false">J2386</f>
        <v>1190</v>
      </c>
    </row>
    <row r="2387" customFormat="false" ht="12.8" hidden="false" customHeight="false" outlineLevel="0" collapsed="false">
      <c r="A2387" s="0" t="s">
        <v>76</v>
      </c>
      <c r="B2387" s="0" t="s">
        <v>1166</v>
      </c>
      <c r="C2387" s="0" t="s">
        <v>1167</v>
      </c>
      <c r="D2387" s="0" t="s">
        <v>22</v>
      </c>
      <c r="E2387" s="0" t="s">
        <v>23</v>
      </c>
      <c r="F2387" s="0" t="s">
        <v>1170</v>
      </c>
      <c r="G2387" s="0" t="s">
        <v>1609</v>
      </c>
      <c r="H2387" s="0" t="n">
        <v>0.615455804812019</v>
      </c>
      <c r="I2387" s="0" t="n">
        <v>28.10864</v>
      </c>
      <c r="J2387" s="0" t="n">
        <v>0</v>
      </c>
      <c r="K2387" s="0" t="n">
        <f aca="false">I2387*SUMIFS(syst_chauffage!$H$3:$H$27,syst_chauffage!$B$3:$B$27,D2387,syst_chauffage!$C$3:$C$27,E2387)</f>
        <v>49.499947715602</v>
      </c>
      <c r="L2387" s="12" t="n">
        <f aca="false">H2387*SUMIFS(syst_chauffage!$K$3:$K$27,syst_chauffage!$B$3:$B$27,D2387,syst_chauffage!$C$3:$C$27,E2387)</f>
        <v>0.615455804812019</v>
      </c>
      <c r="N2387" s="0" t="str">
        <f aca="false">A2387</f>
        <v>Habitat Communautaire</v>
      </c>
      <c r="O2387" s="0" t="str">
        <f aca="false">B2387</f>
        <v>Service à la personne</v>
      </c>
      <c r="P2387" s="0" t="str">
        <f aca="false">C2387</f>
        <v>Résidentiel</v>
      </c>
      <c r="Q2387" s="0" t="str">
        <f aca="false">D2387</f>
        <v>Chaudière fioul</v>
      </c>
      <c r="R2387" s="0" t="str">
        <f aca="false">E2387</f>
        <v>Fioul</v>
      </c>
      <c r="S2387" s="0" t="str">
        <f aca="false">F2387</f>
        <v>0528900303</v>
      </c>
      <c r="T2387" s="0" t="str">
        <f aca="false">G2387</f>
        <v>0</v>
      </c>
      <c r="U2387" s="0" t="n">
        <f aca="false">L2387</f>
        <v>0.615455804812019</v>
      </c>
      <c r="V2387" s="0" t="n">
        <f aca="false">K2387</f>
        <v>49.499947715602</v>
      </c>
      <c r="W2387" s="0" t="n">
        <f aca="false">J2387</f>
        <v>0</v>
      </c>
    </row>
    <row r="2388" customFormat="false" ht="12.8" hidden="false" customHeight="false" outlineLevel="0" collapsed="false">
      <c r="A2388" s="0" t="s">
        <v>76</v>
      </c>
      <c r="B2388" s="0" t="s">
        <v>1166</v>
      </c>
      <c r="C2388" s="0" t="s">
        <v>1167</v>
      </c>
      <c r="D2388" s="0" t="s">
        <v>13</v>
      </c>
      <c r="E2388" s="0" t="s">
        <v>14</v>
      </c>
      <c r="F2388" s="0" t="s">
        <v>1171</v>
      </c>
      <c r="G2388" s="0" t="s">
        <v>1609</v>
      </c>
      <c r="H2388" s="0" t="n">
        <v>0.828467942198617</v>
      </c>
      <c r="I2388" s="0" t="n">
        <v>28.10864</v>
      </c>
      <c r="J2388" s="0" t="n">
        <v>297</v>
      </c>
      <c r="K2388" s="0" t="n">
        <f aca="false">I2388*SUMIFS(syst_chauffage!$H$3:$H$27,syst_chauffage!$B$3:$B$27,D2388,syst_chauffage!$C$3:$C$27,E2388)</f>
        <v>56.7679770795612</v>
      </c>
      <c r="L2388" s="12" t="n">
        <f aca="false">H2388*SUMIFS(syst_chauffage!$K$3:$K$27,syst_chauffage!$B$3:$B$27,D2388,syst_chauffage!$C$3:$C$27,E2388)</f>
        <v>0.828467942198617</v>
      </c>
      <c r="N2388" s="0" t="str">
        <f aca="false">A2388</f>
        <v>Habitat Communautaire</v>
      </c>
      <c r="O2388" s="0" t="str">
        <f aca="false">B2388</f>
        <v>Service à la personne</v>
      </c>
      <c r="P2388" s="0" t="str">
        <f aca="false">C2388</f>
        <v>Résidentiel</v>
      </c>
      <c r="Q2388" s="0" t="str">
        <f aca="false">D2388</f>
        <v>Chaudière gaz</v>
      </c>
      <c r="R2388" s="0" t="str">
        <f aca="false">E2388</f>
        <v>Gaz</v>
      </c>
      <c r="S2388" s="0" t="str">
        <f aca="false">F2388</f>
        <v>0528900404</v>
      </c>
      <c r="T2388" s="0" t="str">
        <f aca="false">G2388</f>
        <v>0</v>
      </c>
      <c r="U2388" s="0" t="n">
        <f aca="false">L2388</f>
        <v>0.828467942198617</v>
      </c>
      <c r="V2388" s="0" t="n">
        <f aca="false">K2388</f>
        <v>56.7679770795612</v>
      </c>
      <c r="W2388" s="0" t="n">
        <f aca="false">J2388</f>
        <v>297</v>
      </c>
    </row>
    <row r="2389" customFormat="false" ht="12.8" hidden="false" customHeight="false" outlineLevel="0" collapsed="false">
      <c r="A2389" s="0" t="s">
        <v>76</v>
      </c>
      <c r="B2389" s="0" t="s">
        <v>1166</v>
      </c>
      <c r="C2389" s="0" t="s">
        <v>1167</v>
      </c>
      <c r="D2389" s="0" t="s">
        <v>29</v>
      </c>
      <c r="E2389" s="0" t="s">
        <v>30</v>
      </c>
      <c r="F2389" s="0" t="s">
        <v>1172</v>
      </c>
      <c r="G2389" s="0" t="s">
        <v>1609</v>
      </c>
      <c r="H2389" s="0" t="n">
        <v>0.92</v>
      </c>
      <c r="I2389" s="0" t="n">
        <v>10.4</v>
      </c>
      <c r="J2389" s="0" t="n">
        <v>0</v>
      </c>
      <c r="K2389" s="0" t="n">
        <f aca="false">I2389*SUMIFS(syst_chauffage!$H$3:$H$27,syst_chauffage!$B$3:$B$27,D2389,syst_chauffage!$C$3:$C$27,E2389)</f>
        <v>3</v>
      </c>
      <c r="L2389" s="12" t="n">
        <f aca="false">H2389*SUMIFS(syst_chauffage!$K$3:$K$27,syst_chauffage!$B$3:$B$27,D2389,syst_chauffage!$C$3:$C$27,E2389)</f>
        <v>0.92</v>
      </c>
      <c r="N2389" s="0" t="str">
        <f aca="false">A2389</f>
        <v>Habitat Communautaire</v>
      </c>
      <c r="O2389" s="0" t="str">
        <f aca="false">B2389</f>
        <v>Service à la personne</v>
      </c>
      <c r="P2389" s="0" t="str">
        <f aca="false">C2389</f>
        <v>Résidentiel</v>
      </c>
      <c r="Q2389" s="0" t="str">
        <f aca="false">D2389</f>
        <v>Electrique direct</v>
      </c>
      <c r="R2389" s="0" t="str">
        <f aca="false">E2389</f>
        <v>Electricité</v>
      </c>
      <c r="S2389" s="0" t="str">
        <f aca="false">F2389</f>
        <v>0528900602</v>
      </c>
      <c r="T2389" s="0" t="str">
        <f aca="false">G2389</f>
        <v>0</v>
      </c>
      <c r="U2389" s="0" t="n">
        <f aca="false">L2389</f>
        <v>0.92</v>
      </c>
      <c r="V2389" s="0" t="n">
        <f aca="false">K2389</f>
        <v>3</v>
      </c>
      <c r="W2389" s="0" t="n">
        <f aca="false">J2389</f>
        <v>0</v>
      </c>
    </row>
    <row r="2390" customFormat="false" ht="12.8" hidden="false" customHeight="false" outlineLevel="0" collapsed="false">
      <c r="A2390" s="0" t="s">
        <v>76</v>
      </c>
      <c r="B2390" s="0" t="s">
        <v>1166</v>
      </c>
      <c r="C2390" s="0" t="s">
        <v>1167</v>
      </c>
      <c r="D2390" s="0" t="s">
        <v>36</v>
      </c>
      <c r="E2390" s="0" t="s">
        <v>30</v>
      </c>
      <c r="F2390" s="0" t="s">
        <v>1173</v>
      </c>
      <c r="G2390" s="0" t="s">
        <v>1609</v>
      </c>
      <c r="H2390" s="0" t="n">
        <v>2.94489544186046</v>
      </c>
      <c r="I2390" s="0" t="n">
        <v>44.4812052273557</v>
      </c>
      <c r="J2390" s="0" t="n">
        <v>846</v>
      </c>
      <c r="K2390" s="0" t="n">
        <f aca="false">I2390*SUMIFS(syst_chauffage!$H$3:$H$27,syst_chauffage!$B$3:$B$27,D2390,syst_chauffage!$C$3:$C$27,E2390)</f>
        <v>27.5186580215299</v>
      </c>
      <c r="L2390" s="12" t="n">
        <f aca="false">H2390*SUMIFS(syst_chauffage!$K$3:$K$27,syst_chauffage!$B$3:$B$27,D2390,syst_chauffage!$C$3:$C$27,E2390)</f>
        <v>2.47427325480779</v>
      </c>
      <c r="N2390" s="0" t="str">
        <f aca="false">A2390</f>
        <v>Habitat Communautaire</v>
      </c>
      <c r="O2390" s="0" t="str">
        <f aca="false">B2390</f>
        <v>Service à la personne</v>
      </c>
      <c r="P2390" s="0" t="str">
        <f aca="false">C2390</f>
        <v>Résidentiel</v>
      </c>
      <c r="Q2390" s="0" t="str">
        <f aca="false">D2390</f>
        <v>PAC</v>
      </c>
      <c r="R2390" s="0" t="str">
        <f aca="false">E2390</f>
        <v>Electricité</v>
      </c>
      <c r="S2390" s="0" t="str">
        <f aca="false">F2390</f>
        <v>0528900902</v>
      </c>
      <c r="T2390" s="0" t="str">
        <f aca="false">G2390</f>
        <v>0</v>
      </c>
      <c r="U2390" s="0" t="n">
        <f aca="false">L2390</f>
        <v>2.47427325480779</v>
      </c>
      <c r="V2390" s="0" t="n">
        <f aca="false">K2390</f>
        <v>27.5186580215299</v>
      </c>
      <c r="W2390" s="0" t="n">
        <f aca="false">J2390</f>
        <v>846</v>
      </c>
    </row>
    <row r="2391" customFormat="false" ht="12.8" hidden="false" customHeight="false" outlineLevel="0" collapsed="false">
      <c r="A2391" s="0" t="s">
        <v>76</v>
      </c>
      <c r="B2391" s="0" t="s">
        <v>1166</v>
      </c>
      <c r="C2391" s="0" t="s">
        <v>1167</v>
      </c>
      <c r="D2391" s="0" t="s">
        <v>51</v>
      </c>
      <c r="E2391" s="0" t="s">
        <v>57</v>
      </c>
      <c r="F2391" s="0" t="s">
        <v>1174</v>
      </c>
      <c r="G2391" s="0" t="s">
        <v>1609</v>
      </c>
      <c r="H2391" s="0" t="n">
        <v>1.90023608593606</v>
      </c>
      <c r="I2391" s="0" t="n">
        <v>31.0002628010379</v>
      </c>
      <c r="J2391" s="0" t="n">
        <v>0</v>
      </c>
      <c r="K2391" s="0" t="n">
        <f aca="false">I2391*SUMIFS(syst_chauffage!$H$3:$H$27,syst_chauffage!$B$3:$B$27,D2391,syst_chauffage!$C$3:$C$27,E2391)</f>
        <v>65.6850263521615</v>
      </c>
      <c r="L2391" s="12" t="n">
        <f aca="false">H2391*SUMIFS(syst_chauffage!$K$3:$K$27,syst_chauffage!$B$3:$B$27,D2391,syst_chauffage!$C$3:$C$27,E2391)</f>
        <v>1.90023608593606</v>
      </c>
      <c r="N2391" s="0" t="str">
        <f aca="false">A2391</f>
        <v>Habitat Communautaire</v>
      </c>
      <c r="O2391" s="0" t="str">
        <f aca="false">B2391</f>
        <v>Service à la personne</v>
      </c>
      <c r="P2391" s="0" t="str">
        <f aca="false">C2391</f>
        <v>Résidentiel</v>
      </c>
      <c r="Q2391" s="0" t="str">
        <f aca="false">D2391</f>
        <v>Autre système centralisé performant</v>
      </c>
      <c r="R2391" s="0" t="str">
        <f aca="false">E2391</f>
        <v>Autres</v>
      </c>
      <c r="S2391" s="0" t="str">
        <f aca="false">F2391</f>
        <v>0528902101</v>
      </c>
      <c r="T2391" s="0" t="str">
        <f aca="false">G2391</f>
        <v>0</v>
      </c>
      <c r="U2391" s="0" t="n">
        <f aca="false">L2391</f>
        <v>1.90023608593606</v>
      </c>
      <c r="V2391" s="0" t="n">
        <f aca="false">K2391</f>
        <v>65.6850263521615</v>
      </c>
      <c r="W2391" s="0" t="n">
        <f aca="false">J2391</f>
        <v>0</v>
      </c>
    </row>
    <row r="2392" customFormat="false" ht="12.8" hidden="false" customHeight="false" outlineLevel="0" collapsed="false">
      <c r="A2392" s="0" t="s">
        <v>76</v>
      </c>
      <c r="B2392" s="0" t="s">
        <v>1166</v>
      </c>
      <c r="C2392" s="0" t="s">
        <v>1167</v>
      </c>
      <c r="D2392" s="0" t="s">
        <v>51</v>
      </c>
      <c r="E2392" s="0" t="s">
        <v>58</v>
      </c>
      <c r="F2392" s="0" t="s">
        <v>1175</v>
      </c>
      <c r="G2392" s="0" t="s">
        <v>1609</v>
      </c>
      <c r="H2392" s="0" t="n">
        <v>1.97015510848654</v>
      </c>
      <c r="I2392" s="0" t="n">
        <v>30.9907341477697</v>
      </c>
      <c r="J2392" s="0" t="n">
        <v>1190</v>
      </c>
      <c r="K2392" s="0" t="n">
        <f aca="false">I2392*SUMIFS(syst_chauffage!$H$3:$H$27,syst_chauffage!$B$3:$B$27,D2392,syst_chauffage!$C$3:$C$27,E2392)</f>
        <v>66.1342113916402</v>
      </c>
      <c r="L2392" s="12" t="n">
        <f aca="false">H2392*SUMIFS(syst_chauffage!$K$3:$K$27,syst_chauffage!$B$3:$B$27,D2392,syst_chauffage!$C$3:$C$27,E2392)</f>
        <v>1.97015510848654</v>
      </c>
      <c r="N2392" s="0" t="str">
        <f aca="false">A2392</f>
        <v>Habitat Communautaire</v>
      </c>
      <c r="O2392" s="0" t="str">
        <f aca="false">B2392</f>
        <v>Service à la personne</v>
      </c>
      <c r="P2392" s="0" t="str">
        <f aca="false">C2392</f>
        <v>Résidentiel</v>
      </c>
      <c r="Q2392" s="0" t="str">
        <f aca="false">D2392</f>
        <v>Autre système centralisé performant</v>
      </c>
      <c r="R2392" s="0" t="str">
        <f aca="false">E2392</f>
        <v>Urbain</v>
      </c>
      <c r="S2392" s="0" t="str">
        <f aca="false">F2392</f>
        <v>0528902106</v>
      </c>
      <c r="T2392" s="0" t="str">
        <f aca="false">G2392</f>
        <v>0</v>
      </c>
      <c r="U2392" s="0" t="n">
        <f aca="false">L2392</f>
        <v>1.97015510848654</v>
      </c>
      <c r="V2392" s="0" t="n">
        <f aca="false">K2392</f>
        <v>66.1342113916402</v>
      </c>
      <c r="W2392" s="0" t="n">
        <f aca="false">J2392</f>
        <v>1190</v>
      </c>
    </row>
    <row r="2393" customFormat="false" ht="12.8" hidden="false" customHeight="false" outlineLevel="0" collapsed="false">
      <c r="A2393" s="0" t="s">
        <v>76</v>
      </c>
      <c r="B2393" s="0" t="s">
        <v>1166</v>
      </c>
      <c r="C2393" s="0" t="s">
        <v>1167</v>
      </c>
      <c r="D2393" s="0" t="s">
        <v>27</v>
      </c>
      <c r="E2393" s="0" t="s">
        <v>23</v>
      </c>
      <c r="F2393" s="0" t="s">
        <v>1176</v>
      </c>
      <c r="G2393" s="0" t="s">
        <v>1609</v>
      </c>
      <c r="H2393" s="0" t="n">
        <v>0.751417742745563</v>
      </c>
      <c r="I2393" s="0" t="n">
        <v>33.4626666666666</v>
      </c>
      <c r="J2393" s="0" t="n">
        <v>684</v>
      </c>
      <c r="K2393" s="0" t="n">
        <f aca="false">I2393*SUMIFS(syst_chauffage!$H$3:$H$27,syst_chauffage!$B$3:$B$27,D2393,syst_chauffage!$C$3:$C$27,E2393)</f>
        <v>85.8117675548926</v>
      </c>
      <c r="L2393" s="12" t="n">
        <f aca="false">H2393*SUMIFS(syst_chauffage!$K$3:$K$27,syst_chauffage!$B$3:$B$27,D2393,syst_chauffage!$C$3:$C$27,E2393)</f>
        <v>0.751417742745563</v>
      </c>
      <c r="N2393" s="0" t="str">
        <f aca="false">A2393</f>
        <v>Habitat Communautaire</v>
      </c>
      <c r="O2393" s="0" t="str">
        <f aca="false">B2393</f>
        <v>Service à la personne</v>
      </c>
      <c r="P2393" s="0" t="str">
        <f aca="false">C2393</f>
        <v>Résidentiel</v>
      </c>
      <c r="Q2393" s="0" t="str">
        <f aca="false">D2393</f>
        <v>Chaudière condensation fioul</v>
      </c>
      <c r="R2393" s="0" t="str">
        <f aca="false">E2393</f>
        <v>Fioul</v>
      </c>
      <c r="S2393" s="0" t="str">
        <f aca="false">F2393</f>
        <v>0528902303</v>
      </c>
      <c r="T2393" s="0" t="str">
        <f aca="false">G2393</f>
        <v>0</v>
      </c>
      <c r="U2393" s="0" t="n">
        <f aca="false">L2393</f>
        <v>0.751417742745563</v>
      </c>
      <c r="V2393" s="0" t="n">
        <f aca="false">K2393</f>
        <v>85.8117675548926</v>
      </c>
      <c r="W2393" s="0" t="n">
        <f aca="false">J2393</f>
        <v>684</v>
      </c>
    </row>
    <row r="2394" customFormat="false" ht="12.8" hidden="false" customHeight="false" outlineLevel="0" collapsed="false">
      <c r="A2394" s="0" t="s">
        <v>76</v>
      </c>
      <c r="B2394" s="0" t="s">
        <v>1166</v>
      </c>
      <c r="C2394" s="0" t="s">
        <v>1167</v>
      </c>
      <c r="D2394" s="0" t="s">
        <v>18</v>
      </c>
      <c r="E2394" s="0" t="s">
        <v>14</v>
      </c>
      <c r="F2394" s="0" t="s">
        <v>1177</v>
      </c>
      <c r="G2394" s="0" t="s">
        <v>1609</v>
      </c>
      <c r="H2394" s="0" t="n">
        <v>0.980154421996798</v>
      </c>
      <c r="I2394" s="0" t="n">
        <v>33.4626666666666</v>
      </c>
      <c r="J2394" s="0" t="n">
        <v>684</v>
      </c>
      <c r="K2394" s="0" t="n">
        <f aca="false">I2394*SUMIFS(syst_chauffage!$H$3:$H$27,syst_chauffage!$B$3:$B$27,D2394,syst_chauffage!$C$3:$C$27,E2394)</f>
        <v>91.1833882109893</v>
      </c>
      <c r="L2394" s="12" t="n">
        <f aca="false">H2394*SUMIFS(syst_chauffage!$K$3:$K$27,syst_chauffage!$B$3:$B$27,D2394,syst_chauffage!$C$3:$C$27,E2394)</f>
        <v>0.952167965281034</v>
      </c>
      <c r="N2394" s="0" t="str">
        <f aca="false">A2394</f>
        <v>Habitat Communautaire</v>
      </c>
      <c r="O2394" s="0" t="str">
        <f aca="false">B2394</f>
        <v>Service à la personne</v>
      </c>
      <c r="P2394" s="0" t="str">
        <f aca="false">C2394</f>
        <v>Résidentiel</v>
      </c>
      <c r="Q2394" s="0" t="str">
        <f aca="false">D2394</f>
        <v>Chaudière condensation gaz</v>
      </c>
      <c r="R2394" s="0" t="str">
        <f aca="false">E2394</f>
        <v>Gaz</v>
      </c>
      <c r="S2394" s="0" t="str">
        <f aca="false">F2394</f>
        <v>0528902404</v>
      </c>
      <c r="T2394" s="0" t="str">
        <f aca="false">G2394</f>
        <v>0</v>
      </c>
      <c r="U2394" s="0" t="n">
        <f aca="false">L2394</f>
        <v>0.952167965281034</v>
      </c>
      <c r="V2394" s="0" t="n">
        <f aca="false">K2394</f>
        <v>91.1833882109893</v>
      </c>
      <c r="W2394" s="0" t="n">
        <f aca="false">J2394</f>
        <v>684</v>
      </c>
    </row>
    <row r="2395" customFormat="false" ht="12.8" hidden="false" customHeight="false" outlineLevel="0" collapsed="false">
      <c r="A2395" s="0" t="s">
        <v>76</v>
      </c>
      <c r="B2395" s="0" t="s">
        <v>1166</v>
      </c>
      <c r="C2395" s="0" t="s">
        <v>1167</v>
      </c>
      <c r="D2395" s="0" t="s">
        <v>32</v>
      </c>
      <c r="E2395" s="0" t="s">
        <v>30</v>
      </c>
      <c r="F2395" s="0" t="s">
        <v>1178</v>
      </c>
      <c r="G2395" s="0" t="s">
        <v>1609</v>
      </c>
      <c r="H2395" s="0" t="n">
        <v>1</v>
      </c>
      <c r="I2395" s="0" t="n">
        <v>12</v>
      </c>
      <c r="J2395" s="0" t="n">
        <v>0</v>
      </c>
      <c r="K2395" s="0" t="n">
        <f aca="false">I2395*SUMIFS(syst_chauffage!$H$3:$H$27,syst_chauffage!$B$3:$B$27,D2395,syst_chauffage!$C$3:$C$27,E2395)</f>
        <v>12</v>
      </c>
      <c r="L2395" s="12" t="n">
        <f aca="false">H2395*SUMIFS(syst_chauffage!$K$3:$K$27,syst_chauffage!$B$3:$B$27,D2395,syst_chauffage!$C$3:$C$27,E2395)</f>
        <v>1</v>
      </c>
      <c r="N2395" s="0" t="str">
        <f aca="false">A2395</f>
        <v>Habitat Communautaire</v>
      </c>
      <c r="O2395" s="0" t="str">
        <f aca="false">B2395</f>
        <v>Service à la personne</v>
      </c>
      <c r="P2395" s="0" t="str">
        <f aca="false">C2395</f>
        <v>Résidentiel</v>
      </c>
      <c r="Q2395" s="0" t="str">
        <f aca="false">D2395</f>
        <v>Electrique direct performant</v>
      </c>
      <c r="R2395" s="0" t="str">
        <f aca="false">E2395</f>
        <v>Electricité</v>
      </c>
      <c r="S2395" s="0" t="str">
        <f aca="false">F2395</f>
        <v>0528902602</v>
      </c>
      <c r="T2395" s="0" t="str">
        <f aca="false">G2395</f>
        <v>0</v>
      </c>
      <c r="U2395" s="0" t="n">
        <f aca="false">L2395</f>
        <v>1</v>
      </c>
      <c r="V2395" s="0" t="n">
        <f aca="false">K2395</f>
        <v>12</v>
      </c>
      <c r="W2395" s="0" t="n">
        <f aca="false">J2395</f>
        <v>0</v>
      </c>
    </row>
    <row r="2396" customFormat="false" ht="12.8" hidden="false" customHeight="false" outlineLevel="0" collapsed="false">
      <c r="A2396" s="0" t="s">
        <v>76</v>
      </c>
      <c r="B2396" s="0" t="s">
        <v>1166</v>
      </c>
      <c r="C2396" s="0" t="s">
        <v>1167</v>
      </c>
      <c r="D2396" s="0" t="s">
        <v>38</v>
      </c>
      <c r="E2396" s="0" t="s">
        <v>30</v>
      </c>
      <c r="F2396" s="0" t="s">
        <v>1179</v>
      </c>
      <c r="G2396" s="0" t="s">
        <v>1609</v>
      </c>
      <c r="H2396" s="0" t="n">
        <v>3.39795627906976</v>
      </c>
      <c r="I2396" s="0" t="n">
        <v>52.9538157468521</v>
      </c>
      <c r="J2396" s="0" t="n">
        <v>900</v>
      </c>
      <c r="K2396" s="0" t="n">
        <f aca="false">I2396*SUMIFS(syst_chauffage!$H$3:$H$27,syst_chauffage!$B$3:$B$27,D2396,syst_chauffage!$C$3:$C$27,E2396)</f>
        <v>53.5253887485066</v>
      </c>
      <c r="L2396" s="12" t="n">
        <f aca="false">H2396*SUMIFS(syst_chauffage!$K$3:$K$27,syst_chauffage!$B$3:$B$27,D2396,syst_chauffage!$C$3:$C$27,E2396)</f>
        <v>3.03986496519792</v>
      </c>
      <c r="N2396" s="0" t="str">
        <f aca="false">A2396</f>
        <v>Habitat Communautaire</v>
      </c>
      <c r="O2396" s="0" t="str">
        <f aca="false">B2396</f>
        <v>Service à la personne</v>
      </c>
      <c r="P2396" s="0" t="str">
        <f aca="false">C2396</f>
        <v>Résidentiel</v>
      </c>
      <c r="Q2396" s="0" t="str">
        <f aca="false">D2396</f>
        <v>PAC performant</v>
      </c>
      <c r="R2396" s="0" t="str">
        <f aca="false">E2396</f>
        <v>Electricité</v>
      </c>
      <c r="S2396" s="0" t="str">
        <f aca="false">F2396</f>
        <v>0528902902</v>
      </c>
      <c r="T2396" s="0" t="str">
        <f aca="false">G2396</f>
        <v>0</v>
      </c>
      <c r="U2396" s="0" t="n">
        <f aca="false">L2396</f>
        <v>3.03986496519792</v>
      </c>
      <c r="V2396" s="0" t="n">
        <f aca="false">K2396</f>
        <v>53.5253887485066</v>
      </c>
      <c r="W2396" s="0" t="n">
        <f aca="false">J2396</f>
        <v>900</v>
      </c>
    </row>
    <row r="2397" customFormat="false" ht="12.8" hidden="false" customHeight="false" outlineLevel="0" collapsed="false">
      <c r="A2397" s="0" t="s">
        <v>77</v>
      </c>
      <c r="B2397" s="0" t="s">
        <v>1180</v>
      </c>
      <c r="C2397" s="0" t="s">
        <v>1180</v>
      </c>
      <c r="D2397" s="0" t="s">
        <v>19</v>
      </c>
      <c r="E2397" s="0" t="s">
        <v>57</v>
      </c>
      <c r="F2397" s="0" t="s">
        <v>1181</v>
      </c>
      <c r="G2397" s="0" t="s">
        <v>1609</v>
      </c>
      <c r="H2397" s="0" t="n">
        <v>0.759298114133152</v>
      </c>
      <c r="I2397" s="0" t="n">
        <v>11.4313984811044</v>
      </c>
      <c r="J2397" s="0" t="n">
        <v>0</v>
      </c>
      <c r="K2397" s="0" t="n">
        <f aca="false">I2397*SUMIFS(syst_chauffage!$H$3:$H$27,syst_chauffage!$B$3:$B$27,D2397,syst_chauffage!$C$3:$C$27,E2397)</f>
        <v>15.9179557327716</v>
      </c>
      <c r="L2397" s="12" t="n">
        <f aca="false">H2397*SUMIFS(syst_chauffage!$K$3:$K$27,syst_chauffage!$B$3:$B$27,D2397,syst_chauffage!$C$3:$C$27,E2397)</f>
        <v>0.759298114133152</v>
      </c>
      <c r="N2397" s="0" t="str">
        <f aca="false">A2397</f>
        <v>Santé Action Sociale</v>
      </c>
      <c r="O2397" s="0" t="str">
        <f aca="false">B2397</f>
        <v>Cabinet médical</v>
      </c>
      <c r="P2397" s="0" t="str">
        <f aca="false">C2397</f>
        <v>Cabinet médical</v>
      </c>
      <c r="Q2397" s="0" t="str">
        <f aca="false">D2397</f>
        <v>Autre système centralisé</v>
      </c>
      <c r="R2397" s="0" t="str">
        <f aca="false">E2397</f>
        <v>Autres</v>
      </c>
      <c r="S2397" s="0" t="str">
        <f aca="false">F2397</f>
        <v>0603010101</v>
      </c>
      <c r="T2397" s="0" t="str">
        <f aca="false">G2397</f>
        <v>0</v>
      </c>
      <c r="U2397" s="0" t="n">
        <f aca="false">L2397</f>
        <v>0.759298114133152</v>
      </c>
      <c r="V2397" s="0" t="n">
        <f aca="false">K2397</f>
        <v>15.9179557327716</v>
      </c>
      <c r="W2397" s="0" t="n">
        <f aca="false">J2397</f>
        <v>0</v>
      </c>
    </row>
    <row r="2398" customFormat="false" ht="12.8" hidden="false" customHeight="false" outlineLevel="0" collapsed="false">
      <c r="A2398" s="0" t="s">
        <v>77</v>
      </c>
      <c r="B2398" s="0" t="s">
        <v>1180</v>
      </c>
      <c r="C2398" s="0" t="s">
        <v>1180</v>
      </c>
      <c r="D2398" s="0" t="s">
        <v>19</v>
      </c>
      <c r="E2398" s="0" t="s">
        <v>58</v>
      </c>
      <c r="F2398" s="0" t="s">
        <v>1182</v>
      </c>
      <c r="G2398" s="0" t="s">
        <v>1609</v>
      </c>
      <c r="H2398" s="0" t="n">
        <v>0.75021093624049</v>
      </c>
      <c r="I2398" s="0" t="n">
        <v>12.5995996868832</v>
      </c>
      <c r="J2398" s="0" t="n">
        <v>1190</v>
      </c>
      <c r="K2398" s="0" t="n">
        <f aca="false">I2398*SUMIFS(syst_chauffage!$H$3:$H$27,syst_chauffage!$B$3:$B$27,D2398,syst_chauffage!$C$3:$C$27,E2398)</f>
        <v>20.7257063408421</v>
      </c>
      <c r="L2398" s="12" t="n">
        <f aca="false">H2398*SUMIFS(syst_chauffage!$K$3:$K$27,syst_chauffage!$B$3:$B$27,D2398,syst_chauffage!$C$3:$C$27,E2398)</f>
        <v>0.75021093624049</v>
      </c>
      <c r="N2398" s="0" t="str">
        <f aca="false">A2398</f>
        <v>Santé Action Sociale</v>
      </c>
      <c r="O2398" s="0" t="str">
        <f aca="false">B2398</f>
        <v>Cabinet médical</v>
      </c>
      <c r="P2398" s="0" t="str">
        <f aca="false">C2398</f>
        <v>Cabinet médical</v>
      </c>
      <c r="Q2398" s="0" t="str">
        <f aca="false">D2398</f>
        <v>Autre système centralisé</v>
      </c>
      <c r="R2398" s="0" t="str">
        <f aca="false">E2398</f>
        <v>Urbain</v>
      </c>
      <c r="S2398" s="0" t="str">
        <f aca="false">F2398</f>
        <v>0603010106</v>
      </c>
      <c r="T2398" s="0" t="str">
        <f aca="false">G2398</f>
        <v>0</v>
      </c>
      <c r="U2398" s="0" t="n">
        <f aca="false">L2398</f>
        <v>0.75021093624049</v>
      </c>
      <c r="V2398" s="0" t="n">
        <f aca="false">K2398</f>
        <v>20.7257063408421</v>
      </c>
      <c r="W2398" s="0" t="n">
        <f aca="false">J2398</f>
        <v>1190</v>
      </c>
    </row>
    <row r="2399" customFormat="false" ht="12.8" hidden="false" customHeight="false" outlineLevel="0" collapsed="false">
      <c r="A2399" s="0" t="s">
        <v>77</v>
      </c>
      <c r="B2399" s="0" t="s">
        <v>1180</v>
      </c>
      <c r="C2399" s="0" t="s">
        <v>1180</v>
      </c>
      <c r="D2399" s="0" t="s">
        <v>22</v>
      </c>
      <c r="E2399" s="0" t="s">
        <v>23</v>
      </c>
      <c r="F2399" s="0" t="s">
        <v>1183</v>
      </c>
      <c r="G2399" s="0" t="s">
        <v>1609</v>
      </c>
      <c r="H2399" s="0" t="n">
        <v>0.631211300391437</v>
      </c>
      <c r="I2399" s="0" t="n">
        <v>6.74372675172192</v>
      </c>
      <c r="J2399" s="0" t="n">
        <v>0</v>
      </c>
      <c r="K2399" s="0" t="n">
        <f aca="false">I2399*SUMIFS(syst_chauffage!$H$3:$H$27,syst_chauffage!$B$3:$B$27,D2399,syst_chauffage!$C$3:$C$27,E2399)</f>
        <v>11.8758545991034</v>
      </c>
      <c r="L2399" s="12" t="n">
        <f aca="false">H2399*SUMIFS(syst_chauffage!$K$3:$K$27,syst_chauffage!$B$3:$B$27,D2399,syst_chauffage!$C$3:$C$27,E2399)</f>
        <v>0.631211300391437</v>
      </c>
      <c r="N2399" s="0" t="str">
        <f aca="false">A2399</f>
        <v>Santé Action Sociale</v>
      </c>
      <c r="O2399" s="0" t="str">
        <f aca="false">B2399</f>
        <v>Cabinet médical</v>
      </c>
      <c r="P2399" s="0" t="str">
        <f aca="false">C2399</f>
        <v>Cabinet médical</v>
      </c>
      <c r="Q2399" s="0" t="str">
        <f aca="false">D2399</f>
        <v>Chaudière fioul</v>
      </c>
      <c r="R2399" s="0" t="str">
        <f aca="false">E2399</f>
        <v>Fioul</v>
      </c>
      <c r="S2399" s="0" t="str">
        <f aca="false">F2399</f>
        <v>0603010303</v>
      </c>
      <c r="T2399" s="0" t="str">
        <f aca="false">G2399</f>
        <v>0</v>
      </c>
      <c r="U2399" s="0" t="n">
        <f aca="false">L2399</f>
        <v>0.631211300391437</v>
      </c>
      <c r="V2399" s="0" t="n">
        <f aca="false">K2399</f>
        <v>11.8758545991034</v>
      </c>
      <c r="W2399" s="0" t="n">
        <f aca="false">J2399</f>
        <v>0</v>
      </c>
    </row>
    <row r="2400" customFormat="false" ht="12.8" hidden="false" customHeight="false" outlineLevel="0" collapsed="false">
      <c r="A2400" s="0" t="s">
        <v>77</v>
      </c>
      <c r="B2400" s="0" t="s">
        <v>1180</v>
      </c>
      <c r="C2400" s="0" t="s">
        <v>1180</v>
      </c>
      <c r="D2400" s="0" t="s">
        <v>13</v>
      </c>
      <c r="E2400" s="0" t="s">
        <v>14</v>
      </c>
      <c r="F2400" s="0" t="s">
        <v>1184</v>
      </c>
      <c r="G2400" s="0" t="s">
        <v>1609</v>
      </c>
      <c r="H2400" s="0" t="n">
        <v>0.937291274480885</v>
      </c>
      <c r="I2400" s="0" t="n">
        <v>5.01875038362034</v>
      </c>
      <c r="J2400" s="0" t="n">
        <v>252</v>
      </c>
      <c r="K2400" s="0" t="n">
        <f aca="false">I2400*SUMIFS(syst_chauffage!$H$3:$H$27,syst_chauffage!$B$3:$B$27,D2400,syst_chauffage!$C$3:$C$27,E2400)</f>
        <v>10.1358268043348</v>
      </c>
      <c r="L2400" s="12" t="n">
        <f aca="false">H2400*SUMIFS(syst_chauffage!$K$3:$K$27,syst_chauffage!$B$3:$B$27,D2400,syst_chauffage!$C$3:$C$27,E2400)</f>
        <v>0.937291274480885</v>
      </c>
      <c r="N2400" s="0" t="str">
        <f aca="false">A2400</f>
        <v>Santé Action Sociale</v>
      </c>
      <c r="O2400" s="0" t="str">
        <f aca="false">B2400</f>
        <v>Cabinet médical</v>
      </c>
      <c r="P2400" s="0" t="str">
        <f aca="false">C2400</f>
        <v>Cabinet médical</v>
      </c>
      <c r="Q2400" s="0" t="str">
        <f aca="false">D2400</f>
        <v>Chaudière gaz</v>
      </c>
      <c r="R2400" s="0" t="str">
        <f aca="false">E2400</f>
        <v>Gaz</v>
      </c>
      <c r="S2400" s="0" t="str">
        <f aca="false">F2400</f>
        <v>0603010404</v>
      </c>
      <c r="T2400" s="0" t="str">
        <f aca="false">G2400</f>
        <v>0</v>
      </c>
      <c r="U2400" s="0" t="n">
        <f aca="false">L2400</f>
        <v>0.937291274480885</v>
      </c>
      <c r="V2400" s="0" t="n">
        <f aca="false">K2400</f>
        <v>10.1358268043348</v>
      </c>
      <c r="W2400" s="0" t="n">
        <f aca="false">J2400</f>
        <v>252</v>
      </c>
    </row>
    <row r="2401" customFormat="false" ht="12.8" hidden="false" customHeight="false" outlineLevel="0" collapsed="false">
      <c r="A2401" s="0" t="s">
        <v>77</v>
      </c>
      <c r="B2401" s="0" t="s">
        <v>1180</v>
      </c>
      <c r="C2401" s="0" t="s">
        <v>1180</v>
      </c>
      <c r="D2401" s="0" t="s">
        <v>29</v>
      </c>
      <c r="E2401" s="0" t="s">
        <v>30</v>
      </c>
      <c r="F2401" s="0" t="s">
        <v>1185</v>
      </c>
      <c r="G2401" s="0" t="s">
        <v>1609</v>
      </c>
      <c r="H2401" s="0" t="n">
        <v>0.92</v>
      </c>
      <c r="I2401" s="0" t="n">
        <v>10.4</v>
      </c>
      <c r="J2401" s="0" t="n">
        <v>0</v>
      </c>
      <c r="K2401" s="0" t="n">
        <f aca="false">I2401*SUMIFS(syst_chauffage!$H$3:$H$27,syst_chauffage!$B$3:$B$27,D2401,syst_chauffage!$C$3:$C$27,E2401)</f>
        <v>3</v>
      </c>
      <c r="L2401" s="12" t="n">
        <f aca="false">H2401*SUMIFS(syst_chauffage!$K$3:$K$27,syst_chauffage!$B$3:$B$27,D2401,syst_chauffage!$C$3:$C$27,E2401)</f>
        <v>0.92</v>
      </c>
      <c r="N2401" s="0" t="str">
        <f aca="false">A2401</f>
        <v>Santé Action Sociale</v>
      </c>
      <c r="O2401" s="0" t="str">
        <f aca="false">B2401</f>
        <v>Cabinet médical</v>
      </c>
      <c r="P2401" s="0" t="str">
        <f aca="false">C2401</f>
        <v>Cabinet médical</v>
      </c>
      <c r="Q2401" s="0" t="str">
        <f aca="false">D2401</f>
        <v>Electrique direct</v>
      </c>
      <c r="R2401" s="0" t="str">
        <f aca="false">E2401</f>
        <v>Electricité</v>
      </c>
      <c r="S2401" s="0" t="str">
        <f aca="false">F2401</f>
        <v>0603010602</v>
      </c>
      <c r="T2401" s="0" t="str">
        <f aca="false">G2401</f>
        <v>0</v>
      </c>
      <c r="U2401" s="0" t="n">
        <f aca="false">L2401</f>
        <v>0.92</v>
      </c>
      <c r="V2401" s="0" t="n">
        <f aca="false">K2401</f>
        <v>3</v>
      </c>
      <c r="W2401" s="0" t="n">
        <f aca="false">J2401</f>
        <v>0</v>
      </c>
    </row>
    <row r="2402" customFormat="false" ht="12.8" hidden="false" customHeight="false" outlineLevel="0" collapsed="false">
      <c r="A2402" s="0" t="s">
        <v>77</v>
      </c>
      <c r="B2402" s="0" t="s">
        <v>1180</v>
      </c>
      <c r="C2402" s="0" t="s">
        <v>1180</v>
      </c>
      <c r="D2402" s="0" t="s">
        <v>36</v>
      </c>
      <c r="E2402" s="0" t="s">
        <v>30</v>
      </c>
      <c r="F2402" s="0" t="s">
        <v>1186</v>
      </c>
      <c r="G2402" s="0" t="s">
        <v>1609</v>
      </c>
      <c r="H2402" s="0" t="n">
        <v>2.94489544186046</v>
      </c>
      <c r="I2402" s="0" t="n">
        <v>28.7044589208096</v>
      </c>
      <c r="J2402" s="0" t="n">
        <v>846</v>
      </c>
      <c r="K2402" s="0" t="n">
        <f aca="false">I2402*SUMIFS(syst_chauffage!$H$3:$H$27,syst_chauffage!$B$3:$B$27,D2402,syst_chauffage!$C$3:$C$27,E2402)</f>
        <v>17.7582460883731</v>
      </c>
      <c r="L2402" s="12" t="n">
        <f aca="false">H2402*SUMIFS(syst_chauffage!$K$3:$K$27,syst_chauffage!$B$3:$B$27,D2402,syst_chauffage!$C$3:$C$27,E2402)</f>
        <v>2.47427325480779</v>
      </c>
      <c r="N2402" s="0" t="str">
        <f aca="false">A2402</f>
        <v>Santé Action Sociale</v>
      </c>
      <c r="O2402" s="0" t="str">
        <f aca="false">B2402</f>
        <v>Cabinet médical</v>
      </c>
      <c r="P2402" s="0" t="str">
        <f aca="false">C2402</f>
        <v>Cabinet médical</v>
      </c>
      <c r="Q2402" s="0" t="str">
        <f aca="false">D2402</f>
        <v>PAC</v>
      </c>
      <c r="R2402" s="0" t="str">
        <f aca="false">E2402</f>
        <v>Electricité</v>
      </c>
      <c r="S2402" s="0" t="str">
        <f aca="false">F2402</f>
        <v>0603010902</v>
      </c>
      <c r="T2402" s="0" t="str">
        <f aca="false">G2402</f>
        <v>0</v>
      </c>
      <c r="U2402" s="0" t="n">
        <f aca="false">L2402</f>
        <v>2.47427325480779</v>
      </c>
      <c r="V2402" s="0" t="n">
        <f aca="false">K2402</f>
        <v>17.7582460883731</v>
      </c>
      <c r="W2402" s="0" t="n">
        <f aca="false">J2402</f>
        <v>846</v>
      </c>
    </row>
    <row r="2403" customFormat="false" ht="12.8" hidden="false" customHeight="false" outlineLevel="0" collapsed="false">
      <c r="A2403" s="0" t="s">
        <v>77</v>
      </c>
      <c r="B2403" s="0" t="s">
        <v>1180</v>
      </c>
      <c r="C2403" s="0" t="s">
        <v>1180</v>
      </c>
      <c r="D2403" s="0" t="s">
        <v>51</v>
      </c>
      <c r="E2403" s="0" t="s">
        <v>57</v>
      </c>
      <c r="F2403" s="0" t="s">
        <v>1187</v>
      </c>
      <c r="G2403" s="0" t="s">
        <v>1609</v>
      </c>
      <c r="H2403" s="0" t="n">
        <v>0.876113208615176</v>
      </c>
      <c r="I2403" s="0" t="n">
        <v>13.6088077156005</v>
      </c>
      <c r="J2403" s="0" t="n">
        <v>0</v>
      </c>
      <c r="K2403" s="0" t="n">
        <f aca="false">I2403*SUMIFS(syst_chauffage!$H$3:$H$27,syst_chauffage!$B$3:$B$27,D2403,syst_chauffage!$C$3:$C$27,E2403)</f>
        <v>28.8350746946181</v>
      </c>
      <c r="L2403" s="12" t="n">
        <f aca="false">H2403*SUMIFS(syst_chauffage!$K$3:$K$27,syst_chauffage!$B$3:$B$27,D2403,syst_chauffage!$C$3:$C$27,E2403)</f>
        <v>0.876113208615176</v>
      </c>
      <c r="N2403" s="0" t="str">
        <f aca="false">A2403</f>
        <v>Santé Action Sociale</v>
      </c>
      <c r="O2403" s="0" t="str">
        <f aca="false">B2403</f>
        <v>Cabinet médical</v>
      </c>
      <c r="P2403" s="0" t="str">
        <f aca="false">C2403</f>
        <v>Cabinet médical</v>
      </c>
      <c r="Q2403" s="0" t="str">
        <f aca="false">D2403</f>
        <v>Autre système centralisé performant</v>
      </c>
      <c r="R2403" s="0" t="str">
        <f aca="false">E2403</f>
        <v>Autres</v>
      </c>
      <c r="S2403" s="0" t="str">
        <f aca="false">F2403</f>
        <v>0603012101</v>
      </c>
      <c r="T2403" s="0" t="str">
        <f aca="false">G2403</f>
        <v>0</v>
      </c>
      <c r="U2403" s="0" t="n">
        <f aca="false">L2403</f>
        <v>0.876113208615176</v>
      </c>
      <c r="V2403" s="0" t="n">
        <f aca="false">K2403</f>
        <v>28.8350746946181</v>
      </c>
      <c r="W2403" s="0" t="n">
        <f aca="false">J2403</f>
        <v>0</v>
      </c>
    </row>
    <row r="2404" customFormat="false" ht="12.8" hidden="false" customHeight="false" outlineLevel="0" collapsed="false">
      <c r="A2404" s="0" t="s">
        <v>77</v>
      </c>
      <c r="B2404" s="0" t="s">
        <v>1180</v>
      </c>
      <c r="C2404" s="0" t="s">
        <v>1180</v>
      </c>
      <c r="D2404" s="0" t="s">
        <v>51</v>
      </c>
      <c r="E2404" s="0" t="s">
        <v>58</v>
      </c>
      <c r="F2404" s="0" t="s">
        <v>1188</v>
      </c>
      <c r="G2404" s="0" t="s">
        <v>1609</v>
      </c>
      <c r="H2404" s="0" t="n">
        <v>0.865628003354412</v>
      </c>
      <c r="I2404" s="0" t="n">
        <v>14.9995234367657</v>
      </c>
      <c r="J2404" s="0" t="n">
        <v>1190</v>
      </c>
      <c r="K2404" s="0" t="n">
        <f aca="false">I2404*SUMIFS(syst_chauffage!$H$3:$H$27,syst_chauffage!$B$3:$B$27,D2404,syst_chauffage!$C$3:$C$27,E2404)</f>
        <v>32.0089756186791</v>
      </c>
      <c r="L2404" s="12" t="n">
        <f aca="false">H2404*SUMIFS(syst_chauffage!$K$3:$K$27,syst_chauffage!$B$3:$B$27,D2404,syst_chauffage!$C$3:$C$27,E2404)</f>
        <v>0.865628003354412</v>
      </c>
      <c r="N2404" s="0" t="str">
        <f aca="false">A2404</f>
        <v>Santé Action Sociale</v>
      </c>
      <c r="O2404" s="0" t="str">
        <f aca="false">B2404</f>
        <v>Cabinet médical</v>
      </c>
      <c r="P2404" s="0" t="str">
        <f aca="false">C2404</f>
        <v>Cabinet médical</v>
      </c>
      <c r="Q2404" s="0" t="str">
        <f aca="false">D2404</f>
        <v>Autre système centralisé performant</v>
      </c>
      <c r="R2404" s="0" t="str">
        <f aca="false">E2404</f>
        <v>Urbain</v>
      </c>
      <c r="S2404" s="0" t="str">
        <f aca="false">F2404</f>
        <v>0603012106</v>
      </c>
      <c r="T2404" s="0" t="str">
        <f aca="false">G2404</f>
        <v>0</v>
      </c>
      <c r="U2404" s="0" t="n">
        <f aca="false">L2404</f>
        <v>0.865628003354412</v>
      </c>
      <c r="V2404" s="0" t="n">
        <f aca="false">K2404</f>
        <v>32.0089756186791</v>
      </c>
      <c r="W2404" s="0" t="n">
        <f aca="false">J2404</f>
        <v>1190</v>
      </c>
    </row>
    <row r="2405" customFormat="false" ht="12.8" hidden="false" customHeight="false" outlineLevel="0" collapsed="false">
      <c r="A2405" s="0" t="s">
        <v>77</v>
      </c>
      <c r="B2405" s="0" t="s">
        <v>1180</v>
      </c>
      <c r="C2405" s="0" t="s">
        <v>1180</v>
      </c>
      <c r="D2405" s="0" t="s">
        <v>27</v>
      </c>
      <c r="E2405" s="0" t="s">
        <v>23</v>
      </c>
      <c r="F2405" s="0" t="s">
        <v>1189</v>
      </c>
      <c r="G2405" s="0" t="s">
        <v>1609</v>
      </c>
      <c r="H2405" s="0" t="n">
        <v>0.764099764471662</v>
      </c>
      <c r="I2405" s="0" t="n">
        <v>8.02824613300228</v>
      </c>
      <c r="J2405" s="0" t="n">
        <v>567</v>
      </c>
      <c r="K2405" s="0" t="n">
        <f aca="false">I2405*SUMIFS(syst_chauffage!$H$3:$H$27,syst_chauffage!$B$3:$B$27,D2405,syst_chauffage!$C$3:$C$27,E2405)</f>
        <v>20.5876596118657</v>
      </c>
      <c r="L2405" s="12" t="n">
        <f aca="false">H2405*SUMIFS(syst_chauffage!$K$3:$K$27,syst_chauffage!$B$3:$B$27,D2405,syst_chauffage!$C$3:$C$27,E2405)</f>
        <v>0.764099764471662</v>
      </c>
      <c r="N2405" s="0" t="str">
        <f aca="false">A2405</f>
        <v>Santé Action Sociale</v>
      </c>
      <c r="O2405" s="0" t="str">
        <f aca="false">B2405</f>
        <v>Cabinet médical</v>
      </c>
      <c r="P2405" s="0" t="str">
        <f aca="false">C2405</f>
        <v>Cabinet médical</v>
      </c>
      <c r="Q2405" s="0" t="str">
        <f aca="false">D2405</f>
        <v>Chaudière condensation fioul</v>
      </c>
      <c r="R2405" s="0" t="str">
        <f aca="false">E2405</f>
        <v>Fioul</v>
      </c>
      <c r="S2405" s="0" t="str">
        <f aca="false">F2405</f>
        <v>0603012303</v>
      </c>
      <c r="T2405" s="0" t="str">
        <f aca="false">G2405</f>
        <v>0</v>
      </c>
      <c r="U2405" s="0" t="n">
        <f aca="false">L2405</f>
        <v>0.764099764471662</v>
      </c>
      <c r="V2405" s="0" t="n">
        <f aca="false">K2405</f>
        <v>20.5876596118657</v>
      </c>
      <c r="W2405" s="0" t="n">
        <f aca="false">J2405</f>
        <v>567</v>
      </c>
    </row>
    <row r="2406" customFormat="false" ht="12.8" hidden="false" customHeight="false" outlineLevel="0" collapsed="false">
      <c r="A2406" s="0" t="s">
        <v>77</v>
      </c>
      <c r="B2406" s="0" t="s">
        <v>1180</v>
      </c>
      <c r="C2406" s="0" t="s">
        <v>1180</v>
      </c>
      <c r="D2406" s="0" t="s">
        <v>18</v>
      </c>
      <c r="E2406" s="0" t="s">
        <v>14</v>
      </c>
      <c r="F2406" s="0" t="s">
        <v>1190</v>
      </c>
      <c r="G2406" s="0" t="s">
        <v>1609</v>
      </c>
      <c r="H2406" s="0" t="n">
        <v>0.989965040057115</v>
      </c>
      <c r="I2406" s="0" t="n">
        <v>5.97470283764326</v>
      </c>
      <c r="J2406" s="0" t="n">
        <v>567</v>
      </c>
      <c r="K2406" s="0" t="n">
        <f aca="false">I2406*SUMIFS(syst_chauffage!$H$3:$H$27,syst_chauffage!$B$3:$B$27,D2406,syst_chauffage!$C$3:$C$27,E2406)</f>
        <v>16.2806405633181</v>
      </c>
      <c r="L2406" s="12" t="n">
        <f aca="false">H2406*SUMIFS(syst_chauffage!$K$3:$K$27,syst_chauffage!$B$3:$B$27,D2406,syst_chauffage!$C$3:$C$27,E2406)</f>
        <v>0.961698459687835</v>
      </c>
      <c r="N2406" s="0" t="str">
        <f aca="false">A2406</f>
        <v>Santé Action Sociale</v>
      </c>
      <c r="O2406" s="0" t="str">
        <f aca="false">B2406</f>
        <v>Cabinet médical</v>
      </c>
      <c r="P2406" s="0" t="str">
        <f aca="false">C2406</f>
        <v>Cabinet médical</v>
      </c>
      <c r="Q2406" s="0" t="str">
        <f aca="false">D2406</f>
        <v>Chaudière condensation gaz</v>
      </c>
      <c r="R2406" s="0" t="str">
        <f aca="false">E2406</f>
        <v>Gaz</v>
      </c>
      <c r="S2406" s="0" t="str">
        <f aca="false">F2406</f>
        <v>0603012404</v>
      </c>
      <c r="T2406" s="0" t="str">
        <f aca="false">G2406</f>
        <v>0</v>
      </c>
      <c r="U2406" s="0" t="n">
        <f aca="false">L2406</f>
        <v>0.961698459687835</v>
      </c>
      <c r="V2406" s="0" t="n">
        <f aca="false">K2406</f>
        <v>16.2806405633181</v>
      </c>
      <c r="W2406" s="0" t="n">
        <f aca="false">J2406</f>
        <v>567</v>
      </c>
    </row>
    <row r="2407" customFormat="false" ht="12.8" hidden="false" customHeight="false" outlineLevel="0" collapsed="false">
      <c r="A2407" s="0" t="s">
        <v>77</v>
      </c>
      <c r="B2407" s="0" t="s">
        <v>1180</v>
      </c>
      <c r="C2407" s="0" t="s">
        <v>1180</v>
      </c>
      <c r="D2407" s="0" t="s">
        <v>32</v>
      </c>
      <c r="E2407" s="0" t="s">
        <v>30</v>
      </c>
      <c r="F2407" s="0" t="s">
        <v>1191</v>
      </c>
      <c r="G2407" s="0" t="s">
        <v>1609</v>
      </c>
      <c r="H2407" s="0" t="n">
        <v>1</v>
      </c>
      <c r="I2407" s="0" t="n">
        <v>12</v>
      </c>
      <c r="J2407" s="0" t="n">
        <v>0</v>
      </c>
      <c r="K2407" s="0" t="n">
        <f aca="false">I2407*SUMIFS(syst_chauffage!$H$3:$H$27,syst_chauffage!$B$3:$B$27,D2407,syst_chauffage!$C$3:$C$27,E2407)</f>
        <v>12</v>
      </c>
      <c r="L2407" s="12" t="n">
        <f aca="false">H2407*SUMIFS(syst_chauffage!$K$3:$K$27,syst_chauffage!$B$3:$B$27,D2407,syst_chauffage!$C$3:$C$27,E2407)</f>
        <v>1</v>
      </c>
      <c r="N2407" s="0" t="str">
        <f aca="false">A2407</f>
        <v>Santé Action Sociale</v>
      </c>
      <c r="O2407" s="0" t="str">
        <f aca="false">B2407</f>
        <v>Cabinet médical</v>
      </c>
      <c r="P2407" s="0" t="str">
        <f aca="false">C2407</f>
        <v>Cabinet médical</v>
      </c>
      <c r="Q2407" s="0" t="str">
        <f aca="false">D2407</f>
        <v>Electrique direct performant</v>
      </c>
      <c r="R2407" s="0" t="str">
        <f aca="false">E2407</f>
        <v>Electricité</v>
      </c>
      <c r="S2407" s="0" t="str">
        <f aca="false">F2407</f>
        <v>0603012602</v>
      </c>
      <c r="T2407" s="0" t="str">
        <f aca="false">G2407</f>
        <v>0</v>
      </c>
      <c r="U2407" s="0" t="n">
        <f aca="false">L2407</f>
        <v>1</v>
      </c>
      <c r="V2407" s="0" t="n">
        <f aca="false">K2407</f>
        <v>12</v>
      </c>
      <c r="W2407" s="0" t="n">
        <f aca="false">J2407</f>
        <v>0</v>
      </c>
    </row>
    <row r="2408" customFormat="false" ht="12.8" hidden="false" customHeight="false" outlineLevel="0" collapsed="false">
      <c r="A2408" s="0" t="s">
        <v>77</v>
      </c>
      <c r="B2408" s="0" t="s">
        <v>1180</v>
      </c>
      <c r="C2408" s="0" t="s">
        <v>1180</v>
      </c>
      <c r="D2408" s="0" t="s">
        <v>38</v>
      </c>
      <c r="E2408" s="0" t="s">
        <v>30</v>
      </c>
      <c r="F2408" s="0" t="s">
        <v>1192</v>
      </c>
      <c r="G2408" s="0" t="s">
        <v>1609</v>
      </c>
      <c r="H2408" s="0" t="n">
        <v>3.39795627906976</v>
      </c>
      <c r="I2408" s="0" t="n">
        <v>34.1719749057257</v>
      </c>
      <c r="J2408" s="0" t="n">
        <v>900</v>
      </c>
      <c r="K2408" s="0" t="n">
        <f aca="false">I2408*SUMIFS(syst_chauffage!$H$3:$H$27,syst_chauffage!$B$3:$B$27,D2408,syst_chauffage!$C$3:$C$27,E2408)</f>
        <v>34.5408204363802</v>
      </c>
      <c r="L2408" s="12" t="n">
        <f aca="false">H2408*SUMIFS(syst_chauffage!$K$3:$K$27,syst_chauffage!$B$3:$B$27,D2408,syst_chauffage!$C$3:$C$27,E2408)</f>
        <v>3.03986496519792</v>
      </c>
      <c r="N2408" s="0" t="str">
        <f aca="false">A2408</f>
        <v>Santé Action Sociale</v>
      </c>
      <c r="O2408" s="0" t="str">
        <f aca="false">B2408</f>
        <v>Cabinet médical</v>
      </c>
      <c r="P2408" s="0" t="str">
        <f aca="false">C2408</f>
        <v>Cabinet médical</v>
      </c>
      <c r="Q2408" s="0" t="str">
        <f aca="false">D2408</f>
        <v>PAC performant</v>
      </c>
      <c r="R2408" s="0" t="str">
        <f aca="false">E2408</f>
        <v>Electricité</v>
      </c>
      <c r="S2408" s="0" t="str">
        <f aca="false">F2408</f>
        <v>0603012902</v>
      </c>
      <c r="T2408" s="0" t="str">
        <f aca="false">G2408</f>
        <v>0</v>
      </c>
      <c r="U2408" s="0" t="n">
        <f aca="false">L2408</f>
        <v>3.03986496519792</v>
      </c>
      <c r="V2408" s="0" t="n">
        <f aca="false">K2408</f>
        <v>34.5408204363802</v>
      </c>
      <c r="W2408" s="0" t="n">
        <f aca="false">J2408</f>
        <v>900</v>
      </c>
    </row>
    <row r="2409" customFormat="false" ht="12.8" hidden="false" customHeight="false" outlineLevel="0" collapsed="false">
      <c r="A2409" s="0" t="s">
        <v>77</v>
      </c>
      <c r="B2409" s="0" t="s">
        <v>1193</v>
      </c>
      <c r="C2409" s="0" t="s">
        <v>1193</v>
      </c>
      <c r="D2409" s="0" t="s">
        <v>19</v>
      </c>
      <c r="E2409" s="0" t="s">
        <v>57</v>
      </c>
      <c r="F2409" s="0" t="s">
        <v>1194</v>
      </c>
      <c r="G2409" s="0" t="s">
        <v>1609</v>
      </c>
      <c r="H2409" s="0" t="n">
        <v>0.752312518289602</v>
      </c>
      <c r="I2409" s="0" t="n">
        <v>16.0994256434825</v>
      </c>
      <c r="J2409" s="0" t="n">
        <v>0</v>
      </c>
      <c r="K2409" s="0" t="n">
        <f aca="false">I2409*SUMIFS(syst_chauffage!$H$3:$H$27,syst_chauffage!$B$3:$B$27,D2409,syst_chauffage!$C$3:$C$27,E2409)</f>
        <v>22.4180746686073</v>
      </c>
      <c r="L2409" s="12" t="n">
        <f aca="false">H2409*SUMIFS(syst_chauffage!$K$3:$K$27,syst_chauffage!$B$3:$B$27,D2409,syst_chauffage!$C$3:$C$27,E2409)</f>
        <v>0.752312518289602</v>
      </c>
      <c r="N2409" s="0" t="str">
        <f aca="false">A2409</f>
        <v>Santé Action Sociale</v>
      </c>
      <c r="O2409" s="0" t="str">
        <f aca="false">B2409</f>
        <v>Centre accueil</v>
      </c>
      <c r="P2409" s="0" t="str">
        <f aca="false">C2409</f>
        <v>Centre accueil</v>
      </c>
      <c r="Q2409" s="0" t="str">
        <f aca="false">D2409</f>
        <v>Autre système centralisé</v>
      </c>
      <c r="R2409" s="0" t="str">
        <f aca="false">E2409</f>
        <v>Autres</v>
      </c>
      <c r="S2409" s="0" t="str">
        <f aca="false">F2409</f>
        <v>0605070101</v>
      </c>
      <c r="T2409" s="0" t="str">
        <f aca="false">G2409</f>
        <v>0</v>
      </c>
      <c r="U2409" s="0" t="n">
        <f aca="false">L2409</f>
        <v>0.752312518289602</v>
      </c>
      <c r="V2409" s="0" t="n">
        <f aca="false">K2409</f>
        <v>22.4180746686073</v>
      </c>
      <c r="W2409" s="0" t="n">
        <f aca="false">J2409</f>
        <v>0</v>
      </c>
    </row>
    <row r="2410" customFormat="false" ht="12.8" hidden="false" customHeight="false" outlineLevel="0" collapsed="false">
      <c r="A2410" s="0" t="s">
        <v>77</v>
      </c>
      <c r="B2410" s="0" t="s">
        <v>1193</v>
      </c>
      <c r="C2410" s="0" t="s">
        <v>1193</v>
      </c>
      <c r="D2410" s="0" t="s">
        <v>19</v>
      </c>
      <c r="E2410" s="0" t="s">
        <v>58</v>
      </c>
      <c r="F2410" s="0" t="s">
        <v>1195</v>
      </c>
      <c r="G2410" s="0" t="s">
        <v>1609</v>
      </c>
      <c r="H2410" s="0" t="n">
        <v>0.742548180229624</v>
      </c>
      <c r="I2410" s="0" t="n">
        <v>16.9565560493061</v>
      </c>
      <c r="J2410" s="0" t="n">
        <v>1190</v>
      </c>
      <c r="K2410" s="0" t="n">
        <f aca="false">I2410*SUMIFS(syst_chauffage!$H$3:$H$27,syst_chauffage!$B$3:$B$27,D2410,syst_chauffage!$C$3:$C$27,E2410)</f>
        <v>27.8926799234591</v>
      </c>
      <c r="L2410" s="12" t="n">
        <f aca="false">H2410*SUMIFS(syst_chauffage!$K$3:$K$27,syst_chauffage!$B$3:$B$27,D2410,syst_chauffage!$C$3:$C$27,E2410)</f>
        <v>0.742548180229624</v>
      </c>
      <c r="N2410" s="0" t="str">
        <f aca="false">A2410</f>
        <v>Santé Action Sociale</v>
      </c>
      <c r="O2410" s="0" t="str">
        <f aca="false">B2410</f>
        <v>Centre accueil</v>
      </c>
      <c r="P2410" s="0" t="str">
        <f aca="false">C2410</f>
        <v>Centre accueil</v>
      </c>
      <c r="Q2410" s="0" t="str">
        <f aca="false">D2410</f>
        <v>Autre système centralisé</v>
      </c>
      <c r="R2410" s="0" t="str">
        <f aca="false">E2410</f>
        <v>Urbain</v>
      </c>
      <c r="S2410" s="0" t="str">
        <f aca="false">F2410</f>
        <v>0605070106</v>
      </c>
      <c r="T2410" s="0" t="str">
        <f aca="false">G2410</f>
        <v>0</v>
      </c>
      <c r="U2410" s="0" t="n">
        <f aca="false">L2410</f>
        <v>0.742548180229624</v>
      </c>
      <c r="V2410" s="0" t="n">
        <f aca="false">K2410</f>
        <v>27.8926799234591</v>
      </c>
      <c r="W2410" s="0" t="n">
        <f aca="false">J2410</f>
        <v>1190</v>
      </c>
    </row>
    <row r="2411" customFormat="false" ht="12.8" hidden="false" customHeight="false" outlineLevel="0" collapsed="false">
      <c r="A2411" s="0" t="s">
        <v>77</v>
      </c>
      <c r="B2411" s="0" t="s">
        <v>1193</v>
      </c>
      <c r="C2411" s="0" t="s">
        <v>1193</v>
      </c>
      <c r="D2411" s="0" t="s">
        <v>22</v>
      </c>
      <c r="E2411" s="0" t="s">
        <v>23</v>
      </c>
      <c r="F2411" s="0" t="s">
        <v>1196</v>
      </c>
      <c r="G2411" s="0" t="s">
        <v>1609</v>
      </c>
      <c r="H2411" s="0" t="n">
        <v>0.627438531948871</v>
      </c>
      <c r="I2411" s="0" t="n">
        <v>10.0306889400166</v>
      </c>
      <c r="J2411" s="0" t="n">
        <v>0</v>
      </c>
      <c r="K2411" s="0" t="n">
        <f aca="false">I2411*SUMIFS(syst_chauffage!$H$3:$H$27,syst_chauffage!$B$3:$B$27,D2411,syst_chauffage!$C$3:$C$27,E2411)</f>
        <v>17.6642689963758</v>
      </c>
      <c r="L2411" s="12" t="n">
        <f aca="false">H2411*SUMIFS(syst_chauffage!$K$3:$K$27,syst_chauffage!$B$3:$B$27,D2411,syst_chauffage!$C$3:$C$27,E2411)</f>
        <v>0.627438531948871</v>
      </c>
      <c r="N2411" s="0" t="str">
        <f aca="false">A2411</f>
        <v>Santé Action Sociale</v>
      </c>
      <c r="O2411" s="0" t="str">
        <f aca="false">B2411</f>
        <v>Centre accueil</v>
      </c>
      <c r="P2411" s="0" t="str">
        <f aca="false">C2411</f>
        <v>Centre accueil</v>
      </c>
      <c r="Q2411" s="0" t="str">
        <f aca="false">D2411</f>
        <v>Chaudière fioul</v>
      </c>
      <c r="R2411" s="0" t="str">
        <f aca="false">E2411</f>
        <v>Fioul</v>
      </c>
      <c r="S2411" s="0" t="str">
        <f aca="false">F2411</f>
        <v>0605070303</v>
      </c>
      <c r="T2411" s="0" t="str">
        <f aca="false">G2411</f>
        <v>0</v>
      </c>
      <c r="U2411" s="0" t="n">
        <f aca="false">L2411</f>
        <v>0.627438531948871</v>
      </c>
      <c r="V2411" s="0" t="n">
        <f aca="false">K2411</f>
        <v>17.6642689963758</v>
      </c>
      <c r="W2411" s="0" t="n">
        <f aca="false">J2411</f>
        <v>0</v>
      </c>
    </row>
    <row r="2412" customFormat="false" ht="12.8" hidden="false" customHeight="false" outlineLevel="0" collapsed="false">
      <c r="A2412" s="0" t="s">
        <v>77</v>
      </c>
      <c r="B2412" s="0" t="s">
        <v>1193</v>
      </c>
      <c r="C2412" s="0" t="s">
        <v>1193</v>
      </c>
      <c r="D2412" s="0" t="s">
        <v>13</v>
      </c>
      <c r="E2412" s="0" t="s">
        <v>14</v>
      </c>
      <c r="F2412" s="0" t="s">
        <v>1197</v>
      </c>
      <c r="G2412" s="0" t="s">
        <v>1609</v>
      </c>
      <c r="H2412" s="0" t="n">
        <v>0.933449041232538</v>
      </c>
      <c r="I2412" s="0" t="n">
        <v>7.1186581449152</v>
      </c>
      <c r="J2412" s="0" t="n">
        <v>297</v>
      </c>
      <c r="K2412" s="0" t="n">
        <f aca="false">I2412*SUMIFS(syst_chauffage!$H$3:$H$27,syst_chauffage!$B$3:$B$27,D2412,syst_chauffage!$C$3:$C$27,E2412)</f>
        <v>14.3767831673029</v>
      </c>
      <c r="L2412" s="12" t="n">
        <f aca="false">H2412*SUMIFS(syst_chauffage!$K$3:$K$27,syst_chauffage!$B$3:$B$27,D2412,syst_chauffage!$C$3:$C$27,E2412)</f>
        <v>0.933449041232538</v>
      </c>
      <c r="N2412" s="0" t="str">
        <f aca="false">A2412</f>
        <v>Santé Action Sociale</v>
      </c>
      <c r="O2412" s="0" t="str">
        <f aca="false">B2412</f>
        <v>Centre accueil</v>
      </c>
      <c r="P2412" s="0" t="str">
        <f aca="false">C2412</f>
        <v>Centre accueil</v>
      </c>
      <c r="Q2412" s="0" t="str">
        <f aca="false">D2412</f>
        <v>Chaudière gaz</v>
      </c>
      <c r="R2412" s="0" t="str">
        <f aca="false">E2412</f>
        <v>Gaz</v>
      </c>
      <c r="S2412" s="0" t="str">
        <f aca="false">F2412</f>
        <v>0605070404</v>
      </c>
      <c r="T2412" s="0" t="str">
        <f aca="false">G2412</f>
        <v>0</v>
      </c>
      <c r="U2412" s="0" t="n">
        <f aca="false">L2412</f>
        <v>0.933449041232538</v>
      </c>
      <c r="V2412" s="0" t="n">
        <f aca="false">K2412</f>
        <v>14.3767831673029</v>
      </c>
      <c r="W2412" s="0" t="n">
        <f aca="false">J2412</f>
        <v>297</v>
      </c>
    </row>
    <row r="2413" customFormat="false" ht="12.8" hidden="false" customHeight="false" outlineLevel="0" collapsed="false">
      <c r="A2413" s="0" t="s">
        <v>77</v>
      </c>
      <c r="B2413" s="0" t="s">
        <v>1193</v>
      </c>
      <c r="C2413" s="0" t="s">
        <v>1193</v>
      </c>
      <c r="D2413" s="0" t="s">
        <v>29</v>
      </c>
      <c r="E2413" s="0" t="s">
        <v>30</v>
      </c>
      <c r="F2413" s="0" t="s">
        <v>1198</v>
      </c>
      <c r="G2413" s="0" t="s">
        <v>1609</v>
      </c>
      <c r="H2413" s="0" t="n">
        <v>0.92</v>
      </c>
      <c r="I2413" s="0" t="n">
        <v>10.4</v>
      </c>
      <c r="J2413" s="0" t="n">
        <v>0</v>
      </c>
      <c r="K2413" s="0" t="n">
        <f aca="false">I2413*SUMIFS(syst_chauffage!$H$3:$H$27,syst_chauffage!$B$3:$B$27,D2413,syst_chauffage!$C$3:$C$27,E2413)</f>
        <v>3</v>
      </c>
      <c r="L2413" s="12" t="n">
        <f aca="false">H2413*SUMIFS(syst_chauffage!$K$3:$K$27,syst_chauffage!$B$3:$B$27,D2413,syst_chauffage!$C$3:$C$27,E2413)</f>
        <v>0.92</v>
      </c>
      <c r="N2413" s="0" t="str">
        <f aca="false">A2413</f>
        <v>Santé Action Sociale</v>
      </c>
      <c r="O2413" s="0" t="str">
        <f aca="false">B2413</f>
        <v>Centre accueil</v>
      </c>
      <c r="P2413" s="0" t="str">
        <f aca="false">C2413</f>
        <v>Centre accueil</v>
      </c>
      <c r="Q2413" s="0" t="str">
        <f aca="false">D2413</f>
        <v>Electrique direct</v>
      </c>
      <c r="R2413" s="0" t="str">
        <f aca="false">E2413</f>
        <v>Electricité</v>
      </c>
      <c r="S2413" s="0" t="str">
        <f aca="false">F2413</f>
        <v>0605070602</v>
      </c>
      <c r="T2413" s="0" t="str">
        <f aca="false">G2413</f>
        <v>0</v>
      </c>
      <c r="U2413" s="0" t="n">
        <f aca="false">L2413</f>
        <v>0.92</v>
      </c>
      <c r="V2413" s="0" t="n">
        <f aca="false">K2413</f>
        <v>3</v>
      </c>
      <c r="W2413" s="0" t="n">
        <f aca="false">J2413</f>
        <v>0</v>
      </c>
    </row>
    <row r="2414" customFormat="false" ht="12.8" hidden="false" customHeight="false" outlineLevel="0" collapsed="false">
      <c r="A2414" s="0" t="s">
        <v>77</v>
      </c>
      <c r="B2414" s="0" t="s">
        <v>1193</v>
      </c>
      <c r="C2414" s="0" t="s">
        <v>1193</v>
      </c>
      <c r="D2414" s="0" t="s">
        <v>36</v>
      </c>
      <c r="E2414" s="0" t="s">
        <v>30</v>
      </c>
      <c r="F2414" s="0" t="s">
        <v>1199</v>
      </c>
      <c r="G2414" s="0" t="s">
        <v>1609</v>
      </c>
      <c r="H2414" s="0" t="n">
        <v>2.94489544186046</v>
      </c>
      <c r="I2414" s="0" t="n">
        <v>43.8354488617128</v>
      </c>
      <c r="J2414" s="0" t="n">
        <v>846</v>
      </c>
      <c r="K2414" s="0" t="n">
        <f aca="false">I2414*SUMIFS(syst_chauffage!$H$3:$H$27,syst_chauffage!$B$3:$B$27,D2414,syst_chauffage!$C$3:$C$27,E2414)</f>
        <v>27.1191556137034</v>
      </c>
      <c r="L2414" s="12" t="n">
        <f aca="false">H2414*SUMIFS(syst_chauffage!$K$3:$K$27,syst_chauffage!$B$3:$B$27,D2414,syst_chauffage!$C$3:$C$27,E2414)</f>
        <v>2.47427325480779</v>
      </c>
      <c r="N2414" s="0" t="str">
        <f aca="false">A2414</f>
        <v>Santé Action Sociale</v>
      </c>
      <c r="O2414" s="0" t="str">
        <f aca="false">B2414</f>
        <v>Centre accueil</v>
      </c>
      <c r="P2414" s="0" t="str">
        <f aca="false">C2414</f>
        <v>Centre accueil</v>
      </c>
      <c r="Q2414" s="0" t="str">
        <f aca="false">D2414</f>
        <v>PAC</v>
      </c>
      <c r="R2414" s="0" t="str">
        <f aca="false">E2414</f>
        <v>Electricité</v>
      </c>
      <c r="S2414" s="0" t="str">
        <f aca="false">F2414</f>
        <v>0605070902</v>
      </c>
      <c r="T2414" s="0" t="str">
        <f aca="false">G2414</f>
        <v>0</v>
      </c>
      <c r="U2414" s="0" t="n">
        <f aca="false">L2414</f>
        <v>2.47427325480779</v>
      </c>
      <c r="V2414" s="0" t="n">
        <f aca="false">K2414</f>
        <v>27.1191556137034</v>
      </c>
      <c r="W2414" s="0" t="n">
        <f aca="false">J2414</f>
        <v>846</v>
      </c>
    </row>
    <row r="2415" customFormat="false" ht="12.8" hidden="false" customHeight="false" outlineLevel="0" collapsed="false">
      <c r="A2415" s="0" t="s">
        <v>77</v>
      </c>
      <c r="B2415" s="0" t="s">
        <v>1193</v>
      </c>
      <c r="C2415" s="0" t="s">
        <v>1193</v>
      </c>
      <c r="D2415" s="0" t="s">
        <v>51</v>
      </c>
      <c r="E2415" s="0" t="s">
        <v>57</v>
      </c>
      <c r="F2415" s="0" t="s">
        <v>1200</v>
      </c>
      <c r="G2415" s="0" t="s">
        <v>1609</v>
      </c>
      <c r="H2415" s="0" t="n">
        <v>0.868052905718771</v>
      </c>
      <c r="I2415" s="0" t="n">
        <v>19.1659829089077</v>
      </c>
      <c r="J2415" s="0" t="n">
        <v>0</v>
      </c>
      <c r="K2415" s="0" t="n">
        <f aca="false">I2415*SUMIFS(syst_chauffage!$H$3:$H$27,syst_chauffage!$B$3:$B$27,D2415,syst_chauffage!$C$3:$C$27,E2415)</f>
        <v>40.6099167776904</v>
      </c>
      <c r="L2415" s="12" t="n">
        <f aca="false">H2415*SUMIFS(syst_chauffage!$K$3:$K$27,syst_chauffage!$B$3:$B$27,D2415,syst_chauffage!$C$3:$C$27,E2415)</f>
        <v>0.868052905718771</v>
      </c>
      <c r="N2415" s="0" t="str">
        <f aca="false">A2415</f>
        <v>Santé Action Sociale</v>
      </c>
      <c r="O2415" s="0" t="str">
        <f aca="false">B2415</f>
        <v>Centre accueil</v>
      </c>
      <c r="P2415" s="0" t="str">
        <f aca="false">C2415</f>
        <v>Centre accueil</v>
      </c>
      <c r="Q2415" s="0" t="str">
        <f aca="false">D2415</f>
        <v>Autre système centralisé performant</v>
      </c>
      <c r="R2415" s="0" t="str">
        <f aca="false">E2415</f>
        <v>Autres</v>
      </c>
      <c r="S2415" s="0" t="str">
        <f aca="false">F2415</f>
        <v>0605072101</v>
      </c>
      <c r="T2415" s="0" t="str">
        <f aca="false">G2415</f>
        <v>0</v>
      </c>
      <c r="U2415" s="0" t="n">
        <f aca="false">L2415</f>
        <v>0.868052905718771</v>
      </c>
      <c r="V2415" s="0" t="n">
        <f aca="false">K2415</f>
        <v>40.6099167776904</v>
      </c>
      <c r="W2415" s="0" t="n">
        <f aca="false">J2415</f>
        <v>0</v>
      </c>
    </row>
    <row r="2416" customFormat="false" ht="12.8" hidden="false" customHeight="false" outlineLevel="0" collapsed="false">
      <c r="A2416" s="0" t="s">
        <v>77</v>
      </c>
      <c r="B2416" s="0" t="s">
        <v>1193</v>
      </c>
      <c r="C2416" s="0" t="s">
        <v>1193</v>
      </c>
      <c r="D2416" s="0" t="s">
        <v>51</v>
      </c>
      <c r="E2416" s="0" t="s">
        <v>58</v>
      </c>
      <c r="F2416" s="0" t="s">
        <v>1201</v>
      </c>
      <c r="G2416" s="0" t="s">
        <v>1609</v>
      </c>
      <c r="H2416" s="0" t="n">
        <v>0.856786361803412</v>
      </c>
      <c r="I2416" s="0" t="n">
        <v>20.186376249174</v>
      </c>
      <c r="J2416" s="0" t="n">
        <v>1190</v>
      </c>
      <c r="K2416" s="0" t="n">
        <f aca="false">I2416*SUMIFS(syst_chauffage!$H$3:$H$27,syst_chauffage!$B$3:$B$27,D2416,syst_chauffage!$C$3:$C$27,E2416)</f>
        <v>43.0777169630276</v>
      </c>
      <c r="L2416" s="12" t="n">
        <f aca="false">H2416*SUMIFS(syst_chauffage!$K$3:$K$27,syst_chauffage!$B$3:$B$27,D2416,syst_chauffage!$C$3:$C$27,E2416)</f>
        <v>0.856786361803412</v>
      </c>
      <c r="N2416" s="0" t="str">
        <f aca="false">A2416</f>
        <v>Santé Action Sociale</v>
      </c>
      <c r="O2416" s="0" t="str">
        <f aca="false">B2416</f>
        <v>Centre accueil</v>
      </c>
      <c r="P2416" s="0" t="str">
        <f aca="false">C2416</f>
        <v>Centre accueil</v>
      </c>
      <c r="Q2416" s="0" t="str">
        <f aca="false">D2416</f>
        <v>Autre système centralisé performant</v>
      </c>
      <c r="R2416" s="0" t="str">
        <f aca="false">E2416</f>
        <v>Urbain</v>
      </c>
      <c r="S2416" s="0" t="str">
        <f aca="false">F2416</f>
        <v>0605072106</v>
      </c>
      <c r="T2416" s="0" t="str">
        <f aca="false">G2416</f>
        <v>0</v>
      </c>
      <c r="U2416" s="0" t="n">
        <f aca="false">L2416</f>
        <v>0.856786361803412</v>
      </c>
      <c r="V2416" s="0" t="n">
        <f aca="false">K2416</f>
        <v>43.0777169630276</v>
      </c>
      <c r="W2416" s="0" t="n">
        <f aca="false">J2416</f>
        <v>1190</v>
      </c>
    </row>
    <row r="2417" customFormat="false" ht="12.8" hidden="false" customHeight="false" outlineLevel="0" collapsed="false">
      <c r="A2417" s="0" t="s">
        <v>77</v>
      </c>
      <c r="B2417" s="0" t="s">
        <v>1193</v>
      </c>
      <c r="C2417" s="0" t="s">
        <v>1193</v>
      </c>
      <c r="D2417" s="0" t="s">
        <v>27</v>
      </c>
      <c r="E2417" s="0" t="s">
        <v>23</v>
      </c>
      <c r="F2417" s="0" t="s">
        <v>1202</v>
      </c>
      <c r="G2417" s="0" t="s">
        <v>1609</v>
      </c>
      <c r="H2417" s="0" t="n">
        <v>0.761213749029122</v>
      </c>
      <c r="I2417" s="0" t="n">
        <v>11.9412963571626</v>
      </c>
      <c r="J2417" s="0" t="n">
        <v>684</v>
      </c>
      <c r="K2417" s="0" t="n">
        <f aca="false">I2417*SUMIFS(syst_chauffage!$H$3:$H$27,syst_chauffage!$B$3:$B$27,D2417,syst_chauffage!$C$3:$C$27,E2417)</f>
        <v>30.622297903283</v>
      </c>
      <c r="L2417" s="12" t="n">
        <f aca="false">H2417*SUMIFS(syst_chauffage!$K$3:$K$27,syst_chauffage!$B$3:$B$27,D2417,syst_chauffage!$C$3:$C$27,E2417)</f>
        <v>0.761213749029122</v>
      </c>
      <c r="N2417" s="0" t="str">
        <f aca="false">A2417</f>
        <v>Santé Action Sociale</v>
      </c>
      <c r="O2417" s="0" t="str">
        <f aca="false">B2417</f>
        <v>Centre accueil</v>
      </c>
      <c r="P2417" s="0" t="str">
        <f aca="false">C2417</f>
        <v>Centre accueil</v>
      </c>
      <c r="Q2417" s="0" t="str">
        <f aca="false">D2417</f>
        <v>Chaudière condensation fioul</v>
      </c>
      <c r="R2417" s="0" t="str">
        <f aca="false">E2417</f>
        <v>Fioul</v>
      </c>
      <c r="S2417" s="0" t="str">
        <f aca="false">F2417</f>
        <v>0605072303</v>
      </c>
      <c r="T2417" s="0" t="str">
        <f aca="false">G2417</f>
        <v>0</v>
      </c>
      <c r="U2417" s="0" t="n">
        <f aca="false">L2417</f>
        <v>0.761213749029122</v>
      </c>
      <c r="V2417" s="0" t="n">
        <f aca="false">K2417</f>
        <v>30.622297903283</v>
      </c>
      <c r="W2417" s="0" t="n">
        <f aca="false">J2417</f>
        <v>684</v>
      </c>
    </row>
    <row r="2418" customFormat="false" ht="12.8" hidden="false" customHeight="false" outlineLevel="0" collapsed="false">
      <c r="A2418" s="0" t="s">
        <v>77</v>
      </c>
      <c r="B2418" s="0" t="s">
        <v>1193</v>
      </c>
      <c r="C2418" s="0" t="s">
        <v>1193</v>
      </c>
      <c r="D2418" s="0" t="s">
        <v>18</v>
      </c>
      <c r="E2418" s="0" t="s">
        <v>14</v>
      </c>
      <c r="F2418" s="0" t="s">
        <v>1203</v>
      </c>
      <c r="G2418" s="0" t="s">
        <v>1609</v>
      </c>
      <c r="H2418" s="0" t="n">
        <v>0.987107085656158</v>
      </c>
      <c r="I2418" s="0" t="n">
        <v>8.47459302966096</v>
      </c>
      <c r="J2418" s="0" t="n">
        <v>684</v>
      </c>
      <c r="K2418" s="0" t="n">
        <f aca="false">I2418*SUMIFS(syst_chauffage!$H$3:$H$27,syst_chauffage!$B$3:$B$27,D2418,syst_chauffage!$C$3:$C$27,E2418)</f>
        <v>23.092663649651</v>
      </c>
      <c r="L2418" s="12" t="n">
        <f aca="false">H2418*SUMIFS(syst_chauffage!$K$3:$K$27,syst_chauffage!$B$3:$B$27,D2418,syst_chauffage!$C$3:$C$27,E2418)</f>
        <v>0.958922108772352</v>
      </c>
      <c r="N2418" s="0" t="str">
        <f aca="false">A2418</f>
        <v>Santé Action Sociale</v>
      </c>
      <c r="O2418" s="0" t="str">
        <f aca="false">B2418</f>
        <v>Centre accueil</v>
      </c>
      <c r="P2418" s="0" t="str">
        <f aca="false">C2418</f>
        <v>Centre accueil</v>
      </c>
      <c r="Q2418" s="0" t="str">
        <f aca="false">D2418</f>
        <v>Chaudière condensation gaz</v>
      </c>
      <c r="R2418" s="0" t="str">
        <f aca="false">E2418</f>
        <v>Gaz</v>
      </c>
      <c r="S2418" s="0" t="str">
        <f aca="false">F2418</f>
        <v>0605072404</v>
      </c>
      <c r="T2418" s="0" t="str">
        <f aca="false">G2418</f>
        <v>0</v>
      </c>
      <c r="U2418" s="0" t="n">
        <f aca="false">L2418</f>
        <v>0.958922108772352</v>
      </c>
      <c r="V2418" s="0" t="n">
        <f aca="false">K2418</f>
        <v>23.092663649651</v>
      </c>
      <c r="W2418" s="0" t="n">
        <f aca="false">J2418</f>
        <v>684</v>
      </c>
    </row>
    <row r="2419" customFormat="false" ht="12.8" hidden="false" customHeight="false" outlineLevel="0" collapsed="false">
      <c r="A2419" s="0" t="s">
        <v>77</v>
      </c>
      <c r="B2419" s="0" t="s">
        <v>1193</v>
      </c>
      <c r="C2419" s="0" t="s">
        <v>1193</v>
      </c>
      <c r="D2419" s="0" t="s">
        <v>32</v>
      </c>
      <c r="E2419" s="0" t="s">
        <v>30</v>
      </c>
      <c r="F2419" s="0" t="s">
        <v>1204</v>
      </c>
      <c r="G2419" s="0" t="s">
        <v>1609</v>
      </c>
      <c r="H2419" s="0" t="n">
        <v>1</v>
      </c>
      <c r="I2419" s="0" t="n">
        <v>12</v>
      </c>
      <c r="J2419" s="0" t="n">
        <v>0</v>
      </c>
      <c r="K2419" s="0" t="n">
        <f aca="false">I2419*SUMIFS(syst_chauffage!$H$3:$H$27,syst_chauffage!$B$3:$B$27,D2419,syst_chauffage!$C$3:$C$27,E2419)</f>
        <v>12</v>
      </c>
      <c r="L2419" s="12" t="n">
        <f aca="false">H2419*SUMIFS(syst_chauffage!$K$3:$K$27,syst_chauffage!$B$3:$B$27,D2419,syst_chauffage!$C$3:$C$27,E2419)</f>
        <v>1</v>
      </c>
      <c r="N2419" s="0" t="str">
        <f aca="false">A2419</f>
        <v>Santé Action Sociale</v>
      </c>
      <c r="O2419" s="0" t="str">
        <f aca="false">B2419</f>
        <v>Centre accueil</v>
      </c>
      <c r="P2419" s="0" t="str">
        <f aca="false">C2419</f>
        <v>Centre accueil</v>
      </c>
      <c r="Q2419" s="0" t="str">
        <f aca="false">D2419</f>
        <v>Electrique direct performant</v>
      </c>
      <c r="R2419" s="0" t="str">
        <f aca="false">E2419</f>
        <v>Electricité</v>
      </c>
      <c r="S2419" s="0" t="str">
        <f aca="false">F2419</f>
        <v>0605072602</v>
      </c>
      <c r="T2419" s="0" t="str">
        <f aca="false">G2419</f>
        <v>0</v>
      </c>
      <c r="U2419" s="0" t="n">
        <f aca="false">L2419</f>
        <v>1</v>
      </c>
      <c r="V2419" s="0" t="n">
        <f aca="false">K2419</f>
        <v>12</v>
      </c>
      <c r="W2419" s="0" t="n">
        <f aca="false">J2419</f>
        <v>0</v>
      </c>
    </row>
    <row r="2420" customFormat="false" ht="12.8" hidden="false" customHeight="false" outlineLevel="0" collapsed="false">
      <c r="A2420" s="0" t="s">
        <v>77</v>
      </c>
      <c r="B2420" s="0" t="s">
        <v>1193</v>
      </c>
      <c r="C2420" s="0" t="s">
        <v>1193</v>
      </c>
      <c r="D2420" s="0" t="s">
        <v>38</v>
      </c>
      <c r="E2420" s="0" t="s">
        <v>30</v>
      </c>
      <c r="F2420" s="0" t="s">
        <v>1205</v>
      </c>
      <c r="G2420" s="0" t="s">
        <v>1609</v>
      </c>
      <c r="H2420" s="0" t="n">
        <v>3.39795627906976</v>
      </c>
      <c r="I2420" s="0" t="n">
        <v>52.1850581687057</v>
      </c>
      <c r="J2420" s="0" t="n">
        <v>900</v>
      </c>
      <c r="K2420" s="0" t="n">
        <f aca="false">I2420*SUMIFS(syst_chauffage!$H$3:$H$27,syst_chauffage!$B$3:$B$27,D2420,syst_chauffage!$C$3:$C$27,E2420)</f>
        <v>52.7483333532852</v>
      </c>
      <c r="L2420" s="12" t="n">
        <f aca="false">H2420*SUMIFS(syst_chauffage!$K$3:$K$27,syst_chauffage!$B$3:$B$27,D2420,syst_chauffage!$C$3:$C$27,E2420)</f>
        <v>3.03986496519792</v>
      </c>
      <c r="N2420" s="0" t="str">
        <f aca="false">A2420</f>
        <v>Santé Action Sociale</v>
      </c>
      <c r="O2420" s="0" t="str">
        <f aca="false">B2420</f>
        <v>Centre accueil</v>
      </c>
      <c r="P2420" s="0" t="str">
        <f aca="false">C2420</f>
        <v>Centre accueil</v>
      </c>
      <c r="Q2420" s="0" t="str">
        <f aca="false">D2420</f>
        <v>PAC performant</v>
      </c>
      <c r="R2420" s="0" t="str">
        <f aca="false">E2420</f>
        <v>Electricité</v>
      </c>
      <c r="S2420" s="0" t="str">
        <f aca="false">F2420</f>
        <v>0605072902</v>
      </c>
      <c r="T2420" s="0" t="str">
        <f aca="false">G2420</f>
        <v>0</v>
      </c>
      <c r="U2420" s="0" t="n">
        <f aca="false">L2420</f>
        <v>3.03986496519792</v>
      </c>
      <c r="V2420" s="0" t="n">
        <f aca="false">K2420</f>
        <v>52.7483333532852</v>
      </c>
      <c r="W2420" s="0" t="n">
        <f aca="false">J2420</f>
        <v>900</v>
      </c>
    </row>
    <row r="2421" customFormat="false" ht="12.8" hidden="false" customHeight="false" outlineLevel="0" collapsed="false">
      <c r="A2421" s="0" t="s">
        <v>77</v>
      </c>
      <c r="B2421" s="0" t="s">
        <v>1206</v>
      </c>
      <c r="C2421" s="0" t="s">
        <v>1206</v>
      </c>
      <c r="D2421" s="0" t="s">
        <v>19</v>
      </c>
      <c r="E2421" s="0" t="s">
        <v>57</v>
      </c>
      <c r="F2421" s="0" t="s">
        <v>1207</v>
      </c>
      <c r="G2421" s="0" t="s">
        <v>1609</v>
      </c>
      <c r="H2421" s="0" t="n">
        <v>0.754819736582231</v>
      </c>
      <c r="I2421" s="0" t="n">
        <v>13.5206484665701</v>
      </c>
      <c r="J2421" s="0" t="n">
        <v>0</v>
      </c>
      <c r="K2421" s="0" t="n">
        <f aca="false">I2421*SUMIFS(syst_chauffage!$H$3:$H$27,syst_chauffage!$B$3:$B$27,D2421,syst_chauffage!$C$3:$C$27,E2421)</f>
        <v>18.8271876030724</v>
      </c>
      <c r="L2421" s="12" t="n">
        <f aca="false">H2421*SUMIFS(syst_chauffage!$K$3:$K$27,syst_chauffage!$B$3:$B$27,D2421,syst_chauffage!$C$3:$C$27,E2421)</f>
        <v>0.754819736582231</v>
      </c>
      <c r="N2421" s="0" t="str">
        <f aca="false">A2421</f>
        <v>Santé Action Sociale</v>
      </c>
      <c r="O2421" s="0" t="str">
        <f aca="false">B2421</f>
        <v>Garderie</v>
      </c>
      <c r="P2421" s="0" t="str">
        <f aca="false">C2421</f>
        <v>Garderie</v>
      </c>
      <c r="Q2421" s="0" t="str">
        <f aca="false">D2421</f>
        <v>Autre système centralisé</v>
      </c>
      <c r="R2421" s="0" t="str">
        <f aca="false">E2421</f>
        <v>Autres</v>
      </c>
      <c r="S2421" s="0" t="str">
        <f aca="false">F2421</f>
        <v>0615140101</v>
      </c>
      <c r="T2421" s="0" t="str">
        <f aca="false">G2421</f>
        <v>0</v>
      </c>
      <c r="U2421" s="0" t="n">
        <f aca="false">L2421</f>
        <v>0.754819736582231</v>
      </c>
      <c r="V2421" s="0" t="n">
        <f aca="false">K2421</f>
        <v>18.8271876030724</v>
      </c>
      <c r="W2421" s="0" t="n">
        <f aca="false">J2421</f>
        <v>0</v>
      </c>
    </row>
    <row r="2422" customFormat="false" ht="12.8" hidden="false" customHeight="false" outlineLevel="0" collapsed="false">
      <c r="A2422" s="0" t="s">
        <v>77</v>
      </c>
      <c r="B2422" s="0" t="s">
        <v>1206</v>
      </c>
      <c r="C2422" s="0" t="s">
        <v>1206</v>
      </c>
      <c r="D2422" s="0" t="s">
        <v>19</v>
      </c>
      <c r="E2422" s="0" t="s">
        <v>58</v>
      </c>
      <c r="F2422" s="0" t="s">
        <v>1208</v>
      </c>
      <c r="G2422" s="0" t="s">
        <v>1609</v>
      </c>
      <c r="H2422" s="0" t="n">
        <v>0.764639808225649</v>
      </c>
      <c r="I2422" s="0" t="n">
        <v>13.6351688154352</v>
      </c>
      <c r="J2422" s="0" t="n">
        <v>1190</v>
      </c>
      <c r="K2422" s="0" t="n">
        <f aca="false">I2422*SUMIFS(syst_chauffage!$H$3:$H$27,syst_chauffage!$B$3:$B$27,D2422,syst_chauffage!$C$3:$C$27,E2422)</f>
        <v>22.4291653544134</v>
      </c>
      <c r="L2422" s="12" t="n">
        <f aca="false">H2422*SUMIFS(syst_chauffage!$K$3:$K$27,syst_chauffage!$B$3:$B$27,D2422,syst_chauffage!$C$3:$C$27,E2422)</f>
        <v>0.764639808225649</v>
      </c>
      <c r="N2422" s="0" t="str">
        <f aca="false">A2422</f>
        <v>Santé Action Sociale</v>
      </c>
      <c r="O2422" s="0" t="str">
        <f aca="false">B2422</f>
        <v>Garderie</v>
      </c>
      <c r="P2422" s="0" t="str">
        <f aca="false">C2422</f>
        <v>Garderie</v>
      </c>
      <c r="Q2422" s="0" t="str">
        <f aca="false">D2422</f>
        <v>Autre système centralisé</v>
      </c>
      <c r="R2422" s="0" t="str">
        <f aca="false">E2422</f>
        <v>Urbain</v>
      </c>
      <c r="S2422" s="0" t="str">
        <f aca="false">F2422</f>
        <v>0615140106</v>
      </c>
      <c r="T2422" s="0" t="str">
        <f aca="false">G2422</f>
        <v>0</v>
      </c>
      <c r="U2422" s="0" t="n">
        <f aca="false">L2422</f>
        <v>0.764639808225649</v>
      </c>
      <c r="V2422" s="0" t="n">
        <f aca="false">K2422</f>
        <v>22.4291653544134</v>
      </c>
      <c r="W2422" s="0" t="n">
        <f aca="false">J2422</f>
        <v>1190</v>
      </c>
    </row>
    <row r="2423" customFormat="false" ht="12.8" hidden="false" customHeight="false" outlineLevel="0" collapsed="false">
      <c r="A2423" s="0" t="s">
        <v>77</v>
      </c>
      <c r="B2423" s="0" t="s">
        <v>1206</v>
      </c>
      <c r="C2423" s="0" t="s">
        <v>1206</v>
      </c>
      <c r="D2423" s="0" t="s">
        <v>22</v>
      </c>
      <c r="E2423" s="0" t="s">
        <v>23</v>
      </c>
      <c r="F2423" s="0" t="s">
        <v>1209</v>
      </c>
      <c r="G2423" s="0" t="s">
        <v>1609</v>
      </c>
      <c r="H2423" s="0" t="n">
        <v>0.626946098334411</v>
      </c>
      <c r="I2423" s="0" t="n">
        <v>8.40168451111642</v>
      </c>
      <c r="J2423" s="0" t="n">
        <v>0</v>
      </c>
      <c r="K2423" s="0" t="n">
        <f aca="false">I2423*SUMIFS(syst_chauffage!$H$3:$H$27,syst_chauffage!$B$3:$B$27,D2423,syst_chauffage!$C$3:$C$27,E2423)</f>
        <v>14.7955555310839</v>
      </c>
      <c r="L2423" s="12" t="n">
        <f aca="false">H2423*SUMIFS(syst_chauffage!$K$3:$K$27,syst_chauffage!$B$3:$B$27,D2423,syst_chauffage!$C$3:$C$27,E2423)</f>
        <v>0.626946098334411</v>
      </c>
      <c r="N2423" s="0" t="str">
        <f aca="false">A2423</f>
        <v>Santé Action Sociale</v>
      </c>
      <c r="O2423" s="0" t="str">
        <f aca="false">B2423</f>
        <v>Garderie</v>
      </c>
      <c r="P2423" s="0" t="str">
        <f aca="false">C2423</f>
        <v>Garderie</v>
      </c>
      <c r="Q2423" s="0" t="str">
        <f aca="false">D2423</f>
        <v>Chaudière fioul</v>
      </c>
      <c r="R2423" s="0" t="str">
        <f aca="false">E2423</f>
        <v>Fioul</v>
      </c>
      <c r="S2423" s="0" t="str">
        <f aca="false">F2423</f>
        <v>0615140303</v>
      </c>
      <c r="T2423" s="0" t="str">
        <f aca="false">G2423</f>
        <v>0</v>
      </c>
      <c r="U2423" s="0" t="n">
        <f aca="false">L2423</f>
        <v>0.626946098334411</v>
      </c>
      <c r="V2423" s="0" t="n">
        <f aca="false">K2423</f>
        <v>14.7955555310839</v>
      </c>
      <c r="W2423" s="0" t="n">
        <f aca="false">J2423</f>
        <v>0</v>
      </c>
    </row>
    <row r="2424" customFormat="false" ht="12.8" hidden="false" customHeight="false" outlineLevel="0" collapsed="false">
      <c r="A2424" s="0" t="s">
        <v>77</v>
      </c>
      <c r="B2424" s="0" t="s">
        <v>1206</v>
      </c>
      <c r="C2424" s="0" t="s">
        <v>1206</v>
      </c>
      <c r="D2424" s="0" t="s">
        <v>13</v>
      </c>
      <c r="E2424" s="0" t="s">
        <v>14</v>
      </c>
      <c r="F2424" s="0" t="s">
        <v>1210</v>
      </c>
      <c r="G2424" s="0" t="s">
        <v>1609</v>
      </c>
      <c r="H2424" s="0" t="n">
        <v>0.933119231329119</v>
      </c>
      <c r="I2424" s="0" t="n">
        <v>6.02642128544</v>
      </c>
      <c r="J2424" s="0" t="n">
        <v>297</v>
      </c>
      <c r="K2424" s="0" t="n">
        <f aca="false">I2424*SUMIFS(syst_chauffage!$H$3:$H$27,syst_chauffage!$B$3:$B$27,D2424,syst_chauffage!$C$3:$C$27,E2424)</f>
        <v>12.1709106311667</v>
      </c>
      <c r="L2424" s="12" t="n">
        <f aca="false">H2424*SUMIFS(syst_chauffage!$K$3:$K$27,syst_chauffage!$B$3:$B$27,D2424,syst_chauffage!$C$3:$C$27,E2424)</f>
        <v>0.933119231329119</v>
      </c>
      <c r="N2424" s="0" t="str">
        <f aca="false">A2424</f>
        <v>Santé Action Sociale</v>
      </c>
      <c r="O2424" s="0" t="str">
        <f aca="false">B2424</f>
        <v>Garderie</v>
      </c>
      <c r="P2424" s="0" t="str">
        <f aca="false">C2424</f>
        <v>Garderie</v>
      </c>
      <c r="Q2424" s="0" t="str">
        <f aca="false">D2424</f>
        <v>Chaudière gaz</v>
      </c>
      <c r="R2424" s="0" t="str">
        <f aca="false">E2424</f>
        <v>Gaz</v>
      </c>
      <c r="S2424" s="0" t="str">
        <f aca="false">F2424</f>
        <v>0615140404</v>
      </c>
      <c r="T2424" s="0" t="str">
        <f aca="false">G2424</f>
        <v>0</v>
      </c>
      <c r="U2424" s="0" t="n">
        <f aca="false">L2424</f>
        <v>0.933119231329119</v>
      </c>
      <c r="V2424" s="0" t="n">
        <f aca="false">K2424</f>
        <v>12.1709106311667</v>
      </c>
      <c r="W2424" s="0" t="n">
        <f aca="false">J2424</f>
        <v>297</v>
      </c>
    </row>
    <row r="2425" customFormat="false" ht="12.8" hidden="false" customHeight="false" outlineLevel="0" collapsed="false">
      <c r="A2425" s="0" t="s">
        <v>77</v>
      </c>
      <c r="B2425" s="0" t="s">
        <v>1206</v>
      </c>
      <c r="C2425" s="0" t="s">
        <v>1206</v>
      </c>
      <c r="D2425" s="0" t="s">
        <v>29</v>
      </c>
      <c r="E2425" s="0" t="s">
        <v>30</v>
      </c>
      <c r="F2425" s="0" t="s">
        <v>1211</v>
      </c>
      <c r="G2425" s="0" t="s">
        <v>1609</v>
      </c>
      <c r="H2425" s="0" t="n">
        <v>0.92</v>
      </c>
      <c r="I2425" s="0" t="n">
        <v>10.4</v>
      </c>
      <c r="J2425" s="0" t="n">
        <v>0</v>
      </c>
      <c r="K2425" s="0" t="n">
        <f aca="false">I2425*SUMIFS(syst_chauffage!$H$3:$H$27,syst_chauffage!$B$3:$B$27,D2425,syst_chauffage!$C$3:$C$27,E2425)</f>
        <v>3</v>
      </c>
      <c r="L2425" s="12" t="n">
        <f aca="false">H2425*SUMIFS(syst_chauffage!$K$3:$K$27,syst_chauffage!$B$3:$B$27,D2425,syst_chauffage!$C$3:$C$27,E2425)</f>
        <v>0.92</v>
      </c>
      <c r="N2425" s="0" t="str">
        <f aca="false">A2425</f>
        <v>Santé Action Sociale</v>
      </c>
      <c r="O2425" s="0" t="str">
        <f aca="false">B2425</f>
        <v>Garderie</v>
      </c>
      <c r="P2425" s="0" t="str">
        <f aca="false">C2425</f>
        <v>Garderie</v>
      </c>
      <c r="Q2425" s="0" t="str">
        <f aca="false">D2425</f>
        <v>Electrique direct</v>
      </c>
      <c r="R2425" s="0" t="str">
        <f aca="false">E2425</f>
        <v>Electricité</v>
      </c>
      <c r="S2425" s="0" t="str">
        <f aca="false">F2425</f>
        <v>0615140602</v>
      </c>
      <c r="T2425" s="0" t="str">
        <f aca="false">G2425</f>
        <v>0</v>
      </c>
      <c r="U2425" s="0" t="n">
        <f aca="false">L2425</f>
        <v>0.92</v>
      </c>
      <c r="V2425" s="0" t="n">
        <f aca="false">K2425</f>
        <v>3</v>
      </c>
      <c r="W2425" s="0" t="n">
        <f aca="false">J2425</f>
        <v>0</v>
      </c>
    </row>
    <row r="2426" customFormat="false" ht="12.8" hidden="false" customHeight="false" outlineLevel="0" collapsed="false">
      <c r="A2426" s="0" t="s">
        <v>77</v>
      </c>
      <c r="B2426" s="0" t="s">
        <v>1206</v>
      </c>
      <c r="C2426" s="0" t="s">
        <v>1206</v>
      </c>
      <c r="D2426" s="0" t="s">
        <v>36</v>
      </c>
      <c r="E2426" s="0" t="s">
        <v>30</v>
      </c>
      <c r="F2426" s="0" t="s">
        <v>1212</v>
      </c>
      <c r="G2426" s="0" t="s">
        <v>1609</v>
      </c>
      <c r="H2426" s="0" t="n">
        <v>2.94489544186046</v>
      </c>
      <c r="I2426" s="0" t="n">
        <v>35.3433339581465</v>
      </c>
      <c r="J2426" s="0" t="n">
        <v>846</v>
      </c>
      <c r="K2426" s="0" t="n">
        <f aca="false">I2426*SUMIFS(syst_chauffage!$H$3:$H$27,syst_chauffage!$B$3:$B$27,D2426,syst_chauffage!$C$3:$C$27,E2426)</f>
        <v>21.8654399215067</v>
      </c>
      <c r="L2426" s="12" t="n">
        <f aca="false">H2426*SUMIFS(syst_chauffage!$K$3:$K$27,syst_chauffage!$B$3:$B$27,D2426,syst_chauffage!$C$3:$C$27,E2426)</f>
        <v>2.47427325480779</v>
      </c>
      <c r="N2426" s="0" t="str">
        <f aca="false">A2426</f>
        <v>Santé Action Sociale</v>
      </c>
      <c r="O2426" s="0" t="str">
        <f aca="false">B2426</f>
        <v>Garderie</v>
      </c>
      <c r="P2426" s="0" t="str">
        <f aca="false">C2426</f>
        <v>Garderie</v>
      </c>
      <c r="Q2426" s="0" t="str">
        <f aca="false">D2426</f>
        <v>PAC</v>
      </c>
      <c r="R2426" s="0" t="str">
        <f aca="false">E2426</f>
        <v>Electricité</v>
      </c>
      <c r="S2426" s="0" t="str">
        <f aca="false">F2426</f>
        <v>0615140902</v>
      </c>
      <c r="T2426" s="0" t="str">
        <f aca="false">G2426</f>
        <v>0</v>
      </c>
      <c r="U2426" s="0" t="n">
        <f aca="false">L2426</f>
        <v>2.47427325480779</v>
      </c>
      <c r="V2426" s="0" t="n">
        <f aca="false">K2426</f>
        <v>21.8654399215067</v>
      </c>
      <c r="W2426" s="0" t="n">
        <f aca="false">J2426</f>
        <v>846</v>
      </c>
    </row>
    <row r="2427" customFormat="false" ht="12.8" hidden="false" customHeight="false" outlineLevel="0" collapsed="false">
      <c r="A2427" s="0" t="s">
        <v>77</v>
      </c>
      <c r="B2427" s="0" t="s">
        <v>1206</v>
      </c>
      <c r="C2427" s="0" t="s">
        <v>1206</v>
      </c>
      <c r="D2427" s="0" t="s">
        <v>51</v>
      </c>
      <c r="E2427" s="0" t="s">
        <v>57</v>
      </c>
      <c r="F2427" s="0" t="s">
        <v>1213</v>
      </c>
      <c r="G2427" s="0" t="s">
        <v>1609</v>
      </c>
      <c r="H2427" s="0" t="n">
        <v>0.870945849902573</v>
      </c>
      <c r="I2427" s="0" t="n">
        <v>16.0960100792501</v>
      </c>
      <c r="J2427" s="0" t="n">
        <v>0</v>
      </c>
      <c r="K2427" s="0" t="n">
        <f aca="false">I2427*SUMIFS(syst_chauffage!$H$3:$H$27,syst_chauffage!$B$3:$B$27,D2427,syst_chauffage!$C$3:$C$27,E2427)</f>
        <v>34.105093011818</v>
      </c>
      <c r="L2427" s="12" t="n">
        <f aca="false">H2427*SUMIFS(syst_chauffage!$K$3:$K$27,syst_chauffage!$B$3:$B$27,D2427,syst_chauffage!$C$3:$C$27,E2427)</f>
        <v>0.870945849902573</v>
      </c>
      <c r="N2427" s="0" t="str">
        <f aca="false">A2427</f>
        <v>Santé Action Sociale</v>
      </c>
      <c r="O2427" s="0" t="str">
        <f aca="false">B2427</f>
        <v>Garderie</v>
      </c>
      <c r="P2427" s="0" t="str">
        <f aca="false">C2427</f>
        <v>Garderie</v>
      </c>
      <c r="Q2427" s="0" t="str">
        <f aca="false">D2427</f>
        <v>Autre système centralisé performant</v>
      </c>
      <c r="R2427" s="0" t="str">
        <f aca="false">E2427</f>
        <v>Autres</v>
      </c>
      <c r="S2427" s="0" t="str">
        <f aca="false">F2427</f>
        <v>0615142101</v>
      </c>
      <c r="T2427" s="0" t="str">
        <f aca="false">G2427</f>
        <v>0</v>
      </c>
      <c r="U2427" s="0" t="n">
        <f aca="false">L2427</f>
        <v>0.870945849902573</v>
      </c>
      <c r="V2427" s="0" t="n">
        <f aca="false">K2427</f>
        <v>34.105093011818</v>
      </c>
      <c r="W2427" s="0" t="n">
        <f aca="false">J2427</f>
        <v>0</v>
      </c>
    </row>
    <row r="2428" customFormat="false" ht="12.8" hidden="false" customHeight="false" outlineLevel="0" collapsed="false">
      <c r="A2428" s="0" t="s">
        <v>77</v>
      </c>
      <c r="B2428" s="0" t="s">
        <v>1206</v>
      </c>
      <c r="C2428" s="0" t="s">
        <v>1206</v>
      </c>
      <c r="D2428" s="0" t="s">
        <v>51</v>
      </c>
      <c r="E2428" s="0" t="s">
        <v>58</v>
      </c>
      <c r="F2428" s="0" t="s">
        <v>1214</v>
      </c>
      <c r="G2428" s="0" t="s">
        <v>1609</v>
      </c>
      <c r="H2428" s="0" t="n">
        <v>0.882276701798826</v>
      </c>
      <c r="I2428" s="0" t="n">
        <v>16.2323438278991</v>
      </c>
      <c r="J2428" s="0" t="n">
        <v>1190</v>
      </c>
      <c r="K2428" s="0" t="n">
        <f aca="false">I2428*SUMIFS(syst_chauffage!$H$3:$H$27,syst_chauffage!$B$3:$B$27,D2428,syst_chauffage!$C$3:$C$27,E2428)</f>
        <v>34.6398137255268</v>
      </c>
      <c r="L2428" s="12" t="n">
        <f aca="false">H2428*SUMIFS(syst_chauffage!$K$3:$K$27,syst_chauffage!$B$3:$B$27,D2428,syst_chauffage!$C$3:$C$27,E2428)</f>
        <v>0.882276701798826</v>
      </c>
      <c r="N2428" s="0" t="str">
        <f aca="false">A2428</f>
        <v>Santé Action Sociale</v>
      </c>
      <c r="O2428" s="0" t="str">
        <f aca="false">B2428</f>
        <v>Garderie</v>
      </c>
      <c r="P2428" s="0" t="str">
        <f aca="false">C2428</f>
        <v>Garderie</v>
      </c>
      <c r="Q2428" s="0" t="str">
        <f aca="false">D2428</f>
        <v>Autre système centralisé performant</v>
      </c>
      <c r="R2428" s="0" t="str">
        <f aca="false">E2428</f>
        <v>Urbain</v>
      </c>
      <c r="S2428" s="0" t="str">
        <f aca="false">F2428</f>
        <v>0615142106</v>
      </c>
      <c r="T2428" s="0" t="str">
        <f aca="false">G2428</f>
        <v>0</v>
      </c>
      <c r="U2428" s="0" t="n">
        <f aca="false">L2428</f>
        <v>0.882276701798826</v>
      </c>
      <c r="V2428" s="0" t="n">
        <f aca="false">K2428</f>
        <v>34.6398137255268</v>
      </c>
      <c r="W2428" s="0" t="n">
        <f aca="false">J2428</f>
        <v>1190</v>
      </c>
    </row>
    <row r="2429" customFormat="false" ht="12.8" hidden="false" customHeight="false" outlineLevel="0" collapsed="false">
      <c r="A2429" s="0" t="s">
        <v>77</v>
      </c>
      <c r="B2429" s="0" t="s">
        <v>1206</v>
      </c>
      <c r="C2429" s="0" t="s">
        <v>1206</v>
      </c>
      <c r="D2429" s="0" t="s">
        <v>27</v>
      </c>
      <c r="E2429" s="0" t="s">
        <v>23</v>
      </c>
      <c r="F2429" s="0" t="s">
        <v>1215</v>
      </c>
      <c r="G2429" s="0" t="s">
        <v>1609</v>
      </c>
      <c r="H2429" s="0" t="n">
        <v>0.760956568284383</v>
      </c>
      <c r="I2429" s="0" t="n">
        <v>10.0020053703767</v>
      </c>
      <c r="J2429" s="0" t="n">
        <v>684</v>
      </c>
      <c r="K2429" s="0" t="n">
        <f aca="false">I2429*SUMIFS(syst_chauffage!$H$3:$H$27,syst_chauffage!$B$3:$B$27,D2429,syst_chauffage!$C$3:$C$27,E2429)</f>
        <v>25.6491740026364</v>
      </c>
      <c r="L2429" s="12" t="n">
        <f aca="false">H2429*SUMIFS(syst_chauffage!$K$3:$K$27,syst_chauffage!$B$3:$B$27,D2429,syst_chauffage!$C$3:$C$27,E2429)</f>
        <v>0.760956568284383</v>
      </c>
      <c r="N2429" s="0" t="str">
        <f aca="false">A2429</f>
        <v>Santé Action Sociale</v>
      </c>
      <c r="O2429" s="0" t="str">
        <f aca="false">B2429</f>
        <v>Garderie</v>
      </c>
      <c r="P2429" s="0" t="str">
        <f aca="false">C2429</f>
        <v>Garderie</v>
      </c>
      <c r="Q2429" s="0" t="str">
        <f aca="false">D2429</f>
        <v>Chaudière condensation fioul</v>
      </c>
      <c r="R2429" s="0" t="str">
        <f aca="false">E2429</f>
        <v>Fioul</v>
      </c>
      <c r="S2429" s="0" t="str">
        <f aca="false">F2429</f>
        <v>0615142303</v>
      </c>
      <c r="T2429" s="0" t="str">
        <f aca="false">G2429</f>
        <v>0</v>
      </c>
      <c r="U2429" s="0" t="n">
        <f aca="false">L2429</f>
        <v>0.760956568284383</v>
      </c>
      <c r="V2429" s="0" t="n">
        <f aca="false">K2429</f>
        <v>25.6491740026364</v>
      </c>
      <c r="W2429" s="0" t="n">
        <f aca="false">J2429</f>
        <v>684</v>
      </c>
    </row>
    <row r="2430" customFormat="false" ht="12.8" hidden="false" customHeight="false" outlineLevel="0" collapsed="false">
      <c r="A2430" s="0" t="s">
        <v>77</v>
      </c>
      <c r="B2430" s="0" t="s">
        <v>1206</v>
      </c>
      <c r="C2430" s="0" t="s">
        <v>1206</v>
      </c>
      <c r="D2430" s="0" t="s">
        <v>18</v>
      </c>
      <c r="E2430" s="0" t="s">
        <v>14</v>
      </c>
      <c r="F2430" s="0" t="s">
        <v>1216</v>
      </c>
      <c r="G2430" s="0" t="s">
        <v>1609</v>
      </c>
      <c r="H2430" s="0" t="n">
        <v>0.986854796105332</v>
      </c>
      <c r="I2430" s="0" t="n">
        <v>7.17431105409524</v>
      </c>
      <c r="J2430" s="0" t="n">
        <v>684</v>
      </c>
      <c r="K2430" s="0" t="n">
        <f aca="false">I2430*SUMIFS(syst_chauffage!$H$3:$H$27,syst_chauffage!$B$3:$B$27,D2430,syst_chauffage!$C$3:$C$27,E2430)</f>
        <v>19.5494876875312</v>
      </c>
      <c r="L2430" s="12" t="n">
        <f aca="false">H2430*SUMIFS(syst_chauffage!$K$3:$K$27,syst_chauffage!$B$3:$B$27,D2430,syst_chauffage!$C$3:$C$27,E2430)</f>
        <v>0.958677022872742</v>
      </c>
      <c r="N2430" s="0" t="str">
        <f aca="false">A2430</f>
        <v>Santé Action Sociale</v>
      </c>
      <c r="O2430" s="0" t="str">
        <f aca="false">B2430</f>
        <v>Garderie</v>
      </c>
      <c r="P2430" s="0" t="str">
        <f aca="false">C2430</f>
        <v>Garderie</v>
      </c>
      <c r="Q2430" s="0" t="str">
        <f aca="false">D2430</f>
        <v>Chaudière condensation gaz</v>
      </c>
      <c r="R2430" s="0" t="str">
        <f aca="false">E2430</f>
        <v>Gaz</v>
      </c>
      <c r="S2430" s="0" t="str">
        <f aca="false">F2430</f>
        <v>0615142404</v>
      </c>
      <c r="T2430" s="0" t="str">
        <f aca="false">G2430</f>
        <v>0</v>
      </c>
      <c r="U2430" s="0" t="n">
        <f aca="false">L2430</f>
        <v>0.958677022872742</v>
      </c>
      <c r="V2430" s="0" t="n">
        <f aca="false">K2430</f>
        <v>19.5494876875312</v>
      </c>
      <c r="W2430" s="0" t="n">
        <f aca="false">J2430</f>
        <v>684</v>
      </c>
    </row>
    <row r="2431" customFormat="false" ht="12.8" hidden="false" customHeight="false" outlineLevel="0" collapsed="false">
      <c r="A2431" s="0" t="s">
        <v>77</v>
      </c>
      <c r="B2431" s="0" t="s">
        <v>1206</v>
      </c>
      <c r="C2431" s="0" t="s">
        <v>1206</v>
      </c>
      <c r="D2431" s="0" t="s">
        <v>32</v>
      </c>
      <c r="E2431" s="0" t="s">
        <v>30</v>
      </c>
      <c r="F2431" s="0" t="s">
        <v>1217</v>
      </c>
      <c r="G2431" s="0" t="s">
        <v>1609</v>
      </c>
      <c r="H2431" s="0" t="n">
        <v>1</v>
      </c>
      <c r="I2431" s="0" t="n">
        <v>12</v>
      </c>
      <c r="J2431" s="0" t="n">
        <v>0</v>
      </c>
      <c r="K2431" s="0" t="n">
        <f aca="false">I2431*SUMIFS(syst_chauffage!$H$3:$H$27,syst_chauffage!$B$3:$B$27,D2431,syst_chauffage!$C$3:$C$27,E2431)</f>
        <v>12</v>
      </c>
      <c r="L2431" s="12" t="n">
        <f aca="false">H2431*SUMIFS(syst_chauffage!$K$3:$K$27,syst_chauffage!$B$3:$B$27,D2431,syst_chauffage!$C$3:$C$27,E2431)</f>
        <v>1</v>
      </c>
      <c r="N2431" s="0" t="str">
        <f aca="false">A2431</f>
        <v>Santé Action Sociale</v>
      </c>
      <c r="O2431" s="0" t="str">
        <f aca="false">B2431</f>
        <v>Garderie</v>
      </c>
      <c r="P2431" s="0" t="str">
        <f aca="false">C2431</f>
        <v>Garderie</v>
      </c>
      <c r="Q2431" s="0" t="str">
        <f aca="false">D2431</f>
        <v>Electrique direct performant</v>
      </c>
      <c r="R2431" s="0" t="str">
        <f aca="false">E2431</f>
        <v>Electricité</v>
      </c>
      <c r="S2431" s="0" t="str">
        <f aca="false">F2431</f>
        <v>0615142602</v>
      </c>
      <c r="T2431" s="0" t="str">
        <f aca="false">G2431</f>
        <v>0</v>
      </c>
      <c r="U2431" s="0" t="n">
        <f aca="false">L2431</f>
        <v>1</v>
      </c>
      <c r="V2431" s="0" t="n">
        <f aca="false">K2431</f>
        <v>12</v>
      </c>
      <c r="W2431" s="0" t="n">
        <f aca="false">J2431</f>
        <v>0</v>
      </c>
    </row>
    <row r="2432" customFormat="false" ht="12.8" hidden="false" customHeight="false" outlineLevel="0" collapsed="false">
      <c r="A2432" s="0" t="s">
        <v>77</v>
      </c>
      <c r="B2432" s="0" t="s">
        <v>1206</v>
      </c>
      <c r="C2432" s="0" t="s">
        <v>1206</v>
      </c>
      <c r="D2432" s="0" t="s">
        <v>38</v>
      </c>
      <c r="E2432" s="0" t="s">
        <v>30</v>
      </c>
      <c r="F2432" s="0" t="s">
        <v>1218</v>
      </c>
      <c r="G2432" s="0" t="s">
        <v>1609</v>
      </c>
      <c r="H2432" s="0" t="n">
        <v>3.39795627906976</v>
      </c>
      <c r="I2432" s="0" t="n">
        <v>42.075397569222</v>
      </c>
      <c r="J2432" s="0" t="n">
        <v>900</v>
      </c>
      <c r="K2432" s="0" t="n">
        <f aca="false">I2432*SUMIFS(syst_chauffage!$H$3:$H$27,syst_chauffage!$B$3:$B$27,D2432,syst_chauffage!$C$3:$C$27,E2432)</f>
        <v>42.5295510791298</v>
      </c>
      <c r="L2432" s="12" t="n">
        <f aca="false">H2432*SUMIFS(syst_chauffage!$K$3:$K$27,syst_chauffage!$B$3:$B$27,D2432,syst_chauffage!$C$3:$C$27,E2432)</f>
        <v>3.03986496519792</v>
      </c>
      <c r="N2432" s="0" t="str">
        <f aca="false">A2432</f>
        <v>Santé Action Sociale</v>
      </c>
      <c r="O2432" s="0" t="str">
        <f aca="false">B2432</f>
        <v>Garderie</v>
      </c>
      <c r="P2432" s="0" t="str">
        <f aca="false">C2432</f>
        <v>Garderie</v>
      </c>
      <c r="Q2432" s="0" t="str">
        <f aca="false">D2432</f>
        <v>PAC performant</v>
      </c>
      <c r="R2432" s="0" t="str">
        <f aca="false">E2432</f>
        <v>Electricité</v>
      </c>
      <c r="S2432" s="0" t="str">
        <f aca="false">F2432</f>
        <v>0615142902</v>
      </c>
      <c r="T2432" s="0" t="str">
        <f aca="false">G2432</f>
        <v>0</v>
      </c>
      <c r="U2432" s="0" t="n">
        <f aca="false">L2432</f>
        <v>3.03986496519792</v>
      </c>
      <c r="V2432" s="0" t="n">
        <f aca="false">K2432</f>
        <v>42.5295510791298</v>
      </c>
      <c r="W2432" s="0" t="n">
        <f aca="false">J2432</f>
        <v>900</v>
      </c>
    </row>
    <row r="2433" customFormat="false" ht="12.8" hidden="false" customHeight="false" outlineLevel="0" collapsed="false">
      <c r="A2433" s="0" t="s">
        <v>77</v>
      </c>
      <c r="B2433" s="0" t="s">
        <v>1219</v>
      </c>
      <c r="C2433" s="0" t="s">
        <v>1220</v>
      </c>
      <c r="D2433" s="0" t="s">
        <v>19</v>
      </c>
      <c r="E2433" s="0" t="s">
        <v>57</v>
      </c>
      <c r="F2433" s="0" t="s">
        <v>1221</v>
      </c>
      <c r="G2433" s="0" t="s">
        <v>1609</v>
      </c>
      <c r="H2433" s="0" t="n">
        <v>0.78940190205193</v>
      </c>
      <c r="I2433" s="0" t="n">
        <v>11.4259900505003</v>
      </c>
      <c r="J2433" s="0" t="n">
        <v>0</v>
      </c>
      <c r="K2433" s="0" t="n">
        <f aca="false">I2433*SUMIFS(syst_chauffage!$H$3:$H$27,syst_chauffage!$B$3:$B$27,D2433,syst_chauffage!$C$3:$C$27,E2433)</f>
        <v>15.910424619314</v>
      </c>
      <c r="L2433" s="12" t="n">
        <f aca="false">H2433*SUMIFS(syst_chauffage!$K$3:$K$27,syst_chauffage!$B$3:$B$27,D2433,syst_chauffage!$C$3:$C$27,E2433)</f>
        <v>0.78940190205193</v>
      </c>
      <c r="N2433" s="0" t="str">
        <f aca="false">A2433</f>
        <v>Santé Action Sociale</v>
      </c>
      <c r="O2433" s="0" t="str">
        <f aca="false">B2433</f>
        <v>Hôpital</v>
      </c>
      <c r="P2433" s="0" t="str">
        <f aca="false">C2433</f>
        <v>Hopital bloc</v>
      </c>
      <c r="Q2433" s="0" t="str">
        <f aca="false">D2433</f>
        <v>Autre système centralisé</v>
      </c>
      <c r="R2433" s="0" t="str">
        <f aca="false">E2433</f>
        <v>Autres</v>
      </c>
      <c r="S2433" s="0" t="str">
        <f aca="false">F2433</f>
        <v>0617340101</v>
      </c>
      <c r="T2433" s="0" t="str">
        <f aca="false">G2433</f>
        <v>0</v>
      </c>
      <c r="U2433" s="0" t="n">
        <f aca="false">L2433</f>
        <v>0.78940190205193</v>
      </c>
      <c r="V2433" s="0" t="n">
        <f aca="false">K2433</f>
        <v>15.910424619314</v>
      </c>
      <c r="W2433" s="0" t="n">
        <f aca="false">J2433</f>
        <v>0</v>
      </c>
    </row>
    <row r="2434" customFormat="false" ht="12.8" hidden="false" customHeight="false" outlineLevel="0" collapsed="false">
      <c r="A2434" s="0" t="s">
        <v>77</v>
      </c>
      <c r="B2434" s="0" t="s">
        <v>1219</v>
      </c>
      <c r="C2434" s="0" t="s">
        <v>1220</v>
      </c>
      <c r="D2434" s="0" t="s">
        <v>19</v>
      </c>
      <c r="E2434" s="0" t="s">
        <v>58</v>
      </c>
      <c r="F2434" s="0" t="s">
        <v>1222</v>
      </c>
      <c r="G2434" s="0" t="s">
        <v>1609</v>
      </c>
      <c r="H2434" s="0" t="n">
        <v>0.811382876546204</v>
      </c>
      <c r="I2434" s="0" t="n">
        <v>11.2911858192265</v>
      </c>
      <c r="J2434" s="0" t="n">
        <v>1190</v>
      </c>
      <c r="K2434" s="0" t="n">
        <f aca="false">I2434*SUMIFS(syst_chauffage!$H$3:$H$27,syst_chauffage!$B$3:$B$27,D2434,syst_chauffage!$C$3:$C$27,E2434)</f>
        <v>18.5734314855093</v>
      </c>
      <c r="L2434" s="12" t="n">
        <f aca="false">H2434*SUMIFS(syst_chauffage!$K$3:$K$27,syst_chauffage!$B$3:$B$27,D2434,syst_chauffage!$C$3:$C$27,E2434)</f>
        <v>0.811382876546204</v>
      </c>
      <c r="N2434" s="0" t="str">
        <f aca="false">A2434</f>
        <v>Santé Action Sociale</v>
      </c>
      <c r="O2434" s="0" t="str">
        <f aca="false">B2434</f>
        <v>Hôpital</v>
      </c>
      <c r="P2434" s="0" t="str">
        <f aca="false">C2434</f>
        <v>Hopital bloc</v>
      </c>
      <c r="Q2434" s="0" t="str">
        <f aca="false">D2434</f>
        <v>Autre système centralisé</v>
      </c>
      <c r="R2434" s="0" t="str">
        <f aca="false">E2434</f>
        <v>Urbain</v>
      </c>
      <c r="S2434" s="0" t="str">
        <f aca="false">F2434</f>
        <v>0617340106</v>
      </c>
      <c r="T2434" s="0" t="str">
        <f aca="false">G2434</f>
        <v>0</v>
      </c>
      <c r="U2434" s="0" t="n">
        <f aca="false">L2434</f>
        <v>0.811382876546204</v>
      </c>
      <c r="V2434" s="0" t="n">
        <f aca="false">K2434</f>
        <v>18.5734314855093</v>
      </c>
      <c r="W2434" s="0" t="n">
        <f aca="false">J2434</f>
        <v>1190</v>
      </c>
    </row>
    <row r="2435" customFormat="false" ht="12.8" hidden="false" customHeight="false" outlineLevel="0" collapsed="false">
      <c r="A2435" s="0" t="s">
        <v>77</v>
      </c>
      <c r="B2435" s="0" t="s">
        <v>1219</v>
      </c>
      <c r="C2435" s="0" t="s">
        <v>1220</v>
      </c>
      <c r="D2435" s="0" t="s">
        <v>22</v>
      </c>
      <c r="E2435" s="0" t="s">
        <v>23</v>
      </c>
      <c r="F2435" s="0" t="s">
        <v>1223</v>
      </c>
      <c r="G2435" s="0" t="s">
        <v>1609</v>
      </c>
      <c r="H2435" s="0" t="n">
        <v>0.626230472793739</v>
      </c>
      <c r="I2435" s="0" t="n">
        <v>2.3955881220948</v>
      </c>
      <c r="J2435" s="0" t="n">
        <v>0</v>
      </c>
      <c r="K2435" s="0" t="n">
        <f aca="false">I2435*SUMIFS(syst_chauffage!$H$3:$H$27,syst_chauffage!$B$3:$B$27,D2435,syst_chauffage!$C$3:$C$27,E2435)</f>
        <v>4.21868460344612</v>
      </c>
      <c r="L2435" s="12" t="n">
        <f aca="false">H2435*SUMIFS(syst_chauffage!$K$3:$K$27,syst_chauffage!$B$3:$B$27,D2435,syst_chauffage!$C$3:$C$27,E2435)</f>
        <v>0.626230472793739</v>
      </c>
      <c r="N2435" s="0" t="str">
        <f aca="false">A2435</f>
        <v>Santé Action Sociale</v>
      </c>
      <c r="O2435" s="0" t="str">
        <f aca="false">B2435</f>
        <v>Hôpital</v>
      </c>
      <c r="P2435" s="0" t="str">
        <f aca="false">C2435</f>
        <v>Hopital bloc</v>
      </c>
      <c r="Q2435" s="0" t="str">
        <f aca="false">D2435</f>
        <v>Chaudière fioul</v>
      </c>
      <c r="R2435" s="0" t="str">
        <f aca="false">E2435</f>
        <v>Fioul</v>
      </c>
      <c r="S2435" s="0" t="str">
        <f aca="false">F2435</f>
        <v>0617340303</v>
      </c>
      <c r="T2435" s="0" t="str">
        <f aca="false">G2435</f>
        <v>0</v>
      </c>
      <c r="U2435" s="0" t="n">
        <f aca="false">L2435</f>
        <v>0.626230472793739</v>
      </c>
      <c r="V2435" s="0" t="n">
        <f aca="false">K2435</f>
        <v>4.21868460344612</v>
      </c>
      <c r="W2435" s="0" t="n">
        <f aca="false">J2435</f>
        <v>0</v>
      </c>
    </row>
    <row r="2436" customFormat="false" ht="12.8" hidden="false" customHeight="false" outlineLevel="0" collapsed="false">
      <c r="A2436" s="0" t="s">
        <v>77</v>
      </c>
      <c r="B2436" s="0" t="s">
        <v>1219</v>
      </c>
      <c r="C2436" s="0" t="s">
        <v>1220</v>
      </c>
      <c r="D2436" s="0" t="s">
        <v>13</v>
      </c>
      <c r="E2436" s="0" t="s">
        <v>14</v>
      </c>
      <c r="F2436" s="0" t="s">
        <v>1224</v>
      </c>
      <c r="G2436" s="0" t="s">
        <v>1609</v>
      </c>
      <c r="H2436" s="0" t="n">
        <v>0.926356163481477</v>
      </c>
      <c r="I2436" s="0" t="n">
        <v>1.72622633241566</v>
      </c>
      <c r="J2436" s="0" t="n">
        <v>308</v>
      </c>
      <c r="K2436" s="0" t="n">
        <f aca="false">I2436*SUMIFS(syst_chauffage!$H$3:$H$27,syst_chauffage!$B$3:$B$27,D2436,syst_chauffage!$C$3:$C$27,E2436)</f>
        <v>3.48627243696981</v>
      </c>
      <c r="L2436" s="12" t="n">
        <f aca="false">H2436*SUMIFS(syst_chauffage!$K$3:$K$27,syst_chauffage!$B$3:$B$27,D2436,syst_chauffage!$C$3:$C$27,E2436)</f>
        <v>0.926356163481477</v>
      </c>
      <c r="N2436" s="0" t="str">
        <f aca="false">A2436</f>
        <v>Santé Action Sociale</v>
      </c>
      <c r="O2436" s="0" t="str">
        <f aca="false">B2436</f>
        <v>Hôpital</v>
      </c>
      <c r="P2436" s="0" t="str">
        <f aca="false">C2436</f>
        <v>Hopital bloc</v>
      </c>
      <c r="Q2436" s="0" t="str">
        <f aca="false">D2436</f>
        <v>Chaudière gaz</v>
      </c>
      <c r="R2436" s="0" t="str">
        <f aca="false">E2436</f>
        <v>Gaz</v>
      </c>
      <c r="S2436" s="0" t="str">
        <f aca="false">F2436</f>
        <v>0617340404</v>
      </c>
      <c r="T2436" s="0" t="str">
        <f aca="false">G2436</f>
        <v>0</v>
      </c>
      <c r="U2436" s="0" t="n">
        <f aca="false">L2436</f>
        <v>0.926356163481477</v>
      </c>
      <c r="V2436" s="0" t="n">
        <f aca="false">K2436</f>
        <v>3.48627243696981</v>
      </c>
      <c r="W2436" s="0" t="n">
        <f aca="false">J2436</f>
        <v>308</v>
      </c>
    </row>
    <row r="2437" customFormat="false" ht="12.8" hidden="false" customHeight="false" outlineLevel="0" collapsed="false">
      <c r="A2437" s="0" t="s">
        <v>77</v>
      </c>
      <c r="B2437" s="0" t="s">
        <v>1219</v>
      </c>
      <c r="C2437" s="0" t="s">
        <v>1220</v>
      </c>
      <c r="D2437" s="0" t="s">
        <v>29</v>
      </c>
      <c r="E2437" s="0" t="s">
        <v>30</v>
      </c>
      <c r="F2437" s="0" t="s">
        <v>1225</v>
      </c>
      <c r="G2437" s="0" t="s">
        <v>1609</v>
      </c>
      <c r="H2437" s="0" t="n">
        <v>0.91601788579863</v>
      </c>
      <c r="I2437" s="0" t="n">
        <v>10.4</v>
      </c>
      <c r="J2437" s="0" t="n">
        <v>0</v>
      </c>
      <c r="K2437" s="0" t="n">
        <f aca="false">I2437*SUMIFS(syst_chauffage!$H$3:$H$27,syst_chauffage!$B$3:$B$27,D2437,syst_chauffage!$C$3:$C$27,E2437)</f>
        <v>3</v>
      </c>
      <c r="L2437" s="12" t="n">
        <f aca="false">H2437*SUMIFS(syst_chauffage!$K$3:$K$27,syst_chauffage!$B$3:$B$27,D2437,syst_chauffage!$C$3:$C$27,E2437)</f>
        <v>0.91601788579863</v>
      </c>
      <c r="N2437" s="0" t="str">
        <f aca="false">A2437</f>
        <v>Santé Action Sociale</v>
      </c>
      <c r="O2437" s="0" t="str">
        <f aca="false">B2437</f>
        <v>Hôpital</v>
      </c>
      <c r="P2437" s="0" t="str">
        <f aca="false">C2437</f>
        <v>Hopital bloc</v>
      </c>
      <c r="Q2437" s="0" t="str">
        <f aca="false">D2437</f>
        <v>Electrique direct</v>
      </c>
      <c r="R2437" s="0" t="str">
        <f aca="false">E2437</f>
        <v>Electricité</v>
      </c>
      <c r="S2437" s="0" t="str">
        <f aca="false">F2437</f>
        <v>0617340602</v>
      </c>
      <c r="T2437" s="0" t="str">
        <f aca="false">G2437</f>
        <v>0</v>
      </c>
      <c r="U2437" s="0" t="n">
        <f aca="false">L2437</f>
        <v>0.91601788579863</v>
      </c>
      <c r="V2437" s="0" t="n">
        <f aca="false">K2437</f>
        <v>3</v>
      </c>
      <c r="W2437" s="0" t="n">
        <f aca="false">J2437</f>
        <v>0</v>
      </c>
    </row>
    <row r="2438" customFormat="false" ht="12.8" hidden="false" customHeight="false" outlineLevel="0" collapsed="false">
      <c r="A2438" s="0" t="s">
        <v>77</v>
      </c>
      <c r="B2438" s="0" t="s">
        <v>1219</v>
      </c>
      <c r="C2438" s="0" t="s">
        <v>1220</v>
      </c>
      <c r="D2438" s="0" t="s">
        <v>36</v>
      </c>
      <c r="E2438" s="0" t="s">
        <v>30</v>
      </c>
      <c r="F2438" s="0" t="s">
        <v>1226</v>
      </c>
      <c r="G2438" s="0" t="s">
        <v>1609</v>
      </c>
      <c r="H2438" s="0" t="n">
        <v>2.81462482166341</v>
      </c>
      <c r="I2438" s="0" t="n">
        <v>32.1755807859468</v>
      </c>
      <c r="J2438" s="0" t="n">
        <v>801</v>
      </c>
      <c r="K2438" s="0" t="n">
        <f aca="false">I2438*SUMIFS(syst_chauffage!$H$3:$H$27,syst_chauffage!$B$3:$B$27,D2438,syst_chauffage!$C$3:$C$27,E2438)</f>
        <v>19.9056837549007</v>
      </c>
      <c r="L2438" s="12" t="n">
        <f aca="false">H2438*SUMIFS(syst_chauffage!$K$3:$K$27,syst_chauffage!$B$3:$B$27,D2438,syst_chauffage!$C$3:$C$27,E2438)</f>
        <v>2.36482111370319</v>
      </c>
      <c r="N2438" s="0" t="str">
        <f aca="false">A2438</f>
        <v>Santé Action Sociale</v>
      </c>
      <c r="O2438" s="0" t="str">
        <f aca="false">B2438</f>
        <v>Hôpital</v>
      </c>
      <c r="P2438" s="0" t="str">
        <f aca="false">C2438</f>
        <v>Hopital bloc</v>
      </c>
      <c r="Q2438" s="0" t="str">
        <f aca="false">D2438</f>
        <v>PAC</v>
      </c>
      <c r="R2438" s="0" t="str">
        <f aca="false">E2438</f>
        <v>Electricité</v>
      </c>
      <c r="S2438" s="0" t="str">
        <f aca="false">F2438</f>
        <v>0617340902</v>
      </c>
      <c r="T2438" s="0" t="str">
        <f aca="false">G2438</f>
        <v>0</v>
      </c>
      <c r="U2438" s="0" t="n">
        <f aca="false">L2438</f>
        <v>2.36482111370319</v>
      </c>
      <c r="V2438" s="0" t="n">
        <f aca="false">K2438</f>
        <v>19.9056837549007</v>
      </c>
      <c r="W2438" s="0" t="n">
        <f aca="false">J2438</f>
        <v>801</v>
      </c>
    </row>
    <row r="2439" customFormat="false" ht="12.8" hidden="false" customHeight="false" outlineLevel="0" collapsed="false">
      <c r="A2439" s="0" t="s">
        <v>77</v>
      </c>
      <c r="B2439" s="0" t="s">
        <v>1219</v>
      </c>
      <c r="C2439" s="0" t="s">
        <v>1220</v>
      </c>
      <c r="D2439" s="0" t="s">
        <v>51</v>
      </c>
      <c r="E2439" s="0" t="s">
        <v>57</v>
      </c>
      <c r="F2439" s="0" t="s">
        <v>1227</v>
      </c>
      <c r="G2439" s="0" t="s">
        <v>1609</v>
      </c>
      <c r="H2439" s="0" t="n">
        <v>0.910848348521457</v>
      </c>
      <c r="I2439" s="0" t="n">
        <v>13.6023691077384</v>
      </c>
      <c r="J2439" s="0" t="n">
        <v>0</v>
      </c>
      <c r="K2439" s="0" t="n">
        <f aca="false">I2439*SUMIFS(syst_chauffage!$H$3:$H$27,syst_chauffage!$B$3:$B$27,D2439,syst_chauffage!$C$3:$C$27,E2439)</f>
        <v>28.8214322255265</v>
      </c>
      <c r="L2439" s="12" t="n">
        <f aca="false">H2439*SUMIFS(syst_chauffage!$K$3:$K$27,syst_chauffage!$B$3:$B$27,D2439,syst_chauffage!$C$3:$C$27,E2439)</f>
        <v>0.910848348521457</v>
      </c>
      <c r="N2439" s="0" t="str">
        <f aca="false">A2439</f>
        <v>Santé Action Sociale</v>
      </c>
      <c r="O2439" s="0" t="str">
        <f aca="false">B2439</f>
        <v>Hôpital</v>
      </c>
      <c r="P2439" s="0" t="str">
        <f aca="false">C2439</f>
        <v>Hopital bloc</v>
      </c>
      <c r="Q2439" s="0" t="str">
        <f aca="false">D2439</f>
        <v>Autre système centralisé performant</v>
      </c>
      <c r="R2439" s="0" t="str">
        <f aca="false">E2439</f>
        <v>Autres</v>
      </c>
      <c r="S2439" s="0" t="str">
        <f aca="false">F2439</f>
        <v>0617342101</v>
      </c>
      <c r="T2439" s="0" t="str">
        <f aca="false">G2439</f>
        <v>0</v>
      </c>
      <c r="U2439" s="0" t="n">
        <f aca="false">L2439</f>
        <v>0.910848348521457</v>
      </c>
      <c r="V2439" s="0" t="n">
        <f aca="false">K2439</f>
        <v>28.8214322255265</v>
      </c>
      <c r="W2439" s="0" t="n">
        <f aca="false">J2439</f>
        <v>0</v>
      </c>
    </row>
    <row r="2440" customFormat="false" ht="12.8" hidden="false" customHeight="false" outlineLevel="0" collapsed="false">
      <c r="A2440" s="0" t="s">
        <v>77</v>
      </c>
      <c r="B2440" s="0" t="s">
        <v>1219</v>
      </c>
      <c r="C2440" s="0" t="s">
        <v>1220</v>
      </c>
      <c r="D2440" s="0" t="s">
        <v>51</v>
      </c>
      <c r="E2440" s="0" t="s">
        <v>58</v>
      </c>
      <c r="F2440" s="0" t="s">
        <v>1228</v>
      </c>
      <c r="G2440" s="0" t="s">
        <v>1609</v>
      </c>
      <c r="H2440" s="0" t="n">
        <v>0.936211011399467</v>
      </c>
      <c r="I2440" s="0" t="n">
        <v>13.4418878800315</v>
      </c>
      <c r="J2440" s="0" t="n">
        <v>1190</v>
      </c>
      <c r="K2440" s="0" t="n">
        <f aca="false">I2440*SUMIFS(syst_chauffage!$H$3:$H$27,syst_chauffage!$B$3:$B$27,D2440,syst_chauffage!$C$3:$C$27,E2440)</f>
        <v>28.6849821085864</v>
      </c>
      <c r="L2440" s="12" t="n">
        <f aca="false">H2440*SUMIFS(syst_chauffage!$K$3:$K$27,syst_chauffage!$B$3:$B$27,D2440,syst_chauffage!$C$3:$C$27,E2440)</f>
        <v>0.936211011399467</v>
      </c>
      <c r="N2440" s="0" t="str">
        <f aca="false">A2440</f>
        <v>Santé Action Sociale</v>
      </c>
      <c r="O2440" s="0" t="str">
        <f aca="false">B2440</f>
        <v>Hôpital</v>
      </c>
      <c r="P2440" s="0" t="str">
        <f aca="false">C2440</f>
        <v>Hopital bloc</v>
      </c>
      <c r="Q2440" s="0" t="str">
        <f aca="false">D2440</f>
        <v>Autre système centralisé performant</v>
      </c>
      <c r="R2440" s="0" t="str">
        <f aca="false">E2440</f>
        <v>Urbain</v>
      </c>
      <c r="S2440" s="0" t="str">
        <f aca="false">F2440</f>
        <v>0617342106</v>
      </c>
      <c r="T2440" s="0" t="str">
        <f aca="false">G2440</f>
        <v>0</v>
      </c>
      <c r="U2440" s="0" t="n">
        <f aca="false">L2440</f>
        <v>0.936211011399467</v>
      </c>
      <c r="V2440" s="0" t="n">
        <f aca="false">K2440</f>
        <v>28.6849821085864</v>
      </c>
      <c r="W2440" s="0" t="n">
        <f aca="false">J2440</f>
        <v>1190</v>
      </c>
    </row>
    <row r="2441" customFormat="false" ht="12.8" hidden="false" customHeight="false" outlineLevel="0" collapsed="false">
      <c r="A2441" s="0" t="s">
        <v>77</v>
      </c>
      <c r="B2441" s="0" t="s">
        <v>1219</v>
      </c>
      <c r="C2441" s="0" t="s">
        <v>1220</v>
      </c>
      <c r="D2441" s="0" t="s">
        <v>27</v>
      </c>
      <c r="E2441" s="0" t="s">
        <v>23</v>
      </c>
      <c r="F2441" s="0" t="s">
        <v>1229</v>
      </c>
      <c r="G2441" s="0" t="s">
        <v>1609</v>
      </c>
      <c r="H2441" s="0" t="n">
        <v>0.744777473286268</v>
      </c>
      <c r="I2441" s="0" t="n">
        <v>2.85189062154142</v>
      </c>
      <c r="J2441" s="0" t="n">
        <v>693</v>
      </c>
      <c r="K2441" s="0" t="n">
        <f aca="false">I2441*SUMIFS(syst_chauffage!$H$3:$H$27,syst_chauffage!$B$3:$B$27,D2441,syst_chauffage!$C$3:$C$27,E2441)</f>
        <v>7.31339727181608</v>
      </c>
      <c r="L2441" s="12" t="n">
        <f aca="false">H2441*SUMIFS(syst_chauffage!$K$3:$K$27,syst_chauffage!$B$3:$B$27,D2441,syst_chauffage!$C$3:$C$27,E2441)</f>
        <v>0.744777473286268</v>
      </c>
      <c r="N2441" s="0" t="str">
        <f aca="false">A2441</f>
        <v>Santé Action Sociale</v>
      </c>
      <c r="O2441" s="0" t="str">
        <f aca="false">B2441</f>
        <v>Hôpital</v>
      </c>
      <c r="P2441" s="0" t="str">
        <f aca="false">C2441</f>
        <v>Hopital bloc</v>
      </c>
      <c r="Q2441" s="0" t="str">
        <f aca="false">D2441</f>
        <v>Chaudière condensation fioul</v>
      </c>
      <c r="R2441" s="0" t="str">
        <f aca="false">E2441</f>
        <v>Fioul</v>
      </c>
      <c r="S2441" s="0" t="str">
        <f aca="false">F2441</f>
        <v>0617342303</v>
      </c>
      <c r="T2441" s="0" t="str">
        <f aca="false">G2441</f>
        <v>0</v>
      </c>
      <c r="U2441" s="0" t="n">
        <f aca="false">L2441</f>
        <v>0.744777473286268</v>
      </c>
      <c r="V2441" s="0" t="n">
        <f aca="false">K2441</f>
        <v>7.31339727181608</v>
      </c>
      <c r="W2441" s="0" t="n">
        <f aca="false">J2441</f>
        <v>693</v>
      </c>
    </row>
    <row r="2442" customFormat="false" ht="12.8" hidden="false" customHeight="false" outlineLevel="0" collapsed="false">
      <c r="A2442" s="0" t="s">
        <v>77</v>
      </c>
      <c r="B2442" s="0" t="s">
        <v>1219</v>
      </c>
      <c r="C2442" s="0" t="s">
        <v>1220</v>
      </c>
      <c r="D2442" s="0" t="s">
        <v>18</v>
      </c>
      <c r="E2442" s="0" t="s">
        <v>14</v>
      </c>
      <c r="F2442" s="0" t="s">
        <v>1230</v>
      </c>
      <c r="G2442" s="0" t="s">
        <v>1609</v>
      </c>
      <c r="H2442" s="0" t="n">
        <v>0.954918999982188</v>
      </c>
      <c r="I2442" s="0" t="n">
        <v>2.05503134811388</v>
      </c>
      <c r="J2442" s="0" t="n">
        <v>693</v>
      </c>
      <c r="K2442" s="0" t="n">
        <f aca="false">I2442*SUMIFS(syst_chauffage!$H$3:$H$27,syst_chauffage!$B$3:$B$27,D2442,syst_chauffage!$C$3:$C$27,E2442)</f>
        <v>5.5998143563221</v>
      </c>
      <c r="L2442" s="12" t="n">
        <f aca="false">H2442*SUMIFS(syst_chauffage!$K$3:$K$27,syst_chauffage!$B$3:$B$27,D2442,syst_chauffage!$C$3:$C$27,E2442)</f>
        <v>0.927653093039058</v>
      </c>
      <c r="N2442" s="0" t="str">
        <f aca="false">A2442</f>
        <v>Santé Action Sociale</v>
      </c>
      <c r="O2442" s="0" t="str">
        <f aca="false">B2442</f>
        <v>Hôpital</v>
      </c>
      <c r="P2442" s="0" t="str">
        <f aca="false">C2442</f>
        <v>Hopital bloc</v>
      </c>
      <c r="Q2442" s="0" t="str">
        <f aca="false">D2442</f>
        <v>Chaudière condensation gaz</v>
      </c>
      <c r="R2442" s="0" t="str">
        <f aca="false">E2442</f>
        <v>Gaz</v>
      </c>
      <c r="S2442" s="0" t="str">
        <f aca="false">F2442</f>
        <v>0617342404</v>
      </c>
      <c r="T2442" s="0" t="str">
        <f aca="false">G2442</f>
        <v>0</v>
      </c>
      <c r="U2442" s="0" t="n">
        <f aca="false">L2442</f>
        <v>0.927653093039058</v>
      </c>
      <c r="V2442" s="0" t="n">
        <f aca="false">K2442</f>
        <v>5.5998143563221</v>
      </c>
      <c r="W2442" s="0" t="n">
        <f aca="false">J2442</f>
        <v>693</v>
      </c>
    </row>
    <row r="2443" customFormat="false" ht="12.8" hidden="false" customHeight="false" outlineLevel="0" collapsed="false">
      <c r="A2443" s="0" t="s">
        <v>77</v>
      </c>
      <c r="B2443" s="0" t="s">
        <v>1219</v>
      </c>
      <c r="C2443" s="0" t="s">
        <v>1220</v>
      </c>
      <c r="D2443" s="0" t="s">
        <v>32</v>
      </c>
      <c r="E2443" s="0" t="s">
        <v>30</v>
      </c>
      <c r="F2443" s="0" t="s">
        <v>1231</v>
      </c>
      <c r="G2443" s="0" t="s">
        <v>1609</v>
      </c>
      <c r="H2443" s="0" t="n">
        <v>1</v>
      </c>
      <c r="I2443" s="0" t="n">
        <v>12</v>
      </c>
      <c r="J2443" s="0" t="n">
        <v>0</v>
      </c>
      <c r="K2443" s="0" t="n">
        <f aca="false">I2443*SUMIFS(syst_chauffage!$H$3:$H$27,syst_chauffage!$B$3:$B$27,D2443,syst_chauffage!$C$3:$C$27,E2443)</f>
        <v>12</v>
      </c>
      <c r="L2443" s="12" t="n">
        <f aca="false">H2443*SUMIFS(syst_chauffage!$K$3:$K$27,syst_chauffage!$B$3:$B$27,D2443,syst_chauffage!$C$3:$C$27,E2443)</f>
        <v>1</v>
      </c>
      <c r="N2443" s="0" t="str">
        <f aca="false">A2443</f>
        <v>Santé Action Sociale</v>
      </c>
      <c r="O2443" s="0" t="str">
        <f aca="false">B2443</f>
        <v>Hôpital</v>
      </c>
      <c r="P2443" s="0" t="str">
        <f aca="false">C2443</f>
        <v>Hopital bloc</v>
      </c>
      <c r="Q2443" s="0" t="str">
        <f aca="false">D2443</f>
        <v>Electrique direct performant</v>
      </c>
      <c r="R2443" s="0" t="str">
        <f aca="false">E2443</f>
        <v>Electricité</v>
      </c>
      <c r="S2443" s="0" t="str">
        <f aca="false">F2443</f>
        <v>0617342602</v>
      </c>
      <c r="T2443" s="0" t="str">
        <f aca="false">G2443</f>
        <v>0</v>
      </c>
      <c r="U2443" s="0" t="n">
        <f aca="false">L2443</f>
        <v>1</v>
      </c>
      <c r="V2443" s="0" t="n">
        <f aca="false">K2443</f>
        <v>12</v>
      </c>
      <c r="W2443" s="0" t="n">
        <f aca="false">J2443</f>
        <v>0</v>
      </c>
    </row>
    <row r="2444" customFormat="false" ht="12.8" hidden="false" customHeight="false" outlineLevel="0" collapsed="false">
      <c r="A2444" s="0" t="s">
        <v>77</v>
      </c>
      <c r="B2444" s="0" t="s">
        <v>1219</v>
      </c>
      <c r="C2444" s="0" t="s">
        <v>1220</v>
      </c>
      <c r="D2444" s="0" t="s">
        <v>38</v>
      </c>
      <c r="E2444" s="0" t="s">
        <v>30</v>
      </c>
      <c r="F2444" s="0" t="s">
        <v>1232</v>
      </c>
      <c r="G2444" s="0" t="s">
        <v>1609</v>
      </c>
      <c r="H2444" s="0" t="n">
        <v>2.97321354256344</v>
      </c>
      <c r="I2444" s="0" t="n">
        <v>38.3042628404128</v>
      </c>
      <c r="J2444" s="0" t="n">
        <v>864</v>
      </c>
      <c r="K2444" s="0" t="n">
        <f aca="false">I2444*SUMIFS(syst_chauffage!$H$3:$H$27,syst_chauffage!$B$3:$B$27,D2444,syst_chauffage!$C$3:$C$27,E2444)</f>
        <v>38.7177114687896</v>
      </c>
      <c r="L2444" s="12" t="n">
        <f aca="false">H2444*SUMIFS(syst_chauffage!$K$3:$K$27,syst_chauffage!$B$3:$B$27,D2444,syst_chauffage!$C$3:$C$27,E2444)</f>
        <v>2.6598834534048</v>
      </c>
      <c r="N2444" s="0" t="str">
        <f aca="false">A2444</f>
        <v>Santé Action Sociale</v>
      </c>
      <c r="O2444" s="0" t="str">
        <f aca="false">B2444</f>
        <v>Hôpital</v>
      </c>
      <c r="P2444" s="0" t="str">
        <f aca="false">C2444</f>
        <v>Hopital bloc</v>
      </c>
      <c r="Q2444" s="0" t="str">
        <f aca="false">D2444</f>
        <v>PAC performant</v>
      </c>
      <c r="R2444" s="0" t="str">
        <f aca="false">E2444</f>
        <v>Electricité</v>
      </c>
      <c r="S2444" s="0" t="str">
        <f aca="false">F2444</f>
        <v>0617342902</v>
      </c>
      <c r="T2444" s="0" t="str">
        <f aca="false">G2444</f>
        <v>0</v>
      </c>
      <c r="U2444" s="0" t="n">
        <f aca="false">L2444</f>
        <v>2.6598834534048</v>
      </c>
      <c r="V2444" s="0" t="n">
        <f aca="false">K2444</f>
        <v>38.7177114687896</v>
      </c>
      <c r="W2444" s="0" t="n">
        <f aca="false">J2444</f>
        <v>864</v>
      </c>
    </row>
    <row r="2445" customFormat="false" ht="12.8" hidden="false" customHeight="false" outlineLevel="0" collapsed="false">
      <c r="A2445" s="0" t="s">
        <v>77</v>
      </c>
      <c r="B2445" s="0" t="s">
        <v>1219</v>
      </c>
      <c r="C2445" s="0" t="s">
        <v>1233</v>
      </c>
      <c r="D2445" s="0" t="s">
        <v>19</v>
      </c>
      <c r="E2445" s="0" t="s">
        <v>57</v>
      </c>
      <c r="F2445" s="0" t="s">
        <v>1234</v>
      </c>
      <c r="G2445" s="0" t="s">
        <v>1609</v>
      </c>
      <c r="H2445" s="0" t="n">
        <v>0.749409078407902</v>
      </c>
      <c r="I2445" s="0" t="n">
        <v>13.8480676648357</v>
      </c>
      <c r="J2445" s="0" t="n">
        <v>0</v>
      </c>
      <c r="K2445" s="0" t="n">
        <f aca="false">I2445*SUMIFS(syst_chauffage!$H$3:$H$27,syst_chauffage!$B$3:$B$27,D2445,syst_chauffage!$C$3:$C$27,E2445)</f>
        <v>19.2831111991806</v>
      </c>
      <c r="L2445" s="12" t="n">
        <f aca="false">H2445*SUMIFS(syst_chauffage!$K$3:$K$27,syst_chauffage!$B$3:$B$27,D2445,syst_chauffage!$C$3:$C$27,E2445)</f>
        <v>0.749409078407902</v>
      </c>
      <c r="N2445" s="0" t="str">
        <f aca="false">A2445</f>
        <v>Santé Action Sociale</v>
      </c>
      <c r="O2445" s="0" t="str">
        <f aca="false">B2445</f>
        <v>Hôpital</v>
      </c>
      <c r="P2445" s="0" t="str">
        <f aca="false">C2445</f>
        <v>Hopital maison</v>
      </c>
      <c r="Q2445" s="0" t="str">
        <f aca="false">D2445</f>
        <v>Autre système centralisé</v>
      </c>
      <c r="R2445" s="0" t="str">
        <f aca="false">E2445</f>
        <v>Autres</v>
      </c>
      <c r="S2445" s="0" t="str">
        <f aca="false">F2445</f>
        <v>0617350101</v>
      </c>
      <c r="T2445" s="0" t="str">
        <f aca="false">G2445</f>
        <v>0</v>
      </c>
      <c r="U2445" s="0" t="n">
        <f aca="false">L2445</f>
        <v>0.749409078407902</v>
      </c>
      <c r="V2445" s="0" t="n">
        <f aca="false">K2445</f>
        <v>19.2831111991806</v>
      </c>
      <c r="W2445" s="0" t="n">
        <f aca="false">J2445</f>
        <v>0</v>
      </c>
    </row>
    <row r="2446" customFormat="false" ht="12.8" hidden="false" customHeight="false" outlineLevel="0" collapsed="false">
      <c r="A2446" s="0" t="s">
        <v>77</v>
      </c>
      <c r="B2446" s="0" t="s">
        <v>1219</v>
      </c>
      <c r="C2446" s="0" t="s">
        <v>1233</v>
      </c>
      <c r="D2446" s="0" t="s">
        <v>19</v>
      </c>
      <c r="E2446" s="0" t="s">
        <v>58</v>
      </c>
      <c r="F2446" s="0" t="s">
        <v>1235</v>
      </c>
      <c r="G2446" s="0" t="s">
        <v>1609</v>
      </c>
      <c r="H2446" s="0" t="n">
        <v>0.760587021009366</v>
      </c>
      <c r="I2446" s="0" t="n">
        <v>13.5771828269919</v>
      </c>
      <c r="J2446" s="0" t="n">
        <v>1190</v>
      </c>
      <c r="K2446" s="0" t="n">
        <f aca="false">I2446*SUMIFS(syst_chauffage!$H$3:$H$27,syst_chauffage!$B$3:$B$27,D2446,syst_chauffage!$C$3:$C$27,E2446)</f>
        <v>22.3337813264898</v>
      </c>
      <c r="L2446" s="12" t="n">
        <f aca="false">H2446*SUMIFS(syst_chauffage!$K$3:$K$27,syst_chauffage!$B$3:$B$27,D2446,syst_chauffage!$C$3:$C$27,E2446)</f>
        <v>0.760587021009366</v>
      </c>
      <c r="N2446" s="0" t="str">
        <f aca="false">A2446</f>
        <v>Santé Action Sociale</v>
      </c>
      <c r="O2446" s="0" t="str">
        <f aca="false">B2446</f>
        <v>Hôpital</v>
      </c>
      <c r="P2446" s="0" t="str">
        <f aca="false">C2446</f>
        <v>Hopital maison</v>
      </c>
      <c r="Q2446" s="0" t="str">
        <f aca="false">D2446</f>
        <v>Autre système centralisé</v>
      </c>
      <c r="R2446" s="0" t="str">
        <f aca="false">E2446</f>
        <v>Urbain</v>
      </c>
      <c r="S2446" s="0" t="str">
        <f aca="false">F2446</f>
        <v>0617350106</v>
      </c>
      <c r="T2446" s="0" t="str">
        <f aca="false">G2446</f>
        <v>0</v>
      </c>
      <c r="U2446" s="0" t="n">
        <f aca="false">L2446</f>
        <v>0.760587021009366</v>
      </c>
      <c r="V2446" s="0" t="n">
        <f aca="false">K2446</f>
        <v>22.3337813264898</v>
      </c>
      <c r="W2446" s="0" t="n">
        <f aca="false">J2446</f>
        <v>1190</v>
      </c>
    </row>
    <row r="2447" customFormat="false" ht="12.8" hidden="false" customHeight="false" outlineLevel="0" collapsed="false">
      <c r="A2447" s="0" t="s">
        <v>77</v>
      </c>
      <c r="B2447" s="0" t="s">
        <v>1219</v>
      </c>
      <c r="C2447" s="0" t="s">
        <v>1233</v>
      </c>
      <c r="D2447" s="0" t="s">
        <v>22</v>
      </c>
      <c r="E2447" s="0" t="s">
        <v>23</v>
      </c>
      <c r="F2447" s="0" t="s">
        <v>1236</v>
      </c>
      <c r="G2447" s="0" t="s">
        <v>1609</v>
      </c>
      <c r="H2447" s="0" t="n">
        <v>0.625890359166807</v>
      </c>
      <c r="I2447" s="0" t="n">
        <v>3.03374995543664</v>
      </c>
      <c r="J2447" s="0" t="n">
        <v>0</v>
      </c>
      <c r="K2447" s="0" t="n">
        <f aca="false">I2447*SUMIFS(syst_chauffage!$H$3:$H$27,syst_chauffage!$B$3:$B$27,D2447,syst_chauffage!$C$3:$C$27,E2447)</f>
        <v>5.34250195585142</v>
      </c>
      <c r="L2447" s="12" t="n">
        <f aca="false">H2447*SUMIFS(syst_chauffage!$K$3:$K$27,syst_chauffage!$B$3:$B$27,D2447,syst_chauffage!$C$3:$C$27,E2447)</f>
        <v>0.625890359166807</v>
      </c>
      <c r="N2447" s="0" t="str">
        <f aca="false">A2447</f>
        <v>Santé Action Sociale</v>
      </c>
      <c r="O2447" s="0" t="str">
        <f aca="false">B2447</f>
        <v>Hôpital</v>
      </c>
      <c r="P2447" s="0" t="str">
        <f aca="false">C2447</f>
        <v>Hopital maison</v>
      </c>
      <c r="Q2447" s="0" t="str">
        <f aca="false">D2447</f>
        <v>Chaudière fioul</v>
      </c>
      <c r="R2447" s="0" t="str">
        <f aca="false">E2447</f>
        <v>Fioul</v>
      </c>
      <c r="S2447" s="0" t="str">
        <f aca="false">F2447</f>
        <v>0617350303</v>
      </c>
      <c r="T2447" s="0" t="str">
        <f aca="false">G2447</f>
        <v>0</v>
      </c>
      <c r="U2447" s="0" t="n">
        <f aca="false">L2447</f>
        <v>0.625890359166807</v>
      </c>
      <c r="V2447" s="0" t="n">
        <f aca="false">K2447</f>
        <v>5.34250195585142</v>
      </c>
      <c r="W2447" s="0" t="n">
        <f aca="false">J2447</f>
        <v>0</v>
      </c>
    </row>
    <row r="2448" customFormat="false" ht="12.8" hidden="false" customHeight="false" outlineLevel="0" collapsed="false">
      <c r="A2448" s="0" t="s">
        <v>77</v>
      </c>
      <c r="B2448" s="0" t="s">
        <v>1219</v>
      </c>
      <c r="C2448" s="0" t="s">
        <v>1233</v>
      </c>
      <c r="D2448" s="0" t="s">
        <v>13</v>
      </c>
      <c r="E2448" s="0" t="s">
        <v>14</v>
      </c>
      <c r="F2448" s="0" t="s">
        <v>1237</v>
      </c>
      <c r="G2448" s="0" t="s">
        <v>1609</v>
      </c>
      <c r="H2448" s="0" t="n">
        <v>0.92590483853927</v>
      </c>
      <c r="I2448" s="0" t="n">
        <v>2.29565739988806</v>
      </c>
      <c r="J2448" s="0" t="n">
        <v>308</v>
      </c>
      <c r="K2448" s="0" t="n">
        <f aca="false">I2448*SUMIFS(syst_chauffage!$H$3:$H$27,syst_chauffage!$B$3:$B$27,D2448,syst_chauffage!$C$3:$C$27,E2448)</f>
        <v>4.63629071557252</v>
      </c>
      <c r="L2448" s="12" t="n">
        <f aca="false">H2448*SUMIFS(syst_chauffage!$K$3:$K$27,syst_chauffage!$B$3:$B$27,D2448,syst_chauffage!$C$3:$C$27,E2448)</f>
        <v>0.92590483853927</v>
      </c>
      <c r="N2448" s="0" t="str">
        <f aca="false">A2448</f>
        <v>Santé Action Sociale</v>
      </c>
      <c r="O2448" s="0" t="str">
        <f aca="false">B2448</f>
        <v>Hôpital</v>
      </c>
      <c r="P2448" s="0" t="str">
        <f aca="false">C2448</f>
        <v>Hopital maison</v>
      </c>
      <c r="Q2448" s="0" t="str">
        <f aca="false">D2448</f>
        <v>Chaudière gaz</v>
      </c>
      <c r="R2448" s="0" t="str">
        <f aca="false">E2448</f>
        <v>Gaz</v>
      </c>
      <c r="S2448" s="0" t="str">
        <f aca="false">F2448</f>
        <v>0617350404</v>
      </c>
      <c r="T2448" s="0" t="str">
        <f aca="false">G2448</f>
        <v>0</v>
      </c>
      <c r="U2448" s="0" t="n">
        <f aca="false">L2448</f>
        <v>0.92590483853927</v>
      </c>
      <c r="V2448" s="0" t="n">
        <f aca="false">K2448</f>
        <v>4.63629071557252</v>
      </c>
      <c r="W2448" s="0" t="n">
        <f aca="false">J2448</f>
        <v>308</v>
      </c>
    </row>
    <row r="2449" customFormat="false" ht="12.8" hidden="false" customHeight="false" outlineLevel="0" collapsed="false">
      <c r="A2449" s="0" t="s">
        <v>77</v>
      </c>
      <c r="B2449" s="0" t="s">
        <v>1219</v>
      </c>
      <c r="C2449" s="0" t="s">
        <v>1233</v>
      </c>
      <c r="D2449" s="0" t="s">
        <v>29</v>
      </c>
      <c r="E2449" s="0" t="s">
        <v>30</v>
      </c>
      <c r="F2449" s="0" t="s">
        <v>1238</v>
      </c>
      <c r="G2449" s="0" t="s">
        <v>1609</v>
      </c>
      <c r="H2449" s="0" t="n">
        <v>0.915653920499225</v>
      </c>
      <c r="I2449" s="0" t="n">
        <v>10.4</v>
      </c>
      <c r="J2449" s="0" t="n">
        <v>0</v>
      </c>
      <c r="K2449" s="0" t="n">
        <f aca="false">I2449*SUMIFS(syst_chauffage!$H$3:$H$27,syst_chauffage!$B$3:$B$27,D2449,syst_chauffage!$C$3:$C$27,E2449)</f>
        <v>3</v>
      </c>
      <c r="L2449" s="12" t="n">
        <f aca="false">H2449*SUMIFS(syst_chauffage!$K$3:$K$27,syst_chauffage!$B$3:$B$27,D2449,syst_chauffage!$C$3:$C$27,E2449)</f>
        <v>0.915653920499225</v>
      </c>
      <c r="N2449" s="0" t="str">
        <f aca="false">A2449</f>
        <v>Santé Action Sociale</v>
      </c>
      <c r="O2449" s="0" t="str">
        <f aca="false">B2449</f>
        <v>Hôpital</v>
      </c>
      <c r="P2449" s="0" t="str">
        <f aca="false">C2449</f>
        <v>Hopital maison</v>
      </c>
      <c r="Q2449" s="0" t="str">
        <f aca="false">D2449</f>
        <v>Electrique direct</v>
      </c>
      <c r="R2449" s="0" t="str">
        <f aca="false">E2449</f>
        <v>Electricité</v>
      </c>
      <c r="S2449" s="0" t="str">
        <f aca="false">F2449</f>
        <v>0617350602</v>
      </c>
      <c r="T2449" s="0" t="str">
        <f aca="false">G2449</f>
        <v>0</v>
      </c>
      <c r="U2449" s="0" t="n">
        <f aca="false">L2449</f>
        <v>0.915653920499225</v>
      </c>
      <c r="V2449" s="0" t="n">
        <f aca="false">K2449</f>
        <v>3</v>
      </c>
      <c r="W2449" s="0" t="n">
        <f aca="false">J2449</f>
        <v>0</v>
      </c>
    </row>
    <row r="2450" customFormat="false" ht="12.8" hidden="false" customHeight="false" outlineLevel="0" collapsed="false">
      <c r="A2450" s="0" t="s">
        <v>77</v>
      </c>
      <c r="B2450" s="0" t="s">
        <v>1219</v>
      </c>
      <c r="C2450" s="0" t="s">
        <v>1233</v>
      </c>
      <c r="D2450" s="0" t="s">
        <v>36</v>
      </c>
      <c r="E2450" s="0" t="s">
        <v>30</v>
      </c>
      <c r="F2450" s="0" t="s">
        <v>1239</v>
      </c>
      <c r="G2450" s="0" t="s">
        <v>1609</v>
      </c>
      <c r="H2450" s="0" t="n">
        <v>2.81310184967335</v>
      </c>
      <c r="I2450" s="0" t="n">
        <v>38.4884842065554</v>
      </c>
      <c r="J2450" s="0" t="n">
        <v>801</v>
      </c>
      <c r="K2450" s="0" t="n">
        <f aca="false">I2450*SUMIFS(syst_chauffage!$H$3:$H$27,syst_chauffage!$B$3:$B$27,D2450,syst_chauffage!$C$3:$C$27,E2450)</f>
        <v>23.8112126061701</v>
      </c>
      <c r="L2450" s="12" t="n">
        <f aca="false">H2450*SUMIFS(syst_chauffage!$K$3:$K$27,syst_chauffage!$B$3:$B$27,D2450,syst_chauffage!$C$3:$C$27,E2450)</f>
        <v>2.36354152706346</v>
      </c>
      <c r="N2450" s="0" t="str">
        <f aca="false">A2450</f>
        <v>Santé Action Sociale</v>
      </c>
      <c r="O2450" s="0" t="str">
        <f aca="false">B2450</f>
        <v>Hôpital</v>
      </c>
      <c r="P2450" s="0" t="str">
        <f aca="false">C2450</f>
        <v>Hopital maison</v>
      </c>
      <c r="Q2450" s="0" t="str">
        <f aca="false">D2450</f>
        <v>PAC</v>
      </c>
      <c r="R2450" s="0" t="str">
        <f aca="false">E2450</f>
        <v>Electricité</v>
      </c>
      <c r="S2450" s="0" t="str">
        <f aca="false">F2450</f>
        <v>0617350902</v>
      </c>
      <c r="T2450" s="0" t="str">
        <f aca="false">G2450</f>
        <v>0</v>
      </c>
      <c r="U2450" s="0" t="n">
        <f aca="false">L2450</f>
        <v>2.36354152706346</v>
      </c>
      <c r="V2450" s="0" t="n">
        <f aca="false">K2450</f>
        <v>23.8112126061701</v>
      </c>
      <c r="W2450" s="0" t="n">
        <f aca="false">J2450</f>
        <v>801</v>
      </c>
    </row>
    <row r="2451" customFormat="false" ht="12.8" hidden="false" customHeight="false" outlineLevel="0" collapsed="false">
      <c r="A2451" s="0" t="s">
        <v>77</v>
      </c>
      <c r="B2451" s="0" t="s">
        <v>1219</v>
      </c>
      <c r="C2451" s="0" t="s">
        <v>1233</v>
      </c>
      <c r="D2451" s="0" t="s">
        <v>51</v>
      </c>
      <c r="E2451" s="0" t="s">
        <v>57</v>
      </c>
      <c r="F2451" s="0" t="s">
        <v>1240</v>
      </c>
      <c r="G2451" s="0" t="s">
        <v>1609</v>
      </c>
      <c r="H2451" s="0" t="n">
        <v>0.864702782778348</v>
      </c>
      <c r="I2451" s="0" t="n">
        <v>16.4857948390901</v>
      </c>
      <c r="J2451" s="0" t="n">
        <v>0</v>
      </c>
      <c r="K2451" s="0" t="n">
        <f aca="false">I2451*SUMIFS(syst_chauffage!$H$3:$H$27,syst_chauffage!$B$3:$B$27,D2451,syst_chauffage!$C$3:$C$27,E2451)</f>
        <v>34.9309899529531</v>
      </c>
      <c r="L2451" s="12" t="n">
        <f aca="false">H2451*SUMIFS(syst_chauffage!$K$3:$K$27,syst_chauffage!$B$3:$B$27,D2451,syst_chauffage!$C$3:$C$27,E2451)</f>
        <v>0.864702782778348</v>
      </c>
      <c r="N2451" s="0" t="str">
        <f aca="false">A2451</f>
        <v>Santé Action Sociale</v>
      </c>
      <c r="O2451" s="0" t="str">
        <f aca="false">B2451</f>
        <v>Hôpital</v>
      </c>
      <c r="P2451" s="0" t="str">
        <f aca="false">C2451</f>
        <v>Hopital maison</v>
      </c>
      <c r="Q2451" s="0" t="str">
        <f aca="false">D2451</f>
        <v>Autre système centralisé performant</v>
      </c>
      <c r="R2451" s="0" t="str">
        <f aca="false">E2451</f>
        <v>Autres</v>
      </c>
      <c r="S2451" s="0" t="str">
        <f aca="false">F2451</f>
        <v>0617352101</v>
      </c>
      <c r="T2451" s="0" t="str">
        <f aca="false">G2451</f>
        <v>0</v>
      </c>
      <c r="U2451" s="0" t="n">
        <f aca="false">L2451</f>
        <v>0.864702782778348</v>
      </c>
      <c r="V2451" s="0" t="n">
        <f aca="false">K2451</f>
        <v>34.9309899529531</v>
      </c>
      <c r="W2451" s="0" t="n">
        <f aca="false">J2451</f>
        <v>0</v>
      </c>
    </row>
    <row r="2452" customFormat="false" ht="12.8" hidden="false" customHeight="false" outlineLevel="0" collapsed="false">
      <c r="A2452" s="0" t="s">
        <v>77</v>
      </c>
      <c r="B2452" s="0" t="s">
        <v>1219</v>
      </c>
      <c r="C2452" s="0" t="s">
        <v>1233</v>
      </c>
      <c r="D2452" s="0" t="s">
        <v>51</v>
      </c>
      <c r="E2452" s="0" t="s">
        <v>58</v>
      </c>
      <c r="F2452" s="0" t="s">
        <v>1241</v>
      </c>
      <c r="G2452" s="0" t="s">
        <v>1609</v>
      </c>
      <c r="H2452" s="0" t="n">
        <v>0.87760040885696</v>
      </c>
      <c r="I2452" s="0" t="n">
        <v>16.163312889276</v>
      </c>
      <c r="J2452" s="0" t="n">
        <v>1190</v>
      </c>
      <c r="K2452" s="0" t="n">
        <f aca="false">I2452*SUMIFS(syst_chauffage!$H$3:$H$27,syst_chauffage!$B$3:$B$27,D2452,syst_chauffage!$C$3:$C$27,E2452)</f>
        <v>34.4925017365402</v>
      </c>
      <c r="L2452" s="12" t="n">
        <f aca="false">H2452*SUMIFS(syst_chauffage!$K$3:$K$27,syst_chauffage!$B$3:$B$27,D2452,syst_chauffage!$C$3:$C$27,E2452)</f>
        <v>0.87760040885696</v>
      </c>
      <c r="N2452" s="0" t="str">
        <f aca="false">A2452</f>
        <v>Santé Action Sociale</v>
      </c>
      <c r="O2452" s="0" t="str">
        <f aca="false">B2452</f>
        <v>Hôpital</v>
      </c>
      <c r="P2452" s="0" t="str">
        <f aca="false">C2452</f>
        <v>Hopital maison</v>
      </c>
      <c r="Q2452" s="0" t="str">
        <f aca="false">D2452</f>
        <v>Autre système centralisé performant</v>
      </c>
      <c r="R2452" s="0" t="str">
        <f aca="false">E2452</f>
        <v>Urbain</v>
      </c>
      <c r="S2452" s="0" t="str">
        <f aca="false">F2452</f>
        <v>0617352106</v>
      </c>
      <c r="T2452" s="0" t="str">
        <f aca="false">G2452</f>
        <v>0</v>
      </c>
      <c r="U2452" s="0" t="n">
        <f aca="false">L2452</f>
        <v>0.87760040885696</v>
      </c>
      <c r="V2452" s="0" t="n">
        <f aca="false">K2452</f>
        <v>34.4925017365402</v>
      </c>
      <c r="W2452" s="0" t="n">
        <f aca="false">J2452</f>
        <v>1190</v>
      </c>
    </row>
    <row r="2453" customFormat="false" ht="12.8" hidden="false" customHeight="false" outlineLevel="0" collapsed="false">
      <c r="A2453" s="0" t="s">
        <v>77</v>
      </c>
      <c r="B2453" s="0" t="s">
        <v>1219</v>
      </c>
      <c r="C2453" s="0" t="s">
        <v>1233</v>
      </c>
      <c r="D2453" s="0" t="s">
        <v>27</v>
      </c>
      <c r="E2453" s="0" t="s">
        <v>23</v>
      </c>
      <c r="F2453" s="0" t="s">
        <v>1242</v>
      </c>
      <c r="G2453" s="0" t="s">
        <v>1609</v>
      </c>
      <c r="H2453" s="0" t="n">
        <v>0.743589258182374</v>
      </c>
      <c r="I2453" s="0" t="n">
        <v>3.61160708980552</v>
      </c>
      <c r="J2453" s="0" t="n">
        <v>693</v>
      </c>
      <c r="K2453" s="0" t="n">
        <f aca="false">I2453*SUMIFS(syst_chauffage!$H$3:$H$27,syst_chauffage!$B$3:$B$27,D2453,syst_chauffage!$C$3:$C$27,E2453)</f>
        <v>9.26161657040664</v>
      </c>
      <c r="L2453" s="12" t="n">
        <f aca="false">H2453*SUMIFS(syst_chauffage!$K$3:$K$27,syst_chauffage!$B$3:$B$27,D2453,syst_chauffage!$C$3:$C$27,E2453)</f>
        <v>0.743589258182374</v>
      </c>
      <c r="N2453" s="0" t="str">
        <f aca="false">A2453</f>
        <v>Santé Action Sociale</v>
      </c>
      <c r="O2453" s="0" t="str">
        <f aca="false">B2453</f>
        <v>Hôpital</v>
      </c>
      <c r="P2453" s="0" t="str">
        <f aca="false">C2453</f>
        <v>Hopital maison</v>
      </c>
      <c r="Q2453" s="0" t="str">
        <f aca="false">D2453</f>
        <v>Chaudière condensation fioul</v>
      </c>
      <c r="R2453" s="0" t="str">
        <f aca="false">E2453</f>
        <v>Fioul</v>
      </c>
      <c r="S2453" s="0" t="str">
        <f aca="false">F2453</f>
        <v>0617352303</v>
      </c>
      <c r="T2453" s="0" t="str">
        <f aca="false">G2453</f>
        <v>0</v>
      </c>
      <c r="U2453" s="0" t="n">
        <f aca="false">L2453</f>
        <v>0.743589258182374</v>
      </c>
      <c r="V2453" s="0" t="n">
        <f aca="false">K2453</f>
        <v>9.26161657040664</v>
      </c>
      <c r="W2453" s="0" t="n">
        <f aca="false">J2453</f>
        <v>693</v>
      </c>
    </row>
    <row r="2454" customFormat="false" ht="12.8" hidden="false" customHeight="false" outlineLevel="0" collapsed="false">
      <c r="A2454" s="0" t="s">
        <v>77</v>
      </c>
      <c r="B2454" s="0" t="s">
        <v>1219</v>
      </c>
      <c r="C2454" s="0" t="s">
        <v>1233</v>
      </c>
      <c r="D2454" s="0" t="s">
        <v>18</v>
      </c>
      <c r="E2454" s="0" t="s">
        <v>14</v>
      </c>
      <c r="F2454" s="0" t="s">
        <v>1243</v>
      </c>
      <c r="G2454" s="0" t="s">
        <v>1609</v>
      </c>
      <c r="H2454" s="0" t="n">
        <v>0.953613609575628</v>
      </c>
      <c r="I2454" s="0" t="n">
        <v>2.73292547605722</v>
      </c>
      <c r="J2454" s="0" t="n">
        <v>693</v>
      </c>
      <c r="K2454" s="0" t="n">
        <f aca="false">I2454*SUMIFS(syst_chauffage!$H$3:$H$27,syst_chauffage!$B$3:$B$27,D2454,syst_chauffage!$C$3:$C$27,E2454)</f>
        <v>7.44702767168473</v>
      </c>
      <c r="L2454" s="12" t="n">
        <f aca="false">H2454*SUMIFS(syst_chauffage!$K$3:$K$27,syst_chauffage!$B$3:$B$27,D2454,syst_chauffage!$C$3:$C$27,E2454)</f>
        <v>0.926384975587954</v>
      </c>
      <c r="N2454" s="0" t="str">
        <f aca="false">A2454</f>
        <v>Santé Action Sociale</v>
      </c>
      <c r="O2454" s="0" t="str">
        <f aca="false">B2454</f>
        <v>Hôpital</v>
      </c>
      <c r="P2454" s="0" t="str">
        <f aca="false">C2454</f>
        <v>Hopital maison</v>
      </c>
      <c r="Q2454" s="0" t="str">
        <f aca="false">D2454</f>
        <v>Chaudière condensation gaz</v>
      </c>
      <c r="R2454" s="0" t="str">
        <f aca="false">E2454</f>
        <v>Gaz</v>
      </c>
      <c r="S2454" s="0" t="str">
        <f aca="false">F2454</f>
        <v>0617352404</v>
      </c>
      <c r="T2454" s="0" t="str">
        <f aca="false">G2454</f>
        <v>0</v>
      </c>
      <c r="U2454" s="0" t="n">
        <f aca="false">L2454</f>
        <v>0.926384975587954</v>
      </c>
      <c r="V2454" s="0" t="n">
        <f aca="false">K2454</f>
        <v>7.44702767168473</v>
      </c>
      <c r="W2454" s="0" t="n">
        <f aca="false">J2454</f>
        <v>693</v>
      </c>
    </row>
    <row r="2455" customFormat="false" ht="12.8" hidden="false" customHeight="false" outlineLevel="0" collapsed="false">
      <c r="A2455" s="0" t="s">
        <v>77</v>
      </c>
      <c r="B2455" s="0" t="s">
        <v>1219</v>
      </c>
      <c r="C2455" s="0" t="s">
        <v>1233</v>
      </c>
      <c r="D2455" s="0" t="s">
        <v>32</v>
      </c>
      <c r="E2455" s="0" t="s">
        <v>30</v>
      </c>
      <c r="F2455" s="0" t="s">
        <v>1244</v>
      </c>
      <c r="G2455" s="0" t="s">
        <v>1609</v>
      </c>
      <c r="H2455" s="0" t="n">
        <v>1</v>
      </c>
      <c r="I2455" s="0" t="n">
        <v>12</v>
      </c>
      <c r="J2455" s="0" t="n">
        <v>0</v>
      </c>
      <c r="K2455" s="0" t="n">
        <f aca="false">I2455*SUMIFS(syst_chauffage!$H$3:$H$27,syst_chauffage!$B$3:$B$27,D2455,syst_chauffage!$C$3:$C$27,E2455)</f>
        <v>12</v>
      </c>
      <c r="L2455" s="12" t="n">
        <f aca="false">H2455*SUMIFS(syst_chauffage!$K$3:$K$27,syst_chauffage!$B$3:$B$27,D2455,syst_chauffage!$C$3:$C$27,E2455)</f>
        <v>1</v>
      </c>
      <c r="N2455" s="0" t="str">
        <f aca="false">A2455</f>
        <v>Santé Action Sociale</v>
      </c>
      <c r="O2455" s="0" t="str">
        <f aca="false">B2455</f>
        <v>Hôpital</v>
      </c>
      <c r="P2455" s="0" t="str">
        <f aca="false">C2455</f>
        <v>Hopital maison</v>
      </c>
      <c r="Q2455" s="0" t="str">
        <f aca="false">D2455</f>
        <v>Electrique direct performant</v>
      </c>
      <c r="R2455" s="0" t="str">
        <f aca="false">E2455</f>
        <v>Electricité</v>
      </c>
      <c r="S2455" s="0" t="str">
        <f aca="false">F2455</f>
        <v>0617352602</v>
      </c>
      <c r="T2455" s="0" t="str">
        <f aca="false">G2455</f>
        <v>0</v>
      </c>
      <c r="U2455" s="0" t="n">
        <f aca="false">L2455</f>
        <v>1</v>
      </c>
      <c r="V2455" s="0" t="n">
        <f aca="false">K2455</f>
        <v>12</v>
      </c>
      <c r="W2455" s="0" t="n">
        <f aca="false">J2455</f>
        <v>0</v>
      </c>
    </row>
    <row r="2456" customFormat="false" ht="12.8" hidden="false" customHeight="false" outlineLevel="0" collapsed="false">
      <c r="A2456" s="0" t="s">
        <v>77</v>
      </c>
      <c r="B2456" s="0" t="s">
        <v>1219</v>
      </c>
      <c r="C2456" s="0" t="s">
        <v>1233</v>
      </c>
      <c r="D2456" s="0" t="s">
        <v>38</v>
      </c>
      <c r="E2456" s="0" t="s">
        <v>30</v>
      </c>
      <c r="F2456" s="0" t="s">
        <v>1245</v>
      </c>
      <c r="G2456" s="0" t="s">
        <v>1609</v>
      </c>
      <c r="H2456" s="0" t="n">
        <v>2.97064346076446</v>
      </c>
      <c r="I2456" s="0" t="n">
        <v>45.8196240554231</v>
      </c>
      <c r="J2456" s="0" t="n">
        <v>864</v>
      </c>
      <c r="K2456" s="0" t="n">
        <f aca="false">I2456*SUMIFS(syst_chauffage!$H$3:$H$27,syst_chauffage!$B$3:$B$27,D2456,syst_chauffage!$C$3:$C$27,E2456)</f>
        <v>46.3141920046193</v>
      </c>
      <c r="L2456" s="12" t="n">
        <f aca="false">H2456*SUMIFS(syst_chauffage!$K$3:$K$27,syst_chauffage!$B$3:$B$27,D2456,syst_chauffage!$C$3:$C$27,E2456)</f>
        <v>2.65758421793007</v>
      </c>
      <c r="N2456" s="0" t="str">
        <f aca="false">A2456</f>
        <v>Santé Action Sociale</v>
      </c>
      <c r="O2456" s="0" t="str">
        <f aca="false">B2456</f>
        <v>Hôpital</v>
      </c>
      <c r="P2456" s="0" t="str">
        <f aca="false">C2456</f>
        <v>Hopital maison</v>
      </c>
      <c r="Q2456" s="0" t="str">
        <f aca="false">D2456</f>
        <v>PAC performant</v>
      </c>
      <c r="R2456" s="0" t="str">
        <f aca="false">E2456</f>
        <v>Electricité</v>
      </c>
      <c r="S2456" s="0" t="str">
        <f aca="false">F2456</f>
        <v>0617352902</v>
      </c>
      <c r="T2456" s="0" t="str">
        <f aca="false">G2456</f>
        <v>0</v>
      </c>
      <c r="U2456" s="0" t="n">
        <f aca="false">L2456</f>
        <v>2.65758421793007</v>
      </c>
      <c r="V2456" s="0" t="n">
        <f aca="false">K2456</f>
        <v>46.3141920046193</v>
      </c>
      <c r="W2456" s="0" t="n">
        <f aca="false">J2456</f>
        <v>864</v>
      </c>
    </row>
    <row r="2457" customFormat="false" ht="12.8" hidden="false" customHeight="false" outlineLevel="0" collapsed="false">
      <c r="A2457" s="0" t="s">
        <v>77</v>
      </c>
      <c r="B2457" s="0" t="s">
        <v>1219</v>
      </c>
      <c r="C2457" s="0" t="s">
        <v>1246</v>
      </c>
      <c r="D2457" s="0" t="s">
        <v>19</v>
      </c>
      <c r="E2457" s="0" t="s">
        <v>57</v>
      </c>
      <c r="F2457" s="0" t="s">
        <v>1247</v>
      </c>
      <c r="G2457" s="0" t="s">
        <v>1609</v>
      </c>
      <c r="H2457" s="0" t="n">
        <v>0.764798843561673</v>
      </c>
      <c r="I2457" s="0" t="n">
        <v>19.1981177428741</v>
      </c>
      <c r="J2457" s="0" t="n">
        <v>0</v>
      </c>
      <c r="K2457" s="0" t="n">
        <f aca="false">I2457*SUMIFS(syst_chauffage!$H$3:$H$27,syst_chauffage!$B$3:$B$27,D2457,syst_chauffage!$C$3:$C$27,E2457)</f>
        <v>26.732931136006</v>
      </c>
      <c r="L2457" s="12" t="n">
        <f aca="false">H2457*SUMIFS(syst_chauffage!$K$3:$K$27,syst_chauffage!$B$3:$B$27,D2457,syst_chauffage!$C$3:$C$27,E2457)</f>
        <v>0.764798843561673</v>
      </c>
      <c r="N2457" s="0" t="str">
        <f aca="false">A2457</f>
        <v>Santé Action Sociale</v>
      </c>
      <c r="O2457" s="0" t="str">
        <f aca="false">B2457</f>
        <v>Hôpital</v>
      </c>
      <c r="P2457" s="0" t="str">
        <f aca="false">C2457</f>
        <v>Hopital pavillonnaire</v>
      </c>
      <c r="Q2457" s="0" t="str">
        <f aca="false">D2457</f>
        <v>Autre système centralisé</v>
      </c>
      <c r="R2457" s="0" t="str">
        <f aca="false">E2457</f>
        <v>Autres</v>
      </c>
      <c r="S2457" s="0" t="str">
        <f aca="false">F2457</f>
        <v>0617360101</v>
      </c>
      <c r="T2457" s="0" t="str">
        <f aca="false">G2457</f>
        <v>0</v>
      </c>
      <c r="U2457" s="0" t="n">
        <f aca="false">L2457</f>
        <v>0.764798843561673</v>
      </c>
      <c r="V2457" s="0" t="n">
        <f aca="false">K2457</f>
        <v>26.732931136006</v>
      </c>
      <c r="W2457" s="0" t="n">
        <f aca="false">J2457</f>
        <v>0</v>
      </c>
    </row>
    <row r="2458" customFormat="false" ht="12.8" hidden="false" customHeight="false" outlineLevel="0" collapsed="false">
      <c r="A2458" s="0" t="s">
        <v>77</v>
      </c>
      <c r="B2458" s="0" t="s">
        <v>1219</v>
      </c>
      <c r="C2458" s="0" t="s">
        <v>1246</v>
      </c>
      <c r="D2458" s="0" t="s">
        <v>19</v>
      </c>
      <c r="E2458" s="0" t="s">
        <v>58</v>
      </c>
      <c r="F2458" s="0" t="s">
        <v>1248</v>
      </c>
      <c r="G2458" s="0" t="s">
        <v>1609</v>
      </c>
      <c r="H2458" s="0" t="n">
        <v>0.776390385069699</v>
      </c>
      <c r="I2458" s="0" t="n">
        <v>19.1554915237265</v>
      </c>
      <c r="J2458" s="0" t="n">
        <v>1190</v>
      </c>
      <c r="K2458" s="0" t="n">
        <f aca="false">I2458*SUMIFS(syst_chauffage!$H$3:$H$27,syst_chauffage!$B$3:$B$27,D2458,syst_chauffage!$C$3:$C$27,E2458)</f>
        <v>31.509817930847</v>
      </c>
      <c r="L2458" s="12" t="n">
        <f aca="false">H2458*SUMIFS(syst_chauffage!$K$3:$K$27,syst_chauffage!$B$3:$B$27,D2458,syst_chauffage!$C$3:$C$27,E2458)</f>
        <v>0.776390385069699</v>
      </c>
      <c r="N2458" s="0" t="str">
        <f aca="false">A2458</f>
        <v>Santé Action Sociale</v>
      </c>
      <c r="O2458" s="0" t="str">
        <f aca="false">B2458</f>
        <v>Hôpital</v>
      </c>
      <c r="P2458" s="0" t="str">
        <f aca="false">C2458</f>
        <v>Hopital pavillonnaire</v>
      </c>
      <c r="Q2458" s="0" t="str">
        <f aca="false">D2458</f>
        <v>Autre système centralisé</v>
      </c>
      <c r="R2458" s="0" t="str">
        <f aca="false">E2458</f>
        <v>Urbain</v>
      </c>
      <c r="S2458" s="0" t="str">
        <f aca="false">F2458</f>
        <v>0617360106</v>
      </c>
      <c r="T2458" s="0" t="str">
        <f aca="false">G2458</f>
        <v>0</v>
      </c>
      <c r="U2458" s="0" t="n">
        <f aca="false">L2458</f>
        <v>0.776390385069699</v>
      </c>
      <c r="V2458" s="0" t="n">
        <f aca="false">K2458</f>
        <v>31.509817930847</v>
      </c>
      <c r="W2458" s="0" t="n">
        <f aca="false">J2458</f>
        <v>1190</v>
      </c>
    </row>
    <row r="2459" customFormat="false" ht="12.8" hidden="false" customHeight="false" outlineLevel="0" collapsed="false">
      <c r="A2459" s="0" t="s">
        <v>77</v>
      </c>
      <c r="B2459" s="0" t="s">
        <v>1219</v>
      </c>
      <c r="C2459" s="0" t="s">
        <v>1246</v>
      </c>
      <c r="D2459" s="0" t="s">
        <v>22</v>
      </c>
      <c r="E2459" s="0" t="s">
        <v>23</v>
      </c>
      <c r="F2459" s="0" t="s">
        <v>1249</v>
      </c>
      <c r="G2459" s="0" t="s">
        <v>1609</v>
      </c>
      <c r="H2459" s="0" t="n">
        <v>0.62712518210784</v>
      </c>
      <c r="I2459" s="0" t="n">
        <v>3.82022775656501</v>
      </c>
      <c r="J2459" s="0" t="n">
        <v>0</v>
      </c>
      <c r="K2459" s="0" t="n">
        <f aca="false">I2459*SUMIFS(syst_chauffage!$H$3:$H$27,syst_chauffage!$B$3:$B$27,D2459,syst_chauffage!$C$3:$C$27,E2459)</f>
        <v>6.72750706585803</v>
      </c>
      <c r="L2459" s="12" t="n">
        <f aca="false">H2459*SUMIFS(syst_chauffage!$K$3:$K$27,syst_chauffage!$B$3:$B$27,D2459,syst_chauffage!$C$3:$C$27,E2459)</f>
        <v>0.62712518210784</v>
      </c>
      <c r="N2459" s="0" t="str">
        <f aca="false">A2459</f>
        <v>Santé Action Sociale</v>
      </c>
      <c r="O2459" s="0" t="str">
        <f aca="false">B2459</f>
        <v>Hôpital</v>
      </c>
      <c r="P2459" s="0" t="str">
        <f aca="false">C2459</f>
        <v>Hopital pavillonnaire</v>
      </c>
      <c r="Q2459" s="0" t="str">
        <f aca="false">D2459</f>
        <v>Chaudière fioul</v>
      </c>
      <c r="R2459" s="0" t="str">
        <f aca="false">E2459</f>
        <v>Fioul</v>
      </c>
      <c r="S2459" s="0" t="str">
        <f aca="false">F2459</f>
        <v>0617360303</v>
      </c>
      <c r="T2459" s="0" t="str">
        <f aca="false">G2459</f>
        <v>0</v>
      </c>
      <c r="U2459" s="0" t="n">
        <f aca="false">L2459</f>
        <v>0.62712518210784</v>
      </c>
      <c r="V2459" s="0" t="n">
        <f aca="false">K2459</f>
        <v>6.72750706585803</v>
      </c>
      <c r="W2459" s="0" t="n">
        <f aca="false">J2459</f>
        <v>0</v>
      </c>
    </row>
    <row r="2460" customFormat="false" ht="12.8" hidden="false" customHeight="false" outlineLevel="0" collapsed="false">
      <c r="A2460" s="0" t="s">
        <v>77</v>
      </c>
      <c r="B2460" s="0" t="s">
        <v>1219</v>
      </c>
      <c r="C2460" s="0" t="s">
        <v>1246</v>
      </c>
      <c r="D2460" s="0" t="s">
        <v>13</v>
      </c>
      <c r="E2460" s="0" t="s">
        <v>14</v>
      </c>
      <c r="F2460" s="0" t="s">
        <v>1250</v>
      </c>
      <c r="G2460" s="0" t="s">
        <v>1609</v>
      </c>
      <c r="H2460" s="0" t="n">
        <v>0.928458769013862</v>
      </c>
      <c r="I2460" s="0" t="n">
        <v>2.95554214818805</v>
      </c>
      <c r="J2460" s="0" t="n">
        <v>308</v>
      </c>
      <c r="K2460" s="0" t="n">
        <f aca="false">I2460*SUMIFS(syst_chauffage!$H$3:$H$27,syst_chauffage!$B$3:$B$27,D2460,syst_chauffage!$C$3:$C$27,E2460)</f>
        <v>5.96898850054703</v>
      </c>
      <c r="L2460" s="12" t="n">
        <f aca="false">H2460*SUMIFS(syst_chauffage!$K$3:$K$27,syst_chauffage!$B$3:$B$27,D2460,syst_chauffage!$C$3:$C$27,E2460)</f>
        <v>0.928458769013862</v>
      </c>
      <c r="N2460" s="0" t="str">
        <f aca="false">A2460</f>
        <v>Santé Action Sociale</v>
      </c>
      <c r="O2460" s="0" t="str">
        <f aca="false">B2460</f>
        <v>Hôpital</v>
      </c>
      <c r="P2460" s="0" t="str">
        <f aca="false">C2460</f>
        <v>Hopital pavillonnaire</v>
      </c>
      <c r="Q2460" s="0" t="str">
        <f aca="false">D2460</f>
        <v>Chaudière gaz</v>
      </c>
      <c r="R2460" s="0" t="str">
        <f aca="false">E2460</f>
        <v>Gaz</v>
      </c>
      <c r="S2460" s="0" t="str">
        <f aca="false">F2460</f>
        <v>0617360404</v>
      </c>
      <c r="T2460" s="0" t="str">
        <f aca="false">G2460</f>
        <v>0</v>
      </c>
      <c r="U2460" s="0" t="n">
        <f aca="false">L2460</f>
        <v>0.928458769013862</v>
      </c>
      <c r="V2460" s="0" t="n">
        <f aca="false">K2460</f>
        <v>5.96898850054703</v>
      </c>
      <c r="W2460" s="0" t="n">
        <f aca="false">J2460</f>
        <v>308</v>
      </c>
    </row>
    <row r="2461" customFormat="false" ht="12.8" hidden="false" customHeight="false" outlineLevel="0" collapsed="false">
      <c r="A2461" s="0" t="s">
        <v>77</v>
      </c>
      <c r="B2461" s="0" t="s">
        <v>1219</v>
      </c>
      <c r="C2461" s="0" t="s">
        <v>1246</v>
      </c>
      <c r="D2461" s="0" t="s">
        <v>29</v>
      </c>
      <c r="E2461" s="0" t="s">
        <v>30</v>
      </c>
      <c r="F2461" s="0" t="s">
        <v>1251</v>
      </c>
      <c r="G2461" s="0" t="s">
        <v>1609</v>
      </c>
      <c r="H2461" s="0" t="n">
        <v>0.917133540598765</v>
      </c>
      <c r="I2461" s="0" t="n">
        <v>10.4</v>
      </c>
      <c r="J2461" s="0" t="n">
        <v>0</v>
      </c>
      <c r="K2461" s="0" t="n">
        <f aca="false">I2461*SUMIFS(syst_chauffage!$H$3:$H$27,syst_chauffage!$B$3:$B$27,D2461,syst_chauffage!$C$3:$C$27,E2461)</f>
        <v>3</v>
      </c>
      <c r="L2461" s="12" t="n">
        <f aca="false">H2461*SUMIFS(syst_chauffage!$K$3:$K$27,syst_chauffage!$B$3:$B$27,D2461,syst_chauffage!$C$3:$C$27,E2461)</f>
        <v>0.917133540598765</v>
      </c>
      <c r="N2461" s="0" t="str">
        <f aca="false">A2461</f>
        <v>Santé Action Sociale</v>
      </c>
      <c r="O2461" s="0" t="str">
        <f aca="false">B2461</f>
        <v>Hôpital</v>
      </c>
      <c r="P2461" s="0" t="str">
        <f aca="false">C2461</f>
        <v>Hopital pavillonnaire</v>
      </c>
      <c r="Q2461" s="0" t="str">
        <f aca="false">D2461</f>
        <v>Electrique direct</v>
      </c>
      <c r="R2461" s="0" t="str">
        <f aca="false">E2461</f>
        <v>Electricité</v>
      </c>
      <c r="S2461" s="0" t="str">
        <f aca="false">F2461</f>
        <v>0617360602</v>
      </c>
      <c r="T2461" s="0" t="str">
        <f aca="false">G2461</f>
        <v>0</v>
      </c>
      <c r="U2461" s="0" t="n">
        <f aca="false">L2461</f>
        <v>0.917133540598765</v>
      </c>
      <c r="V2461" s="0" t="n">
        <f aca="false">K2461</f>
        <v>3</v>
      </c>
      <c r="W2461" s="0" t="n">
        <f aca="false">J2461</f>
        <v>0</v>
      </c>
    </row>
    <row r="2462" customFormat="false" ht="12.8" hidden="false" customHeight="false" outlineLevel="0" collapsed="false">
      <c r="A2462" s="0" t="s">
        <v>77</v>
      </c>
      <c r="B2462" s="0" t="s">
        <v>1219</v>
      </c>
      <c r="C2462" s="0" t="s">
        <v>1246</v>
      </c>
      <c r="D2462" s="0" t="s">
        <v>36</v>
      </c>
      <c r="E2462" s="0" t="s">
        <v>30</v>
      </c>
      <c r="F2462" s="0" t="s">
        <v>1252</v>
      </c>
      <c r="G2462" s="0" t="s">
        <v>1609</v>
      </c>
      <c r="H2462" s="0" t="n">
        <v>2.83541239870046</v>
      </c>
      <c r="I2462" s="0" t="n">
        <v>50.8017691721817</v>
      </c>
      <c r="J2462" s="0" t="n">
        <v>801</v>
      </c>
      <c r="K2462" s="0" t="n">
        <f aca="false">I2462*SUMIFS(syst_chauffage!$H$3:$H$27,syst_chauffage!$B$3:$B$27,D2462,syst_chauffage!$C$3:$C$27,E2462)</f>
        <v>31.4289261181756</v>
      </c>
      <c r="L2462" s="12" t="n">
        <f aca="false">H2462*SUMIFS(syst_chauffage!$K$3:$K$27,syst_chauffage!$B$3:$B$27,D2462,syst_chauffage!$C$3:$C$27,E2462)</f>
        <v>2.38228663901996</v>
      </c>
      <c r="N2462" s="0" t="str">
        <f aca="false">A2462</f>
        <v>Santé Action Sociale</v>
      </c>
      <c r="O2462" s="0" t="str">
        <f aca="false">B2462</f>
        <v>Hôpital</v>
      </c>
      <c r="P2462" s="0" t="str">
        <f aca="false">C2462</f>
        <v>Hopital pavillonnaire</v>
      </c>
      <c r="Q2462" s="0" t="str">
        <f aca="false">D2462</f>
        <v>PAC</v>
      </c>
      <c r="R2462" s="0" t="str">
        <f aca="false">E2462</f>
        <v>Electricité</v>
      </c>
      <c r="S2462" s="0" t="str">
        <f aca="false">F2462</f>
        <v>0617360902</v>
      </c>
      <c r="T2462" s="0" t="str">
        <f aca="false">G2462</f>
        <v>0</v>
      </c>
      <c r="U2462" s="0" t="n">
        <f aca="false">L2462</f>
        <v>2.38228663901996</v>
      </c>
      <c r="V2462" s="0" t="n">
        <f aca="false">K2462</f>
        <v>31.4289261181756</v>
      </c>
      <c r="W2462" s="0" t="n">
        <f aca="false">J2462</f>
        <v>801</v>
      </c>
    </row>
    <row r="2463" customFormat="false" ht="12.8" hidden="false" customHeight="false" outlineLevel="0" collapsed="false">
      <c r="A2463" s="0" t="s">
        <v>77</v>
      </c>
      <c r="B2463" s="0" t="s">
        <v>1219</v>
      </c>
      <c r="C2463" s="0" t="s">
        <v>1246</v>
      </c>
      <c r="D2463" s="0" t="s">
        <v>51</v>
      </c>
      <c r="E2463" s="0" t="s">
        <v>57</v>
      </c>
      <c r="F2463" s="0" t="s">
        <v>1253</v>
      </c>
      <c r="G2463" s="0" t="s">
        <v>1609</v>
      </c>
      <c r="H2463" s="0" t="n">
        <v>0.882460204109622</v>
      </c>
      <c r="I2463" s="0" t="n">
        <v>22.8549020748501</v>
      </c>
      <c r="J2463" s="0" t="n">
        <v>0</v>
      </c>
      <c r="K2463" s="0" t="n">
        <f aca="false">I2463*SUMIFS(syst_chauffage!$H$3:$H$27,syst_chauffage!$B$3:$B$27,D2463,syst_chauffage!$C$3:$C$27,E2463)</f>
        <v>48.4261973744409</v>
      </c>
      <c r="L2463" s="12" t="n">
        <f aca="false">H2463*SUMIFS(syst_chauffage!$K$3:$K$27,syst_chauffage!$B$3:$B$27,D2463,syst_chauffage!$C$3:$C$27,E2463)</f>
        <v>0.882460204109622</v>
      </c>
      <c r="N2463" s="0" t="str">
        <f aca="false">A2463</f>
        <v>Santé Action Sociale</v>
      </c>
      <c r="O2463" s="0" t="str">
        <f aca="false">B2463</f>
        <v>Hôpital</v>
      </c>
      <c r="P2463" s="0" t="str">
        <f aca="false">C2463</f>
        <v>Hopital pavillonnaire</v>
      </c>
      <c r="Q2463" s="0" t="str">
        <f aca="false">D2463</f>
        <v>Autre système centralisé performant</v>
      </c>
      <c r="R2463" s="0" t="str">
        <f aca="false">E2463</f>
        <v>Autres</v>
      </c>
      <c r="S2463" s="0" t="str">
        <f aca="false">F2463</f>
        <v>0617362101</v>
      </c>
      <c r="T2463" s="0" t="str">
        <f aca="false">G2463</f>
        <v>0</v>
      </c>
      <c r="U2463" s="0" t="n">
        <f aca="false">L2463</f>
        <v>0.882460204109622</v>
      </c>
      <c r="V2463" s="0" t="n">
        <f aca="false">K2463</f>
        <v>48.4261973744409</v>
      </c>
      <c r="W2463" s="0" t="n">
        <f aca="false">J2463</f>
        <v>0</v>
      </c>
    </row>
    <row r="2464" customFormat="false" ht="12.8" hidden="false" customHeight="false" outlineLevel="0" collapsed="false">
      <c r="A2464" s="0" t="s">
        <v>77</v>
      </c>
      <c r="B2464" s="0" t="s">
        <v>1219</v>
      </c>
      <c r="C2464" s="0" t="s">
        <v>1246</v>
      </c>
      <c r="D2464" s="0" t="s">
        <v>51</v>
      </c>
      <c r="E2464" s="0" t="s">
        <v>58</v>
      </c>
      <c r="F2464" s="0" t="s">
        <v>1254</v>
      </c>
      <c r="G2464" s="0" t="s">
        <v>1609</v>
      </c>
      <c r="H2464" s="0" t="n">
        <v>0.895835059695806</v>
      </c>
      <c r="I2464" s="0" t="n">
        <v>22.8041565758649</v>
      </c>
      <c r="J2464" s="0" t="n">
        <v>1190</v>
      </c>
      <c r="K2464" s="0" t="n">
        <f aca="false">I2464*SUMIFS(syst_chauffage!$H$3:$H$27,syst_chauffage!$B$3:$B$27,D2464,syst_chauffage!$C$3:$C$27,E2464)</f>
        <v>48.6640588895132</v>
      </c>
      <c r="L2464" s="12" t="n">
        <f aca="false">H2464*SUMIFS(syst_chauffage!$K$3:$K$27,syst_chauffage!$B$3:$B$27,D2464,syst_chauffage!$C$3:$C$27,E2464)</f>
        <v>0.895835059695806</v>
      </c>
      <c r="N2464" s="0" t="str">
        <f aca="false">A2464</f>
        <v>Santé Action Sociale</v>
      </c>
      <c r="O2464" s="0" t="str">
        <f aca="false">B2464</f>
        <v>Hôpital</v>
      </c>
      <c r="P2464" s="0" t="str">
        <f aca="false">C2464</f>
        <v>Hopital pavillonnaire</v>
      </c>
      <c r="Q2464" s="0" t="str">
        <f aca="false">D2464</f>
        <v>Autre système centralisé performant</v>
      </c>
      <c r="R2464" s="0" t="str">
        <f aca="false">E2464</f>
        <v>Urbain</v>
      </c>
      <c r="S2464" s="0" t="str">
        <f aca="false">F2464</f>
        <v>0617362106</v>
      </c>
      <c r="T2464" s="0" t="str">
        <f aca="false">G2464</f>
        <v>0</v>
      </c>
      <c r="U2464" s="0" t="n">
        <f aca="false">L2464</f>
        <v>0.895835059695806</v>
      </c>
      <c r="V2464" s="0" t="n">
        <f aca="false">K2464</f>
        <v>48.6640588895132</v>
      </c>
      <c r="W2464" s="0" t="n">
        <f aca="false">J2464</f>
        <v>1190</v>
      </c>
    </row>
    <row r="2465" customFormat="false" ht="12.8" hidden="false" customHeight="false" outlineLevel="0" collapsed="false">
      <c r="A2465" s="0" t="s">
        <v>77</v>
      </c>
      <c r="B2465" s="0" t="s">
        <v>1219</v>
      </c>
      <c r="C2465" s="0" t="s">
        <v>1246</v>
      </c>
      <c r="D2465" s="0" t="s">
        <v>27</v>
      </c>
      <c r="E2465" s="0" t="s">
        <v>23</v>
      </c>
      <c r="F2465" s="0" t="s">
        <v>1255</v>
      </c>
      <c r="G2465" s="0" t="s">
        <v>1609</v>
      </c>
      <c r="H2465" s="0" t="n">
        <v>0.746685682691834</v>
      </c>
      <c r="I2465" s="0" t="n">
        <v>4.54789018638692</v>
      </c>
      <c r="J2465" s="0" t="n">
        <v>693</v>
      </c>
      <c r="K2465" s="0" t="n">
        <f aca="false">I2465*SUMIFS(syst_chauffage!$H$3:$H$27,syst_chauffage!$B$3:$B$27,D2465,syst_chauffage!$C$3:$C$27,E2465)</f>
        <v>11.6626238855066</v>
      </c>
      <c r="L2465" s="12" t="n">
        <f aca="false">H2465*SUMIFS(syst_chauffage!$K$3:$K$27,syst_chauffage!$B$3:$B$27,D2465,syst_chauffage!$C$3:$C$27,E2465)</f>
        <v>0.746685682691834</v>
      </c>
      <c r="N2465" s="0" t="str">
        <f aca="false">A2465</f>
        <v>Santé Action Sociale</v>
      </c>
      <c r="O2465" s="0" t="str">
        <f aca="false">B2465</f>
        <v>Hôpital</v>
      </c>
      <c r="P2465" s="0" t="str">
        <f aca="false">C2465</f>
        <v>Hopital pavillonnaire</v>
      </c>
      <c r="Q2465" s="0" t="str">
        <f aca="false">D2465</f>
        <v>Chaudière condensation fioul</v>
      </c>
      <c r="R2465" s="0" t="str">
        <f aca="false">E2465</f>
        <v>Fioul</v>
      </c>
      <c r="S2465" s="0" t="str">
        <f aca="false">F2465</f>
        <v>0617362303</v>
      </c>
      <c r="T2465" s="0" t="str">
        <f aca="false">G2465</f>
        <v>0</v>
      </c>
      <c r="U2465" s="0" t="n">
        <f aca="false">L2465</f>
        <v>0.746685682691834</v>
      </c>
      <c r="V2465" s="0" t="n">
        <f aca="false">K2465</f>
        <v>11.6626238855066</v>
      </c>
      <c r="W2465" s="0" t="n">
        <f aca="false">J2465</f>
        <v>693</v>
      </c>
    </row>
    <row r="2466" customFormat="false" ht="12.8" hidden="false" customHeight="false" outlineLevel="0" collapsed="false">
      <c r="A2466" s="0" t="s">
        <v>77</v>
      </c>
      <c r="B2466" s="0" t="s">
        <v>1219</v>
      </c>
      <c r="C2466" s="0" t="s">
        <v>1246</v>
      </c>
      <c r="D2466" s="0" t="s">
        <v>18</v>
      </c>
      <c r="E2466" s="0" t="s">
        <v>14</v>
      </c>
      <c r="F2466" s="0" t="s">
        <v>1256</v>
      </c>
      <c r="G2466" s="0" t="s">
        <v>1609</v>
      </c>
      <c r="H2466" s="0" t="n">
        <v>0.958722249144943</v>
      </c>
      <c r="I2466" s="0" t="n">
        <v>3.51850255736673</v>
      </c>
      <c r="J2466" s="0" t="n">
        <v>693</v>
      </c>
      <c r="K2466" s="0" t="n">
        <f aca="false">I2466*SUMIFS(syst_chauffage!$H$3:$H$27,syst_chauffage!$B$3:$B$27,D2466,syst_chauffage!$C$3:$C$27,E2466)</f>
        <v>9.58766938109326</v>
      </c>
      <c r="L2466" s="12" t="n">
        <f aca="false">H2466*SUMIFS(syst_chauffage!$K$3:$K$27,syst_chauffage!$B$3:$B$27,D2466,syst_chauffage!$C$3:$C$27,E2466)</f>
        <v>0.931347747611324</v>
      </c>
      <c r="N2466" s="0" t="str">
        <f aca="false">A2466</f>
        <v>Santé Action Sociale</v>
      </c>
      <c r="O2466" s="0" t="str">
        <f aca="false">B2466</f>
        <v>Hôpital</v>
      </c>
      <c r="P2466" s="0" t="str">
        <f aca="false">C2466</f>
        <v>Hopital pavillonnaire</v>
      </c>
      <c r="Q2466" s="0" t="str">
        <f aca="false">D2466</f>
        <v>Chaudière condensation gaz</v>
      </c>
      <c r="R2466" s="0" t="str">
        <f aca="false">E2466</f>
        <v>Gaz</v>
      </c>
      <c r="S2466" s="0" t="str">
        <f aca="false">F2466</f>
        <v>0617362404</v>
      </c>
      <c r="T2466" s="0" t="str">
        <f aca="false">G2466</f>
        <v>0</v>
      </c>
      <c r="U2466" s="0" t="n">
        <f aca="false">L2466</f>
        <v>0.931347747611324</v>
      </c>
      <c r="V2466" s="0" t="n">
        <f aca="false">K2466</f>
        <v>9.58766938109326</v>
      </c>
      <c r="W2466" s="0" t="n">
        <f aca="false">J2466</f>
        <v>693</v>
      </c>
    </row>
    <row r="2467" customFormat="false" ht="12.8" hidden="false" customHeight="false" outlineLevel="0" collapsed="false">
      <c r="A2467" s="0" t="s">
        <v>77</v>
      </c>
      <c r="B2467" s="0" t="s">
        <v>1219</v>
      </c>
      <c r="C2467" s="0" t="s">
        <v>1246</v>
      </c>
      <c r="D2467" s="0" t="s">
        <v>32</v>
      </c>
      <c r="E2467" s="0" t="s">
        <v>30</v>
      </c>
      <c r="F2467" s="0" t="s">
        <v>1257</v>
      </c>
      <c r="G2467" s="0" t="s">
        <v>1609</v>
      </c>
      <c r="H2467" s="0" t="n">
        <v>1</v>
      </c>
      <c r="I2467" s="0" t="n">
        <v>12</v>
      </c>
      <c r="J2467" s="0" t="n">
        <v>0</v>
      </c>
      <c r="K2467" s="0" t="n">
        <f aca="false">I2467*SUMIFS(syst_chauffage!$H$3:$H$27,syst_chauffage!$B$3:$B$27,D2467,syst_chauffage!$C$3:$C$27,E2467)</f>
        <v>12</v>
      </c>
      <c r="L2467" s="12" t="n">
        <f aca="false">H2467*SUMIFS(syst_chauffage!$K$3:$K$27,syst_chauffage!$B$3:$B$27,D2467,syst_chauffage!$C$3:$C$27,E2467)</f>
        <v>1</v>
      </c>
      <c r="N2467" s="0" t="str">
        <f aca="false">A2467</f>
        <v>Santé Action Sociale</v>
      </c>
      <c r="O2467" s="0" t="str">
        <f aca="false">B2467</f>
        <v>Hôpital</v>
      </c>
      <c r="P2467" s="0" t="str">
        <f aca="false">C2467</f>
        <v>Hopital pavillonnaire</v>
      </c>
      <c r="Q2467" s="0" t="str">
        <f aca="false">D2467</f>
        <v>Electrique direct performant</v>
      </c>
      <c r="R2467" s="0" t="str">
        <f aca="false">E2467</f>
        <v>Electricité</v>
      </c>
      <c r="S2467" s="0" t="str">
        <f aca="false">F2467</f>
        <v>0617362602</v>
      </c>
      <c r="T2467" s="0" t="str">
        <f aca="false">G2467</f>
        <v>0</v>
      </c>
      <c r="U2467" s="0" t="n">
        <f aca="false">L2467</f>
        <v>1</v>
      </c>
      <c r="V2467" s="0" t="n">
        <f aca="false">K2467</f>
        <v>12</v>
      </c>
      <c r="W2467" s="0" t="n">
        <f aca="false">J2467</f>
        <v>0</v>
      </c>
    </row>
    <row r="2468" customFormat="false" ht="12.8" hidden="false" customHeight="false" outlineLevel="0" collapsed="false">
      <c r="A2468" s="0" t="s">
        <v>77</v>
      </c>
      <c r="B2468" s="0" t="s">
        <v>1219</v>
      </c>
      <c r="C2468" s="0" t="s">
        <v>1246</v>
      </c>
      <c r="D2468" s="0" t="s">
        <v>38</v>
      </c>
      <c r="E2468" s="0" t="s">
        <v>30</v>
      </c>
      <c r="F2468" s="0" t="s">
        <v>1258</v>
      </c>
      <c r="G2468" s="0" t="s">
        <v>1609</v>
      </c>
      <c r="H2468" s="0" t="n">
        <v>3.01122616213059</v>
      </c>
      <c r="I2468" s="0" t="n">
        <v>60.4782966335497</v>
      </c>
      <c r="J2468" s="0" t="n">
        <v>864</v>
      </c>
      <c r="K2468" s="0" t="n">
        <f aca="false">I2468*SUMIFS(syst_chauffage!$H$3:$H$27,syst_chauffage!$B$3:$B$27,D2468,syst_chauffage!$C$3:$C$27,E2468)</f>
        <v>61.1310873919539</v>
      </c>
      <c r="L2468" s="12" t="n">
        <f aca="false">H2468*SUMIFS(syst_chauffage!$K$3:$K$27,syst_chauffage!$B$3:$B$27,D2468,syst_chauffage!$C$3:$C$27,E2468)</f>
        <v>2.69389013888494</v>
      </c>
      <c r="N2468" s="0" t="str">
        <f aca="false">A2468</f>
        <v>Santé Action Sociale</v>
      </c>
      <c r="O2468" s="0" t="str">
        <f aca="false">B2468</f>
        <v>Hôpital</v>
      </c>
      <c r="P2468" s="0" t="str">
        <f aca="false">C2468</f>
        <v>Hopital pavillonnaire</v>
      </c>
      <c r="Q2468" s="0" t="str">
        <f aca="false">D2468</f>
        <v>PAC performant</v>
      </c>
      <c r="R2468" s="0" t="str">
        <f aca="false">E2468</f>
        <v>Electricité</v>
      </c>
      <c r="S2468" s="0" t="str">
        <f aca="false">F2468</f>
        <v>0617362902</v>
      </c>
      <c r="T2468" s="0" t="str">
        <f aca="false">G2468</f>
        <v>0</v>
      </c>
      <c r="U2468" s="0" t="n">
        <f aca="false">L2468</f>
        <v>2.69389013888494</v>
      </c>
      <c r="V2468" s="0" t="n">
        <f aca="false">K2468</f>
        <v>61.1310873919539</v>
      </c>
      <c r="W2468" s="0" t="n">
        <f aca="false">J2468</f>
        <v>864</v>
      </c>
    </row>
    <row r="2469" customFormat="false" ht="12.8" hidden="false" customHeight="false" outlineLevel="0" collapsed="false">
      <c r="A2469" s="0" t="s">
        <v>78</v>
      </c>
      <c r="B2469" s="0" t="s">
        <v>1259</v>
      </c>
      <c r="C2469" s="0" t="s">
        <v>1260</v>
      </c>
      <c r="D2469" s="0" t="s">
        <v>19</v>
      </c>
      <c r="E2469" s="0" t="s">
        <v>57</v>
      </c>
      <c r="F2469" s="0" t="s">
        <v>1261</v>
      </c>
      <c r="G2469" s="0" t="s">
        <v>1609</v>
      </c>
      <c r="H2469" s="0" t="n">
        <v>2.61800024864765</v>
      </c>
      <c r="I2469" s="0" t="n">
        <v>30.1216136913547</v>
      </c>
      <c r="J2469" s="0" t="n">
        <v>0</v>
      </c>
      <c r="K2469" s="0" t="n">
        <f aca="false">I2469*SUMIFS(syst_chauffage!$H$3:$H$27,syst_chauffage!$B$3:$B$27,D2469,syst_chauffage!$C$3:$C$27,E2469)</f>
        <v>41.9436444395829</v>
      </c>
      <c r="L2469" s="12" t="n">
        <f aca="false">H2469*SUMIFS(syst_chauffage!$K$3:$K$27,syst_chauffage!$B$3:$B$27,D2469,syst_chauffage!$C$3:$C$27,E2469)</f>
        <v>2.61800024864765</v>
      </c>
      <c r="N2469" s="0" t="str">
        <f aca="false">A2469</f>
        <v>Sport Loisir Culture</v>
      </c>
      <c r="O2469" s="0" t="str">
        <f aca="false">B2469</f>
        <v>Culture</v>
      </c>
      <c r="P2469" s="0" t="str">
        <f aca="false">C2469</f>
        <v>Grand cinéma</v>
      </c>
      <c r="Q2469" s="0" t="str">
        <f aca="false">D2469</f>
        <v>Autre système centralisé</v>
      </c>
      <c r="R2469" s="0" t="str">
        <f aca="false">E2469</f>
        <v>Autres</v>
      </c>
      <c r="S2469" s="0" t="str">
        <f aca="false">F2469</f>
        <v>0708180101</v>
      </c>
      <c r="T2469" s="0" t="str">
        <f aca="false">G2469</f>
        <v>0</v>
      </c>
      <c r="U2469" s="0" t="n">
        <f aca="false">L2469</f>
        <v>2.61800024864765</v>
      </c>
      <c r="V2469" s="0" t="n">
        <f aca="false">K2469</f>
        <v>41.9436444395829</v>
      </c>
      <c r="W2469" s="0" t="n">
        <f aca="false">J2469</f>
        <v>0</v>
      </c>
    </row>
    <row r="2470" customFormat="false" ht="12.8" hidden="false" customHeight="false" outlineLevel="0" collapsed="false">
      <c r="A2470" s="0" t="s">
        <v>78</v>
      </c>
      <c r="B2470" s="0" t="s">
        <v>1259</v>
      </c>
      <c r="C2470" s="0" t="s">
        <v>1260</v>
      </c>
      <c r="D2470" s="0" t="s">
        <v>19</v>
      </c>
      <c r="E2470" s="0" t="s">
        <v>58</v>
      </c>
      <c r="F2470" s="0" t="s">
        <v>1262</v>
      </c>
      <c r="G2470" s="0" t="s">
        <v>1609</v>
      </c>
      <c r="H2470" s="0" t="n">
        <v>2.20575775390292</v>
      </c>
      <c r="I2470" s="0" t="n">
        <v>26.4207251915451</v>
      </c>
      <c r="J2470" s="0" t="n">
        <v>680</v>
      </c>
      <c r="K2470" s="0" t="n">
        <f aca="false">I2470*SUMIFS(syst_chauffage!$H$3:$H$27,syst_chauffage!$B$3:$B$27,D2470,syst_chauffage!$C$3:$C$27,E2470)</f>
        <v>43.4607610749824</v>
      </c>
      <c r="L2470" s="12" t="n">
        <f aca="false">H2470*SUMIFS(syst_chauffage!$K$3:$K$27,syst_chauffage!$B$3:$B$27,D2470,syst_chauffage!$C$3:$C$27,E2470)</f>
        <v>2.20575775390292</v>
      </c>
      <c r="N2470" s="0" t="str">
        <f aca="false">A2470</f>
        <v>Sport Loisir Culture</v>
      </c>
      <c r="O2470" s="0" t="str">
        <f aca="false">B2470</f>
        <v>Culture</v>
      </c>
      <c r="P2470" s="0" t="str">
        <f aca="false">C2470</f>
        <v>Grand cinéma</v>
      </c>
      <c r="Q2470" s="0" t="str">
        <f aca="false">D2470</f>
        <v>Autre système centralisé</v>
      </c>
      <c r="R2470" s="0" t="str">
        <f aca="false">E2470</f>
        <v>Urbain</v>
      </c>
      <c r="S2470" s="0" t="str">
        <f aca="false">F2470</f>
        <v>0708180106</v>
      </c>
      <c r="T2470" s="0" t="str">
        <f aca="false">G2470</f>
        <v>0</v>
      </c>
      <c r="U2470" s="0" t="n">
        <f aca="false">L2470</f>
        <v>2.20575775390292</v>
      </c>
      <c r="V2470" s="0" t="n">
        <f aca="false">K2470</f>
        <v>43.4607610749824</v>
      </c>
      <c r="W2470" s="0" t="n">
        <f aca="false">J2470</f>
        <v>680</v>
      </c>
    </row>
    <row r="2471" customFormat="false" ht="12.8" hidden="false" customHeight="false" outlineLevel="0" collapsed="false">
      <c r="A2471" s="0" t="s">
        <v>78</v>
      </c>
      <c r="B2471" s="0" t="s">
        <v>1259</v>
      </c>
      <c r="C2471" s="0" t="s">
        <v>1260</v>
      </c>
      <c r="D2471" s="0" t="s">
        <v>24</v>
      </c>
      <c r="E2471" s="0" t="s">
        <v>30</v>
      </c>
      <c r="F2471" s="0" t="s">
        <v>1263</v>
      </c>
      <c r="G2471" s="0" t="s">
        <v>1609</v>
      </c>
      <c r="H2471" s="0" t="n">
        <v>0.84</v>
      </c>
      <c r="I2471" s="0" t="n">
        <v>10.4</v>
      </c>
      <c r="J2471" s="0" t="n">
        <v>0</v>
      </c>
      <c r="K2471" s="0" t="n">
        <f aca="false">I2471*SUMIFS(syst_chauffage!$H$3:$H$27,syst_chauffage!$B$3:$B$27,D2471,syst_chauffage!$C$3:$C$27,E2471)</f>
        <v>3</v>
      </c>
      <c r="L2471" s="12" t="n">
        <f aca="false">H2471*SUMIFS(syst_chauffage!$K$3:$K$27,syst_chauffage!$B$3:$B$27,D2471,syst_chauffage!$C$3:$C$27,E2471)</f>
        <v>0.84</v>
      </c>
      <c r="N2471" s="0" t="str">
        <f aca="false">A2471</f>
        <v>Sport Loisir Culture</v>
      </c>
      <c r="O2471" s="0" t="str">
        <f aca="false">B2471</f>
        <v>Culture</v>
      </c>
      <c r="P2471" s="0" t="str">
        <f aca="false">C2471</f>
        <v>Grand cinéma</v>
      </c>
      <c r="Q2471" s="0" t="str">
        <f aca="false">D2471</f>
        <v>Cassette rayonnante</v>
      </c>
      <c r="R2471" s="0" t="str">
        <f aca="false">E2471</f>
        <v>Electricité</v>
      </c>
      <c r="S2471" s="0" t="str">
        <f aca="false">F2471</f>
        <v>0708180202</v>
      </c>
      <c r="T2471" s="0" t="str">
        <f aca="false">G2471</f>
        <v>0</v>
      </c>
      <c r="U2471" s="0" t="n">
        <f aca="false">L2471</f>
        <v>0.84</v>
      </c>
      <c r="V2471" s="0" t="n">
        <f aca="false">K2471</f>
        <v>3</v>
      </c>
      <c r="W2471" s="0" t="n">
        <f aca="false">J2471</f>
        <v>0</v>
      </c>
    </row>
    <row r="2472" customFormat="false" ht="12.8" hidden="false" customHeight="false" outlineLevel="0" collapsed="false">
      <c r="A2472" s="0" t="s">
        <v>78</v>
      </c>
      <c r="B2472" s="0" t="s">
        <v>1259</v>
      </c>
      <c r="C2472" s="0" t="s">
        <v>1260</v>
      </c>
      <c r="D2472" s="0" t="s">
        <v>22</v>
      </c>
      <c r="E2472" s="0" t="s">
        <v>23</v>
      </c>
      <c r="F2472" s="0" t="s">
        <v>1264</v>
      </c>
      <c r="G2472" s="0" t="s">
        <v>1609</v>
      </c>
      <c r="H2472" s="0" t="n">
        <v>0.696675140363582</v>
      </c>
      <c r="I2472" s="0" t="n">
        <v>12.0073492066613</v>
      </c>
      <c r="J2472" s="0" t="n">
        <v>0</v>
      </c>
      <c r="K2472" s="0" t="n">
        <f aca="false">I2472*SUMIFS(syst_chauffage!$H$3:$H$27,syst_chauffage!$B$3:$B$27,D2472,syst_chauffage!$C$3:$C$27,E2472)</f>
        <v>21.1452122170517</v>
      </c>
      <c r="L2472" s="12" t="n">
        <f aca="false">H2472*SUMIFS(syst_chauffage!$K$3:$K$27,syst_chauffage!$B$3:$B$27,D2472,syst_chauffage!$C$3:$C$27,E2472)</f>
        <v>0.696675140363582</v>
      </c>
      <c r="N2472" s="0" t="str">
        <f aca="false">A2472</f>
        <v>Sport Loisir Culture</v>
      </c>
      <c r="O2472" s="0" t="str">
        <f aca="false">B2472</f>
        <v>Culture</v>
      </c>
      <c r="P2472" s="0" t="str">
        <f aca="false">C2472</f>
        <v>Grand cinéma</v>
      </c>
      <c r="Q2472" s="0" t="str">
        <f aca="false">D2472</f>
        <v>Chaudière fioul</v>
      </c>
      <c r="R2472" s="0" t="str">
        <f aca="false">E2472</f>
        <v>Fioul</v>
      </c>
      <c r="S2472" s="0" t="str">
        <f aca="false">F2472</f>
        <v>0708180303</v>
      </c>
      <c r="T2472" s="0" t="str">
        <f aca="false">G2472</f>
        <v>0</v>
      </c>
      <c r="U2472" s="0" t="n">
        <f aca="false">L2472</f>
        <v>0.696675140363582</v>
      </c>
      <c r="V2472" s="0" t="n">
        <f aca="false">K2472</f>
        <v>21.1452122170517</v>
      </c>
      <c r="W2472" s="0" t="n">
        <f aca="false">J2472</f>
        <v>0</v>
      </c>
    </row>
    <row r="2473" customFormat="false" ht="12.8" hidden="false" customHeight="false" outlineLevel="0" collapsed="false">
      <c r="A2473" s="0" t="s">
        <v>78</v>
      </c>
      <c r="B2473" s="0" t="s">
        <v>1259</v>
      </c>
      <c r="C2473" s="0" t="s">
        <v>1260</v>
      </c>
      <c r="D2473" s="0" t="s">
        <v>13</v>
      </c>
      <c r="E2473" s="0" t="s">
        <v>14</v>
      </c>
      <c r="F2473" s="0" t="s">
        <v>1265</v>
      </c>
      <c r="G2473" s="0" t="s">
        <v>1609</v>
      </c>
      <c r="H2473" s="0" t="n">
        <v>0.727269249401621</v>
      </c>
      <c r="I2473" s="0" t="n">
        <v>8.68928146132467</v>
      </c>
      <c r="J2473" s="0" t="n">
        <v>196</v>
      </c>
      <c r="K2473" s="0" t="n">
        <f aca="false">I2473*SUMIFS(syst_chauffage!$H$3:$H$27,syst_chauffage!$B$3:$B$27,D2473,syst_chauffage!$C$3:$C$27,E2473)</f>
        <v>17.5488010389096</v>
      </c>
      <c r="L2473" s="12" t="n">
        <f aca="false">H2473*SUMIFS(syst_chauffage!$K$3:$K$27,syst_chauffage!$B$3:$B$27,D2473,syst_chauffage!$C$3:$C$27,E2473)</f>
        <v>0.727269249401621</v>
      </c>
      <c r="N2473" s="0" t="str">
        <f aca="false">A2473</f>
        <v>Sport Loisir Culture</v>
      </c>
      <c r="O2473" s="0" t="str">
        <f aca="false">B2473</f>
        <v>Culture</v>
      </c>
      <c r="P2473" s="0" t="str">
        <f aca="false">C2473</f>
        <v>Grand cinéma</v>
      </c>
      <c r="Q2473" s="0" t="str">
        <f aca="false">D2473</f>
        <v>Chaudière gaz</v>
      </c>
      <c r="R2473" s="0" t="str">
        <f aca="false">E2473</f>
        <v>Gaz</v>
      </c>
      <c r="S2473" s="0" t="str">
        <f aca="false">F2473</f>
        <v>0708180404</v>
      </c>
      <c r="T2473" s="0" t="str">
        <f aca="false">G2473</f>
        <v>0</v>
      </c>
      <c r="U2473" s="0" t="n">
        <f aca="false">L2473</f>
        <v>0.727269249401621</v>
      </c>
      <c r="V2473" s="0" t="n">
        <f aca="false">K2473</f>
        <v>17.5488010389096</v>
      </c>
      <c r="W2473" s="0" t="n">
        <f aca="false">J2473</f>
        <v>196</v>
      </c>
    </row>
    <row r="2474" customFormat="false" ht="12.8" hidden="false" customHeight="false" outlineLevel="0" collapsed="false">
      <c r="A2474" s="0" t="s">
        <v>78</v>
      </c>
      <c r="B2474" s="0" t="s">
        <v>1259</v>
      </c>
      <c r="C2474" s="0" t="s">
        <v>1260</v>
      </c>
      <c r="D2474" s="0" t="s">
        <v>29</v>
      </c>
      <c r="E2474" s="0" t="s">
        <v>30</v>
      </c>
      <c r="F2474" s="0" t="s">
        <v>1266</v>
      </c>
      <c r="G2474" s="0" t="s">
        <v>1609</v>
      </c>
      <c r="H2474" s="0" t="n">
        <v>0.919999999999999</v>
      </c>
      <c r="I2474" s="0" t="n">
        <v>10.4</v>
      </c>
      <c r="J2474" s="0" t="n">
        <v>0</v>
      </c>
      <c r="K2474" s="0" t="n">
        <f aca="false">I2474*SUMIFS(syst_chauffage!$H$3:$H$27,syst_chauffage!$B$3:$B$27,D2474,syst_chauffage!$C$3:$C$27,E2474)</f>
        <v>3</v>
      </c>
      <c r="L2474" s="12" t="n">
        <f aca="false">H2474*SUMIFS(syst_chauffage!$K$3:$K$27,syst_chauffage!$B$3:$B$27,D2474,syst_chauffage!$C$3:$C$27,E2474)</f>
        <v>0.919999999999999</v>
      </c>
      <c r="N2474" s="0" t="str">
        <f aca="false">A2474</f>
        <v>Sport Loisir Culture</v>
      </c>
      <c r="O2474" s="0" t="str">
        <f aca="false">B2474</f>
        <v>Culture</v>
      </c>
      <c r="P2474" s="0" t="str">
        <f aca="false">C2474</f>
        <v>Grand cinéma</v>
      </c>
      <c r="Q2474" s="0" t="str">
        <f aca="false">D2474</f>
        <v>Electrique direct</v>
      </c>
      <c r="R2474" s="0" t="str">
        <f aca="false">E2474</f>
        <v>Electricité</v>
      </c>
      <c r="S2474" s="0" t="str">
        <f aca="false">F2474</f>
        <v>0708180602</v>
      </c>
      <c r="T2474" s="0" t="str">
        <f aca="false">G2474</f>
        <v>0</v>
      </c>
      <c r="U2474" s="0" t="n">
        <f aca="false">L2474</f>
        <v>0.919999999999999</v>
      </c>
      <c r="V2474" s="0" t="n">
        <f aca="false">K2474</f>
        <v>3</v>
      </c>
      <c r="W2474" s="0" t="n">
        <f aca="false">J2474</f>
        <v>0</v>
      </c>
    </row>
    <row r="2475" customFormat="false" ht="12.8" hidden="false" customHeight="false" outlineLevel="0" collapsed="false">
      <c r="A2475" s="0" t="s">
        <v>78</v>
      </c>
      <c r="B2475" s="0" t="s">
        <v>1259</v>
      </c>
      <c r="C2475" s="0" t="s">
        <v>1260</v>
      </c>
      <c r="D2475" s="0" t="s">
        <v>36</v>
      </c>
      <c r="E2475" s="0" t="s">
        <v>30</v>
      </c>
      <c r="F2475" s="0" t="s">
        <v>1267</v>
      </c>
      <c r="G2475" s="0" t="s">
        <v>1609</v>
      </c>
      <c r="H2475" s="0" t="n">
        <v>2.95662809302325</v>
      </c>
      <c r="I2475" s="0" t="n">
        <v>21.5670908823214</v>
      </c>
      <c r="J2475" s="0" t="n">
        <v>495</v>
      </c>
      <c r="K2475" s="0" t="n">
        <f aca="false">I2475*SUMIFS(syst_chauffage!$H$3:$H$27,syst_chauffage!$B$3:$B$27,D2475,syst_chauffage!$C$3:$C$27,E2475)</f>
        <v>13.3426555210527</v>
      </c>
      <c r="L2475" s="12" t="n">
        <f aca="false">H2475*SUMIFS(syst_chauffage!$K$3:$K$27,syst_chauffage!$B$3:$B$27,D2475,syst_chauffage!$C$3:$C$27,E2475)</f>
        <v>2.48413091717754</v>
      </c>
      <c r="N2475" s="0" t="str">
        <f aca="false">A2475</f>
        <v>Sport Loisir Culture</v>
      </c>
      <c r="O2475" s="0" t="str">
        <f aca="false">B2475</f>
        <v>Culture</v>
      </c>
      <c r="P2475" s="0" t="str">
        <f aca="false">C2475</f>
        <v>Grand cinéma</v>
      </c>
      <c r="Q2475" s="0" t="str">
        <f aca="false">D2475</f>
        <v>PAC</v>
      </c>
      <c r="R2475" s="0" t="str">
        <f aca="false">E2475</f>
        <v>Electricité</v>
      </c>
      <c r="S2475" s="0" t="str">
        <f aca="false">F2475</f>
        <v>0708180902</v>
      </c>
      <c r="T2475" s="0" t="str">
        <f aca="false">G2475</f>
        <v>0</v>
      </c>
      <c r="U2475" s="0" t="n">
        <f aca="false">L2475</f>
        <v>2.48413091717754</v>
      </c>
      <c r="V2475" s="0" t="n">
        <f aca="false">K2475</f>
        <v>13.3426555210527</v>
      </c>
      <c r="W2475" s="0" t="n">
        <f aca="false">J2475</f>
        <v>495</v>
      </c>
    </row>
    <row r="2476" customFormat="false" ht="12.8" hidden="false" customHeight="false" outlineLevel="0" collapsed="false">
      <c r="A2476" s="0" t="s">
        <v>78</v>
      </c>
      <c r="B2476" s="0" t="s">
        <v>1259</v>
      </c>
      <c r="C2476" s="0" t="s">
        <v>1260</v>
      </c>
      <c r="D2476" s="0" t="s">
        <v>42</v>
      </c>
      <c r="E2476" s="0" t="s">
        <v>30</v>
      </c>
      <c r="F2476" s="0" t="s">
        <v>1268</v>
      </c>
      <c r="G2476" s="0" t="s">
        <v>1609</v>
      </c>
      <c r="H2476" s="0" t="n">
        <v>2.8152736744186</v>
      </c>
      <c r="I2476" s="0" t="n">
        <v>3.85922288148865</v>
      </c>
      <c r="J2476" s="0" t="n">
        <v>495</v>
      </c>
      <c r="K2476" s="0" t="n">
        <f aca="false">I2476*SUMIFS(syst_chauffage!$H$3:$H$27,syst_chauffage!$B$3:$B$27,D2476,syst_chauffage!$C$3:$C$27,E2476)</f>
        <v>3.48369053132102</v>
      </c>
      <c r="L2476" s="12" t="n">
        <f aca="false">H2476*SUMIFS(syst_chauffage!$K$3:$K$27,syst_chauffage!$B$3:$B$27,D2476,syst_chauffage!$C$3:$C$27,E2476)</f>
        <v>2.50992612734922</v>
      </c>
      <c r="N2476" s="0" t="str">
        <f aca="false">A2476</f>
        <v>Sport Loisir Culture</v>
      </c>
      <c r="O2476" s="0" t="str">
        <f aca="false">B2476</f>
        <v>Culture</v>
      </c>
      <c r="P2476" s="0" t="str">
        <f aca="false">C2476</f>
        <v>Grand cinéma</v>
      </c>
      <c r="Q2476" s="0" t="str">
        <f aca="false">D2476</f>
        <v>Rooftop</v>
      </c>
      <c r="R2476" s="0" t="str">
        <f aca="false">E2476</f>
        <v>Electricité</v>
      </c>
      <c r="S2476" s="0" t="str">
        <f aca="false">F2476</f>
        <v>0708181002</v>
      </c>
      <c r="T2476" s="0" t="str">
        <f aca="false">G2476</f>
        <v>0</v>
      </c>
      <c r="U2476" s="0" t="n">
        <f aca="false">L2476</f>
        <v>2.50992612734922</v>
      </c>
      <c r="V2476" s="0" t="n">
        <f aca="false">K2476</f>
        <v>3.48369053132102</v>
      </c>
      <c r="W2476" s="0" t="n">
        <f aca="false">J2476</f>
        <v>495</v>
      </c>
    </row>
    <row r="2477" customFormat="false" ht="12.8" hidden="false" customHeight="false" outlineLevel="0" collapsed="false">
      <c r="A2477" s="0" t="s">
        <v>78</v>
      </c>
      <c r="B2477" s="0" t="s">
        <v>1259</v>
      </c>
      <c r="C2477" s="0" t="s">
        <v>1260</v>
      </c>
      <c r="D2477" s="0" t="s">
        <v>51</v>
      </c>
      <c r="E2477" s="0" t="s">
        <v>57</v>
      </c>
      <c r="F2477" s="0" t="s">
        <v>1269</v>
      </c>
      <c r="G2477" s="0" t="s">
        <v>1609</v>
      </c>
      <c r="H2477" s="0" t="n">
        <v>3.17705777726909</v>
      </c>
      <c r="I2477" s="0" t="n">
        <v>35.8590639182794</v>
      </c>
      <c r="J2477" s="0" t="n">
        <v>0</v>
      </c>
      <c r="K2477" s="0" t="n">
        <f aca="false">I2477*SUMIFS(syst_chauffage!$H$3:$H$27,syst_chauffage!$B$3:$B$27,D2477,syst_chauffage!$C$3:$C$27,E2477)</f>
        <v>75.9801158317008</v>
      </c>
      <c r="L2477" s="12" t="n">
        <f aca="false">H2477*SUMIFS(syst_chauffage!$K$3:$K$27,syst_chauffage!$B$3:$B$27,D2477,syst_chauffage!$C$3:$C$27,E2477)</f>
        <v>3.17705777726909</v>
      </c>
      <c r="N2477" s="0" t="str">
        <f aca="false">A2477</f>
        <v>Sport Loisir Culture</v>
      </c>
      <c r="O2477" s="0" t="str">
        <f aca="false">B2477</f>
        <v>Culture</v>
      </c>
      <c r="P2477" s="0" t="str">
        <f aca="false">C2477</f>
        <v>Grand cinéma</v>
      </c>
      <c r="Q2477" s="0" t="str">
        <f aca="false">D2477</f>
        <v>Autre système centralisé performant</v>
      </c>
      <c r="R2477" s="0" t="str">
        <f aca="false">E2477</f>
        <v>Autres</v>
      </c>
      <c r="S2477" s="0" t="str">
        <f aca="false">F2477</f>
        <v>0708182101</v>
      </c>
      <c r="T2477" s="0" t="str">
        <f aca="false">G2477</f>
        <v>0</v>
      </c>
      <c r="U2477" s="0" t="n">
        <f aca="false">L2477</f>
        <v>3.17705777726909</v>
      </c>
      <c r="V2477" s="0" t="n">
        <f aca="false">K2477</f>
        <v>75.9801158317008</v>
      </c>
      <c r="W2477" s="0" t="n">
        <f aca="false">J2477</f>
        <v>0</v>
      </c>
    </row>
    <row r="2478" customFormat="false" ht="12.8" hidden="false" customHeight="false" outlineLevel="0" collapsed="false">
      <c r="A2478" s="0" t="s">
        <v>78</v>
      </c>
      <c r="B2478" s="0" t="s">
        <v>1259</v>
      </c>
      <c r="C2478" s="0" t="s">
        <v>1260</v>
      </c>
      <c r="D2478" s="0" t="s">
        <v>51</v>
      </c>
      <c r="E2478" s="0" t="s">
        <v>58</v>
      </c>
      <c r="F2478" s="0" t="s">
        <v>1270</v>
      </c>
      <c r="G2478" s="0" t="s">
        <v>1609</v>
      </c>
      <c r="H2478" s="0" t="n">
        <v>2.66490701053421</v>
      </c>
      <c r="I2478" s="0" t="n">
        <v>31.4532442756489</v>
      </c>
      <c r="J2478" s="0" t="n">
        <v>680</v>
      </c>
      <c r="K2478" s="0" t="n">
        <f aca="false">I2478*SUMIFS(syst_chauffage!$H$3:$H$27,syst_chauffage!$B$3:$B$27,D2478,syst_chauffage!$C$3:$C$27,E2478)</f>
        <v>67.121207776498</v>
      </c>
      <c r="L2478" s="12" t="n">
        <f aca="false">H2478*SUMIFS(syst_chauffage!$K$3:$K$27,syst_chauffage!$B$3:$B$27,D2478,syst_chauffage!$C$3:$C$27,E2478)</f>
        <v>2.66490701053421</v>
      </c>
      <c r="N2478" s="0" t="str">
        <f aca="false">A2478</f>
        <v>Sport Loisir Culture</v>
      </c>
      <c r="O2478" s="0" t="str">
        <f aca="false">B2478</f>
        <v>Culture</v>
      </c>
      <c r="P2478" s="0" t="str">
        <f aca="false">C2478</f>
        <v>Grand cinéma</v>
      </c>
      <c r="Q2478" s="0" t="str">
        <f aca="false">D2478</f>
        <v>Autre système centralisé performant</v>
      </c>
      <c r="R2478" s="0" t="str">
        <f aca="false">E2478</f>
        <v>Urbain</v>
      </c>
      <c r="S2478" s="0" t="str">
        <f aca="false">F2478</f>
        <v>0708182106</v>
      </c>
      <c r="T2478" s="0" t="str">
        <f aca="false">G2478</f>
        <v>0</v>
      </c>
      <c r="U2478" s="0" t="n">
        <f aca="false">L2478</f>
        <v>2.66490701053421</v>
      </c>
      <c r="V2478" s="0" t="n">
        <f aca="false">K2478</f>
        <v>67.121207776498</v>
      </c>
      <c r="W2478" s="0" t="n">
        <f aca="false">J2478</f>
        <v>680</v>
      </c>
    </row>
    <row r="2479" customFormat="false" ht="12.8" hidden="false" customHeight="false" outlineLevel="0" collapsed="false">
      <c r="A2479" s="0" t="s">
        <v>78</v>
      </c>
      <c r="B2479" s="0" t="s">
        <v>1259</v>
      </c>
      <c r="C2479" s="0" t="s">
        <v>1260</v>
      </c>
      <c r="D2479" s="0" t="s">
        <v>54</v>
      </c>
      <c r="E2479" s="0" t="s">
        <v>30</v>
      </c>
      <c r="F2479" s="0" t="s">
        <v>1271</v>
      </c>
      <c r="G2479" s="0" t="s">
        <v>1609</v>
      </c>
      <c r="H2479" s="0" t="n">
        <v>1</v>
      </c>
      <c r="I2479" s="0" t="n">
        <v>12</v>
      </c>
      <c r="J2479" s="0" t="n">
        <v>0</v>
      </c>
      <c r="K2479" s="0" t="n">
        <f aca="false">I2479*SUMIFS(syst_chauffage!$H$3:$H$27,syst_chauffage!$B$3:$B$27,D2479,syst_chauffage!$C$3:$C$27,E2479)</f>
        <v>12</v>
      </c>
      <c r="L2479" s="12" t="n">
        <f aca="false">H2479*SUMIFS(syst_chauffage!$K$3:$K$27,syst_chauffage!$B$3:$B$27,D2479,syst_chauffage!$C$3:$C$27,E2479)</f>
        <v>1</v>
      </c>
      <c r="N2479" s="0" t="str">
        <f aca="false">A2479</f>
        <v>Sport Loisir Culture</v>
      </c>
      <c r="O2479" s="0" t="str">
        <f aca="false">B2479</f>
        <v>Culture</v>
      </c>
      <c r="P2479" s="0" t="str">
        <f aca="false">C2479</f>
        <v>Grand cinéma</v>
      </c>
      <c r="Q2479" s="0" t="str">
        <f aca="false">D2479</f>
        <v>Cassette rayonnante performant</v>
      </c>
      <c r="R2479" s="0" t="str">
        <f aca="false">E2479</f>
        <v>Electricité</v>
      </c>
      <c r="S2479" s="0" t="str">
        <f aca="false">F2479</f>
        <v>0708182202</v>
      </c>
      <c r="T2479" s="0" t="str">
        <f aca="false">G2479</f>
        <v>0</v>
      </c>
      <c r="U2479" s="0" t="n">
        <f aca="false">L2479</f>
        <v>1</v>
      </c>
      <c r="V2479" s="0" t="n">
        <f aca="false">K2479</f>
        <v>12</v>
      </c>
      <c r="W2479" s="0" t="n">
        <f aca="false">J2479</f>
        <v>0</v>
      </c>
    </row>
    <row r="2480" customFormat="false" ht="12.8" hidden="false" customHeight="false" outlineLevel="0" collapsed="false">
      <c r="A2480" s="0" t="s">
        <v>78</v>
      </c>
      <c r="B2480" s="0" t="s">
        <v>1259</v>
      </c>
      <c r="C2480" s="0" t="s">
        <v>1260</v>
      </c>
      <c r="D2480" s="0" t="s">
        <v>27</v>
      </c>
      <c r="E2480" s="0" t="s">
        <v>23</v>
      </c>
      <c r="F2480" s="0" t="s">
        <v>1272</v>
      </c>
      <c r="G2480" s="0" t="s">
        <v>1609</v>
      </c>
      <c r="H2480" s="0" t="n">
        <v>0.757256696292313</v>
      </c>
      <c r="I2480" s="0" t="n">
        <v>14.2944633412635</v>
      </c>
      <c r="J2480" s="0" t="n">
        <v>441</v>
      </c>
      <c r="K2480" s="0" t="n">
        <f aca="false">I2480*SUMIFS(syst_chauffage!$H$3:$H$27,syst_chauffage!$B$3:$B$27,D2480,syst_chauffage!$C$3:$C$27,E2480)</f>
        <v>36.6567667120305</v>
      </c>
      <c r="L2480" s="12" t="n">
        <f aca="false">H2480*SUMIFS(syst_chauffage!$K$3:$K$27,syst_chauffage!$B$3:$B$27,D2480,syst_chauffage!$C$3:$C$27,E2480)</f>
        <v>0.757256696292313</v>
      </c>
      <c r="N2480" s="0" t="str">
        <f aca="false">A2480</f>
        <v>Sport Loisir Culture</v>
      </c>
      <c r="O2480" s="0" t="str">
        <f aca="false">B2480</f>
        <v>Culture</v>
      </c>
      <c r="P2480" s="0" t="str">
        <f aca="false">C2480</f>
        <v>Grand cinéma</v>
      </c>
      <c r="Q2480" s="0" t="str">
        <f aca="false">D2480</f>
        <v>Chaudière condensation fioul</v>
      </c>
      <c r="R2480" s="0" t="str">
        <f aca="false">E2480</f>
        <v>Fioul</v>
      </c>
      <c r="S2480" s="0" t="str">
        <f aca="false">F2480</f>
        <v>0708182303</v>
      </c>
      <c r="T2480" s="0" t="str">
        <f aca="false">G2480</f>
        <v>0</v>
      </c>
      <c r="U2480" s="0" t="n">
        <f aca="false">L2480</f>
        <v>0.757256696292313</v>
      </c>
      <c r="V2480" s="0" t="n">
        <f aca="false">K2480</f>
        <v>36.6567667120305</v>
      </c>
      <c r="W2480" s="0" t="n">
        <f aca="false">J2480</f>
        <v>441</v>
      </c>
    </row>
    <row r="2481" customFormat="false" ht="12.8" hidden="false" customHeight="false" outlineLevel="0" collapsed="false">
      <c r="A2481" s="0" t="s">
        <v>78</v>
      </c>
      <c r="B2481" s="0" t="s">
        <v>1259</v>
      </c>
      <c r="C2481" s="0" t="s">
        <v>1260</v>
      </c>
      <c r="D2481" s="0" t="s">
        <v>18</v>
      </c>
      <c r="E2481" s="0" t="s">
        <v>14</v>
      </c>
      <c r="F2481" s="0" t="s">
        <v>1273</v>
      </c>
      <c r="G2481" s="0" t="s">
        <v>1609</v>
      </c>
      <c r="H2481" s="0" t="n">
        <v>0.981239301611903</v>
      </c>
      <c r="I2481" s="0" t="n">
        <v>10.3443826920532</v>
      </c>
      <c r="J2481" s="0" t="n">
        <v>441</v>
      </c>
      <c r="K2481" s="0" t="n">
        <f aca="false">I2481*SUMIFS(syst_chauffage!$H$3:$H$27,syst_chauffage!$B$3:$B$27,D2481,syst_chauffage!$C$3:$C$27,E2481)</f>
        <v>28.1877075789694</v>
      </c>
      <c r="L2481" s="12" t="n">
        <f aca="false">H2481*SUMIFS(syst_chauffage!$K$3:$K$27,syst_chauffage!$B$3:$B$27,D2481,syst_chauffage!$C$3:$C$27,E2481)</f>
        <v>0.953221868209498</v>
      </c>
      <c r="N2481" s="0" t="str">
        <f aca="false">A2481</f>
        <v>Sport Loisir Culture</v>
      </c>
      <c r="O2481" s="0" t="str">
        <f aca="false">B2481</f>
        <v>Culture</v>
      </c>
      <c r="P2481" s="0" t="str">
        <f aca="false">C2481</f>
        <v>Grand cinéma</v>
      </c>
      <c r="Q2481" s="0" t="str">
        <f aca="false">D2481</f>
        <v>Chaudière condensation gaz</v>
      </c>
      <c r="R2481" s="0" t="str">
        <f aca="false">E2481</f>
        <v>Gaz</v>
      </c>
      <c r="S2481" s="0" t="str">
        <f aca="false">F2481</f>
        <v>0708182404</v>
      </c>
      <c r="T2481" s="0" t="str">
        <f aca="false">G2481</f>
        <v>0</v>
      </c>
      <c r="U2481" s="0" t="n">
        <f aca="false">L2481</f>
        <v>0.953221868209498</v>
      </c>
      <c r="V2481" s="0" t="n">
        <f aca="false">K2481</f>
        <v>28.1877075789694</v>
      </c>
      <c r="W2481" s="0" t="n">
        <f aca="false">J2481</f>
        <v>441</v>
      </c>
    </row>
    <row r="2482" customFormat="false" ht="12.8" hidden="false" customHeight="false" outlineLevel="0" collapsed="false">
      <c r="A2482" s="0" t="s">
        <v>78</v>
      </c>
      <c r="B2482" s="0" t="s">
        <v>1259</v>
      </c>
      <c r="C2482" s="0" t="s">
        <v>1260</v>
      </c>
      <c r="D2482" s="0" t="s">
        <v>32</v>
      </c>
      <c r="E2482" s="0" t="s">
        <v>30</v>
      </c>
      <c r="F2482" s="0" t="s">
        <v>1274</v>
      </c>
      <c r="G2482" s="0" t="s">
        <v>1609</v>
      </c>
      <c r="H2482" s="0" t="n">
        <v>1</v>
      </c>
      <c r="I2482" s="0" t="n">
        <v>12</v>
      </c>
      <c r="J2482" s="0" t="n">
        <v>0</v>
      </c>
      <c r="K2482" s="0" t="n">
        <f aca="false">I2482*SUMIFS(syst_chauffage!$H$3:$H$27,syst_chauffage!$B$3:$B$27,D2482,syst_chauffage!$C$3:$C$27,E2482)</f>
        <v>12</v>
      </c>
      <c r="L2482" s="12" t="n">
        <f aca="false">H2482*SUMIFS(syst_chauffage!$K$3:$K$27,syst_chauffage!$B$3:$B$27,D2482,syst_chauffage!$C$3:$C$27,E2482)</f>
        <v>1</v>
      </c>
      <c r="N2482" s="0" t="str">
        <f aca="false">A2482</f>
        <v>Sport Loisir Culture</v>
      </c>
      <c r="O2482" s="0" t="str">
        <f aca="false">B2482</f>
        <v>Culture</v>
      </c>
      <c r="P2482" s="0" t="str">
        <f aca="false">C2482</f>
        <v>Grand cinéma</v>
      </c>
      <c r="Q2482" s="0" t="str">
        <f aca="false">D2482</f>
        <v>Electrique direct performant</v>
      </c>
      <c r="R2482" s="0" t="str">
        <f aca="false">E2482</f>
        <v>Electricité</v>
      </c>
      <c r="S2482" s="0" t="str">
        <f aca="false">F2482</f>
        <v>0708182602</v>
      </c>
      <c r="T2482" s="0" t="str">
        <f aca="false">G2482</f>
        <v>0</v>
      </c>
      <c r="U2482" s="0" t="n">
        <f aca="false">L2482</f>
        <v>1</v>
      </c>
      <c r="V2482" s="0" t="n">
        <f aca="false">K2482</f>
        <v>12</v>
      </c>
      <c r="W2482" s="0" t="n">
        <f aca="false">J2482</f>
        <v>0</v>
      </c>
    </row>
    <row r="2483" customFormat="false" ht="12.8" hidden="false" customHeight="false" outlineLevel="0" collapsed="false">
      <c r="A2483" s="0" t="s">
        <v>78</v>
      </c>
      <c r="B2483" s="0" t="s">
        <v>1259</v>
      </c>
      <c r="C2483" s="0" t="s">
        <v>1260</v>
      </c>
      <c r="D2483" s="0" t="s">
        <v>38</v>
      </c>
      <c r="E2483" s="0" t="s">
        <v>30</v>
      </c>
      <c r="F2483" s="0" t="s">
        <v>1275</v>
      </c>
      <c r="G2483" s="0" t="s">
        <v>1609</v>
      </c>
      <c r="H2483" s="0" t="n">
        <v>3.41149395348837</v>
      </c>
      <c r="I2483" s="0" t="n">
        <v>25.6751081932397</v>
      </c>
      <c r="J2483" s="0" t="n">
        <v>540</v>
      </c>
      <c r="K2483" s="0" t="n">
        <f aca="false">I2483*SUMIFS(syst_chauffage!$H$3:$H$27,syst_chauffage!$B$3:$B$27,D2483,syst_chauffage!$C$3:$C$27,E2483)</f>
        <v>25.9522402270853</v>
      </c>
      <c r="L2483" s="12" t="n">
        <f aca="false">H2483*SUMIFS(syst_chauffage!$K$3:$K$27,syst_chauffage!$B$3:$B$27,D2483,syst_chauffage!$C$3:$C$27,E2483)</f>
        <v>3.05197598099553</v>
      </c>
      <c r="N2483" s="0" t="str">
        <f aca="false">A2483</f>
        <v>Sport Loisir Culture</v>
      </c>
      <c r="O2483" s="0" t="str">
        <f aca="false">B2483</f>
        <v>Culture</v>
      </c>
      <c r="P2483" s="0" t="str">
        <f aca="false">C2483</f>
        <v>Grand cinéma</v>
      </c>
      <c r="Q2483" s="0" t="str">
        <f aca="false">D2483</f>
        <v>PAC performant</v>
      </c>
      <c r="R2483" s="0" t="str">
        <f aca="false">E2483</f>
        <v>Electricité</v>
      </c>
      <c r="S2483" s="0" t="str">
        <f aca="false">F2483</f>
        <v>0708182902</v>
      </c>
      <c r="T2483" s="0" t="str">
        <f aca="false">G2483</f>
        <v>0</v>
      </c>
      <c r="U2483" s="0" t="n">
        <f aca="false">L2483</f>
        <v>3.05197598099553</v>
      </c>
      <c r="V2483" s="0" t="n">
        <f aca="false">K2483</f>
        <v>25.9522402270853</v>
      </c>
      <c r="W2483" s="0" t="n">
        <f aca="false">J2483</f>
        <v>540</v>
      </c>
    </row>
    <row r="2484" customFormat="false" ht="12.8" hidden="false" customHeight="false" outlineLevel="0" collapsed="false">
      <c r="A2484" s="0" t="s">
        <v>78</v>
      </c>
      <c r="B2484" s="0" t="s">
        <v>1259</v>
      </c>
      <c r="C2484" s="0" t="s">
        <v>1260</v>
      </c>
      <c r="D2484" s="0" t="s">
        <v>46</v>
      </c>
      <c r="E2484" s="0" t="s">
        <v>30</v>
      </c>
      <c r="F2484" s="0" t="s">
        <v>1276</v>
      </c>
      <c r="G2484" s="0" t="s">
        <v>1609</v>
      </c>
      <c r="H2484" s="0" t="n">
        <v>3.34187162790697</v>
      </c>
      <c r="I2484" s="0" t="n">
        <v>4.59431295415316</v>
      </c>
      <c r="J2484" s="0" t="n">
        <v>540</v>
      </c>
      <c r="K2484" s="0" t="n">
        <f aca="false">I2484*SUMIFS(syst_chauffage!$H$3:$H$27,syst_chauffage!$B$3:$B$27,D2484,syst_chauffage!$C$3:$C$27,E2484)</f>
        <v>7.97070792157027</v>
      </c>
      <c r="L2484" s="12" t="n">
        <f aca="false">H2484*SUMIFS(syst_chauffage!$K$3:$K$27,syst_chauffage!$B$3:$B$27,D2484,syst_chauffage!$C$3:$C$27,E2484)</f>
        <v>3.01273252281067</v>
      </c>
      <c r="N2484" s="0" t="str">
        <f aca="false">A2484</f>
        <v>Sport Loisir Culture</v>
      </c>
      <c r="O2484" s="0" t="str">
        <f aca="false">B2484</f>
        <v>Culture</v>
      </c>
      <c r="P2484" s="0" t="str">
        <f aca="false">C2484</f>
        <v>Grand cinéma</v>
      </c>
      <c r="Q2484" s="0" t="str">
        <f aca="false">D2484</f>
        <v>Rooftop performant</v>
      </c>
      <c r="R2484" s="0" t="str">
        <f aca="false">E2484</f>
        <v>Electricité</v>
      </c>
      <c r="S2484" s="0" t="str">
        <f aca="false">F2484</f>
        <v>0708183002</v>
      </c>
      <c r="T2484" s="0" t="str">
        <f aca="false">G2484</f>
        <v>0</v>
      </c>
      <c r="U2484" s="0" t="n">
        <f aca="false">L2484</f>
        <v>3.01273252281067</v>
      </c>
      <c r="V2484" s="0" t="n">
        <f aca="false">K2484</f>
        <v>7.97070792157027</v>
      </c>
      <c r="W2484" s="0" t="n">
        <f aca="false">J2484</f>
        <v>540</v>
      </c>
    </row>
    <row r="2485" customFormat="false" ht="12.8" hidden="false" customHeight="false" outlineLevel="0" collapsed="false">
      <c r="A2485" s="0" t="s">
        <v>78</v>
      </c>
      <c r="B2485" s="0" t="s">
        <v>1259</v>
      </c>
      <c r="C2485" s="0" t="s">
        <v>1277</v>
      </c>
      <c r="D2485" s="0" t="s">
        <v>19</v>
      </c>
      <c r="E2485" s="0" t="s">
        <v>57</v>
      </c>
      <c r="F2485" s="0" t="s">
        <v>1278</v>
      </c>
      <c r="G2485" s="0" t="s">
        <v>1609</v>
      </c>
      <c r="H2485" s="0" t="n">
        <v>2.92407726523866</v>
      </c>
      <c r="I2485" s="0" t="n">
        <v>36.5956184096385</v>
      </c>
      <c r="J2485" s="0" t="n">
        <v>0</v>
      </c>
      <c r="K2485" s="0" t="n">
        <f aca="false">I2485*SUMIFS(syst_chauffage!$H$3:$H$27,syst_chauffage!$B$3:$B$27,D2485,syst_chauffage!$C$3:$C$27,E2485)</f>
        <v>50.9585449952531</v>
      </c>
      <c r="L2485" s="12" t="n">
        <f aca="false">H2485*SUMIFS(syst_chauffage!$K$3:$K$27,syst_chauffage!$B$3:$B$27,D2485,syst_chauffage!$C$3:$C$27,E2485)</f>
        <v>2.92407726523866</v>
      </c>
      <c r="N2485" s="0" t="str">
        <f aca="false">A2485</f>
        <v>Sport Loisir Culture</v>
      </c>
      <c r="O2485" s="0" t="str">
        <f aca="false">B2485</f>
        <v>Culture</v>
      </c>
      <c r="P2485" s="0" t="str">
        <f aca="false">C2485</f>
        <v>Grande salle de spectacle</v>
      </c>
      <c r="Q2485" s="0" t="str">
        <f aca="false">D2485</f>
        <v>Autre système centralisé</v>
      </c>
      <c r="R2485" s="0" t="str">
        <f aca="false">E2485</f>
        <v>Autres</v>
      </c>
      <c r="S2485" s="0" t="str">
        <f aca="false">F2485</f>
        <v>0708320101</v>
      </c>
      <c r="T2485" s="0" t="str">
        <f aca="false">G2485</f>
        <v>0</v>
      </c>
      <c r="U2485" s="0" t="n">
        <f aca="false">L2485</f>
        <v>2.92407726523866</v>
      </c>
      <c r="V2485" s="0" t="n">
        <f aca="false">K2485</f>
        <v>50.9585449952531</v>
      </c>
      <c r="W2485" s="0" t="n">
        <f aca="false">J2485</f>
        <v>0</v>
      </c>
    </row>
    <row r="2486" customFormat="false" ht="12.8" hidden="false" customHeight="false" outlineLevel="0" collapsed="false">
      <c r="A2486" s="0" t="s">
        <v>78</v>
      </c>
      <c r="B2486" s="0" t="s">
        <v>1259</v>
      </c>
      <c r="C2486" s="0" t="s">
        <v>1277</v>
      </c>
      <c r="D2486" s="0" t="s">
        <v>19</v>
      </c>
      <c r="E2486" s="0" t="s">
        <v>58</v>
      </c>
      <c r="F2486" s="0" t="s">
        <v>1279</v>
      </c>
      <c r="G2486" s="0" t="s">
        <v>1609</v>
      </c>
      <c r="H2486" s="0" t="n">
        <v>2.25641242683049</v>
      </c>
      <c r="I2486" s="0" t="n">
        <v>27.9826314639788</v>
      </c>
      <c r="J2486" s="0" t="n">
        <v>680</v>
      </c>
      <c r="K2486" s="0" t="n">
        <f aca="false">I2486*SUMIFS(syst_chauffage!$H$3:$H$27,syst_chauffage!$B$3:$B$27,D2486,syst_chauffage!$C$3:$C$27,E2486)</f>
        <v>46.0300181576563</v>
      </c>
      <c r="L2486" s="12" t="n">
        <f aca="false">H2486*SUMIFS(syst_chauffage!$K$3:$K$27,syst_chauffage!$B$3:$B$27,D2486,syst_chauffage!$C$3:$C$27,E2486)</f>
        <v>2.25641242683049</v>
      </c>
      <c r="N2486" s="0" t="str">
        <f aca="false">A2486</f>
        <v>Sport Loisir Culture</v>
      </c>
      <c r="O2486" s="0" t="str">
        <f aca="false">B2486</f>
        <v>Culture</v>
      </c>
      <c r="P2486" s="0" t="str">
        <f aca="false">C2486</f>
        <v>Grande salle de spectacle</v>
      </c>
      <c r="Q2486" s="0" t="str">
        <f aca="false">D2486</f>
        <v>Autre système centralisé</v>
      </c>
      <c r="R2486" s="0" t="str">
        <f aca="false">E2486</f>
        <v>Urbain</v>
      </c>
      <c r="S2486" s="0" t="str">
        <f aca="false">F2486</f>
        <v>0708320106</v>
      </c>
      <c r="T2486" s="0" t="str">
        <f aca="false">G2486</f>
        <v>0</v>
      </c>
      <c r="U2486" s="0" t="n">
        <f aca="false">L2486</f>
        <v>2.25641242683049</v>
      </c>
      <c r="V2486" s="0" t="n">
        <f aca="false">K2486</f>
        <v>46.0300181576563</v>
      </c>
      <c r="W2486" s="0" t="n">
        <f aca="false">J2486</f>
        <v>680</v>
      </c>
    </row>
    <row r="2487" customFormat="false" ht="12.8" hidden="false" customHeight="false" outlineLevel="0" collapsed="false">
      <c r="A2487" s="0" t="s">
        <v>78</v>
      </c>
      <c r="B2487" s="0" t="s">
        <v>1259</v>
      </c>
      <c r="C2487" s="0" t="s">
        <v>1277</v>
      </c>
      <c r="D2487" s="0" t="s">
        <v>24</v>
      </c>
      <c r="E2487" s="0" t="s">
        <v>30</v>
      </c>
      <c r="F2487" s="0" t="s">
        <v>1280</v>
      </c>
      <c r="G2487" s="0" t="s">
        <v>1609</v>
      </c>
      <c r="H2487" s="0" t="n">
        <v>0.84</v>
      </c>
      <c r="I2487" s="0" t="n">
        <v>10.4</v>
      </c>
      <c r="J2487" s="0" t="n">
        <v>0</v>
      </c>
      <c r="K2487" s="0" t="n">
        <f aca="false">I2487*SUMIFS(syst_chauffage!$H$3:$H$27,syst_chauffage!$B$3:$B$27,D2487,syst_chauffage!$C$3:$C$27,E2487)</f>
        <v>3</v>
      </c>
      <c r="L2487" s="12" t="n">
        <f aca="false">H2487*SUMIFS(syst_chauffage!$K$3:$K$27,syst_chauffage!$B$3:$B$27,D2487,syst_chauffage!$C$3:$C$27,E2487)</f>
        <v>0.84</v>
      </c>
      <c r="N2487" s="0" t="str">
        <f aca="false">A2487</f>
        <v>Sport Loisir Culture</v>
      </c>
      <c r="O2487" s="0" t="str">
        <f aca="false">B2487</f>
        <v>Culture</v>
      </c>
      <c r="P2487" s="0" t="str">
        <f aca="false">C2487</f>
        <v>Grande salle de spectacle</v>
      </c>
      <c r="Q2487" s="0" t="str">
        <f aca="false">D2487</f>
        <v>Cassette rayonnante</v>
      </c>
      <c r="R2487" s="0" t="str">
        <f aca="false">E2487</f>
        <v>Electricité</v>
      </c>
      <c r="S2487" s="0" t="str">
        <f aca="false">F2487</f>
        <v>0708320202</v>
      </c>
      <c r="T2487" s="0" t="str">
        <f aca="false">G2487</f>
        <v>0</v>
      </c>
      <c r="U2487" s="0" t="n">
        <f aca="false">L2487</f>
        <v>0.84</v>
      </c>
      <c r="V2487" s="0" t="n">
        <f aca="false">K2487</f>
        <v>3</v>
      </c>
      <c r="W2487" s="0" t="n">
        <f aca="false">J2487</f>
        <v>0</v>
      </c>
    </row>
    <row r="2488" customFormat="false" ht="12.8" hidden="false" customHeight="false" outlineLevel="0" collapsed="false">
      <c r="A2488" s="0" t="s">
        <v>78</v>
      </c>
      <c r="B2488" s="0" t="s">
        <v>1259</v>
      </c>
      <c r="C2488" s="0" t="s">
        <v>1277</v>
      </c>
      <c r="D2488" s="0" t="s">
        <v>22</v>
      </c>
      <c r="E2488" s="0" t="s">
        <v>23</v>
      </c>
      <c r="F2488" s="0" t="s">
        <v>1281</v>
      </c>
      <c r="G2488" s="0" t="s">
        <v>1609</v>
      </c>
      <c r="H2488" s="0" t="n">
        <v>0.694728613689899</v>
      </c>
      <c r="I2488" s="0" t="n">
        <v>5.10541931964914</v>
      </c>
      <c r="J2488" s="0" t="n">
        <v>0</v>
      </c>
      <c r="K2488" s="0" t="n">
        <f aca="false">I2488*SUMIFS(syst_chauffage!$H$3:$H$27,syst_chauffage!$B$3:$B$27,D2488,syst_chauffage!$C$3:$C$27,E2488)</f>
        <v>8.99075833583044</v>
      </c>
      <c r="L2488" s="12" t="n">
        <f aca="false">H2488*SUMIFS(syst_chauffage!$K$3:$K$27,syst_chauffage!$B$3:$B$27,D2488,syst_chauffage!$C$3:$C$27,E2488)</f>
        <v>0.694728613689899</v>
      </c>
      <c r="N2488" s="0" t="str">
        <f aca="false">A2488</f>
        <v>Sport Loisir Culture</v>
      </c>
      <c r="O2488" s="0" t="str">
        <f aca="false">B2488</f>
        <v>Culture</v>
      </c>
      <c r="P2488" s="0" t="str">
        <f aca="false">C2488</f>
        <v>Grande salle de spectacle</v>
      </c>
      <c r="Q2488" s="0" t="str">
        <f aca="false">D2488</f>
        <v>Chaudière fioul</v>
      </c>
      <c r="R2488" s="0" t="str">
        <f aca="false">E2488</f>
        <v>Fioul</v>
      </c>
      <c r="S2488" s="0" t="str">
        <f aca="false">F2488</f>
        <v>0708320303</v>
      </c>
      <c r="T2488" s="0" t="str">
        <f aca="false">G2488</f>
        <v>0</v>
      </c>
      <c r="U2488" s="0" t="n">
        <f aca="false">L2488</f>
        <v>0.694728613689899</v>
      </c>
      <c r="V2488" s="0" t="n">
        <f aca="false">K2488</f>
        <v>8.99075833583044</v>
      </c>
      <c r="W2488" s="0" t="n">
        <f aca="false">J2488</f>
        <v>0</v>
      </c>
    </row>
    <row r="2489" customFormat="false" ht="12.8" hidden="false" customHeight="false" outlineLevel="0" collapsed="false">
      <c r="A2489" s="0" t="s">
        <v>78</v>
      </c>
      <c r="B2489" s="0" t="s">
        <v>1259</v>
      </c>
      <c r="C2489" s="0" t="s">
        <v>1277</v>
      </c>
      <c r="D2489" s="0" t="s">
        <v>13</v>
      </c>
      <c r="E2489" s="0" t="s">
        <v>14</v>
      </c>
      <c r="F2489" s="0" t="s">
        <v>1282</v>
      </c>
      <c r="G2489" s="0" t="s">
        <v>1609</v>
      </c>
      <c r="H2489" s="0" t="n">
        <v>0.715089022788845</v>
      </c>
      <c r="I2489" s="0" t="n">
        <v>3.85040587633188</v>
      </c>
      <c r="J2489" s="0" t="n">
        <v>196</v>
      </c>
      <c r="K2489" s="0" t="n">
        <f aca="false">I2489*SUMIFS(syst_chauffage!$H$3:$H$27,syst_chauffage!$B$3:$B$27,D2489,syst_chauffage!$C$3:$C$27,E2489)</f>
        <v>7.77624789155988</v>
      </c>
      <c r="L2489" s="12" t="n">
        <f aca="false">H2489*SUMIFS(syst_chauffage!$K$3:$K$27,syst_chauffage!$B$3:$B$27,D2489,syst_chauffage!$C$3:$C$27,E2489)</f>
        <v>0.715089022788845</v>
      </c>
      <c r="N2489" s="0" t="str">
        <f aca="false">A2489</f>
        <v>Sport Loisir Culture</v>
      </c>
      <c r="O2489" s="0" t="str">
        <f aca="false">B2489</f>
        <v>Culture</v>
      </c>
      <c r="P2489" s="0" t="str">
        <f aca="false">C2489</f>
        <v>Grande salle de spectacle</v>
      </c>
      <c r="Q2489" s="0" t="str">
        <f aca="false">D2489</f>
        <v>Chaudière gaz</v>
      </c>
      <c r="R2489" s="0" t="str">
        <f aca="false">E2489</f>
        <v>Gaz</v>
      </c>
      <c r="S2489" s="0" t="str">
        <f aca="false">F2489</f>
        <v>0708320404</v>
      </c>
      <c r="T2489" s="0" t="str">
        <f aca="false">G2489</f>
        <v>0</v>
      </c>
      <c r="U2489" s="0" t="n">
        <f aca="false">L2489</f>
        <v>0.715089022788845</v>
      </c>
      <c r="V2489" s="0" t="n">
        <f aca="false">K2489</f>
        <v>7.77624789155988</v>
      </c>
      <c r="W2489" s="0" t="n">
        <f aca="false">J2489</f>
        <v>196</v>
      </c>
    </row>
    <row r="2490" customFormat="false" ht="12.8" hidden="false" customHeight="false" outlineLevel="0" collapsed="false">
      <c r="A2490" s="0" t="s">
        <v>78</v>
      </c>
      <c r="B2490" s="0" t="s">
        <v>1259</v>
      </c>
      <c r="C2490" s="0" t="s">
        <v>1277</v>
      </c>
      <c r="D2490" s="0" t="s">
        <v>29</v>
      </c>
      <c r="E2490" s="0" t="s">
        <v>30</v>
      </c>
      <c r="F2490" s="0" t="s">
        <v>1283</v>
      </c>
      <c r="G2490" s="0" t="s">
        <v>1609</v>
      </c>
      <c r="H2490" s="0" t="n">
        <v>0.919999999999999</v>
      </c>
      <c r="I2490" s="0" t="n">
        <v>10.4</v>
      </c>
      <c r="J2490" s="0" t="n">
        <v>0</v>
      </c>
      <c r="K2490" s="0" t="n">
        <f aca="false">I2490*SUMIFS(syst_chauffage!$H$3:$H$27,syst_chauffage!$B$3:$B$27,D2490,syst_chauffage!$C$3:$C$27,E2490)</f>
        <v>3</v>
      </c>
      <c r="L2490" s="12" t="n">
        <f aca="false">H2490*SUMIFS(syst_chauffage!$K$3:$K$27,syst_chauffage!$B$3:$B$27,D2490,syst_chauffage!$C$3:$C$27,E2490)</f>
        <v>0.919999999999999</v>
      </c>
      <c r="N2490" s="0" t="str">
        <f aca="false">A2490</f>
        <v>Sport Loisir Culture</v>
      </c>
      <c r="O2490" s="0" t="str">
        <f aca="false">B2490</f>
        <v>Culture</v>
      </c>
      <c r="P2490" s="0" t="str">
        <f aca="false">C2490</f>
        <v>Grande salle de spectacle</v>
      </c>
      <c r="Q2490" s="0" t="str">
        <f aca="false">D2490</f>
        <v>Electrique direct</v>
      </c>
      <c r="R2490" s="0" t="str">
        <f aca="false">E2490</f>
        <v>Electricité</v>
      </c>
      <c r="S2490" s="0" t="str">
        <f aca="false">F2490</f>
        <v>0708320602</v>
      </c>
      <c r="T2490" s="0" t="str">
        <f aca="false">G2490</f>
        <v>0</v>
      </c>
      <c r="U2490" s="0" t="n">
        <f aca="false">L2490</f>
        <v>0.919999999999999</v>
      </c>
      <c r="V2490" s="0" t="n">
        <f aca="false">K2490</f>
        <v>3</v>
      </c>
      <c r="W2490" s="0" t="n">
        <f aca="false">J2490</f>
        <v>0</v>
      </c>
    </row>
    <row r="2491" customFormat="false" ht="12.8" hidden="false" customHeight="false" outlineLevel="0" collapsed="false">
      <c r="A2491" s="0" t="s">
        <v>78</v>
      </c>
      <c r="B2491" s="0" t="s">
        <v>1259</v>
      </c>
      <c r="C2491" s="0" t="s">
        <v>1277</v>
      </c>
      <c r="D2491" s="0" t="s">
        <v>36</v>
      </c>
      <c r="E2491" s="0" t="s">
        <v>30</v>
      </c>
      <c r="F2491" s="0" t="s">
        <v>1284</v>
      </c>
      <c r="G2491" s="0" t="s">
        <v>1609</v>
      </c>
      <c r="H2491" s="0" t="n">
        <v>2.91360837209302</v>
      </c>
      <c r="I2491" s="0" t="n">
        <v>27.202598003166</v>
      </c>
      <c r="J2491" s="0" t="n">
        <v>495</v>
      </c>
      <c r="K2491" s="0" t="n">
        <f aca="false">I2491*SUMIFS(syst_chauffage!$H$3:$H$27,syst_chauffage!$B$3:$B$27,D2491,syst_chauffage!$C$3:$C$27,E2491)</f>
        <v>16.82910766289</v>
      </c>
      <c r="L2491" s="12" t="n">
        <f aca="false">H2491*SUMIFS(syst_chauffage!$K$3:$K$27,syst_chauffage!$B$3:$B$27,D2491,syst_chauffage!$C$3:$C$27,E2491)</f>
        <v>2.44798615515512</v>
      </c>
      <c r="N2491" s="0" t="str">
        <f aca="false">A2491</f>
        <v>Sport Loisir Culture</v>
      </c>
      <c r="O2491" s="0" t="str">
        <f aca="false">B2491</f>
        <v>Culture</v>
      </c>
      <c r="P2491" s="0" t="str">
        <f aca="false">C2491</f>
        <v>Grande salle de spectacle</v>
      </c>
      <c r="Q2491" s="0" t="str">
        <f aca="false">D2491</f>
        <v>PAC</v>
      </c>
      <c r="R2491" s="0" t="str">
        <f aca="false">E2491</f>
        <v>Electricité</v>
      </c>
      <c r="S2491" s="0" t="str">
        <f aca="false">F2491</f>
        <v>0708320902</v>
      </c>
      <c r="T2491" s="0" t="str">
        <f aca="false">G2491</f>
        <v>0</v>
      </c>
      <c r="U2491" s="0" t="n">
        <f aca="false">L2491</f>
        <v>2.44798615515512</v>
      </c>
      <c r="V2491" s="0" t="n">
        <f aca="false">K2491</f>
        <v>16.82910766289</v>
      </c>
      <c r="W2491" s="0" t="n">
        <f aca="false">J2491</f>
        <v>495</v>
      </c>
    </row>
    <row r="2492" customFormat="false" ht="12.8" hidden="false" customHeight="false" outlineLevel="0" collapsed="false">
      <c r="A2492" s="0" t="s">
        <v>78</v>
      </c>
      <c r="B2492" s="0" t="s">
        <v>1259</v>
      </c>
      <c r="C2492" s="0" t="s">
        <v>1277</v>
      </c>
      <c r="D2492" s="0" t="s">
        <v>42</v>
      </c>
      <c r="E2492" s="0" t="s">
        <v>30</v>
      </c>
      <c r="F2492" s="0" t="s">
        <v>1285</v>
      </c>
      <c r="G2492" s="0" t="s">
        <v>1609</v>
      </c>
      <c r="H2492" s="0" t="n">
        <v>2.77431069767441</v>
      </c>
      <c r="I2492" s="0" t="n">
        <v>3.74530390519355</v>
      </c>
      <c r="J2492" s="0" t="n">
        <v>495</v>
      </c>
      <c r="K2492" s="0" t="n">
        <f aca="false">I2492*SUMIFS(syst_chauffage!$H$3:$H$27,syst_chauffage!$B$3:$B$27,D2492,syst_chauffage!$C$3:$C$27,E2492)</f>
        <v>3.38085675590975</v>
      </c>
      <c r="L2492" s="12" t="n">
        <f aca="false">H2492*SUMIFS(syst_chauffage!$K$3:$K$27,syst_chauffage!$B$3:$B$27,D2492,syst_chauffage!$C$3:$C$27,E2492)</f>
        <v>2.47340603819466</v>
      </c>
      <c r="N2492" s="0" t="str">
        <f aca="false">A2492</f>
        <v>Sport Loisir Culture</v>
      </c>
      <c r="O2492" s="0" t="str">
        <f aca="false">B2492</f>
        <v>Culture</v>
      </c>
      <c r="P2492" s="0" t="str">
        <f aca="false">C2492</f>
        <v>Grande salle de spectacle</v>
      </c>
      <c r="Q2492" s="0" t="str">
        <f aca="false">D2492</f>
        <v>Rooftop</v>
      </c>
      <c r="R2492" s="0" t="str">
        <f aca="false">E2492</f>
        <v>Electricité</v>
      </c>
      <c r="S2492" s="0" t="str">
        <f aca="false">F2492</f>
        <v>0708321002</v>
      </c>
      <c r="T2492" s="0" t="str">
        <f aca="false">G2492</f>
        <v>0</v>
      </c>
      <c r="U2492" s="0" t="n">
        <f aca="false">L2492</f>
        <v>2.47340603819466</v>
      </c>
      <c r="V2492" s="0" t="n">
        <f aca="false">K2492</f>
        <v>3.38085675590975</v>
      </c>
      <c r="W2492" s="0" t="n">
        <f aca="false">J2492</f>
        <v>495</v>
      </c>
    </row>
    <row r="2493" customFormat="false" ht="12.8" hidden="false" customHeight="false" outlineLevel="0" collapsed="false">
      <c r="A2493" s="0" t="s">
        <v>78</v>
      </c>
      <c r="B2493" s="0" t="s">
        <v>1259</v>
      </c>
      <c r="C2493" s="0" t="s">
        <v>1277</v>
      </c>
      <c r="D2493" s="0" t="s">
        <v>51</v>
      </c>
      <c r="E2493" s="0" t="s">
        <v>57</v>
      </c>
      <c r="F2493" s="0" t="s">
        <v>1286</v>
      </c>
      <c r="G2493" s="0" t="s">
        <v>1609</v>
      </c>
      <c r="H2493" s="0" t="n">
        <v>3.55058718833836</v>
      </c>
      <c r="I2493" s="0" t="n">
        <v>43.5662123924268</v>
      </c>
      <c r="J2493" s="0" t="n">
        <v>0</v>
      </c>
      <c r="K2493" s="0" t="n">
        <f aca="false">I2493*SUMIFS(syst_chauffage!$H$3:$H$27,syst_chauffage!$B$3:$B$27,D2493,syst_chauffage!$C$3:$C$27,E2493)</f>
        <v>92.3104370897336</v>
      </c>
      <c r="L2493" s="12" t="n">
        <f aca="false">H2493*SUMIFS(syst_chauffage!$K$3:$K$27,syst_chauffage!$B$3:$B$27,D2493,syst_chauffage!$C$3:$C$27,E2493)</f>
        <v>3.55058718833836</v>
      </c>
      <c r="N2493" s="0" t="str">
        <f aca="false">A2493</f>
        <v>Sport Loisir Culture</v>
      </c>
      <c r="O2493" s="0" t="str">
        <f aca="false">B2493</f>
        <v>Culture</v>
      </c>
      <c r="P2493" s="0" t="str">
        <f aca="false">C2493</f>
        <v>Grande salle de spectacle</v>
      </c>
      <c r="Q2493" s="0" t="str">
        <f aca="false">D2493</f>
        <v>Autre système centralisé performant</v>
      </c>
      <c r="R2493" s="0" t="str">
        <f aca="false">E2493</f>
        <v>Autres</v>
      </c>
      <c r="S2493" s="0" t="str">
        <f aca="false">F2493</f>
        <v>0708322101</v>
      </c>
      <c r="T2493" s="0" t="str">
        <f aca="false">G2493</f>
        <v>0</v>
      </c>
      <c r="U2493" s="0" t="n">
        <f aca="false">L2493</f>
        <v>3.55058718833836</v>
      </c>
      <c r="V2493" s="0" t="n">
        <f aca="false">K2493</f>
        <v>92.3104370897336</v>
      </c>
      <c r="W2493" s="0" t="n">
        <f aca="false">J2493</f>
        <v>0</v>
      </c>
    </row>
    <row r="2494" customFormat="false" ht="12.8" hidden="false" customHeight="false" outlineLevel="0" collapsed="false">
      <c r="A2494" s="0" t="s">
        <v>78</v>
      </c>
      <c r="B2494" s="0" t="s">
        <v>1259</v>
      </c>
      <c r="C2494" s="0" t="s">
        <v>1277</v>
      </c>
      <c r="D2494" s="0" t="s">
        <v>51</v>
      </c>
      <c r="E2494" s="0" t="s">
        <v>58</v>
      </c>
      <c r="F2494" s="0" t="s">
        <v>1287</v>
      </c>
      <c r="G2494" s="0" t="s">
        <v>1609</v>
      </c>
      <c r="H2494" s="0" t="n">
        <v>2.74413334388332</v>
      </c>
      <c r="I2494" s="0" t="n">
        <v>33.3126565047367</v>
      </c>
      <c r="J2494" s="0" t="n">
        <v>680</v>
      </c>
      <c r="K2494" s="0" t="n">
        <f aca="false">I2494*SUMIFS(syst_chauffage!$H$3:$H$27,syst_chauffage!$B$3:$B$27,D2494,syst_chauffage!$C$3:$C$27,E2494)</f>
        <v>71.0891925566051</v>
      </c>
      <c r="L2494" s="12" t="n">
        <f aca="false">H2494*SUMIFS(syst_chauffage!$K$3:$K$27,syst_chauffage!$B$3:$B$27,D2494,syst_chauffage!$C$3:$C$27,E2494)</f>
        <v>2.74413334388332</v>
      </c>
      <c r="N2494" s="0" t="str">
        <f aca="false">A2494</f>
        <v>Sport Loisir Culture</v>
      </c>
      <c r="O2494" s="0" t="str">
        <f aca="false">B2494</f>
        <v>Culture</v>
      </c>
      <c r="P2494" s="0" t="str">
        <f aca="false">C2494</f>
        <v>Grande salle de spectacle</v>
      </c>
      <c r="Q2494" s="0" t="str">
        <f aca="false">D2494</f>
        <v>Autre système centralisé performant</v>
      </c>
      <c r="R2494" s="0" t="str">
        <f aca="false">E2494</f>
        <v>Urbain</v>
      </c>
      <c r="S2494" s="0" t="str">
        <f aca="false">F2494</f>
        <v>0708322106</v>
      </c>
      <c r="T2494" s="0" t="str">
        <f aca="false">G2494</f>
        <v>0</v>
      </c>
      <c r="U2494" s="0" t="n">
        <f aca="false">L2494</f>
        <v>2.74413334388332</v>
      </c>
      <c r="V2494" s="0" t="n">
        <f aca="false">K2494</f>
        <v>71.0891925566051</v>
      </c>
      <c r="W2494" s="0" t="n">
        <f aca="false">J2494</f>
        <v>680</v>
      </c>
    </row>
    <row r="2495" customFormat="false" ht="12.8" hidden="false" customHeight="false" outlineLevel="0" collapsed="false">
      <c r="A2495" s="0" t="s">
        <v>78</v>
      </c>
      <c r="B2495" s="0" t="s">
        <v>1259</v>
      </c>
      <c r="C2495" s="0" t="s">
        <v>1277</v>
      </c>
      <c r="D2495" s="0" t="s">
        <v>54</v>
      </c>
      <c r="E2495" s="0" t="s">
        <v>30</v>
      </c>
      <c r="F2495" s="0" t="s">
        <v>1288</v>
      </c>
      <c r="G2495" s="0" t="s">
        <v>1609</v>
      </c>
      <c r="H2495" s="0" t="n">
        <v>1</v>
      </c>
      <c r="I2495" s="0" t="n">
        <v>12</v>
      </c>
      <c r="J2495" s="0" t="n">
        <v>0</v>
      </c>
      <c r="K2495" s="0" t="n">
        <f aca="false">I2495*SUMIFS(syst_chauffage!$H$3:$H$27,syst_chauffage!$B$3:$B$27,D2495,syst_chauffage!$C$3:$C$27,E2495)</f>
        <v>12</v>
      </c>
      <c r="L2495" s="12" t="n">
        <f aca="false">H2495*SUMIFS(syst_chauffage!$K$3:$K$27,syst_chauffage!$B$3:$B$27,D2495,syst_chauffage!$C$3:$C$27,E2495)</f>
        <v>1</v>
      </c>
      <c r="N2495" s="0" t="str">
        <f aca="false">A2495</f>
        <v>Sport Loisir Culture</v>
      </c>
      <c r="O2495" s="0" t="str">
        <f aca="false">B2495</f>
        <v>Culture</v>
      </c>
      <c r="P2495" s="0" t="str">
        <f aca="false">C2495</f>
        <v>Grande salle de spectacle</v>
      </c>
      <c r="Q2495" s="0" t="str">
        <f aca="false">D2495</f>
        <v>Cassette rayonnante performant</v>
      </c>
      <c r="R2495" s="0" t="str">
        <f aca="false">E2495</f>
        <v>Electricité</v>
      </c>
      <c r="S2495" s="0" t="str">
        <f aca="false">F2495</f>
        <v>0708322202</v>
      </c>
      <c r="T2495" s="0" t="str">
        <f aca="false">G2495</f>
        <v>0</v>
      </c>
      <c r="U2495" s="0" t="n">
        <f aca="false">L2495</f>
        <v>1</v>
      </c>
      <c r="V2495" s="0" t="n">
        <f aca="false">K2495</f>
        <v>12</v>
      </c>
      <c r="W2495" s="0" t="n">
        <f aca="false">J2495</f>
        <v>0</v>
      </c>
    </row>
    <row r="2496" customFormat="false" ht="12.8" hidden="false" customHeight="false" outlineLevel="0" collapsed="false">
      <c r="A2496" s="0" t="s">
        <v>78</v>
      </c>
      <c r="B2496" s="0" t="s">
        <v>1259</v>
      </c>
      <c r="C2496" s="0" t="s">
        <v>1277</v>
      </c>
      <c r="D2496" s="0" t="s">
        <v>27</v>
      </c>
      <c r="E2496" s="0" t="s">
        <v>23</v>
      </c>
      <c r="F2496" s="0" t="s">
        <v>1289</v>
      </c>
      <c r="G2496" s="0" t="s">
        <v>1609</v>
      </c>
      <c r="H2496" s="0" t="n">
        <v>0.757182985212167</v>
      </c>
      <c r="I2496" s="0" t="n">
        <v>6.07788014243945</v>
      </c>
      <c r="J2496" s="0" t="n">
        <v>441</v>
      </c>
      <c r="K2496" s="0" t="n">
        <f aca="false">I2496*SUMIFS(syst_chauffage!$H$3:$H$27,syst_chauffage!$B$3:$B$27,D2496,syst_chauffage!$C$3:$C$27,E2496)</f>
        <v>15.5861349367309</v>
      </c>
      <c r="L2496" s="12" t="n">
        <f aca="false">H2496*SUMIFS(syst_chauffage!$K$3:$K$27,syst_chauffage!$B$3:$B$27,D2496,syst_chauffage!$C$3:$C$27,E2496)</f>
        <v>0.757182985212167</v>
      </c>
      <c r="N2496" s="0" t="str">
        <f aca="false">A2496</f>
        <v>Sport Loisir Culture</v>
      </c>
      <c r="O2496" s="0" t="str">
        <f aca="false">B2496</f>
        <v>Culture</v>
      </c>
      <c r="P2496" s="0" t="str">
        <f aca="false">C2496</f>
        <v>Grande salle de spectacle</v>
      </c>
      <c r="Q2496" s="0" t="str">
        <f aca="false">D2496</f>
        <v>Chaudière condensation fioul</v>
      </c>
      <c r="R2496" s="0" t="str">
        <f aca="false">E2496</f>
        <v>Fioul</v>
      </c>
      <c r="S2496" s="0" t="str">
        <f aca="false">F2496</f>
        <v>0708322303</v>
      </c>
      <c r="T2496" s="0" t="str">
        <f aca="false">G2496</f>
        <v>0</v>
      </c>
      <c r="U2496" s="0" t="n">
        <f aca="false">L2496</f>
        <v>0.757182985212167</v>
      </c>
      <c r="V2496" s="0" t="n">
        <f aca="false">K2496</f>
        <v>15.5861349367309</v>
      </c>
      <c r="W2496" s="0" t="n">
        <f aca="false">J2496</f>
        <v>441</v>
      </c>
    </row>
    <row r="2497" customFormat="false" ht="12.8" hidden="false" customHeight="false" outlineLevel="0" collapsed="false">
      <c r="A2497" s="0" t="s">
        <v>78</v>
      </c>
      <c r="B2497" s="0" t="s">
        <v>1259</v>
      </c>
      <c r="C2497" s="0" t="s">
        <v>1277</v>
      </c>
      <c r="D2497" s="0" t="s">
        <v>18</v>
      </c>
      <c r="E2497" s="0" t="s">
        <v>14</v>
      </c>
      <c r="F2497" s="0" t="s">
        <v>1290</v>
      </c>
      <c r="G2497" s="0" t="s">
        <v>1609</v>
      </c>
      <c r="H2497" s="0" t="n">
        <v>0.978031098188251</v>
      </c>
      <c r="I2497" s="0" t="n">
        <v>4.58381651944271</v>
      </c>
      <c r="J2497" s="0" t="n">
        <v>441</v>
      </c>
      <c r="K2497" s="0" t="n">
        <f aca="false">I2497*SUMIFS(syst_chauffage!$H$3:$H$27,syst_chauffage!$B$3:$B$27,D2497,syst_chauffage!$C$3:$C$27,E2497)</f>
        <v>12.4905742074837</v>
      </c>
      <c r="L2497" s="12" t="n">
        <f aca="false">H2497*SUMIFS(syst_chauffage!$K$3:$K$27,syst_chauffage!$B$3:$B$27,D2497,syst_chauffage!$C$3:$C$27,E2497)</f>
        <v>0.950105268970081</v>
      </c>
      <c r="N2497" s="0" t="str">
        <f aca="false">A2497</f>
        <v>Sport Loisir Culture</v>
      </c>
      <c r="O2497" s="0" t="str">
        <f aca="false">B2497</f>
        <v>Culture</v>
      </c>
      <c r="P2497" s="0" t="str">
        <f aca="false">C2497</f>
        <v>Grande salle de spectacle</v>
      </c>
      <c r="Q2497" s="0" t="str">
        <f aca="false">D2497</f>
        <v>Chaudière condensation gaz</v>
      </c>
      <c r="R2497" s="0" t="str">
        <f aca="false">E2497</f>
        <v>Gaz</v>
      </c>
      <c r="S2497" s="0" t="str">
        <f aca="false">F2497</f>
        <v>0708322404</v>
      </c>
      <c r="T2497" s="0" t="str">
        <f aca="false">G2497</f>
        <v>0</v>
      </c>
      <c r="U2497" s="0" t="n">
        <f aca="false">L2497</f>
        <v>0.950105268970081</v>
      </c>
      <c r="V2497" s="0" t="n">
        <f aca="false">K2497</f>
        <v>12.4905742074837</v>
      </c>
      <c r="W2497" s="0" t="n">
        <f aca="false">J2497</f>
        <v>441</v>
      </c>
    </row>
    <row r="2498" customFormat="false" ht="12.8" hidden="false" customHeight="false" outlineLevel="0" collapsed="false">
      <c r="A2498" s="0" t="s">
        <v>78</v>
      </c>
      <c r="B2498" s="0" t="s">
        <v>1259</v>
      </c>
      <c r="C2498" s="0" t="s">
        <v>1277</v>
      </c>
      <c r="D2498" s="0" t="s">
        <v>32</v>
      </c>
      <c r="E2498" s="0" t="s">
        <v>30</v>
      </c>
      <c r="F2498" s="0" t="s">
        <v>1291</v>
      </c>
      <c r="G2498" s="0" t="s">
        <v>1609</v>
      </c>
      <c r="H2498" s="0" t="n">
        <v>1</v>
      </c>
      <c r="I2498" s="0" t="n">
        <v>12</v>
      </c>
      <c r="J2498" s="0" t="n">
        <v>0</v>
      </c>
      <c r="K2498" s="0" t="n">
        <f aca="false">I2498*SUMIFS(syst_chauffage!$H$3:$H$27,syst_chauffage!$B$3:$B$27,D2498,syst_chauffage!$C$3:$C$27,E2498)</f>
        <v>12</v>
      </c>
      <c r="L2498" s="12" t="n">
        <f aca="false">H2498*SUMIFS(syst_chauffage!$K$3:$K$27,syst_chauffage!$B$3:$B$27,D2498,syst_chauffage!$C$3:$C$27,E2498)</f>
        <v>1</v>
      </c>
      <c r="N2498" s="0" t="str">
        <f aca="false">A2498</f>
        <v>Sport Loisir Culture</v>
      </c>
      <c r="O2498" s="0" t="str">
        <f aca="false">B2498</f>
        <v>Culture</v>
      </c>
      <c r="P2498" s="0" t="str">
        <f aca="false">C2498</f>
        <v>Grande salle de spectacle</v>
      </c>
      <c r="Q2498" s="0" t="str">
        <f aca="false">D2498</f>
        <v>Electrique direct performant</v>
      </c>
      <c r="R2498" s="0" t="str">
        <f aca="false">E2498</f>
        <v>Electricité</v>
      </c>
      <c r="S2498" s="0" t="str">
        <f aca="false">F2498</f>
        <v>0708322602</v>
      </c>
      <c r="T2498" s="0" t="str">
        <f aca="false">G2498</f>
        <v>0</v>
      </c>
      <c r="U2498" s="0" t="n">
        <f aca="false">L2498</f>
        <v>1</v>
      </c>
      <c r="V2498" s="0" t="n">
        <f aca="false">K2498</f>
        <v>12</v>
      </c>
      <c r="W2498" s="0" t="n">
        <f aca="false">J2498</f>
        <v>0</v>
      </c>
    </row>
    <row r="2499" customFormat="false" ht="12.8" hidden="false" customHeight="false" outlineLevel="0" collapsed="false">
      <c r="A2499" s="0" t="s">
        <v>78</v>
      </c>
      <c r="B2499" s="0" t="s">
        <v>1259</v>
      </c>
      <c r="C2499" s="0" t="s">
        <v>1277</v>
      </c>
      <c r="D2499" s="0" t="s">
        <v>38</v>
      </c>
      <c r="E2499" s="0" t="s">
        <v>30</v>
      </c>
      <c r="F2499" s="0" t="s">
        <v>1292</v>
      </c>
      <c r="G2499" s="0" t="s">
        <v>1609</v>
      </c>
      <c r="H2499" s="0" t="n">
        <v>3.36185581395348</v>
      </c>
      <c r="I2499" s="0" t="n">
        <v>32.3840452418642</v>
      </c>
      <c r="J2499" s="0" t="n">
        <v>540</v>
      </c>
      <c r="K2499" s="0" t="n">
        <f aca="false">I2499*SUMIFS(syst_chauffage!$H$3:$H$27,syst_chauffage!$B$3:$B$27,D2499,syst_chauffage!$C$3:$C$27,E2499)</f>
        <v>32.7335922137593</v>
      </c>
      <c r="L2499" s="12" t="n">
        <f aca="false">H2499*SUMIFS(syst_chauffage!$K$3:$K$27,syst_chauffage!$B$3:$B$27,D2499,syst_chauffage!$C$3:$C$27,E2499)</f>
        <v>3.00756892307098</v>
      </c>
      <c r="N2499" s="0" t="str">
        <f aca="false">A2499</f>
        <v>Sport Loisir Culture</v>
      </c>
      <c r="O2499" s="0" t="str">
        <f aca="false">B2499</f>
        <v>Culture</v>
      </c>
      <c r="P2499" s="0" t="str">
        <f aca="false">C2499</f>
        <v>Grande salle de spectacle</v>
      </c>
      <c r="Q2499" s="0" t="str">
        <f aca="false">D2499</f>
        <v>PAC performant</v>
      </c>
      <c r="R2499" s="0" t="str">
        <f aca="false">E2499</f>
        <v>Electricité</v>
      </c>
      <c r="S2499" s="0" t="str">
        <f aca="false">F2499</f>
        <v>0708322902</v>
      </c>
      <c r="T2499" s="0" t="str">
        <f aca="false">G2499</f>
        <v>0</v>
      </c>
      <c r="U2499" s="0" t="n">
        <f aca="false">L2499</f>
        <v>3.00756892307098</v>
      </c>
      <c r="V2499" s="0" t="n">
        <f aca="false">K2499</f>
        <v>32.7335922137593</v>
      </c>
      <c r="W2499" s="0" t="n">
        <f aca="false">J2499</f>
        <v>540</v>
      </c>
    </row>
    <row r="2500" customFormat="false" ht="12.8" hidden="false" customHeight="false" outlineLevel="0" collapsed="false">
      <c r="A2500" s="0" t="s">
        <v>78</v>
      </c>
      <c r="B2500" s="0" t="s">
        <v>1259</v>
      </c>
      <c r="C2500" s="0" t="s">
        <v>1277</v>
      </c>
      <c r="D2500" s="0" t="s">
        <v>46</v>
      </c>
      <c r="E2500" s="0" t="s">
        <v>30</v>
      </c>
      <c r="F2500" s="0" t="s">
        <v>1293</v>
      </c>
      <c r="G2500" s="0" t="s">
        <v>1609</v>
      </c>
      <c r="H2500" s="0" t="n">
        <v>3.2932465116279</v>
      </c>
      <c r="I2500" s="0" t="n">
        <v>4.45869512523041</v>
      </c>
      <c r="J2500" s="0" t="n">
        <v>540</v>
      </c>
      <c r="K2500" s="0" t="n">
        <f aca="false">I2500*SUMIFS(syst_chauffage!$H$3:$H$27,syst_chauffage!$B$3:$B$27,D2500,syst_chauffage!$C$3:$C$27,E2500)</f>
        <v>7.73542353539811</v>
      </c>
      <c r="L2500" s="12" t="n">
        <f aca="false">H2500*SUMIFS(syst_chauffage!$K$3:$K$27,syst_chauffage!$B$3:$B$27,D2500,syst_chauffage!$C$3:$C$27,E2500)</f>
        <v>2.96889646758459</v>
      </c>
      <c r="N2500" s="0" t="str">
        <f aca="false">A2500</f>
        <v>Sport Loisir Culture</v>
      </c>
      <c r="O2500" s="0" t="str">
        <f aca="false">B2500</f>
        <v>Culture</v>
      </c>
      <c r="P2500" s="0" t="str">
        <f aca="false">C2500</f>
        <v>Grande salle de spectacle</v>
      </c>
      <c r="Q2500" s="0" t="str">
        <f aca="false">D2500</f>
        <v>Rooftop performant</v>
      </c>
      <c r="R2500" s="0" t="str">
        <f aca="false">E2500</f>
        <v>Electricité</v>
      </c>
      <c r="S2500" s="0" t="str">
        <f aca="false">F2500</f>
        <v>0708323002</v>
      </c>
      <c r="T2500" s="0" t="str">
        <f aca="false">G2500</f>
        <v>0</v>
      </c>
      <c r="U2500" s="0" t="n">
        <f aca="false">L2500</f>
        <v>2.96889646758459</v>
      </c>
      <c r="V2500" s="0" t="n">
        <f aca="false">K2500</f>
        <v>7.73542353539811</v>
      </c>
      <c r="W2500" s="0" t="n">
        <f aca="false">J2500</f>
        <v>540</v>
      </c>
    </row>
    <row r="2501" customFormat="false" ht="12.8" hidden="false" customHeight="false" outlineLevel="0" collapsed="false">
      <c r="A2501" s="0" t="s">
        <v>78</v>
      </c>
      <c r="B2501" s="0" t="s">
        <v>1259</v>
      </c>
      <c r="C2501" s="0" t="s">
        <v>1294</v>
      </c>
      <c r="D2501" s="0" t="s">
        <v>19</v>
      </c>
      <c r="E2501" s="0" t="s">
        <v>57</v>
      </c>
      <c r="F2501" s="0" t="s">
        <v>1295</v>
      </c>
      <c r="G2501" s="0" t="s">
        <v>1609</v>
      </c>
      <c r="H2501" s="0" t="n">
        <v>0.864858218975526</v>
      </c>
      <c r="I2501" s="0" t="n">
        <v>17.893509324269</v>
      </c>
      <c r="J2501" s="0" t="n">
        <v>0</v>
      </c>
      <c r="K2501" s="0" t="n">
        <f aca="false">I2501*SUMIFS(syst_chauffage!$H$3:$H$27,syst_chauffage!$B$3:$B$27,D2501,syst_chauffage!$C$3:$C$27,E2501)</f>
        <v>24.9162943447784</v>
      </c>
      <c r="L2501" s="12" t="n">
        <f aca="false">H2501*SUMIFS(syst_chauffage!$K$3:$K$27,syst_chauffage!$B$3:$B$27,D2501,syst_chauffage!$C$3:$C$27,E2501)</f>
        <v>0.864858218975526</v>
      </c>
      <c r="N2501" s="0" t="str">
        <f aca="false">A2501</f>
        <v>Sport Loisir Culture</v>
      </c>
      <c r="O2501" s="0" t="str">
        <f aca="false">B2501</f>
        <v>Culture</v>
      </c>
      <c r="P2501" s="0" t="str">
        <f aca="false">C2501</f>
        <v>Immeuble péri urbain</v>
      </c>
      <c r="Q2501" s="0" t="str">
        <f aca="false">D2501</f>
        <v>Autre système centralisé</v>
      </c>
      <c r="R2501" s="0" t="str">
        <f aca="false">E2501</f>
        <v>Autres</v>
      </c>
      <c r="S2501" s="0" t="str">
        <f aca="false">F2501</f>
        <v>0708430101</v>
      </c>
      <c r="T2501" s="0" t="str">
        <f aca="false">G2501</f>
        <v>0</v>
      </c>
      <c r="U2501" s="0" t="n">
        <f aca="false">L2501</f>
        <v>0.864858218975526</v>
      </c>
      <c r="V2501" s="0" t="n">
        <f aca="false">K2501</f>
        <v>24.9162943447784</v>
      </c>
      <c r="W2501" s="0" t="n">
        <f aca="false">J2501</f>
        <v>0</v>
      </c>
    </row>
    <row r="2502" customFormat="false" ht="12.8" hidden="false" customHeight="false" outlineLevel="0" collapsed="false">
      <c r="A2502" s="0" t="s">
        <v>78</v>
      </c>
      <c r="B2502" s="0" t="s">
        <v>1259</v>
      </c>
      <c r="C2502" s="0" t="s">
        <v>1294</v>
      </c>
      <c r="D2502" s="0" t="s">
        <v>19</v>
      </c>
      <c r="E2502" s="0" t="s">
        <v>58</v>
      </c>
      <c r="F2502" s="0" t="s">
        <v>1296</v>
      </c>
      <c r="G2502" s="0" t="s">
        <v>1609</v>
      </c>
      <c r="H2502" s="0" t="n">
        <v>0.885393065415578</v>
      </c>
      <c r="I2502" s="0" t="n">
        <v>16.0366137157253</v>
      </c>
      <c r="J2502" s="0" t="n">
        <v>680</v>
      </c>
      <c r="K2502" s="0" t="n">
        <f aca="false">I2502*SUMIFS(syst_chauffage!$H$3:$H$27,syst_chauffage!$B$3:$B$27,D2502,syst_chauffage!$C$3:$C$27,E2502)</f>
        <v>26.3794211588847</v>
      </c>
      <c r="L2502" s="12" t="n">
        <f aca="false">H2502*SUMIFS(syst_chauffage!$K$3:$K$27,syst_chauffage!$B$3:$B$27,D2502,syst_chauffage!$C$3:$C$27,E2502)</f>
        <v>0.885393065415578</v>
      </c>
      <c r="N2502" s="0" t="str">
        <f aca="false">A2502</f>
        <v>Sport Loisir Culture</v>
      </c>
      <c r="O2502" s="0" t="str">
        <f aca="false">B2502</f>
        <v>Culture</v>
      </c>
      <c r="P2502" s="0" t="str">
        <f aca="false">C2502</f>
        <v>Immeuble péri urbain</v>
      </c>
      <c r="Q2502" s="0" t="str">
        <f aca="false">D2502</f>
        <v>Autre système centralisé</v>
      </c>
      <c r="R2502" s="0" t="str">
        <f aca="false">E2502</f>
        <v>Urbain</v>
      </c>
      <c r="S2502" s="0" t="str">
        <f aca="false">F2502</f>
        <v>0708430106</v>
      </c>
      <c r="T2502" s="0" t="str">
        <f aca="false">G2502</f>
        <v>0</v>
      </c>
      <c r="U2502" s="0" t="n">
        <f aca="false">L2502</f>
        <v>0.885393065415578</v>
      </c>
      <c r="V2502" s="0" t="n">
        <f aca="false">K2502</f>
        <v>26.3794211588847</v>
      </c>
      <c r="W2502" s="0" t="n">
        <f aca="false">J2502</f>
        <v>680</v>
      </c>
    </row>
    <row r="2503" customFormat="false" ht="12.8" hidden="false" customHeight="false" outlineLevel="0" collapsed="false">
      <c r="A2503" s="0" t="s">
        <v>78</v>
      </c>
      <c r="B2503" s="0" t="s">
        <v>1259</v>
      </c>
      <c r="C2503" s="0" t="s">
        <v>1294</v>
      </c>
      <c r="D2503" s="0" t="s">
        <v>22</v>
      </c>
      <c r="E2503" s="0" t="s">
        <v>23</v>
      </c>
      <c r="F2503" s="0" t="s">
        <v>1297</v>
      </c>
      <c r="G2503" s="0" t="s">
        <v>1609</v>
      </c>
      <c r="H2503" s="0" t="n">
        <v>0.551313271638097</v>
      </c>
      <c r="I2503" s="0" t="n">
        <v>9.63385949100821</v>
      </c>
      <c r="J2503" s="0" t="n">
        <v>0</v>
      </c>
      <c r="K2503" s="0" t="n">
        <f aca="false">I2503*SUMIFS(syst_chauffage!$H$3:$H$27,syst_chauffage!$B$3:$B$27,D2503,syst_chauffage!$C$3:$C$27,E2503)</f>
        <v>16.9654434047454</v>
      </c>
      <c r="L2503" s="12" t="n">
        <f aca="false">H2503*SUMIFS(syst_chauffage!$K$3:$K$27,syst_chauffage!$B$3:$B$27,D2503,syst_chauffage!$C$3:$C$27,E2503)</f>
        <v>0.551313271638097</v>
      </c>
      <c r="N2503" s="0" t="str">
        <f aca="false">A2503</f>
        <v>Sport Loisir Culture</v>
      </c>
      <c r="O2503" s="0" t="str">
        <f aca="false">B2503</f>
        <v>Culture</v>
      </c>
      <c r="P2503" s="0" t="str">
        <f aca="false">C2503</f>
        <v>Immeuble péri urbain</v>
      </c>
      <c r="Q2503" s="0" t="str">
        <f aca="false">D2503</f>
        <v>Chaudière fioul</v>
      </c>
      <c r="R2503" s="0" t="str">
        <f aca="false">E2503</f>
        <v>Fioul</v>
      </c>
      <c r="S2503" s="0" t="str">
        <f aca="false">F2503</f>
        <v>0708430303</v>
      </c>
      <c r="T2503" s="0" t="str">
        <f aca="false">G2503</f>
        <v>0</v>
      </c>
      <c r="U2503" s="0" t="n">
        <f aca="false">L2503</f>
        <v>0.551313271638097</v>
      </c>
      <c r="V2503" s="0" t="n">
        <f aca="false">K2503</f>
        <v>16.9654434047454</v>
      </c>
      <c r="W2503" s="0" t="n">
        <f aca="false">J2503</f>
        <v>0</v>
      </c>
    </row>
    <row r="2504" customFormat="false" ht="12.8" hidden="false" customHeight="false" outlineLevel="0" collapsed="false">
      <c r="A2504" s="0" t="s">
        <v>78</v>
      </c>
      <c r="B2504" s="0" t="s">
        <v>1259</v>
      </c>
      <c r="C2504" s="0" t="s">
        <v>1294</v>
      </c>
      <c r="D2504" s="0" t="s">
        <v>13</v>
      </c>
      <c r="E2504" s="0" t="s">
        <v>14</v>
      </c>
      <c r="F2504" s="0" t="s">
        <v>1298</v>
      </c>
      <c r="G2504" s="0" t="s">
        <v>1609</v>
      </c>
      <c r="H2504" s="0" t="n">
        <v>0.728161707594714</v>
      </c>
      <c r="I2504" s="0" t="n">
        <v>7.15657834470628</v>
      </c>
      <c r="J2504" s="0" t="n">
        <v>224</v>
      </c>
      <c r="K2504" s="0" t="n">
        <f aca="false">I2504*SUMIFS(syst_chauffage!$H$3:$H$27,syst_chauffage!$B$3:$B$27,D2504,syst_chauffage!$C$3:$C$27,E2504)</f>
        <v>14.4533664894627</v>
      </c>
      <c r="L2504" s="12" t="n">
        <f aca="false">H2504*SUMIFS(syst_chauffage!$K$3:$K$27,syst_chauffage!$B$3:$B$27,D2504,syst_chauffage!$C$3:$C$27,E2504)</f>
        <v>0.728161707594714</v>
      </c>
      <c r="N2504" s="0" t="str">
        <f aca="false">A2504</f>
        <v>Sport Loisir Culture</v>
      </c>
      <c r="O2504" s="0" t="str">
        <f aca="false">B2504</f>
        <v>Culture</v>
      </c>
      <c r="P2504" s="0" t="str">
        <f aca="false">C2504</f>
        <v>Immeuble péri urbain</v>
      </c>
      <c r="Q2504" s="0" t="str">
        <f aca="false">D2504</f>
        <v>Chaudière gaz</v>
      </c>
      <c r="R2504" s="0" t="str">
        <f aca="false">E2504</f>
        <v>Gaz</v>
      </c>
      <c r="S2504" s="0" t="str">
        <f aca="false">F2504</f>
        <v>0708430404</v>
      </c>
      <c r="T2504" s="0" t="str">
        <f aca="false">G2504</f>
        <v>0</v>
      </c>
      <c r="U2504" s="0" t="n">
        <f aca="false">L2504</f>
        <v>0.728161707594714</v>
      </c>
      <c r="V2504" s="0" t="n">
        <f aca="false">K2504</f>
        <v>14.4533664894627</v>
      </c>
      <c r="W2504" s="0" t="n">
        <f aca="false">J2504</f>
        <v>224</v>
      </c>
    </row>
    <row r="2505" customFormat="false" ht="12.8" hidden="false" customHeight="false" outlineLevel="0" collapsed="false">
      <c r="A2505" s="0" t="s">
        <v>78</v>
      </c>
      <c r="B2505" s="0" t="s">
        <v>1259</v>
      </c>
      <c r="C2505" s="0" t="s">
        <v>1294</v>
      </c>
      <c r="D2505" s="0" t="s">
        <v>33</v>
      </c>
      <c r="E2505" s="0" t="s">
        <v>30</v>
      </c>
      <c r="F2505" s="0" t="s">
        <v>1299</v>
      </c>
      <c r="G2505" s="0" t="s">
        <v>1609</v>
      </c>
      <c r="H2505" s="0" t="n">
        <v>2.45701711046511</v>
      </c>
      <c r="I2505" s="0" t="n">
        <v>11.966876642461</v>
      </c>
      <c r="J2505" s="0" t="n">
        <v>603</v>
      </c>
      <c r="K2505" s="0" t="n">
        <f aca="false">I2505*SUMIFS(syst_chauffage!$H$3:$H$27,syst_chauffage!$B$3:$B$27,D2505,syst_chauffage!$C$3:$C$27,E2505)</f>
        <v>17.4682875699372</v>
      </c>
      <c r="L2505" s="12" t="n">
        <f aca="false">H2505*SUMIFS(syst_chauffage!$K$3:$K$27,syst_chauffage!$B$3:$B$27,D2505,syst_chauffage!$C$3:$C$27,E2505)</f>
        <v>2.06436250218387</v>
      </c>
      <c r="N2505" s="0" t="str">
        <f aca="false">A2505</f>
        <v>Sport Loisir Culture</v>
      </c>
      <c r="O2505" s="0" t="str">
        <f aca="false">B2505</f>
        <v>Culture</v>
      </c>
      <c r="P2505" s="0" t="str">
        <f aca="false">C2505</f>
        <v>Immeuble péri urbain</v>
      </c>
      <c r="Q2505" s="0" t="str">
        <f aca="false">D2505</f>
        <v>DRV</v>
      </c>
      <c r="R2505" s="0" t="str">
        <f aca="false">E2505</f>
        <v>Electricité</v>
      </c>
      <c r="S2505" s="0" t="str">
        <f aca="false">F2505</f>
        <v>0708430502</v>
      </c>
      <c r="T2505" s="0" t="str">
        <f aca="false">G2505</f>
        <v>0</v>
      </c>
      <c r="U2505" s="0" t="n">
        <f aca="false">L2505</f>
        <v>2.06436250218387</v>
      </c>
      <c r="V2505" s="0" t="n">
        <f aca="false">K2505</f>
        <v>17.4682875699372</v>
      </c>
      <c r="W2505" s="0" t="n">
        <f aca="false">J2505</f>
        <v>603</v>
      </c>
    </row>
    <row r="2506" customFormat="false" ht="12.8" hidden="false" customHeight="false" outlineLevel="0" collapsed="false">
      <c r="A2506" s="0" t="s">
        <v>78</v>
      </c>
      <c r="B2506" s="0" t="s">
        <v>1259</v>
      </c>
      <c r="C2506" s="0" t="s">
        <v>1294</v>
      </c>
      <c r="D2506" s="0" t="s">
        <v>29</v>
      </c>
      <c r="E2506" s="0" t="s">
        <v>30</v>
      </c>
      <c r="F2506" s="0" t="s">
        <v>1300</v>
      </c>
      <c r="G2506" s="0" t="s">
        <v>1609</v>
      </c>
      <c r="H2506" s="0" t="n">
        <v>0.92</v>
      </c>
      <c r="I2506" s="0" t="n">
        <v>10.4</v>
      </c>
      <c r="J2506" s="0" t="n">
        <v>0</v>
      </c>
      <c r="K2506" s="0" t="n">
        <f aca="false">I2506*SUMIFS(syst_chauffage!$H$3:$H$27,syst_chauffage!$B$3:$B$27,D2506,syst_chauffage!$C$3:$C$27,E2506)</f>
        <v>3</v>
      </c>
      <c r="L2506" s="12" t="n">
        <f aca="false">H2506*SUMIFS(syst_chauffage!$K$3:$K$27,syst_chauffage!$B$3:$B$27,D2506,syst_chauffage!$C$3:$C$27,E2506)</f>
        <v>0.92</v>
      </c>
      <c r="N2506" s="0" t="str">
        <f aca="false">A2506</f>
        <v>Sport Loisir Culture</v>
      </c>
      <c r="O2506" s="0" t="str">
        <f aca="false">B2506</f>
        <v>Culture</v>
      </c>
      <c r="P2506" s="0" t="str">
        <f aca="false">C2506</f>
        <v>Immeuble péri urbain</v>
      </c>
      <c r="Q2506" s="0" t="str">
        <f aca="false">D2506</f>
        <v>Electrique direct</v>
      </c>
      <c r="R2506" s="0" t="str">
        <f aca="false">E2506</f>
        <v>Electricité</v>
      </c>
      <c r="S2506" s="0" t="str">
        <f aca="false">F2506</f>
        <v>0708430602</v>
      </c>
      <c r="T2506" s="0" t="str">
        <f aca="false">G2506</f>
        <v>0</v>
      </c>
      <c r="U2506" s="0" t="n">
        <f aca="false">L2506</f>
        <v>0.92</v>
      </c>
      <c r="V2506" s="0" t="n">
        <f aca="false">K2506</f>
        <v>3</v>
      </c>
      <c r="W2506" s="0" t="n">
        <f aca="false">J2506</f>
        <v>0</v>
      </c>
    </row>
    <row r="2507" customFormat="false" ht="12.8" hidden="false" customHeight="false" outlineLevel="0" collapsed="false">
      <c r="A2507" s="0" t="s">
        <v>78</v>
      </c>
      <c r="B2507" s="0" t="s">
        <v>1259</v>
      </c>
      <c r="C2507" s="0" t="s">
        <v>1294</v>
      </c>
      <c r="D2507" s="0" t="s">
        <v>51</v>
      </c>
      <c r="E2507" s="0" t="s">
        <v>57</v>
      </c>
      <c r="F2507" s="0" t="s">
        <v>1301</v>
      </c>
      <c r="G2507" s="0" t="s">
        <v>1609</v>
      </c>
      <c r="H2507" s="0" t="n">
        <v>0.947579655367529</v>
      </c>
      <c r="I2507" s="0" t="n">
        <v>21.301796814606</v>
      </c>
      <c r="J2507" s="0" t="n">
        <v>0</v>
      </c>
      <c r="K2507" s="0" t="n">
        <f aca="false">I2507*SUMIFS(syst_chauffage!$H$3:$H$27,syst_chauffage!$B$3:$B$27,D2507,syst_chauffage!$C$3:$C$27,E2507)</f>
        <v>45.1353943060424</v>
      </c>
      <c r="L2507" s="12" t="n">
        <f aca="false">H2507*SUMIFS(syst_chauffage!$K$3:$K$27,syst_chauffage!$B$3:$B$27,D2507,syst_chauffage!$C$3:$C$27,E2507)</f>
        <v>0.947579655367529</v>
      </c>
      <c r="N2507" s="0" t="str">
        <f aca="false">A2507</f>
        <v>Sport Loisir Culture</v>
      </c>
      <c r="O2507" s="0" t="str">
        <f aca="false">B2507</f>
        <v>Culture</v>
      </c>
      <c r="P2507" s="0" t="str">
        <f aca="false">C2507</f>
        <v>Immeuble péri urbain</v>
      </c>
      <c r="Q2507" s="0" t="str">
        <f aca="false">D2507</f>
        <v>Autre système centralisé performant</v>
      </c>
      <c r="R2507" s="0" t="str">
        <f aca="false">E2507</f>
        <v>Autres</v>
      </c>
      <c r="S2507" s="0" t="str">
        <f aca="false">F2507</f>
        <v>0708432101</v>
      </c>
      <c r="T2507" s="0" t="str">
        <f aca="false">G2507</f>
        <v>0</v>
      </c>
      <c r="U2507" s="0" t="n">
        <f aca="false">L2507</f>
        <v>0.947579655367529</v>
      </c>
      <c r="V2507" s="0" t="n">
        <f aca="false">K2507</f>
        <v>45.1353943060424</v>
      </c>
      <c r="W2507" s="0" t="n">
        <f aca="false">J2507</f>
        <v>0</v>
      </c>
    </row>
    <row r="2508" customFormat="false" ht="12.8" hidden="false" customHeight="false" outlineLevel="0" collapsed="false">
      <c r="A2508" s="0" t="s">
        <v>78</v>
      </c>
      <c r="B2508" s="0" t="s">
        <v>1259</v>
      </c>
      <c r="C2508" s="0" t="s">
        <v>1294</v>
      </c>
      <c r="D2508" s="0" t="s">
        <v>51</v>
      </c>
      <c r="E2508" s="0" t="s">
        <v>58</v>
      </c>
      <c r="F2508" s="0" t="s">
        <v>1302</v>
      </c>
      <c r="G2508" s="0" t="s">
        <v>1609</v>
      </c>
      <c r="H2508" s="0" t="n">
        <v>0.975837612316915</v>
      </c>
      <c r="I2508" s="0" t="n">
        <v>19.0912068044349</v>
      </c>
      <c r="J2508" s="0" t="n">
        <v>680</v>
      </c>
      <c r="K2508" s="0" t="n">
        <f aca="false">I2508*SUMIFS(syst_chauffage!$H$3:$H$27,syst_chauffage!$B$3:$B$27,D2508,syst_chauffage!$C$3:$C$27,E2508)</f>
        <v>40.7406259079178</v>
      </c>
      <c r="L2508" s="12" t="n">
        <f aca="false">H2508*SUMIFS(syst_chauffage!$K$3:$K$27,syst_chauffage!$B$3:$B$27,D2508,syst_chauffage!$C$3:$C$27,E2508)</f>
        <v>0.975837612316915</v>
      </c>
      <c r="N2508" s="0" t="str">
        <f aca="false">A2508</f>
        <v>Sport Loisir Culture</v>
      </c>
      <c r="O2508" s="0" t="str">
        <f aca="false">B2508</f>
        <v>Culture</v>
      </c>
      <c r="P2508" s="0" t="str">
        <f aca="false">C2508</f>
        <v>Immeuble péri urbain</v>
      </c>
      <c r="Q2508" s="0" t="str">
        <f aca="false">D2508</f>
        <v>Autre système centralisé performant</v>
      </c>
      <c r="R2508" s="0" t="str">
        <f aca="false">E2508</f>
        <v>Urbain</v>
      </c>
      <c r="S2508" s="0" t="str">
        <f aca="false">F2508</f>
        <v>0708432106</v>
      </c>
      <c r="T2508" s="0" t="str">
        <f aca="false">G2508</f>
        <v>0</v>
      </c>
      <c r="U2508" s="0" t="n">
        <f aca="false">L2508</f>
        <v>0.975837612316915</v>
      </c>
      <c r="V2508" s="0" t="n">
        <f aca="false">K2508</f>
        <v>40.7406259079178</v>
      </c>
      <c r="W2508" s="0" t="n">
        <f aca="false">J2508</f>
        <v>680</v>
      </c>
    </row>
    <row r="2509" customFormat="false" ht="12.8" hidden="false" customHeight="false" outlineLevel="0" collapsed="false">
      <c r="A2509" s="0" t="s">
        <v>78</v>
      </c>
      <c r="B2509" s="0" t="s">
        <v>1259</v>
      </c>
      <c r="C2509" s="0" t="s">
        <v>1294</v>
      </c>
      <c r="D2509" s="0" t="s">
        <v>27</v>
      </c>
      <c r="E2509" s="0" t="s">
        <v>23</v>
      </c>
      <c r="F2509" s="0" t="s">
        <v>1303</v>
      </c>
      <c r="G2509" s="0" t="s">
        <v>1609</v>
      </c>
      <c r="H2509" s="0" t="n">
        <v>0.720436081892863</v>
      </c>
      <c r="I2509" s="0" t="n">
        <v>11.4688803464383</v>
      </c>
      <c r="J2509" s="0" t="n">
        <v>504</v>
      </c>
      <c r="K2509" s="0" t="n">
        <f aca="false">I2509*SUMIFS(syst_chauffage!$H$3:$H$27,syst_chauffage!$B$3:$B$27,D2509,syst_chauffage!$C$3:$C$27,E2509)</f>
        <v>29.410832800836</v>
      </c>
      <c r="L2509" s="12" t="n">
        <f aca="false">H2509*SUMIFS(syst_chauffage!$K$3:$K$27,syst_chauffage!$B$3:$B$27,D2509,syst_chauffage!$C$3:$C$27,E2509)</f>
        <v>0.720436081892863</v>
      </c>
      <c r="N2509" s="0" t="str">
        <f aca="false">A2509</f>
        <v>Sport Loisir Culture</v>
      </c>
      <c r="O2509" s="0" t="str">
        <f aca="false">B2509</f>
        <v>Culture</v>
      </c>
      <c r="P2509" s="0" t="str">
        <f aca="false">C2509</f>
        <v>Immeuble péri urbain</v>
      </c>
      <c r="Q2509" s="0" t="str">
        <f aca="false">D2509</f>
        <v>Chaudière condensation fioul</v>
      </c>
      <c r="R2509" s="0" t="str">
        <f aca="false">E2509</f>
        <v>Fioul</v>
      </c>
      <c r="S2509" s="0" t="str">
        <f aca="false">F2509</f>
        <v>0708432303</v>
      </c>
      <c r="T2509" s="0" t="str">
        <f aca="false">G2509</f>
        <v>0</v>
      </c>
      <c r="U2509" s="0" t="n">
        <f aca="false">L2509</f>
        <v>0.720436081892863</v>
      </c>
      <c r="V2509" s="0" t="n">
        <f aca="false">K2509</f>
        <v>29.410832800836</v>
      </c>
      <c r="W2509" s="0" t="n">
        <f aca="false">J2509</f>
        <v>504</v>
      </c>
    </row>
    <row r="2510" customFormat="false" ht="12.8" hidden="false" customHeight="false" outlineLevel="0" collapsed="false">
      <c r="A2510" s="0" t="s">
        <v>78</v>
      </c>
      <c r="B2510" s="0" t="s">
        <v>1259</v>
      </c>
      <c r="C2510" s="0" t="s">
        <v>1294</v>
      </c>
      <c r="D2510" s="0" t="s">
        <v>18</v>
      </c>
      <c r="E2510" s="0" t="s">
        <v>14</v>
      </c>
      <c r="F2510" s="0" t="s">
        <v>1304</v>
      </c>
      <c r="G2510" s="0" t="s">
        <v>1609</v>
      </c>
      <c r="H2510" s="0" t="n">
        <v>0.951166993056355</v>
      </c>
      <c r="I2510" s="0" t="n">
        <v>8.51973612465033</v>
      </c>
      <c r="J2510" s="0" t="n">
        <v>504</v>
      </c>
      <c r="K2510" s="0" t="n">
        <f aca="false">I2510*SUMIFS(syst_chauffage!$H$3:$H$27,syst_chauffage!$B$3:$B$27,D2510,syst_chauffage!$C$3:$C$27,E2510)</f>
        <v>23.2156753748212</v>
      </c>
      <c r="L2510" s="12" t="n">
        <f aca="false">H2510*SUMIFS(syst_chauffage!$K$3:$K$27,syst_chauffage!$B$3:$B$27,D2510,syst_chauffage!$C$3:$C$27,E2510)</f>
        <v>0.924008217578503</v>
      </c>
      <c r="N2510" s="0" t="str">
        <f aca="false">A2510</f>
        <v>Sport Loisir Culture</v>
      </c>
      <c r="O2510" s="0" t="str">
        <f aca="false">B2510</f>
        <v>Culture</v>
      </c>
      <c r="P2510" s="0" t="str">
        <f aca="false">C2510</f>
        <v>Immeuble péri urbain</v>
      </c>
      <c r="Q2510" s="0" t="str">
        <f aca="false">D2510</f>
        <v>Chaudière condensation gaz</v>
      </c>
      <c r="R2510" s="0" t="str">
        <f aca="false">E2510</f>
        <v>Gaz</v>
      </c>
      <c r="S2510" s="0" t="str">
        <f aca="false">F2510</f>
        <v>0708432404</v>
      </c>
      <c r="T2510" s="0" t="str">
        <f aca="false">G2510</f>
        <v>0</v>
      </c>
      <c r="U2510" s="0" t="n">
        <f aca="false">L2510</f>
        <v>0.924008217578503</v>
      </c>
      <c r="V2510" s="0" t="n">
        <f aca="false">K2510</f>
        <v>23.2156753748212</v>
      </c>
      <c r="W2510" s="0" t="n">
        <f aca="false">J2510</f>
        <v>504</v>
      </c>
    </row>
    <row r="2511" customFormat="false" ht="12.8" hidden="false" customHeight="false" outlineLevel="0" collapsed="false">
      <c r="A2511" s="0" t="s">
        <v>78</v>
      </c>
      <c r="B2511" s="0" t="s">
        <v>1259</v>
      </c>
      <c r="C2511" s="0" t="s">
        <v>1294</v>
      </c>
      <c r="D2511" s="0" t="s">
        <v>56</v>
      </c>
      <c r="E2511" s="0" t="s">
        <v>30</v>
      </c>
      <c r="F2511" s="0" t="s">
        <v>1305</v>
      </c>
      <c r="G2511" s="0" t="s">
        <v>1609</v>
      </c>
      <c r="H2511" s="0" t="n">
        <v>3.17730976744185</v>
      </c>
      <c r="I2511" s="0" t="n">
        <v>14.2462817172154</v>
      </c>
      <c r="J2511" s="0" t="n">
        <v>648</v>
      </c>
      <c r="K2511" s="0" t="n">
        <f aca="false">I2511*SUMIFS(syst_chauffage!$H$3:$H$27,syst_chauffage!$B$3:$B$27,D2511,syst_chauffage!$C$3:$C$27,E2511)</f>
        <v>46.7534674907002</v>
      </c>
      <c r="L2511" s="12" t="n">
        <f aca="false">H2511*SUMIFS(syst_chauffage!$K$3:$K$27,syst_chauffage!$B$3:$B$27,D2511,syst_chauffage!$C$3:$C$27,E2511)</f>
        <v>2.84247113628896</v>
      </c>
      <c r="N2511" s="0" t="str">
        <f aca="false">A2511</f>
        <v>Sport Loisir Culture</v>
      </c>
      <c r="O2511" s="0" t="str">
        <f aca="false">B2511</f>
        <v>Culture</v>
      </c>
      <c r="P2511" s="0" t="str">
        <f aca="false">C2511</f>
        <v>Immeuble péri urbain</v>
      </c>
      <c r="Q2511" s="0" t="str">
        <f aca="false">D2511</f>
        <v>DRV performant</v>
      </c>
      <c r="R2511" s="0" t="str">
        <f aca="false">E2511</f>
        <v>Electricité</v>
      </c>
      <c r="S2511" s="0" t="str">
        <f aca="false">F2511</f>
        <v>0708432502</v>
      </c>
      <c r="T2511" s="0" t="str">
        <f aca="false">G2511</f>
        <v>0</v>
      </c>
      <c r="U2511" s="0" t="n">
        <f aca="false">L2511</f>
        <v>2.84247113628896</v>
      </c>
      <c r="V2511" s="0" t="n">
        <f aca="false">K2511</f>
        <v>46.7534674907002</v>
      </c>
      <c r="W2511" s="0" t="n">
        <f aca="false">J2511</f>
        <v>648</v>
      </c>
    </row>
    <row r="2512" customFormat="false" ht="12.8" hidden="false" customHeight="false" outlineLevel="0" collapsed="false">
      <c r="A2512" s="0" t="s">
        <v>78</v>
      </c>
      <c r="B2512" s="0" t="s">
        <v>1259</v>
      </c>
      <c r="C2512" s="0" t="s">
        <v>1294</v>
      </c>
      <c r="D2512" s="0" t="s">
        <v>32</v>
      </c>
      <c r="E2512" s="0" t="s">
        <v>30</v>
      </c>
      <c r="F2512" s="0" t="s">
        <v>1306</v>
      </c>
      <c r="G2512" s="0" t="s">
        <v>1609</v>
      </c>
      <c r="H2512" s="0" t="n">
        <v>1</v>
      </c>
      <c r="I2512" s="0" t="n">
        <v>12</v>
      </c>
      <c r="J2512" s="0" t="n">
        <v>0</v>
      </c>
      <c r="K2512" s="0" t="n">
        <f aca="false">I2512*SUMIFS(syst_chauffage!$H$3:$H$27,syst_chauffage!$B$3:$B$27,D2512,syst_chauffage!$C$3:$C$27,E2512)</f>
        <v>12</v>
      </c>
      <c r="L2512" s="12" t="n">
        <f aca="false">H2512*SUMIFS(syst_chauffage!$K$3:$K$27,syst_chauffage!$B$3:$B$27,D2512,syst_chauffage!$C$3:$C$27,E2512)</f>
        <v>1</v>
      </c>
      <c r="N2512" s="0" t="str">
        <f aca="false">A2512</f>
        <v>Sport Loisir Culture</v>
      </c>
      <c r="O2512" s="0" t="str">
        <f aca="false">B2512</f>
        <v>Culture</v>
      </c>
      <c r="P2512" s="0" t="str">
        <f aca="false">C2512</f>
        <v>Immeuble péri urbain</v>
      </c>
      <c r="Q2512" s="0" t="str">
        <f aca="false">D2512</f>
        <v>Electrique direct performant</v>
      </c>
      <c r="R2512" s="0" t="str">
        <f aca="false">E2512</f>
        <v>Electricité</v>
      </c>
      <c r="S2512" s="0" t="str">
        <f aca="false">F2512</f>
        <v>0708432602</v>
      </c>
      <c r="T2512" s="0" t="str">
        <f aca="false">G2512</f>
        <v>0</v>
      </c>
      <c r="U2512" s="0" t="n">
        <f aca="false">L2512</f>
        <v>1</v>
      </c>
      <c r="V2512" s="0" t="n">
        <f aca="false">K2512</f>
        <v>12</v>
      </c>
      <c r="W2512" s="0" t="n">
        <f aca="false">J2512</f>
        <v>0</v>
      </c>
    </row>
    <row r="2513" customFormat="false" ht="12.8" hidden="false" customHeight="false" outlineLevel="0" collapsed="false">
      <c r="A2513" s="0" t="s">
        <v>78</v>
      </c>
      <c r="B2513" s="0" t="s">
        <v>1259</v>
      </c>
      <c r="C2513" s="0" t="s">
        <v>1307</v>
      </c>
      <c r="D2513" s="0" t="s">
        <v>19</v>
      </c>
      <c r="E2513" s="0" t="s">
        <v>57</v>
      </c>
      <c r="F2513" s="0" t="s">
        <v>1308</v>
      </c>
      <c r="G2513" s="0" t="s">
        <v>1609</v>
      </c>
      <c r="H2513" s="0" t="n">
        <v>2.31521102517827</v>
      </c>
      <c r="I2513" s="0" t="n">
        <v>27.4396766057567</v>
      </c>
      <c r="J2513" s="0" t="n">
        <v>0</v>
      </c>
      <c r="K2513" s="0" t="n">
        <f aca="false">I2513*SUMIFS(syst_chauffage!$H$3:$H$27,syst_chauffage!$B$3:$B$27,D2513,syst_chauffage!$C$3:$C$27,E2513)</f>
        <v>38.2091096075417</v>
      </c>
      <c r="L2513" s="12" t="n">
        <f aca="false">H2513*SUMIFS(syst_chauffage!$K$3:$K$27,syst_chauffage!$B$3:$B$27,D2513,syst_chauffage!$C$3:$C$27,E2513)</f>
        <v>2.31521102517827</v>
      </c>
      <c r="N2513" s="0" t="str">
        <f aca="false">A2513</f>
        <v>Sport Loisir Culture</v>
      </c>
      <c r="O2513" s="0" t="str">
        <f aca="false">B2513</f>
        <v>Culture</v>
      </c>
      <c r="P2513" s="0" t="str">
        <f aca="false">C2513</f>
        <v>Musée</v>
      </c>
      <c r="Q2513" s="0" t="str">
        <f aca="false">D2513</f>
        <v>Autre système centralisé</v>
      </c>
      <c r="R2513" s="0" t="str">
        <f aca="false">E2513</f>
        <v>Autres</v>
      </c>
      <c r="S2513" s="0" t="str">
        <f aca="false">F2513</f>
        <v>0708590101</v>
      </c>
      <c r="T2513" s="0" t="str">
        <f aca="false">G2513</f>
        <v>0</v>
      </c>
      <c r="U2513" s="0" t="n">
        <f aca="false">L2513</f>
        <v>2.31521102517827</v>
      </c>
      <c r="V2513" s="0" t="n">
        <f aca="false">K2513</f>
        <v>38.2091096075417</v>
      </c>
      <c r="W2513" s="0" t="n">
        <f aca="false">J2513</f>
        <v>0</v>
      </c>
    </row>
    <row r="2514" customFormat="false" ht="12.8" hidden="false" customHeight="false" outlineLevel="0" collapsed="false">
      <c r="A2514" s="0" t="s">
        <v>78</v>
      </c>
      <c r="B2514" s="0" t="s">
        <v>1259</v>
      </c>
      <c r="C2514" s="0" t="s">
        <v>1307</v>
      </c>
      <c r="D2514" s="0" t="s">
        <v>19</v>
      </c>
      <c r="E2514" s="0" t="s">
        <v>58</v>
      </c>
      <c r="F2514" s="0" t="s">
        <v>1309</v>
      </c>
      <c r="G2514" s="0" t="s">
        <v>1609</v>
      </c>
      <c r="H2514" s="0" t="n">
        <v>2.51928830962555</v>
      </c>
      <c r="I2514" s="0" t="n">
        <v>33.3293216068473</v>
      </c>
      <c r="J2514" s="0" t="n">
        <v>680</v>
      </c>
      <c r="K2514" s="0" t="n">
        <f aca="false">I2514*SUMIFS(syst_chauffage!$H$3:$H$27,syst_chauffage!$B$3:$B$27,D2514,syst_chauffage!$C$3:$C$27,E2514)</f>
        <v>54.825053916763</v>
      </c>
      <c r="L2514" s="12" t="n">
        <f aca="false">H2514*SUMIFS(syst_chauffage!$K$3:$K$27,syst_chauffage!$B$3:$B$27,D2514,syst_chauffage!$C$3:$C$27,E2514)</f>
        <v>2.51928830962555</v>
      </c>
      <c r="N2514" s="0" t="str">
        <f aca="false">A2514</f>
        <v>Sport Loisir Culture</v>
      </c>
      <c r="O2514" s="0" t="str">
        <f aca="false">B2514</f>
        <v>Culture</v>
      </c>
      <c r="P2514" s="0" t="str">
        <f aca="false">C2514</f>
        <v>Musée</v>
      </c>
      <c r="Q2514" s="0" t="str">
        <f aca="false">D2514</f>
        <v>Autre système centralisé</v>
      </c>
      <c r="R2514" s="0" t="str">
        <f aca="false">E2514</f>
        <v>Urbain</v>
      </c>
      <c r="S2514" s="0" t="str">
        <f aca="false">F2514</f>
        <v>0708590106</v>
      </c>
      <c r="T2514" s="0" t="str">
        <f aca="false">G2514</f>
        <v>0</v>
      </c>
      <c r="U2514" s="0" t="n">
        <f aca="false">L2514</f>
        <v>2.51928830962555</v>
      </c>
      <c r="V2514" s="0" t="n">
        <f aca="false">K2514</f>
        <v>54.825053916763</v>
      </c>
      <c r="W2514" s="0" t="n">
        <f aca="false">J2514</f>
        <v>680</v>
      </c>
    </row>
    <row r="2515" customFormat="false" ht="12.8" hidden="false" customHeight="false" outlineLevel="0" collapsed="false">
      <c r="A2515" s="0" t="s">
        <v>78</v>
      </c>
      <c r="B2515" s="0" t="s">
        <v>1259</v>
      </c>
      <c r="C2515" s="0" t="s">
        <v>1307</v>
      </c>
      <c r="D2515" s="0" t="s">
        <v>24</v>
      </c>
      <c r="E2515" s="0" t="s">
        <v>30</v>
      </c>
      <c r="F2515" s="0" t="s">
        <v>1310</v>
      </c>
      <c r="G2515" s="0" t="s">
        <v>1609</v>
      </c>
      <c r="H2515" s="0" t="n">
        <v>0.84</v>
      </c>
      <c r="I2515" s="0" t="n">
        <v>10.4</v>
      </c>
      <c r="J2515" s="0" t="n">
        <v>0</v>
      </c>
      <c r="K2515" s="0" t="n">
        <f aca="false">I2515*SUMIFS(syst_chauffage!$H$3:$H$27,syst_chauffage!$B$3:$B$27,D2515,syst_chauffage!$C$3:$C$27,E2515)</f>
        <v>3</v>
      </c>
      <c r="L2515" s="12" t="n">
        <f aca="false">H2515*SUMIFS(syst_chauffage!$K$3:$K$27,syst_chauffage!$B$3:$B$27,D2515,syst_chauffage!$C$3:$C$27,E2515)</f>
        <v>0.84</v>
      </c>
      <c r="N2515" s="0" t="str">
        <f aca="false">A2515</f>
        <v>Sport Loisir Culture</v>
      </c>
      <c r="O2515" s="0" t="str">
        <f aca="false">B2515</f>
        <v>Culture</v>
      </c>
      <c r="P2515" s="0" t="str">
        <f aca="false">C2515</f>
        <v>Musée</v>
      </c>
      <c r="Q2515" s="0" t="str">
        <f aca="false">D2515</f>
        <v>Cassette rayonnante</v>
      </c>
      <c r="R2515" s="0" t="str">
        <f aca="false">E2515</f>
        <v>Electricité</v>
      </c>
      <c r="S2515" s="0" t="str">
        <f aca="false">F2515</f>
        <v>0708590202</v>
      </c>
      <c r="T2515" s="0" t="str">
        <f aca="false">G2515</f>
        <v>0</v>
      </c>
      <c r="U2515" s="0" t="n">
        <f aca="false">L2515</f>
        <v>0.84</v>
      </c>
      <c r="V2515" s="0" t="n">
        <f aca="false">K2515</f>
        <v>3</v>
      </c>
      <c r="W2515" s="0" t="n">
        <f aca="false">J2515</f>
        <v>0</v>
      </c>
    </row>
    <row r="2516" customFormat="false" ht="12.8" hidden="false" customHeight="false" outlineLevel="0" collapsed="false">
      <c r="A2516" s="0" t="s">
        <v>78</v>
      </c>
      <c r="B2516" s="0" t="s">
        <v>1259</v>
      </c>
      <c r="C2516" s="0" t="s">
        <v>1307</v>
      </c>
      <c r="D2516" s="0" t="s">
        <v>22</v>
      </c>
      <c r="E2516" s="0" t="s">
        <v>23</v>
      </c>
      <c r="F2516" s="0" t="s">
        <v>1311</v>
      </c>
      <c r="G2516" s="0" t="s">
        <v>1609</v>
      </c>
      <c r="H2516" s="0" t="n">
        <v>0.694113104836767</v>
      </c>
      <c r="I2516" s="0" t="n">
        <v>13.9857068279288</v>
      </c>
      <c r="J2516" s="0" t="n">
        <v>0</v>
      </c>
      <c r="K2516" s="0" t="n">
        <f aca="false">I2516*SUMIFS(syst_chauffage!$H$3:$H$27,syst_chauffage!$B$3:$B$27,D2516,syst_chauffage!$C$3:$C$27,E2516)</f>
        <v>24.6291445174229</v>
      </c>
      <c r="L2516" s="12" t="n">
        <f aca="false">H2516*SUMIFS(syst_chauffage!$K$3:$K$27,syst_chauffage!$B$3:$B$27,D2516,syst_chauffage!$C$3:$C$27,E2516)</f>
        <v>0.694113104836767</v>
      </c>
      <c r="N2516" s="0" t="str">
        <f aca="false">A2516</f>
        <v>Sport Loisir Culture</v>
      </c>
      <c r="O2516" s="0" t="str">
        <f aca="false">B2516</f>
        <v>Culture</v>
      </c>
      <c r="P2516" s="0" t="str">
        <f aca="false">C2516</f>
        <v>Musée</v>
      </c>
      <c r="Q2516" s="0" t="str">
        <f aca="false">D2516</f>
        <v>Chaudière fioul</v>
      </c>
      <c r="R2516" s="0" t="str">
        <f aca="false">E2516</f>
        <v>Fioul</v>
      </c>
      <c r="S2516" s="0" t="str">
        <f aca="false">F2516</f>
        <v>0708590303</v>
      </c>
      <c r="T2516" s="0" t="str">
        <f aca="false">G2516</f>
        <v>0</v>
      </c>
      <c r="U2516" s="0" t="n">
        <f aca="false">L2516</f>
        <v>0.694113104836767</v>
      </c>
      <c r="V2516" s="0" t="n">
        <f aca="false">K2516</f>
        <v>24.6291445174229</v>
      </c>
      <c r="W2516" s="0" t="n">
        <f aca="false">J2516</f>
        <v>0</v>
      </c>
    </row>
    <row r="2517" customFormat="false" ht="12.8" hidden="false" customHeight="false" outlineLevel="0" collapsed="false">
      <c r="A2517" s="0" t="s">
        <v>78</v>
      </c>
      <c r="B2517" s="0" t="s">
        <v>1259</v>
      </c>
      <c r="C2517" s="0" t="s">
        <v>1307</v>
      </c>
      <c r="D2517" s="0" t="s">
        <v>13</v>
      </c>
      <c r="E2517" s="0" t="s">
        <v>14</v>
      </c>
      <c r="F2517" s="0" t="s">
        <v>1312</v>
      </c>
      <c r="G2517" s="0" t="s">
        <v>1609</v>
      </c>
      <c r="H2517" s="0" t="n">
        <v>0.724000916796944</v>
      </c>
      <c r="I2517" s="0" t="n">
        <v>8.20883485157988</v>
      </c>
      <c r="J2517" s="0" t="n">
        <v>264</v>
      </c>
      <c r="K2517" s="0" t="n">
        <f aca="false">I2517*SUMIFS(syst_chauffage!$H$3:$H$27,syst_chauffage!$B$3:$B$27,D2517,syst_chauffage!$C$3:$C$27,E2517)</f>
        <v>16.5784950358463</v>
      </c>
      <c r="L2517" s="12" t="n">
        <f aca="false">H2517*SUMIFS(syst_chauffage!$K$3:$K$27,syst_chauffage!$B$3:$B$27,D2517,syst_chauffage!$C$3:$C$27,E2517)</f>
        <v>0.724000916796944</v>
      </c>
      <c r="N2517" s="0" t="str">
        <f aca="false">A2517</f>
        <v>Sport Loisir Culture</v>
      </c>
      <c r="O2517" s="0" t="str">
        <f aca="false">B2517</f>
        <v>Culture</v>
      </c>
      <c r="P2517" s="0" t="str">
        <f aca="false">C2517</f>
        <v>Musée</v>
      </c>
      <c r="Q2517" s="0" t="str">
        <f aca="false">D2517</f>
        <v>Chaudière gaz</v>
      </c>
      <c r="R2517" s="0" t="str">
        <f aca="false">E2517</f>
        <v>Gaz</v>
      </c>
      <c r="S2517" s="0" t="str">
        <f aca="false">F2517</f>
        <v>0708590404</v>
      </c>
      <c r="T2517" s="0" t="str">
        <f aca="false">G2517</f>
        <v>0</v>
      </c>
      <c r="U2517" s="0" t="n">
        <f aca="false">L2517</f>
        <v>0.724000916796944</v>
      </c>
      <c r="V2517" s="0" t="n">
        <f aca="false">K2517</f>
        <v>16.5784950358463</v>
      </c>
      <c r="W2517" s="0" t="n">
        <f aca="false">J2517</f>
        <v>264</v>
      </c>
    </row>
    <row r="2518" customFormat="false" ht="12.8" hidden="false" customHeight="false" outlineLevel="0" collapsed="false">
      <c r="A2518" s="0" t="s">
        <v>78</v>
      </c>
      <c r="B2518" s="0" t="s">
        <v>1259</v>
      </c>
      <c r="C2518" s="0" t="s">
        <v>1307</v>
      </c>
      <c r="D2518" s="0" t="s">
        <v>29</v>
      </c>
      <c r="E2518" s="0" t="s">
        <v>30</v>
      </c>
      <c r="F2518" s="0" t="s">
        <v>1313</v>
      </c>
      <c r="G2518" s="0" t="s">
        <v>1609</v>
      </c>
      <c r="H2518" s="0" t="n">
        <v>0.92</v>
      </c>
      <c r="I2518" s="0" t="n">
        <v>10.4</v>
      </c>
      <c r="J2518" s="0" t="n">
        <v>0</v>
      </c>
      <c r="K2518" s="0" t="n">
        <f aca="false">I2518*SUMIFS(syst_chauffage!$H$3:$H$27,syst_chauffage!$B$3:$B$27,D2518,syst_chauffage!$C$3:$C$27,E2518)</f>
        <v>3</v>
      </c>
      <c r="L2518" s="12" t="n">
        <f aca="false">H2518*SUMIFS(syst_chauffage!$K$3:$K$27,syst_chauffage!$B$3:$B$27,D2518,syst_chauffage!$C$3:$C$27,E2518)</f>
        <v>0.92</v>
      </c>
      <c r="N2518" s="0" t="str">
        <f aca="false">A2518</f>
        <v>Sport Loisir Culture</v>
      </c>
      <c r="O2518" s="0" t="str">
        <f aca="false">B2518</f>
        <v>Culture</v>
      </c>
      <c r="P2518" s="0" t="str">
        <f aca="false">C2518</f>
        <v>Musée</v>
      </c>
      <c r="Q2518" s="0" t="str">
        <f aca="false">D2518</f>
        <v>Electrique direct</v>
      </c>
      <c r="R2518" s="0" t="str">
        <f aca="false">E2518</f>
        <v>Electricité</v>
      </c>
      <c r="S2518" s="0" t="str">
        <f aca="false">F2518</f>
        <v>0708590602</v>
      </c>
      <c r="T2518" s="0" t="str">
        <f aca="false">G2518</f>
        <v>0</v>
      </c>
      <c r="U2518" s="0" t="n">
        <f aca="false">L2518</f>
        <v>0.92</v>
      </c>
      <c r="V2518" s="0" t="n">
        <f aca="false">K2518</f>
        <v>3</v>
      </c>
      <c r="W2518" s="0" t="n">
        <f aca="false">J2518</f>
        <v>0</v>
      </c>
    </row>
    <row r="2519" customFormat="false" ht="12.8" hidden="false" customHeight="false" outlineLevel="0" collapsed="false">
      <c r="A2519" s="0" t="s">
        <v>78</v>
      </c>
      <c r="B2519" s="0" t="s">
        <v>1259</v>
      </c>
      <c r="C2519" s="0" t="s">
        <v>1307</v>
      </c>
      <c r="D2519" s="0" t="s">
        <v>36</v>
      </c>
      <c r="E2519" s="0" t="s">
        <v>30</v>
      </c>
      <c r="F2519" s="0" t="s">
        <v>1314</v>
      </c>
      <c r="G2519" s="0" t="s">
        <v>1609</v>
      </c>
      <c r="H2519" s="0" t="n">
        <v>2.95662809302325</v>
      </c>
      <c r="I2519" s="0" t="n">
        <v>56.9170378340525</v>
      </c>
      <c r="J2519" s="0" t="n">
        <v>603</v>
      </c>
      <c r="K2519" s="0" t="n">
        <f aca="false">I2519*SUMIFS(syst_chauffage!$H$3:$H$27,syst_chauffage!$B$3:$B$27,D2519,syst_chauffage!$C$3:$C$27,E2519)</f>
        <v>35.2121866246222</v>
      </c>
      <c r="L2519" s="12" t="n">
        <f aca="false">H2519*SUMIFS(syst_chauffage!$K$3:$K$27,syst_chauffage!$B$3:$B$27,D2519,syst_chauffage!$C$3:$C$27,E2519)</f>
        <v>2.48413091717754</v>
      </c>
      <c r="N2519" s="0" t="str">
        <f aca="false">A2519</f>
        <v>Sport Loisir Culture</v>
      </c>
      <c r="O2519" s="0" t="str">
        <f aca="false">B2519</f>
        <v>Culture</v>
      </c>
      <c r="P2519" s="0" t="str">
        <f aca="false">C2519</f>
        <v>Musée</v>
      </c>
      <c r="Q2519" s="0" t="str">
        <f aca="false">D2519</f>
        <v>PAC</v>
      </c>
      <c r="R2519" s="0" t="str">
        <f aca="false">E2519</f>
        <v>Electricité</v>
      </c>
      <c r="S2519" s="0" t="str">
        <f aca="false">F2519</f>
        <v>0708590902</v>
      </c>
      <c r="T2519" s="0" t="str">
        <f aca="false">G2519</f>
        <v>0</v>
      </c>
      <c r="U2519" s="0" t="n">
        <f aca="false">L2519</f>
        <v>2.48413091717754</v>
      </c>
      <c r="V2519" s="0" t="n">
        <f aca="false">K2519</f>
        <v>35.2121866246222</v>
      </c>
      <c r="W2519" s="0" t="n">
        <f aca="false">J2519</f>
        <v>603</v>
      </c>
    </row>
    <row r="2520" customFormat="false" ht="12.8" hidden="false" customHeight="false" outlineLevel="0" collapsed="false">
      <c r="A2520" s="0" t="s">
        <v>78</v>
      </c>
      <c r="B2520" s="0" t="s">
        <v>1259</v>
      </c>
      <c r="C2520" s="0" t="s">
        <v>1307</v>
      </c>
      <c r="D2520" s="0" t="s">
        <v>51</v>
      </c>
      <c r="E2520" s="0" t="s">
        <v>57</v>
      </c>
      <c r="F2520" s="0" t="s">
        <v>1315</v>
      </c>
      <c r="G2520" s="0" t="s">
        <v>1609</v>
      </c>
      <c r="H2520" s="0" t="n">
        <v>2.81170339902987</v>
      </c>
      <c r="I2520" s="0" t="n">
        <v>32.6662816735198</v>
      </c>
      <c r="J2520" s="0" t="n">
        <v>0</v>
      </c>
      <c r="K2520" s="0" t="n">
        <f aca="false">I2520*SUMIFS(syst_chauffage!$H$3:$H$27,syst_chauffage!$B$3:$B$27,D2520,syst_chauffage!$C$3:$C$27,E2520)</f>
        <v>69.215076863169</v>
      </c>
      <c r="L2520" s="12" t="n">
        <f aca="false">H2520*SUMIFS(syst_chauffage!$K$3:$K$27,syst_chauffage!$B$3:$B$27,D2520,syst_chauffage!$C$3:$C$27,E2520)</f>
        <v>2.81170339902987</v>
      </c>
      <c r="N2520" s="0" t="str">
        <f aca="false">A2520</f>
        <v>Sport Loisir Culture</v>
      </c>
      <c r="O2520" s="0" t="str">
        <f aca="false">B2520</f>
        <v>Culture</v>
      </c>
      <c r="P2520" s="0" t="str">
        <f aca="false">C2520</f>
        <v>Musée</v>
      </c>
      <c r="Q2520" s="0" t="str">
        <f aca="false">D2520</f>
        <v>Autre système centralisé performant</v>
      </c>
      <c r="R2520" s="0" t="str">
        <f aca="false">E2520</f>
        <v>Autres</v>
      </c>
      <c r="S2520" s="0" t="str">
        <f aca="false">F2520</f>
        <v>0708592101</v>
      </c>
      <c r="T2520" s="0" t="str">
        <f aca="false">G2520</f>
        <v>0</v>
      </c>
      <c r="U2520" s="0" t="n">
        <f aca="false">L2520</f>
        <v>2.81170339902987</v>
      </c>
      <c r="V2520" s="0" t="n">
        <f aca="false">K2520</f>
        <v>69.215076863169</v>
      </c>
      <c r="W2520" s="0" t="n">
        <f aca="false">J2520</f>
        <v>0</v>
      </c>
    </row>
    <row r="2521" customFormat="false" ht="12.8" hidden="false" customHeight="false" outlineLevel="0" collapsed="false">
      <c r="A2521" s="0" t="s">
        <v>78</v>
      </c>
      <c r="B2521" s="0" t="s">
        <v>1259</v>
      </c>
      <c r="C2521" s="0" t="s">
        <v>1307</v>
      </c>
      <c r="D2521" s="0" t="s">
        <v>51</v>
      </c>
      <c r="E2521" s="0" t="s">
        <v>58</v>
      </c>
      <c r="F2521" s="0" t="s">
        <v>1316</v>
      </c>
      <c r="G2521" s="0" t="s">
        <v>1609</v>
      </c>
      <c r="H2521" s="0" t="n">
        <v>3.06361239311262</v>
      </c>
      <c r="I2521" s="0" t="n">
        <v>39.6777638176754</v>
      </c>
      <c r="J2521" s="0" t="n">
        <v>680</v>
      </c>
      <c r="K2521" s="0" t="n">
        <f aca="false">I2521*SUMIFS(syst_chauffage!$H$3:$H$27,syst_chauffage!$B$3:$B$27,D2521,syst_chauffage!$C$3:$C$27,E2521)</f>
        <v>84.6723284241578</v>
      </c>
      <c r="L2521" s="12" t="n">
        <f aca="false">H2521*SUMIFS(syst_chauffage!$K$3:$K$27,syst_chauffage!$B$3:$B$27,D2521,syst_chauffage!$C$3:$C$27,E2521)</f>
        <v>3.06361239311262</v>
      </c>
      <c r="N2521" s="0" t="str">
        <f aca="false">A2521</f>
        <v>Sport Loisir Culture</v>
      </c>
      <c r="O2521" s="0" t="str">
        <f aca="false">B2521</f>
        <v>Culture</v>
      </c>
      <c r="P2521" s="0" t="str">
        <f aca="false">C2521</f>
        <v>Musée</v>
      </c>
      <c r="Q2521" s="0" t="str">
        <f aca="false">D2521</f>
        <v>Autre système centralisé performant</v>
      </c>
      <c r="R2521" s="0" t="str">
        <f aca="false">E2521</f>
        <v>Urbain</v>
      </c>
      <c r="S2521" s="0" t="str">
        <f aca="false">F2521</f>
        <v>0708592106</v>
      </c>
      <c r="T2521" s="0" t="str">
        <f aca="false">G2521</f>
        <v>0</v>
      </c>
      <c r="U2521" s="0" t="n">
        <f aca="false">L2521</f>
        <v>3.06361239311262</v>
      </c>
      <c r="V2521" s="0" t="n">
        <f aca="false">K2521</f>
        <v>84.6723284241578</v>
      </c>
      <c r="W2521" s="0" t="n">
        <f aca="false">J2521</f>
        <v>680</v>
      </c>
    </row>
    <row r="2522" customFormat="false" ht="12.8" hidden="false" customHeight="false" outlineLevel="0" collapsed="false">
      <c r="A2522" s="0" t="s">
        <v>78</v>
      </c>
      <c r="B2522" s="0" t="s">
        <v>1259</v>
      </c>
      <c r="C2522" s="0" t="s">
        <v>1307</v>
      </c>
      <c r="D2522" s="0" t="s">
        <v>54</v>
      </c>
      <c r="E2522" s="0" t="s">
        <v>30</v>
      </c>
      <c r="F2522" s="0" t="s">
        <v>1317</v>
      </c>
      <c r="G2522" s="0" t="s">
        <v>1609</v>
      </c>
      <c r="H2522" s="0" t="n">
        <v>1</v>
      </c>
      <c r="I2522" s="0" t="n">
        <v>12</v>
      </c>
      <c r="J2522" s="0" t="n">
        <v>0</v>
      </c>
      <c r="K2522" s="0" t="n">
        <f aca="false">I2522*SUMIFS(syst_chauffage!$H$3:$H$27,syst_chauffage!$B$3:$B$27,D2522,syst_chauffage!$C$3:$C$27,E2522)</f>
        <v>12</v>
      </c>
      <c r="L2522" s="12" t="n">
        <f aca="false">H2522*SUMIFS(syst_chauffage!$K$3:$K$27,syst_chauffage!$B$3:$B$27,D2522,syst_chauffage!$C$3:$C$27,E2522)</f>
        <v>1</v>
      </c>
      <c r="N2522" s="0" t="str">
        <f aca="false">A2522</f>
        <v>Sport Loisir Culture</v>
      </c>
      <c r="O2522" s="0" t="str">
        <f aca="false">B2522</f>
        <v>Culture</v>
      </c>
      <c r="P2522" s="0" t="str">
        <f aca="false">C2522</f>
        <v>Musée</v>
      </c>
      <c r="Q2522" s="0" t="str">
        <f aca="false">D2522</f>
        <v>Cassette rayonnante performant</v>
      </c>
      <c r="R2522" s="0" t="str">
        <f aca="false">E2522</f>
        <v>Electricité</v>
      </c>
      <c r="S2522" s="0" t="str">
        <f aca="false">F2522</f>
        <v>0708592202</v>
      </c>
      <c r="T2522" s="0" t="str">
        <f aca="false">G2522</f>
        <v>0</v>
      </c>
      <c r="U2522" s="0" t="n">
        <f aca="false">L2522</f>
        <v>1</v>
      </c>
      <c r="V2522" s="0" t="n">
        <f aca="false">K2522</f>
        <v>12</v>
      </c>
      <c r="W2522" s="0" t="n">
        <f aca="false">J2522</f>
        <v>0</v>
      </c>
    </row>
    <row r="2523" customFormat="false" ht="12.8" hidden="false" customHeight="false" outlineLevel="0" collapsed="false">
      <c r="A2523" s="0" t="s">
        <v>78</v>
      </c>
      <c r="B2523" s="0" t="s">
        <v>1259</v>
      </c>
      <c r="C2523" s="0" t="s">
        <v>1307</v>
      </c>
      <c r="D2523" s="0" t="s">
        <v>27</v>
      </c>
      <c r="E2523" s="0" t="s">
        <v>23</v>
      </c>
      <c r="F2523" s="0" t="s">
        <v>1318</v>
      </c>
      <c r="G2523" s="0" t="s">
        <v>1609</v>
      </c>
      <c r="H2523" s="0" t="n">
        <v>0.751336894050124</v>
      </c>
      <c r="I2523" s="0" t="n">
        <v>16.6496509856295</v>
      </c>
      <c r="J2523" s="0" t="n">
        <v>608</v>
      </c>
      <c r="K2523" s="0" t="n">
        <f aca="false">I2523*SUMIFS(syst_chauffage!$H$3:$H$27,syst_chauffage!$B$3:$B$27,D2523,syst_chauffage!$C$3:$C$27,E2523)</f>
        <v>42.6964173083116</v>
      </c>
      <c r="L2523" s="12" t="n">
        <f aca="false">H2523*SUMIFS(syst_chauffage!$K$3:$K$27,syst_chauffage!$B$3:$B$27,D2523,syst_chauffage!$C$3:$C$27,E2523)</f>
        <v>0.751336894050124</v>
      </c>
      <c r="N2523" s="0" t="str">
        <f aca="false">A2523</f>
        <v>Sport Loisir Culture</v>
      </c>
      <c r="O2523" s="0" t="str">
        <f aca="false">B2523</f>
        <v>Culture</v>
      </c>
      <c r="P2523" s="0" t="str">
        <f aca="false">C2523</f>
        <v>Musée</v>
      </c>
      <c r="Q2523" s="0" t="str">
        <f aca="false">D2523</f>
        <v>Chaudière condensation fioul</v>
      </c>
      <c r="R2523" s="0" t="str">
        <f aca="false">E2523</f>
        <v>Fioul</v>
      </c>
      <c r="S2523" s="0" t="str">
        <f aca="false">F2523</f>
        <v>0708592303</v>
      </c>
      <c r="T2523" s="0" t="str">
        <f aca="false">G2523</f>
        <v>0</v>
      </c>
      <c r="U2523" s="0" t="n">
        <f aca="false">L2523</f>
        <v>0.751336894050124</v>
      </c>
      <c r="V2523" s="0" t="n">
        <f aca="false">K2523</f>
        <v>42.6964173083116</v>
      </c>
      <c r="W2523" s="0" t="n">
        <f aca="false">J2523</f>
        <v>608</v>
      </c>
    </row>
    <row r="2524" customFormat="false" ht="12.8" hidden="false" customHeight="false" outlineLevel="0" collapsed="false">
      <c r="A2524" s="0" t="s">
        <v>78</v>
      </c>
      <c r="B2524" s="0" t="s">
        <v>1259</v>
      </c>
      <c r="C2524" s="0" t="s">
        <v>1307</v>
      </c>
      <c r="D2524" s="0" t="s">
        <v>18</v>
      </c>
      <c r="E2524" s="0" t="s">
        <v>14</v>
      </c>
      <c r="F2524" s="0" t="s">
        <v>1319</v>
      </c>
      <c r="G2524" s="0" t="s">
        <v>1609</v>
      </c>
      <c r="H2524" s="0" t="n">
        <v>0.97577250642482</v>
      </c>
      <c r="I2524" s="0" t="n">
        <v>9.772422442357</v>
      </c>
      <c r="J2524" s="0" t="n">
        <v>608</v>
      </c>
      <c r="K2524" s="0" t="n">
        <f aca="false">I2524*SUMIFS(syst_chauffage!$H$3:$H$27,syst_chauffage!$B$3:$B$27,D2524,syst_chauffage!$C$3:$C$27,E2524)</f>
        <v>26.6291565522739</v>
      </c>
      <c r="L2524" s="12" t="n">
        <f aca="false">H2524*SUMIFS(syst_chauffage!$K$3:$K$27,syst_chauffage!$B$3:$B$27,D2524,syst_chauffage!$C$3:$C$27,E2524)</f>
        <v>0.947911167024997</v>
      </c>
      <c r="N2524" s="0" t="str">
        <f aca="false">A2524</f>
        <v>Sport Loisir Culture</v>
      </c>
      <c r="O2524" s="0" t="str">
        <f aca="false">B2524</f>
        <v>Culture</v>
      </c>
      <c r="P2524" s="0" t="str">
        <f aca="false">C2524</f>
        <v>Musée</v>
      </c>
      <c r="Q2524" s="0" t="str">
        <f aca="false">D2524</f>
        <v>Chaudière condensation gaz</v>
      </c>
      <c r="R2524" s="0" t="str">
        <f aca="false">E2524</f>
        <v>Gaz</v>
      </c>
      <c r="S2524" s="0" t="str">
        <f aca="false">F2524</f>
        <v>0708592404</v>
      </c>
      <c r="T2524" s="0" t="str">
        <f aca="false">G2524</f>
        <v>0</v>
      </c>
      <c r="U2524" s="0" t="n">
        <f aca="false">L2524</f>
        <v>0.947911167024997</v>
      </c>
      <c r="V2524" s="0" t="n">
        <f aca="false">K2524</f>
        <v>26.6291565522739</v>
      </c>
      <c r="W2524" s="0" t="n">
        <f aca="false">J2524</f>
        <v>608</v>
      </c>
    </row>
    <row r="2525" customFormat="false" ht="12.8" hidden="false" customHeight="false" outlineLevel="0" collapsed="false">
      <c r="A2525" s="0" t="s">
        <v>78</v>
      </c>
      <c r="B2525" s="0" t="s">
        <v>1259</v>
      </c>
      <c r="C2525" s="0" t="s">
        <v>1307</v>
      </c>
      <c r="D2525" s="0" t="s">
        <v>32</v>
      </c>
      <c r="E2525" s="0" t="s">
        <v>30</v>
      </c>
      <c r="F2525" s="0" t="s">
        <v>1320</v>
      </c>
      <c r="G2525" s="0" t="s">
        <v>1609</v>
      </c>
      <c r="H2525" s="0" t="n">
        <v>1</v>
      </c>
      <c r="I2525" s="0" t="n">
        <v>12</v>
      </c>
      <c r="J2525" s="0" t="n">
        <v>0</v>
      </c>
      <c r="K2525" s="0" t="n">
        <f aca="false">I2525*SUMIFS(syst_chauffage!$H$3:$H$27,syst_chauffage!$B$3:$B$27,D2525,syst_chauffage!$C$3:$C$27,E2525)</f>
        <v>12</v>
      </c>
      <c r="L2525" s="12" t="n">
        <f aca="false">H2525*SUMIFS(syst_chauffage!$K$3:$K$27,syst_chauffage!$B$3:$B$27,D2525,syst_chauffage!$C$3:$C$27,E2525)</f>
        <v>1</v>
      </c>
      <c r="N2525" s="0" t="str">
        <f aca="false">A2525</f>
        <v>Sport Loisir Culture</v>
      </c>
      <c r="O2525" s="0" t="str">
        <f aca="false">B2525</f>
        <v>Culture</v>
      </c>
      <c r="P2525" s="0" t="str">
        <f aca="false">C2525</f>
        <v>Musée</v>
      </c>
      <c r="Q2525" s="0" t="str">
        <f aca="false">D2525</f>
        <v>Electrique direct performant</v>
      </c>
      <c r="R2525" s="0" t="str">
        <f aca="false">E2525</f>
        <v>Electricité</v>
      </c>
      <c r="S2525" s="0" t="str">
        <f aca="false">F2525</f>
        <v>0708592602</v>
      </c>
      <c r="T2525" s="0" t="str">
        <f aca="false">G2525</f>
        <v>0</v>
      </c>
      <c r="U2525" s="0" t="n">
        <f aca="false">L2525</f>
        <v>1</v>
      </c>
      <c r="V2525" s="0" t="n">
        <f aca="false">K2525</f>
        <v>12</v>
      </c>
      <c r="W2525" s="0" t="n">
        <f aca="false">J2525</f>
        <v>0</v>
      </c>
    </row>
    <row r="2526" customFormat="false" ht="12.8" hidden="false" customHeight="false" outlineLevel="0" collapsed="false">
      <c r="A2526" s="0" t="s">
        <v>78</v>
      </c>
      <c r="B2526" s="0" t="s">
        <v>1259</v>
      </c>
      <c r="C2526" s="0" t="s">
        <v>1307</v>
      </c>
      <c r="D2526" s="0" t="s">
        <v>38</v>
      </c>
      <c r="E2526" s="0" t="s">
        <v>30</v>
      </c>
      <c r="F2526" s="0" t="s">
        <v>1321</v>
      </c>
      <c r="G2526" s="0" t="s">
        <v>1609</v>
      </c>
      <c r="H2526" s="0" t="n">
        <v>3.41149395348837</v>
      </c>
      <c r="I2526" s="0" t="n">
        <v>67.758378373872</v>
      </c>
      <c r="J2526" s="0" t="n">
        <v>648</v>
      </c>
      <c r="K2526" s="0" t="n">
        <f aca="false">I2526*SUMIFS(syst_chauffage!$H$3:$H$27,syst_chauffage!$B$3:$B$27,D2526,syst_chauffage!$C$3:$C$27,E2526)</f>
        <v>68.4897488930342</v>
      </c>
      <c r="L2526" s="12" t="n">
        <f aca="false">H2526*SUMIFS(syst_chauffage!$K$3:$K$27,syst_chauffage!$B$3:$B$27,D2526,syst_chauffage!$C$3:$C$27,E2526)</f>
        <v>3.05197598099553</v>
      </c>
      <c r="N2526" s="0" t="str">
        <f aca="false">A2526</f>
        <v>Sport Loisir Culture</v>
      </c>
      <c r="O2526" s="0" t="str">
        <f aca="false">B2526</f>
        <v>Culture</v>
      </c>
      <c r="P2526" s="0" t="str">
        <f aca="false">C2526</f>
        <v>Musée</v>
      </c>
      <c r="Q2526" s="0" t="str">
        <f aca="false">D2526</f>
        <v>PAC performant</v>
      </c>
      <c r="R2526" s="0" t="str">
        <f aca="false">E2526</f>
        <v>Electricité</v>
      </c>
      <c r="S2526" s="0" t="str">
        <f aca="false">F2526</f>
        <v>0708592902</v>
      </c>
      <c r="T2526" s="0" t="str">
        <f aca="false">G2526</f>
        <v>0</v>
      </c>
      <c r="U2526" s="0" t="n">
        <f aca="false">L2526</f>
        <v>3.05197598099553</v>
      </c>
      <c r="V2526" s="0" t="n">
        <f aca="false">K2526</f>
        <v>68.4897488930342</v>
      </c>
      <c r="W2526" s="0" t="n">
        <f aca="false">J2526</f>
        <v>648</v>
      </c>
    </row>
    <row r="2527" customFormat="false" ht="12.8" hidden="false" customHeight="false" outlineLevel="0" collapsed="false">
      <c r="A2527" s="0" t="s">
        <v>78</v>
      </c>
      <c r="B2527" s="0" t="s">
        <v>1259</v>
      </c>
      <c r="C2527" s="0" t="s">
        <v>1322</v>
      </c>
      <c r="D2527" s="0" t="s">
        <v>19</v>
      </c>
      <c r="E2527" s="0" t="s">
        <v>57</v>
      </c>
      <c r="F2527" s="0" t="s">
        <v>1323</v>
      </c>
      <c r="G2527" s="0" t="s">
        <v>1609</v>
      </c>
      <c r="H2527" s="0" t="n">
        <v>2.07438054703529</v>
      </c>
      <c r="I2527" s="0" t="n">
        <v>50.4803047703639</v>
      </c>
      <c r="J2527" s="0" t="n">
        <v>0</v>
      </c>
      <c r="K2527" s="0" t="n">
        <f aca="false">I2527*SUMIFS(syst_chauffage!$H$3:$H$27,syst_chauffage!$B$3:$B$27,D2527,syst_chauffage!$C$3:$C$27,E2527)</f>
        <v>70.2926468742817</v>
      </c>
      <c r="L2527" s="12" t="n">
        <f aca="false">H2527*SUMIFS(syst_chauffage!$K$3:$K$27,syst_chauffage!$B$3:$B$27,D2527,syst_chauffage!$C$3:$C$27,E2527)</f>
        <v>2.07438054703529</v>
      </c>
      <c r="N2527" s="0" t="str">
        <f aca="false">A2527</f>
        <v>Sport Loisir Culture</v>
      </c>
      <c r="O2527" s="0" t="str">
        <f aca="false">B2527</f>
        <v>Culture</v>
      </c>
      <c r="P2527" s="0" t="str">
        <f aca="false">C2527</f>
        <v>Petit cinéma</v>
      </c>
      <c r="Q2527" s="0" t="str">
        <f aca="false">D2527</f>
        <v>Autre système centralisé</v>
      </c>
      <c r="R2527" s="0" t="str">
        <f aca="false">E2527</f>
        <v>Autres</v>
      </c>
      <c r="S2527" s="0" t="str">
        <f aca="false">F2527</f>
        <v>0708650101</v>
      </c>
      <c r="T2527" s="0" t="str">
        <f aca="false">G2527</f>
        <v>0</v>
      </c>
      <c r="U2527" s="0" t="n">
        <f aca="false">L2527</f>
        <v>2.07438054703529</v>
      </c>
      <c r="V2527" s="0" t="n">
        <f aca="false">K2527</f>
        <v>70.2926468742817</v>
      </c>
      <c r="W2527" s="0" t="n">
        <f aca="false">J2527</f>
        <v>0</v>
      </c>
    </row>
    <row r="2528" customFormat="false" ht="12.8" hidden="false" customHeight="false" outlineLevel="0" collapsed="false">
      <c r="A2528" s="0" t="s">
        <v>78</v>
      </c>
      <c r="B2528" s="0" t="s">
        <v>1259</v>
      </c>
      <c r="C2528" s="0" t="s">
        <v>1322</v>
      </c>
      <c r="D2528" s="0" t="s">
        <v>19</v>
      </c>
      <c r="E2528" s="0" t="s">
        <v>58</v>
      </c>
      <c r="F2528" s="0" t="s">
        <v>1324</v>
      </c>
      <c r="G2528" s="0" t="s">
        <v>1609</v>
      </c>
      <c r="H2528" s="0" t="n">
        <v>2.12550354447638</v>
      </c>
      <c r="I2528" s="0" t="n">
        <v>52.6864584612685</v>
      </c>
      <c r="J2528" s="0" t="n">
        <v>680</v>
      </c>
      <c r="K2528" s="0" t="n">
        <f aca="false">I2528*SUMIFS(syst_chauffage!$H$3:$H$27,syst_chauffage!$B$3:$B$27,D2528,syst_chauffage!$C$3:$C$27,E2528)</f>
        <v>86.6665682516895</v>
      </c>
      <c r="L2528" s="12" t="n">
        <f aca="false">H2528*SUMIFS(syst_chauffage!$K$3:$K$27,syst_chauffage!$B$3:$B$27,D2528,syst_chauffage!$C$3:$C$27,E2528)</f>
        <v>2.12550354447638</v>
      </c>
      <c r="N2528" s="0" t="str">
        <f aca="false">A2528</f>
        <v>Sport Loisir Culture</v>
      </c>
      <c r="O2528" s="0" t="str">
        <f aca="false">B2528</f>
        <v>Culture</v>
      </c>
      <c r="P2528" s="0" t="str">
        <f aca="false">C2528</f>
        <v>Petit cinéma</v>
      </c>
      <c r="Q2528" s="0" t="str">
        <f aca="false">D2528</f>
        <v>Autre système centralisé</v>
      </c>
      <c r="R2528" s="0" t="str">
        <f aca="false">E2528</f>
        <v>Urbain</v>
      </c>
      <c r="S2528" s="0" t="str">
        <f aca="false">F2528</f>
        <v>0708650106</v>
      </c>
      <c r="T2528" s="0" t="str">
        <f aca="false">G2528</f>
        <v>0</v>
      </c>
      <c r="U2528" s="0" t="n">
        <f aca="false">L2528</f>
        <v>2.12550354447638</v>
      </c>
      <c r="V2528" s="0" t="n">
        <f aca="false">K2528</f>
        <v>86.6665682516895</v>
      </c>
      <c r="W2528" s="0" t="n">
        <f aca="false">J2528</f>
        <v>680</v>
      </c>
    </row>
    <row r="2529" customFormat="false" ht="12.8" hidden="false" customHeight="false" outlineLevel="0" collapsed="false">
      <c r="A2529" s="0" t="s">
        <v>78</v>
      </c>
      <c r="B2529" s="0" t="s">
        <v>1259</v>
      </c>
      <c r="C2529" s="0" t="s">
        <v>1322</v>
      </c>
      <c r="D2529" s="0" t="s">
        <v>24</v>
      </c>
      <c r="E2529" s="0" t="s">
        <v>30</v>
      </c>
      <c r="F2529" s="0" t="s">
        <v>1325</v>
      </c>
      <c r="G2529" s="0" t="s">
        <v>1609</v>
      </c>
      <c r="H2529" s="0" t="n">
        <v>0.84</v>
      </c>
      <c r="I2529" s="0" t="n">
        <v>10.4</v>
      </c>
      <c r="J2529" s="0" t="n">
        <v>0</v>
      </c>
      <c r="K2529" s="0" t="n">
        <f aca="false">I2529*SUMIFS(syst_chauffage!$H$3:$H$27,syst_chauffage!$B$3:$B$27,D2529,syst_chauffage!$C$3:$C$27,E2529)</f>
        <v>3</v>
      </c>
      <c r="L2529" s="12" t="n">
        <f aca="false">H2529*SUMIFS(syst_chauffage!$K$3:$K$27,syst_chauffage!$B$3:$B$27,D2529,syst_chauffage!$C$3:$C$27,E2529)</f>
        <v>0.84</v>
      </c>
      <c r="N2529" s="0" t="str">
        <f aca="false">A2529</f>
        <v>Sport Loisir Culture</v>
      </c>
      <c r="O2529" s="0" t="str">
        <f aca="false">B2529</f>
        <v>Culture</v>
      </c>
      <c r="P2529" s="0" t="str">
        <f aca="false">C2529</f>
        <v>Petit cinéma</v>
      </c>
      <c r="Q2529" s="0" t="str">
        <f aca="false">D2529</f>
        <v>Cassette rayonnante</v>
      </c>
      <c r="R2529" s="0" t="str">
        <f aca="false">E2529</f>
        <v>Electricité</v>
      </c>
      <c r="S2529" s="0" t="str">
        <f aca="false">F2529</f>
        <v>0708650202</v>
      </c>
      <c r="T2529" s="0" t="str">
        <f aca="false">G2529</f>
        <v>0</v>
      </c>
      <c r="U2529" s="0" t="n">
        <f aca="false">L2529</f>
        <v>0.84</v>
      </c>
      <c r="V2529" s="0" t="n">
        <f aca="false">K2529</f>
        <v>3</v>
      </c>
      <c r="W2529" s="0" t="n">
        <f aca="false">J2529</f>
        <v>0</v>
      </c>
    </row>
    <row r="2530" customFormat="false" ht="12.8" hidden="false" customHeight="false" outlineLevel="0" collapsed="false">
      <c r="A2530" s="0" t="s">
        <v>78</v>
      </c>
      <c r="B2530" s="0" t="s">
        <v>1259</v>
      </c>
      <c r="C2530" s="0" t="s">
        <v>1322</v>
      </c>
      <c r="D2530" s="0" t="s">
        <v>22</v>
      </c>
      <c r="E2530" s="0" t="s">
        <v>23</v>
      </c>
      <c r="F2530" s="0" t="s">
        <v>1326</v>
      </c>
      <c r="G2530" s="0" t="s">
        <v>1609</v>
      </c>
      <c r="H2530" s="0" t="n">
        <v>0.692146111666082</v>
      </c>
      <c r="I2530" s="0" t="n">
        <v>25.6890912104124</v>
      </c>
      <c r="J2530" s="0" t="n">
        <v>0</v>
      </c>
      <c r="K2530" s="0" t="n">
        <f aca="false">I2530*SUMIFS(syst_chauffage!$H$3:$H$27,syst_chauffage!$B$3:$B$27,D2530,syst_chauffage!$C$3:$C$27,E2530)</f>
        <v>45.239067837389</v>
      </c>
      <c r="L2530" s="12" t="n">
        <f aca="false">H2530*SUMIFS(syst_chauffage!$K$3:$K$27,syst_chauffage!$B$3:$B$27,D2530,syst_chauffage!$C$3:$C$27,E2530)</f>
        <v>0.692146111666082</v>
      </c>
      <c r="N2530" s="0" t="str">
        <f aca="false">A2530</f>
        <v>Sport Loisir Culture</v>
      </c>
      <c r="O2530" s="0" t="str">
        <f aca="false">B2530</f>
        <v>Culture</v>
      </c>
      <c r="P2530" s="0" t="str">
        <f aca="false">C2530</f>
        <v>Petit cinéma</v>
      </c>
      <c r="Q2530" s="0" t="str">
        <f aca="false">D2530</f>
        <v>Chaudière fioul</v>
      </c>
      <c r="R2530" s="0" t="str">
        <f aca="false">E2530</f>
        <v>Fioul</v>
      </c>
      <c r="S2530" s="0" t="str">
        <f aca="false">F2530</f>
        <v>0708650303</v>
      </c>
      <c r="T2530" s="0" t="str">
        <f aca="false">G2530</f>
        <v>0</v>
      </c>
      <c r="U2530" s="0" t="n">
        <f aca="false">L2530</f>
        <v>0.692146111666082</v>
      </c>
      <c r="V2530" s="0" t="n">
        <f aca="false">K2530</f>
        <v>45.239067837389</v>
      </c>
      <c r="W2530" s="0" t="n">
        <f aca="false">J2530</f>
        <v>0</v>
      </c>
    </row>
    <row r="2531" customFormat="false" ht="12.8" hidden="false" customHeight="false" outlineLevel="0" collapsed="false">
      <c r="A2531" s="0" t="s">
        <v>78</v>
      </c>
      <c r="B2531" s="0" t="s">
        <v>1259</v>
      </c>
      <c r="C2531" s="0" t="s">
        <v>1322</v>
      </c>
      <c r="D2531" s="0" t="s">
        <v>13</v>
      </c>
      <c r="E2531" s="0" t="s">
        <v>14</v>
      </c>
      <c r="F2531" s="0" t="s">
        <v>1327</v>
      </c>
      <c r="G2531" s="0" t="s">
        <v>1609</v>
      </c>
      <c r="H2531" s="0" t="n">
        <v>0.706388400388766</v>
      </c>
      <c r="I2531" s="0" t="n">
        <v>17.420463039178</v>
      </c>
      <c r="J2531" s="0" t="n">
        <v>264</v>
      </c>
      <c r="K2531" s="0" t="n">
        <f aca="false">I2531*SUMIFS(syst_chauffage!$H$3:$H$27,syst_chauffage!$B$3:$B$27,D2531,syst_chauffage!$C$3:$C$27,E2531)</f>
        <v>35.1822232069356</v>
      </c>
      <c r="L2531" s="12" t="n">
        <f aca="false">H2531*SUMIFS(syst_chauffage!$K$3:$K$27,syst_chauffage!$B$3:$B$27,D2531,syst_chauffage!$C$3:$C$27,E2531)</f>
        <v>0.706388400388766</v>
      </c>
      <c r="N2531" s="0" t="str">
        <f aca="false">A2531</f>
        <v>Sport Loisir Culture</v>
      </c>
      <c r="O2531" s="0" t="str">
        <f aca="false">B2531</f>
        <v>Culture</v>
      </c>
      <c r="P2531" s="0" t="str">
        <f aca="false">C2531</f>
        <v>Petit cinéma</v>
      </c>
      <c r="Q2531" s="0" t="str">
        <f aca="false">D2531</f>
        <v>Chaudière gaz</v>
      </c>
      <c r="R2531" s="0" t="str">
        <f aca="false">E2531</f>
        <v>Gaz</v>
      </c>
      <c r="S2531" s="0" t="str">
        <f aca="false">F2531</f>
        <v>0708650404</v>
      </c>
      <c r="T2531" s="0" t="str">
        <f aca="false">G2531</f>
        <v>0</v>
      </c>
      <c r="U2531" s="0" t="n">
        <f aca="false">L2531</f>
        <v>0.706388400388766</v>
      </c>
      <c r="V2531" s="0" t="n">
        <f aca="false">K2531</f>
        <v>35.1822232069356</v>
      </c>
      <c r="W2531" s="0" t="n">
        <f aca="false">J2531</f>
        <v>264</v>
      </c>
    </row>
    <row r="2532" customFormat="false" ht="12.8" hidden="false" customHeight="false" outlineLevel="0" collapsed="false">
      <c r="A2532" s="0" t="s">
        <v>78</v>
      </c>
      <c r="B2532" s="0" t="s">
        <v>1259</v>
      </c>
      <c r="C2532" s="0" t="s">
        <v>1322</v>
      </c>
      <c r="D2532" s="0" t="s">
        <v>29</v>
      </c>
      <c r="E2532" s="0" t="s">
        <v>30</v>
      </c>
      <c r="F2532" s="0" t="s">
        <v>1328</v>
      </c>
      <c r="G2532" s="0" t="s">
        <v>1609</v>
      </c>
      <c r="H2532" s="0" t="n">
        <v>0.92</v>
      </c>
      <c r="I2532" s="0" t="n">
        <v>10.4</v>
      </c>
      <c r="J2532" s="0" t="n">
        <v>0</v>
      </c>
      <c r="K2532" s="0" t="n">
        <f aca="false">I2532*SUMIFS(syst_chauffage!$H$3:$H$27,syst_chauffage!$B$3:$B$27,D2532,syst_chauffage!$C$3:$C$27,E2532)</f>
        <v>3</v>
      </c>
      <c r="L2532" s="12" t="n">
        <f aca="false">H2532*SUMIFS(syst_chauffage!$K$3:$K$27,syst_chauffage!$B$3:$B$27,D2532,syst_chauffage!$C$3:$C$27,E2532)</f>
        <v>0.92</v>
      </c>
      <c r="N2532" s="0" t="str">
        <f aca="false">A2532</f>
        <v>Sport Loisir Culture</v>
      </c>
      <c r="O2532" s="0" t="str">
        <f aca="false">B2532</f>
        <v>Culture</v>
      </c>
      <c r="P2532" s="0" t="str">
        <f aca="false">C2532</f>
        <v>Petit cinéma</v>
      </c>
      <c r="Q2532" s="0" t="str">
        <f aca="false">D2532</f>
        <v>Electrique direct</v>
      </c>
      <c r="R2532" s="0" t="str">
        <f aca="false">E2532</f>
        <v>Electricité</v>
      </c>
      <c r="S2532" s="0" t="str">
        <f aca="false">F2532</f>
        <v>0708650602</v>
      </c>
      <c r="T2532" s="0" t="str">
        <f aca="false">G2532</f>
        <v>0</v>
      </c>
      <c r="U2532" s="0" t="n">
        <f aca="false">L2532</f>
        <v>0.92</v>
      </c>
      <c r="V2532" s="0" t="n">
        <f aca="false">K2532</f>
        <v>3</v>
      </c>
      <c r="W2532" s="0" t="n">
        <f aca="false">J2532</f>
        <v>0</v>
      </c>
    </row>
    <row r="2533" customFormat="false" ht="12.8" hidden="false" customHeight="false" outlineLevel="0" collapsed="false">
      <c r="A2533" s="0" t="s">
        <v>78</v>
      </c>
      <c r="B2533" s="0" t="s">
        <v>1259</v>
      </c>
      <c r="C2533" s="0" t="s">
        <v>1322</v>
      </c>
      <c r="D2533" s="0" t="s">
        <v>36</v>
      </c>
      <c r="E2533" s="0" t="s">
        <v>30</v>
      </c>
      <c r="F2533" s="0" t="s">
        <v>1329</v>
      </c>
      <c r="G2533" s="0" t="s">
        <v>1609</v>
      </c>
      <c r="H2533" s="0" t="n">
        <v>2.95662809302325</v>
      </c>
      <c r="I2533" s="0" t="n">
        <v>34.8902684676754</v>
      </c>
      <c r="J2533" s="0" t="n">
        <v>603</v>
      </c>
      <c r="K2533" s="0" t="n">
        <f aca="false">I2533*SUMIFS(syst_chauffage!$H$3:$H$27,syst_chauffage!$B$3:$B$27,D2533,syst_chauffage!$C$3:$C$27,E2533)</f>
        <v>21.5851472848773</v>
      </c>
      <c r="L2533" s="12" t="n">
        <f aca="false">H2533*SUMIFS(syst_chauffage!$K$3:$K$27,syst_chauffage!$B$3:$B$27,D2533,syst_chauffage!$C$3:$C$27,E2533)</f>
        <v>2.48413091717754</v>
      </c>
      <c r="N2533" s="0" t="str">
        <f aca="false">A2533</f>
        <v>Sport Loisir Culture</v>
      </c>
      <c r="O2533" s="0" t="str">
        <f aca="false">B2533</f>
        <v>Culture</v>
      </c>
      <c r="P2533" s="0" t="str">
        <f aca="false">C2533</f>
        <v>Petit cinéma</v>
      </c>
      <c r="Q2533" s="0" t="str">
        <f aca="false">D2533</f>
        <v>PAC</v>
      </c>
      <c r="R2533" s="0" t="str">
        <f aca="false">E2533</f>
        <v>Electricité</v>
      </c>
      <c r="S2533" s="0" t="str">
        <f aca="false">F2533</f>
        <v>0708650902</v>
      </c>
      <c r="T2533" s="0" t="str">
        <f aca="false">G2533</f>
        <v>0</v>
      </c>
      <c r="U2533" s="0" t="n">
        <f aca="false">L2533</f>
        <v>2.48413091717754</v>
      </c>
      <c r="V2533" s="0" t="n">
        <f aca="false">K2533</f>
        <v>21.5851472848773</v>
      </c>
      <c r="W2533" s="0" t="n">
        <f aca="false">J2533</f>
        <v>603</v>
      </c>
    </row>
    <row r="2534" customFormat="false" ht="12.8" hidden="false" customHeight="false" outlineLevel="0" collapsed="false">
      <c r="A2534" s="0" t="s">
        <v>78</v>
      </c>
      <c r="B2534" s="0" t="s">
        <v>1259</v>
      </c>
      <c r="C2534" s="0" t="s">
        <v>1322</v>
      </c>
      <c r="D2534" s="0" t="s">
        <v>42</v>
      </c>
      <c r="E2534" s="0" t="s">
        <v>30</v>
      </c>
      <c r="F2534" s="0" t="s">
        <v>1330</v>
      </c>
      <c r="G2534" s="0" t="s">
        <v>1609</v>
      </c>
      <c r="H2534" s="0" t="n">
        <v>2.72589990697674</v>
      </c>
      <c r="I2534" s="0" t="n">
        <v>9.60155699352696</v>
      </c>
      <c r="J2534" s="0" t="n">
        <v>603</v>
      </c>
      <c r="K2534" s="0" t="n">
        <f aca="false">I2534*SUMIFS(syst_chauffage!$H$3:$H$27,syst_chauffage!$B$3:$B$27,D2534,syst_chauffage!$C$3:$C$27,E2534)</f>
        <v>8.66725094959699</v>
      </c>
      <c r="L2534" s="12" t="n">
        <f aca="false">H2534*SUMIFS(syst_chauffage!$K$3:$K$27,syst_chauffage!$B$3:$B$27,D2534,syst_chauffage!$C$3:$C$27,E2534)</f>
        <v>2.4302459328302</v>
      </c>
      <c r="N2534" s="0" t="str">
        <f aca="false">A2534</f>
        <v>Sport Loisir Culture</v>
      </c>
      <c r="O2534" s="0" t="str">
        <f aca="false">B2534</f>
        <v>Culture</v>
      </c>
      <c r="P2534" s="0" t="str">
        <f aca="false">C2534</f>
        <v>Petit cinéma</v>
      </c>
      <c r="Q2534" s="0" t="str">
        <f aca="false">D2534</f>
        <v>Rooftop</v>
      </c>
      <c r="R2534" s="0" t="str">
        <f aca="false">E2534</f>
        <v>Electricité</v>
      </c>
      <c r="S2534" s="0" t="str">
        <f aca="false">F2534</f>
        <v>0708651002</v>
      </c>
      <c r="T2534" s="0" t="str">
        <f aca="false">G2534</f>
        <v>0</v>
      </c>
      <c r="U2534" s="0" t="n">
        <f aca="false">L2534</f>
        <v>2.4302459328302</v>
      </c>
      <c r="V2534" s="0" t="n">
        <f aca="false">K2534</f>
        <v>8.66725094959699</v>
      </c>
      <c r="W2534" s="0" t="n">
        <f aca="false">J2534</f>
        <v>603</v>
      </c>
    </row>
    <row r="2535" customFormat="false" ht="12.8" hidden="false" customHeight="false" outlineLevel="0" collapsed="false">
      <c r="A2535" s="0" t="s">
        <v>78</v>
      </c>
      <c r="B2535" s="0" t="s">
        <v>1259</v>
      </c>
      <c r="C2535" s="0" t="s">
        <v>1322</v>
      </c>
      <c r="D2535" s="0" t="s">
        <v>51</v>
      </c>
      <c r="E2535" s="0" t="s">
        <v>57</v>
      </c>
      <c r="F2535" s="0" t="s">
        <v>1331</v>
      </c>
      <c r="G2535" s="0" t="s">
        <v>1609</v>
      </c>
      <c r="H2535" s="0" t="n">
        <v>2.50724073931768</v>
      </c>
      <c r="I2535" s="0" t="n">
        <v>60.0956009170999</v>
      </c>
      <c r="J2535" s="0" t="n">
        <v>0</v>
      </c>
      <c r="K2535" s="0" t="n">
        <f aca="false">I2535*SUMIFS(syst_chauffage!$H$3:$H$27,syst_chauffage!$B$3:$B$27,D2535,syst_chauffage!$C$3:$C$27,E2535)</f>
        <v>127.333795691452</v>
      </c>
      <c r="L2535" s="12" t="n">
        <f aca="false">H2535*SUMIFS(syst_chauffage!$K$3:$K$27,syst_chauffage!$B$3:$B$27,D2535,syst_chauffage!$C$3:$C$27,E2535)</f>
        <v>2.50724073931768</v>
      </c>
      <c r="N2535" s="0" t="str">
        <f aca="false">A2535</f>
        <v>Sport Loisir Culture</v>
      </c>
      <c r="O2535" s="0" t="str">
        <f aca="false">B2535</f>
        <v>Culture</v>
      </c>
      <c r="P2535" s="0" t="str">
        <f aca="false">C2535</f>
        <v>Petit cinéma</v>
      </c>
      <c r="Q2535" s="0" t="str">
        <f aca="false">D2535</f>
        <v>Autre système centralisé performant</v>
      </c>
      <c r="R2535" s="0" t="str">
        <f aca="false">E2535</f>
        <v>Autres</v>
      </c>
      <c r="S2535" s="0" t="str">
        <f aca="false">F2535</f>
        <v>0708652101</v>
      </c>
      <c r="T2535" s="0" t="str">
        <f aca="false">G2535</f>
        <v>0</v>
      </c>
      <c r="U2535" s="0" t="n">
        <f aca="false">L2535</f>
        <v>2.50724073931768</v>
      </c>
      <c r="V2535" s="0" t="n">
        <f aca="false">K2535</f>
        <v>127.333795691452</v>
      </c>
      <c r="W2535" s="0" t="n">
        <f aca="false">J2535</f>
        <v>0</v>
      </c>
    </row>
    <row r="2536" customFormat="false" ht="12.8" hidden="false" customHeight="false" outlineLevel="0" collapsed="false">
      <c r="A2536" s="0" t="s">
        <v>78</v>
      </c>
      <c r="B2536" s="0" t="s">
        <v>1259</v>
      </c>
      <c r="C2536" s="0" t="s">
        <v>1322</v>
      </c>
      <c r="D2536" s="0" t="s">
        <v>51</v>
      </c>
      <c r="E2536" s="0" t="s">
        <v>58</v>
      </c>
      <c r="F2536" s="0" t="s">
        <v>1332</v>
      </c>
      <c r="G2536" s="0" t="s">
        <v>1609</v>
      </c>
      <c r="H2536" s="0" t="n">
        <v>2.57348655604679</v>
      </c>
      <c r="I2536" s="0" t="n">
        <v>62.721974358653</v>
      </c>
      <c r="J2536" s="0" t="n">
        <v>680</v>
      </c>
      <c r="K2536" s="0" t="n">
        <f aca="false">I2536*SUMIFS(syst_chauffage!$H$3:$H$27,syst_chauffage!$B$3:$B$27,D2536,syst_chauffage!$C$3:$C$27,E2536)</f>
        <v>133.848662356865</v>
      </c>
      <c r="L2536" s="12" t="n">
        <f aca="false">H2536*SUMIFS(syst_chauffage!$K$3:$K$27,syst_chauffage!$B$3:$B$27,D2536,syst_chauffage!$C$3:$C$27,E2536)</f>
        <v>2.57348655604679</v>
      </c>
      <c r="N2536" s="0" t="str">
        <f aca="false">A2536</f>
        <v>Sport Loisir Culture</v>
      </c>
      <c r="O2536" s="0" t="str">
        <f aca="false">B2536</f>
        <v>Culture</v>
      </c>
      <c r="P2536" s="0" t="str">
        <f aca="false">C2536</f>
        <v>Petit cinéma</v>
      </c>
      <c r="Q2536" s="0" t="str">
        <f aca="false">D2536</f>
        <v>Autre système centralisé performant</v>
      </c>
      <c r="R2536" s="0" t="str">
        <f aca="false">E2536</f>
        <v>Urbain</v>
      </c>
      <c r="S2536" s="0" t="str">
        <f aca="false">F2536</f>
        <v>0708652106</v>
      </c>
      <c r="T2536" s="0" t="str">
        <f aca="false">G2536</f>
        <v>0</v>
      </c>
      <c r="U2536" s="0" t="n">
        <f aca="false">L2536</f>
        <v>2.57348655604679</v>
      </c>
      <c r="V2536" s="0" t="n">
        <f aca="false">K2536</f>
        <v>133.848662356865</v>
      </c>
      <c r="W2536" s="0" t="n">
        <f aca="false">J2536</f>
        <v>680</v>
      </c>
    </row>
    <row r="2537" customFormat="false" ht="12.8" hidden="false" customHeight="false" outlineLevel="0" collapsed="false">
      <c r="A2537" s="0" t="s">
        <v>78</v>
      </c>
      <c r="B2537" s="0" t="s">
        <v>1259</v>
      </c>
      <c r="C2537" s="0" t="s">
        <v>1322</v>
      </c>
      <c r="D2537" s="0" t="s">
        <v>54</v>
      </c>
      <c r="E2537" s="0" t="s">
        <v>30</v>
      </c>
      <c r="F2537" s="0" t="s">
        <v>1333</v>
      </c>
      <c r="G2537" s="0" t="s">
        <v>1609</v>
      </c>
      <c r="H2537" s="0" t="n">
        <v>1</v>
      </c>
      <c r="I2537" s="0" t="n">
        <v>12</v>
      </c>
      <c r="J2537" s="0" t="n">
        <v>0</v>
      </c>
      <c r="K2537" s="0" t="n">
        <f aca="false">I2537*SUMIFS(syst_chauffage!$H$3:$H$27,syst_chauffage!$B$3:$B$27,D2537,syst_chauffage!$C$3:$C$27,E2537)</f>
        <v>12</v>
      </c>
      <c r="L2537" s="12" t="n">
        <f aca="false">H2537*SUMIFS(syst_chauffage!$K$3:$K$27,syst_chauffage!$B$3:$B$27,D2537,syst_chauffage!$C$3:$C$27,E2537)</f>
        <v>1</v>
      </c>
      <c r="N2537" s="0" t="str">
        <f aca="false">A2537</f>
        <v>Sport Loisir Culture</v>
      </c>
      <c r="O2537" s="0" t="str">
        <f aca="false">B2537</f>
        <v>Culture</v>
      </c>
      <c r="P2537" s="0" t="str">
        <f aca="false">C2537</f>
        <v>Petit cinéma</v>
      </c>
      <c r="Q2537" s="0" t="str">
        <f aca="false">D2537</f>
        <v>Cassette rayonnante performant</v>
      </c>
      <c r="R2537" s="0" t="str">
        <f aca="false">E2537</f>
        <v>Electricité</v>
      </c>
      <c r="S2537" s="0" t="str">
        <f aca="false">F2537</f>
        <v>0708652202</v>
      </c>
      <c r="T2537" s="0" t="str">
        <f aca="false">G2537</f>
        <v>0</v>
      </c>
      <c r="U2537" s="0" t="n">
        <f aca="false">L2537</f>
        <v>1</v>
      </c>
      <c r="V2537" s="0" t="n">
        <f aca="false">K2537</f>
        <v>12</v>
      </c>
      <c r="W2537" s="0" t="n">
        <f aca="false">J2537</f>
        <v>0</v>
      </c>
    </row>
    <row r="2538" customFormat="false" ht="12.8" hidden="false" customHeight="false" outlineLevel="0" collapsed="false">
      <c r="A2538" s="0" t="s">
        <v>78</v>
      </c>
      <c r="B2538" s="0" t="s">
        <v>1259</v>
      </c>
      <c r="C2538" s="0" t="s">
        <v>1322</v>
      </c>
      <c r="D2538" s="0" t="s">
        <v>27</v>
      </c>
      <c r="E2538" s="0" t="s">
        <v>23</v>
      </c>
      <c r="F2538" s="0" t="s">
        <v>1334</v>
      </c>
      <c r="G2538" s="0" t="s">
        <v>1609</v>
      </c>
      <c r="H2538" s="0" t="n">
        <v>0.750812573529875</v>
      </c>
      <c r="I2538" s="0" t="n">
        <v>30.5822514409672</v>
      </c>
      <c r="J2538" s="0" t="n">
        <v>608</v>
      </c>
      <c r="K2538" s="0" t="n">
        <f aca="false">I2538*SUMIFS(syst_chauffage!$H$3:$H$27,syst_chauffage!$B$3:$B$27,D2538,syst_chauffage!$C$3:$C$27,E2538)</f>
        <v>78.4252216985365</v>
      </c>
      <c r="L2538" s="12" t="n">
        <f aca="false">H2538*SUMIFS(syst_chauffage!$K$3:$K$27,syst_chauffage!$B$3:$B$27,D2538,syst_chauffage!$C$3:$C$27,E2538)</f>
        <v>0.750812573529875</v>
      </c>
      <c r="N2538" s="0" t="str">
        <f aca="false">A2538</f>
        <v>Sport Loisir Culture</v>
      </c>
      <c r="O2538" s="0" t="str">
        <f aca="false">B2538</f>
        <v>Culture</v>
      </c>
      <c r="P2538" s="0" t="str">
        <f aca="false">C2538</f>
        <v>Petit cinéma</v>
      </c>
      <c r="Q2538" s="0" t="str">
        <f aca="false">D2538</f>
        <v>Chaudière condensation fioul</v>
      </c>
      <c r="R2538" s="0" t="str">
        <f aca="false">E2538</f>
        <v>Fioul</v>
      </c>
      <c r="S2538" s="0" t="str">
        <f aca="false">F2538</f>
        <v>0708652303</v>
      </c>
      <c r="T2538" s="0" t="str">
        <f aca="false">G2538</f>
        <v>0</v>
      </c>
      <c r="U2538" s="0" t="n">
        <f aca="false">L2538</f>
        <v>0.750812573529875</v>
      </c>
      <c r="V2538" s="0" t="n">
        <f aca="false">K2538</f>
        <v>78.4252216985365</v>
      </c>
      <c r="W2538" s="0" t="n">
        <f aca="false">J2538</f>
        <v>608</v>
      </c>
    </row>
    <row r="2539" customFormat="false" ht="12.8" hidden="false" customHeight="false" outlineLevel="0" collapsed="false">
      <c r="A2539" s="0" t="s">
        <v>78</v>
      </c>
      <c r="B2539" s="0" t="s">
        <v>1259</v>
      </c>
      <c r="C2539" s="0" t="s">
        <v>1322</v>
      </c>
      <c r="D2539" s="0" t="s">
        <v>18</v>
      </c>
      <c r="E2539" s="0" t="s">
        <v>14</v>
      </c>
      <c r="F2539" s="0" t="s">
        <v>1335</v>
      </c>
      <c r="G2539" s="0" t="s">
        <v>1609</v>
      </c>
      <c r="H2539" s="0" t="n">
        <v>0.971104954503384</v>
      </c>
      <c r="I2539" s="0" t="n">
        <v>20.7386464752119</v>
      </c>
      <c r="J2539" s="0" t="n">
        <v>608</v>
      </c>
      <c r="K2539" s="0" t="n">
        <f aca="false">I2539*SUMIFS(syst_chauffage!$H$3:$H$27,syst_chauffage!$B$3:$B$27,D2539,syst_chauffage!$C$3:$C$27,E2539)</f>
        <v>56.5113375857588</v>
      </c>
      <c r="L2539" s="12" t="n">
        <f aca="false">H2539*SUMIFS(syst_chauffage!$K$3:$K$27,syst_chauffage!$B$3:$B$27,D2539,syst_chauffage!$C$3:$C$27,E2539)</f>
        <v>0.943376888225516</v>
      </c>
      <c r="N2539" s="0" t="str">
        <f aca="false">A2539</f>
        <v>Sport Loisir Culture</v>
      </c>
      <c r="O2539" s="0" t="str">
        <f aca="false">B2539</f>
        <v>Culture</v>
      </c>
      <c r="P2539" s="0" t="str">
        <f aca="false">C2539</f>
        <v>Petit cinéma</v>
      </c>
      <c r="Q2539" s="0" t="str">
        <f aca="false">D2539</f>
        <v>Chaudière condensation gaz</v>
      </c>
      <c r="R2539" s="0" t="str">
        <f aca="false">E2539</f>
        <v>Gaz</v>
      </c>
      <c r="S2539" s="0" t="str">
        <f aca="false">F2539</f>
        <v>0708652404</v>
      </c>
      <c r="T2539" s="0" t="str">
        <f aca="false">G2539</f>
        <v>0</v>
      </c>
      <c r="U2539" s="0" t="n">
        <f aca="false">L2539</f>
        <v>0.943376888225516</v>
      </c>
      <c r="V2539" s="0" t="n">
        <f aca="false">K2539</f>
        <v>56.5113375857588</v>
      </c>
      <c r="W2539" s="0" t="n">
        <f aca="false">J2539</f>
        <v>608</v>
      </c>
    </row>
    <row r="2540" customFormat="false" ht="12.8" hidden="false" customHeight="false" outlineLevel="0" collapsed="false">
      <c r="A2540" s="0" t="s">
        <v>78</v>
      </c>
      <c r="B2540" s="0" t="s">
        <v>1259</v>
      </c>
      <c r="C2540" s="0" t="s">
        <v>1322</v>
      </c>
      <c r="D2540" s="0" t="s">
        <v>32</v>
      </c>
      <c r="E2540" s="0" t="s">
        <v>30</v>
      </c>
      <c r="F2540" s="0" t="s">
        <v>1336</v>
      </c>
      <c r="G2540" s="0" t="s">
        <v>1609</v>
      </c>
      <c r="H2540" s="0" t="n">
        <v>1</v>
      </c>
      <c r="I2540" s="0" t="n">
        <v>12</v>
      </c>
      <c r="J2540" s="0" t="n">
        <v>0</v>
      </c>
      <c r="K2540" s="0" t="n">
        <f aca="false">I2540*SUMIFS(syst_chauffage!$H$3:$H$27,syst_chauffage!$B$3:$B$27,D2540,syst_chauffage!$C$3:$C$27,E2540)</f>
        <v>12</v>
      </c>
      <c r="L2540" s="12" t="n">
        <f aca="false">H2540*SUMIFS(syst_chauffage!$K$3:$K$27,syst_chauffage!$B$3:$B$27,D2540,syst_chauffage!$C$3:$C$27,E2540)</f>
        <v>1</v>
      </c>
      <c r="N2540" s="0" t="str">
        <f aca="false">A2540</f>
        <v>Sport Loisir Culture</v>
      </c>
      <c r="O2540" s="0" t="str">
        <f aca="false">B2540</f>
        <v>Culture</v>
      </c>
      <c r="P2540" s="0" t="str">
        <f aca="false">C2540</f>
        <v>Petit cinéma</v>
      </c>
      <c r="Q2540" s="0" t="str">
        <f aca="false">D2540</f>
        <v>Electrique direct performant</v>
      </c>
      <c r="R2540" s="0" t="str">
        <f aca="false">E2540</f>
        <v>Electricité</v>
      </c>
      <c r="S2540" s="0" t="str">
        <f aca="false">F2540</f>
        <v>0708652602</v>
      </c>
      <c r="T2540" s="0" t="str">
        <f aca="false">G2540</f>
        <v>0</v>
      </c>
      <c r="U2540" s="0" t="n">
        <f aca="false">L2540</f>
        <v>1</v>
      </c>
      <c r="V2540" s="0" t="n">
        <f aca="false">K2540</f>
        <v>12</v>
      </c>
      <c r="W2540" s="0" t="n">
        <f aca="false">J2540</f>
        <v>0</v>
      </c>
    </row>
    <row r="2541" customFormat="false" ht="12.8" hidden="false" customHeight="false" outlineLevel="0" collapsed="false">
      <c r="A2541" s="0" t="s">
        <v>78</v>
      </c>
      <c r="B2541" s="0" t="s">
        <v>1259</v>
      </c>
      <c r="C2541" s="0" t="s">
        <v>1322</v>
      </c>
      <c r="D2541" s="0" t="s">
        <v>38</v>
      </c>
      <c r="E2541" s="0" t="s">
        <v>30</v>
      </c>
      <c r="F2541" s="0" t="s">
        <v>1337</v>
      </c>
      <c r="G2541" s="0" t="s">
        <v>1609</v>
      </c>
      <c r="H2541" s="0" t="n">
        <v>3.41149395348837</v>
      </c>
      <c r="I2541" s="0" t="n">
        <v>41.5360338900898</v>
      </c>
      <c r="J2541" s="0" t="n">
        <v>648</v>
      </c>
      <c r="K2541" s="0" t="n">
        <f aca="false">I2541*SUMIFS(syst_chauffage!$H$3:$H$27,syst_chauffage!$B$3:$B$27,D2541,syst_chauffage!$C$3:$C$27,E2541)</f>
        <v>41.9843656152458</v>
      </c>
      <c r="L2541" s="12" t="n">
        <f aca="false">H2541*SUMIFS(syst_chauffage!$K$3:$K$27,syst_chauffage!$B$3:$B$27,D2541,syst_chauffage!$C$3:$C$27,E2541)</f>
        <v>3.05197598099553</v>
      </c>
      <c r="N2541" s="0" t="str">
        <f aca="false">A2541</f>
        <v>Sport Loisir Culture</v>
      </c>
      <c r="O2541" s="0" t="str">
        <f aca="false">B2541</f>
        <v>Culture</v>
      </c>
      <c r="P2541" s="0" t="str">
        <f aca="false">C2541</f>
        <v>Petit cinéma</v>
      </c>
      <c r="Q2541" s="0" t="str">
        <f aca="false">D2541</f>
        <v>PAC performant</v>
      </c>
      <c r="R2541" s="0" t="str">
        <f aca="false">E2541</f>
        <v>Electricité</v>
      </c>
      <c r="S2541" s="0" t="str">
        <f aca="false">F2541</f>
        <v>0708652902</v>
      </c>
      <c r="T2541" s="0" t="str">
        <f aca="false">G2541</f>
        <v>0</v>
      </c>
      <c r="U2541" s="0" t="n">
        <f aca="false">L2541</f>
        <v>3.05197598099553</v>
      </c>
      <c r="V2541" s="0" t="n">
        <f aca="false">K2541</f>
        <v>41.9843656152458</v>
      </c>
      <c r="W2541" s="0" t="n">
        <f aca="false">J2541</f>
        <v>648</v>
      </c>
    </row>
    <row r="2542" customFormat="false" ht="12.8" hidden="false" customHeight="false" outlineLevel="0" collapsed="false">
      <c r="A2542" s="0" t="s">
        <v>78</v>
      </c>
      <c r="B2542" s="0" t="s">
        <v>1259</v>
      </c>
      <c r="C2542" s="0" t="s">
        <v>1322</v>
      </c>
      <c r="D2542" s="0" t="s">
        <v>46</v>
      </c>
      <c r="E2542" s="0" t="s">
        <v>30</v>
      </c>
      <c r="F2542" s="0" t="s">
        <v>1338</v>
      </c>
      <c r="G2542" s="0" t="s">
        <v>1609</v>
      </c>
      <c r="H2542" s="0" t="n">
        <v>3.23578046511627</v>
      </c>
      <c r="I2542" s="0" t="n">
        <v>11.430424992294</v>
      </c>
      <c r="J2542" s="0" t="n">
        <v>648</v>
      </c>
      <c r="K2542" s="0" t="n">
        <f aca="false">I2542*SUMIFS(syst_chauffage!$H$3:$H$27,syst_chauffage!$B$3:$B$27,D2542,syst_chauffage!$C$3:$C$27,E2542)</f>
        <v>19.8307298484385</v>
      </c>
      <c r="L2542" s="12" t="n">
        <f aca="false">H2542*SUMIFS(syst_chauffage!$K$3:$K$27,syst_chauffage!$B$3:$B$27,D2542,syst_chauffage!$C$3:$C$27,E2542)</f>
        <v>2.91709022049921</v>
      </c>
      <c r="N2542" s="0" t="str">
        <f aca="false">A2542</f>
        <v>Sport Loisir Culture</v>
      </c>
      <c r="O2542" s="0" t="str">
        <f aca="false">B2542</f>
        <v>Culture</v>
      </c>
      <c r="P2542" s="0" t="str">
        <f aca="false">C2542</f>
        <v>Petit cinéma</v>
      </c>
      <c r="Q2542" s="0" t="str">
        <f aca="false">D2542</f>
        <v>Rooftop performant</v>
      </c>
      <c r="R2542" s="0" t="str">
        <f aca="false">E2542</f>
        <v>Electricité</v>
      </c>
      <c r="S2542" s="0" t="str">
        <f aca="false">F2542</f>
        <v>0708653002</v>
      </c>
      <c r="T2542" s="0" t="str">
        <f aca="false">G2542</f>
        <v>0</v>
      </c>
      <c r="U2542" s="0" t="n">
        <f aca="false">L2542</f>
        <v>2.91709022049921</v>
      </c>
      <c r="V2542" s="0" t="n">
        <f aca="false">K2542</f>
        <v>19.8307298484385</v>
      </c>
      <c r="W2542" s="0" t="n">
        <f aca="false">J2542</f>
        <v>648</v>
      </c>
    </row>
    <row r="2543" customFormat="false" ht="12.8" hidden="false" customHeight="false" outlineLevel="0" collapsed="false">
      <c r="A2543" s="0" t="s">
        <v>78</v>
      </c>
      <c r="B2543" s="0" t="s">
        <v>1259</v>
      </c>
      <c r="C2543" s="0" t="s">
        <v>1339</v>
      </c>
      <c r="D2543" s="0" t="s">
        <v>19</v>
      </c>
      <c r="E2543" s="0" t="s">
        <v>57</v>
      </c>
      <c r="F2543" s="0" t="s">
        <v>1340</v>
      </c>
      <c r="G2543" s="0" t="s">
        <v>1609</v>
      </c>
      <c r="H2543" s="0" t="n">
        <v>2.08070524564634</v>
      </c>
      <c r="I2543" s="0" t="n">
        <v>53.4994895917058</v>
      </c>
      <c r="J2543" s="0" t="n">
        <v>0</v>
      </c>
      <c r="K2543" s="0" t="n">
        <f aca="false">I2543*SUMIFS(syst_chauffage!$H$3:$H$27,syst_chauffage!$B$3:$B$27,D2543,syst_chauffage!$C$3:$C$27,E2543)</f>
        <v>74.4967913116063</v>
      </c>
      <c r="L2543" s="12" t="n">
        <f aca="false">H2543*SUMIFS(syst_chauffage!$K$3:$K$27,syst_chauffage!$B$3:$B$27,D2543,syst_chauffage!$C$3:$C$27,E2543)</f>
        <v>2.08070524564634</v>
      </c>
      <c r="N2543" s="0" t="str">
        <f aca="false">A2543</f>
        <v>Sport Loisir Culture</v>
      </c>
      <c r="O2543" s="0" t="str">
        <f aca="false">B2543</f>
        <v>Culture</v>
      </c>
      <c r="P2543" s="0" t="str">
        <f aca="false">C2543</f>
        <v>Petite salle de spectacle</v>
      </c>
      <c r="Q2543" s="0" t="str">
        <f aca="false">D2543</f>
        <v>Autre système centralisé</v>
      </c>
      <c r="R2543" s="0" t="str">
        <f aca="false">E2543</f>
        <v>Autres</v>
      </c>
      <c r="S2543" s="0" t="str">
        <f aca="false">F2543</f>
        <v>0708800101</v>
      </c>
      <c r="T2543" s="0" t="str">
        <f aca="false">G2543</f>
        <v>0</v>
      </c>
      <c r="U2543" s="0" t="n">
        <f aca="false">L2543</f>
        <v>2.08070524564634</v>
      </c>
      <c r="V2543" s="0" t="n">
        <f aca="false">K2543</f>
        <v>74.4967913116063</v>
      </c>
      <c r="W2543" s="0" t="n">
        <f aca="false">J2543</f>
        <v>0</v>
      </c>
    </row>
    <row r="2544" customFormat="false" ht="12.8" hidden="false" customHeight="false" outlineLevel="0" collapsed="false">
      <c r="A2544" s="0" t="s">
        <v>78</v>
      </c>
      <c r="B2544" s="0" t="s">
        <v>1259</v>
      </c>
      <c r="C2544" s="0" t="s">
        <v>1339</v>
      </c>
      <c r="D2544" s="0" t="s">
        <v>19</v>
      </c>
      <c r="E2544" s="0" t="s">
        <v>58</v>
      </c>
      <c r="F2544" s="0" t="s">
        <v>1341</v>
      </c>
      <c r="G2544" s="0" t="s">
        <v>1609</v>
      </c>
      <c r="H2544" s="0" t="n">
        <v>2.11289794313849</v>
      </c>
      <c r="I2544" s="0" t="n">
        <v>60.107403083373</v>
      </c>
      <c r="J2544" s="0" t="n">
        <v>680</v>
      </c>
      <c r="K2544" s="0" t="n">
        <f aca="false">I2544*SUMIFS(syst_chauffage!$H$3:$H$27,syst_chauffage!$B$3:$B$27,D2544,syst_chauffage!$C$3:$C$27,E2544)</f>
        <v>98.8736480662576</v>
      </c>
      <c r="L2544" s="12" t="n">
        <f aca="false">H2544*SUMIFS(syst_chauffage!$K$3:$K$27,syst_chauffage!$B$3:$B$27,D2544,syst_chauffage!$C$3:$C$27,E2544)</f>
        <v>2.11289794313849</v>
      </c>
      <c r="N2544" s="0" t="str">
        <f aca="false">A2544</f>
        <v>Sport Loisir Culture</v>
      </c>
      <c r="O2544" s="0" t="str">
        <f aca="false">B2544</f>
        <v>Culture</v>
      </c>
      <c r="P2544" s="0" t="str">
        <f aca="false">C2544</f>
        <v>Petite salle de spectacle</v>
      </c>
      <c r="Q2544" s="0" t="str">
        <f aca="false">D2544</f>
        <v>Autre système centralisé</v>
      </c>
      <c r="R2544" s="0" t="str">
        <f aca="false">E2544</f>
        <v>Urbain</v>
      </c>
      <c r="S2544" s="0" t="str">
        <f aca="false">F2544</f>
        <v>0708800106</v>
      </c>
      <c r="T2544" s="0" t="str">
        <f aca="false">G2544</f>
        <v>0</v>
      </c>
      <c r="U2544" s="0" t="n">
        <f aca="false">L2544</f>
        <v>2.11289794313849</v>
      </c>
      <c r="V2544" s="0" t="n">
        <f aca="false">K2544</f>
        <v>98.8736480662576</v>
      </c>
      <c r="W2544" s="0" t="n">
        <f aca="false">J2544</f>
        <v>680</v>
      </c>
    </row>
    <row r="2545" customFormat="false" ht="12.8" hidden="false" customHeight="false" outlineLevel="0" collapsed="false">
      <c r="A2545" s="0" t="s">
        <v>78</v>
      </c>
      <c r="B2545" s="0" t="s">
        <v>1259</v>
      </c>
      <c r="C2545" s="0" t="s">
        <v>1339</v>
      </c>
      <c r="D2545" s="0" t="s">
        <v>24</v>
      </c>
      <c r="E2545" s="0" t="s">
        <v>30</v>
      </c>
      <c r="F2545" s="0" t="s">
        <v>1342</v>
      </c>
      <c r="G2545" s="0" t="s">
        <v>1609</v>
      </c>
      <c r="H2545" s="0" t="n">
        <v>0.84</v>
      </c>
      <c r="I2545" s="0" t="n">
        <v>10.4</v>
      </c>
      <c r="J2545" s="0" t="n">
        <v>0</v>
      </c>
      <c r="K2545" s="0" t="n">
        <f aca="false">I2545*SUMIFS(syst_chauffage!$H$3:$H$27,syst_chauffage!$B$3:$B$27,D2545,syst_chauffage!$C$3:$C$27,E2545)</f>
        <v>3</v>
      </c>
      <c r="L2545" s="12" t="n">
        <f aca="false">H2545*SUMIFS(syst_chauffage!$K$3:$K$27,syst_chauffage!$B$3:$B$27,D2545,syst_chauffage!$C$3:$C$27,E2545)</f>
        <v>0.84</v>
      </c>
      <c r="N2545" s="0" t="str">
        <f aca="false">A2545</f>
        <v>Sport Loisir Culture</v>
      </c>
      <c r="O2545" s="0" t="str">
        <f aca="false">B2545</f>
        <v>Culture</v>
      </c>
      <c r="P2545" s="0" t="str">
        <f aca="false">C2545</f>
        <v>Petite salle de spectacle</v>
      </c>
      <c r="Q2545" s="0" t="str">
        <f aca="false">D2545</f>
        <v>Cassette rayonnante</v>
      </c>
      <c r="R2545" s="0" t="str">
        <f aca="false">E2545</f>
        <v>Electricité</v>
      </c>
      <c r="S2545" s="0" t="str">
        <f aca="false">F2545</f>
        <v>0708800202</v>
      </c>
      <c r="T2545" s="0" t="str">
        <f aca="false">G2545</f>
        <v>0</v>
      </c>
      <c r="U2545" s="0" t="n">
        <f aca="false">L2545</f>
        <v>0.84</v>
      </c>
      <c r="V2545" s="0" t="n">
        <f aca="false">K2545</f>
        <v>3</v>
      </c>
      <c r="W2545" s="0" t="n">
        <f aca="false">J2545</f>
        <v>0</v>
      </c>
    </row>
    <row r="2546" customFormat="false" ht="12.8" hidden="false" customHeight="false" outlineLevel="0" collapsed="false">
      <c r="A2546" s="0" t="s">
        <v>78</v>
      </c>
      <c r="B2546" s="0" t="s">
        <v>1259</v>
      </c>
      <c r="C2546" s="0" t="s">
        <v>1339</v>
      </c>
      <c r="D2546" s="0" t="s">
        <v>22</v>
      </c>
      <c r="E2546" s="0" t="s">
        <v>23</v>
      </c>
      <c r="F2546" s="0" t="s">
        <v>1343</v>
      </c>
      <c r="G2546" s="0" t="s">
        <v>1609</v>
      </c>
      <c r="H2546" s="0" t="n">
        <v>0.693864727433634</v>
      </c>
      <c r="I2546" s="0" t="n">
        <v>25.8195931722229</v>
      </c>
      <c r="J2546" s="0" t="n">
        <v>0</v>
      </c>
      <c r="K2546" s="0" t="n">
        <f aca="false">I2546*SUMIFS(syst_chauffage!$H$3:$H$27,syst_chauffage!$B$3:$B$27,D2546,syst_chauffage!$C$3:$C$27,E2546)</f>
        <v>45.4688847295048</v>
      </c>
      <c r="L2546" s="12" t="n">
        <f aca="false">H2546*SUMIFS(syst_chauffage!$K$3:$K$27,syst_chauffage!$B$3:$B$27,D2546,syst_chauffage!$C$3:$C$27,E2546)</f>
        <v>0.693864727433634</v>
      </c>
      <c r="N2546" s="0" t="str">
        <f aca="false">A2546</f>
        <v>Sport Loisir Culture</v>
      </c>
      <c r="O2546" s="0" t="str">
        <f aca="false">B2546</f>
        <v>Culture</v>
      </c>
      <c r="P2546" s="0" t="str">
        <f aca="false">C2546</f>
        <v>Petite salle de spectacle</v>
      </c>
      <c r="Q2546" s="0" t="str">
        <f aca="false">D2546</f>
        <v>Chaudière fioul</v>
      </c>
      <c r="R2546" s="0" t="str">
        <f aca="false">E2546</f>
        <v>Fioul</v>
      </c>
      <c r="S2546" s="0" t="str">
        <f aca="false">F2546</f>
        <v>0708800303</v>
      </c>
      <c r="T2546" s="0" t="str">
        <f aca="false">G2546</f>
        <v>0</v>
      </c>
      <c r="U2546" s="0" t="n">
        <f aca="false">L2546</f>
        <v>0.693864727433634</v>
      </c>
      <c r="V2546" s="0" t="n">
        <f aca="false">K2546</f>
        <v>45.4688847295048</v>
      </c>
      <c r="W2546" s="0" t="n">
        <f aca="false">J2546</f>
        <v>0</v>
      </c>
    </row>
    <row r="2547" customFormat="false" ht="12.8" hidden="false" customHeight="false" outlineLevel="0" collapsed="false">
      <c r="A2547" s="0" t="s">
        <v>78</v>
      </c>
      <c r="B2547" s="0" t="s">
        <v>1259</v>
      </c>
      <c r="C2547" s="0" t="s">
        <v>1339</v>
      </c>
      <c r="D2547" s="0" t="s">
        <v>13</v>
      </c>
      <c r="E2547" s="0" t="s">
        <v>14</v>
      </c>
      <c r="F2547" s="0" t="s">
        <v>1344</v>
      </c>
      <c r="G2547" s="0" t="s">
        <v>1609</v>
      </c>
      <c r="H2547" s="0" t="n">
        <v>0.707679396954448</v>
      </c>
      <c r="I2547" s="0" t="n">
        <v>17.0950026655679</v>
      </c>
      <c r="J2547" s="0" t="n">
        <v>264</v>
      </c>
      <c r="K2547" s="0" t="n">
        <f aca="false">I2547*SUMIFS(syst_chauffage!$H$3:$H$27,syst_chauffage!$B$3:$B$27,D2547,syst_chauffage!$C$3:$C$27,E2547)</f>
        <v>34.5249261257035</v>
      </c>
      <c r="L2547" s="12" t="n">
        <f aca="false">H2547*SUMIFS(syst_chauffage!$K$3:$K$27,syst_chauffage!$B$3:$B$27,D2547,syst_chauffage!$C$3:$C$27,E2547)</f>
        <v>0.707679396954448</v>
      </c>
      <c r="N2547" s="0" t="str">
        <f aca="false">A2547</f>
        <v>Sport Loisir Culture</v>
      </c>
      <c r="O2547" s="0" t="str">
        <f aca="false">B2547</f>
        <v>Culture</v>
      </c>
      <c r="P2547" s="0" t="str">
        <f aca="false">C2547</f>
        <v>Petite salle de spectacle</v>
      </c>
      <c r="Q2547" s="0" t="str">
        <f aca="false">D2547</f>
        <v>Chaudière gaz</v>
      </c>
      <c r="R2547" s="0" t="str">
        <f aca="false">E2547</f>
        <v>Gaz</v>
      </c>
      <c r="S2547" s="0" t="str">
        <f aca="false">F2547</f>
        <v>0708800404</v>
      </c>
      <c r="T2547" s="0" t="str">
        <f aca="false">G2547</f>
        <v>0</v>
      </c>
      <c r="U2547" s="0" t="n">
        <f aca="false">L2547</f>
        <v>0.707679396954448</v>
      </c>
      <c r="V2547" s="0" t="n">
        <f aca="false">K2547</f>
        <v>34.5249261257035</v>
      </c>
      <c r="W2547" s="0" t="n">
        <f aca="false">J2547</f>
        <v>264</v>
      </c>
    </row>
    <row r="2548" customFormat="false" ht="12.8" hidden="false" customHeight="false" outlineLevel="0" collapsed="false">
      <c r="A2548" s="0" t="s">
        <v>78</v>
      </c>
      <c r="B2548" s="0" t="s">
        <v>1259</v>
      </c>
      <c r="C2548" s="0" t="s">
        <v>1339</v>
      </c>
      <c r="D2548" s="0" t="s">
        <v>29</v>
      </c>
      <c r="E2548" s="0" t="s">
        <v>30</v>
      </c>
      <c r="F2548" s="0" t="s">
        <v>1345</v>
      </c>
      <c r="G2548" s="0" t="s">
        <v>1609</v>
      </c>
      <c r="H2548" s="0" t="n">
        <v>0.92</v>
      </c>
      <c r="I2548" s="0" t="n">
        <v>10.4</v>
      </c>
      <c r="J2548" s="0" t="n">
        <v>0</v>
      </c>
      <c r="K2548" s="0" t="n">
        <f aca="false">I2548*SUMIFS(syst_chauffage!$H$3:$H$27,syst_chauffage!$B$3:$B$27,D2548,syst_chauffage!$C$3:$C$27,E2548)</f>
        <v>3</v>
      </c>
      <c r="L2548" s="12" t="n">
        <f aca="false">H2548*SUMIFS(syst_chauffage!$K$3:$K$27,syst_chauffage!$B$3:$B$27,D2548,syst_chauffage!$C$3:$C$27,E2548)</f>
        <v>0.92</v>
      </c>
      <c r="N2548" s="0" t="str">
        <f aca="false">A2548</f>
        <v>Sport Loisir Culture</v>
      </c>
      <c r="O2548" s="0" t="str">
        <f aca="false">B2548</f>
        <v>Culture</v>
      </c>
      <c r="P2548" s="0" t="str">
        <f aca="false">C2548</f>
        <v>Petite salle de spectacle</v>
      </c>
      <c r="Q2548" s="0" t="str">
        <f aca="false">D2548</f>
        <v>Electrique direct</v>
      </c>
      <c r="R2548" s="0" t="str">
        <f aca="false">E2548</f>
        <v>Electricité</v>
      </c>
      <c r="S2548" s="0" t="str">
        <f aca="false">F2548</f>
        <v>0708800602</v>
      </c>
      <c r="T2548" s="0" t="str">
        <f aca="false">G2548</f>
        <v>0</v>
      </c>
      <c r="U2548" s="0" t="n">
        <f aca="false">L2548</f>
        <v>0.92</v>
      </c>
      <c r="V2548" s="0" t="n">
        <f aca="false">K2548</f>
        <v>3</v>
      </c>
      <c r="W2548" s="0" t="n">
        <f aca="false">J2548</f>
        <v>0</v>
      </c>
    </row>
    <row r="2549" customFormat="false" ht="12.8" hidden="false" customHeight="false" outlineLevel="0" collapsed="false">
      <c r="A2549" s="0" t="s">
        <v>78</v>
      </c>
      <c r="B2549" s="0" t="s">
        <v>1259</v>
      </c>
      <c r="C2549" s="0" t="s">
        <v>1339</v>
      </c>
      <c r="D2549" s="0" t="s">
        <v>36</v>
      </c>
      <c r="E2549" s="0" t="s">
        <v>30</v>
      </c>
      <c r="F2549" s="0" t="s">
        <v>1346</v>
      </c>
      <c r="G2549" s="0" t="s">
        <v>1609</v>
      </c>
      <c r="H2549" s="0" t="n">
        <v>2.95662809302325</v>
      </c>
      <c r="I2549" s="0" t="n">
        <v>68.6231971060135</v>
      </c>
      <c r="J2549" s="0" t="n">
        <v>603</v>
      </c>
      <c r="K2549" s="0" t="n">
        <f aca="false">I2549*SUMIFS(syst_chauffage!$H$3:$H$27,syst_chauffage!$B$3:$B$27,D2549,syst_chauffage!$C$3:$C$27,E2549)</f>
        <v>42.4542969070239</v>
      </c>
      <c r="L2549" s="12" t="n">
        <f aca="false">H2549*SUMIFS(syst_chauffage!$K$3:$K$27,syst_chauffage!$B$3:$B$27,D2549,syst_chauffage!$C$3:$C$27,E2549)</f>
        <v>2.48413091717754</v>
      </c>
      <c r="N2549" s="0" t="str">
        <f aca="false">A2549</f>
        <v>Sport Loisir Culture</v>
      </c>
      <c r="O2549" s="0" t="str">
        <f aca="false">B2549</f>
        <v>Culture</v>
      </c>
      <c r="P2549" s="0" t="str">
        <f aca="false">C2549</f>
        <v>Petite salle de spectacle</v>
      </c>
      <c r="Q2549" s="0" t="str">
        <f aca="false">D2549</f>
        <v>PAC</v>
      </c>
      <c r="R2549" s="0" t="str">
        <f aca="false">E2549</f>
        <v>Electricité</v>
      </c>
      <c r="S2549" s="0" t="str">
        <f aca="false">F2549</f>
        <v>0708800902</v>
      </c>
      <c r="T2549" s="0" t="str">
        <f aca="false">G2549</f>
        <v>0</v>
      </c>
      <c r="U2549" s="0" t="n">
        <f aca="false">L2549</f>
        <v>2.48413091717754</v>
      </c>
      <c r="V2549" s="0" t="n">
        <f aca="false">K2549</f>
        <v>42.4542969070239</v>
      </c>
      <c r="W2549" s="0" t="n">
        <f aca="false">J2549</f>
        <v>603</v>
      </c>
    </row>
    <row r="2550" customFormat="false" ht="12.8" hidden="false" customHeight="false" outlineLevel="0" collapsed="false">
      <c r="A2550" s="0" t="s">
        <v>78</v>
      </c>
      <c r="B2550" s="0" t="s">
        <v>1259</v>
      </c>
      <c r="C2550" s="0" t="s">
        <v>1339</v>
      </c>
      <c r="D2550" s="0" t="s">
        <v>42</v>
      </c>
      <c r="E2550" s="0" t="s">
        <v>30</v>
      </c>
      <c r="F2550" s="0" t="s">
        <v>1347</v>
      </c>
      <c r="G2550" s="0" t="s">
        <v>1609</v>
      </c>
      <c r="H2550" s="0" t="n">
        <v>2.72589990697674</v>
      </c>
      <c r="I2550" s="0" t="n">
        <v>10.4007506708781</v>
      </c>
      <c r="J2550" s="0" t="n">
        <v>603</v>
      </c>
      <c r="K2550" s="0" t="n">
        <f aca="false">I2550*SUMIFS(syst_chauffage!$H$3:$H$27,syst_chauffage!$B$3:$B$27,D2550,syst_chauffage!$C$3:$C$27,E2550)</f>
        <v>9.38867687703807</v>
      </c>
      <c r="L2550" s="12" t="n">
        <f aca="false">H2550*SUMIFS(syst_chauffage!$K$3:$K$27,syst_chauffage!$B$3:$B$27,D2550,syst_chauffage!$C$3:$C$27,E2550)</f>
        <v>2.4302459328302</v>
      </c>
      <c r="N2550" s="0" t="str">
        <f aca="false">A2550</f>
        <v>Sport Loisir Culture</v>
      </c>
      <c r="O2550" s="0" t="str">
        <f aca="false">B2550</f>
        <v>Culture</v>
      </c>
      <c r="P2550" s="0" t="str">
        <f aca="false">C2550</f>
        <v>Petite salle de spectacle</v>
      </c>
      <c r="Q2550" s="0" t="str">
        <f aca="false">D2550</f>
        <v>Rooftop</v>
      </c>
      <c r="R2550" s="0" t="str">
        <f aca="false">E2550</f>
        <v>Electricité</v>
      </c>
      <c r="S2550" s="0" t="str">
        <f aca="false">F2550</f>
        <v>0708801002</v>
      </c>
      <c r="T2550" s="0" t="str">
        <f aca="false">G2550</f>
        <v>0</v>
      </c>
      <c r="U2550" s="0" t="n">
        <f aca="false">L2550</f>
        <v>2.4302459328302</v>
      </c>
      <c r="V2550" s="0" t="n">
        <f aca="false">K2550</f>
        <v>9.38867687703807</v>
      </c>
      <c r="W2550" s="0" t="n">
        <f aca="false">J2550</f>
        <v>603</v>
      </c>
    </row>
    <row r="2551" customFormat="false" ht="12.8" hidden="false" customHeight="false" outlineLevel="0" collapsed="false">
      <c r="A2551" s="0" t="s">
        <v>78</v>
      </c>
      <c r="B2551" s="0" t="s">
        <v>1259</v>
      </c>
      <c r="C2551" s="0" t="s">
        <v>1339</v>
      </c>
      <c r="D2551" s="0" t="s">
        <v>29</v>
      </c>
      <c r="E2551" s="0" t="s">
        <v>30</v>
      </c>
      <c r="F2551" s="0" t="s">
        <v>1348</v>
      </c>
      <c r="G2551" s="0" t="s">
        <v>1609</v>
      </c>
      <c r="H2551" s="0" t="n">
        <v>2.52167109770355</v>
      </c>
      <c r="I2551" s="0" t="n">
        <v>63.6898685615545</v>
      </c>
      <c r="J2551" s="0" t="n">
        <v>0</v>
      </c>
      <c r="K2551" s="0" t="n">
        <f aca="false">I2551*SUMIFS(syst_chauffage!$H$3:$H$27,syst_chauffage!$B$3:$B$27,D2551,syst_chauffage!$C$3:$C$27,E2551)</f>
        <v>18.3720774696792</v>
      </c>
      <c r="L2551" s="12" t="n">
        <f aca="false">H2551*SUMIFS(syst_chauffage!$K$3:$K$27,syst_chauffage!$B$3:$B$27,D2551,syst_chauffage!$C$3:$C$27,E2551)</f>
        <v>2.52167109770355</v>
      </c>
      <c r="N2551" s="0" t="str">
        <f aca="false">A2551</f>
        <v>Sport Loisir Culture</v>
      </c>
      <c r="O2551" s="0" t="str">
        <f aca="false">B2551</f>
        <v>Culture</v>
      </c>
      <c r="P2551" s="0" t="str">
        <f aca="false">C2551</f>
        <v>Petite salle de spectacle</v>
      </c>
      <c r="Q2551" s="0" t="str">
        <f aca="false">D2551</f>
        <v>Electrique direct</v>
      </c>
      <c r="R2551" s="0" t="str">
        <f aca="false">E2551</f>
        <v>Electricité</v>
      </c>
      <c r="S2551" s="0" t="str">
        <f aca="false">F2551</f>
        <v>0708802101</v>
      </c>
      <c r="T2551" s="0" t="str">
        <f aca="false">G2551</f>
        <v>0</v>
      </c>
      <c r="U2551" s="0" t="n">
        <f aca="false">L2551</f>
        <v>2.52167109770355</v>
      </c>
      <c r="V2551" s="0" t="n">
        <f aca="false">K2551</f>
        <v>18.3720774696792</v>
      </c>
      <c r="W2551" s="0" t="n">
        <f aca="false">J2551</f>
        <v>0</v>
      </c>
    </row>
    <row r="2552" customFormat="false" ht="12.8" hidden="false" customHeight="false" outlineLevel="0" collapsed="false">
      <c r="A2552" s="0" t="s">
        <v>78</v>
      </c>
      <c r="B2552" s="0" t="s">
        <v>1259</v>
      </c>
      <c r="C2552" s="0" t="s">
        <v>1339</v>
      </c>
      <c r="D2552" s="0" t="s">
        <v>29</v>
      </c>
      <c r="E2552" s="0" t="s">
        <v>30</v>
      </c>
      <c r="F2552" s="0" t="s">
        <v>1349</v>
      </c>
      <c r="G2552" s="0" t="s">
        <v>1609</v>
      </c>
      <c r="H2552" s="0" t="n">
        <v>2.55932923625959</v>
      </c>
      <c r="I2552" s="0" t="n">
        <v>71.5564322421107</v>
      </c>
      <c r="J2552" s="0" t="n">
        <v>0</v>
      </c>
      <c r="K2552" s="0" t="n">
        <f aca="false">I2552*SUMIFS(syst_chauffage!$H$3:$H$27,syst_chauffage!$B$3:$B$27,D2552,syst_chauffage!$C$3:$C$27,E2552)</f>
        <v>20.6412785313781</v>
      </c>
      <c r="L2552" s="12" t="n">
        <f aca="false">H2552*SUMIFS(syst_chauffage!$K$3:$K$27,syst_chauffage!$B$3:$B$27,D2552,syst_chauffage!$C$3:$C$27,E2552)</f>
        <v>2.55932923625959</v>
      </c>
      <c r="N2552" s="0" t="str">
        <f aca="false">A2552</f>
        <v>Sport Loisir Culture</v>
      </c>
      <c r="O2552" s="0" t="str">
        <f aca="false">B2552</f>
        <v>Culture</v>
      </c>
      <c r="P2552" s="0" t="str">
        <f aca="false">C2552</f>
        <v>Petite salle de spectacle</v>
      </c>
      <c r="Q2552" s="0" t="str">
        <f aca="false">D2552</f>
        <v>Electrique direct</v>
      </c>
      <c r="R2552" s="0" t="str">
        <f aca="false">E2552</f>
        <v>Electricité</v>
      </c>
      <c r="S2552" s="0" t="str">
        <f aca="false">F2552</f>
        <v>0708802106</v>
      </c>
      <c r="T2552" s="0" t="str">
        <f aca="false">G2552</f>
        <v>0</v>
      </c>
      <c r="U2552" s="0" t="n">
        <f aca="false">L2552</f>
        <v>2.55932923625959</v>
      </c>
      <c r="V2552" s="0" t="n">
        <f aca="false">K2552</f>
        <v>20.6412785313781</v>
      </c>
      <c r="W2552" s="0" t="n">
        <f aca="false">J2552</f>
        <v>0</v>
      </c>
    </row>
    <row r="2553" customFormat="false" ht="12.8" hidden="false" customHeight="false" outlineLevel="0" collapsed="false">
      <c r="A2553" s="0" t="s">
        <v>78</v>
      </c>
      <c r="B2553" s="0" t="s">
        <v>1259</v>
      </c>
      <c r="C2553" s="0" t="s">
        <v>1339</v>
      </c>
      <c r="D2553" s="0" t="s">
        <v>54</v>
      </c>
      <c r="E2553" s="0" t="s">
        <v>30</v>
      </c>
      <c r="F2553" s="0" t="s">
        <v>1350</v>
      </c>
      <c r="G2553" s="0" t="s">
        <v>1609</v>
      </c>
      <c r="H2553" s="0" t="n">
        <v>1</v>
      </c>
      <c r="I2553" s="0" t="n">
        <v>12</v>
      </c>
      <c r="J2553" s="0" t="n">
        <v>0</v>
      </c>
      <c r="K2553" s="0" t="n">
        <f aca="false">I2553*SUMIFS(syst_chauffage!$H$3:$H$27,syst_chauffage!$B$3:$B$27,D2553,syst_chauffage!$C$3:$C$27,E2553)</f>
        <v>12</v>
      </c>
      <c r="L2553" s="12" t="n">
        <f aca="false">H2553*SUMIFS(syst_chauffage!$K$3:$K$27,syst_chauffage!$B$3:$B$27,D2553,syst_chauffage!$C$3:$C$27,E2553)</f>
        <v>1</v>
      </c>
      <c r="N2553" s="0" t="str">
        <f aca="false">A2553</f>
        <v>Sport Loisir Culture</v>
      </c>
      <c r="O2553" s="0" t="str">
        <f aca="false">B2553</f>
        <v>Culture</v>
      </c>
      <c r="P2553" s="0" t="str">
        <f aca="false">C2553</f>
        <v>Petite salle de spectacle</v>
      </c>
      <c r="Q2553" s="0" t="str">
        <f aca="false">D2553</f>
        <v>Cassette rayonnante performant</v>
      </c>
      <c r="R2553" s="0" t="str">
        <f aca="false">E2553</f>
        <v>Electricité</v>
      </c>
      <c r="S2553" s="0" t="str">
        <f aca="false">F2553</f>
        <v>0708802202</v>
      </c>
      <c r="T2553" s="0" t="str">
        <f aca="false">G2553</f>
        <v>0</v>
      </c>
      <c r="U2553" s="0" t="n">
        <f aca="false">L2553</f>
        <v>1</v>
      </c>
      <c r="V2553" s="0" t="n">
        <f aca="false">K2553</f>
        <v>12</v>
      </c>
      <c r="W2553" s="0" t="n">
        <f aca="false">J2553</f>
        <v>0</v>
      </c>
    </row>
    <row r="2554" customFormat="false" ht="12.8" hidden="false" customHeight="false" outlineLevel="0" collapsed="false">
      <c r="A2554" s="0" t="s">
        <v>78</v>
      </c>
      <c r="B2554" s="0" t="s">
        <v>1259</v>
      </c>
      <c r="C2554" s="0" t="s">
        <v>1339</v>
      </c>
      <c r="D2554" s="0" t="s">
        <v>27</v>
      </c>
      <c r="E2554" s="0" t="s">
        <v>23</v>
      </c>
      <c r="F2554" s="0" t="s">
        <v>1351</v>
      </c>
      <c r="G2554" s="0" t="s">
        <v>1609</v>
      </c>
      <c r="H2554" s="0" t="n">
        <v>0.752453017495824</v>
      </c>
      <c r="I2554" s="0" t="n">
        <v>30.737610919313</v>
      </c>
      <c r="J2554" s="0" t="n">
        <v>608</v>
      </c>
      <c r="K2554" s="0" t="n">
        <f aca="false">I2554*SUMIFS(syst_chauffage!$H$3:$H$27,syst_chauffage!$B$3:$B$27,D2554,syst_chauffage!$C$3:$C$27,E2554)</f>
        <v>78.8236260330165</v>
      </c>
      <c r="L2554" s="12" t="n">
        <f aca="false">H2554*SUMIFS(syst_chauffage!$K$3:$K$27,syst_chauffage!$B$3:$B$27,D2554,syst_chauffage!$C$3:$C$27,E2554)</f>
        <v>0.752453017495824</v>
      </c>
      <c r="N2554" s="0" t="str">
        <f aca="false">A2554</f>
        <v>Sport Loisir Culture</v>
      </c>
      <c r="O2554" s="0" t="str">
        <f aca="false">B2554</f>
        <v>Culture</v>
      </c>
      <c r="P2554" s="0" t="str">
        <f aca="false">C2554</f>
        <v>Petite salle de spectacle</v>
      </c>
      <c r="Q2554" s="0" t="str">
        <f aca="false">D2554</f>
        <v>Chaudière condensation fioul</v>
      </c>
      <c r="R2554" s="0" t="str">
        <f aca="false">E2554</f>
        <v>Fioul</v>
      </c>
      <c r="S2554" s="0" t="str">
        <f aca="false">F2554</f>
        <v>0708802303</v>
      </c>
      <c r="T2554" s="0" t="str">
        <f aca="false">G2554</f>
        <v>0</v>
      </c>
      <c r="U2554" s="0" t="n">
        <f aca="false">L2554</f>
        <v>0.752453017495824</v>
      </c>
      <c r="V2554" s="0" t="n">
        <f aca="false">K2554</f>
        <v>78.8236260330165</v>
      </c>
      <c r="W2554" s="0" t="n">
        <f aca="false">J2554</f>
        <v>608</v>
      </c>
    </row>
    <row r="2555" customFormat="false" ht="12.8" hidden="false" customHeight="false" outlineLevel="0" collapsed="false">
      <c r="A2555" s="0" t="s">
        <v>78</v>
      </c>
      <c r="B2555" s="0" t="s">
        <v>1259</v>
      </c>
      <c r="C2555" s="0" t="s">
        <v>1339</v>
      </c>
      <c r="D2555" s="0" t="s">
        <v>18</v>
      </c>
      <c r="E2555" s="0" t="s">
        <v>14</v>
      </c>
      <c r="F2555" s="0" t="s">
        <v>1352</v>
      </c>
      <c r="G2555" s="0" t="s">
        <v>1609</v>
      </c>
      <c r="H2555" s="0" t="n">
        <v>0.972516551409787</v>
      </c>
      <c r="I2555" s="0" t="n">
        <v>20.3511936494855</v>
      </c>
      <c r="J2555" s="0" t="n">
        <v>608</v>
      </c>
      <c r="K2555" s="0" t="n">
        <f aca="false">I2555*SUMIFS(syst_chauffage!$H$3:$H$27,syst_chauffage!$B$3:$B$27,D2555,syst_chauffage!$C$3:$C$27,E2555)</f>
        <v>55.4555561749829</v>
      </c>
      <c r="L2555" s="12" t="n">
        <f aca="false">H2555*SUMIFS(syst_chauffage!$K$3:$K$27,syst_chauffage!$B$3:$B$27,D2555,syst_chauffage!$C$3:$C$27,E2555)</f>
        <v>0.944748179650625</v>
      </c>
      <c r="N2555" s="0" t="str">
        <f aca="false">A2555</f>
        <v>Sport Loisir Culture</v>
      </c>
      <c r="O2555" s="0" t="str">
        <f aca="false">B2555</f>
        <v>Culture</v>
      </c>
      <c r="P2555" s="0" t="str">
        <f aca="false">C2555</f>
        <v>Petite salle de spectacle</v>
      </c>
      <c r="Q2555" s="0" t="str">
        <f aca="false">D2555</f>
        <v>Chaudière condensation gaz</v>
      </c>
      <c r="R2555" s="0" t="str">
        <f aca="false">E2555</f>
        <v>Gaz</v>
      </c>
      <c r="S2555" s="0" t="str">
        <f aca="false">F2555</f>
        <v>0708802404</v>
      </c>
      <c r="T2555" s="0" t="str">
        <f aca="false">G2555</f>
        <v>0</v>
      </c>
      <c r="U2555" s="0" t="n">
        <f aca="false">L2555</f>
        <v>0.944748179650625</v>
      </c>
      <c r="V2555" s="0" t="n">
        <f aca="false">K2555</f>
        <v>55.4555561749829</v>
      </c>
      <c r="W2555" s="0" t="n">
        <f aca="false">J2555</f>
        <v>608</v>
      </c>
    </row>
    <row r="2556" customFormat="false" ht="12.8" hidden="false" customHeight="false" outlineLevel="0" collapsed="false">
      <c r="A2556" s="0" t="s">
        <v>78</v>
      </c>
      <c r="B2556" s="0" t="s">
        <v>1259</v>
      </c>
      <c r="C2556" s="0" t="s">
        <v>1339</v>
      </c>
      <c r="D2556" s="0" t="s">
        <v>32</v>
      </c>
      <c r="E2556" s="0" t="s">
        <v>30</v>
      </c>
      <c r="F2556" s="0" t="s">
        <v>1353</v>
      </c>
      <c r="G2556" s="0" t="s">
        <v>1609</v>
      </c>
      <c r="H2556" s="0" t="n">
        <v>1</v>
      </c>
      <c r="I2556" s="0" t="n">
        <v>12</v>
      </c>
      <c r="J2556" s="0" t="n">
        <v>0</v>
      </c>
      <c r="K2556" s="0" t="n">
        <f aca="false">I2556*SUMIFS(syst_chauffage!$H$3:$H$27,syst_chauffage!$B$3:$B$27,D2556,syst_chauffage!$C$3:$C$27,E2556)</f>
        <v>12</v>
      </c>
      <c r="L2556" s="12" t="n">
        <f aca="false">H2556*SUMIFS(syst_chauffage!$K$3:$K$27,syst_chauffage!$B$3:$B$27,D2556,syst_chauffage!$C$3:$C$27,E2556)</f>
        <v>1</v>
      </c>
      <c r="N2556" s="0" t="str">
        <f aca="false">A2556</f>
        <v>Sport Loisir Culture</v>
      </c>
      <c r="O2556" s="0" t="str">
        <f aca="false">B2556</f>
        <v>Culture</v>
      </c>
      <c r="P2556" s="0" t="str">
        <f aca="false">C2556</f>
        <v>Petite salle de spectacle</v>
      </c>
      <c r="Q2556" s="0" t="str">
        <f aca="false">D2556</f>
        <v>Electrique direct performant</v>
      </c>
      <c r="R2556" s="0" t="str">
        <f aca="false">E2556</f>
        <v>Electricité</v>
      </c>
      <c r="S2556" s="0" t="str">
        <f aca="false">F2556</f>
        <v>0708802602</v>
      </c>
      <c r="T2556" s="0" t="str">
        <f aca="false">G2556</f>
        <v>0</v>
      </c>
      <c r="U2556" s="0" t="n">
        <f aca="false">L2556</f>
        <v>1</v>
      </c>
      <c r="V2556" s="0" t="n">
        <f aca="false">K2556</f>
        <v>12</v>
      </c>
      <c r="W2556" s="0" t="n">
        <f aca="false">J2556</f>
        <v>0</v>
      </c>
    </row>
    <row r="2557" customFormat="false" ht="12.8" hidden="false" customHeight="false" outlineLevel="0" collapsed="false">
      <c r="A2557" s="0" t="s">
        <v>78</v>
      </c>
      <c r="B2557" s="0" t="s">
        <v>1259</v>
      </c>
      <c r="C2557" s="0" t="s">
        <v>1339</v>
      </c>
      <c r="D2557" s="0" t="s">
        <v>32</v>
      </c>
      <c r="E2557" s="0" t="s">
        <v>30</v>
      </c>
      <c r="F2557" s="0" t="s">
        <v>1354</v>
      </c>
      <c r="G2557" s="0" t="s">
        <v>1609</v>
      </c>
      <c r="H2557" s="0" t="n">
        <v>3.41149395348837</v>
      </c>
      <c r="I2557" s="0" t="n">
        <v>81.6942822690637</v>
      </c>
      <c r="J2557" s="0" t="n">
        <v>0</v>
      </c>
      <c r="K2557" s="0" t="n">
        <f aca="false">I2557*SUMIFS(syst_chauffage!$H$3:$H$27,syst_chauffage!$B$3:$B$27,D2557,syst_chauffage!$C$3:$C$27,E2557)</f>
        <v>81.6942822690637</v>
      </c>
      <c r="L2557" s="12" t="n">
        <f aca="false">H2557*SUMIFS(syst_chauffage!$K$3:$K$27,syst_chauffage!$B$3:$B$27,D2557,syst_chauffage!$C$3:$C$27,E2557)</f>
        <v>3.41149395348837</v>
      </c>
      <c r="N2557" s="0" t="str">
        <f aca="false">A2557</f>
        <v>Sport Loisir Culture</v>
      </c>
      <c r="O2557" s="0" t="str">
        <f aca="false">B2557</f>
        <v>Culture</v>
      </c>
      <c r="P2557" s="0" t="str">
        <f aca="false">C2557</f>
        <v>Petite salle de spectacle</v>
      </c>
      <c r="Q2557" s="0" t="str">
        <f aca="false">D2557</f>
        <v>Electrique direct performant</v>
      </c>
      <c r="R2557" s="0" t="str">
        <f aca="false">E2557</f>
        <v>Electricité</v>
      </c>
      <c r="S2557" s="0" t="str">
        <f aca="false">F2557</f>
        <v>0708802902</v>
      </c>
      <c r="T2557" s="0" t="str">
        <f aca="false">G2557</f>
        <v>0</v>
      </c>
      <c r="U2557" s="0" t="n">
        <f aca="false">L2557</f>
        <v>3.41149395348837</v>
      </c>
      <c r="V2557" s="0" t="n">
        <f aca="false">K2557</f>
        <v>81.6942822690637</v>
      </c>
      <c r="W2557" s="0" t="n">
        <f aca="false">J2557</f>
        <v>0</v>
      </c>
    </row>
    <row r="2558" customFormat="false" ht="12.8" hidden="false" customHeight="false" outlineLevel="0" collapsed="false">
      <c r="A2558" s="0" t="s">
        <v>78</v>
      </c>
      <c r="B2558" s="0" t="s">
        <v>1259</v>
      </c>
      <c r="C2558" s="0" t="s">
        <v>1339</v>
      </c>
      <c r="D2558" s="0" t="s">
        <v>32</v>
      </c>
      <c r="E2558" s="0" t="s">
        <v>30</v>
      </c>
      <c r="F2558" s="0" t="s">
        <v>1355</v>
      </c>
      <c r="G2558" s="0" t="s">
        <v>1609</v>
      </c>
      <c r="H2558" s="0" t="n">
        <v>3.23578046511627</v>
      </c>
      <c r="I2558" s="0" t="n">
        <v>12.3818460367597</v>
      </c>
      <c r="J2558" s="0" t="n">
        <v>0</v>
      </c>
      <c r="K2558" s="0" t="n">
        <f aca="false">I2558*SUMIFS(syst_chauffage!$H$3:$H$27,syst_chauffage!$B$3:$B$27,D2558,syst_chauffage!$C$3:$C$27,E2558)</f>
        <v>12.3818460367597</v>
      </c>
      <c r="L2558" s="12" t="n">
        <f aca="false">H2558*SUMIFS(syst_chauffage!$K$3:$K$27,syst_chauffage!$B$3:$B$27,D2558,syst_chauffage!$C$3:$C$27,E2558)</f>
        <v>3.23578046511627</v>
      </c>
      <c r="N2558" s="0" t="str">
        <f aca="false">A2558</f>
        <v>Sport Loisir Culture</v>
      </c>
      <c r="O2558" s="0" t="str">
        <f aca="false">B2558</f>
        <v>Culture</v>
      </c>
      <c r="P2558" s="0" t="str">
        <f aca="false">C2558</f>
        <v>Petite salle de spectacle</v>
      </c>
      <c r="Q2558" s="0" t="str">
        <f aca="false">D2558</f>
        <v>Electrique direct performant</v>
      </c>
      <c r="R2558" s="0" t="str">
        <f aca="false">E2558</f>
        <v>Electricité</v>
      </c>
      <c r="S2558" s="0" t="str">
        <f aca="false">F2558</f>
        <v>0708803002</v>
      </c>
      <c r="T2558" s="0" t="str">
        <f aca="false">G2558</f>
        <v>0</v>
      </c>
      <c r="U2558" s="0" t="n">
        <f aca="false">L2558</f>
        <v>3.23578046511627</v>
      </c>
      <c r="V2558" s="0" t="n">
        <f aca="false">K2558</f>
        <v>12.3818460367597</v>
      </c>
      <c r="W2558" s="0" t="n">
        <f aca="false">J2558</f>
        <v>0</v>
      </c>
    </row>
    <row r="2559" customFormat="false" ht="12.8" hidden="false" customHeight="false" outlineLevel="0" collapsed="false">
      <c r="A2559" s="0" t="s">
        <v>78</v>
      </c>
      <c r="B2559" s="0" t="s">
        <v>1259</v>
      </c>
      <c r="C2559" s="0" t="s">
        <v>1339</v>
      </c>
      <c r="D2559" s="0" t="s">
        <v>32</v>
      </c>
      <c r="E2559" s="0" t="s">
        <v>30</v>
      </c>
      <c r="F2559" s="0" t="s">
        <v>1356</v>
      </c>
      <c r="G2559" s="0" t="s">
        <v>1609</v>
      </c>
      <c r="H2559" s="0" t="n">
        <v>0.878349576636749</v>
      </c>
      <c r="I2559" s="0" t="n">
        <v>17.3635220166504</v>
      </c>
      <c r="J2559" s="0" t="n">
        <v>0</v>
      </c>
      <c r="K2559" s="0" t="n">
        <f aca="false">I2559*SUMIFS(syst_chauffage!$H$3:$H$27,syst_chauffage!$B$3:$B$27,D2559,syst_chauffage!$C$3:$C$27,E2559)</f>
        <v>17.3635220166504</v>
      </c>
      <c r="L2559" s="12" t="n">
        <f aca="false">H2559*SUMIFS(syst_chauffage!$K$3:$K$27,syst_chauffage!$B$3:$B$27,D2559,syst_chauffage!$C$3:$C$27,E2559)</f>
        <v>0.878349576636749</v>
      </c>
      <c r="N2559" s="0" t="str">
        <f aca="false">A2559</f>
        <v>Sport Loisir Culture</v>
      </c>
      <c r="O2559" s="0" t="str">
        <f aca="false">B2559</f>
        <v>Culture</v>
      </c>
      <c r="P2559" s="0" t="str">
        <f aca="false">C2559</f>
        <v>Petite salle de spectacle</v>
      </c>
      <c r="Q2559" s="0" t="str">
        <f aca="false">D2559</f>
        <v>Electrique direct performant</v>
      </c>
      <c r="R2559" s="0" t="str">
        <f aca="false">E2559</f>
        <v>Electricité</v>
      </c>
      <c r="S2559" s="0" t="str">
        <f aca="false">F2559</f>
        <v>0713430101</v>
      </c>
      <c r="T2559" s="0" t="str">
        <f aca="false">G2559</f>
        <v>0</v>
      </c>
      <c r="U2559" s="0" t="n">
        <f aca="false">L2559</f>
        <v>0.878349576636749</v>
      </c>
      <c r="V2559" s="0" t="n">
        <f aca="false">K2559</f>
        <v>17.3635220166504</v>
      </c>
      <c r="W2559" s="0" t="n">
        <f aca="false">J2559</f>
        <v>0</v>
      </c>
    </row>
    <row r="2560" customFormat="false" ht="12.8" hidden="false" customHeight="false" outlineLevel="0" collapsed="false">
      <c r="A2560" s="0" t="s">
        <v>78</v>
      </c>
      <c r="B2560" s="0" t="s">
        <v>1357</v>
      </c>
      <c r="C2560" s="0" t="s">
        <v>1294</v>
      </c>
      <c r="D2560" s="0" t="s">
        <v>19</v>
      </c>
      <c r="E2560" s="0" t="s">
        <v>58</v>
      </c>
      <c r="F2560" s="0" t="s">
        <v>1358</v>
      </c>
      <c r="G2560" s="0" t="s">
        <v>1609</v>
      </c>
      <c r="H2560" s="0" t="n">
        <v>0.877514855905315</v>
      </c>
      <c r="I2560" s="0" t="n">
        <v>15.0994710828881</v>
      </c>
      <c r="J2560" s="0" t="n">
        <v>680</v>
      </c>
      <c r="K2560" s="0" t="n">
        <f aca="false">I2560*SUMIFS(syst_chauffage!$H$3:$H$27,syst_chauffage!$B$3:$B$27,D2560,syst_chauffage!$C$3:$C$27,E2560)</f>
        <v>24.8378687690983</v>
      </c>
      <c r="L2560" s="12" t="n">
        <f aca="false">H2560*SUMIFS(syst_chauffage!$K$3:$K$27,syst_chauffage!$B$3:$B$27,D2560,syst_chauffage!$C$3:$C$27,E2560)</f>
        <v>0.877514855905315</v>
      </c>
      <c r="N2560" s="0" t="str">
        <f aca="false">A2560</f>
        <v>Sport Loisir Culture</v>
      </c>
      <c r="O2560" s="0" t="str">
        <f aca="false">B2560</f>
        <v>Equipement collectif</v>
      </c>
      <c r="P2560" s="0" t="str">
        <f aca="false">C2560</f>
        <v>Immeuble péri urbain</v>
      </c>
      <c r="Q2560" s="0" t="str">
        <f aca="false">D2560</f>
        <v>Autre système centralisé</v>
      </c>
      <c r="R2560" s="0" t="str">
        <f aca="false">E2560</f>
        <v>Urbain</v>
      </c>
      <c r="S2560" s="0" t="str">
        <f aca="false">F2560</f>
        <v>0713430106</v>
      </c>
      <c r="T2560" s="0" t="str">
        <f aca="false">G2560</f>
        <v>0</v>
      </c>
      <c r="U2560" s="0" t="n">
        <f aca="false">L2560</f>
        <v>0.877514855905315</v>
      </c>
      <c r="V2560" s="0" t="n">
        <f aca="false">K2560</f>
        <v>24.8378687690983</v>
      </c>
      <c r="W2560" s="0" t="n">
        <f aca="false">J2560</f>
        <v>680</v>
      </c>
    </row>
    <row r="2561" customFormat="false" ht="12.8" hidden="false" customHeight="false" outlineLevel="0" collapsed="false">
      <c r="A2561" s="0" t="s">
        <v>78</v>
      </c>
      <c r="B2561" s="0" t="s">
        <v>1357</v>
      </c>
      <c r="C2561" s="0" t="s">
        <v>1294</v>
      </c>
      <c r="D2561" s="0" t="s">
        <v>22</v>
      </c>
      <c r="E2561" s="0" t="s">
        <v>23</v>
      </c>
      <c r="F2561" s="0" t="s">
        <v>1359</v>
      </c>
      <c r="G2561" s="0" t="s">
        <v>1609</v>
      </c>
      <c r="H2561" s="0" t="n">
        <v>0.551231739879985</v>
      </c>
      <c r="I2561" s="0" t="n">
        <v>10.5898966014297</v>
      </c>
      <c r="J2561" s="0" t="n">
        <v>0</v>
      </c>
      <c r="K2561" s="0" t="n">
        <f aca="false">I2561*SUMIFS(syst_chauffage!$H$3:$H$27,syst_chauffage!$B$3:$B$27,D2561,syst_chauffage!$C$3:$C$27,E2561)</f>
        <v>18.6490462748963</v>
      </c>
      <c r="L2561" s="12" t="n">
        <f aca="false">H2561*SUMIFS(syst_chauffage!$K$3:$K$27,syst_chauffage!$B$3:$B$27,D2561,syst_chauffage!$C$3:$C$27,E2561)</f>
        <v>0.551231739879985</v>
      </c>
      <c r="N2561" s="0" t="str">
        <f aca="false">A2561</f>
        <v>Sport Loisir Culture</v>
      </c>
      <c r="O2561" s="0" t="str">
        <f aca="false">B2561</f>
        <v>Equipement collectif</v>
      </c>
      <c r="P2561" s="0" t="str">
        <f aca="false">C2561</f>
        <v>Immeuble péri urbain</v>
      </c>
      <c r="Q2561" s="0" t="str">
        <f aca="false">D2561</f>
        <v>Chaudière fioul</v>
      </c>
      <c r="R2561" s="0" t="str">
        <f aca="false">E2561</f>
        <v>Fioul</v>
      </c>
      <c r="S2561" s="0" t="str">
        <f aca="false">F2561</f>
        <v>0713430303</v>
      </c>
      <c r="T2561" s="0" t="str">
        <f aca="false">G2561</f>
        <v>0</v>
      </c>
      <c r="U2561" s="0" t="n">
        <f aca="false">L2561</f>
        <v>0.551231739879985</v>
      </c>
      <c r="V2561" s="0" t="n">
        <f aca="false">K2561</f>
        <v>18.6490462748963</v>
      </c>
      <c r="W2561" s="0" t="n">
        <f aca="false">J2561</f>
        <v>0</v>
      </c>
    </row>
    <row r="2562" customFormat="false" ht="12.8" hidden="false" customHeight="false" outlineLevel="0" collapsed="false">
      <c r="A2562" s="0" t="s">
        <v>78</v>
      </c>
      <c r="B2562" s="0" t="s">
        <v>1357</v>
      </c>
      <c r="C2562" s="0" t="s">
        <v>1294</v>
      </c>
      <c r="D2562" s="0" t="s">
        <v>13</v>
      </c>
      <c r="E2562" s="0" t="s">
        <v>14</v>
      </c>
      <c r="F2562" s="0" t="s">
        <v>1360</v>
      </c>
      <c r="G2562" s="0" t="s">
        <v>1609</v>
      </c>
      <c r="H2562" s="0" t="n">
        <v>0.728018804985793</v>
      </c>
      <c r="I2562" s="0" t="n">
        <v>7.0674626841827</v>
      </c>
      <c r="J2562" s="0" t="n">
        <v>224</v>
      </c>
      <c r="K2562" s="0" t="n">
        <f aca="false">I2562*SUMIFS(syst_chauffage!$H$3:$H$27,syst_chauffage!$B$3:$B$27,D2562,syst_chauffage!$C$3:$C$27,E2562)</f>
        <v>14.2733892378407</v>
      </c>
      <c r="L2562" s="12" t="n">
        <f aca="false">H2562*SUMIFS(syst_chauffage!$K$3:$K$27,syst_chauffage!$B$3:$B$27,D2562,syst_chauffage!$C$3:$C$27,E2562)</f>
        <v>0.728018804985793</v>
      </c>
      <c r="N2562" s="0" t="str">
        <f aca="false">A2562</f>
        <v>Sport Loisir Culture</v>
      </c>
      <c r="O2562" s="0" t="str">
        <f aca="false">B2562</f>
        <v>Equipement collectif</v>
      </c>
      <c r="P2562" s="0" t="str">
        <f aca="false">C2562</f>
        <v>Immeuble péri urbain</v>
      </c>
      <c r="Q2562" s="0" t="str">
        <f aca="false">D2562</f>
        <v>Chaudière gaz</v>
      </c>
      <c r="R2562" s="0" t="str">
        <f aca="false">E2562</f>
        <v>Gaz</v>
      </c>
      <c r="S2562" s="0" t="str">
        <f aca="false">F2562</f>
        <v>0713430404</v>
      </c>
      <c r="T2562" s="0" t="str">
        <f aca="false">G2562</f>
        <v>0</v>
      </c>
      <c r="U2562" s="0" t="n">
        <f aca="false">L2562</f>
        <v>0.728018804985793</v>
      </c>
      <c r="V2562" s="0" t="n">
        <f aca="false">K2562</f>
        <v>14.2733892378407</v>
      </c>
      <c r="W2562" s="0" t="n">
        <f aca="false">J2562</f>
        <v>224</v>
      </c>
    </row>
    <row r="2563" customFormat="false" ht="12.8" hidden="false" customHeight="false" outlineLevel="0" collapsed="false">
      <c r="A2563" s="0" t="s">
        <v>78</v>
      </c>
      <c r="B2563" s="0" t="s">
        <v>1357</v>
      </c>
      <c r="C2563" s="0" t="s">
        <v>1294</v>
      </c>
      <c r="D2563" s="0" t="s">
        <v>33</v>
      </c>
      <c r="E2563" s="0" t="s">
        <v>30</v>
      </c>
      <c r="F2563" s="0" t="s">
        <v>1361</v>
      </c>
      <c r="G2563" s="0" t="s">
        <v>1609</v>
      </c>
      <c r="H2563" s="0" t="n">
        <v>2.45701711046511</v>
      </c>
      <c r="I2563" s="0" t="n">
        <v>14.6470576119579</v>
      </c>
      <c r="J2563" s="0" t="n">
        <v>603</v>
      </c>
      <c r="K2563" s="0" t="n">
        <f aca="false">I2563*SUMIFS(syst_chauffage!$H$3:$H$27,syst_chauffage!$B$3:$B$27,D2563,syst_chauffage!$C$3:$C$27,E2563)</f>
        <v>21.3806009758032</v>
      </c>
      <c r="L2563" s="12" t="n">
        <f aca="false">H2563*SUMIFS(syst_chauffage!$K$3:$K$27,syst_chauffage!$B$3:$B$27,D2563,syst_chauffage!$C$3:$C$27,E2563)</f>
        <v>2.06436250218387</v>
      </c>
      <c r="N2563" s="0" t="str">
        <f aca="false">A2563</f>
        <v>Sport Loisir Culture</v>
      </c>
      <c r="O2563" s="0" t="str">
        <f aca="false">B2563</f>
        <v>Equipement collectif</v>
      </c>
      <c r="P2563" s="0" t="str">
        <f aca="false">C2563</f>
        <v>Immeuble péri urbain</v>
      </c>
      <c r="Q2563" s="0" t="str">
        <f aca="false">D2563</f>
        <v>DRV</v>
      </c>
      <c r="R2563" s="0" t="str">
        <f aca="false">E2563</f>
        <v>Electricité</v>
      </c>
      <c r="S2563" s="0" t="str">
        <f aca="false">F2563</f>
        <v>0713430502</v>
      </c>
      <c r="T2563" s="0" t="str">
        <f aca="false">G2563</f>
        <v>0</v>
      </c>
      <c r="U2563" s="0" t="n">
        <f aca="false">L2563</f>
        <v>2.06436250218387</v>
      </c>
      <c r="V2563" s="0" t="n">
        <f aca="false">K2563</f>
        <v>21.3806009758032</v>
      </c>
      <c r="W2563" s="0" t="n">
        <f aca="false">J2563</f>
        <v>603</v>
      </c>
    </row>
    <row r="2564" customFormat="false" ht="12.8" hidden="false" customHeight="false" outlineLevel="0" collapsed="false">
      <c r="A2564" s="0" t="s">
        <v>78</v>
      </c>
      <c r="B2564" s="0" t="s">
        <v>1357</v>
      </c>
      <c r="C2564" s="0" t="s">
        <v>1294</v>
      </c>
      <c r="D2564" s="0" t="s">
        <v>29</v>
      </c>
      <c r="E2564" s="0" t="s">
        <v>30</v>
      </c>
      <c r="F2564" s="0" t="s">
        <v>1362</v>
      </c>
      <c r="G2564" s="0" t="s">
        <v>1609</v>
      </c>
      <c r="H2564" s="0" t="n">
        <v>0.92</v>
      </c>
      <c r="I2564" s="0" t="n">
        <v>10.4</v>
      </c>
      <c r="J2564" s="0" t="n">
        <v>0</v>
      </c>
      <c r="K2564" s="0" t="n">
        <f aca="false">I2564*SUMIFS(syst_chauffage!$H$3:$H$27,syst_chauffage!$B$3:$B$27,D2564,syst_chauffage!$C$3:$C$27,E2564)</f>
        <v>3</v>
      </c>
      <c r="L2564" s="12" t="n">
        <f aca="false">H2564*SUMIFS(syst_chauffage!$K$3:$K$27,syst_chauffage!$B$3:$B$27,D2564,syst_chauffage!$C$3:$C$27,E2564)</f>
        <v>0.92</v>
      </c>
      <c r="N2564" s="0" t="str">
        <f aca="false">A2564</f>
        <v>Sport Loisir Culture</v>
      </c>
      <c r="O2564" s="0" t="str">
        <f aca="false">B2564</f>
        <v>Equipement collectif</v>
      </c>
      <c r="P2564" s="0" t="str">
        <f aca="false">C2564</f>
        <v>Immeuble péri urbain</v>
      </c>
      <c r="Q2564" s="0" t="str">
        <f aca="false">D2564</f>
        <v>Electrique direct</v>
      </c>
      <c r="R2564" s="0" t="str">
        <f aca="false">E2564</f>
        <v>Electricité</v>
      </c>
      <c r="S2564" s="0" t="str">
        <f aca="false">F2564</f>
        <v>0713430602</v>
      </c>
      <c r="T2564" s="0" t="str">
        <f aca="false">G2564</f>
        <v>0</v>
      </c>
      <c r="U2564" s="0" t="n">
        <f aca="false">L2564</f>
        <v>0.92</v>
      </c>
      <c r="V2564" s="0" t="n">
        <f aca="false">K2564</f>
        <v>3</v>
      </c>
      <c r="W2564" s="0" t="n">
        <f aca="false">J2564</f>
        <v>0</v>
      </c>
    </row>
    <row r="2565" customFormat="false" ht="12.8" hidden="false" customHeight="false" outlineLevel="0" collapsed="false">
      <c r="A2565" s="0" t="s">
        <v>78</v>
      </c>
      <c r="B2565" s="0" t="s">
        <v>1357</v>
      </c>
      <c r="C2565" s="0" t="s">
        <v>1294</v>
      </c>
      <c r="D2565" s="0" t="s">
        <v>29</v>
      </c>
      <c r="E2565" s="0" t="s">
        <v>30</v>
      </c>
      <c r="F2565" s="0" t="s">
        <v>1363</v>
      </c>
      <c r="G2565" s="0" t="s">
        <v>1609</v>
      </c>
      <c r="H2565" s="0" t="n">
        <v>0.963556788327052</v>
      </c>
      <c r="I2565" s="0" t="n">
        <v>20.6708595436314</v>
      </c>
      <c r="J2565" s="0" t="n">
        <v>0</v>
      </c>
      <c r="K2565" s="0" t="n">
        <f aca="false">I2565*SUMIFS(syst_chauffage!$H$3:$H$27,syst_chauffage!$B$3:$B$27,D2565,syst_chauffage!$C$3:$C$27,E2565)</f>
        <v>5.96274794527829</v>
      </c>
      <c r="L2565" s="12" t="n">
        <f aca="false">H2565*SUMIFS(syst_chauffage!$K$3:$K$27,syst_chauffage!$B$3:$B$27,D2565,syst_chauffage!$C$3:$C$27,E2565)</f>
        <v>0.963556788327052</v>
      </c>
      <c r="N2565" s="0" t="str">
        <f aca="false">A2565</f>
        <v>Sport Loisir Culture</v>
      </c>
      <c r="O2565" s="0" t="str">
        <f aca="false">B2565</f>
        <v>Equipement collectif</v>
      </c>
      <c r="P2565" s="0" t="str">
        <f aca="false">C2565</f>
        <v>Immeuble péri urbain</v>
      </c>
      <c r="Q2565" s="0" t="str">
        <f aca="false">D2565</f>
        <v>Electrique direct</v>
      </c>
      <c r="R2565" s="0" t="str">
        <f aca="false">E2565</f>
        <v>Electricité</v>
      </c>
      <c r="S2565" s="0" t="str">
        <f aca="false">F2565</f>
        <v>0713432101</v>
      </c>
      <c r="T2565" s="0" t="str">
        <f aca="false">G2565</f>
        <v>0</v>
      </c>
      <c r="U2565" s="0" t="n">
        <f aca="false">L2565</f>
        <v>0.963556788327052</v>
      </c>
      <c r="V2565" s="0" t="n">
        <f aca="false">K2565</f>
        <v>5.96274794527829</v>
      </c>
      <c r="W2565" s="0" t="n">
        <f aca="false">J2565</f>
        <v>0</v>
      </c>
    </row>
    <row r="2566" customFormat="false" ht="12.8" hidden="false" customHeight="false" outlineLevel="0" collapsed="false">
      <c r="A2566" s="0" t="s">
        <v>78</v>
      </c>
      <c r="B2566" s="0" t="s">
        <v>1357</v>
      </c>
      <c r="C2566" s="0" t="s">
        <v>1294</v>
      </c>
      <c r="D2566" s="0" t="s">
        <v>51</v>
      </c>
      <c r="E2566" s="0" t="s">
        <v>58</v>
      </c>
      <c r="F2566" s="0" t="s">
        <v>1364</v>
      </c>
      <c r="G2566" s="0" t="s">
        <v>1609</v>
      </c>
      <c r="H2566" s="0" t="n">
        <v>0.967132911704346</v>
      </c>
      <c r="I2566" s="0" t="n">
        <v>17.9755608129621</v>
      </c>
      <c r="J2566" s="0" t="n">
        <v>680</v>
      </c>
      <c r="K2566" s="0" t="n">
        <f aca="false">I2566*SUMIFS(syst_chauffage!$H$3:$H$27,syst_chauffage!$B$3:$B$27,D2566,syst_chauffage!$C$3:$C$27,E2566)</f>
        <v>38.359837912174</v>
      </c>
      <c r="L2566" s="12" t="n">
        <f aca="false">H2566*SUMIFS(syst_chauffage!$K$3:$K$27,syst_chauffage!$B$3:$B$27,D2566,syst_chauffage!$C$3:$C$27,E2566)</f>
        <v>0.967132911704346</v>
      </c>
      <c r="N2566" s="0" t="str">
        <f aca="false">A2566</f>
        <v>Sport Loisir Culture</v>
      </c>
      <c r="O2566" s="0" t="str">
        <f aca="false">B2566</f>
        <v>Equipement collectif</v>
      </c>
      <c r="P2566" s="0" t="str">
        <f aca="false">C2566</f>
        <v>Immeuble péri urbain</v>
      </c>
      <c r="Q2566" s="0" t="str">
        <f aca="false">D2566</f>
        <v>Autre système centralisé performant</v>
      </c>
      <c r="R2566" s="0" t="str">
        <f aca="false">E2566</f>
        <v>Urbain</v>
      </c>
      <c r="S2566" s="0" t="str">
        <f aca="false">F2566</f>
        <v>0713432106</v>
      </c>
      <c r="T2566" s="0" t="str">
        <f aca="false">G2566</f>
        <v>0</v>
      </c>
      <c r="U2566" s="0" t="n">
        <f aca="false">L2566</f>
        <v>0.967132911704346</v>
      </c>
      <c r="V2566" s="0" t="n">
        <f aca="false">K2566</f>
        <v>38.359837912174</v>
      </c>
      <c r="W2566" s="0" t="n">
        <f aca="false">J2566</f>
        <v>680</v>
      </c>
    </row>
    <row r="2567" customFormat="false" ht="12.8" hidden="false" customHeight="false" outlineLevel="0" collapsed="false">
      <c r="A2567" s="0" t="s">
        <v>78</v>
      </c>
      <c r="B2567" s="0" t="s">
        <v>1357</v>
      </c>
      <c r="C2567" s="0" t="s">
        <v>1294</v>
      </c>
      <c r="D2567" s="0" t="s">
        <v>27</v>
      </c>
      <c r="E2567" s="0" t="s">
        <v>23</v>
      </c>
      <c r="F2567" s="0" t="s">
        <v>1365</v>
      </c>
      <c r="G2567" s="0" t="s">
        <v>1609</v>
      </c>
      <c r="H2567" s="0" t="n">
        <v>0.72027490724507</v>
      </c>
      <c r="I2567" s="0" t="n">
        <v>12.6070197636068</v>
      </c>
      <c r="J2567" s="0" t="n">
        <v>504</v>
      </c>
      <c r="K2567" s="0" t="n">
        <f aca="false">I2567*SUMIFS(syst_chauffage!$H$3:$H$27,syst_chauffage!$B$3:$B$27,D2567,syst_chauffage!$C$3:$C$27,E2567)</f>
        <v>32.3294810987737</v>
      </c>
      <c r="L2567" s="12" t="n">
        <f aca="false">H2567*SUMIFS(syst_chauffage!$K$3:$K$27,syst_chauffage!$B$3:$B$27,D2567,syst_chauffage!$C$3:$C$27,E2567)</f>
        <v>0.72027490724507</v>
      </c>
      <c r="N2567" s="0" t="str">
        <f aca="false">A2567</f>
        <v>Sport Loisir Culture</v>
      </c>
      <c r="O2567" s="0" t="str">
        <f aca="false">B2567</f>
        <v>Equipement collectif</v>
      </c>
      <c r="P2567" s="0" t="str">
        <f aca="false">C2567</f>
        <v>Immeuble péri urbain</v>
      </c>
      <c r="Q2567" s="0" t="str">
        <f aca="false">D2567</f>
        <v>Chaudière condensation fioul</v>
      </c>
      <c r="R2567" s="0" t="str">
        <f aca="false">E2567</f>
        <v>Fioul</v>
      </c>
      <c r="S2567" s="0" t="str">
        <f aca="false">F2567</f>
        <v>0713432303</v>
      </c>
      <c r="T2567" s="0" t="str">
        <f aca="false">G2567</f>
        <v>0</v>
      </c>
      <c r="U2567" s="0" t="n">
        <f aca="false">L2567</f>
        <v>0.72027490724507</v>
      </c>
      <c r="V2567" s="0" t="n">
        <f aca="false">K2567</f>
        <v>32.3294810987737</v>
      </c>
      <c r="W2567" s="0" t="n">
        <f aca="false">J2567</f>
        <v>504</v>
      </c>
    </row>
    <row r="2568" customFormat="false" ht="12.8" hidden="false" customHeight="false" outlineLevel="0" collapsed="false">
      <c r="A2568" s="0" t="s">
        <v>78</v>
      </c>
      <c r="B2568" s="0" t="s">
        <v>1357</v>
      </c>
      <c r="C2568" s="0" t="s">
        <v>1294</v>
      </c>
      <c r="D2568" s="0" t="s">
        <v>18</v>
      </c>
      <c r="E2568" s="0" t="s">
        <v>14</v>
      </c>
      <c r="F2568" s="0" t="s">
        <v>1366</v>
      </c>
      <c r="G2568" s="0" t="s">
        <v>1609</v>
      </c>
      <c r="H2568" s="0" t="n">
        <v>0.951104573478664</v>
      </c>
      <c r="I2568" s="0" t="n">
        <v>8.41364605259845</v>
      </c>
      <c r="J2568" s="0" t="n">
        <v>504</v>
      </c>
      <c r="K2568" s="0" t="n">
        <f aca="false">I2568*SUMIFS(syst_chauffage!$H$3:$H$27,syst_chauffage!$B$3:$B$27,D2568,syst_chauffage!$C$3:$C$27,E2568)</f>
        <v>22.9265874691381</v>
      </c>
      <c r="L2568" s="12" t="n">
        <f aca="false">H2568*SUMIFS(syst_chauffage!$K$3:$K$27,syst_chauffage!$B$3:$B$27,D2568,syst_chauffage!$C$3:$C$27,E2568)</f>
        <v>0.92394758027386</v>
      </c>
      <c r="N2568" s="0" t="str">
        <f aca="false">A2568</f>
        <v>Sport Loisir Culture</v>
      </c>
      <c r="O2568" s="0" t="str">
        <f aca="false">B2568</f>
        <v>Equipement collectif</v>
      </c>
      <c r="P2568" s="0" t="str">
        <f aca="false">C2568</f>
        <v>Immeuble péri urbain</v>
      </c>
      <c r="Q2568" s="0" t="str">
        <f aca="false">D2568</f>
        <v>Chaudière condensation gaz</v>
      </c>
      <c r="R2568" s="0" t="str">
        <f aca="false">E2568</f>
        <v>Gaz</v>
      </c>
      <c r="S2568" s="0" t="str">
        <f aca="false">F2568</f>
        <v>0713432404</v>
      </c>
      <c r="T2568" s="0" t="str">
        <f aca="false">G2568</f>
        <v>0</v>
      </c>
      <c r="U2568" s="0" t="n">
        <f aca="false">L2568</f>
        <v>0.92394758027386</v>
      </c>
      <c r="V2568" s="0" t="n">
        <f aca="false">K2568</f>
        <v>22.9265874691381</v>
      </c>
      <c r="W2568" s="0" t="n">
        <f aca="false">J2568</f>
        <v>504</v>
      </c>
    </row>
    <row r="2569" customFormat="false" ht="12.8" hidden="false" customHeight="false" outlineLevel="0" collapsed="false">
      <c r="A2569" s="0" t="s">
        <v>78</v>
      </c>
      <c r="B2569" s="0" t="s">
        <v>1357</v>
      </c>
      <c r="C2569" s="0" t="s">
        <v>1294</v>
      </c>
      <c r="D2569" s="0" t="s">
        <v>56</v>
      </c>
      <c r="E2569" s="0" t="s">
        <v>30</v>
      </c>
      <c r="F2569" s="0" t="s">
        <v>1367</v>
      </c>
      <c r="G2569" s="0" t="s">
        <v>1609</v>
      </c>
      <c r="H2569" s="0" t="n">
        <v>3.17730976744185</v>
      </c>
      <c r="I2569" s="0" t="n">
        <v>17.4369733475689</v>
      </c>
      <c r="J2569" s="0" t="n">
        <v>648</v>
      </c>
      <c r="K2569" s="0" t="n">
        <f aca="false">I2569*SUMIFS(syst_chauffage!$H$3:$H$27,syst_chauffage!$B$3:$B$27,D2569,syst_chauffage!$C$3:$C$27,E2569)</f>
        <v>57.2246837963777</v>
      </c>
      <c r="L2569" s="12" t="n">
        <f aca="false">H2569*SUMIFS(syst_chauffage!$K$3:$K$27,syst_chauffage!$B$3:$B$27,D2569,syst_chauffage!$C$3:$C$27,E2569)</f>
        <v>2.84247113628896</v>
      </c>
      <c r="N2569" s="0" t="str">
        <f aca="false">A2569</f>
        <v>Sport Loisir Culture</v>
      </c>
      <c r="O2569" s="0" t="str">
        <f aca="false">B2569</f>
        <v>Equipement collectif</v>
      </c>
      <c r="P2569" s="0" t="str">
        <f aca="false">C2569</f>
        <v>Immeuble péri urbain</v>
      </c>
      <c r="Q2569" s="0" t="str">
        <f aca="false">D2569</f>
        <v>DRV performant</v>
      </c>
      <c r="R2569" s="0" t="str">
        <f aca="false">E2569</f>
        <v>Electricité</v>
      </c>
      <c r="S2569" s="0" t="str">
        <f aca="false">F2569</f>
        <v>0713432502</v>
      </c>
      <c r="T2569" s="0" t="str">
        <f aca="false">G2569</f>
        <v>0</v>
      </c>
      <c r="U2569" s="0" t="n">
        <f aca="false">L2569</f>
        <v>2.84247113628896</v>
      </c>
      <c r="V2569" s="0" t="n">
        <f aca="false">K2569</f>
        <v>57.2246837963777</v>
      </c>
      <c r="W2569" s="0" t="n">
        <f aca="false">J2569</f>
        <v>648</v>
      </c>
    </row>
    <row r="2570" customFormat="false" ht="12.8" hidden="false" customHeight="false" outlineLevel="0" collapsed="false">
      <c r="A2570" s="0" t="s">
        <v>78</v>
      </c>
      <c r="B2570" s="0" t="s">
        <v>1357</v>
      </c>
      <c r="C2570" s="0" t="s">
        <v>1294</v>
      </c>
      <c r="D2570" s="0" t="s">
        <v>32</v>
      </c>
      <c r="E2570" s="0" t="s">
        <v>30</v>
      </c>
      <c r="F2570" s="0" t="s">
        <v>1368</v>
      </c>
      <c r="G2570" s="0" t="s">
        <v>1609</v>
      </c>
      <c r="H2570" s="0" t="n">
        <v>1</v>
      </c>
      <c r="I2570" s="0" t="n">
        <v>12</v>
      </c>
      <c r="J2570" s="0" t="n">
        <v>0</v>
      </c>
      <c r="K2570" s="0" t="n">
        <f aca="false">I2570*SUMIFS(syst_chauffage!$H$3:$H$27,syst_chauffage!$B$3:$B$27,D2570,syst_chauffage!$C$3:$C$27,E2570)</f>
        <v>12</v>
      </c>
      <c r="L2570" s="12" t="n">
        <f aca="false">H2570*SUMIFS(syst_chauffage!$K$3:$K$27,syst_chauffage!$B$3:$B$27,D2570,syst_chauffage!$C$3:$C$27,E2570)</f>
        <v>1</v>
      </c>
      <c r="N2570" s="0" t="str">
        <f aca="false">A2570</f>
        <v>Sport Loisir Culture</v>
      </c>
      <c r="O2570" s="0" t="str">
        <f aca="false">B2570</f>
        <v>Equipement collectif</v>
      </c>
      <c r="P2570" s="0" t="str">
        <f aca="false">C2570</f>
        <v>Immeuble péri urbain</v>
      </c>
      <c r="Q2570" s="0" t="str">
        <f aca="false">D2570</f>
        <v>Electrique direct performant</v>
      </c>
      <c r="R2570" s="0" t="str">
        <f aca="false">E2570</f>
        <v>Electricité</v>
      </c>
      <c r="S2570" s="0" t="str">
        <f aca="false">F2570</f>
        <v>0713432602</v>
      </c>
      <c r="T2570" s="0" t="str">
        <f aca="false">G2570</f>
        <v>0</v>
      </c>
      <c r="U2570" s="0" t="n">
        <f aca="false">L2570</f>
        <v>1</v>
      </c>
      <c r="V2570" s="0" t="n">
        <f aca="false">K2570</f>
        <v>12</v>
      </c>
      <c r="W2570" s="0" t="n">
        <f aca="false">J2570</f>
        <v>0</v>
      </c>
    </row>
    <row r="2571" customFormat="false" ht="12.8" hidden="false" customHeight="false" outlineLevel="0" collapsed="false">
      <c r="A2571" s="0" t="s">
        <v>78</v>
      </c>
      <c r="B2571" s="0" t="s">
        <v>1369</v>
      </c>
      <c r="C2571" s="0" t="s">
        <v>204</v>
      </c>
      <c r="D2571" s="0" t="s">
        <v>19</v>
      </c>
      <c r="E2571" s="0" t="s">
        <v>57</v>
      </c>
      <c r="F2571" s="0" t="s">
        <v>1370</v>
      </c>
      <c r="G2571" s="0" t="s">
        <v>1609</v>
      </c>
      <c r="H2571" s="0" t="n">
        <v>1.00891079020047</v>
      </c>
      <c r="I2571" s="0" t="n">
        <v>20.7250683233236</v>
      </c>
      <c r="J2571" s="0" t="n">
        <v>0</v>
      </c>
      <c r="K2571" s="0" t="n">
        <f aca="false">I2571*SUMIFS(syst_chauffage!$H$3:$H$27,syst_chauffage!$B$3:$B$27,D2571,syst_chauffage!$C$3:$C$27,E2571)</f>
        <v>28.8591742011831</v>
      </c>
      <c r="L2571" s="12" t="n">
        <f aca="false">H2571*SUMIFS(syst_chauffage!$K$3:$K$27,syst_chauffage!$B$3:$B$27,D2571,syst_chauffage!$C$3:$C$27,E2571)</f>
        <v>1.00891079020047</v>
      </c>
      <c r="N2571" s="0" t="str">
        <f aca="false">A2571</f>
        <v>Sport Loisir Culture</v>
      </c>
      <c r="O2571" s="0" t="str">
        <f aca="false">B2571</f>
        <v>Loisir</v>
      </c>
      <c r="P2571" s="0" t="str">
        <f aca="false">C2571</f>
        <v>Grand bar café tabac</v>
      </c>
      <c r="Q2571" s="0" t="str">
        <f aca="false">D2571</f>
        <v>Autre système centralisé</v>
      </c>
      <c r="R2571" s="0" t="str">
        <f aca="false">E2571</f>
        <v>Autres</v>
      </c>
      <c r="S2571" s="0" t="str">
        <f aca="false">F2571</f>
        <v>0720160101</v>
      </c>
      <c r="T2571" s="0" t="str">
        <f aca="false">G2571</f>
        <v>0</v>
      </c>
      <c r="U2571" s="0" t="n">
        <f aca="false">L2571</f>
        <v>1.00891079020047</v>
      </c>
      <c r="V2571" s="0" t="n">
        <f aca="false">K2571</f>
        <v>28.8591742011831</v>
      </c>
      <c r="W2571" s="0" t="n">
        <f aca="false">J2571</f>
        <v>0</v>
      </c>
    </row>
    <row r="2572" customFormat="false" ht="12.8" hidden="false" customHeight="false" outlineLevel="0" collapsed="false">
      <c r="A2572" s="0" t="s">
        <v>78</v>
      </c>
      <c r="B2572" s="0" t="s">
        <v>1369</v>
      </c>
      <c r="C2572" s="0" t="s">
        <v>204</v>
      </c>
      <c r="D2572" s="0" t="s">
        <v>19</v>
      </c>
      <c r="E2572" s="0" t="s">
        <v>57</v>
      </c>
      <c r="F2572" s="0" t="s">
        <v>1371</v>
      </c>
      <c r="G2572" s="0" t="s">
        <v>1609</v>
      </c>
      <c r="H2572" s="0" t="n">
        <v>1.00110273086107</v>
      </c>
      <c r="I2572" s="0" t="n">
        <v>21.9497466363502</v>
      </c>
      <c r="J2572" s="0" t="n">
        <v>0</v>
      </c>
      <c r="K2572" s="0" t="n">
        <f aca="false">I2572*SUMIFS(syst_chauffage!$H$3:$H$27,syst_chauffage!$B$3:$B$27,D2572,syst_chauffage!$C$3:$C$27,E2572)</f>
        <v>30.5645101848658</v>
      </c>
      <c r="L2572" s="12" t="n">
        <f aca="false">H2572*SUMIFS(syst_chauffage!$K$3:$K$27,syst_chauffage!$B$3:$B$27,D2572,syst_chauffage!$C$3:$C$27,E2572)</f>
        <v>1.00110273086107</v>
      </c>
      <c r="N2572" s="0" t="str">
        <f aca="false">A2572</f>
        <v>Sport Loisir Culture</v>
      </c>
      <c r="O2572" s="0" t="str">
        <f aca="false">B2572</f>
        <v>Loisir</v>
      </c>
      <c r="P2572" s="0" t="str">
        <f aca="false">C2572</f>
        <v>Grand bar café tabac</v>
      </c>
      <c r="Q2572" s="0" t="str">
        <f aca="false">D2572</f>
        <v>Autre système centralisé</v>
      </c>
      <c r="R2572" s="0" t="str">
        <f aca="false">E2572</f>
        <v>Autres</v>
      </c>
      <c r="S2572" s="0" t="str">
        <f aca="false">F2572</f>
        <v>0720160106</v>
      </c>
      <c r="T2572" s="0" t="str">
        <f aca="false">G2572</f>
        <v>0</v>
      </c>
      <c r="U2572" s="0" t="n">
        <f aca="false">L2572</f>
        <v>1.00110273086107</v>
      </c>
      <c r="V2572" s="0" t="n">
        <f aca="false">K2572</f>
        <v>30.5645101848658</v>
      </c>
      <c r="W2572" s="0" t="n">
        <f aca="false">J2572</f>
        <v>0</v>
      </c>
    </row>
    <row r="2573" customFormat="false" ht="12.8" hidden="false" customHeight="false" outlineLevel="0" collapsed="false">
      <c r="A2573" s="0" t="s">
        <v>78</v>
      </c>
      <c r="B2573" s="0" t="s">
        <v>1369</v>
      </c>
      <c r="C2573" s="0" t="s">
        <v>204</v>
      </c>
      <c r="D2573" s="0" t="s">
        <v>22</v>
      </c>
      <c r="E2573" s="0" t="s">
        <v>23</v>
      </c>
      <c r="F2573" s="0" t="s">
        <v>1372</v>
      </c>
      <c r="G2573" s="0" t="s">
        <v>1609</v>
      </c>
      <c r="H2573" s="0" t="n">
        <v>0.570451197875086</v>
      </c>
      <c r="I2573" s="0" t="n">
        <v>15.8737778921821</v>
      </c>
      <c r="J2573" s="0" t="n">
        <v>0</v>
      </c>
      <c r="K2573" s="0" t="n">
        <f aca="false">I2573*SUMIFS(syst_chauffage!$H$3:$H$27,syst_chauffage!$B$3:$B$27,D2573,syst_chauffage!$C$3:$C$27,E2573)</f>
        <v>27.9540801587018</v>
      </c>
      <c r="L2573" s="12" t="n">
        <f aca="false">H2573*SUMIFS(syst_chauffage!$K$3:$K$27,syst_chauffage!$B$3:$B$27,D2573,syst_chauffage!$C$3:$C$27,E2573)</f>
        <v>0.570451197875086</v>
      </c>
      <c r="N2573" s="0" t="str">
        <f aca="false">A2573</f>
        <v>Sport Loisir Culture</v>
      </c>
      <c r="O2573" s="0" t="str">
        <f aca="false">B2573</f>
        <v>Loisir</v>
      </c>
      <c r="P2573" s="0" t="str">
        <f aca="false">C2573</f>
        <v>Grand bar café tabac</v>
      </c>
      <c r="Q2573" s="0" t="str">
        <f aca="false">D2573</f>
        <v>Chaudière fioul</v>
      </c>
      <c r="R2573" s="0" t="str">
        <f aca="false">E2573</f>
        <v>Fioul</v>
      </c>
      <c r="S2573" s="0" t="str">
        <f aca="false">F2573</f>
        <v>0720160303</v>
      </c>
      <c r="T2573" s="0" t="str">
        <f aca="false">G2573</f>
        <v>0</v>
      </c>
      <c r="U2573" s="0" t="n">
        <f aca="false">L2573</f>
        <v>0.570451197875086</v>
      </c>
      <c r="V2573" s="0" t="n">
        <f aca="false">K2573</f>
        <v>27.9540801587018</v>
      </c>
      <c r="W2573" s="0" t="n">
        <f aca="false">J2573</f>
        <v>0</v>
      </c>
    </row>
    <row r="2574" customFormat="false" ht="12.8" hidden="false" customHeight="false" outlineLevel="0" collapsed="false">
      <c r="A2574" s="0" t="s">
        <v>78</v>
      </c>
      <c r="B2574" s="0" t="s">
        <v>1369</v>
      </c>
      <c r="C2574" s="0" t="s">
        <v>204</v>
      </c>
      <c r="D2574" s="0" t="s">
        <v>13</v>
      </c>
      <c r="E2574" s="0" t="s">
        <v>14</v>
      </c>
      <c r="F2574" s="0" t="s">
        <v>1373</v>
      </c>
      <c r="G2574" s="0" t="s">
        <v>1609</v>
      </c>
      <c r="H2574" s="0" t="n">
        <v>0.686257261640995</v>
      </c>
      <c r="I2574" s="0" t="n">
        <v>11.198698487678</v>
      </c>
      <c r="J2574" s="0" t="n">
        <v>462</v>
      </c>
      <c r="K2574" s="0" t="n">
        <f aca="false">I2574*SUMIFS(syst_chauffage!$H$3:$H$27,syst_chauffage!$B$3:$B$27,D2574,syst_chauffage!$C$3:$C$27,E2574)</f>
        <v>22.6167989297746</v>
      </c>
      <c r="L2574" s="12" t="n">
        <f aca="false">H2574*SUMIFS(syst_chauffage!$K$3:$K$27,syst_chauffage!$B$3:$B$27,D2574,syst_chauffage!$C$3:$C$27,E2574)</f>
        <v>0.686257261640995</v>
      </c>
      <c r="N2574" s="0" t="str">
        <f aca="false">A2574</f>
        <v>Sport Loisir Culture</v>
      </c>
      <c r="O2574" s="0" t="str">
        <f aca="false">B2574</f>
        <v>Loisir</v>
      </c>
      <c r="P2574" s="0" t="str">
        <f aca="false">C2574</f>
        <v>Grand bar café tabac</v>
      </c>
      <c r="Q2574" s="0" t="str">
        <f aca="false">D2574</f>
        <v>Chaudière gaz</v>
      </c>
      <c r="R2574" s="0" t="str">
        <f aca="false">E2574</f>
        <v>Gaz</v>
      </c>
      <c r="S2574" s="0" t="str">
        <f aca="false">F2574</f>
        <v>0720160404</v>
      </c>
      <c r="T2574" s="0" t="str">
        <f aca="false">G2574</f>
        <v>0</v>
      </c>
      <c r="U2574" s="0" t="n">
        <f aca="false">L2574</f>
        <v>0.686257261640995</v>
      </c>
      <c r="V2574" s="0" t="n">
        <f aca="false">K2574</f>
        <v>22.6167989297746</v>
      </c>
      <c r="W2574" s="0" t="n">
        <f aca="false">J2574</f>
        <v>462</v>
      </c>
    </row>
    <row r="2575" customFormat="false" ht="12.8" hidden="false" customHeight="false" outlineLevel="0" collapsed="false">
      <c r="A2575" s="0" t="s">
        <v>78</v>
      </c>
      <c r="B2575" s="0" t="s">
        <v>1369</v>
      </c>
      <c r="C2575" s="0" t="s">
        <v>204</v>
      </c>
      <c r="D2575" s="0" t="s">
        <v>29</v>
      </c>
      <c r="E2575" s="0" t="s">
        <v>30</v>
      </c>
      <c r="F2575" s="0" t="s">
        <v>1374</v>
      </c>
      <c r="G2575" s="0" t="s">
        <v>1609</v>
      </c>
      <c r="H2575" s="0" t="n">
        <v>0.92</v>
      </c>
      <c r="I2575" s="0" t="n">
        <v>10.4</v>
      </c>
      <c r="J2575" s="0" t="n">
        <v>0</v>
      </c>
      <c r="K2575" s="0" t="n">
        <f aca="false">I2575*SUMIFS(syst_chauffage!$H$3:$H$27,syst_chauffage!$B$3:$B$27,D2575,syst_chauffage!$C$3:$C$27,E2575)</f>
        <v>3</v>
      </c>
      <c r="L2575" s="12" t="n">
        <f aca="false">H2575*SUMIFS(syst_chauffage!$K$3:$K$27,syst_chauffage!$B$3:$B$27,D2575,syst_chauffage!$C$3:$C$27,E2575)</f>
        <v>0.92</v>
      </c>
      <c r="N2575" s="0" t="str">
        <f aca="false">A2575</f>
        <v>Sport Loisir Culture</v>
      </c>
      <c r="O2575" s="0" t="str">
        <f aca="false">B2575</f>
        <v>Loisir</v>
      </c>
      <c r="P2575" s="0" t="str">
        <f aca="false">C2575</f>
        <v>Grand bar café tabac</v>
      </c>
      <c r="Q2575" s="0" t="str">
        <f aca="false">D2575</f>
        <v>Electrique direct</v>
      </c>
      <c r="R2575" s="0" t="str">
        <f aca="false">E2575</f>
        <v>Electricité</v>
      </c>
      <c r="S2575" s="0" t="str">
        <f aca="false">F2575</f>
        <v>0720160602</v>
      </c>
      <c r="T2575" s="0" t="str">
        <f aca="false">G2575</f>
        <v>0</v>
      </c>
      <c r="U2575" s="0" t="n">
        <f aca="false">L2575</f>
        <v>0.92</v>
      </c>
      <c r="V2575" s="0" t="n">
        <f aca="false">K2575</f>
        <v>3</v>
      </c>
      <c r="W2575" s="0" t="n">
        <f aca="false">J2575</f>
        <v>0</v>
      </c>
    </row>
    <row r="2576" customFormat="false" ht="12.8" hidden="false" customHeight="false" outlineLevel="0" collapsed="false">
      <c r="A2576" s="0" t="s">
        <v>78</v>
      </c>
      <c r="B2576" s="0" t="s">
        <v>1369</v>
      </c>
      <c r="C2576" s="0" t="s">
        <v>204</v>
      </c>
      <c r="D2576" s="0" t="s">
        <v>29</v>
      </c>
      <c r="E2576" s="0" t="s">
        <v>30</v>
      </c>
      <c r="F2576" s="0" t="s">
        <v>1375</v>
      </c>
      <c r="G2576" s="0" t="s">
        <v>1609</v>
      </c>
      <c r="H2576" s="0" t="n">
        <v>2.9521585116279</v>
      </c>
      <c r="I2576" s="0" t="n">
        <v>12.3135941990836</v>
      </c>
      <c r="J2576" s="0" t="n">
        <v>0</v>
      </c>
      <c r="K2576" s="0" t="n">
        <f aca="false">I2576*SUMIFS(syst_chauffage!$H$3:$H$27,syst_chauffage!$B$3:$B$27,D2576,syst_chauffage!$C$3:$C$27,E2576)</f>
        <v>3.55199832665873</v>
      </c>
      <c r="L2576" s="12" t="n">
        <f aca="false">H2576*SUMIFS(syst_chauffage!$K$3:$K$27,syst_chauffage!$B$3:$B$27,D2576,syst_chauffage!$C$3:$C$27,E2576)</f>
        <v>2.9521585116279</v>
      </c>
      <c r="N2576" s="0" t="str">
        <f aca="false">A2576</f>
        <v>Sport Loisir Culture</v>
      </c>
      <c r="O2576" s="0" t="str">
        <f aca="false">B2576</f>
        <v>Loisir</v>
      </c>
      <c r="P2576" s="0" t="str">
        <f aca="false">C2576</f>
        <v>Grand bar café tabac</v>
      </c>
      <c r="Q2576" s="0" t="str">
        <f aca="false">D2576</f>
        <v>Electrique direct</v>
      </c>
      <c r="R2576" s="0" t="str">
        <f aca="false">E2576</f>
        <v>Electricité</v>
      </c>
      <c r="S2576" s="0" t="str">
        <f aca="false">F2576</f>
        <v>0720160902</v>
      </c>
      <c r="T2576" s="0" t="str">
        <f aca="false">G2576</f>
        <v>0</v>
      </c>
      <c r="U2576" s="0" t="n">
        <f aca="false">L2576</f>
        <v>2.9521585116279</v>
      </c>
      <c r="V2576" s="0" t="n">
        <f aca="false">K2576</f>
        <v>3.55199832665873</v>
      </c>
      <c r="W2576" s="0" t="n">
        <f aca="false">J2576</f>
        <v>0</v>
      </c>
    </row>
    <row r="2577" customFormat="false" ht="12.8" hidden="false" customHeight="false" outlineLevel="0" collapsed="false">
      <c r="A2577" s="0" t="s">
        <v>78</v>
      </c>
      <c r="B2577" s="0" t="s">
        <v>1369</v>
      </c>
      <c r="C2577" s="0" t="s">
        <v>204</v>
      </c>
      <c r="D2577" s="0" t="s">
        <v>29</v>
      </c>
      <c r="E2577" s="0" t="s">
        <v>30</v>
      </c>
      <c r="F2577" s="0" t="s">
        <v>1376</v>
      </c>
      <c r="G2577" s="0" t="s">
        <v>1609</v>
      </c>
      <c r="H2577" s="0" t="n">
        <v>2.81101778073089</v>
      </c>
      <c r="I2577" s="0" t="n">
        <v>11.1768216</v>
      </c>
      <c r="J2577" s="0" t="n">
        <v>0</v>
      </c>
      <c r="K2577" s="0" t="n">
        <f aca="false">I2577*SUMIFS(syst_chauffage!$H$3:$H$27,syst_chauffage!$B$3:$B$27,D2577,syst_chauffage!$C$3:$C$27,E2577)</f>
        <v>3.22408315384615</v>
      </c>
      <c r="L2577" s="12" t="n">
        <f aca="false">H2577*SUMIFS(syst_chauffage!$K$3:$K$27,syst_chauffage!$B$3:$B$27,D2577,syst_chauffage!$C$3:$C$27,E2577)</f>
        <v>2.81101778073089</v>
      </c>
      <c r="N2577" s="0" t="str">
        <f aca="false">A2577</f>
        <v>Sport Loisir Culture</v>
      </c>
      <c r="O2577" s="0" t="str">
        <f aca="false">B2577</f>
        <v>Loisir</v>
      </c>
      <c r="P2577" s="0" t="str">
        <f aca="false">C2577</f>
        <v>Grand bar café tabac</v>
      </c>
      <c r="Q2577" s="0" t="str">
        <f aca="false">D2577</f>
        <v>Electrique direct</v>
      </c>
      <c r="R2577" s="0" t="str">
        <f aca="false">E2577</f>
        <v>Electricité</v>
      </c>
      <c r="S2577" s="0" t="str">
        <f aca="false">F2577</f>
        <v>0720161002</v>
      </c>
      <c r="T2577" s="0" t="str">
        <f aca="false">G2577</f>
        <v>0</v>
      </c>
      <c r="U2577" s="0" t="n">
        <f aca="false">L2577</f>
        <v>2.81101778073089</v>
      </c>
      <c r="V2577" s="0" t="n">
        <f aca="false">K2577</f>
        <v>3.22408315384615</v>
      </c>
      <c r="W2577" s="0" t="n">
        <f aca="false">J2577</f>
        <v>0</v>
      </c>
    </row>
    <row r="2578" customFormat="false" ht="12.8" hidden="false" customHeight="false" outlineLevel="0" collapsed="false">
      <c r="A2578" s="0" t="s">
        <v>78</v>
      </c>
      <c r="B2578" s="0" t="s">
        <v>1369</v>
      </c>
      <c r="C2578" s="0" t="s">
        <v>204</v>
      </c>
      <c r="D2578" s="0" t="s">
        <v>51</v>
      </c>
      <c r="E2578" s="0" t="s">
        <v>57</v>
      </c>
      <c r="F2578" s="0" t="s">
        <v>1377</v>
      </c>
      <c r="G2578" s="0" t="s">
        <v>1609</v>
      </c>
      <c r="H2578" s="0" t="n">
        <v>1.10733777662764</v>
      </c>
      <c r="I2578" s="0" t="n">
        <v>24.672700384909</v>
      </c>
      <c r="J2578" s="0" t="n">
        <v>0</v>
      </c>
      <c r="K2578" s="0" t="n">
        <f aca="false">I2578*SUMIFS(syst_chauffage!$H$3:$H$27,syst_chauffage!$B$3:$B$27,D2578,syst_chauffage!$C$3:$C$27,E2578)</f>
        <v>52.277846331918</v>
      </c>
      <c r="L2578" s="12" t="n">
        <f aca="false">H2578*SUMIFS(syst_chauffage!$K$3:$K$27,syst_chauffage!$B$3:$B$27,D2578,syst_chauffage!$C$3:$C$27,E2578)</f>
        <v>1.10733777662764</v>
      </c>
      <c r="N2578" s="0" t="str">
        <f aca="false">A2578</f>
        <v>Sport Loisir Culture</v>
      </c>
      <c r="O2578" s="0" t="str">
        <f aca="false">B2578</f>
        <v>Loisir</v>
      </c>
      <c r="P2578" s="0" t="str">
        <f aca="false">C2578</f>
        <v>Grand bar café tabac</v>
      </c>
      <c r="Q2578" s="0" t="str">
        <f aca="false">D2578</f>
        <v>Autre système centralisé performant</v>
      </c>
      <c r="R2578" s="0" t="str">
        <f aca="false">E2578</f>
        <v>Autres</v>
      </c>
      <c r="S2578" s="0" t="str">
        <f aca="false">F2578</f>
        <v>0720162101</v>
      </c>
      <c r="T2578" s="0" t="str">
        <f aca="false">G2578</f>
        <v>0</v>
      </c>
      <c r="U2578" s="0" t="n">
        <f aca="false">L2578</f>
        <v>1.10733777662764</v>
      </c>
      <c r="V2578" s="0" t="n">
        <f aca="false">K2578</f>
        <v>52.277846331918</v>
      </c>
      <c r="W2578" s="0" t="n">
        <f aca="false">J2578</f>
        <v>0</v>
      </c>
    </row>
    <row r="2579" customFormat="false" ht="12.8" hidden="false" customHeight="false" outlineLevel="0" collapsed="false">
      <c r="A2579" s="0" t="s">
        <v>78</v>
      </c>
      <c r="B2579" s="0" t="s">
        <v>1369</v>
      </c>
      <c r="C2579" s="0" t="s">
        <v>204</v>
      </c>
      <c r="D2579" s="0" t="s">
        <v>51</v>
      </c>
      <c r="E2579" s="0" t="s">
        <v>57</v>
      </c>
      <c r="F2579" s="0" t="s">
        <v>1378</v>
      </c>
      <c r="G2579" s="0" t="s">
        <v>1609</v>
      </c>
      <c r="H2579" s="0" t="n">
        <v>1.10220815006447</v>
      </c>
      <c r="I2579" s="0" t="n">
        <v>26.1306507575597</v>
      </c>
      <c r="J2579" s="0" t="n">
        <v>0</v>
      </c>
      <c r="K2579" s="0" t="n">
        <f aca="false">I2579*SUMIFS(syst_chauffage!$H$3:$H$27,syst_chauffage!$B$3:$B$27,D2579,syst_chauffage!$C$3:$C$27,E2579)</f>
        <v>55.3670300998859</v>
      </c>
      <c r="L2579" s="12" t="n">
        <f aca="false">H2579*SUMIFS(syst_chauffage!$K$3:$K$27,syst_chauffage!$B$3:$B$27,D2579,syst_chauffage!$C$3:$C$27,E2579)</f>
        <v>1.10220815006447</v>
      </c>
      <c r="N2579" s="0" t="str">
        <f aca="false">A2579</f>
        <v>Sport Loisir Culture</v>
      </c>
      <c r="O2579" s="0" t="str">
        <f aca="false">B2579</f>
        <v>Loisir</v>
      </c>
      <c r="P2579" s="0" t="str">
        <f aca="false">C2579</f>
        <v>Grand bar café tabac</v>
      </c>
      <c r="Q2579" s="0" t="str">
        <f aca="false">D2579</f>
        <v>Autre système centralisé performant</v>
      </c>
      <c r="R2579" s="0" t="str">
        <f aca="false">E2579</f>
        <v>Autres</v>
      </c>
      <c r="S2579" s="0" t="str">
        <f aca="false">F2579</f>
        <v>0720162106</v>
      </c>
      <c r="T2579" s="0" t="str">
        <f aca="false">G2579</f>
        <v>0</v>
      </c>
      <c r="U2579" s="0" t="n">
        <f aca="false">L2579</f>
        <v>1.10220815006447</v>
      </c>
      <c r="V2579" s="0" t="n">
        <f aca="false">K2579</f>
        <v>55.3670300998859</v>
      </c>
      <c r="W2579" s="0" t="n">
        <f aca="false">J2579</f>
        <v>0</v>
      </c>
    </row>
    <row r="2580" customFormat="false" ht="12.8" hidden="false" customHeight="false" outlineLevel="0" collapsed="false">
      <c r="A2580" s="0" t="s">
        <v>78</v>
      </c>
      <c r="B2580" s="0" t="s">
        <v>1369</v>
      </c>
      <c r="C2580" s="0" t="s">
        <v>204</v>
      </c>
      <c r="D2580" s="0" t="s">
        <v>27</v>
      </c>
      <c r="E2580" s="0" t="s">
        <v>23</v>
      </c>
      <c r="F2580" s="0" t="s">
        <v>1379</v>
      </c>
      <c r="G2580" s="0" t="s">
        <v>1609</v>
      </c>
      <c r="H2580" s="0" t="n">
        <v>0.754143289010858</v>
      </c>
      <c r="I2580" s="0" t="n">
        <v>18.8973546335501</v>
      </c>
      <c r="J2580" s="0" t="n">
        <v>1064</v>
      </c>
      <c r="K2580" s="0" t="n">
        <f aca="false">I2580*SUMIFS(syst_chauffage!$H$3:$H$27,syst_chauffage!$B$3:$B$27,D2580,syst_chauffage!$C$3:$C$27,E2580)</f>
        <v>48.4604356063447</v>
      </c>
      <c r="L2580" s="12" t="n">
        <f aca="false">H2580*SUMIFS(syst_chauffage!$K$3:$K$27,syst_chauffage!$B$3:$B$27,D2580,syst_chauffage!$C$3:$C$27,E2580)</f>
        <v>0.754143289010858</v>
      </c>
      <c r="N2580" s="0" t="str">
        <f aca="false">A2580</f>
        <v>Sport Loisir Culture</v>
      </c>
      <c r="O2580" s="0" t="str">
        <f aca="false">B2580</f>
        <v>Loisir</v>
      </c>
      <c r="P2580" s="0" t="str">
        <f aca="false">C2580</f>
        <v>Grand bar café tabac</v>
      </c>
      <c r="Q2580" s="0" t="str">
        <f aca="false">D2580</f>
        <v>Chaudière condensation fioul</v>
      </c>
      <c r="R2580" s="0" t="str">
        <f aca="false">E2580</f>
        <v>Fioul</v>
      </c>
      <c r="S2580" s="0" t="str">
        <f aca="false">F2580</f>
        <v>0720162303</v>
      </c>
      <c r="T2580" s="0" t="str">
        <f aca="false">G2580</f>
        <v>0</v>
      </c>
      <c r="U2580" s="0" t="n">
        <f aca="false">L2580</f>
        <v>0.754143289010858</v>
      </c>
      <c r="V2580" s="0" t="n">
        <f aca="false">K2580</f>
        <v>48.4604356063447</v>
      </c>
      <c r="W2580" s="0" t="n">
        <f aca="false">J2580</f>
        <v>1064</v>
      </c>
    </row>
    <row r="2581" customFormat="false" ht="12.8" hidden="false" customHeight="false" outlineLevel="0" collapsed="false">
      <c r="A2581" s="0" t="s">
        <v>78</v>
      </c>
      <c r="B2581" s="0" t="s">
        <v>1369</v>
      </c>
      <c r="C2581" s="0" t="s">
        <v>204</v>
      </c>
      <c r="D2581" s="0" t="s">
        <v>18</v>
      </c>
      <c r="E2581" s="0" t="s">
        <v>14</v>
      </c>
      <c r="F2581" s="0" t="s">
        <v>1380</v>
      </c>
      <c r="G2581" s="0" t="s">
        <v>1609</v>
      </c>
      <c r="H2581" s="0" t="n">
        <v>0.981730360534115</v>
      </c>
      <c r="I2581" s="0" t="n">
        <v>13.3317839139023</v>
      </c>
      <c r="J2581" s="0" t="n">
        <v>1064</v>
      </c>
      <c r="K2581" s="0" t="n">
        <f aca="false">I2581*SUMIFS(syst_chauffage!$H$3:$H$27,syst_chauffage!$B$3:$B$27,D2581,syst_chauffage!$C$3:$C$27,E2581)</f>
        <v>36.3281635703385</v>
      </c>
      <c r="L2581" s="12" t="n">
        <f aca="false">H2581*SUMIFS(syst_chauffage!$K$3:$K$27,syst_chauffage!$B$3:$B$27,D2581,syst_chauffage!$C$3:$C$27,E2581)</f>
        <v>0.953698905872444</v>
      </c>
      <c r="N2581" s="0" t="str">
        <f aca="false">A2581</f>
        <v>Sport Loisir Culture</v>
      </c>
      <c r="O2581" s="0" t="str">
        <f aca="false">B2581</f>
        <v>Loisir</v>
      </c>
      <c r="P2581" s="0" t="str">
        <f aca="false">C2581</f>
        <v>Grand bar café tabac</v>
      </c>
      <c r="Q2581" s="0" t="str">
        <f aca="false">D2581</f>
        <v>Chaudière condensation gaz</v>
      </c>
      <c r="R2581" s="0" t="str">
        <f aca="false">E2581</f>
        <v>Gaz</v>
      </c>
      <c r="S2581" s="0" t="str">
        <f aca="false">F2581</f>
        <v>0720162404</v>
      </c>
      <c r="T2581" s="0" t="str">
        <f aca="false">G2581</f>
        <v>0</v>
      </c>
      <c r="U2581" s="0" t="n">
        <f aca="false">L2581</f>
        <v>0.953698905872444</v>
      </c>
      <c r="V2581" s="0" t="n">
        <f aca="false">K2581</f>
        <v>36.3281635703385</v>
      </c>
      <c r="W2581" s="0" t="n">
        <f aca="false">J2581</f>
        <v>1064</v>
      </c>
    </row>
    <row r="2582" customFormat="false" ht="12.8" hidden="false" customHeight="false" outlineLevel="0" collapsed="false">
      <c r="A2582" s="0" t="s">
        <v>78</v>
      </c>
      <c r="B2582" s="0" t="s">
        <v>1369</v>
      </c>
      <c r="C2582" s="0" t="s">
        <v>204</v>
      </c>
      <c r="D2582" s="0" t="s">
        <v>32</v>
      </c>
      <c r="E2582" s="0" t="s">
        <v>30</v>
      </c>
      <c r="F2582" s="0" t="s">
        <v>1381</v>
      </c>
      <c r="G2582" s="0" t="s">
        <v>1609</v>
      </c>
      <c r="H2582" s="0" t="n">
        <v>1</v>
      </c>
      <c r="I2582" s="0" t="n">
        <v>12</v>
      </c>
      <c r="J2582" s="0" t="n">
        <v>0</v>
      </c>
      <c r="K2582" s="0" t="n">
        <f aca="false">I2582*SUMIFS(syst_chauffage!$H$3:$H$27,syst_chauffage!$B$3:$B$27,D2582,syst_chauffage!$C$3:$C$27,E2582)</f>
        <v>12</v>
      </c>
      <c r="L2582" s="12" t="n">
        <f aca="false">H2582*SUMIFS(syst_chauffage!$K$3:$K$27,syst_chauffage!$B$3:$B$27,D2582,syst_chauffage!$C$3:$C$27,E2582)</f>
        <v>1</v>
      </c>
      <c r="N2582" s="0" t="str">
        <f aca="false">A2582</f>
        <v>Sport Loisir Culture</v>
      </c>
      <c r="O2582" s="0" t="str">
        <f aca="false">B2582</f>
        <v>Loisir</v>
      </c>
      <c r="P2582" s="0" t="str">
        <f aca="false">C2582</f>
        <v>Grand bar café tabac</v>
      </c>
      <c r="Q2582" s="0" t="str">
        <f aca="false">D2582</f>
        <v>Electrique direct performant</v>
      </c>
      <c r="R2582" s="0" t="str">
        <f aca="false">E2582</f>
        <v>Electricité</v>
      </c>
      <c r="S2582" s="0" t="str">
        <f aca="false">F2582</f>
        <v>0720162602</v>
      </c>
      <c r="T2582" s="0" t="str">
        <f aca="false">G2582</f>
        <v>0</v>
      </c>
      <c r="U2582" s="0" t="n">
        <f aca="false">L2582</f>
        <v>1</v>
      </c>
      <c r="V2582" s="0" t="n">
        <f aca="false">K2582</f>
        <v>12</v>
      </c>
      <c r="W2582" s="0" t="n">
        <f aca="false">J2582</f>
        <v>0</v>
      </c>
    </row>
    <row r="2583" customFormat="false" ht="12.8" hidden="false" customHeight="false" outlineLevel="0" collapsed="false">
      <c r="A2583" s="0" t="s">
        <v>78</v>
      </c>
      <c r="B2583" s="0" t="s">
        <v>1369</v>
      </c>
      <c r="C2583" s="0" t="s">
        <v>204</v>
      </c>
      <c r="D2583" s="0" t="s">
        <v>32</v>
      </c>
      <c r="E2583" s="0" t="s">
        <v>30</v>
      </c>
      <c r="F2583" s="0" t="s">
        <v>1382</v>
      </c>
      <c r="G2583" s="0" t="s">
        <v>1609</v>
      </c>
      <c r="H2583" s="0" t="n">
        <v>3.40633674418604</v>
      </c>
      <c r="I2583" s="0" t="n">
        <v>14.6590407131947</v>
      </c>
      <c r="J2583" s="0" t="n">
        <v>0</v>
      </c>
      <c r="K2583" s="0" t="n">
        <f aca="false">I2583*SUMIFS(syst_chauffage!$H$3:$H$27,syst_chauffage!$B$3:$B$27,D2583,syst_chauffage!$C$3:$C$27,E2583)</f>
        <v>14.6590407131947</v>
      </c>
      <c r="L2583" s="12" t="n">
        <f aca="false">H2583*SUMIFS(syst_chauffage!$K$3:$K$27,syst_chauffage!$B$3:$B$27,D2583,syst_chauffage!$C$3:$C$27,E2583)</f>
        <v>3.40633674418604</v>
      </c>
      <c r="N2583" s="0" t="str">
        <f aca="false">A2583</f>
        <v>Sport Loisir Culture</v>
      </c>
      <c r="O2583" s="0" t="str">
        <f aca="false">B2583</f>
        <v>Loisir</v>
      </c>
      <c r="P2583" s="0" t="str">
        <f aca="false">C2583</f>
        <v>Grand bar café tabac</v>
      </c>
      <c r="Q2583" s="0" t="str">
        <f aca="false">D2583</f>
        <v>Electrique direct performant</v>
      </c>
      <c r="R2583" s="0" t="str">
        <f aca="false">E2583</f>
        <v>Electricité</v>
      </c>
      <c r="S2583" s="0" t="str">
        <f aca="false">F2583</f>
        <v>0720162902</v>
      </c>
      <c r="T2583" s="0" t="str">
        <f aca="false">G2583</f>
        <v>0</v>
      </c>
      <c r="U2583" s="0" t="n">
        <f aca="false">L2583</f>
        <v>3.40633674418604</v>
      </c>
      <c r="V2583" s="0" t="n">
        <f aca="false">K2583</f>
        <v>14.6590407131947</v>
      </c>
      <c r="W2583" s="0" t="n">
        <f aca="false">J2583</f>
        <v>0</v>
      </c>
    </row>
    <row r="2584" customFormat="false" ht="12.8" hidden="false" customHeight="false" outlineLevel="0" collapsed="false">
      <c r="A2584" s="0" t="s">
        <v>78</v>
      </c>
      <c r="B2584" s="0" t="s">
        <v>1369</v>
      </c>
      <c r="C2584" s="0" t="s">
        <v>204</v>
      </c>
      <c r="D2584" s="0" t="s">
        <v>32</v>
      </c>
      <c r="E2584" s="0" t="s">
        <v>30</v>
      </c>
      <c r="F2584" s="0" t="s">
        <v>1383</v>
      </c>
      <c r="G2584" s="0" t="s">
        <v>1609</v>
      </c>
      <c r="H2584" s="0" t="n">
        <v>3.33681966777408</v>
      </c>
      <c r="I2584" s="0" t="n">
        <v>13.30574</v>
      </c>
      <c r="J2584" s="0" t="n">
        <v>0</v>
      </c>
      <c r="K2584" s="0" t="n">
        <f aca="false">I2584*SUMIFS(syst_chauffage!$H$3:$H$27,syst_chauffage!$B$3:$B$27,D2584,syst_chauffage!$C$3:$C$27,E2584)</f>
        <v>13.30574</v>
      </c>
      <c r="L2584" s="12" t="n">
        <f aca="false">H2584*SUMIFS(syst_chauffage!$K$3:$K$27,syst_chauffage!$B$3:$B$27,D2584,syst_chauffage!$C$3:$C$27,E2584)</f>
        <v>3.33681966777408</v>
      </c>
      <c r="N2584" s="0" t="str">
        <f aca="false">A2584</f>
        <v>Sport Loisir Culture</v>
      </c>
      <c r="O2584" s="0" t="str">
        <f aca="false">B2584</f>
        <v>Loisir</v>
      </c>
      <c r="P2584" s="0" t="str">
        <f aca="false">C2584</f>
        <v>Grand bar café tabac</v>
      </c>
      <c r="Q2584" s="0" t="str">
        <f aca="false">D2584</f>
        <v>Electrique direct performant</v>
      </c>
      <c r="R2584" s="0" t="str">
        <f aca="false">E2584</f>
        <v>Electricité</v>
      </c>
      <c r="S2584" s="0" t="str">
        <f aca="false">F2584</f>
        <v>0720163002</v>
      </c>
      <c r="T2584" s="0" t="str">
        <f aca="false">G2584</f>
        <v>0</v>
      </c>
      <c r="U2584" s="0" t="n">
        <f aca="false">L2584</f>
        <v>3.33681966777408</v>
      </c>
      <c r="V2584" s="0" t="n">
        <f aca="false">K2584</f>
        <v>13.30574</v>
      </c>
      <c r="W2584" s="0" t="n">
        <f aca="false">J2584</f>
        <v>0</v>
      </c>
    </row>
    <row r="2585" customFormat="false" ht="12.8" hidden="false" customHeight="false" outlineLevel="0" collapsed="false">
      <c r="A2585" s="0" t="s">
        <v>78</v>
      </c>
      <c r="B2585" s="0" t="s">
        <v>1369</v>
      </c>
      <c r="C2585" s="0" t="s">
        <v>1384</v>
      </c>
      <c r="D2585" s="0" t="s">
        <v>19</v>
      </c>
      <c r="E2585" s="0" t="s">
        <v>57</v>
      </c>
      <c r="F2585" s="0" t="s">
        <v>1385</v>
      </c>
      <c r="G2585" s="0" t="s">
        <v>1609</v>
      </c>
      <c r="H2585" s="0" t="n">
        <v>1.67702499869232</v>
      </c>
      <c r="I2585" s="0" t="n">
        <v>60.6701541513848</v>
      </c>
      <c r="J2585" s="0" t="n">
        <v>0</v>
      </c>
      <c r="K2585" s="0" t="n">
        <f aca="false">I2585*SUMIFS(syst_chauffage!$H$3:$H$27,syst_chauffage!$B$3:$B$27,D2585,syst_chauffage!$C$3:$C$27,E2585)</f>
        <v>84.4817744459268</v>
      </c>
      <c r="L2585" s="12" t="n">
        <f aca="false">H2585*SUMIFS(syst_chauffage!$K$3:$K$27,syst_chauffage!$B$3:$B$27,D2585,syst_chauffage!$C$3:$C$27,E2585)</f>
        <v>1.67702499869232</v>
      </c>
      <c r="N2585" s="0" t="str">
        <f aca="false">A2585</f>
        <v>Sport Loisir Culture</v>
      </c>
      <c r="O2585" s="0" t="str">
        <f aca="false">B2585</f>
        <v>Loisir</v>
      </c>
      <c r="P2585" s="0" t="str">
        <f aca="false">C2585</f>
        <v>Salle non spécialisée</v>
      </c>
      <c r="Q2585" s="0" t="str">
        <f aca="false">D2585</f>
        <v>Autre système centralisé</v>
      </c>
      <c r="R2585" s="0" t="str">
        <f aca="false">E2585</f>
        <v>Autres</v>
      </c>
      <c r="S2585" s="0" t="str">
        <f aca="false">F2585</f>
        <v>0720910101</v>
      </c>
      <c r="T2585" s="0" t="str">
        <f aca="false">G2585</f>
        <v>0</v>
      </c>
      <c r="U2585" s="0" t="n">
        <f aca="false">L2585</f>
        <v>1.67702499869232</v>
      </c>
      <c r="V2585" s="0" t="n">
        <f aca="false">K2585</f>
        <v>84.4817744459268</v>
      </c>
      <c r="W2585" s="0" t="n">
        <f aca="false">J2585</f>
        <v>0</v>
      </c>
    </row>
    <row r="2586" customFormat="false" ht="12.8" hidden="false" customHeight="false" outlineLevel="0" collapsed="false">
      <c r="A2586" s="0" t="s">
        <v>78</v>
      </c>
      <c r="B2586" s="0" t="s">
        <v>1369</v>
      </c>
      <c r="C2586" s="0" t="s">
        <v>1384</v>
      </c>
      <c r="D2586" s="0" t="s">
        <v>19</v>
      </c>
      <c r="E2586" s="0" t="s">
        <v>57</v>
      </c>
      <c r="F2586" s="0" t="s">
        <v>1386</v>
      </c>
      <c r="G2586" s="0" t="s">
        <v>1609</v>
      </c>
      <c r="H2586" s="0" t="n">
        <v>2.16992316987818</v>
      </c>
      <c r="I2586" s="0" t="n">
        <v>66.0933375594102</v>
      </c>
      <c r="J2586" s="0" t="n">
        <v>0</v>
      </c>
      <c r="K2586" s="0" t="n">
        <f aca="false">I2586*SUMIFS(syst_chauffage!$H$3:$H$27,syst_chauffage!$B$3:$B$27,D2586,syst_chauffage!$C$3:$C$27,E2586)</f>
        <v>92.0334308388295</v>
      </c>
      <c r="L2586" s="12" t="n">
        <f aca="false">H2586*SUMIFS(syst_chauffage!$K$3:$K$27,syst_chauffage!$B$3:$B$27,D2586,syst_chauffage!$C$3:$C$27,E2586)</f>
        <v>2.16992316987818</v>
      </c>
      <c r="N2586" s="0" t="str">
        <f aca="false">A2586</f>
        <v>Sport Loisir Culture</v>
      </c>
      <c r="O2586" s="0" t="str">
        <f aca="false">B2586</f>
        <v>Loisir</v>
      </c>
      <c r="P2586" s="0" t="str">
        <f aca="false">C2586</f>
        <v>Salle non spécialisée</v>
      </c>
      <c r="Q2586" s="0" t="str">
        <f aca="false">D2586</f>
        <v>Autre système centralisé</v>
      </c>
      <c r="R2586" s="0" t="str">
        <f aca="false">E2586</f>
        <v>Autres</v>
      </c>
      <c r="S2586" s="0" t="str">
        <f aca="false">F2586</f>
        <v>0720910106</v>
      </c>
      <c r="T2586" s="0" t="str">
        <f aca="false">G2586</f>
        <v>0</v>
      </c>
      <c r="U2586" s="0" t="n">
        <f aca="false">L2586</f>
        <v>2.16992316987818</v>
      </c>
      <c r="V2586" s="0" t="n">
        <f aca="false">K2586</f>
        <v>92.0334308388295</v>
      </c>
      <c r="W2586" s="0" t="n">
        <f aca="false">J2586</f>
        <v>0</v>
      </c>
    </row>
    <row r="2587" customFormat="false" ht="12.8" hidden="false" customHeight="false" outlineLevel="0" collapsed="false">
      <c r="A2587" s="0" t="s">
        <v>78</v>
      </c>
      <c r="B2587" s="0" t="s">
        <v>1369</v>
      </c>
      <c r="C2587" s="0" t="s">
        <v>1384</v>
      </c>
      <c r="D2587" s="0" t="s">
        <v>24</v>
      </c>
      <c r="E2587" s="0" t="s">
        <v>30</v>
      </c>
      <c r="F2587" s="0" t="s">
        <v>1387</v>
      </c>
      <c r="G2587" s="0" t="s">
        <v>1609</v>
      </c>
      <c r="H2587" s="0" t="n">
        <v>0.84</v>
      </c>
      <c r="I2587" s="0" t="n">
        <v>10.4</v>
      </c>
      <c r="J2587" s="0" t="n">
        <v>0</v>
      </c>
      <c r="K2587" s="0" t="n">
        <f aca="false">I2587*SUMIFS(syst_chauffage!$H$3:$H$27,syst_chauffage!$B$3:$B$27,D2587,syst_chauffage!$C$3:$C$27,E2587)</f>
        <v>3</v>
      </c>
      <c r="L2587" s="12" t="n">
        <f aca="false">H2587*SUMIFS(syst_chauffage!$K$3:$K$27,syst_chauffage!$B$3:$B$27,D2587,syst_chauffage!$C$3:$C$27,E2587)</f>
        <v>0.84</v>
      </c>
      <c r="N2587" s="0" t="str">
        <f aca="false">A2587</f>
        <v>Sport Loisir Culture</v>
      </c>
      <c r="O2587" s="0" t="str">
        <f aca="false">B2587</f>
        <v>Loisir</v>
      </c>
      <c r="P2587" s="0" t="str">
        <f aca="false">C2587</f>
        <v>Salle non spécialisée</v>
      </c>
      <c r="Q2587" s="0" t="str">
        <f aca="false">D2587</f>
        <v>Cassette rayonnante</v>
      </c>
      <c r="R2587" s="0" t="str">
        <f aca="false">E2587</f>
        <v>Electricité</v>
      </c>
      <c r="S2587" s="0" t="str">
        <f aca="false">F2587</f>
        <v>0720910202</v>
      </c>
      <c r="T2587" s="0" t="str">
        <f aca="false">G2587</f>
        <v>0</v>
      </c>
      <c r="U2587" s="0" t="n">
        <f aca="false">L2587</f>
        <v>0.84</v>
      </c>
      <c r="V2587" s="0" t="n">
        <f aca="false">K2587</f>
        <v>3</v>
      </c>
      <c r="W2587" s="0" t="n">
        <f aca="false">J2587</f>
        <v>0</v>
      </c>
    </row>
    <row r="2588" customFormat="false" ht="12.8" hidden="false" customHeight="false" outlineLevel="0" collapsed="false">
      <c r="A2588" s="0" t="s">
        <v>78</v>
      </c>
      <c r="B2588" s="0" t="s">
        <v>1369</v>
      </c>
      <c r="C2588" s="0" t="s">
        <v>1384</v>
      </c>
      <c r="D2588" s="0" t="s">
        <v>22</v>
      </c>
      <c r="E2588" s="0" t="s">
        <v>23</v>
      </c>
      <c r="F2588" s="0" t="s">
        <v>1388</v>
      </c>
      <c r="G2588" s="0" t="s">
        <v>1609</v>
      </c>
      <c r="H2588" s="0" t="n">
        <v>0.68738289000846</v>
      </c>
      <c r="I2588" s="0" t="n">
        <v>40.042248102364</v>
      </c>
      <c r="J2588" s="0" t="n">
        <v>0</v>
      </c>
      <c r="K2588" s="0" t="n">
        <f aca="false">I2588*SUMIFS(syst_chauffage!$H$3:$H$27,syst_chauffage!$B$3:$B$27,D2588,syst_chauffage!$C$3:$C$27,E2588)</f>
        <v>70.5153001882048</v>
      </c>
      <c r="L2588" s="12" t="n">
        <f aca="false">H2588*SUMIFS(syst_chauffage!$K$3:$K$27,syst_chauffage!$B$3:$B$27,D2588,syst_chauffage!$C$3:$C$27,E2588)</f>
        <v>0.68738289000846</v>
      </c>
      <c r="N2588" s="0" t="str">
        <f aca="false">A2588</f>
        <v>Sport Loisir Culture</v>
      </c>
      <c r="O2588" s="0" t="str">
        <f aca="false">B2588</f>
        <v>Loisir</v>
      </c>
      <c r="P2588" s="0" t="str">
        <f aca="false">C2588</f>
        <v>Salle non spécialisée</v>
      </c>
      <c r="Q2588" s="0" t="str">
        <f aca="false">D2588</f>
        <v>Chaudière fioul</v>
      </c>
      <c r="R2588" s="0" t="str">
        <f aca="false">E2588</f>
        <v>Fioul</v>
      </c>
      <c r="S2588" s="0" t="str">
        <f aca="false">F2588</f>
        <v>0720910303</v>
      </c>
      <c r="T2588" s="0" t="str">
        <f aca="false">G2588</f>
        <v>0</v>
      </c>
      <c r="U2588" s="0" t="n">
        <f aca="false">L2588</f>
        <v>0.68738289000846</v>
      </c>
      <c r="V2588" s="0" t="n">
        <f aca="false">K2588</f>
        <v>70.5153001882048</v>
      </c>
      <c r="W2588" s="0" t="n">
        <f aca="false">J2588</f>
        <v>0</v>
      </c>
    </row>
    <row r="2589" customFormat="false" ht="12.8" hidden="false" customHeight="false" outlineLevel="0" collapsed="false">
      <c r="A2589" s="0" t="s">
        <v>78</v>
      </c>
      <c r="B2589" s="0" t="s">
        <v>1369</v>
      </c>
      <c r="C2589" s="0" t="s">
        <v>1384</v>
      </c>
      <c r="D2589" s="0" t="s">
        <v>13</v>
      </c>
      <c r="E2589" s="0" t="s">
        <v>14</v>
      </c>
      <c r="F2589" s="0" t="s">
        <v>1389</v>
      </c>
      <c r="G2589" s="0" t="s">
        <v>1609</v>
      </c>
      <c r="H2589" s="0" t="n">
        <v>0.696607819670608</v>
      </c>
      <c r="I2589" s="0" t="n">
        <v>26.4029772089747</v>
      </c>
      <c r="J2589" s="0" t="n">
        <v>264</v>
      </c>
      <c r="K2589" s="0" t="n">
        <f aca="false">I2589*SUMIFS(syst_chauffage!$H$3:$H$27,syst_chauffage!$B$3:$B$27,D2589,syst_chauffage!$C$3:$C$27,E2589)</f>
        <v>53.3232346008648</v>
      </c>
      <c r="L2589" s="12" t="n">
        <f aca="false">H2589*SUMIFS(syst_chauffage!$K$3:$K$27,syst_chauffage!$B$3:$B$27,D2589,syst_chauffage!$C$3:$C$27,E2589)</f>
        <v>0.696607819670608</v>
      </c>
      <c r="N2589" s="0" t="str">
        <f aca="false">A2589</f>
        <v>Sport Loisir Culture</v>
      </c>
      <c r="O2589" s="0" t="str">
        <f aca="false">B2589</f>
        <v>Loisir</v>
      </c>
      <c r="P2589" s="0" t="str">
        <f aca="false">C2589</f>
        <v>Salle non spécialisée</v>
      </c>
      <c r="Q2589" s="0" t="str">
        <f aca="false">D2589</f>
        <v>Chaudière gaz</v>
      </c>
      <c r="R2589" s="0" t="str">
        <f aca="false">E2589</f>
        <v>Gaz</v>
      </c>
      <c r="S2589" s="0" t="str">
        <f aca="false">F2589</f>
        <v>0720910404</v>
      </c>
      <c r="T2589" s="0" t="str">
        <f aca="false">G2589</f>
        <v>0</v>
      </c>
      <c r="U2589" s="0" t="n">
        <f aca="false">L2589</f>
        <v>0.696607819670608</v>
      </c>
      <c r="V2589" s="0" t="n">
        <f aca="false">K2589</f>
        <v>53.3232346008648</v>
      </c>
      <c r="W2589" s="0" t="n">
        <f aca="false">J2589</f>
        <v>264</v>
      </c>
    </row>
    <row r="2590" customFormat="false" ht="12.8" hidden="false" customHeight="false" outlineLevel="0" collapsed="false">
      <c r="A2590" s="0" t="s">
        <v>78</v>
      </c>
      <c r="B2590" s="0" t="s">
        <v>1369</v>
      </c>
      <c r="C2590" s="0" t="s">
        <v>1384</v>
      </c>
      <c r="D2590" s="0" t="s">
        <v>29</v>
      </c>
      <c r="E2590" s="0" t="s">
        <v>30</v>
      </c>
      <c r="F2590" s="0" t="s">
        <v>1390</v>
      </c>
      <c r="G2590" s="0" t="s">
        <v>1609</v>
      </c>
      <c r="H2590" s="0" t="n">
        <v>0.92</v>
      </c>
      <c r="I2590" s="0" t="n">
        <v>10.4</v>
      </c>
      <c r="J2590" s="0" t="n">
        <v>0</v>
      </c>
      <c r="K2590" s="0" t="n">
        <f aca="false">I2590*SUMIFS(syst_chauffage!$H$3:$H$27,syst_chauffage!$B$3:$B$27,D2590,syst_chauffage!$C$3:$C$27,E2590)</f>
        <v>3</v>
      </c>
      <c r="L2590" s="12" t="n">
        <f aca="false">H2590*SUMIFS(syst_chauffage!$K$3:$K$27,syst_chauffage!$B$3:$B$27,D2590,syst_chauffage!$C$3:$C$27,E2590)</f>
        <v>0.92</v>
      </c>
      <c r="N2590" s="0" t="str">
        <f aca="false">A2590</f>
        <v>Sport Loisir Culture</v>
      </c>
      <c r="O2590" s="0" t="str">
        <f aca="false">B2590</f>
        <v>Loisir</v>
      </c>
      <c r="P2590" s="0" t="str">
        <f aca="false">C2590</f>
        <v>Salle non spécialisée</v>
      </c>
      <c r="Q2590" s="0" t="str">
        <f aca="false">D2590</f>
        <v>Electrique direct</v>
      </c>
      <c r="R2590" s="0" t="str">
        <f aca="false">E2590</f>
        <v>Electricité</v>
      </c>
      <c r="S2590" s="0" t="str">
        <f aca="false">F2590</f>
        <v>0720910602</v>
      </c>
      <c r="T2590" s="0" t="str">
        <f aca="false">G2590</f>
        <v>0</v>
      </c>
      <c r="U2590" s="0" t="n">
        <f aca="false">L2590</f>
        <v>0.92</v>
      </c>
      <c r="V2590" s="0" t="n">
        <f aca="false">K2590</f>
        <v>3</v>
      </c>
      <c r="W2590" s="0" t="n">
        <f aca="false">J2590</f>
        <v>0</v>
      </c>
    </row>
    <row r="2591" customFormat="false" ht="12.8" hidden="false" customHeight="false" outlineLevel="0" collapsed="false">
      <c r="A2591" s="0" t="s">
        <v>78</v>
      </c>
      <c r="B2591" s="0" t="s">
        <v>1369</v>
      </c>
      <c r="C2591" s="0" t="s">
        <v>1384</v>
      </c>
      <c r="D2591" s="0" t="s">
        <v>29</v>
      </c>
      <c r="E2591" s="0" t="s">
        <v>30</v>
      </c>
      <c r="F2591" s="0" t="s">
        <v>1391</v>
      </c>
      <c r="G2591" s="0" t="s">
        <v>1609</v>
      </c>
      <c r="H2591" s="0" t="n">
        <v>2.9521585116279</v>
      </c>
      <c r="I2591" s="0" t="n">
        <v>69.2331785108834</v>
      </c>
      <c r="J2591" s="0" t="n">
        <v>0</v>
      </c>
      <c r="K2591" s="0" t="n">
        <f aca="false">I2591*SUMIFS(syst_chauffage!$H$3:$H$27,syst_chauffage!$B$3:$B$27,D2591,syst_chauffage!$C$3:$C$27,E2591)</f>
        <v>19.9711091858318</v>
      </c>
      <c r="L2591" s="12" t="n">
        <f aca="false">H2591*SUMIFS(syst_chauffage!$K$3:$K$27,syst_chauffage!$B$3:$B$27,D2591,syst_chauffage!$C$3:$C$27,E2591)</f>
        <v>2.9521585116279</v>
      </c>
      <c r="N2591" s="0" t="str">
        <f aca="false">A2591</f>
        <v>Sport Loisir Culture</v>
      </c>
      <c r="O2591" s="0" t="str">
        <f aca="false">B2591</f>
        <v>Loisir</v>
      </c>
      <c r="P2591" s="0" t="str">
        <f aca="false">C2591</f>
        <v>Salle non spécialisée</v>
      </c>
      <c r="Q2591" s="0" t="str">
        <f aca="false">D2591</f>
        <v>Electrique direct</v>
      </c>
      <c r="R2591" s="0" t="str">
        <f aca="false">E2591</f>
        <v>Electricité</v>
      </c>
      <c r="S2591" s="0" t="str">
        <f aca="false">F2591</f>
        <v>0720910902</v>
      </c>
      <c r="T2591" s="0" t="str">
        <f aca="false">G2591</f>
        <v>0</v>
      </c>
      <c r="U2591" s="0" t="n">
        <f aca="false">L2591</f>
        <v>2.9521585116279</v>
      </c>
      <c r="V2591" s="0" t="n">
        <f aca="false">K2591</f>
        <v>19.9711091858318</v>
      </c>
      <c r="W2591" s="0" t="n">
        <f aca="false">J2591</f>
        <v>0</v>
      </c>
    </row>
    <row r="2592" customFormat="false" ht="12.8" hidden="false" customHeight="false" outlineLevel="0" collapsed="false">
      <c r="A2592" s="0" t="s">
        <v>78</v>
      </c>
      <c r="B2592" s="0" t="s">
        <v>1369</v>
      </c>
      <c r="C2592" s="0" t="s">
        <v>1384</v>
      </c>
      <c r="D2592" s="0" t="s">
        <v>48</v>
      </c>
      <c r="E2592" s="0" t="s">
        <v>14</v>
      </c>
      <c r="F2592" s="0" t="s">
        <v>1392</v>
      </c>
      <c r="G2592" s="0" t="s">
        <v>1609</v>
      </c>
      <c r="H2592" s="0" t="n">
        <v>0.84</v>
      </c>
      <c r="I2592" s="0" t="n">
        <v>10.4</v>
      </c>
      <c r="J2592" s="0" t="n">
        <v>0</v>
      </c>
      <c r="K2592" s="0" t="n">
        <f aca="false">I2592*SUMIFS(syst_chauffage!$H$3:$H$27,syst_chauffage!$B$3:$B$27,D2592,syst_chauffage!$C$3:$C$27,E2592)</f>
        <v>5</v>
      </c>
      <c r="L2592" s="12" t="n">
        <f aca="false">H2592*SUMIFS(syst_chauffage!$K$3:$K$27,syst_chauffage!$B$3:$B$27,D2592,syst_chauffage!$C$3:$C$27,E2592)</f>
        <v>0.84</v>
      </c>
      <c r="N2592" s="0" t="str">
        <f aca="false">A2592</f>
        <v>Sport Loisir Culture</v>
      </c>
      <c r="O2592" s="0" t="str">
        <f aca="false">B2592</f>
        <v>Loisir</v>
      </c>
      <c r="P2592" s="0" t="str">
        <f aca="false">C2592</f>
        <v>Salle non spécialisée</v>
      </c>
      <c r="Q2592" s="0" t="str">
        <f aca="false">D2592</f>
        <v>Tube radiant</v>
      </c>
      <c r="R2592" s="0" t="str">
        <f aca="false">E2592</f>
        <v>Gaz</v>
      </c>
      <c r="S2592" s="0" t="str">
        <f aca="false">F2592</f>
        <v>0720911104</v>
      </c>
      <c r="T2592" s="0" t="str">
        <f aca="false">G2592</f>
        <v>0</v>
      </c>
      <c r="U2592" s="0" t="n">
        <f aca="false">L2592</f>
        <v>0.84</v>
      </c>
      <c r="V2592" s="0" t="n">
        <f aca="false">K2592</f>
        <v>5</v>
      </c>
      <c r="W2592" s="0" t="n">
        <f aca="false">J2592</f>
        <v>0</v>
      </c>
    </row>
    <row r="2593" customFormat="false" ht="12.8" hidden="false" customHeight="false" outlineLevel="0" collapsed="false">
      <c r="A2593" s="0" t="s">
        <v>78</v>
      </c>
      <c r="B2593" s="0" t="s">
        <v>1369</v>
      </c>
      <c r="C2593" s="0" t="s">
        <v>1384</v>
      </c>
      <c r="D2593" s="0" t="s">
        <v>51</v>
      </c>
      <c r="E2593" s="0" t="s">
        <v>57</v>
      </c>
      <c r="F2593" s="0" t="s">
        <v>1393</v>
      </c>
      <c r="G2593" s="0" t="s">
        <v>1609</v>
      </c>
      <c r="H2593" s="0" t="n">
        <v>2.04368153516503</v>
      </c>
      <c r="I2593" s="0" t="n">
        <v>72.2263739897439</v>
      </c>
      <c r="J2593" s="0" t="n">
        <v>0</v>
      </c>
      <c r="K2593" s="0" t="n">
        <f aca="false">I2593*SUMIFS(syst_chauffage!$H$3:$H$27,syst_chauffage!$B$3:$B$27,D2593,syst_chauffage!$C$3:$C$27,E2593)</f>
        <v>153.037130984534</v>
      </c>
      <c r="L2593" s="12" t="n">
        <f aca="false">H2593*SUMIFS(syst_chauffage!$K$3:$K$27,syst_chauffage!$B$3:$B$27,D2593,syst_chauffage!$C$3:$C$27,E2593)</f>
        <v>2.04368153516503</v>
      </c>
      <c r="N2593" s="0" t="str">
        <f aca="false">A2593</f>
        <v>Sport Loisir Culture</v>
      </c>
      <c r="O2593" s="0" t="str">
        <f aca="false">B2593</f>
        <v>Loisir</v>
      </c>
      <c r="P2593" s="0" t="str">
        <f aca="false">C2593</f>
        <v>Salle non spécialisée</v>
      </c>
      <c r="Q2593" s="0" t="str">
        <f aca="false">D2593</f>
        <v>Autre système centralisé performant</v>
      </c>
      <c r="R2593" s="0" t="str">
        <f aca="false">E2593</f>
        <v>Autres</v>
      </c>
      <c r="S2593" s="0" t="str">
        <f aca="false">F2593</f>
        <v>0720912101</v>
      </c>
      <c r="T2593" s="0" t="str">
        <f aca="false">G2593</f>
        <v>0</v>
      </c>
      <c r="U2593" s="0" t="n">
        <f aca="false">L2593</f>
        <v>2.04368153516503</v>
      </c>
      <c r="V2593" s="0" t="n">
        <f aca="false">K2593</f>
        <v>153.037130984534</v>
      </c>
      <c r="W2593" s="0" t="n">
        <f aca="false">J2593</f>
        <v>0</v>
      </c>
    </row>
    <row r="2594" customFormat="false" ht="12.8" hidden="false" customHeight="false" outlineLevel="0" collapsed="false">
      <c r="A2594" s="0" t="s">
        <v>78</v>
      </c>
      <c r="B2594" s="0" t="s">
        <v>1369</v>
      </c>
      <c r="C2594" s="0" t="s">
        <v>1384</v>
      </c>
      <c r="D2594" s="0" t="s">
        <v>51</v>
      </c>
      <c r="E2594" s="0" t="s">
        <v>57</v>
      </c>
      <c r="F2594" s="0" t="s">
        <v>1394</v>
      </c>
      <c r="G2594" s="0" t="s">
        <v>1609</v>
      </c>
      <c r="H2594" s="0" t="n">
        <v>2.63439864460724</v>
      </c>
      <c r="I2594" s="0" t="n">
        <v>78.6825447135836</v>
      </c>
      <c r="J2594" s="0" t="n">
        <v>0</v>
      </c>
      <c r="K2594" s="0" t="n">
        <f aca="false">I2594*SUMIFS(syst_chauffage!$H$3:$H$27,syst_chauffage!$B$3:$B$27,D2594,syst_chauffage!$C$3:$C$27,E2594)</f>
        <v>166.716813213397</v>
      </c>
      <c r="L2594" s="12" t="n">
        <f aca="false">H2594*SUMIFS(syst_chauffage!$K$3:$K$27,syst_chauffage!$B$3:$B$27,D2594,syst_chauffage!$C$3:$C$27,E2594)</f>
        <v>2.63439864460724</v>
      </c>
      <c r="N2594" s="0" t="str">
        <f aca="false">A2594</f>
        <v>Sport Loisir Culture</v>
      </c>
      <c r="O2594" s="0" t="str">
        <f aca="false">B2594</f>
        <v>Loisir</v>
      </c>
      <c r="P2594" s="0" t="str">
        <f aca="false">C2594</f>
        <v>Salle non spécialisée</v>
      </c>
      <c r="Q2594" s="0" t="str">
        <f aca="false">D2594</f>
        <v>Autre système centralisé performant</v>
      </c>
      <c r="R2594" s="0" t="str">
        <f aca="false">E2594</f>
        <v>Autres</v>
      </c>
      <c r="S2594" s="0" t="str">
        <f aca="false">F2594</f>
        <v>0720912106</v>
      </c>
      <c r="T2594" s="0" t="str">
        <f aca="false">G2594</f>
        <v>0</v>
      </c>
      <c r="U2594" s="0" t="n">
        <f aca="false">L2594</f>
        <v>2.63439864460724</v>
      </c>
      <c r="V2594" s="0" t="n">
        <f aca="false">K2594</f>
        <v>166.716813213397</v>
      </c>
      <c r="W2594" s="0" t="n">
        <f aca="false">J2594</f>
        <v>0</v>
      </c>
    </row>
    <row r="2595" customFormat="false" ht="12.8" hidden="false" customHeight="false" outlineLevel="0" collapsed="false">
      <c r="A2595" s="0" t="s">
        <v>78</v>
      </c>
      <c r="B2595" s="0" t="s">
        <v>1369</v>
      </c>
      <c r="C2595" s="0" t="s">
        <v>1384</v>
      </c>
      <c r="D2595" s="0" t="s">
        <v>54</v>
      </c>
      <c r="E2595" s="0" t="s">
        <v>30</v>
      </c>
      <c r="F2595" s="0" t="s">
        <v>1395</v>
      </c>
      <c r="G2595" s="0" t="s">
        <v>1609</v>
      </c>
      <c r="H2595" s="0" t="n">
        <v>1</v>
      </c>
      <c r="I2595" s="0" t="n">
        <v>12</v>
      </c>
      <c r="J2595" s="0" t="n">
        <v>0</v>
      </c>
      <c r="K2595" s="0" t="n">
        <f aca="false">I2595*SUMIFS(syst_chauffage!$H$3:$H$27,syst_chauffage!$B$3:$B$27,D2595,syst_chauffage!$C$3:$C$27,E2595)</f>
        <v>12</v>
      </c>
      <c r="L2595" s="12" t="n">
        <f aca="false">H2595*SUMIFS(syst_chauffage!$K$3:$K$27,syst_chauffage!$B$3:$B$27,D2595,syst_chauffage!$C$3:$C$27,E2595)</f>
        <v>1</v>
      </c>
      <c r="N2595" s="0" t="str">
        <f aca="false">A2595</f>
        <v>Sport Loisir Culture</v>
      </c>
      <c r="O2595" s="0" t="str">
        <f aca="false">B2595</f>
        <v>Loisir</v>
      </c>
      <c r="P2595" s="0" t="str">
        <f aca="false">C2595</f>
        <v>Salle non spécialisée</v>
      </c>
      <c r="Q2595" s="0" t="str">
        <f aca="false">D2595</f>
        <v>Cassette rayonnante performant</v>
      </c>
      <c r="R2595" s="0" t="str">
        <f aca="false">E2595</f>
        <v>Electricité</v>
      </c>
      <c r="S2595" s="0" t="str">
        <f aca="false">F2595</f>
        <v>0720912202</v>
      </c>
      <c r="T2595" s="0" t="str">
        <f aca="false">G2595</f>
        <v>0</v>
      </c>
      <c r="U2595" s="0" t="n">
        <f aca="false">L2595</f>
        <v>1</v>
      </c>
      <c r="V2595" s="0" t="n">
        <f aca="false">K2595</f>
        <v>12</v>
      </c>
      <c r="W2595" s="0" t="n">
        <f aca="false">J2595</f>
        <v>0</v>
      </c>
    </row>
    <row r="2596" customFormat="false" ht="12.8" hidden="false" customHeight="false" outlineLevel="0" collapsed="false">
      <c r="A2596" s="0" t="s">
        <v>78</v>
      </c>
      <c r="B2596" s="0" t="s">
        <v>1369</v>
      </c>
      <c r="C2596" s="0" t="s">
        <v>1384</v>
      </c>
      <c r="D2596" s="0" t="s">
        <v>27</v>
      </c>
      <c r="E2596" s="0" t="s">
        <v>23</v>
      </c>
      <c r="F2596" s="0" t="s">
        <v>1396</v>
      </c>
      <c r="G2596" s="0" t="s">
        <v>1609</v>
      </c>
      <c r="H2596" s="0" t="n">
        <v>0.749201687257152</v>
      </c>
      <c r="I2596" s="0" t="n">
        <v>47.6693429790048</v>
      </c>
      <c r="J2596" s="0" t="n">
        <v>608</v>
      </c>
      <c r="K2596" s="0" t="n">
        <f aca="false">I2596*SUMIFS(syst_chauffage!$H$3:$H$27,syst_chauffage!$B$3:$B$27,D2596,syst_chauffage!$C$3:$C$27,E2596)</f>
        <v>122.24341293408</v>
      </c>
      <c r="L2596" s="12" t="n">
        <f aca="false">H2596*SUMIFS(syst_chauffage!$K$3:$K$27,syst_chauffage!$B$3:$B$27,D2596,syst_chauffage!$C$3:$C$27,E2596)</f>
        <v>0.749201687257152</v>
      </c>
      <c r="N2596" s="0" t="str">
        <f aca="false">A2596</f>
        <v>Sport Loisir Culture</v>
      </c>
      <c r="O2596" s="0" t="str">
        <f aca="false">B2596</f>
        <v>Loisir</v>
      </c>
      <c r="P2596" s="0" t="str">
        <f aca="false">C2596</f>
        <v>Salle non spécialisée</v>
      </c>
      <c r="Q2596" s="0" t="str">
        <f aca="false">D2596</f>
        <v>Chaudière condensation fioul</v>
      </c>
      <c r="R2596" s="0" t="str">
        <f aca="false">E2596</f>
        <v>Fioul</v>
      </c>
      <c r="S2596" s="0" t="str">
        <f aca="false">F2596</f>
        <v>0720912303</v>
      </c>
      <c r="T2596" s="0" t="str">
        <f aca="false">G2596</f>
        <v>0</v>
      </c>
      <c r="U2596" s="0" t="n">
        <f aca="false">L2596</f>
        <v>0.749201687257152</v>
      </c>
      <c r="V2596" s="0" t="n">
        <f aca="false">K2596</f>
        <v>122.24341293408</v>
      </c>
      <c r="W2596" s="0" t="n">
        <f aca="false">J2596</f>
        <v>608</v>
      </c>
    </row>
    <row r="2597" customFormat="false" ht="12.8" hidden="false" customHeight="false" outlineLevel="0" collapsed="false">
      <c r="A2597" s="0" t="s">
        <v>78</v>
      </c>
      <c r="B2597" s="0" t="s">
        <v>1369</v>
      </c>
      <c r="C2597" s="0" t="s">
        <v>1384</v>
      </c>
      <c r="D2597" s="0" t="s">
        <v>18</v>
      </c>
      <c r="E2597" s="0" t="s">
        <v>14</v>
      </c>
      <c r="F2597" s="0" t="s">
        <v>1397</v>
      </c>
      <c r="G2597" s="0" t="s">
        <v>1609</v>
      </c>
      <c r="H2597" s="0" t="n">
        <v>0.967821087083037</v>
      </c>
      <c r="I2597" s="0" t="n">
        <v>31.4321157249699</v>
      </c>
      <c r="J2597" s="0" t="n">
        <v>608</v>
      </c>
      <c r="K2597" s="0" t="n">
        <f aca="false">I2597*SUMIFS(syst_chauffage!$H$3:$H$27,syst_chauffage!$B$3:$B$27,D2597,syst_chauffage!$C$3:$C$27,E2597)</f>
        <v>85.6502812221385</v>
      </c>
      <c r="L2597" s="12" t="n">
        <f aca="false">H2597*SUMIFS(syst_chauffage!$K$3:$K$27,syst_chauffage!$B$3:$B$27,D2597,syst_chauffage!$C$3:$C$27,E2597)</f>
        <v>0.940186785431801</v>
      </c>
      <c r="N2597" s="0" t="str">
        <f aca="false">A2597</f>
        <v>Sport Loisir Culture</v>
      </c>
      <c r="O2597" s="0" t="str">
        <f aca="false">B2597</f>
        <v>Loisir</v>
      </c>
      <c r="P2597" s="0" t="str">
        <f aca="false">C2597</f>
        <v>Salle non spécialisée</v>
      </c>
      <c r="Q2597" s="0" t="str">
        <f aca="false">D2597</f>
        <v>Chaudière condensation gaz</v>
      </c>
      <c r="R2597" s="0" t="str">
        <f aca="false">E2597</f>
        <v>Gaz</v>
      </c>
      <c r="S2597" s="0" t="str">
        <f aca="false">F2597</f>
        <v>0720912404</v>
      </c>
      <c r="T2597" s="0" t="str">
        <f aca="false">G2597</f>
        <v>0</v>
      </c>
      <c r="U2597" s="0" t="n">
        <f aca="false">L2597</f>
        <v>0.940186785431801</v>
      </c>
      <c r="V2597" s="0" t="n">
        <f aca="false">K2597</f>
        <v>85.6502812221385</v>
      </c>
      <c r="W2597" s="0" t="n">
        <f aca="false">J2597</f>
        <v>608</v>
      </c>
    </row>
    <row r="2598" customFormat="false" ht="12.8" hidden="false" customHeight="false" outlineLevel="0" collapsed="false">
      <c r="A2598" s="0" t="s">
        <v>78</v>
      </c>
      <c r="B2598" s="0" t="s">
        <v>1369</v>
      </c>
      <c r="C2598" s="0" t="s">
        <v>1384</v>
      </c>
      <c r="D2598" s="0" t="s">
        <v>32</v>
      </c>
      <c r="E2598" s="0" t="s">
        <v>30</v>
      </c>
      <c r="F2598" s="0" t="s">
        <v>1398</v>
      </c>
      <c r="G2598" s="0" t="s">
        <v>1609</v>
      </c>
      <c r="H2598" s="0" t="n">
        <v>1</v>
      </c>
      <c r="I2598" s="0" t="n">
        <v>12</v>
      </c>
      <c r="J2598" s="0" t="n">
        <v>0</v>
      </c>
      <c r="K2598" s="0" t="n">
        <f aca="false">I2598*SUMIFS(syst_chauffage!$H$3:$H$27,syst_chauffage!$B$3:$B$27,D2598,syst_chauffage!$C$3:$C$27,E2598)</f>
        <v>12</v>
      </c>
      <c r="L2598" s="12" t="n">
        <f aca="false">H2598*SUMIFS(syst_chauffage!$K$3:$K$27,syst_chauffage!$B$3:$B$27,D2598,syst_chauffage!$C$3:$C$27,E2598)</f>
        <v>1</v>
      </c>
      <c r="N2598" s="0" t="str">
        <f aca="false">A2598</f>
        <v>Sport Loisir Culture</v>
      </c>
      <c r="O2598" s="0" t="str">
        <f aca="false">B2598</f>
        <v>Loisir</v>
      </c>
      <c r="P2598" s="0" t="str">
        <f aca="false">C2598</f>
        <v>Salle non spécialisée</v>
      </c>
      <c r="Q2598" s="0" t="str">
        <f aca="false">D2598</f>
        <v>Electrique direct performant</v>
      </c>
      <c r="R2598" s="0" t="str">
        <f aca="false">E2598</f>
        <v>Electricité</v>
      </c>
      <c r="S2598" s="0" t="str">
        <f aca="false">F2598</f>
        <v>0720912602</v>
      </c>
      <c r="T2598" s="0" t="str">
        <f aca="false">G2598</f>
        <v>0</v>
      </c>
      <c r="U2598" s="0" t="n">
        <f aca="false">L2598</f>
        <v>1</v>
      </c>
      <c r="V2598" s="0" t="n">
        <f aca="false">K2598</f>
        <v>12</v>
      </c>
      <c r="W2598" s="0" t="n">
        <f aca="false">J2598</f>
        <v>0</v>
      </c>
    </row>
    <row r="2599" customFormat="false" ht="12.8" hidden="false" customHeight="false" outlineLevel="0" collapsed="false">
      <c r="A2599" s="0" t="s">
        <v>78</v>
      </c>
      <c r="B2599" s="0" t="s">
        <v>1369</v>
      </c>
      <c r="C2599" s="0" t="s">
        <v>1384</v>
      </c>
      <c r="D2599" s="0" t="s">
        <v>32</v>
      </c>
      <c r="E2599" s="0" t="s">
        <v>30</v>
      </c>
      <c r="F2599" s="0" t="s">
        <v>1399</v>
      </c>
      <c r="G2599" s="0" t="s">
        <v>1609</v>
      </c>
      <c r="H2599" s="0" t="n">
        <v>3.40633674418604</v>
      </c>
      <c r="I2599" s="0" t="n">
        <v>82.4204506081945</v>
      </c>
      <c r="J2599" s="0" t="n">
        <v>0</v>
      </c>
      <c r="K2599" s="0" t="n">
        <f aca="false">I2599*SUMIFS(syst_chauffage!$H$3:$H$27,syst_chauffage!$B$3:$B$27,D2599,syst_chauffage!$C$3:$C$27,E2599)</f>
        <v>82.4204506081945</v>
      </c>
      <c r="L2599" s="12" t="n">
        <f aca="false">H2599*SUMIFS(syst_chauffage!$K$3:$K$27,syst_chauffage!$B$3:$B$27,D2599,syst_chauffage!$C$3:$C$27,E2599)</f>
        <v>3.40633674418604</v>
      </c>
      <c r="N2599" s="0" t="str">
        <f aca="false">A2599</f>
        <v>Sport Loisir Culture</v>
      </c>
      <c r="O2599" s="0" t="str">
        <f aca="false">B2599</f>
        <v>Loisir</v>
      </c>
      <c r="P2599" s="0" t="str">
        <f aca="false">C2599</f>
        <v>Salle non spécialisée</v>
      </c>
      <c r="Q2599" s="0" t="str">
        <f aca="false">D2599</f>
        <v>Electrique direct performant</v>
      </c>
      <c r="R2599" s="0" t="str">
        <f aca="false">E2599</f>
        <v>Electricité</v>
      </c>
      <c r="S2599" s="0" t="str">
        <f aca="false">F2599</f>
        <v>0720912902</v>
      </c>
      <c r="T2599" s="0" t="str">
        <f aca="false">G2599</f>
        <v>0</v>
      </c>
      <c r="U2599" s="0" t="n">
        <f aca="false">L2599</f>
        <v>3.40633674418604</v>
      </c>
      <c r="V2599" s="0" t="n">
        <f aca="false">K2599</f>
        <v>82.4204506081945</v>
      </c>
      <c r="W2599" s="0" t="n">
        <f aca="false">J2599</f>
        <v>0</v>
      </c>
    </row>
    <row r="2600" customFormat="false" ht="12.8" hidden="false" customHeight="false" outlineLevel="0" collapsed="false">
      <c r="A2600" s="0" t="s">
        <v>78</v>
      </c>
      <c r="B2600" s="0" t="s">
        <v>1369</v>
      </c>
      <c r="C2600" s="0" t="s">
        <v>1384</v>
      </c>
      <c r="D2600" s="0" t="s">
        <v>50</v>
      </c>
      <c r="E2600" s="0" t="s">
        <v>14</v>
      </c>
      <c r="F2600" s="0" t="s">
        <v>1400</v>
      </c>
      <c r="G2600" s="0" t="s">
        <v>1609</v>
      </c>
      <c r="H2600" s="0" t="n">
        <v>1</v>
      </c>
      <c r="I2600" s="0" t="n">
        <v>12</v>
      </c>
      <c r="J2600" s="0" t="n">
        <v>0</v>
      </c>
      <c r="K2600" s="0" t="n">
        <f aca="false">I2600*SUMIFS(syst_chauffage!$H$3:$H$27,syst_chauffage!$B$3:$B$27,D2600,syst_chauffage!$C$3:$C$27,E2600)</f>
        <v>12</v>
      </c>
      <c r="L2600" s="12" t="n">
        <f aca="false">H2600*SUMIFS(syst_chauffage!$K$3:$K$27,syst_chauffage!$B$3:$B$27,D2600,syst_chauffage!$C$3:$C$27,E2600)</f>
        <v>1</v>
      </c>
      <c r="N2600" s="0" t="str">
        <f aca="false">A2600</f>
        <v>Sport Loisir Culture</v>
      </c>
      <c r="O2600" s="0" t="str">
        <f aca="false">B2600</f>
        <v>Loisir</v>
      </c>
      <c r="P2600" s="0" t="str">
        <f aca="false">C2600</f>
        <v>Salle non spécialisée</v>
      </c>
      <c r="Q2600" s="0" t="str">
        <f aca="false">D2600</f>
        <v>Tube radiant performant</v>
      </c>
      <c r="R2600" s="0" t="str">
        <f aca="false">E2600</f>
        <v>Gaz</v>
      </c>
      <c r="S2600" s="0" t="str">
        <f aca="false">F2600</f>
        <v>0720913104</v>
      </c>
      <c r="T2600" s="0" t="str">
        <f aca="false">G2600</f>
        <v>0</v>
      </c>
      <c r="U2600" s="0" t="n">
        <f aca="false">L2600</f>
        <v>1</v>
      </c>
      <c r="V2600" s="0" t="n">
        <f aca="false">K2600</f>
        <v>12</v>
      </c>
      <c r="W2600" s="0" t="n">
        <f aca="false">J2600</f>
        <v>0</v>
      </c>
    </row>
    <row r="2601" customFormat="false" ht="12.8" hidden="false" customHeight="false" outlineLevel="0" collapsed="false">
      <c r="A2601" s="0" t="s">
        <v>78</v>
      </c>
      <c r="B2601" s="0" t="s">
        <v>1369</v>
      </c>
      <c r="C2601" s="0" t="s">
        <v>1401</v>
      </c>
      <c r="D2601" s="0" t="s">
        <v>19</v>
      </c>
      <c r="E2601" s="0" t="s">
        <v>57</v>
      </c>
      <c r="F2601" s="0" t="s">
        <v>1402</v>
      </c>
      <c r="G2601" s="0" t="s">
        <v>1609</v>
      </c>
      <c r="H2601" s="0" t="n">
        <v>2.09014958784305</v>
      </c>
      <c r="I2601" s="0" t="n">
        <v>85.6869454988482</v>
      </c>
      <c r="J2601" s="0" t="n">
        <v>0</v>
      </c>
      <c r="K2601" s="0" t="n">
        <f aca="false">I2601*SUMIFS(syst_chauffage!$H$3:$H$27,syst_chauffage!$B$3:$B$27,D2601,syst_chauffage!$C$3:$C$27,E2601)</f>
        <v>119.31707284823</v>
      </c>
      <c r="L2601" s="12" t="n">
        <f aca="false">H2601*SUMIFS(syst_chauffage!$K$3:$K$27,syst_chauffage!$B$3:$B$27,D2601,syst_chauffage!$C$3:$C$27,E2601)</f>
        <v>2.09014958784305</v>
      </c>
      <c r="N2601" s="0" t="str">
        <f aca="false">A2601</f>
        <v>Sport Loisir Culture</v>
      </c>
      <c r="O2601" s="0" t="str">
        <f aca="false">B2601</f>
        <v>Loisir</v>
      </c>
      <c r="P2601" s="0" t="str">
        <f aca="false">C2601</f>
        <v>Vestiaire et rangement</v>
      </c>
      <c r="Q2601" s="0" t="str">
        <f aca="false">D2601</f>
        <v>Autre système centralisé</v>
      </c>
      <c r="R2601" s="0" t="str">
        <f aca="false">E2601</f>
        <v>Autres</v>
      </c>
      <c r="S2601" s="0" t="str">
        <f aca="false">F2601</f>
        <v>0720950101</v>
      </c>
      <c r="T2601" s="0" t="str">
        <f aca="false">G2601</f>
        <v>0</v>
      </c>
      <c r="U2601" s="0" t="n">
        <f aca="false">L2601</f>
        <v>2.09014958784305</v>
      </c>
      <c r="V2601" s="0" t="n">
        <f aca="false">K2601</f>
        <v>119.31707284823</v>
      </c>
      <c r="W2601" s="0" t="n">
        <f aca="false">J2601</f>
        <v>0</v>
      </c>
    </row>
    <row r="2602" customFormat="false" ht="12.8" hidden="false" customHeight="false" outlineLevel="0" collapsed="false">
      <c r="A2602" s="0" t="s">
        <v>78</v>
      </c>
      <c r="B2602" s="0" t="s">
        <v>1369</v>
      </c>
      <c r="C2602" s="0" t="s">
        <v>1401</v>
      </c>
      <c r="D2602" s="0" t="s">
        <v>19</v>
      </c>
      <c r="E2602" s="0" t="s">
        <v>57</v>
      </c>
      <c r="F2602" s="0" t="s">
        <v>1403</v>
      </c>
      <c r="G2602" s="0" t="s">
        <v>1609</v>
      </c>
      <c r="H2602" s="0" t="n">
        <v>2.05516399602207</v>
      </c>
      <c r="I2602" s="0" t="n">
        <v>86.2321028441361</v>
      </c>
      <c r="J2602" s="0" t="n">
        <v>0</v>
      </c>
      <c r="K2602" s="0" t="n">
        <f aca="false">I2602*SUMIFS(syst_chauffage!$H$3:$H$27,syst_chauffage!$B$3:$B$27,D2602,syst_chauffage!$C$3:$C$27,E2602)</f>
        <v>120.076191735043</v>
      </c>
      <c r="L2602" s="12" t="n">
        <f aca="false">H2602*SUMIFS(syst_chauffage!$K$3:$K$27,syst_chauffage!$B$3:$B$27,D2602,syst_chauffage!$C$3:$C$27,E2602)</f>
        <v>2.05516399602207</v>
      </c>
      <c r="N2602" s="0" t="str">
        <f aca="false">A2602</f>
        <v>Sport Loisir Culture</v>
      </c>
      <c r="O2602" s="0" t="str">
        <f aca="false">B2602</f>
        <v>Loisir</v>
      </c>
      <c r="P2602" s="0" t="str">
        <f aca="false">C2602</f>
        <v>Vestiaire et rangement</v>
      </c>
      <c r="Q2602" s="0" t="str">
        <f aca="false">D2602</f>
        <v>Autre système centralisé</v>
      </c>
      <c r="R2602" s="0" t="str">
        <f aca="false">E2602</f>
        <v>Autres</v>
      </c>
      <c r="S2602" s="0" t="str">
        <f aca="false">F2602</f>
        <v>0720950106</v>
      </c>
      <c r="T2602" s="0" t="str">
        <f aca="false">G2602</f>
        <v>0</v>
      </c>
      <c r="U2602" s="0" t="n">
        <f aca="false">L2602</f>
        <v>2.05516399602207</v>
      </c>
      <c r="V2602" s="0" t="n">
        <f aca="false">K2602</f>
        <v>120.076191735043</v>
      </c>
      <c r="W2602" s="0" t="n">
        <f aca="false">J2602</f>
        <v>0</v>
      </c>
    </row>
    <row r="2603" customFormat="false" ht="12.8" hidden="false" customHeight="false" outlineLevel="0" collapsed="false">
      <c r="A2603" s="0" t="s">
        <v>78</v>
      </c>
      <c r="B2603" s="0" t="s">
        <v>1369</v>
      </c>
      <c r="C2603" s="0" t="s">
        <v>1401</v>
      </c>
      <c r="D2603" s="0" t="s">
        <v>24</v>
      </c>
      <c r="E2603" s="0" t="s">
        <v>30</v>
      </c>
      <c r="F2603" s="0" t="s">
        <v>1404</v>
      </c>
      <c r="G2603" s="0" t="s">
        <v>1609</v>
      </c>
      <c r="H2603" s="0" t="n">
        <v>0.84</v>
      </c>
      <c r="I2603" s="0" t="n">
        <v>10.4</v>
      </c>
      <c r="J2603" s="0" t="n">
        <v>0</v>
      </c>
      <c r="K2603" s="0" t="n">
        <f aca="false">I2603*SUMIFS(syst_chauffage!$H$3:$H$27,syst_chauffage!$B$3:$B$27,D2603,syst_chauffage!$C$3:$C$27,E2603)</f>
        <v>3</v>
      </c>
      <c r="L2603" s="12" t="n">
        <f aca="false">H2603*SUMIFS(syst_chauffage!$K$3:$K$27,syst_chauffage!$B$3:$B$27,D2603,syst_chauffage!$C$3:$C$27,E2603)</f>
        <v>0.84</v>
      </c>
      <c r="N2603" s="0" t="str">
        <f aca="false">A2603</f>
        <v>Sport Loisir Culture</v>
      </c>
      <c r="O2603" s="0" t="str">
        <f aca="false">B2603</f>
        <v>Loisir</v>
      </c>
      <c r="P2603" s="0" t="str">
        <f aca="false">C2603</f>
        <v>Vestiaire et rangement</v>
      </c>
      <c r="Q2603" s="0" t="str">
        <f aca="false">D2603</f>
        <v>Cassette rayonnante</v>
      </c>
      <c r="R2603" s="0" t="str">
        <f aca="false">E2603</f>
        <v>Electricité</v>
      </c>
      <c r="S2603" s="0" t="str">
        <f aca="false">F2603</f>
        <v>0720950202</v>
      </c>
      <c r="T2603" s="0" t="str">
        <f aca="false">G2603</f>
        <v>0</v>
      </c>
      <c r="U2603" s="0" t="n">
        <f aca="false">L2603</f>
        <v>0.84</v>
      </c>
      <c r="V2603" s="0" t="n">
        <f aca="false">K2603</f>
        <v>3</v>
      </c>
      <c r="W2603" s="0" t="n">
        <f aca="false">J2603</f>
        <v>0</v>
      </c>
    </row>
    <row r="2604" customFormat="false" ht="12.8" hidden="false" customHeight="false" outlineLevel="0" collapsed="false">
      <c r="A2604" s="0" t="s">
        <v>78</v>
      </c>
      <c r="B2604" s="0" t="s">
        <v>1369</v>
      </c>
      <c r="C2604" s="0" t="s">
        <v>1401</v>
      </c>
      <c r="D2604" s="0" t="s">
        <v>22</v>
      </c>
      <c r="E2604" s="0" t="s">
        <v>23</v>
      </c>
      <c r="F2604" s="0" t="s">
        <v>1405</v>
      </c>
      <c r="G2604" s="0" t="s">
        <v>1609</v>
      </c>
      <c r="H2604" s="0" t="n">
        <v>0.6751212776325</v>
      </c>
      <c r="I2604" s="0" t="n">
        <v>65.5769035477539</v>
      </c>
      <c r="J2604" s="0" t="n">
        <v>0</v>
      </c>
      <c r="K2604" s="0" t="n">
        <f aca="false">I2604*SUMIFS(syst_chauffage!$H$3:$H$27,syst_chauffage!$B$3:$B$27,D2604,syst_chauffage!$C$3:$C$27,E2604)</f>
        <v>115.482403167314</v>
      </c>
      <c r="L2604" s="12" t="n">
        <f aca="false">H2604*SUMIFS(syst_chauffage!$K$3:$K$27,syst_chauffage!$B$3:$B$27,D2604,syst_chauffage!$C$3:$C$27,E2604)</f>
        <v>0.6751212776325</v>
      </c>
      <c r="N2604" s="0" t="str">
        <f aca="false">A2604</f>
        <v>Sport Loisir Culture</v>
      </c>
      <c r="O2604" s="0" t="str">
        <f aca="false">B2604</f>
        <v>Loisir</v>
      </c>
      <c r="P2604" s="0" t="str">
        <f aca="false">C2604</f>
        <v>Vestiaire et rangement</v>
      </c>
      <c r="Q2604" s="0" t="str">
        <f aca="false">D2604</f>
        <v>Chaudière fioul</v>
      </c>
      <c r="R2604" s="0" t="str">
        <f aca="false">E2604</f>
        <v>Fioul</v>
      </c>
      <c r="S2604" s="0" t="str">
        <f aca="false">F2604</f>
        <v>0720950303</v>
      </c>
      <c r="T2604" s="0" t="str">
        <f aca="false">G2604</f>
        <v>0</v>
      </c>
      <c r="U2604" s="0" t="n">
        <f aca="false">L2604</f>
        <v>0.6751212776325</v>
      </c>
      <c r="V2604" s="0" t="n">
        <f aca="false">K2604</f>
        <v>115.482403167314</v>
      </c>
      <c r="W2604" s="0" t="n">
        <f aca="false">J2604</f>
        <v>0</v>
      </c>
    </row>
    <row r="2605" customFormat="false" ht="12.8" hidden="false" customHeight="false" outlineLevel="0" collapsed="false">
      <c r="A2605" s="0" t="s">
        <v>78</v>
      </c>
      <c r="B2605" s="0" t="s">
        <v>1369</v>
      </c>
      <c r="C2605" s="0" t="s">
        <v>1401</v>
      </c>
      <c r="D2605" s="0" t="s">
        <v>13</v>
      </c>
      <c r="E2605" s="0" t="s">
        <v>14</v>
      </c>
      <c r="F2605" s="0" t="s">
        <v>1406</v>
      </c>
      <c r="G2605" s="0" t="s">
        <v>1609</v>
      </c>
      <c r="H2605" s="0" t="n">
        <v>0.684788667349835</v>
      </c>
      <c r="I2605" s="0" t="n">
        <v>52.0324030209529</v>
      </c>
      <c r="J2605" s="0" t="n">
        <v>224</v>
      </c>
      <c r="K2605" s="0" t="n">
        <f aca="false">I2605*SUMIFS(syst_chauffage!$H$3:$H$27,syst_chauffage!$B$3:$B$27,D2605,syst_chauffage!$C$3:$C$27,E2605)</f>
        <v>105.084211192286</v>
      </c>
      <c r="L2605" s="12" t="n">
        <f aca="false">H2605*SUMIFS(syst_chauffage!$K$3:$K$27,syst_chauffage!$B$3:$B$27,D2605,syst_chauffage!$C$3:$C$27,E2605)</f>
        <v>0.684788667349835</v>
      </c>
      <c r="N2605" s="0" t="str">
        <f aca="false">A2605</f>
        <v>Sport Loisir Culture</v>
      </c>
      <c r="O2605" s="0" t="str">
        <f aca="false">B2605</f>
        <v>Loisir</v>
      </c>
      <c r="P2605" s="0" t="str">
        <f aca="false">C2605</f>
        <v>Vestiaire et rangement</v>
      </c>
      <c r="Q2605" s="0" t="str">
        <f aca="false">D2605</f>
        <v>Chaudière gaz</v>
      </c>
      <c r="R2605" s="0" t="str">
        <f aca="false">E2605</f>
        <v>Gaz</v>
      </c>
      <c r="S2605" s="0" t="str">
        <f aca="false">F2605</f>
        <v>0720950404</v>
      </c>
      <c r="T2605" s="0" t="str">
        <f aca="false">G2605</f>
        <v>0</v>
      </c>
      <c r="U2605" s="0" t="n">
        <f aca="false">L2605</f>
        <v>0.684788667349835</v>
      </c>
      <c r="V2605" s="0" t="n">
        <f aca="false">K2605</f>
        <v>105.084211192286</v>
      </c>
      <c r="W2605" s="0" t="n">
        <f aca="false">J2605</f>
        <v>224</v>
      </c>
    </row>
    <row r="2606" customFormat="false" ht="12.8" hidden="false" customHeight="false" outlineLevel="0" collapsed="false">
      <c r="A2606" s="0" t="s">
        <v>78</v>
      </c>
      <c r="B2606" s="0" t="s">
        <v>1369</v>
      </c>
      <c r="C2606" s="0" t="s">
        <v>1401</v>
      </c>
      <c r="D2606" s="0" t="s">
        <v>29</v>
      </c>
      <c r="E2606" s="0" t="s">
        <v>30</v>
      </c>
      <c r="F2606" s="0" t="s">
        <v>1407</v>
      </c>
      <c r="G2606" s="0" t="s">
        <v>1609</v>
      </c>
      <c r="H2606" s="0" t="n">
        <v>0.92</v>
      </c>
      <c r="I2606" s="0" t="n">
        <v>10.4</v>
      </c>
      <c r="J2606" s="0" t="n">
        <v>0</v>
      </c>
      <c r="K2606" s="0" t="n">
        <f aca="false">I2606*SUMIFS(syst_chauffage!$H$3:$H$27,syst_chauffage!$B$3:$B$27,D2606,syst_chauffage!$C$3:$C$27,E2606)</f>
        <v>3</v>
      </c>
      <c r="L2606" s="12" t="n">
        <f aca="false">H2606*SUMIFS(syst_chauffage!$K$3:$K$27,syst_chauffage!$B$3:$B$27,D2606,syst_chauffage!$C$3:$C$27,E2606)</f>
        <v>0.92</v>
      </c>
      <c r="N2606" s="0" t="str">
        <f aca="false">A2606</f>
        <v>Sport Loisir Culture</v>
      </c>
      <c r="O2606" s="0" t="str">
        <f aca="false">B2606</f>
        <v>Loisir</v>
      </c>
      <c r="P2606" s="0" t="str">
        <f aca="false">C2606</f>
        <v>Vestiaire et rangement</v>
      </c>
      <c r="Q2606" s="0" t="str">
        <f aca="false">D2606</f>
        <v>Electrique direct</v>
      </c>
      <c r="R2606" s="0" t="str">
        <f aca="false">E2606</f>
        <v>Electricité</v>
      </c>
      <c r="S2606" s="0" t="str">
        <f aca="false">F2606</f>
        <v>0720950602</v>
      </c>
      <c r="T2606" s="0" t="str">
        <f aca="false">G2606</f>
        <v>0</v>
      </c>
      <c r="U2606" s="0" t="n">
        <f aca="false">L2606</f>
        <v>0.92</v>
      </c>
      <c r="V2606" s="0" t="n">
        <f aca="false">K2606</f>
        <v>3</v>
      </c>
      <c r="W2606" s="0" t="n">
        <f aca="false">J2606</f>
        <v>0</v>
      </c>
    </row>
    <row r="2607" customFormat="false" ht="12.8" hidden="false" customHeight="false" outlineLevel="0" collapsed="false">
      <c r="A2607" s="0" t="s">
        <v>78</v>
      </c>
      <c r="B2607" s="0" t="s">
        <v>1369</v>
      </c>
      <c r="C2607" s="0" t="s">
        <v>1401</v>
      </c>
      <c r="D2607" s="0" t="s">
        <v>36</v>
      </c>
      <c r="E2607" s="0" t="s">
        <v>30</v>
      </c>
      <c r="F2607" s="0" t="s">
        <v>1408</v>
      </c>
      <c r="G2607" s="0" t="s">
        <v>1609</v>
      </c>
      <c r="H2607" s="0" t="n">
        <v>2.95662809302325</v>
      </c>
      <c r="I2607" s="0" t="n">
        <v>57.9672560654796</v>
      </c>
      <c r="J2607" s="0" t="n">
        <v>603</v>
      </c>
      <c r="K2607" s="0" t="n">
        <f aca="false">I2607*SUMIFS(syst_chauffage!$H$3:$H$27,syst_chauffage!$B$3:$B$27,D2607,syst_chauffage!$C$3:$C$27,E2607)</f>
        <v>35.8619126428562</v>
      </c>
      <c r="L2607" s="12" t="n">
        <f aca="false">H2607*SUMIFS(syst_chauffage!$K$3:$K$27,syst_chauffage!$B$3:$B$27,D2607,syst_chauffage!$C$3:$C$27,E2607)</f>
        <v>2.48413091717754</v>
      </c>
      <c r="N2607" s="0" t="str">
        <f aca="false">A2607</f>
        <v>Sport Loisir Culture</v>
      </c>
      <c r="O2607" s="0" t="str">
        <f aca="false">B2607</f>
        <v>Loisir</v>
      </c>
      <c r="P2607" s="0" t="str">
        <f aca="false">C2607</f>
        <v>Vestiaire et rangement</v>
      </c>
      <c r="Q2607" s="0" t="str">
        <f aca="false">D2607</f>
        <v>PAC</v>
      </c>
      <c r="R2607" s="0" t="str">
        <f aca="false">E2607</f>
        <v>Electricité</v>
      </c>
      <c r="S2607" s="0" t="str">
        <f aca="false">F2607</f>
        <v>0720950902</v>
      </c>
      <c r="T2607" s="0" t="str">
        <f aca="false">G2607</f>
        <v>0</v>
      </c>
      <c r="U2607" s="0" t="n">
        <f aca="false">L2607</f>
        <v>2.48413091717754</v>
      </c>
      <c r="V2607" s="0" t="n">
        <f aca="false">K2607</f>
        <v>35.8619126428562</v>
      </c>
      <c r="W2607" s="0" t="n">
        <f aca="false">J2607</f>
        <v>603</v>
      </c>
    </row>
    <row r="2608" customFormat="false" ht="12.8" hidden="false" customHeight="false" outlineLevel="0" collapsed="false">
      <c r="A2608" s="0" t="s">
        <v>78</v>
      </c>
      <c r="B2608" s="0" t="s">
        <v>1369</v>
      </c>
      <c r="C2608" s="0" t="s">
        <v>1401</v>
      </c>
      <c r="D2608" s="0" t="s">
        <v>36</v>
      </c>
      <c r="E2608" s="0" t="s">
        <v>30</v>
      </c>
      <c r="F2608" s="0" t="s">
        <v>1409</v>
      </c>
      <c r="G2608" s="0" t="s">
        <v>1609</v>
      </c>
      <c r="H2608" s="0" t="n">
        <v>0.84</v>
      </c>
      <c r="I2608" s="0" t="n">
        <v>10.4</v>
      </c>
      <c r="J2608" s="0" t="n">
        <v>603</v>
      </c>
      <c r="K2608" s="0" t="n">
        <f aca="false">I2608*SUMIFS(syst_chauffage!$H$3:$H$27,syst_chauffage!$B$3:$B$27,D2608,syst_chauffage!$C$3:$C$27,E2608)</f>
        <v>6.43404426568691</v>
      </c>
      <c r="L2608" s="12" t="n">
        <f aca="false">H2608*SUMIFS(syst_chauffage!$K$3:$K$27,syst_chauffage!$B$3:$B$27,D2608,syst_chauffage!$C$3:$C$27,E2608)</f>
        <v>0.705760043122449</v>
      </c>
      <c r="N2608" s="0" t="str">
        <f aca="false">A2608</f>
        <v>Sport Loisir Culture</v>
      </c>
      <c r="O2608" s="0" t="str">
        <f aca="false">B2608</f>
        <v>Loisir</v>
      </c>
      <c r="P2608" s="0" t="str">
        <f aca="false">C2608</f>
        <v>Vestiaire et rangement</v>
      </c>
      <c r="Q2608" s="0" t="str">
        <f aca="false">D2608</f>
        <v>PAC</v>
      </c>
      <c r="R2608" s="0" t="str">
        <f aca="false">E2608</f>
        <v>Electricité</v>
      </c>
      <c r="S2608" s="0" t="str">
        <f aca="false">F2608</f>
        <v>0720951104</v>
      </c>
      <c r="T2608" s="0" t="str">
        <f aca="false">G2608</f>
        <v>0</v>
      </c>
      <c r="U2608" s="0" t="n">
        <f aca="false">L2608</f>
        <v>0.705760043122449</v>
      </c>
      <c r="V2608" s="0" t="n">
        <f aca="false">K2608</f>
        <v>6.43404426568691</v>
      </c>
      <c r="W2608" s="0" t="n">
        <f aca="false">J2608</f>
        <v>603</v>
      </c>
    </row>
    <row r="2609" customFormat="false" ht="12.8" hidden="false" customHeight="false" outlineLevel="0" collapsed="false">
      <c r="A2609" s="0" t="s">
        <v>78</v>
      </c>
      <c r="B2609" s="0" t="s">
        <v>1369</v>
      </c>
      <c r="C2609" s="0" t="s">
        <v>1401</v>
      </c>
      <c r="D2609" s="0" t="s">
        <v>51</v>
      </c>
      <c r="E2609" s="0" t="s">
        <v>57</v>
      </c>
      <c r="F2609" s="0" t="s">
        <v>1410</v>
      </c>
      <c r="G2609" s="0" t="s">
        <v>1609</v>
      </c>
      <c r="H2609" s="0" t="n">
        <v>2.52443483217545</v>
      </c>
      <c r="I2609" s="0" t="n">
        <v>102.00826845101</v>
      </c>
      <c r="J2609" s="0" t="n">
        <v>0</v>
      </c>
      <c r="K2609" s="0" t="n">
        <f aca="false">I2609*SUMIFS(syst_chauffage!$H$3:$H$27,syst_chauffage!$B$3:$B$27,D2609,syst_chauffage!$C$3:$C$27,E2609)</f>
        <v>216.14061288276</v>
      </c>
      <c r="L2609" s="12" t="n">
        <f aca="false">H2609*SUMIFS(syst_chauffage!$K$3:$K$27,syst_chauffage!$B$3:$B$27,D2609,syst_chauffage!$C$3:$C$27,E2609)</f>
        <v>2.52443483217545</v>
      </c>
      <c r="N2609" s="0" t="str">
        <f aca="false">A2609</f>
        <v>Sport Loisir Culture</v>
      </c>
      <c r="O2609" s="0" t="str">
        <f aca="false">B2609</f>
        <v>Loisir</v>
      </c>
      <c r="P2609" s="0" t="str">
        <f aca="false">C2609</f>
        <v>Vestiaire et rangement</v>
      </c>
      <c r="Q2609" s="0" t="str">
        <f aca="false">D2609</f>
        <v>Autre système centralisé performant</v>
      </c>
      <c r="R2609" s="0" t="str">
        <f aca="false">E2609</f>
        <v>Autres</v>
      </c>
      <c r="S2609" s="0" t="str">
        <f aca="false">F2609</f>
        <v>0720952101</v>
      </c>
      <c r="T2609" s="0" t="str">
        <f aca="false">G2609</f>
        <v>0</v>
      </c>
      <c r="U2609" s="0" t="n">
        <f aca="false">L2609</f>
        <v>2.52443483217545</v>
      </c>
      <c r="V2609" s="0" t="n">
        <f aca="false">K2609</f>
        <v>216.14061288276</v>
      </c>
      <c r="W2609" s="0" t="n">
        <f aca="false">J2609</f>
        <v>0</v>
      </c>
    </row>
    <row r="2610" customFormat="false" ht="12.8" hidden="false" customHeight="false" outlineLevel="0" collapsed="false">
      <c r="A2610" s="0" t="s">
        <v>78</v>
      </c>
      <c r="B2610" s="0" t="s">
        <v>1369</v>
      </c>
      <c r="C2610" s="0" t="s">
        <v>1401</v>
      </c>
      <c r="D2610" s="0" t="s">
        <v>51</v>
      </c>
      <c r="E2610" s="0" t="s">
        <v>58</v>
      </c>
      <c r="F2610" s="0" t="s">
        <v>1411</v>
      </c>
      <c r="G2610" s="0" t="s">
        <v>1609</v>
      </c>
      <c r="H2610" s="0" t="n">
        <v>2.49332711064539</v>
      </c>
      <c r="I2610" s="0" t="n">
        <v>102.657265290638</v>
      </c>
      <c r="J2610" s="0" t="n">
        <v>680</v>
      </c>
      <c r="K2610" s="0" t="n">
        <f aca="false">I2610*SUMIFS(syst_chauffage!$H$3:$H$27,syst_chauffage!$B$3:$B$27,D2610,syst_chauffage!$C$3:$C$27,E2610)</f>
        <v>219.070553515988</v>
      </c>
      <c r="L2610" s="12" t="n">
        <f aca="false">H2610*SUMIFS(syst_chauffage!$K$3:$K$27,syst_chauffage!$B$3:$B$27,D2610,syst_chauffage!$C$3:$C$27,E2610)</f>
        <v>2.49332711064539</v>
      </c>
      <c r="N2610" s="0" t="str">
        <f aca="false">A2610</f>
        <v>Sport Loisir Culture</v>
      </c>
      <c r="O2610" s="0" t="str">
        <f aca="false">B2610</f>
        <v>Loisir</v>
      </c>
      <c r="P2610" s="0" t="str">
        <f aca="false">C2610</f>
        <v>Vestiaire et rangement</v>
      </c>
      <c r="Q2610" s="0" t="str">
        <f aca="false">D2610</f>
        <v>Autre système centralisé performant</v>
      </c>
      <c r="R2610" s="0" t="str">
        <f aca="false">E2610</f>
        <v>Urbain</v>
      </c>
      <c r="S2610" s="0" t="str">
        <f aca="false">F2610</f>
        <v>0720952106</v>
      </c>
      <c r="T2610" s="0" t="str">
        <f aca="false">G2610</f>
        <v>0</v>
      </c>
      <c r="U2610" s="0" t="n">
        <f aca="false">L2610</f>
        <v>2.49332711064539</v>
      </c>
      <c r="V2610" s="0" t="n">
        <f aca="false">K2610</f>
        <v>219.070553515988</v>
      </c>
      <c r="W2610" s="0" t="n">
        <f aca="false">J2610</f>
        <v>680</v>
      </c>
    </row>
    <row r="2611" customFormat="false" ht="12.8" hidden="false" customHeight="false" outlineLevel="0" collapsed="false">
      <c r="A2611" s="0" t="s">
        <v>78</v>
      </c>
      <c r="B2611" s="0" t="s">
        <v>1369</v>
      </c>
      <c r="C2611" s="0" t="s">
        <v>1401</v>
      </c>
      <c r="D2611" s="0" t="s">
        <v>54</v>
      </c>
      <c r="E2611" s="0" t="s">
        <v>30</v>
      </c>
      <c r="F2611" s="0" t="s">
        <v>1412</v>
      </c>
      <c r="G2611" s="0" t="s">
        <v>1609</v>
      </c>
      <c r="H2611" s="0" t="n">
        <v>1</v>
      </c>
      <c r="I2611" s="0" t="n">
        <v>12</v>
      </c>
      <c r="J2611" s="0" t="n">
        <v>0</v>
      </c>
      <c r="K2611" s="0" t="n">
        <f aca="false">I2611*SUMIFS(syst_chauffage!$H$3:$H$27,syst_chauffage!$B$3:$B$27,D2611,syst_chauffage!$C$3:$C$27,E2611)</f>
        <v>12</v>
      </c>
      <c r="L2611" s="12" t="n">
        <f aca="false">H2611*SUMIFS(syst_chauffage!$K$3:$K$27,syst_chauffage!$B$3:$B$27,D2611,syst_chauffage!$C$3:$C$27,E2611)</f>
        <v>1</v>
      </c>
      <c r="N2611" s="0" t="str">
        <f aca="false">A2611</f>
        <v>Sport Loisir Culture</v>
      </c>
      <c r="O2611" s="0" t="str">
        <f aca="false">B2611</f>
        <v>Loisir</v>
      </c>
      <c r="P2611" s="0" t="str">
        <f aca="false">C2611</f>
        <v>Vestiaire et rangement</v>
      </c>
      <c r="Q2611" s="0" t="str">
        <f aca="false">D2611</f>
        <v>Cassette rayonnante performant</v>
      </c>
      <c r="R2611" s="0" t="str">
        <f aca="false">E2611</f>
        <v>Electricité</v>
      </c>
      <c r="S2611" s="0" t="str">
        <f aca="false">F2611</f>
        <v>0720952202</v>
      </c>
      <c r="T2611" s="0" t="str">
        <f aca="false">G2611</f>
        <v>0</v>
      </c>
      <c r="U2611" s="0" t="n">
        <f aca="false">L2611</f>
        <v>1</v>
      </c>
      <c r="V2611" s="0" t="n">
        <f aca="false">K2611</f>
        <v>12</v>
      </c>
      <c r="W2611" s="0" t="n">
        <f aca="false">J2611</f>
        <v>0</v>
      </c>
    </row>
    <row r="2612" customFormat="false" ht="12.8" hidden="false" customHeight="false" outlineLevel="0" collapsed="false">
      <c r="A2612" s="0" t="s">
        <v>78</v>
      </c>
      <c r="B2612" s="0" t="s">
        <v>1369</v>
      </c>
      <c r="C2612" s="0" t="s">
        <v>1401</v>
      </c>
      <c r="D2612" s="0" t="s">
        <v>27</v>
      </c>
      <c r="E2612" s="0" t="s">
        <v>23</v>
      </c>
      <c r="F2612" s="0" t="s">
        <v>1413</v>
      </c>
      <c r="G2612" s="0" t="s">
        <v>1609</v>
      </c>
      <c r="H2612" s="0" t="n">
        <v>0.7420238310277</v>
      </c>
      <c r="I2612" s="0" t="n">
        <v>78.0677423187547</v>
      </c>
      <c r="J2612" s="0" t="n">
        <v>504</v>
      </c>
      <c r="K2612" s="0" t="n">
        <f aca="false">I2612*SUMIFS(syst_chauffage!$H$3:$H$27,syst_chauffage!$B$3:$B$27,D2612,syst_chauffage!$C$3:$C$27,E2612)</f>
        <v>200.197163726508</v>
      </c>
      <c r="L2612" s="12" t="n">
        <f aca="false">H2612*SUMIFS(syst_chauffage!$K$3:$K$27,syst_chauffage!$B$3:$B$27,D2612,syst_chauffage!$C$3:$C$27,E2612)</f>
        <v>0.7420238310277</v>
      </c>
      <c r="N2612" s="0" t="str">
        <f aca="false">A2612</f>
        <v>Sport Loisir Culture</v>
      </c>
      <c r="O2612" s="0" t="str">
        <f aca="false">B2612</f>
        <v>Loisir</v>
      </c>
      <c r="P2612" s="0" t="str">
        <f aca="false">C2612</f>
        <v>Vestiaire et rangement</v>
      </c>
      <c r="Q2612" s="0" t="str">
        <f aca="false">D2612</f>
        <v>Chaudière condensation fioul</v>
      </c>
      <c r="R2612" s="0" t="str">
        <f aca="false">E2612</f>
        <v>Fioul</v>
      </c>
      <c r="S2612" s="0" t="str">
        <f aca="false">F2612</f>
        <v>0720952303</v>
      </c>
      <c r="T2612" s="0" t="str">
        <f aca="false">G2612</f>
        <v>0</v>
      </c>
      <c r="U2612" s="0" t="n">
        <f aca="false">L2612</f>
        <v>0.7420238310277</v>
      </c>
      <c r="V2612" s="0" t="n">
        <f aca="false">K2612</f>
        <v>200.197163726508</v>
      </c>
      <c r="W2612" s="0" t="n">
        <f aca="false">J2612</f>
        <v>504</v>
      </c>
    </row>
    <row r="2613" customFormat="false" ht="12.8" hidden="false" customHeight="false" outlineLevel="0" collapsed="false">
      <c r="A2613" s="0" t="s">
        <v>78</v>
      </c>
      <c r="B2613" s="0" t="s">
        <v>1369</v>
      </c>
      <c r="C2613" s="0" t="s">
        <v>1401</v>
      </c>
      <c r="D2613" s="0" t="s">
        <v>18</v>
      </c>
      <c r="E2613" s="0" t="s">
        <v>14</v>
      </c>
      <c r="F2613" s="0" t="s">
        <v>1414</v>
      </c>
      <c r="G2613" s="0" t="s">
        <v>1609</v>
      </c>
      <c r="H2613" s="0" t="n">
        <v>0.960868502280211</v>
      </c>
      <c r="I2613" s="0" t="n">
        <v>61.9433369297058</v>
      </c>
      <c r="J2613" s="0" t="n">
        <v>504</v>
      </c>
      <c r="K2613" s="0" t="n">
        <f aca="false">I2613*SUMIFS(syst_chauffage!$H$3:$H$27,syst_chauffage!$B$3:$B$27,D2613,syst_chauffage!$C$3:$C$27,E2613)</f>
        <v>168.791190331877</v>
      </c>
      <c r="L2613" s="12" t="n">
        <f aca="false">H2613*SUMIFS(syst_chauffage!$K$3:$K$27,syst_chauffage!$B$3:$B$27,D2613,syst_chauffage!$C$3:$C$27,E2613)</f>
        <v>0.933432718545417</v>
      </c>
      <c r="N2613" s="0" t="str">
        <f aca="false">A2613</f>
        <v>Sport Loisir Culture</v>
      </c>
      <c r="O2613" s="0" t="str">
        <f aca="false">B2613</f>
        <v>Loisir</v>
      </c>
      <c r="P2613" s="0" t="str">
        <f aca="false">C2613</f>
        <v>Vestiaire et rangement</v>
      </c>
      <c r="Q2613" s="0" t="str">
        <f aca="false">D2613</f>
        <v>Chaudière condensation gaz</v>
      </c>
      <c r="R2613" s="0" t="str">
        <f aca="false">E2613</f>
        <v>Gaz</v>
      </c>
      <c r="S2613" s="0" t="str">
        <f aca="false">F2613</f>
        <v>0720952404</v>
      </c>
      <c r="T2613" s="0" t="str">
        <f aca="false">G2613</f>
        <v>0</v>
      </c>
      <c r="U2613" s="0" t="n">
        <f aca="false">L2613</f>
        <v>0.933432718545417</v>
      </c>
      <c r="V2613" s="0" t="n">
        <f aca="false">K2613</f>
        <v>168.791190331877</v>
      </c>
      <c r="W2613" s="0" t="n">
        <f aca="false">J2613</f>
        <v>504</v>
      </c>
    </row>
    <row r="2614" customFormat="false" ht="12.8" hidden="false" customHeight="false" outlineLevel="0" collapsed="false">
      <c r="A2614" s="0" t="s">
        <v>78</v>
      </c>
      <c r="B2614" s="0" t="s">
        <v>1369</v>
      </c>
      <c r="C2614" s="0" t="s">
        <v>1401</v>
      </c>
      <c r="D2614" s="0" t="s">
        <v>32</v>
      </c>
      <c r="E2614" s="0" t="s">
        <v>30</v>
      </c>
      <c r="F2614" s="0" t="s">
        <v>1415</v>
      </c>
      <c r="G2614" s="0" t="s">
        <v>1609</v>
      </c>
      <c r="H2614" s="0" t="n">
        <v>1</v>
      </c>
      <c r="I2614" s="0" t="n">
        <v>12</v>
      </c>
      <c r="J2614" s="0" t="n">
        <v>0</v>
      </c>
      <c r="K2614" s="0" t="n">
        <f aca="false">I2614*SUMIFS(syst_chauffage!$H$3:$H$27,syst_chauffage!$B$3:$B$27,D2614,syst_chauffage!$C$3:$C$27,E2614)</f>
        <v>12</v>
      </c>
      <c r="L2614" s="12" t="n">
        <f aca="false">H2614*SUMIFS(syst_chauffage!$K$3:$K$27,syst_chauffage!$B$3:$B$27,D2614,syst_chauffage!$C$3:$C$27,E2614)</f>
        <v>1</v>
      </c>
      <c r="N2614" s="0" t="str">
        <f aca="false">A2614</f>
        <v>Sport Loisir Culture</v>
      </c>
      <c r="O2614" s="0" t="str">
        <f aca="false">B2614</f>
        <v>Loisir</v>
      </c>
      <c r="P2614" s="0" t="str">
        <f aca="false">C2614</f>
        <v>Vestiaire et rangement</v>
      </c>
      <c r="Q2614" s="0" t="str">
        <f aca="false">D2614</f>
        <v>Electrique direct performant</v>
      </c>
      <c r="R2614" s="0" t="str">
        <f aca="false">E2614</f>
        <v>Electricité</v>
      </c>
      <c r="S2614" s="0" t="str">
        <f aca="false">F2614</f>
        <v>0720952602</v>
      </c>
      <c r="T2614" s="0" t="str">
        <f aca="false">G2614</f>
        <v>0</v>
      </c>
      <c r="U2614" s="0" t="n">
        <f aca="false">L2614</f>
        <v>1</v>
      </c>
      <c r="V2614" s="0" t="n">
        <f aca="false">K2614</f>
        <v>12</v>
      </c>
      <c r="W2614" s="0" t="n">
        <f aca="false">J2614</f>
        <v>0</v>
      </c>
    </row>
    <row r="2615" customFormat="false" ht="12.8" hidden="false" customHeight="false" outlineLevel="0" collapsed="false">
      <c r="A2615" s="0" t="s">
        <v>78</v>
      </c>
      <c r="B2615" s="0" t="s">
        <v>1369</v>
      </c>
      <c r="C2615" s="0" t="s">
        <v>1401</v>
      </c>
      <c r="D2615" s="0" t="s">
        <v>38</v>
      </c>
      <c r="E2615" s="0" t="s">
        <v>30</v>
      </c>
      <c r="F2615" s="0" t="s">
        <v>1416</v>
      </c>
      <c r="G2615" s="0" t="s">
        <v>1609</v>
      </c>
      <c r="H2615" s="0" t="n">
        <v>3.41149395348837</v>
      </c>
      <c r="I2615" s="0" t="n">
        <v>69.00863817319</v>
      </c>
      <c r="J2615" s="0" t="n">
        <v>648</v>
      </c>
      <c r="K2615" s="0" t="n">
        <f aca="false">I2615*SUMIFS(syst_chauffage!$H$3:$H$27,syst_chauffage!$B$3:$B$27,D2615,syst_chauffage!$C$3:$C$27,E2615)</f>
        <v>69.7535037490589</v>
      </c>
      <c r="L2615" s="12" t="n">
        <f aca="false">H2615*SUMIFS(syst_chauffage!$K$3:$K$27,syst_chauffage!$B$3:$B$27,D2615,syst_chauffage!$C$3:$C$27,E2615)</f>
        <v>3.05197598099553</v>
      </c>
      <c r="N2615" s="0" t="str">
        <f aca="false">A2615</f>
        <v>Sport Loisir Culture</v>
      </c>
      <c r="O2615" s="0" t="str">
        <f aca="false">B2615</f>
        <v>Loisir</v>
      </c>
      <c r="P2615" s="0" t="str">
        <f aca="false">C2615</f>
        <v>Vestiaire et rangement</v>
      </c>
      <c r="Q2615" s="0" t="str">
        <f aca="false">D2615</f>
        <v>PAC performant</v>
      </c>
      <c r="R2615" s="0" t="str">
        <f aca="false">E2615</f>
        <v>Electricité</v>
      </c>
      <c r="S2615" s="0" t="str">
        <f aca="false">F2615</f>
        <v>0720952902</v>
      </c>
      <c r="T2615" s="0" t="str">
        <f aca="false">G2615</f>
        <v>0</v>
      </c>
      <c r="U2615" s="0" t="n">
        <f aca="false">L2615</f>
        <v>3.05197598099553</v>
      </c>
      <c r="V2615" s="0" t="n">
        <f aca="false">K2615</f>
        <v>69.7535037490589</v>
      </c>
      <c r="W2615" s="0" t="n">
        <f aca="false">J2615</f>
        <v>648</v>
      </c>
    </row>
    <row r="2616" customFormat="false" ht="12.8" hidden="false" customHeight="false" outlineLevel="0" collapsed="false">
      <c r="A2616" s="0" t="s">
        <v>78</v>
      </c>
      <c r="B2616" s="0" t="s">
        <v>1369</v>
      </c>
      <c r="C2616" s="0" t="s">
        <v>1401</v>
      </c>
      <c r="D2616" s="0" t="s">
        <v>38</v>
      </c>
      <c r="E2616" s="0" t="s">
        <v>30</v>
      </c>
      <c r="F2616" s="0" t="s">
        <v>1417</v>
      </c>
      <c r="G2616" s="0" t="s">
        <v>1609</v>
      </c>
      <c r="H2616" s="0" t="n">
        <v>1</v>
      </c>
      <c r="I2616" s="0" t="n">
        <v>12</v>
      </c>
      <c r="J2616" s="0" t="n">
        <v>648</v>
      </c>
      <c r="K2616" s="0" t="n">
        <f aca="false">I2616*SUMIFS(syst_chauffage!$H$3:$H$27,syst_chauffage!$B$3:$B$27,D2616,syst_chauffage!$C$3:$C$27,E2616)</f>
        <v>12.1295256238501</v>
      </c>
      <c r="L2616" s="12" t="n">
        <f aca="false">H2616*SUMIFS(syst_chauffage!$K$3:$K$27,syst_chauffage!$B$3:$B$27,D2616,syst_chauffage!$C$3:$C$27,E2616)</f>
        <v>0.894615679407779</v>
      </c>
      <c r="N2616" s="0" t="str">
        <f aca="false">A2616</f>
        <v>Sport Loisir Culture</v>
      </c>
      <c r="O2616" s="0" t="str">
        <f aca="false">B2616</f>
        <v>Loisir</v>
      </c>
      <c r="P2616" s="0" t="str">
        <f aca="false">C2616</f>
        <v>Vestiaire et rangement</v>
      </c>
      <c r="Q2616" s="0" t="str">
        <f aca="false">D2616</f>
        <v>PAC performant</v>
      </c>
      <c r="R2616" s="0" t="str">
        <f aca="false">E2616</f>
        <v>Electricité</v>
      </c>
      <c r="S2616" s="0" t="str">
        <f aca="false">F2616</f>
        <v>0720953104</v>
      </c>
      <c r="T2616" s="0" t="str">
        <f aca="false">G2616</f>
        <v>0</v>
      </c>
      <c r="U2616" s="0" t="n">
        <f aca="false">L2616</f>
        <v>0.894615679407779</v>
      </c>
      <c r="V2616" s="0" t="n">
        <f aca="false">K2616</f>
        <v>12.1295256238501</v>
      </c>
      <c r="W2616" s="0" t="n">
        <f aca="false">J2616</f>
        <v>648</v>
      </c>
    </row>
    <row r="2617" customFormat="false" ht="12.8" hidden="false" customHeight="false" outlineLevel="0" collapsed="false">
      <c r="A2617" s="0" t="s">
        <v>78</v>
      </c>
      <c r="B2617" s="0" t="s">
        <v>1418</v>
      </c>
      <c r="C2617" s="0" t="s">
        <v>204</v>
      </c>
      <c r="D2617" s="0" t="s">
        <v>19</v>
      </c>
      <c r="E2617" s="0" t="s">
        <v>57</v>
      </c>
      <c r="F2617" s="0" t="s">
        <v>1419</v>
      </c>
      <c r="G2617" s="0" t="s">
        <v>1609</v>
      </c>
      <c r="H2617" s="0" t="n">
        <v>0.859710520716844</v>
      </c>
      <c r="I2617" s="0" t="n">
        <v>21.8744328198858</v>
      </c>
      <c r="J2617" s="0" t="n">
        <v>0</v>
      </c>
      <c r="K2617" s="0" t="n">
        <f aca="false">I2617*SUMIFS(syst_chauffage!$H$3:$H$27,syst_chauffage!$B$3:$B$27,D2617,syst_chauffage!$C$3:$C$27,E2617)</f>
        <v>30.4596374522314</v>
      </c>
      <c r="L2617" s="12" t="n">
        <f aca="false">H2617*SUMIFS(syst_chauffage!$K$3:$K$27,syst_chauffage!$B$3:$B$27,D2617,syst_chauffage!$C$3:$C$27,E2617)</f>
        <v>0.859710520716844</v>
      </c>
      <c r="N2617" s="0" t="str">
        <f aca="false">A2617</f>
        <v>Sport Loisir Culture</v>
      </c>
      <c r="O2617" s="0" t="str">
        <f aca="false">B2617</f>
        <v>Sport</v>
      </c>
      <c r="P2617" s="0" t="str">
        <f aca="false">C2617</f>
        <v>Grand bar café tabac</v>
      </c>
      <c r="Q2617" s="0" t="str">
        <f aca="false">D2617</f>
        <v>Autre système centralisé</v>
      </c>
      <c r="R2617" s="0" t="str">
        <f aca="false">E2617</f>
        <v>Autres</v>
      </c>
      <c r="S2617" s="0" t="str">
        <f aca="false">F2617</f>
        <v>0729160101</v>
      </c>
      <c r="T2617" s="0" t="str">
        <f aca="false">G2617</f>
        <v>0</v>
      </c>
      <c r="U2617" s="0" t="n">
        <f aca="false">L2617</f>
        <v>0.859710520716844</v>
      </c>
      <c r="V2617" s="0" t="n">
        <f aca="false">K2617</f>
        <v>30.4596374522314</v>
      </c>
      <c r="W2617" s="0" t="n">
        <f aca="false">J2617</f>
        <v>0</v>
      </c>
    </row>
    <row r="2618" customFormat="false" ht="12.8" hidden="false" customHeight="false" outlineLevel="0" collapsed="false">
      <c r="A2618" s="0" t="s">
        <v>78</v>
      </c>
      <c r="B2618" s="0" t="s">
        <v>1418</v>
      </c>
      <c r="C2618" s="0" t="s">
        <v>204</v>
      </c>
      <c r="D2618" s="0" t="s">
        <v>19</v>
      </c>
      <c r="E2618" s="0" t="s">
        <v>57</v>
      </c>
      <c r="F2618" s="0" t="s">
        <v>1420</v>
      </c>
      <c r="G2618" s="0" t="s">
        <v>1609</v>
      </c>
      <c r="H2618" s="0" t="n">
        <v>0.996250598526978</v>
      </c>
      <c r="I2618" s="0" t="n">
        <v>21.1279793999175</v>
      </c>
      <c r="J2618" s="0" t="n">
        <v>0</v>
      </c>
      <c r="K2618" s="0" t="n">
        <f aca="false">I2618*SUMIFS(syst_chauffage!$H$3:$H$27,syst_chauffage!$B$3:$B$27,D2618,syst_chauffage!$C$3:$C$27,E2618)</f>
        <v>29.4202184769177</v>
      </c>
      <c r="L2618" s="12" t="n">
        <f aca="false">H2618*SUMIFS(syst_chauffage!$K$3:$K$27,syst_chauffage!$B$3:$B$27,D2618,syst_chauffage!$C$3:$C$27,E2618)</f>
        <v>0.996250598526978</v>
      </c>
      <c r="N2618" s="0" t="str">
        <f aca="false">A2618</f>
        <v>Sport Loisir Culture</v>
      </c>
      <c r="O2618" s="0" t="str">
        <f aca="false">B2618</f>
        <v>Sport</v>
      </c>
      <c r="P2618" s="0" t="str">
        <f aca="false">C2618</f>
        <v>Grand bar café tabac</v>
      </c>
      <c r="Q2618" s="0" t="str">
        <f aca="false">D2618</f>
        <v>Autre système centralisé</v>
      </c>
      <c r="R2618" s="0" t="str">
        <f aca="false">E2618</f>
        <v>Autres</v>
      </c>
      <c r="S2618" s="0" t="str">
        <f aca="false">F2618</f>
        <v>0729160106</v>
      </c>
      <c r="T2618" s="0" t="str">
        <f aca="false">G2618</f>
        <v>0</v>
      </c>
      <c r="U2618" s="0" t="n">
        <f aca="false">L2618</f>
        <v>0.996250598526978</v>
      </c>
      <c r="V2618" s="0" t="n">
        <f aca="false">K2618</f>
        <v>29.4202184769177</v>
      </c>
      <c r="W2618" s="0" t="n">
        <f aca="false">J2618</f>
        <v>0</v>
      </c>
    </row>
    <row r="2619" customFormat="false" ht="12.8" hidden="false" customHeight="false" outlineLevel="0" collapsed="false">
      <c r="A2619" s="0" t="s">
        <v>78</v>
      </c>
      <c r="B2619" s="0" t="s">
        <v>1418</v>
      </c>
      <c r="C2619" s="0" t="s">
        <v>204</v>
      </c>
      <c r="D2619" s="0" t="s">
        <v>22</v>
      </c>
      <c r="E2619" s="0" t="s">
        <v>23</v>
      </c>
      <c r="F2619" s="0" t="s">
        <v>1421</v>
      </c>
      <c r="G2619" s="0" t="s">
        <v>1609</v>
      </c>
      <c r="H2619" s="0" t="n">
        <v>0.570451411535735</v>
      </c>
      <c r="I2619" s="0" t="n">
        <v>15.5082889673934</v>
      </c>
      <c r="J2619" s="0" t="n">
        <v>0</v>
      </c>
      <c r="K2619" s="0" t="n">
        <f aca="false">I2619*SUMIFS(syst_chauffage!$H$3:$H$27,syst_chauffage!$B$3:$B$27,D2619,syst_chauffage!$C$3:$C$27,E2619)</f>
        <v>27.3104459356419</v>
      </c>
      <c r="L2619" s="12" t="n">
        <f aca="false">H2619*SUMIFS(syst_chauffage!$K$3:$K$27,syst_chauffage!$B$3:$B$27,D2619,syst_chauffage!$C$3:$C$27,E2619)</f>
        <v>0.570451411535735</v>
      </c>
      <c r="N2619" s="0" t="str">
        <f aca="false">A2619</f>
        <v>Sport Loisir Culture</v>
      </c>
      <c r="O2619" s="0" t="str">
        <f aca="false">B2619</f>
        <v>Sport</v>
      </c>
      <c r="P2619" s="0" t="str">
        <f aca="false">C2619</f>
        <v>Grand bar café tabac</v>
      </c>
      <c r="Q2619" s="0" t="str">
        <f aca="false">D2619</f>
        <v>Chaudière fioul</v>
      </c>
      <c r="R2619" s="0" t="str">
        <f aca="false">E2619</f>
        <v>Fioul</v>
      </c>
      <c r="S2619" s="0" t="str">
        <f aca="false">F2619</f>
        <v>0729160303</v>
      </c>
      <c r="T2619" s="0" t="str">
        <f aca="false">G2619</f>
        <v>0</v>
      </c>
      <c r="U2619" s="0" t="n">
        <f aca="false">L2619</f>
        <v>0.570451411535735</v>
      </c>
      <c r="V2619" s="0" t="n">
        <f aca="false">K2619</f>
        <v>27.3104459356419</v>
      </c>
      <c r="W2619" s="0" t="n">
        <f aca="false">J2619</f>
        <v>0</v>
      </c>
    </row>
    <row r="2620" customFormat="false" ht="12.8" hidden="false" customHeight="false" outlineLevel="0" collapsed="false">
      <c r="A2620" s="0" t="s">
        <v>78</v>
      </c>
      <c r="B2620" s="0" t="s">
        <v>1418</v>
      </c>
      <c r="C2620" s="0" t="s">
        <v>204</v>
      </c>
      <c r="D2620" s="0" t="s">
        <v>13</v>
      </c>
      <c r="E2620" s="0" t="s">
        <v>14</v>
      </c>
      <c r="F2620" s="0" t="s">
        <v>1422</v>
      </c>
      <c r="G2620" s="0" t="s">
        <v>1609</v>
      </c>
      <c r="H2620" s="0" t="n">
        <v>0.686279255534833</v>
      </c>
      <c r="I2620" s="0" t="n">
        <v>11.1575907489099</v>
      </c>
      <c r="J2620" s="0" t="n">
        <v>462</v>
      </c>
      <c r="K2620" s="0" t="n">
        <f aca="false">I2620*SUMIFS(syst_chauffage!$H$3:$H$27,syst_chauffage!$B$3:$B$27,D2620,syst_chauffage!$C$3:$C$27,E2620)</f>
        <v>22.5337780802359</v>
      </c>
      <c r="L2620" s="12" t="n">
        <f aca="false">H2620*SUMIFS(syst_chauffage!$K$3:$K$27,syst_chauffage!$B$3:$B$27,D2620,syst_chauffage!$C$3:$C$27,E2620)</f>
        <v>0.686279255534833</v>
      </c>
      <c r="N2620" s="0" t="str">
        <f aca="false">A2620</f>
        <v>Sport Loisir Culture</v>
      </c>
      <c r="O2620" s="0" t="str">
        <f aca="false">B2620</f>
        <v>Sport</v>
      </c>
      <c r="P2620" s="0" t="str">
        <f aca="false">C2620</f>
        <v>Grand bar café tabac</v>
      </c>
      <c r="Q2620" s="0" t="str">
        <f aca="false">D2620</f>
        <v>Chaudière gaz</v>
      </c>
      <c r="R2620" s="0" t="str">
        <f aca="false">E2620</f>
        <v>Gaz</v>
      </c>
      <c r="S2620" s="0" t="str">
        <f aca="false">F2620</f>
        <v>0729160404</v>
      </c>
      <c r="T2620" s="0" t="str">
        <f aca="false">G2620</f>
        <v>0</v>
      </c>
      <c r="U2620" s="0" t="n">
        <f aca="false">L2620</f>
        <v>0.686279255534833</v>
      </c>
      <c r="V2620" s="0" t="n">
        <f aca="false">K2620</f>
        <v>22.5337780802359</v>
      </c>
      <c r="W2620" s="0" t="n">
        <f aca="false">J2620</f>
        <v>462</v>
      </c>
    </row>
    <row r="2621" customFormat="false" ht="12.8" hidden="false" customHeight="false" outlineLevel="0" collapsed="false">
      <c r="A2621" s="0" t="s">
        <v>78</v>
      </c>
      <c r="B2621" s="0" t="s">
        <v>1418</v>
      </c>
      <c r="C2621" s="0" t="s">
        <v>204</v>
      </c>
      <c r="D2621" s="0" t="s">
        <v>29</v>
      </c>
      <c r="E2621" s="0" t="s">
        <v>30</v>
      </c>
      <c r="F2621" s="0" t="s">
        <v>1423</v>
      </c>
      <c r="G2621" s="0" t="s">
        <v>1609</v>
      </c>
      <c r="H2621" s="0" t="n">
        <v>0.92</v>
      </c>
      <c r="I2621" s="0" t="n">
        <v>10.4</v>
      </c>
      <c r="J2621" s="0" t="n">
        <v>0</v>
      </c>
      <c r="K2621" s="0" t="n">
        <f aca="false">I2621*SUMIFS(syst_chauffage!$H$3:$H$27,syst_chauffage!$B$3:$B$27,D2621,syst_chauffage!$C$3:$C$27,E2621)</f>
        <v>3</v>
      </c>
      <c r="L2621" s="12" t="n">
        <f aca="false">H2621*SUMIFS(syst_chauffage!$K$3:$K$27,syst_chauffage!$B$3:$B$27,D2621,syst_chauffage!$C$3:$C$27,E2621)</f>
        <v>0.92</v>
      </c>
      <c r="N2621" s="0" t="str">
        <f aca="false">A2621</f>
        <v>Sport Loisir Culture</v>
      </c>
      <c r="O2621" s="0" t="str">
        <f aca="false">B2621</f>
        <v>Sport</v>
      </c>
      <c r="P2621" s="0" t="str">
        <f aca="false">C2621</f>
        <v>Grand bar café tabac</v>
      </c>
      <c r="Q2621" s="0" t="str">
        <f aca="false">D2621</f>
        <v>Electrique direct</v>
      </c>
      <c r="R2621" s="0" t="str">
        <f aca="false">E2621</f>
        <v>Electricité</v>
      </c>
      <c r="S2621" s="0" t="str">
        <f aca="false">F2621</f>
        <v>0729160602</v>
      </c>
      <c r="T2621" s="0" t="str">
        <f aca="false">G2621</f>
        <v>0</v>
      </c>
      <c r="U2621" s="0" t="n">
        <f aca="false">L2621</f>
        <v>0.92</v>
      </c>
      <c r="V2621" s="0" t="n">
        <f aca="false">K2621</f>
        <v>3</v>
      </c>
      <c r="W2621" s="0" t="n">
        <f aca="false">J2621</f>
        <v>0</v>
      </c>
    </row>
    <row r="2622" customFormat="false" ht="12.8" hidden="false" customHeight="false" outlineLevel="0" collapsed="false">
      <c r="A2622" s="0" t="s">
        <v>78</v>
      </c>
      <c r="B2622" s="0" t="s">
        <v>1418</v>
      </c>
      <c r="C2622" s="0" t="s">
        <v>204</v>
      </c>
      <c r="D2622" s="0" t="s">
        <v>36</v>
      </c>
      <c r="E2622" s="0" t="s">
        <v>30</v>
      </c>
      <c r="F2622" s="0" t="s">
        <v>1424</v>
      </c>
      <c r="G2622" s="0" t="s">
        <v>1609</v>
      </c>
      <c r="H2622" s="0" t="n">
        <v>2.9521585116279</v>
      </c>
      <c r="I2622" s="0" t="n">
        <v>11.6810056439421</v>
      </c>
      <c r="J2622" s="0" t="n">
        <v>738</v>
      </c>
      <c r="K2622" s="0" t="n">
        <f aca="false">I2622*SUMIFS(syst_chauffage!$H$3:$H$27,syst_chauffage!$B$3:$B$27,D2622,syst_chauffage!$C$3:$C$27,E2622)</f>
        <v>7.22654878662136</v>
      </c>
      <c r="L2622" s="12" t="n">
        <f aca="false">H2622*SUMIFS(syst_chauffage!$K$3:$K$27,syst_chauffage!$B$3:$B$27,D2622,syst_chauffage!$C$3:$C$27,E2622)</f>
        <v>2.48037561722716</v>
      </c>
      <c r="N2622" s="0" t="str">
        <f aca="false">A2622</f>
        <v>Sport Loisir Culture</v>
      </c>
      <c r="O2622" s="0" t="str">
        <f aca="false">B2622</f>
        <v>Sport</v>
      </c>
      <c r="P2622" s="0" t="str">
        <f aca="false">C2622</f>
        <v>Grand bar café tabac</v>
      </c>
      <c r="Q2622" s="0" t="str">
        <f aca="false">D2622</f>
        <v>PAC</v>
      </c>
      <c r="R2622" s="0" t="str">
        <f aca="false">E2622</f>
        <v>Electricité</v>
      </c>
      <c r="S2622" s="0" t="str">
        <f aca="false">F2622</f>
        <v>0729160902</v>
      </c>
      <c r="T2622" s="0" t="str">
        <f aca="false">G2622</f>
        <v>0</v>
      </c>
      <c r="U2622" s="0" t="n">
        <f aca="false">L2622</f>
        <v>2.48037561722716</v>
      </c>
      <c r="V2622" s="0" t="n">
        <f aca="false">K2622</f>
        <v>7.22654878662136</v>
      </c>
      <c r="W2622" s="0" t="n">
        <f aca="false">J2622</f>
        <v>738</v>
      </c>
    </row>
    <row r="2623" customFormat="false" ht="12.8" hidden="false" customHeight="false" outlineLevel="0" collapsed="false">
      <c r="A2623" s="0" t="s">
        <v>78</v>
      </c>
      <c r="B2623" s="0" t="s">
        <v>1418</v>
      </c>
      <c r="C2623" s="0" t="s">
        <v>204</v>
      </c>
      <c r="D2623" s="0" t="s">
        <v>42</v>
      </c>
      <c r="E2623" s="0" t="s">
        <v>30</v>
      </c>
      <c r="F2623" s="0" t="s">
        <v>1425</v>
      </c>
      <c r="G2623" s="0" t="s">
        <v>1609</v>
      </c>
      <c r="H2623" s="0" t="n">
        <v>2.81101778073089</v>
      </c>
      <c r="I2623" s="0" t="n">
        <v>11.1768216</v>
      </c>
      <c r="J2623" s="0" t="n">
        <v>738</v>
      </c>
      <c r="K2623" s="0" t="n">
        <f aca="false">I2623*SUMIFS(syst_chauffage!$H$3:$H$27,syst_chauffage!$B$3:$B$27,D2623,syst_chauffage!$C$3:$C$27,E2623)</f>
        <v>10.0892300791824</v>
      </c>
      <c r="L2623" s="12" t="n">
        <f aca="false">H2623*SUMIFS(syst_chauffage!$K$3:$K$27,syst_chauffage!$B$3:$B$27,D2623,syst_chauffage!$C$3:$C$27,E2623)</f>
        <v>2.50613183237212</v>
      </c>
      <c r="N2623" s="0" t="str">
        <f aca="false">A2623</f>
        <v>Sport Loisir Culture</v>
      </c>
      <c r="O2623" s="0" t="str">
        <f aca="false">B2623</f>
        <v>Sport</v>
      </c>
      <c r="P2623" s="0" t="str">
        <f aca="false">C2623</f>
        <v>Grand bar café tabac</v>
      </c>
      <c r="Q2623" s="0" t="str">
        <f aca="false">D2623</f>
        <v>Rooftop</v>
      </c>
      <c r="R2623" s="0" t="str">
        <f aca="false">E2623</f>
        <v>Electricité</v>
      </c>
      <c r="S2623" s="0" t="str">
        <f aca="false">F2623</f>
        <v>0729161002</v>
      </c>
      <c r="T2623" s="0" t="str">
        <f aca="false">G2623</f>
        <v>0</v>
      </c>
      <c r="U2623" s="0" t="n">
        <f aca="false">L2623</f>
        <v>2.50613183237212</v>
      </c>
      <c r="V2623" s="0" t="n">
        <f aca="false">K2623</f>
        <v>10.0892300791824</v>
      </c>
      <c r="W2623" s="0" t="n">
        <f aca="false">J2623</f>
        <v>738</v>
      </c>
    </row>
    <row r="2624" customFormat="false" ht="12.8" hidden="false" customHeight="false" outlineLevel="0" collapsed="false">
      <c r="A2624" s="0" t="s">
        <v>78</v>
      </c>
      <c r="B2624" s="0" t="s">
        <v>1418</v>
      </c>
      <c r="C2624" s="0" t="s">
        <v>204</v>
      </c>
      <c r="D2624" s="0" t="s">
        <v>51</v>
      </c>
      <c r="E2624" s="0" t="s">
        <v>57</v>
      </c>
      <c r="F2624" s="0" t="s">
        <v>1426</v>
      </c>
      <c r="G2624" s="0" t="s">
        <v>1609</v>
      </c>
      <c r="H2624" s="0" t="n">
        <v>0.947875899605418</v>
      </c>
      <c r="I2624" s="0" t="n">
        <v>26.0409914522451</v>
      </c>
      <c r="J2624" s="0" t="n">
        <v>0</v>
      </c>
      <c r="K2624" s="0" t="n">
        <f aca="false">I2624*SUMIFS(syst_chauffage!$H$3:$H$27,syst_chauffage!$B$3:$B$27,D2624,syst_chauffage!$C$3:$C$27,E2624)</f>
        <v>55.177055135154</v>
      </c>
      <c r="L2624" s="12" t="n">
        <f aca="false">H2624*SUMIFS(syst_chauffage!$K$3:$K$27,syst_chauffage!$B$3:$B$27,D2624,syst_chauffage!$C$3:$C$27,E2624)</f>
        <v>0.947875899605418</v>
      </c>
      <c r="N2624" s="0" t="str">
        <f aca="false">A2624</f>
        <v>Sport Loisir Culture</v>
      </c>
      <c r="O2624" s="0" t="str">
        <f aca="false">B2624</f>
        <v>Sport</v>
      </c>
      <c r="P2624" s="0" t="str">
        <f aca="false">C2624</f>
        <v>Grand bar café tabac</v>
      </c>
      <c r="Q2624" s="0" t="str">
        <f aca="false">D2624</f>
        <v>Autre système centralisé performant</v>
      </c>
      <c r="R2624" s="0" t="str">
        <f aca="false">E2624</f>
        <v>Autres</v>
      </c>
      <c r="S2624" s="0" t="str">
        <f aca="false">F2624</f>
        <v>0729162101</v>
      </c>
      <c r="T2624" s="0" t="str">
        <f aca="false">G2624</f>
        <v>0</v>
      </c>
      <c r="U2624" s="0" t="n">
        <f aca="false">L2624</f>
        <v>0.947875899605418</v>
      </c>
      <c r="V2624" s="0" t="n">
        <f aca="false">K2624</f>
        <v>55.177055135154</v>
      </c>
      <c r="W2624" s="0" t="n">
        <f aca="false">J2624</f>
        <v>0</v>
      </c>
    </row>
    <row r="2625" customFormat="false" ht="12.8" hidden="false" customHeight="false" outlineLevel="0" collapsed="false">
      <c r="A2625" s="0" t="s">
        <v>78</v>
      </c>
      <c r="B2625" s="0" t="s">
        <v>1418</v>
      </c>
      <c r="C2625" s="0" t="s">
        <v>204</v>
      </c>
      <c r="D2625" s="0" t="s">
        <v>51</v>
      </c>
      <c r="E2625" s="0" t="s">
        <v>57</v>
      </c>
      <c r="F2625" s="0" t="s">
        <v>1427</v>
      </c>
      <c r="G2625" s="0" t="s">
        <v>1609</v>
      </c>
      <c r="H2625" s="0" t="n">
        <v>1.09753635480448</v>
      </c>
      <c r="I2625" s="0" t="n">
        <v>25.1523564284732</v>
      </c>
      <c r="J2625" s="0" t="n">
        <v>0</v>
      </c>
      <c r="K2625" s="0" t="n">
        <f aca="false">I2625*SUMIFS(syst_chauffage!$H$3:$H$27,syst_chauffage!$B$3:$B$27,D2625,syst_chauffage!$C$3:$C$27,E2625)</f>
        <v>53.2941673890554</v>
      </c>
      <c r="L2625" s="12" t="n">
        <f aca="false">H2625*SUMIFS(syst_chauffage!$K$3:$K$27,syst_chauffage!$B$3:$B$27,D2625,syst_chauffage!$C$3:$C$27,E2625)</f>
        <v>1.09753635480448</v>
      </c>
      <c r="N2625" s="0" t="str">
        <f aca="false">A2625</f>
        <v>Sport Loisir Culture</v>
      </c>
      <c r="O2625" s="0" t="str">
        <f aca="false">B2625</f>
        <v>Sport</v>
      </c>
      <c r="P2625" s="0" t="str">
        <f aca="false">C2625</f>
        <v>Grand bar café tabac</v>
      </c>
      <c r="Q2625" s="0" t="str">
        <f aca="false">D2625</f>
        <v>Autre système centralisé performant</v>
      </c>
      <c r="R2625" s="0" t="str">
        <f aca="false">E2625</f>
        <v>Autres</v>
      </c>
      <c r="S2625" s="0" t="str">
        <f aca="false">F2625</f>
        <v>0729162106</v>
      </c>
      <c r="T2625" s="0" t="str">
        <f aca="false">G2625</f>
        <v>0</v>
      </c>
      <c r="U2625" s="0" t="n">
        <f aca="false">L2625</f>
        <v>1.09753635480448</v>
      </c>
      <c r="V2625" s="0" t="n">
        <f aca="false">K2625</f>
        <v>53.2941673890554</v>
      </c>
      <c r="W2625" s="0" t="n">
        <f aca="false">J2625</f>
        <v>0</v>
      </c>
    </row>
    <row r="2626" customFormat="false" ht="12.8" hidden="false" customHeight="false" outlineLevel="0" collapsed="false">
      <c r="A2626" s="0" t="s">
        <v>78</v>
      </c>
      <c r="B2626" s="0" t="s">
        <v>1418</v>
      </c>
      <c r="C2626" s="0" t="s">
        <v>204</v>
      </c>
      <c r="D2626" s="0" t="s">
        <v>27</v>
      </c>
      <c r="E2626" s="0" t="s">
        <v>23</v>
      </c>
      <c r="F2626" s="0" t="s">
        <v>1428</v>
      </c>
      <c r="G2626" s="0" t="s">
        <v>1609</v>
      </c>
      <c r="H2626" s="0" t="n">
        <v>0.754144357314103</v>
      </c>
      <c r="I2626" s="0" t="n">
        <v>18.4622487707064</v>
      </c>
      <c r="J2626" s="0" t="n">
        <v>1064</v>
      </c>
      <c r="K2626" s="0" t="n">
        <f aca="false">I2626*SUMIFS(syst_chauffage!$H$3:$H$27,syst_chauffage!$B$3:$B$27,D2626,syst_chauffage!$C$3:$C$27,E2626)</f>
        <v>47.3446487643681</v>
      </c>
      <c r="L2626" s="12" t="n">
        <f aca="false">H2626*SUMIFS(syst_chauffage!$K$3:$K$27,syst_chauffage!$B$3:$B$27,D2626,syst_chauffage!$C$3:$C$27,E2626)</f>
        <v>0.754144357314103</v>
      </c>
      <c r="N2626" s="0" t="str">
        <f aca="false">A2626</f>
        <v>Sport Loisir Culture</v>
      </c>
      <c r="O2626" s="0" t="str">
        <f aca="false">B2626</f>
        <v>Sport</v>
      </c>
      <c r="P2626" s="0" t="str">
        <f aca="false">C2626</f>
        <v>Grand bar café tabac</v>
      </c>
      <c r="Q2626" s="0" t="str">
        <f aca="false">D2626</f>
        <v>Chaudière condensation fioul</v>
      </c>
      <c r="R2626" s="0" t="str">
        <f aca="false">E2626</f>
        <v>Fioul</v>
      </c>
      <c r="S2626" s="0" t="str">
        <f aca="false">F2626</f>
        <v>0729162303</v>
      </c>
      <c r="T2626" s="0" t="str">
        <f aca="false">G2626</f>
        <v>0</v>
      </c>
      <c r="U2626" s="0" t="n">
        <f aca="false">L2626</f>
        <v>0.754144357314103</v>
      </c>
      <c r="V2626" s="0" t="n">
        <f aca="false">K2626</f>
        <v>47.3446487643681</v>
      </c>
      <c r="W2626" s="0" t="n">
        <f aca="false">J2626</f>
        <v>1064</v>
      </c>
    </row>
    <row r="2627" customFormat="false" ht="12.8" hidden="false" customHeight="false" outlineLevel="0" collapsed="false">
      <c r="A2627" s="0" t="s">
        <v>78</v>
      </c>
      <c r="B2627" s="0" t="s">
        <v>1418</v>
      </c>
      <c r="C2627" s="0" t="s">
        <v>204</v>
      </c>
      <c r="D2627" s="0" t="s">
        <v>18</v>
      </c>
      <c r="E2627" s="0" t="s">
        <v>14</v>
      </c>
      <c r="F2627" s="0" t="s">
        <v>1429</v>
      </c>
      <c r="G2627" s="0" t="s">
        <v>1609</v>
      </c>
      <c r="H2627" s="0" t="n">
        <v>0.981729664724299</v>
      </c>
      <c r="I2627" s="0" t="n">
        <v>13.2828461296546</v>
      </c>
      <c r="J2627" s="0" t="n">
        <v>1064</v>
      </c>
      <c r="K2627" s="0" t="n">
        <f aca="false">I2627*SUMIFS(syst_chauffage!$H$3:$H$27,syst_chauffage!$B$3:$B$27,D2627,syst_chauffage!$C$3:$C$27,E2627)</f>
        <v>36.1948115866578</v>
      </c>
      <c r="L2627" s="12" t="n">
        <f aca="false">H2627*SUMIFS(syst_chauffage!$K$3:$K$27,syst_chauffage!$B$3:$B$27,D2627,syst_chauffage!$C$3:$C$27,E2627)</f>
        <v>0.953698229930163</v>
      </c>
      <c r="N2627" s="0" t="str">
        <f aca="false">A2627</f>
        <v>Sport Loisir Culture</v>
      </c>
      <c r="O2627" s="0" t="str">
        <f aca="false">B2627</f>
        <v>Sport</v>
      </c>
      <c r="P2627" s="0" t="str">
        <f aca="false">C2627</f>
        <v>Grand bar café tabac</v>
      </c>
      <c r="Q2627" s="0" t="str">
        <f aca="false">D2627</f>
        <v>Chaudière condensation gaz</v>
      </c>
      <c r="R2627" s="0" t="str">
        <f aca="false">E2627</f>
        <v>Gaz</v>
      </c>
      <c r="S2627" s="0" t="str">
        <f aca="false">F2627</f>
        <v>0729162404</v>
      </c>
      <c r="T2627" s="0" t="str">
        <f aca="false">G2627</f>
        <v>0</v>
      </c>
      <c r="U2627" s="0" t="n">
        <f aca="false">L2627</f>
        <v>0.953698229930163</v>
      </c>
      <c r="V2627" s="0" t="n">
        <f aca="false">K2627</f>
        <v>36.1948115866578</v>
      </c>
      <c r="W2627" s="0" t="n">
        <f aca="false">J2627</f>
        <v>1064</v>
      </c>
    </row>
    <row r="2628" customFormat="false" ht="12.8" hidden="false" customHeight="false" outlineLevel="0" collapsed="false">
      <c r="A2628" s="0" t="s">
        <v>78</v>
      </c>
      <c r="B2628" s="0" t="s">
        <v>1418</v>
      </c>
      <c r="C2628" s="0" t="s">
        <v>204</v>
      </c>
      <c r="D2628" s="0" t="s">
        <v>32</v>
      </c>
      <c r="E2628" s="0" t="s">
        <v>30</v>
      </c>
      <c r="F2628" s="0" t="s">
        <v>1430</v>
      </c>
      <c r="G2628" s="0" t="s">
        <v>1609</v>
      </c>
      <c r="H2628" s="0" t="n">
        <v>1</v>
      </c>
      <c r="I2628" s="0" t="n">
        <v>12</v>
      </c>
      <c r="J2628" s="0" t="n">
        <v>0</v>
      </c>
      <c r="K2628" s="0" t="n">
        <f aca="false">I2628*SUMIFS(syst_chauffage!$H$3:$H$27,syst_chauffage!$B$3:$B$27,D2628,syst_chauffage!$C$3:$C$27,E2628)</f>
        <v>12</v>
      </c>
      <c r="L2628" s="12" t="n">
        <f aca="false">H2628*SUMIFS(syst_chauffage!$K$3:$K$27,syst_chauffage!$B$3:$B$27,D2628,syst_chauffage!$C$3:$C$27,E2628)</f>
        <v>1</v>
      </c>
      <c r="N2628" s="0" t="str">
        <f aca="false">A2628</f>
        <v>Sport Loisir Culture</v>
      </c>
      <c r="O2628" s="0" t="str">
        <f aca="false">B2628</f>
        <v>Sport</v>
      </c>
      <c r="P2628" s="0" t="str">
        <f aca="false">C2628</f>
        <v>Grand bar café tabac</v>
      </c>
      <c r="Q2628" s="0" t="str">
        <f aca="false">D2628</f>
        <v>Electrique direct performant</v>
      </c>
      <c r="R2628" s="0" t="str">
        <f aca="false">E2628</f>
        <v>Electricité</v>
      </c>
      <c r="S2628" s="0" t="str">
        <f aca="false">F2628</f>
        <v>0729162602</v>
      </c>
      <c r="T2628" s="0" t="str">
        <f aca="false">G2628</f>
        <v>0</v>
      </c>
      <c r="U2628" s="0" t="n">
        <f aca="false">L2628</f>
        <v>1</v>
      </c>
      <c r="V2628" s="0" t="n">
        <f aca="false">K2628</f>
        <v>12</v>
      </c>
      <c r="W2628" s="0" t="n">
        <f aca="false">J2628</f>
        <v>0</v>
      </c>
    </row>
    <row r="2629" customFormat="false" ht="12.8" hidden="false" customHeight="false" outlineLevel="0" collapsed="false">
      <c r="A2629" s="0" t="s">
        <v>78</v>
      </c>
      <c r="B2629" s="0" t="s">
        <v>1418</v>
      </c>
      <c r="C2629" s="0" t="s">
        <v>204</v>
      </c>
      <c r="D2629" s="0" t="s">
        <v>38</v>
      </c>
      <c r="E2629" s="0" t="s">
        <v>30</v>
      </c>
      <c r="F2629" s="0" t="s">
        <v>1431</v>
      </c>
      <c r="G2629" s="0" t="s">
        <v>1609</v>
      </c>
      <c r="H2629" s="0" t="n">
        <v>3.40633674418604</v>
      </c>
      <c r="I2629" s="0" t="n">
        <v>13.905959099931</v>
      </c>
      <c r="J2629" s="0" t="n">
        <v>792</v>
      </c>
      <c r="K2629" s="0" t="n">
        <f aca="false">I2629*SUMIFS(syst_chauffage!$H$3:$H$27,syst_chauffage!$B$3:$B$27,D2629,syst_chauffage!$C$3:$C$27,E2629)</f>
        <v>14.056057268902</v>
      </c>
      <c r="L2629" s="12" t="n">
        <f aca="false">H2629*SUMIFS(syst_chauffage!$K$3:$K$27,syst_chauffage!$B$3:$B$27,D2629,syst_chauffage!$C$3:$C$27,E2629)</f>
        <v>3.04736226069167</v>
      </c>
      <c r="N2629" s="0" t="str">
        <f aca="false">A2629</f>
        <v>Sport Loisir Culture</v>
      </c>
      <c r="O2629" s="0" t="str">
        <f aca="false">B2629</f>
        <v>Sport</v>
      </c>
      <c r="P2629" s="0" t="str">
        <f aca="false">C2629</f>
        <v>Grand bar café tabac</v>
      </c>
      <c r="Q2629" s="0" t="str">
        <f aca="false">D2629</f>
        <v>PAC performant</v>
      </c>
      <c r="R2629" s="0" t="str">
        <f aca="false">E2629</f>
        <v>Electricité</v>
      </c>
      <c r="S2629" s="0" t="str">
        <f aca="false">F2629</f>
        <v>0729162902</v>
      </c>
      <c r="T2629" s="0" t="str">
        <f aca="false">G2629</f>
        <v>0</v>
      </c>
      <c r="U2629" s="0" t="n">
        <f aca="false">L2629</f>
        <v>3.04736226069167</v>
      </c>
      <c r="V2629" s="0" t="n">
        <f aca="false">K2629</f>
        <v>14.056057268902</v>
      </c>
      <c r="W2629" s="0" t="n">
        <f aca="false">J2629</f>
        <v>792</v>
      </c>
    </row>
    <row r="2630" customFormat="false" ht="12.8" hidden="false" customHeight="false" outlineLevel="0" collapsed="false">
      <c r="A2630" s="0" t="s">
        <v>78</v>
      </c>
      <c r="B2630" s="0" t="s">
        <v>1418</v>
      </c>
      <c r="C2630" s="0" t="s">
        <v>204</v>
      </c>
      <c r="D2630" s="0" t="s">
        <v>46</v>
      </c>
      <c r="E2630" s="0" t="s">
        <v>30</v>
      </c>
      <c r="F2630" s="0" t="s">
        <v>1432</v>
      </c>
      <c r="G2630" s="0" t="s">
        <v>1609</v>
      </c>
      <c r="H2630" s="0" t="n">
        <v>3.33681966777408</v>
      </c>
      <c r="I2630" s="0" t="n">
        <v>13.30574</v>
      </c>
      <c r="J2630" s="0" t="n">
        <v>792</v>
      </c>
      <c r="K2630" s="0" t="n">
        <f aca="false">I2630*SUMIFS(syst_chauffage!$H$3:$H$27,syst_chauffage!$B$3:$B$27,D2630,syst_chauffage!$C$3:$C$27,E2630)</f>
        <v>23.0842278875413</v>
      </c>
      <c r="L2630" s="12" t="n">
        <f aca="false">H2630*SUMIFS(syst_chauffage!$K$3:$K$27,syst_chauffage!$B$3:$B$27,D2630,syst_chauffage!$C$3:$C$27,E2630)</f>
        <v>3.0081781274625</v>
      </c>
      <c r="N2630" s="0" t="str">
        <f aca="false">A2630</f>
        <v>Sport Loisir Culture</v>
      </c>
      <c r="O2630" s="0" t="str">
        <f aca="false">B2630</f>
        <v>Sport</v>
      </c>
      <c r="P2630" s="0" t="str">
        <f aca="false">C2630</f>
        <v>Grand bar café tabac</v>
      </c>
      <c r="Q2630" s="0" t="str">
        <f aca="false">D2630</f>
        <v>Rooftop performant</v>
      </c>
      <c r="R2630" s="0" t="str">
        <f aca="false">E2630</f>
        <v>Electricité</v>
      </c>
      <c r="S2630" s="0" t="str">
        <f aca="false">F2630</f>
        <v>0729163002</v>
      </c>
      <c r="T2630" s="0" t="str">
        <f aca="false">G2630</f>
        <v>0</v>
      </c>
      <c r="U2630" s="0" t="n">
        <f aca="false">L2630</f>
        <v>3.0081781274625</v>
      </c>
      <c r="V2630" s="0" t="n">
        <f aca="false">K2630</f>
        <v>23.0842278875413</v>
      </c>
      <c r="W2630" s="0" t="n">
        <f aca="false">J2630</f>
        <v>792</v>
      </c>
    </row>
    <row r="2631" customFormat="false" ht="12.8" hidden="false" customHeight="false" outlineLevel="0" collapsed="false">
      <c r="A2631" s="0" t="s">
        <v>78</v>
      </c>
      <c r="B2631" s="0" t="s">
        <v>1418</v>
      </c>
      <c r="C2631" s="0" t="s">
        <v>1433</v>
      </c>
      <c r="D2631" s="0" t="s">
        <v>19</v>
      </c>
      <c r="E2631" s="0" t="s">
        <v>57</v>
      </c>
      <c r="F2631" s="0" t="s">
        <v>1434</v>
      </c>
      <c r="G2631" s="0" t="s">
        <v>1609</v>
      </c>
      <c r="H2631" s="0" t="n">
        <v>1.74889108000953</v>
      </c>
      <c r="I2631" s="0" t="n">
        <v>20.7286906730026</v>
      </c>
      <c r="J2631" s="0" t="n">
        <v>0</v>
      </c>
      <c r="K2631" s="0" t="n">
        <f aca="false">I2631*SUMIFS(syst_chauffage!$H$3:$H$27,syst_chauffage!$B$3:$B$27,D2631,syst_chauffage!$C$3:$C$27,E2631)</f>
        <v>28.8642182386151</v>
      </c>
      <c r="L2631" s="12" t="n">
        <f aca="false">H2631*SUMIFS(syst_chauffage!$K$3:$K$27,syst_chauffage!$B$3:$B$27,D2631,syst_chauffage!$C$3:$C$27,E2631)</f>
        <v>1.74889108000953</v>
      </c>
      <c r="N2631" s="0" t="str">
        <f aca="false">A2631</f>
        <v>Sport Loisir Culture</v>
      </c>
      <c r="O2631" s="0" t="str">
        <f aca="false">B2631</f>
        <v>Sport</v>
      </c>
      <c r="P2631" s="0" t="str">
        <f aca="false">C2631</f>
        <v>Grande salle multisport</v>
      </c>
      <c r="Q2631" s="0" t="str">
        <f aca="false">D2631</f>
        <v>Autre système centralisé</v>
      </c>
      <c r="R2631" s="0" t="str">
        <f aca="false">E2631</f>
        <v>Autres</v>
      </c>
      <c r="S2631" s="0" t="str">
        <f aca="false">F2631</f>
        <v>0729330101</v>
      </c>
      <c r="T2631" s="0" t="str">
        <f aca="false">G2631</f>
        <v>0</v>
      </c>
      <c r="U2631" s="0" t="n">
        <f aca="false">L2631</f>
        <v>1.74889108000953</v>
      </c>
      <c r="V2631" s="0" t="n">
        <f aca="false">K2631</f>
        <v>28.8642182386151</v>
      </c>
      <c r="W2631" s="0" t="n">
        <f aca="false">J2631</f>
        <v>0</v>
      </c>
    </row>
    <row r="2632" customFormat="false" ht="12.8" hidden="false" customHeight="false" outlineLevel="0" collapsed="false">
      <c r="A2632" s="0" t="s">
        <v>78</v>
      </c>
      <c r="B2632" s="0" t="s">
        <v>1418</v>
      </c>
      <c r="C2632" s="0" t="s">
        <v>1433</v>
      </c>
      <c r="D2632" s="0" t="s">
        <v>19</v>
      </c>
      <c r="E2632" s="0" t="s">
        <v>57</v>
      </c>
      <c r="F2632" s="0" t="s">
        <v>1435</v>
      </c>
      <c r="G2632" s="0" t="s">
        <v>1609</v>
      </c>
      <c r="H2632" s="0" t="n">
        <v>2.46237458366197</v>
      </c>
      <c r="I2632" s="0" t="n">
        <v>19.1961918111609</v>
      </c>
      <c r="J2632" s="0" t="n">
        <v>0</v>
      </c>
      <c r="K2632" s="0" t="n">
        <f aca="false">I2632*SUMIFS(syst_chauffage!$H$3:$H$27,syst_chauffage!$B$3:$B$27,D2632,syst_chauffage!$C$3:$C$27,E2632)</f>
        <v>26.7302493210202</v>
      </c>
      <c r="L2632" s="12" t="n">
        <f aca="false">H2632*SUMIFS(syst_chauffage!$K$3:$K$27,syst_chauffage!$B$3:$B$27,D2632,syst_chauffage!$C$3:$C$27,E2632)</f>
        <v>2.46237458366197</v>
      </c>
      <c r="N2632" s="0" t="str">
        <f aca="false">A2632</f>
        <v>Sport Loisir Culture</v>
      </c>
      <c r="O2632" s="0" t="str">
        <f aca="false">B2632</f>
        <v>Sport</v>
      </c>
      <c r="P2632" s="0" t="str">
        <f aca="false">C2632</f>
        <v>Grande salle multisport</v>
      </c>
      <c r="Q2632" s="0" t="str">
        <f aca="false">D2632</f>
        <v>Autre système centralisé</v>
      </c>
      <c r="R2632" s="0" t="str">
        <f aca="false">E2632</f>
        <v>Autres</v>
      </c>
      <c r="S2632" s="0" t="str">
        <f aca="false">F2632</f>
        <v>0729330106</v>
      </c>
      <c r="T2632" s="0" t="str">
        <f aca="false">G2632</f>
        <v>0</v>
      </c>
      <c r="U2632" s="0" t="n">
        <f aca="false">L2632</f>
        <v>2.46237458366197</v>
      </c>
      <c r="V2632" s="0" t="n">
        <f aca="false">K2632</f>
        <v>26.7302493210202</v>
      </c>
      <c r="W2632" s="0" t="n">
        <f aca="false">J2632</f>
        <v>0</v>
      </c>
    </row>
    <row r="2633" customFormat="false" ht="12.8" hidden="false" customHeight="false" outlineLevel="0" collapsed="false">
      <c r="A2633" s="0" t="s">
        <v>78</v>
      </c>
      <c r="B2633" s="0" t="s">
        <v>1418</v>
      </c>
      <c r="C2633" s="0" t="s">
        <v>1433</v>
      </c>
      <c r="D2633" s="0" t="s">
        <v>24</v>
      </c>
      <c r="E2633" s="0" t="s">
        <v>30</v>
      </c>
      <c r="F2633" s="0" t="s">
        <v>1436</v>
      </c>
      <c r="G2633" s="0" t="s">
        <v>1609</v>
      </c>
      <c r="H2633" s="0" t="n">
        <v>0.839999999999999</v>
      </c>
      <c r="I2633" s="0" t="n">
        <v>10.4</v>
      </c>
      <c r="J2633" s="0" t="n">
        <v>0</v>
      </c>
      <c r="K2633" s="0" t="n">
        <f aca="false">I2633*SUMIFS(syst_chauffage!$H$3:$H$27,syst_chauffage!$B$3:$B$27,D2633,syst_chauffage!$C$3:$C$27,E2633)</f>
        <v>3</v>
      </c>
      <c r="L2633" s="12" t="n">
        <f aca="false">H2633*SUMIFS(syst_chauffage!$K$3:$K$27,syst_chauffage!$B$3:$B$27,D2633,syst_chauffage!$C$3:$C$27,E2633)</f>
        <v>0.839999999999999</v>
      </c>
      <c r="N2633" s="0" t="str">
        <f aca="false">A2633</f>
        <v>Sport Loisir Culture</v>
      </c>
      <c r="O2633" s="0" t="str">
        <f aca="false">B2633</f>
        <v>Sport</v>
      </c>
      <c r="P2633" s="0" t="str">
        <f aca="false">C2633</f>
        <v>Grande salle multisport</v>
      </c>
      <c r="Q2633" s="0" t="str">
        <f aca="false">D2633</f>
        <v>Cassette rayonnante</v>
      </c>
      <c r="R2633" s="0" t="str">
        <f aca="false">E2633</f>
        <v>Electricité</v>
      </c>
      <c r="S2633" s="0" t="str">
        <f aca="false">F2633</f>
        <v>0729330202</v>
      </c>
      <c r="T2633" s="0" t="str">
        <f aca="false">G2633</f>
        <v>0</v>
      </c>
      <c r="U2633" s="0" t="n">
        <f aca="false">L2633</f>
        <v>0.839999999999999</v>
      </c>
      <c r="V2633" s="0" t="n">
        <f aca="false">K2633</f>
        <v>3</v>
      </c>
      <c r="W2633" s="0" t="n">
        <f aca="false">J2633</f>
        <v>0</v>
      </c>
    </row>
    <row r="2634" customFormat="false" ht="12.8" hidden="false" customHeight="false" outlineLevel="0" collapsed="false">
      <c r="A2634" s="0" t="s">
        <v>78</v>
      </c>
      <c r="B2634" s="0" t="s">
        <v>1418</v>
      </c>
      <c r="C2634" s="0" t="s">
        <v>1433</v>
      </c>
      <c r="D2634" s="0" t="s">
        <v>22</v>
      </c>
      <c r="E2634" s="0" t="s">
        <v>23</v>
      </c>
      <c r="F2634" s="0" t="s">
        <v>1437</v>
      </c>
      <c r="G2634" s="0" t="s">
        <v>1609</v>
      </c>
      <c r="H2634" s="0" t="n">
        <v>0.696135611352945</v>
      </c>
      <c r="I2634" s="0" t="n">
        <v>9.35636140105971</v>
      </c>
      <c r="J2634" s="0" t="n">
        <v>0</v>
      </c>
      <c r="K2634" s="0" t="n">
        <f aca="false">I2634*SUMIFS(syst_chauffage!$H$3:$H$27,syst_chauffage!$B$3:$B$27,D2634,syst_chauffage!$C$3:$C$27,E2634)</f>
        <v>16.4767630223566</v>
      </c>
      <c r="L2634" s="12" t="n">
        <f aca="false">H2634*SUMIFS(syst_chauffage!$K$3:$K$27,syst_chauffage!$B$3:$B$27,D2634,syst_chauffage!$C$3:$C$27,E2634)</f>
        <v>0.696135611352945</v>
      </c>
      <c r="N2634" s="0" t="str">
        <f aca="false">A2634</f>
        <v>Sport Loisir Culture</v>
      </c>
      <c r="O2634" s="0" t="str">
        <f aca="false">B2634</f>
        <v>Sport</v>
      </c>
      <c r="P2634" s="0" t="str">
        <f aca="false">C2634</f>
        <v>Grande salle multisport</v>
      </c>
      <c r="Q2634" s="0" t="str">
        <f aca="false">D2634</f>
        <v>Chaudière fioul</v>
      </c>
      <c r="R2634" s="0" t="str">
        <f aca="false">E2634</f>
        <v>Fioul</v>
      </c>
      <c r="S2634" s="0" t="str">
        <f aca="false">F2634</f>
        <v>0729330303</v>
      </c>
      <c r="T2634" s="0" t="str">
        <f aca="false">G2634</f>
        <v>0</v>
      </c>
      <c r="U2634" s="0" t="n">
        <f aca="false">L2634</f>
        <v>0.696135611352945</v>
      </c>
      <c r="V2634" s="0" t="n">
        <f aca="false">K2634</f>
        <v>16.4767630223566</v>
      </c>
      <c r="W2634" s="0" t="n">
        <f aca="false">J2634</f>
        <v>0</v>
      </c>
    </row>
    <row r="2635" customFormat="false" ht="12.8" hidden="false" customHeight="false" outlineLevel="0" collapsed="false">
      <c r="A2635" s="0" t="s">
        <v>78</v>
      </c>
      <c r="B2635" s="0" t="s">
        <v>1418</v>
      </c>
      <c r="C2635" s="0" t="s">
        <v>1433</v>
      </c>
      <c r="D2635" s="0" t="s">
        <v>13</v>
      </c>
      <c r="E2635" s="0" t="s">
        <v>14</v>
      </c>
      <c r="F2635" s="0" t="s">
        <v>1438</v>
      </c>
      <c r="G2635" s="0" t="s">
        <v>1609</v>
      </c>
      <c r="H2635" s="0" t="n">
        <v>0.710908566922091</v>
      </c>
      <c r="I2635" s="0" t="n">
        <v>5.56830613164382</v>
      </c>
      <c r="J2635" s="0" t="n">
        <v>264</v>
      </c>
      <c r="K2635" s="0" t="n">
        <f aca="false">I2635*SUMIFS(syst_chauffage!$H$3:$H$27,syst_chauffage!$B$3:$B$27,D2635,syst_chauffage!$C$3:$C$27,E2635)</f>
        <v>11.2457050520102</v>
      </c>
      <c r="L2635" s="12" t="n">
        <f aca="false">H2635*SUMIFS(syst_chauffage!$K$3:$K$27,syst_chauffage!$B$3:$B$27,D2635,syst_chauffage!$C$3:$C$27,E2635)</f>
        <v>0.710908566922091</v>
      </c>
      <c r="N2635" s="0" t="str">
        <f aca="false">A2635</f>
        <v>Sport Loisir Culture</v>
      </c>
      <c r="O2635" s="0" t="str">
        <f aca="false">B2635</f>
        <v>Sport</v>
      </c>
      <c r="P2635" s="0" t="str">
        <f aca="false">C2635</f>
        <v>Grande salle multisport</v>
      </c>
      <c r="Q2635" s="0" t="str">
        <f aca="false">D2635</f>
        <v>Chaudière gaz</v>
      </c>
      <c r="R2635" s="0" t="str">
        <f aca="false">E2635</f>
        <v>Gaz</v>
      </c>
      <c r="S2635" s="0" t="str">
        <f aca="false">F2635</f>
        <v>0729330404</v>
      </c>
      <c r="T2635" s="0" t="str">
        <f aca="false">G2635</f>
        <v>0</v>
      </c>
      <c r="U2635" s="0" t="n">
        <f aca="false">L2635</f>
        <v>0.710908566922091</v>
      </c>
      <c r="V2635" s="0" t="n">
        <f aca="false">K2635</f>
        <v>11.2457050520102</v>
      </c>
      <c r="W2635" s="0" t="n">
        <f aca="false">J2635</f>
        <v>264</v>
      </c>
    </row>
    <row r="2636" customFormat="false" ht="12.8" hidden="false" customHeight="false" outlineLevel="0" collapsed="false">
      <c r="A2636" s="0" t="s">
        <v>78</v>
      </c>
      <c r="B2636" s="0" t="s">
        <v>1418</v>
      </c>
      <c r="C2636" s="0" t="s">
        <v>1433</v>
      </c>
      <c r="D2636" s="0" t="s">
        <v>29</v>
      </c>
      <c r="E2636" s="0" t="s">
        <v>30</v>
      </c>
      <c r="F2636" s="0" t="s">
        <v>1439</v>
      </c>
      <c r="G2636" s="0" t="s">
        <v>1609</v>
      </c>
      <c r="H2636" s="0" t="n">
        <v>0.92</v>
      </c>
      <c r="I2636" s="0" t="n">
        <v>10.4</v>
      </c>
      <c r="J2636" s="0" t="n">
        <v>0</v>
      </c>
      <c r="K2636" s="0" t="n">
        <f aca="false">I2636*SUMIFS(syst_chauffage!$H$3:$H$27,syst_chauffage!$B$3:$B$27,D2636,syst_chauffage!$C$3:$C$27,E2636)</f>
        <v>3</v>
      </c>
      <c r="L2636" s="12" t="n">
        <f aca="false">H2636*SUMIFS(syst_chauffage!$K$3:$K$27,syst_chauffage!$B$3:$B$27,D2636,syst_chauffage!$C$3:$C$27,E2636)</f>
        <v>0.92</v>
      </c>
      <c r="N2636" s="0" t="str">
        <f aca="false">A2636</f>
        <v>Sport Loisir Culture</v>
      </c>
      <c r="O2636" s="0" t="str">
        <f aca="false">B2636</f>
        <v>Sport</v>
      </c>
      <c r="P2636" s="0" t="str">
        <f aca="false">C2636</f>
        <v>Grande salle multisport</v>
      </c>
      <c r="Q2636" s="0" t="str">
        <f aca="false">D2636</f>
        <v>Electrique direct</v>
      </c>
      <c r="R2636" s="0" t="str">
        <f aca="false">E2636</f>
        <v>Electricité</v>
      </c>
      <c r="S2636" s="0" t="str">
        <f aca="false">F2636</f>
        <v>0729330602</v>
      </c>
      <c r="T2636" s="0" t="str">
        <f aca="false">G2636</f>
        <v>0</v>
      </c>
      <c r="U2636" s="0" t="n">
        <f aca="false">L2636</f>
        <v>0.92</v>
      </c>
      <c r="V2636" s="0" t="n">
        <f aca="false">K2636</f>
        <v>3</v>
      </c>
      <c r="W2636" s="0" t="n">
        <f aca="false">J2636</f>
        <v>0</v>
      </c>
    </row>
    <row r="2637" customFormat="false" ht="12.8" hidden="false" customHeight="false" outlineLevel="0" collapsed="false">
      <c r="A2637" s="0" t="s">
        <v>78</v>
      </c>
      <c r="B2637" s="0" t="s">
        <v>1418</v>
      </c>
      <c r="C2637" s="0" t="s">
        <v>1433</v>
      </c>
      <c r="D2637" s="0" t="s">
        <v>36</v>
      </c>
      <c r="E2637" s="0" t="s">
        <v>30</v>
      </c>
      <c r="F2637" s="0" t="s">
        <v>1440</v>
      </c>
      <c r="G2637" s="0" t="s">
        <v>1609</v>
      </c>
      <c r="H2637" s="0" t="n">
        <v>2.9521585116279</v>
      </c>
      <c r="I2637" s="0" t="n">
        <v>13.1697737924731</v>
      </c>
      <c r="J2637" s="0" t="n">
        <v>603</v>
      </c>
      <c r="K2637" s="0" t="n">
        <f aca="false">I2637*SUMIFS(syst_chauffage!$H$3:$H$27,syst_chauffage!$B$3:$B$27,D2637,syst_chauffage!$C$3:$C$27,E2637)</f>
        <v>8.14758726440917</v>
      </c>
      <c r="L2637" s="12" t="n">
        <f aca="false">H2637*SUMIFS(syst_chauffage!$K$3:$K$27,syst_chauffage!$B$3:$B$27,D2637,syst_chauffage!$C$3:$C$27,E2637)</f>
        <v>2.48037561722716</v>
      </c>
      <c r="N2637" s="0" t="str">
        <f aca="false">A2637</f>
        <v>Sport Loisir Culture</v>
      </c>
      <c r="O2637" s="0" t="str">
        <f aca="false">B2637</f>
        <v>Sport</v>
      </c>
      <c r="P2637" s="0" t="str">
        <f aca="false">C2637</f>
        <v>Grande salle multisport</v>
      </c>
      <c r="Q2637" s="0" t="str">
        <f aca="false">D2637</f>
        <v>PAC</v>
      </c>
      <c r="R2637" s="0" t="str">
        <f aca="false">E2637</f>
        <v>Electricité</v>
      </c>
      <c r="S2637" s="0" t="str">
        <f aca="false">F2637</f>
        <v>0729330902</v>
      </c>
      <c r="T2637" s="0" t="str">
        <f aca="false">G2637</f>
        <v>0</v>
      </c>
      <c r="U2637" s="0" t="n">
        <f aca="false">L2637</f>
        <v>2.48037561722716</v>
      </c>
      <c r="V2637" s="0" t="n">
        <f aca="false">K2637</f>
        <v>8.14758726440917</v>
      </c>
      <c r="W2637" s="0" t="n">
        <f aca="false">J2637</f>
        <v>603</v>
      </c>
    </row>
    <row r="2638" customFormat="false" ht="12.8" hidden="false" customHeight="false" outlineLevel="0" collapsed="false">
      <c r="A2638" s="0" t="s">
        <v>78</v>
      </c>
      <c r="B2638" s="0" t="s">
        <v>1418</v>
      </c>
      <c r="C2638" s="0" t="s">
        <v>1433</v>
      </c>
      <c r="D2638" s="0" t="s">
        <v>42</v>
      </c>
      <c r="E2638" s="0" t="s">
        <v>30</v>
      </c>
      <c r="F2638" s="0" t="s">
        <v>1441</v>
      </c>
      <c r="G2638" s="0" t="s">
        <v>1609</v>
      </c>
      <c r="H2638" s="0" t="n">
        <v>2.81101778073089</v>
      </c>
      <c r="I2638" s="0" t="n">
        <v>2.75048086817173</v>
      </c>
      <c r="J2638" s="0" t="n">
        <v>603</v>
      </c>
      <c r="K2638" s="0" t="n">
        <f aca="false">I2638*SUMIFS(syst_chauffage!$H$3:$H$27,syst_chauffage!$B$3:$B$27,D2638,syst_chauffage!$C$3:$C$27,E2638)</f>
        <v>2.48283772440046</v>
      </c>
      <c r="L2638" s="12" t="n">
        <f aca="false">H2638*SUMIFS(syst_chauffage!$K$3:$K$27,syst_chauffage!$B$3:$B$27,D2638,syst_chauffage!$C$3:$C$27,E2638)</f>
        <v>2.50613183237212</v>
      </c>
      <c r="N2638" s="0" t="str">
        <f aca="false">A2638</f>
        <v>Sport Loisir Culture</v>
      </c>
      <c r="O2638" s="0" t="str">
        <f aca="false">B2638</f>
        <v>Sport</v>
      </c>
      <c r="P2638" s="0" t="str">
        <f aca="false">C2638</f>
        <v>Grande salle multisport</v>
      </c>
      <c r="Q2638" s="0" t="str">
        <f aca="false">D2638</f>
        <v>Rooftop</v>
      </c>
      <c r="R2638" s="0" t="str">
        <f aca="false">E2638</f>
        <v>Electricité</v>
      </c>
      <c r="S2638" s="0" t="str">
        <f aca="false">F2638</f>
        <v>0729331002</v>
      </c>
      <c r="T2638" s="0" t="str">
        <f aca="false">G2638</f>
        <v>0</v>
      </c>
      <c r="U2638" s="0" t="n">
        <f aca="false">L2638</f>
        <v>2.50613183237212</v>
      </c>
      <c r="V2638" s="0" t="n">
        <f aca="false">K2638</f>
        <v>2.48283772440046</v>
      </c>
      <c r="W2638" s="0" t="n">
        <f aca="false">J2638</f>
        <v>603</v>
      </c>
    </row>
    <row r="2639" customFormat="false" ht="12.8" hidden="false" customHeight="false" outlineLevel="0" collapsed="false">
      <c r="A2639" s="0" t="s">
        <v>78</v>
      </c>
      <c r="B2639" s="0" t="s">
        <v>1418</v>
      </c>
      <c r="C2639" s="0" t="s">
        <v>1433</v>
      </c>
      <c r="D2639" s="0" t="s">
        <v>42</v>
      </c>
      <c r="E2639" s="0" t="s">
        <v>30</v>
      </c>
      <c r="F2639" s="0" t="s">
        <v>1442</v>
      </c>
      <c r="G2639" s="0" t="s">
        <v>1609</v>
      </c>
      <c r="H2639" s="0" t="n">
        <v>0.839999999999999</v>
      </c>
      <c r="I2639" s="0" t="n">
        <v>10.4</v>
      </c>
      <c r="J2639" s="0" t="n">
        <v>603</v>
      </c>
      <c r="K2639" s="0" t="n">
        <f aca="false">I2639*SUMIFS(syst_chauffage!$H$3:$H$27,syst_chauffage!$B$3:$B$27,D2639,syst_chauffage!$C$3:$C$27,E2639)</f>
        <v>9.38799925226478</v>
      </c>
      <c r="L2639" s="12" t="n">
        <f aca="false">H2639*SUMIFS(syst_chauffage!$K$3:$K$27,syst_chauffage!$B$3:$B$27,D2639,syst_chauffage!$C$3:$C$27,E2639)</f>
        <v>0.748892715522141</v>
      </c>
      <c r="N2639" s="0" t="str">
        <f aca="false">A2639</f>
        <v>Sport Loisir Culture</v>
      </c>
      <c r="O2639" s="0" t="str">
        <f aca="false">B2639</f>
        <v>Sport</v>
      </c>
      <c r="P2639" s="0" t="str">
        <f aca="false">C2639</f>
        <v>Grande salle multisport</v>
      </c>
      <c r="Q2639" s="0" t="str">
        <f aca="false">D2639</f>
        <v>Rooftop</v>
      </c>
      <c r="R2639" s="0" t="str">
        <f aca="false">E2639</f>
        <v>Electricité</v>
      </c>
      <c r="S2639" s="0" t="str">
        <f aca="false">F2639</f>
        <v>0729331104</v>
      </c>
      <c r="T2639" s="0" t="str">
        <f aca="false">G2639</f>
        <v>0</v>
      </c>
      <c r="U2639" s="0" t="n">
        <f aca="false">L2639</f>
        <v>0.748892715522141</v>
      </c>
      <c r="V2639" s="0" t="n">
        <f aca="false">K2639</f>
        <v>9.38799925226478</v>
      </c>
      <c r="W2639" s="0" t="n">
        <f aca="false">J2639</f>
        <v>603</v>
      </c>
    </row>
    <row r="2640" customFormat="false" ht="12.8" hidden="false" customHeight="false" outlineLevel="0" collapsed="false">
      <c r="A2640" s="0" t="s">
        <v>78</v>
      </c>
      <c r="B2640" s="0" t="s">
        <v>1418</v>
      </c>
      <c r="C2640" s="0" t="s">
        <v>1433</v>
      </c>
      <c r="D2640" s="0" t="s">
        <v>51</v>
      </c>
      <c r="E2640" s="0" t="s">
        <v>57</v>
      </c>
      <c r="F2640" s="0" t="s">
        <v>1443</v>
      </c>
      <c r="G2640" s="0" t="s">
        <v>1609</v>
      </c>
      <c r="H2640" s="0" t="n">
        <v>2.12951600830458</v>
      </c>
      <c r="I2640" s="0" t="n">
        <v>24.6770127059554</v>
      </c>
      <c r="J2640" s="0" t="n">
        <v>0</v>
      </c>
      <c r="K2640" s="0" t="n">
        <f aca="false">I2640*SUMIFS(syst_chauffage!$H$3:$H$27,syst_chauffage!$B$3:$B$27,D2640,syst_chauffage!$C$3:$C$27,E2640)</f>
        <v>52.2869835099926</v>
      </c>
      <c r="L2640" s="12" t="n">
        <f aca="false">H2640*SUMIFS(syst_chauffage!$K$3:$K$27,syst_chauffage!$B$3:$B$27,D2640,syst_chauffage!$C$3:$C$27,E2640)</f>
        <v>2.12951600830458</v>
      </c>
      <c r="N2640" s="0" t="str">
        <f aca="false">A2640</f>
        <v>Sport Loisir Culture</v>
      </c>
      <c r="O2640" s="0" t="str">
        <f aca="false">B2640</f>
        <v>Sport</v>
      </c>
      <c r="P2640" s="0" t="str">
        <f aca="false">C2640</f>
        <v>Grande salle multisport</v>
      </c>
      <c r="Q2640" s="0" t="str">
        <f aca="false">D2640</f>
        <v>Autre système centralisé performant</v>
      </c>
      <c r="R2640" s="0" t="str">
        <f aca="false">E2640</f>
        <v>Autres</v>
      </c>
      <c r="S2640" s="0" t="str">
        <f aca="false">F2640</f>
        <v>0729332101</v>
      </c>
      <c r="T2640" s="0" t="str">
        <f aca="false">G2640</f>
        <v>0</v>
      </c>
      <c r="U2640" s="0" t="n">
        <f aca="false">L2640</f>
        <v>2.12951600830458</v>
      </c>
      <c r="V2640" s="0" t="n">
        <f aca="false">K2640</f>
        <v>52.2869835099926</v>
      </c>
      <c r="W2640" s="0" t="n">
        <f aca="false">J2640</f>
        <v>0</v>
      </c>
    </row>
    <row r="2641" customFormat="false" ht="12.8" hidden="false" customHeight="false" outlineLevel="0" collapsed="false">
      <c r="A2641" s="0" t="s">
        <v>78</v>
      </c>
      <c r="B2641" s="0" t="s">
        <v>1418</v>
      </c>
      <c r="C2641" s="0" t="s">
        <v>1433</v>
      </c>
      <c r="D2641" s="0" t="s">
        <v>51</v>
      </c>
      <c r="E2641" s="0" t="s">
        <v>57</v>
      </c>
      <c r="F2641" s="0" t="s">
        <v>1444</v>
      </c>
      <c r="G2641" s="0" t="s">
        <v>1609</v>
      </c>
      <c r="H2641" s="0" t="n">
        <v>2.97446122458009</v>
      </c>
      <c r="I2641" s="0" t="n">
        <v>22.8526092990011</v>
      </c>
      <c r="J2641" s="0" t="n">
        <v>0</v>
      </c>
      <c r="K2641" s="0" t="n">
        <f aca="false">I2641*SUMIFS(syst_chauffage!$H$3:$H$27,syst_chauffage!$B$3:$B$27,D2641,syst_chauffage!$C$3:$C$27,E2641)</f>
        <v>48.4213393174938</v>
      </c>
      <c r="L2641" s="12" t="n">
        <f aca="false">H2641*SUMIFS(syst_chauffage!$K$3:$K$27,syst_chauffage!$B$3:$B$27,D2641,syst_chauffage!$C$3:$C$27,E2641)</f>
        <v>2.97446122458009</v>
      </c>
      <c r="N2641" s="0" t="str">
        <f aca="false">A2641</f>
        <v>Sport Loisir Culture</v>
      </c>
      <c r="O2641" s="0" t="str">
        <f aca="false">B2641</f>
        <v>Sport</v>
      </c>
      <c r="P2641" s="0" t="str">
        <f aca="false">C2641</f>
        <v>Grande salle multisport</v>
      </c>
      <c r="Q2641" s="0" t="str">
        <f aca="false">D2641</f>
        <v>Autre système centralisé performant</v>
      </c>
      <c r="R2641" s="0" t="str">
        <f aca="false">E2641</f>
        <v>Autres</v>
      </c>
      <c r="S2641" s="0" t="str">
        <f aca="false">F2641</f>
        <v>0729332106</v>
      </c>
      <c r="T2641" s="0" t="str">
        <f aca="false">G2641</f>
        <v>0</v>
      </c>
      <c r="U2641" s="0" t="n">
        <f aca="false">L2641</f>
        <v>2.97446122458009</v>
      </c>
      <c r="V2641" s="0" t="n">
        <f aca="false">K2641</f>
        <v>48.4213393174938</v>
      </c>
      <c r="W2641" s="0" t="n">
        <f aca="false">J2641</f>
        <v>0</v>
      </c>
    </row>
    <row r="2642" customFormat="false" ht="12.8" hidden="false" customHeight="false" outlineLevel="0" collapsed="false">
      <c r="A2642" s="0" t="s">
        <v>78</v>
      </c>
      <c r="B2642" s="0" t="s">
        <v>1418</v>
      </c>
      <c r="C2642" s="0" t="s">
        <v>1433</v>
      </c>
      <c r="D2642" s="0" t="s">
        <v>54</v>
      </c>
      <c r="E2642" s="0" t="s">
        <v>30</v>
      </c>
      <c r="F2642" s="0" t="s">
        <v>1445</v>
      </c>
      <c r="G2642" s="0" t="s">
        <v>1609</v>
      </c>
      <c r="H2642" s="0" t="n">
        <v>1</v>
      </c>
      <c r="I2642" s="0" t="n">
        <v>12</v>
      </c>
      <c r="J2642" s="0" t="n">
        <v>0</v>
      </c>
      <c r="K2642" s="0" t="n">
        <f aca="false">I2642*SUMIFS(syst_chauffage!$H$3:$H$27,syst_chauffage!$B$3:$B$27,D2642,syst_chauffage!$C$3:$C$27,E2642)</f>
        <v>12</v>
      </c>
      <c r="L2642" s="12" t="n">
        <f aca="false">H2642*SUMIFS(syst_chauffage!$K$3:$K$27,syst_chauffage!$B$3:$B$27,D2642,syst_chauffage!$C$3:$C$27,E2642)</f>
        <v>1</v>
      </c>
      <c r="N2642" s="0" t="str">
        <f aca="false">A2642</f>
        <v>Sport Loisir Culture</v>
      </c>
      <c r="O2642" s="0" t="str">
        <f aca="false">B2642</f>
        <v>Sport</v>
      </c>
      <c r="P2642" s="0" t="str">
        <f aca="false">C2642</f>
        <v>Grande salle multisport</v>
      </c>
      <c r="Q2642" s="0" t="str">
        <f aca="false">D2642</f>
        <v>Cassette rayonnante performant</v>
      </c>
      <c r="R2642" s="0" t="str">
        <f aca="false">E2642</f>
        <v>Electricité</v>
      </c>
      <c r="S2642" s="0" t="str">
        <f aca="false">F2642</f>
        <v>0729332202</v>
      </c>
      <c r="T2642" s="0" t="str">
        <f aca="false">G2642</f>
        <v>0</v>
      </c>
      <c r="U2642" s="0" t="n">
        <f aca="false">L2642</f>
        <v>1</v>
      </c>
      <c r="V2642" s="0" t="n">
        <f aca="false">K2642</f>
        <v>12</v>
      </c>
      <c r="W2642" s="0" t="n">
        <f aca="false">J2642</f>
        <v>0</v>
      </c>
    </row>
    <row r="2643" customFormat="false" ht="12.8" hidden="false" customHeight="false" outlineLevel="0" collapsed="false">
      <c r="A2643" s="0" t="s">
        <v>78</v>
      </c>
      <c r="B2643" s="0" t="s">
        <v>1418</v>
      </c>
      <c r="C2643" s="0" t="s">
        <v>1433</v>
      </c>
      <c r="D2643" s="0" t="s">
        <v>27</v>
      </c>
      <c r="E2643" s="0" t="s">
        <v>23</v>
      </c>
      <c r="F2643" s="0" t="s">
        <v>1446</v>
      </c>
      <c r="G2643" s="0" t="s">
        <v>1609</v>
      </c>
      <c r="H2643" s="0" t="n">
        <v>0.755633718659397</v>
      </c>
      <c r="I2643" s="0" t="n">
        <v>11.138525477452</v>
      </c>
      <c r="J2643" s="0" t="n">
        <v>608</v>
      </c>
      <c r="K2643" s="0" t="n">
        <f aca="false">I2643*SUMIFS(syst_chauffage!$H$3:$H$27,syst_chauffage!$B$3:$B$27,D2643,syst_chauffage!$C$3:$C$27,E2643)</f>
        <v>28.5636697366825</v>
      </c>
      <c r="L2643" s="12" t="n">
        <f aca="false">H2643*SUMIFS(syst_chauffage!$K$3:$K$27,syst_chauffage!$B$3:$B$27,D2643,syst_chauffage!$C$3:$C$27,E2643)</f>
        <v>0.755633718659397</v>
      </c>
      <c r="N2643" s="0" t="str">
        <f aca="false">A2643</f>
        <v>Sport Loisir Culture</v>
      </c>
      <c r="O2643" s="0" t="str">
        <f aca="false">B2643</f>
        <v>Sport</v>
      </c>
      <c r="P2643" s="0" t="str">
        <f aca="false">C2643</f>
        <v>Grande salle multisport</v>
      </c>
      <c r="Q2643" s="0" t="str">
        <f aca="false">D2643</f>
        <v>Chaudière condensation fioul</v>
      </c>
      <c r="R2643" s="0" t="str">
        <f aca="false">E2643</f>
        <v>Fioul</v>
      </c>
      <c r="S2643" s="0" t="str">
        <f aca="false">F2643</f>
        <v>0729332303</v>
      </c>
      <c r="T2643" s="0" t="str">
        <f aca="false">G2643</f>
        <v>0</v>
      </c>
      <c r="U2643" s="0" t="n">
        <f aca="false">L2643</f>
        <v>0.755633718659397</v>
      </c>
      <c r="V2643" s="0" t="n">
        <f aca="false">K2643</f>
        <v>28.5636697366825</v>
      </c>
      <c r="W2643" s="0" t="n">
        <f aca="false">J2643</f>
        <v>608</v>
      </c>
    </row>
    <row r="2644" customFormat="false" ht="12.8" hidden="false" customHeight="false" outlineLevel="0" collapsed="false">
      <c r="A2644" s="0" t="s">
        <v>78</v>
      </c>
      <c r="B2644" s="0" t="s">
        <v>1418</v>
      </c>
      <c r="C2644" s="0" t="s">
        <v>1433</v>
      </c>
      <c r="D2644" s="0" t="s">
        <v>18</v>
      </c>
      <c r="E2644" s="0" t="s">
        <v>14</v>
      </c>
      <c r="F2644" s="0" t="s">
        <v>1447</v>
      </c>
      <c r="G2644" s="0" t="s">
        <v>1609</v>
      </c>
      <c r="H2644" s="0" t="n">
        <v>0.975085112468256</v>
      </c>
      <c r="I2644" s="0" t="n">
        <v>6.62893587100455</v>
      </c>
      <c r="J2644" s="0" t="n">
        <v>608</v>
      </c>
      <c r="K2644" s="0" t="n">
        <f aca="false">I2644*SUMIFS(syst_chauffage!$H$3:$H$27,syst_chauffage!$B$3:$B$27,D2644,syst_chauffage!$C$3:$C$27,E2644)</f>
        <v>18.0633790777253</v>
      </c>
      <c r="L2644" s="12" t="n">
        <f aca="false">H2644*SUMIFS(syst_chauffage!$K$3:$K$27,syst_chauffage!$B$3:$B$27,D2644,syst_chauffage!$C$3:$C$27,E2644)</f>
        <v>0.947243400303469</v>
      </c>
      <c r="N2644" s="0" t="str">
        <f aca="false">A2644</f>
        <v>Sport Loisir Culture</v>
      </c>
      <c r="O2644" s="0" t="str">
        <f aca="false">B2644</f>
        <v>Sport</v>
      </c>
      <c r="P2644" s="0" t="str">
        <f aca="false">C2644</f>
        <v>Grande salle multisport</v>
      </c>
      <c r="Q2644" s="0" t="str">
        <f aca="false">D2644</f>
        <v>Chaudière condensation gaz</v>
      </c>
      <c r="R2644" s="0" t="str">
        <f aca="false">E2644</f>
        <v>Gaz</v>
      </c>
      <c r="S2644" s="0" t="str">
        <f aca="false">F2644</f>
        <v>0729332404</v>
      </c>
      <c r="T2644" s="0" t="str">
        <f aca="false">G2644</f>
        <v>0</v>
      </c>
      <c r="U2644" s="0" t="n">
        <f aca="false">L2644</f>
        <v>0.947243400303469</v>
      </c>
      <c r="V2644" s="0" t="n">
        <f aca="false">K2644</f>
        <v>18.0633790777253</v>
      </c>
      <c r="W2644" s="0" t="n">
        <f aca="false">J2644</f>
        <v>608</v>
      </c>
    </row>
    <row r="2645" customFormat="false" ht="12.8" hidden="false" customHeight="false" outlineLevel="0" collapsed="false">
      <c r="A2645" s="0" t="s">
        <v>78</v>
      </c>
      <c r="B2645" s="0" t="s">
        <v>1418</v>
      </c>
      <c r="C2645" s="0" t="s">
        <v>1433</v>
      </c>
      <c r="D2645" s="0" t="s">
        <v>32</v>
      </c>
      <c r="E2645" s="0" t="s">
        <v>30</v>
      </c>
      <c r="F2645" s="0" t="s">
        <v>1448</v>
      </c>
      <c r="G2645" s="0" t="s">
        <v>1609</v>
      </c>
      <c r="H2645" s="0" t="n">
        <v>1</v>
      </c>
      <c r="I2645" s="0" t="n">
        <v>12</v>
      </c>
      <c r="J2645" s="0" t="n">
        <v>0</v>
      </c>
      <c r="K2645" s="0" t="n">
        <f aca="false">I2645*SUMIFS(syst_chauffage!$H$3:$H$27,syst_chauffage!$B$3:$B$27,D2645,syst_chauffage!$C$3:$C$27,E2645)</f>
        <v>12</v>
      </c>
      <c r="L2645" s="12" t="n">
        <f aca="false">H2645*SUMIFS(syst_chauffage!$K$3:$K$27,syst_chauffage!$B$3:$B$27,D2645,syst_chauffage!$C$3:$C$27,E2645)</f>
        <v>1</v>
      </c>
      <c r="N2645" s="0" t="str">
        <f aca="false">A2645</f>
        <v>Sport Loisir Culture</v>
      </c>
      <c r="O2645" s="0" t="str">
        <f aca="false">B2645</f>
        <v>Sport</v>
      </c>
      <c r="P2645" s="0" t="str">
        <f aca="false">C2645</f>
        <v>Grande salle multisport</v>
      </c>
      <c r="Q2645" s="0" t="str">
        <f aca="false">D2645</f>
        <v>Electrique direct performant</v>
      </c>
      <c r="R2645" s="0" t="str">
        <f aca="false">E2645</f>
        <v>Electricité</v>
      </c>
      <c r="S2645" s="0" t="str">
        <f aca="false">F2645</f>
        <v>0729332602</v>
      </c>
      <c r="T2645" s="0" t="str">
        <f aca="false">G2645</f>
        <v>0</v>
      </c>
      <c r="U2645" s="0" t="n">
        <f aca="false">L2645</f>
        <v>1</v>
      </c>
      <c r="V2645" s="0" t="n">
        <f aca="false">K2645</f>
        <v>12</v>
      </c>
      <c r="W2645" s="0" t="n">
        <f aca="false">J2645</f>
        <v>0</v>
      </c>
    </row>
    <row r="2646" customFormat="false" ht="12.8" hidden="false" customHeight="false" outlineLevel="0" collapsed="false">
      <c r="A2646" s="0" t="s">
        <v>78</v>
      </c>
      <c r="B2646" s="0" t="s">
        <v>1418</v>
      </c>
      <c r="C2646" s="0" t="s">
        <v>1433</v>
      </c>
      <c r="D2646" s="0" t="s">
        <v>38</v>
      </c>
      <c r="E2646" s="0" t="s">
        <v>30</v>
      </c>
      <c r="F2646" s="0" t="s">
        <v>1449</v>
      </c>
      <c r="G2646" s="0" t="s">
        <v>1609</v>
      </c>
      <c r="H2646" s="0" t="n">
        <v>3.40633674418604</v>
      </c>
      <c r="I2646" s="0" t="n">
        <v>15.6783021338966</v>
      </c>
      <c r="J2646" s="0" t="n">
        <v>648</v>
      </c>
      <c r="K2646" s="0" t="n">
        <f aca="false">I2646*SUMIFS(syst_chauffage!$H$3:$H$27,syst_chauffage!$B$3:$B$27,D2646,syst_chauffage!$C$3:$C$27,E2646)</f>
        <v>15.8475306226302</v>
      </c>
      <c r="L2646" s="12" t="n">
        <f aca="false">H2646*SUMIFS(syst_chauffage!$K$3:$K$27,syst_chauffage!$B$3:$B$27,D2646,syst_chauffage!$C$3:$C$27,E2646)</f>
        <v>3.04736226069167</v>
      </c>
      <c r="N2646" s="0" t="str">
        <f aca="false">A2646</f>
        <v>Sport Loisir Culture</v>
      </c>
      <c r="O2646" s="0" t="str">
        <f aca="false">B2646</f>
        <v>Sport</v>
      </c>
      <c r="P2646" s="0" t="str">
        <f aca="false">C2646</f>
        <v>Grande salle multisport</v>
      </c>
      <c r="Q2646" s="0" t="str">
        <f aca="false">D2646</f>
        <v>PAC performant</v>
      </c>
      <c r="R2646" s="0" t="str">
        <f aca="false">E2646</f>
        <v>Electricité</v>
      </c>
      <c r="S2646" s="0" t="str">
        <f aca="false">F2646</f>
        <v>0729332902</v>
      </c>
      <c r="T2646" s="0" t="str">
        <f aca="false">G2646</f>
        <v>0</v>
      </c>
      <c r="U2646" s="0" t="n">
        <f aca="false">L2646</f>
        <v>3.04736226069167</v>
      </c>
      <c r="V2646" s="0" t="n">
        <f aca="false">K2646</f>
        <v>15.8475306226302</v>
      </c>
      <c r="W2646" s="0" t="n">
        <f aca="false">J2646</f>
        <v>648</v>
      </c>
    </row>
    <row r="2647" customFormat="false" ht="12.8" hidden="false" customHeight="false" outlineLevel="0" collapsed="false">
      <c r="A2647" s="0" t="s">
        <v>78</v>
      </c>
      <c r="B2647" s="0" t="s">
        <v>1418</v>
      </c>
      <c r="C2647" s="0" t="s">
        <v>1433</v>
      </c>
      <c r="D2647" s="0" t="s">
        <v>46</v>
      </c>
      <c r="E2647" s="0" t="s">
        <v>30</v>
      </c>
      <c r="F2647" s="0" t="s">
        <v>1450</v>
      </c>
      <c r="G2647" s="0" t="s">
        <v>1609</v>
      </c>
      <c r="H2647" s="0" t="n">
        <v>3.33681966777408</v>
      </c>
      <c r="I2647" s="0" t="n">
        <v>3.27438198591872</v>
      </c>
      <c r="J2647" s="0" t="n">
        <v>648</v>
      </c>
      <c r="K2647" s="0" t="n">
        <f aca="false">I2647*SUMIFS(syst_chauffage!$H$3:$H$27,syst_chauffage!$B$3:$B$27,D2647,syst_chauffage!$C$3:$C$27,E2647)</f>
        <v>5.68074980826377</v>
      </c>
      <c r="L2647" s="12" t="n">
        <f aca="false">H2647*SUMIFS(syst_chauffage!$K$3:$K$27,syst_chauffage!$B$3:$B$27,D2647,syst_chauffage!$C$3:$C$27,E2647)</f>
        <v>3.0081781274625</v>
      </c>
      <c r="N2647" s="0" t="str">
        <f aca="false">A2647</f>
        <v>Sport Loisir Culture</v>
      </c>
      <c r="O2647" s="0" t="str">
        <f aca="false">B2647</f>
        <v>Sport</v>
      </c>
      <c r="P2647" s="0" t="str">
        <f aca="false">C2647</f>
        <v>Grande salle multisport</v>
      </c>
      <c r="Q2647" s="0" t="str">
        <f aca="false">D2647</f>
        <v>Rooftop performant</v>
      </c>
      <c r="R2647" s="0" t="str">
        <f aca="false">E2647</f>
        <v>Electricité</v>
      </c>
      <c r="S2647" s="0" t="str">
        <f aca="false">F2647</f>
        <v>0729333002</v>
      </c>
      <c r="T2647" s="0" t="str">
        <f aca="false">G2647</f>
        <v>0</v>
      </c>
      <c r="U2647" s="0" t="n">
        <f aca="false">L2647</f>
        <v>3.0081781274625</v>
      </c>
      <c r="V2647" s="0" t="n">
        <f aca="false">K2647</f>
        <v>5.68074980826377</v>
      </c>
      <c r="W2647" s="0" t="n">
        <f aca="false">J2647</f>
        <v>648</v>
      </c>
    </row>
    <row r="2648" customFormat="false" ht="12.8" hidden="false" customHeight="false" outlineLevel="0" collapsed="false">
      <c r="A2648" s="0" t="s">
        <v>78</v>
      </c>
      <c r="B2648" s="0" t="s">
        <v>1418</v>
      </c>
      <c r="C2648" s="0" t="s">
        <v>1433</v>
      </c>
      <c r="D2648" s="0" t="s">
        <v>46</v>
      </c>
      <c r="E2648" s="0" t="s">
        <v>30</v>
      </c>
      <c r="F2648" s="0" t="s">
        <v>1451</v>
      </c>
      <c r="G2648" s="0" t="s">
        <v>1609</v>
      </c>
      <c r="H2648" s="0" t="n">
        <v>1</v>
      </c>
      <c r="I2648" s="0" t="n">
        <v>12</v>
      </c>
      <c r="J2648" s="0" t="n">
        <v>648</v>
      </c>
      <c r="K2648" s="0" t="n">
        <f aca="false">I2648*SUMIFS(syst_chauffage!$H$3:$H$27,syst_chauffage!$B$3:$B$27,D2648,syst_chauffage!$C$3:$C$27,E2648)</f>
        <v>20.81888979121</v>
      </c>
      <c r="L2648" s="12" t="n">
        <f aca="false">H2648*SUMIFS(syst_chauffage!$K$3:$K$27,syst_chauffage!$B$3:$B$27,D2648,syst_chauffage!$C$3:$C$27,E2648)</f>
        <v>0.901510548057034</v>
      </c>
      <c r="N2648" s="0" t="str">
        <f aca="false">A2648</f>
        <v>Sport Loisir Culture</v>
      </c>
      <c r="O2648" s="0" t="str">
        <f aca="false">B2648</f>
        <v>Sport</v>
      </c>
      <c r="P2648" s="0" t="str">
        <f aca="false">C2648</f>
        <v>Grande salle multisport</v>
      </c>
      <c r="Q2648" s="0" t="str">
        <f aca="false">D2648</f>
        <v>Rooftop performant</v>
      </c>
      <c r="R2648" s="0" t="str">
        <f aca="false">E2648</f>
        <v>Electricité</v>
      </c>
      <c r="S2648" s="0" t="str">
        <f aca="false">F2648</f>
        <v>0729333104</v>
      </c>
      <c r="T2648" s="0" t="str">
        <f aca="false">G2648</f>
        <v>0</v>
      </c>
      <c r="U2648" s="0" t="n">
        <f aca="false">L2648</f>
        <v>0.901510548057034</v>
      </c>
      <c r="V2648" s="0" t="n">
        <f aca="false">K2648</f>
        <v>20.81888979121</v>
      </c>
      <c r="W2648" s="0" t="n">
        <f aca="false">J2648</f>
        <v>648</v>
      </c>
    </row>
    <row r="2649" customFormat="false" ht="12.8" hidden="false" customHeight="false" outlineLevel="0" collapsed="false">
      <c r="A2649" s="0" t="s">
        <v>78</v>
      </c>
      <c r="B2649" s="0" t="s">
        <v>1418</v>
      </c>
      <c r="C2649" s="0" t="s">
        <v>1452</v>
      </c>
      <c r="D2649" s="0" t="s">
        <v>19</v>
      </c>
      <c r="E2649" s="0" t="s">
        <v>57</v>
      </c>
      <c r="F2649" s="0" t="s">
        <v>1453</v>
      </c>
      <c r="G2649" s="0" t="s">
        <v>1609</v>
      </c>
      <c r="H2649" s="0" t="n">
        <v>1.77351870780882</v>
      </c>
      <c r="I2649" s="0" t="n">
        <v>35.3863600670605</v>
      </c>
      <c r="J2649" s="0" t="n">
        <v>0</v>
      </c>
      <c r="K2649" s="0" t="n">
        <f aca="false">I2649*SUMIFS(syst_chauffage!$H$3:$H$27,syst_chauffage!$B$3:$B$27,D2649,syst_chauffage!$C$3:$C$27,E2649)</f>
        <v>49.2746809607294</v>
      </c>
      <c r="L2649" s="12" t="n">
        <f aca="false">H2649*SUMIFS(syst_chauffage!$K$3:$K$27,syst_chauffage!$B$3:$B$27,D2649,syst_chauffage!$C$3:$C$27,E2649)</f>
        <v>1.77351870780882</v>
      </c>
      <c r="N2649" s="0" t="str">
        <f aca="false">A2649</f>
        <v>Sport Loisir Culture</v>
      </c>
      <c r="O2649" s="0" t="str">
        <f aca="false">B2649</f>
        <v>Sport</v>
      </c>
      <c r="P2649" s="0" t="str">
        <f aca="false">C2649</f>
        <v>Patinoire</v>
      </c>
      <c r="Q2649" s="0" t="str">
        <f aca="false">D2649</f>
        <v>Autre système centralisé</v>
      </c>
      <c r="R2649" s="0" t="str">
        <f aca="false">E2649</f>
        <v>Autres</v>
      </c>
      <c r="S2649" s="0" t="str">
        <f aca="false">F2649</f>
        <v>0729610101</v>
      </c>
      <c r="T2649" s="0" t="str">
        <f aca="false">G2649</f>
        <v>0</v>
      </c>
      <c r="U2649" s="0" t="n">
        <f aca="false">L2649</f>
        <v>1.77351870780882</v>
      </c>
      <c r="V2649" s="0" t="n">
        <f aca="false">K2649</f>
        <v>49.2746809607294</v>
      </c>
      <c r="W2649" s="0" t="n">
        <f aca="false">J2649</f>
        <v>0</v>
      </c>
    </row>
    <row r="2650" customFormat="false" ht="12.8" hidden="false" customHeight="false" outlineLevel="0" collapsed="false">
      <c r="A2650" s="0" t="s">
        <v>78</v>
      </c>
      <c r="B2650" s="0" t="s">
        <v>1418</v>
      </c>
      <c r="C2650" s="0" t="s">
        <v>1452</v>
      </c>
      <c r="D2650" s="0" t="s">
        <v>19</v>
      </c>
      <c r="E2650" s="0" t="s">
        <v>57</v>
      </c>
      <c r="F2650" s="0" t="s">
        <v>1454</v>
      </c>
      <c r="G2650" s="0" t="s">
        <v>1609</v>
      </c>
      <c r="H2650" s="0" t="n">
        <v>2.10828694591579</v>
      </c>
      <c r="I2650" s="0" t="n">
        <v>48.4952677218914</v>
      </c>
      <c r="J2650" s="0" t="n">
        <v>0</v>
      </c>
      <c r="K2650" s="0" t="n">
        <f aca="false">I2650*SUMIFS(syst_chauffage!$H$3:$H$27,syst_chauffage!$B$3:$B$27,D2650,syst_chauffage!$C$3:$C$27,E2650)</f>
        <v>67.5285290878423</v>
      </c>
      <c r="L2650" s="12" t="n">
        <f aca="false">H2650*SUMIFS(syst_chauffage!$K$3:$K$27,syst_chauffage!$B$3:$B$27,D2650,syst_chauffage!$C$3:$C$27,E2650)</f>
        <v>2.10828694591579</v>
      </c>
      <c r="N2650" s="0" t="str">
        <f aca="false">A2650</f>
        <v>Sport Loisir Culture</v>
      </c>
      <c r="O2650" s="0" t="str">
        <f aca="false">B2650</f>
        <v>Sport</v>
      </c>
      <c r="P2650" s="0" t="str">
        <f aca="false">C2650</f>
        <v>Patinoire</v>
      </c>
      <c r="Q2650" s="0" t="str">
        <f aca="false">D2650</f>
        <v>Autre système centralisé</v>
      </c>
      <c r="R2650" s="0" t="str">
        <f aca="false">E2650</f>
        <v>Autres</v>
      </c>
      <c r="S2650" s="0" t="str">
        <f aca="false">F2650</f>
        <v>0729610106</v>
      </c>
      <c r="T2650" s="0" t="str">
        <f aca="false">G2650</f>
        <v>0</v>
      </c>
      <c r="U2650" s="0" t="n">
        <f aca="false">L2650</f>
        <v>2.10828694591579</v>
      </c>
      <c r="V2650" s="0" t="n">
        <f aca="false">K2650</f>
        <v>67.5285290878423</v>
      </c>
      <c r="W2650" s="0" t="n">
        <f aca="false">J2650</f>
        <v>0</v>
      </c>
    </row>
    <row r="2651" customFormat="false" ht="12.8" hidden="false" customHeight="false" outlineLevel="0" collapsed="false">
      <c r="A2651" s="0" t="s">
        <v>78</v>
      </c>
      <c r="B2651" s="0" t="s">
        <v>1418</v>
      </c>
      <c r="C2651" s="0" t="s">
        <v>1452</v>
      </c>
      <c r="D2651" s="0" t="s">
        <v>24</v>
      </c>
      <c r="E2651" s="0" t="s">
        <v>30</v>
      </c>
      <c r="F2651" s="0" t="s">
        <v>1455</v>
      </c>
      <c r="G2651" s="0" t="s">
        <v>1609</v>
      </c>
      <c r="H2651" s="0" t="n">
        <v>0.84</v>
      </c>
      <c r="I2651" s="0" t="n">
        <v>10.4</v>
      </c>
      <c r="J2651" s="0" t="n">
        <v>0</v>
      </c>
      <c r="K2651" s="0" t="n">
        <f aca="false">I2651*SUMIFS(syst_chauffage!$H$3:$H$27,syst_chauffage!$B$3:$B$27,D2651,syst_chauffage!$C$3:$C$27,E2651)</f>
        <v>3</v>
      </c>
      <c r="L2651" s="12" t="n">
        <f aca="false">H2651*SUMIFS(syst_chauffage!$K$3:$K$27,syst_chauffage!$B$3:$B$27,D2651,syst_chauffage!$C$3:$C$27,E2651)</f>
        <v>0.84</v>
      </c>
      <c r="N2651" s="0" t="str">
        <f aca="false">A2651</f>
        <v>Sport Loisir Culture</v>
      </c>
      <c r="O2651" s="0" t="str">
        <f aca="false">B2651</f>
        <v>Sport</v>
      </c>
      <c r="P2651" s="0" t="str">
        <f aca="false">C2651</f>
        <v>Patinoire</v>
      </c>
      <c r="Q2651" s="0" t="str">
        <f aca="false">D2651</f>
        <v>Cassette rayonnante</v>
      </c>
      <c r="R2651" s="0" t="str">
        <f aca="false">E2651</f>
        <v>Electricité</v>
      </c>
      <c r="S2651" s="0" t="str">
        <f aca="false">F2651</f>
        <v>0729610202</v>
      </c>
      <c r="T2651" s="0" t="str">
        <f aca="false">G2651</f>
        <v>0</v>
      </c>
      <c r="U2651" s="0" t="n">
        <f aca="false">L2651</f>
        <v>0.84</v>
      </c>
      <c r="V2651" s="0" t="n">
        <f aca="false">K2651</f>
        <v>3</v>
      </c>
      <c r="W2651" s="0" t="n">
        <f aca="false">J2651</f>
        <v>0</v>
      </c>
    </row>
    <row r="2652" customFormat="false" ht="12.8" hidden="false" customHeight="false" outlineLevel="0" collapsed="false">
      <c r="A2652" s="0" t="s">
        <v>78</v>
      </c>
      <c r="B2652" s="0" t="s">
        <v>1418</v>
      </c>
      <c r="C2652" s="0" t="s">
        <v>1452</v>
      </c>
      <c r="D2652" s="0" t="s">
        <v>24</v>
      </c>
      <c r="E2652" s="0" t="s">
        <v>30</v>
      </c>
      <c r="F2652" s="0" t="s">
        <v>1456</v>
      </c>
      <c r="G2652" s="0" t="s">
        <v>1609</v>
      </c>
      <c r="H2652" s="0" t="n">
        <v>0.70948886649987</v>
      </c>
      <c r="I2652" s="0" t="n">
        <v>13.0124778406362</v>
      </c>
      <c r="J2652" s="0" t="n">
        <v>0</v>
      </c>
      <c r="K2652" s="0" t="n">
        <f aca="false">I2652*SUMIFS(syst_chauffage!$H$3:$H$27,syst_chauffage!$B$3:$B$27,D2652,syst_chauffage!$C$3:$C$27,E2652)</f>
        <v>3.7535993771066</v>
      </c>
      <c r="L2652" s="12" t="n">
        <f aca="false">H2652*SUMIFS(syst_chauffage!$K$3:$K$27,syst_chauffage!$B$3:$B$27,D2652,syst_chauffage!$C$3:$C$27,E2652)</f>
        <v>0.70948886649987</v>
      </c>
      <c r="N2652" s="0" t="str">
        <f aca="false">A2652</f>
        <v>Sport Loisir Culture</v>
      </c>
      <c r="O2652" s="0" t="str">
        <f aca="false">B2652</f>
        <v>Sport</v>
      </c>
      <c r="P2652" s="0" t="str">
        <f aca="false">C2652</f>
        <v>Patinoire</v>
      </c>
      <c r="Q2652" s="0" t="str">
        <f aca="false">D2652</f>
        <v>Cassette rayonnante</v>
      </c>
      <c r="R2652" s="0" t="str">
        <f aca="false">E2652</f>
        <v>Electricité</v>
      </c>
      <c r="S2652" s="0" t="str">
        <f aca="false">F2652</f>
        <v>0729610303</v>
      </c>
      <c r="T2652" s="0" t="str">
        <f aca="false">G2652</f>
        <v>0</v>
      </c>
      <c r="U2652" s="0" t="n">
        <f aca="false">L2652</f>
        <v>0.70948886649987</v>
      </c>
      <c r="V2652" s="0" t="n">
        <f aca="false">K2652</f>
        <v>3.7535993771066</v>
      </c>
      <c r="W2652" s="0" t="n">
        <f aca="false">J2652</f>
        <v>0</v>
      </c>
    </row>
    <row r="2653" customFormat="false" ht="12.8" hidden="false" customHeight="false" outlineLevel="0" collapsed="false">
      <c r="A2653" s="0" t="s">
        <v>78</v>
      </c>
      <c r="B2653" s="0" t="s">
        <v>1418</v>
      </c>
      <c r="C2653" s="0" t="s">
        <v>1452</v>
      </c>
      <c r="D2653" s="0" t="s">
        <v>13</v>
      </c>
      <c r="E2653" s="0" t="s">
        <v>14</v>
      </c>
      <c r="F2653" s="0" t="s">
        <v>1457</v>
      </c>
      <c r="G2653" s="0" t="s">
        <v>1609</v>
      </c>
      <c r="H2653" s="0" t="n">
        <v>0.71034941077014</v>
      </c>
      <c r="I2653" s="0" t="n">
        <v>8.95817033689438</v>
      </c>
      <c r="J2653" s="0" t="n">
        <v>264</v>
      </c>
      <c r="K2653" s="0" t="n">
        <f aca="false">I2653*SUMIFS(syst_chauffage!$H$3:$H$27,syst_chauffage!$B$3:$B$27,D2653,syst_chauffage!$C$3:$C$27,E2653)</f>
        <v>18.0918467901551</v>
      </c>
      <c r="L2653" s="12" t="n">
        <f aca="false">H2653*SUMIFS(syst_chauffage!$K$3:$K$27,syst_chauffage!$B$3:$B$27,D2653,syst_chauffage!$C$3:$C$27,E2653)</f>
        <v>0.71034941077014</v>
      </c>
      <c r="N2653" s="0" t="str">
        <f aca="false">A2653</f>
        <v>Sport Loisir Culture</v>
      </c>
      <c r="O2653" s="0" t="str">
        <f aca="false">B2653</f>
        <v>Sport</v>
      </c>
      <c r="P2653" s="0" t="str">
        <f aca="false">C2653</f>
        <v>Patinoire</v>
      </c>
      <c r="Q2653" s="0" t="str">
        <f aca="false">D2653</f>
        <v>Chaudière gaz</v>
      </c>
      <c r="R2653" s="0" t="str">
        <f aca="false">E2653</f>
        <v>Gaz</v>
      </c>
      <c r="S2653" s="0" t="str">
        <f aca="false">F2653</f>
        <v>0729610404</v>
      </c>
      <c r="T2653" s="0" t="str">
        <f aca="false">G2653</f>
        <v>0</v>
      </c>
      <c r="U2653" s="0" t="n">
        <f aca="false">L2653</f>
        <v>0.71034941077014</v>
      </c>
      <c r="V2653" s="0" t="n">
        <f aca="false">K2653</f>
        <v>18.0918467901551</v>
      </c>
      <c r="W2653" s="0" t="n">
        <f aca="false">J2653</f>
        <v>264</v>
      </c>
    </row>
    <row r="2654" customFormat="false" ht="12.8" hidden="false" customHeight="false" outlineLevel="0" collapsed="false">
      <c r="A2654" s="0" t="s">
        <v>78</v>
      </c>
      <c r="B2654" s="0" t="s">
        <v>1418</v>
      </c>
      <c r="C2654" s="0" t="s">
        <v>1452</v>
      </c>
      <c r="D2654" s="0" t="s">
        <v>29</v>
      </c>
      <c r="E2654" s="0" t="s">
        <v>30</v>
      </c>
      <c r="F2654" s="0" t="s">
        <v>1458</v>
      </c>
      <c r="G2654" s="0" t="s">
        <v>1609</v>
      </c>
      <c r="H2654" s="0" t="n">
        <v>0.92</v>
      </c>
      <c r="I2654" s="0" t="n">
        <v>10.4</v>
      </c>
      <c r="J2654" s="0" t="n">
        <v>0</v>
      </c>
      <c r="K2654" s="0" t="n">
        <f aca="false">I2654*SUMIFS(syst_chauffage!$H$3:$H$27,syst_chauffage!$B$3:$B$27,D2654,syst_chauffage!$C$3:$C$27,E2654)</f>
        <v>3</v>
      </c>
      <c r="L2654" s="12" t="n">
        <f aca="false">H2654*SUMIFS(syst_chauffage!$K$3:$K$27,syst_chauffage!$B$3:$B$27,D2654,syst_chauffage!$C$3:$C$27,E2654)</f>
        <v>0.92</v>
      </c>
      <c r="N2654" s="0" t="str">
        <f aca="false">A2654</f>
        <v>Sport Loisir Culture</v>
      </c>
      <c r="O2654" s="0" t="str">
        <f aca="false">B2654</f>
        <v>Sport</v>
      </c>
      <c r="P2654" s="0" t="str">
        <f aca="false">C2654</f>
        <v>Patinoire</v>
      </c>
      <c r="Q2654" s="0" t="str">
        <f aca="false">D2654</f>
        <v>Electrique direct</v>
      </c>
      <c r="R2654" s="0" t="str">
        <f aca="false">E2654</f>
        <v>Electricité</v>
      </c>
      <c r="S2654" s="0" t="str">
        <f aca="false">F2654</f>
        <v>0729610602</v>
      </c>
      <c r="T2654" s="0" t="str">
        <f aca="false">G2654</f>
        <v>0</v>
      </c>
      <c r="U2654" s="0" t="n">
        <f aca="false">L2654</f>
        <v>0.92</v>
      </c>
      <c r="V2654" s="0" t="n">
        <f aca="false">K2654</f>
        <v>3</v>
      </c>
      <c r="W2654" s="0" t="n">
        <f aca="false">J2654</f>
        <v>0</v>
      </c>
    </row>
    <row r="2655" customFormat="false" ht="12.8" hidden="false" customHeight="false" outlineLevel="0" collapsed="false">
      <c r="A2655" s="0" t="s">
        <v>78</v>
      </c>
      <c r="B2655" s="0" t="s">
        <v>1418</v>
      </c>
      <c r="C2655" s="0" t="s">
        <v>1452</v>
      </c>
      <c r="D2655" s="0" t="s">
        <v>36</v>
      </c>
      <c r="E2655" s="0" t="s">
        <v>30</v>
      </c>
      <c r="F2655" s="0" t="s">
        <v>1459</v>
      </c>
      <c r="G2655" s="0" t="s">
        <v>1609</v>
      </c>
      <c r="H2655" s="0" t="n">
        <v>2.9521585116279</v>
      </c>
      <c r="I2655" s="0" t="n">
        <v>24.2545799733049</v>
      </c>
      <c r="J2655" s="0" t="n">
        <v>603</v>
      </c>
      <c r="K2655" s="0" t="n">
        <f aca="false">I2655*SUMIFS(syst_chauffage!$H$3:$H$27,syst_chauffage!$B$3:$B$27,D2655,syst_chauffage!$C$3:$C$27,E2655)</f>
        <v>15.0052924224891</v>
      </c>
      <c r="L2655" s="12" t="n">
        <f aca="false">H2655*SUMIFS(syst_chauffage!$K$3:$K$27,syst_chauffage!$B$3:$B$27,D2655,syst_chauffage!$C$3:$C$27,E2655)</f>
        <v>2.48037561722716</v>
      </c>
      <c r="N2655" s="0" t="str">
        <f aca="false">A2655</f>
        <v>Sport Loisir Culture</v>
      </c>
      <c r="O2655" s="0" t="str">
        <f aca="false">B2655</f>
        <v>Sport</v>
      </c>
      <c r="P2655" s="0" t="str">
        <f aca="false">C2655</f>
        <v>Patinoire</v>
      </c>
      <c r="Q2655" s="0" t="str">
        <f aca="false">D2655</f>
        <v>PAC</v>
      </c>
      <c r="R2655" s="0" t="str">
        <f aca="false">E2655</f>
        <v>Electricité</v>
      </c>
      <c r="S2655" s="0" t="str">
        <f aca="false">F2655</f>
        <v>0729610902</v>
      </c>
      <c r="T2655" s="0" t="str">
        <f aca="false">G2655</f>
        <v>0</v>
      </c>
      <c r="U2655" s="0" t="n">
        <f aca="false">L2655</f>
        <v>2.48037561722716</v>
      </c>
      <c r="V2655" s="0" t="n">
        <f aca="false">K2655</f>
        <v>15.0052924224891</v>
      </c>
      <c r="W2655" s="0" t="n">
        <f aca="false">J2655</f>
        <v>603</v>
      </c>
    </row>
    <row r="2656" customFormat="false" ht="12.8" hidden="false" customHeight="false" outlineLevel="0" collapsed="false">
      <c r="A2656" s="0" t="s">
        <v>78</v>
      </c>
      <c r="B2656" s="0" t="s">
        <v>1418</v>
      </c>
      <c r="C2656" s="0" t="s">
        <v>1452</v>
      </c>
      <c r="D2656" s="0" t="s">
        <v>42</v>
      </c>
      <c r="E2656" s="0" t="s">
        <v>30</v>
      </c>
      <c r="F2656" s="0" t="s">
        <v>1460</v>
      </c>
      <c r="G2656" s="0" t="s">
        <v>1609</v>
      </c>
      <c r="H2656" s="0" t="n">
        <v>2.81101778073089</v>
      </c>
      <c r="I2656" s="0" t="n">
        <v>7.1138822984337</v>
      </c>
      <c r="J2656" s="0" t="n">
        <v>603</v>
      </c>
      <c r="K2656" s="0" t="n">
        <f aca="false">I2656*SUMIFS(syst_chauffage!$H$3:$H$27,syst_chauffage!$B$3:$B$27,D2656,syst_chauffage!$C$3:$C$27,E2656)</f>
        <v>6.42164631715339</v>
      </c>
      <c r="L2656" s="12" t="n">
        <f aca="false">H2656*SUMIFS(syst_chauffage!$K$3:$K$27,syst_chauffage!$B$3:$B$27,D2656,syst_chauffage!$C$3:$C$27,E2656)</f>
        <v>2.50613183237212</v>
      </c>
      <c r="N2656" s="0" t="str">
        <f aca="false">A2656</f>
        <v>Sport Loisir Culture</v>
      </c>
      <c r="O2656" s="0" t="str">
        <f aca="false">B2656</f>
        <v>Sport</v>
      </c>
      <c r="P2656" s="0" t="str">
        <f aca="false">C2656</f>
        <v>Patinoire</v>
      </c>
      <c r="Q2656" s="0" t="str">
        <f aca="false">D2656</f>
        <v>Rooftop</v>
      </c>
      <c r="R2656" s="0" t="str">
        <f aca="false">E2656</f>
        <v>Electricité</v>
      </c>
      <c r="S2656" s="0" t="str">
        <f aca="false">F2656</f>
        <v>0729611002</v>
      </c>
      <c r="T2656" s="0" t="str">
        <f aca="false">G2656</f>
        <v>0</v>
      </c>
      <c r="U2656" s="0" t="n">
        <f aca="false">L2656</f>
        <v>2.50613183237212</v>
      </c>
      <c r="V2656" s="0" t="n">
        <f aca="false">K2656</f>
        <v>6.42164631715339</v>
      </c>
      <c r="W2656" s="0" t="n">
        <f aca="false">J2656</f>
        <v>603</v>
      </c>
    </row>
    <row r="2657" customFormat="false" ht="12.8" hidden="false" customHeight="false" outlineLevel="0" collapsed="false">
      <c r="A2657" s="0" t="s">
        <v>78</v>
      </c>
      <c r="B2657" s="0" t="s">
        <v>1418</v>
      </c>
      <c r="C2657" s="0" t="s">
        <v>1452</v>
      </c>
      <c r="D2657" s="0" t="s">
        <v>51</v>
      </c>
      <c r="E2657" s="0" t="s">
        <v>57</v>
      </c>
      <c r="F2657" s="0" t="s">
        <v>1461</v>
      </c>
      <c r="G2657" s="0" t="s">
        <v>1609</v>
      </c>
      <c r="H2657" s="0" t="n">
        <v>2.14977513845574</v>
      </c>
      <c r="I2657" s="0" t="n">
        <v>42.126619127453</v>
      </c>
      <c r="J2657" s="0" t="n">
        <v>0</v>
      </c>
      <c r="K2657" s="0" t="n">
        <f aca="false">I2657*SUMIFS(syst_chauffage!$H$3:$H$27,syst_chauffage!$B$3:$B$27,D2657,syst_chauffage!$C$3:$C$27,E2657)</f>
        <v>89.2601493501396</v>
      </c>
      <c r="L2657" s="12" t="n">
        <f aca="false">H2657*SUMIFS(syst_chauffage!$K$3:$K$27,syst_chauffage!$B$3:$B$27,D2657,syst_chauffage!$C$3:$C$27,E2657)</f>
        <v>2.14977513845574</v>
      </c>
      <c r="N2657" s="0" t="str">
        <f aca="false">A2657</f>
        <v>Sport Loisir Culture</v>
      </c>
      <c r="O2657" s="0" t="str">
        <f aca="false">B2657</f>
        <v>Sport</v>
      </c>
      <c r="P2657" s="0" t="str">
        <f aca="false">C2657</f>
        <v>Patinoire</v>
      </c>
      <c r="Q2657" s="0" t="str">
        <f aca="false">D2657</f>
        <v>Autre système centralisé performant</v>
      </c>
      <c r="R2657" s="0" t="str">
        <f aca="false">E2657</f>
        <v>Autres</v>
      </c>
      <c r="S2657" s="0" t="str">
        <f aca="false">F2657</f>
        <v>0729612101</v>
      </c>
      <c r="T2657" s="0" t="str">
        <f aca="false">G2657</f>
        <v>0</v>
      </c>
      <c r="U2657" s="0" t="n">
        <f aca="false">L2657</f>
        <v>2.14977513845574</v>
      </c>
      <c r="V2657" s="0" t="n">
        <f aca="false">K2657</f>
        <v>89.2601493501396</v>
      </c>
      <c r="W2657" s="0" t="n">
        <f aca="false">J2657</f>
        <v>0</v>
      </c>
    </row>
    <row r="2658" customFormat="false" ht="12.8" hidden="false" customHeight="false" outlineLevel="0" collapsed="false">
      <c r="A2658" s="0" t="s">
        <v>78</v>
      </c>
      <c r="B2658" s="0" t="s">
        <v>1418</v>
      </c>
      <c r="C2658" s="0" t="s">
        <v>1452</v>
      </c>
      <c r="D2658" s="0" t="s">
        <v>51</v>
      </c>
      <c r="E2658" s="0" t="s">
        <v>57</v>
      </c>
      <c r="F2658" s="0" t="s">
        <v>1462</v>
      </c>
      <c r="G2658" s="0" t="s">
        <v>1609</v>
      </c>
      <c r="H2658" s="0" t="n">
        <v>2.55969883566744</v>
      </c>
      <c r="I2658" s="0" t="n">
        <v>57.7324615736803</v>
      </c>
      <c r="J2658" s="0" t="n">
        <v>0</v>
      </c>
      <c r="K2658" s="0" t="n">
        <f aca="false">I2658*SUMIFS(syst_chauffage!$H$3:$H$27,syst_chauffage!$B$3:$B$27,D2658,syst_chauffage!$C$3:$C$27,E2658)</f>
        <v>122.32664878297</v>
      </c>
      <c r="L2658" s="12" t="n">
        <f aca="false">H2658*SUMIFS(syst_chauffage!$K$3:$K$27,syst_chauffage!$B$3:$B$27,D2658,syst_chauffage!$C$3:$C$27,E2658)</f>
        <v>2.55969883566744</v>
      </c>
      <c r="N2658" s="0" t="str">
        <f aca="false">A2658</f>
        <v>Sport Loisir Culture</v>
      </c>
      <c r="O2658" s="0" t="str">
        <f aca="false">B2658</f>
        <v>Sport</v>
      </c>
      <c r="P2658" s="0" t="str">
        <f aca="false">C2658</f>
        <v>Patinoire</v>
      </c>
      <c r="Q2658" s="0" t="str">
        <f aca="false">D2658</f>
        <v>Autre système centralisé performant</v>
      </c>
      <c r="R2658" s="0" t="str">
        <f aca="false">E2658</f>
        <v>Autres</v>
      </c>
      <c r="S2658" s="0" t="str">
        <f aca="false">F2658</f>
        <v>0729612106</v>
      </c>
      <c r="T2658" s="0" t="str">
        <f aca="false">G2658</f>
        <v>0</v>
      </c>
      <c r="U2658" s="0" t="n">
        <f aca="false">L2658</f>
        <v>2.55969883566744</v>
      </c>
      <c r="V2658" s="0" t="n">
        <f aca="false">K2658</f>
        <v>122.32664878297</v>
      </c>
      <c r="W2658" s="0" t="n">
        <f aca="false">J2658</f>
        <v>0</v>
      </c>
    </row>
    <row r="2659" customFormat="false" ht="12.8" hidden="false" customHeight="false" outlineLevel="0" collapsed="false">
      <c r="A2659" s="0" t="s">
        <v>78</v>
      </c>
      <c r="B2659" s="0" t="s">
        <v>1418</v>
      </c>
      <c r="C2659" s="0" t="s">
        <v>1452</v>
      </c>
      <c r="D2659" s="0" t="s">
        <v>54</v>
      </c>
      <c r="E2659" s="0" t="s">
        <v>30</v>
      </c>
      <c r="F2659" s="0" t="s">
        <v>1463</v>
      </c>
      <c r="G2659" s="0" t="s">
        <v>1609</v>
      </c>
      <c r="H2659" s="0" t="n">
        <v>1</v>
      </c>
      <c r="I2659" s="0" t="n">
        <v>12</v>
      </c>
      <c r="J2659" s="0" t="n">
        <v>0</v>
      </c>
      <c r="K2659" s="0" t="n">
        <f aca="false">I2659*SUMIFS(syst_chauffage!$H$3:$H$27,syst_chauffage!$B$3:$B$27,D2659,syst_chauffage!$C$3:$C$27,E2659)</f>
        <v>12</v>
      </c>
      <c r="L2659" s="12" t="n">
        <f aca="false">H2659*SUMIFS(syst_chauffage!$K$3:$K$27,syst_chauffage!$B$3:$B$27,D2659,syst_chauffage!$C$3:$C$27,E2659)</f>
        <v>1</v>
      </c>
      <c r="N2659" s="0" t="str">
        <f aca="false">A2659</f>
        <v>Sport Loisir Culture</v>
      </c>
      <c r="O2659" s="0" t="str">
        <f aca="false">B2659</f>
        <v>Sport</v>
      </c>
      <c r="P2659" s="0" t="str">
        <f aca="false">C2659</f>
        <v>Patinoire</v>
      </c>
      <c r="Q2659" s="0" t="str">
        <f aca="false">D2659</f>
        <v>Cassette rayonnante performant</v>
      </c>
      <c r="R2659" s="0" t="str">
        <f aca="false">E2659</f>
        <v>Electricité</v>
      </c>
      <c r="S2659" s="0" t="str">
        <f aca="false">F2659</f>
        <v>0729612202</v>
      </c>
      <c r="T2659" s="0" t="str">
        <f aca="false">G2659</f>
        <v>0</v>
      </c>
      <c r="U2659" s="0" t="n">
        <f aca="false">L2659</f>
        <v>1</v>
      </c>
      <c r="V2659" s="0" t="n">
        <f aca="false">K2659</f>
        <v>12</v>
      </c>
      <c r="W2659" s="0" t="n">
        <f aca="false">J2659</f>
        <v>0</v>
      </c>
    </row>
    <row r="2660" customFormat="false" ht="12.8" hidden="false" customHeight="false" outlineLevel="0" collapsed="false">
      <c r="A2660" s="0" t="s">
        <v>78</v>
      </c>
      <c r="B2660" s="0" t="s">
        <v>1418</v>
      </c>
      <c r="C2660" s="0" t="s">
        <v>1452</v>
      </c>
      <c r="D2660" s="0" t="s">
        <v>54</v>
      </c>
      <c r="E2660" s="0" t="s">
        <v>30</v>
      </c>
      <c r="F2660" s="0" t="s">
        <v>1464</v>
      </c>
      <c r="G2660" s="0" t="s">
        <v>1609</v>
      </c>
      <c r="H2660" s="0" t="n">
        <v>0.755852757534958</v>
      </c>
      <c r="I2660" s="0" t="n">
        <v>15.4910450483764</v>
      </c>
      <c r="J2660" s="0" t="n">
        <v>0</v>
      </c>
      <c r="K2660" s="0" t="n">
        <f aca="false">I2660*SUMIFS(syst_chauffage!$H$3:$H$27,syst_chauffage!$B$3:$B$27,D2660,syst_chauffage!$C$3:$C$27,E2660)</f>
        <v>15.4910450483764</v>
      </c>
      <c r="L2660" s="12" t="n">
        <f aca="false">H2660*SUMIFS(syst_chauffage!$K$3:$K$27,syst_chauffage!$B$3:$B$27,D2660,syst_chauffage!$C$3:$C$27,E2660)</f>
        <v>0.755852757534958</v>
      </c>
      <c r="N2660" s="0" t="str">
        <f aca="false">A2660</f>
        <v>Sport Loisir Culture</v>
      </c>
      <c r="O2660" s="0" t="str">
        <f aca="false">B2660</f>
        <v>Sport</v>
      </c>
      <c r="P2660" s="0" t="str">
        <f aca="false">C2660</f>
        <v>Patinoire</v>
      </c>
      <c r="Q2660" s="0" t="str">
        <f aca="false">D2660</f>
        <v>Cassette rayonnante performant</v>
      </c>
      <c r="R2660" s="0" t="str">
        <f aca="false">E2660</f>
        <v>Electricité</v>
      </c>
      <c r="S2660" s="0" t="str">
        <f aca="false">F2660</f>
        <v>0729612303</v>
      </c>
      <c r="T2660" s="0" t="str">
        <f aca="false">G2660</f>
        <v>0</v>
      </c>
      <c r="U2660" s="0" t="n">
        <f aca="false">L2660</f>
        <v>0.755852757534958</v>
      </c>
      <c r="V2660" s="0" t="n">
        <f aca="false">K2660</f>
        <v>15.4910450483764</v>
      </c>
      <c r="W2660" s="0" t="n">
        <f aca="false">J2660</f>
        <v>0</v>
      </c>
    </row>
    <row r="2661" customFormat="false" ht="12.8" hidden="false" customHeight="false" outlineLevel="0" collapsed="false">
      <c r="A2661" s="0" t="s">
        <v>78</v>
      </c>
      <c r="B2661" s="0" t="s">
        <v>1418</v>
      </c>
      <c r="C2661" s="0" t="s">
        <v>1452</v>
      </c>
      <c r="D2661" s="0" t="s">
        <v>18</v>
      </c>
      <c r="E2661" s="0" t="s">
        <v>14</v>
      </c>
      <c r="F2661" s="0" t="s">
        <v>1465</v>
      </c>
      <c r="G2661" s="0" t="s">
        <v>1609</v>
      </c>
      <c r="H2661" s="0" t="n">
        <v>0.974680009068992</v>
      </c>
      <c r="I2661" s="0" t="n">
        <v>10.6644884963028</v>
      </c>
      <c r="J2661" s="0" t="n">
        <v>608</v>
      </c>
      <c r="K2661" s="0" t="n">
        <f aca="false">I2661*SUMIFS(syst_chauffage!$H$3:$H$27,syst_chauffage!$B$3:$B$27,D2661,syst_chauffage!$C$3:$C$27,E2661)</f>
        <v>29.0599731431051</v>
      </c>
      <c r="L2661" s="12" t="n">
        <f aca="false">H2661*SUMIFS(syst_chauffage!$K$3:$K$27,syst_chauffage!$B$3:$B$27,D2661,syst_chauffage!$C$3:$C$27,E2661)</f>
        <v>0.946849863865996</v>
      </c>
      <c r="N2661" s="0" t="str">
        <f aca="false">A2661</f>
        <v>Sport Loisir Culture</v>
      </c>
      <c r="O2661" s="0" t="str">
        <f aca="false">B2661</f>
        <v>Sport</v>
      </c>
      <c r="P2661" s="0" t="str">
        <f aca="false">C2661</f>
        <v>Patinoire</v>
      </c>
      <c r="Q2661" s="0" t="str">
        <f aca="false">D2661</f>
        <v>Chaudière condensation gaz</v>
      </c>
      <c r="R2661" s="0" t="str">
        <f aca="false">E2661</f>
        <v>Gaz</v>
      </c>
      <c r="S2661" s="0" t="str">
        <f aca="false">F2661</f>
        <v>0729612404</v>
      </c>
      <c r="T2661" s="0" t="str">
        <f aca="false">G2661</f>
        <v>0</v>
      </c>
      <c r="U2661" s="0" t="n">
        <f aca="false">L2661</f>
        <v>0.946849863865996</v>
      </c>
      <c r="V2661" s="0" t="n">
        <f aca="false">K2661</f>
        <v>29.0599731431051</v>
      </c>
      <c r="W2661" s="0" t="n">
        <f aca="false">J2661</f>
        <v>608</v>
      </c>
    </row>
    <row r="2662" customFormat="false" ht="12.8" hidden="false" customHeight="false" outlineLevel="0" collapsed="false">
      <c r="A2662" s="0" t="s">
        <v>78</v>
      </c>
      <c r="B2662" s="0" t="s">
        <v>1418</v>
      </c>
      <c r="C2662" s="0" t="s">
        <v>1452</v>
      </c>
      <c r="D2662" s="0" t="s">
        <v>32</v>
      </c>
      <c r="E2662" s="0" t="s">
        <v>30</v>
      </c>
      <c r="F2662" s="0" t="s">
        <v>1466</v>
      </c>
      <c r="G2662" s="0" t="s">
        <v>1609</v>
      </c>
      <c r="H2662" s="0" t="n">
        <v>1</v>
      </c>
      <c r="I2662" s="0" t="n">
        <v>12</v>
      </c>
      <c r="J2662" s="0" t="n">
        <v>0</v>
      </c>
      <c r="K2662" s="0" t="n">
        <f aca="false">I2662*SUMIFS(syst_chauffage!$H$3:$H$27,syst_chauffage!$B$3:$B$27,D2662,syst_chauffage!$C$3:$C$27,E2662)</f>
        <v>12</v>
      </c>
      <c r="L2662" s="12" t="n">
        <f aca="false">H2662*SUMIFS(syst_chauffage!$K$3:$K$27,syst_chauffage!$B$3:$B$27,D2662,syst_chauffage!$C$3:$C$27,E2662)</f>
        <v>1</v>
      </c>
      <c r="N2662" s="0" t="str">
        <f aca="false">A2662</f>
        <v>Sport Loisir Culture</v>
      </c>
      <c r="O2662" s="0" t="str">
        <f aca="false">B2662</f>
        <v>Sport</v>
      </c>
      <c r="P2662" s="0" t="str">
        <f aca="false">C2662</f>
        <v>Patinoire</v>
      </c>
      <c r="Q2662" s="0" t="str">
        <f aca="false">D2662</f>
        <v>Electrique direct performant</v>
      </c>
      <c r="R2662" s="0" t="str">
        <f aca="false">E2662</f>
        <v>Electricité</v>
      </c>
      <c r="S2662" s="0" t="str">
        <f aca="false">F2662</f>
        <v>0729612602</v>
      </c>
      <c r="T2662" s="0" t="str">
        <f aca="false">G2662</f>
        <v>0</v>
      </c>
      <c r="U2662" s="0" t="n">
        <f aca="false">L2662</f>
        <v>1</v>
      </c>
      <c r="V2662" s="0" t="n">
        <f aca="false">K2662</f>
        <v>12</v>
      </c>
      <c r="W2662" s="0" t="n">
        <f aca="false">J2662</f>
        <v>0</v>
      </c>
    </row>
    <row r="2663" customFormat="false" ht="12.8" hidden="false" customHeight="false" outlineLevel="0" collapsed="false">
      <c r="A2663" s="0" t="s">
        <v>78</v>
      </c>
      <c r="B2663" s="0" t="s">
        <v>1418</v>
      </c>
      <c r="C2663" s="0" t="s">
        <v>1452</v>
      </c>
      <c r="D2663" s="0" t="s">
        <v>38</v>
      </c>
      <c r="E2663" s="0" t="s">
        <v>30</v>
      </c>
      <c r="F2663" s="0" t="s">
        <v>1467</v>
      </c>
      <c r="G2663" s="0" t="s">
        <v>1609</v>
      </c>
      <c r="H2663" s="0" t="n">
        <v>3.40633674418604</v>
      </c>
      <c r="I2663" s="0" t="n">
        <v>28.8744999682202</v>
      </c>
      <c r="J2663" s="0" t="n">
        <v>648</v>
      </c>
      <c r="K2663" s="0" t="n">
        <f aca="false">I2663*SUMIFS(syst_chauffage!$H$3:$H$27,syst_chauffage!$B$3:$B$27,D2663,syst_chauffage!$C$3:$C$27,E2663)</f>
        <v>29.1861656033654</v>
      </c>
      <c r="L2663" s="12" t="n">
        <f aca="false">H2663*SUMIFS(syst_chauffage!$K$3:$K$27,syst_chauffage!$B$3:$B$27,D2663,syst_chauffage!$C$3:$C$27,E2663)</f>
        <v>3.04736226069167</v>
      </c>
      <c r="N2663" s="0" t="str">
        <f aca="false">A2663</f>
        <v>Sport Loisir Culture</v>
      </c>
      <c r="O2663" s="0" t="str">
        <f aca="false">B2663</f>
        <v>Sport</v>
      </c>
      <c r="P2663" s="0" t="str">
        <f aca="false">C2663</f>
        <v>Patinoire</v>
      </c>
      <c r="Q2663" s="0" t="str">
        <f aca="false">D2663</f>
        <v>PAC performant</v>
      </c>
      <c r="R2663" s="0" t="str">
        <f aca="false">E2663</f>
        <v>Electricité</v>
      </c>
      <c r="S2663" s="0" t="str">
        <f aca="false">F2663</f>
        <v>0729612902</v>
      </c>
      <c r="T2663" s="0" t="str">
        <f aca="false">G2663</f>
        <v>0</v>
      </c>
      <c r="U2663" s="0" t="n">
        <f aca="false">L2663</f>
        <v>3.04736226069167</v>
      </c>
      <c r="V2663" s="0" t="n">
        <f aca="false">K2663</f>
        <v>29.1861656033654</v>
      </c>
      <c r="W2663" s="0" t="n">
        <f aca="false">J2663</f>
        <v>648</v>
      </c>
    </row>
    <row r="2664" customFormat="false" ht="12.8" hidden="false" customHeight="false" outlineLevel="0" collapsed="false">
      <c r="A2664" s="0" t="s">
        <v>78</v>
      </c>
      <c r="B2664" s="0" t="s">
        <v>1418</v>
      </c>
      <c r="C2664" s="0" t="s">
        <v>1452</v>
      </c>
      <c r="D2664" s="0" t="s">
        <v>46</v>
      </c>
      <c r="E2664" s="0" t="s">
        <v>30</v>
      </c>
      <c r="F2664" s="0" t="s">
        <v>1468</v>
      </c>
      <c r="G2664" s="0" t="s">
        <v>1609</v>
      </c>
      <c r="H2664" s="0" t="n">
        <v>3.33681966777408</v>
      </c>
      <c r="I2664" s="0" t="n">
        <v>8.46890749813536</v>
      </c>
      <c r="J2664" s="0" t="n">
        <v>648</v>
      </c>
      <c r="K2664" s="0" t="n">
        <f aca="false">I2664*SUMIFS(syst_chauffage!$H$3:$H$27,syst_chauffage!$B$3:$B$27,D2664,syst_chauffage!$C$3:$C$27,E2664)</f>
        <v>14.6927709879694</v>
      </c>
      <c r="L2664" s="12" t="n">
        <f aca="false">H2664*SUMIFS(syst_chauffage!$K$3:$K$27,syst_chauffage!$B$3:$B$27,D2664,syst_chauffage!$C$3:$C$27,E2664)</f>
        <v>3.0081781274625</v>
      </c>
      <c r="N2664" s="0" t="str">
        <f aca="false">A2664</f>
        <v>Sport Loisir Culture</v>
      </c>
      <c r="O2664" s="0" t="str">
        <f aca="false">B2664</f>
        <v>Sport</v>
      </c>
      <c r="P2664" s="0" t="str">
        <f aca="false">C2664</f>
        <v>Patinoire</v>
      </c>
      <c r="Q2664" s="0" t="str">
        <f aca="false">D2664</f>
        <v>Rooftop performant</v>
      </c>
      <c r="R2664" s="0" t="str">
        <f aca="false">E2664</f>
        <v>Electricité</v>
      </c>
      <c r="S2664" s="0" t="str">
        <f aca="false">F2664</f>
        <v>0729613002</v>
      </c>
      <c r="T2664" s="0" t="str">
        <f aca="false">G2664</f>
        <v>0</v>
      </c>
      <c r="U2664" s="0" t="n">
        <f aca="false">L2664</f>
        <v>3.0081781274625</v>
      </c>
      <c r="V2664" s="0" t="n">
        <f aca="false">K2664</f>
        <v>14.6927709879694</v>
      </c>
      <c r="W2664" s="0" t="n">
        <f aca="false">J2664</f>
        <v>648</v>
      </c>
    </row>
    <row r="2665" customFormat="false" ht="12.8" hidden="false" customHeight="false" outlineLevel="0" collapsed="false">
      <c r="A2665" s="0" t="s">
        <v>78</v>
      </c>
      <c r="B2665" s="0" t="s">
        <v>1418</v>
      </c>
      <c r="C2665" s="0" t="s">
        <v>1469</v>
      </c>
      <c r="D2665" s="0" t="s">
        <v>19</v>
      </c>
      <c r="E2665" s="0" t="s">
        <v>57</v>
      </c>
      <c r="F2665" s="0" t="s">
        <v>1470</v>
      </c>
      <c r="G2665" s="0" t="s">
        <v>1609</v>
      </c>
      <c r="H2665" s="0" t="n">
        <v>1.73574052623796</v>
      </c>
      <c r="I2665" s="0" t="n">
        <v>62.2574549423981</v>
      </c>
      <c r="J2665" s="0" t="n">
        <v>0</v>
      </c>
      <c r="K2665" s="0" t="n">
        <f aca="false">I2665*SUMIFS(syst_chauffage!$H$3:$H$27,syst_chauffage!$B$3:$B$27,D2665,syst_chauffage!$C$3:$C$27,E2665)</f>
        <v>86.6920537715673</v>
      </c>
      <c r="L2665" s="12" t="n">
        <f aca="false">H2665*SUMIFS(syst_chauffage!$K$3:$K$27,syst_chauffage!$B$3:$B$27,D2665,syst_chauffage!$C$3:$C$27,E2665)</f>
        <v>1.73574052623796</v>
      </c>
      <c r="N2665" s="0" t="str">
        <f aca="false">A2665</f>
        <v>Sport Loisir Culture</v>
      </c>
      <c r="O2665" s="0" t="str">
        <f aca="false">B2665</f>
        <v>Sport</v>
      </c>
      <c r="P2665" s="0" t="str">
        <f aca="false">C2665</f>
        <v>Petite salle multisport</v>
      </c>
      <c r="Q2665" s="0" t="str">
        <f aca="false">D2665</f>
        <v>Autre système centralisé</v>
      </c>
      <c r="R2665" s="0" t="str">
        <f aca="false">E2665</f>
        <v>Autres</v>
      </c>
      <c r="S2665" s="0" t="str">
        <f aca="false">F2665</f>
        <v>0729810101</v>
      </c>
      <c r="T2665" s="0" t="str">
        <f aca="false">G2665</f>
        <v>0</v>
      </c>
      <c r="U2665" s="0" t="n">
        <f aca="false">L2665</f>
        <v>1.73574052623796</v>
      </c>
      <c r="V2665" s="0" t="n">
        <f aca="false">K2665</f>
        <v>86.6920537715673</v>
      </c>
      <c r="W2665" s="0" t="n">
        <f aca="false">J2665</f>
        <v>0</v>
      </c>
    </row>
    <row r="2666" customFormat="false" ht="12.8" hidden="false" customHeight="false" outlineLevel="0" collapsed="false">
      <c r="A2666" s="0" t="s">
        <v>78</v>
      </c>
      <c r="B2666" s="0" t="s">
        <v>1418</v>
      </c>
      <c r="C2666" s="0" t="s">
        <v>1469</v>
      </c>
      <c r="D2666" s="0" t="s">
        <v>19</v>
      </c>
      <c r="E2666" s="0" t="s">
        <v>58</v>
      </c>
      <c r="F2666" s="0" t="s">
        <v>1471</v>
      </c>
      <c r="G2666" s="0" t="s">
        <v>1609</v>
      </c>
      <c r="H2666" s="0" t="n">
        <v>2.07971482777351</v>
      </c>
      <c r="I2666" s="0" t="n">
        <v>64.271894744214</v>
      </c>
      <c r="J2666" s="0" t="n">
        <v>680</v>
      </c>
      <c r="K2666" s="0" t="n">
        <f aca="false">I2666*SUMIFS(syst_chauffage!$H$3:$H$27,syst_chauffage!$B$3:$B$27,D2666,syst_chauffage!$C$3:$C$27,E2666)</f>
        <v>105.724026916891</v>
      </c>
      <c r="L2666" s="12" t="n">
        <f aca="false">H2666*SUMIFS(syst_chauffage!$K$3:$K$27,syst_chauffage!$B$3:$B$27,D2666,syst_chauffage!$C$3:$C$27,E2666)</f>
        <v>2.07971482777351</v>
      </c>
      <c r="N2666" s="0" t="str">
        <f aca="false">A2666</f>
        <v>Sport Loisir Culture</v>
      </c>
      <c r="O2666" s="0" t="str">
        <f aca="false">B2666</f>
        <v>Sport</v>
      </c>
      <c r="P2666" s="0" t="str">
        <f aca="false">C2666</f>
        <v>Petite salle multisport</v>
      </c>
      <c r="Q2666" s="0" t="str">
        <f aca="false">D2666</f>
        <v>Autre système centralisé</v>
      </c>
      <c r="R2666" s="0" t="str">
        <f aca="false">E2666</f>
        <v>Urbain</v>
      </c>
      <c r="S2666" s="0" t="str">
        <f aca="false">F2666</f>
        <v>0729810106</v>
      </c>
      <c r="T2666" s="0" t="str">
        <f aca="false">G2666</f>
        <v>0</v>
      </c>
      <c r="U2666" s="0" t="n">
        <f aca="false">L2666</f>
        <v>2.07971482777351</v>
      </c>
      <c r="V2666" s="0" t="n">
        <f aca="false">K2666</f>
        <v>105.724026916891</v>
      </c>
      <c r="W2666" s="0" t="n">
        <f aca="false">J2666</f>
        <v>680</v>
      </c>
    </row>
    <row r="2667" customFormat="false" ht="12.8" hidden="false" customHeight="false" outlineLevel="0" collapsed="false">
      <c r="A2667" s="0" t="s">
        <v>78</v>
      </c>
      <c r="B2667" s="0" t="s">
        <v>1418</v>
      </c>
      <c r="C2667" s="0" t="s">
        <v>1469</v>
      </c>
      <c r="D2667" s="0" t="s">
        <v>24</v>
      </c>
      <c r="E2667" s="0" t="s">
        <v>30</v>
      </c>
      <c r="F2667" s="0" t="s">
        <v>1472</v>
      </c>
      <c r="G2667" s="0" t="s">
        <v>1609</v>
      </c>
      <c r="H2667" s="0" t="n">
        <v>0.84</v>
      </c>
      <c r="I2667" s="0" t="n">
        <v>10.4</v>
      </c>
      <c r="J2667" s="0" t="n">
        <v>0</v>
      </c>
      <c r="K2667" s="0" t="n">
        <f aca="false">I2667*SUMIFS(syst_chauffage!$H$3:$H$27,syst_chauffage!$B$3:$B$27,D2667,syst_chauffage!$C$3:$C$27,E2667)</f>
        <v>3</v>
      </c>
      <c r="L2667" s="12" t="n">
        <f aca="false">H2667*SUMIFS(syst_chauffage!$K$3:$K$27,syst_chauffage!$B$3:$B$27,D2667,syst_chauffage!$C$3:$C$27,E2667)</f>
        <v>0.84</v>
      </c>
      <c r="N2667" s="0" t="str">
        <f aca="false">A2667</f>
        <v>Sport Loisir Culture</v>
      </c>
      <c r="O2667" s="0" t="str">
        <f aca="false">B2667</f>
        <v>Sport</v>
      </c>
      <c r="P2667" s="0" t="str">
        <f aca="false">C2667</f>
        <v>Petite salle multisport</v>
      </c>
      <c r="Q2667" s="0" t="str">
        <f aca="false">D2667</f>
        <v>Cassette rayonnante</v>
      </c>
      <c r="R2667" s="0" t="str">
        <f aca="false">E2667</f>
        <v>Electricité</v>
      </c>
      <c r="S2667" s="0" t="str">
        <f aca="false">F2667</f>
        <v>0729810202</v>
      </c>
      <c r="T2667" s="0" t="str">
        <f aca="false">G2667</f>
        <v>0</v>
      </c>
      <c r="U2667" s="0" t="n">
        <f aca="false">L2667</f>
        <v>0.84</v>
      </c>
      <c r="V2667" s="0" t="n">
        <f aca="false">K2667</f>
        <v>3</v>
      </c>
      <c r="W2667" s="0" t="n">
        <f aca="false">J2667</f>
        <v>0</v>
      </c>
    </row>
    <row r="2668" customFormat="false" ht="12.8" hidden="false" customHeight="false" outlineLevel="0" collapsed="false">
      <c r="A2668" s="0" t="s">
        <v>78</v>
      </c>
      <c r="B2668" s="0" t="s">
        <v>1418</v>
      </c>
      <c r="C2668" s="0" t="s">
        <v>1469</v>
      </c>
      <c r="D2668" s="0" t="s">
        <v>22</v>
      </c>
      <c r="E2668" s="0" t="s">
        <v>23</v>
      </c>
      <c r="F2668" s="0" t="s">
        <v>1473</v>
      </c>
      <c r="G2668" s="0" t="s">
        <v>1609</v>
      </c>
      <c r="H2668" s="0" t="n">
        <v>0.693333569576277</v>
      </c>
      <c r="I2668" s="0" t="n">
        <v>30.9631416183033</v>
      </c>
      <c r="J2668" s="0" t="n">
        <v>0</v>
      </c>
      <c r="K2668" s="0" t="n">
        <f aca="false">I2668*SUMIFS(syst_chauffage!$H$3:$H$27,syst_chauffage!$B$3:$B$27,D2668,syst_chauffage!$C$3:$C$27,E2668)</f>
        <v>54.5267893151997</v>
      </c>
      <c r="L2668" s="12" t="n">
        <f aca="false">H2668*SUMIFS(syst_chauffage!$K$3:$K$27,syst_chauffage!$B$3:$B$27,D2668,syst_chauffage!$C$3:$C$27,E2668)</f>
        <v>0.693333569576277</v>
      </c>
      <c r="N2668" s="0" t="str">
        <f aca="false">A2668</f>
        <v>Sport Loisir Culture</v>
      </c>
      <c r="O2668" s="0" t="str">
        <f aca="false">B2668</f>
        <v>Sport</v>
      </c>
      <c r="P2668" s="0" t="str">
        <f aca="false">C2668</f>
        <v>Petite salle multisport</v>
      </c>
      <c r="Q2668" s="0" t="str">
        <f aca="false">D2668</f>
        <v>Chaudière fioul</v>
      </c>
      <c r="R2668" s="0" t="str">
        <f aca="false">E2668</f>
        <v>Fioul</v>
      </c>
      <c r="S2668" s="0" t="str">
        <f aca="false">F2668</f>
        <v>0729810303</v>
      </c>
      <c r="T2668" s="0" t="str">
        <f aca="false">G2668</f>
        <v>0</v>
      </c>
      <c r="U2668" s="0" t="n">
        <f aca="false">L2668</f>
        <v>0.693333569576277</v>
      </c>
      <c r="V2668" s="0" t="n">
        <f aca="false">K2668</f>
        <v>54.5267893151997</v>
      </c>
      <c r="W2668" s="0" t="n">
        <f aca="false">J2668</f>
        <v>0</v>
      </c>
    </row>
    <row r="2669" customFormat="false" ht="12.8" hidden="false" customHeight="false" outlineLevel="0" collapsed="false">
      <c r="A2669" s="0" t="s">
        <v>78</v>
      </c>
      <c r="B2669" s="0" t="s">
        <v>1418</v>
      </c>
      <c r="C2669" s="0" t="s">
        <v>1469</v>
      </c>
      <c r="D2669" s="0" t="s">
        <v>13</v>
      </c>
      <c r="E2669" s="0" t="s">
        <v>14</v>
      </c>
      <c r="F2669" s="0" t="s">
        <v>1474</v>
      </c>
      <c r="G2669" s="0" t="s">
        <v>1609</v>
      </c>
      <c r="H2669" s="0" t="n">
        <v>0.707631132170284</v>
      </c>
      <c r="I2669" s="0" t="n">
        <v>18.927922456511</v>
      </c>
      <c r="J2669" s="0" t="n">
        <v>264</v>
      </c>
      <c r="K2669" s="0" t="n">
        <f aca="false">I2669*SUMIFS(syst_chauffage!$H$3:$H$27,syst_chauffage!$B$3:$B$27,D2669,syst_chauffage!$C$3:$C$27,E2669)</f>
        <v>38.2266757898969</v>
      </c>
      <c r="L2669" s="12" t="n">
        <f aca="false">H2669*SUMIFS(syst_chauffage!$K$3:$K$27,syst_chauffage!$B$3:$B$27,D2669,syst_chauffage!$C$3:$C$27,E2669)</f>
        <v>0.707631132170284</v>
      </c>
      <c r="N2669" s="0" t="str">
        <f aca="false">A2669</f>
        <v>Sport Loisir Culture</v>
      </c>
      <c r="O2669" s="0" t="str">
        <f aca="false">B2669</f>
        <v>Sport</v>
      </c>
      <c r="P2669" s="0" t="str">
        <f aca="false">C2669</f>
        <v>Petite salle multisport</v>
      </c>
      <c r="Q2669" s="0" t="str">
        <f aca="false">D2669</f>
        <v>Chaudière gaz</v>
      </c>
      <c r="R2669" s="0" t="str">
        <f aca="false">E2669</f>
        <v>Gaz</v>
      </c>
      <c r="S2669" s="0" t="str">
        <f aca="false">F2669</f>
        <v>0729810404</v>
      </c>
      <c r="T2669" s="0" t="str">
        <f aca="false">G2669</f>
        <v>0</v>
      </c>
      <c r="U2669" s="0" t="n">
        <f aca="false">L2669</f>
        <v>0.707631132170284</v>
      </c>
      <c r="V2669" s="0" t="n">
        <f aca="false">K2669</f>
        <v>38.2266757898969</v>
      </c>
      <c r="W2669" s="0" t="n">
        <f aca="false">J2669</f>
        <v>264</v>
      </c>
    </row>
    <row r="2670" customFormat="false" ht="12.8" hidden="false" customHeight="false" outlineLevel="0" collapsed="false">
      <c r="A2670" s="0" t="s">
        <v>78</v>
      </c>
      <c r="B2670" s="0" t="s">
        <v>1418</v>
      </c>
      <c r="C2670" s="0" t="s">
        <v>1469</v>
      </c>
      <c r="D2670" s="0" t="s">
        <v>29</v>
      </c>
      <c r="E2670" s="0" t="s">
        <v>30</v>
      </c>
      <c r="F2670" s="0" t="s">
        <v>1475</v>
      </c>
      <c r="G2670" s="0" t="s">
        <v>1609</v>
      </c>
      <c r="H2670" s="0" t="n">
        <v>0.92</v>
      </c>
      <c r="I2670" s="0" t="n">
        <v>10.4</v>
      </c>
      <c r="J2670" s="0" t="n">
        <v>0</v>
      </c>
      <c r="K2670" s="0" t="n">
        <f aca="false">I2670*SUMIFS(syst_chauffage!$H$3:$H$27,syst_chauffage!$B$3:$B$27,D2670,syst_chauffage!$C$3:$C$27,E2670)</f>
        <v>3</v>
      </c>
      <c r="L2670" s="12" t="n">
        <f aca="false">H2670*SUMIFS(syst_chauffage!$K$3:$K$27,syst_chauffage!$B$3:$B$27,D2670,syst_chauffage!$C$3:$C$27,E2670)</f>
        <v>0.92</v>
      </c>
      <c r="N2670" s="0" t="str">
        <f aca="false">A2670</f>
        <v>Sport Loisir Culture</v>
      </c>
      <c r="O2670" s="0" t="str">
        <f aca="false">B2670</f>
        <v>Sport</v>
      </c>
      <c r="P2670" s="0" t="str">
        <f aca="false">C2670</f>
        <v>Petite salle multisport</v>
      </c>
      <c r="Q2670" s="0" t="str">
        <f aca="false">D2670</f>
        <v>Electrique direct</v>
      </c>
      <c r="R2670" s="0" t="str">
        <f aca="false">E2670</f>
        <v>Electricité</v>
      </c>
      <c r="S2670" s="0" t="str">
        <f aca="false">F2670</f>
        <v>0729810602</v>
      </c>
      <c r="T2670" s="0" t="str">
        <f aca="false">G2670</f>
        <v>0</v>
      </c>
      <c r="U2670" s="0" t="n">
        <f aca="false">L2670</f>
        <v>0.92</v>
      </c>
      <c r="V2670" s="0" t="n">
        <f aca="false">K2670</f>
        <v>3</v>
      </c>
      <c r="W2670" s="0" t="n">
        <f aca="false">J2670</f>
        <v>0</v>
      </c>
    </row>
    <row r="2671" customFormat="false" ht="12.8" hidden="false" customHeight="false" outlineLevel="0" collapsed="false">
      <c r="A2671" s="0" t="s">
        <v>78</v>
      </c>
      <c r="B2671" s="0" t="s">
        <v>1418</v>
      </c>
      <c r="C2671" s="0" t="s">
        <v>1469</v>
      </c>
      <c r="D2671" s="0" t="s">
        <v>36</v>
      </c>
      <c r="E2671" s="0" t="s">
        <v>30</v>
      </c>
      <c r="F2671" s="0" t="s">
        <v>1476</v>
      </c>
      <c r="G2671" s="0" t="s">
        <v>1609</v>
      </c>
      <c r="H2671" s="0" t="n">
        <v>2.9521585116279</v>
      </c>
      <c r="I2671" s="0" t="n">
        <v>45.0329905833291</v>
      </c>
      <c r="J2671" s="0" t="n">
        <v>603</v>
      </c>
      <c r="K2671" s="0" t="n">
        <f aca="false">I2671*SUMIFS(syst_chauffage!$H$3:$H$27,syst_chauffage!$B$3:$B$27,D2671,syst_chauffage!$C$3:$C$27,E2671)</f>
        <v>27.8600245028271</v>
      </c>
      <c r="L2671" s="12" t="n">
        <f aca="false">H2671*SUMIFS(syst_chauffage!$K$3:$K$27,syst_chauffage!$B$3:$B$27,D2671,syst_chauffage!$C$3:$C$27,E2671)</f>
        <v>2.48037561722716</v>
      </c>
      <c r="N2671" s="0" t="str">
        <f aca="false">A2671</f>
        <v>Sport Loisir Culture</v>
      </c>
      <c r="O2671" s="0" t="str">
        <f aca="false">B2671</f>
        <v>Sport</v>
      </c>
      <c r="P2671" s="0" t="str">
        <f aca="false">C2671</f>
        <v>Petite salle multisport</v>
      </c>
      <c r="Q2671" s="0" t="str">
        <f aca="false">D2671</f>
        <v>PAC</v>
      </c>
      <c r="R2671" s="0" t="str">
        <f aca="false">E2671</f>
        <v>Electricité</v>
      </c>
      <c r="S2671" s="0" t="str">
        <f aca="false">F2671</f>
        <v>0729810902</v>
      </c>
      <c r="T2671" s="0" t="str">
        <f aca="false">G2671</f>
        <v>0</v>
      </c>
      <c r="U2671" s="0" t="n">
        <f aca="false">L2671</f>
        <v>2.48037561722716</v>
      </c>
      <c r="V2671" s="0" t="n">
        <f aca="false">K2671</f>
        <v>27.8600245028271</v>
      </c>
      <c r="W2671" s="0" t="n">
        <f aca="false">J2671</f>
        <v>603</v>
      </c>
    </row>
    <row r="2672" customFormat="false" ht="12.8" hidden="false" customHeight="false" outlineLevel="0" collapsed="false">
      <c r="A2672" s="0" t="s">
        <v>78</v>
      </c>
      <c r="B2672" s="0" t="s">
        <v>1418</v>
      </c>
      <c r="C2672" s="0" t="s">
        <v>1469</v>
      </c>
      <c r="D2672" s="0" t="s">
        <v>36</v>
      </c>
      <c r="E2672" s="0" t="s">
        <v>30</v>
      </c>
      <c r="F2672" s="0" t="s">
        <v>1477</v>
      </c>
      <c r="G2672" s="0" t="s">
        <v>1609</v>
      </c>
      <c r="H2672" s="0" t="n">
        <v>2.72589990697674</v>
      </c>
      <c r="I2672" s="0" t="n">
        <v>9.19667561526</v>
      </c>
      <c r="J2672" s="0" t="n">
        <v>603</v>
      </c>
      <c r="K2672" s="0" t="n">
        <f aca="false">I2672*SUMIFS(syst_chauffage!$H$3:$H$27,syst_chauffage!$B$3:$B$27,D2672,syst_chauffage!$C$3:$C$27,E2672)</f>
        <v>5.68959788516791</v>
      </c>
      <c r="L2672" s="12" t="n">
        <f aca="false">H2672*SUMIFS(syst_chauffage!$K$3:$K$27,syst_chauffage!$B$3:$B$27,D2672,syst_chauffage!$C$3:$C$27,E2672)</f>
        <v>2.29027528082784</v>
      </c>
      <c r="N2672" s="0" t="str">
        <f aca="false">A2672</f>
        <v>Sport Loisir Culture</v>
      </c>
      <c r="O2672" s="0" t="str">
        <f aca="false">B2672</f>
        <v>Sport</v>
      </c>
      <c r="P2672" s="0" t="str">
        <f aca="false">C2672</f>
        <v>Petite salle multisport</v>
      </c>
      <c r="Q2672" s="0" t="str">
        <f aca="false">D2672</f>
        <v>PAC</v>
      </c>
      <c r="R2672" s="0" t="str">
        <f aca="false">E2672</f>
        <v>Electricité</v>
      </c>
      <c r="S2672" s="0" t="str">
        <f aca="false">F2672</f>
        <v>0729811002</v>
      </c>
      <c r="T2672" s="0" t="str">
        <f aca="false">G2672</f>
        <v>0</v>
      </c>
      <c r="U2672" s="0" t="n">
        <f aca="false">L2672</f>
        <v>2.29027528082784</v>
      </c>
      <c r="V2672" s="0" t="n">
        <f aca="false">K2672</f>
        <v>5.68959788516791</v>
      </c>
      <c r="W2672" s="0" t="n">
        <f aca="false">J2672</f>
        <v>603</v>
      </c>
    </row>
    <row r="2673" customFormat="false" ht="12.8" hidden="false" customHeight="false" outlineLevel="0" collapsed="false">
      <c r="A2673" s="0" t="s">
        <v>78</v>
      </c>
      <c r="B2673" s="0" t="s">
        <v>1418</v>
      </c>
      <c r="C2673" s="0" t="s">
        <v>1469</v>
      </c>
      <c r="D2673" s="0" t="s">
        <v>36</v>
      </c>
      <c r="E2673" s="0" t="s">
        <v>30</v>
      </c>
      <c r="F2673" s="0" t="s">
        <v>1478</v>
      </c>
      <c r="G2673" s="0" t="s">
        <v>1609</v>
      </c>
      <c r="H2673" s="0" t="n">
        <v>0.84</v>
      </c>
      <c r="I2673" s="0" t="n">
        <v>10.4</v>
      </c>
      <c r="J2673" s="0" t="n">
        <v>603</v>
      </c>
      <c r="K2673" s="0" t="n">
        <f aca="false">I2673*SUMIFS(syst_chauffage!$H$3:$H$27,syst_chauffage!$B$3:$B$27,D2673,syst_chauffage!$C$3:$C$27,E2673)</f>
        <v>6.43404426568691</v>
      </c>
      <c r="L2673" s="12" t="n">
        <f aca="false">H2673*SUMIFS(syst_chauffage!$K$3:$K$27,syst_chauffage!$B$3:$B$27,D2673,syst_chauffage!$C$3:$C$27,E2673)</f>
        <v>0.705760043122449</v>
      </c>
      <c r="N2673" s="0" t="str">
        <f aca="false">A2673</f>
        <v>Sport Loisir Culture</v>
      </c>
      <c r="O2673" s="0" t="str">
        <f aca="false">B2673</f>
        <v>Sport</v>
      </c>
      <c r="P2673" s="0" t="str">
        <f aca="false">C2673</f>
        <v>Petite salle multisport</v>
      </c>
      <c r="Q2673" s="0" t="str">
        <f aca="false">D2673</f>
        <v>PAC</v>
      </c>
      <c r="R2673" s="0" t="str">
        <f aca="false">E2673</f>
        <v>Electricité</v>
      </c>
      <c r="S2673" s="0" t="str">
        <f aca="false">F2673</f>
        <v>0729811104</v>
      </c>
      <c r="T2673" s="0" t="str">
        <f aca="false">G2673</f>
        <v>0</v>
      </c>
      <c r="U2673" s="0" t="n">
        <f aca="false">L2673</f>
        <v>0.705760043122449</v>
      </c>
      <c r="V2673" s="0" t="n">
        <f aca="false">K2673</f>
        <v>6.43404426568691</v>
      </c>
      <c r="W2673" s="0" t="n">
        <f aca="false">J2673</f>
        <v>603</v>
      </c>
    </row>
    <row r="2674" customFormat="false" ht="12.8" hidden="false" customHeight="false" outlineLevel="0" collapsed="false">
      <c r="A2674" s="0" t="s">
        <v>78</v>
      </c>
      <c r="B2674" s="0" t="s">
        <v>1418</v>
      </c>
      <c r="C2674" s="0" t="s">
        <v>1469</v>
      </c>
      <c r="D2674" s="0" t="s">
        <v>51</v>
      </c>
      <c r="E2674" s="0" t="s">
        <v>57</v>
      </c>
      <c r="F2674" s="0" t="s">
        <v>1479</v>
      </c>
      <c r="G2674" s="0" t="s">
        <v>1609</v>
      </c>
      <c r="H2674" s="0" t="n">
        <v>2.11430636241852</v>
      </c>
      <c r="I2674" s="0" t="n">
        <v>74.1160177885691</v>
      </c>
      <c r="J2674" s="0" t="n">
        <v>0</v>
      </c>
      <c r="K2674" s="0" t="n">
        <f aca="false">I2674*SUMIFS(syst_chauffage!$H$3:$H$27,syst_chauffage!$B$3:$B$27,D2674,syst_chauffage!$C$3:$C$27,E2674)</f>
        <v>157.041010032871</v>
      </c>
      <c r="L2674" s="12" t="n">
        <f aca="false">H2674*SUMIFS(syst_chauffage!$K$3:$K$27,syst_chauffage!$B$3:$B$27,D2674,syst_chauffage!$C$3:$C$27,E2674)</f>
        <v>2.11430636241852</v>
      </c>
      <c r="N2674" s="0" t="str">
        <f aca="false">A2674</f>
        <v>Sport Loisir Culture</v>
      </c>
      <c r="O2674" s="0" t="str">
        <f aca="false">B2674</f>
        <v>Sport</v>
      </c>
      <c r="P2674" s="0" t="str">
        <f aca="false">C2674</f>
        <v>Petite salle multisport</v>
      </c>
      <c r="Q2674" s="0" t="str">
        <f aca="false">D2674</f>
        <v>Autre système centralisé performant</v>
      </c>
      <c r="R2674" s="0" t="str">
        <f aca="false">E2674</f>
        <v>Autres</v>
      </c>
      <c r="S2674" s="0" t="str">
        <f aca="false">F2674</f>
        <v>0729812101</v>
      </c>
      <c r="T2674" s="0" t="str">
        <f aca="false">G2674</f>
        <v>0</v>
      </c>
      <c r="U2674" s="0" t="n">
        <f aca="false">L2674</f>
        <v>2.11430636241852</v>
      </c>
      <c r="V2674" s="0" t="n">
        <f aca="false">K2674</f>
        <v>157.041010032871</v>
      </c>
      <c r="W2674" s="0" t="n">
        <f aca="false">J2674</f>
        <v>0</v>
      </c>
    </row>
    <row r="2675" customFormat="false" ht="12.8" hidden="false" customHeight="false" outlineLevel="0" collapsed="false">
      <c r="A2675" s="0" t="s">
        <v>78</v>
      </c>
      <c r="B2675" s="0" t="s">
        <v>1418</v>
      </c>
      <c r="C2675" s="0" t="s">
        <v>1469</v>
      </c>
      <c r="D2675" s="0" t="s">
        <v>51</v>
      </c>
      <c r="E2675" s="0" t="s">
        <v>58</v>
      </c>
      <c r="F2675" s="0" t="s">
        <v>1480</v>
      </c>
      <c r="G2675" s="0" t="s">
        <v>1609</v>
      </c>
      <c r="H2675" s="0" t="n">
        <v>2.52235649075005</v>
      </c>
      <c r="I2675" s="0" t="n">
        <v>76.5141604097786</v>
      </c>
      <c r="J2675" s="0" t="n">
        <v>680</v>
      </c>
      <c r="K2675" s="0" t="n">
        <f aca="false">I2675*SUMIFS(syst_chauffage!$H$3:$H$27,syst_chauffage!$B$3:$B$27,D2675,syst_chauffage!$C$3:$C$27,E2675)</f>
        <v>163.281180589855</v>
      </c>
      <c r="L2675" s="12" t="n">
        <f aca="false">H2675*SUMIFS(syst_chauffage!$K$3:$K$27,syst_chauffage!$B$3:$B$27,D2675,syst_chauffage!$C$3:$C$27,E2675)</f>
        <v>2.52235649075005</v>
      </c>
      <c r="N2675" s="0" t="str">
        <f aca="false">A2675</f>
        <v>Sport Loisir Culture</v>
      </c>
      <c r="O2675" s="0" t="str">
        <f aca="false">B2675</f>
        <v>Sport</v>
      </c>
      <c r="P2675" s="0" t="str">
        <f aca="false">C2675</f>
        <v>Petite salle multisport</v>
      </c>
      <c r="Q2675" s="0" t="str">
        <f aca="false">D2675</f>
        <v>Autre système centralisé performant</v>
      </c>
      <c r="R2675" s="0" t="str">
        <f aca="false">E2675</f>
        <v>Urbain</v>
      </c>
      <c r="S2675" s="0" t="str">
        <f aca="false">F2675</f>
        <v>0729812106</v>
      </c>
      <c r="T2675" s="0" t="str">
        <f aca="false">G2675</f>
        <v>0</v>
      </c>
      <c r="U2675" s="0" t="n">
        <f aca="false">L2675</f>
        <v>2.52235649075005</v>
      </c>
      <c r="V2675" s="0" t="n">
        <f aca="false">K2675</f>
        <v>163.281180589855</v>
      </c>
      <c r="W2675" s="0" t="n">
        <f aca="false">J2675</f>
        <v>680</v>
      </c>
    </row>
    <row r="2676" customFormat="false" ht="12.8" hidden="false" customHeight="false" outlineLevel="0" collapsed="false">
      <c r="A2676" s="0" t="s">
        <v>78</v>
      </c>
      <c r="B2676" s="0" t="s">
        <v>1418</v>
      </c>
      <c r="C2676" s="0" t="s">
        <v>1469</v>
      </c>
      <c r="D2676" s="0" t="s">
        <v>54</v>
      </c>
      <c r="E2676" s="0" t="s">
        <v>30</v>
      </c>
      <c r="F2676" s="0" t="s">
        <v>1481</v>
      </c>
      <c r="G2676" s="0" t="s">
        <v>1609</v>
      </c>
      <c r="H2676" s="0" t="n">
        <v>1</v>
      </c>
      <c r="I2676" s="0" t="n">
        <v>12</v>
      </c>
      <c r="J2676" s="0" t="n">
        <v>0</v>
      </c>
      <c r="K2676" s="0" t="n">
        <f aca="false">I2676*SUMIFS(syst_chauffage!$H$3:$H$27,syst_chauffage!$B$3:$B$27,D2676,syst_chauffage!$C$3:$C$27,E2676)</f>
        <v>12</v>
      </c>
      <c r="L2676" s="12" t="n">
        <f aca="false">H2676*SUMIFS(syst_chauffage!$K$3:$K$27,syst_chauffage!$B$3:$B$27,D2676,syst_chauffage!$C$3:$C$27,E2676)</f>
        <v>1</v>
      </c>
      <c r="N2676" s="0" t="str">
        <f aca="false">A2676</f>
        <v>Sport Loisir Culture</v>
      </c>
      <c r="O2676" s="0" t="str">
        <f aca="false">B2676</f>
        <v>Sport</v>
      </c>
      <c r="P2676" s="0" t="str">
        <f aca="false">C2676</f>
        <v>Petite salle multisport</v>
      </c>
      <c r="Q2676" s="0" t="str">
        <f aca="false">D2676</f>
        <v>Cassette rayonnante performant</v>
      </c>
      <c r="R2676" s="0" t="str">
        <f aca="false">E2676</f>
        <v>Electricité</v>
      </c>
      <c r="S2676" s="0" t="str">
        <f aca="false">F2676</f>
        <v>0729812202</v>
      </c>
      <c r="T2676" s="0" t="str">
        <f aca="false">G2676</f>
        <v>0</v>
      </c>
      <c r="U2676" s="0" t="n">
        <f aca="false">L2676</f>
        <v>1</v>
      </c>
      <c r="V2676" s="0" t="n">
        <f aca="false">K2676</f>
        <v>12</v>
      </c>
      <c r="W2676" s="0" t="n">
        <f aca="false">J2676</f>
        <v>0</v>
      </c>
    </row>
    <row r="2677" customFormat="false" ht="12.8" hidden="false" customHeight="false" outlineLevel="0" collapsed="false">
      <c r="A2677" s="0" t="s">
        <v>78</v>
      </c>
      <c r="B2677" s="0" t="s">
        <v>1418</v>
      </c>
      <c r="C2677" s="0" t="s">
        <v>1469</v>
      </c>
      <c r="D2677" s="0" t="s">
        <v>27</v>
      </c>
      <c r="E2677" s="0" t="s">
        <v>23</v>
      </c>
      <c r="F2677" s="0" t="s">
        <v>1482</v>
      </c>
      <c r="G2677" s="0" t="s">
        <v>1609</v>
      </c>
      <c r="H2677" s="0" t="n">
        <v>0.752372056806437</v>
      </c>
      <c r="I2677" s="0" t="n">
        <v>36.8608828789325</v>
      </c>
      <c r="J2677" s="0" t="n">
        <v>608</v>
      </c>
      <c r="K2677" s="0" t="n">
        <f aca="false">I2677*SUMIFS(syst_chauffage!$H$3:$H$27,syst_chauffage!$B$3:$B$27,D2677,syst_chauffage!$C$3:$C$27,E2677)</f>
        <v>94.5261638883656</v>
      </c>
      <c r="L2677" s="12" t="n">
        <f aca="false">H2677*SUMIFS(syst_chauffage!$K$3:$K$27,syst_chauffage!$B$3:$B$27,D2677,syst_chauffage!$C$3:$C$27,E2677)</f>
        <v>0.752372056806437</v>
      </c>
      <c r="N2677" s="0" t="str">
        <f aca="false">A2677</f>
        <v>Sport Loisir Culture</v>
      </c>
      <c r="O2677" s="0" t="str">
        <f aca="false">B2677</f>
        <v>Sport</v>
      </c>
      <c r="P2677" s="0" t="str">
        <f aca="false">C2677</f>
        <v>Petite salle multisport</v>
      </c>
      <c r="Q2677" s="0" t="str">
        <f aca="false">D2677</f>
        <v>Chaudière condensation fioul</v>
      </c>
      <c r="R2677" s="0" t="str">
        <f aca="false">E2677</f>
        <v>Fioul</v>
      </c>
      <c r="S2677" s="0" t="str">
        <f aca="false">F2677</f>
        <v>0729812303</v>
      </c>
      <c r="T2677" s="0" t="str">
        <f aca="false">G2677</f>
        <v>0</v>
      </c>
      <c r="U2677" s="0" t="n">
        <f aca="false">L2677</f>
        <v>0.752372056806437</v>
      </c>
      <c r="V2677" s="0" t="n">
        <f aca="false">K2677</f>
        <v>94.5261638883656</v>
      </c>
      <c r="W2677" s="0" t="n">
        <f aca="false">J2677</f>
        <v>608</v>
      </c>
    </row>
    <row r="2678" customFormat="false" ht="12.8" hidden="false" customHeight="false" outlineLevel="0" collapsed="false">
      <c r="A2678" s="0" t="s">
        <v>78</v>
      </c>
      <c r="B2678" s="0" t="s">
        <v>1418</v>
      </c>
      <c r="C2678" s="0" t="s">
        <v>1469</v>
      </c>
      <c r="D2678" s="0" t="s">
        <v>18</v>
      </c>
      <c r="E2678" s="0" t="s">
        <v>14</v>
      </c>
      <c r="F2678" s="0" t="s">
        <v>1483</v>
      </c>
      <c r="G2678" s="0" t="s">
        <v>1609</v>
      </c>
      <c r="H2678" s="0" t="n">
        <v>0.972147213610622</v>
      </c>
      <c r="I2678" s="0" t="n">
        <v>22.533241019656</v>
      </c>
      <c r="J2678" s="0" t="n">
        <v>608</v>
      </c>
      <c r="K2678" s="0" t="n">
        <f aca="false">I2678*SUMIFS(syst_chauffage!$H$3:$H$27,syst_chauffage!$B$3:$B$27,D2678,syst_chauffage!$C$3:$C$27,E2678)</f>
        <v>61.4014801633787</v>
      </c>
      <c r="L2678" s="12" t="n">
        <f aca="false">H2678*SUMIFS(syst_chauffage!$K$3:$K$27,syst_chauffage!$B$3:$B$27,D2678,syst_chauffage!$C$3:$C$27,E2678)</f>
        <v>0.944389387594149</v>
      </c>
      <c r="N2678" s="0" t="str">
        <f aca="false">A2678</f>
        <v>Sport Loisir Culture</v>
      </c>
      <c r="O2678" s="0" t="str">
        <f aca="false">B2678</f>
        <v>Sport</v>
      </c>
      <c r="P2678" s="0" t="str">
        <f aca="false">C2678</f>
        <v>Petite salle multisport</v>
      </c>
      <c r="Q2678" s="0" t="str">
        <f aca="false">D2678</f>
        <v>Chaudière condensation gaz</v>
      </c>
      <c r="R2678" s="0" t="str">
        <f aca="false">E2678</f>
        <v>Gaz</v>
      </c>
      <c r="S2678" s="0" t="str">
        <f aca="false">F2678</f>
        <v>0729812404</v>
      </c>
      <c r="T2678" s="0" t="str">
        <f aca="false">G2678</f>
        <v>0</v>
      </c>
      <c r="U2678" s="0" t="n">
        <f aca="false">L2678</f>
        <v>0.944389387594149</v>
      </c>
      <c r="V2678" s="0" t="n">
        <f aca="false">K2678</f>
        <v>61.4014801633787</v>
      </c>
      <c r="W2678" s="0" t="n">
        <f aca="false">J2678</f>
        <v>608</v>
      </c>
    </row>
    <row r="2679" customFormat="false" ht="12.8" hidden="false" customHeight="false" outlineLevel="0" collapsed="false">
      <c r="A2679" s="0" t="s">
        <v>78</v>
      </c>
      <c r="B2679" s="0" t="s">
        <v>1418</v>
      </c>
      <c r="C2679" s="0" t="s">
        <v>1469</v>
      </c>
      <c r="D2679" s="0" t="s">
        <v>32</v>
      </c>
      <c r="E2679" s="0" t="s">
        <v>30</v>
      </c>
      <c r="F2679" s="0" t="s">
        <v>1484</v>
      </c>
      <c r="G2679" s="0" t="s">
        <v>1609</v>
      </c>
      <c r="H2679" s="0" t="n">
        <v>1</v>
      </c>
      <c r="I2679" s="0" t="n">
        <v>12</v>
      </c>
      <c r="J2679" s="0" t="n">
        <v>0</v>
      </c>
      <c r="K2679" s="0" t="n">
        <f aca="false">I2679*SUMIFS(syst_chauffage!$H$3:$H$27,syst_chauffage!$B$3:$B$27,D2679,syst_chauffage!$C$3:$C$27,E2679)</f>
        <v>12</v>
      </c>
      <c r="L2679" s="12" t="n">
        <f aca="false">H2679*SUMIFS(syst_chauffage!$K$3:$K$27,syst_chauffage!$B$3:$B$27,D2679,syst_chauffage!$C$3:$C$27,E2679)</f>
        <v>1</v>
      </c>
      <c r="N2679" s="0" t="str">
        <f aca="false">A2679</f>
        <v>Sport Loisir Culture</v>
      </c>
      <c r="O2679" s="0" t="str">
        <f aca="false">B2679</f>
        <v>Sport</v>
      </c>
      <c r="P2679" s="0" t="str">
        <f aca="false">C2679</f>
        <v>Petite salle multisport</v>
      </c>
      <c r="Q2679" s="0" t="str">
        <f aca="false">D2679</f>
        <v>Electrique direct performant</v>
      </c>
      <c r="R2679" s="0" t="str">
        <f aca="false">E2679</f>
        <v>Electricité</v>
      </c>
      <c r="S2679" s="0" t="str">
        <f aca="false">F2679</f>
        <v>0729812602</v>
      </c>
      <c r="T2679" s="0" t="str">
        <f aca="false">G2679</f>
        <v>0</v>
      </c>
      <c r="U2679" s="0" t="n">
        <f aca="false">L2679</f>
        <v>1</v>
      </c>
      <c r="V2679" s="0" t="n">
        <f aca="false">K2679</f>
        <v>12</v>
      </c>
      <c r="W2679" s="0" t="n">
        <f aca="false">J2679</f>
        <v>0</v>
      </c>
    </row>
    <row r="2680" customFormat="false" ht="12.8" hidden="false" customHeight="false" outlineLevel="0" collapsed="false">
      <c r="A2680" s="0" t="s">
        <v>78</v>
      </c>
      <c r="B2680" s="0" t="s">
        <v>1418</v>
      </c>
      <c r="C2680" s="0" t="s">
        <v>1469</v>
      </c>
      <c r="D2680" s="0" t="s">
        <v>38</v>
      </c>
      <c r="E2680" s="0" t="s">
        <v>30</v>
      </c>
      <c r="F2680" s="0" t="s">
        <v>1485</v>
      </c>
      <c r="G2680" s="0" t="s">
        <v>1609</v>
      </c>
      <c r="H2680" s="0" t="n">
        <v>3.40633674418604</v>
      </c>
      <c r="I2680" s="0" t="n">
        <v>53.6107030753918</v>
      </c>
      <c r="J2680" s="0" t="n">
        <v>648</v>
      </c>
      <c r="K2680" s="0" t="n">
        <f aca="false">I2680*SUMIFS(syst_chauffage!$H$3:$H$27,syst_chauffage!$B$3:$B$27,D2680,syst_chauffage!$C$3:$C$27,E2680)</f>
        <v>54.1893663887986</v>
      </c>
      <c r="L2680" s="12" t="n">
        <f aca="false">H2680*SUMIFS(syst_chauffage!$K$3:$K$27,syst_chauffage!$B$3:$B$27,D2680,syst_chauffage!$C$3:$C$27,E2680)</f>
        <v>3.04736226069167</v>
      </c>
      <c r="N2680" s="0" t="str">
        <f aca="false">A2680</f>
        <v>Sport Loisir Culture</v>
      </c>
      <c r="O2680" s="0" t="str">
        <f aca="false">B2680</f>
        <v>Sport</v>
      </c>
      <c r="P2680" s="0" t="str">
        <f aca="false">C2680</f>
        <v>Petite salle multisport</v>
      </c>
      <c r="Q2680" s="0" t="str">
        <f aca="false">D2680</f>
        <v>PAC performant</v>
      </c>
      <c r="R2680" s="0" t="str">
        <f aca="false">E2680</f>
        <v>Electricité</v>
      </c>
      <c r="S2680" s="0" t="str">
        <f aca="false">F2680</f>
        <v>0729812902</v>
      </c>
      <c r="T2680" s="0" t="str">
        <f aca="false">G2680</f>
        <v>0</v>
      </c>
      <c r="U2680" s="0" t="n">
        <f aca="false">L2680</f>
        <v>3.04736226069167</v>
      </c>
      <c r="V2680" s="0" t="n">
        <f aca="false">K2680</f>
        <v>54.1893663887986</v>
      </c>
      <c r="W2680" s="0" t="n">
        <f aca="false">J2680</f>
        <v>648</v>
      </c>
    </row>
    <row r="2681" customFormat="false" ht="12.8" hidden="false" customHeight="false" outlineLevel="0" collapsed="false">
      <c r="A2681" s="0" t="s">
        <v>78</v>
      </c>
      <c r="B2681" s="0" t="s">
        <v>1418</v>
      </c>
      <c r="C2681" s="0" t="s">
        <v>1469</v>
      </c>
      <c r="D2681" s="0" t="s">
        <v>38</v>
      </c>
      <c r="E2681" s="0" t="s">
        <v>30</v>
      </c>
      <c r="F2681" s="0" t="s">
        <v>1486</v>
      </c>
      <c r="G2681" s="0" t="s">
        <v>1609</v>
      </c>
      <c r="H2681" s="0" t="n">
        <v>3.23578046511627</v>
      </c>
      <c r="I2681" s="0" t="n">
        <v>10.9484233515</v>
      </c>
      <c r="J2681" s="0" t="n">
        <v>648</v>
      </c>
      <c r="K2681" s="0" t="n">
        <f aca="false">I2681*SUMIFS(syst_chauffage!$H$3:$H$27,syst_chauffage!$B$3:$B$27,D2681,syst_chauffage!$C$3:$C$27,E2681)</f>
        <v>11.0665984652315</v>
      </c>
      <c r="L2681" s="12" t="n">
        <f aca="false">H2681*SUMIFS(syst_chauffage!$K$3:$K$27,syst_chauffage!$B$3:$B$27,D2681,syst_chauffage!$C$3:$C$27,E2681)</f>
        <v>2.89477993921441</v>
      </c>
      <c r="N2681" s="0" t="str">
        <f aca="false">A2681</f>
        <v>Sport Loisir Culture</v>
      </c>
      <c r="O2681" s="0" t="str">
        <f aca="false">B2681</f>
        <v>Sport</v>
      </c>
      <c r="P2681" s="0" t="str">
        <f aca="false">C2681</f>
        <v>Petite salle multisport</v>
      </c>
      <c r="Q2681" s="0" t="str">
        <f aca="false">D2681</f>
        <v>PAC performant</v>
      </c>
      <c r="R2681" s="0" t="str">
        <f aca="false">E2681</f>
        <v>Electricité</v>
      </c>
      <c r="S2681" s="0" t="str">
        <f aca="false">F2681</f>
        <v>0729813002</v>
      </c>
      <c r="T2681" s="0" t="str">
        <f aca="false">G2681</f>
        <v>0</v>
      </c>
      <c r="U2681" s="0" t="n">
        <f aca="false">L2681</f>
        <v>2.89477993921441</v>
      </c>
      <c r="V2681" s="0" t="n">
        <f aca="false">K2681</f>
        <v>11.0665984652315</v>
      </c>
      <c r="W2681" s="0" t="n">
        <f aca="false">J2681</f>
        <v>648</v>
      </c>
    </row>
    <row r="2682" customFormat="false" ht="12.8" hidden="false" customHeight="false" outlineLevel="0" collapsed="false">
      <c r="A2682" s="0" t="s">
        <v>78</v>
      </c>
      <c r="B2682" s="0" t="s">
        <v>1418</v>
      </c>
      <c r="C2682" s="0" t="s">
        <v>1469</v>
      </c>
      <c r="D2682" s="0" t="s">
        <v>38</v>
      </c>
      <c r="E2682" s="0" t="s">
        <v>30</v>
      </c>
      <c r="F2682" s="0" t="s">
        <v>1487</v>
      </c>
      <c r="G2682" s="0" t="s">
        <v>1609</v>
      </c>
      <c r="H2682" s="0" t="n">
        <v>1</v>
      </c>
      <c r="I2682" s="0" t="n">
        <v>12</v>
      </c>
      <c r="J2682" s="0" t="n">
        <v>648</v>
      </c>
      <c r="K2682" s="0" t="n">
        <f aca="false">I2682*SUMIFS(syst_chauffage!$H$3:$H$27,syst_chauffage!$B$3:$B$27,D2682,syst_chauffage!$C$3:$C$27,E2682)</f>
        <v>12.1295256238501</v>
      </c>
      <c r="L2682" s="12" t="n">
        <f aca="false">H2682*SUMIFS(syst_chauffage!$K$3:$K$27,syst_chauffage!$B$3:$B$27,D2682,syst_chauffage!$C$3:$C$27,E2682)</f>
        <v>0.894615679407779</v>
      </c>
      <c r="N2682" s="0" t="str">
        <f aca="false">A2682</f>
        <v>Sport Loisir Culture</v>
      </c>
      <c r="O2682" s="0" t="str">
        <f aca="false">B2682</f>
        <v>Sport</v>
      </c>
      <c r="P2682" s="0" t="str">
        <f aca="false">C2682</f>
        <v>Petite salle multisport</v>
      </c>
      <c r="Q2682" s="0" t="str">
        <f aca="false">D2682</f>
        <v>PAC performant</v>
      </c>
      <c r="R2682" s="0" t="str">
        <f aca="false">E2682</f>
        <v>Electricité</v>
      </c>
      <c r="S2682" s="0" t="str">
        <f aca="false">F2682</f>
        <v>0729813104</v>
      </c>
      <c r="T2682" s="0" t="str">
        <f aca="false">G2682</f>
        <v>0</v>
      </c>
      <c r="U2682" s="0" t="n">
        <f aca="false">L2682</f>
        <v>0.894615679407779</v>
      </c>
      <c r="V2682" s="0" t="n">
        <f aca="false">K2682</f>
        <v>12.1295256238501</v>
      </c>
      <c r="W2682" s="0" t="n">
        <f aca="false">J2682</f>
        <v>648</v>
      </c>
    </row>
    <row r="2683" customFormat="false" ht="12.8" hidden="false" customHeight="false" outlineLevel="0" collapsed="false">
      <c r="A2683" s="0" t="s">
        <v>78</v>
      </c>
      <c r="B2683" s="0" t="s">
        <v>1418</v>
      </c>
      <c r="C2683" s="0" t="s">
        <v>1488</v>
      </c>
      <c r="D2683" s="0" t="s">
        <v>19</v>
      </c>
      <c r="E2683" s="0" t="s">
        <v>57</v>
      </c>
      <c r="F2683" s="0" t="s">
        <v>1489</v>
      </c>
      <c r="G2683" s="0" t="s">
        <v>1609</v>
      </c>
      <c r="H2683" s="0" t="n">
        <v>1.76243743575946</v>
      </c>
      <c r="I2683" s="0" t="n">
        <v>37.7321481601999</v>
      </c>
      <c r="J2683" s="0" t="n">
        <v>0</v>
      </c>
      <c r="K2683" s="0" t="n">
        <f aca="false">I2683*SUMIFS(syst_chauffage!$H$3:$H$27,syst_chauffage!$B$3:$B$27,D2683,syst_chauffage!$C$3:$C$27,E2683)</f>
        <v>52.5411361618824</v>
      </c>
      <c r="L2683" s="12" t="n">
        <f aca="false">H2683*SUMIFS(syst_chauffage!$K$3:$K$27,syst_chauffage!$B$3:$B$27,D2683,syst_chauffage!$C$3:$C$27,E2683)</f>
        <v>1.76243743575946</v>
      </c>
      <c r="N2683" s="0" t="str">
        <f aca="false">A2683</f>
        <v>Sport Loisir Culture</v>
      </c>
      <c r="O2683" s="0" t="str">
        <f aca="false">B2683</f>
        <v>Sport</v>
      </c>
      <c r="P2683" s="0" t="str">
        <f aca="false">C2683</f>
        <v>Piscine</v>
      </c>
      <c r="Q2683" s="0" t="str">
        <f aca="false">D2683</f>
        <v>Autre système centralisé</v>
      </c>
      <c r="R2683" s="0" t="str">
        <f aca="false">E2683</f>
        <v>Autres</v>
      </c>
      <c r="S2683" s="0" t="str">
        <f aca="false">F2683</f>
        <v>0729820101</v>
      </c>
      <c r="T2683" s="0" t="str">
        <f aca="false">G2683</f>
        <v>0</v>
      </c>
      <c r="U2683" s="0" t="n">
        <f aca="false">L2683</f>
        <v>1.76243743575946</v>
      </c>
      <c r="V2683" s="0" t="n">
        <f aca="false">K2683</f>
        <v>52.5411361618824</v>
      </c>
      <c r="W2683" s="0" t="n">
        <f aca="false">J2683</f>
        <v>0</v>
      </c>
    </row>
    <row r="2684" customFormat="false" ht="12.8" hidden="false" customHeight="false" outlineLevel="0" collapsed="false">
      <c r="A2684" s="0" t="s">
        <v>78</v>
      </c>
      <c r="B2684" s="0" t="s">
        <v>1418</v>
      </c>
      <c r="C2684" s="0" t="s">
        <v>1488</v>
      </c>
      <c r="D2684" s="0" t="s">
        <v>19</v>
      </c>
      <c r="E2684" s="0" t="s">
        <v>58</v>
      </c>
      <c r="F2684" s="0" t="s">
        <v>1490</v>
      </c>
      <c r="G2684" s="0" t="s">
        <v>1609</v>
      </c>
      <c r="H2684" s="0" t="n">
        <v>2.08478818572393</v>
      </c>
      <c r="I2684" s="0" t="n">
        <v>43.7585442958137</v>
      </c>
      <c r="J2684" s="0" t="n">
        <v>680</v>
      </c>
      <c r="K2684" s="0" t="n">
        <f aca="false">I2684*SUMIFS(syst_chauffage!$H$3:$H$27,syst_chauffage!$B$3:$B$27,D2684,syst_chauffage!$C$3:$C$27,E2684)</f>
        <v>71.9805995044369</v>
      </c>
      <c r="L2684" s="12" t="n">
        <f aca="false">H2684*SUMIFS(syst_chauffage!$K$3:$K$27,syst_chauffage!$B$3:$B$27,D2684,syst_chauffage!$C$3:$C$27,E2684)</f>
        <v>2.08478818572393</v>
      </c>
      <c r="N2684" s="0" t="str">
        <f aca="false">A2684</f>
        <v>Sport Loisir Culture</v>
      </c>
      <c r="O2684" s="0" t="str">
        <f aca="false">B2684</f>
        <v>Sport</v>
      </c>
      <c r="P2684" s="0" t="str">
        <f aca="false">C2684</f>
        <v>Piscine</v>
      </c>
      <c r="Q2684" s="0" t="str">
        <f aca="false">D2684</f>
        <v>Autre système centralisé</v>
      </c>
      <c r="R2684" s="0" t="str">
        <f aca="false">E2684</f>
        <v>Urbain</v>
      </c>
      <c r="S2684" s="0" t="str">
        <f aca="false">F2684</f>
        <v>0729820106</v>
      </c>
      <c r="T2684" s="0" t="str">
        <f aca="false">G2684</f>
        <v>0</v>
      </c>
      <c r="U2684" s="0" t="n">
        <f aca="false">L2684</f>
        <v>2.08478818572393</v>
      </c>
      <c r="V2684" s="0" t="n">
        <f aca="false">K2684</f>
        <v>71.9805995044369</v>
      </c>
      <c r="W2684" s="0" t="n">
        <f aca="false">J2684</f>
        <v>680</v>
      </c>
    </row>
    <row r="2685" customFormat="false" ht="12.8" hidden="false" customHeight="false" outlineLevel="0" collapsed="false">
      <c r="A2685" s="0" t="s">
        <v>78</v>
      </c>
      <c r="B2685" s="0" t="s">
        <v>1418</v>
      </c>
      <c r="C2685" s="0" t="s">
        <v>1488</v>
      </c>
      <c r="D2685" s="0" t="s">
        <v>24</v>
      </c>
      <c r="E2685" s="0" t="s">
        <v>30</v>
      </c>
      <c r="F2685" s="0" t="s">
        <v>1491</v>
      </c>
      <c r="G2685" s="0" t="s">
        <v>1609</v>
      </c>
      <c r="H2685" s="0" t="n">
        <v>0.84</v>
      </c>
      <c r="I2685" s="0" t="n">
        <v>10.4</v>
      </c>
      <c r="J2685" s="0" t="n">
        <v>0</v>
      </c>
      <c r="K2685" s="0" t="n">
        <f aca="false">I2685*SUMIFS(syst_chauffage!$H$3:$H$27,syst_chauffage!$B$3:$B$27,D2685,syst_chauffage!$C$3:$C$27,E2685)</f>
        <v>3</v>
      </c>
      <c r="L2685" s="12" t="n">
        <f aca="false">H2685*SUMIFS(syst_chauffage!$K$3:$K$27,syst_chauffage!$B$3:$B$27,D2685,syst_chauffage!$C$3:$C$27,E2685)</f>
        <v>0.84</v>
      </c>
      <c r="N2685" s="0" t="str">
        <f aca="false">A2685</f>
        <v>Sport Loisir Culture</v>
      </c>
      <c r="O2685" s="0" t="str">
        <f aca="false">B2685</f>
        <v>Sport</v>
      </c>
      <c r="P2685" s="0" t="str">
        <f aca="false">C2685</f>
        <v>Piscine</v>
      </c>
      <c r="Q2685" s="0" t="str">
        <f aca="false">D2685</f>
        <v>Cassette rayonnante</v>
      </c>
      <c r="R2685" s="0" t="str">
        <f aca="false">E2685</f>
        <v>Electricité</v>
      </c>
      <c r="S2685" s="0" t="str">
        <f aca="false">F2685</f>
        <v>0729820202</v>
      </c>
      <c r="T2685" s="0" t="str">
        <f aca="false">G2685</f>
        <v>0</v>
      </c>
      <c r="U2685" s="0" t="n">
        <f aca="false">L2685</f>
        <v>0.84</v>
      </c>
      <c r="V2685" s="0" t="n">
        <f aca="false">K2685</f>
        <v>3</v>
      </c>
      <c r="W2685" s="0" t="n">
        <f aca="false">J2685</f>
        <v>0</v>
      </c>
    </row>
    <row r="2686" customFormat="false" ht="12.8" hidden="false" customHeight="false" outlineLevel="0" collapsed="false">
      <c r="A2686" s="0" t="s">
        <v>78</v>
      </c>
      <c r="B2686" s="0" t="s">
        <v>1418</v>
      </c>
      <c r="C2686" s="0" t="s">
        <v>1488</v>
      </c>
      <c r="D2686" s="0" t="s">
        <v>22</v>
      </c>
      <c r="E2686" s="0" t="s">
        <v>23</v>
      </c>
      <c r="F2686" s="0" t="s">
        <v>1492</v>
      </c>
      <c r="G2686" s="0" t="s">
        <v>1609</v>
      </c>
      <c r="H2686" s="0" t="n">
        <v>0.695855422467042</v>
      </c>
      <c r="I2686" s="0" t="n">
        <v>14.0693957069401</v>
      </c>
      <c r="J2686" s="0" t="n">
        <v>0</v>
      </c>
      <c r="K2686" s="0" t="n">
        <f aca="false">I2686*SUMIFS(syst_chauffage!$H$3:$H$27,syst_chauffage!$B$3:$B$27,D2686,syst_chauffage!$C$3:$C$27,E2686)</f>
        <v>24.7765225170499</v>
      </c>
      <c r="L2686" s="12" t="n">
        <f aca="false">H2686*SUMIFS(syst_chauffage!$K$3:$K$27,syst_chauffage!$B$3:$B$27,D2686,syst_chauffage!$C$3:$C$27,E2686)</f>
        <v>0.695855422467042</v>
      </c>
      <c r="N2686" s="0" t="str">
        <f aca="false">A2686</f>
        <v>Sport Loisir Culture</v>
      </c>
      <c r="O2686" s="0" t="str">
        <f aca="false">B2686</f>
        <v>Sport</v>
      </c>
      <c r="P2686" s="0" t="str">
        <f aca="false">C2686</f>
        <v>Piscine</v>
      </c>
      <c r="Q2686" s="0" t="str">
        <f aca="false">D2686</f>
        <v>Chaudière fioul</v>
      </c>
      <c r="R2686" s="0" t="str">
        <f aca="false">E2686</f>
        <v>Fioul</v>
      </c>
      <c r="S2686" s="0" t="str">
        <f aca="false">F2686</f>
        <v>0729820303</v>
      </c>
      <c r="T2686" s="0" t="str">
        <f aca="false">G2686</f>
        <v>0</v>
      </c>
      <c r="U2686" s="0" t="n">
        <f aca="false">L2686</f>
        <v>0.695855422467042</v>
      </c>
      <c r="V2686" s="0" t="n">
        <f aca="false">K2686</f>
        <v>24.7765225170499</v>
      </c>
      <c r="W2686" s="0" t="n">
        <f aca="false">J2686</f>
        <v>0</v>
      </c>
    </row>
    <row r="2687" customFormat="false" ht="12.8" hidden="false" customHeight="false" outlineLevel="0" collapsed="false">
      <c r="A2687" s="0" t="s">
        <v>78</v>
      </c>
      <c r="B2687" s="0" t="s">
        <v>1418</v>
      </c>
      <c r="C2687" s="0" t="s">
        <v>1488</v>
      </c>
      <c r="D2687" s="0" t="s">
        <v>13</v>
      </c>
      <c r="E2687" s="0" t="s">
        <v>14</v>
      </c>
      <c r="F2687" s="0" t="s">
        <v>1493</v>
      </c>
      <c r="G2687" s="0" t="s">
        <v>1609</v>
      </c>
      <c r="H2687" s="0" t="n">
        <v>0.710566064481193</v>
      </c>
      <c r="I2687" s="0" t="n">
        <v>9.85611386858213</v>
      </c>
      <c r="J2687" s="0" t="n">
        <v>264</v>
      </c>
      <c r="K2687" s="0" t="n">
        <f aca="false">I2687*SUMIFS(syst_chauffage!$H$3:$H$27,syst_chauffage!$B$3:$B$27,D2687,syst_chauffage!$C$3:$C$27,E2687)</f>
        <v>19.9053261269565</v>
      </c>
      <c r="L2687" s="12" t="n">
        <f aca="false">H2687*SUMIFS(syst_chauffage!$K$3:$K$27,syst_chauffage!$B$3:$B$27,D2687,syst_chauffage!$C$3:$C$27,E2687)</f>
        <v>0.710566064481193</v>
      </c>
      <c r="N2687" s="0" t="str">
        <f aca="false">A2687</f>
        <v>Sport Loisir Culture</v>
      </c>
      <c r="O2687" s="0" t="str">
        <f aca="false">B2687</f>
        <v>Sport</v>
      </c>
      <c r="P2687" s="0" t="str">
        <f aca="false">C2687</f>
        <v>Piscine</v>
      </c>
      <c r="Q2687" s="0" t="str">
        <f aca="false">D2687</f>
        <v>Chaudière gaz</v>
      </c>
      <c r="R2687" s="0" t="str">
        <f aca="false">E2687</f>
        <v>Gaz</v>
      </c>
      <c r="S2687" s="0" t="str">
        <f aca="false">F2687</f>
        <v>0729820404</v>
      </c>
      <c r="T2687" s="0" t="str">
        <f aca="false">G2687</f>
        <v>0</v>
      </c>
      <c r="U2687" s="0" t="n">
        <f aca="false">L2687</f>
        <v>0.710566064481193</v>
      </c>
      <c r="V2687" s="0" t="n">
        <f aca="false">K2687</f>
        <v>19.9053261269565</v>
      </c>
      <c r="W2687" s="0" t="n">
        <f aca="false">J2687</f>
        <v>264</v>
      </c>
    </row>
    <row r="2688" customFormat="false" ht="12.8" hidden="false" customHeight="false" outlineLevel="0" collapsed="false">
      <c r="A2688" s="0" t="s">
        <v>78</v>
      </c>
      <c r="B2688" s="0" t="s">
        <v>1418</v>
      </c>
      <c r="C2688" s="0" t="s">
        <v>1488</v>
      </c>
      <c r="D2688" s="0" t="s">
        <v>29</v>
      </c>
      <c r="E2688" s="0" t="s">
        <v>30</v>
      </c>
      <c r="F2688" s="0" t="s">
        <v>1494</v>
      </c>
      <c r="G2688" s="0" t="s">
        <v>1609</v>
      </c>
      <c r="H2688" s="0" t="n">
        <v>0.92</v>
      </c>
      <c r="I2688" s="0" t="n">
        <v>10.4</v>
      </c>
      <c r="J2688" s="0" t="n">
        <v>0</v>
      </c>
      <c r="K2688" s="0" t="n">
        <f aca="false">I2688*SUMIFS(syst_chauffage!$H$3:$H$27,syst_chauffage!$B$3:$B$27,D2688,syst_chauffage!$C$3:$C$27,E2688)</f>
        <v>3</v>
      </c>
      <c r="L2688" s="12" t="n">
        <f aca="false">H2688*SUMIFS(syst_chauffage!$K$3:$K$27,syst_chauffage!$B$3:$B$27,D2688,syst_chauffage!$C$3:$C$27,E2688)</f>
        <v>0.92</v>
      </c>
      <c r="N2688" s="0" t="str">
        <f aca="false">A2688</f>
        <v>Sport Loisir Culture</v>
      </c>
      <c r="O2688" s="0" t="str">
        <f aca="false">B2688</f>
        <v>Sport</v>
      </c>
      <c r="P2688" s="0" t="str">
        <f aca="false">C2688</f>
        <v>Piscine</v>
      </c>
      <c r="Q2688" s="0" t="str">
        <f aca="false">D2688</f>
        <v>Electrique direct</v>
      </c>
      <c r="R2688" s="0" t="str">
        <f aca="false">E2688</f>
        <v>Electricité</v>
      </c>
      <c r="S2688" s="0" t="str">
        <f aca="false">F2688</f>
        <v>0729820602</v>
      </c>
      <c r="T2688" s="0" t="str">
        <f aca="false">G2688</f>
        <v>0</v>
      </c>
      <c r="U2688" s="0" t="n">
        <f aca="false">L2688</f>
        <v>0.92</v>
      </c>
      <c r="V2688" s="0" t="n">
        <f aca="false">K2688</f>
        <v>3</v>
      </c>
      <c r="W2688" s="0" t="n">
        <f aca="false">J2688</f>
        <v>0</v>
      </c>
    </row>
    <row r="2689" customFormat="false" ht="12.8" hidden="false" customHeight="false" outlineLevel="0" collapsed="false">
      <c r="A2689" s="0" t="s">
        <v>78</v>
      </c>
      <c r="B2689" s="0" t="s">
        <v>1418</v>
      </c>
      <c r="C2689" s="0" t="s">
        <v>1488</v>
      </c>
      <c r="D2689" s="0" t="s">
        <v>36</v>
      </c>
      <c r="E2689" s="0" t="s">
        <v>30</v>
      </c>
      <c r="F2689" s="0" t="s">
        <v>1495</v>
      </c>
      <c r="G2689" s="0" t="s">
        <v>1609</v>
      </c>
      <c r="H2689" s="0" t="n">
        <v>2.9521585116279</v>
      </c>
      <c r="I2689" s="0" t="n">
        <v>26.6902396830824</v>
      </c>
      <c r="J2689" s="0" t="n">
        <v>603</v>
      </c>
      <c r="K2689" s="0" t="n">
        <f aca="false">I2689*SUMIFS(syst_chauffage!$H$3:$H$27,syst_chauffage!$B$3:$B$27,D2689,syst_chauffage!$C$3:$C$27,E2689)</f>
        <v>16.5121330368025</v>
      </c>
      <c r="L2689" s="12" t="n">
        <f aca="false">H2689*SUMIFS(syst_chauffage!$K$3:$K$27,syst_chauffage!$B$3:$B$27,D2689,syst_chauffage!$C$3:$C$27,E2689)</f>
        <v>2.48037561722716</v>
      </c>
      <c r="N2689" s="0" t="str">
        <f aca="false">A2689</f>
        <v>Sport Loisir Culture</v>
      </c>
      <c r="O2689" s="0" t="str">
        <f aca="false">B2689</f>
        <v>Sport</v>
      </c>
      <c r="P2689" s="0" t="str">
        <f aca="false">C2689</f>
        <v>Piscine</v>
      </c>
      <c r="Q2689" s="0" t="str">
        <f aca="false">D2689</f>
        <v>PAC</v>
      </c>
      <c r="R2689" s="0" t="str">
        <f aca="false">E2689</f>
        <v>Electricité</v>
      </c>
      <c r="S2689" s="0" t="str">
        <f aca="false">F2689</f>
        <v>0729820902</v>
      </c>
      <c r="T2689" s="0" t="str">
        <f aca="false">G2689</f>
        <v>0</v>
      </c>
      <c r="U2689" s="0" t="n">
        <f aca="false">L2689</f>
        <v>2.48037561722716</v>
      </c>
      <c r="V2689" s="0" t="n">
        <f aca="false">K2689</f>
        <v>16.5121330368025</v>
      </c>
      <c r="W2689" s="0" t="n">
        <f aca="false">J2689</f>
        <v>603</v>
      </c>
    </row>
    <row r="2690" customFormat="false" ht="12.8" hidden="false" customHeight="false" outlineLevel="0" collapsed="false">
      <c r="A2690" s="0" t="s">
        <v>78</v>
      </c>
      <c r="B2690" s="0" t="s">
        <v>1418</v>
      </c>
      <c r="C2690" s="0" t="s">
        <v>1488</v>
      </c>
      <c r="D2690" s="0" t="s">
        <v>42</v>
      </c>
      <c r="E2690" s="0" t="s">
        <v>30</v>
      </c>
      <c r="F2690" s="0" t="s">
        <v>1496</v>
      </c>
      <c r="G2690" s="0" t="s">
        <v>1609</v>
      </c>
      <c r="H2690" s="0" t="n">
        <v>2.88602790697674</v>
      </c>
      <c r="I2690" s="0" t="n">
        <v>6.36189974245659</v>
      </c>
      <c r="J2690" s="0" t="n">
        <v>603</v>
      </c>
      <c r="K2690" s="0" t="n">
        <f aca="false">I2690*SUMIFS(syst_chauffage!$H$3:$H$27,syst_chauffage!$B$3:$B$27,D2690,syst_chauffage!$C$3:$C$27,E2690)</f>
        <v>5.7428375024198</v>
      </c>
      <c r="L2690" s="12" t="n">
        <f aca="false">H2690*SUMIFS(syst_chauffage!$K$3:$K$27,syst_chauffage!$B$3:$B$27,D2690,syst_chauffage!$C$3:$C$27,E2690)</f>
        <v>2.57300628134345</v>
      </c>
      <c r="N2690" s="0" t="str">
        <f aca="false">A2690</f>
        <v>Sport Loisir Culture</v>
      </c>
      <c r="O2690" s="0" t="str">
        <f aca="false">B2690</f>
        <v>Sport</v>
      </c>
      <c r="P2690" s="0" t="str">
        <f aca="false">C2690</f>
        <v>Piscine</v>
      </c>
      <c r="Q2690" s="0" t="str">
        <f aca="false">D2690</f>
        <v>Rooftop</v>
      </c>
      <c r="R2690" s="0" t="str">
        <f aca="false">E2690</f>
        <v>Electricité</v>
      </c>
      <c r="S2690" s="0" t="str">
        <f aca="false">F2690</f>
        <v>0729821002</v>
      </c>
      <c r="T2690" s="0" t="str">
        <f aca="false">G2690</f>
        <v>0</v>
      </c>
      <c r="U2690" s="0" t="n">
        <f aca="false">L2690</f>
        <v>2.57300628134345</v>
      </c>
      <c r="V2690" s="0" t="n">
        <f aca="false">K2690</f>
        <v>5.7428375024198</v>
      </c>
      <c r="W2690" s="0" t="n">
        <f aca="false">J2690</f>
        <v>603</v>
      </c>
    </row>
    <row r="2691" customFormat="false" ht="12.8" hidden="false" customHeight="false" outlineLevel="0" collapsed="false">
      <c r="A2691" s="0" t="s">
        <v>78</v>
      </c>
      <c r="B2691" s="0" t="s">
        <v>1418</v>
      </c>
      <c r="C2691" s="0" t="s">
        <v>1488</v>
      </c>
      <c r="D2691" s="0" t="s">
        <v>51</v>
      </c>
      <c r="E2691" s="0" t="s">
        <v>57</v>
      </c>
      <c r="F2691" s="0" t="s">
        <v>1497</v>
      </c>
      <c r="G2691" s="0" t="s">
        <v>1609</v>
      </c>
      <c r="H2691" s="0" t="n">
        <v>2.14669403295609</v>
      </c>
      <c r="I2691" s="0" t="n">
        <v>44.9192240002379</v>
      </c>
      <c r="J2691" s="0" t="n">
        <v>0</v>
      </c>
      <c r="K2691" s="0" t="n">
        <f aca="false">I2691*SUMIFS(syst_chauffage!$H$3:$H$27,syst_chauffage!$B$3:$B$27,D2691,syst_chauffage!$C$3:$C$27,E2691)</f>
        <v>95.1772709512478</v>
      </c>
      <c r="L2691" s="12" t="n">
        <f aca="false">H2691*SUMIFS(syst_chauffage!$K$3:$K$27,syst_chauffage!$B$3:$B$27,D2691,syst_chauffage!$C$3:$C$27,E2691)</f>
        <v>2.14669403295609</v>
      </c>
      <c r="N2691" s="0" t="str">
        <f aca="false">A2691</f>
        <v>Sport Loisir Culture</v>
      </c>
      <c r="O2691" s="0" t="str">
        <f aca="false">B2691</f>
        <v>Sport</v>
      </c>
      <c r="P2691" s="0" t="str">
        <f aca="false">C2691</f>
        <v>Piscine</v>
      </c>
      <c r="Q2691" s="0" t="str">
        <f aca="false">D2691</f>
        <v>Autre système centralisé performant</v>
      </c>
      <c r="R2691" s="0" t="str">
        <f aca="false">E2691</f>
        <v>Autres</v>
      </c>
      <c r="S2691" s="0" t="str">
        <f aca="false">F2691</f>
        <v>0729822101</v>
      </c>
      <c r="T2691" s="0" t="str">
        <f aca="false">G2691</f>
        <v>0</v>
      </c>
      <c r="U2691" s="0" t="n">
        <f aca="false">L2691</f>
        <v>2.14669403295609</v>
      </c>
      <c r="V2691" s="0" t="n">
        <f aca="false">K2691</f>
        <v>95.1772709512478</v>
      </c>
      <c r="W2691" s="0" t="n">
        <f aca="false">J2691</f>
        <v>0</v>
      </c>
    </row>
    <row r="2692" customFormat="false" ht="12.8" hidden="false" customHeight="false" outlineLevel="0" collapsed="false">
      <c r="A2692" s="0" t="s">
        <v>78</v>
      </c>
      <c r="B2692" s="0" t="s">
        <v>1418</v>
      </c>
      <c r="C2692" s="0" t="s">
        <v>1488</v>
      </c>
      <c r="D2692" s="0" t="s">
        <v>51</v>
      </c>
      <c r="E2692" s="0" t="s">
        <v>58</v>
      </c>
      <c r="F2692" s="0" t="s">
        <v>1498</v>
      </c>
      <c r="G2692" s="0" t="s">
        <v>1609</v>
      </c>
      <c r="H2692" s="0" t="n">
        <v>2.52679179068719</v>
      </c>
      <c r="I2692" s="0" t="n">
        <v>52.093505114064</v>
      </c>
      <c r="J2692" s="0" t="n">
        <v>680</v>
      </c>
      <c r="K2692" s="0" t="n">
        <f aca="false">I2692*SUMIFS(syst_chauffage!$H$3:$H$27,syst_chauffage!$B$3:$B$27,D2692,syst_chauffage!$C$3:$C$27,E2692)</f>
        <v>111.167514229183</v>
      </c>
      <c r="L2692" s="12" t="n">
        <f aca="false">H2692*SUMIFS(syst_chauffage!$K$3:$K$27,syst_chauffage!$B$3:$B$27,D2692,syst_chauffage!$C$3:$C$27,E2692)</f>
        <v>2.52679179068719</v>
      </c>
      <c r="N2692" s="0" t="str">
        <f aca="false">A2692</f>
        <v>Sport Loisir Culture</v>
      </c>
      <c r="O2692" s="0" t="str">
        <f aca="false">B2692</f>
        <v>Sport</v>
      </c>
      <c r="P2692" s="0" t="str">
        <f aca="false">C2692</f>
        <v>Piscine</v>
      </c>
      <c r="Q2692" s="0" t="str">
        <f aca="false">D2692</f>
        <v>Autre système centralisé performant</v>
      </c>
      <c r="R2692" s="0" t="str">
        <f aca="false">E2692</f>
        <v>Urbain</v>
      </c>
      <c r="S2692" s="0" t="str">
        <f aca="false">F2692</f>
        <v>0729822106</v>
      </c>
      <c r="T2692" s="0" t="str">
        <f aca="false">G2692</f>
        <v>0</v>
      </c>
      <c r="U2692" s="0" t="n">
        <f aca="false">L2692</f>
        <v>2.52679179068719</v>
      </c>
      <c r="V2692" s="0" t="n">
        <f aca="false">K2692</f>
        <v>111.167514229183</v>
      </c>
      <c r="W2692" s="0" t="n">
        <f aca="false">J2692</f>
        <v>680</v>
      </c>
    </row>
    <row r="2693" customFormat="false" ht="12.8" hidden="false" customHeight="false" outlineLevel="0" collapsed="false">
      <c r="A2693" s="0" t="s">
        <v>78</v>
      </c>
      <c r="B2693" s="0" t="s">
        <v>1418</v>
      </c>
      <c r="C2693" s="0" t="s">
        <v>1488</v>
      </c>
      <c r="D2693" s="0" t="s">
        <v>54</v>
      </c>
      <c r="E2693" s="0" t="s">
        <v>30</v>
      </c>
      <c r="F2693" s="0" t="s">
        <v>1499</v>
      </c>
      <c r="G2693" s="0" t="s">
        <v>1609</v>
      </c>
      <c r="H2693" s="0" t="n">
        <v>1</v>
      </c>
      <c r="I2693" s="0" t="n">
        <v>12</v>
      </c>
      <c r="J2693" s="0" t="n">
        <v>0</v>
      </c>
      <c r="K2693" s="0" t="n">
        <f aca="false">I2693*SUMIFS(syst_chauffage!$H$3:$H$27,syst_chauffage!$B$3:$B$27,D2693,syst_chauffage!$C$3:$C$27,E2693)</f>
        <v>12</v>
      </c>
      <c r="L2693" s="12" t="n">
        <f aca="false">H2693*SUMIFS(syst_chauffage!$K$3:$K$27,syst_chauffage!$B$3:$B$27,D2693,syst_chauffage!$C$3:$C$27,E2693)</f>
        <v>1</v>
      </c>
      <c r="N2693" s="0" t="str">
        <f aca="false">A2693</f>
        <v>Sport Loisir Culture</v>
      </c>
      <c r="O2693" s="0" t="str">
        <f aca="false">B2693</f>
        <v>Sport</v>
      </c>
      <c r="P2693" s="0" t="str">
        <f aca="false">C2693</f>
        <v>Piscine</v>
      </c>
      <c r="Q2693" s="0" t="str">
        <f aca="false">D2693</f>
        <v>Cassette rayonnante performant</v>
      </c>
      <c r="R2693" s="0" t="str">
        <f aca="false">E2693</f>
        <v>Electricité</v>
      </c>
      <c r="S2693" s="0" t="str">
        <f aca="false">F2693</f>
        <v>0729822202</v>
      </c>
      <c r="T2693" s="0" t="str">
        <f aca="false">G2693</f>
        <v>0</v>
      </c>
      <c r="U2693" s="0" t="n">
        <f aca="false">L2693</f>
        <v>1</v>
      </c>
      <c r="V2693" s="0" t="n">
        <f aca="false">K2693</f>
        <v>12</v>
      </c>
      <c r="W2693" s="0" t="n">
        <f aca="false">J2693</f>
        <v>0</v>
      </c>
    </row>
    <row r="2694" customFormat="false" ht="12.8" hidden="false" customHeight="false" outlineLevel="0" collapsed="false">
      <c r="A2694" s="0" t="s">
        <v>78</v>
      </c>
      <c r="B2694" s="0" t="s">
        <v>1418</v>
      </c>
      <c r="C2694" s="0" t="s">
        <v>1488</v>
      </c>
      <c r="D2694" s="0" t="s">
        <v>27</v>
      </c>
      <c r="E2694" s="0" t="s">
        <v>23</v>
      </c>
      <c r="F2694" s="0" t="s">
        <v>1500</v>
      </c>
      <c r="G2694" s="0" t="s">
        <v>1609</v>
      </c>
      <c r="H2694" s="0" t="n">
        <v>0.755216071715872</v>
      </c>
      <c r="I2694" s="0" t="n">
        <v>16.7492806035001</v>
      </c>
      <c r="J2694" s="0" t="n">
        <v>608</v>
      </c>
      <c r="K2694" s="0" t="n">
        <f aca="false">I2694*SUMIFS(syst_chauffage!$H$3:$H$27,syst_chauffage!$B$3:$B$27,D2694,syst_chauffage!$C$3:$C$27,E2694)</f>
        <v>42.9519078134605</v>
      </c>
      <c r="L2694" s="12" t="n">
        <f aca="false">H2694*SUMIFS(syst_chauffage!$K$3:$K$27,syst_chauffage!$B$3:$B$27,D2694,syst_chauffage!$C$3:$C$27,E2694)</f>
        <v>0.755216071715872</v>
      </c>
      <c r="N2694" s="0" t="str">
        <f aca="false">A2694</f>
        <v>Sport Loisir Culture</v>
      </c>
      <c r="O2694" s="0" t="str">
        <f aca="false">B2694</f>
        <v>Sport</v>
      </c>
      <c r="P2694" s="0" t="str">
        <f aca="false">C2694</f>
        <v>Piscine</v>
      </c>
      <c r="Q2694" s="0" t="str">
        <f aca="false">D2694</f>
        <v>Chaudière condensation fioul</v>
      </c>
      <c r="R2694" s="0" t="str">
        <f aca="false">E2694</f>
        <v>Fioul</v>
      </c>
      <c r="S2694" s="0" t="str">
        <f aca="false">F2694</f>
        <v>0729822303</v>
      </c>
      <c r="T2694" s="0" t="str">
        <f aca="false">G2694</f>
        <v>0</v>
      </c>
      <c r="U2694" s="0" t="n">
        <f aca="false">L2694</f>
        <v>0.755216071715872</v>
      </c>
      <c r="V2694" s="0" t="n">
        <f aca="false">K2694</f>
        <v>42.9519078134605</v>
      </c>
      <c r="W2694" s="0" t="n">
        <f aca="false">J2694</f>
        <v>608</v>
      </c>
    </row>
    <row r="2695" customFormat="false" ht="12.8" hidden="false" customHeight="false" outlineLevel="0" collapsed="false">
      <c r="A2695" s="0" t="s">
        <v>78</v>
      </c>
      <c r="B2695" s="0" t="s">
        <v>1418</v>
      </c>
      <c r="C2695" s="0" t="s">
        <v>1488</v>
      </c>
      <c r="D2695" s="0" t="s">
        <v>18</v>
      </c>
      <c r="E2695" s="0" t="s">
        <v>14</v>
      </c>
      <c r="F2695" s="0" t="s">
        <v>1501</v>
      </c>
      <c r="G2695" s="0" t="s">
        <v>1609</v>
      </c>
      <c r="H2695" s="0" t="n">
        <v>0.975044637592735</v>
      </c>
      <c r="I2695" s="0" t="n">
        <v>11.7334688911692</v>
      </c>
      <c r="J2695" s="0" t="n">
        <v>608</v>
      </c>
      <c r="K2695" s="0" t="n">
        <f aca="false">I2695*SUMIFS(syst_chauffage!$H$3:$H$27,syst_chauffage!$B$3:$B$27,D2695,syst_chauffage!$C$3:$C$27,E2695)</f>
        <v>31.9728687382471</v>
      </c>
      <c r="L2695" s="12" t="n">
        <f aca="false">H2695*SUMIFS(syst_chauffage!$K$3:$K$27,syst_chauffage!$B$3:$B$27,D2695,syst_chauffage!$C$3:$C$27,E2695)</f>
        <v>0.947204081111508</v>
      </c>
      <c r="N2695" s="0" t="str">
        <f aca="false">A2695</f>
        <v>Sport Loisir Culture</v>
      </c>
      <c r="O2695" s="0" t="str">
        <f aca="false">B2695</f>
        <v>Sport</v>
      </c>
      <c r="P2695" s="0" t="str">
        <f aca="false">C2695</f>
        <v>Piscine</v>
      </c>
      <c r="Q2695" s="0" t="str">
        <f aca="false">D2695</f>
        <v>Chaudière condensation gaz</v>
      </c>
      <c r="R2695" s="0" t="str">
        <f aca="false">E2695</f>
        <v>Gaz</v>
      </c>
      <c r="S2695" s="0" t="str">
        <f aca="false">F2695</f>
        <v>0729822404</v>
      </c>
      <c r="T2695" s="0" t="str">
        <f aca="false">G2695</f>
        <v>0</v>
      </c>
      <c r="U2695" s="0" t="n">
        <f aca="false">L2695</f>
        <v>0.947204081111508</v>
      </c>
      <c r="V2695" s="0" t="n">
        <f aca="false">K2695</f>
        <v>31.9728687382471</v>
      </c>
      <c r="W2695" s="0" t="n">
        <f aca="false">J2695</f>
        <v>608</v>
      </c>
    </row>
    <row r="2696" customFormat="false" ht="12.8" hidden="false" customHeight="false" outlineLevel="0" collapsed="false">
      <c r="A2696" s="0" t="s">
        <v>78</v>
      </c>
      <c r="B2696" s="0" t="s">
        <v>1418</v>
      </c>
      <c r="C2696" s="0" t="s">
        <v>1488</v>
      </c>
      <c r="D2696" s="0" t="s">
        <v>32</v>
      </c>
      <c r="E2696" s="0" t="s">
        <v>30</v>
      </c>
      <c r="F2696" s="0" t="s">
        <v>1502</v>
      </c>
      <c r="G2696" s="0" t="s">
        <v>1609</v>
      </c>
      <c r="H2696" s="0" t="n">
        <v>1</v>
      </c>
      <c r="I2696" s="0" t="n">
        <v>12</v>
      </c>
      <c r="J2696" s="0" t="n">
        <v>0</v>
      </c>
      <c r="K2696" s="0" t="n">
        <f aca="false">I2696*SUMIFS(syst_chauffage!$H$3:$H$27,syst_chauffage!$B$3:$B$27,D2696,syst_chauffage!$C$3:$C$27,E2696)</f>
        <v>12</v>
      </c>
      <c r="L2696" s="12" t="n">
        <f aca="false">H2696*SUMIFS(syst_chauffage!$K$3:$K$27,syst_chauffage!$B$3:$B$27,D2696,syst_chauffage!$C$3:$C$27,E2696)</f>
        <v>1</v>
      </c>
      <c r="N2696" s="0" t="str">
        <f aca="false">A2696</f>
        <v>Sport Loisir Culture</v>
      </c>
      <c r="O2696" s="0" t="str">
        <f aca="false">B2696</f>
        <v>Sport</v>
      </c>
      <c r="P2696" s="0" t="str">
        <f aca="false">C2696</f>
        <v>Piscine</v>
      </c>
      <c r="Q2696" s="0" t="str">
        <f aca="false">D2696</f>
        <v>Electrique direct performant</v>
      </c>
      <c r="R2696" s="0" t="str">
        <f aca="false">E2696</f>
        <v>Electricité</v>
      </c>
      <c r="S2696" s="0" t="str">
        <f aca="false">F2696</f>
        <v>0729822602</v>
      </c>
      <c r="T2696" s="0" t="str">
        <f aca="false">G2696</f>
        <v>0</v>
      </c>
      <c r="U2696" s="0" t="n">
        <f aca="false">L2696</f>
        <v>1</v>
      </c>
      <c r="V2696" s="0" t="n">
        <f aca="false">K2696</f>
        <v>12</v>
      </c>
      <c r="W2696" s="0" t="n">
        <f aca="false">J2696</f>
        <v>0</v>
      </c>
    </row>
    <row r="2697" customFormat="false" ht="12.8" hidden="false" customHeight="false" outlineLevel="0" collapsed="false">
      <c r="A2697" s="0" t="s">
        <v>78</v>
      </c>
      <c r="B2697" s="0" t="s">
        <v>1418</v>
      </c>
      <c r="C2697" s="0" t="s">
        <v>1488</v>
      </c>
      <c r="D2697" s="0" t="s">
        <v>38</v>
      </c>
      <c r="E2697" s="0" t="s">
        <v>30</v>
      </c>
      <c r="F2697" s="0" t="s">
        <v>1503</v>
      </c>
      <c r="G2697" s="0" t="s">
        <v>1609</v>
      </c>
      <c r="H2697" s="0" t="n">
        <v>3.40633674418604</v>
      </c>
      <c r="I2697" s="0" t="n">
        <v>31.7740948608124</v>
      </c>
      <c r="J2697" s="0" t="n">
        <v>648</v>
      </c>
      <c r="K2697" s="0" t="n">
        <f aca="false">I2697*SUMIFS(syst_chauffage!$H$3:$H$27,syst_chauffage!$B$3:$B$27,D2697,syst_chauffage!$C$3:$C$27,E2697)</f>
        <v>32.1170581490723</v>
      </c>
      <c r="L2697" s="12" t="n">
        <f aca="false">H2697*SUMIFS(syst_chauffage!$K$3:$K$27,syst_chauffage!$B$3:$B$27,D2697,syst_chauffage!$C$3:$C$27,E2697)</f>
        <v>3.04736226069167</v>
      </c>
      <c r="N2697" s="0" t="str">
        <f aca="false">A2697</f>
        <v>Sport Loisir Culture</v>
      </c>
      <c r="O2697" s="0" t="str">
        <f aca="false">B2697</f>
        <v>Sport</v>
      </c>
      <c r="P2697" s="0" t="str">
        <f aca="false">C2697</f>
        <v>Piscine</v>
      </c>
      <c r="Q2697" s="0" t="str">
        <f aca="false">D2697</f>
        <v>PAC performant</v>
      </c>
      <c r="R2697" s="0" t="str">
        <f aca="false">E2697</f>
        <v>Electricité</v>
      </c>
      <c r="S2697" s="0" t="str">
        <f aca="false">F2697</f>
        <v>0729822902</v>
      </c>
      <c r="T2697" s="0" t="str">
        <f aca="false">G2697</f>
        <v>0</v>
      </c>
      <c r="U2697" s="0" t="n">
        <f aca="false">L2697</f>
        <v>3.04736226069167</v>
      </c>
      <c r="V2697" s="0" t="n">
        <f aca="false">K2697</f>
        <v>32.1170581490723</v>
      </c>
      <c r="W2697" s="0" t="n">
        <f aca="false">J2697</f>
        <v>648</v>
      </c>
    </row>
    <row r="2698" customFormat="false" ht="12.8" hidden="false" customHeight="false" outlineLevel="0" collapsed="false">
      <c r="A2698" s="0" t="s">
        <v>78</v>
      </c>
      <c r="B2698" s="0" t="s">
        <v>1418</v>
      </c>
      <c r="C2698" s="0" t="s">
        <v>1488</v>
      </c>
      <c r="D2698" s="0" t="s">
        <v>46</v>
      </c>
      <c r="E2698" s="0" t="s">
        <v>30</v>
      </c>
      <c r="F2698" s="0" t="s">
        <v>1504</v>
      </c>
      <c r="G2698" s="0" t="s">
        <v>1609</v>
      </c>
      <c r="H2698" s="0" t="n">
        <v>3.42586046511627</v>
      </c>
      <c r="I2698" s="0" t="n">
        <v>7.57369016959118</v>
      </c>
      <c r="J2698" s="0" t="n">
        <v>648</v>
      </c>
      <c r="K2698" s="0" t="n">
        <f aca="false">I2698*SUMIFS(syst_chauffage!$H$3:$H$27,syst_chauffage!$B$3:$B$27,D2698,syst_chauffage!$C$3:$C$27,E2698)</f>
        <v>13.1396517461241</v>
      </c>
      <c r="L2698" s="12" t="n">
        <f aca="false">H2698*SUMIFS(syst_chauffage!$K$3:$K$27,syst_chauffage!$B$3:$B$27,D2698,syst_chauffage!$C$3:$C$27,E2698)</f>
        <v>3.0884493454739</v>
      </c>
      <c r="N2698" s="0" t="str">
        <f aca="false">A2698</f>
        <v>Sport Loisir Culture</v>
      </c>
      <c r="O2698" s="0" t="str">
        <f aca="false">B2698</f>
        <v>Sport</v>
      </c>
      <c r="P2698" s="0" t="str">
        <f aca="false">C2698</f>
        <v>Piscine</v>
      </c>
      <c r="Q2698" s="0" t="str">
        <f aca="false">D2698</f>
        <v>Rooftop performant</v>
      </c>
      <c r="R2698" s="0" t="str">
        <f aca="false">E2698</f>
        <v>Electricité</v>
      </c>
      <c r="S2698" s="0" t="str">
        <f aca="false">F2698</f>
        <v>0729823002</v>
      </c>
      <c r="T2698" s="0" t="str">
        <f aca="false">G2698</f>
        <v>0</v>
      </c>
      <c r="U2698" s="0" t="n">
        <f aca="false">L2698</f>
        <v>3.0884493454739</v>
      </c>
      <c r="V2698" s="0" t="n">
        <f aca="false">K2698</f>
        <v>13.1396517461241</v>
      </c>
      <c r="W2698" s="0" t="n">
        <f aca="false">J2698</f>
        <v>648</v>
      </c>
    </row>
    <row r="2699" customFormat="false" ht="12.8" hidden="false" customHeight="false" outlineLevel="0" collapsed="false">
      <c r="A2699" s="0" t="s">
        <v>78</v>
      </c>
      <c r="B2699" s="0" t="s">
        <v>1418</v>
      </c>
      <c r="C2699" s="0" t="s">
        <v>1384</v>
      </c>
      <c r="D2699" s="0" t="s">
        <v>19</v>
      </c>
      <c r="E2699" s="0" t="s">
        <v>57</v>
      </c>
      <c r="F2699" s="0" t="s">
        <v>1505</v>
      </c>
      <c r="G2699" s="0" t="s">
        <v>1609</v>
      </c>
      <c r="H2699" s="0" t="n">
        <v>1.73306802646138</v>
      </c>
      <c r="I2699" s="0" t="n">
        <v>52.9578476213962</v>
      </c>
      <c r="J2699" s="0" t="n">
        <v>0</v>
      </c>
      <c r="K2699" s="0" t="n">
        <f aca="false">I2699*SUMIFS(syst_chauffage!$H$3:$H$27,syst_chauffage!$B$3:$B$27,D2699,syst_chauffage!$C$3:$C$27,E2699)</f>
        <v>73.7425675024502</v>
      </c>
      <c r="L2699" s="12" t="n">
        <f aca="false">H2699*SUMIFS(syst_chauffage!$K$3:$K$27,syst_chauffage!$B$3:$B$27,D2699,syst_chauffage!$C$3:$C$27,E2699)</f>
        <v>1.73306802646138</v>
      </c>
      <c r="N2699" s="0" t="str">
        <f aca="false">A2699</f>
        <v>Sport Loisir Culture</v>
      </c>
      <c r="O2699" s="0" t="str">
        <f aca="false">B2699</f>
        <v>Sport</v>
      </c>
      <c r="P2699" s="0" t="str">
        <f aca="false">C2699</f>
        <v>Salle non spécialisée</v>
      </c>
      <c r="Q2699" s="0" t="str">
        <f aca="false">D2699</f>
        <v>Autre système centralisé</v>
      </c>
      <c r="R2699" s="0" t="str">
        <f aca="false">E2699</f>
        <v>Autres</v>
      </c>
      <c r="S2699" s="0" t="str">
        <f aca="false">F2699</f>
        <v>0729910101</v>
      </c>
      <c r="T2699" s="0" t="str">
        <f aca="false">G2699</f>
        <v>0</v>
      </c>
      <c r="U2699" s="0" t="n">
        <f aca="false">L2699</f>
        <v>1.73306802646138</v>
      </c>
      <c r="V2699" s="0" t="n">
        <f aca="false">K2699</f>
        <v>73.7425675024502</v>
      </c>
      <c r="W2699" s="0" t="n">
        <f aca="false">J2699</f>
        <v>0</v>
      </c>
    </row>
    <row r="2700" customFormat="false" ht="12.8" hidden="false" customHeight="false" outlineLevel="0" collapsed="false">
      <c r="A2700" s="0" t="s">
        <v>78</v>
      </c>
      <c r="B2700" s="0" t="s">
        <v>1418</v>
      </c>
      <c r="C2700" s="0" t="s">
        <v>1384</v>
      </c>
      <c r="D2700" s="0" t="s">
        <v>19</v>
      </c>
      <c r="E2700" s="0" t="s">
        <v>58</v>
      </c>
      <c r="F2700" s="0" t="s">
        <v>1506</v>
      </c>
      <c r="G2700" s="0" t="s">
        <v>1609</v>
      </c>
      <c r="H2700" s="0" t="n">
        <v>2.06594488246752</v>
      </c>
      <c r="I2700" s="0" t="n">
        <v>47.3342804688904</v>
      </c>
      <c r="J2700" s="0" t="n">
        <v>680</v>
      </c>
      <c r="K2700" s="0" t="n">
        <f aca="false">I2700*SUMIFS(syst_chauffage!$H$3:$H$27,syst_chauffage!$B$3:$B$27,D2700,syst_chauffage!$C$3:$C$27,E2700)</f>
        <v>77.8625052567812</v>
      </c>
      <c r="L2700" s="12" t="n">
        <f aca="false">H2700*SUMIFS(syst_chauffage!$K$3:$K$27,syst_chauffage!$B$3:$B$27,D2700,syst_chauffage!$C$3:$C$27,E2700)</f>
        <v>2.06594488246752</v>
      </c>
      <c r="N2700" s="0" t="str">
        <f aca="false">A2700</f>
        <v>Sport Loisir Culture</v>
      </c>
      <c r="O2700" s="0" t="str">
        <f aca="false">B2700</f>
        <v>Sport</v>
      </c>
      <c r="P2700" s="0" t="str">
        <f aca="false">C2700</f>
        <v>Salle non spécialisée</v>
      </c>
      <c r="Q2700" s="0" t="str">
        <f aca="false">D2700</f>
        <v>Autre système centralisé</v>
      </c>
      <c r="R2700" s="0" t="str">
        <f aca="false">E2700</f>
        <v>Urbain</v>
      </c>
      <c r="S2700" s="0" t="str">
        <f aca="false">F2700</f>
        <v>0729910106</v>
      </c>
      <c r="T2700" s="0" t="str">
        <f aca="false">G2700</f>
        <v>0</v>
      </c>
      <c r="U2700" s="0" t="n">
        <f aca="false">L2700</f>
        <v>2.06594488246752</v>
      </c>
      <c r="V2700" s="0" t="n">
        <f aca="false">K2700</f>
        <v>77.8625052567812</v>
      </c>
      <c r="W2700" s="0" t="n">
        <f aca="false">J2700</f>
        <v>680</v>
      </c>
    </row>
    <row r="2701" customFormat="false" ht="12.8" hidden="false" customHeight="false" outlineLevel="0" collapsed="false">
      <c r="A2701" s="0" t="s">
        <v>78</v>
      </c>
      <c r="B2701" s="0" t="s">
        <v>1418</v>
      </c>
      <c r="C2701" s="0" t="s">
        <v>1384</v>
      </c>
      <c r="D2701" s="0" t="s">
        <v>24</v>
      </c>
      <c r="E2701" s="0" t="s">
        <v>30</v>
      </c>
      <c r="F2701" s="0" t="s">
        <v>1507</v>
      </c>
      <c r="G2701" s="0" t="s">
        <v>1609</v>
      </c>
      <c r="H2701" s="0" t="n">
        <v>0.84</v>
      </c>
      <c r="I2701" s="0" t="n">
        <v>10.4</v>
      </c>
      <c r="J2701" s="0" t="n">
        <v>0</v>
      </c>
      <c r="K2701" s="0" t="n">
        <f aca="false">I2701*SUMIFS(syst_chauffage!$H$3:$H$27,syst_chauffage!$B$3:$B$27,D2701,syst_chauffage!$C$3:$C$27,E2701)</f>
        <v>3</v>
      </c>
      <c r="L2701" s="12" t="n">
        <f aca="false">H2701*SUMIFS(syst_chauffage!$K$3:$K$27,syst_chauffage!$B$3:$B$27,D2701,syst_chauffage!$C$3:$C$27,E2701)</f>
        <v>0.84</v>
      </c>
      <c r="N2701" s="0" t="str">
        <f aca="false">A2701</f>
        <v>Sport Loisir Culture</v>
      </c>
      <c r="O2701" s="0" t="str">
        <f aca="false">B2701</f>
        <v>Sport</v>
      </c>
      <c r="P2701" s="0" t="str">
        <f aca="false">C2701</f>
        <v>Salle non spécialisée</v>
      </c>
      <c r="Q2701" s="0" t="str">
        <f aca="false">D2701</f>
        <v>Cassette rayonnante</v>
      </c>
      <c r="R2701" s="0" t="str">
        <f aca="false">E2701</f>
        <v>Electricité</v>
      </c>
      <c r="S2701" s="0" t="str">
        <f aca="false">F2701</f>
        <v>0729910202</v>
      </c>
      <c r="T2701" s="0" t="str">
        <f aca="false">G2701</f>
        <v>0</v>
      </c>
      <c r="U2701" s="0" t="n">
        <f aca="false">L2701</f>
        <v>0.84</v>
      </c>
      <c r="V2701" s="0" t="n">
        <f aca="false">K2701</f>
        <v>3</v>
      </c>
      <c r="W2701" s="0" t="n">
        <f aca="false">J2701</f>
        <v>0</v>
      </c>
    </row>
    <row r="2702" customFormat="false" ht="12.8" hidden="false" customHeight="false" outlineLevel="0" collapsed="false">
      <c r="A2702" s="0" t="s">
        <v>78</v>
      </c>
      <c r="B2702" s="0" t="s">
        <v>1418</v>
      </c>
      <c r="C2702" s="0" t="s">
        <v>1384</v>
      </c>
      <c r="D2702" s="0" t="s">
        <v>22</v>
      </c>
      <c r="E2702" s="0" t="s">
        <v>23</v>
      </c>
      <c r="F2702" s="0" t="s">
        <v>1508</v>
      </c>
      <c r="G2702" s="0" t="s">
        <v>1609</v>
      </c>
      <c r="H2702" s="0" t="n">
        <v>0.686279657493055</v>
      </c>
      <c r="I2702" s="0" t="n">
        <v>35.0391242733229</v>
      </c>
      <c r="J2702" s="0" t="n">
        <v>0</v>
      </c>
      <c r="K2702" s="0" t="n">
        <f aca="false">I2702*SUMIFS(syst_chauffage!$H$3:$H$27,syst_chauffage!$B$3:$B$27,D2702,syst_chauffage!$C$3:$C$27,E2702)</f>
        <v>61.7046865138251</v>
      </c>
      <c r="L2702" s="12" t="n">
        <f aca="false">H2702*SUMIFS(syst_chauffage!$K$3:$K$27,syst_chauffage!$B$3:$B$27,D2702,syst_chauffage!$C$3:$C$27,E2702)</f>
        <v>0.686279657493055</v>
      </c>
      <c r="N2702" s="0" t="str">
        <f aca="false">A2702</f>
        <v>Sport Loisir Culture</v>
      </c>
      <c r="O2702" s="0" t="str">
        <f aca="false">B2702</f>
        <v>Sport</v>
      </c>
      <c r="P2702" s="0" t="str">
        <f aca="false">C2702</f>
        <v>Salle non spécialisée</v>
      </c>
      <c r="Q2702" s="0" t="str">
        <f aca="false">D2702</f>
        <v>Chaudière fioul</v>
      </c>
      <c r="R2702" s="0" t="str">
        <f aca="false">E2702</f>
        <v>Fioul</v>
      </c>
      <c r="S2702" s="0" t="str">
        <f aca="false">F2702</f>
        <v>0729910303</v>
      </c>
      <c r="T2702" s="0" t="str">
        <f aca="false">G2702</f>
        <v>0</v>
      </c>
      <c r="U2702" s="0" t="n">
        <f aca="false">L2702</f>
        <v>0.686279657493055</v>
      </c>
      <c r="V2702" s="0" t="n">
        <f aca="false">K2702</f>
        <v>61.7046865138251</v>
      </c>
      <c r="W2702" s="0" t="n">
        <f aca="false">J2702</f>
        <v>0</v>
      </c>
    </row>
    <row r="2703" customFormat="false" ht="12.8" hidden="false" customHeight="false" outlineLevel="0" collapsed="false">
      <c r="A2703" s="0" t="s">
        <v>78</v>
      </c>
      <c r="B2703" s="0" t="s">
        <v>1418</v>
      </c>
      <c r="C2703" s="0" t="s">
        <v>1384</v>
      </c>
      <c r="D2703" s="0" t="s">
        <v>13</v>
      </c>
      <c r="E2703" s="0" t="s">
        <v>14</v>
      </c>
      <c r="F2703" s="0" t="s">
        <v>1509</v>
      </c>
      <c r="G2703" s="0" t="s">
        <v>1609</v>
      </c>
      <c r="H2703" s="0" t="n">
        <v>0.695664115261651</v>
      </c>
      <c r="I2703" s="0" t="n">
        <v>23.6891130488741</v>
      </c>
      <c r="J2703" s="0" t="n">
        <v>264</v>
      </c>
      <c r="K2703" s="0" t="n">
        <f aca="false">I2703*SUMIFS(syst_chauffage!$H$3:$H$27,syst_chauffage!$B$3:$B$27,D2703,syst_chauffage!$C$3:$C$27,E2703)</f>
        <v>47.8423369680503</v>
      </c>
      <c r="L2703" s="12" t="n">
        <f aca="false">H2703*SUMIFS(syst_chauffage!$K$3:$K$27,syst_chauffage!$B$3:$B$27,D2703,syst_chauffage!$C$3:$C$27,E2703)</f>
        <v>0.695664115261651</v>
      </c>
      <c r="N2703" s="0" t="str">
        <f aca="false">A2703</f>
        <v>Sport Loisir Culture</v>
      </c>
      <c r="O2703" s="0" t="str">
        <f aca="false">B2703</f>
        <v>Sport</v>
      </c>
      <c r="P2703" s="0" t="str">
        <f aca="false">C2703</f>
        <v>Salle non spécialisée</v>
      </c>
      <c r="Q2703" s="0" t="str">
        <f aca="false">D2703</f>
        <v>Chaudière gaz</v>
      </c>
      <c r="R2703" s="0" t="str">
        <f aca="false">E2703</f>
        <v>Gaz</v>
      </c>
      <c r="S2703" s="0" t="str">
        <f aca="false">F2703</f>
        <v>0729910404</v>
      </c>
      <c r="T2703" s="0" t="str">
        <f aca="false">G2703</f>
        <v>0</v>
      </c>
      <c r="U2703" s="0" t="n">
        <f aca="false">L2703</f>
        <v>0.695664115261651</v>
      </c>
      <c r="V2703" s="0" t="n">
        <f aca="false">K2703</f>
        <v>47.8423369680503</v>
      </c>
      <c r="W2703" s="0" t="n">
        <f aca="false">J2703</f>
        <v>264</v>
      </c>
    </row>
    <row r="2704" customFormat="false" ht="12.8" hidden="false" customHeight="false" outlineLevel="0" collapsed="false">
      <c r="A2704" s="0" t="s">
        <v>78</v>
      </c>
      <c r="B2704" s="0" t="s">
        <v>1418</v>
      </c>
      <c r="C2704" s="0" t="s">
        <v>1384</v>
      </c>
      <c r="D2704" s="0" t="s">
        <v>29</v>
      </c>
      <c r="E2704" s="0" t="s">
        <v>30</v>
      </c>
      <c r="F2704" s="0" t="s">
        <v>1510</v>
      </c>
      <c r="G2704" s="0" t="s">
        <v>1609</v>
      </c>
      <c r="H2704" s="0" t="n">
        <v>0.92</v>
      </c>
      <c r="I2704" s="0" t="n">
        <v>10.4</v>
      </c>
      <c r="J2704" s="0" t="n">
        <v>0</v>
      </c>
      <c r="K2704" s="0" t="n">
        <f aca="false">I2704*SUMIFS(syst_chauffage!$H$3:$H$27,syst_chauffage!$B$3:$B$27,D2704,syst_chauffage!$C$3:$C$27,E2704)</f>
        <v>3</v>
      </c>
      <c r="L2704" s="12" t="n">
        <f aca="false">H2704*SUMIFS(syst_chauffage!$K$3:$K$27,syst_chauffage!$B$3:$B$27,D2704,syst_chauffage!$C$3:$C$27,E2704)</f>
        <v>0.92</v>
      </c>
      <c r="N2704" s="0" t="str">
        <f aca="false">A2704</f>
        <v>Sport Loisir Culture</v>
      </c>
      <c r="O2704" s="0" t="str">
        <f aca="false">B2704</f>
        <v>Sport</v>
      </c>
      <c r="P2704" s="0" t="str">
        <f aca="false">C2704</f>
        <v>Salle non spécialisée</v>
      </c>
      <c r="Q2704" s="0" t="str">
        <f aca="false">D2704</f>
        <v>Electrique direct</v>
      </c>
      <c r="R2704" s="0" t="str">
        <f aca="false">E2704</f>
        <v>Electricité</v>
      </c>
      <c r="S2704" s="0" t="str">
        <f aca="false">F2704</f>
        <v>0729910602</v>
      </c>
      <c r="T2704" s="0" t="str">
        <f aca="false">G2704</f>
        <v>0</v>
      </c>
      <c r="U2704" s="0" t="n">
        <f aca="false">L2704</f>
        <v>0.92</v>
      </c>
      <c r="V2704" s="0" t="n">
        <f aca="false">K2704</f>
        <v>3</v>
      </c>
      <c r="W2704" s="0" t="n">
        <f aca="false">J2704</f>
        <v>0</v>
      </c>
    </row>
    <row r="2705" customFormat="false" ht="12.8" hidden="false" customHeight="false" outlineLevel="0" collapsed="false">
      <c r="A2705" s="0" t="s">
        <v>78</v>
      </c>
      <c r="B2705" s="0" t="s">
        <v>1418</v>
      </c>
      <c r="C2705" s="0" t="s">
        <v>1384</v>
      </c>
      <c r="D2705" s="0" t="s">
        <v>36</v>
      </c>
      <c r="E2705" s="0" t="s">
        <v>30</v>
      </c>
      <c r="F2705" s="0" t="s">
        <v>1511</v>
      </c>
      <c r="G2705" s="0" t="s">
        <v>1609</v>
      </c>
      <c r="H2705" s="0" t="n">
        <v>2.9521585116279</v>
      </c>
      <c r="I2705" s="0" t="n">
        <v>55.4819821397358</v>
      </c>
      <c r="J2705" s="0" t="n">
        <v>603</v>
      </c>
      <c r="K2705" s="0" t="n">
        <f aca="false">I2705*SUMIFS(syst_chauffage!$H$3:$H$27,syst_chauffage!$B$3:$B$27,D2705,syst_chauffage!$C$3:$C$27,E2705)</f>
        <v>34.3243777918376</v>
      </c>
      <c r="L2705" s="12" t="n">
        <f aca="false">H2705*SUMIFS(syst_chauffage!$K$3:$K$27,syst_chauffage!$B$3:$B$27,D2705,syst_chauffage!$C$3:$C$27,E2705)</f>
        <v>2.48037561722716</v>
      </c>
      <c r="N2705" s="0" t="str">
        <f aca="false">A2705</f>
        <v>Sport Loisir Culture</v>
      </c>
      <c r="O2705" s="0" t="str">
        <f aca="false">B2705</f>
        <v>Sport</v>
      </c>
      <c r="P2705" s="0" t="str">
        <f aca="false">C2705</f>
        <v>Salle non spécialisée</v>
      </c>
      <c r="Q2705" s="0" t="str">
        <f aca="false">D2705</f>
        <v>PAC</v>
      </c>
      <c r="R2705" s="0" t="str">
        <f aca="false">E2705</f>
        <v>Electricité</v>
      </c>
      <c r="S2705" s="0" t="str">
        <f aca="false">F2705</f>
        <v>0729910902</v>
      </c>
      <c r="T2705" s="0" t="str">
        <f aca="false">G2705</f>
        <v>0</v>
      </c>
      <c r="U2705" s="0" t="n">
        <f aca="false">L2705</f>
        <v>2.48037561722716</v>
      </c>
      <c r="V2705" s="0" t="n">
        <f aca="false">K2705</f>
        <v>34.3243777918376</v>
      </c>
      <c r="W2705" s="0" t="n">
        <f aca="false">J2705</f>
        <v>603</v>
      </c>
    </row>
    <row r="2706" customFormat="false" ht="12.8" hidden="false" customHeight="false" outlineLevel="0" collapsed="false">
      <c r="A2706" s="0" t="s">
        <v>78</v>
      </c>
      <c r="B2706" s="0" t="s">
        <v>1418</v>
      </c>
      <c r="C2706" s="0" t="s">
        <v>1384</v>
      </c>
      <c r="D2706" s="0" t="s">
        <v>36</v>
      </c>
      <c r="E2706" s="0" t="s">
        <v>30</v>
      </c>
      <c r="F2706" s="0" t="s">
        <v>1512</v>
      </c>
      <c r="G2706" s="0" t="s">
        <v>1609</v>
      </c>
      <c r="H2706" s="0" t="n">
        <v>0.84</v>
      </c>
      <c r="I2706" s="0" t="n">
        <v>10.4</v>
      </c>
      <c r="J2706" s="0" t="n">
        <v>603</v>
      </c>
      <c r="K2706" s="0" t="n">
        <f aca="false">I2706*SUMIFS(syst_chauffage!$H$3:$H$27,syst_chauffage!$B$3:$B$27,D2706,syst_chauffage!$C$3:$C$27,E2706)</f>
        <v>6.43404426568691</v>
      </c>
      <c r="L2706" s="12" t="n">
        <f aca="false">H2706*SUMIFS(syst_chauffage!$K$3:$K$27,syst_chauffage!$B$3:$B$27,D2706,syst_chauffage!$C$3:$C$27,E2706)</f>
        <v>0.705760043122449</v>
      </c>
      <c r="N2706" s="0" t="str">
        <f aca="false">A2706</f>
        <v>Sport Loisir Culture</v>
      </c>
      <c r="O2706" s="0" t="str">
        <f aca="false">B2706</f>
        <v>Sport</v>
      </c>
      <c r="P2706" s="0" t="str">
        <f aca="false">C2706</f>
        <v>Salle non spécialisée</v>
      </c>
      <c r="Q2706" s="0" t="str">
        <f aca="false">D2706</f>
        <v>PAC</v>
      </c>
      <c r="R2706" s="0" t="str">
        <f aca="false">E2706</f>
        <v>Electricité</v>
      </c>
      <c r="S2706" s="0" t="str">
        <f aca="false">F2706</f>
        <v>0729911104</v>
      </c>
      <c r="T2706" s="0" t="str">
        <f aca="false">G2706</f>
        <v>0</v>
      </c>
      <c r="U2706" s="0" t="n">
        <f aca="false">L2706</f>
        <v>0.705760043122449</v>
      </c>
      <c r="V2706" s="0" t="n">
        <f aca="false">K2706</f>
        <v>6.43404426568691</v>
      </c>
      <c r="W2706" s="0" t="n">
        <f aca="false">J2706</f>
        <v>603</v>
      </c>
    </row>
    <row r="2707" customFormat="false" ht="12.8" hidden="false" customHeight="false" outlineLevel="0" collapsed="false">
      <c r="A2707" s="0" t="s">
        <v>78</v>
      </c>
      <c r="B2707" s="0" t="s">
        <v>1418</v>
      </c>
      <c r="C2707" s="0" t="s">
        <v>1384</v>
      </c>
      <c r="D2707" s="0" t="s">
        <v>51</v>
      </c>
      <c r="E2707" s="0" t="s">
        <v>57</v>
      </c>
      <c r="F2707" s="0" t="s">
        <v>1513</v>
      </c>
      <c r="G2707" s="0" t="s">
        <v>1609</v>
      </c>
      <c r="H2707" s="0" t="n">
        <v>2.10998700100511</v>
      </c>
      <c r="I2707" s="0" t="n">
        <v>63.0450566921383</v>
      </c>
      <c r="J2707" s="0" t="n">
        <v>0</v>
      </c>
      <c r="K2707" s="0" t="n">
        <f aca="false">I2707*SUMIFS(syst_chauffage!$H$3:$H$27,syst_chauffage!$B$3:$B$27,D2707,syst_chauffage!$C$3:$C$27,E2707)</f>
        <v>133.583261431512</v>
      </c>
      <c r="L2707" s="12" t="n">
        <f aca="false">H2707*SUMIFS(syst_chauffage!$K$3:$K$27,syst_chauffage!$B$3:$B$27,D2707,syst_chauffage!$C$3:$C$27,E2707)</f>
        <v>2.10998700100511</v>
      </c>
      <c r="N2707" s="0" t="str">
        <f aca="false">A2707</f>
        <v>Sport Loisir Culture</v>
      </c>
      <c r="O2707" s="0" t="str">
        <f aca="false">B2707</f>
        <v>Sport</v>
      </c>
      <c r="P2707" s="0" t="str">
        <f aca="false">C2707</f>
        <v>Salle non spécialisée</v>
      </c>
      <c r="Q2707" s="0" t="str">
        <f aca="false">D2707</f>
        <v>Autre système centralisé performant</v>
      </c>
      <c r="R2707" s="0" t="str">
        <f aca="false">E2707</f>
        <v>Autres</v>
      </c>
      <c r="S2707" s="0" t="str">
        <f aca="false">F2707</f>
        <v>0729912101</v>
      </c>
      <c r="T2707" s="0" t="str">
        <f aca="false">G2707</f>
        <v>0</v>
      </c>
      <c r="U2707" s="0" t="n">
        <f aca="false">L2707</f>
        <v>2.10998700100511</v>
      </c>
      <c r="V2707" s="0" t="n">
        <f aca="false">K2707</f>
        <v>133.583261431512</v>
      </c>
      <c r="W2707" s="0" t="n">
        <f aca="false">J2707</f>
        <v>0</v>
      </c>
    </row>
    <row r="2708" customFormat="false" ht="12.8" hidden="false" customHeight="false" outlineLevel="0" collapsed="false">
      <c r="A2708" s="0" t="s">
        <v>78</v>
      </c>
      <c r="B2708" s="0" t="s">
        <v>1418</v>
      </c>
      <c r="C2708" s="0" t="s">
        <v>1384</v>
      </c>
      <c r="D2708" s="0" t="s">
        <v>51</v>
      </c>
      <c r="E2708" s="0" t="s">
        <v>58</v>
      </c>
      <c r="F2708" s="0" t="s">
        <v>1514</v>
      </c>
      <c r="G2708" s="0" t="s">
        <v>1609</v>
      </c>
      <c r="H2708" s="0" t="n">
        <v>2.503327005169</v>
      </c>
      <c r="I2708" s="0" t="n">
        <v>56.3503338915362</v>
      </c>
      <c r="J2708" s="0" t="n">
        <v>680</v>
      </c>
      <c r="K2708" s="0" t="n">
        <f aca="false">I2708*SUMIFS(syst_chauffage!$H$3:$H$27,syst_chauffage!$B$3:$B$27,D2708,syst_chauffage!$C$3:$C$27,E2708)</f>
        <v>120.251584741517</v>
      </c>
      <c r="L2708" s="12" t="n">
        <f aca="false">H2708*SUMIFS(syst_chauffage!$K$3:$K$27,syst_chauffage!$B$3:$B$27,D2708,syst_chauffage!$C$3:$C$27,E2708)</f>
        <v>2.503327005169</v>
      </c>
      <c r="N2708" s="0" t="str">
        <f aca="false">A2708</f>
        <v>Sport Loisir Culture</v>
      </c>
      <c r="O2708" s="0" t="str">
        <f aca="false">B2708</f>
        <v>Sport</v>
      </c>
      <c r="P2708" s="0" t="str">
        <f aca="false">C2708</f>
        <v>Salle non spécialisée</v>
      </c>
      <c r="Q2708" s="0" t="str">
        <f aca="false">D2708</f>
        <v>Autre système centralisé performant</v>
      </c>
      <c r="R2708" s="0" t="str">
        <f aca="false">E2708</f>
        <v>Urbain</v>
      </c>
      <c r="S2708" s="0" t="str">
        <f aca="false">F2708</f>
        <v>0729912106</v>
      </c>
      <c r="T2708" s="0" t="str">
        <f aca="false">G2708</f>
        <v>0</v>
      </c>
      <c r="U2708" s="0" t="n">
        <f aca="false">L2708</f>
        <v>2.503327005169</v>
      </c>
      <c r="V2708" s="0" t="n">
        <f aca="false">K2708</f>
        <v>120.251584741517</v>
      </c>
      <c r="W2708" s="0" t="n">
        <f aca="false">J2708</f>
        <v>680</v>
      </c>
    </row>
    <row r="2709" customFormat="false" ht="12.8" hidden="false" customHeight="false" outlineLevel="0" collapsed="false">
      <c r="A2709" s="0" t="s">
        <v>78</v>
      </c>
      <c r="B2709" s="0" t="s">
        <v>1418</v>
      </c>
      <c r="C2709" s="0" t="s">
        <v>1384</v>
      </c>
      <c r="D2709" s="0" t="s">
        <v>54</v>
      </c>
      <c r="E2709" s="0" t="s">
        <v>30</v>
      </c>
      <c r="F2709" s="0" t="s">
        <v>1515</v>
      </c>
      <c r="G2709" s="0" t="s">
        <v>1609</v>
      </c>
      <c r="H2709" s="0" t="n">
        <v>1</v>
      </c>
      <c r="I2709" s="0" t="n">
        <v>12</v>
      </c>
      <c r="J2709" s="0" t="n">
        <v>0</v>
      </c>
      <c r="K2709" s="0" t="n">
        <f aca="false">I2709*SUMIFS(syst_chauffage!$H$3:$H$27,syst_chauffage!$B$3:$B$27,D2709,syst_chauffage!$C$3:$C$27,E2709)</f>
        <v>12</v>
      </c>
      <c r="L2709" s="12" t="n">
        <f aca="false">H2709*SUMIFS(syst_chauffage!$K$3:$K$27,syst_chauffage!$B$3:$B$27,D2709,syst_chauffage!$C$3:$C$27,E2709)</f>
        <v>1</v>
      </c>
      <c r="N2709" s="0" t="str">
        <f aca="false">A2709</f>
        <v>Sport Loisir Culture</v>
      </c>
      <c r="O2709" s="0" t="str">
        <f aca="false">B2709</f>
        <v>Sport</v>
      </c>
      <c r="P2709" s="0" t="str">
        <f aca="false">C2709</f>
        <v>Salle non spécialisée</v>
      </c>
      <c r="Q2709" s="0" t="str">
        <f aca="false">D2709</f>
        <v>Cassette rayonnante performant</v>
      </c>
      <c r="R2709" s="0" t="str">
        <f aca="false">E2709</f>
        <v>Electricité</v>
      </c>
      <c r="S2709" s="0" t="str">
        <f aca="false">F2709</f>
        <v>0729912202</v>
      </c>
      <c r="T2709" s="0" t="str">
        <f aca="false">G2709</f>
        <v>0</v>
      </c>
      <c r="U2709" s="0" t="n">
        <f aca="false">L2709</f>
        <v>1</v>
      </c>
      <c r="V2709" s="0" t="n">
        <f aca="false">K2709</f>
        <v>12</v>
      </c>
      <c r="W2709" s="0" t="n">
        <f aca="false">J2709</f>
        <v>0</v>
      </c>
    </row>
    <row r="2710" customFormat="false" ht="12.8" hidden="false" customHeight="false" outlineLevel="0" collapsed="false">
      <c r="A2710" s="0" t="s">
        <v>78</v>
      </c>
      <c r="B2710" s="0" t="s">
        <v>1418</v>
      </c>
      <c r="C2710" s="0" t="s">
        <v>1384</v>
      </c>
      <c r="D2710" s="0" t="s">
        <v>27</v>
      </c>
      <c r="E2710" s="0" t="s">
        <v>23</v>
      </c>
      <c r="F2710" s="0" t="s">
        <v>1516</v>
      </c>
      <c r="G2710" s="0" t="s">
        <v>1609</v>
      </c>
      <c r="H2710" s="0" t="n">
        <v>0.748850430715849</v>
      </c>
      <c r="I2710" s="0" t="n">
        <v>41.7132431825273</v>
      </c>
      <c r="J2710" s="0" t="n">
        <v>608</v>
      </c>
      <c r="K2710" s="0" t="n">
        <f aca="false">I2710*SUMIFS(syst_chauffage!$H$3:$H$27,syst_chauffage!$B$3:$B$27,D2710,syst_chauffage!$C$3:$C$27,E2710)</f>
        <v>106.969571899223</v>
      </c>
      <c r="L2710" s="12" t="n">
        <f aca="false">H2710*SUMIFS(syst_chauffage!$K$3:$K$27,syst_chauffage!$B$3:$B$27,D2710,syst_chauffage!$C$3:$C$27,E2710)</f>
        <v>0.748850430715849</v>
      </c>
      <c r="N2710" s="0" t="str">
        <f aca="false">A2710</f>
        <v>Sport Loisir Culture</v>
      </c>
      <c r="O2710" s="0" t="str">
        <f aca="false">B2710</f>
        <v>Sport</v>
      </c>
      <c r="P2710" s="0" t="str">
        <f aca="false">C2710</f>
        <v>Salle non spécialisée</v>
      </c>
      <c r="Q2710" s="0" t="str">
        <f aca="false">D2710</f>
        <v>Chaudière condensation fioul</v>
      </c>
      <c r="R2710" s="0" t="str">
        <f aca="false">E2710</f>
        <v>Fioul</v>
      </c>
      <c r="S2710" s="0" t="str">
        <f aca="false">F2710</f>
        <v>0729912303</v>
      </c>
      <c r="T2710" s="0" t="str">
        <f aca="false">G2710</f>
        <v>0</v>
      </c>
      <c r="U2710" s="0" t="n">
        <f aca="false">L2710</f>
        <v>0.748850430715849</v>
      </c>
      <c r="V2710" s="0" t="n">
        <f aca="false">K2710</f>
        <v>106.969571899223</v>
      </c>
      <c r="W2710" s="0" t="n">
        <f aca="false">J2710</f>
        <v>608</v>
      </c>
    </row>
    <row r="2711" customFormat="false" ht="12.8" hidden="false" customHeight="false" outlineLevel="0" collapsed="false">
      <c r="A2711" s="0" t="s">
        <v>78</v>
      </c>
      <c r="B2711" s="0" t="s">
        <v>1418</v>
      </c>
      <c r="C2711" s="0" t="s">
        <v>1384</v>
      </c>
      <c r="D2711" s="0" t="s">
        <v>18</v>
      </c>
      <c r="E2711" s="0" t="s">
        <v>14</v>
      </c>
      <c r="F2711" s="0" t="s">
        <v>1517</v>
      </c>
      <c r="G2711" s="0" t="s">
        <v>1609</v>
      </c>
      <c r="H2711" s="0" t="n">
        <v>0.967520825803874</v>
      </c>
      <c r="I2711" s="0" t="n">
        <v>28.2013250581835</v>
      </c>
      <c r="J2711" s="0" t="n">
        <v>608</v>
      </c>
      <c r="K2711" s="0" t="n">
        <f aca="false">I2711*SUMIFS(syst_chauffage!$H$3:$H$27,syst_chauffage!$B$3:$B$27,D2711,syst_chauffage!$C$3:$C$27,E2711)</f>
        <v>76.8466062929231</v>
      </c>
      <c r="L2711" s="12" t="n">
        <f aca="false">H2711*SUMIFS(syst_chauffage!$K$3:$K$27,syst_chauffage!$B$3:$B$27,D2711,syst_chauffage!$C$3:$C$27,E2711)</f>
        <v>0.939895097545874</v>
      </c>
      <c r="N2711" s="0" t="str">
        <f aca="false">A2711</f>
        <v>Sport Loisir Culture</v>
      </c>
      <c r="O2711" s="0" t="str">
        <f aca="false">B2711</f>
        <v>Sport</v>
      </c>
      <c r="P2711" s="0" t="str">
        <f aca="false">C2711</f>
        <v>Salle non spécialisée</v>
      </c>
      <c r="Q2711" s="0" t="str">
        <f aca="false">D2711</f>
        <v>Chaudière condensation gaz</v>
      </c>
      <c r="R2711" s="0" t="str">
        <f aca="false">E2711</f>
        <v>Gaz</v>
      </c>
      <c r="S2711" s="0" t="str">
        <f aca="false">F2711</f>
        <v>0729912404</v>
      </c>
      <c r="T2711" s="0" t="str">
        <f aca="false">G2711</f>
        <v>0</v>
      </c>
      <c r="U2711" s="0" t="n">
        <f aca="false">L2711</f>
        <v>0.939895097545874</v>
      </c>
      <c r="V2711" s="0" t="n">
        <f aca="false">K2711</f>
        <v>76.8466062929231</v>
      </c>
      <c r="W2711" s="0" t="n">
        <f aca="false">J2711</f>
        <v>608</v>
      </c>
    </row>
    <row r="2712" customFormat="false" ht="12.8" hidden="false" customHeight="false" outlineLevel="0" collapsed="false">
      <c r="A2712" s="0" t="s">
        <v>78</v>
      </c>
      <c r="B2712" s="0" t="s">
        <v>1418</v>
      </c>
      <c r="C2712" s="0" t="s">
        <v>1384</v>
      </c>
      <c r="D2712" s="0" t="s">
        <v>32</v>
      </c>
      <c r="E2712" s="0" t="s">
        <v>30</v>
      </c>
      <c r="F2712" s="0" t="s">
        <v>1518</v>
      </c>
      <c r="G2712" s="0" t="s">
        <v>1609</v>
      </c>
      <c r="H2712" s="0" t="n">
        <v>1</v>
      </c>
      <c r="I2712" s="0" t="n">
        <v>12</v>
      </c>
      <c r="J2712" s="0" t="n">
        <v>0</v>
      </c>
      <c r="K2712" s="0" t="n">
        <f aca="false">I2712*SUMIFS(syst_chauffage!$H$3:$H$27,syst_chauffage!$B$3:$B$27,D2712,syst_chauffage!$C$3:$C$27,E2712)</f>
        <v>12</v>
      </c>
      <c r="L2712" s="12" t="n">
        <f aca="false">H2712*SUMIFS(syst_chauffage!$K$3:$K$27,syst_chauffage!$B$3:$B$27,D2712,syst_chauffage!$C$3:$C$27,E2712)</f>
        <v>1</v>
      </c>
      <c r="N2712" s="0" t="str">
        <f aca="false">A2712</f>
        <v>Sport Loisir Culture</v>
      </c>
      <c r="O2712" s="0" t="str">
        <f aca="false">B2712</f>
        <v>Sport</v>
      </c>
      <c r="P2712" s="0" t="str">
        <f aca="false">C2712</f>
        <v>Salle non spécialisée</v>
      </c>
      <c r="Q2712" s="0" t="str">
        <f aca="false">D2712</f>
        <v>Electrique direct performant</v>
      </c>
      <c r="R2712" s="0" t="str">
        <f aca="false">E2712</f>
        <v>Electricité</v>
      </c>
      <c r="S2712" s="0" t="str">
        <f aca="false">F2712</f>
        <v>0729912602</v>
      </c>
      <c r="T2712" s="0" t="str">
        <f aca="false">G2712</f>
        <v>0</v>
      </c>
      <c r="U2712" s="0" t="n">
        <f aca="false">L2712</f>
        <v>1</v>
      </c>
      <c r="V2712" s="0" t="n">
        <f aca="false">K2712</f>
        <v>12</v>
      </c>
      <c r="W2712" s="0" t="n">
        <f aca="false">J2712</f>
        <v>0</v>
      </c>
    </row>
    <row r="2713" customFormat="false" ht="12.8" hidden="false" customHeight="false" outlineLevel="0" collapsed="false">
      <c r="A2713" s="0" t="s">
        <v>78</v>
      </c>
      <c r="B2713" s="0" t="s">
        <v>1418</v>
      </c>
      <c r="C2713" s="0" t="s">
        <v>1384</v>
      </c>
      <c r="D2713" s="0" t="s">
        <v>38</v>
      </c>
      <c r="E2713" s="0" t="s">
        <v>30</v>
      </c>
      <c r="F2713" s="0" t="s">
        <v>1519</v>
      </c>
      <c r="G2713" s="0" t="s">
        <v>1609</v>
      </c>
      <c r="H2713" s="0" t="n">
        <v>3.40633674418604</v>
      </c>
      <c r="I2713" s="0" t="n">
        <v>66.0499787377807</v>
      </c>
      <c r="J2713" s="0" t="n">
        <v>648</v>
      </c>
      <c r="K2713" s="0" t="n">
        <f aca="false">I2713*SUMIFS(syst_chauffage!$H$3:$H$27,syst_chauffage!$B$3:$B$27,D2713,syst_chauffage!$C$3:$C$27,E2713)</f>
        <v>66.7629091295554</v>
      </c>
      <c r="L2713" s="12" t="n">
        <f aca="false">H2713*SUMIFS(syst_chauffage!$K$3:$K$27,syst_chauffage!$B$3:$B$27,D2713,syst_chauffage!$C$3:$C$27,E2713)</f>
        <v>3.04736226069167</v>
      </c>
      <c r="N2713" s="0" t="str">
        <f aca="false">A2713</f>
        <v>Sport Loisir Culture</v>
      </c>
      <c r="O2713" s="0" t="str">
        <f aca="false">B2713</f>
        <v>Sport</v>
      </c>
      <c r="P2713" s="0" t="str">
        <f aca="false">C2713</f>
        <v>Salle non spécialisée</v>
      </c>
      <c r="Q2713" s="0" t="str">
        <f aca="false">D2713</f>
        <v>PAC performant</v>
      </c>
      <c r="R2713" s="0" t="str">
        <f aca="false">E2713</f>
        <v>Electricité</v>
      </c>
      <c r="S2713" s="0" t="str">
        <f aca="false">F2713</f>
        <v>0729912902</v>
      </c>
      <c r="T2713" s="0" t="str">
        <f aca="false">G2713</f>
        <v>0</v>
      </c>
      <c r="U2713" s="0" t="n">
        <f aca="false">L2713</f>
        <v>3.04736226069167</v>
      </c>
      <c r="V2713" s="0" t="n">
        <f aca="false">K2713</f>
        <v>66.7629091295554</v>
      </c>
      <c r="W2713" s="0" t="n">
        <f aca="false">J2713</f>
        <v>648</v>
      </c>
    </row>
    <row r="2714" customFormat="false" ht="12.8" hidden="false" customHeight="false" outlineLevel="0" collapsed="false">
      <c r="A2714" s="0" t="s">
        <v>78</v>
      </c>
      <c r="B2714" s="0" t="s">
        <v>1418</v>
      </c>
      <c r="C2714" s="0" t="s">
        <v>1384</v>
      </c>
      <c r="D2714" s="0" t="s">
        <v>38</v>
      </c>
      <c r="E2714" s="0" t="s">
        <v>30</v>
      </c>
      <c r="F2714" s="0" t="s">
        <v>1520</v>
      </c>
      <c r="G2714" s="0" t="s">
        <v>1609</v>
      </c>
      <c r="H2714" s="0" t="n">
        <v>1</v>
      </c>
      <c r="I2714" s="0" t="n">
        <v>12</v>
      </c>
      <c r="J2714" s="0" t="n">
        <v>648</v>
      </c>
      <c r="K2714" s="0" t="n">
        <f aca="false">I2714*SUMIFS(syst_chauffage!$H$3:$H$27,syst_chauffage!$B$3:$B$27,D2714,syst_chauffage!$C$3:$C$27,E2714)</f>
        <v>12.1295256238501</v>
      </c>
      <c r="L2714" s="12" t="n">
        <f aca="false">H2714*SUMIFS(syst_chauffage!$K$3:$K$27,syst_chauffage!$B$3:$B$27,D2714,syst_chauffage!$C$3:$C$27,E2714)</f>
        <v>0.894615679407779</v>
      </c>
      <c r="N2714" s="0" t="str">
        <f aca="false">A2714</f>
        <v>Sport Loisir Culture</v>
      </c>
      <c r="O2714" s="0" t="str">
        <f aca="false">B2714</f>
        <v>Sport</v>
      </c>
      <c r="P2714" s="0" t="str">
        <f aca="false">C2714</f>
        <v>Salle non spécialisée</v>
      </c>
      <c r="Q2714" s="0" t="str">
        <f aca="false">D2714</f>
        <v>PAC performant</v>
      </c>
      <c r="R2714" s="0" t="str">
        <f aca="false">E2714</f>
        <v>Electricité</v>
      </c>
      <c r="S2714" s="0" t="str">
        <f aca="false">F2714</f>
        <v>0729913104</v>
      </c>
      <c r="T2714" s="0" t="str">
        <f aca="false">G2714</f>
        <v>0</v>
      </c>
      <c r="U2714" s="0" t="n">
        <f aca="false">L2714</f>
        <v>0.894615679407779</v>
      </c>
      <c r="V2714" s="0" t="n">
        <f aca="false">K2714</f>
        <v>12.1295256238501</v>
      </c>
      <c r="W2714" s="0" t="n">
        <f aca="false">J2714</f>
        <v>648</v>
      </c>
    </row>
    <row r="2715" customFormat="false" ht="12.8" hidden="false" customHeight="false" outlineLevel="0" collapsed="false">
      <c r="A2715" s="0" t="s">
        <v>78</v>
      </c>
      <c r="B2715" s="0" t="s">
        <v>1418</v>
      </c>
      <c r="C2715" s="0" t="s">
        <v>1401</v>
      </c>
      <c r="D2715" s="0" t="s">
        <v>19</v>
      </c>
      <c r="E2715" s="0" t="s">
        <v>57</v>
      </c>
      <c r="F2715" s="0" t="s">
        <v>1521</v>
      </c>
      <c r="G2715" s="0" t="s">
        <v>1609</v>
      </c>
      <c r="H2715" s="0" t="n">
        <v>1.77000073679037</v>
      </c>
      <c r="I2715" s="0" t="n">
        <v>84.4376879273335</v>
      </c>
      <c r="J2715" s="0" t="n">
        <v>0</v>
      </c>
      <c r="K2715" s="0" t="n">
        <f aca="false">I2715*SUMIFS(syst_chauffage!$H$3:$H$27,syst_chauffage!$B$3:$B$27,D2715,syst_chauffage!$C$3:$C$27,E2715)</f>
        <v>117.577510820446</v>
      </c>
      <c r="L2715" s="12" t="n">
        <f aca="false">H2715*SUMIFS(syst_chauffage!$K$3:$K$27,syst_chauffage!$B$3:$B$27,D2715,syst_chauffage!$C$3:$C$27,E2715)</f>
        <v>1.77000073679037</v>
      </c>
      <c r="N2715" s="0" t="str">
        <f aca="false">A2715</f>
        <v>Sport Loisir Culture</v>
      </c>
      <c r="O2715" s="0" t="str">
        <f aca="false">B2715</f>
        <v>Sport</v>
      </c>
      <c r="P2715" s="0" t="str">
        <f aca="false">C2715</f>
        <v>Vestiaire et rangement</v>
      </c>
      <c r="Q2715" s="0" t="str">
        <f aca="false">D2715</f>
        <v>Autre système centralisé</v>
      </c>
      <c r="R2715" s="0" t="str">
        <f aca="false">E2715</f>
        <v>Autres</v>
      </c>
      <c r="S2715" s="0" t="str">
        <f aca="false">F2715</f>
        <v>0729950101</v>
      </c>
      <c r="T2715" s="0" t="str">
        <f aca="false">G2715</f>
        <v>0</v>
      </c>
      <c r="U2715" s="0" t="n">
        <f aca="false">L2715</f>
        <v>1.77000073679037</v>
      </c>
      <c r="V2715" s="0" t="n">
        <f aca="false">K2715</f>
        <v>117.577510820446</v>
      </c>
      <c r="W2715" s="0" t="n">
        <f aca="false">J2715</f>
        <v>0</v>
      </c>
    </row>
    <row r="2716" customFormat="false" ht="12.8" hidden="false" customHeight="false" outlineLevel="0" collapsed="false">
      <c r="A2716" s="0" t="s">
        <v>78</v>
      </c>
      <c r="B2716" s="0" t="s">
        <v>1418</v>
      </c>
      <c r="C2716" s="0" t="s">
        <v>1401</v>
      </c>
      <c r="D2716" s="0" t="s">
        <v>19</v>
      </c>
      <c r="E2716" s="0" t="s">
        <v>58</v>
      </c>
      <c r="F2716" s="0" t="s">
        <v>1522</v>
      </c>
      <c r="G2716" s="0" t="s">
        <v>1609</v>
      </c>
      <c r="H2716" s="0" t="n">
        <v>2.0492763015603</v>
      </c>
      <c r="I2716" s="0" t="n">
        <v>92.7086953353555</v>
      </c>
      <c r="J2716" s="0" t="n">
        <v>680</v>
      </c>
      <c r="K2716" s="0" t="n">
        <f aca="false">I2716*SUMIFS(syst_chauffage!$H$3:$H$27,syst_chauffage!$B$3:$B$27,D2716,syst_chauffage!$C$3:$C$27,E2716)</f>
        <v>152.501130394127</v>
      </c>
      <c r="L2716" s="12" t="n">
        <f aca="false">H2716*SUMIFS(syst_chauffage!$K$3:$K$27,syst_chauffage!$B$3:$B$27,D2716,syst_chauffage!$C$3:$C$27,E2716)</f>
        <v>2.0492763015603</v>
      </c>
      <c r="N2716" s="0" t="str">
        <f aca="false">A2716</f>
        <v>Sport Loisir Culture</v>
      </c>
      <c r="O2716" s="0" t="str">
        <f aca="false">B2716</f>
        <v>Sport</v>
      </c>
      <c r="P2716" s="0" t="str">
        <f aca="false">C2716</f>
        <v>Vestiaire et rangement</v>
      </c>
      <c r="Q2716" s="0" t="str">
        <f aca="false">D2716</f>
        <v>Autre système centralisé</v>
      </c>
      <c r="R2716" s="0" t="str">
        <f aca="false">E2716</f>
        <v>Urbain</v>
      </c>
      <c r="S2716" s="0" t="str">
        <f aca="false">F2716</f>
        <v>0729950106</v>
      </c>
      <c r="T2716" s="0" t="str">
        <f aca="false">G2716</f>
        <v>0</v>
      </c>
      <c r="U2716" s="0" t="n">
        <f aca="false">L2716</f>
        <v>2.0492763015603</v>
      </c>
      <c r="V2716" s="0" t="n">
        <f aca="false">K2716</f>
        <v>152.501130394127</v>
      </c>
      <c r="W2716" s="0" t="n">
        <f aca="false">J2716</f>
        <v>680</v>
      </c>
    </row>
    <row r="2717" customFormat="false" ht="12.8" hidden="false" customHeight="false" outlineLevel="0" collapsed="false">
      <c r="A2717" s="0" t="s">
        <v>78</v>
      </c>
      <c r="B2717" s="0" t="s">
        <v>1418</v>
      </c>
      <c r="C2717" s="0" t="s">
        <v>1401</v>
      </c>
      <c r="D2717" s="0" t="s">
        <v>24</v>
      </c>
      <c r="E2717" s="0" t="s">
        <v>30</v>
      </c>
      <c r="F2717" s="0" t="s">
        <v>1523</v>
      </c>
      <c r="G2717" s="0" t="s">
        <v>1609</v>
      </c>
      <c r="H2717" s="0" t="n">
        <v>0.84</v>
      </c>
      <c r="I2717" s="0" t="n">
        <v>10.4</v>
      </c>
      <c r="J2717" s="0" t="n">
        <v>0</v>
      </c>
      <c r="K2717" s="0" t="n">
        <f aca="false">I2717*SUMIFS(syst_chauffage!$H$3:$H$27,syst_chauffage!$B$3:$B$27,D2717,syst_chauffage!$C$3:$C$27,E2717)</f>
        <v>3</v>
      </c>
      <c r="L2717" s="12" t="n">
        <f aca="false">H2717*SUMIFS(syst_chauffage!$K$3:$K$27,syst_chauffage!$B$3:$B$27,D2717,syst_chauffage!$C$3:$C$27,E2717)</f>
        <v>0.84</v>
      </c>
      <c r="N2717" s="0" t="str">
        <f aca="false">A2717</f>
        <v>Sport Loisir Culture</v>
      </c>
      <c r="O2717" s="0" t="str">
        <f aca="false">B2717</f>
        <v>Sport</v>
      </c>
      <c r="P2717" s="0" t="str">
        <f aca="false">C2717</f>
        <v>Vestiaire et rangement</v>
      </c>
      <c r="Q2717" s="0" t="str">
        <f aca="false">D2717</f>
        <v>Cassette rayonnante</v>
      </c>
      <c r="R2717" s="0" t="str">
        <f aca="false">E2717</f>
        <v>Electricité</v>
      </c>
      <c r="S2717" s="0" t="str">
        <f aca="false">F2717</f>
        <v>0729950202</v>
      </c>
      <c r="T2717" s="0" t="str">
        <f aca="false">G2717</f>
        <v>0</v>
      </c>
      <c r="U2717" s="0" t="n">
        <f aca="false">L2717</f>
        <v>0.84</v>
      </c>
      <c r="V2717" s="0" t="n">
        <f aca="false">K2717</f>
        <v>3</v>
      </c>
      <c r="W2717" s="0" t="n">
        <f aca="false">J2717</f>
        <v>0</v>
      </c>
    </row>
    <row r="2718" customFormat="false" ht="12.8" hidden="false" customHeight="false" outlineLevel="0" collapsed="false">
      <c r="A2718" s="0" t="s">
        <v>78</v>
      </c>
      <c r="B2718" s="0" t="s">
        <v>1418</v>
      </c>
      <c r="C2718" s="0" t="s">
        <v>1401</v>
      </c>
      <c r="D2718" s="0" t="s">
        <v>22</v>
      </c>
      <c r="E2718" s="0" t="s">
        <v>23</v>
      </c>
      <c r="F2718" s="0" t="s">
        <v>1524</v>
      </c>
      <c r="G2718" s="0" t="s">
        <v>1609</v>
      </c>
      <c r="H2718" s="0" t="n">
        <v>0.675763186679944</v>
      </c>
      <c r="I2718" s="0" t="n">
        <v>69.3618477921276</v>
      </c>
      <c r="J2718" s="0" t="n">
        <v>0</v>
      </c>
      <c r="K2718" s="0" t="n">
        <f aca="false">I2718*SUMIFS(syst_chauffage!$H$3:$H$27,syst_chauffage!$B$3:$B$27,D2718,syst_chauffage!$C$3:$C$27,E2718)</f>
        <v>122.147775174034</v>
      </c>
      <c r="L2718" s="12" t="n">
        <f aca="false">H2718*SUMIFS(syst_chauffage!$K$3:$K$27,syst_chauffage!$B$3:$B$27,D2718,syst_chauffage!$C$3:$C$27,E2718)</f>
        <v>0.675763186679944</v>
      </c>
      <c r="N2718" s="0" t="str">
        <f aca="false">A2718</f>
        <v>Sport Loisir Culture</v>
      </c>
      <c r="O2718" s="0" t="str">
        <f aca="false">B2718</f>
        <v>Sport</v>
      </c>
      <c r="P2718" s="0" t="str">
        <f aca="false">C2718</f>
        <v>Vestiaire et rangement</v>
      </c>
      <c r="Q2718" s="0" t="str">
        <f aca="false">D2718</f>
        <v>Chaudière fioul</v>
      </c>
      <c r="R2718" s="0" t="str">
        <f aca="false">E2718</f>
        <v>Fioul</v>
      </c>
      <c r="S2718" s="0" t="str">
        <f aca="false">F2718</f>
        <v>0729950303</v>
      </c>
      <c r="T2718" s="0" t="str">
        <f aca="false">G2718</f>
        <v>0</v>
      </c>
      <c r="U2718" s="0" t="n">
        <f aca="false">L2718</f>
        <v>0.675763186679944</v>
      </c>
      <c r="V2718" s="0" t="n">
        <f aca="false">K2718</f>
        <v>122.147775174034</v>
      </c>
      <c r="W2718" s="0" t="n">
        <f aca="false">J2718</f>
        <v>0</v>
      </c>
    </row>
    <row r="2719" customFormat="false" ht="12.8" hidden="false" customHeight="false" outlineLevel="0" collapsed="false">
      <c r="A2719" s="0" t="s">
        <v>78</v>
      </c>
      <c r="B2719" s="0" t="s">
        <v>1418</v>
      </c>
      <c r="C2719" s="0" t="s">
        <v>1401</v>
      </c>
      <c r="D2719" s="0" t="s">
        <v>13</v>
      </c>
      <c r="E2719" s="0" t="s">
        <v>14</v>
      </c>
      <c r="F2719" s="0" t="s">
        <v>1525</v>
      </c>
      <c r="G2719" s="0" t="s">
        <v>1609</v>
      </c>
      <c r="H2719" s="0" t="n">
        <v>0.685038715670178</v>
      </c>
      <c r="I2719" s="0" t="n">
        <v>52.4556739816316</v>
      </c>
      <c r="J2719" s="0" t="n">
        <v>224</v>
      </c>
      <c r="K2719" s="0" t="n">
        <f aca="false">I2719*SUMIFS(syst_chauffage!$H$3:$H$27,syst_chauffage!$B$3:$B$27,D2719,syst_chauffage!$C$3:$C$27,E2719)</f>
        <v>105.939045726944</v>
      </c>
      <c r="L2719" s="12" t="n">
        <f aca="false">H2719*SUMIFS(syst_chauffage!$K$3:$K$27,syst_chauffage!$B$3:$B$27,D2719,syst_chauffage!$C$3:$C$27,E2719)</f>
        <v>0.685038715670178</v>
      </c>
      <c r="N2719" s="0" t="str">
        <f aca="false">A2719</f>
        <v>Sport Loisir Culture</v>
      </c>
      <c r="O2719" s="0" t="str">
        <f aca="false">B2719</f>
        <v>Sport</v>
      </c>
      <c r="P2719" s="0" t="str">
        <f aca="false">C2719</f>
        <v>Vestiaire et rangement</v>
      </c>
      <c r="Q2719" s="0" t="str">
        <f aca="false">D2719</f>
        <v>Chaudière gaz</v>
      </c>
      <c r="R2719" s="0" t="str">
        <f aca="false">E2719</f>
        <v>Gaz</v>
      </c>
      <c r="S2719" s="0" t="str">
        <f aca="false">F2719</f>
        <v>0729950404</v>
      </c>
      <c r="T2719" s="0" t="str">
        <f aca="false">G2719</f>
        <v>0</v>
      </c>
      <c r="U2719" s="0" t="n">
        <f aca="false">L2719</f>
        <v>0.685038715670178</v>
      </c>
      <c r="V2719" s="0" t="n">
        <f aca="false">K2719</f>
        <v>105.939045726944</v>
      </c>
      <c r="W2719" s="0" t="n">
        <f aca="false">J2719</f>
        <v>224</v>
      </c>
    </row>
    <row r="2720" customFormat="false" ht="12.8" hidden="false" customHeight="false" outlineLevel="0" collapsed="false">
      <c r="A2720" s="0" t="s">
        <v>78</v>
      </c>
      <c r="B2720" s="0" t="s">
        <v>1418</v>
      </c>
      <c r="C2720" s="0" t="s">
        <v>1401</v>
      </c>
      <c r="D2720" s="0" t="s">
        <v>29</v>
      </c>
      <c r="E2720" s="0" t="s">
        <v>30</v>
      </c>
      <c r="F2720" s="0" t="s">
        <v>1526</v>
      </c>
      <c r="G2720" s="0" t="s">
        <v>1609</v>
      </c>
      <c r="H2720" s="0" t="n">
        <v>0.92</v>
      </c>
      <c r="I2720" s="0" t="n">
        <v>10.4</v>
      </c>
      <c r="J2720" s="0" t="n">
        <v>0</v>
      </c>
      <c r="K2720" s="0" t="n">
        <f aca="false">I2720*SUMIFS(syst_chauffage!$H$3:$H$27,syst_chauffage!$B$3:$B$27,D2720,syst_chauffage!$C$3:$C$27,E2720)</f>
        <v>3</v>
      </c>
      <c r="L2720" s="12" t="n">
        <f aca="false">H2720*SUMIFS(syst_chauffage!$K$3:$K$27,syst_chauffage!$B$3:$B$27,D2720,syst_chauffage!$C$3:$C$27,E2720)</f>
        <v>0.92</v>
      </c>
      <c r="N2720" s="0" t="str">
        <f aca="false">A2720</f>
        <v>Sport Loisir Culture</v>
      </c>
      <c r="O2720" s="0" t="str">
        <f aca="false">B2720</f>
        <v>Sport</v>
      </c>
      <c r="P2720" s="0" t="str">
        <f aca="false">C2720</f>
        <v>Vestiaire et rangement</v>
      </c>
      <c r="Q2720" s="0" t="str">
        <f aca="false">D2720</f>
        <v>Electrique direct</v>
      </c>
      <c r="R2720" s="0" t="str">
        <f aca="false">E2720</f>
        <v>Electricité</v>
      </c>
      <c r="S2720" s="0" t="str">
        <f aca="false">F2720</f>
        <v>0729950602</v>
      </c>
      <c r="T2720" s="0" t="str">
        <f aca="false">G2720</f>
        <v>0</v>
      </c>
      <c r="U2720" s="0" t="n">
        <f aca="false">L2720</f>
        <v>0.92</v>
      </c>
      <c r="V2720" s="0" t="n">
        <f aca="false">K2720</f>
        <v>3</v>
      </c>
      <c r="W2720" s="0" t="n">
        <f aca="false">J2720</f>
        <v>0</v>
      </c>
    </row>
    <row r="2721" customFormat="false" ht="12.8" hidden="false" customHeight="false" outlineLevel="0" collapsed="false">
      <c r="A2721" s="0" t="s">
        <v>78</v>
      </c>
      <c r="B2721" s="0" t="s">
        <v>1418</v>
      </c>
      <c r="C2721" s="0" t="s">
        <v>1401</v>
      </c>
      <c r="D2721" s="0" t="s">
        <v>36</v>
      </c>
      <c r="E2721" s="0" t="s">
        <v>30</v>
      </c>
      <c r="F2721" s="0" t="s">
        <v>1527</v>
      </c>
      <c r="G2721" s="0" t="s">
        <v>1609</v>
      </c>
      <c r="H2721" s="0" t="n">
        <v>2.95662809302325</v>
      </c>
      <c r="I2721" s="0" t="n">
        <v>49.8245836406918</v>
      </c>
      <c r="J2721" s="0" t="n">
        <v>603</v>
      </c>
      <c r="K2721" s="0" t="n">
        <f aca="false">I2721*SUMIFS(syst_chauffage!$H$3:$H$27,syst_chauffage!$B$3:$B$27,D2721,syst_chauffage!$C$3:$C$27,E2721)</f>
        <v>30.824382371503</v>
      </c>
      <c r="L2721" s="12" t="n">
        <f aca="false">H2721*SUMIFS(syst_chauffage!$K$3:$K$27,syst_chauffage!$B$3:$B$27,D2721,syst_chauffage!$C$3:$C$27,E2721)</f>
        <v>2.48413091717754</v>
      </c>
      <c r="N2721" s="0" t="str">
        <f aca="false">A2721</f>
        <v>Sport Loisir Culture</v>
      </c>
      <c r="O2721" s="0" t="str">
        <f aca="false">B2721</f>
        <v>Sport</v>
      </c>
      <c r="P2721" s="0" t="str">
        <f aca="false">C2721</f>
        <v>Vestiaire et rangement</v>
      </c>
      <c r="Q2721" s="0" t="str">
        <f aca="false">D2721</f>
        <v>PAC</v>
      </c>
      <c r="R2721" s="0" t="str">
        <f aca="false">E2721</f>
        <v>Electricité</v>
      </c>
      <c r="S2721" s="0" t="str">
        <f aca="false">F2721</f>
        <v>0729950902</v>
      </c>
      <c r="T2721" s="0" t="str">
        <f aca="false">G2721</f>
        <v>0</v>
      </c>
      <c r="U2721" s="0" t="n">
        <f aca="false">L2721</f>
        <v>2.48413091717754</v>
      </c>
      <c r="V2721" s="0" t="n">
        <f aca="false">K2721</f>
        <v>30.824382371503</v>
      </c>
      <c r="W2721" s="0" t="n">
        <f aca="false">J2721</f>
        <v>603</v>
      </c>
    </row>
    <row r="2722" customFormat="false" ht="12.8" hidden="false" customHeight="false" outlineLevel="0" collapsed="false">
      <c r="A2722" s="0" t="s">
        <v>78</v>
      </c>
      <c r="B2722" s="0" t="s">
        <v>1418</v>
      </c>
      <c r="C2722" s="0" t="s">
        <v>1401</v>
      </c>
      <c r="D2722" s="0" t="s">
        <v>36</v>
      </c>
      <c r="E2722" s="0" t="s">
        <v>30</v>
      </c>
      <c r="F2722" s="0" t="s">
        <v>1528</v>
      </c>
      <c r="G2722" s="0" t="s">
        <v>1609</v>
      </c>
      <c r="H2722" s="0" t="n">
        <v>0.84</v>
      </c>
      <c r="I2722" s="0" t="n">
        <v>10.4</v>
      </c>
      <c r="J2722" s="0" t="n">
        <v>603</v>
      </c>
      <c r="K2722" s="0" t="n">
        <f aca="false">I2722*SUMIFS(syst_chauffage!$H$3:$H$27,syst_chauffage!$B$3:$B$27,D2722,syst_chauffage!$C$3:$C$27,E2722)</f>
        <v>6.43404426568691</v>
      </c>
      <c r="L2722" s="12" t="n">
        <f aca="false">H2722*SUMIFS(syst_chauffage!$K$3:$K$27,syst_chauffage!$B$3:$B$27,D2722,syst_chauffage!$C$3:$C$27,E2722)</f>
        <v>0.705760043122449</v>
      </c>
      <c r="N2722" s="0" t="str">
        <f aca="false">A2722</f>
        <v>Sport Loisir Culture</v>
      </c>
      <c r="O2722" s="0" t="str">
        <f aca="false">B2722</f>
        <v>Sport</v>
      </c>
      <c r="P2722" s="0" t="str">
        <f aca="false">C2722</f>
        <v>Vestiaire et rangement</v>
      </c>
      <c r="Q2722" s="0" t="str">
        <f aca="false">D2722</f>
        <v>PAC</v>
      </c>
      <c r="R2722" s="0" t="str">
        <f aca="false">E2722</f>
        <v>Electricité</v>
      </c>
      <c r="S2722" s="0" t="str">
        <f aca="false">F2722</f>
        <v>0729951104</v>
      </c>
      <c r="T2722" s="0" t="str">
        <f aca="false">G2722</f>
        <v>0</v>
      </c>
      <c r="U2722" s="0" t="n">
        <f aca="false">L2722</f>
        <v>0.705760043122449</v>
      </c>
      <c r="V2722" s="0" t="n">
        <f aca="false">K2722</f>
        <v>6.43404426568691</v>
      </c>
      <c r="W2722" s="0" t="n">
        <f aca="false">J2722</f>
        <v>603</v>
      </c>
    </row>
    <row r="2723" customFormat="false" ht="12.8" hidden="false" customHeight="false" outlineLevel="0" collapsed="false">
      <c r="A2723" s="0" t="s">
        <v>78</v>
      </c>
      <c r="B2723" s="0" t="s">
        <v>1418</v>
      </c>
      <c r="C2723" s="0" t="s">
        <v>1401</v>
      </c>
      <c r="D2723" s="0" t="s">
        <v>51</v>
      </c>
      <c r="E2723" s="0" t="s">
        <v>57</v>
      </c>
      <c r="F2723" s="0" t="s">
        <v>1529</v>
      </c>
      <c r="G2723" s="0" t="s">
        <v>1609</v>
      </c>
      <c r="H2723" s="0" t="n">
        <v>2.15118488632096</v>
      </c>
      <c r="I2723" s="0" t="n">
        <v>100.521057056349</v>
      </c>
      <c r="J2723" s="0" t="n">
        <v>0</v>
      </c>
      <c r="K2723" s="0" t="n">
        <f aca="false">I2723*SUMIFS(syst_chauffage!$H$3:$H$27,syst_chauffage!$B$3:$B$27,D2723,syst_chauffage!$C$3:$C$27,E2723)</f>
        <v>212.989429285495</v>
      </c>
      <c r="L2723" s="12" t="n">
        <f aca="false">H2723*SUMIFS(syst_chauffage!$K$3:$K$27,syst_chauffage!$B$3:$B$27,D2723,syst_chauffage!$C$3:$C$27,E2723)</f>
        <v>2.15118488632096</v>
      </c>
      <c r="N2723" s="0" t="str">
        <f aca="false">A2723</f>
        <v>Sport Loisir Culture</v>
      </c>
      <c r="O2723" s="0" t="str">
        <f aca="false">B2723</f>
        <v>Sport</v>
      </c>
      <c r="P2723" s="0" t="str">
        <f aca="false">C2723</f>
        <v>Vestiaire et rangement</v>
      </c>
      <c r="Q2723" s="0" t="str">
        <f aca="false">D2723</f>
        <v>Autre système centralisé performant</v>
      </c>
      <c r="R2723" s="0" t="str">
        <f aca="false">E2723</f>
        <v>Autres</v>
      </c>
      <c r="S2723" s="0" t="str">
        <f aca="false">F2723</f>
        <v>0729952101</v>
      </c>
      <c r="T2723" s="0" t="str">
        <f aca="false">G2723</f>
        <v>0</v>
      </c>
      <c r="U2723" s="0" t="n">
        <f aca="false">L2723</f>
        <v>2.15118488632096</v>
      </c>
      <c r="V2723" s="0" t="n">
        <f aca="false">K2723</f>
        <v>212.989429285495</v>
      </c>
      <c r="W2723" s="0" t="n">
        <f aca="false">J2723</f>
        <v>0</v>
      </c>
    </row>
    <row r="2724" customFormat="false" ht="12.8" hidden="false" customHeight="false" outlineLevel="0" collapsed="false">
      <c r="A2724" s="0" t="s">
        <v>78</v>
      </c>
      <c r="B2724" s="0" t="s">
        <v>1418</v>
      </c>
      <c r="C2724" s="0" t="s">
        <v>1401</v>
      </c>
      <c r="D2724" s="0" t="s">
        <v>51</v>
      </c>
      <c r="E2724" s="0" t="s">
        <v>58</v>
      </c>
      <c r="F2724" s="0" t="s">
        <v>1530</v>
      </c>
      <c r="G2724" s="0" t="s">
        <v>1609</v>
      </c>
      <c r="H2724" s="0" t="n">
        <v>2.48431820109282</v>
      </c>
      <c r="I2724" s="0" t="n">
        <v>110.367494446852</v>
      </c>
      <c r="J2724" s="0" t="n">
        <v>680</v>
      </c>
      <c r="K2724" s="0" t="n">
        <f aca="false">I2724*SUMIFS(syst_chauffage!$H$3:$H$27,syst_chauffage!$B$3:$B$27,D2724,syst_chauffage!$C$3:$C$27,E2724)</f>
        <v>235.52417873389</v>
      </c>
      <c r="L2724" s="12" t="n">
        <f aca="false">H2724*SUMIFS(syst_chauffage!$K$3:$K$27,syst_chauffage!$B$3:$B$27,D2724,syst_chauffage!$C$3:$C$27,E2724)</f>
        <v>2.48431820109282</v>
      </c>
      <c r="N2724" s="0" t="str">
        <f aca="false">A2724</f>
        <v>Sport Loisir Culture</v>
      </c>
      <c r="O2724" s="0" t="str">
        <f aca="false">B2724</f>
        <v>Sport</v>
      </c>
      <c r="P2724" s="0" t="str">
        <f aca="false">C2724</f>
        <v>Vestiaire et rangement</v>
      </c>
      <c r="Q2724" s="0" t="str">
        <f aca="false">D2724</f>
        <v>Autre système centralisé performant</v>
      </c>
      <c r="R2724" s="0" t="str">
        <f aca="false">E2724</f>
        <v>Urbain</v>
      </c>
      <c r="S2724" s="0" t="str">
        <f aca="false">F2724</f>
        <v>0729952106</v>
      </c>
      <c r="T2724" s="0" t="str">
        <f aca="false">G2724</f>
        <v>0</v>
      </c>
      <c r="U2724" s="0" t="n">
        <f aca="false">L2724</f>
        <v>2.48431820109282</v>
      </c>
      <c r="V2724" s="0" t="n">
        <f aca="false">K2724</f>
        <v>235.52417873389</v>
      </c>
      <c r="W2724" s="0" t="n">
        <f aca="false">J2724</f>
        <v>680</v>
      </c>
    </row>
    <row r="2725" customFormat="false" ht="12.8" hidden="false" customHeight="false" outlineLevel="0" collapsed="false">
      <c r="A2725" s="0" t="s">
        <v>78</v>
      </c>
      <c r="B2725" s="0" t="s">
        <v>1418</v>
      </c>
      <c r="C2725" s="0" t="s">
        <v>1401</v>
      </c>
      <c r="D2725" s="0" t="s">
        <v>54</v>
      </c>
      <c r="E2725" s="0" t="s">
        <v>30</v>
      </c>
      <c r="F2725" s="0" t="s">
        <v>1531</v>
      </c>
      <c r="G2725" s="0" t="s">
        <v>1609</v>
      </c>
      <c r="H2725" s="0" t="n">
        <v>1</v>
      </c>
      <c r="I2725" s="0" t="n">
        <v>12</v>
      </c>
      <c r="J2725" s="0" t="n">
        <v>0</v>
      </c>
      <c r="K2725" s="0" t="n">
        <f aca="false">I2725*SUMIFS(syst_chauffage!$H$3:$H$27,syst_chauffage!$B$3:$B$27,D2725,syst_chauffage!$C$3:$C$27,E2725)</f>
        <v>12</v>
      </c>
      <c r="L2725" s="12" t="n">
        <f aca="false">H2725*SUMIFS(syst_chauffage!$K$3:$K$27,syst_chauffage!$B$3:$B$27,D2725,syst_chauffage!$C$3:$C$27,E2725)</f>
        <v>1</v>
      </c>
      <c r="N2725" s="0" t="str">
        <f aca="false">A2725</f>
        <v>Sport Loisir Culture</v>
      </c>
      <c r="O2725" s="0" t="str">
        <f aca="false">B2725</f>
        <v>Sport</v>
      </c>
      <c r="P2725" s="0" t="str">
        <f aca="false">C2725</f>
        <v>Vestiaire et rangement</v>
      </c>
      <c r="Q2725" s="0" t="str">
        <f aca="false">D2725</f>
        <v>Cassette rayonnante performant</v>
      </c>
      <c r="R2725" s="0" t="str">
        <f aca="false">E2725</f>
        <v>Electricité</v>
      </c>
      <c r="S2725" s="0" t="str">
        <f aca="false">F2725</f>
        <v>0729952202</v>
      </c>
      <c r="T2725" s="0" t="str">
        <f aca="false">G2725</f>
        <v>0</v>
      </c>
      <c r="U2725" s="0" t="n">
        <f aca="false">L2725</f>
        <v>1</v>
      </c>
      <c r="V2725" s="0" t="n">
        <f aca="false">K2725</f>
        <v>12</v>
      </c>
      <c r="W2725" s="0" t="n">
        <f aca="false">J2725</f>
        <v>0</v>
      </c>
    </row>
    <row r="2726" customFormat="false" ht="12.8" hidden="false" customHeight="false" outlineLevel="0" collapsed="false">
      <c r="A2726" s="0" t="s">
        <v>78</v>
      </c>
      <c r="B2726" s="0" t="s">
        <v>1418</v>
      </c>
      <c r="C2726" s="0" t="s">
        <v>1401</v>
      </c>
      <c r="D2726" s="0" t="s">
        <v>27</v>
      </c>
      <c r="E2726" s="0" t="s">
        <v>23</v>
      </c>
      <c r="F2726" s="0" t="s">
        <v>1532</v>
      </c>
      <c r="G2726" s="0" t="s">
        <v>1609</v>
      </c>
      <c r="H2726" s="0" t="n">
        <v>0.742255465604814</v>
      </c>
      <c r="I2726" s="0" t="n">
        <v>82.5736283239614</v>
      </c>
      <c r="J2726" s="0" t="n">
        <v>504</v>
      </c>
      <c r="K2726" s="0" t="n">
        <f aca="false">I2726*SUMIFS(syst_chauffage!$H$3:$H$27,syst_chauffage!$B$3:$B$27,D2726,syst_chauffage!$C$3:$C$27,E2726)</f>
        <v>211.7520719578</v>
      </c>
      <c r="L2726" s="12" t="n">
        <f aca="false">H2726*SUMIFS(syst_chauffage!$K$3:$K$27,syst_chauffage!$B$3:$B$27,D2726,syst_chauffage!$C$3:$C$27,E2726)</f>
        <v>0.742255465604814</v>
      </c>
      <c r="N2726" s="0" t="str">
        <f aca="false">A2726</f>
        <v>Sport Loisir Culture</v>
      </c>
      <c r="O2726" s="0" t="str">
        <f aca="false">B2726</f>
        <v>Sport</v>
      </c>
      <c r="P2726" s="0" t="str">
        <f aca="false">C2726</f>
        <v>Vestiaire et rangement</v>
      </c>
      <c r="Q2726" s="0" t="str">
        <f aca="false">D2726</f>
        <v>Chaudière condensation fioul</v>
      </c>
      <c r="R2726" s="0" t="str">
        <f aca="false">E2726</f>
        <v>Fioul</v>
      </c>
      <c r="S2726" s="0" t="str">
        <f aca="false">F2726</f>
        <v>0729952303</v>
      </c>
      <c r="T2726" s="0" t="str">
        <f aca="false">G2726</f>
        <v>0</v>
      </c>
      <c r="U2726" s="0" t="n">
        <f aca="false">L2726</f>
        <v>0.742255465604814</v>
      </c>
      <c r="V2726" s="0" t="n">
        <f aca="false">K2726</f>
        <v>211.7520719578</v>
      </c>
      <c r="W2726" s="0" t="n">
        <f aca="false">J2726</f>
        <v>504</v>
      </c>
    </row>
    <row r="2727" customFormat="false" ht="12.8" hidden="false" customHeight="false" outlineLevel="0" collapsed="false">
      <c r="A2727" s="0" t="s">
        <v>78</v>
      </c>
      <c r="B2727" s="0" t="s">
        <v>1418</v>
      </c>
      <c r="C2727" s="0" t="s">
        <v>1401</v>
      </c>
      <c r="D2727" s="0" t="s">
        <v>18</v>
      </c>
      <c r="E2727" s="0" t="s">
        <v>14</v>
      </c>
      <c r="F2727" s="0" t="s">
        <v>1533</v>
      </c>
      <c r="G2727" s="0" t="s">
        <v>1609</v>
      </c>
      <c r="H2727" s="0" t="n">
        <v>0.960960244317974</v>
      </c>
      <c r="I2727" s="0" t="n">
        <v>62.4472309305138</v>
      </c>
      <c r="J2727" s="0" t="n">
        <v>504</v>
      </c>
      <c r="K2727" s="0" t="n">
        <f aca="false">I2727*SUMIFS(syst_chauffage!$H$3:$H$27,syst_chauffage!$B$3:$B$27,D2727,syst_chauffage!$C$3:$C$27,E2727)</f>
        <v>170.164265668357</v>
      </c>
      <c r="L2727" s="12" t="n">
        <f aca="false">H2727*SUMIFS(syst_chauffage!$K$3:$K$27,syst_chauffage!$B$3:$B$27,D2727,syst_chauffage!$C$3:$C$27,E2727)</f>
        <v>0.933521841062714</v>
      </c>
      <c r="N2727" s="0" t="str">
        <f aca="false">A2727</f>
        <v>Sport Loisir Culture</v>
      </c>
      <c r="O2727" s="0" t="str">
        <f aca="false">B2727</f>
        <v>Sport</v>
      </c>
      <c r="P2727" s="0" t="str">
        <f aca="false">C2727</f>
        <v>Vestiaire et rangement</v>
      </c>
      <c r="Q2727" s="0" t="str">
        <f aca="false">D2727</f>
        <v>Chaudière condensation gaz</v>
      </c>
      <c r="R2727" s="0" t="str">
        <f aca="false">E2727</f>
        <v>Gaz</v>
      </c>
      <c r="S2727" s="0" t="str">
        <f aca="false">F2727</f>
        <v>0729952404</v>
      </c>
      <c r="T2727" s="0" t="str">
        <f aca="false">G2727</f>
        <v>0</v>
      </c>
      <c r="U2727" s="0" t="n">
        <f aca="false">L2727</f>
        <v>0.933521841062714</v>
      </c>
      <c r="V2727" s="0" t="n">
        <f aca="false">K2727</f>
        <v>170.164265668357</v>
      </c>
      <c r="W2727" s="0" t="n">
        <f aca="false">J2727</f>
        <v>504</v>
      </c>
    </row>
    <row r="2728" customFormat="false" ht="12.8" hidden="false" customHeight="false" outlineLevel="0" collapsed="false">
      <c r="A2728" s="0" t="s">
        <v>78</v>
      </c>
      <c r="B2728" s="0" t="s">
        <v>1418</v>
      </c>
      <c r="C2728" s="0" t="s">
        <v>1401</v>
      </c>
      <c r="D2728" s="0" t="s">
        <v>32</v>
      </c>
      <c r="E2728" s="0" t="s">
        <v>30</v>
      </c>
      <c r="F2728" s="0" t="s">
        <v>1534</v>
      </c>
      <c r="G2728" s="0" t="s">
        <v>1609</v>
      </c>
      <c r="H2728" s="0" t="n">
        <v>1</v>
      </c>
      <c r="I2728" s="0" t="n">
        <v>12</v>
      </c>
      <c r="J2728" s="0" t="n">
        <v>0</v>
      </c>
      <c r="K2728" s="0" t="n">
        <f aca="false">I2728*SUMIFS(syst_chauffage!$H$3:$H$27,syst_chauffage!$B$3:$B$27,D2728,syst_chauffage!$C$3:$C$27,E2728)</f>
        <v>12</v>
      </c>
      <c r="L2728" s="12" t="n">
        <f aca="false">H2728*SUMIFS(syst_chauffage!$K$3:$K$27,syst_chauffage!$B$3:$B$27,D2728,syst_chauffage!$C$3:$C$27,E2728)</f>
        <v>1</v>
      </c>
      <c r="N2728" s="0" t="str">
        <f aca="false">A2728</f>
        <v>Sport Loisir Culture</v>
      </c>
      <c r="O2728" s="0" t="str">
        <f aca="false">B2728</f>
        <v>Sport</v>
      </c>
      <c r="P2728" s="0" t="str">
        <f aca="false">C2728</f>
        <v>Vestiaire et rangement</v>
      </c>
      <c r="Q2728" s="0" t="str">
        <f aca="false">D2728</f>
        <v>Electrique direct performant</v>
      </c>
      <c r="R2728" s="0" t="str">
        <f aca="false">E2728</f>
        <v>Electricité</v>
      </c>
      <c r="S2728" s="0" t="str">
        <f aca="false">F2728</f>
        <v>0729952602</v>
      </c>
      <c r="T2728" s="0" t="str">
        <f aca="false">G2728</f>
        <v>0</v>
      </c>
      <c r="U2728" s="0" t="n">
        <f aca="false">L2728</f>
        <v>1</v>
      </c>
      <c r="V2728" s="0" t="n">
        <f aca="false">K2728</f>
        <v>12</v>
      </c>
      <c r="W2728" s="0" t="n">
        <f aca="false">J2728</f>
        <v>0</v>
      </c>
    </row>
    <row r="2729" customFormat="false" ht="12.8" hidden="false" customHeight="false" outlineLevel="0" collapsed="false">
      <c r="A2729" s="0" t="s">
        <v>78</v>
      </c>
      <c r="B2729" s="0" t="s">
        <v>1418</v>
      </c>
      <c r="C2729" s="0" t="s">
        <v>1401</v>
      </c>
      <c r="D2729" s="0" t="s">
        <v>38</v>
      </c>
      <c r="E2729" s="0" t="s">
        <v>30</v>
      </c>
      <c r="F2729" s="0" t="s">
        <v>1535</v>
      </c>
      <c r="G2729" s="0" t="s">
        <v>1609</v>
      </c>
      <c r="H2729" s="0" t="n">
        <v>3.41149395348837</v>
      </c>
      <c r="I2729" s="0" t="n">
        <v>59.3149805246331</v>
      </c>
      <c r="J2729" s="0" t="n">
        <v>648</v>
      </c>
      <c r="K2729" s="0" t="n">
        <f aca="false">I2729*SUMIFS(syst_chauffage!$H$3:$H$27,syst_chauffage!$B$3:$B$27,D2729,syst_chauffage!$C$3:$C$27,E2729)</f>
        <v>59.9552146793088</v>
      </c>
      <c r="L2729" s="12" t="n">
        <f aca="false">H2729*SUMIFS(syst_chauffage!$K$3:$K$27,syst_chauffage!$B$3:$B$27,D2729,syst_chauffage!$C$3:$C$27,E2729)</f>
        <v>3.05197598099553</v>
      </c>
      <c r="N2729" s="0" t="str">
        <f aca="false">A2729</f>
        <v>Sport Loisir Culture</v>
      </c>
      <c r="O2729" s="0" t="str">
        <f aca="false">B2729</f>
        <v>Sport</v>
      </c>
      <c r="P2729" s="0" t="str">
        <f aca="false">C2729</f>
        <v>Vestiaire et rangement</v>
      </c>
      <c r="Q2729" s="0" t="str">
        <f aca="false">D2729</f>
        <v>PAC performant</v>
      </c>
      <c r="R2729" s="0" t="str">
        <f aca="false">E2729</f>
        <v>Electricité</v>
      </c>
      <c r="S2729" s="0" t="str">
        <f aca="false">F2729</f>
        <v>0729952902</v>
      </c>
      <c r="T2729" s="0" t="str">
        <f aca="false">G2729</f>
        <v>0</v>
      </c>
      <c r="U2729" s="0" t="n">
        <f aca="false">L2729</f>
        <v>3.05197598099553</v>
      </c>
      <c r="V2729" s="0" t="n">
        <f aca="false">K2729</f>
        <v>59.9552146793088</v>
      </c>
      <c r="W2729" s="0" t="n">
        <f aca="false">J2729</f>
        <v>648</v>
      </c>
    </row>
    <row r="2730" customFormat="false" ht="12.8" hidden="false" customHeight="false" outlineLevel="0" collapsed="false">
      <c r="A2730" s="0" t="s">
        <v>78</v>
      </c>
      <c r="B2730" s="0" t="s">
        <v>1418</v>
      </c>
      <c r="C2730" s="0" t="s">
        <v>1401</v>
      </c>
      <c r="D2730" s="0" t="s">
        <v>38</v>
      </c>
      <c r="E2730" s="0" t="s">
        <v>30</v>
      </c>
      <c r="F2730" s="0" t="s">
        <v>1536</v>
      </c>
      <c r="G2730" s="0" t="s">
        <v>1609</v>
      </c>
      <c r="H2730" s="0" t="n">
        <v>1</v>
      </c>
      <c r="I2730" s="0" t="n">
        <v>12</v>
      </c>
      <c r="J2730" s="0" t="n">
        <v>648</v>
      </c>
      <c r="K2730" s="0" t="n">
        <f aca="false">I2730*SUMIFS(syst_chauffage!$H$3:$H$27,syst_chauffage!$B$3:$B$27,D2730,syst_chauffage!$C$3:$C$27,E2730)</f>
        <v>12.1295256238501</v>
      </c>
      <c r="L2730" s="12" t="n">
        <f aca="false">H2730*SUMIFS(syst_chauffage!$K$3:$K$27,syst_chauffage!$B$3:$B$27,D2730,syst_chauffage!$C$3:$C$27,E2730)</f>
        <v>0.894615679407779</v>
      </c>
      <c r="N2730" s="0" t="str">
        <f aca="false">A2730</f>
        <v>Sport Loisir Culture</v>
      </c>
      <c r="O2730" s="0" t="str">
        <f aca="false">B2730</f>
        <v>Sport</v>
      </c>
      <c r="P2730" s="0" t="str">
        <f aca="false">C2730</f>
        <v>Vestiaire et rangement</v>
      </c>
      <c r="Q2730" s="0" t="str">
        <f aca="false">D2730</f>
        <v>PAC performant</v>
      </c>
      <c r="R2730" s="0" t="str">
        <f aca="false">E2730</f>
        <v>Electricité</v>
      </c>
      <c r="S2730" s="0" t="str">
        <f aca="false">F2730</f>
        <v>0729953104</v>
      </c>
      <c r="T2730" s="0" t="str">
        <f aca="false">G2730</f>
        <v>0</v>
      </c>
      <c r="U2730" s="0" t="n">
        <f aca="false">L2730</f>
        <v>0.894615679407779</v>
      </c>
      <c r="V2730" s="0" t="n">
        <f aca="false">K2730</f>
        <v>12.1295256238501</v>
      </c>
      <c r="W2730" s="0" t="n">
        <f aca="false">J2730</f>
        <v>648</v>
      </c>
    </row>
    <row r="2731" customFormat="false" ht="12.8" hidden="false" customHeight="false" outlineLevel="0" collapsed="false">
      <c r="A2731" s="0" t="s">
        <v>73</v>
      </c>
      <c r="B2731" s="0" t="s">
        <v>426</v>
      </c>
      <c r="C2731" s="0" t="s">
        <v>468</v>
      </c>
      <c r="D2731" s="0" t="s">
        <v>19</v>
      </c>
      <c r="E2731" s="0" t="s">
        <v>58</v>
      </c>
      <c r="F2731" s="0" t="s">
        <v>1537</v>
      </c>
      <c r="G2731" s="0" t="s">
        <v>1609</v>
      </c>
      <c r="H2731" s="0" t="n">
        <v>0.567069587922382</v>
      </c>
      <c r="I2731" s="0" t="n">
        <v>14.4661686454213</v>
      </c>
      <c r="J2731" s="0" t="n">
        <v>935</v>
      </c>
      <c r="K2731" s="0" t="n">
        <f aca="false">I2731*SUMIFS(syst_chauffage!$H$3:$H$27,syst_chauffage!$B$3:$B$27,D2731,syst_chauffage!$C$3:$C$27,E2731)</f>
        <v>23.7961181841538</v>
      </c>
      <c r="L2731" s="12" t="n">
        <f aca="false">H2731*SUMIFS(syst_chauffage!$K$3:$K$27,syst_chauffage!$B$3:$B$27,D2731,syst_chauffage!$C$3:$C$27,E2731)</f>
        <v>0.567069587922382</v>
      </c>
      <c r="N2731" s="0" t="str">
        <f aca="false">A2731</f>
        <v>Café Hôtel Restaurant</v>
      </c>
      <c r="O2731" s="0" t="str">
        <f aca="false">B2731</f>
        <v>Hôtel sans restaurant</v>
      </c>
      <c r="P2731" s="0" t="str">
        <f aca="false">C2731</f>
        <v>Hotel d'affaire sans restaurant Haut de Gamme</v>
      </c>
      <c r="Q2731" s="0" t="str">
        <f aca="false">D2731</f>
        <v>Autre système centralisé</v>
      </c>
      <c r="R2731" s="0" t="str">
        <f aca="false">E2731</f>
        <v>Urbain</v>
      </c>
      <c r="S2731" s="0" t="str">
        <f aca="false">F2731</f>
        <v>0219390303</v>
      </c>
      <c r="T2731" s="0" t="str">
        <f aca="false">G2731</f>
        <v>0</v>
      </c>
      <c r="U2731" s="0" t="n">
        <f aca="false">L2731</f>
        <v>0.567069587922382</v>
      </c>
      <c r="V2731" s="0" t="n">
        <f aca="false">K2731</f>
        <v>23.7961181841538</v>
      </c>
      <c r="W2731" s="0" t="n">
        <f aca="false">J2731</f>
        <v>935</v>
      </c>
    </row>
    <row r="2732" customFormat="false" ht="12.8" hidden="false" customHeight="false" outlineLevel="0" collapsed="false">
      <c r="A2732" s="0" t="s">
        <v>73</v>
      </c>
      <c r="B2732" s="0" t="s">
        <v>426</v>
      </c>
      <c r="C2732" s="0" t="s">
        <v>468</v>
      </c>
      <c r="D2732" s="0" t="s">
        <v>13</v>
      </c>
      <c r="E2732" s="0" t="s">
        <v>14</v>
      </c>
      <c r="F2732" s="0" t="s">
        <v>1538</v>
      </c>
      <c r="G2732" s="0" t="s">
        <v>1609</v>
      </c>
      <c r="H2732" s="0" t="n">
        <v>0.92</v>
      </c>
      <c r="I2732" s="0" t="n">
        <v>10.4</v>
      </c>
      <c r="J2732" s="0" t="n">
        <v>462</v>
      </c>
      <c r="K2732" s="0" t="n">
        <f aca="false">I2732*SUMIFS(syst_chauffage!$H$3:$H$27,syst_chauffage!$B$3:$B$27,D2732,syst_chauffage!$C$3:$C$27,E2732)</f>
        <v>21.0037540637838</v>
      </c>
      <c r="L2732" s="12" t="n">
        <f aca="false">H2732*SUMIFS(syst_chauffage!$K$3:$K$27,syst_chauffage!$B$3:$B$27,D2732,syst_chauffage!$C$3:$C$27,E2732)</f>
        <v>0.92</v>
      </c>
      <c r="N2732" s="0" t="str">
        <f aca="false">A2732</f>
        <v>Café Hôtel Restaurant</v>
      </c>
      <c r="O2732" s="0" t="str">
        <f aca="false">B2732</f>
        <v>Hôtel sans restaurant</v>
      </c>
      <c r="P2732" s="0" t="str">
        <f aca="false">C2732</f>
        <v>Hotel d'affaire sans restaurant Haut de Gamme</v>
      </c>
      <c r="Q2732" s="0" t="str">
        <f aca="false">D2732</f>
        <v>Chaudière gaz</v>
      </c>
      <c r="R2732" s="0" t="str">
        <f aca="false">E2732</f>
        <v>Gaz</v>
      </c>
      <c r="S2732" s="0" t="str">
        <f aca="false">F2732</f>
        <v>0219390602</v>
      </c>
      <c r="T2732" s="0" t="str">
        <f aca="false">G2732</f>
        <v>0</v>
      </c>
      <c r="U2732" s="0" t="n">
        <f aca="false">L2732</f>
        <v>0.92</v>
      </c>
      <c r="V2732" s="0" t="n">
        <f aca="false">K2732</f>
        <v>21.0037540637838</v>
      </c>
      <c r="W2732" s="0" t="n">
        <f aca="false">J2732</f>
        <v>462</v>
      </c>
    </row>
    <row r="2733" customFormat="false" ht="12.8" hidden="false" customHeight="false" outlineLevel="0" collapsed="false">
      <c r="A2733" s="0" t="s">
        <v>73</v>
      </c>
      <c r="B2733" s="0" t="s">
        <v>426</v>
      </c>
      <c r="C2733" s="0" t="s">
        <v>468</v>
      </c>
      <c r="D2733" s="0" t="s">
        <v>13</v>
      </c>
      <c r="E2733" s="0" t="s">
        <v>14</v>
      </c>
      <c r="F2733" s="0" t="s">
        <v>1539</v>
      </c>
      <c r="G2733" s="0" t="s">
        <v>1609</v>
      </c>
      <c r="H2733" s="0" t="n">
        <v>2.93120734883721</v>
      </c>
      <c r="I2733" s="0" t="n">
        <v>74.7386572739389</v>
      </c>
      <c r="J2733" s="0" t="n">
        <v>462</v>
      </c>
      <c r="K2733" s="0" t="n">
        <f aca="false">I2733*SUMIFS(syst_chauffage!$H$3:$H$27,syst_chauffage!$B$3:$B$27,D2733,syst_chauffage!$C$3:$C$27,E2733)</f>
        <v>150.941574657619</v>
      </c>
      <c r="L2733" s="12" t="n">
        <f aca="false">H2733*SUMIFS(syst_chauffage!$K$3:$K$27,syst_chauffage!$B$3:$B$27,D2733,syst_chauffage!$C$3:$C$27,E2733)</f>
        <v>2.93120734883721</v>
      </c>
      <c r="N2733" s="0" t="str">
        <f aca="false">A2733</f>
        <v>Café Hôtel Restaurant</v>
      </c>
      <c r="O2733" s="0" t="str">
        <f aca="false">B2733</f>
        <v>Hôtel sans restaurant</v>
      </c>
      <c r="P2733" s="0" t="str">
        <f aca="false">C2733</f>
        <v>Hotel d'affaire sans restaurant Haut de Gamme</v>
      </c>
      <c r="Q2733" s="0" t="str">
        <f aca="false">D2733</f>
        <v>Chaudière gaz</v>
      </c>
      <c r="R2733" s="0" t="str">
        <f aca="false">E2733</f>
        <v>Gaz</v>
      </c>
      <c r="S2733" s="0" t="str">
        <f aca="false">F2733</f>
        <v>0219390902</v>
      </c>
      <c r="T2733" s="0" t="str">
        <f aca="false">G2733</f>
        <v>0</v>
      </c>
      <c r="U2733" s="0" t="n">
        <f aca="false">L2733</f>
        <v>2.93120734883721</v>
      </c>
      <c r="V2733" s="0" t="n">
        <f aca="false">K2733</f>
        <v>150.941574657619</v>
      </c>
      <c r="W2733" s="0" t="n">
        <f aca="false">J2733</f>
        <v>462</v>
      </c>
    </row>
    <row r="2734" customFormat="false" ht="12.8" hidden="false" customHeight="false" outlineLevel="0" collapsed="false">
      <c r="A2734" s="0" t="s">
        <v>73</v>
      </c>
      <c r="B2734" s="0" t="s">
        <v>426</v>
      </c>
      <c r="C2734" s="0" t="s">
        <v>468</v>
      </c>
      <c r="D2734" s="0" t="s">
        <v>13</v>
      </c>
      <c r="E2734" s="0" t="s">
        <v>14</v>
      </c>
      <c r="F2734" s="0" t="s">
        <v>1540</v>
      </c>
      <c r="G2734" s="0" t="s">
        <v>1609</v>
      </c>
      <c r="H2734" s="0" t="n">
        <v>2.79106827906976</v>
      </c>
      <c r="I2734" s="0" t="n">
        <v>32.1407920024921</v>
      </c>
      <c r="J2734" s="0" t="n">
        <v>462</v>
      </c>
      <c r="K2734" s="0" t="n">
        <f aca="false">I2734*SUMIFS(syst_chauffage!$H$3:$H$27,syst_chauffage!$B$3:$B$27,D2734,syst_chauffage!$C$3:$C$27,E2734)</f>
        <v>64.9112779457282</v>
      </c>
      <c r="L2734" s="12" t="n">
        <f aca="false">H2734*SUMIFS(syst_chauffage!$K$3:$K$27,syst_chauffage!$B$3:$B$27,D2734,syst_chauffage!$C$3:$C$27,E2734)</f>
        <v>2.79106827906976</v>
      </c>
      <c r="N2734" s="0" t="str">
        <f aca="false">A2734</f>
        <v>Café Hôtel Restaurant</v>
      </c>
      <c r="O2734" s="0" t="str">
        <f aca="false">B2734</f>
        <v>Hôtel sans restaurant</v>
      </c>
      <c r="P2734" s="0" t="str">
        <f aca="false">C2734</f>
        <v>Hotel d'affaire sans restaurant Haut de Gamme</v>
      </c>
      <c r="Q2734" s="0" t="str">
        <f aca="false">D2734</f>
        <v>Chaudière gaz</v>
      </c>
      <c r="R2734" s="0" t="str">
        <f aca="false">E2734</f>
        <v>Gaz</v>
      </c>
      <c r="S2734" s="0" t="str">
        <f aca="false">F2734</f>
        <v>0219391002</v>
      </c>
      <c r="T2734" s="0" t="str">
        <f aca="false">G2734</f>
        <v>0</v>
      </c>
      <c r="U2734" s="0" t="n">
        <f aca="false">L2734</f>
        <v>2.79106827906976</v>
      </c>
      <c r="V2734" s="0" t="n">
        <f aca="false">K2734</f>
        <v>64.9112779457282</v>
      </c>
      <c r="W2734" s="0" t="n">
        <f aca="false">J2734</f>
        <v>462</v>
      </c>
    </row>
    <row r="2735" customFormat="false" ht="12.8" hidden="false" customHeight="false" outlineLevel="0" collapsed="false">
      <c r="A2735" s="0" t="s">
        <v>73</v>
      </c>
      <c r="B2735" s="0" t="s">
        <v>426</v>
      </c>
      <c r="C2735" s="0" t="s">
        <v>468</v>
      </c>
      <c r="D2735" s="0" t="s">
        <v>51</v>
      </c>
      <c r="E2735" s="0" t="s">
        <v>58</v>
      </c>
      <c r="F2735" s="0" t="s">
        <v>1541</v>
      </c>
      <c r="G2735" s="0" t="s">
        <v>1609</v>
      </c>
      <c r="H2735" s="0" t="n">
        <v>0.754640940200166</v>
      </c>
      <c r="I2735" s="0" t="n">
        <v>17.2216293397872</v>
      </c>
      <c r="J2735" s="0" t="n">
        <v>935</v>
      </c>
      <c r="K2735" s="0" t="n">
        <f aca="false">I2735*SUMIFS(syst_chauffage!$H$3:$H$27,syst_chauffage!$B$3:$B$27,D2735,syst_chauffage!$C$3:$C$27,E2735)</f>
        <v>36.7509485201378</v>
      </c>
      <c r="L2735" s="12" t="n">
        <f aca="false">H2735*SUMIFS(syst_chauffage!$K$3:$K$27,syst_chauffage!$B$3:$B$27,D2735,syst_chauffage!$C$3:$C$27,E2735)</f>
        <v>0.754640940200166</v>
      </c>
      <c r="N2735" s="0" t="str">
        <f aca="false">A2735</f>
        <v>Café Hôtel Restaurant</v>
      </c>
      <c r="O2735" s="0" t="str">
        <f aca="false">B2735</f>
        <v>Hôtel sans restaurant</v>
      </c>
      <c r="P2735" s="0" t="str">
        <f aca="false">C2735</f>
        <v>Hotel d'affaire sans restaurant Haut de Gamme</v>
      </c>
      <c r="Q2735" s="0" t="str">
        <f aca="false">D2735</f>
        <v>Autre système centralisé performant</v>
      </c>
      <c r="R2735" s="0" t="str">
        <f aca="false">E2735</f>
        <v>Urbain</v>
      </c>
      <c r="S2735" s="0" t="str">
        <f aca="false">F2735</f>
        <v>0219392303</v>
      </c>
      <c r="T2735" s="0" t="str">
        <f aca="false">G2735</f>
        <v>0</v>
      </c>
      <c r="U2735" s="0" t="n">
        <f aca="false">L2735</f>
        <v>0.754640940200166</v>
      </c>
      <c r="V2735" s="0" t="n">
        <f aca="false">K2735</f>
        <v>36.7509485201378</v>
      </c>
      <c r="W2735" s="0" t="n">
        <f aca="false">J2735</f>
        <v>935</v>
      </c>
    </row>
    <row r="2736" customFormat="false" ht="12.8" hidden="false" customHeight="false" outlineLevel="0" collapsed="false">
      <c r="A2736" s="0" t="s">
        <v>73</v>
      </c>
      <c r="B2736" s="0" t="s">
        <v>426</v>
      </c>
      <c r="C2736" s="0" t="s">
        <v>468</v>
      </c>
      <c r="D2736" s="0" t="s">
        <v>18</v>
      </c>
      <c r="E2736" s="0" t="s">
        <v>14</v>
      </c>
      <c r="F2736" s="0" t="s">
        <v>1542</v>
      </c>
      <c r="G2736" s="0" t="s">
        <v>1609</v>
      </c>
      <c r="H2736" s="0" t="n">
        <v>1</v>
      </c>
      <c r="I2736" s="0" t="n">
        <v>12</v>
      </c>
      <c r="J2736" s="0" t="n">
        <v>1064</v>
      </c>
      <c r="K2736" s="0" t="n">
        <f aca="false">I2736*SUMIFS(syst_chauffage!$H$3:$H$27,syst_chauffage!$B$3:$B$27,D2736,syst_chauffage!$C$3:$C$27,E2736)</f>
        <v>32.6991470653427</v>
      </c>
      <c r="L2736" s="12" t="n">
        <f aca="false">H2736*SUMIFS(syst_chauffage!$K$3:$K$27,syst_chauffage!$B$3:$B$27,D2736,syst_chauffage!$C$3:$C$27,E2736)</f>
        <v>0.971446890318824</v>
      </c>
      <c r="N2736" s="0" t="str">
        <f aca="false">A2736</f>
        <v>Café Hôtel Restaurant</v>
      </c>
      <c r="O2736" s="0" t="str">
        <f aca="false">B2736</f>
        <v>Hôtel sans restaurant</v>
      </c>
      <c r="P2736" s="0" t="str">
        <f aca="false">C2736</f>
        <v>Hotel d'affaire sans restaurant Haut de Gamme</v>
      </c>
      <c r="Q2736" s="0" t="str">
        <f aca="false">D2736</f>
        <v>Chaudière condensation gaz</v>
      </c>
      <c r="R2736" s="0" t="str">
        <f aca="false">E2736</f>
        <v>Gaz</v>
      </c>
      <c r="S2736" s="0" t="str">
        <f aca="false">F2736</f>
        <v>0219392602</v>
      </c>
      <c r="T2736" s="0" t="str">
        <f aca="false">G2736</f>
        <v>0</v>
      </c>
      <c r="U2736" s="0" t="n">
        <f aca="false">L2736</f>
        <v>0.971446890318824</v>
      </c>
      <c r="V2736" s="0" t="n">
        <f aca="false">K2736</f>
        <v>32.6991470653427</v>
      </c>
      <c r="W2736" s="0" t="n">
        <f aca="false">J2736</f>
        <v>1064</v>
      </c>
    </row>
    <row r="2737" customFormat="false" ht="12.8" hidden="false" customHeight="false" outlineLevel="0" collapsed="false">
      <c r="A2737" s="0" t="s">
        <v>73</v>
      </c>
      <c r="B2737" s="0" t="s">
        <v>426</v>
      </c>
      <c r="C2737" s="0" t="s">
        <v>468</v>
      </c>
      <c r="D2737" s="0" t="s">
        <v>18</v>
      </c>
      <c r="E2737" s="0" t="s">
        <v>14</v>
      </c>
      <c r="F2737" s="0" t="s">
        <v>1543</v>
      </c>
      <c r="G2737" s="0" t="s">
        <v>1609</v>
      </c>
      <c r="H2737" s="0" t="n">
        <v>3.38216232558139</v>
      </c>
      <c r="I2737" s="0" t="n">
        <v>88.9745919927844</v>
      </c>
      <c r="J2737" s="0" t="n">
        <v>1064</v>
      </c>
      <c r="K2737" s="0" t="n">
        <f aca="false">I2737*SUMIFS(syst_chauffage!$H$3:$H$27,syst_chauffage!$B$3:$B$27,D2737,syst_chauffage!$C$3:$C$27,E2737)</f>
        <v>242.449439054243</v>
      </c>
      <c r="L2737" s="12" t="n">
        <f aca="false">H2737*SUMIFS(syst_chauffage!$K$3:$K$27,syst_chauffage!$B$3:$B$27,D2737,syst_chauffage!$C$3:$C$27,E2737)</f>
        <v>3.28559107373952</v>
      </c>
      <c r="N2737" s="0" t="str">
        <f aca="false">A2737</f>
        <v>Café Hôtel Restaurant</v>
      </c>
      <c r="O2737" s="0" t="str">
        <f aca="false">B2737</f>
        <v>Hôtel sans restaurant</v>
      </c>
      <c r="P2737" s="0" t="str">
        <f aca="false">C2737</f>
        <v>Hotel d'affaire sans restaurant Haut de Gamme</v>
      </c>
      <c r="Q2737" s="0" t="str">
        <f aca="false">D2737</f>
        <v>Chaudière condensation gaz</v>
      </c>
      <c r="R2737" s="0" t="str">
        <f aca="false">E2737</f>
        <v>Gaz</v>
      </c>
      <c r="S2737" s="0" t="str">
        <f aca="false">F2737</f>
        <v>0219392902</v>
      </c>
      <c r="T2737" s="0" t="str">
        <f aca="false">G2737</f>
        <v>0</v>
      </c>
      <c r="U2737" s="0" t="n">
        <f aca="false">L2737</f>
        <v>3.28559107373952</v>
      </c>
      <c r="V2737" s="0" t="n">
        <f aca="false">K2737</f>
        <v>242.449439054243</v>
      </c>
      <c r="W2737" s="0" t="n">
        <f aca="false">J2737</f>
        <v>1064</v>
      </c>
    </row>
    <row r="2738" customFormat="false" ht="12.8" hidden="false" customHeight="false" outlineLevel="0" collapsed="false">
      <c r="A2738" s="0" t="s">
        <v>73</v>
      </c>
      <c r="B2738" s="0" t="s">
        <v>426</v>
      </c>
      <c r="C2738" s="0" t="s">
        <v>468</v>
      </c>
      <c r="D2738" s="0" t="s">
        <v>18</v>
      </c>
      <c r="E2738" s="0" t="s">
        <v>14</v>
      </c>
      <c r="F2738" s="0" t="s">
        <v>1544</v>
      </c>
      <c r="G2738" s="0" t="s">
        <v>1609</v>
      </c>
      <c r="H2738" s="0" t="n">
        <v>3.31313860465116</v>
      </c>
      <c r="I2738" s="0" t="n">
        <v>38.2628476220144</v>
      </c>
      <c r="J2738" s="0" t="n">
        <v>1064</v>
      </c>
      <c r="K2738" s="0" t="n">
        <f aca="false">I2738*SUMIFS(syst_chauffage!$H$3:$H$27,syst_chauffage!$B$3:$B$27,D2738,syst_chauffage!$C$3:$C$27,E2738)</f>
        <v>104.263540127587</v>
      </c>
      <c r="L2738" s="12" t="n">
        <f aca="false">H2738*SUMIFS(syst_chauffage!$K$3:$K$27,syst_chauffage!$B$3:$B$27,D2738,syst_chauffage!$C$3:$C$27,E2738)</f>
        <v>3.21853819468362</v>
      </c>
      <c r="N2738" s="0" t="str">
        <f aca="false">A2738</f>
        <v>Café Hôtel Restaurant</v>
      </c>
      <c r="O2738" s="0" t="str">
        <f aca="false">B2738</f>
        <v>Hôtel sans restaurant</v>
      </c>
      <c r="P2738" s="0" t="str">
        <f aca="false">C2738</f>
        <v>Hotel d'affaire sans restaurant Haut de Gamme</v>
      </c>
      <c r="Q2738" s="0" t="str">
        <f aca="false">D2738</f>
        <v>Chaudière condensation gaz</v>
      </c>
      <c r="R2738" s="0" t="str">
        <f aca="false">E2738</f>
        <v>Gaz</v>
      </c>
      <c r="S2738" s="0" t="str">
        <f aca="false">F2738</f>
        <v>0219393002</v>
      </c>
      <c r="T2738" s="0" t="str">
        <f aca="false">G2738</f>
        <v>0</v>
      </c>
      <c r="U2738" s="0" t="n">
        <f aca="false">L2738</f>
        <v>3.21853819468362</v>
      </c>
      <c r="V2738" s="0" t="n">
        <f aca="false">K2738</f>
        <v>104.263540127587</v>
      </c>
      <c r="W2738" s="0" t="n">
        <f aca="false">J2738</f>
        <v>1064</v>
      </c>
    </row>
    <row r="2739" customFormat="false" ht="12.8" hidden="false" customHeight="false" outlineLevel="0" collapsed="false">
      <c r="A2739" s="0" t="s">
        <v>73</v>
      </c>
      <c r="B2739" s="0" t="s">
        <v>426</v>
      </c>
      <c r="C2739" s="0" t="s">
        <v>476</v>
      </c>
      <c r="D2739" s="0" t="s">
        <v>46</v>
      </c>
      <c r="E2739" s="0" t="s">
        <v>30</v>
      </c>
      <c r="F2739" s="0" t="s">
        <v>1545</v>
      </c>
      <c r="G2739" s="0" t="s">
        <v>1609</v>
      </c>
      <c r="H2739" s="0" t="n">
        <v>0.690863770061427</v>
      </c>
      <c r="I2739" s="0" t="n">
        <v>30.1624505234191</v>
      </c>
      <c r="J2739" s="0" t="n">
        <v>792</v>
      </c>
      <c r="K2739" s="0" t="n">
        <f aca="false">I2739*SUMIFS(syst_chauffage!$H$3:$H$27,syst_chauffage!$B$3:$B$27,D2739,syst_chauffage!$C$3:$C$27,E2739)</f>
        <v>52.3290611066573</v>
      </c>
      <c r="L2739" s="12" t="n">
        <f aca="false">H2739*SUMIFS(syst_chauffage!$K$3:$K$27,syst_chauffage!$B$3:$B$27,D2739,syst_chauffage!$C$3:$C$27,E2739)</f>
        <v>0.622820975980826</v>
      </c>
      <c r="N2739" s="0" t="str">
        <f aca="false">A2739</f>
        <v>Café Hôtel Restaurant</v>
      </c>
      <c r="O2739" s="0" t="str">
        <f aca="false">B2739</f>
        <v>Hôtel sans restaurant</v>
      </c>
      <c r="P2739" s="0" t="str">
        <f aca="false">C2739</f>
        <v>Moyen Hotel sans restaurant Bas de gamme</v>
      </c>
      <c r="Q2739" s="0" t="str">
        <f aca="false">D2739</f>
        <v>Rooftop performant</v>
      </c>
      <c r="R2739" s="0" t="str">
        <f aca="false">E2739</f>
        <v>Electricité</v>
      </c>
      <c r="S2739" s="0" t="str">
        <f aca="false">F2739</f>
        <v>0219570101</v>
      </c>
      <c r="T2739" s="0" t="str">
        <f aca="false">G2739</f>
        <v>0</v>
      </c>
      <c r="U2739" s="0" t="n">
        <f aca="false">L2739</f>
        <v>0.622820975980826</v>
      </c>
      <c r="V2739" s="0" t="n">
        <f aca="false">K2739</f>
        <v>52.3290611066573</v>
      </c>
      <c r="W2739" s="0" t="n">
        <f aca="false">J2739</f>
        <v>792</v>
      </c>
    </row>
    <row r="2740" customFormat="false" ht="12.8" hidden="false" customHeight="false" outlineLevel="0" collapsed="false">
      <c r="A2740" s="0" t="s">
        <v>73</v>
      </c>
      <c r="B2740" s="0" t="s">
        <v>426</v>
      </c>
      <c r="C2740" s="0" t="s">
        <v>491</v>
      </c>
      <c r="D2740" s="0" t="s">
        <v>42</v>
      </c>
      <c r="E2740" s="0" t="s">
        <v>30</v>
      </c>
      <c r="F2740" s="0" t="s">
        <v>1546</v>
      </c>
      <c r="G2740" s="0" t="s">
        <v>1609</v>
      </c>
      <c r="H2740" s="0" t="n">
        <v>0.797150503917031</v>
      </c>
      <c r="I2740" s="0" t="n">
        <v>35.9076791945465</v>
      </c>
      <c r="J2740" s="0" t="n">
        <v>738</v>
      </c>
      <c r="K2740" s="0" t="n">
        <f aca="false">I2740*SUMIFS(syst_chauffage!$H$3:$H$27,syst_chauffage!$B$3:$B$27,D2740,syst_chauffage!$C$3:$C$27,E2740)</f>
        <v>32.4135832143237</v>
      </c>
      <c r="L2740" s="12" t="n">
        <f aca="false">H2740*SUMIFS(syst_chauffage!$K$3:$K$27,syst_chauffage!$B$3:$B$27,D2740,syst_chauffage!$C$3:$C$27,E2740)</f>
        <v>0.710690720902702</v>
      </c>
      <c r="N2740" s="0" t="str">
        <f aca="false">A2740</f>
        <v>Café Hôtel Restaurant</v>
      </c>
      <c r="O2740" s="0" t="str">
        <f aca="false">B2740</f>
        <v>Hôtel sans restaurant</v>
      </c>
      <c r="P2740" s="0" t="str">
        <f aca="false">C2740</f>
        <v>Moyen Hotel sans restaurant Haut de gamme</v>
      </c>
      <c r="Q2740" s="0" t="str">
        <f aca="false">D2740</f>
        <v>Rooftop</v>
      </c>
      <c r="R2740" s="0" t="str">
        <f aca="false">E2740</f>
        <v>Electricité</v>
      </c>
      <c r="S2740" s="0" t="str">
        <f aca="false">F2740</f>
        <v>0219572101</v>
      </c>
      <c r="T2740" s="0" t="str">
        <f aca="false">G2740</f>
        <v>0</v>
      </c>
      <c r="U2740" s="0" t="n">
        <f aca="false">L2740</f>
        <v>0.710690720902702</v>
      </c>
      <c r="V2740" s="0" t="n">
        <f aca="false">K2740</f>
        <v>32.4135832143237</v>
      </c>
      <c r="W2740" s="0" t="n">
        <f aca="false">J2740</f>
        <v>738</v>
      </c>
    </row>
    <row r="2741" customFormat="false" ht="12.8" hidden="false" customHeight="false" outlineLevel="0" collapsed="false">
      <c r="A2741" s="0" t="s">
        <v>73</v>
      </c>
      <c r="B2741" s="0" t="s">
        <v>426</v>
      </c>
      <c r="C2741" s="0" t="s">
        <v>517</v>
      </c>
      <c r="D2741" s="0" t="s">
        <v>46</v>
      </c>
      <c r="E2741" s="0" t="s">
        <v>30</v>
      </c>
      <c r="F2741" s="0" t="s">
        <v>1547</v>
      </c>
      <c r="G2741" s="0" t="s">
        <v>1609</v>
      </c>
      <c r="H2741" s="0" t="n">
        <v>0.770345728879022</v>
      </c>
      <c r="I2741" s="0" t="n">
        <v>42.9178868973354</v>
      </c>
      <c r="J2741" s="0" t="n">
        <v>792</v>
      </c>
      <c r="K2741" s="0" t="n">
        <f aca="false">I2741*SUMIFS(syst_chauffage!$H$3:$H$27,syst_chauffage!$B$3:$B$27,D2741,syst_chauffage!$C$3:$C$27,E2741)</f>
        <v>74.4585631156036</v>
      </c>
      <c r="L2741" s="12" t="n">
        <f aca="false">H2741*SUMIFS(syst_chauffage!$K$3:$K$27,syst_chauffage!$B$3:$B$27,D2741,syst_chauffage!$C$3:$C$27,E2741)</f>
        <v>0.694474800235123</v>
      </c>
      <c r="N2741" s="0" t="str">
        <f aca="false">A2741</f>
        <v>Café Hôtel Restaurant</v>
      </c>
      <c r="O2741" s="0" t="str">
        <f aca="false">B2741</f>
        <v>Hôtel sans restaurant</v>
      </c>
      <c r="P2741" s="0" t="str">
        <f aca="false">C2741</f>
        <v>Petit Hotel sans restaurant Bas de gamme</v>
      </c>
      <c r="Q2741" s="0" t="str">
        <f aca="false">D2741</f>
        <v>Rooftop performant</v>
      </c>
      <c r="R2741" s="0" t="str">
        <f aca="false">E2741</f>
        <v>Electricité</v>
      </c>
      <c r="S2741" s="0" t="str">
        <f aca="false">F2741</f>
        <v>0219710101</v>
      </c>
      <c r="T2741" s="0" t="str">
        <f aca="false">G2741</f>
        <v>0</v>
      </c>
      <c r="U2741" s="0" t="n">
        <f aca="false">L2741</f>
        <v>0.694474800235123</v>
      </c>
      <c r="V2741" s="0" t="n">
        <f aca="false">K2741</f>
        <v>74.4585631156036</v>
      </c>
      <c r="W2741" s="0" t="n">
        <f aca="false">J2741</f>
        <v>792</v>
      </c>
    </row>
    <row r="2742" customFormat="false" ht="12.8" hidden="false" customHeight="false" outlineLevel="0" collapsed="false">
      <c r="A2742" s="0" t="s">
        <v>73</v>
      </c>
      <c r="B2742" s="0" t="s">
        <v>426</v>
      </c>
      <c r="C2742" s="0" t="s">
        <v>532</v>
      </c>
      <c r="D2742" s="0" t="s">
        <v>42</v>
      </c>
      <c r="E2742" s="0" t="s">
        <v>30</v>
      </c>
      <c r="F2742" s="0" t="s">
        <v>1548</v>
      </c>
      <c r="G2742" s="0" t="s">
        <v>1609</v>
      </c>
      <c r="H2742" s="0" t="n">
        <v>0.888860456398872</v>
      </c>
      <c r="I2742" s="0" t="n">
        <v>51.0927224968279</v>
      </c>
      <c r="J2742" s="0" t="n">
        <v>738</v>
      </c>
      <c r="K2742" s="0" t="n">
        <f aca="false">I2742*SUMIFS(syst_chauffage!$H$3:$H$27,syst_chauffage!$B$3:$B$27,D2742,syst_chauffage!$C$3:$C$27,E2742)</f>
        <v>46.1210039034992</v>
      </c>
      <c r="L2742" s="12" t="n">
        <f aca="false">H2742*SUMIFS(syst_chauffage!$K$3:$K$27,syst_chauffage!$B$3:$B$27,D2742,syst_chauffage!$C$3:$C$27,E2742)</f>
        <v>0.792453715372383</v>
      </c>
      <c r="N2742" s="0" t="str">
        <f aca="false">A2742</f>
        <v>Café Hôtel Restaurant</v>
      </c>
      <c r="O2742" s="0" t="str">
        <f aca="false">B2742</f>
        <v>Hôtel sans restaurant</v>
      </c>
      <c r="P2742" s="0" t="str">
        <f aca="false">C2742</f>
        <v>Petit Hotel sans restaurant Haut de gamme</v>
      </c>
      <c r="Q2742" s="0" t="str">
        <f aca="false">D2742</f>
        <v>Rooftop</v>
      </c>
      <c r="R2742" s="0" t="str">
        <f aca="false">E2742</f>
        <v>Electricité</v>
      </c>
      <c r="S2742" s="0" t="str">
        <f aca="false">F2742</f>
        <v>0219712101</v>
      </c>
      <c r="T2742" s="0" t="str">
        <f aca="false">G2742</f>
        <v>0</v>
      </c>
      <c r="U2742" s="0" t="n">
        <f aca="false">L2742</f>
        <v>0.792453715372383</v>
      </c>
      <c r="V2742" s="0" t="n">
        <f aca="false">K2742</f>
        <v>46.1210039034992</v>
      </c>
      <c r="W2742" s="0" t="n">
        <f aca="false">J2742</f>
        <v>738</v>
      </c>
    </row>
    <row r="2743" customFormat="false" ht="12.8" hidden="false" customHeight="false" outlineLevel="0" collapsed="false">
      <c r="A2743" s="0" t="s">
        <v>78</v>
      </c>
      <c r="B2743" s="0" t="s">
        <v>1259</v>
      </c>
      <c r="C2743" s="0" t="s">
        <v>1277</v>
      </c>
      <c r="D2743" s="0" t="s">
        <v>42</v>
      </c>
      <c r="E2743" s="0" t="s">
        <v>30</v>
      </c>
      <c r="F2743" s="0" t="s">
        <v>1549</v>
      </c>
      <c r="G2743" s="0" t="s">
        <v>1609</v>
      </c>
      <c r="H2743" s="0" t="n">
        <v>0.84</v>
      </c>
      <c r="I2743" s="0" t="n">
        <v>10.4</v>
      </c>
      <c r="J2743" s="0" t="n">
        <v>495</v>
      </c>
      <c r="K2743" s="0" t="n">
        <f aca="false">I2743*SUMIFS(syst_chauffage!$H$3:$H$27,syst_chauffage!$B$3:$B$27,D2743,syst_chauffage!$C$3:$C$27,E2743)</f>
        <v>9.38799925226478</v>
      </c>
      <c r="L2743" s="12" t="n">
        <f aca="false">H2743*SUMIFS(syst_chauffage!$K$3:$K$27,syst_chauffage!$B$3:$B$27,D2743,syst_chauffage!$C$3:$C$27,E2743)</f>
        <v>0.748892715522142</v>
      </c>
      <c r="N2743" s="0" t="str">
        <f aca="false">A2743</f>
        <v>Sport Loisir Culture</v>
      </c>
      <c r="O2743" s="0" t="str">
        <f aca="false">B2743</f>
        <v>Culture</v>
      </c>
      <c r="P2743" s="0" t="str">
        <f aca="false">C2743</f>
        <v>Grande salle de spectacle</v>
      </c>
      <c r="Q2743" s="0" t="str">
        <f aca="false">D2743</f>
        <v>Rooftop</v>
      </c>
      <c r="R2743" s="0" t="str">
        <f aca="false">E2743</f>
        <v>Electricité</v>
      </c>
      <c r="S2743" s="0" t="str">
        <f aca="false">F2743</f>
        <v>0708321104</v>
      </c>
      <c r="T2743" s="0" t="str">
        <f aca="false">G2743</f>
        <v>0</v>
      </c>
      <c r="U2743" s="0" t="n">
        <f aca="false">L2743</f>
        <v>0.748892715522142</v>
      </c>
      <c r="V2743" s="0" t="n">
        <f aca="false">K2743</f>
        <v>9.38799925226478</v>
      </c>
      <c r="W2743" s="0" t="n">
        <f aca="false">J2743</f>
        <v>495</v>
      </c>
    </row>
    <row r="2744" customFormat="false" ht="12.8" hidden="false" customHeight="false" outlineLevel="0" collapsed="false">
      <c r="A2744" s="0" t="s">
        <v>78</v>
      </c>
      <c r="B2744" s="0" t="s">
        <v>1259</v>
      </c>
      <c r="C2744" s="0" t="s">
        <v>1277</v>
      </c>
      <c r="D2744" s="0" t="s">
        <v>46</v>
      </c>
      <c r="E2744" s="0" t="s">
        <v>30</v>
      </c>
      <c r="F2744" s="0" t="s">
        <v>1550</v>
      </c>
      <c r="G2744" s="0" t="s">
        <v>1609</v>
      </c>
      <c r="H2744" s="0" t="n">
        <v>1</v>
      </c>
      <c r="I2744" s="0" t="n">
        <v>12</v>
      </c>
      <c r="J2744" s="0" t="n">
        <v>540</v>
      </c>
      <c r="K2744" s="0" t="n">
        <f aca="false">I2744*SUMIFS(syst_chauffage!$H$3:$H$27,syst_chauffage!$B$3:$B$27,D2744,syst_chauffage!$C$3:$C$27,E2744)</f>
        <v>20.81888979121</v>
      </c>
      <c r="L2744" s="12" t="n">
        <f aca="false">H2744*SUMIFS(syst_chauffage!$K$3:$K$27,syst_chauffage!$B$3:$B$27,D2744,syst_chauffage!$C$3:$C$27,E2744)</f>
        <v>0.901510548057034</v>
      </c>
      <c r="N2744" s="0" t="str">
        <f aca="false">A2744</f>
        <v>Sport Loisir Culture</v>
      </c>
      <c r="O2744" s="0" t="str">
        <f aca="false">B2744</f>
        <v>Culture</v>
      </c>
      <c r="P2744" s="0" t="str">
        <f aca="false">C2744</f>
        <v>Grande salle de spectacle</v>
      </c>
      <c r="Q2744" s="0" t="str">
        <f aca="false">D2744</f>
        <v>Rooftop performant</v>
      </c>
      <c r="R2744" s="0" t="str">
        <f aca="false">E2744</f>
        <v>Electricité</v>
      </c>
      <c r="S2744" s="0" t="str">
        <f aca="false">F2744</f>
        <v>0708323104</v>
      </c>
      <c r="T2744" s="0" t="str">
        <f aca="false">G2744</f>
        <v>0</v>
      </c>
      <c r="U2744" s="0" t="n">
        <f aca="false">L2744</f>
        <v>0.901510548057034</v>
      </c>
      <c r="V2744" s="0" t="n">
        <f aca="false">K2744</f>
        <v>20.81888979121</v>
      </c>
      <c r="W2744" s="0" t="n">
        <f aca="false">J2744</f>
        <v>540</v>
      </c>
    </row>
    <row r="2745" customFormat="false" ht="12.8" hidden="false" customHeight="false" outlineLevel="0" collapsed="false">
      <c r="A2745" s="0" t="s">
        <v>78</v>
      </c>
      <c r="B2745" s="0" t="s">
        <v>1259</v>
      </c>
      <c r="C2745" s="0" t="s">
        <v>1339</v>
      </c>
      <c r="D2745" s="0" t="s">
        <v>48</v>
      </c>
      <c r="E2745" s="0" t="s">
        <v>14</v>
      </c>
      <c r="F2745" s="0" t="s">
        <v>1551</v>
      </c>
      <c r="G2745" s="0" t="s">
        <v>1609</v>
      </c>
      <c r="H2745" s="0" t="n">
        <v>0.84</v>
      </c>
      <c r="I2745" s="0" t="n">
        <v>10.4</v>
      </c>
      <c r="J2745" s="0" t="n">
        <v>0</v>
      </c>
      <c r="K2745" s="0" t="n">
        <f aca="false">I2745*SUMIFS(syst_chauffage!$H$3:$H$27,syst_chauffage!$B$3:$B$27,D2745,syst_chauffage!$C$3:$C$27,E2745)</f>
        <v>5</v>
      </c>
      <c r="L2745" s="12" t="n">
        <f aca="false">H2745*SUMIFS(syst_chauffage!$K$3:$K$27,syst_chauffage!$B$3:$B$27,D2745,syst_chauffage!$C$3:$C$27,E2745)</f>
        <v>0.84</v>
      </c>
      <c r="N2745" s="0" t="str">
        <f aca="false">A2745</f>
        <v>Sport Loisir Culture</v>
      </c>
      <c r="O2745" s="0" t="str">
        <f aca="false">B2745</f>
        <v>Culture</v>
      </c>
      <c r="P2745" s="0" t="str">
        <f aca="false">C2745</f>
        <v>Petite salle de spectacle</v>
      </c>
      <c r="Q2745" s="0" t="str">
        <f aca="false">D2745</f>
        <v>Tube radiant</v>
      </c>
      <c r="R2745" s="0" t="str">
        <f aca="false">E2745</f>
        <v>Gaz</v>
      </c>
      <c r="S2745" s="0" t="str">
        <f aca="false">F2745</f>
        <v>0708801104</v>
      </c>
      <c r="T2745" s="0" t="str">
        <f aca="false">G2745</f>
        <v>0</v>
      </c>
      <c r="U2745" s="0" t="n">
        <f aca="false">L2745</f>
        <v>0.84</v>
      </c>
      <c r="V2745" s="0" t="n">
        <f aca="false">K2745</f>
        <v>5</v>
      </c>
      <c r="W2745" s="0" t="n">
        <f aca="false">J2745</f>
        <v>0</v>
      </c>
    </row>
    <row r="2746" customFormat="false" ht="12.8" hidden="false" customHeight="false" outlineLevel="0" collapsed="false">
      <c r="A2746" s="0" t="s">
        <v>78</v>
      </c>
      <c r="B2746" s="0" t="s">
        <v>1259</v>
      </c>
      <c r="C2746" s="0" t="s">
        <v>1339</v>
      </c>
      <c r="D2746" s="0" t="s">
        <v>32</v>
      </c>
      <c r="E2746" s="0" t="s">
        <v>30</v>
      </c>
      <c r="F2746" s="0" t="s">
        <v>1552</v>
      </c>
      <c r="G2746" s="0" t="s">
        <v>1609</v>
      </c>
      <c r="H2746" s="0" t="n">
        <v>1</v>
      </c>
      <c r="I2746" s="0" t="n">
        <v>12</v>
      </c>
      <c r="J2746" s="0" t="n">
        <v>0</v>
      </c>
      <c r="K2746" s="0" t="n">
        <f aca="false">I2746*SUMIFS(syst_chauffage!$H$3:$H$27,syst_chauffage!$B$3:$B$27,D2746,syst_chauffage!$C$3:$C$27,E2746)</f>
        <v>12</v>
      </c>
      <c r="L2746" s="12" t="n">
        <f aca="false">H2746*SUMIFS(syst_chauffage!$K$3:$K$27,syst_chauffage!$B$3:$B$27,D2746,syst_chauffage!$C$3:$C$27,E2746)</f>
        <v>1</v>
      </c>
      <c r="N2746" s="0" t="str">
        <f aca="false">A2746</f>
        <v>Sport Loisir Culture</v>
      </c>
      <c r="O2746" s="0" t="str">
        <f aca="false">B2746</f>
        <v>Culture</v>
      </c>
      <c r="P2746" s="0" t="str">
        <f aca="false">C2746</f>
        <v>Petite salle de spectacle</v>
      </c>
      <c r="Q2746" s="0" t="str">
        <f aca="false">D2746</f>
        <v>Electrique direct performant</v>
      </c>
      <c r="R2746" s="0" t="str">
        <f aca="false">E2746</f>
        <v>Electricité</v>
      </c>
      <c r="S2746" s="0" t="str">
        <f aca="false">F2746</f>
        <v>0708803104</v>
      </c>
      <c r="T2746" s="0" t="str">
        <f aca="false">G2746</f>
        <v>0</v>
      </c>
      <c r="U2746" s="0" t="n">
        <f aca="false">L2746</f>
        <v>1</v>
      </c>
      <c r="V2746" s="0" t="n">
        <f aca="false">K2746</f>
        <v>12</v>
      </c>
      <c r="W2746" s="0" t="n">
        <f aca="false">J2746</f>
        <v>0</v>
      </c>
    </row>
    <row r="2747" customFormat="false" ht="12.8" hidden="false" customHeight="false" outlineLevel="0" collapsed="false">
      <c r="A2747" s="0" t="s">
        <v>78</v>
      </c>
      <c r="B2747" s="0" t="s">
        <v>1418</v>
      </c>
      <c r="C2747" s="0" t="s">
        <v>1452</v>
      </c>
      <c r="D2747" s="0" t="s">
        <v>42</v>
      </c>
      <c r="E2747" s="0" t="s">
        <v>30</v>
      </c>
      <c r="F2747" s="0" t="s">
        <v>1553</v>
      </c>
      <c r="G2747" s="0" t="s">
        <v>1609</v>
      </c>
      <c r="H2747" s="0" t="n">
        <v>0.839999999999999</v>
      </c>
      <c r="I2747" s="0" t="n">
        <v>10.4</v>
      </c>
      <c r="J2747" s="0" t="n">
        <v>603</v>
      </c>
      <c r="K2747" s="0" t="n">
        <f aca="false">I2747*SUMIFS(syst_chauffage!$H$3:$H$27,syst_chauffage!$B$3:$B$27,D2747,syst_chauffage!$C$3:$C$27,E2747)</f>
        <v>9.38799925226478</v>
      </c>
      <c r="L2747" s="12" t="n">
        <f aca="false">H2747*SUMIFS(syst_chauffage!$K$3:$K$27,syst_chauffage!$B$3:$B$27,D2747,syst_chauffage!$C$3:$C$27,E2747)</f>
        <v>0.748892715522141</v>
      </c>
      <c r="N2747" s="0" t="str">
        <f aca="false">A2747</f>
        <v>Sport Loisir Culture</v>
      </c>
      <c r="O2747" s="0" t="str">
        <f aca="false">B2747</f>
        <v>Sport</v>
      </c>
      <c r="P2747" s="0" t="str">
        <f aca="false">C2747</f>
        <v>Patinoire</v>
      </c>
      <c r="Q2747" s="0" t="str">
        <f aca="false">D2747</f>
        <v>Rooftop</v>
      </c>
      <c r="R2747" s="0" t="str">
        <f aca="false">E2747</f>
        <v>Electricité</v>
      </c>
      <c r="S2747" s="0" t="str">
        <f aca="false">F2747</f>
        <v>0729611104</v>
      </c>
      <c r="T2747" s="0" t="str">
        <f aca="false">G2747</f>
        <v>0</v>
      </c>
      <c r="U2747" s="0" t="n">
        <f aca="false">L2747</f>
        <v>0.748892715522141</v>
      </c>
      <c r="V2747" s="0" t="n">
        <f aca="false">K2747</f>
        <v>9.38799925226478</v>
      </c>
      <c r="W2747" s="0" t="n">
        <f aca="false">J2747</f>
        <v>603</v>
      </c>
    </row>
    <row r="2748" customFormat="false" ht="12.8" hidden="false" customHeight="false" outlineLevel="0" collapsed="false">
      <c r="A2748" s="0" t="s">
        <v>78</v>
      </c>
      <c r="B2748" s="0" t="s">
        <v>1418</v>
      </c>
      <c r="C2748" s="0" t="s">
        <v>1452</v>
      </c>
      <c r="D2748" s="0" t="s">
        <v>46</v>
      </c>
      <c r="E2748" s="0" t="s">
        <v>30</v>
      </c>
      <c r="F2748" s="0" t="s">
        <v>1554</v>
      </c>
      <c r="G2748" s="0" t="s">
        <v>1609</v>
      </c>
      <c r="H2748" s="0" t="n">
        <v>1</v>
      </c>
      <c r="I2748" s="0" t="n">
        <v>12</v>
      </c>
      <c r="J2748" s="0" t="n">
        <v>648</v>
      </c>
      <c r="K2748" s="0" t="n">
        <f aca="false">I2748*SUMIFS(syst_chauffage!$H$3:$H$27,syst_chauffage!$B$3:$B$27,D2748,syst_chauffage!$C$3:$C$27,E2748)</f>
        <v>20.81888979121</v>
      </c>
      <c r="L2748" s="12" t="n">
        <f aca="false">H2748*SUMIFS(syst_chauffage!$K$3:$K$27,syst_chauffage!$B$3:$B$27,D2748,syst_chauffage!$C$3:$C$27,E2748)</f>
        <v>0.901510548057034</v>
      </c>
      <c r="N2748" s="0" t="str">
        <f aca="false">A2748</f>
        <v>Sport Loisir Culture</v>
      </c>
      <c r="O2748" s="0" t="str">
        <f aca="false">B2748</f>
        <v>Sport</v>
      </c>
      <c r="P2748" s="0" t="str">
        <f aca="false">C2748</f>
        <v>Patinoire</v>
      </c>
      <c r="Q2748" s="0" t="str">
        <f aca="false">D2748</f>
        <v>Rooftop performant</v>
      </c>
      <c r="R2748" s="0" t="str">
        <f aca="false">E2748</f>
        <v>Electricité</v>
      </c>
      <c r="S2748" s="0" t="str">
        <f aca="false">F2748</f>
        <v>0729613104</v>
      </c>
      <c r="T2748" s="0" t="str">
        <f aca="false">G2748</f>
        <v>0</v>
      </c>
      <c r="U2748" s="0" t="n">
        <f aca="false">L2748</f>
        <v>0.901510548057034</v>
      </c>
      <c r="V2748" s="0" t="n">
        <f aca="false">K2748</f>
        <v>20.81888979121</v>
      </c>
      <c r="W2748" s="0" t="n">
        <f aca="false">J2748</f>
        <v>648</v>
      </c>
    </row>
    <row r="2749" customFormat="false" ht="12.8" hidden="false" customHeight="false" outlineLevel="0" collapsed="false">
      <c r="A2749" s="0" t="s">
        <v>78</v>
      </c>
      <c r="B2749" s="0" t="s">
        <v>1418</v>
      </c>
      <c r="C2749" s="0" t="s">
        <v>1488</v>
      </c>
      <c r="D2749" s="0" t="s">
        <v>42</v>
      </c>
      <c r="E2749" s="0" t="s">
        <v>30</v>
      </c>
      <c r="F2749" s="0" t="s">
        <v>1555</v>
      </c>
      <c r="G2749" s="0" t="s">
        <v>1609</v>
      </c>
      <c r="H2749" s="0" t="n">
        <v>0.84</v>
      </c>
      <c r="I2749" s="0" t="n">
        <v>10.4</v>
      </c>
      <c r="J2749" s="0" t="n">
        <v>603</v>
      </c>
      <c r="K2749" s="0" t="n">
        <f aca="false">I2749*SUMIFS(syst_chauffage!$H$3:$H$27,syst_chauffage!$B$3:$B$27,D2749,syst_chauffage!$C$3:$C$27,E2749)</f>
        <v>9.38799925226478</v>
      </c>
      <c r="L2749" s="12" t="n">
        <f aca="false">H2749*SUMIFS(syst_chauffage!$K$3:$K$27,syst_chauffage!$B$3:$B$27,D2749,syst_chauffage!$C$3:$C$27,E2749)</f>
        <v>0.748892715522142</v>
      </c>
      <c r="N2749" s="0" t="str">
        <f aca="false">A2749</f>
        <v>Sport Loisir Culture</v>
      </c>
      <c r="O2749" s="0" t="str">
        <f aca="false">B2749</f>
        <v>Sport</v>
      </c>
      <c r="P2749" s="0" t="str">
        <f aca="false">C2749</f>
        <v>Piscine</v>
      </c>
      <c r="Q2749" s="0" t="str">
        <f aca="false">D2749</f>
        <v>Rooftop</v>
      </c>
      <c r="R2749" s="0" t="str">
        <f aca="false">E2749</f>
        <v>Electricité</v>
      </c>
      <c r="S2749" s="0" t="str">
        <f aca="false">F2749</f>
        <v>0729821104</v>
      </c>
      <c r="T2749" s="0" t="str">
        <f aca="false">G2749</f>
        <v>0</v>
      </c>
      <c r="U2749" s="0" t="n">
        <f aca="false">L2749</f>
        <v>0.748892715522142</v>
      </c>
      <c r="V2749" s="0" t="n">
        <f aca="false">K2749</f>
        <v>9.38799925226478</v>
      </c>
      <c r="W2749" s="0" t="n">
        <f aca="false">J2749</f>
        <v>603</v>
      </c>
    </row>
    <row r="2750" customFormat="false" ht="12.8" hidden="false" customHeight="false" outlineLevel="0" collapsed="false">
      <c r="A2750" s="0" t="s">
        <v>78</v>
      </c>
      <c r="B2750" s="0" t="s">
        <v>1418</v>
      </c>
      <c r="C2750" s="0" t="s">
        <v>1488</v>
      </c>
      <c r="D2750" s="0" t="s">
        <v>46</v>
      </c>
      <c r="E2750" s="0" t="s">
        <v>30</v>
      </c>
      <c r="F2750" s="0" t="s">
        <v>1556</v>
      </c>
      <c r="G2750" s="0" t="s">
        <v>1609</v>
      </c>
      <c r="H2750" s="0" t="n">
        <v>1</v>
      </c>
      <c r="I2750" s="0" t="n">
        <v>12</v>
      </c>
      <c r="J2750" s="0" t="n">
        <v>648</v>
      </c>
      <c r="K2750" s="0" t="n">
        <f aca="false">I2750*SUMIFS(syst_chauffage!$H$3:$H$27,syst_chauffage!$B$3:$B$27,D2750,syst_chauffage!$C$3:$C$27,E2750)</f>
        <v>20.81888979121</v>
      </c>
      <c r="L2750" s="12" t="n">
        <f aca="false">H2750*SUMIFS(syst_chauffage!$K$3:$K$27,syst_chauffage!$B$3:$B$27,D2750,syst_chauffage!$C$3:$C$27,E2750)</f>
        <v>0.901510548057034</v>
      </c>
      <c r="N2750" s="0" t="str">
        <f aca="false">A2750</f>
        <v>Sport Loisir Culture</v>
      </c>
      <c r="O2750" s="0" t="str">
        <f aca="false">B2750</f>
        <v>Sport</v>
      </c>
      <c r="P2750" s="0" t="str">
        <f aca="false">C2750</f>
        <v>Piscine</v>
      </c>
      <c r="Q2750" s="0" t="str">
        <f aca="false">D2750</f>
        <v>Rooftop performant</v>
      </c>
      <c r="R2750" s="0" t="str">
        <f aca="false">E2750</f>
        <v>Electricité</v>
      </c>
      <c r="S2750" s="0" t="str">
        <f aca="false">F2750</f>
        <v>0729823104</v>
      </c>
      <c r="T2750" s="0" t="str">
        <f aca="false">G2750</f>
        <v>0</v>
      </c>
      <c r="U2750" s="0" t="n">
        <f aca="false">L2750</f>
        <v>0.901510548057034</v>
      </c>
      <c r="V2750" s="0" t="n">
        <f aca="false">K2750</f>
        <v>20.81888979121</v>
      </c>
      <c r="W2750" s="0" t="n">
        <f aca="false">J2750</f>
        <v>648</v>
      </c>
    </row>
    <row r="2751" customFormat="false" ht="12.8" hidden="false" customHeight="false" outlineLevel="0" collapsed="false">
      <c r="A2751" s="0" t="s">
        <v>73</v>
      </c>
      <c r="B2751" s="0" t="s">
        <v>264</v>
      </c>
      <c r="C2751" s="0" t="s">
        <v>398</v>
      </c>
      <c r="D2751" s="0" t="s">
        <v>46</v>
      </c>
      <c r="E2751" s="0" t="s">
        <v>30</v>
      </c>
      <c r="F2751" s="0" t="s">
        <v>1557</v>
      </c>
      <c r="G2751" s="0" t="s">
        <v>1609</v>
      </c>
      <c r="H2751" s="0" t="n">
        <v>0.63856</v>
      </c>
      <c r="I2751" s="0" t="n">
        <v>39.021985156579</v>
      </c>
      <c r="J2751" s="0" t="n">
        <v>792</v>
      </c>
      <c r="K2751" s="0" t="n">
        <f aca="false">I2751*SUMIFS(syst_chauffage!$H$3:$H$27,syst_chauffage!$B$3:$B$27,D2751,syst_chauffage!$C$3:$C$27,E2751)</f>
        <v>67.6995340340877</v>
      </c>
      <c r="L2751" s="12" t="n">
        <f aca="false">H2751*SUMIFS(syst_chauffage!$K$3:$K$27,syst_chauffage!$B$3:$B$27,D2751,syst_chauffage!$C$3:$C$27,E2751)</f>
        <v>0.5756685755673</v>
      </c>
      <c r="N2751" s="0" t="str">
        <f aca="false">A2751</f>
        <v>Café Hôtel Restaurant</v>
      </c>
      <c r="O2751" s="0" t="str">
        <f aca="false">B2751</f>
        <v>Hôtel avec restaurant</v>
      </c>
      <c r="P2751" s="0" t="str">
        <f aca="false">C2751</f>
        <v>Petit Hotel avec restaurant Haut de gamme</v>
      </c>
      <c r="Q2751" s="0" t="str">
        <f aca="false">D2751</f>
        <v>Rooftop performant</v>
      </c>
      <c r="R2751" s="0" t="str">
        <f aca="false">E2751</f>
        <v>Electricité</v>
      </c>
      <c r="S2751" s="0" t="str">
        <f aca="false">F2751</f>
        <v>0218690101</v>
      </c>
      <c r="T2751" s="0" t="str">
        <f aca="false">G2751</f>
        <v>0</v>
      </c>
      <c r="U2751" s="0" t="n">
        <f aca="false">L2751</f>
        <v>0.5756685755673</v>
      </c>
      <c r="V2751" s="0" t="n">
        <f aca="false">K2751</f>
        <v>67.6995340340877</v>
      </c>
      <c r="W2751" s="0" t="n">
        <f aca="false">J2751</f>
        <v>792</v>
      </c>
    </row>
    <row r="2752" customFormat="false" ht="12.8" hidden="false" customHeight="false" outlineLevel="0" collapsed="false">
      <c r="A2752" s="0" t="s">
        <v>73</v>
      </c>
      <c r="B2752" s="0" t="s">
        <v>264</v>
      </c>
      <c r="C2752" s="0" t="s">
        <v>413</v>
      </c>
      <c r="D2752" s="0" t="s">
        <v>42</v>
      </c>
      <c r="E2752" s="0" t="s">
        <v>30</v>
      </c>
      <c r="F2752" s="0" t="s">
        <v>1558</v>
      </c>
      <c r="G2752" s="0" t="s">
        <v>1609</v>
      </c>
      <c r="H2752" s="0" t="n">
        <v>0.7368</v>
      </c>
      <c r="I2752" s="0" t="n">
        <v>46.4547442340226</v>
      </c>
      <c r="J2752" s="0" t="n">
        <v>738</v>
      </c>
      <c r="K2752" s="0" t="n">
        <f aca="false">I2752*SUMIFS(syst_chauffage!$H$3:$H$27,syst_chauffage!$B$3:$B$27,D2752,syst_chauffage!$C$3:$C$27,E2752)</f>
        <v>41.9343369358804</v>
      </c>
      <c r="L2752" s="12" t="n">
        <f aca="false">H2752*SUMIFS(syst_chauffage!$K$3:$K$27,syst_chauffage!$B$3:$B$27,D2752,syst_chauffage!$C$3:$C$27,E2752)</f>
        <v>0.656885896186565</v>
      </c>
      <c r="N2752" s="0" t="str">
        <f aca="false">A2752</f>
        <v>Café Hôtel Restaurant</v>
      </c>
      <c r="O2752" s="0" t="str">
        <f aca="false">B2752</f>
        <v>Hôtel avec restaurant</v>
      </c>
      <c r="P2752" s="0" t="str">
        <f aca="false">C2752</f>
        <v>Petit Hotel avec restaurant Luxe</v>
      </c>
      <c r="Q2752" s="0" t="str">
        <f aca="false">D2752</f>
        <v>Rooftop</v>
      </c>
      <c r="R2752" s="0" t="str">
        <f aca="false">E2752</f>
        <v>Electricité</v>
      </c>
      <c r="S2752" s="0" t="str">
        <f aca="false">F2752</f>
        <v>0218692101</v>
      </c>
      <c r="T2752" s="0" t="str">
        <f aca="false">G2752</f>
        <v>0</v>
      </c>
      <c r="U2752" s="0" t="n">
        <f aca="false">L2752</f>
        <v>0.656885896186565</v>
      </c>
      <c r="V2752" s="0" t="n">
        <f aca="false">K2752</f>
        <v>41.9343369358804</v>
      </c>
      <c r="W2752" s="0" t="n">
        <f aca="false">J2752</f>
        <v>738</v>
      </c>
    </row>
    <row r="2753" customFormat="false" ht="12.8" hidden="false" customHeight="false" outlineLevel="0" collapsed="false">
      <c r="A2753" s="0" t="s">
        <v>73</v>
      </c>
      <c r="B2753" s="0" t="s">
        <v>426</v>
      </c>
      <c r="C2753" s="0" t="s">
        <v>532</v>
      </c>
      <c r="D2753" s="0" t="s">
        <v>46</v>
      </c>
      <c r="E2753" s="0" t="s">
        <v>30</v>
      </c>
      <c r="F2753" s="0" t="s">
        <v>1559</v>
      </c>
      <c r="G2753" s="0" t="s">
        <v>1609</v>
      </c>
      <c r="H2753" s="0" t="n">
        <v>0.748838805970149</v>
      </c>
      <c r="I2753" s="0" t="n">
        <v>39.6590833815566</v>
      </c>
      <c r="J2753" s="0" t="n">
        <v>792</v>
      </c>
      <c r="K2753" s="0" t="n">
        <f aca="false">I2753*SUMIFS(syst_chauffage!$H$3:$H$27,syst_chauffage!$B$3:$B$27,D2753,syst_chauffage!$C$3:$C$27,E2753)</f>
        <v>68.804840511753</v>
      </c>
      <c r="L2753" s="12" t="n">
        <f aca="false">H2753*SUMIFS(syst_chauffage!$K$3:$K$27,syst_chauffage!$B$3:$B$27,D2753,syst_chauffage!$C$3:$C$27,E2753)</f>
        <v>0.675086082376524</v>
      </c>
      <c r="N2753" s="0" t="str">
        <f aca="false">A2753</f>
        <v>Café Hôtel Restaurant</v>
      </c>
      <c r="O2753" s="0" t="str">
        <f aca="false">B2753</f>
        <v>Hôtel sans restaurant</v>
      </c>
      <c r="P2753" s="0" t="str">
        <f aca="false">C2753</f>
        <v>Petit Hotel sans restaurant Haut de gamme</v>
      </c>
      <c r="Q2753" s="0" t="str">
        <f aca="false">D2753</f>
        <v>Rooftop performant</v>
      </c>
      <c r="R2753" s="0" t="str">
        <f aca="false">E2753</f>
        <v>Electricité</v>
      </c>
      <c r="S2753" s="0" t="str">
        <f aca="false">F2753</f>
        <v>0219720101</v>
      </c>
      <c r="T2753" s="0" t="str">
        <f aca="false">G2753</f>
        <v>0</v>
      </c>
      <c r="U2753" s="0" t="n">
        <f aca="false">L2753</f>
        <v>0.675086082376524</v>
      </c>
      <c r="V2753" s="0" t="n">
        <f aca="false">K2753</f>
        <v>68.804840511753</v>
      </c>
      <c r="W2753" s="0" t="n">
        <f aca="false">J2753</f>
        <v>792</v>
      </c>
    </row>
    <row r="2754" customFormat="false" ht="12.8" hidden="false" customHeight="false" outlineLevel="0" collapsed="false">
      <c r="A2754" s="0" t="s">
        <v>73</v>
      </c>
      <c r="B2754" s="0" t="s">
        <v>426</v>
      </c>
      <c r="C2754" s="0" t="s">
        <v>532</v>
      </c>
      <c r="D2754" s="0" t="s">
        <v>46</v>
      </c>
      <c r="E2754" s="0" t="s">
        <v>30</v>
      </c>
      <c r="F2754" s="0" t="s">
        <v>1560</v>
      </c>
      <c r="G2754" s="0" t="s">
        <v>1609</v>
      </c>
      <c r="H2754" s="0" t="n">
        <v>0.601156082447874</v>
      </c>
      <c r="I2754" s="0" t="n">
        <v>26.4555432567443</v>
      </c>
      <c r="J2754" s="0" t="n">
        <v>792</v>
      </c>
      <c r="K2754" s="0" t="n">
        <f aca="false">I2754*SUMIFS(syst_chauffage!$H$3:$H$27,syst_chauffage!$B$3:$B$27,D2754,syst_chauffage!$C$3:$C$27,E2754)</f>
        <v>45.8979199523958</v>
      </c>
      <c r="L2754" s="12" t="n">
        <f aca="false">H2754*SUMIFS(syst_chauffage!$K$3:$K$27,syst_chauffage!$B$3:$B$27,D2754,syst_chauffage!$C$3:$C$27,E2754)</f>
        <v>0.541948549355403</v>
      </c>
      <c r="N2754" s="0" t="str">
        <f aca="false">A2754</f>
        <v>Café Hôtel Restaurant</v>
      </c>
      <c r="O2754" s="0" t="str">
        <f aca="false">B2754</f>
        <v>Hôtel sans restaurant</v>
      </c>
      <c r="P2754" s="0" t="str">
        <f aca="false">C2754</f>
        <v>Petit Hotel sans restaurant Haut de gamme</v>
      </c>
      <c r="Q2754" s="0" t="str">
        <f aca="false">D2754</f>
        <v>Rooftop performant</v>
      </c>
      <c r="R2754" s="0" t="str">
        <f aca="false">E2754</f>
        <v>Electricité</v>
      </c>
      <c r="S2754" s="0" t="str">
        <f aca="false">F2754</f>
        <v>0219720303</v>
      </c>
      <c r="T2754" s="0" t="str">
        <f aca="false">G2754</f>
        <v>0</v>
      </c>
      <c r="U2754" s="0" t="n">
        <f aca="false">L2754</f>
        <v>0.541948549355403</v>
      </c>
      <c r="V2754" s="0" t="n">
        <f aca="false">K2754</f>
        <v>45.8979199523958</v>
      </c>
      <c r="W2754" s="0" t="n">
        <f aca="false">J2754</f>
        <v>792</v>
      </c>
    </row>
    <row r="2755" customFormat="false" ht="12.8" hidden="false" customHeight="false" outlineLevel="0" collapsed="false">
      <c r="A2755" s="0" t="s">
        <v>73</v>
      </c>
      <c r="B2755" s="0" t="s">
        <v>426</v>
      </c>
      <c r="C2755" s="0" t="s">
        <v>543</v>
      </c>
      <c r="D2755" s="0" t="s">
        <v>42</v>
      </c>
      <c r="E2755" s="0" t="s">
        <v>30</v>
      </c>
      <c r="F2755" s="0" t="s">
        <v>1561</v>
      </c>
      <c r="G2755" s="0" t="s">
        <v>1609</v>
      </c>
      <c r="H2755" s="0" t="n">
        <v>0.864044776119403</v>
      </c>
      <c r="I2755" s="0" t="n">
        <v>47.2131945018532</v>
      </c>
      <c r="J2755" s="0" t="n">
        <v>738</v>
      </c>
      <c r="K2755" s="0" t="n">
        <f aca="false">I2755*SUMIFS(syst_chauffage!$H$3:$H$27,syst_chauffage!$B$3:$B$27,D2755,syst_chauffage!$C$3:$C$27,E2755)</f>
        <v>42.6189841038874</v>
      </c>
      <c r="L2755" s="12" t="n">
        <f aca="false">H2755*SUMIFS(syst_chauffage!$K$3:$K$27,syst_chauffage!$B$3:$B$27,D2755,syst_chauffage!$C$3:$C$27,E2755)</f>
        <v>0.770329569905692</v>
      </c>
      <c r="N2755" s="0" t="str">
        <f aca="false">A2755</f>
        <v>Café Hôtel Restaurant</v>
      </c>
      <c r="O2755" s="0" t="str">
        <f aca="false">B2755</f>
        <v>Hôtel sans restaurant</v>
      </c>
      <c r="P2755" s="0" t="str">
        <f aca="false">C2755</f>
        <v>Petit Hotel sans restaurant Luxe</v>
      </c>
      <c r="Q2755" s="0" t="str">
        <f aca="false">D2755</f>
        <v>Rooftop</v>
      </c>
      <c r="R2755" s="0" t="str">
        <f aca="false">E2755</f>
        <v>Electricité</v>
      </c>
      <c r="S2755" s="0" t="str">
        <f aca="false">F2755</f>
        <v>0219722101</v>
      </c>
      <c r="T2755" s="0" t="str">
        <f aca="false">G2755</f>
        <v>0</v>
      </c>
      <c r="U2755" s="0" t="n">
        <f aca="false">L2755</f>
        <v>0.770329569905692</v>
      </c>
      <c r="V2755" s="0" t="n">
        <f aca="false">K2755</f>
        <v>42.6189841038874</v>
      </c>
      <c r="W2755" s="0" t="n">
        <f aca="false">J2755</f>
        <v>738</v>
      </c>
    </row>
    <row r="2756" customFormat="false" ht="12.8" hidden="false" customHeight="false" outlineLevel="0" collapsed="false">
      <c r="A2756" s="0" t="s">
        <v>73</v>
      </c>
      <c r="B2756" s="0" t="s">
        <v>426</v>
      </c>
      <c r="C2756" s="0" t="s">
        <v>543</v>
      </c>
      <c r="D2756" s="0" t="s">
        <v>42</v>
      </c>
      <c r="E2756" s="0" t="s">
        <v>30</v>
      </c>
      <c r="F2756" s="0" t="s">
        <v>1562</v>
      </c>
      <c r="G2756" s="0" t="s">
        <v>1609</v>
      </c>
      <c r="H2756" s="0" t="n">
        <v>0.767832329983296</v>
      </c>
      <c r="I2756" s="0" t="n">
        <v>31.4946943532671</v>
      </c>
      <c r="J2756" s="0" t="n">
        <v>738</v>
      </c>
      <c r="K2756" s="0" t="n">
        <f aca="false">I2756*SUMIFS(syst_chauffage!$H$3:$H$27,syst_chauffage!$B$3:$B$27,D2756,syst_chauffage!$C$3:$C$27,E2756)</f>
        <v>28.4300160614211</v>
      </c>
      <c r="L2756" s="12" t="n">
        <f aca="false">H2756*SUMIFS(syst_chauffage!$K$3:$K$27,syst_chauffage!$B$3:$B$27,D2756,syst_chauffage!$C$3:$C$27,E2756)</f>
        <v>0.684552426984386</v>
      </c>
      <c r="N2756" s="0" t="str">
        <f aca="false">A2756</f>
        <v>Café Hôtel Restaurant</v>
      </c>
      <c r="O2756" s="0" t="str">
        <f aca="false">B2756</f>
        <v>Hôtel sans restaurant</v>
      </c>
      <c r="P2756" s="0" t="str">
        <f aca="false">C2756</f>
        <v>Petit Hotel sans restaurant Luxe</v>
      </c>
      <c r="Q2756" s="0" t="str">
        <f aca="false">D2756</f>
        <v>Rooftop</v>
      </c>
      <c r="R2756" s="0" t="str">
        <f aca="false">E2756</f>
        <v>Electricité</v>
      </c>
      <c r="S2756" s="0" t="str">
        <f aca="false">F2756</f>
        <v>0219722303</v>
      </c>
      <c r="T2756" s="0" t="str">
        <f aca="false">G2756</f>
        <v>0</v>
      </c>
      <c r="U2756" s="0" t="n">
        <f aca="false">L2756</f>
        <v>0.684552426984386</v>
      </c>
      <c r="V2756" s="0" t="n">
        <f aca="false">K2756</f>
        <v>28.4300160614211</v>
      </c>
      <c r="W2756" s="0" t="n">
        <f aca="false">J2756</f>
        <v>738</v>
      </c>
    </row>
    <row r="2757" customFormat="false" ht="12.8" hidden="false" customHeight="false" outlineLevel="0" collapsed="false">
      <c r="A2757" s="0" t="s">
        <v>73</v>
      </c>
      <c r="B2757" s="0" t="s">
        <v>426</v>
      </c>
      <c r="C2757" s="0" t="s">
        <v>491</v>
      </c>
      <c r="D2757" s="0" t="s">
        <v>46</v>
      </c>
      <c r="E2757" s="0" t="s">
        <v>30</v>
      </c>
      <c r="F2757" s="0" t="s">
        <v>1563</v>
      </c>
      <c r="G2757" s="0" t="s">
        <v>1609</v>
      </c>
      <c r="H2757" s="0" t="n">
        <v>0.8736</v>
      </c>
      <c r="I2757" s="0" t="n">
        <v>27.4235861958144</v>
      </c>
      <c r="J2757" s="0" t="n">
        <v>792</v>
      </c>
      <c r="K2757" s="0" t="n">
        <f aca="false">I2757*SUMIFS(syst_chauffage!$H$3:$H$27,syst_chauffage!$B$3:$B$27,D2757,syst_chauffage!$C$3:$C$27,E2757)</f>
        <v>47.5773848908674</v>
      </c>
      <c r="L2757" s="12" t="n">
        <f aca="false">H2757*SUMIFS(syst_chauffage!$K$3:$K$27,syst_chauffage!$B$3:$B$27,D2757,syst_chauffage!$C$3:$C$27,E2757)</f>
        <v>0.787559614782625</v>
      </c>
      <c r="N2757" s="0" t="str">
        <f aca="false">A2757</f>
        <v>Café Hôtel Restaurant</v>
      </c>
      <c r="O2757" s="0" t="str">
        <f aca="false">B2757</f>
        <v>Hôtel sans restaurant</v>
      </c>
      <c r="P2757" s="0" t="str">
        <f aca="false">C2757</f>
        <v>Moyen Hotel sans restaurant Haut de gamme</v>
      </c>
      <c r="Q2757" s="0" t="str">
        <f aca="false">D2757</f>
        <v>Rooftop performant</v>
      </c>
      <c r="R2757" s="0" t="str">
        <f aca="false">E2757</f>
        <v>Electricité</v>
      </c>
      <c r="S2757" s="0" t="str">
        <f aca="false">F2757</f>
        <v>0219580101</v>
      </c>
      <c r="T2757" s="0" t="str">
        <f aca="false">G2757</f>
        <v>0</v>
      </c>
      <c r="U2757" s="0" t="n">
        <f aca="false">L2757</f>
        <v>0.787559614782625</v>
      </c>
      <c r="V2757" s="0" t="n">
        <f aca="false">K2757</f>
        <v>47.5773848908674</v>
      </c>
      <c r="W2757" s="0" t="n">
        <f aca="false">J2757</f>
        <v>792</v>
      </c>
    </row>
    <row r="2758" customFormat="false" ht="12.8" hidden="false" customHeight="false" outlineLevel="0" collapsed="false">
      <c r="A2758" s="0" t="s">
        <v>73</v>
      </c>
      <c r="B2758" s="0" t="s">
        <v>426</v>
      </c>
      <c r="C2758" s="0" t="s">
        <v>504</v>
      </c>
      <c r="D2758" s="0" t="s">
        <v>42</v>
      </c>
      <c r="E2758" s="0" t="s">
        <v>30</v>
      </c>
      <c r="F2758" s="0" t="s">
        <v>1564</v>
      </c>
      <c r="G2758" s="0" t="s">
        <v>1609</v>
      </c>
      <c r="H2758" s="0" t="n">
        <v>1.008</v>
      </c>
      <c r="I2758" s="0" t="n">
        <v>32.6471264235886</v>
      </c>
      <c r="J2758" s="0" t="n">
        <v>738</v>
      </c>
      <c r="K2758" s="0" t="n">
        <f aca="false">I2758*SUMIFS(syst_chauffage!$H$3:$H$27,syst_chauffage!$B$3:$B$27,D2758,syst_chauffage!$C$3:$C$27,E2758)</f>
        <v>29.4703075435811</v>
      </c>
      <c r="L2758" s="12" t="n">
        <f aca="false">H2758*SUMIFS(syst_chauffage!$K$3:$K$27,syst_chauffage!$B$3:$B$27,D2758,syst_chauffage!$C$3:$C$27,E2758)</f>
        <v>0.898671258626571</v>
      </c>
      <c r="N2758" s="0" t="str">
        <f aca="false">A2758</f>
        <v>Café Hôtel Restaurant</v>
      </c>
      <c r="O2758" s="0" t="str">
        <f aca="false">B2758</f>
        <v>Hôtel sans restaurant</v>
      </c>
      <c r="P2758" s="0" t="str">
        <f aca="false">C2758</f>
        <v>Moyen Hotel sans restaurant Luxe</v>
      </c>
      <c r="Q2758" s="0" t="str">
        <f aca="false">D2758</f>
        <v>Rooftop</v>
      </c>
      <c r="R2758" s="0" t="str">
        <f aca="false">E2758</f>
        <v>Electricité</v>
      </c>
      <c r="S2758" s="0" t="str">
        <f aca="false">F2758</f>
        <v>0219582101</v>
      </c>
      <c r="T2758" s="0" t="str">
        <f aca="false">G2758</f>
        <v>0</v>
      </c>
      <c r="U2758" s="0" t="n">
        <f aca="false">L2758</f>
        <v>0.898671258626571</v>
      </c>
      <c r="V2758" s="0" t="n">
        <f aca="false">K2758</f>
        <v>29.4703075435811</v>
      </c>
      <c r="W2758" s="0" t="n">
        <f aca="false">J2758</f>
        <v>738</v>
      </c>
    </row>
    <row r="2759" customFormat="false" ht="12.8" hidden="false" customHeight="false" outlineLevel="0" collapsed="false">
      <c r="A2759" s="0" t="s">
        <v>73</v>
      </c>
      <c r="B2759" s="0" t="s">
        <v>426</v>
      </c>
      <c r="C2759" s="0" t="s">
        <v>457</v>
      </c>
      <c r="D2759" s="0" t="s">
        <v>19</v>
      </c>
      <c r="E2759" s="0" t="s">
        <v>58</v>
      </c>
      <c r="F2759" s="0" t="s">
        <v>1565</v>
      </c>
      <c r="G2759" s="0" t="s">
        <v>1609</v>
      </c>
      <c r="H2759" s="0" t="n">
        <v>0.472635496700769</v>
      </c>
      <c r="I2759" s="0" t="n">
        <v>11.2149895283746</v>
      </c>
      <c r="J2759" s="0" t="n">
        <v>935</v>
      </c>
      <c r="K2759" s="0" t="n">
        <f aca="false">I2759*SUMIFS(syst_chauffage!$H$3:$H$27,syst_chauffage!$B$3:$B$27,D2759,syst_chauffage!$C$3:$C$27,E2759)</f>
        <v>18.4480924281024</v>
      </c>
      <c r="L2759" s="12" t="n">
        <f aca="false">H2759*SUMIFS(syst_chauffage!$K$3:$K$27,syst_chauffage!$B$3:$B$27,D2759,syst_chauffage!$C$3:$C$27,E2759)</f>
        <v>0.472635496700769</v>
      </c>
      <c r="N2759" s="0" t="str">
        <f aca="false">A2759</f>
        <v>Café Hôtel Restaurant</v>
      </c>
      <c r="O2759" s="0" t="str">
        <f aca="false">B2759</f>
        <v>Hôtel sans restaurant</v>
      </c>
      <c r="P2759" s="0" t="str">
        <f aca="false">C2759</f>
        <v>Grand Hotel sans restaurant Luxe</v>
      </c>
      <c r="Q2759" s="0" t="str">
        <f aca="false">D2759</f>
        <v>Autre système centralisé</v>
      </c>
      <c r="R2759" s="0" t="str">
        <f aca="false">E2759</f>
        <v>Urbain</v>
      </c>
      <c r="S2759" s="0" t="str">
        <f aca="false">F2759</f>
        <v>0219250303</v>
      </c>
      <c r="T2759" s="0" t="str">
        <f aca="false">G2759</f>
        <v>0</v>
      </c>
      <c r="U2759" s="0" t="n">
        <f aca="false">L2759</f>
        <v>0.472635496700769</v>
      </c>
      <c r="V2759" s="0" t="n">
        <f aca="false">K2759</f>
        <v>18.4480924281024</v>
      </c>
      <c r="W2759" s="0" t="n">
        <f aca="false">J2759</f>
        <v>935</v>
      </c>
    </row>
    <row r="2760" customFormat="false" ht="12.8" hidden="false" customHeight="false" outlineLevel="0" collapsed="false">
      <c r="A2760" s="0" t="s">
        <v>73</v>
      </c>
      <c r="B2760" s="0" t="s">
        <v>426</v>
      </c>
      <c r="C2760" s="0" t="s">
        <v>457</v>
      </c>
      <c r="D2760" s="0" t="s">
        <v>51</v>
      </c>
      <c r="E2760" s="0" t="s">
        <v>58</v>
      </c>
      <c r="F2760" s="0" t="s">
        <v>1566</v>
      </c>
      <c r="G2760" s="0" t="s">
        <v>1609</v>
      </c>
      <c r="H2760" s="0" t="n">
        <v>0.73690396322077</v>
      </c>
      <c r="I2760" s="0" t="n">
        <v>13.3511780099698</v>
      </c>
      <c r="J2760" s="0" t="n">
        <v>935</v>
      </c>
      <c r="K2760" s="0" t="n">
        <f aca="false">I2760*SUMIFS(syst_chauffage!$H$3:$H$27,syst_chauffage!$B$3:$B$27,D2760,syst_chauffage!$C$3:$C$27,E2760)</f>
        <v>28.4914072905984</v>
      </c>
      <c r="L2760" s="12" t="n">
        <f aca="false">H2760*SUMIFS(syst_chauffage!$K$3:$K$27,syst_chauffage!$B$3:$B$27,D2760,syst_chauffage!$C$3:$C$27,E2760)</f>
        <v>0.73690396322077</v>
      </c>
      <c r="N2760" s="0" t="str">
        <f aca="false">A2760</f>
        <v>Café Hôtel Restaurant</v>
      </c>
      <c r="O2760" s="0" t="str">
        <f aca="false">B2760</f>
        <v>Hôtel sans restaurant</v>
      </c>
      <c r="P2760" s="0" t="str">
        <f aca="false">C2760</f>
        <v>Grand Hotel sans restaurant Luxe</v>
      </c>
      <c r="Q2760" s="0" t="str">
        <f aca="false">D2760</f>
        <v>Autre système centralisé performant</v>
      </c>
      <c r="R2760" s="0" t="str">
        <f aca="false">E2760</f>
        <v>Urbain</v>
      </c>
      <c r="S2760" s="0" t="str">
        <f aca="false">F2760</f>
        <v>0219252303</v>
      </c>
      <c r="T2760" s="0" t="str">
        <f aca="false">G2760</f>
        <v>0</v>
      </c>
      <c r="U2760" s="0" t="n">
        <f aca="false">L2760</f>
        <v>0.73690396322077</v>
      </c>
      <c r="V2760" s="0" t="n">
        <f aca="false">K2760</f>
        <v>28.4914072905984</v>
      </c>
      <c r="W2760" s="0" t="n">
        <f aca="false">J2760</f>
        <v>935</v>
      </c>
    </row>
    <row r="2761" customFormat="false" ht="12.8" hidden="false" customHeight="false" outlineLevel="0" collapsed="false">
      <c r="A2761" s="0" t="s">
        <v>79</v>
      </c>
      <c r="B2761" s="0" t="s">
        <v>1567</v>
      </c>
      <c r="C2761" s="0" t="s">
        <v>43</v>
      </c>
      <c r="D2761" s="0" t="s">
        <v>43</v>
      </c>
      <c r="E2761" s="0" t="s">
        <v>30</v>
      </c>
      <c r="F2761" s="0" t="s">
        <v>1568</v>
      </c>
      <c r="G2761" s="0" t="s">
        <v>1609</v>
      </c>
      <c r="H2761" s="0" t="n">
        <v>1.05</v>
      </c>
      <c r="I2761" s="0" t="n">
        <v>45.7866597510231</v>
      </c>
      <c r="J2761" s="0" t="n">
        <v>0</v>
      </c>
      <c r="K2761" s="0" t="n">
        <f aca="false">I2761*SUMIFS(syst_chauffage!$H$3:$H$27,syst_chauffage!$B$3:$B$27,D2761,syst_chauffage!$C$3:$C$27,E2761)</f>
        <v>20</v>
      </c>
      <c r="L2761" s="12" t="n">
        <f aca="false">H2761*SUMIFS(syst_chauffage!$K$3:$K$27,syst_chauffage!$B$3:$B$27,D2761,syst_chauffage!$C$3:$C$27,E2761)</f>
        <v>1.05</v>
      </c>
      <c r="N2761" s="0" t="str">
        <f aca="false">A2761</f>
        <v>Transport</v>
      </c>
      <c r="O2761" s="0" t="str">
        <f aca="false">B2761</f>
        <v>Transport routier</v>
      </c>
      <c r="P2761" s="0" t="str">
        <f aca="false">C2761</f>
        <v>nr</v>
      </c>
      <c r="Q2761" s="0" t="str">
        <f aca="false">D2761</f>
        <v>nr</v>
      </c>
      <c r="R2761" s="0" t="str">
        <f aca="false">E2761</f>
        <v>Electricité</v>
      </c>
      <c r="S2761" s="0" t="str">
        <f aca="false">F2761</f>
        <v>0834600802</v>
      </c>
      <c r="T2761" s="0" t="str">
        <f aca="false">G2761</f>
        <v>0</v>
      </c>
      <c r="U2761" s="0" t="n">
        <f aca="false">L2761</f>
        <v>1.05</v>
      </c>
      <c r="V2761" s="0" t="n">
        <f aca="false">K2761</f>
        <v>20</v>
      </c>
      <c r="W2761" s="0" t="n">
        <f aca="false">J2761</f>
        <v>0</v>
      </c>
    </row>
    <row r="2762" customFormat="false" ht="12.8" hidden="false" customHeight="false" outlineLevel="0" collapsed="false">
      <c r="A2762" s="0" t="s">
        <v>79</v>
      </c>
      <c r="B2762" s="0" t="s">
        <v>1569</v>
      </c>
      <c r="C2762" s="0" t="s">
        <v>43</v>
      </c>
      <c r="D2762" s="0" t="s">
        <v>43</v>
      </c>
      <c r="E2762" s="0" t="s">
        <v>57</v>
      </c>
      <c r="F2762" s="0" t="s">
        <v>1570</v>
      </c>
      <c r="G2762" s="0" t="s">
        <v>1609</v>
      </c>
      <c r="H2762" s="0" t="n">
        <v>1.05</v>
      </c>
      <c r="I2762" s="0" t="n">
        <v>35.7587415700673</v>
      </c>
      <c r="J2762" s="0" t="n">
        <v>0</v>
      </c>
      <c r="K2762" s="0" t="n">
        <f aca="false">I2762*SUMIFS(syst_chauffage!$H$3:$H$27,syst_chauffage!$B$3:$B$27,D2762,syst_chauffage!$C$3:$C$27,E2762)</f>
        <v>35.7587415700673</v>
      </c>
      <c r="L2762" s="12" t="n">
        <f aca="false">H2762*SUMIFS(syst_chauffage!$K$3:$K$27,syst_chauffage!$B$3:$B$27,D2762,syst_chauffage!$C$3:$C$27,E2762)</f>
        <v>1.05</v>
      </c>
      <c r="N2762" s="0" t="str">
        <f aca="false">A2762</f>
        <v>Transport</v>
      </c>
      <c r="O2762" s="0" t="str">
        <f aca="false">B2762</f>
        <v>Service</v>
      </c>
      <c r="P2762" s="0" t="str">
        <f aca="false">C2762</f>
        <v>nr</v>
      </c>
      <c r="Q2762" s="0" t="str">
        <f aca="false">D2762</f>
        <v>nr</v>
      </c>
      <c r="R2762" s="0" t="str">
        <f aca="false">E2762</f>
        <v>Autres</v>
      </c>
      <c r="S2762" s="0" t="str">
        <f aca="false">F2762</f>
        <v>0827600801</v>
      </c>
      <c r="T2762" s="0" t="str">
        <f aca="false">G2762</f>
        <v>0</v>
      </c>
      <c r="U2762" s="0" t="n">
        <f aca="false">L2762</f>
        <v>1.05</v>
      </c>
      <c r="V2762" s="0" t="n">
        <f aca="false">K2762</f>
        <v>35.7587415700673</v>
      </c>
      <c r="W2762" s="0" t="n">
        <f aca="false">J2762</f>
        <v>0</v>
      </c>
    </row>
    <row r="2763" customFormat="false" ht="12.8" hidden="false" customHeight="false" outlineLevel="0" collapsed="false">
      <c r="A2763" s="0" t="s">
        <v>79</v>
      </c>
      <c r="B2763" s="0" t="s">
        <v>1567</v>
      </c>
      <c r="C2763" s="0" t="s">
        <v>43</v>
      </c>
      <c r="D2763" s="0" t="s">
        <v>43</v>
      </c>
      <c r="E2763" s="0" t="s">
        <v>58</v>
      </c>
      <c r="F2763" s="0" t="s">
        <v>1571</v>
      </c>
      <c r="G2763" s="0" t="s">
        <v>1609</v>
      </c>
      <c r="H2763" s="0" t="n">
        <v>1.05</v>
      </c>
      <c r="I2763" s="0" t="n">
        <v>31.3342165536017</v>
      </c>
      <c r="J2763" s="0" t="n">
        <v>0</v>
      </c>
      <c r="K2763" s="0" t="n">
        <f aca="false">I2763*SUMIFS(syst_chauffage!$H$3:$H$27,syst_chauffage!$B$3:$B$27,D2763,syst_chauffage!$C$3:$C$27,E2763)</f>
        <v>35</v>
      </c>
      <c r="L2763" s="12" t="n">
        <f aca="false">H2763*SUMIFS(syst_chauffage!$K$3:$K$27,syst_chauffage!$B$3:$B$27,D2763,syst_chauffage!$C$3:$C$27,E2763)</f>
        <v>1.05</v>
      </c>
      <c r="N2763" s="0" t="str">
        <f aca="false">A2763</f>
        <v>Transport</v>
      </c>
      <c r="O2763" s="0" t="str">
        <f aca="false">B2763</f>
        <v>Transport routier</v>
      </c>
      <c r="P2763" s="0" t="str">
        <f aca="false">C2763</f>
        <v>nr</v>
      </c>
      <c r="Q2763" s="0" t="str">
        <f aca="false">D2763</f>
        <v>nr</v>
      </c>
      <c r="R2763" s="0" t="str">
        <f aca="false">E2763</f>
        <v>Urbain</v>
      </c>
      <c r="S2763" s="0" t="str">
        <f aca="false">F2763</f>
        <v>0834600806</v>
      </c>
      <c r="T2763" s="0" t="str">
        <f aca="false">G2763</f>
        <v>0</v>
      </c>
      <c r="U2763" s="0" t="n">
        <f aca="false">L2763</f>
        <v>1.05</v>
      </c>
      <c r="V2763" s="0" t="n">
        <f aca="false">K2763</f>
        <v>35</v>
      </c>
      <c r="W2763" s="0" t="n">
        <f aca="false">J2763</f>
        <v>0</v>
      </c>
    </row>
    <row r="2764" customFormat="false" ht="12.8" hidden="false" customHeight="false" outlineLevel="0" collapsed="false">
      <c r="A2764" s="0" t="s">
        <v>79</v>
      </c>
      <c r="B2764" s="0" t="s">
        <v>1572</v>
      </c>
      <c r="C2764" s="0" t="s">
        <v>43</v>
      </c>
      <c r="D2764" s="0" t="s">
        <v>43</v>
      </c>
      <c r="E2764" s="0" t="s">
        <v>57</v>
      </c>
      <c r="F2764" s="0" t="s">
        <v>1573</v>
      </c>
      <c r="G2764" s="0" t="s">
        <v>1609</v>
      </c>
      <c r="H2764" s="0" t="n">
        <v>1.05</v>
      </c>
      <c r="I2764" s="0" t="n">
        <v>35.7587415700673</v>
      </c>
      <c r="J2764" s="0" t="n">
        <v>0</v>
      </c>
      <c r="K2764" s="0" t="n">
        <f aca="false">I2764*SUMIFS(syst_chauffage!$H$3:$H$27,syst_chauffage!$B$3:$B$27,D2764,syst_chauffage!$C$3:$C$27,E2764)</f>
        <v>35.7587415700673</v>
      </c>
      <c r="L2764" s="12" t="n">
        <f aca="false">H2764*SUMIFS(syst_chauffage!$K$3:$K$27,syst_chauffage!$B$3:$B$27,D2764,syst_chauffage!$C$3:$C$27,E2764)</f>
        <v>1.05</v>
      </c>
      <c r="N2764" s="0" t="str">
        <f aca="false">A2764</f>
        <v>Transport</v>
      </c>
      <c r="O2764" s="0" t="str">
        <f aca="false">B2764</f>
        <v>Transport urbain</v>
      </c>
      <c r="P2764" s="0" t="str">
        <f aca="false">C2764</f>
        <v>nr</v>
      </c>
      <c r="Q2764" s="0" t="str">
        <f aca="false">D2764</f>
        <v>nr</v>
      </c>
      <c r="R2764" s="0" t="str">
        <f aca="false">E2764</f>
        <v>Autres</v>
      </c>
      <c r="S2764" s="0" t="str">
        <f aca="false">F2764</f>
        <v>0835600801</v>
      </c>
      <c r="T2764" s="0" t="str">
        <f aca="false">G2764</f>
        <v>0</v>
      </c>
      <c r="U2764" s="0" t="n">
        <f aca="false">L2764</f>
        <v>1.05</v>
      </c>
      <c r="V2764" s="0" t="n">
        <f aca="false">K2764</f>
        <v>35.7587415700673</v>
      </c>
      <c r="W2764" s="0" t="n">
        <f aca="false">J2764</f>
        <v>0</v>
      </c>
    </row>
    <row r="2765" customFormat="false" ht="12.8" hidden="false" customHeight="false" outlineLevel="0" collapsed="false">
      <c r="A2765" s="0" t="s">
        <v>79</v>
      </c>
      <c r="B2765" s="0" t="s">
        <v>1569</v>
      </c>
      <c r="C2765" s="0" t="s">
        <v>43</v>
      </c>
      <c r="D2765" s="0" t="s">
        <v>43</v>
      </c>
      <c r="E2765" s="0" t="s">
        <v>14</v>
      </c>
      <c r="F2765" s="0" t="s">
        <v>1574</v>
      </c>
      <c r="G2765" s="0" t="s">
        <v>1609</v>
      </c>
      <c r="H2765" s="0" t="n">
        <v>1.05</v>
      </c>
      <c r="I2765" s="0" t="n">
        <v>15.4120070686871</v>
      </c>
      <c r="J2765" s="0" t="n">
        <v>0</v>
      </c>
      <c r="K2765" s="0" t="n">
        <f aca="false">I2765*SUMIFS(syst_chauffage!$H$3:$H$27,syst_chauffage!$B$3:$B$27,D2765,syst_chauffage!$C$3:$C$27,E2765)</f>
        <v>25</v>
      </c>
      <c r="L2765" s="12" t="n">
        <f aca="false">H2765*SUMIFS(syst_chauffage!$K$3:$K$27,syst_chauffage!$B$3:$B$27,D2765,syst_chauffage!$C$3:$C$27,E2765)</f>
        <v>1.05</v>
      </c>
      <c r="N2765" s="0" t="str">
        <f aca="false">A2765</f>
        <v>Transport</v>
      </c>
      <c r="O2765" s="0" t="str">
        <f aca="false">B2765</f>
        <v>Service</v>
      </c>
      <c r="P2765" s="0" t="str">
        <f aca="false">C2765</f>
        <v>nr</v>
      </c>
      <c r="Q2765" s="0" t="str">
        <f aca="false">D2765</f>
        <v>nr</v>
      </c>
      <c r="R2765" s="0" t="str">
        <f aca="false">E2765</f>
        <v>Gaz</v>
      </c>
      <c r="S2765" s="0" t="str">
        <f aca="false">F2765</f>
        <v>0827600804</v>
      </c>
      <c r="T2765" s="0" t="str">
        <f aca="false">G2765</f>
        <v>0</v>
      </c>
      <c r="U2765" s="0" t="n">
        <f aca="false">L2765</f>
        <v>1.05</v>
      </c>
      <c r="V2765" s="0" t="n">
        <f aca="false">K2765</f>
        <v>25</v>
      </c>
      <c r="W2765" s="0" t="n">
        <f aca="false">J2765</f>
        <v>0</v>
      </c>
    </row>
    <row r="2766" customFormat="false" ht="12.8" hidden="false" customHeight="false" outlineLevel="0" collapsed="false">
      <c r="A2766" s="0" t="s">
        <v>79</v>
      </c>
      <c r="B2766" s="0" t="s">
        <v>1575</v>
      </c>
      <c r="C2766" s="0" t="s">
        <v>43</v>
      </c>
      <c r="D2766" s="0" t="s">
        <v>43</v>
      </c>
      <c r="E2766" s="0" t="s">
        <v>30</v>
      </c>
      <c r="F2766" s="0" t="s">
        <v>1576</v>
      </c>
      <c r="G2766" s="0" t="s">
        <v>1609</v>
      </c>
      <c r="H2766" s="0" t="n">
        <v>1.05</v>
      </c>
      <c r="I2766" s="0" t="n">
        <v>45.7866597510231</v>
      </c>
      <c r="J2766" s="0" t="n">
        <v>0</v>
      </c>
      <c r="K2766" s="0" t="n">
        <f aca="false">I2766*SUMIFS(syst_chauffage!$H$3:$H$27,syst_chauffage!$B$3:$B$27,D2766,syst_chauffage!$C$3:$C$27,E2766)</f>
        <v>20</v>
      </c>
      <c r="L2766" s="12" t="n">
        <f aca="false">H2766*SUMIFS(syst_chauffage!$K$3:$K$27,syst_chauffage!$B$3:$B$27,D2766,syst_chauffage!$C$3:$C$27,E2766)</f>
        <v>1.05</v>
      </c>
      <c r="N2766" s="0" t="str">
        <f aca="false">A2766</f>
        <v>Transport</v>
      </c>
      <c r="O2766" s="0" t="str">
        <f aca="false">B2766</f>
        <v>Transport ferroviaire</v>
      </c>
      <c r="P2766" s="0" t="str">
        <f aca="false">C2766</f>
        <v>nr</v>
      </c>
      <c r="Q2766" s="0" t="str">
        <f aca="false">D2766</f>
        <v>nr</v>
      </c>
      <c r="R2766" s="0" t="str">
        <f aca="false">E2766</f>
        <v>Electricité</v>
      </c>
      <c r="S2766" s="0" t="str">
        <f aca="false">F2766</f>
        <v>0832600802</v>
      </c>
      <c r="T2766" s="0" t="str">
        <f aca="false">G2766</f>
        <v>0</v>
      </c>
      <c r="U2766" s="0" t="n">
        <f aca="false">L2766</f>
        <v>1.05</v>
      </c>
      <c r="V2766" s="0" t="n">
        <f aca="false">K2766</f>
        <v>20</v>
      </c>
      <c r="W2766" s="0" t="n">
        <f aca="false">J2766</f>
        <v>0</v>
      </c>
    </row>
    <row r="2767" customFormat="false" ht="12.8" hidden="false" customHeight="false" outlineLevel="0" collapsed="false">
      <c r="A2767" s="0" t="s">
        <v>79</v>
      </c>
      <c r="B2767" s="0" t="s">
        <v>1572</v>
      </c>
      <c r="C2767" s="0" t="s">
        <v>43</v>
      </c>
      <c r="D2767" s="0" t="s">
        <v>43</v>
      </c>
      <c r="E2767" s="0" t="s">
        <v>23</v>
      </c>
      <c r="F2767" s="0" t="s">
        <v>1577</v>
      </c>
      <c r="G2767" s="0" t="s">
        <v>1609</v>
      </c>
      <c r="H2767" s="0" t="n">
        <v>1.05</v>
      </c>
      <c r="I2767" s="0" t="n">
        <v>20.3444004805829</v>
      </c>
      <c r="J2767" s="0" t="n">
        <v>0</v>
      </c>
      <c r="K2767" s="0" t="n">
        <f aca="false">I2767*SUMIFS(syst_chauffage!$H$3:$H$27,syst_chauffage!$B$3:$B$27,D2767,syst_chauffage!$C$3:$C$27,E2767)</f>
        <v>30</v>
      </c>
      <c r="L2767" s="12" t="n">
        <f aca="false">H2767*SUMIFS(syst_chauffage!$K$3:$K$27,syst_chauffage!$B$3:$B$27,D2767,syst_chauffage!$C$3:$C$27,E2767)</f>
        <v>1.05</v>
      </c>
      <c r="N2767" s="0" t="str">
        <f aca="false">A2767</f>
        <v>Transport</v>
      </c>
      <c r="O2767" s="0" t="str">
        <f aca="false">B2767</f>
        <v>Transport urbain</v>
      </c>
      <c r="P2767" s="0" t="str">
        <f aca="false">C2767</f>
        <v>nr</v>
      </c>
      <c r="Q2767" s="0" t="str">
        <f aca="false">D2767</f>
        <v>nr</v>
      </c>
      <c r="R2767" s="0" t="str">
        <f aca="false">E2767</f>
        <v>Fioul</v>
      </c>
      <c r="S2767" s="0" t="str">
        <f aca="false">F2767</f>
        <v>0835600803</v>
      </c>
      <c r="T2767" s="0" t="str">
        <f aca="false">G2767</f>
        <v>0</v>
      </c>
      <c r="U2767" s="0" t="n">
        <f aca="false">L2767</f>
        <v>1.05</v>
      </c>
      <c r="V2767" s="0" t="n">
        <f aca="false">K2767</f>
        <v>30</v>
      </c>
      <c r="W2767" s="0" t="n">
        <f aca="false">J2767</f>
        <v>0</v>
      </c>
    </row>
    <row r="2768" customFormat="false" ht="12.8" hidden="false" customHeight="false" outlineLevel="0" collapsed="false">
      <c r="A2768" s="0" t="s">
        <v>79</v>
      </c>
      <c r="B2768" s="0" t="s">
        <v>1575</v>
      </c>
      <c r="C2768" s="0" t="s">
        <v>43</v>
      </c>
      <c r="D2768" s="0" t="s">
        <v>43</v>
      </c>
      <c r="E2768" s="0" t="s">
        <v>23</v>
      </c>
      <c r="F2768" s="0" t="s">
        <v>1578</v>
      </c>
      <c r="G2768" s="0" t="s">
        <v>1609</v>
      </c>
      <c r="H2768" s="0" t="n">
        <v>1.05</v>
      </c>
      <c r="I2768" s="0" t="n">
        <v>20.3444004805829</v>
      </c>
      <c r="J2768" s="0" t="n">
        <v>0</v>
      </c>
      <c r="K2768" s="0" t="n">
        <f aca="false">I2768*SUMIFS(syst_chauffage!$H$3:$H$27,syst_chauffage!$B$3:$B$27,D2768,syst_chauffage!$C$3:$C$27,E2768)</f>
        <v>30</v>
      </c>
      <c r="L2768" s="12" t="n">
        <f aca="false">H2768*SUMIFS(syst_chauffage!$K$3:$K$27,syst_chauffage!$B$3:$B$27,D2768,syst_chauffage!$C$3:$C$27,E2768)</f>
        <v>1.05</v>
      </c>
      <c r="N2768" s="0" t="str">
        <f aca="false">A2768</f>
        <v>Transport</v>
      </c>
      <c r="O2768" s="0" t="str">
        <f aca="false">B2768</f>
        <v>Transport ferroviaire</v>
      </c>
      <c r="P2768" s="0" t="str">
        <f aca="false">C2768</f>
        <v>nr</v>
      </c>
      <c r="Q2768" s="0" t="str">
        <f aca="false">D2768</f>
        <v>nr</v>
      </c>
      <c r="R2768" s="0" t="str">
        <f aca="false">E2768</f>
        <v>Fioul</v>
      </c>
      <c r="S2768" s="0" t="str">
        <f aca="false">F2768</f>
        <v>0832600803</v>
      </c>
      <c r="T2768" s="0" t="str">
        <f aca="false">G2768</f>
        <v>0</v>
      </c>
      <c r="U2768" s="0" t="n">
        <f aca="false">L2768</f>
        <v>1.05</v>
      </c>
      <c r="V2768" s="0" t="n">
        <f aca="false">K2768</f>
        <v>30</v>
      </c>
      <c r="W2768" s="0" t="n">
        <f aca="false">J2768</f>
        <v>0</v>
      </c>
    </row>
    <row r="2769" customFormat="false" ht="12.8" hidden="false" customHeight="false" outlineLevel="0" collapsed="false">
      <c r="A2769" s="0" t="s">
        <v>79</v>
      </c>
      <c r="B2769" s="0" t="s">
        <v>1572</v>
      </c>
      <c r="C2769" s="0" t="s">
        <v>43</v>
      </c>
      <c r="D2769" s="0" t="s">
        <v>43</v>
      </c>
      <c r="E2769" s="0" t="s">
        <v>30</v>
      </c>
      <c r="F2769" s="0" t="s">
        <v>1579</v>
      </c>
      <c r="G2769" s="0" t="s">
        <v>1609</v>
      </c>
      <c r="H2769" s="0" t="n">
        <v>1.05</v>
      </c>
      <c r="I2769" s="0" t="n">
        <v>45.7866597510231</v>
      </c>
      <c r="J2769" s="0" t="n">
        <v>0</v>
      </c>
      <c r="K2769" s="0" t="n">
        <f aca="false">I2769*SUMIFS(syst_chauffage!$H$3:$H$27,syst_chauffage!$B$3:$B$27,D2769,syst_chauffage!$C$3:$C$27,E2769)</f>
        <v>20</v>
      </c>
      <c r="L2769" s="12" t="n">
        <f aca="false">H2769*SUMIFS(syst_chauffage!$K$3:$K$27,syst_chauffage!$B$3:$B$27,D2769,syst_chauffage!$C$3:$C$27,E2769)</f>
        <v>1.05</v>
      </c>
      <c r="N2769" s="0" t="str">
        <f aca="false">A2769</f>
        <v>Transport</v>
      </c>
      <c r="O2769" s="0" t="str">
        <f aca="false">B2769</f>
        <v>Transport urbain</v>
      </c>
      <c r="P2769" s="0" t="str">
        <f aca="false">C2769</f>
        <v>nr</v>
      </c>
      <c r="Q2769" s="0" t="str">
        <f aca="false">D2769</f>
        <v>nr</v>
      </c>
      <c r="R2769" s="0" t="str">
        <f aca="false">E2769</f>
        <v>Electricité</v>
      </c>
      <c r="S2769" s="0" t="str">
        <f aca="false">F2769</f>
        <v>0835600802</v>
      </c>
      <c r="T2769" s="0" t="str">
        <f aca="false">G2769</f>
        <v>0</v>
      </c>
      <c r="U2769" s="0" t="n">
        <f aca="false">L2769</f>
        <v>1.05</v>
      </c>
      <c r="V2769" s="0" t="n">
        <f aca="false">K2769</f>
        <v>20</v>
      </c>
      <c r="W2769" s="0" t="n">
        <f aca="false">J2769</f>
        <v>0</v>
      </c>
    </row>
    <row r="2770" customFormat="false" ht="12.8" hidden="false" customHeight="false" outlineLevel="0" collapsed="false">
      <c r="A2770" s="0" t="s">
        <v>79</v>
      </c>
      <c r="B2770" s="0" t="s">
        <v>1572</v>
      </c>
      <c r="C2770" s="0" t="s">
        <v>43</v>
      </c>
      <c r="D2770" s="0" t="s">
        <v>43</v>
      </c>
      <c r="E2770" s="0" t="s">
        <v>14</v>
      </c>
      <c r="F2770" s="0" t="s">
        <v>1580</v>
      </c>
      <c r="G2770" s="0" t="s">
        <v>1609</v>
      </c>
      <c r="H2770" s="0" t="n">
        <v>1.05</v>
      </c>
      <c r="I2770" s="0" t="n">
        <v>15.4120070686871</v>
      </c>
      <c r="J2770" s="0" t="n">
        <v>0</v>
      </c>
      <c r="K2770" s="0" t="n">
        <f aca="false">I2770*SUMIFS(syst_chauffage!$H$3:$H$27,syst_chauffage!$B$3:$B$27,D2770,syst_chauffage!$C$3:$C$27,E2770)</f>
        <v>25</v>
      </c>
      <c r="L2770" s="12" t="n">
        <f aca="false">H2770*SUMIFS(syst_chauffage!$K$3:$K$27,syst_chauffage!$B$3:$B$27,D2770,syst_chauffage!$C$3:$C$27,E2770)</f>
        <v>1.05</v>
      </c>
      <c r="N2770" s="0" t="str">
        <f aca="false">A2770</f>
        <v>Transport</v>
      </c>
      <c r="O2770" s="0" t="str">
        <f aca="false">B2770</f>
        <v>Transport urbain</v>
      </c>
      <c r="P2770" s="0" t="str">
        <f aca="false">C2770</f>
        <v>nr</v>
      </c>
      <c r="Q2770" s="0" t="str">
        <f aca="false">D2770</f>
        <v>nr</v>
      </c>
      <c r="R2770" s="0" t="str">
        <f aca="false">E2770</f>
        <v>Gaz</v>
      </c>
      <c r="S2770" s="0" t="str">
        <f aca="false">F2770</f>
        <v>0835600804</v>
      </c>
      <c r="T2770" s="0" t="str">
        <f aca="false">G2770</f>
        <v>0</v>
      </c>
      <c r="U2770" s="0" t="n">
        <f aca="false">L2770</f>
        <v>1.05</v>
      </c>
      <c r="V2770" s="0" t="n">
        <f aca="false">K2770</f>
        <v>25</v>
      </c>
      <c r="W2770" s="0" t="n">
        <f aca="false">J2770</f>
        <v>0</v>
      </c>
    </row>
    <row r="2771" customFormat="false" ht="12.8" hidden="false" customHeight="false" outlineLevel="0" collapsed="false">
      <c r="A2771" s="0" t="s">
        <v>79</v>
      </c>
      <c r="B2771" s="0" t="s">
        <v>1569</v>
      </c>
      <c r="C2771" s="0" t="s">
        <v>43</v>
      </c>
      <c r="D2771" s="0" t="s">
        <v>43</v>
      </c>
      <c r="E2771" s="0" t="s">
        <v>23</v>
      </c>
      <c r="F2771" s="0" t="s">
        <v>1581</v>
      </c>
      <c r="G2771" s="0" t="s">
        <v>1609</v>
      </c>
      <c r="H2771" s="0" t="n">
        <v>1.05</v>
      </c>
      <c r="I2771" s="0" t="n">
        <v>20.3444004805829</v>
      </c>
      <c r="J2771" s="0" t="n">
        <v>0</v>
      </c>
      <c r="K2771" s="0" t="n">
        <f aca="false">I2771*SUMIFS(syst_chauffage!$H$3:$H$27,syst_chauffage!$B$3:$B$27,D2771,syst_chauffage!$C$3:$C$27,E2771)</f>
        <v>30</v>
      </c>
      <c r="L2771" s="12" t="n">
        <f aca="false">H2771*SUMIFS(syst_chauffage!$K$3:$K$27,syst_chauffage!$B$3:$B$27,D2771,syst_chauffage!$C$3:$C$27,E2771)</f>
        <v>1.05</v>
      </c>
      <c r="N2771" s="0" t="str">
        <f aca="false">A2771</f>
        <v>Transport</v>
      </c>
      <c r="O2771" s="0" t="str">
        <f aca="false">B2771</f>
        <v>Service</v>
      </c>
      <c r="P2771" s="0" t="str">
        <f aca="false">C2771</f>
        <v>nr</v>
      </c>
      <c r="Q2771" s="0" t="str">
        <f aca="false">D2771</f>
        <v>nr</v>
      </c>
      <c r="R2771" s="0" t="str">
        <f aca="false">E2771</f>
        <v>Fioul</v>
      </c>
      <c r="S2771" s="0" t="str">
        <f aca="false">F2771</f>
        <v>0827600803</v>
      </c>
      <c r="T2771" s="0" t="str">
        <f aca="false">G2771</f>
        <v>0</v>
      </c>
      <c r="U2771" s="0" t="n">
        <f aca="false">L2771</f>
        <v>1.05</v>
      </c>
      <c r="V2771" s="0" t="n">
        <f aca="false">K2771</f>
        <v>30</v>
      </c>
      <c r="W2771" s="0" t="n">
        <f aca="false">J2771</f>
        <v>0</v>
      </c>
    </row>
    <row r="2772" customFormat="false" ht="12.8" hidden="false" customHeight="false" outlineLevel="0" collapsed="false">
      <c r="A2772" s="0" t="s">
        <v>79</v>
      </c>
      <c r="B2772" s="0" t="s">
        <v>1582</v>
      </c>
      <c r="C2772" s="0" t="s">
        <v>43</v>
      </c>
      <c r="D2772" s="0" t="s">
        <v>43</v>
      </c>
      <c r="E2772" s="0" t="s">
        <v>23</v>
      </c>
      <c r="F2772" s="0" t="s">
        <v>1583</v>
      </c>
      <c r="G2772" s="0" t="s">
        <v>1609</v>
      </c>
      <c r="H2772" s="0" t="n">
        <v>1.05</v>
      </c>
      <c r="I2772" s="0" t="n">
        <v>20.3444004805829</v>
      </c>
      <c r="J2772" s="0" t="n">
        <v>0</v>
      </c>
      <c r="K2772" s="0" t="n">
        <f aca="false">I2772*SUMIFS(syst_chauffage!$H$3:$H$27,syst_chauffage!$B$3:$B$27,D2772,syst_chauffage!$C$3:$C$27,E2772)</f>
        <v>30</v>
      </c>
      <c r="L2772" s="12" t="n">
        <f aca="false">H2772*SUMIFS(syst_chauffage!$K$3:$K$27,syst_chauffage!$B$3:$B$27,D2772,syst_chauffage!$C$3:$C$27,E2772)</f>
        <v>1.05</v>
      </c>
      <c r="N2772" s="0" t="str">
        <f aca="false">A2772</f>
        <v>Transport</v>
      </c>
      <c r="O2772" s="0" t="str">
        <f aca="false">B2772</f>
        <v>Transport autre</v>
      </c>
      <c r="P2772" s="0" t="str">
        <f aca="false">C2772</f>
        <v>nr</v>
      </c>
      <c r="Q2772" s="0" t="str">
        <f aca="false">D2772</f>
        <v>nr</v>
      </c>
      <c r="R2772" s="0" t="str">
        <f aca="false">E2772</f>
        <v>Fioul</v>
      </c>
      <c r="S2772" s="0" t="str">
        <f aca="false">F2772</f>
        <v>0831600803</v>
      </c>
      <c r="T2772" s="0" t="str">
        <f aca="false">G2772</f>
        <v>0</v>
      </c>
      <c r="U2772" s="0" t="n">
        <f aca="false">L2772</f>
        <v>1.05</v>
      </c>
      <c r="V2772" s="0" t="n">
        <f aca="false">K2772</f>
        <v>30</v>
      </c>
      <c r="W2772" s="0" t="n">
        <f aca="false">J2772</f>
        <v>0</v>
      </c>
    </row>
    <row r="2773" customFormat="false" ht="12.8" hidden="false" customHeight="false" outlineLevel="0" collapsed="false">
      <c r="A2773" s="0" t="s">
        <v>79</v>
      </c>
      <c r="B2773" s="0" t="s">
        <v>1567</v>
      </c>
      <c r="C2773" s="0" t="s">
        <v>43</v>
      </c>
      <c r="D2773" s="0" t="s">
        <v>43</v>
      </c>
      <c r="E2773" s="0" t="s">
        <v>57</v>
      </c>
      <c r="F2773" s="0" t="s">
        <v>1584</v>
      </c>
      <c r="G2773" s="0" t="s">
        <v>1609</v>
      </c>
      <c r="H2773" s="0" t="n">
        <v>1.05</v>
      </c>
      <c r="I2773" s="0" t="n">
        <v>35.7587415700673</v>
      </c>
      <c r="J2773" s="0" t="n">
        <v>0</v>
      </c>
      <c r="K2773" s="0" t="n">
        <f aca="false">I2773*SUMIFS(syst_chauffage!$H$3:$H$27,syst_chauffage!$B$3:$B$27,D2773,syst_chauffage!$C$3:$C$27,E2773)</f>
        <v>35.7587415700673</v>
      </c>
      <c r="L2773" s="12" t="n">
        <f aca="false">H2773*SUMIFS(syst_chauffage!$K$3:$K$27,syst_chauffage!$B$3:$B$27,D2773,syst_chauffage!$C$3:$C$27,E2773)</f>
        <v>1.05</v>
      </c>
      <c r="N2773" s="0" t="str">
        <f aca="false">A2773</f>
        <v>Transport</v>
      </c>
      <c r="O2773" s="0" t="str">
        <f aca="false">B2773</f>
        <v>Transport routier</v>
      </c>
      <c r="P2773" s="0" t="str">
        <f aca="false">C2773</f>
        <v>nr</v>
      </c>
      <c r="Q2773" s="0" t="str">
        <f aca="false">D2773</f>
        <v>nr</v>
      </c>
      <c r="R2773" s="0" t="str">
        <f aca="false">E2773</f>
        <v>Autres</v>
      </c>
      <c r="S2773" s="0" t="str">
        <f aca="false">F2773</f>
        <v>0834600801</v>
      </c>
      <c r="T2773" s="0" t="str">
        <f aca="false">G2773</f>
        <v>0</v>
      </c>
      <c r="U2773" s="0" t="n">
        <f aca="false">L2773</f>
        <v>1.05</v>
      </c>
      <c r="V2773" s="0" t="n">
        <f aca="false">K2773</f>
        <v>35.7587415700673</v>
      </c>
      <c r="W2773" s="0" t="n">
        <f aca="false">J2773</f>
        <v>0</v>
      </c>
    </row>
    <row r="2774" customFormat="false" ht="12.8" hidden="false" customHeight="false" outlineLevel="0" collapsed="false">
      <c r="A2774" s="0" t="s">
        <v>79</v>
      </c>
      <c r="B2774" s="0" t="s">
        <v>1567</v>
      </c>
      <c r="C2774" s="0" t="s">
        <v>43</v>
      </c>
      <c r="D2774" s="0" t="s">
        <v>43</v>
      </c>
      <c r="E2774" s="0" t="s">
        <v>14</v>
      </c>
      <c r="F2774" s="0" t="s">
        <v>1585</v>
      </c>
      <c r="G2774" s="0" t="s">
        <v>1609</v>
      </c>
      <c r="H2774" s="0" t="n">
        <v>1.05</v>
      </c>
      <c r="I2774" s="0" t="n">
        <v>15.4120070686871</v>
      </c>
      <c r="J2774" s="0" t="n">
        <v>0</v>
      </c>
      <c r="K2774" s="0" t="n">
        <f aca="false">I2774*SUMIFS(syst_chauffage!$H$3:$H$27,syst_chauffage!$B$3:$B$27,D2774,syst_chauffage!$C$3:$C$27,E2774)</f>
        <v>25</v>
      </c>
      <c r="L2774" s="12" t="n">
        <f aca="false">H2774*SUMIFS(syst_chauffage!$K$3:$K$27,syst_chauffage!$B$3:$B$27,D2774,syst_chauffage!$C$3:$C$27,E2774)</f>
        <v>1.05</v>
      </c>
      <c r="N2774" s="0" t="str">
        <f aca="false">A2774</f>
        <v>Transport</v>
      </c>
      <c r="O2774" s="0" t="str">
        <f aca="false">B2774</f>
        <v>Transport routier</v>
      </c>
      <c r="P2774" s="0" t="str">
        <f aca="false">C2774</f>
        <v>nr</v>
      </c>
      <c r="Q2774" s="0" t="str">
        <f aca="false">D2774</f>
        <v>nr</v>
      </c>
      <c r="R2774" s="0" t="str">
        <f aca="false">E2774</f>
        <v>Gaz</v>
      </c>
      <c r="S2774" s="0" t="str">
        <f aca="false">F2774</f>
        <v>0834600804</v>
      </c>
      <c r="T2774" s="0" t="str">
        <f aca="false">G2774</f>
        <v>0</v>
      </c>
      <c r="U2774" s="0" t="n">
        <f aca="false">L2774</f>
        <v>1.05</v>
      </c>
      <c r="V2774" s="0" t="n">
        <f aca="false">K2774</f>
        <v>25</v>
      </c>
      <c r="W2774" s="0" t="n">
        <f aca="false">J2774</f>
        <v>0</v>
      </c>
    </row>
    <row r="2775" customFormat="false" ht="12.8" hidden="false" customHeight="false" outlineLevel="0" collapsed="false">
      <c r="A2775" s="0" t="s">
        <v>79</v>
      </c>
      <c r="B2775" s="0" t="s">
        <v>1569</v>
      </c>
      <c r="C2775" s="0" t="s">
        <v>43</v>
      </c>
      <c r="D2775" s="0" t="s">
        <v>43</v>
      </c>
      <c r="E2775" s="0" t="s">
        <v>58</v>
      </c>
      <c r="F2775" s="0" t="s">
        <v>1586</v>
      </c>
      <c r="G2775" s="0" t="s">
        <v>1609</v>
      </c>
      <c r="H2775" s="0" t="n">
        <v>1.05</v>
      </c>
      <c r="I2775" s="0" t="n">
        <v>31.3342165536017</v>
      </c>
      <c r="J2775" s="0" t="n">
        <v>0</v>
      </c>
      <c r="K2775" s="0" t="n">
        <f aca="false">I2775*SUMIFS(syst_chauffage!$H$3:$H$27,syst_chauffage!$B$3:$B$27,D2775,syst_chauffage!$C$3:$C$27,E2775)</f>
        <v>35</v>
      </c>
      <c r="L2775" s="12" t="n">
        <f aca="false">H2775*SUMIFS(syst_chauffage!$K$3:$K$27,syst_chauffage!$B$3:$B$27,D2775,syst_chauffage!$C$3:$C$27,E2775)</f>
        <v>1.05</v>
      </c>
      <c r="N2775" s="0" t="str">
        <f aca="false">A2775</f>
        <v>Transport</v>
      </c>
      <c r="O2775" s="0" t="str">
        <f aca="false">B2775</f>
        <v>Service</v>
      </c>
      <c r="P2775" s="0" t="str">
        <f aca="false">C2775</f>
        <v>nr</v>
      </c>
      <c r="Q2775" s="0" t="str">
        <f aca="false">D2775</f>
        <v>nr</v>
      </c>
      <c r="R2775" s="0" t="str">
        <f aca="false">E2775</f>
        <v>Urbain</v>
      </c>
      <c r="S2775" s="0" t="str">
        <f aca="false">F2775</f>
        <v>0827600806</v>
      </c>
      <c r="T2775" s="0" t="str">
        <f aca="false">G2775</f>
        <v>0</v>
      </c>
      <c r="U2775" s="0" t="n">
        <f aca="false">L2775</f>
        <v>1.05</v>
      </c>
      <c r="V2775" s="0" t="n">
        <f aca="false">K2775</f>
        <v>35</v>
      </c>
      <c r="W2775" s="0" t="n">
        <f aca="false">J2775</f>
        <v>0</v>
      </c>
    </row>
    <row r="2776" customFormat="false" ht="12.8" hidden="false" customHeight="false" outlineLevel="0" collapsed="false">
      <c r="A2776" s="0" t="s">
        <v>79</v>
      </c>
      <c r="B2776" s="0" t="s">
        <v>1575</v>
      </c>
      <c r="C2776" s="0" t="s">
        <v>43</v>
      </c>
      <c r="D2776" s="0" t="s">
        <v>43</v>
      </c>
      <c r="E2776" s="0" t="s">
        <v>58</v>
      </c>
      <c r="F2776" s="0" t="s">
        <v>1587</v>
      </c>
      <c r="G2776" s="0" t="s">
        <v>1609</v>
      </c>
      <c r="H2776" s="0" t="n">
        <v>1.05</v>
      </c>
      <c r="I2776" s="0" t="n">
        <v>31.3342165536017</v>
      </c>
      <c r="J2776" s="0" t="n">
        <v>0</v>
      </c>
      <c r="K2776" s="0" t="n">
        <f aca="false">I2776*SUMIFS(syst_chauffage!$H$3:$H$27,syst_chauffage!$B$3:$B$27,D2776,syst_chauffage!$C$3:$C$27,E2776)</f>
        <v>35</v>
      </c>
      <c r="L2776" s="12" t="n">
        <f aca="false">H2776*SUMIFS(syst_chauffage!$K$3:$K$27,syst_chauffage!$B$3:$B$27,D2776,syst_chauffage!$C$3:$C$27,E2776)</f>
        <v>1.05</v>
      </c>
      <c r="N2776" s="0" t="str">
        <f aca="false">A2776</f>
        <v>Transport</v>
      </c>
      <c r="O2776" s="0" t="str">
        <f aca="false">B2776</f>
        <v>Transport ferroviaire</v>
      </c>
      <c r="P2776" s="0" t="str">
        <f aca="false">C2776</f>
        <v>nr</v>
      </c>
      <c r="Q2776" s="0" t="str">
        <f aca="false">D2776</f>
        <v>nr</v>
      </c>
      <c r="R2776" s="0" t="str">
        <f aca="false">E2776</f>
        <v>Urbain</v>
      </c>
      <c r="S2776" s="0" t="str">
        <f aca="false">F2776</f>
        <v>0832600806</v>
      </c>
      <c r="T2776" s="0" t="str">
        <f aca="false">G2776</f>
        <v>0</v>
      </c>
      <c r="U2776" s="0" t="n">
        <f aca="false">L2776</f>
        <v>1.05</v>
      </c>
      <c r="V2776" s="0" t="n">
        <f aca="false">K2776</f>
        <v>35</v>
      </c>
      <c r="W2776" s="0" t="n">
        <f aca="false">J2776</f>
        <v>0</v>
      </c>
    </row>
    <row r="2777" customFormat="false" ht="12.8" hidden="false" customHeight="false" outlineLevel="0" collapsed="false">
      <c r="A2777" s="0" t="s">
        <v>79</v>
      </c>
      <c r="B2777" s="0" t="s">
        <v>1582</v>
      </c>
      <c r="C2777" s="0" t="s">
        <v>43</v>
      </c>
      <c r="D2777" s="0" t="s">
        <v>43</v>
      </c>
      <c r="E2777" s="0" t="s">
        <v>14</v>
      </c>
      <c r="F2777" s="0" t="s">
        <v>1588</v>
      </c>
      <c r="G2777" s="0" t="s">
        <v>1609</v>
      </c>
      <c r="H2777" s="0" t="n">
        <v>1.05</v>
      </c>
      <c r="I2777" s="0" t="n">
        <v>15.4120070686871</v>
      </c>
      <c r="J2777" s="0" t="n">
        <v>0</v>
      </c>
      <c r="K2777" s="0" t="n">
        <f aca="false">I2777*SUMIFS(syst_chauffage!$H$3:$H$27,syst_chauffage!$B$3:$B$27,D2777,syst_chauffage!$C$3:$C$27,E2777)</f>
        <v>25</v>
      </c>
      <c r="L2777" s="12" t="n">
        <f aca="false">H2777*SUMIFS(syst_chauffage!$K$3:$K$27,syst_chauffage!$B$3:$B$27,D2777,syst_chauffage!$C$3:$C$27,E2777)</f>
        <v>1.05</v>
      </c>
      <c r="N2777" s="0" t="str">
        <f aca="false">A2777</f>
        <v>Transport</v>
      </c>
      <c r="O2777" s="0" t="str">
        <f aca="false">B2777</f>
        <v>Transport autre</v>
      </c>
      <c r="P2777" s="0" t="str">
        <f aca="false">C2777</f>
        <v>nr</v>
      </c>
      <c r="Q2777" s="0" t="str">
        <f aca="false">D2777</f>
        <v>nr</v>
      </c>
      <c r="R2777" s="0" t="str">
        <f aca="false">E2777</f>
        <v>Gaz</v>
      </c>
      <c r="S2777" s="0" t="str">
        <f aca="false">F2777</f>
        <v>0831600804</v>
      </c>
      <c r="T2777" s="0" t="str">
        <f aca="false">G2777</f>
        <v>0</v>
      </c>
      <c r="U2777" s="0" t="n">
        <f aca="false">L2777</f>
        <v>1.05</v>
      </c>
      <c r="V2777" s="0" t="n">
        <f aca="false">K2777</f>
        <v>25</v>
      </c>
      <c r="W2777" s="0" t="n">
        <f aca="false">J2777</f>
        <v>0</v>
      </c>
    </row>
    <row r="2778" customFormat="false" ht="12.8" hidden="false" customHeight="false" outlineLevel="0" collapsed="false">
      <c r="A2778" s="0" t="s">
        <v>79</v>
      </c>
      <c r="B2778" s="0" t="s">
        <v>1575</v>
      </c>
      <c r="C2778" s="0" t="s">
        <v>43</v>
      </c>
      <c r="D2778" s="0" t="s">
        <v>43</v>
      </c>
      <c r="E2778" s="0" t="s">
        <v>14</v>
      </c>
      <c r="F2778" s="0" t="s">
        <v>1589</v>
      </c>
      <c r="G2778" s="0" t="s">
        <v>1609</v>
      </c>
      <c r="H2778" s="0" t="n">
        <v>1.05</v>
      </c>
      <c r="I2778" s="0" t="n">
        <v>15.4120070686871</v>
      </c>
      <c r="J2778" s="0" t="n">
        <v>0</v>
      </c>
      <c r="K2778" s="0" t="n">
        <f aca="false">I2778*SUMIFS(syst_chauffage!$H$3:$H$27,syst_chauffage!$B$3:$B$27,D2778,syst_chauffage!$C$3:$C$27,E2778)</f>
        <v>25</v>
      </c>
      <c r="L2778" s="12" t="n">
        <f aca="false">H2778*SUMIFS(syst_chauffage!$K$3:$K$27,syst_chauffage!$B$3:$B$27,D2778,syst_chauffage!$C$3:$C$27,E2778)</f>
        <v>1.05</v>
      </c>
      <c r="N2778" s="0" t="str">
        <f aca="false">A2778</f>
        <v>Transport</v>
      </c>
      <c r="O2778" s="0" t="str">
        <f aca="false">B2778</f>
        <v>Transport ferroviaire</v>
      </c>
      <c r="P2778" s="0" t="str">
        <f aca="false">C2778</f>
        <v>nr</v>
      </c>
      <c r="Q2778" s="0" t="str">
        <f aca="false">D2778</f>
        <v>nr</v>
      </c>
      <c r="R2778" s="0" t="str">
        <f aca="false">E2778</f>
        <v>Gaz</v>
      </c>
      <c r="S2778" s="0" t="str">
        <f aca="false">F2778</f>
        <v>0832600804</v>
      </c>
      <c r="T2778" s="0" t="str">
        <f aca="false">G2778</f>
        <v>0</v>
      </c>
      <c r="U2778" s="0" t="n">
        <f aca="false">L2778</f>
        <v>1.05</v>
      </c>
      <c r="V2778" s="0" t="n">
        <f aca="false">K2778</f>
        <v>25</v>
      </c>
      <c r="W2778" s="0" t="n">
        <f aca="false">J2778</f>
        <v>0</v>
      </c>
    </row>
    <row r="2779" customFormat="false" ht="12.8" hidden="false" customHeight="false" outlineLevel="0" collapsed="false">
      <c r="A2779" s="0" t="s">
        <v>79</v>
      </c>
      <c r="B2779" s="0" t="s">
        <v>1567</v>
      </c>
      <c r="C2779" s="0" t="s">
        <v>43</v>
      </c>
      <c r="D2779" s="0" t="s">
        <v>43</v>
      </c>
      <c r="E2779" s="0" t="s">
        <v>23</v>
      </c>
      <c r="F2779" s="0" t="s">
        <v>1590</v>
      </c>
      <c r="G2779" s="0" t="s">
        <v>1609</v>
      </c>
      <c r="H2779" s="0" t="n">
        <v>1.05</v>
      </c>
      <c r="I2779" s="0" t="n">
        <v>20.3444004805829</v>
      </c>
      <c r="J2779" s="0" t="n">
        <v>0</v>
      </c>
      <c r="K2779" s="0" t="n">
        <f aca="false">I2779*SUMIFS(syst_chauffage!$H$3:$H$27,syst_chauffage!$B$3:$B$27,D2779,syst_chauffage!$C$3:$C$27,E2779)</f>
        <v>30</v>
      </c>
      <c r="L2779" s="12" t="n">
        <f aca="false">H2779*SUMIFS(syst_chauffage!$K$3:$K$27,syst_chauffage!$B$3:$B$27,D2779,syst_chauffage!$C$3:$C$27,E2779)</f>
        <v>1.05</v>
      </c>
      <c r="N2779" s="0" t="str">
        <f aca="false">A2779</f>
        <v>Transport</v>
      </c>
      <c r="O2779" s="0" t="str">
        <f aca="false">B2779</f>
        <v>Transport routier</v>
      </c>
      <c r="P2779" s="0" t="str">
        <f aca="false">C2779</f>
        <v>nr</v>
      </c>
      <c r="Q2779" s="0" t="str">
        <f aca="false">D2779</f>
        <v>nr</v>
      </c>
      <c r="R2779" s="0" t="str">
        <f aca="false">E2779</f>
        <v>Fioul</v>
      </c>
      <c r="S2779" s="0" t="str">
        <f aca="false">F2779</f>
        <v>0834600803</v>
      </c>
      <c r="T2779" s="0" t="str">
        <f aca="false">G2779</f>
        <v>0</v>
      </c>
      <c r="U2779" s="0" t="n">
        <f aca="false">L2779</f>
        <v>1.05</v>
      </c>
      <c r="V2779" s="0" t="n">
        <f aca="false">K2779</f>
        <v>30</v>
      </c>
      <c r="W2779" s="0" t="n">
        <f aca="false">J2779</f>
        <v>0</v>
      </c>
    </row>
    <row r="2780" customFormat="false" ht="12.8" hidden="false" customHeight="false" outlineLevel="0" collapsed="false">
      <c r="A2780" s="0" t="s">
        <v>79</v>
      </c>
      <c r="B2780" s="0" t="s">
        <v>1569</v>
      </c>
      <c r="C2780" s="0" t="s">
        <v>43</v>
      </c>
      <c r="D2780" s="0" t="s">
        <v>43</v>
      </c>
      <c r="E2780" s="0" t="s">
        <v>30</v>
      </c>
      <c r="F2780" s="0" t="s">
        <v>1591</v>
      </c>
      <c r="G2780" s="0" t="s">
        <v>1609</v>
      </c>
      <c r="H2780" s="0" t="n">
        <v>1.05</v>
      </c>
      <c r="I2780" s="0" t="n">
        <v>45.7866597510231</v>
      </c>
      <c r="J2780" s="0" t="n">
        <v>0</v>
      </c>
      <c r="K2780" s="0" t="n">
        <f aca="false">I2780*SUMIFS(syst_chauffage!$H$3:$H$27,syst_chauffage!$B$3:$B$27,D2780,syst_chauffage!$C$3:$C$27,E2780)</f>
        <v>20</v>
      </c>
      <c r="L2780" s="12" t="n">
        <f aca="false">H2780*SUMIFS(syst_chauffage!$K$3:$K$27,syst_chauffage!$B$3:$B$27,D2780,syst_chauffage!$C$3:$C$27,E2780)</f>
        <v>1.05</v>
      </c>
      <c r="N2780" s="0" t="str">
        <f aca="false">A2780</f>
        <v>Transport</v>
      </c>
      <c r="O2780" s="0" t="str">
        <f aca="false">B2780</f>
        <v>Service</v>
      </c>
      <c r="P2780" s="0" t="str">
        <f aca="false">C2780</f>
        <v>nr</v>
      </c>
      <c r="Q2780" s="0" t="str">
        <f aca="false">D2780</f>
        <v>nr</v>
      </c>
      <c r="R2780" s="0" t="str">
        <f aca="false">E2780</f>
        <v>Electricité</v>
      </c>
      <c r="S2780" s="0" t="str">
        <f aca="false">F2780</f>
        <v>0827600802</v>
      </c>
      <c r="T2780" s="0" t="str">
        <f aca="false">G2780</f>
        <v>0</v>
      </c>
      <c r="U2780" s="0" t="n">
        <f aca="false">L2780</f>
        <v>1.05</v>
      </c>
      <c r="V2780" s="0" t="n">
        <f aca="false">K2780</f>
        <v>20</v>
      </c>
      <c r="W2780" s="0" t="n">
        <f aca="false">J2780</f>
        <v>0</v>
      </c>
    </row>
    <row r="2781" customFormat="false" ht="12.8" hidden="false" customHeight="false" outlineLevel="0" collapsed="false">
      <c r="A2781" s="0" t="s">
        <v>79</v>
      </c>
      <c r="B2781" s="0" t="s">
        <v>1592</v>
      </c>
      <c r="C2781" s="0" t="s">
        <v>43</v>
      </c>
      <c r="D2781" s="0" t="s">
        <v>43</v>
      </c>
      <c r="E2781" s="0" t="s">
        <v>58</v>
      </c>
      <c r="F2781" s="0" t="s">
        <v>1593</v>
      </c>
      <c r="G2781" s="0" t="s">
        <v>1609</v>
      </c>
      <c r="H2781" s="0" t="n">
        <v>1.05</v>
      </c>
      <c r="I2781" s="0" t="n">
        <v>31.3342165536017</v>
      </c>
      <c r="J2781" s="0" t="n">
        <v>0</v>
      </c>
      <c r="K2781" s="0" t="n">
        <f aca="false">I2781*SUMIFS(syst_chauffage!$H$3:$H$27,syst_chauffage!$B$3:$B$27,D2781,syst_chauffage!$C$3:$C$27,E2781)</f>
        <v>35</v>
      </c>
      <c r="L2781" s="12" t="n">
        <f aca="false">H2781*SUMIFS(syst_chauffage!$K$3:$K$27,syst_chauffage!$B$3:$B$27,D2781,syst_chauffage!$C$3:$C$27,E2781)</f>
        <v>1.05</v>
      </c>
      <c r="N2781" s="0" t="str">
        <f aca="false">A2781</f>
        <v>Transport</v>
      </c>
      <c r="O2781" s="0" t="str">
        <f aca="false">B2781</f>
        <v>Transport maritime et fluvial</v>
      </c>
      <c r="P2781" s="0" t="str">
        <f aca="false">C2781</f>
        <v>nr</v>
      </c>
      <c r="Q2781" s="0" t="str">
        <f aca="false">D2781</f>
        <v>nr</v>
      </c>
      <c r="R2781" s="0" t="str">
        <f aca="false">E2781</f>
        <v>Urbain</v>
      </c>
      <c r="S2781" s="0" t="str">
        <f aca="false">F2781</f>
        <v>0833600806</v>
      </c>
      <c r="T2781" s="0" t="str">
        <f aca="false">G2781</f>
        <v>0</v>
      </c>
      <c r="U2781" s="0" t="n">
        <f aca="false">L2781</f>
        <v>1.05</v>
      </c>
      <c r="V2781" s="0" t="n">
        <f aca="false">K2781</f>
        <v>35</v>
      </c>
      <c r="W2781" s="0" t="n">
        <f aca="false">J2781</f>
        <v>0</v>
      </c>
    </row>
    <row r="2782" customFormat="false" ht="12.8" hidden="false" customHeight="false" outlineLevel="0" collapsed="false">
      <c r="A2782" s="0" t="s">
        <v>79</v>
      </c>
      <c r="B2782" s="0" t="s">
        <v>1594</v>
      </c>
      <c r="C2782" s="0" t="s">
        <v>43</v>
      </c>
      <c r="D2782" s="0" t="s">
        <v>43</v>
      </c>
      <c r="E2782" s="0" t="s">
        <v>14</v>
      </c>
      <c r="F2782" s="0" t="s">
        <v>1595</v>
      </c>
      <c r="G2782" s="0" t="s">
        <v>1609</v>
      </c>
      <c r="H2782" s="0" t="n">
        <v>1.05</v>
      </c>
      <c r="I2782" s="0" t="n">
        <v>15.4120070686871</v>
      </c>
      <c r="J2782" s="0" t="n">
        <v>0</v>
      </c>
      <c r="K2782" s="0" t="n">
        <f aca="false">I2782*SUMIFS(syst_chauffage!$H$3:$H$27,syst_chauffage!$B$3:$B$27,D2782,syst_chauffage!$C$3:$C$27,E2782)</f>
        <v>25</v>
      </c>
      <c r="L2782" s="12" t="n">
        <f aca="false">H2782*SUMIFS(syst_chauffage!$K$3:$K$27,syst_chauffage!$B$3:$B$27,D2782,syst_chauffage!$C$3:$C$27,E2782)</f>
        <v>1.05</v>
      </c>
      <c r="N2782" s="0" t="str">
        <f aca="false">A2782</f>
        <v>Transport</v>
      </c>
      <c r="O2782" s="0" t="str">
        <f aca="false">B2782</f>
        <v>Transport aérien</v>
      </c>
      <c r="P2782" s="0" t="str">
        <f aca="false">C2782</f>
        <v>nr</v>
      </c>
      <c r="Q2782" s="0" t="str">
        <f aca="false">D2782</f>
        <v>nr</v>
      </c>
      <c r="R2782" s="0" t="str">
        <f aca="false">E2782</f>
        <v>Gaz</v>
      </c>
      <c r="S2782" s="0" t="str">
        <f aca="false">F2782</f>
        <v>0830600804</v>
      </c>
      <c r="T2782" s="0" t="str">
        <f aca="false">G2782</f>
        <v>0</v>
      </c>
      <c r="U2782" s="0" t="n">
        <f aca="false">L2782</f>
        <v>1.05</v>
      </c>
      <c r="V2782" s="0" t="n">
        <f aca="false">K2782</f>
        <v>25</v>
      </c>
      <c r="W2782" s="0" t="n">
        <f aca="false">J2782</f>
        <v>0</v>
      </c>
    </row>
    <row r="2783" customFormat="false" ht="12.8" hidden="false" customHeight="false" outlineLevel="0" collapsed="false">
      <c r="A2783" s="0" t="s">
        <v>79</v>
      </c>
      <c r="B2783" s="0" t="s">
        <v>1594</v>
      </c>
      <c r="C2783" s="0" t="s">
        <v>43</v>
      </c>
      <c r="D2783" s="0" t="s">
        <v>43</v>
      </c>
      <c r="E2783" s="0" t="s">
        <v>23</v>
      </c>
      <c r="F2783" s="0" t="s">
        <v>1596</v>
      </c>
      <c r="G2783" s="0" t="s">
        <v>1609</v>
      </c>
      <c r="H2783" s="0" t="n">
        <v>1.05</v>
      </c>
      <c r="I2783" s="0" t="n">
        <v>20.3444004805829</v>
      </c>
      <c r="J2783" s="0" t="n">
        <v>0</v>
      </c>
      <c r="K2783" s="0" t="n">
        <f aca="false">I2783*SUMIFS(syst_chauffage!$H$3:$H$27,syst_chauffage!$B$3:$B$27,D2783,syst_chauffage!$C$3:$C$27,E2783)</f>
        <v>30</v>
      </c>
      <c r="L2783" s="12" t="n">
        <f aca="false">H2783*SUMIFS(syst_chauffage!$K$3:$K$27,syst_chauffage!$B$3:$B$27,D2783,syst_chauffage!$C$3:$C$27,E2783)</f>
        <v>1.05</v>
      </c>
      <c r="N2783" s="0" t="str">
        <f aca="false">A2783</f>
        <v>Transport</v>
      </c>
      <c r="O2783" s="0" t="str">
        <f aca="false">B2783</f>
        <v>Transport aérien</v>
      </c>
      <c r="P2783" s="0" t="str">
        <f aca="false">C2783</f>
        <v>nr</v>
      </c>
      <c r="Q2783" s="0" t="str">
        <f aca="false">D2783</f>
        <v>nr</v>
      </c>
      <c r="R2783" s="0" t="str">
        <f aca="false">E2783</f>
        <v>Fioul</v>
      </c>
      <c r="S2783" s="0" t="str">
        <f aca="false">F2783</f>
        <v>0830600803</v>
      </c>
      <c r="T2783" s="0" t="str">
        <f aca="false">G2783</f>
        <v>0</v>
      </c>
      <c r="U2783" s="0" t="n">
        <f aca="false">L2783</f>
        <v>1.05</v>
      </c>
      <c r="V2783" s="0" t="n">
        <f aca="false">K2783</f>
        <v>30</v>
      </c>
      <c r="W2783" s="0" t="n">
        <f aca="false">J2783</f>
        <v>0</v>
      </c>
    </row>
    <row r="2784" customFormat="false" ht="12.8" hidden="false" customHeight="false" outlineLevel="0" collapsed="false">
      <c r="A2784" s="0" t="s">
        <v>79</v>
      </c>
      <c r="B2784" s="0" t="s">
        <v>1592</v>
      </c>
      <c r="C2784" s="0" t="s">
        <v>43</v>
      </c>
      <c r="D2784" s="0" t="s">
        <v>43</v>
      </c>
      <c r="E2784" s="0" t="s">
        <v>57</v>
      </c>
      <c r="F2784" s="0" t="s">
        <v>1597</v>
      </c>
      <c r="G2784" s="0" t="s">
        <v>1609</v>
      </c>
      <c r="H2784" s="0" t="n">
        <v>1.05</v>
      </c>
      <c r="I2784" s="0" t="n">
        <v>35.7587415700673</v>
      </c>
      <c r="J2784" s="0" t="n">
        <v>0</v>
      </c>
      <c r="K2784" s="0" t="n">
        <f aca="false">I2784*SUMIFS(syst_chauffage!$H$3:$H$27,syst_chauffage!$B$3:$B$27,D2784,syst_chauffage!$C$3:$C$27,E2784)</f>
        <v>35.7587415700673</v>
      </c>
      <c r="L2784" s="12" t="n">
        <f aca="false">H2784*SUMIFS(syst_chauffage!$K$3:$K$27,syst_chauffage!$B$3:$B$27,D2784,syst_chauffage!$C$3:$C$27,E2784)</f>
        <v>1.05</v>
      </c>
      <c r="N2784" s="0" t="str">
        <f aca="false">A2784</f>
        <v>Transport</v>
      </c>
      <c r="O2784" s="0" t="str">
        <f aca="false">B2784</f>
        <v>Transport maritime et fluvial</v>
      </c>
      <c r="P2784" s="0" t="str">
        <f aca="false">C2784</f>
        <v>nr</v>
      </c>
      <c r="Q2784" s="0" t="str">
        <f aca="false">D2784</f>
        <v>nr</v>
      </c>
      <c r="R2784" s="0" t="str">
        <f aca="false">E2784</f>
        <v>Autres</v>
      </c>
      <c r="S2784" s="0" t="str">
        <f aca="false">F2784</f>
        <v>0833600801</v>
      </c>
      <c r="T2784" s="0" t="str">
        <f aca="false">G2784</f>
        <v>0</v>
      </c>
      <c r="U2784" s="0" t="n">
        <f aca="false">L2784</f>
        <v>1.05</v>
      </c>
      <c r="V2784" s="0" t="n">
        <f aca="false">K2784</f>
        <v>35.7587415700673</v>
      </c>
      <c r="W2784" s="0" t="n">
        <f aca="false">J2784</f>
        <v>0</v>
      </c>
    </row>
    <row r="2785" customFormat="false" ht="12.8" hidden="false" customHeight="false" outlineLevel="0" collapsed="false">
      <c r="A2785" s="0" t="s">
        <v>79</v>
      </c>
      <c r="B2785" s="0" t="s">
        <v>1594</v>
      </c>
      <c r="C2785" s="0" t="s">
        <v>43</v>
      </c>
      <c r="D2785" s="0" t="s">
        <v>43</v>
      </c>
      <c r="E2785" s="0" t="s">
        <v>30</v>
      </c>
      <c r="F2785" s="0" t="s">
        <v>1598</v>
      </c>
      <c r="G2785" s="0" t="s">
        <v>1609</v>
      </c>
      <c r="H2785" s="0" t="n">
        <v>1.05</v>
      </c>
      <c r="I2785" s="0" t="n">
        <v>45.7866597510231</v>
      </c>
      <c r="J2785" s="0" t="n">
        <v>0</v>
      </c>
      <c r="K2785" s="0" t="n">
        <f aca="false">I2785*SUMIFS(syst_chauffage!$H$3:$H$27,syst_chauffage!$B$3:$B$27,D2785,syst_chauffage!$C$3:$C$27,E2785)</f>
        <v>20</v>
      </c>
      <c r="L2785" s="12" t="n">
        <f aca="false">H2785*SUMIFS(syst_chauffage!$K$3:$K$27,syst_chauffage!$B$3:$B$27,D2785,syst_chauffage!$C$3:$C$27,E2785)</f>
        <v>1.05</v>
      </c>
      <c r="N2785" s="0" t="str">
        <f aca="false">A2785</f>
        <v>Transport</v>
      </c>
      <c r="O2785" s="0" t="str">
        <f aca="false">B2785</f>
        <v>Transport aérien</v>
      </c>
      <c r="P2785" s="0" t="str">
        <f aca="false">C2785</f>
        <v>nr</v>
      </c>
      <c r="Q2785" s="0" t="str">
        <f aca="false">D2785</f>
        <v>nr</v>
      </c>
      <c r="R2785" s="0" t="str">
        <f aca="false">E2785</f>
        <v>Electricité</v>
      </c>
      <c r="S2785" s="0" t="str">
        <f aca="false">F2785</f>
        <v>0830600802</v>
      </c>
      <c r="T2785" s="0" t="str">
        <f aca="false">G2785</f>
        <v>0</v>
      </c>
      <c r="U2785" s="0" t="n">
        <f aca="false">L2785</f>
        <v>1.05</v>
      </c>
      <c r="V2785" s="0" t="n">
        <f aca="false">K2785</f>
        <v>20</v>
      </c>
      <c r="W2785" s="0" t="n">
        <f aca="false">J2785</f>
        <v>0</v>
      </c>
    </row>
    <row r="2786" customFormat="false" ht="12.8" hidden="false" customHeight="false" outlineLevel="0" collapsed="false">
      <c r="A2786" s="0" t="s">
        <v>79</v>
      </c>
      <c r="B2786" s="0" t="s">
        <v>1592</v>
      </c>
      <c r="C2786" s="0" t="s">
        <v>43</v>
      </c>
      <c r="D2786" s="0" t="s">
        <v>43</v>
      </c>
      <c r="E2786" s="0" t="s">
        <v>30</v>
      </c>
      <c r="F2786" s="0" t="s">
        <v>1599</v>
      </c>
      <c r="G2786" s="0" t="s">
        <v>1609</v>
      </c>
      <c r="H2786" s="0" t="n">
        <v>1.05</v>
      </c>
      <c r="I2786" s="0" t="n">
        <v>45.7866597510231</v>
      </c>
      <c r="J2786" s="0" t="n">
        <v>0</v>
      </c>
      <c r="K2786" s="0" t="n">
        <f aca="false">I2786*SUMIFS(syst_chauffage!$H$3:$H$27,syst_chauffage!$B$3:$B$27,D2786,syst_chauffage!$C$3:$C$27,E2786)</f>
        <v>20</v>
      </c>
      <c r="L2786" s="12" t="n">
        <f aca="false">H2786*SUMIFS(syst_chauffage!$K$3:$K$27,syst_chauffage!$B$3:$B$27,D2786,syst_chauffage!$C$3:$C$27,E2786)</f>
        <v>1.05</v>
      </c>
      <c r="N2786" s="0" t="str">
        <f aca="false">A2786</f>
        <v>Transport</v>
      </c>
      <c r="O2786" s="0" t="str">
        <f aca="false">B2786</f>
        <v>Transport maritime et fluvial</v>
      </c>
      <c r="P2786" s="0" t="str">
        <f aca="false">C2786</f>
        <v>nr</v>
      </c>
      <c r="Q2786" s="0" t="str">
        <f aca="false">D2786</f>
        <v>nr</v>
      </c>
      <c r="R2786" s="0" t="str">
        <f aca="false">E2786</f>
        <v>Electricité</v>
      </c>
      <c r="S2786" s="0" t="str">
        <f aca="false">F2786</f>
        <v>0833600802</v>
      </c>
      <c r="T2786" s="0" t="str">
        <f aca="false">G2786</f>
        <v>0</v>
      </c>
      <c r="U2786" s="0" t="n">
        <f aca="false">L2786</f>
        <v>1.05</v>
      </c>
      <c r="V2786" s="0" t="n">
        <f aca="false">K2786</f>
        <v>20</v>
      </c>
      <c r="W2786" s="0" t="n">
        <f aca="false">J2786</f>
        <v>0</v>
      </c>
    </row>
    <row r="2787" customFormat="false" ht="12.8" hidden="false" customHeight="false" outlineLevel="0" collapsed="false">
      <c r="A2787" s="0" t="s">
        <v>79</v>
      </c>
      <c r="B2787" s="0" t="s">
        <v>1592</v>
      </c>
      <c r="C2787" s="0" t="s">
        <v>43</v>
      </c>
      <c r="D2787" s="0" t="s">
        <v>43</v>
      </c>
      <c r="E2787" s="0" t="s">
        <v>14</v>
      </c>
      <c r="F2787" s="0" t="s">
        <v>1600</v>
      </c>
      <c r="G2787" s="0" t="s">
        <v>1609</v>
      </c>
      <c r="H2787" s="0" t="n">
        <v>1.05</v>
      </c>
      <c r="I2787" s="0" t="n">
        <v>15.4120070686871</v>
      </c>
      <c r="J2787" s="0" t="n">
        <v>0</v>
      </c>
      <c r="K2787" s="0" t="n">
        <f aca="false">I2787*SUMIFS(syst_chauffage!$H$3:$H$27,syst_chauffage!$B$3:$B$27,D2787,syst_chauffage!$C$3:$C$27,E2787)</f>
        <v>25</v>
      </c>
      <c r="L2787" s="12" t="n">
        <f aca="false">H2787*SUMIFS(syst_chauffage!$K$3:$K$27,syst_chauffage!$B$3:$B$27,D2787,syst_chauffage!$C$3:$C$27,E2787)</f>
        <v>1.05</v>
      </c>
      <c r="N2787" s="0" t="str">
        <f aca="false">A2787</f>
        <v>Transport</v>
      </c>
      <c r="O2787" s="0" t="str">
        <f aca="false">B2787</f>
        <v>Transport maritime et fluvial</v>
      </c>
      <c r="P2787" s="0" t="str">
        <f aca="false">C2787</f>
        <v>nr</v>
      </c>
      <c r="Q2787" s="0" t="str">
        <f aca="false">D2787</f>
        <v>nr</v>
      </c>
      <c r="R2787" s="0" t="str">
        <f aca="false">E2787</f>
        <v>Gaz</v>
      </c>
      <c r="S2787" s="0" t="str">
        <f aca="false">F2787</f>
        <v>0833600804</v>
      </c>
      <c r="T2787" s="0" t="str">
        <f aca="false">G2787</f>
        <v>0</v>
      </c>
      <c r="U2787" s="0" t="n">
        <f aca="false">L2787</f>
        <v>1.05</v>
      </c>
      <c r="V2787" s="0" t="n">
        <f aca="false">K2787</f>
        <v>25</v>
      </c>
      <c r="W2787" s="0" t="n">
        <f aca="false">J2787</f>
        <v>0</v>
      </c>
    </row>
    <row r="2788" customFormat="false" ht="12.8" hidden="false" customHeight="false" outlineLevel="0" collapsed="false">
      <c r="A2788" s="0" t="s">
        <v>79</v>
      </c>
      <c r="B2788" s="0" t="s">
        <v>1594</v>
      </c>
      <c r="C2788" s="0" t="s">
        <v>43</v>
      </c>
      <c r="D2788" s="0" t="s">
        <v>43</v>
      </c>
      <c r="E2788" s="0" t="s">
        <v>57</v>
      </c>
      <c r="F2788" s="0" t="s">
        <v>1601</v>
      </c>
      <c r="G2788" s="0" t="s">
        <v>1609</v>
      </c>
      <c r="H2788" s="0" t="n">
        <v>1.05</v>
      </c>
      <c r="I2788" s="0" t="n">
        <v>35.7587415700673</v>
      </c>
      <c r="J2788" s="0" t="n">
        <v>0</v>
      </c>
      <c r="K2788" s="0" t="n">
        <f aca="false">I2788*SUMIFS(syst_chauffage!$H$3:$H$27,syst_chauffage!$B$3:$B$27,D2788,syst_chauffage!$C$3:$C$27,E2788)</f>
        <v>35.7587415700673</v>
      </c>
      <c r="L2788" s="12" t="n">
        <f aca="false">H2788*SUMIFS(syst_chauffage!$K$3:$K$27,syst_chauffage!$B$3:$B$27,D2788,syst_chauffage!$C$3:$C$27,E2788)</f>
        <v>1.05</v>
      </c>
      <c r="N2788" s="0" t="str">
        <f aca="false">A2788</f>
        <v>Transport</v>
      </c>
      <c r="O2788" s="0" t="str">
        <f aca="false">B2788</f>
        <v>Transport aérien</v>
      </c>
      <c r="P2788" s="0" t="str">
        <f aca="false">C2788</f>
        <v>nr</v>
      </c>
      <c r="Q2788" s="0" t="str">
        <f aca="false">D2788</f>
        <v>nr</v>
      </c>
      <c r="R2788" s="0" t="str">
        <f aca="false">E2788</f>
        <v>Autres</v>
      </c>
      <c r="S2788" s="0" t="str">
        <f aca="false">F2788</f>
        <v>0830600801</v>
      </c>
      <c r="T2788" s="0" t="str">
        <f aca="false">G2788</f>
        <v>0</v>
      </c>
      <c r="U2788" s="0" t="n">
        <f aca="false">L2788</f>
        <v>1.05</v>
      </c>
      <c r="V2788" s="0" t="n">
        <f aca="false">K2788</f>
        <v>35.7587415700673</v>
      </c>
      <c r="W2788" s="0" t="n">
        <f aca="false">J2788</f>
        <v>0</v>
      </c>
    </row>
    <row r="2789" customFormat="false" ht="12.8" hidden="false" customHeight="false" outlineLevel="0" collapsed="false">
      <c r="A2789" s="0" t="s">
        <v>79</v>
      </c>
      <c r="B2789" s="0" t="s">
        <v>1575</v>
      </c>
      <c r="C2789" s="0" t="s">
        <v>43</v>
      </c>
      <c r="D2789" s="0" t="s">
        <v>43</v>
      </c>
      <c r="E2789" s="0" t="s">
        <v>57</v>
      </c>
      <c r="F2789" s="0" t="s">
        <v>1602</v>
      </c>
      <c r="G2789" s="0" t="s">
        <v>1609</v>
      </c>
      <c r="H2789" s="0" t="n">
        <v>1.05</v>
      </c>
      <c r="I2789" s="0" t="n">
        <v>35.7587415700673</v>
      </c>
      <c r="J2789" s="0" t="n">
        <v>0</v>
      </c>
      <c r="K2789" s="0" t="n">
        <f aca="false">I2789*SUMIFS(syst_chauffage!$H$3:$H$27,syst_chauffage!$B$3:$B$27,D2789,syst_chauffage!$C$3:$C$27,E2789)</f>
        <v>35.7587415700673</v>
      </c>
      <c r="L2789" s="12" t="n">
        <f aca="false">H2789*SUMIFS(syst_chauffage!$K$3:$K$27,syst_chauffage!$B$3:$B$27,D2789,syst_chauffage!$C$3:$C$27,E2789)</f>
        <v>1.05</v>
      </c>
      <c r="N2789" s="0" t="str">
        <f aca="false">A2789</f>
        <v>Transport</v>
      </c>
      <c r="O2789" s="0" t="str">
        <f aca="false">B2789</f>
        <v>Transport ferroviaire</v>
      </c>
      <c r="P2789" s="0" t="str">
        <f aca="false">C2789</f>
        <v>nr</v>
      </c>
      <c r="Q2789" s="0" t="str">
        <f aca="false">D2789</f>
        <v>nr</v>
      </c>
      <c r="R2789" s="0" t="str">
        <f aca="false">E2789</f>
        <v>Autres</v>
      </c>
      <c r="S2789" s="0" t="str">
        <f aca="false">F2789</f>
        <v>0832600801</v>
      </c>
      <c r="T2789" s="0" t="str">
        <f aca="false">G2789</f>
        <v>0</v>
      </c>
      <c r="U2789" s="0" t="n">
        <f aca="false">L2789</f>
        <v>1.05</v>
      </c>
      <c r="V2789" s="0" t="n">
        <f aca="false">K2789</f>
        <v>35.7587415700673</v>
      </c>
      <c r="W2789" s="0" t="n">
        <f aca="false">J2789</f>
        <v>0</v>
      </c>
    </row>
    <row r="2790" customFormat="false" ht="12.8" hidden="false" customHeight="false" outlineLevel="0" collapsed="false">
      <c r="A2790" s="0" t="s">
        <v>79</v>
      </c>
      <c r="B2790" s="0" t="s">
        <v>1592</v>
      </c>
      <c r="C2790" s="0" t="s">
        <v>43</v>
      </c>
      <c r="D2790" s="0" t="s">
        <v>43</v>
      </c>
      <c r="E2790" s="0" t="s">
        <v>23</v>
      </c>
      <c r="F2790" s="0" t="s">
        <v>1603</v>
      </c>
      <c r="G2790" s="0" t="s">
        <v>1609</v>
      </c>
      <c r="H2790" s="0" t="n">
        <v>1.05</v>
      </c>
      <c r="I2790" s="0" t="n">
        <v>20.3444004805829</v>
      </c>
      <c r="J2790" s="0" t="n">
        <v>0</v>
      </c>
      <c r="K2790" s="0" t="n">
        <f aca="false">I2790*SUMIFS(syst_chauffage!$H$3:$H$27,syst_chauffage!$B$3:$B$27,D2790,syst_chauffage!$C$3:$C$27,E2790)</f>
        <v>30</v>
      </c>
      <c r="L2790" s="12" t="n">
        <f aca="false">H2790*SUMIFS(syst_chauffage!$K$3:$K$27,syst_chauffage!$B$3:$B$27,D2790,syst_chauffage!$C$3:$C$27,E2790)</f>
        <v>1.05</v>
      </c>
      <c r="N2790" s="0" t="str">
        <f aca="false">A2790</f>
        <v>Transport</v>
      </c>
      <c r="O2790" s="0" t="str">
        <f aca="false">B2790</f>
        <v>Transport maritime et fluvial</v>
      </c>
      <c r="P2790" s="0" t="str">
        <f aca="false">C2790</f>
        <v>nr</v>
      </c>
      <c r="Q2790" s="0" t="str">
        <f aca="false">D2790</f>
        <v>nr</v>
      </c>
      <c r="R2790" s="0" t="str">
        <f aca="false">E2790</f>
        <v>Fioul</v>
      </c>
      <c r="S2790" s="0" t="str">
        <f aca="false">F2790</f>
        <v>0833600803</v>
      </c>
      <c r="T2790" s="0" t="str">
        <f aca="false">G2790</f>
        <v>0</v>
      </c>
      <c r="U2790" s="0" t="n">
        <f aca="false">L2790</f>
        <v>1.05</v>
      </c>
      <c r="V2790" s="0" t="n">
        <f aca="false">K2790</f>
        <v>30</v>
      </c>
      <c r="W2790" s="0" t="n">
        <f aca="false">J2790</f>
        <v>0</v>
      </c>
    </row>
    <row r="2791" customFormat="false" ht="12.8" hidden="false" customHeight="false" outlineLevel="0" collapsed="false">
      <c r="A2791" s="0" t="s">
        <v>79</v>
      </c>
      <c r="B2791" s="0" t="s">
        <v>1582</v>
      </c>
      <c r="C2791" s="0" t="s">
        <v>43</v>
      </c>
      <c r="D2791" s="0" t="s">
        <v>43</v>
      </c>
      <c r="E2791" s="0" t="s">
        <v>30</v>
      </c>
      <c r="F2791" s="0" t="s">
        <v>1604</v>
      </c>
      <c r="G2791" s="0" t="s">
        <v>1609</v>
      </c>
      <c r="H2791" s="0" t="n">
        <v>1.05</v>
      </c>
      <c r="I2791" s="0" t="n">
        <v>45.7866597510231</v>
      </c>
      <c r="J2791" s="0" t="n">
        <v>0</v>
      </c>
      <c r="K2791" s="0" t="n">
        <f aca="false">I2791*SUMIFS(syst_chauffage!$H$3:$H$27,syst_chauffage!$B$3:$B$27,D2791,syst_chauffage!$C$3:$C$27,E2791)</f>
        <v>20</v>
      </c>
      <c r="L2791" s="12" t="n">
        <f aca="false">H2791*SUMIFS(syst_chauffage!$K$3:$K$27,syst_chauffage!$B$3:$B$27,D2791,syst_chauffage!$C$3:$C$27,E2791)</f>
        <v>1.05</v>
      </c>
      <c r="N2791" s="0" t="str">
        <f aca="false">A2791</f>
        <v>Transport</v>
      </c>
      <c r="O2791" s="0" t="str">
        <f aca="false">B2791</f>
        <v>Transport autre</v>
      </c>
      <c r="P2791" s="0" t="str">
        <f aca="false">C2791</f>
        <v>nr</v>
      </c>
      <c r="Q2791" s="0" t="str">
        <f aca="false">D2791</f>
        <v>nr</v>
      </c>
      <c r="R2791" s="0" t="str">
        <f aca="false">E2791</f>
        <v>Electricité</v>
      </c>
      <c r="S2791" s="0" t="str">
        <f aca="false">F2791</f>
        <v>0831600802</v>
      </c>
      <c r="T2791" s="0" t="str">
        <f aca="false">G2791</f>
        <v>0</v>
      </c>
      <c r="U2791" s="0" t="n">
        <f aca="false">L2791</f>
        <v>1.05</v>
      </c>
      <c r="V2791" s="0" t="n">
        <f aca="false">K2791</f>
        <v>20</v>
      </c>
      <c r="W2791" s="0" t="n">
        <f aca="false">J2791</f>
        <v>0</v>
      </c>
    </row>
    <row r="2792" customFormat="false" ht="12.8" hidden="false" customHeight="false" outlineLevel="0" collapsed="false">
      <c r="A2792" s="0" t="s">
        <v>79</v>
      </c>
      <c r="B2792" s="0" t="s">
        <v>1582</v>
      </c>
      <c r="C2792" s="0" t="s">
        <v>43</v>
      </c>
      <c r="D2792" s="0" t="s">
        <v>43</v>
      </c>
      <c r="E2792" s="0" t="s">
        <v>57</v>
      </c>
      <c r="F2792" s="0" t="s">
        <v>1605</v>
      </c>
      <c r="G2792" s="0" t="s">
        <v>1609</v>
      </c>
      <c r="H2792" s="0" t="n">
        <v>1.05</v>
      </c>
      <c r="I2792" s="0" t="n">
        <v>35.7587415700673</v>
      </c>
      <c r="J2792" s="0" t="n">
        <v>0</v>
      </c>
      <c r="K2792" s="0" t="n">
        <f aca="false">I2792*SUMIFS(syst_chauffage!$H$3:$H$27,syst_chauffage!$B$3:$B$27,D2792,syst_chauffage!$C$3:$C$27,E2792)</f>
        <v>35.7587415700673</v>
      </c>
      <c r="L2792" s="12" t="n">
        <f aca="false">H2792*SUMIFS(syst_chauffage!$K$3:$K$27,syst_chauffage!$B$3:$B$27,D2792,syst_chauffage!$C$3:$C$27,E2792)</f>
        <v>1.05</v>
      </c>
      <c r="N2792" s="0" t="str">
        <f aca="false">A2792</f>
        <v>Transport</v>
      </c>
      <c r="O2792" s="0" t="str">
        <f aca="false">B2792</f>
        <v>Transport autre</v>
      </c>
      <c r="P2792" s="0" t="str">
        <f aca="false">C2792</f>
        <v>nr</v>
      </c>
      <c r="Q2792" s="0" t="str">
        <f aca="false">D2792</f>
        <v>nr</v>
      </c>
      <c r="R2792" s="0" t="str">
        <f aca="false">E2792</f>
        <v>Autres</v>
      </c>
      <c r="S2792" s="0" t="str">
        <f aca="false">F2792</f>
        <v>0831600801</v>
      </c>
      <c r="T2792" s="0" t="str">
        <f aca="false">G2792</f>
        <v>0</v>
      </c>
      <c r="U2792" s="0" t="n">
        <f aca="false">L2792</f>
        <v>1.05</v>
      </c>
      <c r="V2792" s="0" t="n">
        <f aca="false">K2792</f>
        <v>35.7587415700673</v>
      </c>
      <c r="W2792" s="0" t="n">
        <f aca="false">J2792</f>
        <v>0</v>
      </c>
    </row>
    <row r="2793" customFormat="false" ht="12.8" hidden="false" customHeight="false" outlineLevel="0" collapsed="false">
      <c r="A2793" s="0" t="s">
        <v>79</v>
      </c>
      <c r="B2793" s="0" t="s">
        <v>1594</v>
      </c>
      <c r="C2793" s="0" t="s">
        <v>43</v>
      </c>
      <c r="D2793" s="0" t="s">
        <v>43</v>
      </c>
      <c r="E2793" s="0" t="s">
        <v>58</v>
      </c>
      <c r="F2793" s="0" t="s">
        <v>1606</v>
      </c>
      <c r="G2793" s="0" t="s">
        <v>1609</v>
      </c>
      <c r="H2793" s="0" t="n">
        <v>1.05</v>
      </c>
      <c r="I2793" s="0" t="n">
        <v>31.3342165536017</v>
      </c>
      <c r="J2793" s="0" t="n">
        <v>0</v>
      </c>
      <c r="K2793" s="0" t="n">
        <f aca="false">I2793*SUMIFS(syst_chauffage!$H$3:$H$27,syst_chauffage!$B$3:$B$27,D2793,syst_chauffage!$C$3:$C$27,E2793)</f>
        <v>35</v>
      </c>
      <c r="L2793" s="12" t="n">
        <f aca="false">H2793*SUMIFS(syst_chauffage!$K$3:$K$27,syst_chauffage!$B$3:$B$27,D2793,syst_chauffage!$C$3:$C$27,E2793)</f>
        <v>1.05</v>
      </c>
      <c r="N2793" s="0" t="str">
        <f aca="false">A2793</f>
        <v>Transport</v>
      </c>
      <c r="O2793" s="0" t="str">
        <f aca="false">B2793</f>
        <v>Transport aérien</v>
      </c>
      <c r="P2793" s="0" t="str">
        <f aca="false">C2793</f>
        <v>nr</v>
      </c>
      <c r="Q2793" s="0" t="str">
        <f aca="false">D2793</f>
        <v>nr</v>
      </c>
      <c r="R2793" s="0" t="str">
        <f aca="false">E2793</f>
        <v>Urbain</v>
      </c>
      <c r="S2793" s="0" t="str">
        <f aca="false">F2793</f>
        <v>0830600806</v>
      </c>
      <c r="T2793" s="0" t="str">
        <f aca="false">G2793</f>
        <v>0</v>
      </c>
      <c r="U2793" s="0" t="n">
        <f aca="false">L2793</f>
        <v>1.05</v>
      </c>
      <c r="V2793" s="0" t="n">
        <f aca="false">K2793</f>
        <v>35</v>
      </c>
      <c r="W2793" s="0" t="n">
        <f aca="false">J2793</f>
        <v>0</v>
      </c>
    </row>
    <row r="2794" customFormat="false" ht="12.8" hidden="false" customHeight="false" outlineLevel="0" collapsed="false">
      <c r="A2794" s="0" t="s">
        <v>79</v>
      </c>
      <c r="B2794" s="0" t="s">
        <v>1572</v>
      </c>
      <c r="C2794" s="0" t="s">
        <v>43</v>
      </c>
      <c r="D2794" s="0" t="s">
        <v>43</v>
      </c>
      <c r="E2794" s="0" t="s">
        <v>58</v>
      </c>
      <c r="F2794" s="0" t="s">
        <v>1607</v>
      </c>
      <c r="G2794" s="0" t="s">
        <v>1609</v>
      </c>
      <c r="H2794" s="0" t="n">
        <v>1.05</v>
      </c>
      <c r="I2794" s="0" t="n">
        <v>31.3342165536017</v>
      </c>
      <c r="J2794" s="0" t="n">
        <v>0</v>
      </c>
      <c r="K2794" s="0" t="n">
        <f aca="false">I2794*SUMIFS(syst_chauffage!$H$3:$H$27,syst_chauffage!$B$3:$B$27,D2794,syst_chauffage!$C$3:$C$27,E2794)</f>
        <v>35</v>
      </c>
      <c r="L2794" s="12" t="n">
        <f aca="false">H2794*SUMIFS(syst_chauffage!$K$3:$K$27,syst_chauffage!$B$3:$B$27,D2794,syst_chauffage!$C$3:$C$27,E2794)</f>
        <v>1.05</v>
      </c>
      <c r="N2794" s="0" t="str">
        <f aca="false">A2794</f>
        <v>Transport</v>
      </c>
      <c r="O2794" s="0" t="str">
        <f aca="false">B2794</f>
        <v>Transport urbain</v>
      </c>
      <c r="P2794" s="0" t="str">
        <f aca="false">C2794</f>
        <v>nr</v>
      </c>
      <c r="Q2794" s="0" t="str">
        <f aca="false">D2794</f>
        <v>nr</v>
      </c>
      <c r="R2794" s="0" t="str">
        <f aca="false">E2794</f>
        <v>Urbain</v>
      </c>
      <c r="S2794" s="0" t="str">
        <f aca="false">F2794</f>
        <v>0835600806</v>
      </c>
      <c r="T2794" s="0" t="str">
        <f aca="false">G2794</f>
        <v>0</v>
      </c>
      <c r="U2794" s="0" t="n">
        <f aca="false">L2794</f>
        <v>1.05</v>
      </c>
      <c r="V2794" s="0" t="n">
        <f aca="false">K2794</f>
        <v>35</v>
      </c>
      <c r="W2794" s="0" t="n">
        <f aca="false">J2794</f>
        <v>0</v>
      </c>
    </row>
    <row r="2795" customFormat="false" ht="12.8" hidden="false" customHeight="false" outlineLevel="0" collapsed="false">
      <c r="A2795" s="0" t="s">
        <v>79</v>
      </c>
      <c r="B2795" s="0" t="s">
        <v>1582</v>
      </c>
      <c r="C2795" s="0" t="s">
        <v>43</v>
      </c>
      <c r="D2795" s="0" t="s">
        <v>43</v>
      </c>
      <c r="E2795" s="0" t="s">
        <v>58</v>
      </c>
      <c r="F2795" s="0" t="s">
        <v>1608</v>
      </c>
      <c r="G2795" s="0" t="s">
        <v>1609</v>
      </c>
      <c r="H2795" s="0" t="n">
        <v>1.05</v>
      </c>
      <c r="I2795" s="0" t="n">
        <v>31.3342165536017</v>
      </c>
      <c r="J2795" s="0" t="n">
        <v>0</v>
      </c>
      <c r="K2795" s="0" t="n">
        <f aca="false">I2795*SUMIFS(syst_chauffage!$H$3:$H$27,syst_chauffage!$B$3:$B$27,D2795,syst_chauffage!$C$3:$C$27,E2795)</f>
        <v>35</v>
      </c>
      <c r="L2795" s="12" t="n">
        <f aca="false">H2795*SUMIFS(syst_chauffage!$K$3:$K$27,syst_chauffage!$B$3:$B$27,D2795,syst_chauffage!$C$3:$C$27,E2795)</f>
        <v>1.05</v>
      </c>
      <c r="N2795" s="0" t="str">
        <f aca="false">A2795</f>
        <v>Transport</v>
      </c>
      <c r="O2795" s="0" t="str">
        <f aca="false">B2795</f>
        <v>Transport autre</v>
      </c>
      <c r="P2795" s="0" t="str">
        <f aca="false">C2795</f>
        <v>nr</v>
      </c>
      <c r="Q2795" s="0" t="str">
        <f aca="false">D2795</f>
        <v>nr</v>
      </c>
      <c r="R2795" s="0" t="str">
        <f aca="false">E2795</f>
        <v>Urbain</v>
      </c>
      <c r="S2795" s="0" t="str">
        <f aca="false">F2795</f>
        <v>0831600806</v>
      </c>
      <c r="T2795" s="0" t="str">
        <f aca="false">G2795</f>
        <v>0</v>
      </c>
      <c r="U2795" s="0" t="n">
        <f aca="false">L2795</f>
        <v>1.05</v>
      </c>
      <c r="V2795" s="0" t="n">
        <f aca="false">K2795</f>
        <v>35</v>
      </c>
      <c r="W2795" s="0" t="n">
        <f aca="false">J2795</f>
        <v>0</v>
      </c>
    </row>
    <row r="2796" customFormat="false" ht="12.8" hidden="false" customHeight="false" outlineLevel="0" collapsed="false">
      <c r="A2796" s="0" t="s">
        <v>72</v>
      </c>
      <c r="B2796" s="0" t="s">
        <v>89</v>
      </c>
      <c r="C2796" s="0" t="s">
        <v>90</v>
      </c>
      <c r="D2796" s="0" t="s">
        <v>19</v>
      </c>
      <c r="E2796" s="0" t="s">
        <v>57</v>
      </c>
      <c r="F2796" s="0" t="s">
        <v>91</v>
      </c>
      <c r="G2796" s="0" t="s">
        <v>1610</v>
      </c>
      <c r="H2796" s="0" t="n">
        <v>0.660434930888735</v>
      </c>
      <c r="I2796" s="0" t="n">
        <v>23.340074954646</v>
      </c>
      <c r="J2796" s="0" t="n">
        <v>0</v>
      </c>
      <c r="K2796" s="0" t="n">
        <f aca="false">I2796*SUMIFS(syst_chauffage!$H$3:$H$27,syst_chauffage!$B$3:$B$27,D2796,syst_chauffage!$C$3:$C$27,E2796)</f>
        <v>32.500509936885</v>
      </c>
      <c r="L2796" s="12" t="n">
        <f aca="false">H2796*SUMIFS(syst_chauffage!$K$3:$K$27,syst_chauffage!$B$3:$B$27,D2796,syst_chauffage!$C$3:$C$27,E2796)</f>
        <v>0.660434930888735</v>
      </c>
      <c r="N2796" s="0" t="str">
        <f aca="false">A2796</f>
        <v>Bureaux Administration</v>
      </c>
      <c r="O2796" s="0" t="str">
        <f aca="false">B2796</f>
        <v>Administration</v>
      </c>
      <c r="P2796" s="0" t="str">
        <f aca="false">C2796</f>
        <v>immeuble peri urbain</v>
      </c>
      <c r="Q2796" s="0" t="str">
        <f aca="false">D2796</f>
        <v>Autre système centralisé</v>
      </c>
      <c r="R2796" s="0" t="str">
        <f aca="false">E2796</f>
        <v>Autres</v>
      </c>
      <c r="S2796" s="0" t="str">
        <f aca="false">F2796</f>
        <v>0101420101</v>
      </c>
      <c r="T2796" s="0" t="str">
        <f aca="false">G2796</f>
        <v>2</v>
      </c>
      <c r="U2796" s="0" t="n">
        <f aca="false">L2796</f>
        <v>0.660434930888735</v>
      </c>
      <c r="V2796" s="0" t="n">
        <f aca="false">K2796</f>
        <v>32.500509936885</v>
      </c>
      <c r="W2796" s="0" t="n">
        <f aca="false">J2796</f>
        <v>0</v>
      </c>
    </row>
    <row r="2797" customFormat="false" ht="12.8" hidden="false" customHeight="false" outlineLevel="0" collapsed="false">
      <c r="A2797" s="0" t="s">
        <v>72</v>
      </c>
      <c r="B2797" s="0" t="s">
        <v>89</v>
      </c>
      <c r="C2797" s="0" t="s">
        <v>90</v>
      </c>
      <c r="D2797" s="0" t="s">
        <v>19</v>
      </c>
      <c r="E2797" s="0" t="s">
        <v>58</v>
      </c>
      <c r="F2797" s="0" t="s">
        <v>92</v>
      </c>
      <c r="G2797" s="0" t="s">
        <v>1610</v>
      </c>
      <c r="H2797" s="0" t="n">
        <v>0.673090327300143</v>
      </c>
      <c r="I2797" s="0" t="n">
        <v>22.7213704444822</v>
      </c>
      <c r="J2797" s="0" t="n">
        <v>935</v>
      </c>
      <c r="K2797" s="0" t="n">
        <f aca="false">I2797*SUMIFS(syst_chauffage!$H$3:$H$27,syst_chauffage!$B$3:$B$27,D2797,syst_chauffage!$C$3:$C$27,E2797)</f>
        <v>37.375509000026</v>
      </c>
      <c r="L2797" s="12" t="n">
        <f aca="false">H2797*SUMIFS(syst_chauffage!$K$3:$K$27,syst_chauffage!$B$3:$B$27,D2797,syst_chauffage!$C$3:$C$27,E2797)</f>
        <v>0.673090327300143</v>
      </c>
      <c r="N2797" s="0" t="str">
        <f aca="false">A2797</f>
        <v>Bureaux Administration</v>
      </c>
      <c r="O2797" s="0" t="str">
        <f aca="false">B2797</f>
        <v>Administration</v>
      </c>
      <c r="P2797" s="0" t="str">
        <f aca="false">C2797</f>
        <v>immeuble peri urbain</v>
      </c>
      <c r="Q2797" s="0" t="str">
        <f aca="false">D2797</f>
        <v>Autre système centralisé</v>
      </c>
      <c r="R2797" s="0" t="str">
        <f aca="false">E2797</f>
        <v>Urbain</v>
      </c>
      <c r="S2797" s="0" t="str">
        <f aca="false">F2797</f>
        <v>0101420106</v>
      </c>
      <c r="T2797" s="0" t="str">
        <f aca="false">G2797</f>
        <v>2</v>
      </c>
      <c r="U2797" s="0" t="n">
        <f aca="false">L2797</f>
        <v>0.673090327300143</v>
      </c>
      <c r="V2797" s="0" t="n">
        <f aca="false">K2797</f>
        <v>37.375509000026</v>
      </c>
      <c r="W2797" s="0" t="n">
        <f aca="false">J2797</f>
        <v>935</v>
      </c>
    </row>
    <row r="2798" customFormat="false" ht="12.8" hidden="false" customHeight="false" outlineLevel="0" collapsed="false">
      <c r="A2798" s="0" t="s">
        <v>72</v>
      </c>
      <c r="B2798" s="0" t="s">
        <v>89</v>
      </c>
      <c r="C2798" s="0" t="s">
        <v>90</v>
      </c>
      <c r="D2798" s="0" t="s">
        <v>22</v>
      </c>
      <c r="E2798" s="0" t="s">
        <v>23</v>
      </c>
      <c r="F2798" s="0" t="s">
        <v>93</v>
      </c>
      <c r="G2798" s="0" t="s">
        <v>1610</v>
      </c>
      <c r="H2798" s="0" t="n">
        <v>0.551585142123673</v>
      </c>
      <c r="I2798" s="0" t="n">
        <v>12.8829772977718</v>
      </c>
      <c r="J2798" s="0" t="n">
        <v>0</v>
      </c>
      <c r="K2798" s="0" t="n">
        <f aca="false">I2798*SUMIFS(syst_chauffage!$H$3:$H$27,syst_chauffage!$B$3:$B$27,D2798,syst_chauffage!$C$3:$C$27,E2798)</f>
        <v>22.6872129943317</v>
      </c>
      <c r="L2798" s="12" t="n">
        <f aca="false">H2798*SUMIFS(syst_chauffage!$K$3:$K$27,syst_chauffage!$B$3:$B$27,D2798,syst_chauffage!$C$3:$C$27,E2798)</f>
        <v>0.551585142123673</v>
      </c>
      <c r="N2798" s="0" t="str">
        <f aca="false">A2798</f>
        <v>Bureaux Administration</v>
      </c>
      <c r="O2798" s="0" t="str">
        <f aca="false">B2798</f>
        <v>Administration</v>
      </c>
      <c r="P2798" s="0" t="str">
        <f aca="false">C2798</f>
        <v>immeuble peri urbain</v>
      </c>
      <c r="Q2798" s="0" t="str">
        <f aca="false">D2798</f>
        <v>Chaudière fioul</v>
      </c>
      <c r="R2798" s="0" t="str">
        <f aca="false">E2798</f>
        <v>Fioul</v>
      </c>
      <c r="S2798" s="0" t="str">
        <f aca="false">F2798</f>
        <v>0101420303</v>
      </c>
      <c r="T2798" s="0" t="str">
        <f aca="false">G2798</f>
        <v>2</v>
      </c>
      <c r="U2798" s="0" t="n">
        <f aca="false">L2798</f>
        <v>0.551585142123673</v>
      </c>
      <c r="V2798" s="0" t="n">
        <f aca="false">K2798</f>
        <v>22.6872129943317</v>
      </c>
      <c r="W2798" s="0" t="n">
        <f aca="false">J2798</f>
        <v>0</v>
      </c>
    </row>
    <row r="2799" customFormat="false" ht="12.8" hidden="false" customHeight="false" outlineLevel="0" collapsed="false">
      <c r="A2799" s="0" t="s">
        <v>72</v>
      </c>
      <c r="B2799" s="0" t="s">
        <v>89</v>
      </c>
      <c r="C2799" s="0" t="s">
        <v>90</v>
      </c>
      <c r="D2799" s="0" t="s">
        <v>13</v>
      </c>
      <c r="E2799" s="0" t="s">
        <v>14</v>
      </c>
      <c r="F2799" s="0" t="s">
        <v>94</v>
      </c>
      <c r="G2799" s="0" t="s">
        <v>1610</v>
      </c>
      <c r="H2799" s="0" t="n">
        <v>0.727301944094239</v>
      </c>
      <c r="I2799" s="0" t="n">
        <v>8.97300064962139</v>
      </c>
      <c r="J2799" s="0" t="n">
        <v>363</v>
      </c>
      <c r="K2799" s="0" t="n">
        <f aca="false">I2799*SUMIFS(syst_chauffage!$H$3:$H$27,syst_chauffage!$B$3:$B$27,D2799,syst_chauffage!$C$3:$C$27,E2799)</f>
        <v>18.1217979671942</v>
      </c>
      <c r="L2799" s="12" t="n">
        <f aca="false">H2799*SUMIFS(syst_chauffage!$K$3:$K$27,syst_chauffage!$B$3:$B$27,D2799,syst_chauffage!$C$3:$C$27,E2799)</f>
        <v>0.727301944094239</v>
      </c>
      <c r="N2799" s="0" t="str">
        <f aca="false">A2799</f>
        <v>Bureaux Administration</v>
      </c>
      <c r="O2799" s="0" t="str">
        <f aca="false">B2799</f>
        <v>Administration</v>
      </c>
      <c r="P2799" s="0" t="str">
        <f aca="false">C2799</f>
        <v>immeuble peri urbain</v>
      </c>
      <c r="Q2799" s="0" t="str">
        <f aca="false">D2799</f>
        <v>Chaudière gaz</v>
      </c>
      <c r="R2799" s="0" t="str">
        <f aca="false">E2799</f>
        <v>Gaz</v>
      </c>
      <c r="S2799" s="0" t="str">
        <f aca="false">F2799</f>
        <v>0101420404</v>
      </c>
      <c r="T2799" s="0" t="str">
        <f aca="false">G2799</f>
        <v>2</v>
      </c>
      <c r="U2799" s="0" t="n">
        <f aca="false">L2799</f>
        <v>0.727301944094239</v>
      </c>
      <c r="V2799" s="0" t="n">
        <f aca="false">K2799</f>
        <v>18.1217979671942</v>
      </c>
      <c r="W2799" s="0" t="n">
        <f aca="false">J2799</f>
        <v>363</v>
      </c>
    </row>
    <row r="2800" customFormat="false" ht="12.8" hidden="false" customHeight="false" outlineLevel="0" collapsed="false">
      <c r="A2800" s="0" t="s">
        <v>72</v>
      </c>
      <c r="B2800" s="0" t="s">
        <v>89</v>
      </c>
      <c r="C2800" s="0" t="s">
        <v>90</v>
      </c>
      <c r="D2800" s="0" t="s">
        <v>33</v>
      </c>
      <c r="E2800" s="0" t="s">
        <v>30</v>
      </c>
      <c r="F2800" s="0" t="s">
        <v>95</v>
      </c>
      <c r="G2800" s="0" t="s">
        <v>1610</v>
      </c>
      <c r="H2800" s="0" t="n">
        <v>2.45701711046511</v>
      </c>
      <c r="I2800" s="0" t="n">
        <v>28.9340366960554</v>
      </c>
      <c r="J2800" s="0" t="n">
        <v>900</v>
      </c>
      <c r="K2800" s="0" t="n">
        <f aca="false">I2800*SUMIFS(syst_chauffage!$H$3:$H$27,syst_chauffage!$B$3:$B$27,D2800,syst_chauffage!$C$3:$C$27,E2800)</f>
        <v>42.2355881711395</v>
      </c>
      <c r="L2800" s="12" t="n">
        <f aca="false">H2800*SUMIFS(syst_chauffage!$K$3:$K$27,syst_chauffage!$B$3:$B$27,D2800,syst_chauffage!$C$3:$C$27,E2800)</f>
        <v>2.06436250218387</v>
      </c>
      <c r="N2800" s="0" t="str">
        <f aca="false">A2800</f>
        <v>Bureaux Administration</v>
      </c>
      <c r="O2800" s="0" t="str">
        <f aca="false">B2800</f>
        <v>Administration</v>
      </c>
      <c r="P2800" s="0" t="str">
        <f aca="false">C2800</f>
        <v>immeuble peri urbain</v>
      </c>
      <c r="Q2800" s="0" t="str">
        <f aca="false">D2800</f>
        <v>DRV</v>
      </c>
      <c r="R2800" s="0" t="str">
        <f aca="false">E2800</f>
        <v>Electricité</v>
      </c>
      <c r="S2800" s="0" t="str">
        <f aca="false">F2800</f>
        <v>0101420502</v>
      </c>
      <c r="T2800" s="0" t="str">
        <f aca="false">G2800</f>
        <v>2</v>
      </c>
      <c r="U2800" s="0" t="n">
        <f aca="false">L2800</f>
        <v>2.06436250218387</v>
      </c>
      <c r="V2800" s="0" t="n">
        <f aca="false">K2800</f>
        <v>42.2355881711395</v>
      </c>
      <c r="W2800" s="0" t="n">
        <f aca="false">J2800</f>
        <v>900</v>
      </c>
    </row>
    <row r="2801" customFormat="false" ht="12.8" hidden="false" customHeight="false" outlineLevel="0" collapsed="false">
      <c r="A2801" s="0" t="s">
        <v>72</v>
      </c>
      <c r="B2801" s="0" t="s">
        <v>89</v>
      </c>
      <c r="C2801" s="0" t="s">
        <v>90</v>
      </c>
      <c r="D2801" s="0" t="s">
        <v>29</v>
      </c>
      <c r="E2801" s="0" t="s">
        <v>30</v>
      </c>
      <c r="F2801" s="0" t="s">
        <v>96</v>
      </c>
      <c r="G2801" s="0" t="s">
        <v>1610</v>
      </c>
      <c r="H2801" s="0" t="n">
        <v>0.92</v>
      </c>
      <c r="I2801" s="0" t="n">
        <v>10.4</v>
      </c>
      <c r="J2801" s="0" t="n">
        <v>0</v>
      </c>
      <c r="K2801" s="0" t="n">
        <f aca="false">I2801*SUMIFS(syst_chauffage!$H$3:$H$27,syst_chauffage!$B$3:$B$27,D2801,syst_chauffage!$C$3:$C$27,E2801)</f>
        <v>3</v>
      </c>
      <c r="L2801" s="12" t="n">
        <f aca="false">H2801*SUMIFS(syst_chauffage!$K$3:$K$27,syst_chauffage!$B$3:$B$27,D2801,syst_chauffage!$C$3:$C$27,E2801)</f>
        <v>0.92</v>
      </c>
      <c r="N2801" s="0" t="str">
        <f aca="false">A2801</f>
        <v>Bureaux Administration</v>
      </c>
      <c r="O2801" s="0" t="str">
        <f aca="false">B2801</f>
        <v>Administration</v>
      </c>
      <c r="P2801" s="0" t="str">
        <f aca="false">C2801</f>
        <v>immeuble peri urbain</v>
      </c>
      <c r="Q2801" s="0" t="str">
        <f aca="false">D2801</f>
        <v>Electrique direct</v>
      </c>
      <c r="R2801" s="0" t="str">
        <f aca="false">E2801</f>
        <v>Electricité</v>
      </c>
      <c r="S2801" s="0" t="str">
        <f aca="false">F2801</f>
        <v>0101420602</v>
      </c>
      <c r="T2801" s="0" t="str">
        <f aca="false">G2801</f>
        <v>2</v>
      </c>
      <c r="U2801" s="0" t="n">
        <f aca="false">L2801</f>
        <v>0.92</v>
      </c>
      <c r="V2801" s="0" t="n">
        <f aca="false">K2801</f>
        <v>3</v>
      </c>
      <c r="W2801" s="0" t="n">
        <f aca="false">J2801</f>
        <v>0</v>
      </c>
    </row>
    <row r="2802" customFormat="false" ht="12.8" hidden="false" customHeight="false" outlineLevel="0" collapsed="false">
      <c r="A2802" s="0" t="s">
        <v>72</v>
      </c>
      <c r="B2802" s="0" t="s">
        <v>89</v>
      </c>
      <c r="C2802" s="0" t="s">
        <v>90</v>
      </c>
      <c r="D2802" s="0" t="s">
        <v>51</v>
      </c>
      <c r="E2802" s="0" t="s">
        <v>57</v>
      </c>
      <c r="F2802" s="0" t="s">
        <v>97</v>
      </c>
      <c r="G2802" s="0" t="s">
        <v>1610</v>
      </c>
      <c r="H2802" s="0" t="n">
        <v>0.762040304871617</v>
      </c>
      <c r="I2802" s="0" t="n">
        <v>27.7858035174358</v>
      </c>
      <c r="J2802" s="0" t="n">
        <v>0</v>
      </c>
      <c r="K2802" s="0" t="n">
        <f aca="false">I2802*SUMIFS(syst_chauffage!$H$3:$H$27,syst_chauffage!$B$3:$B$27,D2802,syst_chauffage!$C$3:$C$27,E2802)</f>
        <v>58.8740569063062</v>
      </c>
      <c r="L2802" s="12" t="n">
        <f aca="false">H2802*SUMIFS(syst_chauffage!$K$3:$K$27,syst_chauffage!$B$3:$B$27,D2802,syst_chauffage!$C$3:$C$27,E2802)</f>
        <v>0.762040304871617</v>
      </c>
      <c r="N2802" s="0" t="str">
        <f aca="false">A2802</f>
        <v>Bureaux Administration</v>
      </c>
      <c r="O2802" s="0" t="str">
        <f aca="false">B2802</f>
        <v>Administration</v>
      </c>
      <c r="P2802" s="0" t="str">
        <f aca="false">C2802</f>
        <v>immeuble peri urbain</v>
      </c>
      <c r="Q2802" s="0" t="str">
        <f aca="false">D2802</f>
        <v>Autre système centralisé performant</v>
      </c>
      <c r="R2802" s="0" t="str">
        <f aca="false">E2802</f>
        <v>Autres</v>
      </c>
      <c r="S2802" s="0" t="str">
        <f aca="false">F2802</f>
        <v>0101422101</v>
      </c>
      <c r="T2802" s="0" t="str">
        <f aca="false">G2802</f>
        <v>2</v>
      </c>
      <c r="U2802" s="0" t="n">
        <f aca="false">L2802</f>
        <v>0.762040304871617</v>
      </c>
      <c r="V2802" s="0" t="n">
        <f aca="false">K2802</f>
        <v>58.8740569063062</v>
      </c>
      <c r="W2802" s="0" t="n">
        <f aca="false">J2802</f>
        <v>0</v>
      </c>
    </row>
    <row r="2803" customFormat="false" ht="12.8" hidden="false" customHeight="false" outlineLevel="0" collapsed="false">
      <c r="A2803" s="0" t="s">
        <v>72</v>
      </c>
      <c r="B2803" s="0" t="s">
        <v>89</v>
      </c>
      <c r="C2803" s="0" t="s">
        <v>90</v>
      </c>
      <c r="D2803" s="0" t="s">
        <v>51</v>
      </c>
      <c r="E2803" s="0" t="s">
        <v>58</v>
      </c>
      <c r="F2803" s="0" t="s">
        <v>98</v>
      </c>
      <c r="G2803" s="0" t="s">
        <v>1610</v>
      </c>
      <c r="H2803" s="0" t="n">
        <v>0.776642685346319</v>
      </c>
      <c r="I2803" s="0" t="n">
        <v>27.0492505291454</v>
      </c>
      <c r="J2803" s="0" t="n">
        <v>935</v>
      </c>
      <c r="K2803" s="0" t="n">
        <f aca="false">I2803*SUMIFS(syst_chauffage!$H$3:$H$27,syst_chauffage!$B$3:$B$27,D2803,syst_chauffage!$C$3:$C$27,E2803)</f>
        <v>57.7230872928087</v>
      </c>
      <c r="L2803" s="12" t="n">
        <f aca="false">H2803*SUMIFS(syst_chauffage!$K$3:$K$27,syst_chauffage!$B$3:$B$27,D2803,syst_chauffage!$C$3:$C$27,E2803)</f>
        <v>0.776642685346319</v>
      </c>
      <c r="N2803" s="0" t="str">
        <f aca="false">A2803</f>
        <v>Bureaux Administration</v>
      </c>
      <c r="O2803" s="0" t="str">
        <f aca="false">B2803</f>
        <v>Administration</v>
      </c>
      <c r="P2803" s="0" t="str">
        <f aca="false">C2803</f>
        <v>immeuble peri urbain</v>
      </c>
      <c r="Q2803" s="0" t="str">
        <f aca="false">D2803</f>
        <v>Autre système centralisé performant</v>
      </c>
      <c r="R2803" s="0" t="str">
        <f aca="false">E2803</f>
        <v>Urbain</v>
      </c>
      <c r="S2803" s="0" t="str">
        <f aca="false">F2803</f>
        <v>0101422106</v>
      </c>
      <c r="T2803" s="0" t="str">
        <f aca="false">G2803</f>
        <v>2</v>
      </c>
      <c r="U2803" s="0" t="n">
        <f aca="false">L2803</f>
        <v>0.776642685346319</v>
      </c>
      <c r="V2803" s="0" t="n">
        <f aca="false">K2803</f>
        <v>57.7230872928087</v>
      </c>
      <c r="W2803" s="0" t="n">
        <f aca="false">J2803</f>
        <v>935</v>
      </c>
    </row>
    <row r="2804" customFormat="false" ht="12.8" hidden="false" customHeight="false" outlineLevel="0" collapsed="false">
      <c r="A2804" s="0" t="s">
        <v>72</v>
      </c>
      <c r="B2804" s="0" t="s">
        <v>89</v>
      </c>
      <c r="C2804" s="0" t="s">
        <v>90</v>
      </c>
      <c r="D2804" s="0" t="s">
        <v>27</v>
      </c>
      <c r="E2804" s="0" t="s">
        <v>23</v>
      </c>
      <c r="F2804" s="0" t="s">
        <v>99</v>
      </c>
      <c r="G2804" s="0" t="s">
        <v>1610</v>
      </c>
      <c r="H2804" s="0" t="n">
        <v>0.720307631785739</v>
      </c>
      <c r="I2804" s="0" t="n">
        <v>15.3368777354426</v>
      </c>
      <c r="J2804" s="0" t="n">
        <v>836</v>
      </c>
      <c r="K2804" s="0" t="n">
        <f aca="false">I2804*SUMIFS(syst_chauffage!$H$3:$H$27,syst_chauffage!$B$3:$B$27,D2804,syst_chauffage!$C$3:$C$27,E2804)</f>
        <v>39.3299374602027</v>
      </c>
      <c r="L2804" s="12" t="n">
        <f aca="false">H2804*SUMIFS(syst_chauffage!$K$3:$K$27,syst_chauffage!$B$3:$B$27,D2804,syst_chauffage!$C$3:$C$27,E2804)</f>
        <v>0.720307631785739</v>
      </c>
      <c r="N2804" s="0" t="str">
        <f aca="false">A2804</f>
        <v>Bureaux Administration</v>
      </c>
      <c r="O2804" s="0" t="str">
        <f aca="false">B2804</f>
        <v>Administration</v>
      </c>
      <c r="P2804" s="0" t="str">
        <f aca="false">C2804</f>
        <v>immeuble peri urbain</v>
      </c>
      <c r="Q2804" s="0" t="str">
        <f aca="false">D2804</f>
        <v>Chaudière condensation fioul</v>
      </c>
      <c r="R2804" s="0" t="str">
        <f aca="false">E2804</f>
        <v>Fioul</v>
      </c>
      <c r="S2804" s="0" t="str">
        <f aca="false">F2804</f>
        <v>0101422303</v>
      </c>
      <c r="T2804" s="0" t="str">
        <f aca="false">G2804</f>
        <v>2</v>
      </c>
      <c r="U2804" s="0" t="n">
        <f aca="false">L2804</f>
        <v>0.720307631785739</v>
      </c>
      <c r="V2804" s="0" t="n">
        <f aca="false">K2804</f>
        <v>39.3299374602027</v>
      </c>
      <c r="W2804" s="0" t="n">
        <f aca="false">J2804</f>
        <v>836</v>
      </c>
    </row>
    <row r="2805" customFormat="false" ht="12.8" hidden="false" customHeight="false" outlineLevel="0" collapsed="false">
      <c r="A2805" s="0" t="s">
        <v>72</v>
      </c>
      <c r="B2805" s="0" t="s">
        <v>89</v>
      </c>
      <c r="C2805" s="0" t="s">
        <v>90</v>
      </c>
      <c r="D2805" s="0" t="s">
        <v>18</v>
      </c>
      <c r="E2805" s="0" t="s">
        <v>14</v>
      </c>
      <c r="F2805" s="0" t="s">
        <v>100</v>
      </c>
      <c r="G2805" s="0" t="s">
        <v>1610</v>
      </c>
      <c r="H2805" s="0" t="n">
        <v>0.950591675293633</v>
      </c>
      <c r="I2805" s="0" t="n">
        <v>10.6821436305017</v>
      </c>
      <c r="J2805" s="0" t="n">
        <v>836</v>
      </c>
      <c r="K2805" s="0" t="n">
        <f aca="false">I2805*SUMIFS(syst_chauffage!$H$3:$H$27,syst_chauffage!$B$3:$B$27,D2805,syst_chauffage!$C$3:$C$27,E2805)</f>
        <v>29.1080821289074</v>
      </c>
      <c r="L2805" s="12" t="n">
        <f aca="false">H2805*SUMIFS(syst_chauffage!$K$3:$K$27,syst_chauffage!$B$3:$B$27,D2805,syst_chauffage!$C$3:$C$27,E2805)</f>
        <v>0.923449326926962</v>
      </c>
      <c r="N2805" s="0" t="str">
        <f aca="false">A2805</f>
        <v>Bureaux Administration</v>
      </c>
      <c r="O2805" s="0" t="str">
        <f aca="false">B2805</f>
        <v>Administration</v>
      </c>
      <c r="P2805" s="0" t="str">
        <f aca="false">C2805</f>
        <v>immeuble peri urbain</v>
      </c>
      <c r="Q2805" s="0" t="str">
        <f aca="false">D2805</f>
        <v>Chaudière condensation gaz</v>
      </c>
      <c r="R2805" s="0" t="str">
        <f aca="false">E2805</f>
        <v>Gaz</v>
      </c>
      <c r="S2805" s="0" t="str">
        <f aca="false">F2805</f>
        <v>0101422404</v>
      </c>
      <c r="T2805" s="0" t="str">
        <f aca="false">G2805</f>
        <v>2</v>
      </c>
      <c r="U2805" s="0" t="n">
        <f aca="false">L2805</f>
        <v>0.923449326926962</v>
      </c>
      <c r="V2805" s="0" t="n">
        <f aca="false">K2805</f>
        <v>29.1080821289074</v>
      </c>
      <c r="W2805" s="0" t="n">
        <f aca="false">J2805</f>
        <v>836</v>
      </c>
    </row>
    <row r="2806" customFormat="false" ht="12.8" hidden="false" customHeight="false" outlineLevel="0" collapsed="false">
      <c r="A2806" s="0" t="s">
        <v>72</v>
      </c>
      <c r="B2806" s="0" t="s">
        <v>89</v>
      </c>
      <c r="C2806" s="0" t="s">
        <v>90</v>
      </c>
      <c r="D2806" s="0" t="s">
        <v>56</v>
      </c>
      <c r="E2806" s="0" t="s">
        <v>30</v>
      </c>
      <c r="F2806" s="0" t="s">
        <v>101</v>
      </c>
      <c r="G2806" s="0" t="s">
        <v>1610</v>
      </c>
      <c r="H2806" s="0" t="n">
        <v>3.17730976744185</v>
      </c>
      <c r="I2806" s="0" t="n">
        <v>34.4452817810183</v>
      </c>
      <c r="J2806" s="0" t="n">
        <v>990</v>
      </c>
      <c r="K2806" s="0" t="n">
        <f aca="false">I2806*SUMIFS(syst_chauffage!$H$3:$H$27,syst_chauffage!$B$3:$B$27,D2806,syst_chauffage!$C$3:$C$27,E2806)</f>
        <v>113.042574471258</v>
      </c>
      <c r="L2806" s="12" t="n">
        <f aca="false">H2806*SUMIFS(syst_chauffage!$K$3:$K$27,syst_chauffage!$B$3:$B$27,D2806,syst_chauffage!$C$3:$C$27,E2806)</f>
        <v>2.84247113628896</v>
      </c>
      <c r="N2806" s="0" t="str">
        <f aca="false">A2806</f>
        <v>Bureaux Administration</v>
      </c>
      <c r="O2806" s="0" t="str">
        <f aca="false">B2806</f>
        <v>Administration</v>
      </c>
      <c r="P2806" s="0" t="str">
        <f aca="false">C2806</f>
        <v>immeuble peri urbain</v>
      </c>
      <c r="Q2806" s="0" t="str">
        <f aca="false">D2806</f>
        <v>DRV performant</v>
      </c>
      <c r="R2806" s="0" t="str">
        <f aca="false">E2806</f>
        <v>Electricité</v>
      </c>
      <c r="S2806" s="0" t="str">
        <f aca="false">F2806</f>
        <v>0101422502</v>
      </c>
      <c r="T2806" s="0" t="str">
        <f aca="false">G2806</f>
        <v>2</v>
      </c>
      <c r="U2806" s="0" t="n">
        <f aca="false">L2806</f>
        <v>2.84247113628896</v>
      </c>
      <c r="V2806" s="0" t="n">
        <f aca="false">K2806</f>
        <v>113.042574471258</v>
      </c>
      <c r="W2806" s="0" t="n">
        <f aca="false">J2806</f>
        <v>990</v>
      </c>
    </row>
    <row r="2807" customFormat="false" ht="12.8" hidden="false" customHeight="false" outlineLevel="0" collapsed="false">
      <c r="A2807" s="0" t="s">
        <v>72</v>
      </c>
      <c r="B2807" s="0" t="s">
        <v>89</v>
      </c>
      <c r="C2807" s="0" t="s">
        <v>90</v>
      </c>
      <c r="D2807" s="0" t="s">
        <v>32</v>
      </c>
      <c r="E2807" s="0" t="s">
        <v>30</v>
      </c>
      <c r="F2807" s="0" t="s">
        <v>102</v>
      </c>
      <c r="G2807" s="0" t="s">
        <v>1610</v>
      </c>
      <c r="H2807" s="0" t="n">
        <v>1</v>
      </c>
      <c r="I2807" s="0" t="n">
        <v>12</v>
      </c>
      <c r="J2807" s="0" t="n">
        <v>0</v>
      </c>
      <c r="K2807" s="0" t="n">
        <f aca="false">I2807*SUMIFS(syst_chauffage!$H$3:$H$27,syst_chauffage!$B$3:$B$27,D2807,syst_chauffage!$C$3:$C$27,E2807)</f>
        <v>12</v>
      </c>
      <c r="L2807" s="12" t="n">
        <f aca="false">H2807*SUMIFS(syst_chauffage!$K$3:$K$27,syst_chauffage!$B$3:$B$27,D2807,syst_chauffage!$C$3:$C$27,E2807)</f>
        <v>1</v>
      </c>
      <c r="N2807" s="0" t="str">
        <f aca="false">A2807</f>
        <v>Bureaux Administration</v>
      </c>
      <c r="O2807" s="0" t="str">
        <f aca="false">B2807</f>
        <v>Administration</v>
      </c>
      <c r="P2807" s="0" t="str">
        <f aca="false">C2807</f>
        <v>immeuble peri urbain</v>
      </c>
      <c r="Q2807" s="0" t="str">
        <f aca="false">D2807</f>
        <v>Electrique direct performant</v>
      </c>
      <c r="R2807" s="0" t="str">
        <f aca="false">E2807</f>
        <v>Electricité</v>
      </c>
      <c r="S2807" s="0" t="str">
        <f aca="false">F2807</f>
        <v>0101422602</v>
      </c>
      <c r="T2807" s="0" t="str">
        <f aca="false">G2807</f>
        <v>2</v>
      </c>
      <c r="U2807" s="0" t="n">
        <f aca="false">L2807</f>
        <v>1</v>
      </c>
      <c r="V2807" s="0" t="n">
        <f aca="false">K2807</f>
        <v>12</v>
      </c>
      <c r="W2807" s="0" t="n">
        <f aca="false">J2807</f>
        <v>0</v>
      </c>
    </row>
    <row r="2808" customFormat="false" ht="12.8" hidden="false" customHeight="false" outlineLevel="0" collapsed="false">
      <c r="A2808" s="0" t="s">
        <v>72</v>
      </c>
      <c r="B2808" s="0" t="s">
        <v>89</v>
      </c>
      <c r="C2808" s="0" t="s">
        <v>103</v>
      </c>
      <c r="D2808" s="0" t="s">
        <v>19</v>
      </c>
      <c r="E2808" s="0" t="s">
        <v>57</v>
      </c>
      <c r="F2808" s="0" t="s">
        <v>104</v>
      </c>
      <c r="G2808" s="0" t="s">
        <v>1610</v>
      </c>
      <c r="H2808" s="0" t="n">
        <v>0.655336273817924</v>
      </c>
      <c r="I2808" s="0" t="n">
        <v>18.1719866737283</v>
      </c>
      <c r="J2808" s="0" t="n">
        <v>0</v>
      </c>
      <c r="K2808" s="0" t="n">
        <f aca="false">I2808*SUMIFS(syst_chauffage!$H$3:$H$27,syst_chauffage!$B$3:$B$27,D2808,syst_chauffage!$C$3:$C$27,E2808)</f>
        <v>25.3040675580558</v>
      </c>
      <c r="L2808" s="12" t="n">
        <f aca="false">H2808*SUMIFS(syst_chauffage!$K$3:$K$27,syst_chauffage!$B$3:$B$27,D2808,syst_chauffage!$C$3:$C$27,E2808)</f>
        <v>0.655336273817924</v>
      </c>
      <c r="N2808" s="0" t="str">
        <f aca="false">A2808</f>
        <v>Bureaux Administration</v>
      </c>
      <c r="O2808" s="0" t="str">
        <f aca="false">B2808</f>
        <v>Administration</v>
      </c>
      <c r="P2808" s="0" t="str">
        <f aca="false">C2808</f>
        <v>immeuble rénové</v>
      </c>
      <c r="Q2808" s="0" t="str">
        <f aca="false">D2808</f>
        <v>Autre système centralisé</v>
      </c>
      <c r="R2808" s="0" t="str">
        <f aca="false">E2808</f>
        <v>Autres</v>
      </c>
      <c r="S2808" s="0" t="str">
        <f aca="false">F2808</f>
        <v>0101440101</v>
      </c>
      <c r="T2808" s="0" t="str">
        <f aca="false">G2808</f>
        <v>2</v>
      </c>
      <c r="U2808" s="0" t="n">
        <f aca="false">L2808</f>
        <v>0.655336273817924</v>
      </c>
      <c r="V2808" s="0" t="n">
        <f aca="false">K2808</f>
        <v>25.3040675580558</v>
      </c>
      <c r="W2808" s="0" t="n">
        <f aca="false">J2808</f>
        <v>0</v>
      </c>
    </row>
    <row r="2809" customFormat="false" ht="12.8" hidden="false" customHeight="false" outlineLevel="0" collapsed="false">
      <c r="A2809" s="0" t="s">
        <v>72</v>
      </c>
      <c r="B2809" s="0" t="s">
        <v>89</v>
      </c>
      <c r="C2809" s="0" t="s">
        <v>103</v>
      </c>
      <c r="D2809" s="0" t="s">
        <v>19</v>
      </c>
      <c r="E2809" s="0" t="s">
        <v>58</v>
      </c>
      <c r="F2809" s="0" t="s">
        <v>105</v>
      </c>
      <c r="G2809" s="0" t="s">
        <v>1610</v>
      </c>
      <c r="H2809" s="0" t="n">
        <v>0.666866530330741</v>
      </c>
      <c r="I2809" s="0" t="n">
        <v>15.6477134439303</v>
      </c>
      <c r="J2809" s="0" t="n">
        <v>935</v>
      </c>
      <c r="K2809" s="0" t="n">
        <f aca="false">I2809*SUMIFS(syst_chauffage!$H$3:$H$27,syst_chauffage!$B$3:$B$27,D2809,syst_chauffage!$C$3:$C$27,E2809)</f>
        <v>25.7396998161909</v>
      </c>
      <c r="L2809" s="12" t="n">
        <f aca="false">H2809*SUMIFS(syst_chauffage!$K$3:$K$27,syst_chauffage!$B$3:$B$27,D2809,syst_chauffage!$C$3:$C$27,E2809)</f>
        <v>0.666866530330741</v>
      </c>
      <c r="N2809" s="0" t="str">
        <f aca="false">A2809</f>
        <v>Bureaux Administration</v>
      </c>
      <c r="O2809" s="0" t="str">
        <f aca="false">B2809</f>
        <v>Administration</v>
      </c>
      <c r="P2809" s="0" t="str">
        <f aca="false">C2809</f>
        <v>immeuble rénové</v>
      </c>
      <c r="Q2809" s="0" t="str">
        <f aca="false">D2809</f>
        <v>Autre système centralisé</v>
      </c>
      <c r="R2809" s="0" t="str">
        <f aca="false">E2809</f>
        <v>Urbain</v>
      </c>
      <c r="S2809" s="0" t="str">
        <f aca="false">F2809</f>
        <v>0101440106</v>
      </c>
      <c r="T2809" s="0" t="str">
        <f aca="false">G2809</f>
        <v>2</v>
      </c>
      <c r="U2809" s="0" t="n">
        <f aca="false">L2809</f>
        <v>0.666866530330741</v>
      </c>
      <c r="V2809" s="0" t="n">
        <f aca="false">K2809</f>
        <v>25.7396998161909</v>
      </c>
      <c r="W2809" s="0" t="n">
        <f aca="false">J2809</f>
        <v>935</v>
      </c>
    </row>
    <row r="2810" customFormat="false" ht="12.8" hidden="false" customHeight="false" outlineLevel="0" collapsed="false">
      <c r="A2810" s="0" t="s">
        <v>72</v>
      </c>
      <c r="B2810" s="0" t="s">
        <v>89</v>
      </c>
      <c r="C2810" s="0" t="s">
        <v>103</v>
      </c>
      <c r="D2810" s="0" t="s">
        <v>22</v>
      </c>
      <c r="E2810" s="0" t="s">
        <v>23</v>
      </c>
      <c r="F2810" s="0" t="s">
        <v>106</v>
      </c>
      <c r="G2810" s="0" t="s">
        <v>1610</v>
      </c>
      <c r="H2810" s="0" t="n">
        <v>0.554237424878381</v>
      </c>
      <c r="I2810" s="0" t="n">
        <v>9.37097154505267</v>
      </c>
      <c r="J2810" s="0" t="n">
        <v>0</v>
      </c>
      <c r="K2810" s="0" t="n">
        <f aca="false">I2810*SUMIFS(syst_chauffage!$H$3:$H$27,syst_chauffage!$B$3:$B$27,D2810,syst_chauffage!$C$3:$C$27,E2810)</f>
        <v>16.5024918147766</v>
      </c>
      <c r="L2810" s="12" t="n">
        <f aca="false">H2810*SUMIFS(syst_chauffage!$K$3:$K$27,syst_chauffage!$B$3:$B$27,D2810,syst_chauffage!$C$3:$C$27,E2810)</f>
        <v>0.554237424878381</v>
      </c>
      <c r="N2810" s="0" t="str">
        <f aca="false">A2810</f>
        <v>Bureaux Administration</v>
      </c>
      <c r="O2810" s="0" t="str">
        <f aca="false">B2810</f>
        <v>Administration</v>
      </c>
      <c r="P2810" s="0" t="str">
        <f aca="false">C2810</f>
        <v>immeuble rénové</v>
      </c>
      <c r="Q2810" s="0" t="str">
        <f aca="false">D2810</f>
        <v>Chaudière fioul</v>
      </c>
      <c r="R2810" s="0" t="str">
        <f aca="false">E2810</f>
        <v>Fioul</v>
      </c>
      <c r="S2810" s="0" t="str">
        <f aca="false">F2810</f>
        <v>0101440303</v>
      </c>
      <c r="T2810" s="0" t="str">
        <f aca="false">G2810</f>
        <v>2</v>
      </c>
      <c r="U2810" s="0" t="n">
        <f aca="false">L2810</f>
        <v>0.554237424878381</v>
      </c>
      <c r="V2810" s="0" t="n">
        <f aca="false">K2810</f>
        <v>16.5024918147766</v>
      </c>
      <c r="W2810" s="0" t="n">
        <f aca="false">J2810</f>
        <v>0</v>
      </c>
    </row>
    <row r="2811" customFormat="false" ht="12.8" hidden="false" customHeight="false" outlineLevel="0" collapsed="false">
      <c r="A2811" s="0" t="s">
        <v>72</v>
      </c>
      <c r="B2811" s="0" t="s">
        <v>89</v>
      </c>
      <c r="C2811" s="0" t="s">
        <v>103</v>
      </c>
      <c r="D2811" s="0" t="s">
        <v>13</v>
      </c>
      <c r="E2811" s="0" t="s">
        <v>14</v>
      </c>
      <c r="F2811" s="0" t="s">
        <v>107</v>
      </c>
      <c r="G2811" s="0" t="s">
        <v>1610</v>
      </c>
      <c r="H2811" s="0" t="n">
        <v>0.731566413973989</v>
      </c>
      <c r="I2811" s="0" t="n">
        <v>6.48225909344529</v>
      </c>
      <c r="J2811" s="0" t="n">
        <v>363</v>
      </c>
      <c r="K2811" s="0" t="n">
        <f aca="false">I2811*SUMIFS(syst_chauffage!$H$3:$H$27,syst_chauffage!$B$3:$B$27,D2811,syst_chauffage!$C$3:$C$27,E2811)</f>
        <v>13.0915169015818</v>
      </c>
      <c r="L2811" s="12" t="n">
        <f aca="false">H2811*SUMIFS(syst_chauffage!$K$3:$K$27,syst_chauffage!$B$3:$B$27,D2811,syst_chauffage!$C$3:$C$27,E2811)</f>
        <v>0.731566413973989</v>
      </c>
      <c r="N2811" s="0" t="str">
        <f aca="false">A2811</f>
        <v>Bureaux Administration</v>
      </c>
      <c r="O2811" s="0" t="str">
        <f aca="false">B2811</f>
        <v>Administration</v>
      </c>
      <c r="P2811" s="0" t="str">
        <f aca="false">C2811</f>
        <v>immeuble rénové</v>
      </c>
      <c r="Q2811" s="0" t="str">
        <f aca="false">D2811</f>
        <v>Chaudière gaz</v>
      </c>
      <c r="R2811" s="0" t="str">
        <f aca="false">E2811</f>
        <v>Gaz</v>
      </c>
      <c r="S2811" s="0" t="str">
        <f aca="false">F2811</f>
        <v>0101440404</v>
      </c>
      <c r="T2811" s="0" t="str">
        <f aca="false">G2811</f>
        <v>2</v>
      </c>
      <c r="U2811" s="0" t="n">
        <f aca="false">L2811</f>
        <v>0.731566413973989</v>
      </c>
      <c r="V2811" s="0" t="n">
        <f aca="false">K2811</f>
        <v>13.0915169015818</v>
      </c>
      <c r="W2811" s="0" t="n">
        <f aca="false">J2811</f>
        <v>363</v>
      </c>
    </row>
    <row r="2812" customFormat="false" ht="12.8" hidden="false" customHeight="false" outlineLevel="0" collapsed="false">
      <c r="A2812" s="0" t="s">
        <v>72</v>
      </c>
      <c r="B2812" s="0" t="s">
        <v>89</v>
      </c>
      <c r="C2812" s="0" t="s">
        <v>103</v>
      </c>
      <c r="D2812" s="0" t="s">
        <v>29</v>
      </c>
      <c r="E2812" s="0" t="s">
        <v>30</v>
      </c>
      <c r="F2812" s="0" t="s">
        <v>108</v>
      </c>
      <c r="G2812" s="0" t="s">
        <v>1610</v>
      </c>
      <c r="H2812" s="0" t="n">
        <v>0.92</v>
      </c>
      <c r="I2812" s="0" t="n">
        <v>10.4</v>
      </c>
      <c r="J2812" s="0" t="n">
        <v>0</v>
      </c>
      <c r="K2812" s="0" t="n">
        <f aca="false">I2812*SUMIFS(syst_chauffage!$H$3:$H$27,syst_chauffage!$B$3:$B$27,D2812,syst_chauffage!$C$3:$C$27,E2812)</f>
        <v>3</v>
      </c>
      <c r="L2812" s="12" t="n">
        <f aca="false">H2812*SUMIFS(syst_chauffage!$K$3:$K$27,syst_chauffage!$B$3:$B$27,D2812,syst_chauffage!$C$3:$C$27,E2812)</f>
        <v>0.92</v>
      </c>
      <c r="N2812" s="0" t="str">
        <f aca="false">A2812</f>
        <v>Bureaux Administration</v>
      </c>
      <c r="O2812" s="0" t="str">
        <f aca="false">B2812</f>
        <v>Administration</v>
      </c>
      <c r="P2812" s="0" t="str">
        <f aca="false">C2812</f>
        <v>immeuble rénové</v>
      </c>
      <c r="Q2812" s="0" t="str">
        <f aca="false">D2812</f>
        <v>Electrique direct</v>
      </c>
      <c r="R2812" s="0" t="str">
        <f aca="false">E2812</f>
        <v>Electricité</v>
      </c>
      <c r="S2812" s="0" t="str">
        <f aca="false">F2812</f>
        <v>0101440602</v>
      </c>
      <c r="T2812" s="0" t="str">
        <f aca="false">G2812</f>
        <v>2</v>
      </c>
      <c r="U2812" s="0" t="n">
        <f aca="false">L2812</f>
        <v>0.92</v>
      </c>
      <c r="V2812" s="0" t="n">
        <f aca="false">K2812</f>
        <v>3</v>
      </c>
      <c r="W2812" s="0" t="n">
        <f aca="false">J2812</f>
        <v>0</v>
      </c>
    </row>
    <row r="2813" customFormat="false" ht="12.8" hidden="false" customHeight="false" outlineLevel="0" collapsed="false">
      <c r="A2813" s="0" t="s">
        <v>72</v>
      </c>
      <c r="B2813" s="0" t="s">
        <v>89</v>
      </c>
      <c r="C2813" s="0" t="s">
        <v>103</v>
      </c>
      <c r="D2813" s="0" t="s">
        <v>36</v>
      </c>
      <c r="E2813" s="0" t="s">
        <v>30</v>
      </c>
      <c r="F2813" s="0" t="s">
        <v>109</v>
      </c>
      <c r="G2813" s="0" t="s">
        <v>1610</v>
      </c>
      <c r="H2813" s="0" t="n">
        <v>2.94489544186046</v>
      </c>
      <c r="I2813" s="0" t="n">
        <v>49.6783880510816</v>
      </c>
      <c r="J2813" s="0" t="n">
        <v>900</v>
      </c>
      <c r="K2813" s="0" t="n">
        <f aca="false">I2813*SUMIFS(syst_chauffage!$H$3:$H$27,syst_chauffage!$B$3:$B$27,D2813,syst_chauffage!$C$3:$C$27,E2813)</f>
        <v>30.7339372854453</v>
      </c>
      <c r="L2813" s="12" t="n">
        <f aca="false">H2813*SUMIFS(syst_chauffage!$K$3:$K$27,syst_chauffage!$B$3:$B$27,D2813,syst_chauffage!$C$3:$C$27,E2813)</f>
        <v>2.47427325480779</v>
      </c>
      <c r="N2813" s="0" t="str">
        <f aca="false">A2813</f>
        <v>Bureaux Administration</v>
      </c>
      <c r="O2813" s="0" t="str">
        <f aca="false">B2813</f>
        <v>Administration</v>
      </c>
      <c r="P2813" s="0" t="str">
        <f aca="false">C2813</f>
        <v>immeuble rénové</v>
      </c>
      <c r="Q2813" s="0" t="str">
        <f aca="false">D2813</f>
        <v>PAC</v>
      </c>
      <c r="R2813" s="0" t="str">
        <f aca="false">E2813</f>
        <v>Electricité</v>
      </c>
      <c r="S2813" s="0" t="str">
        <f aca="false">F2813</f>
        <v>0101440902</v>
      </c>
      <c r="T2813" s="0" t="str">
        <f aca="false">G2813</f>
        <v>2</v>
      </c>
      <c r="U2813" s="0" t="n">
        <f aca="false">L2813</f>
        <v>2.47427325480779</v>
      </c>
      <c r="V2813" s="0" t="n">
        <f aca="false">K2813</f>
        <v>30.7339372854453</v>
      </c>
      <c r="W2813" s="0" t="n">
        <f aca="false">J2813</f>
        <v>900</v>
      </c>
    </row>
    <row r="2814" customFormat="false" ht="12.8" hidden="false" customHeight="false" outlineLevel="0" collapsed="false">
      <c r="A2814" s="0" t="s">
        <v>72</v>
      </c>
      <c r="B2814" s="0" t="s">
        <v>89</v>
      </c>
      <c r="C2814" s="0" t="s">
        <v>103</v>
      </c>
      <c r="D2814" s="0" t="s">
        <v>51</v>
      </c>
      <c r="E2814" s="0" t="s">
        <v>57</v>
      </c>
      <c r="F2814" s="0" t="s">
        <v>110</v>
      </c>
      <c r="G2814" s="0" t="s">
        <v>1610</v>
      </c>
      <c r="H2814" s="0" t="n">
        <v>0.756157239020681</v>
      </c>
      <c r="I2814" s="0" t="n">
        <v>21.6333174687242</v>
      </c>
      <c r="J2814" s="0" t="n">
        <v>0</v>
      </c>
      <c r="K2814" s="0" t="n">
        <f aca="false">I2814*SUMIFS(syst_chauffage!$H$3:$H$27,syst_chauffage!$B$3:$B$27,D2814,syst_chauffage!$C$3:$C$27,E2814)</f>
        <v>45.8378381221417</v>
      </c>
      <c r="L2814" s="12" t="n">
        <f aca="false">H2814*SUMIFS(syst_chauffage!$K$3:$K$27,syst_chauffage!$B$3:$B$27,D2814,syst_chauffage!$C$3:$C$27,E2814)</f>
        <v>0.756157239020681</v>
      </c>
      <c r="N2814" s="0" t="str">
        <f aca="false">A2814</f>
        <v>Bureaux Administration</v>
      </c>
      <c r="O2814" s="0" t="str">
        <f aca="false">B2814</f>
        <v>Administration</v>
      </c>
      <c r="P2814" s="0" t="str">
        <f aca="false">C2814</f>
        <v>immeuble rénové</v>
      </c>
      <c r="Q2814" s="0" t="str">
        <f aca="false">D2814</f>
        <v>Autre système centralisé performant</v>
      </c>
      <c r="R2814" s="0" t="str">
        <f aca="false">E2814</f>
        <v>Autres</v>
      </c>
      <c r="S2814" s="0" t="str">
        <f aca="false">F2814</f>
        <v>0101442101</v>
      </c>
      <c r="T2814" s="0" t="str">
        <f aca="false">G2814</f>
        <v>2</v>
      </c>
      <c r="U2814" s="0" t="n">
        <f aca="false">L2814</f>
        <v>0.756157239020681</v>
      </c>
      <c r="V2814" s="0" t="n">
        <f aca="false">K2814</f>
        <v>45.8378381221417</v>
      </c>
      <c r="W2814" s="0" t="n">
        <f aca="false">J2814</f>
        <v>0</v>
      </c>
    </row>
    <row r="2815" customFormat="false" ht="12.8" hidden="false" customHeight="false" outlineLevel="0" collapsed="false">
      <c r="A2815" s="0" t="s">
        <v>72</v>
      </c>
      <c r="B2815" s="0" t="s">
        <v>89</v>
      </c>
      <c r="C2815" s="0" t="s">
        <v>103</v>
      </c>
      <c r="D2815" s="0" t="s">
        <v>51</v>
      </c>
      <c r="E2815" s="0" t="s">
        <v>58</v>
      </c>
      <c r="F2815" s="0" t="s">
        <v>111</v>
      </c>
      <c r="G2815" s="0" t="s">
        <v>1610</v>
      </c>
      <c r="H2815" s="0" t="n">
        <v>0.769461381150855</v>
      </c>
      <c r="I2815" s="0" t="n">
        <v>18.6282302903932</v>
      </c>
      <c r="J2815" s="0" t="n">
        <v>935</v>
      </c>
      <c r="K2815" s="0" t="n">
        <f aca="false">I2815*SUMIFS(syst_chauffage!$H$3:$H$27,syst_chauffage!$B$3:$B$27,D2815,syst_chauffage!$C$3:$C$27,E2815)</f>
        <v>39.7526342552192</v>
      </c>
      <c r="L2815" s="12" t="n">
        <f aca="false">H2815*SUMIFS(syst_chauffage!$K$3:$K$27,syst_chauffage!$B$3:$B$27,D2815,syst_chauffage!$C$3:$C$27,E2815)</f>
        <v>0.769461381150855</v>
      </c>
      <c r="N2815" s="0" t="str">
        <f aca="false">A2815</f>
        <v>Bureaux Administration</v>
      </c>
      <c r="O2815" s="0" t="str">
        <f aca="false">B2815</f>
        <v>Administration</v>
      </c>
      <c r="P2815" s="0" t="str">
        <f aca="false">C2815</f>
        <v>immeuble rénové</v>
      </c>
      <c r="Q2815" s="0" t="str">
        <f aca="false">D2815</f>
        <v>Autre système centralisé performant</v>
      </c>
      <c r="R2815" s="0" t="str">
        <f aca="false">E2815</f>
        <v>Urbain</v>
      </c>
      <c r="S2815" s="0" t="str">
        <f aca="false">F2815</f>
        <v>0101442106</v>
      </c>
      <c r="T2815" s="0" t="str">
        <f aca="false">G2815</f>
        <v>2</v>
      </c>
      <c r="U2815" s="0" t="n">
        <f aca="false">L2815</f>
        <v>0.769461381150855</v>
      </c>
      <c r="V2815" s="0" t="n">
        <f aca="false">K2815</f>
        <v>39.7526342552192</v>
      </c>
      <c r="W2815" s="0" t="n">
        <f aca="false">J2815</f>
        <v>935</v>
      </c>
    </row>
    <row r="2816" customFormat="false" ht="12.8" hidden="false" customHeight="false" outlineLevel="0" collapsed="false">
      <c r="A2816" s="0" t="s">
        <v>72</v>
      </c>
      <c r="B2816" s="0" t="s">
        <v>89</v>
      </c>
      <c r="C2816" s="0" t="s">
        <v>103</v>
      </c>
      <c r="D2816" s="0" t="s">
        <v>27</v>
      </c>
      <c r="E2816" s="0" t="s">
        <v>23</v>
      </c>
      <c r="F2816" s="0" t="s">
        <v>112</v>
      </c>
      <c r="G2816" s="0" t="s">
        <v>1610</v>
      </c>
      <c r="H2816" s="0" t="n">
        <v>0.723259021085571</v>
      </c>
      <c r="I2816" s="0" t="n">
        <v>11.1559185060151</v>
      </c>
      <c r="J2816" s="0" t="n">
        <v>836</v>
      </c>
      <c r="K2816" s="0" t="n">
        <f aca="false">I2816*SUMIFS(syst_chauffage!$H$3:$H$27,syst_chauffage!$B$3:$B$27,D2816,syst_chauffage!$C$3:$C$27,E2816)</f>
        <v>28.6082724737865</v>
      </c>
      <c r="L2816" s="12" t="n">
        <f aca="false">H2816*SUMIFS(syst_chauffage!$K$3:$K$27,syst_chauffage!$B$3:$B$27,D2816,syst_chauffage!$C$3:$C$27,E2816)</f>
        <v>0.723259021085571</v>
      </c>
      <c r="N2816" s="0" t="str">
        <f aca="false">A2816</f>
        <v>Bureaux Administration</v>
      </c>
      <c r="O2816" s="0" t="str">
        <f aca="false">B2816</f>
        <v>Administration</v>
      </c>
      <c r="P2816" s="0" t="str">
        <f aca="false">C2816</f>
        <v>immeuble rénové</v>
      </c>
      <c r="Q2816" s="0" t="str">
        <f aca="false">D2816</f>
        <v>Chaudière condensation fioul</v>
      </c>
      <c r="R2816" s="0" t="str">
        <f aca="false">E2816</f>
        <v>Fioul</v>
      </c>
      <c r="S2816" s="0" t="str">
        <f aca="false">F2816</f>
        <v>0101442303</v>
      </c>
      <c r="T2816" s="0" t="str">
        <f aca="false">G2816</f>
        <v>2</v>
      </c>
      <c r="U2816" s="0" t="n">
        <f aca="false">L2816</f>
        <v>0.723259021085571</v>
      </c>
      <c r="V2816" s="0" t="n">
        <f aca="false">K2816</f>
        <v>28.6082724737865</v>
      </c>
      <c r="W2816" s="0" t="n">
        <f aca="false">J2816</f>
        <v>836</v>
      </c>
    </row>
    <row r="2817" customFormat="false" ht="12.8" hidden="false" customHeight="false" outlineLevel="0" collapsed="false">
      <c r="A2817" s="0" t="s">
        <v>72</v>
      </c>
      <c r="B2817" s="0" t="s">
        <v>89</v>
      </c>
      <c r="C2817" s="0" t="s">
        <v>103</v>
      </c>
      <c r="D2817" s="0" t="s">
        <v>18</v>
      </c>
      <c r="E2817" s="0" t="s">
        <v>14</v>
      </c>
      <c r="F2817" s="0" t="s">
        <v>113</v>
      </c>
      <c r="G2817" s="0" t="s">
        <v>1610</v>
      </c>
      <c r="H2817" s="0" t="n">
        <v>0.954696371075861</v>
      </c>
      <c r="I2817" s="0" t="n">
        <v>7.71697511124439</v>
      </c>
      <c r="J2817" s="0" t="n">
        <v>836</v>
      </c>
      <c r="K2817" s="0" t="n">
        <f aca="false">I2817*SUMIFS(syst_chauffage!$H$3:$H$27,syst_chauffage!$B$3:$B$27,D2817,syst_chauffage!$C$3:$C$27,E2817)</f>
        <v>21.0282086718475</v>
      </c>
      <c r="L2817" s="12" t="n">
        <f aca="false">H2817*SUMIFS(syst_chauffage!$K$3:$K$27,syst_chauffage!$B$3:$B$27,D2817,syst_chauffage!$C$3:$C$27,E2817)</f>
        <v>0.927436820880312</v>
      </c>
      <c r="N2817" s="0" t="str">
        <f aca="false">A2817</f>
        <v>Bureaux Administration</v>
      </c>
      <c r="O2817" s="0" t="str">
        <f aca="false">B2817</f>
        <v>Administration</v>
      </c>
      <c r="P2817" s="0" t="str">
        <f aca="false">C2817</f>
        <v>immeuble rénové</v>
      </c>
      <c r="Q2817" s="0" t="str">
        <f aca="false">D2817</f>
        <v>Chaudière condensation gaz</v>
      </c>
      <c r="R2817" s="0" t="str">
        <f aca="false">E2817</f>
        <v>Gaz</v>
      </c>
      <c r="S2817" s="0" t="str">
        <f aca="false">F2817</f>
        <v>0101442404</v>
      </c>
      <c r="T2817" s="0" t="str">
        <f aca="false">G2817</f>
        <v>2</v>
      </c>
      <c r="U2817" s="0" t="n">
        <f aca="false">L2817</f>
        <v>0.927436820880312</v>
      </c>
      <c r="V2817" s="0" t="n">
        <f aca="false">K2817</f>
        <v>21.0282086718475</v>
      </c>
      <c r="W2817" s="0" t="n">
        <f aca="false">J2817</f>
        <v>836</v>
      </c>
    </row>
    <row r="2818" customFormat="false" ht="12.8" hidden="false" customHeight="false" outlineLevel="0" collapsed="false">
      <c r="A2818" s="0" t="s">
        <v>72</v>
      </c>
      <c r="B2818" s="0" t="s">
        <v>89</v>
      </c>
      <c r="C2818" s="0" t="s">
        <v>103</v>
      </c>
      <c r="D2818" s="0" t="s">
        <v>32</v>
      </c>
      <c r="E2818" s="0" t="s">
        <v>30</v>
      </c>
      <c r="F2818" s="0" t="s">
        <v>114</v>
      </c>
      <c r="G2818" s="0" t="s">
        <v>1610</v>
      </c>
      <c r="H2818" s="0" t="n">
        <v>1</v>
      </c>
      <c r="I2818" s="0" t="n">
        <v>12</v>
      </c>
      <c r="J2818" s="0" t="n">
        <v>0</v>
      </c>
      <c r="K2818" s="0" t="n">
        <f aca="false">I2818*SUMIFS(syst_chauffage!$H$3:$H$27,syst_chauffage!$B$3:$B$27,D2818,syst_chauffage!$C$3:$C$27,E2818)</f>
        <v>12</v>
      </c>
      <c r="L2818" s="12" t="n">
        <f aca="false">H2818*SUMIFS(syst_chauffage!$K$3:$K$27,syst_chauffage!$B$3:$B$27,D2818,syst_chauffage!$C$3:$C$27,E2818)</f>
        <v>1</v>
      </c>
      <c r="N2818" s="0" t="str">
        <f aca="false">A2818</f>
        <v>Bureaux Administration</v>
      </c>
      <c r="O2818" s="0" t="str">
        <f aca="false">B2818</f>
        <v>Administration</v>
      </c>
      <c r="P2818" s="0" t="str">
        <f aca="false">C2818</f>
        <v>immeuble rénové</v>
      </c>
      <c r="Q2818" s="0" t="str">
        <f aca="false">D2818</f>
        <v>Electrique direct performant</v>
      </c>
      <c r="R2818" s="0" t="str">
        <f aca="false">E2818</f>
        <v>Electricité</v>
      </c>
      <c r="S2818" s="0" t="str">
        <f aca="false">F2818</f>
        <v>0101442602</v>
      </c>
      <c r="T2818" s="0" t="str">
        <f aca="false">G2818</f>
        <v>2</v>
      </c>
      <c r="U2818" s="0" t="n">
        <f aca="false">L2818</f>
        <v>1</v>
      </c>
      <c r="V2818" s="0" t="n">
        <f aca="false">K2818</f>
        <v>12</v>
      </c>
      <c r="W2818" s="0" t="n">
        <f aca="false">J2818</f>
        <v>0</v>
      </c>
    </row>
    <row r="2819" customFormat="false" ht="12.8" hidden="false" customHeight="false" outlineLevel="0" collapsed="false">
      <c r="A2819" s="0" t="s">
        <v>72</v>
      </c>
      <c r="B2819" s="0" t="s">
        <v>89</v>
      </c>
      <c r="C2819" s="0" t="s">
        <v>103</v>
      </c>
      <c r="D2819" s="0" t="s">
        <v>38</v>
      </c>
      <c r="E2819" s="0" t="s">
        <v>30</v>
      </c>
      <c r="F2819" s="0" t="s">
        <v>115</v>
      </c>
      <c r="G2819" s="0" t="s">
        <v>1610</v>
      </c>
      <c r="H2819" s="0" t="n">
        <v>3.39795627906976</v>
      </c>
      <c r="I2819" s="0" t="n">
        <v>59.1409381560495</v>
      </c>
      <c r="J2819" s="0" t="n">
        <v>990</v>
      </c>
      <c r="K2819" s="0" t="n">
        <f aca="false">I2819*SUMIFS(syst_chauffage!$H$3:$H$27,syst_chauffage!$B$3:$B$27,D2819,syst_chauffage!$C$3:$C$27,E2819)</f>
        <v>59.7792937318613</v>
      </c>
      <c r="L2819" s="12" t="n">
        <f aca="false">H2819*SUMIFS(syst_chauffage!$K$3:$K$27,syst_chauffage!$B$3:$B$27,D2819,syst_chauffage!$C$3:$C$27,E2819)</f>
        <v>3.03986496519792</v>
      </c>
      <c r="N2819" s="0" t="str">
        <f aca="false">A2819</f>
        <v>Bureaux Administration</v>
      </c>
      <c r="O2819" s="0" t="str">
        <f aca="false">B2819</f>
        <v>Administration</v>
      </c>
      <c r="P2819" s="0" t="str">
        <f aca="false">C2819</f>
        <v>immeuble rénové</v>
      </c>
      <c r="Q2819" s="0" t="str">
        <f aca="false">D2819</f>
        <v>PAC performant</v>
      </c>
      <c r="R2819" s="0" t="str">
        <f aca="false">E2819</f>
        <v>Electricité</v>
      </c>
      <c r="S2819" s="0" t="str">
        <f aca="false">F2819</f>
        <v>0101442902</v>
      </c>
      <c r="T2819" s="0" t="str">
        <f aca="false">G2819</f>
        <v>2</v>
      </c>
      <c r="U2819" s="0" t="n">
        <f aca="false">L2819</f>
        <v>3.03986496519792</v>
      </c>
      <c r="V2819" s="0" t="n">
        <f aca="false">K2819</f>
        <v>59.7792937318613</v>
      </c>
      <c r="W2819" s="0" t="n">
        <f aca="false">J2819</f>
        <v>990</v>
      </c>
    </row>
    <row r="2820" customFormat="false" ht="12.8" hidden="false" customHeight="false" outlineLevel="0" collapsed="false">
      <c r="A2820" s="0" t="s">
        <v>72</v>
      </c>
      <c r="B2820" s="0" t="s">
        <v>89</v>
      </c>
      <c r="C2820" s="0" t="s">
        <v>116</v>
      </c>
      <c r="D2820" s="0" t="s">
        <v>19</v>
      </c>
      <c r="E2820" s="0" t="s">
        <v>57</v>
      </c>
      <c r="F2820" s="0" t="s">
        <v>117</v>
      </c>
      <c r="G2820" s="0" t="s">
        <v>1610</v>
      </c>
      <c r="H2820" s="0" t="n">
        <v>0.659500476223797</v>
      </c>
      <c r="I2820" s="0" t="n">
        <v>16.4639832448673</v>
      </c>
      <c r="J2820" s="0" t="n">
        <v>0</v>
      </c>
      <c r="K2820" s="0" t="n">
        <f aca="false">I2820*SUMIFS(syst_chauffage!$H$3:$H$27,syst_chauffage!$B$3:$B$27,D2820,syst_chauffage!$C$3:$C$27,E2820)</f>
        <v>22.9257126247577</v>
      </c>
      <c r="L2820" s="12" t="n">
        <f aca="false">H2820*SUMIFS(syst_chauffage!$K$3:$K$27,syst_chauffage!$B$3:$B$27,D2820,syst_chauffage!$C$3:$C$27,E2820)</f>
        <v>0.659500476223797</v>
      </c>
      <c r="N2820" s="0" t="str">
        <f aca="false">A2820</f>
        <v>Bureaux Administration</v>
      </c>
      <c r="O2820" s="0" t="str">
        <f aca="false">B2820</f>
        <v>Administration</v>
      </c>
      <c r="P2820" s="0" t="str">
        <f aca="false">C2820</f>
        <v>plateau large bureaux cloisonnés</v>
      </c>
      <c r="Q2820" s="0" t="str">
        <f aca="false">D2820</f>
        <v>Autre système centralisé</v>
      </c>
      <c r="R2820" s="0" t="str">
        <f aca="false">E2820</f>
        <v>Autres</v>
      </c>
      <c r="S2820" s="0" t="str">
        <f aca="false">F2820</f>
        <v>0101840101</v>
      </c>
      <c r="T2820" s="0" t="str">
        <f aca="false">G2820</f>
        <v>2</v>
      </c>
      <c r="U2820" s="0" t="n">
        <f aca="false">L2820</f>
        <v>0.659500476223797</v>
      </c>
      <c r="V2820" s="0" t="n">
        <f aca="false">K2820</f>
        <v>22.9257126247577</v>
      </c>
      <c r="W2820" s="0" t="n">
        <f aca="false">J2820</f>
        <v>0</v>
      </c>
    </row>
    <row r="2821" customFormat="false" ht="12.8" hidden="false" customHeight="false" outlineLevel="0" collapsed="false">
      <c r="A2821" s="0" t="s">
        <v>72</v>
      </c>
      <c r="B2821" s="0" t="s">
        <v>89</v>
      </c>
      <c r="C2821" s="0" t="s">
        <v>116</v>
      </c>
      <c r="D2821" s="0" t="s">
        <v>19</v>
      </c>
      <c r="E2821" s="0" t="s">
        <v>58</v>
      </c>
      <c r="F2821" s="0" t="s">
        <v>118</v>
      </c>
      <c r="G2821" s="0" t="s">
        <v>1610</v>
      </c>
      <c r="H2821" s="0" t="n">
        <v>0.67770488577607</v>
      </c>
      <c r="I2821" s="0" t="n">
        <v>18.2769123151778</v>
      </c>
      <c r="J2821" s="0" t="n">
        <v>935</v>
      </c>
      <c r="K2821" s="0" t="n">
        <f aca="false">I2821*SUMIFS(syst_chauffage!$H$3:$H$27,syst_chauffage!$B$3:$B$27,D2821,syst_chauffage!$C$3:$C$27,E2821)</f>
        <v>30.064599421841</v>
      </c>
      <c r="L2821" s="12" t="n">
        <f aca="false">H2821*SUMIFS(syst_chauffage!$K$3:$K$27,syst_chauffage!$B$3:$B$27,D2821,syst_chauffage!$C$3:$C$27,E2821)</f>
        <v>0.67770488577607</v>
      </c>
      <c r="N2821" s="0" t="str">
        <f aca="false">A2821</f>
        <v>Bureaux Administration</v>
      </c>
      <c r="O2821" s="0" t="str">
        <f aca="false">B2821</f>
        <v>Administration</v>
      </c>
      <c r="P2821" s="0" t="str">
        <f aca="false">C2821</f>
        <v>plateau large bureaux cloisonnés</v>
      </c>
      <c r="Q2821" s="0" t="str">
        <f aca="false">D2821</f>
        <v>Autre système centralisé</v>
      </c>
      <c r="R2821" s="0" t="str">
        <f aca="false">E2821</f>
        <v>Urbain</v>
      </c>
      <c r="S2821" s="0" t="str">
        <f aca="false">F2821</f>
        <v>0101840106</v>
      </c>
      <c r="T2821" s="0" t="str">
        <f aca="false">G2821</f>
        <v>2</v>
      </c>
      <c r="U2821" s="0" t="n">
        <f aca="false">L2821</f>
        <v>0.67770488577607</v>
      </c>
      <c r="V2821" s="0" t="n">
        <f aca="false">K2821</f>
        <v>30.064599421841</v>
      </c>
      <c r="W2821" s="0" t="n">
        <f aca="false">J2821</f>
        <v>935</v>
      </c>
    </row>
    <row r="2822" customFormat="false" ht="12.8" hidden="false" customHeight="false" outlineLevel="0" collapsed="false">
      <c r="A2822" s="0" t="s">
        <v>72</v>
      </c>
      <c r="B2822" s="0" t="s">
        <v>89</v>
      </c>
      <c r="C2822" s="0" t="s">
        <v>116</v>
      </c>
      <c r="D2822" s="0" t="s">
        <v>22</v>
      </c>
      <c r="E2822" s="0" t="s">
        <v>23</v>
      </c>
      <c r="F2822" s="0" t="s">
        <v>119</v>
      </c>
      <c r="G2822" s="0" t="s">
        <v>1610</v>
      </c>
      <c r="H2822" s="0" t="n">
        <v>0.554689829773762</v>
      </c>
      <c r="I2822" s="0" t="n">
        <v>4.58562443359722</v>
      </c>
      <c r="J2822" s="0" t="n">
        <v>0</v>
      </c>
      <c r="K2822" s="0" t="n">
        <f aca="false">I2822*SUMIFS(syst_chauffage!$H$3:$H$27,syst_chauffage!$B$3:$B$27,D2822,syst_chauffage!$C$3:$C$27,E2822)</f>
        <v>8.0753878418326</v>
      </c>
      <c r="L2822" s="12" t="n">
        <f aca="false">H2822*SUMIFS(syst_chauffage!$K$3:$K$27,syst_chauffage!$B$3:$B$27,D2822,syst_chauffage!$C$3:$C$27,E2822)</f>
        <v>0.554689829773762</v>
      </c>
      <c r="N2822" s="0" t="str">
        <f aca="false">A2822</f>
        <v>Bureaux Administration</v>
      </c>
      <c r="O2822" s="0" t="str">
        <f aca="false">B2822</f>
        <v>Administration</v>
      </c>
      <c r="P2822" s="0" t="str">
        <f aca="false">C2822</f>
        <v>plateau large bureaux cloisonnés</v>
      </c>
      <c r="Q2822" s="0" t="str">
        <f aca="false">D2822</f>
        <v>Chaudière fioul</v>
      </c>
      <c r="R2822" s="0" t="str">
        <f aca="false">E2822</f>
        <v>Fioul</v>
      </c>
      <c r="S2822" s="0" t="str">
        <f aca="false">F2822</f>
        <v>0101840303</v>
      </c>
      <c r="T2822" s="0" t="str">
        <f aca="false">G2822</f>
        <v>2</v>
      </c>
      <c r="U2822" s="0" t="n">
        <f aca="false">L2822</f>
        <v>0.554689829773762</v>
      </c>
      <c r="V2822" s="0" t="n">
        <f aca="false">K2822</f>
        <v>8.0753878418326</v>
      </c>
      <c r="W2822" s="0" t="n">
        <f aca="false">J2822</f>
        <v>0</v>
      </c>
    </row>
    <row r="2823" customFormat="false" ht="12.8" hidden="false" customHeight="false" outlineLevel="0" collapsed="false">
      <c r="A2823" s="0" t="s">
        <v>72</v>
      </c>
      <c r="B2823" s="0" t="s">
        <v>89</v>
      </c>
      <c r="C2823" s="0" t="s">
        <v>116</v>
      </c>
      <c r="D2823" s="0" t="s">
        <v>13</v>
      </c>
      <c r="E2823" s="0" t="s">
        <v>14</v>
      </c>
      <c r="F2823" s="0" t="s">
        <v>120</v>
      </c>
      <c r="G2823" s="0" t="s">
        <v>1610</v>
      </c>
      <c r="H2823" s="0" t="n">
        <v>0.732189032565586</v>
      </c>
      <c r="I2823" s="0" t="n">
        <v>3.43265424159758</v>
      </c>
      <c r="J2823" s="0" t="n">
        <v>364</v>
      </c>
      <c r="K2823" s="0" t="n">
        <f aca="false">I2823*SUMIFS(syst_chauffage!$H$3:$H$27,syst_chauffage!$B$3:$B$27,D2823,syst_chauffage!$C$3:$C$27,E2823)</f>
        <v>6.93256014197307</v>
      </c>
      <c r="L2823" s="12" t="n">
        <f aca="false">H2823*SUMIFS(syst_chauffage!$K$3:$K$27,syst_chauffage!$B$3:$B$27,D2823,syst_chauffage!$C$3:$C$27,E2823)</f>
        <v>0.732189032565586</v>
      </c>
      <c r="N2823" s="0" t="str">
        <f aca="false">A2823</f>
        <v>Bureaux Administration</v>
      </c>
      <c r="O2823" s="0" t="str">
        <f aca="false">B2823</f>
        <v>Administration</v>
      </c>
      <c r="P2823" s="0" t="str">
        <f aca="false">C2823</f>
        <v>plateau large bureaux cloisonnés</v>
      </c>
      <c r="Q2823" s="0" t="str">
        <f aca="false">D2823</f>
        <v>Chaudière gaz</v>
      </c>
      <c r="R2823" s="0" t="str">
        <f aca="false">E2823</f>
        <v>Gaz</v>
      </c>
      <c r="S2823" s="0" t="str">
        <f aca="false">F2823</f>
        <v>0101840404</v>
      </c>
      <c r="T2823" s="0" t="str">
        <f aca="false">G2823</f>
        <v>2</v>
      </c>
      <c r="U2823" s="0" t="n">
        <f aca="false">L2823</f>
        <v>0.732189032565586</v>
      </c>
      <c r="V2823" s="0" t="n">
        <f aca="false">K2823</f>
        <v>6.93256014197307</v>
      </c>
      <c r="W2823" s="0" t="n">
        <f aca="false">J2823</f>
        <v>364</v>
      </c>
    </row>
    <row r="2824" customFormat="false" ht="12.8" hidden="false" customHeight="false" outlineLevel="0" collapsed="false">
      <c r="A2824" s="0" t="s">
        <v>72</v>
      </c>
      <c r="B2824" s="0" t="s">
        <v>89</v>
      </c>
      <c r="C2824" s="0" t="s">
        <v>116</v>
      </c>
      <c r="D2824" s="0" t="s">
        <v>29</v>
      </c>
      <c r="E2824" s="0" t="s">
        <v>30</v>
      </c>
      <c r="F2824" s="0" t="s">
        <v>121</v>
      </c>
      <c r="G2824" s="0" t="s">
        <v>1610</v>
      </c>
      <c r="H2824" s="0" t="n">
        <v>0.92</v>
      </c>
      <c r="I2824" s="0" t="n">
        <v>10.4</v>
      </c>
      <c r="J2824" s="0" t="n">
        <v>0</v>
      </c>
      <c r="K2824" s="0" t="n">
        <f aca="false">I2824*SUMIFS(syst_chauffage!$H$3:$H$27,syst_chauffage!$B$3:$B$27,D2824,syst_chauffage!$C$3:$C$27,E2824)</f>
        <v>3</v>
      </c>
      <c r="L2824" s="12" t="n">
        <f aca="false">H2824*SUMIFS(syst_chauffage!$K$3:$K$27,syst_chauffage!$B$3:$B$27,D2824,syst_chauffage!$C$3:$C$27,E2824)</f>
        <v>0.92</v>
      </c>
      <c r="N2824" s="0" t="str">
        <f aca="false">A2824</f>
        <v>Bureaux Administration</v>
      </c>
      <c r="O2824" s="0" t="str">
        <f aca="false">B2824</f>
        <v>Administration</v>
      </c>
      <c r="P2824" s="0" t="str">
        <f aca="false">C2824</f>
        <v>plateau large bureaux cloisonnés</v>
      </c>
      <c r="Q2824" s="0" t="str">
        <f aca="false">D2824</f>
        <v>Electrique direct</v>
      </c>
      <c r="R2824" s="0" t="str">
        <f aca="false">E2824</f>
        <v>Electricité</v>
      </c>
      <c r="S2824" s="0" t="str">
        <f aca="false">F2824</f>
        <v>0101840602</v>
      </c>
      <c r="T2824" s="0" t="str">
        <f aca="false">G2824</f>
        <v>2</v>
      </c>
      <c r="U2824" s="0" t="n">
        <f aca="false">L2824</f>
        <v>0.92</v>
      </c>
      <c r="V2824" s="0" t="n">
        <f aca="false">K2824</f>
        <v>3</v>
      </c>
      <c r="W2824" s="0" t="n">
        <f aca="false">J2824</f>
        <v>0</v>
      </c>
    </row>
    <row r="2825" customFormat="false" ht="12.8" hidden="false" customHeight="false" outlineLevel="0" collapsed="false">
      <c r="A2825" s="0" t="s">
        <v>72</v>
      </c>
      <c r="B2825" s="0" t="s">
        <v>89</v>
      </c>
      <c r="C2825" s="0" t="s">
        <v>116</v>
      </c>
      <c r="D2825" s="0" t="s">
        <v>36</v>
      </c>
      <c r="E2825" s="0" t="s">
        <v>30</v>
      </c>
      <c r="F2825" s="0" t="s">
        <v>122</v>
      </c>
      <c r="G2825" s="0" t="s">
        <v>1610</v>
      </c>
      <c r="H2825" s="0" t="n">
        <v>2.94489544186046</v>
      </c>
      <c r="I2825" s="0" t="n">
        <v>48.5743693477525</v>
      </c>
      <c r="J2825" s="0" t="n">
        <v>756</v>
      </c>
      <c r="K2825" s="0" t="n">
        <f aca="false">I2825*SUMIFS(syst_chauffage!$H$3:$H$27,syst_chauffage!$B$3:$B$27,D2825,syst_chauffage!$C$3:$C$27,E2825)</f>
        <v>30.0509271693524</v>
      </c>
      <c r="L2825" s="12" t="n">
        <f aca="false">H2825*SUMIFS(syst_chauffage!$K$3:$K$27,syst_chauffage!$B$3:$B$27,D2825,syst_chauffage!$C$3:$C$27,E2825)</f>
        <v>2.47427325480779</v>
      </c>
      <c r="N2825" s="0" t="str">
        <f aca="false">A2825</f>
        <v>Bureaux Administration</v>
      </c>
      <c r="O2825" s="0" t="str">
        <f aca="false">B2825</f>
        <v>Administration</v>
      </c>
      <c r="P2825" s="0" t="str">
        <f aca="false">C2825</f>
        <v>plateau large bureaux cloisonnés</v>
      </c>
      <c r="Q2825" s="0" t="str">
        <f aca="false">D2825</f>
        <v>PAC</v>
      </c>
      <c r="R2825" s="0" t="str">
        <f aca="false">E2825</f>
        <v>Electricité</v>
      </c>
      <c r="S2825" s="0" t="str">
        <f aca="false">F2825</f>
        <v>0101840902</v>
      </c>
      <c r="T2825" s="0" t="str">
        <f aca="false">G2825</f>
        <v>2</v>
      </c>
      <c r="U2825" s="0" t="n">
        <f aca="false">L2825</f>
        <v>2.47427325480779</v>
      </c>
      <c r="V2825" s="0" t="n">
        <f aca="false">K2825</f>
        <v>30.0509271693524</v>
      </c>
      <c r="W2825" s="0" t="n">
        <f aca="false">J2825</f>
        <v>756</v>
      </c>
    </row>
    <row r="2826" customFormat="false" ht="12.8" hidden="false" customHeight="false" outlineLevel="0" collapsed="false">
      <c r="A2826" s="0" t="s">
        <v>72</v>
      </c>
      <c r="B2826" s="0" t="s">
        <v>89</v>
      </c>
      <c r="C2826" s="0" t="s">
        <v>116</v>
      </c>
      <c r="D2826" s="0" t="s">
        <v>51</v>
      </c>
      <c r="E2826" s="0" t="s">
        <v>57</v>
      </c>
      <c r="F2826" s="0" t="s">
        <v>123</v>
      </c>
      <c r="G2826" s="0" t="s">
        <v>1610</v>
      </c>
      <c r="H2826" s="0" t="n">
        <v>0.760962087950535</v>
      </c>
      <c r="I2826" s="0" t="n">
        <v>19.5999800534135</v>
      </c>
      <c r="J2826" s="0" t="n">
        <v>0</v>
      </c>
      <c r="K2826" s="0" t="n">
        <f aca="false">I2826*SUMIFS(syst_chauffage!$H$3:$H$27,syst_chauffage!$B$3:$B$27,D2826,syst_chauffage!$C$3:$C$27,E2826)</f>
        <v>41.5294933005278</v>
      </c>
      <c r="L2826" s="12" t="n">
        <f aca="false">H2826*SUMIFS(syst_chauffage!$K$3:$K$27,syst_chauffage!$B$3:$B$27,D2826,syst_chauffage!$C$3:$C$27,E2826)</f>
        <v>0.760962087950535</v>
      </c>
      <c r="N2826" s="0" t="str">
        <f aca="false">A2826</f>
        <v>Bureaux Administration</v>
      </c>
      <c r="O2826" s="0" t="str">
        <f aca="false">B2826</f>
        <v>Administration</v>
      </c>
      <c r="P2826" s="0" t="str">
        <f aca="false">C2826</f>
        <v>plateau large bureaux cloisonnés</v>
      </c>
      <c r="Q2826" s="0" t="str">
        <f aca="false">D2826</f>
        <v>Autre système centralisé performant</v>
      </c>
      <c r="R2826" s="0" t="str">
        <f aca="false">E2826</f>
        <v>Autres</v>
      </c>
      <c r="S2826" s="0" t="str">
        <f aca="false">F2826</f>
        <v>0101842101</v>
      </c>
      <c r="T2826" s="0" t="str">
        <f aca="false">G2826</f>
        <v>2</v>
      </c>
      <c r="U2826" s="0" t="n">
        <f aca="false">L2826</f>
        <v>0.760962087950535</v>
      </c>
      <c r="V2826" s="0" t="n">
        <f aca="false">K2826</f>
        <v>41.5294933005278</v>
      </c>
      <c r="W2826" s="0" t="n">
        <f aca="false">J2826</f>
        <v>0</v>
      </c>
    </row>
    <row r="2827" customFormat="false" ht="12.8" hidden="false" customHeight="false" outlineLevel="0" collapsed="false">
      <c r="A2827" s="0" t="s">
        <v>72</v>
      </c>
      <c r="B2827" s="0" t="s">
        <v>89</v>
      </c>
      <c r="C2827" s="0" t="s">
        <v>116</v>
      </c>
      <c r="D2827" s="0" t="s">
        <v>51</v>
      </c>
      <c r="E2827" s="0" t="s">
        <v>58</v>
      </c>
      <c r="F2827" s="0" t="s">
        <v>124</v>
      </c>
      <c r="G2827" s="0" t="s">
        <v>1610</v>
      </c>
      <c r="H2827" s="0" t="n">
        <v>0.781967175895465</v>
      </c>
      <c r="I2827" s="0" t="n">
        <v>21.7582289466402</v>
      </c>
      <c r="J2827" s="0" t="n">
        <v>935</v>
      </c>
      <c r="K2827" s="0" t="n">
        <f aca="false">I2827*SUMIFS(syst_chauffage!$H$3:$H$27,syst_chauffage!$B$3:$B$27,D2827,syst_chauffage!$C$3:$C$27,E2827)</f>
        <v>46.4320498444328</v>
      </c>
      <c r="L2827" s="12" t="n">
        <f aca="false">H2827*SUMIFS(syst_chauffage!$K$3:$K$27,syst_chauffage!$B$3:$B$27,D2827,syst_chauffage!$C$3:$C$27,E2827)</f>
        <v>0.781967175895465</v>
      </c>
      <c r="N2827" s="0" t="str">
        <f aca="false">A2827</f>
        <v>Bureaux Administration</v>
      </c>
      <c r="O2827" s="0" t="str">
        <f aca="false">B2827</f>
        <v>Administration</v>
      </c>
      <c r="P2827" s="0" t="str">
        <f aca="false">C2827</f>
        <v>plateau large bureaux cloisonnés</v>
      </c>
      <c r="Q2827" s="0" t="str">
        <f aca="false">D2827</f>
        <v>Autre système centralisé performant</v>
      </c>
      <c r="R2827" s="0" t="str">
        <f aca="false">E2827</f>
        <v>Urbain</v>
      </c>
      <c r="S2827" s="0" t="str">
        <f aca="false">F2827</f>
        <v>0101842106</v>
      </c>
      <c r="T2827" s="0" t="str">
        <f aca="false">G2827</f>
        <v>2</v>
      </c>
      <c r="U2827" s="0" t="n">
        <f aca="false">L2827</f>
        <v>0.781967175895465</v>
      </c>
      <c r="V2827" s="0" t="n">
        <f aca="false">K2827</f>
        <v>46.4320498444328</v>
      </c>
      <c r="W2827" s="0" t="n">
        <f aca="false">J2827</f>
        <v>935</v>
      </c>
    </row>
    <row r="2828" customFormat="false" ht="12.8" hidden="false" customHeight="false" outlineLevel="0" collapsed="false">
      <c r="A2828" s="0" t="s">
        <v>72</v>
      </c>
      <c r="B2828" s="0" t="s">
        <v>89</v>
      </c>
      <c r="C2828" s="0" t="s">
        <v>116</v>
      </c>
      <c r="D2828" s="0" t="s">
        <v>27</v>
      </c>
      <c r="E2828" s="0" t="s">
        <v>23</v>
      </c>
      <c r="F2828" s="0" t="s">
        <v>125</v>
      </c>
      <c r="G2828" s="0" t="s">
        <v>1610</v>
      </c>
      <c r="H2828" s="0" t="n">
        <v>0.725241125903443</v>
      </c>
      <c r="I2828" s="0" t="n">
        <v>5.45907670666335</v>
      </c>
      <c r="J2828" s="0" t="n">
        <v>819</v>
      </c>
      <c r="K2828" s="0" t="n">
        <f aca="false">I2828*SUMIFS(syst_chauffage!$H$3:$H$27,syst_chauffage!$B$3:$B$27,D2828,syst_chauffage!$C$3:$C$27,E2828)</f>
        <v>13.9992734614653</v>
      </c>
      <c r="L2828" s="12" t="n">
        <f aca="false">H2828*SUMIFS(syst_chauffage!$K$3:$K$27,syst_chauffage!$B$3:$B$27,D2828,syst_chauffage!$C$3:$C$27,E2828)</f>
        <v>0.725241125903443</v>
      </c>
      <c r="N2828" s="0" t="str">
        <f aca="false">A2828</f>
        <v>Bureaux Administration</v>
      </c>
      <c r="O2828" s="0" t="str">
        <f aca="false">B2828</f>
        <v>Administration</v>
      </c>
      <c r="P2828" s="0" t="str">
        <f aca="false">C2828</f>
        <v>plateau large bureaux cloisonnés</v>
      </c>
      <c r="Q2828" s="0" t="str">
        <f aca="false">D2828</f>
        <v>Chaudière condensation fioul</v>
      </c>
      <c r="R2828" s="0" t="str">
        <f aca="false">E2828</f>
        <v>Fioul</v>
      </c>
      <c r="S2828" s="0" t="str">
        <f aca="false">F2828</f>
        <v>0101842303</v>
      </c>
      <c r="T2828" s="0" t="str">
        <f aca="false">G2828</f>
        <v>2</v>
      </c>
      <c r="U2828" s="0" t="n">
        <f aca="false">L2828</f>
        <v>0.725241125903443</v>
      </c>
      <c r="V2828" s="0" t="n">
        <f aca="false">K2828</f>
        <v>13.9992734614653</v>
      </c>
      <c r="W2828" s="0" t="n">
        <f aca="false">J2828</f>
        <v>819</v>
      </c>
    </row>
    <row r="2829" customFormat="false" ht="12.8" hidden="false" customHeight="false" outlineLevel="0" collapsed="false">
      <c r="A2829" s="0" t="s">
        <v>72</v>
      </c>
      <c r="B2829" s="0" t="s">
        <v>89</v>
      </c>
      <c r="C2829" s="0" t="s">
        <v>116</v>
      </c>
      <c r="D2829" s="0" t="s">
        <v>18</v>
      </c>
      <c r="E2829" s="0" t="s">
        <v>14</v>
      </c>
      <c r="F2829" s="0" t="s">
        <v>126</v>
      </c>
      <c r="G2829" s="0" t="s">
        <v>1610</v>
      </c>
      <c r="H2829" s="0" t="n">
        <v>0.957310572513649</v>
      </c>
      <c r="I2829" s="0" t="n">
        <v>4.08649314475903</v>
      </c>
      <c r="J2829" s="0" t="n">
        <v>819</v>
      </c>
      <c r="K2829" s="0" t="n">
        <f aca="false">I2829*SUMIFS(syst_chauffage!$H$3:$H$27,syst_chauffage!$B$3:$B$27,D2829,syst_chauffage!$C$3:$C$27,E2829)</f>
        <v>11.1354033601659</v>
      </c>
      <c r="L2829" s="12" t="n">
        <f aca="false">H2829*SUMIFS(syst_chauffage!$K$3:$K$27,syst_chauffage!$B$3:$B$27,D2829,syst_chauffage!$C$3:$C$27,E2829)</f>
        <v>0.929976378737718</v>
      </c>
      <c r="N2829" s="0" t="str">
        <f aca="false">A2829</f>
        <v>Bureaux Administration</v>
      </c>
      <c r="O2829" s="0" t="str">
        <f aca="false">B2829</f>
        <v>Administration</v>
      </c>
      <c r="P2829" s="0" t="str">
        <f aca="false">C2829</f>
        <v>plateau large bureaux cloisonnés</v>
      </c>
      <c r="Q2829" s="0" t="str">
        <f aca="false">D2829</f>
        <v>Chaudière condensation gaz</v>
      </c>
      <c r="R2829" s="0" t="str">
        <f aca="false">E2829</f>
        <v>Gaz</v>
      </c>
      <c r="S2829" s="0" t="str">
        <f aca="false">F2829</f>
        <v>0101842404</v>
      </c>
      <c r="T2829" s="0" t="str">
        <f aca="false">G2829</f>
        <v>2</v>
      </c>
      <c r="U2829" s="0" t="n">
        <f aca="false">L2829</f>
        <v>0.929976378737718</v>
      </c>
      <c r="V2829" s="0" t="n">
        <f aca="false">K2829</f>
        <v>11.1354033601659</v>
      </c>
      <c r="W2829" s="0" t="n">
        <f aca="false">J2829</f>
        <v>819</v>
      </c>
    </row>
    <row r="2830" customFormat="false" ht="12.8" hidden="false" customHeight="false" outlineLevel="0" collapsed="false">
      <c r="A2830" s="0" t="s">
        <v>72</v>
      </c>
      <c r="B2830" s="0" t="s">
        <v>89</v>
      </c>
      <c r="C2830" s="0" t="s">
        <v>116</v>
      </c>
      <c r="D2830" s="0" t="s">
        <v>32</v>
      </c>
      <c r="E2830" s="0" t="s">
        <v>30</v>
      </c>
      <c r="F2830" s="0" t="s">
        <v>127</v>
      </c>
      <c r="G2830" s="0" t="s">
        <v>1610</v>
      </c>
      <c r="H2830" s="0" t="n">
        <v>1</v>
      </c>
      <c r="I2830" s="0" t="n">
        <v>12</v>
      </c>
      <c r="J2830" s="0" t="n">
        <v>0</v>
      </c>
      <c r="K2830" s="0" t="n">
        <f aca="false">I2830*SUMIFS(syst_chauffage!$H$3:$H$27,syst_chauffage!$B$3:$B$27,D2830,syst_chauffage!$C$3:$C$27,E2830)</f>
        <v>12</v>
      </c>
      <c r="L2830" s="12" t="n">
        <f aca="false">H2830*SUMIFS(syst_chauffage!$K$3:$K$27,syst_chauffage!$B$3:$B$27,D2830,syst_chauffage!$C$3:$C$27,E2830)</f>
        <v>1</v>
      </c>
      <c r="N2830" s="0" t="str">
        <f aca="false">A2830</f>
        <v>Bureaux Administration</v>
      </c>
      <c r="O2830" s="0" t="str">
        <f aca="false">B2830</f>
        <v>Administration</v>
      </c>
      <c r="P2830" s="0" t="str">
        <f aca="false">C2830</f>
        <v>plateau large bureaux cloisonnés</v>
      </c>
      <c r="Q2830" s="0" t="str">
        <f aca="false">D2830</f>
        <v>Electrique direct performant</v>
      </c>
      <c r="R2830" s="0" t="str">
        <f aca="false">E2830</f>
        <v>Electricité</v>
      </c>
      <c r="S2830" s="0" t="str">
        <f aca="false">F2830</f>
        <v>0101842602</v>
      </c>
      <c r="T2830" s="0" t="str">
        <f aca="false">G2830</f>
        <v>2</v>
      </c>
      <c r="U2830" s="0" t="n">
        <f aca="false">L2830</f>
        <v>1</v>
      </c>
      <c r="V2830" s="0" t="n">
        <f aca="false">K2830</f>
        <v>12</v>
      </c>
      <c r="W2830" s="0" t="n">
        <f aca="false">J2830</f>
        <v>0</v>
      </c>
    </row>
    <row r="2831" customFormat="false" ht="12.8" hidden="false" customHeight="false" outlineLevel="0" collapsed="false">
      <c r="A2831" s="0" t="s">
        <v>72</v>
      </c>
      <c r="B2831" s="0" t="s">
        <v>89</v>
      </c>
      <c r="C2831" s="0" t="s">
        <v>116</v>
      </c>
      <c r="D2831" s="0" t="s">
        <v>38</v>
      </c>
      <c r="E2831" s="0" t="s">
        <v>30</v>
      </c>
      <c r="F2831" s="0" t="s">
        <v>128</v>
      </c>
      <c r="G2831" s="0" t="s">
        <v>1610</v>
      </c>
      <c r="H2831" s="0" t="n">
        <v>3.39795627906976</v>
      </c>
      <c r="I2831" s="0" t="n">
        <v>57.8266301758958</v>
      </c>
      <c r="J2831" s="0" t="n">
        <v>819</v>
      </c>
      <c r="K2831" s="0" t="n">
        <f aca="false">I2831*SUMIFS(syst_chauffage!$H$3:$H$27,syst_chauffage!$B$3:$B$27,D2831,syst_chauffage!$C$3:$C$27,E2831)</f>
        <v>58.4507993716192</v>
      </c>
      <c r="L2831" s="12" t="n">
        <f aca="false">H2831*SUMIFS(syst_chauffage!$K$3:$K$27,syst_chauffage!$B$3:$B$27,D2831,syst_chauffage!$C$3:$C$27,E2831)</f>
        <v>3.03986496519792</v>
      </c>
      <c r="N2831" s="0" t="str">
        <f aca="false">A2831</f>
        <v>Bureaux Administration</v>
      </c>
      <c r="O2831" s="0" t="str">
        <f aca="false">B2831</f>
        <v>Administration</v>
      </c>
      <c r="P2831" s="0" t="str">
        <f aca="false">C2831</f>
        <v>plateau large bureaux cloisonnés</v>
      </c>
      <c r="Q2831" s="0" t="str">
        <f aca="false">D2831</f>
        <v>PAC performant</v>
      </c>
      <c r="R2831" s="0" t="str">
        <f aca="false">E2831</f>
        <v>Electricité</v>
      </c>
      <c r="S2831" s="0" t="str">
        <f aca="false">F2831</f>
        <v>0101842902</v>
      </c>
      <c r="T2831" s="0" t="str">
        <f aca="false">G2831</f>
        <v>2</v>
      </c>
      <c r="U2831" s="0" t="n">
        <f aca="false">L2831</f>
        <v>3.03986496519792</v>
      </c>
      <c r="V2831" s="0" t="n">
        <f aca="false">K2831</f>
        <v>58.4507993716192</v>
      </c>
      <c r="W2831" s="0" t="n">
        <f aca="false">J2831</f>
        <v>819</v>
      </c>
    </row>
    <row r="2832" customFormat="false" ht="12.8" hidden="false" customHeight="false" outlineLevel="0" collapsed="false">
      <c r="A2832" s="0" t="s">
        <v>72</v>
      </c>
      <c r="B2832" s="0" t="s">
        <v>129</v>
      </c>
      <c r="C2832" s="0" t="s">
        <v>90</v>
      </c>
      <c r="D2832" s="0" t="s">
        <v>19</v>
      </c>
      <c r="E2832" s="0" t="s">
        <v>57</v>
      </c>
      <c r="F2832" s="0" t="s">
        <v>130</v>
      </c>
      <c r="G2832" s="0" t="s">
        <v>1610</v>
      </c>
      <c r="H2832" s="0" t="n">
        <v>0.665399002037806</v>
      </c>
      <c r="I2832" s="0" t="n">
        <v>21.881433875593</v>
      </c>
      <c r="J2832" s="0" t="n">
        <v>0</v>
      </c>
      <c r="K2832" s="0" t="n">
        <f aca="false">I2832*SUMIFS(syst_chauffage!$H$3:$H$27,syst_chauffage!$B$3:$B$27,D2832,syst_chauffage!$C$3:$C$27,E2832)</f>
        <v>30.469386258995</v>
      </c>
      <c r="L2832" s="12" t="n">
        <f aca="false">H2832*SUMIFS(syst_chauffage!$K$3:$K$27,syst_chauffage!$B$3:$B$27,D2832,syst_chauffage!$C$3:$C$27,E2832)</f>
        <v>0.665399002037806</v>
      </c>
      <c r="N2832" s="0" t="str">
        <f aca="false">A2832</f>
        <v>Bureaux Administration</v>
      </c>
      <c r="O2832" s="0" t="str">
        <f aca="false">B2832</f>
        <v>Bureaux</v>
      </c>
      <c r="P2832" s="0" t="str">
        <f aca="false">C2832</f>
        <v>immeuble peri urbain</v>
      </c>
      <c r="Q2832" s="0" t="str">
        <f aca="false">D2832</f>
        <v>Autre système centralisé</v>
      </c>
      <c r="R2832" s="0" t="str">
        <f aca="false">E2832</f>
        <v>Autres</v>
      </c>
      <c r="S2832" s="0" t="str">
        <f aca="false">F2832</f>
        <v>0102420101</v>
      </c>
      <c r="T2832" s="0" t="str">
        <f aca="false">G2832</f>
        <v>2</v>
      </c>
      <c r="U2832" s="0" t="n">
        <f aca="false">L2832</f>
        <v>0.665399002037806</v>
      </c>
      <c r="V2832" s="0" t="n">
        <f aca="false">K2832</f>
        <v>30.469386258995</v>
      </c>
      <c r="W2832" s="0" t="n">
        <f aca="false">J2832</f>
        <v>0</v>
      </c>
    </row>
    <row r="2833" customFormat="false" ht="12.8" hidden="false" customHeight="false" outlineLevel="0" collapsed="false">
      <c r="A2833" s="0" t="s">
        <v>72</v>
      </c>
      <c r="B2833" s="0" t="s">
        <v>129</v>
      </c>
      <c r="C2833" s="0" t="s">
        <v>90</v>
      </c>
      <c r="D2833" s="0" t="s">
        <v>19</v>
      </c>
      <c r="E2833" s="0" t="s">
        <v>58</v>
      </c>
      <c r="F2833" s="0" t="s">
        <v>131</v>
      </c>
      <c r="G2833" s="0" t="s">
        <v>1610</v>
      </c>
      <c r="H2833" s="0" t="n">
        <v>0.677424035106346</v>
      </c>
      <c r="I2833" s="0" t="n">
        <v>22.0600097861429</v>
      </c>
      <c r="J2833" s="0" t="n">
        <v>935</v>
      </c>
      <c r="K2833" s="0" t="n">
        <f aca="false">I2833*SUMIFS(syst_chauffage!$H$3:$H$27,syst_chauffage!$B$3:$B$27,D2833,syst_chauffage!$C$3:$C$27,E2833)</f>
        <v>36.2876040561573</v>
      </c>
      <c r="L2833" s="12" t="n">
        <f aca="false">H2833*SUMIFS(syst_chauffage!$K$3:$K$27,syst_chauffage!$B$3:$B$27,D2833,syst_chauffage!$C$3:$C$27,E2833)</f>
        <v>0.677424035106346</v>
      </c>
      <c r="N2833" s="0" t="str">
        <f aca="false">A2833</f>
        <v>Bureaux Administration</v>
      </c>
      <c r="O2833" s="0" t="str">
        <f aca="false">B2833</f>
        <v>Bureaux</v>
      </c>
      <c r="P2833" s="0" t="str">
        <f aca="false">C2833</f>
        <v>immeuble peri urbain</v>
      </c>
      <c r="Q2833" s="0" t="str">
        <f aca="false">D2833</f>
        <v>Autre système centralisé</v>
      </c>
      <c r="R2833" s="0" t="str">
        <f aca="false">E2833</f>
        <v>Urbain</v>
      </c>
      <c r="S2833" s="0" t="str">
        <f aca="false">F2833</f>
        <v>0102420106</v>
      </c>
      <c r="T2833" s="0" t="str">
        <f aca="false">G2833</f>
        <v>2</v>
      </c>
      <c r="U2833" s="0" t="n">
        <f aca="false">L2833</f>
        <v>0.677424035106346</v>
      </c>
      <c r="V2833" s="0" t="n">
        <f aca="false">K2833</f>
        <v>36.2876040561573</v>
      </c>
      <c r="W2833" s="0" t="n">
        <f aca="false">J2833</f>
        <v>935</v>
      </c>
    </row>
    <row r="2834" customFormat="false" ht="12.8" hidden="false" customHeight="false" outlineLevel="0" collapsed="false">
      <c r="A2834" s="0" t="s">
        <v>72</v>
      </c>
      <c r="B2834" s="0" t="s">
        <v>129</v>
      </c>
      <c r="C2834" s="0" t="s">
        <v>90</v>
      </c>
      <c r="D2834" s="0" t="s">
        <v>22</v>
      </c>
      <c r="E2834" s="0" t="s">
        <v>23</v>
      </c>
      <c r="F2834" s="0" t="s">
        <v>132</v>
      </c>
      <c r="G2834" s="0" t="s">
        <v>1610</v>
      </c>
      <c r="H2834" s="0" t="n">
        <v>0.550787217736071</v>
      </c>
      <c r="I2834" s="0" t="n">
        <v>11.9702693406019</v>
      </c>
      <c r="J2834" s="0" t="n">
        <v>0</v>
      </c>
      <c r="K2834" s="0" t="n">
        <f aca="false">I2834*SUMIFS(syst_chauffage!$H$3:$H$27,syst_chauffage!$B$3:$B$27,D2834,syst_chauffage!$C$3:$C$27,E2834)</f>
        <v>21.0799137383192</v>
      </c>
      <c r="L2834" s="12" t="n">
        <f aca="false">H2834*SUMIFS(syst_chauffage!$K$3:$K$27,syst_chauffage!$B$3:$B$27,D2834,syst_chauffage!$C$3:$C$27,E2834)</f>
        <v>0.550787217736071</v>
      </c>
      <c r="N2834" s="0" t="str">
        <f aca="false">A2834</f>
        <v>Bureaux Administration</v>
      </c>
      <c r="O2834" s="0" t="str">
        <f aca="false">B2834</f>
        <v>Bureaux</v>
      </c>
      <c r="P2834" s="0" t="str">
        <f aca="false">C2834</f>
        <v>immeuble peri urbain</v>
      </c>
      <c r="Q2834" s="0" t="str">
        <f aca="false">D2834</f>
        <v>Chaudière fioul</v>
      </c>
      <c r="R2834" s="0" t="str">
        <f aca="false">E2834</f>
        <v>Fioul</v>
      </c>
      <c r="S2834" s="0" t="str">
        <f aca="false">F2834</f>
        <v>0102420303</v>
      </c>
      <c r="T2834" s="0" t="str">
        <f aca="false">G2834</f>
        <v>2</v>
      </c>
      <c r="U2834" s="0" t="n">
        <f aca="false">L2834</f>
        <v>0.550787217736071</v>
      </c>
      <c r="V2834" s="0" t="n">
        <f aca="false">K2834</f>
        <v>21.0799137383192</v>
      </c>
      <c r="W2834" s="0" t="n">
        <f aca="false">J2834</f>
        <v>0</v>
      </c>
    </row>
    <row r="2835" customFormat="false" ht="12.8" hidden="false" customHeight="false" outlineLevel="0" collapsed="false">
      <c r="A2835" s="0" t="s">
        <v>72</v>
      </c>
      <c r="B2835" s="0" t="s">
        <v>129</v>
      </c>
      <c r="C2835" s="0" t="s">
        <v>90</v>
      </c>
      <c r="D2835" s="0" t="s">
        <v>13</v>
      </c>
      <c r="E2835" s="0" t="s">
        <v>14</v>
      </c>
      <c r="F2835" s="0" t="s">
        <v>133</v>
      </c>
      <c r="G2835" s="0" t="s">
        <v>1610</v>
      </c>
      <c r="H2835" s="0" t="n">
        <v>0.726796956923601</v>
      </c>
      <c r="I2835" s="0" t="n">
        <v>8.65240061163065</v>
      </c>
      <c r="J2835" s="0" t="n">
        <v>363</v>
      </c>
      <c r="K2835" s="0" t="n">
        <f aca="false">I2835*SUMIFS(syst_chauffage!$H$3:$H$27,syst_chauffage!$B$3:$B$27,D2835,syst_chauffage!$C$3:$C$27,E2835)</f>
        <v>17.4743167796176</v>
      </c>
      <c r="L2835" s="12" t="n">
        <f aca="false">H2835*SUMIFS(syst_chauffage!$K$3:$K$27,syst_chauffage!$B$3:$B$27,D2835,syst_chauffage!$C$3:$C$27,E2835)</f>
        <v>0.726796956923601</v>
      </c>
      <c r="N2835" s="0" t="str">
        <f aca="false">A2835</f>
        <v>Bureaux Administration</v>
      </c>
      <c r="O2835" s="0" t="str">
        <f aca="false">B2835</f>
        <v>Bureaux</v>
      </c>
      <c r="P2835" s="0" t="str">
        <f aca="false">C2835</f>
        <v>immeuble peri urbain</v>
      </c>
      <c r="Q2835" s="0" t="str">
        <f aca="false">D2835</f>
        <v>Chaudière gaz</v>
      </c>
      <c r="R2835" s="0" t="str">
        <f aca="false">E2835</f>
        <v>Gaz</v>
      </c>
      <c r="S2835" s="0" t="str">
        <f aca="false">F2835</f>
        <v>0102420404</v>
      </c>
      <c r="T2835" s="0" t="str">
        <f aca="false">G2835</f>
        <v>2</v>
      </c>
      <c r="U2835" s="0" t="n">
        <f aca="false">L2835</f>
        <v>0.726796956923601</v>
      </c>
      <c r="V2835" s="0" t="n">
        <f aca="false">K2835</f>
        <v>17.4743167796176</v>
      </c>
      <c r="W2835" s="0" t="n">
        <f aca="false">J2835</f>
        <v>363</v>
      </c>
    </row>
    <row r="2836" customFormat="false" ht="12.8" hidden="false" customHeight="false" outlineLevel="0" collapsed="false">
      <c r="A2836" s="0" t="s">
        <v>72</v>
      </c>
      <c r="B2836" s="0" t="s">
        <v>129</v>
      </c>
      <c r="C2836" s="0" t="s">
        <v>90</v>
      </c>
      <c r="D2836" s="0" t="s">
        <v>33</v>
      </c>
      <c r="E2836" s="0" t="s">
        <v>30</v>
      </c>
      <c r="F2836" s="0" t="s">
        <v>134</v>
      </c>
      <c r="G2836" s="0" t="s">
        <v>1610</v>
      </c>
      <c r="H2836" s="0" t="n">
        <v>2.45701711046511</v>
      </c>
      <c r="I2836" s="0" t="n">
        <v>26.3582646960948</v>
      </c>
      <c r="J2836" s="0" t="n">
        <v>900</v>
      </c>
      <c r="K2836" s="0" t="n">
        <f aca="false">I2836*SUMIFS(syst_chauffage!$H$3:$H$27,syst_chauffage!$B$3:$B$27,D2836,syst_chauffage!$C$3:$C$27,E2836)</f>
        <v>38.4756826123027</v>
      </c>
      <c r="L2836" s="12" t="n">
        <f aca="false">H2836*SUMIFS(syst_chauffage!$K$3:$K$27,syst_chauffage!$B$3:$B$27,D2836,syst_chauffage!$C$3:$C$27,E2836)</f>
        <v>2.06436250218387</v>
      </c>
      <c r="N2836" s="0" t="str">
        <f aca="false">A2836</f>
        <v>Bureaux Administration</v>
      </c>
      <c r="O2836" s="0" t="str">
        <f aca="false">B2836</f>
        <v>Bureaux</v>
      </c>
      <c r="P2836" s="0" t="str">
        <f aca="false">C2836</f>
        <v>immeuble peri urbain</v>
      </c>
      <c r="Q2836" s="0" t="str">
        <f aca="false">D2836</f>
        <v>DRV</v>
      </c>
      <c r="R2836" s="0" t="str">
        <f aca="false">E2836</f>
        <v>Electricité</v>
      </c>
      <c r="S2836" s="0" t="str">
        <f aca="false">F2836</f>
        <v>0102420502</v>
      </c>
      <c r="T2836" s="0" t="str">
        <f aca="false">G2836</f>
        <v>2</v>
      </c>
      <c r="U2836" s="0" t="n">
        <f aca="false">L2836</f>
        <v>2.06436250218387</v>
      </c>
      <c r="V2836" s="0" t="n">
        <f aca="false">K2836</f>
        <v>38.4756826123027</v>
      </c>
      <c r="W2836" s="0" t="n">
        <f aca="false">J2836</f>
        <v>900</v>
      </c>
    </row>
    <row r="2837" customFormat="false" ht="12.8" hidden="false" customHeight="false" outlineLevel="0" collapsed="false">
      <c r="A2837" s="0" t="s">
        <v>72</v>
      </c>
      <c r="B2837" s="0" t="s">
        <v>129</v>
      </c>
      <c r="C2837" s="0" t="s">
        <v>90</v>
      </c>
      <c r="D2837" s="0" t="s">
        <v>29</v>
      </c>
      <c r="E2837" s="0" t="s">
        <v>30</v>
      </c>
      <c r="F2837" s="0" t="s">
        <v>135</v>
      </c>
      <c r="G2837" s="0" t="s">
        <v>1610</v>
      </c>
      <c r="H2837" s="0" t="n">
        <v>0.92</v>
      </c>
      <c r="I2837" s="0" t="n">
        <v>10.4</v>
      </c>
      <c r="J2837" s="0" t="n">
        <v>0</v>
      </c>
      <c r="K2837" s="0" t="n">
        <f aca="false">I2837*SUMIFS(syst_chauffage!$H$3:$H$27,syst_chauffage!$B$3:$B$27,D2837,syst_chauffage!$C$3:$C$27,E2837)</f>
        <v>3</v>
      </c>
      <c r="L2837" s="12" t="n">
        <f aca="false">H2837*SUMIFS(syst_chauffage!$K$3:$K$27,syst_chauffage!$B$3:$B$27,D2837,syst_chauffage!$C$3:$C$27,E2837)</f>
        <v>0.92</v>
      </c>
      <c r="N2837" s="0" t="str">
        <f aca="false">A2837</f>
        <v>Bureaux Administration</v>
      </c>
      <c r="O2837" s="0" t="str">
        <f aca="false">B2837</f>
        <v>Bureaux</v>
      </c>
      <c r="P2837" s="0" t="str">
        <f aca="false">C2837</f>
        <v>immeuble peri urbain</v>
      </c>
      <c r="Q2837" s="0" t="str">
        <f aca="false">D2837</f>
        <v>Electrique direct</v>
      </c>
      <c r="R2837" s="0" t="str">
        <f aca="false">E2837</f>
        <v>Electricité</v>
      </c>
      <c r="S2837" s="0" t="str">
        <f aca="false">F2837</f>
        <v>0102420602</v>
      </c>
      <c r="T2837" s="0" t="str">
        <f aca="false">G2837</f>
        <v>2</v>
      </c>
      <c r="U2837" s="0" t="n">
        <f aca="false">L2837</f>
        <v>0.92</v>
      </c>
      <c r="V2837" s="0" t="n">
        <f aca="false">K2837</f>
        <v>3</v>
      </c>
      <c r="W2837" s="0" t="n">
        <f aca="false">J2837</f>
        <v>0</v>
      </c>
    </row>
    <row r="2838" customFormat="false" ht="12.8" hidden="false" customHeight="false" outlineLevel="0" collapsed="false">
      <c r="A2838" s="0" t="s">
        <v>72</v>
      </c>
      <c r="B2838" s="0" t="s">
        <v>129</v>
      </c>
      <c r="C2838" s="0" t="s">
        <v>90</v>
      </c>
      <c r="D2838" s="0" t="s">
        <v>51</v>
      </c>
      <c r="E2838" s="0" t="s">
        <v>57</v>
      </c>
      <c r="F2838" s="0" t="s">
        <v>136</v>
      </c>
      <c r="G2838" s="0" t="s">
        <v>1610</v>
      </c>
      <c r="H2838" s="0" t="n">
        <v>0.767768079274392</v>
      </c>
      <c r="I2838" s="0" t="n">
        <v>26.0493260423727</v>
      </c>
      <c r="J2838" s="0" t="n">
        <v>0</v>
      </c>
      <c r="K2838" s="0" t="n">
        <f aca="false">I2838*SUMIFS(syst_chauffage!$H$3:$H$27,syst_chauffage!$B$3:$B$27,D2838,syst_chauffage!$C$3:$C$27,E2838)</f>
        <v>55.1947149135784</v>
      </c>
      <c r="L2838" s="12" t="n">
        <f aca="false">H2838*SUMIFS(syst_chauffage!$K$3:$K$27,syst_chauffage!$B$3:$B$27,D2838,syst_chauffage!$C$3:$C$27,E2838)</f>
        <v>0.767768079274392</v>
      </c>
      <c r="N2838" s="0" t="str">
        <f aca="false">A2838</f>
        <v>Bureaux Administration</v>
      </c>
      <c r="O2838" s="0" t="str">
        <f aca="false">B2838</f>
        <v>Bureaux</v>
      </c>
      <c r="P2838" s="0" t="str">
        <f aca="false">C2838</f>
        <v>immeuble peri urbain</v>
      </c>
      <c r="Q2838" s="0" t="str">
        <f aca="false">D2838</f>
        <v>Autre système centralisé performant</v>
      </c>
      <c r="R2838" s="0" t="str">
        <f aca="false">E2838</f>
        <v>Autres</v>
      </c>
      <c r="S2838" s="0" t="str">
        <f aca="false">F2838</f>
        <v>0102422101</v>
      </c>
      <c r="T2838" s="0" t="str">
        <f aca="false">G2838</f>
        <v>2</v>
      </c>
      <c r="U2838" s="0" t="n">
        <f aca="false">L2838</f>
        <v>0.767768079274392</v>
      </c>
      <c r="V2838" s="0" t="n">
        <f aca="false">K2838</f>
        <v>55.1947149135784</v>
      </c>
      <c r="W2838" s="0" t="n">
        <f aca="false">J2838</f>
        <v>0</v>
      </c>
    </row>
    <row r="2839" customFormat="false" ht="12.8" hidden="false" customHeight="false" outlineLevel="0" collapsed="false">
      <c r="A2839" s="0" t="s">
        <v>72</v>
      </c>
      <c r="B2839" s="0" t="s">
        <v>129</v>
      </c>
      <c r="C2839" s="0" t="s">
        <v>90</v>
      </c>
      <c r="D2839" s="0" t="s">
        <v>51</v>
      </c>
      <c r="E2839" s="0" t="s">
        <v>58</v>
      </c>
      <c r="F2839" s="0" t="s">
        <v>137</v>
      </c>
      <c r="G2839" s="0" t="s">
        <v>1610</v>
      </c>
      <c r="H2839" s="0" t="n">
        <v>0.781643117430399</v>
      </c>
      <c r="I2839" s="0" t="n">
        <v>26.2619164120749</v>
      </c>
      <c r="J2839" s="0" t="n">
        <v>935</v>
      </c>
      <c r="K2839" s="0" t="n">
        <f aca="false">I2839*SUMIFS(syst_chauffage!$H$3:$H$27,syst_chauffage!$B$3:$B$27,D2839,syst_chauffage!$C$3:$C$27,E2839)</f>
        <v>56.0429166751682</v>
      </c>
      <c r="L2839" s="12" t="n">
        <f aca="false">H2839*SUMIFS(syst_chauffage!$K$3:$K$27,syst_chauffage!$B$3:$B$27,D2839,syst_chauffage!$C$3:$C$27,E2839)</f>
        <v>0.781643117430399</v>
      </c>
      <c r="N2839" s="0" t="str">
        <f aca="false">A2839</f>
        <v>Bureaux Administration</v>
      </c>
      <c r="O2839" s="0" t="str">
        <f aca="false">B2839</f>
        <v>Bureaux</v>
      </c>
      <c r="P2839" s="0" t="str">
        <f aca="false">C2839</f>
        <v>immeuble peri urbain</v>
      </c>
      <c r="Q2839" s="0" t="str">
        <f aca="false">D2839</f>
        <v>Autre système centralisé performant</v>
      </c>
      <c r="R2839" s="0" t="str">
        <f aca="false">E2839</f>
        <v>Urbain</v>
      </c>
      <c r="S2839" s="0" t="str">
        <f aca="false">F2839</f>
        <v>0102422106</v>
      </c>
      <c r="T2839" s="0" t="str">
        <f aca="false">G2839</f>
        <v>2</v>
      </c>
      <c r="U2839" s="0" t="n">
        <f aca="false">L2839</f>
        <v>0.781643117430399</v>
      </c>
      <c r="V2839" s="0" t="n">
        <f aca="false">K2839</f>
        <v>56.0429166751682</v>
      </c>
      <c r="W2839" s="0" t="n">
        <f aca="false">J2839</f>
        <v>935</v>
      </c>
    </row>
    <row r="2840" customFormat="false" ht="12.8" hidden="false" customHeight="false" outlineLevel="0" collapsed="false">
      <c r="A2840" s="0" t="s">
        <v>72</v>
      </c>
      <c r="B2840" s="0" t="s">
        <v>129</v>
      </c>
      <c r="C2840" s="0" t="s">
        <v>90</v>
      </c>
      <c r="D2840" s="0" t="s">
        <v>27</v>
      </c>
      <c r="E2840" s="0" t="s">
        <v>23</v>
      </c>
      <c r="F2840" s="0" t="s">
        <v>138</v>
      </c>
      <c r="G2840" s="0" t="s">
        <v>1610</v>
      </c>
      <c r="H2840" s="0" t="n">
        <v>0.720095303501187</v>
      </c>
      <c r="I2840" s="0" t="n">
        <v>14.2503206435737</v>
      </c>
      <c r="J2840" s="0" t="n">
        <v>836</v>
      </c>
      <c r="K2840" s="0" t="n">
        <f aca="false">I2840*SUMIFS(syst_chauffage!$H$3:$H$27,syst_chauffage!$B$3:$B$27,D2840,syst_chauffage!$C$3:$C$27,E2840)</f>
        <v>36.5435670393584</v>
      </c>
      <c r="L2840" s="12" t="n">
        <f aca="false">H2840*SUMIFS(syst_chauffage!$K$3:$K$27,syst_chauffage!$B$3:$B$27,D2840,syst_chauffage!$C$3:$C$27,E2840)</f>
        <v>0.720095303501187</v>
      </c>
      <c r="N2840" s="0" t="str">
        <f aca="false">A2840</f>
        <v>Bureaux Administration</v>
      </c>
      <c r="O2840" s="0" t="str">
        <f aca="false">B2840</f>
        <v>Bureaux</v>
      </c>
      <c r="P2840" s="0" t="str">
        <f aca="false">C2840</f>
        <v>immeuble peri urbain</v>
      </c>
      <c r="Q2840" s="0" t="str">
        <f aca="false">D2840</f>
        <v>Chaudière condensation fioul</v>
      </c>
      <c r="R2840" s="0" t="str">
        <f aca="false">E2840</f>
        <v>Fioul</v>
      </c>
      <c r="S2840" s="0" t="str">
        <f aca="false">F2840</f>
        <v>0102422303</v>
      </c>
      <c r="T2840" s="0" t="str">
        <f aca="false">G2840</f>
        <v>2</v>
      </c>
      <c r="U2840" s="0" t="n">
        <f aca="false">L2840</f>
        <v>0.720095303501187</v>
      </c>
      <c r="V2840" s="0" t="n">
        <f aca="false">K2840</f>
        <v>36.5435670393584</v>
      </c>
      <c r="W2840" s="0" t="n">
        <f aca="false">J2840</f>
        <v>836</v>
      </c>
    </row>
    <row r="2841" customFormat="false" ht="12.8" hidden="false" customHeight="false" outlineLevel="0" collapsed="false">
      <c r="A2841" s="0" t="s">
        <v>72</v>
      </c>
      <c r="B2841" s="0" t="s">
        <v>129</v>
      </c>
      <c r="C2841" s="0" t="s">
        <v>90</v>
      </c>
      <c r="D2841" s="0" t="s">
        <v>18</v>
      </c>
      <c r="E2841" s="0" t="s">
        <v>14</v>
      </c>
      <c r="F2841" s="0" t="s">
        <v>139</v>
      </c>
      <c r="G2841" s="0" t="s">
        <v>1610</v>
      </c>
      <c r="H2841" s="0" t="n">
        <v>0.950448649339597</v>
      </c>
      <c r="I2841" s="0" t="n">
        <v>10.3004769186079</v>
      </c>
      <c r="J2841" s="0" t="n">
        <v>836</v>
      </c>
      <c r="K2841" s="0" t="n">
        <f aca="false">I2841*SUMIFS(syst_chauffage!$H$3:$H$27,syst_chauffage!$B$3:$B$27,D2841,syst_chauffage!$C$3:$C$27,E2841)</f>
        <v>28.0680674670606</v>
      </c>
      <c r="L2841" s="12" t="n">
        <f aca="false">H2841*SUMIFS(syst_chauffage!$K$3:$K$27,syst_chauffage!$B$3:$B$27,D2841,syst_chauffage!$C$3:$C$27,E2841)</f>
        <v>0.923310384808678</v>
      </c>
      <c r="N2841" s="0" t="str">
        <f aca="false">A2841</f>
        <v>Bureaux Administration</v>
      </c>
      <c r="O2841" s="0" t="str">
        <f aca="false">B2841</f>
        <v>Bureaux</v>
      </c>
      <c r="P2841" s="0" t="str">
        <f aca="false">C2841</f>
        <v>immeuble peri urbain</v>
      </c>
      <c r="Q2841" s="0" t="str">
        <f aca="false">D2841</f>
        <v>Chaudière condensation gaz</v>
      </c>
      <c r="R2841" s="0" t="str">
        <f aca="false">E2841</f>
        <v>Gaz</v>
      </c>
      <c r="S2841" s="0" t="str">
        <f aca="false">F2841</f>
        <v>0102422404</v>
      </c>
      <c r="T2841" s="0" t="str">
        <f aca="false">G2841</f>
        <v>2</v>
      </c>
      <c r="U2841" s="0" t="n">
        <f aca="false">L2841</f>
        <v>0.923310384808678</v>
      </c>
      <c r="V2841" s="0" t="n">
        <f aca="false">K2841</f>
        <v>28.0680674670606</v>
      </c>
      <c r="W2841" s="0" t="n">
        <f aca="false">J2841</f>
        <v>836</v>
      </c>
    </row>
    <row r="2842" customFormat="false" ht="12.8" hidden="false" customHeight="false" outlineLevel="0" collapsed="false">
      <c r="A2842" s="0" t="s">
        <v>72</v>
      </c>
      <c r="B2842" s="0" t="s">
        <v>129</v>
      </c>
      <c r="C2842" s="0" t="s">
        <v>90</v>
      </c>
      <c r="D2842" s="0" t="s">
        <v>56</v>
      </c>
      <c r="E2842" s="0" t="s">
        <v>30</v>
      </c>
      <c r="F2842" s="0" t="s">
        <v>140</v>
      </c>
      <c r="G2842" s="0" t="s">
        <v>1610</v>
      </c>
      <c r="H2842" s="0" t="n">
        <v>3.17730976744185</v>
      </c>
      <c r="I2842" s="0" t="n">
        <v>31.37888654297</v>
      </c>
      <c r="J2842" s="0" t="n">
        <v>990</v>
      </c>
      <c r="K2842" s="0" t="n">
        <f aca="false">I2842*SUMIFS(syst_chauffage!$H$3:$H$27,syst_chauffage!$B$3:$B$27,D2842,syst_chauffage!$C$3:$C$27,E2842)</f>
        <v>102.979274241663</v>
      </c>
      <c r="L2842" s="12" t="n">
        <f aca="false">H2842*SUMIFS(syst_chauffage!$K$3:$K$27,syst_chauffage!$B$3:$B$27,D2842,syst_chauffage!$C$3:$C$27,E2842)</f>
        <v>2.84247113628896</v>
      </c>
      <c r="N2842" s="0" t="str">
        <f aca="false">A2842</f>
        <v>Bureaux Administration</v>
      </c>
      <c r="O2842" s="0" t="str">
        <f aca="false">B2842</f>
        <v>Bureaux</v>
      </c>
      <c r="P2842" s="0" t="str">
        <f aca="false">C2842</f>
        <v>immeuble peri urbain</v>
      </c>
      <c r="Q2842" s="0" t="str">
        <f aca="false">D2842</f>
        <v>DRV performant</v>
      </c>
      <c r="R2842" s="0" t="str">
        <f aca="false">E2842</f>
        <v>Electricité</v>
      </c>
      <c r="S2842" s="0" t="str">
        <f aca="false">F2842</f>
        <v>0102422502</v>
      </c>
      <c r="T2842" s="0" t="str">
        <f aca="false">G2842</f>
        <v>2</v>
      </c>
      <c r="U2842" s="0" t="n">
        <f aca="false">L2842</f>
        <v>2.84247113628896</v>
      </c>
      <c r="V2842" s="0" t="n">
        <f aca="false">K2842</f>
        <v>102.979274241663</v>
      </c>
      <c r="W2842" s="0" t="n">
        <f aca="false">J2842</f>
        <v>990</v>
      </c>
    </row>
    <row r="2843" customFormat="false" ht="12.8" hidden="false" customHeight="false" outlineLevel="0" collapsed="false">
      <c r="A2843" s="0" t="s">
        <v>72</v>
      </c>
      <c r="B2843" s="0" t="s">
        <v>129</v>
      </c>
      <c r="C2843" s="0" t="s">
        <v>90</v>
      </c>
      <c r="D2843" s="0" t="s">
        <v>32</v>
      </c>
      <c r="E2843" s="0" t="s">
        <v>30</v>
      </c>
      <c r="F2843" s="0" t="s">
        <v>141</v>
      </c>
      <c r="G2843" s="0" t="s">
        <v>1610</v>
      </c>
      <c r="H2843" s="0" t="n">
        <v>1</v>
      </c>
      <c r="I2843" s="0" t="n">
        <v>12</v>
      </c>
      <c r="J2843" s="0" t="n">
        <v>0</v>
      </c>
      <c r="K2843" s="0" t="n">
        <f aca="false">I2843*SUMIFS(syst_chauffage!$H$3:$H$27,syst_chauffage!$B$3:$B$27,D2843,syst_chauffage!$C$3:$C$27,E2843)</f>
        <v>12</v>
      </c>
      <c r="L2843" s="12" t="n">
        <f aca="false">H2843*SUMIFS(syst_chauffage!$K$3:$K$27,syst_chauffage!$B$3:$B$27,D2843,syst_chauffage!$C$3:$C$27,E2843)</f>
        <v>1</v>
      </c>
      <c r="N2843" s="0" t="str">
        <f aca="false">A2843</f>
        <v>Bureaux Administration</v>
      </c>
      <c r="O2843" s="0" t="str">
        <f aca="false">B2843</f>
        <v>Bureaux</v>
      </c>
      <c r="P2843" s="0" t="str">
        <f aca="false">C2843</f>
        <v>immeuble peri urbain</v>
      </c>
      <c r="Q2843" s="0" t="str">
        <f aca="false">D2843</f>
        <v>Electrique direct performant</v>
      </c>
      <c r="R2843" s="0" t="str">
        <f aca="false">E2843</f>
        <v>Electricité</v>
      </c>
      <c r="S2843" s="0" t="str">
        <f aca="false">F2843</f>
        <v>0102422602</v>
      </c>
      <c r="T2843" s="0" t="str">
        <f aca="false">G2843</f>
        <v>2</v>
      </c>
      <c r="U2843" s="0" t="n">
        <f aca="false">L2843</f>
        <v>1</v>
      </c>
      <c r="V2843" s="0" t="n">
        <f aca="false">K2843</f>
        <v>12</v>
      </c>
      <c r="W2843" s="0" t="n">
        <f aca="false">J2843</f>
        <v>0</v>
      </c>
    </row>
    <row r="2844" customFormat="false" ht="12.8" hidden="false" customHeight="false" outlineLevel="0" collapsed="false">
      <c r="A2844" s="0" t="s">
        <v>72</v>
      </c>
      <c r="B2844" s="0" t="s">
        <v>129</v>
      </c>
      <c r="C2844" s="0" t="s">
        <v>103</v>
      </c>
      <c r="D2844" s="0" t="s">
        <v>19</v>
      </c>
      <c r="E2844" s="0" t="s">
        <v>57</v>
      </c>
      <c r="F2844" s="0" t="s">
        <v>142</v>
      </c>
      <c r="G2844" s="0" t="s">
        <v>1610</v>
      </c>
      <c r="H2844" s="0" t="n">
        <v>0.667085716879881</v>
      </c>
      <c r="I2844" s="0" t="n">
        <v>17.0273247340513</v>
      </c>
      <c r="J2844" s="0" t="n">
        <v>0</v>
      </c>
      <c r="K2844" s="0" t="n">
        <f aca="false">I2844*SUMIFS(syst_chauffage!$H$3:$H$27,syst_chauffage!$B$3:$B$27,D2844,syst_chauffage!$C$3:$C$27,E2844)</f>
        <v>23.710152507777</v>
      </c>
      <c r="L2844" s="12" t="n">
        <f aca="false">H2844*SUMIFS(syst_chauffage!$K$3:$K$27,syst_chauffage!$B$3:$B$27,D2844,syst_chauffage!$C$3:$C$27,E2844)</f>
        <v>0.667085716879881</v>
      </c>
      <c r="N2844" s="0" t="str">
        <f aca="false">A2844</f>
        <v>Bureaux Administration</v>
      </c>
      <c r="O2844" s="0" t="str">
        <f aca="false">B2844</f>
        <v>Bureaux</v>
      </c>
      <c r="P2844" s="0" t="str">
        <f aca="false">C2844</f>
        <v>immeuble rénové</v>
      </c>
      <c r="Q2844" s="0" t="str">
        <f aca="false">D2844</f>
        <v>Autre système centralisé</v>
      </c>
      <c r="R2844" s="0" t="str">
        <f aca="false">E2844</f>
        <v>Autres</v>
      </c>
      <c r="S2844" s="0" t="str">
        <f aca="false">F2844</f>
        <v>0102440101</v>
      </c>
      <c r="T2844" s="0" t="str">
        <f aca="false">G2844</f>
        <v>2</v>
      </c>
      <c r="U2844" s="0" t="n">
        <f aca="false">L2844</f>
        <v>0.667085716879881</v>
      </c>
      <c r="V2844" s="0" t="n">
        <f aca="false">K2844</f>
        <v>23.710152507777</v>
      </c>
      <c r="W2844" s="0" t="n">
        <f aca="false">J2844</f>
        <v>0</v>
      </c>
    </row>
    <row r="2845" customFormat="false" ht="12.8" hidden="false" customHeight="false" outlineLevel="0" collapsed="false">
      <c r="A2845" s="0" t="s">
        <v>72</v>
      </c>
      <c r="B2845" s="0" t="s">
        <v>129</v>
      </c>
      <c r="C2845" s="0" t="s">
        <v>103</v>
      </c>
      <c r="D2845" s="0" t="s">
        <v>19</v>
      </c>
      <c r="E2845" s="0" t="s">
        <v>58</v>
      </c>
      <c r="F2845" s="0" t="s">
        <v>143</v>
      </c>
      <c r="G2845" s="0" t="s">
        <v>1610</v>
      </c>
      <c r="H2845" s="0" t="n">
        <v>0.678053073365544</v>
      </c>
      <c r="I2845" s="0" t="n">
        <v>16.312118363067</v>
      </c>
      <c r="J2845" s="0" t="n">
        <v>935</v>
      </c>
      <c r="K2845" s="0" t="n">
        <f aca="false">I2845*SUMIFS(syst_chauffage!$H$3:$H$27,syst_chauffage!$B$3:$B$27,D2845,syst_chauffage!$C$3:$C$27,E2845)</f>
        <v>26.8326124156106</v>
      </c>
      <c r="L2845" s="12" t="n">
        <f aca="false">H2845*SUMIFS(syst_chauffage!$K$3:$K$27,syst_chauffage!$B$3:$B$27,D2845,syst_chauffage!$C$3:$C$27,E2845)</f>
        <v>0.678053073365544</v>
      </c>
      <c r="N2845" s="0" t="str">
        <f aca="false">A2845</f>
        <v>Bureaux Administration</v>
      </c>
      <c r="O2845" s="0" t="str">
        <f aca="false">B2845</f>
        <v>Bureaux</v>
      </c>
      <c r="P2845" s="0" t="str">
        <f aca="false">C2845</f>
        <v>immeuble rénové</v>
      </c>
      <c r="Q2845" s="0" t="str">
        <f aca="false">D2845</f>
        <v>Autre système centralisé</v>
      </c>
      <c r="R2845" s="0" t="str">
        <f aca="false">E2845</f>
        <v>Urbain</v>
      </c>
      <c r="S2845" s="0" t="str">
        <f aca="false">F2845</f>
        <v>0102440106</v>
      </c>
      <c r="T2845" s="0" t="str">
        <f aca="false">G2845</f>
        <v>2</v>
      </c>
      <c r="U2845" s="0" t="n">
        <f aca="false">L2845</f>
        <v>0.678053073365544</v>
      </c>
      <c r="V2845" s="0" t="n">
        <f aca="false">K2845</f>
        <v>26.8326124156106</v>
      </c>
      <c r="W2845" s="0" t="n">
        <f aca="false">J2845</f>
        <v>935</v>
      </c>
    </row>
    <row r="2846" customFormat="false" ht="12.8" hidden="false" customHeight="false" outlineLevel="0" collapsed="false">
      <c r="A2846" s="0" t="s">
        <v>72</v>
      </c>
      <c r="B2846" s="0" t="s">
        <v>129</v>
      </c>
      <c r="C2846" s="0" t="s">
        <v>103</v>
      </c>
      <c r="D2846" s="0" t="s">
        <v>22</v>
      </c>
      <c r="E2846" s="0" t="s">
        <v>23</v>
      </c>
      <c r="F2846" s="0" t="s">
        <v>144</v>
      </c>
      <c r="G2846" s="0" t="s">
        <v>1610</v>
      </c>
      <c r="H2846" s="0" t="n">
        <v>0.554203543342743</v>
      </c>
      <c r="I2846" s="0" t="n">
        <v>8.8201053997302</v>
      </c>
      <c r="J2846" s="0" t="n">
        <v>0</v>
      </c>
      <c r="K2846" s="0" t="n">
        <f aca="false">I2846*SUMIFS(syst_chauffage!$H$3:$H$27,syst_chauffage!$B$3:$B$27,D2846,syst_chauffage!$C$3:$C$27,E2846)</f>
        <v>15.5324041338444</v>
      </c>
      <c r="L2846" s="12" t="n">
        <f aca="false">H2846*SUMIFS(syst_chauffage!$K$3:$K$27,syst_chauffage!$B$3:$B$27,D2846,syst_chauffage!$C$3:$C$27,E2846)</f>
        <v>0.554203543342743</v>
      </c>
      <c r="N2846" s="0" t="str">
        <f aca="false">A2846</f>
        <v>Bureaux Administration</v>
      </c>
      <c r="O2846" s="0" t="str">
        <f aca="false">B2846</f>
        <v>Bureaux</v>
      </c>
      <c r="P2846" s="0" t="str">
        <f aca="false">C2846</f>
        <v>immeuble rénové</v>
      </c>
      <c r="Q2846" s="0" t="str">
        <f aca="false">D2846</f>
        <v>Chaudière fioul</v>
      </c>
      <c r="R2846" s="0" t="str">
        <f aca="false">E2846</f>
        <v>Fioul</v>
      </c>
      <c r="S2846" s="0" t="str">
        <f aca="false">F2846</f>
        <v>0102440303</v>
      </c>
      <c r="T2846" s="0" t="str">
        <f aca="false">G2846</f>
        <v>2</v>
      </c>
      <c r="U2846" s="0" t="n">
        <f aca="false">L2846</f>
        <v>0.554203543342743</v>
      </c>
      <c r="V2846" s="0" t="n">
        <f aca="false">K2846</f>
        <v>15.5324041338444</v>
      </c>
      <c r="W2846" s="0" t="n">
        <f aca="false">J2846</f>
        <v>0</v>
      </c>
    </row>
    <row r="2847" customFormat="false" ht="12.8" hidden="false" customHeight="false" outlineLevel="0" collapsed="false">
      <c r="A2847" s="0" t="s">
        <v>72</v>
      </c>
      <c r="B2847" s="0" t="s">
        <v>129</v>
      </c>
      <c r="C2847" s="0" t="s">
        <v>103</v>
      </c>
      <c r="D2847" s="0" t="s">
        <v>13</v>
      </c>
      <c r="E2847" s="0" t="s">
        <v>14</v>
      </c>
      <c r="F2847" s="0" t="s">
        <v>145</v>
      </c>
      <c r="G2847" s="0" t="s">
        <v>1610</v>
      </c>
      <c r="H2847" s="0" t="n">
        <v>0.731548787846393</v>
      </c>
      <c r="I2847" s="0" t="n">
        <v>6.36139211100093</v>
      </c>
      <c r="J2847" s="0" t="n">
        <v>363</v>
      </c>
      <c r="K2847" s="0" t="n">
        <f aca="false">I2847*SUMIFS(syst_chauffage!$H$3:$H$27,syst_chauffage!$B$3:$B$27,D2847,syst_chauffage!$C$3:$C$27,E2847)</f>
        <v>12.8474149425729</v>
      </c>
      <c r="L2847" s="12" t="n">
        <f aca="false">H2847*SUMIFS(syst_chauffage!$K$3:$K$27,syst_chauffage!$B$3:$B$27,D2847,syst_chauffage!$C$3:$C$27,E2847)</f>
        <v>0.731548787846393</v>
      </c>
      <c r="N2847" s="0" t="str">
        <f aca="false">A2847</f>
        <v>Bureaux Administration</v>
      </c>
      <c r="O2847" s="0" t="str">
        <f aca="false">B2847</f>
        <v>Bureaux</v>
      </c>
      <c r="P2847" s="0" t="str">
        <f aca="false">C2847</f>
        <v>immeuble rénové</v>
      </c>
      <c r="Q2847" s="0" t="str">
        <f aca="false">D2847</f>
        <v>Chaudière gaz</v>
      </c>
      <c r="R2847" s="0" t="str">
        <f aca="false">E2847</f>
        <v>Gaz</v>
      </c>
      <c r="S2847" s="0" t="str">
        <f aca="false">F2847</f>
        <v>0102440404</v>
      </c>
      <c r="T2847" s="0" t="str">
        <f aca="false">G2847</f>
        <v>2</v>
      </c>
      <c r="U2847" s="0" t="n">
        <f aca="false">L2847</f>
        <v>0.731548787846393</v>
      </c>
      <c r="V2847" s="0" t="n">
        <f aca="false">K2847</f>
        <v>12.8474149425729</v>
      </c>
      <c r="W2847" s="0" t="n">
        <f aca="false">J2847</f>
        <v>363</v>
      </c>
    </row>
    <row r="2848" customFormat="false" ht="12.8" hidden="false" customHeight="false" outlineLevel="0" collapsed="false">
      <c r="A2848" s="0" t="s">
        <v>72</v>
      </c>
      <c r="B2848" s="0" t="s">
        <v>129</v>
      </c>
      <c r="C2848" s="0" t="s">
        <v>103</v>
      </c>
      <c r="D2848" s="0" t="s">
        <v>29</v>
      </c>
      <c r="E2848" s="0" t="s">
        <v>30</v>
      </c>
      <c r="F2848" s="0" t="s">
        <v>146</v>
      </c>
      <c r="G2848" s="0" t="s">
        <v>1610</v>
      </c>
      <c r="H2848" s="0" t="n">
        <v>0.92</v>
      </c>
      <c r="I2848" s="0" t="n">
        <v>10.4</v>
      </c>
      <c r="J2848" s="0" t="n">
        <v>0</v>
      </c>
      <c r="K2848" s="0" t="n">
        <f aca="false">I2848*SUMIFS(syst_chauffage!$H$3:$H$27,syst_chauffage!$B$3:$B$27,D2848,syst_chauffage!$C$3:$C$27,E2848)</f>
        <v>3</v>
      </c>
      <c r="L2848" s="12" t="n">
        <f aca="false">H2848*SUMIFS(syst_chauffage!$K$3:$K$27,syst_chauffage!$B$3:$B$27,D2848,syst_chauffage!$C$3:$C$27,E2848)</f>
        <v>0.92</v>
      </c>
      <c r="N2848" s="0" t="str">
        <f aca="false">A2848</f>
        <v>Bureaux Administration</v>
      </c>
      <c r="O2848" s="0" t="str">
        <f aca="false">B2848</f>
        <v>Bureaux</v>
      </c>
      <c r="P2848" s="0" t="str">
        <f aca="false">C2848</f>
        <v>immeuble rénové</v>
      </c>
      <c r="Q2848" s="0" t="str">
        <f aca="false">D2848</f>
        <v>Electrique direct</v>
      </c>
      <c r="R2848" s="0" t="str">
        <f aca="false">E2848</f>
        <v>Electricité</v>
      </c>
      <c r="S2848" s="0" t="str">
        <f aca="false">F2848</f>
        <v>0102440602</v>
      </c>
      <c r="T2848" s="0" t="str">
        <f aca="false">G2848</f>
        <v>2</v>
      </c>
      <c r="U2848" s="0" t="n">
        <f aca="false">L2848</f>
        <v>0.92</v>
      </c>
      <c r="V2848" s="0" t="n">
        <f aca="false">K2848</f>
        <v>3</v>
      </c>
      <c r="W2848" s="0" t="n">
        <f aca="false">J2848</f>
        <v>0</v>
      </c>
    </row>
    <row r="2849" customFormat="false" ht="12.8" hidden="false" customHeight="false" outlineLevel="0" collapsed="false">
      <c r="A2849" s="0" t="s">
        <v>72</v>
      </c>
      <c r="B2849" s="0" t="s">
        <v>129</v>
      </c>
      <c r="C2849" s="0" t="s">
        <v>103</v>
      </c>
      <c r="D2849" s="0" t="s">
        <v>36</v>
      </c>
      <c r="E2849" s="0" t="s">
        <v>30</v>
      </c>
      <c r="F2849" s="0" t="s">
        <v>147</v>
      </c>
      <c r="G2849" s="0" t="s">
        <v>1610</v>
      </c>
      <c r="H2849" s="0" t="n">
        <v>2.94489544186046</v>
      </c>
      <c r="I2849" s="0" t="n">
        <v>45.481048553795</v>
      </c>
      <c r="J2849" s="0" t="n">
        <v>900</v>
      </c>
      <c r="K2849" s="0" t="n">
        <f aca="false">I2849*SUMIFS(syst_chauffage!$H$3:$H$27,syst_chauffage!$B$3:$B$27,D2849,syst_chauffage!$C$3:$C$27,E2849)</f>
        <v>28.137219196632</v>
      </c>
      <c r="L2849" s="12" t="n">
        <f aca="false">H2849*SUMIFS(syst_chauffage!$K$3:$K$27,syst_chauffage!$B$3:$B$27,D2849,syst_chauffage!$C$3:$C$27,E2849)</f>
        <v>2.47427325480779</v>
      </c>
      <c r="N2849" s="0" t="str">
        <f aca="false">A2849</f>
        <v>Bureaux Administration</v>
      </c>
      <c r="O2849" s="0" t="str">
        <f aca="false">B2849</f>
        <v>Bureaux</v>
      </c>
      <c r="P2849" s="0" t="str">
        <f aca="false">C2849</f>
        <v>immeuble rénové</v>
      </c>
      <c r="Q2849" s="0" t="str">
        <f aca="false">D2849</f>
        <v>PAC</v>
      </c>
      <c r="R2849" s="0" t="str">
        <f aca="false">E2849</f>
        <v>Electricité</v>
      </c>
      <c r="S2849" s="0" t="str">
        <f aca="false">F2849</f>
        <v>0102440902</v>
      </c>
      <c r="T2849" s="0" t="str">
        <f aca="false">G2849</f>
        <v>2</v>
      </c>
      <c r="U2849" s="0" t="n">
        <f aca="false">L2849</f>
        <v>2.47427325480779</v>
      </c>
      <c r="V2849" s="0" t="n">
        <f aca="false">K2849</f>
        <v>28.137219196632</v>
      </c>
      <c r="W2849" s="0" t="n">
        <f aca="false">J2849</f>
        <v>900</v>
      </c>
    </row>
    <row r="2850" customFormat="false" ht="12.8" hidden="false" customHeight="false" outlineLevel="0" collapsed="false">
      <c r="A2850" s="0" t="s">
        <v>72</v>
      </c>
      <c r="B2850" s="0" t="s">
        <v>129</v>
      </c>
      <c r="C2850" s="0" t="s">
        <v>103</v>
      </c>
      <c r="D2850" s="0" t="s">
        <v>51</v>
      </c>
      <c r="E2850" s="0" t="s">
        <v>57</v>
      </c>
      <c r="F2850" s="0" t="s">
        <v>148</v>
      </c>
      <c r="G2850" s="0" t="s">
        <v>1610</v>
      </c>
      <c r="H2850" s="0" t="n">
        <v>0.769714288707555</v>
      </c>
      <c r="I2850" s="0" t="n">
        <v>20.2706246833944</v>
      </c>
      <c r="J2850" s="0" t="n">
        <v>0</v>
      </c>
      <c r="K2850" s="0" t="n">
        <f aca="false">I2850*SUMIFS(syst_chauffage!$H$3:$H$27,syst_chauffage!$B$3:$B$27,D2850,syst_chauffage!$C$3:$C$27,E2850)</f>
        <v>42.9504912603179</v>
      </c>
      <c r="L2850" s="12" t="n">
        <f aca="false">H2850*SUMIFS(syst_chauffage!$K$3:$K$27,syst_chauffage!$B$3:$B$27,D2850,syst_chauffage!$C$3:$C$27,E2850)</f>
        <v>0.769714288707555</v>
      </c>
      <c r="N2850" s="0" t="str">
        <f aca="false">A2850</f>
        <v>Bureaux Administration</v>
      </c>
      <c r="O2850" s="0" t="str">
        <f aca="false">B2850</f>
        <v>Bureaux</v>
      </c>
      <c r="P2850" s="0" t="str">
        <f aca="false">C2850</f>
        <v>immeuble rénové</v>
      </c>
      <c r="Q2850" s="0" t="str">
        <f aca="false">D2850</f>
        <v>Autre système centralisé performant</v>
      </c>
      <c r="R2850" s="0" t="str">
        <f aca="false">E2850</f>
        <v>Autres</v>
      </c>
      <c r="S2850" s="0" t="str">
        <f aca="false">F2850</f>
        <v>0102442101</v>
      </c>
      <c r="T2850" s="0" t="str">
        <f aca="false">G2850</f>
        <v>2</v>
      </c>
      <c r="U2850" s="0" t="n">
        <f aca="false">L2850</f>
        <v>0.769714288707555</v>
      </c>
      <c r="V2850" s="0" t="n">
        <f aca="false">K2850</f>
        <v>42.9504912603179</v>
      </c>
      <c r="W2850" s="0" t="n">
        <f aca="false">J2850</f>
        <v>0</v>
      </c>
    </row>
    <row r="2851" customFormat="false" ht="12.8" hidden="false" customHeight="false" outlineLevel="0" collapsed="false">
      <c r="A2851" s="0" t="s">
        <v>72</v>
      </c>
      <c r="B2851" s="0" t="s">
        <v>129</v>
      </c>
      <c r="C2851" s="0" t="s">
        <v>103</v>
      </c>
      <c r="D2851" s="0" t="s">
        <v>51</v>
      </c>
      <c r="E2851" s="0" t="s">
        <v>58</v>
      </c>
      <c r="F2851" s="0" t="s">
        <v>149</v>
      </c>
      <c r="G2851" s="0" t="s">
        <v>1610</v>
      </c>
      <c r="H2851" s="0" t="n">
        <v>0.782368930806397</v>
      </c>
      <c r="I2851" s="0" t="n">
        <v>19.4191885274608</v>
      </c>
      <c r="J2851" s="0" t="n">
        <v>935</v>
      </c>
      <c r="K2851" s="0" t="n">
        <f aca="false">I2851*SUMIFS(syst_chauffage!$H$3:$H$27,syst_chauffage!$B$3:$B$27,D2851,syst_chauffage!$C$3:$C$27,E2851)</f>
        <v>41.4405387431466</v>
      </c>
      <c r="L2851" s="12" t="n">
        <f aca="false">H2851*SUMIFS(syst_chauffage!$K$3:$K$27,syst_chauffage!$B$3:$B$27,D2851,syst_chauffage!$C$3:$C$27,E2851)</f>
        <v>0.782368930806397</v>
      </c>
      <c r="N2851" s="0" t="str">
        <f aca="false">A2851</f>
        <v>Bureaux Administration</v>
      </c>
      <c r="O2851" s="0" t="str">
        <f aca="false">B2851</f>
        <v>Bureaux</v>
      </c>
      <c r="P2851" s="0" t="str">
        <f aca="false">C2851</f>
        <v>immeuble rénové</v>
      </c>
      <c r="Q2851" s="0" t="str">
        <f aca="false">D2851</f>
        <v>Autre système centralisé performant</v>
      </c>
      <c r="R2851" s="0" t="str">
        <f aca="false">E2851</f>
        <v>Urbain</v>
      </c>
      <c r="S2851" s="0" t="str">
        <f aca="false">F2851</f>
        <v>0102442106</v>
      </c>
      <c r="T2851" s="0" t="str">
        <f aca="false">G2851</f>
        <v>2</v>
      </c>
      <c r="U2851" s="0" t="n">
        <f aca="false">L2851</f>
        <v>0.782368930806397</v>
      </c>
      <c r="V2851" s="0" t="n">
        <f aca="false">K2851</f>
        <v>41.4405387431466</v>
      </c>
      <c r="W2851" s="0" t="n">
        <f aca="false">J2851</f>
        <v>935</v>
      </c>
    </row>
    <row r="2852" customFormat="false" ht="12.8" hidden="false" customHeight="false" outlineLevel="0" collapsed="false">
      <c r="A2852" s="0" t="s">
        <v>72</v>
      </c>
      <c r="B2852" s="0" t="s">
        <v>129</v>
      </c>
      <c r="C2852" s="0" t="s">
        <v>103</v>
      </c>
      <c r="D2852" s="0" t="s">
        <v>27</v>
      </c>
      <c r="E2852" s="0" t="s">
        <v>23</v>
      </c>
      <c r="F2852" s="0" t="s">
        <v>150</v>
      </c>
      <c r="G2852" s="0" t="s">
        <v>1610</v>
      </c>
      <c r="H2852" s="0" t="n">
        <v>0.723234220075526</v>
      </c>
      <c r="I2852" s="0" t="n">
        <v>10.5001254758693</v>
      </c>
      <c r="J2852" s="0" t="n">
        <v>836</v>
      </c>
      <c r="K2852" s="0" t="n">
        <f aca="false">I2852*SUMIFS(syst_chauffage!$H$3:$H$27,syst_chauffage!$B$3:$B$27,D2852,syst_chauffage!$C$3:$C$27,E2852)</f>
        <v>26.9265547664812</v>
      </c>
      <c r="L2852" s="12" t="n">
        <f aca="false">H2852*SUMIFS(syst_chauffage!$K$3:$K$27,syst_chauffage!$B$3:$B$27,D2852,syst_chauffage!$C$3:$C$27,E2852)</f>
        <v>0.723234220075526</v>
      </c>
      <c r="N2852" s="0" t="str">
        <f aca="false">A2852</f>
        <v>Bureaux Administration</v>
      </c>
      <c r="O2852" s="0" t="str">
        <f aca="false">B2852</f>
        <v>Bureaux</v>
      </c>
      <c r="P2852" s="0" t="str">
        <f aca="false">C2852</f>
        <v>immeuble rénové</v>
      </c>
      <c r="Q2852" s="0" t="str">
        <f aca="false">D2852</f>
        <v>Chaudière condensation fioul</v>
      </c>
      <c r="R2852" s="0" t="str">
        <f aca="false">E2852</f>
        <v>Fioul</v>
      </c>
      <c r="S2852" s="0" t="str">
        <f aca="false">F2852</f>
        <v>0102442303</v>
      </c>
      <c r="T2852" s="0" t="str">
        <f aca="false">G2852</f>
        <v>2</v>
      </c>
      <c r="U2852" s="0" t="n">
        <f aca="false">L2852</f>
        <v>0.723234220075526</v>
      </c>
      <c r="V2852" s="0" t="n">
        <f aca="false">K2852</f>
        <v>26.9265547664812</v>
      </c>
      <c r="W2852" s="0" t="n">
        <f aca="false">J2852</f>
        <v>836</v>
      </c>
    </row>
    <row r="2853" customFormat="false" ht="12.8" hidden="false" customHeight="false" outlineLevel="0" collapsed="false">
      <c r="A2853" s="0" t="s">
        <v>72</v>
      </c>
      <c r="B2853" s="0" t="s">
        <v>129</v>
      </c>
      <c r="C2853" s="0" t="s">
        <v>103</v>
      </c>
      <c r="D2853" s="0" t="s">
        <v>18</v>
      </c>
      <c r="E2853" s="0" t="s">
        <v>14</v>
      </c>
      <c r="F2853" s="0" t="s">
        <v>151</v>
      </c>
      <c r="G2853" s="0" t="s">
        <v>1610</v>
      </c>
      <c r="H2853" s="0" t="n">
        <v>0.954688304363178</v>
      </c>
      <c r="I2853" s="0" t="n">
        <v>7.57308584642968</v>
      </c>
      <c r="J2853" s="0" t="n">
        <v>836</v>
      </c>
      <c r="K2853" s="0" t="n">
        <f aca="false">I2853*SUMIFS(syst_chauffage!$H$3:$H$27,syst_chauffage!$B$3:$B$27,D2853,syst_chauffage!$C$3:$C$27,E2853)</f>
        <v>20.6361206525724</v>
      </c>
      <c r="L2853" s="12" t="n">
        <f aca="false">H2853*SUMIFS(syst_chauffage!$K$3:$K$27,syst_chauffage!$B$3:$B$27,D2853,syst_chauffage!$C$3:$C$27,E2853)</f>
        <v>0.927428984497361</v>
      </c>
      <c r="N2853" s="0" t="str">
        <f aca="false">A2853</f>
        <v>Bureaux Administration</v>
      </c>
      <c r="O2853" s="0" t="str">
        <f aca="false">B2853</f>
        <v>Bureaux</v>
      </c>
      <c r="P2853" s="0" t="str">
        <f aca="false">C2853</f>
        <v>immeuble rénové</v>
      </c>
      <c r="Q2853" s="0" t="str">
        <f aca="false">D2853</f>
        <v>Chaudière condensation gaz</v>
      </c>
      <c r="R2853" s="0" t="str">
        <f aca="false">E2853</f>
        <v>Gaz</v>
      </c>
      <c r="S2853" s="0" t="str">
        <f aca="false">F2853</f>
        <v>0102442404</v>
      </c>
      <c r="T2853" s="0" t="str">
        <f aca="false">G2853</f>
        <v>2</v>
      </c>
      <c r="U2853" s="0" t="n">
        <f aca="false">L2853</f>
        <v>0.927428984497361</v>
      </c>
      <c r="V2853" s="0" t="n">
        <f aca="false">K2853</f>
        <v>20.6361206525724</v>
      </c>
      <c r="W2853" s="0" t="n">
        <f aca="false">J2853</f>
        <v>836</v>
      </c>
    </row>
    <row r="2854" customFormat="false" ht="12.8" hidden="false" customHeight="false" outlineLevel="0" collapsed="false">
      <c r="A2854" s="0" t="s">
        <v>72</v>
      </c>
      <c r="B2854" s="0" t="s">
        <v>129</v>
      </c>
      <c r="C2854" s="0" t="s">
        <v>103</v>
      </c>
      <c r="D2854" s="0" t="s">
        <v>32</v>
      </c>
      <c r="E2854" s="0" t="s">
        <v>30</v>
      </c>
      <c r="F2854" s="0" t="s">
        <v>152</v>
      </c>
      <c r="G2854" s="0" t="s">
        <v>1610</v>
      </c>
      <c r="H2854" s="0" t="n">
        <v>1</v>
      </c>
      <c r="I2854" s="0" t="n">
        <v>12</v>
      </c>
      <c r="J2854" s="0" t="n">
        <v>0</v>
      </c>
      <c r="K2854" s="0" t="n">
        <f aca="false">I2854*SUMIFS(syst_chauffage!$H$3:$H$27,syst_chauffage!$B$3:$B$27,D2854,syst_chauffage!$C$3:$C$27,E2854)</f>
        <v>12</v>
      </c>
      <c r="L2854" s="12" t="n">
        <f aca="false">H2854*SUMIFS(syst_chauffage!$K$3:$K$27,syst_chauffage!$B$3:$B$27,D2854,syst_chauffage!$C$3:$C$27,E2854)</f>
        <v>1</v>
      </c>
      <c r="N2854" s="0" t="str">
        <f aca="false">A2854</f>
        <v>Bureaux Administration</v>
      </c>
      <c r="O2854" s="0" t="str">
        <f aca="false">B2854</f>
        <v>Bureaux</v>
      </c>
      <c r="P2854" s="0" t="str">
        <f aca="false">C2854</f>
        <v>immeuble rénové</v>
      </c>
      <c r="Q2854" s="0" t="str">
        <f aca="false">D2854</f>
        <v>Electrique direct performant</v>
      </c>
      <c r="R2854" s="0" t="str">
        <f aca="false">E2854</f>
        <v>Electricité</v>
      </c>
      <c r="S2854" s="0" t="str">
        <f aca="false">F2854</f>
        <v>0102442602</v>
      </c>
      <c r="T2854" s="0" t="str">
        <f aca="false">G2854</f>
        <v>2</v>
      </c>
      <c r="U2854" s="0" t="n">
        <f aca="false">L2854</f>
        <v>1</v>
      </c>
      <c r="V2854" s="0" t="n">
        <f aca="false">K2854</f>
        <v>12</v>
      </c>
      <c r="W2854" s="0" t="n">
        <f aca="false">J2854</f>
        <v>0</v>
      </c>
    </row>
    <row r="2855" customFormat="false" ht="12.8" hidden="false" customHeight="false" outlineLevel="0" collapsed="false">
      <c r="A2855" s="0" t="s">
        <v>72</v>
      </c>
      <c r="B2855" s="0" t="s">
        <v>129</v>
      </c>
      <c r="C2855" s="0" t="s">
        <v>103</v>
      </c>
      <c r="D2855" s="0" t="s">
        <v>38</v>
      </c>
      <c r="E2855" s="0" t="s">
        <v>30</v>
      </c>
      <c r="F2855" s="0" t="s">
        <v>153</v>
      </c>
      <c r="G2855" s="0" t="s">
        <v>1610</v>
      </c>
      <c r="H2855" s="0" t="n">
        <v>3.39795627906976</v>
      </c>
      <c r="I2855" s="0" t="n">
        <v>54.1441054211846</v>
      </c>
      <c r="J2855" s="0" t="n">
        <v>990</v>
      </c>
      <c r="K2855" s="0" t="n">
        <f aca="false">I2855*SUMIFS(syst_chauffage!$H$3:$H$27,syst_chauffage!$B$3:$B$27,D2855,syst_chauffage!$C$3:$C$27,E2855)</f>
        <v>54.7285261738916</v>
      </c>
      <c r="L2855" s="12" t="n">
        <f aca="false">H2855*SUMIFS(syst_chauffage!$K$3:$K$27,syst_chauffage!$B$3:$B$27,D2855,syst_chauffage!$C$3:$C$27,E2855)</f>
        <v>3.03986496519792</v>
      </c>
      <c r="N2855" s="0" t="str">
        <f aca="false">A2855</f>
        <v>Bureaux Administration</v>
      </c>
      <c r="O2855" s="0" t="str">
        <f aca="false">B2855</f>
        <v>Bureaux</v>
      </c>
      <c r="P2855" s="0" t="str">
        <f aca="false">C2855</f>
        <v>immeuble rénové</v>
      </c>
      <c r="Q2855" s="0" t="str">
        <f aca="false">D2855</f>
        <v>PAC performant</v>
      </c>
      <c r="R2855" s="0" t="str">
        <f aca="false">E2855</f>
        <v>Electricité</v>
      </c>
      <c r="S2855" s="0" t="str">
        <f aca="false">F2855</f>
        <v>0102442902</v>
      </c>
      <c r="T2855" s="0" t="str">
        <f aca="false">G2855</f>
        <v>2</v>
      </c>
      <c r="U2855" s="0" t="n">
        <f aca="false">L2855</f>
        <v>3.03986496519792</v>
      </c>
      <c r="V2855" s="0" t="n">
        <f aca="false">K2855</f>
        <v>54.7285261738916</v>
      </c>
      <c r="W2855" s="0" t="n">
        <f aca="false">J2855</f>
        <v>990</v>
      </c>
    </row>
    <row r="2856" customFormat="false" ht="12.8" hidden="false" customHeight="false" outlineLevel="0" collapsed="false">
      <c r="A2856" s="0" t="s">
        <v>72</v>
      </c>
      <c r="B2856" s="0" t="s">
        <v>129</v>
      </c>
      <c r="C2856" s="0" t="s">
        <v>154</v>
      </c>
      <c r="D2856" s="0" t="s">
        <v>19</v>
      </c>
      <c r="E2856" s="0" t="s">
        <v>57</v>
      </c>
      <c r="F2856" s="0" t="s">
        <v>155</v>
      </c>
      <c r="G2856" s="0" t="s">
        <v>1610</v>
      </c>
      <c r="H2856" s="0" t="n">
        <v>0.667536787556813</v>
      </c>
      <c r="I2856" s="0" t="n">
        <v>25.8018359753418</v>
      </c>
      <c r="J2856" s="0" t="n">
        <v>0</v>
      </c>
      <c r="K2856" s="0" t="n">
        <f aca="false">I2856*SUMIFS(syst_chauffage!$H$3:$H$27,syst_chauffage!$B$3:$B$27,D2856,syst_chauffage!$C$3:$C$27,E2856)</f>
        <v>35.9284547344417</v>
      </c>
      <c r="L2856" s="12" t="n">
        <f aca="false">H2856*SUMIFS(syst_chauffage!$K$3:$K$27,syst_chauffage!$B$3:$B$27,D2856,syst_chauffage!$C$3:$C$27,E2856)</f>
        <v>0.667536787556813</v>
      </c>
      <c r="N2856" s="0" t="str">
        <f aca="false">A2856</f>
        <v>Bureaux Administration</v>
      </c>
      <c r="O2856" s="0" t="str">
        <f aca="false">B2856</f>
        <v>Bureaux</v>
      </c>
      <c r="P2856" s="0" t="str">
        <f aca="false">C2856</f>
        <v>immeuble résidentiel</v>
      </c>
      <c r="Q2856" s="0" t="str">
        <f aca="false">D2856</f>
        <v>Autre système centralisé</v>
      </c>
      <c r="R2856" s="0" t="str">
        <f aca="false">E2856</f>
        <v>Autres</v>
      </c>
      <c r="S2856" s="0" t="str">
        <f aca="false">F2856</f>
        <v>0102450101</v>
      </c>
      <c r="T2856" s="0" t="str">
        <f aca="false">G2856</f>
        <v>2</v>
      </c>
      <c r="U2856" s="0" t="n">
        <f aca="false">L2856</f>
        <v>0.667536787556813</v>
      </c>
      <c r="V2856" s="0" t="n">
        <f aca="false">K2856</f>
        <v>35.9284547344417</v>
      </c>
      <c r="W2856" s="0" t="n">
        <f aca="false">J2856</f>
        <v>0</v>
      </c>
    </row>
    <row r="2857" customFormat="false" ht="12.8" hidden="false" customHeight="false" outlineLevel="0" collapsed="false">
      <c r="A2857" s="0" t="s">
        <v>72</v>
      </c>
      <c r="B2857" s="0" t="s">
        <v>129</v>
      </c>
      <c r="C2857" s="0" t="s">
        <v>154</v>
      </c>
      <c r="D2857" s="0" t="s">
        <v>19</v>
      </c>
      <c r="E2857" s="0" t="s">
        <v>58</v>
      </c>
      <c r="F2857" s="0" t="s">
        <v>156</v>
      </c>
      <c r="G2857" s="0" t="s">
        <v>1610</v>
      </c>
      <c r="H2857" s="0" t="n">
        <v>0.678111580081339</v>
      </c>
      <c r="I2857" s="0" t="n">
        <v>25.8144683715376</v>
      </c>
      <c r="J2857" s="0" t="n">
        <v>935</v>
      </c>
      <c r="K2857" s="0" t="n">
        <f aca="false">I2857*SUMIFS(syst_chauffage!$H$3:$H$27,syst_chauffage!$B$3:$B$27,D2857,syst_chauffage!$C$3:$C$27,E2857)</f>
        <v>42.4634991673927</v>
      </c>
      <c r="L2857" s="12" t="n">
        <f aca="false">H2857*SUMIFS(syst_chauffage!$K$3:$K$27,syst_chauffage!$B$3:$B$27,D2857,syst_chauffage!$C$3:$C$27,E2857)</f>
        <v>0.678111580081339</v>
      </c>
      <c r="N2857" s="0" t="str">
        <f aca="false">A2857</f>
        <v>Bureaux Administration</v>
      </c>
      <c r="O2857" s="0" t="str">
        <f aca="false">B2857</f>
        <v>Bureaux</v>
      </c>
      <c r="P2857" s="0" t="str">
        <f aca="false">C2857</f>
        <v>immeuble résidentiel</v>
      </c>
      <c r="Q2857" s="0" t="str">
        <f aca="false">D2857</f>
        <v>Autre système centralisé</v>
      </c>
      <c r="R2857" s="0" t="str">
        <f aca="false">E2857</f>
        <v>Urbain</v>
      </c>
      <c r="S2857" s="0" t="str">
        <f aca="false">F2857</f>
        <v>0102450106</v>
      </c>
      <c r="T2857" s="0" t="str">
        <f aca="false">G2857</f>
        <v>2</v>
      </c>
      <c r="U2857" s="0" t="n">
        <f aca="false">L2857</f>
        <v>0.678111580081339</v>
      </c>
      <c r="V2857" s="0" t="n">
        <f aca="false">K2857</f>
        <v>42.4634991673927</v>
      </c>
      <c r="W2857" s="0" t="n">
        <f aca="false">J2857</f>
        <v>935</v>
      </c>
    </row>
    <row r="2858" customFormat="false" ht="12.8" hidden="false" customHeight="false" outlineLevel="0" collapsed="false">
      <c r="A2858" s="0" t="s">
        <v>72</v>
      </c>
      <c r="B2858" s="0" t="s">
        <v>129</v>
      </c>
      <c r="C2858" s="0" t="s">
        <v>154</v>
      </c>
      <c r="D2858" s="0" t="s">
        <v>22</v>
      </c>
      <c r="E2858" s="0" t="s">
        <v>23</v>
      </c>
      <c r="F2858" s="0" t="s">
        <v>157</v>
      </c>
      <c r="G2858" s="0" t="s">
        <v>1610</v>
      </c>
      <c r="H2858" s="0" t="n">
        <v>0.54375443646986</v>
      </c>
      <c r="I2858" s="0" t="n">
        <v>27.7271658865915</v>
      </c>
      <c r="J2858" s="0" t="n">
        <v>0</v>
      </c>
      <c r="K2858" s="0" t="n">
        <f aca="false">I2858*SUMIFS(syst_chauffage!$H$3:$H$27,syst_chauffage!$B$3:$B$27,D2858,syst_chauffage!$C$3:$C$27,E2858)</f>
        <v>48.8281632155843</v>
      </c>
      <c r="L2858" s="12" t="n">
        <f aca="false">H2858*SUMIFS(syst_chauffage!$K$3:$K$27,syst_chauffage!$B$3:$B$27,D2858,syst_chauffage!$C$3:$C$27,E2858)</f>
        <v>0.54375443646986</v>
      </c>
      <c r="N2858" s="0" t="str">
        <f aca="false">A2858</f>
        <v>Bureaux Administration</v>
      </c>
      <c r="O2858" s="0" t="str">
        <f aca="false">B2858</f>
        <v>Bureaux</v>
      </c>
      <c r="P2858" s="0" t="str">
        <f aca="false">C2858</f>
        <v>immeuble résidentiel</v>
      </c>
      <c r="Q2858" s="0" t="str">
        <f aca="false">D2858</f>
        <v>Chaudière fioul</v>
      </c>
      <c r="R2858" s="0" t="str">
        <f aca="false">E2858</f>
        <v>Fioul</v>
      </c>
      <c r="S2858" s="0" t="str">
        <f aca="false">F2858</f>
        <v>0102450303</v>
      </c>
      <c r="T2858" s="0" t="str">
        <f aca="false">G2858</f>
        <v>2</v>
      </c>
      <c r="U2858" s="0" t="n">
        <f aca="false">L2858</f>
        <v>0.54375443646986</v>
      </c>
      <c r="V2858" s="0" t="n">
        <f aca="false">K2858</f>
        <v>48.8281632155843</v>
      </c>
      <c r="W2858" s="0" t="n">
        <f aca="false">J2858</f>
        <v>0</v>
      </c>
    </row>
    <row r="2859" customFormat="false" ht="12.8" hidden="false" customHeight="false" outlineLevel="0" collapsed="false">
      <c r="A2859" s="0" t="s">
        <v>72</v>
      </c>
      <c r="B2859" s="0" t="s">
        <v>129</v>
      </c>
      <c r="C2859" s="0" t="s">
        <v>154</v>
      </c>
      <c r="D2859" s="0" t="s">
        <v>13</v>
      </c>
      <c r="E2859" s="0" t="s">
        <v>14</v>
      </c>
      <c r="F2859" s="0" t="s">
        <v>158</v>
      </c>
      <c r="G2859" s="0" t="s">
        <v>1610</v>
      </c>
      <c r="H2859" s="0" t="n">
        <v>0.717746747968256</v>
      </c>
      <c r="I2859" s="0" t="n">
        <v>27.8161747463524</v>
      </c>
      <c r="J2859" s="0" t="n">
        <v>308</v>
      </c>
      <c r="K2859" s="0" t="n">
        <f aca="false">I2859*SUMIFS(syst_chauffage!$H$3:$H$27,syst_chauffage!$B$3:$B$27,D2859,syst_chauffage!$C$3:$C$27,E2859)</f>
        <v>56.1773166699634</v>
      </c>
      <c r="L2859" s="12" t="n">
        <f aca="false">H2859*SUMIFS(syst_chauffage!$K$3:$K$27,syst_chauffage!$B$3:$B$27,D2859,syst_chauffage!$C$3:$C$27,E2859)</f>
        <v>0.717746747968256</v>
      </c>
      <c r="N2859" s="0" t="str">
        <f aca="false">A2859</f>
        <v>Bureaux Administration</v>
      </c>
      <c r="O2859" s="0" t="str">
        <f aca="false">B2859</f>
        <v>Bureaux</v>
      </c>
      <c r="P2859" s="0" t="str">
        <f aca="false">C2859</f>
        <v>immeuble résidentiel</v>
      </c>
      <c r="Q2859" s="0" t="str">
        <f aca="false">D2859</f>
        <v>Chaudière gaz</v>
      </c>
      <c r="R2859" s="0" t="str">
        <f aca="false">E2859</f>
        <v>Gaz</v>
      </c>
      <c r="S2859" s="0" t="str">
        <f aca="false">F2859</f>
        <v>0102450404</v>
      </c>
      <c r="T2859" s="0" t="str">
        <f aca="false">G2859</f>
        <v>2</v>
      </c>
      <c r="U2859" s="0" t="n">
        <f aca="false">L2859</f>
        <v>0.717746747968256</v>
      </c>
      <c r="V2859" s="0" t="n">
        <f aca="false">K2859</f>
        <v>56.1773166699634</v>
      </c>
      <c r="W2859" s="0" t="n">
        <f aca="false">J2859</f>
        <v>308</v>
      </c>
    </row>
    <row r="2860" customFormat="false" ht="12.8" hidden="false" customHeight="false" outlineLevel="0" collapsed="false">
      <c r="A2860" s="0" t="s">
        <v>72</v>
      </c>
      <c r="B2860" s="0" t="s">
        <v>129</v>
      </c>
      <c r="C2860" s="0" t="s">
        <v>154</v>
      </c>
      <c r="D2860" s="0" t="s">
        <v>29</v>
      </c>
      <c r="E2860" s="0" t="s">
        <v>30</v>
      </c>
      <c r="F2860" s="0" t="s">
        <v>159</v>
      </c>
      <c r="G2860" s="0" t="s">
        <v>1610</v>
      </c>
      <c r="H2860" s="0" t="n">
        <v>0.92</v>
      </c>
      <c r="I2860" s="0" t="n">
        <v>10.4</v>
      </c>
      <c r="J2860" s="0" t="n">
        <v>0</v>
      </c>
      <c r="K2860" s="0" t="n">
        <f aca="false">I2860*SUMIFS(syst_chauffage!$H$3:$H$27,syst_chauffage!$B$3:$B$27,D2860,syst_chauffage!$C$3:$C$27,E2860)</f>
        <v>3</v>
      </c>
      <c r="L2860" s="12" t="n">
        <f aca="false">H2860*SUMIFS(syst_chauffage!$K$3:$K$27,syst_chauffage!$B$3:$B$27,D2860,syst_chauffage!$C$3:$C$27,E2860)</f>
        <v>0.92</v>
      </c>
      <c r="N2860" s="0" t="str">
        <f aca="false">A2860</f>
        <v>Bureaux Administration</v>
      </c>
      <c r="O2860" s="0" t="str">
        <f aca="false">B2860</f>
        <v>Bureaux</v>
      </c>
      <c r="P2860" s="0" t="str">
        <f aca="false">C2860</f>
        <v>immeuble résidentiel</v>
      </c>
      <c r="Q2860" s="0" t="str">
        <f aca="false">D2860</f>
        <v>Electrique direct</v>
      </c>
      <c r="R2860" s="0" t="str">
        <f aca="false">E2860</f>
        <v>Electricité</v>
      </c>
      <c r="S2860" s="0" t="str">
        <f aca="false">F2860</f>
        <v>0102450602</v>
      </c>
      <c r="T2860" s="0" t="str">
        <f aca="false">G2860</f>
        <v>2</v>
      </c>
      <c r="U2860" s="0" t="n">
        <f aca="false">L2860</f>
        <v>0.92</v>
      </c>
      <c r="V2860" s="0" t="n">
        <f aca="false">K2860</f>
        <v>3</v>
      </c>
      <c r="W2860" s="0" t="n">
        <f aca="false">J2860</f>
        <v>0</v>
      </c>
    </row>
    <row r="2861" customFormat="false" ht="12.8" hidden="false" customHeight="false" outlineLevel="0" collapsed="false">
      <c r="A2861" s="0" t="s">
        <v>72</v>
      </c>
      <c r="B2861" s="0" t="s">
        <v>129</v>
      </c>
      <c r="C2861" s="0" t="s">
        <v>154</v>
      </c>
      <c r="D2861" s="0" t="s">
        <v>51</v>
      </c>
      <c r="E2861" s="0" t="s">
        <v>57</v>
      </c>
      <c r="F2861" s="0" t="s">
        <v>160</v>
      </c>
      <c r="G2861" s="0" t="s">
        <v>1610</v>
      </c>
      <c r="H2861" s="0" t="n">
        <v>0.770234754873246</v>
      </c>
      <c r="I2861" s="0" t="n">
        <v>30.7164713992164</v>
      </c>
      <c r="J2861" s="0" t="n">
        <v>0</v>
      </c>
      <c r="K2861" s="0" t="n">
        <f aca="false">I2861*SUMIFS(syst_chauffage!$H$3:$H$27,syst_chauffage!$B$3:$B$27,D2861,syst_chauffage!$C$3:$C$27,E2861)</f>
        <v>65.0837138463031</v>
      </c>
      <c r="L2861" s="12" t="n">
        <f aca="false">H2861*SUMIFS(syst_chauffage!$K$3:$K$27,syst_chauffage!$B$3:$B$27,D2861,syst_chauffage!$C$3:$C$27,E2861)</f>
        <v>0.770234754873246</v>
      </c>
      <c r="N2861" s="0" t="str">
        <f aca="false">A2861</f>
        <v>Bureaux Administration</v>
      </c>
      <c r="O2861" s="0" t="str">
        <f aca="false">B2861</f>
        <v>Bureaux</v>
      </c>
      <c r="P2861" s="0" t="str">
        <f aca="false">C2861</f>
        <v>immeuble résidentiel</v>
      </c>
      <c r="Q2861" s="0" t="str">
        <f aca="false">D2861</f>
        <v>Autre système centralisé performant</v>
      </c>
      <c r="R2861" s="0" t="str">
        <f aca="false">E2861</f>
        <v>Autres</v>
      </c>
      <c r="S2861" s="0" t="str">
        <f aca="false">F2861</f>
        <v>0102452101</v>
      </c>
      <c r="T2861" s="0" t="str">
        <f aca="false">G2861</f>
        <v>2</v>
      </c>
      <c r="U2861" s="0" t="n">
        <f aca="false">L2861</f>
        <v>0.770234754873246</v>
      </c>
      <c r="V2861" s="0" t="n">
        <f aca="false">K2861</f>
        <v>65.0837138463031</v>
      </c>
      <c r="W2861" s="0" t="n">
        <f aca="false">J2861</f>
        <v>0</v>
      </c>
    </row>
    <row r="2862" customFormat="false" ht="12.8" hidden="false" customHeight="false" outlineLevel="0" collapsed="false">
      <c r="A2862" s="0" t="s">
        <v>72</v>
      </c>
      <c r="B2862" s="0" t="s">
        <v>129</v>
      </c>
      <c r="C2862" s="0" t="s">
        <v>154</v>
      </c>
      <c r="D2862" s="0" t="s">
        <v>51</v>
      </c>
      <c r="E2862" s="0" t="s">
        <v>58</v>
      </c>
      <c r="F2862" s="0" t="s">
        <v>161</v>
      </c>
      <c r="G2862" s="0" t="s">
        <v>1610</v>
      </c>
      <c r="H2862" s="0" t="n">
        <v>0.782436438555391</v>
      </c>
      <c r="I2862" s="0" t="n">
        <v>30.7315099661162</v>
      </c>
      <c r="J2862" s="0" t="n">
        <v>935</v>
      </c>
      <c r="K2862" s="0" t="n">
        <f aca="false">I2862*SUMIFS(syst_chauffage!$H$3:$H$27,syst_chauffage!$B$3:$B$27,D2862,syst_chauffage!$C$3:$C$27,E2862)</f>
        <v>65.5810271157998</v>
      </c>
      <c r="L2862" s="12" t="n">
        <f aca="false">H2862*SUMIFS(syst_chauffage!$K$3:$K$27,syst_chauffage!$B$3:$B$27,D2862,syst_chauffage!$C$3:$C$27,E2862)</f>
        <v>0.782436438555391</v>
      </c>
      <c r="N2862" s="0" t="str">
        <f aca="false">A2862</f>
        <v>Bureaux Administration</v>
      </c>
      <c r="O2862" s="0" t="str">
        <f aca="false">B2862</f>
        <v>Bureaux</v>
      </c>
      <c r="P2862" s="0" t="str">
        <f aca="false">C2862</f>
        <v>immeuble résidentiel</v>
      </c>
      <c r="Q2862" s="0" t="str">
        <f aca="false">D2862</f>
        <v>Autre système centralisé performant</v>
      </c>
      <c r="R2862" s="0" t="str">
        <f aca="false">E2862</f>
        <v>Urbain</v>
      </c>
      <c r="S2862" s="0" t="str">
        <f aca="false">F2862</f>
        <v>0102452106</v>
      </c>
      <c r="T2862" s="0" t="str">
        <f aca="false">G2862</f>
        <v>2</v>
      </c>
      <c r="U2862" s="0" t="n">
        <f aca="false">L2862</f>
        <v>0.782436438555391</v>
      </c>
      <c r="V2862" s="0" t="n">
        <f aca="false">K2862</f>
        <v>65.5810271157998</v>
      </c>
      <c r="W2862" s="0" t="n">
        <f aca="false">J2862</f>
        <v>935</v>
      </c>
    </row>
    <row r="2863" customFormat="false" ht="12.8" hidden="false" customHeight="false" outlineLevel="0" collapsed="false">
      <c r="A2863" s="0" t="s">
        <v>72</v>
      </c>
      <c r="B2863" s="0" t="s">
        <v>129</v>
      </c>
      <c r="C2863" s="0" t="s">
        <v>154</v>
      </c>
      <c r="D2863" s="0" t="s">
        <v>27</v>
      </c>
      <c r="E2863" s="0" t="s">
        <v>23</v>
      </c>
      <c r="F2863" s="0" t="s">
        <v>162</v>
      </c>
      <c r="G2863" s="0" t="s">
        <v>1610</v>
      </c>
      <c r="H2863" s="0" t="n">
        <v>0.718621645149003</v>
      </c>
      <c r="I2863" s="0" t="n">
        <v>33.0085308173708</v>
      </c>
      <c r="J2863" s="0" t="n">
        <v>693</v>
      </c>
      <c r="K2863" s="0" t="n">
        <f aca="false">I2863*SUMIFS(syst_chauffage!$H$3:$H$27,syst_chauffage!$B$3:$B$27,D2863,syst_chauffage!$C$3:$C$27,E2863)</f>
        <v>84.6471801558574</v>
      </c>
      <c r="L2863" s="12" t="n">
        <f aca="false">H2863*SUMIFS(syst_chauffage!$K$3:$K$27,syst_chauffage!$B$3:$B$27,D2863,syst_chauffage!$C$3:$C$27,E2863)</f>
        <v>0.718621645149003</v>
      </c>
      <c r="N2863" s="0" t="str">
        <f aca="false">A2863</f>
        <v>Bureaux Administration</v>
      </c>
      <c r="O2863" s="0" t="str">
        <f aca="false">B2863</f>
        <v>Bureaux</v>
      </c>
      <c r="P2863" s="0" t="str">
        <f aca="false">C2863</f>
        <v>immeuble résidentiel</v>
      </c>
      <c r="Q2863" s="0" t="str">
        <f aca="false">D2863</f>
        <v>Chaudière condensation fioul</v>
      </c>
      <c r="R2863" s="0" t="str">
        <f aca="false">E2863</f>
        <v>Fioul</v>
      </c>
      <c r="S2863" s="0" t="str">
        <f aca="false">F2863</f>
        <v>0102452303</v>
      </c>
      <c r="T2863" s="0" t="str">
        <f aca="false">G2863</f>
        <v>2</v>
      </c>
      <c r="U2863" s="0" t="n">
        <f aca="false">L2863</f>
        <v>0.718621645149003</v>
      </c>
      <c r="V2863" s="0" t="n">
        <f aca="false">K2863</f>
        <v>84.6471801558574</v>
      </c>
      <c r="W2863" s="0" t="n">
        <f aca="false">J2863</f>
        <v>693</v>
      </c>
    </row>
    <row r="2864" customFormat="false" ht="12.8" hidden="false" customHeight="false" outlineLevel="0" collapsed="false">
      <c r="A2864" s="0" t="s">
        <v>72</v>
      </c>
      <c r="B2864" s="0" t="s">
        <v>129</v>
      </c>
      <c r="C2864" s="0" t="s">
        <v>154</v>
      </c>
      <c r="D2864" s="0" t="s">
        <v>18</v>
      </c>
      <c r="E2864" s="0" t="s">
        <v>14</v>
      </c>
      <c r="F2864" s="0" t="s">
        <v>163</v>
      </c>
      <c r="G2864" s="0" t="s">
        <v>1610</v>
      </c>
      <c r="H2864" s="0" t="n">
        <v>0.948575888067158</v>
      </c>
      <c r="I2864" s="0" t="n">
        <v>33.1144937456576</v>
      </c>
      <c r="J2864" s="0" t="n">
        <v>693</v>
      </c>
      <c r="K2864" s="0" t="n">
        <f aca="false">I2864*SUMIFS(syst_chauffage!$H$3:$H$27,syst_chauffage!$B$3:$B$27,D2864,syst_chauffage!$C$3:$C$27,E2864)</f>
        <v>90.2346417486357</v>
      </c>
      <c r="L2864" s="12" t="n">
        <f aca="false">H2864*SUMIFS(syst_chauffage!$K$3:$K$27,syst_chauffage!$B$3:$B$27,D2864,syst_chauffage!$C$3:$C$27,E2864)</f>
        <v>0.921491096694258</v>
      </c>
      <c r="N2864" s="0" t="str">
        <f aca="false">A2864</f>
        <v>Bureaux Administration</v>
      </c>
      <c r="O2864" s="0" t="str">
        <f aca="false">B2864</f>
        <v>Bureaux</v>
      </c>
      <c r="P2864" s="0" t="str">
        <f aca="false">C2864</f>
        <v>immeuble résidentiel</v>
      </c>
      <c r="Q2864" s="0" t="str">
        <f aca="false">D2864</f>
        <v>Chaudière condensation gaz</v>
      </c>
      <c r="R2864" s="0" t="str">
        <f aca="false">E2864</f>
        <v>Gaz</v>
      </c>
      <c r="S2864" s="0" t="str">
        <f aca="false">F2864</f>
        <v>0102452404</v>
      </c>
      <c r="T2864" s="0" t="str">
        <f aca="false">G2864</f>
        <v>2</v>
      </c>
      <c r="U2864" s="0" t="n">
        <f aca="false">L2864</f>
        <v>0.921491096694258</v>
      </c>
      <c r="V2864" s="0" t="n">
        <f aca="false">K2864</f>
        <v>90.2346417486357</v>
      </c>
      <c r="W2864" s="0" t="n">
        <f aca="false">J2864</f>
        <v>693</v>
      </c>
    </row>
    <row r="2865" customFormat="false" ht="12.8" hidden="false" customHeight="false" outlineLevel="0" collapsed="false">
      <c r="A2865" s="0" t="s">
        <v>72</v>
      </c>
      <c r="B2865" s="0" t="s">
        <v>129</v>
      </c>
      <c r="C2865" s="0" t="s">
        <v>154</v>
      </c>
      <c r="D2865" s="0" t="s">
        <v>32</v>
      </c>
      <c r="E2865" s="0" t="s">
        <v>30</v>
      </c>
      <c r="F2865" s="0" t="s">
        <v>164</v>
      </c>
      <c r="G2865" s="0" t="s">
        <v>1610</v>
      </c>
      <c r="H2865" s="0" t="n">
        <v>1</v>
      </c>
      <c r="I2865" s="0" t="n">
        <v>12</v>
      </c>
      <c r="J2865" s="0" t="n">
        <v>0</v>
      </c>
      <c r="K2865" s="0" t="n">
        <f aca="false">I2865*SUMIFS(syst_chauffage!$H$3:$H$27,syst_chauffage!$B$3:$B$27,D2865,syst_chauffage!$C$3:$C$27,E2865)</f>
        <v>12</v>
      </c>
      <c r="L2865" s="12" t="n">
        <f aca="false">H2865*SUMIFS(syst_chauffage!$K$3:$K$27,syst_chauffage!$B$3:$B$27,D2865,syst_chauffage!$C$3:$C$27,E2865)</f>
        <v>1</v>
      </c>
      <c r="N2865" s="0" t="str">
        <f aca="false">A2865</f>
        <v>Bureaux Administration</v>
      </c>
      <c r="O2865" s="0" t="str">
        <f aca="false">B2865</f>
        <v>Bureaux</v>
      </c>
      <c r="P2865" s="0" t="str">
        <f aca="false">C2865</f>
        <v>immeuble résidentiel</v>
      </c>
      <c r="Q2865" s="0" t="str">
        <f aca="false">D2865</f>
        <v>Electrique direct performant</v>
      </c>
      <c r="R2865" s="0" t="str">
        <f aca="false">E2865</f>
        <v>Electricité</v>
      </c>
      <c r="S2865" s="0" t="str">
        <f aca="false">F2865</f>
        <v>0102452602</v>
      </c>
      <c r="T2865" s="0" t="str">
        <f aca="false">G2865</f>
        <v>2</v>
      </c>
      <c r="U2865" s="0" t="n">
        <f aca="false">L2865</f>
        <v>1</v>
      </c>
      <c r="V2865" s="0" t="n">
        <f aca="false">K2865</f>
        <v>12</v>
      </c>
      <c r="W2865" s="0" t="n">
        <f aca="false">J2865</f>
        <v>0</v>
      </c>
    </row>
    <row r="2866" customFormat="false" ht="12.8" hidden="false" customHeight="false" outlineLevel="0" collapsed="false">
      <c r="A2866" s="0" t="s">
        <v>72</v>
      </c>
      <c r="B2866" s="0" t="s">
        <v>129</v>
      </c>
      <c r="C2866" s="0" t="s">
        <v>165</v>
      </c>
      <c r="D2866" s="0" t="s">
        <v>19</v>
      </c>
      <c r="E2866" s="0" t="s">
        <v>57</v>
      </c>
      <c r="F2866" s="0" t="s">
        <v>166</v>
      </c>
      <c r="G2866" s="0" t="s">
        <v>1610</v>
      </c>
      <c r="H2866" s="0" t="n">
        <v>0.668116768317533</v>
      </c>
      <c r="I2866" s="0" t="n">
        <v>15.494674538956</v>
      </c>
      <c r="J2866" s="0" t="n">
        <v>0</v>
      </c>
      <c r="K2866" s="0" t="n">
        <f aca="false">I2866*SUMIFS(syst_chauffage!$H$3:$H$27,syst_chauffage!$B$3:$B$27,D2866,syst_chauffage!$C$3:$C$27,E2866)</f>
        <v>21.5759728621564</v>
      </c>
      <c r="L2866" s="12" t="n">
        <f aca="false">H2866*SUMIFS(syst_chauffage!$K$3:$K$27,syst_chauffage!$B$3:$B$27,D2866,syst_chauffage!$C$3:$C$27,E2866)</f>
        <v>0.668116768317533</v>
      </c>
      <c r="N2866" s="0" t="str">
        <f aca="false">A2866</f>
        <v>Bureaux Administration</v>
      </c>
      <c r="O2866" s="0" t="str">
        <f aca="false">B2866</f>
        <v>Bureaux</v>
      </c>
      <c r="P2866" s="0" t="str">
        <f aca="false">C2866</f>
        <v>plateau large bureau paysagés</v>
      </c>
      <c r="Q2866" s="0" t="str">
        <f aca="false">D2866</f>
        <v>Autre système centralisé</v>
      </c>
      <c r="R2866" s="0" t="str">
        <f aca="false">E2866</f>
        <v>Autres</v>
      </c>
      <c r="S2866" s="0" t="str">
        <f aca="false">F2866</f>
        <v>0102830101</v>
      </c>
      <c r="T2866" s="0" t="str">
        <f aca="false">G2866</f>
        <v>2</v>
      </c>
      <c r="U2866" s="0" t="n">
        <f aca="false">L2866</f>
        <v>0.668116768317533</v>
      </c>
      <c r="V2866" s="0" t="n">
        <f aca="false">K2866</f>
        <v>21.5759728621564</v>
      </c>
      <c r="W2866" s="0" t="n">
        <f aca="false">J2866</f>
        <v>0</v>
      </c>
    </row>
    <row r="2867" customFormat="false" ht="12.8" hidden="false" customHeight="false" outlineLevel="0" collapsed="false">
      <c r="A2867" s="0" t="s">
        <v>72</v>
      </c>
      <c r="B2867" s="0" t="s">
        <v>129</v>
      </c>
      <c r="C2867" s="0" t="s">
        <v>165</v>
      </c>
      <c r="D2867" s="0" t="s">
        <v>19</v>
      </c>
      <c r="E2867" s="0" t="s">
        <v>58</v>
      </c>
      <c r="F2867" s="0" t="s">
        <v>167</v>
      </c>
      <c r="G2867" s="0" t="s">
        <v>1610</v>
      </c>
      <c r="H2867" s="0" t="n">
        <v>0.682347739508038</v>
      </c>
      <c r="I2867" s="0" t="n">
        <v>16.457391600756</v>
      </c>
      <c r="J2867" s="0" t="n">
        <v>935</v>
      </c>
      <c r="K2867" s="0" t="n">
        <f aca="false">I2867*SUMIFS(syst_chauffage!$H$3:$H$27,syst_chauffage!$B$3:$B$27,D2867,syst_chauffage!$C$3:$C$27,E2867)</f>
        <v>27.0715795684051</v>
      </c>
      <c r="L2867" s="12" t="n">
        <f aca="false">H2867*SUMIFS(syst_chauffage!$K$3:$K$27,syst_chauffage!$B$3:$B$27,D2867,syst_chauffage!$C$3:$C$27,E2867)</f>
        <v>0.682347739508038</v>
      </c>
      <c r="N2867" s="0" t="str">
        <f aca="false">A2867</f>
        <v>Bureaux Administration</v>
      </c>
      <c r="O2867" s="0" t="str">
        <f aca="false">B2867</f>
        <v>Bureaux</v>
      </c>
      <c r="P2867" s="0" t="str">
        <f aca="false">C2867</f>
        <v>plateau large bureau paysagés</v>
      </c>
      <c r="Q2867" s="0" t="str">
        <f aca="false">D2867</f>
        <v>Autre système centralisé</v>
      </c>
      <c r="R2867" s="0" t="str">
        <f aca="false">E2867</f>
        <v>Urbain</v>
      </c>
      <c r="S2867" s="0" t="str">
        <f aca="false">F2867</f>
        <v>0102830106</v>
      </c>
      <c r="T2867" s="0" t="str">
        <f aca="false">G2867</f>
        <v>2</v>
      </c>
      <c r="U2867" s="0" t="n">
        <f aca="false">L2867</f>
        <v>0.682347739508038</v>
      </c>
      <c r="V2867" s="0" t="n">
        <f aca="false">K2867</f>
        <v>27.0715795684051</v>
      </c>
      <c r="W2867" s="0" t="n">
        <f aca="false">J2867</f>
        <v>935</v>
      </c>
    </row>
    <row r="2868" customFormat="false" ht="12.8" hidden="false" customHeight="false" outlineLevel="0" collapsed="false">
      <c r="A2868" s="0" t="s">
        <v>72</v>
      </c>
      <c r="B2868" s="0" t="s">
        <v>129</v>
      </c>
      <c r="C2868" s="0" t="s">
        <v>165</v>
      </c>
      <c r="D2868" s="0" t="s">
        <v>22</v>
      </c>
      <c r="E2868" s="0" t="s">
        <v>23</v>
      </c>
      <c r="F2868" s="0" t="s">
        <v>168</v>
      </c>
      <c r="G2868" s="0" t="s">
        <v>1610</v>
      </c>
      <c r="H2868" s="0" t="n">
        <v>0.554684865734094</v>
      </c>
      <c r="I2868" s="0" t="n">
        <v>4.40204980885649</v>
      </c>
      <c r="J2868" s="0" t="n">
        <v>0</v>
      </c>
      <c r="K2868" s="0" t="n">
        <f aca="false">I2868*SUMIFS(syst_chauffage!$H$3:$H$27,syst_chauffage!$B$3:$B$27,D2868,syst_chauffage!$C$3:$C$27,E2868)</f>
        <v>7.75210879572516</v>
      </c>
      <c r="L2868" s="12" t="n">
        <f aca="false">H2868*SUMIFS(syst_chauffage!$K$3:$K$27,syst_chauffage!$B$3:$B$27,D2868,syst_chauffage!$C$3:$C$27,E2868)</f>
        <v>0.554684865734094</v>
      </c>
      <c r="N2868" s="0" t="str">
        <f aca="false">A2868</f>
        <v>Bureaux Administration</v>
      </c>
      <c r="O2868" s="0" t="str">
        <f aca="false">B2868</f>
        <v>Bureaux</v>
      </c>
      <c r="P2868" s="0" t="str">
        <f aca="false">C2868</f>
        <v>plateau large bureau paysagés</v>
      </c>
      <c r="Q2868" s="0" t="str">
        <f aca="false">D2868</f>
        <v>Chaudière fioul</v>
      </c>
      <c r="R2868" s="0" t="str">
        <f aca="false">E2868</f>
        <v>Fioul</v>
      </c>
      <c r="S2868" s="0" t="str">
        <f aca="false">F2868</f>
        <v>0102830303</v>
      </c>
      <c r="T2868" s="0" t="str">
        <f aca="false">G2868</f>
        <v>2</v>
      </c>
      <c r="U2868" s="0" t="n">
        <f aca="false">L2868</f>
        <v>0.554684865734094</v>
      </c>
      <c r="V2868" s="0" t="n">
        <f aca="false">K2868</f>
        <v>7.75210879572516</v>
      </c>
      <c r="W2868" s="0" t="n">
        <f aca="false">J2868</f>
        <v>0</v>
      </c>
    </row>
    <row r="2869" customFormat="false" ht="12.8" hidden="false" customHeight="false" outlineLevel="0" collapsed="false">
      <c r="A2869" s="0" t="s">
        <v>72</v>
      </c>
      <c r="B2869" s="0" t="s">
        <v>129</v>
      </c>
      <c r="C2869" s="0" t="s">
        <v>165</v>
      </c>
      <c r="D2869" s="0" t="s">
        <v>13</v>
      </c>
      <c r="E2869" s="0" t="s">
        <v>14</v>
      </c>
      <c r="F2869" s="0" t="s">
        <v>169</v>
      </c>
      <c r="G2869" s="0" t="s">
        <v>1610</v>
      </c>
      <c r="H2869" s="0" t="n">
        <v>0.732186051270633</v>
      </c>
      <c r="I2869" s="0" t="n">
        <v>3.27389066891352</v>
      </c>
      <c r="J2869" s="0" t="n">
        <v>364</v>
      </c>
      <c r="K2869" s="0" t="n">
        <f aca="false">I2869*SUMIFS(syst_chauffage!$H$3:$H$27,syst_chauffage!$B$3:$B$27,D2869,syst_chauffage!$C$3:$C$27,E2869)</f>
        <v>6.61192254245925</v>
      </c>
      <c r="L2869" s="12" t="n">
        <f aca="false">H2869*SUMIFS(syst_chauffage!$K$3:$K$27,syst_chauffage!$B$3:$B$27,D2869,syst_chauffage!$C$3:$C$27,E2869)</f>
        <v>0.732186051270633</v>
      </c>
      <c r="N2869" s="0" t="str">
        <f aca="false">A2869</f>
        <v>Bureaux Administration</v>
      </c>
      <c r="O2869" s="0" t="str">
        <f aca="false">B2869</f>
        <v>Bureaux</v>
      </c>
      <c r="P2869" s="0" t="str">
        <f aca="false">C2869</f>
        <v>plateau large bureau paysagés</v>
      </c>
      <c r="Q2869" s="0" t="str">
        <f aca="false">D2869</f>
        <v>Chaudière gaz</v>
      </c>
      <c r="R2869" s="0" t="str">
        <f aca="false">E2869</f>
        <v>Gaz</v>
      </c>
      <c r="S2869" s="0" t="str">
        <f aca="false">F2869</f>
        <v>0102830404</v>
      </c>
      <c r="T2869" s="0" t="str">
        <f aca="false">G2869</f>
        <v>2</v>
      </c>
      <c r="U2869" s="0" t="n">
        <f aca="false">L2869</f>
        <v>0.732186051270633</v>
      </c>
      <c r="V2869" s="0" t="n">
        <f aca="false">K2869</f>
        <v>6.61192254245925</v>
      </c>
      <c r="W2869" s="0" t="n">
        <f aca="false">J2869</f>
        <v>364</v>
      </c>
    </row>
    <row r="2870" customFormat="false" ht="12.8" hidden="false" customHeight="false" outlineLevel="0" collapsed="false">
      <c r="A2870" s="0" t="s">
        <v>72</v>
      </c>
      <c r="B2870" s="0" t="s">
        <v>129</v>
      </c>
      <c r="C2870" s="0" t="s">
        <v>165</v>
      </c>
      <c r="D2870" s="0" t="s">
        <v>29</v>
      </c>
      <c r="E2870" s="0" t="s">
        <v>30</v>
      </c>
      <c r="F2870" s="0" t="s">
        <v>170</v>
      </c>
      <c r="G2870" s="0" t="s">
        <v>1610</v>
      </c>
      <c r="H2870" s="0" t="n">
        <v>0.92</v>
      </c>
      <c r="I2870" s="0" t="n">
        <v>10.4</v>
      </c>
      <c r="J2870" s="0" t="n">
        <v>0</v>
      </c>
      <c r="K2870" s="0" t="n">
        <f aca="false">I2870*SUMIFS(syst_chauffage!$H$3:$H$27,syst_chauffage!$B$3:$B$27,D2870,syst_chauffage!$C$3:$C$27,E2870)</f>
        <v>3</v>
      </c>
      <c r="L2870" s="12" t="n">
        <f aca="false">H2870*SUMIFS(syst_chauffage!$K$3:$K$27,syst_chauffage!$B$3:$B$27,D2870,syst_chauffage!$C$3:$C$27,E2870)</f>
        <v>0.92</v>
      </c>
      <c r="N2870" s="0" t="str">
        <f aca="false">A2870</f>
        <v>Bureaux Administration</v>
      </c>
      <c r="O2870" s="0" t="str">
        <f aca="false">B2870</f>
        <v>Bureaux</v>
      </c>
      <c r="P2870" s="0" t="str">
        <f aca="false">C2870</f>
        <v>plateau large bureau paysagés</v>
      </c>
      <c r="Q2870" s="0" t="str">
        <f aca="false">D2870</f>
        <v>Electrique direct</v>
      </c>
      <c r="R2870" s="0" t="str">
        <f aca="false">E2870</f>
        <v>Electricité</v>
      </c>
      <c r="S2870" s="0" t="str">
        <f aca="false">F2870</f>
        <v>0102830602</v>
      </c>
      <c r="T2870" s="0" t="str">
        <f aca="false">G2870</f>
        <v>2</v>
      </c>
      <c r="U2870" s="0" t="n">
        <f aca="false">L2870</f>
        <v>0.92</v>
      </c>
      <c r="V2870" s="0" t="n">
        <f aca="false">K2870</f>
        <v>3</v>
      </c>
      <c r="W2870" s="0" t="n">
        <f aca="false">J2870</f>
        <v>0</v>
      </c>
    </row>
    <row r="2871" customFormat="false" ht="12.8" hidden="false" customHeight="false" outlineLevel="0" collapsed="false">
      <c r="A2871" s="0" t="s">
        <v>72</v>
      </c>
      <c r="B2871" s="0" t="s">
        <v>129</v>
      </c>
      <c r="C2871" s="0" t="s">
        <v>165</v>
      </c>
      <c r="D2871" s="0" t="s">
        <v>36</v>
      </c>
      <c r="E2871" s="0" t="s">
        <v>30</v>
      </c>
      <c r="F2871" s="0" t="s">
        <v>171</v>
      </c>
      <c r="G2871" s="0" t="s">
        <v>1610</v>
      </c>
      <c r="H2871" s="0" t="n">
        <v>2.94489544186046</v>
      </c>
      <c r="I2871" s="0" t="n">
        <v>44.7584571443371</v>
      </c>
      <c r="J2871" s="0" t="n">
        <v>756</v>
      </c>
      <c r="K2871" s="0" t="n">
        <f aca="false">I2871*SUMIFS(syst_chauffage!$H$3:$H$27,syst_chauffage!$B$3:$B$27,D2871,syst_chauffage!$C$3:$C$27,E2871)</f>
        <v>27.6901821663957</v>
      </c>
      <c r="L2871" s="12" t="n">
        <f aca="false">H2871*SUMIFS(syst_chauffage!$K$3:$K$27,syst_chauffage!$B$3:$B$27,D2871,syst_chauffage!$C$3:$C$27,E2871)</f>
        <v>2.47427325480779</v>
      </c>
      <c r="N2871" s="0" t="str">
        <f aca="false">A2871</f>
        <v>Bureaux Administration</v>
      </c>
      <c r="O2871" s="0" t="str">
        <f aca="false">B2871</f>
        <v>Bureaux</v>
      </c>
      <c r="P2871" s="0" t="str">
        <f aca="false">C2871</f>
        <v>plateau large bureau paysagés</v>
      </c>
      <c r="Q2871" s="0" t="str">
        <f aca="false">D2871</f>
        <v>PAC</v>
      </c>
      <c r="R2871" s="0" t="str">
        <f aca="false">E2871</f>
        <v>Electricité</v>
      </c>
      <c r="S2871" s="0" t="str">
        <f aca="false">F2871</f>
        <v>0102830902</v>
      </c>
      <c r="T2871" s="0" t="str">
        <f aca="false">G2871</f>
        <v>2</v>
      </c>
      <c r="U2871" s="0" t="n">
        <f aca="false">L2871</f>
        <v>2.47427325480779</v>
      </c>
      <c r="V2871" s="0" t="n">
        <f aca="false">K2871</f>
        <v>27.6901821663957</v>
      </c>
      <c r="W2871" s="0" t="n">
        <f aca="false">J2871</f>
        <v>756</v>
      </c>
    </row>
    <row r="2872" customFormat="false" ht="12.8" hidden="false" customHeight="false" outlineLevel="0" collapsed="false">
      <c r="A2872" s="0" t="s">
        <v>72</v>
      </c>
      <c r="B2872" s="0" t="s">
        <v>129</v>
      </c>
      <c r="C2872" s="0" t="s">
        <v>165</v>
      </c>
      <c r="D2872" s="0" t="s">
        <v>51</v>
      </c>
      <c r="E2872" s="0" t="s">
        <v>57</v>
      </c>
      <c r="F2872" s="0" t="s">
        <v>172</v>
      </c>
      <c r="G2872" s="0" t="s">
        <v>1610</v>
      </c>
      <c r="H2872" s="0" t="n">
        <v>0.770903963443307</v>
      </c>
      <c r="I2872" s="0" t="n">
        <v>18.4460411178048</v>
      </c>
      <c r="J2872" s="0" t="n">
        <v>0</v>
      </c>
      <c r="K2872" s="0" t="n">
        <f aca="false">I2872*SUMIFS(syst_chauffage!$H$3:$H$27,syst_chauffage!$B$3:$B$27,D2872,syst_chauffage!$C$3:$C$27,E2872)</f>
        <v>39.0844653380002</v>
      </c>
      <c r="L2872" s="12" t="n">
        <f aca="false">H2872*SUMIFS(syst_chauffage!$K$3:$K$27,syst_chauffage!$B$3:$B$27,D2872,syst_chauffage!$C$3:$C$27,E2872)</f>
        <v>0.770903963443307</v>
      </c>
      <c r="N2872" s="0" t="str">
        <f aca="false">A2872</f>
        <v>Bureaux Administration</v>
      </c>
      <c r="O2872" s="0" t="str">
        <f aca="false">B2872</f>
        <v>Bureaux</v>
      </c>
      <c r="P2872" s="0" t="str">
        <f aca="false">C2872</f>
        <v>plateau large bureau paysagés</v>
      </c>
      <c r="Q2872" s="0" t="str">
        <f aca="false">D2872</f>
        <v>Autre système centralisé performant</v>
      </c>
      <c r="R2872" s="0" t="str">
        <f aca="false">E2872</f>
        <v>Autres</v>
      </c>
      <c r="S2872" s="0" t="str">
        <f aca="false">F2872</f>
        <v>0102832101</v>
      </c>
      <c r="T2872" s="0" t="str">
        <f aca="false">G2872</f>
        <v>2</v>
      </c>
      <c r="U2872" s="0" t="n">
        <f aca="false">L2872</f>
        <v>0.770903963443307</v>
      </c>
      <c r="V2872" s="0" t="n">
        <f aca="false">K2872</f>
        <v>39.0844653380002</v>
      </c>
      <c r="W2872" s="0" t="n">
        <f aca="false">J2872</f>
        <v>0</v>
      </c>
    </row>
    <row r="2873" customFormat="false" ht="12.8" hidden="false" customHeight="false" outlineLevel="0" collapsed="false">
      <c r="A2873" s="0" t="s">
        <v>72</v>
      </c>
      <c r="B2873" s="0" t="s">
        <v>129</v>
      </c>
      <c r="C2873" s="0" t="s">
        <v>165</v>
      </c>
      <c r="D2873" s="0" t="s">
        <v>51</v>
      </c>
      <c r="E2873" s="0" t="s">
        <v>58</v>
      </c>
      <c r="F2873" s="0" t="s">
        <v>173</v>
      </c>
      <c r="G2873" s="0" t="s">
        <v>1610</v>
      </c>
      <c r="H2873" s="0" t="n">
        <v>0.787324314816967</v>
      </c>
      <c r="I2873" s="0" t="n">
        <v>19.5921328580428</v>
      </c>
      <c r="J2873" s="0" t="n">
        <v>935</v>
      </c>
      <c r="K2873" s="0" t="n">
        <f aca="false">I2873*SUMIFS(syst_chauffage!$H$3:$H$27,syst_chauffage!$B$3:$B$27,D2873,syst_chauffage!$C$3:$C$27,E2873)</f>
        <v>41.80960185934</v>
      </c>
      <c r="L2873" s="12" t="n">
        <f aca="false">H2873*SUMIFS(syst_chauffage!$K$3:$K$27,syst_chauffage!$B$3:$B$27,D2873,syst_chauffage!$C$3:$C$27,E2873)</f>
        <v>0.787324314816967</v>
      </c>
      <c r="N2873" s="0" t="str">
        <f aca="false">A2873</f>
        <v>Bureaux Administration</v>
      </c>
      <c r="O2873" s="0" t="str">
        <f aca="false">B2873</f>
        <v>Bureaux</v>
      </c>
      <c r="P2873" s="0" t="str">
        <f aca="false">C2873</f>
        <v>plateau large bureau paysagés</v>
      </c>
      <c r="Q2873" s="0" t="str">
        <f aca="false">D2873</f>
        <v>Autre système centralisé performant</v>
      </c>
      <c r="R2873" s="0" t="str">
        <f aca="false">E2873</f>
        <v>Urbain</v>
      </c>
      <c r="S2873" s="0" t="str">
        <f aca="false">F2873</f>
        <v>0102832106</v>
      </c>
      <c r="T2873" s="0" t="str">
        <f aca="false">G2873</f>
        <v>2</v>
      </c>
      <c r="U2873" s="0" t="n">
        <f aca="false">L2873</f>
        <v>0.787324314816967</v>
      </c>
      <c r="V2873" s="0" t="n">
        <f aca="false">K2873</f>
        <v>41.80960185934</v>
      </c>
      <c r="W2873" s="0" t="n">
        <f aca="false">J2873</f>
        <v>935</v>
      </c>
    </row>
    <row r="2874" customFormat="false" ht="12.8" hidden="false" customHeight="false" outlineLevel="0" collapsed="false">
      <c r="A2874" s="0" t="s">
        <v>72</v>
      </c>
      <c r="B2874" s="0" t="s">
        <v>129</v>
      </c>
      <c r="C2874" s="0" t="s">
        <v>165</v>
      </c>
      <c r="D2874" s="0" t="s">
        <v>27</v>
      </c>
      <c r="E2874" s="0" t="s">
        <v>23</v>
      </c>
      <c r="F2874" s="0" t="s">
        <v>174</v>
      </c>
      <c r="G2874" s="0" t="s">
        <v>1610</v>
      </c>
      <c r="H2874" s="0" t="n">
        <v>0.725216305705104</v>
      </c>
      <c r="I2874" s="0" t="n">
        <v>5.24053548673392</v>
      </c>
      <c r="J2874" s="0" t="n">
        <v>819</v>
      </c>
      <c r="K2874" s="0" t="n">
        <f aca="false">I2874*SUMIFS(syst_chauffage!$H$3:$H$27,syst_chauffage!$B$3:$B$27,D2874,syst_chauffage!$C$3:$C$27,E2874)</f>
        <v>13.4388456703225</v>
      </c>
      <c r="L2874" s="12" t="n">
        <f aca="false">H2874*SUMIFS(syst_chauffage!$K$3:$K$27,syst_chauffage!$B$3:$B$27,D2874,syst_chauffage!$C$3:$C$27,E2874)</f>
        <v>0.725216305705104</v>
      </c>
      <c r="N2874" s="0" t="str">
        <f aca="false">A2874</f>
        <v>Bureaux Administration</v>
      </c>
      <c r="O2874" s="0" t="str">
        <f aca="false">B2874</f>
        <v>Bureaux</v>
      </c>
      <c r="P2874" s="0" t="str">
        <f aca="false">C2874</f>
        <v>plateau large bureau paysagés</v>
      </c>
      <c r="Q2874" s="0" t="str">
        <f aca="false">D2874</f>
        <v>Chaudière condensation fioul</v>
      </c>
      <c r="R2874" s="0" t="str">
        <f aca="false">E2874</f>
        <v>Fioul</v>
      </c>
      <c r="S2874" s="0" t="str">
        <f aca="false">F2874</f>
        <v>0102832303</v>
      </c>
      <c r="T2874" s="0" t="str">
        <f aca="false">G2874</f>
        <v>2</v>
      </c>
      <c r="U2874" s="0" t="n">
        <f aca="false">L2874</f>
        <v>0.725216305705104</v>
      </c>
      <c r="V2874" s="0" t="n">
        <f aca="false">K2874</f>
        <v>13.4388456703225</v>
      </c>
      <c r="W2874" s="0" t="n">
        <f aca="false">J2874</f>
        <v>819</v>
      </c>
    </row>
    <row r="2875" customFormat="false" ht="12.8" hidden="false" customHeight="false" outlineLevel="0" collapsed="false">
      <c r="A2875" s="0" t="s">
        <v>72</v>
      </c>
      <c r="B2875" s="0" t="s">
        <v>129</v>
      </c>
      <c r="C2875" s="0" t="s">
        <v>165</v>
      </c>
      <c r="D2875" s="0" t="s">
        <v>18</v>
      </c>
      <c r="E2875" s="0" t="s">
        <v>14</v>
      </c>
      <c r="F2875" s="0" t="s">
        <v>175</v>
      </c>
      <c r="G2875" s="0" t="s">
        <v>1610</v>
      </c>
      <c r="H2875" s="0" t="n">
        <v>0.957295666038883</v>
      </c>
      <c r="I2875" s="0" t="n">
        <v>3.89748889156372</v>
      </c>
      <c r="J2875" s="0" t="n">
        <v>819</v>
      </c>
      <c r="K2875" s="0" t="n">
        <f aca="false">I2875*SUMIFS(syst_chauffage!$H$3:$H$27,syst_chauffage!$B$3:$B$27,D2875,syst_chauffage!$C$3:$C$27,E2875)</f>
        <v>10.6203802042318</v>
      </c>
      <c r="L2875" s="12" t="n">
        <f aca="false">H2875*SUMIFS(syst_chauffage!$K$3:$K$27,syst_chauffage!$B$3:$B$27,D2875,syst_chauffage!$C$3:$C$27,E2875)</f>
        <v>0.929961897889161</v>
      </c>
      <c r="N2875" s="0" t="str">
        <f aca="false">A2875</f>
        <v>Bureaux Administration</v>
      </c>
      <c r="O2875" s="0" t="str">
        <f aca="false">B2875</f>
        <v>Bureaux</v>
      </c>
      <c r="P2875" s="0" t="str">
        <f aca="false">C2875</f>
        <v>plateau large bureau paysagés</v>
      </c>
      <c r="Q2875" s="0" t="str">
        <f aca="false">D2875</f>
        <v>Chaudière condensation gaz</v>
      </c>
      <c r="R2875" s="0" t="str">
        <f aca="false">E2875</f>
        <v>Gaz</v>
      </c>
      <c r="S2875" s="0" t="str">
        <f aca="false">F2875</f>
        <v>0102832404</v>
      </c>
      <c r="T2875" s="0" t="str">
        <f aca="false">G2875</f>
        <v>2</v>
      </c>
      <c r="U2875" s="0" t="n">
        <f aca="false">L2875</f>
        <v>0.929961897889161</v>
      </c>
      <c r="V2875" s="0" t="n">
        <f aca="false">K2875</f>
        <v>10.6203802042318</v>
      </c>
      <c r="W2875" s="0" t="n">
        <f aca="false">J2875</f>
        <v>819</v>
      </c>
    </row>
    <row r="2876" customFormat="false" ht="12.8" hidden="false" customHeight="false" outlineLevel="0" collapsed="false">
      <c r="A2876" s="0" t="s">
        <v>72</v>
      </c>
      <c r="B2876" s="0" t="s">
        <v>129</v>
      </c>
      <c r="C2876" s="0" t="s">
        <v>165</v>
      </c>
      <c r="D2876" s="0" t="s">
        <v>32</v>
      </c>
      <c r="E2876" s="0" t="s">
        <v>30</v>
      </c>
      <c r="F2876" s="0" t="s">
        <v>176</v>
      </c>
      <c r="G2876" s="0" t="s">
        <v>1610</v>
      </c>
      <c r="H2876" s="0" t="n">
        <v>1</v>
      </c>
      <c r="I2876" s="0" t="n">
        <v>12</v>
      </c>
      <c r="J2876" s="0" t="n">
        <v>0</v>
      </c>
      <c r="K2876" s="0" t="n">
        <f aca="false">I2876*SUMIFS(syst_chauffage!$H$3:$H$27,syst_chauffage!$B$3:$B$27,D2876,syst_chauffage!$C$3:$C$27,E2876)</f>
        <v>12</v>
      </c>
      <c r="L2876" s="12" t="n">
        <f aca="false">H2876*SUMIFS(syst_chauffage!$K$3:$K$27,syst_chauffage!$B$3:$B$27,D2876,syst_chauffage!$C$3:$C$27,E2876)</f>
        <v>1</v>
      </c>
      <c r="N2876" s="0" t="str">
        <f aca="false">A2876</f>
        <v>Bureaux Administration</v>
      </c>
      <c r="O2876" s="0" t="str">
        <f aca="false">B2876</f>
        <v>Bureaux</v>
      </c>
      <c r="P2876" s="0" t="str">
        <f aca="false">C2876</f>
        <v>plateau large bureau paysagés</v>
      </c>
      <c r="Q2876" s="0" t="str">
        <f aca="false">D2876</f>
        <v>Electrique direct performant</v>
      </c>
      <c r="R2876" s="0" t="str">
        <f aca="false">E2876</f>
        <v>Electricité</v>
      </c>
      <c r="S2876" s="0" t="str">
        <f aca="false">F2876</f>
        <v>0102832602</v>
      </c>
      <c r="T2876" s="0" t="str">
        <f aca="false">G2876</f>
        <v>2</v>
      </c>
      <c r="U2876" s="0" t="n">
        <f aca="false">L2876</f>
        <v>1</v>
      </c>
      <c r="V2876" s="0" t="n">
        <f aca="false">K2876</f>
        <v>12</v>
      </c>
      <c r="W2876" s="0" t="n">
        <f aca="false">J2876</f>
        <v>0</v>
      </c>
    </row>
    <row r="2877" customFormat="false" ht="12.8" hidden="false" customHeight="false" outlineLevel="0" collapsed="false">
      <c r="A2877" s="0" t="s">
        <v>72</v>
      </c>
      <c r="B2877" s="0" t="s">
        <v>129</v>
      </c>
      <c r="C2877" s="0" t="s">
        <v>165</v>
      </c>
      <c r="D2877" s="0" t="s">
        <v>38</v>
      </c>
      <c r="E2877" s="0" t="s">
        <v>30</v>
      </c>
      <c r="F2877" s="0" t="s">
        <v>177</v>
      </c>
      <c r="G2877" s="0" t="s">
        <v>1610</v>
      </c>
      <c r="H2877" s="0" t="n">
        <v>3.39795627906976</v>
      </c>
      <c r="I2877" s="0" t="n">
        <v>53.2838775527823</v>
      </c>
      <c r="J2877" s="0" t="n">
        <v>819</v>
      </c>
      <c r="K2877" s="0" t="n">
        <f aca="false">I2877*SUMIFS(syst_chauffage!$H$3:$H$27,syst_chauffage!$B$3:$B$27,D2877,syst_chauffage!$C$3:$C$27,E2877)</f>
        <v>53.8590131762136</v>
      </c>
      <c r="L2877" s="12" t="n">
        <f aca="false">H2877*SUMIFS(syst_chauffage!$K$3:$K$27,syst_chauffage!$B$3:$B$27,D2877,syst_chauffage!$C$3:$C$27,E2877)</f>
        <v>3.03986496519792</v>
      </c>
      <c r="N2877" s="0" t="str">
        <f aca="false">A2877</f>
        <v>Bureaux Administration</v>
      </c>
      <c r="O2877" s="0" t="str">
        <f aca="false">B2877</f>
        <v>Bureaux</v>
      </c>
      <c r="P2877" s="0" t="str">
        <f aca="false">C2877</f>
        <v>plateau large bureau paysagés</v>
      </c>
      <c r="Q2877" s="0" t="str">
        <f aca="false">D2877</f>
        <v>PAC performant</v>
      </c>
      <c r="R2877" s="0" t="str">
        <f aca="false">E2877</f>
        <v>Electricité</v>
      </c>
      <c r="S2877" s="0" t="str">
        <f aca="false">F2877</f>
        <v>0102832902</v>
      </c>
      <c r="T2877" s="0" t="str">
        <f aca="false">G2877</f>
        <v>2</v>
      </c>
      <c r="U2877" s="0" t="n">
        <f aca="false">L2877</f>
        <v>3.03986496519792</v>
      </c>
      <c r="V2877" s="0" t="n">
        <f aca="false">K2877</f>
        <v>53.8590131762136</v>
      </c>
      <c r="W2877" s="0" t="n">
        <f aca="false">J2877</f>
        <v>819</v>
      </c>
    </row>
    <row r="2878" customFormat="false" ht="12.8" hidden="false" customHeight="false" outlineLevel="0" collapsed="false">
      <c r="A2878" s="0" t="s">
        <v>72</v>
      </c>
      <c r="B2878" s="0" t="s">
        <v>129</v>
      </c>
      <c r="C2878" s="0" t="s">
        <v>116</v>
      </c>
      <c r="D2878" s="0" t="s">
        <v>19</v>
      </c>
      <c r="E2878" s="0" t="s">
        <v>57</v>
      </c>
      <c r="F2878" s="0" t="s">
        <v>178</v>
      </c>
      <c r="G2878" s="0" t="s">
        <v>1610</v>
      </c>
      <c r="H2878" s="0" t="n">
        <v>0.664317642708183</v>
      </c>
      <c r="I2878" s="0" t="n">
        <v>17.0296389362657</v>
      </c>
      <c r="J2878" s="0" t="n">
        <v>0</v>
      </c>
      <c r="K2878" s="0" t="n">
        <f aca="false">I2878*SUMIFS(syst_chauffage!$H$3:$H$27,syst_chauffage!$B$3:$B$27,D2878,syst_chauffage!$C$3:$C$27,E2878)</f>
        <v>23.7133749803788</v>
      </c>
      <c r="L2878" s="12" t="n">
        <f aca="false">H2878*SUMIFS(syst_chauffage!$K$3:$K$27,syst_chauffage!$B$3:$B$27,D2878,syst_chauffage!$C$3:$C$27,E2878)</f>
        <v>0.664317642708183</v>
      </c>
      <c r="N2878" s="0" t="str">
        <f aca="false">A2878</f>
        <v>Bureaux Administration</v>
      </c>
      <c r="O2878" s="0" t="str">
        <f aca="false">B2878</f>
        <v>Bureaux</v>
      </c>
      <c r="P2878" s="0" t="str">
        <f aca="false">C2878</f>
        <v>plateau large bureaux cloisonnés</v>
      </c>
      <c r="Q2878" s="0" t="str">
        <f aca="false">D2878</f>
        <v>Autre système centralisé</v>
      </c>
      <c r="R2878" s="0" t="str">
        <f aca="false">E2878</f>
        <v>Autres</v>
      </c>
      <c r="S2878" s="0" t="str">
        <f aca="false">F2878</f>
        <v>0102840101</v>
      </c>
      <c r="T2878" s="0" t="str">
        <f aca="false">G2878</f>
        <v>2</v>
      </c>
      <c r="U2878" s="0" t="n">
        <f aca="false">L2878</f>
        <v>0.664317642708183</v>
      </c>
      <c r="V2878" s="0" t="n">
        <f aca="false">K2878</f>
        <v>23.7133749803788</v>
      </c>
      <c r="W2878" s="0" t="n">
        <f aca="false">J2878</f>
        <v>0</v>
      </c>
    </row>
    <row r="2879" customFormat="false" ht="12.8" hidden="false" customHeight="false" outlineLevel="0" collapsed="false">
      <c r="A2879" s="0" t="s">
        <v>72</v>
      </c>
      <c r="B2879" s="0" t="s">
        <v>129</v>
      </c>
      <c r="C2879" s="0" t="s">
        <v>116</v>
      </c>
      <c r="D2879" s="0" t="s">
        <v>19</v>
      </c>
      <c r="E2879" s="0" t="s">
        <v>58</v>
      </c>
      <c r="F2879" s="0" t="s">
        <v>179</v>
      </c>
      <c r="G2879" s="0" t="s">
        <v>1610</v>
      </c>
      <c r="H2879" s="0" t="n">
        <v>0.679835350001312</v>
      </c>
      <c r="I2879" s="0" t="n">
        <v>16.5333068410633</v>
      </c>
      <c r="J2879" s="0" t="n">
        <v>935</v>
      </c>
      <c r="K2879" s="0" t="n">
        <f aca="false">I2879*SUMIFS(syst_chauffage!$H$3:$H$27,syst_chauffage!$B$3:$B$27,D2879,syst_chauffage!$C$3:$C$27,E2879)</f>
        <v>27.1964563118339</v>
      </c>
      <c r="L2879" s="12" t="n">
        <f aca="false">H2879*SUMIFS(syst_chauffage!$K$3:$K$27,syst_chauffage!$B$3:$B$27,D2879,syst_chauffage!$C$3:$C$27,E2879)</f>
        <v>0.679835350001312</v>
      </c>
      <c r="N2879" s="0" t="str">
        <f aca="false">A2879</f>
        <v>Bureaux Administration</v>
      </c>
      <c r="O2879" s="0" t="str">
        <f aca="false">B2879</f>
        <v>Bureaux</v>
      </c>
      <c r="P2879" s="0" t="str">
        <f aca="false">C2879</f>
        <v>plateau large bureaux cloisonnés</v>
      </c>
      <c r="Q2879" s="0" t="str">
        <f aca="false">D2879</f>
        <v>Autre système centralisé</v>
      </c>
      <c r="R2879" s="0" t="str">
        <f aca="false">E2879</f>
        <v>Urbain</v>
      </c>
      <c r="S2879" s="0" t="str">
        <f aca="false">F2879</f>
        <v>0102840106</v>
      </c>
      <c r="T2879" s="0" t="str">
        <f aca="false">G2879</f>
        <v>2</v>
      </c>
      <c r="U2879" s="0" t="n">
        <f aca="false">L2879</f>
        <v>0.679835350001312</v>
      </c>
      <c r="V2879" s="0" t="n">
        <f aca="false">K2879</f>
        <v>27.1964563118339</v>
      </c>
      <c r="W2879" s="0" t="n">
        <f aca="false">J2879</f>
        <v>935</v>
      </c>
    </row>
    <row r="2880" customFormat="false" ht="12.8" hidden="false" customHeight="false" outlineLevel="0" collapsed="false">
      <c r="A2880" s="0" t="s">
        <v>72</v>
      </c>
      <c r="B2880" s="0" t="s">
        <v>129</v>
      </c>
      <c r="C2880" s="0" t="s">
        <v>116</v>
      </c>
      <c r="D2880" s="0" t="s">
        <v>22</v>
      </c>
      <c r="E2880" s="0" t="s">
        <v>23</v>
      </c>
      <c r="F2880" s="0" t="s">
        <v>180</v>
      </c>
      <c r="G2880" s="0" t="s">
        <v>1610</v>
      </c>
      <c r="H2880" s="0" t="n">
        <v>0.554697009089054</v>
      </c>
      <c r="I2880" s="0" t="n">
        <v>4.29681030874339</v>
      </c>
      <c r="J2880" s="0" t="n">
        <v>0</v>
      </c>
      <c r="K2880" s="0" t="n">
        <f aca="false">I2880*SUMIFS(syst_chauffage!$H$3:$H$27,syst_chauffage!$B$3:$B$27,D2880,syst_chauffage!$C$3:$C$27,E2880)</f>
        <v>7.56677966727161</v>
      </c>
      <c r="L2880" s="12" t="n">
        <f aca="false">H2880*SUMIFS(syst_chauffage!$K$3:$K$27,syst_chauffage!$B$3:$B$27,D2880,syst_chauffage!$C$3:$C$27,E2880)</f>
        <v>0.554697009089054</v>
      </c>
      <c r="N2880" s="0" t="str">
        <f aca="false">A2880</f>
        <v>Bureaux Administration</v>
      </c>
      <c r="O2880" s="0" t="str">
        <f aca="false">B2880</f>
        <v>Bureaux</v>
      </c>
      <c r="P2880" s="0" t="str">
        <f aca="false">C2880</f>
        <v>plateau large bureaux cloisonnés</v>
      </c>
      <c r="Q2880" s="0" t="str">
        <f aca="false">D2880</f>
        <v>Chaudière fioul</v>
      </c>
      <c r="R2880" s="0" t="str">
        <f aca="false">E2880</f>
        <v>Fioul</v>
      </c>
      <c r="S2880" s="0" t="str">
        <f aca="false">F2880</f>
        <v>0102840303</v>
      </c>
      <c r="T2880" s="0" t="str">
        <f aca="false">G2880</f>
        <v>2</v>
      </c>
      <c r="U2880" s="0" t="n">
        <f aca="false">L2880</f>
        <v>0.554697009089054</v>
      </c>
      <c r="V2880" s="0" t="n">
        <f aca="false">K2880</f>
        <v>7.56677966727161</v>
      </c>
      <c r="W2880" s="0" t="n">
        <f aca="false">J2880</f>
        <v>0</v>
      </c>
    </row>
    <row r="2881" customFormat="false" ht="12.8" hidden="false" customHeight="false" outlineLevel="0" collapsed="false">
      <c r="A2881" s="0" t="s">
        <v>72</v>
      </c>
      <c r="B2881" s="0" t="s">
        <v>129</v>
      </c>
      <c r="C2881" s="0" t="s">
        <v>116</v>
      </c>
      <c r="D2881" s="0" t="s">
        <v>13</v>
      </c>
      <c r="E2881" s="0" t="s">
        <v>14</v>
      </c>
      <c r="F2881" s="0" t="s">
        <v>181</v>
      </c>
      <c r="G2881" s="0" t="s">
        <v>1610</v>
      </c>
      <c r="H2881" s="0" t="n">
        <v>0.732189655546549</v>
      </c>
      <c r="I2881" s="0" t="n">
        <v>3.48460882985392</v>
      </c>
      <c r="J2881" s="0" t="n">
        <v>364</v>
      </c>
      <c r="K2881" s="0" t="n">
        <f aca="false">I2881*SUMIFS(syst_chauffage!$H$3:$H$27,syst_chauffage!$B$3:$B$27,D2881,syst_chauffage!$C$3:$C$27,E2881)</f>
        <v>7.03748719910973</v>
      </c>
      <c r="L2881" s="12" t="n">
        <f aca="false">H2881*SUMIFS(syst_chauffage!$K$3:$K$27,syst_chauffage!$B$3:$B$27,D2881,syst_chauffage!$C$3:$C$27,E2881)</f>
        <v>0.732189655546549</v>
      </c>
      <c r="N2881" s="0" t="str">
        <f aca="false">A2881</f>
        <v>Bureaux Administration</v>
      </c>
      <c r="O2881" s="0" t="str">
        <f aca="false">B2881</f>
        <v>Bureaux</v>
      </c>
      <c r="P2881" s="0" t="str">
        <f aca="false">C2881</f>
        <v>plateau large bureaux cloisonnés</v>
      </c>
      <c r="Q2881" s="0" t="str">
        <f aca="false">D2881</f>
        <v>Chaudière gaz</v>
      </c>
      <c r="R2881" s="0" t="str">
        <f aca="false">E2881</f>
        <v>Gaz</v>
      </c>
      <c r="S2881" s="0" t="str">
        <f aca="false">F2881</f>
        <v>0102840404</v>
      </c>
      <c r="T2881" s="0" t="str">
        <f aca="false">G2881</f>
        <v>2</v>
      </c>
      <c r="U2881" s="0" t="n">
        <f aca="false">L2881</f>
        <v>0.732189655546549</v>
      </c>
      <c r="V2881" s="0" t="n">
        <f aca="false">K2881</f>
        <v>7.03748719910973</v>
      </c>
      <c r="W2881" s="0" t="n">
        <f aca="false">J2881</f>
        <v>364</v>
      </c>
    </row>
    <row r="2882" customFormat="false" ht="12.8" hidden="false" customHeight="false" outlineLevel="0" collapsed="false">
      <c r="A2882" s="0" t="s">
        <v>72</v>
      </c>
      <c r="B2882" s="0" t="s">
        <v>129</v>
      </c>
      <c r="C2882" s="0" t="s">
        <v>116</v>
      </c>
      <c r="D2882" s="0" t="s">
        <v>29</v>
      </c>
      <c r="E2882" s="0" t="s">
        <v>30</v>
      </c>
      <c r="F2882" s="0" t="s">
        <v>182</v>
      </c>
      <c r="G2882" s="0" t="s">
        <v>1610</v>
      </c>
      <c r="H2882" s="0" t="n">
        <v>0.92</v>
      </c>
      <c r="I2882" s="0" t="n">
        <v>10.4</v>
      </c>
      <c r="J2882" s="0" t="n">
        <v>0</v>
      </c>
      <c r="K2882" s="0" t="n">
        <f aca="false">I2882*SUMIFS(syst_chauffage!$H$3:$H$27,syst_chauffage!$B$3:$B$27,D2882,syst_chauffage!$C$3:$C$27,E2882)</f>
        <v>3</v>
      </c>
      <c r="L2882" s="12" t="n">
        <f aca="false">H2882*SUMIFS(syst_chauffage!$K$3:$K$27,syst_chauffage!$B$3:$B$27,D2882,syst_chauffage!$C$3:$C$27,E2882)</f>
        <v>0.92</v>
      </c>
      <c r="N2882" s="0" t="str">
        <f aca="false">A2882</f>
        <v>Bureaux Administration</v>
      </c>
      <c r="O2882" s="0" t="str">
        <f aca="false">B2882</f>
        <v>Bureaux</v>
      </c>
      <c r="P2882" s="0" t="str">
        <f aca="false">C2882</f>
        <v>plateau large bureaux cloisonnés</v>
      </c>
      <c r="Q2882" s="0" t="str">
        <f aca="false">D2882</f>
        <v>Electrique direct</v>
      </c>
      <c r="R2882" s="0" t="str">
        <f aca="false">E2882</f>
        <v>Electricité</v>
      </c>
      <c r="S2882" s="0" t="str">
        <f aca="false">F2882</f>
        <v>0102840602</v>
      </c>
      <c r="T2882" s="0" t="str">
        <f aca="false">G2882</f>
        <v>2</v>
      </c>
      <c r="U2882" s="0" t="n">
        <f aca="false">L2882</f>
        <v>0.92</v>
      </c>
      <c r="V2882" s="0" t="n">
        <f aca="false">K2882</f>
        <v>3</v>
      </c>
      <c r="W2882" s="0" t="n">
        <f aca="false">J2882</f>
        <v>0</v>
      </c>
    </row>
    <row r="2883" customFormat="false" ht="12.8" hidden="false" customHeight="false" outlineLevel="0" collapsed="false">
      <c r="A2883" s="0" t="s">
        <v>72</v>
      </c>
      <c r="B2883" s="0" t="s">
        <v>129</v>
      </c>
      <c r="C2883" s="0" t="s">
        <v>116</v>
      </c>
      <c r="D2883" s="0" t="s">
        <v>36</v>
      </c>
      <c r="E2883" s="0" t="s">
        <v>30</v>
      </c>
      <c r="F2883" s="0" t="s">
        <v>183</v>
      </c>
      <c r="G2883" s="0" t="s">
        <v>1610</v>
      </c>
      <c r="H2883" s="0" t="n">
        <v>2.94489544186046</v>
      </c>
      <c r="I2883" s="0" t="n">
        <v>49.1083704451693</v>
      </c>
      <c r="J2883" s="0" t="n">
        <v>756</v>
      </c>
      <c r="K2883" s="0" t="n">
        <f aca="false">I2883*SUMIFS(syst_chauffage!$H$3:$H$27,syst_chauffage!$B$3:$B$27,D2883,syst_chauffage!$C$3:$C$27,E2883)</f>
        <v>30.3812912749971</v>
      </c>
      <c r="L2883" s="12" t="n">
        <f aca="false">H2883*SUMIFS(syst_chauffage!$K$3:$K$27,syst_chauffage!$B$3:$B$27,D2883,syst_chauffage!$C$3:$C$27,E2883)</f>
        <v>2.47427325480779</v>
      </c>
      <c r="N2883" s="0" t="str">
        <f aca="false">A2883</f>
        <v>Bureaux Administration</v>
      </c>
      <c r="O2883" s="0" t="str">
        <f aca="false">B2883</f>
        <v>Bureaux</v>
      </c>
      <c r="P2883" s="0" t="str">
        <f aca="false">C2883</f>
        <v>plateau large bureaux cloisonnés</v>
      </c>
      <c r="Q2883" s="0" t="str">
        <f aca="false">D2883</f>
        <v>PAC</v>
      </c>
      <c r="R2883" s="0" t="str">
        <f aca="false">E2883</f>
        <v>Electricité</v>
      </c>
      <c r="S2883" s="0" t="str">
        <f aca="false">F2883</f>
        <v>0102840902</v>
      </c>
      <c r="T2883" s="0" t="str">
        <f aca="false">G2883</f>
        <v>2</v>
      </c>
      <c r="U2883" s="0" t="n">
        <f aca="false">L2883</f>
        <v>2.47427325480779</v>
      </c>
      <c r="V2883" s="0" t="n">
        <f aca="false">K2883</f>
        <v>30.3812912749971</v>
      </c>
      <c r="W2883" s="0" t="n">
        <f aca="false">J2883</f>
        <v>756</v>
      </c>
    </row>
    <row r="2884" customFormat="false" ht="12.8" hidden="false" customHeight="false" outlineLevel="0" collapsed="false">
      <c r="A2884" s="0" t="s">
        <v>72</v>
      </c>
      <c r="B2884" s="0" t="s">
        <v>129</v>
      </c>
      <c r="C2884" s="0" t="s">
        <v>116</v>
      </c>
      <c r="D2884" s="0" t="s">
        <v>51</v>
      </c>
      <c r="E2884" s="0" t="s">
        <v>57</v>
      </c>
      <c r="F2884" s="0" t="s">
        <v>184</v>
      </c>
      <c r="G2884" s="0" t="s">
        <v>1610</v>
      </c>
      <c r="H2884" s="0" t="n">
        <v>0.76652035697098</v>
      </c>
      <c r="I2884" s="0" t="n">
        <v>20.2733796860306</v>
      </c>
      <c r="J2884" s="0" t="n">
        <v>0</v>
      </c>
      <c r="K2884" s="0" t="n">
        <f aca="false">I2884*SUMIFS(syst_chauffage!$H$3:$H$27,syst_chauffage!$B$3:$B$27,D2884,syst_chauffage!$C$3:$C$27,E2884)</f>
        <v>42.9563287082751</v>
      </c>
      <c r="L2884" s="12" t="n">
        <f aca="false">H2884*SUMIFS(syst_chauffage!$K$3:$K$27,syst_chauffage!$B$3:$B$27,D2884,syst_chauffage!$C$3:$C$27,E2884)</f>
        <v>0.76652035697098</v>
      </c>
      <c r="N2884" s="0" t="str">
        <f aca="false">A2884</f>
        <v>Bureaux Administration</v>
      </c>
      <c r="O2884" s="0" t="str">
        <f aca="false">B2884</f>
        <v>Bureaux</v>
      </c>
      <c r="P2884" s="0" t="str">
        <f aca="false">C2884</f>
        <v>plateau large bureaux cloisonnés</v>
      </c>
      <c r="Q2884" s="0" t="str">
        <f aca="false">D2884</f>
        <v>Autre système centralisé performant</v>
      </c>
      <c r="R2884" s="0" t="str">
        <f aca="false">E2884</f>
        <v>Autres</v>
      </c>
      <c r="S2884" s="0" t="str">
        <f aca="false">F2884</f>
        <v>0102842101</v>
      </c>
      <c r="T2884" s="0" t="str">
        <f aca="false">G2884</f>
        <v>2</v>
      </c>
      <c r="U2884" s="0" t="n">
        <f aca="false">L2884</f>
        <v>0.76652035697098</v>
      </c>
      <c r="V2884" s="0" t="n">
        <f aca="false">K2884</f>
        <v>42.9563287082751</v>
      </c>
      <c r="W2884" s="0" t="n">
        <f aca="false">J2884</f>
        <v>0</v>
      </c>
    </row>
    <row r="2885" customFormat="false" ht="12.8" hidden="false" customHeight="false" outlineLevel="0" collapsed="false">
      <c r="A2885" s="0" t="s">
        <v>72</v>
      </c>
      <c r="B2885" s="0" t="s">
        <v>129</v>
      </c>
      <c r="C2885" s="0" t="s">
        <v>116</v>
      </c>
      <c r="D2885" s="0" t="s">
        <v>51</v>
      </c>
      <c r="E2885" s="0" t="s">
        <v>58</v>
      </c>
      <c r="F2885" s="0" t="s">
        <v>185</v>
      </c>
      <c r="G2885" s="0" t="s">
        <v>1610</v>
      </c>
      <c r="H2885" s="0" t="n">
        <v>0.784425403847667</v>
      </c>
      <c r="I2885" s="0" t="n">
        <v>19.6825081441229</v>
      </c>
      <c r="J2885" s="0" t="n">
        <v>935</v>
      </c>
      <c r="K2885" s="0" t="n">
        <f aca="false">I2885*SUMIFS(syst_chauffage!$H$3:$H$27,syst_chauffage!$B$3:$B$27,D2885,syst_chauffage!$C$3:$C$27,E2885)</f>
        <v>42.0024626752762</v>
      </c>
      <c r="L2885" s="12" t="n">
        <f aca="false">H2885*SUMIFS(syst_chauffage!$K$3:$K$27,syst_chauffage!$B$3:$B$27,D2885,syst_chauffage!$C$3:$C$27,E2885)</f>
        <v>0.784425403847667</v>
      </c>
      <c r="N2885" s="0" t="str">
        <f aca="false">A2885</f>
        <v>Bureaux Administration</v>
      </c>
      <c r="O2885" s="0" t="str">
        <f aca="false">B2885</f>
        <v>Bureaux</v>
      </c>
      <c r="P2885" s="0" t="str">
        <f aca="false">C2885</f>
        <v>plateau large bureaux cloisonnés</v>
      </c>
      <c r="Q2885" s="0" t="str">
        <f aca="false">D2885</f>
        <v>Autre système centralisé performant</v>
      </c>
      <c r="R2885" s="0" t="str">
        <f aca="false">E2885</f>
        <v>Urbain</v>
      </c>
      <c r="S2885" s="0" t="str">
        <f aca="false">F2885</f>
        <v>0102842106</v>
      </c>
      <c r="T2885" s="0" t="str">
        <f aca="false">G2885</f>
        <v>2</v>
      </c>
      <c r="U2885" s="0" t="n">
        <f aca="false">L2885</f>
        <v>0.784425403847667</v>
      </c>
      <c r="V2885" s="0" t="n">
        <f aca="false">K2885</f>
        <v>42.0024626752762</v>
      </c>
      <c r="W2885" s="0" t="n">
        <f aca="false">J2885</f>
        <v>935</v>
      </c>
    </row>
    <row r="2886" customFormat="false" ht="12.8" hidden="false" customHeight="false" outlineLevel="0" collapsed="false">
      <c r="A2886" s="0" t="s">
        <v>72</v>
      </c>
      <c r="B2886" s="0" t="s">
        <v>129</v>
      </c>
      <c r="C2886" s="0" t="s">
        <v>116</v>
      </c>
      <c r="D2886" s="0" t="s">
        <v>27</v>
      </c>
      <c r="E2886" s="0" t="s">
        <v>23</v>
      </c>
      <c r="F2886" s="0" t="s">
        <v>186</v>
      </c>
      <c r="G2886" s="0" t="s">
        <v>1610</v>
      </c>
      <c r="H2886" s="0" t="n">
        <v>0.725277022479904</v>
      </c>
      <c r="I2886" s="0" t="n">
        <v>5.11525036755165</v>
      </c>
      <c r="J2886" s="0" t="n">
        <v>819</v>
      </c>
      <c r="K2886" s="0" t="n">
        <f aca="false">I2886*SUMIFS(syst_chauffage!$H$3:$H$27,syst_chauffage!$B$3:$B$27,D2886,syst_chauffage!$C$3:$C$27,E2886)</f>
        <v>13.1175641169887</v>
      </c>
      <c r="L2886" s="12" t="n">
        <f aca="false">H2886*SUMIFS(syst_chauffage!$K$3:$K$27,syst_chauffage!$B$3:$B$27,D2886,syst_chauffage!$C$3:$C$27,E2886)</f>
        <v>0.725277022479904</v>
      </c>
      <c r="N2886" s="0" t="str">
        <f aca="false">A2886</f>
        <v>Bureaux Administration</v>
      </c>
      <c r="O2886" s="0" t="str">
        <f aca="false">B2886</f>
        <v>Bureaux</v>
      </c>
      <c r="P2886" s="0" t="str">
        <f aca="false">C2886</f>
        <v>plateau large bureaux cloisonnés</v>
      </c>
      <c r="Q2886" s="0" t="str">
        <f aca="false">D2886</f>
        <v>Chaudière condensation fioul</v>
      </c>
      <c r="R2886" s="0" t="str">
        <f aca="false">E2886</f>
        <v>Fioul</v>
      </c>
      <c r="S2886" s="0" t="str">
        <f aca="false">F2886</f>
        <v>0102842303</v>
      </c>
      <c r="T2886" s="0" t="str">
        <f aca="false">G2886</f>
        <v>2</v>
      </c>
      <c r="U2886" s="0" t="n">
        <f aca="false">L2886</f>
        <v>0.725277022479904</v>
      </c>
      <c r="V2886" s="0" t="n">
        <f aca="false">K2886</f>
        <v>13.1175641169887</v>
      </c>
      <c r="W2886" s="0" t="n">
        <f aca="false">J2886</f>
        <v>819</v>
      </c>
    </row>
    <row r="2887" customFormat="false" ht="12.8" hidden="false" customHeight="false" outlineLevel="0" collapsed="false">
      <c r="A2887" s="0" t="s">
        <v>72</v>
      </c>
      <c r="B2887" s="0" t="s">
        <v>129</v>
      </c>
      <c r="C2887" s="0" t="s">
        <v>116</v>
      </c>
      <c r="D2887" s="0" t="s">
        <v>18</v>
      </c>
      <c r="E2887" s="0" t="s">
        <v>14</v>
      </c>
      <c r="F2887" s="0" t="s">
        <v>187</v>
      </c>
      <c r="G2887" s="0" t="s">
        <v>1610</v>
      </c>
      <c r="H2887" s="0" t="n">
        <v>0.957313687418462</v>
      </c>
      <c r="I2887" s="0" t="n">
        <v>4.14834384506419</v>
      </c>
      <c r="J2887" s="0" t="n">
        <v>819</v>
      </c>
      <c r="K2887" s="0" t="n">
        <f aca="false">I2887*SUMIFS(syst_chauffage!$H$3:$H$27,syst_chauffage!$B$3:$B$27,D2887,syst_chauffage!$C$3:$C$27,E2887)</f>
        <v>11.3039421222803</v>
      </c>
      <c r="L2887" s="12" t="n">
        <f aca="false">H2887*SUMIFS(syst_chauffage!$K$3:$K$27,syst_chauffage!$B$3:$B$27,D2887,syst_chauffage!$C$3:$C$27,E2887)</f>
        <v>0.929979404702312</v>
      </c>
      <c r="N2887" s="0" t="str">
        <f aca="false">A2887</f>
        <v>Bureaux Administration</v>
      </c>
      <c r="O2887" s="0" t="str">
        <f aca="false">B2887</f>
        <v>Bureaux</v>
      </c>
      <c r="P2887" s="0" t="str">
        <f aca="false">C2887</f>
        <v>plateau large bureaux cloisonnés</v>
      </c>
      <c r="Q2887" s="0" t="str">
        <f aca="false">D2887</f>
        <v>Chaudière condensation gaz</v>
      </c>
      <c r="R2887" s="0" t="str">
        <f aca="false">E2887</f>
        <v>Gaz</v>
      </c>
      <c r="S2887" s="0" t="str">
        <f aca="false">F2887</f>
        <v>0102842404</v>
      </c>
      <c r="T2887" s="0" t="str">
        <f aca="false">G2887</f>
        <v>2</v>
      </c>
      <c r="U2887" s="0" t="n">
        <f aca="false">L2887</f>
        <v>0.929979404702312</v>
      </c>
      <c r="V2887" s="0" t="n">
        <f aca="false">K2887</f>
        <v>11.3039421222803</v>
      </c>
      <c r="W2887" s="0" t="n">
        <f aca="false">J2887</f>
        <v>819</v>
      </c>
    </row>
    <row r="2888" customFormat="false" ht="12.8" hidden="false" customHeight="false" outlineLevel="0" collapsed="false">
      <c r="A2888" s="0" t="s">
        <v>72</v>
      </c>
      <c r="B2888" s="0" t="s">
        <v>129</v>
      </c>
      <c r="C2888" s="0" t="s">
        <v>116</v>
      </c>
      <c r="D2888" s="0" t="s">
        <v>32</v>
      </c>
      <c r="E2888" s="0" t="s">
        <v>30</v>
      </c>
      <c r="F2888" s="0" t="s">
        <v>188</v>
      </c>
      <c r="G2888" s="0" t="s">
        <v>1610</v>
      </c>
      <c r="H2888" s="0" t="n">
        <v>1</v>
      </c>
      <c r="I2888" s="0" t="n">
        <v>12</v>
      </c>
      <c r="J2888" s="0" t="n">
        <v>0</v>
      </c>
      <c r="K2888" s="0" t="n">
        <f aca="false">I2888*SUMIFS(syst_chauffage!$H$3:$H$27,syst_chauffage!$B$3:$B$27,D2888,syst_chauffage!$C$3:$C$27,E2888)</f>
        <v>12</v>
      </c>
      <c r="L2888" s="12" t="n">
        <f aca="false">H2888*SUMIFS(syst_chauffage!$K$3:$K$27,syst_chauffage!$B$3:$B$27,D2888,syst_chauffage!$C$3:$C$27,E2888)</f>
        <v>1</v>
      </c>
      <c r="N2888" s="0" t="str">
        <f aca="false">A2888</f>
        <v>Bureaux Administration</v>
      </c>
      <c r="O2888" s="0" t="str">
        <f aca="false">B2888</f>
        <v>Bureaux</v>
      </c>
      <c r="P2888" s="0" t="str">
        <f aca="false">C2888</f>
        <v>plateau large bureaux cloisonnés</v>
      </c>
      <c r="Q2888" s="0" t="str">
        <f aca="false">D2888</f>
        <v>Electrique direct performant</v>
      </c>
      <c r="R2888" s="0" t="str">
        <f aca="false">E2888</f>
        <v>Electricité</v>
      </c>
      <c r="S2888" s="0" t="str">
        <f aca="false">F2888</f>
        <v>0102842602</v>
      </c>
      <c r="T2888" s="0" t="str">
        <f aca="false">G2888</f>
        <v>2</v>
      </c>
      <c r="U2888" s="0" t="n">
        <f aca="false">L2888</f>
        <v>1</v>
      </c>
      <c r="V2888" s="0" t="n">
        <f aca="false">K2888</f>
        <v>12</v>
      </c>
      <c r="W2888" s="0" t="n">
        <f aca="false">J2888</f>
        <v>0</v>
      </c>
    </row>
    <row r="2889" customFormat="false" ht="12.8" hidden="false" customHeight="false" outlineLevel="0" collapsed="false">
      <c r="A2889" s="0" t="s">
        <v>72</v>
      </c>
      <c r="B2889" s="0" t="s">
        <v>129</v>
      </c>
      <c r="C2889" s="0" t="s">
        <v>116</v>
      </c>
      <c r="D2889" s="0" t="s">
        <v>38</v>
      </c>
      <c r="E2889" s="0" t="s">
        <v>30</v>
      </c>
      <c r="F2889" s="0" t="s">
        <v>189</v>
      </c>
      <c r="G2889" s="0" t="s">
        <v>1610</v>
      </c>
      <c r="H2889" s="0" t="n">
        <v>3.39795627906976</v>
      </c>
      <c r="I2889" s="0" t="n">
        <v>58.4623457680587</v>
      </c>
      <c r="J2889" s="0" t="n">
        <v>819</v>
      </c>
      <c r="K2889" s="0" t="n">
        <f aca="false">I2889*SUMIFS(syst_chauffage!$H$3:$H$27,syst_chauffage!$B$3:$B$27,D2889,syst_chauffage!$C$3:$C$27,E2889)</f>
        <v>59.0933767520043</v>
      </c>
      <c r="L2889" s="12" t="n">
        <f aca="false">H2889*SUMIFS(syst_chauffage!$K$3:$K$27,syst_chauffage!$B$3:$B$27,D2889,syst_chauffage!$C$3:$C$27,E2889)</f>
        <v>3.03986496519792</v>
      </c>
      <c r="N2889" s="0" t="str">
        <f aca="false">A2889</f>
        <v>Bureaux Administration</v>
      </c>
      <c r="O2889" s="0" t="str">
        <f aca="false">B2889</f>
        <v>Bureaux</v>
      </c>
      <c r="P2889" s="0" t="str">
        <f aca="false">C2889</f>
        <v>plateau large bureaux cloisonnés</v>
      </c>
      <c r="Q2889" s="0" t="str">
        <f aca="false">D2889</f>
        <v>PAC performant</v>
      </c>
      <c r="R2889" s="0" t="str">
        <f aca="false">E2889</f>
        <v>Electricité</v>
      </c>
      <c r="S2889" s="0" t="str">
        <f aca="false">F2889</f>
        <v>0102842902</v>
      </c>
      <c r="T2889" s="0" t="str">
        <f aca="false">G2889</f>
        <v>2</v>
      </c>
      <c r="U2889" s="0" t="n">
        <f aca="false">L2889</f>
        <v>3.03986496519792</v>
      </c>
      <c r="V2889" s="0" t="n">
        <f aca="false">K2889</f>
        <v>59.0933767520043</v>
      </c>
      <c r="W2889" s="0" t="n">
        <f aca="false">J2889</f>
        <v>819</v>
      </c>
    </row>
    <row r="2890" customFormat="false" ht="12.8" hidden="false" customHeight="false" outlineLevel="0" collapsed="false">
      <c r="A2890" s="0" t="s">
        <v>72</v>
      </c>
      <c r="B2890" s="0" t="s">
        <v>129</v>
      </c>
      <c r="C2890" s="0" t="s">
        <v>190</v>
      </c>
      <c r="D2890" s="0" t="s">
        <v>19</v>
      </c>
      <c r="E2890" s="0" t="s">
        <v>57</v>
      </c>
      <c r="F2890" s="0" t="s">
        <v>191</v>
      </c>
      <c r="G2890" s="0" t="s">
        <v>1610</v>
      </c>
      <c r="H2890" s="0" t="n">
        <v>0.674961067637281</v>
      </c>
      <c r="I2890" s="0" t="n">
        <v>20.4892296406805</v>
      </c>
      <c r="J2890" s="0" t="n">
        <v>0</v>
      </c>
      <c r="K2890" s="0" t="n">
        <f aca="false">I2890*SUMIFS(syst_chauffage!$H$3:$H$27,syst_chauffage!$B$3:$B$27,D2890,syst_chauffage!$C$3:$C$27,E2890)</f>
        <v>28.5307743368451</v>
      </c>
      <c r="L2890" s="12" t="n">
        <f aca="false">H2890*SUMIFS(syst_chauffage!$K$3:$K$27,syst_chauffage!$B$3:$B$27,D2890,syst_chauffage!$C$3:$C$27,E2890)</f>
        <v>0.674961067637281</v>
      </c>
      <c r="N2890" s="0" t="str">
        <f aca="false">A2890</f>
        <v>Bureaux Administration</v>
      </c>
      <c r="O2890" s="0" t="str">
        <f aca="false">B2890</f>
        <v>Bureaux</v>
      </c>
      <c r="P2890" s="0" t="str">
        <f aca="false">C2890</f>
        <v>plateau mince</v>
      </c>
      <c r="Q2890" s="0" t="str">
        <f aca="false">D2890</f>
        <v>Autre système centralisé</v>
      </c>
      <c r="R2890" s="0" t="str">
        <f aca="false">E2890</f>
        <v>Autres</v>
      </c>
      <c r="S2890" s="0" t="str">
        <f aca="false">F2890</f>
        <v>0102850101</v>
      </c>
      <c r="T2890" s="0" t="str">
        <f aca="false">G2890</f>
        <v>2</v>
      </c>
      <c r="U2890" s="0" t="n">
        <f aca="false">L2890</f>
        <v>0.674961067637281</v>
      </c>
      <c r="V2890" s="0" t="n">
        <f aca="false">K2890</f>
        <v>28.5307743368451</v>
      </c>
      <c r="W2890" s="0" t="n">
        <f aca="false">J2890</f>
        <v>0</v>
      </c>
    </row>
    <row r="2891" customFormat="false" ht="12.8" hidden="false" customHeight="false" outlineLevel="0" collapsed="false">
      <c r="A2891" s="0" t="s">
        <v>72</v>
      </c>
      <c r="B2891" s="0" t="s">
        <v>129</v>
      </c>
      <c r="C2891" s="0" t="s">
        <v>190</v>
      </c>
      <c r="D2891" s="0" t="s">
        <v>19</v>
      </c>
      <c r="E2891" s="0" t="s">
        <v>58</v>
      </c>
      <c r="F2891" s="0" t="s">
        <v>192</v>
      </c>
      <c r="G2891" s="0" t="s">
        <v>1610</v>
      </c>
      <c r="H2891" s="0" t="n">
        <v>0.678476905338781</v>
      </c>
      <c r="I2891" s="0" t="n">
        <v>20.8884697351015</v>
      </c>
      <c r="J2891" s="0" t="n">
        <v>935</v>
      </c>
      <c r="K2891" s="0" t="n">
        <f aca="false">I2891*SUMIFS(syst_chauffage!$H$3:$H$27,syst_chauffage!$B$3:$B$27,D2891,syst_chauffage!$C$3:$C$27,E2891)</f>
        <v>34.3604797293665</v>
      </c>
      <c r="L2891" s="12" t="n">
        <f aca="false">H2891*SUMIFS(syst_chauffage!$K$3:$K$27,syst_chauffage!$B$3:$B$27,D2891,syst_chauffage!$C$3:$C$27,E2891)</f>
        <v>0.678476905338781</v>
      </c>
      <c r="N2891" s="0" t="str">
        <f aca="false">A2891</f>
        <v>Bureaux Administration</v>
      </c>
      <c r="O2891" s="0" t="str">
        <f aca="false">B2891</f>
        <v>Bureaux</v>
      </c>
      <c r="P2891" s="0" t="str">
        <f aca="false">C2891</f>
        <v>plateau mince</v>
      </c>
      <c r="Q2891" s="0" t="str">
        <f aca="false">D2891</f>
        <v>Autre système centralisé</v>
      </c>
      <c r="R2891" s="0" t="str">
        <f aca="false">E2891</f>
        <v>Urbain</v>
      </c>
      <c r="S2891" s="0" t="str">
        <f aca="false">F2891</f>
        <v>0102850106</v>
      </c>
      <c r="T2891" s="0" t="str">
        <f aca="false">G2891</f>
        <v>2</v>
      </c>
      <c r="U2891" s="0" t="n">
        <f aca="false">L2891</f>
        <v>0.678476905338781</v>
      </c>
      <c r="V2891" s="0" t="n">
        <f aca="false">K2891</f>
        <v>34.3604797293665</v>
      </c>
      <c r="W2891" s="0" t="n">
        <f aca="false">J2891</f>
        <v>935</v>
      </c>
    </row>
    <row r="2892" customFormat="false" ht="12.8" hidden="false" customHeight="false" outlineLevel="0" collapsed="false">
      <c r="A2892" s="0" t="s">
        <v>72</v>
      </c>
      <c r="B2892" s="0" t="s">
        <v>129</v>
      </c>
      <c r="C2892" s="0" t="s">
        <v>190</v>
      </c>
      <c r="D2892" s="0" t="s">
        <v>22</v>
      </c>
      <c r="E2892" s="0" t="s">
        <v>23</v>
      </c>
      <c r="F2892" s="0" t="s">
        <v>193</v>
      </c>
      <c r="G2892" s="0" t="s">
        <v>1610</v>
      </c>
      <c r="H2892" s="0" t="n">
        <v>0.554697283220289</v>
      </c>
      <c r="I2892" s="0" t="n">
        <v>5.01104042699817</v>
      </c>
      <c r="J2892" s="0" t="n">
        <v>0</v>
      </c>
      <c r="K2892" s="0" t="n">
        <f aca="false">I2892*SUMIFS(syst_chauffage!$H$3:$H$27,syst_chauffage!$B$3:$B$27,D2892,syst_chauffage!$C$3:$C$27,E2892)</f>
        <v>8.8245549815707</v>
      </c>
      <c r="L2892" s="12" t="n">
        <f aca="false">H2892*SUMIFS(syst_chauffage!$K$3:$K$27,syst_chauffage!$B$3:$B$27,D2892,syst_chauffage!$C$3:$C$27,E2892)</f>
        <v>0.554697283220289</v>
      </c>
      <c r="N2892" s="0" t="str">
        <f aca="false">A2892</f>
        <v>Bureaux Administration</v>
      </c>
      <c r="O2892" s="0" t="str">
        <f aca="false">B2892</f>
        <v>Bureaux</v>
      </c>
      <c r="P2892" s="0" t="str">
        <f aca="false">C2892</f>
        <v>plateau mince</v>
      </c>
      <c r="Q2892" s="0" t="str">
        <f aca="false">D2892</f>
        <v>Chaudière fioul</v>
      </c>
      <c r="R2892" s="0" t="str">
        <f aca="false">E2892</f>
        <v>Fioul</v>
      </c>
      <c r="S2892" s="0" t="str">
        <f aca="false">F2892</f>
        <v>0102850303</v>
      </c>
      <c r="T2892" s="0" t="str">
        <f aca="false">G2892</f>
        <v>2</v>
      </c>
      <c r="U2892" s="0" t="n">
        <f aca="false">L2892</f>
        <v>0.554697283220289</v>
      </c>
      <c r="V2892" s="0" t="n">
        <f aca="false">K2892</f>
        <v>8.8245549815707</v>
      </c>
      <c r="W2892" s="0" t="n">
        <f aca="false">J2892</f>
        <v>0</v>
      </c>
    </row>
    <row r="2893" customFormat="false" ht="12.8" hidden="false" customHeight="false" outlineLevel="0" collapsed="false">
      <c r="A2893" s="0" t="s">
        <v>72</v>
      </c>
      <c r="B2893" s="0" t="s">
        <v>129</v>
      </c>
      <c r="C2893" s="0" t="s">
        <v>190</v>
      </c>
      <c r="D2893" s="0" t="s">
        <v>13</v>
      </c>
      <c r="E2893" s="0" t="s">
        <v>14</v>
      </c>
      <c r="F2893" s="0" t="s">
        <v>194</v>
      </c>
      <c r="G2893" s="0" t="s">
        <v>1610</v>
      </c>
      <c r="H2893" s="0" t="n">
        <v>0.732200684074406</v>
      </c>
      <c r="I2893" s="0" t="n">
        <v>3.84201411369297</v>
      </c>
      <c r="J2893" s="0" t="n">
        <v>364</v>
      </c>
      <c r="K2893" s="0" t="n">
        <f aca="false">I2893*SUMIFS(syst_chauffage!$H$3:$H$27,syst_chauffage!$B$3:$B$27,D2893,syst_chauffage!$C$3:$C$27,E2893)</f>
        <v>7.75929995707629</v>
      </c>
      <c r="L2893" s="12" t="n">
        <f aca="false">H2893*SUMIFS(syst_chauffage!$K$3:$K$27,syst_chauffage!$B$3:$B$27,D2893,syst_chauffage!$C$3:$C$27,E2893)</f>
        <v>0.732200684074406</v>
      </c>
      <c r="N2893" s="0" t="str">
        <f aca="false">A2893</f>
        <v>Bureaux Administration</v>
      </c>
      <c r="O2893" s="0" t="str">
        <f aca="false">B2893</f>
        <v>Bureaux</v>
      </c>
      <c r="P2893" s="0" t="str">
        <f aca="false">C2893</f>
        <v>plateau mince</v>
      </c>
      <c r="Q2893" s="0" t="str">
        <f aca="false">D2893</f>
        <v>Chaudière gaz</v>
      </c>
      <c r="R2893" s="0" t="str">
        <f aca="false">E2893</f>
        <v>Gaz</v>
      </c>
      <c r="S2893" s="0" t="str">
        <f aca="false">F2893</f>
        <v>0102850404</v>
      </c>
      <c r="T2893" s="0" t="str">
        <f aca="false">G2893</f>
        <v>2</v>
      </c>
      <c r="U2893" s="0" t="n">
        <f aca="false">L2893</f>
        <v>0.732200684074406</v>
      </c>
      <c r="V2893" s="0" t="n">
        <f aca="false">K2893</f>
        <v>7.75929995707629</v>
      </c>
      <c r="W2893" s="0" t="n">
        <f aca="false">J2893</f>
        <v>364</v>
      </c>
    </row>
    <row r="2894" customFormat="false" ht="12.8" hidden="false" customHeight="false" outlineLevel="0" collapsed="false">
      <c r="A2894" s="0" t="s">
        <v>72</v>
      </c>
      <c r="B2894" s="0" t="s">
        <v>129</v>
      </c>
      <c r="C2894" s="0" t="s">
        <v>190</v>
      </c>
      <c r="D2894" s="0" t="s">
        <v>29</v>
      </c>
      <c r="E2894" s="0" t="s">
        <v>30</v>
      </c>
      <c r="F2894" s="0" t="s">
        <v>195</v>
      </c>
      <c r="G2894" s="0" t="s">
        <v>1610</v>
      </c>
      <c r="H2894" s="0" t="n">
        <v>0.92</v>
      </c>
      <c r="I2894" s="0" t="n">
        <v>10.4</v>
      </c>
      <c r="J2894" s="0" t="n">
        <v>0</v>
      </c>
      <c r="K2894" s="0" t="n">
        <f aca="false">I2894*SUMIFS(syst_chauffage!$H$3:$H$27,syst_chauffage!$B$3:$B$27,D2894,syst_chauffage!$C$3:$C$27,E2894)</f>
        <v>3</v>
      </c>
      <c r="L2894" s="12" t="n">
        <f aca="false">H2894*SUMIFS(syst_chauffage!$K$3:$K$27,syst_chauffage!$B$3:$B$27,D2894,syst_chauffage!$C$3:$C$27,E2894)</f>
        <v>0.92</v>
      </c>
      <c r="N2894" s="0" t="str">
        <f aca="false">A2894</f>
        <v>Bureaux Administration</v>
      </c>
      <c r="O2894" s="0" t="str">
        <f aca="false">B2894</f>
        <v>Bureaux</v>
      </c>
      <c r="P2894" s="0" t="str">
        <f aca="false">C2894</f>
        <v>plateau mince</v>
      </c>
      <c r="Q2894" s="0" t="str">
        <f aca="false">D2894</f>
        <v>Electrique direct</v>
      </c>
      <c r="R2894" s="0" t="str">
        <f aca="false">E2894</f>
        <v>Electricité</v>
      </c>
      <c r="S2894" s="0" t="str">
        <f aca="false">F2894</f>
        <v>0102850602</v>
      </c>
      <c r="T2894" s="0" t="str">
        <f aca="false">G2894</f>
        <v>2</v>
      </c>
      <c r="U2894" s="0" t="n">
        <f aca="false">L2894</f>
        <v>0.92</v>
      </c>
      <c r="V2894" s="0" t="n">
        <f aca="false">K2894</f>
        <v>3</v>
      </c>
      <c r="W2894" s="0" t="n">
        <f aca="false">J2894</f>
        <v>0</v>
      </c>
    </row>
    <row r="2895" customFormat="false" ht="12.8" hidden="false" customHeight="false" outlineLevel="0" collapsed="false">
      <c r="A2895" s="0" t="s">
        <v>72</v>
      </c>
      <c r="B2895" s="0" t="s">
        <v>129</v>
      </c>
      <c r="C2895" s="0" t="s">
        <v>190</v>
      </c>
      <c r="D2895" s="0" t="s">
        <v>36</v>
      </c>
      <c r="E2895" s="0" t="s">
        <v>30</v>
      </c>
      <c r="F2895" s="0" t="s">
        <v>196</v>
      </c>
      <c r="G2895" s="0" t="s">
        <v>1610</v>
      </c>
      <c r="H2895" s="0" t="n">
        <v>2.94489544186046</v>
      </c>
      <c r="I2895" s="0" t="n">
        <v>58.3663687374653</v>
      </c>
      <c r="J2895" s="0" t="n">
        <v>756</v>
      </c>
      <c r="K2895" s="0" t="n">
        <f aca="false">I2895*SUMIFS(syst_chauffage!$H$3:$H$27,syst_chauffage!$B$3:$B$27,D2895,syst_chauffage!$C$3:$C$27,E2895)</f>
        <v>36.1088269311785</v>
      </c>
      <c r="L2895" s="12" t="n">
        <f aca="false">H2895*SUMIFS(syst_chauffage!$K$3:$K$27,syst_chauffage!$B$3:$B$27,D2895,syst_chauffage!$C$3:$C$27,E2895)</f>
        <v>2.47427325480779</v>
      </c>
      <c r="N2895" s="0" t="str">
        <f aca="false">A2895</f>
        <v>Bureaux Administration</v>
      </c>
      <c r="O2895" s="0" t="str">
        <f aca="false">B2895</f>
        <v>Bureaux</v>
      </c>
      <c r="P2895" s="0" t="str">
        <f aca="false">C2895</f>
        <v>plateau mince</v>
      </c>
      <c r="Q2895" s="0" t="str">
        <f aca="false">D2895</f>
        <v>PAC</v>
      </c>
      <c r="R2895" s="0" t="str">
        <f aca="false">E2895</f>
        <v>Electricité</v>
      </c>
      <c r="S2895" s="0" t="str">
        <f aca="false">F2895</f>
        <v>0102850902</v>
      </c>
      <c r="T2895" s="0" t="str">
        <f aca="false">G2895</f>
        <v>2</v>
      </c>
      <c r="U2895" s="0" t="n">
        <f aca="false">L2895</f>
        <v>2.47427325480779</v>
      </c>
      <c r="V2895" s="0" t="n">
        <f aca="false">K2895</f>
        <v>36.1088269311785</v>
      </c>
      <c r="W2895" s="0" t="n">
        <f aca="false">J2895</f>
        <v>756</v>
      </c>
    </row>
    <row r="2896" customFormat="false" ht="12.8" hidden="false" customHeight="false" outlineLevel="0" collapsed="false">
      <c r="A2896" s="0" t="s">
        <v>72</v>
      </c>
      <c r="B2896" s="0" t="s">
        <v>129</v>
      </c>
      <c r="C2896" s="0" t="s">
        <v>190</v>
      </c>
      <c r="D2896" s="0" t="s">
        <v>51</v>
      </c>
      <c r="E2896" s="0" t="s">
        <v>57</v>
      </c>
      <c r="F2896" s="0" t="s">
        <v>197</v>
      </c>
      <c r="G2896" s="0" t="s">
        <v>1610</v>
      </c>
      <c r="H2896" s="0" t="n">
        <v>0.77880123188917</v>
      </c>
      <c r="I2896" s="0" t="n">
        <v>24.3919400484291</v>
      </c>
      <c r="J2896" s="0" t="n">
        <v>0</v>
      </c>
      <c r="K2896" s="0" t="n">
        <f aca="false">I2896*SUMIFS(syst_chauffage!$H$3:$H$27,syst_chauffage!$B$3:$B$27,D2896,syst_chauffage!$C$3:$C$27,E2896)</f>
        <v>51.6829562105444</v>
      </c>
      <c r="L2896" s="12" t="n">
        <f aca="false">H2896*SUMIFS(syst_chauffage!$K$3:$K$27,syst_chauffage!$B$3:$B$27,D2896,syst_chauffage!$C$3:$C$27,E2896)</f>
        <v>0.77880123188917</v>
      </c>
      <c r="N2896" s="0" t="str">
        <f aca="false">A2896</f>
        <v>Bureaux Administration</v>
      </c>
      <c r="O2896" s="0" t="str">
        <f aca="false">B2896</f>
        <v>Bureaux</v>
      </c>
      <c r="P2896" s="0" t="str">
        <f aca="false">C2896</f>
        <v>plateau mince</v>
      </c>
      <c r="Q2896" s="0" t="str">
        <f aca="false">D2896</f>
        <v>Autre système centralisé performant</v>
      </c>
      <c r="R2896" s="0" t="str">
        <f aca="false">E2896</f>
        <v>Autres</v>
      </c>
      <c r="S2896" s="0" t="str">
        <f aca="false">F2896</f>
        <v>0102852101</v>
      </c>
      <c r="T2896" s="0" t="str">
        <f aca="false">G2896</f>
        <v>2</v>
      </c>
      <c r="U2896" s="0" t="n">
        <f aca="false">L2896</f>
        <v>0.77880123188917</v>
      </c>
      <c r="V2896" s="0" t="n">
        <f aca="false">K2896</f>
        <v>51.6829562105444</v>
      </c>
      <c r="W2896" s="0" t="n">
        <f aca="false">J2896</f>
        <v>0</v>
      </c>
    </row>
    <row r="2897" customFormat="false" ht="12.8" hidden="false" customHeight="false" outlineLevel="0" collapsed="false">
      <c r="A2897" s="0" t="s">
        <v>72</v>
      </c>
      <c r="B2897" s="0" t="s">
        <v>129</v>
      </c>
      <c r="C2897" s="0" t="s">
        <v>190</v>
      </c>
      <c r="D2897" s="0" t="s">
        <v>51</v>
      </c>
      <c r="E2897" s="0" t="s">
        <v>58</v>
      </c>
      <c r="F2897" s="0" t="s">
        <v>198</v>
      </c>
      <c r="G2897" s="0" t="s">
        <v>1610</v>
      </c>
      <c r="H2897" s="0" t="n">
        <v>0.782857967698593</v>
      </c>
      <c r="I2897" s="0" t="n">
        <v>24.8672258751209</v>
      </c>
      <c r="J2897" s="0" t="n">
        <v>935</v>
      </c>
      <c r="K2897" s="0" t="n">
        <f aca="false">I2897*SUMIFS(syst_chauffage!$H$3:$H$27,syst_chauffage!$B$3:$B$27,D2897,syst_chauffage!$C$3:$C$27,E2897)</f>
        <v>53.0666477569479</v>
      </c>
      <c r="L2897" s="12" t="n">
        <f aca="false">H2897*SUMIFS(syst_chauffage!$K$3:$K$27,syst_chauffage!$B$3:$B$27,D2897,syst_chauffage!$C$3:$C$27,E2897)</f>
        <v>0.782857967698593</v>
      </c>
      <c r="N2897" s="0" t="str">
        <f aca="false">A2897</f>
        <v>Bureaux Administration</v>
      </c>
      <c r="O2897" s="0" t="str">
        <f aca="false">B2897</f>
        <v>Bureaux</v>
      </c>
      <c r="P2897" s="0" t="str">
        <f aca="false">C2897</f>
        <v>plateau mince</v>
      </c>
      <c r="Q2897" s="0" t="str">
        <f aca="false">D2897</f>
        <v>Autre système centralisé performant</v>
      </c>
      <c r="R2897" s="0" t="str">
        <f aca="false">E2897</f>
        <v>Urbain</v>
      </c>
      <c r="S2897" s="0" t="str">
        <f aca="false">F2897</f>
        <v>0102852106</v>
      </c>
      <c r="T2897" s="0" t="str">
        <f aca="false">G2897</f>
        <v>2</v>
      </c>
      <c r="U2897" s="0" t="n">
        <f aca="false">L2897</f>
        <v>0.782857967698593</v>
      </c>
      <c r="V2897" s="0" t="n">
        <f aca="false">K2897</f>
        <v>53.0666477569479</v>
      </c>
      <c r="W2897" s="0" t="n">
        <f aca="false">J2897</f>
        <v>935</v>
      </c>
    </row>
    <row r="2898" customFormat="false" ht="12.8" hidden="false" customHeight="false" outlineLevel="0" collapsed="false">
      <c r="A2898" s="0" t="s">
        <v>72</v>
      </c>
      <c r="B2898" s="0" t="s">
        <v>129</v>
      </c>
      <c r="C2898" s="0" t="s">
        <v>190</v>
      </c>
      <c r="D2898" s="0" t="s">
        <v>27</v>
      </c>
      <c r="E2898" s="0" t="s">
        <v>23</v>
      </c>
      <c r="F2898" s="0" t="s">
        <v>199</v>
      </c>
      <c r="G2898" s="0" t="s">
        <v>1610</v>
      </c>
      <c r="H2898" s="0" t="n">
        <v>0.725278393136078</v>
      </c>
      <c r="I2898" s="0" t="n">
        <v>5.96552431785496</v>
      </c>
      <c r="J2898" s="0" t="n">
        <v>819</v>
      </c>
      <c r="K2898" s="0" t="n">
        <f aca="false">I2898*SUMIFS(syst_chauffage!$H$3:$H$27,syst_chauffage!$B$3:$B$27,D2898,syst_chauffage!$C$3:$C$27,E2898)</f>
        <v>15.2980093070934</v>
      </c>
      <c r="L2898" s="12" t="n">
        <f aca="false">H2898*SUMIFS(syst_chauffage!$K$3:$K$27,syst_chauffage!$B$3:$B$27,D2898,syst_chauffage!$C$3:$C$27,E2898)</f>
        <v>0.725278393136078</v>
      </c>
      <c r="N2898" s="0" t="str">
        <f aca="false">A2898</f>
        <v>Bureaux Administration</v>
      </c>
      <c r="O2898" s="0" t="str">
        <f aca="false">B2898</f>
        <v>Bureaux</v>
      </c>
      <c r="P2898" s="0" t="str">
        <f aca="false">C2898</f>
        <v>plateau mince</v>
      </c>
      <c r="Q2898" s="0" t="str">
        <f aca="false">D2898</f>
        <v>Chaudière condensation fioul</v>
      </c>
      <c r="R2898" s="0" t="str">
        <f aca="false">E2898</f>
        <v>Fioul</v>
      </c>
      <c r="S2898" s="0" t="str">
        <f aca="false">F2898</f>
        <v>0102852303</v>
      </c>
      <c r="T2898" s="0" t="str">
        <f aca="false">G2898</f>
        <v>2</v>
      </c>
      <c r="U2898" s="0" t="n">
        <f aca="false">L2898</f>
        <v>0.725278393136078</v>
      </c>
      <c r="V2898" s="0" t="n">
        <f aca="false">K2898</f>
        <v>15.2980093070934</v>
      </c>
      <c r="W2898" s="0" t="n">
        <f aca="false">J2898</f>
        <v>819</v>
      </c>
    </row>
    <row r="2899" customFormat="false" ht="12.8" hidden="false" customHeight="false" outlineLevel="0" collapsed="false">
      <c r="A2899" s="0" t="s">
        <v>72</v>
      </c>
      <c r="B2899" s="0" t="s">
        <v>129</v>
      </c>
      <c r="C2899" s="0" t="s">
        <v>190</v>
      </c>
      <c r="D2899" s="0" t="s">
        <v>18</v>
      </c>
      <c r="E2899" s="0" t="s">
        <v>14</v>
      </c>
      <c r="F2899" s="0" t="s">
        <v>200</v>
      </c>
      <c r="G2899" s="0" t="s">
        <v>1610</v>
      </c>
      <c r="H2899" s="0" t="n">
        <v>0.957368830057749</v>
      </c>
      <c r="I2899" s="0" t="n">
        <v>4.57382632582496</v>
      </c>
      <c r="J2899" s="0" t="n">
        <v>819</v>
      </c>
      <c r="K2899" s="0" t="n">
        <f aca="false">I2899*SUMIFS(syst_chauffage!$H$3:$H$27,syst_chauffage!$B$3:$B$27,D2899,syst_chauffage!$C$3:$C$27,E2899)</f>
        <v>12.4633516399572</v>
      </c>
      <c r="L2899" s="12" t="n">
        <f aca="false">H2899*SUMIFS(syst_chauffage!$K$3:$K$27,syst_chauffage!$B$3:$B$27,D2899,syst_chauffage!$C$3:$C$27,E2899)</f>
        <v>0.930032972847772</v>
      </c>
      <c r="N2899" s="0" t="str">
        <f aca="false">A2899</f>
        <v>Bureaux Administration</v>
      </c>
      <c r="O2899" s="0" t="str">
        <f aca="false">B2899</f>
        <v>Bureaux</v>
      </c>
      <c r="P2899" s="0" t="str">
        <f aca="false">C2899</f>
        <v>plateau mince</v>
      </c>
      <c r="Q2899" s="0" t="str">
        <f aca="false">D2899</f>
        <v>Chaudière condensation gaz</v>
      </c>
      <c r="R2899" s="0" t="str">
        <f aca="false">E2899</f>
        <v>Gaz</v>
      </c>
      <c r="S2899" s="0" t="str">
        <f aca="false">F2899</f>
        <v>0102852404</v>
      </c>
      <c r="T2899" s="0" t="str">
        <f aca="false">G2899</f>
        <v>2</v>
      </c>
      <c r="U2899" s="0" t="n">
        <f aca="false">L2899</f>
        <v>0.930032972847772</v>
      </c>
      <c r="V2899" s="0" t="n">
        <f aca="false">K2899</f>
        <v>12.4633516399572</v>
      </c>
      <c r="W2899" s="0" t="n">
        <f aca="false">J2899</f>
        <v>819</v>
      </c>
    </row>
    <row r="2900" customFormat="false" ht="12.8" hidden="false" customHeight="false" outlineLevel="0" collapsed="false">
      <c r="A2900" s="0" t="s">
        <v>72</v>
      </c>
      <c r="B2900" s="0" t="s">
        <v>129</v>
      </c>
      <c r="C2900" s="0" t="s">
        <v>190</v>
      </c>
      <c r="D2900" s="0" t="s">
        <v>32</v>
      </c>
      <c r="E2900" s="0" t="s">
        <v>30</v>
      </c>
      <c r="F2900" s="0" t="s">
        <v>201</v>
      </c>
      <c r="G2900" s="0" t="s">
        <v>1610</v>
      </c>
      <c r="H2900" s="0" t="n">
        <v>1</v>
      </c>
      <c r="I2900" s="0" t="n">
        <v>12</v>
      </c>
      <c r="J2900" s="0" t="n">
        <v>0</v>
      </c>
      <c r="K2900" s="0" t="n">
        <f aca="false">I2900*SUMIFS(syst_chauffage!$H$3:$H$27,syst_chauffage!$B$3:$B$27,D2900,syst_chauffage!$C$3:$C$27,E2900)</f>
        <v>12</v>
      </c>
      <c r="L2900" s="12" t="n">
        <f aca="false">H2900*SUMIFS(syst_chauffage!$K$3:$K$27,syst_chauffage!$B$3:$B$27,D2900,syst_chauffage!$C$3:$C$27,E2900)</f>
        <v>1</v>
      </c>
      <c r="N2900" s="0" t="str">
        <f aca="false">A2900</f>
        <v>Bureaux Administration</v>
      </c>
      <c r="O2900" s="0" t="str">
        <f aca="false">B2900</f>
        <v>Bureaux</v>
      </c>
      <c r="P2900" s="0" t="str">
        <f aca="false">C2900</f>
        <v>plateau mince</v>
      </c>
      <c r="Q2900" s="0" t="str">
        <f aca="false">D2900</f>
        <v>Electrique direct performant</v>
      </c>
      <c r="R2900" s="0" t="str">
        <f aca="false">E2900</f>
        <v>Electricité</v>
      </c>
      <c r="S2900" s="0" t="str">
        <f aca="false">F2900</f>
        <v>0102852602</v>
      </c>
      <c r="T2900" s="0" t="str">
        <f aca="false">G2900</f>
        <v>2</v>
      </c>
      <c r="U2900" s="0" t="n">
        <f aca="false">L2900</f>
        <v>1</v>
      </c>
      <c r="V2900" s="0" t="n">
        <f aca="false">K2900</f>
        <v>12</v>
      </c>
      <c r="W2900" s="0" t="n">
        <f aca="false">J2900</f>
        <v>0</v>
      </c>
    </row>
    <row r="2901" customFormat="false" ht="12.8" hidden="false" customHeight="false" outlineLevel="0" collapsed="false">
      <c r="A2901" s="0" t="s">
        <v>72</v>
      </c>
      <c r="B2901" s="0" t="s">
        <v>129</v>
      </c>
      <c r="C2901" s="0" t="s">
        <v>190</v>
      </c>
      <c r="D2901" s="0" t="s">
        <v>38</v>
      </c>
      <c r="E2901" s="0" t="s">
        <v>30</v>
      </c>
      <c r="F2901" s="0" t="s">
        <v>202</v>
      </c>
      <c r="G2901" s="0" t="s">
        <v>1610</v>
      </c>
      <c r="H2901" s="0" t="n">
        <v>3.39795627906976</v>
      </c>
      <c r="I2901" s="0" t="n">
        <v>69.4837723065064</v>
      </c>
      <c r="J2901" s="0" t="n">
        <v>819</v>
      </c>
      <c r="K2901" s="0" t="n">
        <f aca="false">I2901*SUMIFS(syst_chauffage!$H$3:$H$27,syst_chauffage!$B$3:$B$27,D2901,syst_chauffage!$C$3:$C$27,E2901)</f>
        <v>70.2337663861278</v>
      </c>
      <c r="L2901" s="12" t="n">
        <f aca="false">H2901*SUMIFS(syst_chauffage!$K$3:$K$27,syst_chauffage!$B$3:$B$27,D2901,syst_chauffage!$C$3:$C$27,E2901)</f>
        <v>3.03986496519792</v>
      </c>
      <c r="N2901" s="0" t="str">
        <f aca="false">A2901</f>
        <v>Bureaux Administration</v>
      </c>
      <c r="O2901" s="0" t="str">
        <f aca="false">B2901</f>
        <v>Bureaux</v>
      </c>
      <c r="P2901" s="0" t="str">
        <f aca="false">C2901</f>
        <v>plateau mince</v>
      </c>
      <c r="Q2901" s="0" t="str">
        <f aca="false">D2901</f>
        <v>PAC performant</v>
      </c>
      <c r="R2901" s="0" t="str">
        <f aca="false">E2901</f>
        <v>Electricité</v>
      </c>
      <c r="S2901" s="0" t="str">
        <f aca="false">F2901</f>
        <v>0102852902</v>
      </c>
      <c r="T2901" s="0" t="str">
        <f aca="false">G2901</f>
        <v>2</v>
      </c>
      <c r="U2901" s="0" t="n">
        <f aca="false">L2901</f>
        <v>3.03986496519792</v>
      </c>
      <c r="V2901" s="0" t="n">
        <f aca="false">K2901</f>
        <v>70.2337663861278</v>
      </c>
      <c r="W2901" s="0" t="n">
        <f aca="false">J2901</f>
        <v>819</v>
      </c>
    </row>
    <row r="2902" customFormat="false" ht="12.8" hidden="false" customHeight="false" outlineLevel="0" collapsed="false">
      <c r="A2902" s="0" t="s">
        <v>73</v>
      </c>
      <c r="B2902" s="0" t="s">
        <v>203</v>
      </c>
      <c r="C2902" s="0" t="s">
        <v>204</v>
      </c>
      <c r="D2902" s="0" t="s">
        <v>19</v>
      </c>
      <c r="E2902" s="0" t="s">
        <v>57</v>
      </c>
      <c r="F2902" s="0" t="s">
        <v>205</v>
      </c>
      <c r="G2902" s="0" t="s">
        <v>1610</v>
      </c>
      <c r="H2902" s="0" t="n">
        <v>0.736040784395178</v>
      </c>
      <c r="I2902" s="0" t="n">
        <v>25.4823332830455</v>
      </c>
      <c r="J2902" s="0" t="n">
        <v>0</v>
      </c>
      <c r="K2902" s="0" t="n">
        <f aca="false">I2902*SUMIFS(syst_chauffage!$H$3:$H$27,syst_chauffage!$B$3:$B$27,D2902,syst_chauffage!$C$3:$C$27,E2902)</f>
        <v>35.4835546882329</v>
      </c>
      <c r="L2902" s="12" t="n">
        <f aca="false">H2902*SUMIFS(syst_chauffage!$K$3:$K$27,syst_chauffage!$B$3:$B$27,D2902,syst_chauffage!$C$3:$C$27,E2902)</f>
        <v>0.736040784395178</v>
      </c>
      <c r="N2902" s="0" t="str">
        <f aca="false">A2902</f>
        <v>Café Hôtel Restaurant</v>
      </c>
      <c r="O2902" s="0" t="str">
        <f aca="false">B2902</f>
        <v>Café, cantine, traiteur</v>
      </c>
      <c r="P2902" s="0" t="str">
        <f aca="false">C2902</f>
        <v>Grand bar café tabac</v>
      </c>
      <c r="Q2902" s="0" t="str">
        <f aca="false">D2902</f>
        <v>Autre système centralisé</v>
      </c>
      <c r="R2902" s="0" t="str">
        <f aca="false">E2902</f>
        <v>Autres</v>
      </c>
      <c r="S2902" s="0" t="str">
        <f aca="false">F2902</f>
        <v>0204160101</v>
      </c>
      <c r="T2902" s="0" t="str">
        <f aca="false">G2902</f>
        <v>2</v>
      </c>
      <c r="U2902" s="0" t="n">
        <f aca="false">L2902</f>
        <v>0.736040784395178</v>
      </c>
      <c r="V2902" s="0" t="n">
        <f aca="false">K2902</f>
        <v>35.4835546882329</v>
      </c>
      <c r="W2902" s="0" t="n">
        <f aca="false">J2902</f>
        <v>0</v>
      </c>
    </row>
    <row r="2903" customFormat="false" ht="12.8" hidden="false" customHeight="false" outlineLevel="0" collapsed="false">
      <c r="A2903" s="0" t="s">
        <v>73</v>
      </c>
      <c r="B2903" s="0" t="s">
        <v>203</v>
      </c>
      <c r="C2903" s="0" t="s">
        <v>204</v>
      </c>
      <c r="D2903" s="0" t="s">
        <v>19</v>
      </c>
      <c r="E2903" s="0" t="s">
        <v>58</v>
      </c>
      <c r="F2903" s="0" t="s">
        <v>206</v>
      </c>
      <c r="G2903" s="0" t="s">
        <v>1610</v>
      </c>
      <c r="H2903" s="0" t="n">
        <v>0.699854343743125</v>
      </c>
      <c r="I2903" s="0" t="n">
        <v>25.6605315319725</v>
      </c>
      <c r="J2903" s="0" t="n">
        <v>935</v>
      </c>
      <c r="K2903" s="0" t="n">
        <f aca="false">I2903*SUMIFS(syst_chauffage!$H$3:$H$27,syst_chauffage!$B$3:$B$27,D2903,syst_chauffage!$C$3:$C$27,E2903)</f>
        <v>42.2102808262429</v>
      </c>
      <c r="L2903" s="12" t="n">
        <f aca="false">H2903*SUMIFS(syst_chauffage!$K$3:$K$27,syst_chauffage!$B$3:$B$27,D2903,syst_chauffage!$C$3:$C$27,E2903)</f>
        <v>0.699854343743125</v>
      </c>
      <c r="N2903" s="0" t="str">
        <f aca="false">A2903</f>
        <v>Café Hôtel Restaurant</v>
      </c>
      <c r="O2903" s="0" t="str">
        <f aca="false">B2903</f>
        <v>Café, cantine, traiteur</v>
      </c>
      <c r="P2903" s="0" t="str">
        <f aca="false">C2903</f>
        <v>Grand bar café tabac</v>
      </c>
      <c r="Q2903" s="0" t="str">
        <f aca="false">D2903</f>
        <v>Autre système centralisé</v>
      </c>
      <c r="R2903" s="0" t="str">
        <f aca="false">E2903</f>
        <v>Urbain</v>
      </c>
      <c r="S2903" s="0" t="str">
        <f aca="false">F2903</f>
        <v>0204160106</v>
      </c>
      <c r="T2903" s="0" t="str">
        <f aca="false">G2903</f>
        <v>2</v>
      </c>
      <c r="U2903" s="0" t="n">
        <f aca="false">L2903</f>
        <v>0.699854343743125</v>
      </c>
      <c r="V2903" s="0" t="n">
        <f aca="false">K2903</f>
        <v>42.2102808262429</v>
      </c>
      <c r="W2903" s="0" t="n">
        <f aca="false">J2903</f>
        <v>935</v>
      </c>
    </row>
    <row r="2904" customFormat="false" ht="12.8" hidden="false" customHeight="false" outlineLevel="0" collapsed="false">
      <c r="A2904" s="0" t="s">
        <v>73</v>
      </c>
      <c r="B2904" s="0" t="s">
        <v>203</v>
      </c>
      <c r="C2904" s="0" t="s">
        <v>204</v>
      </c>
      <c r="D2904" s="0" t="s">
        <v>22</v>
      </c>
      <c r="E2904" s="0" t="s">
        <v>23</v>
      </c>
      <c r="F2904" s="0" t="s">
        <v>207</v>
      </c>
      <c r="G2904" s="0" t="s">
        <v>1610</v>
      </c>
      <c r="H2904" s="0" t="n">
        <v>0.570431409553063</v>
      </c>
      <c r="I2904" s="0" t="n">
        <v>17.6832784095665</v>
      </c>
      <c r="J2904" s="0" t="n">
        <v>0</v>
      </c>
      <c r="K2904" s="0" t="n">
        <f aca="false">I2904*SUMIFS(syst_chauffage!$H$3:$H$27,syst_chauffage!$B$3:$B$27,D2904,syst_chauffage!$C$3:$C$27,E2904)</f>
        <v>31.1406512984611</v>
      </c>
      <c r="L2904" s="12" t="n">
        <f aca="false">H2904*SUMIFS(syst_chauffage!$K$3:$K$27,syst_chauffage!$B$3:$B$27,D2904,syst_chauffage!$C$3:$C$27,E2904)</f>
        <v>0.570431409553063</v>
      </c>
      <c r="N2904" s="0" t="str">
        <f aca="false">A2904</f>
        <v>Café Hôtel Restaurant</v>
      </c>
      <c r="O2904" s="0" t="str">
        <f aca="false">B2904</f>
        <v>Café, cantine, traiteur</v>
      </c>
      <c r="P2904" s="0" t="str">
        <f aca="false">C2904</f>
        <v>Grand bar café tabac</v>
      </c>
      <c r="Q2904" s="0" t="str">
        <f aca="false">D2904</f>
        <v>Chaudière fioul</v>
      </c>
      <c r="R2904" s="0" t="str">
        <f aca="false">E2904</f>
        <v>Fioul</v>
      </c>
      <c r="S2904" s="0" t="str">
        <f aca="false">F2904</f>
        <v>0204160303</v>
      </c>
      <c r="T2904" s="0" t="str">
        <f aca="false">G2904</f>
        <v>2</v>
      </c>
      <c r="U2904" s="0" t="n">
        <f aca="false">L2904</f>
        <v>0.570431409553063</v>
      </c>
      <c r="V2904" s="0" t="n">
        <f aca="false">K2904</f>
        <v>31.1406512984611</v>
      </c>
      <c r="W2904" s="0" t="n">
        <f aca="false">J2904</f>
        <v>0</v>
      </c>
    </row>
    <row r="2905" customFormat="false" ht="12.8" hidden="false" customHeight="false" outlineLevel="0" collapsed="false">
      <c r="A2905" s="0" t="s">
        <v>73</v>
      </c>
      <c r="B2905" s="0" t="s">
        <v>203</v>
      </c>
      <c r="C2905" s="0" t="s">
        <v>204</v>
      </c>
      <c r="D2905" s="0" t="s">
        <v>13</v>
      </c>
      <c r="E2905" s="0" t="s">
        <v>14</v>
      </c>
      <c r="F2905" s="0" t="s">
        <v>208</v>
      </c>
      <c r="G2905" s="0" t="s">
        <v>1610</v>
      </c>
      <c r="H2905" s="0" t="n">
        <v>0.686139603819634</v>
      </c>
      <c r="I2905" s="0" t="n">
        <v>12.5998117870144</v>
      </c>
      <c r="J2905" s="0" t="n">
        <v>462</v>
      </c>
      <c r="K2905" s="0" t="n">
        <f aca="false">I2905*SUMIFS(syst_chauffage!$H$3:$H$27,syst_chauffage!$B$3:$B$27,D2905,syst_chauffage!$C$3:$C$27,E2905)</f>
        <v>25.4464757715783</v>
      </c>
      <c r="L2905" s="12" t="n">
        <f aca="false">H2905*SUMIFS(syst_chauffage!$K$3:$K$27,syst_chauffage!$B$3:$B$27,D2905,syst_chauffage!$C$3:$C$27,E2905)</f>
        <v>0.686139603819634</v>
      </c>
      <c r="N2905" s="0" t="str">
        <f aca="false">A2905</f>
        <v>Café Hôtel Restaurant</v>
      </c>
      <c r="O2905" s="0" t="str">
        <f aca="false">B2905</f>
        <v>Café, cantine, traiteur</v>
      </c>
      <c r="P2905" s="0" t="str">
        <f aca="false">C2905</f>
        <v>Grand bar café tabac</v>
      </c>
      <c r="Q2905" s="0" t="str">
        <f aca="false">D2905</f>
        <v>Chaudière gaz</v>
      </c>
      <c r="R2905" s="0" t="str">
        <f aca="false">E2905</f>
        <v>Gaz</v>
      </c>
      <c r="S2905" s="0" t="str">
        <f aca="false">F2905</f>
        <v>0204160404</v>
      </c>
      <c r="T2905" s="0" t="str">
        <f aca="false">G2905</f>
        <v>2</v>
      </c>
      <c r="U2905" s="0" t="n">
        <f aca="false">L2905</f>
        <v>0.686139603819634</v>
      </c>
      <c r="V2905" s="0" t="n">
        <f aca="false">K2905</f>
        <v>25.4464757715783</v>
      </c>
      <c r="W2905" s="0" t="n">
        <f aca="false">J2905</f>
        <v>462</v>
      </c>
    </row>
    <row r="2906" customFormat="false" ht="12.8" hidden="false" customHeight="false" outlineLevel="0" collapsed="false">
      <c r="A2906" s="0" t="s">
        <v>73</v>
      </c>
      <c r="B2906" s="0" t="s">
        <v>203</v>
      </c>
      <c r="C2906" s="0" t="s">
        <v>204</v>
      </c>
      <c r="D2906" s="0" t="s">
        <v>29</v>
      </c>
      <c r="E2906" s="0" t="s">
        <v>30</v>
      </c>
      <c r="F2906" s="0" t="s">
        <v>209</v>
      </c>
      <c r="G2906" s="0" t="s">
        <v>1610</v>
      </c>
      <c r="H2906" s="0" t="n">
        <v>0.919999999999999</v>
      </c>
      <c r="I2906" s="0" t="n">
        <v>10.4</v>
      </c>
      <c r="J2906" s="0" t="n">
        <v>0</v>
      </c>
      <c r="K2906" s="0" t="n">
        <f aca="false">I2906*SUMIFS(syst_chauffage!$H$3:$H$27,syst_chauffage!$B$3:$B$27,D2906,syst_chauffage!$C$3:$C$27,E2906)</f>
        <v>3</v>
      </c>
      <c r="L2906" s="12" t="n">
        <f aca="false">H2906*SUMIFS(syst_chauffage!$K$3:$K$27,syst_chauffage!$B$3:$B$27,D2906,syst_chauffage!$C$3:$C$27,E2906)</f>
        <v>0.919999999999999</v>
      </c>
      <c r="N2906" s="0" t="str">
        <f aca="false">A2906</f>
        <v>Café Hôtel Restaurant</v>
      </c>
      <c r="O2906" s="0" t="str">
        <f aca="false">B2906</f>
        <v>Café, cantine, traiteur</v>
      </c>
      <c r="P2906" s="0" t="str">
        <f aca="false">C2906</f>
        <v>Grand bar café tabac</v>
      </c>
      <c r="Q2906" s="0" t="str">
        <f aca="false">D2906</f>
        <v>Electrique direct</v>
      </c>
      <c r="R2906" s="0" t="str">
        <f aca="false">E2906</f>
        <v>Electricité</v>
      </c>
      <c r="S2906" s="0" t="str">
        <f aca="false">F2906</f>
        <v>0204160602</v>
      </c>
      <c r="T2906" s="0" t="str">
        <f aca="false">G2906</f>
        <v>2</v>
      </c>
      <c r="U2906" s="0" t="n">
        <f aca="false">L2906</f>
        <v>0.919999999999999</v>
      </c>
      <c r="V2906" s="0" t="n">
        <f aca="false">K2906</f>
        <v>3</v>
      </c>
      <c r="W2906" s="0" t="n">
        <f aca="false">J2906</f>
        <v>0</v>
      </c>
    </row>
    <row r="2907" customFormat="false" ht="12.8" hidden="false" customHeight="false" outlineLevel="0" collapsed="false">
      <c r="A2907" s="0" t="s">
        <v>73</v>
      </c>
      <c r="B2907" s="0" t="s">
        <v>203</v>
      </c>
      <c r="C2907" s="0" t="s">
        <v>204</v>
      </c>
      <c r="D2907" s="0" t="s">
        <v>36</v>
      </c>
      <c r="E2907" s="0" t="s">
        <v>30</v>
      </c>
      <c r="F2907" s="0" t="s">
        <v>210</v>
      </c>
      <c r="G2907" s="0" t="s">
        <v>1610</v>
      </c>
      <c r="H2907" s="0" t="n">
        <v>2.94489544186046</v>
      </c>
      <c r="I2907" s="0" t="n">
        <v>66.2109544580448</v>
      </c>
      <c r="J2907" s="0" t="n">
        <v>738</v>
      </c>
      <c r="K2907" s="0" t="n">
        <f aca="false">I2907*SUMIFS(syst_chauffage!$H$3:$H$27,syst_chauffage!$B$3:$B$27,D2907,syst_chauffage!$C$3:$C$27,E2907)</f>
        <v>40.9619434477347</v>
      </c>
      <c r="L2907" s="12" t="n">
        <f aca="false">H2907*SUMIFS(syst_chauffage!$K$3:$K$27,syst_chauffage!$B$3:$B$27,D2907,syst_chauffage!$C$3:$C$27,E2907)</f>
        <v>2.47427325480779</v>
      </c>
      <c r="N2907" s="0" t="str">
        <f aca="false">A2907</f>
        <v>Café Hôtel Restaurant</v>
      </c>
      <c r="O2907" s="0" t="str">
        <f aca="false">B2907</f>
        <v>Café, cantine, traiteur</v>
      </c>
      <c r="P2907" s="0" t="str">
        <f aca="false">C2907</f>
        <v>Grand bar café tabac</v>
      </c>
      <c r="Q2907" s="0" t="str">
        <f aca="false">D2907</f>
        <v>PAC</v>
      </c>
      <c r="R2907" s="0" t="str">
        <f aca="false">E2907</f>
        <v>Electricité</v>
      </c>
      <c r="S2907" s="0" t="str">
        <f aca="false">F2907</f>
        <v>0204160902</v>
      </c>
      <c r="T2907" s="0" t="str">
        <f aca="false">G2907</f>
        <v>2</v>
      </c>
      <c r="U2907" s="0" t="n">
        <f aca="false">L2907</f>
        <v>2.47427325480779</v>
      </c>
      <c r="V2907" s="0" t="n">
        <f aca="false">K2907</f>
        <v>40.9619434477347</v>
      </c>
      <c r="W2907" s="0" t="n">
        <f aca="false">J2907</f>
        <v>738</v>
      </c>
    </row>
    <row r="2908" customFormat="false" ht="12.8" hidden="false" customHeight="false" outlineLevel="0" collapsed="false">
      <c r="A2908" s="0" t="s">
        <v>73</v>
      </c>
      <c r="B2908" s="0" t="s">
        <v>203</v>
      </c>
      <c r="C2908" s="0" t="s">
        <v>204</v>
      </c>
      <c r="D2908" s="0" t="s">
        <v>42</v>
      </c>
      <c r="E2908" s="0" t="s">
        <v>30</v>
      </c>
      <c r="F2908" s="0" t="s">
        <v>211</v>
      </c>
      <c r="G2908" s="0" t="s">
        <v>1610</v>
      </c>
      <c r="H2908" s="0" t="n">
        <v>2.80410195348837</v>
      </c>
      <c r="I2908" s="0" t="n">
        <v>33.0770171054375</v>
      </c>
      <c r="J2908" s="0" t="n">
        <v>738</v>
      </c>
      <c r="K2908" s="0" t="n">
        <f aca="false">I2908*SUMIFS(syst_chauffage!$H$3:$H$27,syst_chauffage!$B$3:$B$27,D2908,syst_chauffage!$C$3:$C$27,E2908)</f>
        <v>29.8583665243266</v>
      </c>
      <c r="L2908" s="12" t="n">
        <f aca="false">H2908*SUMIFS(syst_chauffage!$K$3:$K$27,syst_chauffage!$B$3:$B$27,D2908,syst_chauffage!$C$3:$C$27,E2908)</f>
        <v>2.49996610303434</v>
      </c>
      <c r="N2908" s="0" t="str">
        <f aca="false">A2908</f>
        <v>Café Hôtel Restaurant</v>
      </c>
      <c r="O2908" s="0" t="str">
        <f aca="false">B2908</f>
        <v>Café, cantine, traiteur</v>
      </c>
      <c r="P2908" s="0" t="str">
        <f aca="false">C2908</f>
        <v>Grand bar café tabac</v>
      </c>
      <c r="Q2908" s="0" t="str">
        <f aca="false">D2908</f>
        <v>Rooftop</v>
      </c>
      <c r="R2908" s="0" t="str">
        <f aca="false">E2908</f>
        <v>Electricité</v>
      </c>
      <c r="S2908" s="0" t="str">
        <f aca="false">F2908</f>
        <v>0204161002</v>
      </c>
      <c r="T2908" s="0" t="str">
        <f aca="false">G2908</f>
        <v>2</v>
      </c>
      <c r="U2908" s="0" t="n">
        <f aca="false">L2908</f>
        <v>2.49996610303434</v>
      </c>
      <c r="V2908" s="0" t="n">
        <f aca="false">K2908</f>
        <v>29.8583665243266</v>
      </c>
      <c r="W2908" s="0" t="n">
        <f aca="false">J2908</f>
        <v>738</v>
      </c>
    </row>
    <row r="2909" customFormat="false" ht="12.8" hidden="false" customHeight="false" outlineLevel="0" collapsed="false">
      <c r="A2909" s="0" t="s">
        <v>73</v>
      </c>
      <c r="B2909" s="0" t="s">
        <v>203</v>
      </c>
      <c r="C2909" s="0" t="s">
        <v>204</v>
      </c>
      <c r="D2909" s="0" t="s">
        <v>51</v>
      </c>
      <c r="E2909" s="0" t="s">
        <v>57</v>
      </c>
      <c r="F2909" s="0" t="s">
        <v>212</v>
      </c>
      <c r="G2909" s="0" t="s">
        <v>1610</v>
      </c>
      <c r="H2909" s="0" t="n">
        <v>0.849277828148282</v>
      </c>
      <c r="I2909" s="0" t="n">
        <v>30.3361110512446</v>
      </c>
      <c r="J2909" s="0" t="n">
        <v>0</v>
      </c>
      <c r="K2909" s="0" t="n">
        <f aca="false">I2909*SUMIFS(syst_chauffage!$H$3:$H$27,syst_chauffage!$B$3:$B$27,D2909,syst_chauffage!$C$3:$C$27,E2909)</f>
        <v>64.2777858565891</v>
      </c>
      <c r="L2909" s="12" t="n">
        <f aca="false">H2909*SUMIFS(syst_chauffage!$K$3:$K$27,syst_chauffage!$B$3:$B$27,D2909,syst_chauffage!$C$3:$C$27,E2909)</f>
        <v>0.849277828148282</v>
      </c>
      <c r="N2909" s="0" t="str">
        <f aca="false">A2909</f>
        <v>Café Hôtel Restaurant</v>
      </c>
      <c r="O2909" s="0" t="str">
        <f aca="false">B2909</f>
        <v>Café, cantine, traiteur</v>
      </c>
      <c r="P2909" s="0" t="str">
        <f aca="false">C2909</f>
        <v>Grand bar café tabac</v>
      </c>
      <c r="Q2909" s="0" t="str">
        <f aca="false">D2909</f>
        <v>Autre système centralisé performant</v>
      </c>
      <c r="R2909" s="0" t="str">
        <f aca="false">E2909</f>
        <v>Autres</v>
      </c>
      <c r="S2909" s="0" t="str">
        <f aca="false">F2909</f>
        <v>0204162101</v>
      </c>
      <c r="T2909" s="0" t="str">
        <f aca="false">G2909</f>
        <v>2</v>
      </c>
      <c r="U2909" s="0" t="n">
        <f aca="false">L2909</f>
        <v>0.849277828148282</v>
      </c>
      <c r="V2909" s="0" t="n">
        <f aca="false">K2909</f>
        <v>64.2777858565891</v>
      </c>
      <c r="W2909" s="0" t="n">
        <f aca="false">J2909</f>
        <v>0</v>
      </c>
    </row>
    <row r="2910" customFormat="false" ht="12.8" hidden="false" customHeight="false" outlineLevel="0" collapsed="false">
      <c r="A2910" s="0" t="s">
        <v>73</v>
      </c>
      <c r="B2910" s="0" t="s">
        <v>203</v>
      </c>
      <c r="C2910" s="0" t="s">
        <v>204</v>
      </c>
      <c r="D2910" s="0" t="s">
        <v>51</v>
      </c>
      <c r="E2910" s="0" t="s">
        <v>58</v>
      </c>
      <c r="F2910" s="0" t="s">
        <v>213</v>
      </c>
      <c r="G2910" s="0" t="s">
        <v>1610</v>
      </c>
      <c r="H2910" s="0" t="n">
        <v>0.807524242780528</v>
      </c>
      <c r="I2910" s="0" t="n">
        <v>30.5482518237768</v>
      </c>
      <c r="J2910" s="0" t="n">
        <v>935</v>
      </c>
      <c r="K2910" s="0" t="n">
        <f aca="false">I2910*SUMIFS(syst_chauffage!$H$3:$H$27,syst_chauffage!$B$3:$B$27,D2910,syst_chauffage!$C$3:$C$27,E2910)</f>
        <v>65.1899543304013</v>
      </c>
      <c r="L2910" s="12" t="n">
        <f aca="false">H2910*SUMIFS(syst_chauffage!$K$3:$K$27,syst_chauffage!$B$3:$B$27,D2910,syst_chauffage!$C$3:$C$27,E2910)</f>
        <v>0.807524242780528</v>
      </c>
      <c r="N2910" s="0" t="str">
        <f aca="false">A2910</f>
        <v>Café Hôtel Restaurant</v>
      </c>
      <c r="O2910" s="0" t="str">
        <f aca="false">B2910</f>
        <v>Café, cantine, traiteur</v>
      </c>
      <c r="P2910" s="0" t="str">
        <f aca="false">C2910</f>
        <v>Grand bar café tabac</v>
      </c>
      <c r="Q2910" s="0" t="str">
        <f aca="false">D2910</f>
        <v>Autre système centralisé performant</v>
      </c>
      <c r="R2910" s="0" t="str">
        <f aca="false">E2910</f>
        <v>Urbain</v>
      </c>
      <c r="S2910" s="0" t="str">
        <f aca="false">F2910</f>
        <v>0204162106</v>
      </c>
      <c r="T2910" s="0" t="str">
        <f aca="false">G2910</f>
        <v>2</v>
      </c>
      <c r="U2910" s="0" t="n">
        <f aca="false">L2910</f>
        <v>0.807524242780528</v>
      </c>
      <c r="V2910" s="0" t="n">
        <f aca="false">K2910</f>
        <v>65.1899543304013</v>
      </c>
      <c r="W2910" s="0" t="n">
        <f aca="false">J2910</f>
        <v>935</v>
      </c>
    </row>
    <row r="2911" customFormat="false" ht="12.8" hidden="false" customHeight="false" outlineLevel="0" collapsed="false">
      <c r="A2911" s="0" t="s">
        <v>73</v>
      </c>
      <c r="B2911" s="0" t="s">
        <v>203</v>
      </c>
      <c r="C2911" s="0" t="s">
        <v>204</v>
      </c>
      <c r="D2911" s="0" t="s">
        <v>27</v>
      </c>
      <c r="E2911" s="0" t="s">
        <v>23</v>
      </c>
      <c r="F2911" s="0" t="s">
        <v>214</v>
      </c>
      <c r="G2911" s="0" t="s">
        <v>1610</v>
      </c>
      <c r="H2911" s="0" t="n">
        <v>0.754189753101437</v>
      </c>
      <c r="I2911" s="0" t="n">
        <v>21.0515219161506</v>
      </c>
      <c r="J2911" s="0" t="n">
        <v>1064</v>
      </c>
      <c r="K2911" s="0" t="n">
        <f aca="false">I2911*SUMIFS(syst_chauffage!$H$3:$H$27,syst_chauffage!$B$3:$B$27,D2911,syst_chauffage!$C$3:$C$27,E2911)</f>
        <v>53.9845889552171</v>
      </c>
      <c r="L2911" s="12" t="n">
        <f aca="false">H2911*SUMIFS(syst_chauffage!$K$3:$K$27,syst_chauffage!$B$3:$B$27,D2911,syst_chauffage!$C$3:$C$27,E2911)</f>
        <v>0.754189753101437</v>
      </c>
      <c r="N2911" s="0" t="str">
        <f aca="false">A2911</f>
        <v>Café Hôtel Restaurant</v>
      </c>
      <c r="O2911" s="0" t="str">
        <f aca="false">B2911</f>
        <v>Café, cantine, traiteur</v>
      </c>
      <c r="P2911" s="0" t="str">
        <f aca="false">C2911</f>
        <v>Grand bar café tabac</v>
      </c>
      <c r="Q2911" s="0" t="str">
        <f aca="false">D2911</f>
        <v>Chaudière condensation fioul</v>
      </c>
      <c r="R2911" s="0" t="str">
        <f aca="false">E2911</f>
        <v>Fioul</v>
      </c>
      <c r="S2911" s="0" t="str">
        <f aca="false">F2911</f>
        <v>0204162303</v>
      </c>
      <c r="T2911" s="0" t="str">
        <f aca="false">G2911</f>
        <v>2</v>
      </c>
      <c r="U2911" s="0" t="n">
        <f aca="false">L2911</f>
        <v>0.754189753101437</v>
      </c>
      <c r="V2911" s="0" t="n">
        <f aca="false">K2911</f>
        <v>53.9845889552171</v>
      </c>
      <c r="W2911" s="0" t="n">
        <f aca="false">J2911</f>
        <v>1064</v>
      </c>
    </row>
    <row r="2912" customFormat="false" ht="12.8" hidden="false" customHeight="false" outlineLevel="0" collapsed="false">
      <c r="A2912" s="0" t="s">
        <v>73</v>
      </c>
      <c r="B2912" s="0" t="s">
        <v>203</v>
      </c>
      <c r="C2912" s="0" t="s">
        <v>204</v>
      </c>
      <c r="D2912" s="0" t="s">
        <v>18</v>
      </c>
      <c r="E2912" s="0" t="s">
        <v>14</v>
      </c>
      <c r="F2912" s="0" t="s">
        <v>215</v>
      </c>
      <c r="G2912" s="0" t="s">
        <v>1610</v>
      </c>
      <c r="H2912" s="0" t="n">
        <v>0.981787082244074</v>
      </c>
      <c r="I2912" s="0" t="n">
        <v>14.9997759369219</v>
      </c>
      <c r="J2912" s="0" t="n">
        <v>1064</v>
      </c>
      <c r="K2912" s="0" t="n">
        <f aca="false">I2912*SUMIFS(syst_chauffage!$H$3:$H$27,syst_chauffage!$B$3:$B$27,D2912,syst_chauffage!$C$3:$C$27,E2912)</f>
        <v>40.8733232757165</v>
      </c>
      <c r="L2912" s="12" t="n">
        <f aca="false">H2912*SUMIFS(syst_chauffage!$K$3:$K$27,syst_chauffage!$B$3:$B$27,D2912,syst_chauffage!$C$3:$C$27,E2912)</f>
        <v>0.953754008001198</v>
      </c>
      <c r="N2912" s="0" t="str">
        <f aca="false">A2912</f>
        <v>Café Hôtel Restaurant</v>
      </c>
      <c r="O2912" s="0" t="str">
        <f aca="false">B2912</f>
        <v>Café, cantine, traiteur</v>
      </c>
      <c r="P2912" s="0" t="str">
        <f aca="false">C2912</f>
        <v>Grand bar café tabac</v>
      </c>
      <c r="Q2912" s="0" t="str">
        <f aca="false">D2912</f>
        <v>Chaudière condensation gaz</v>
      </c>
      <c r="R2912" s="0" t="str">
        <f aca="false">E2912</f>
        <v>Gaz</v>
      </c>
      <c r="S2912" s="0" t="str">
        <f aca="false">F2912</f>
        <v>0204162404</v>
      </c>
      <c r="T2912" s="0" t="str">
        <f aca="false">G2912</f>
        <v>2</v>
      </c>
      <c r="U2912" s="0" t="n">
        <f aca="false">L2912</f>
        <v>0.953754008001198</v>
      </c>
      <c r="V2912" s="0" t="n">
        <f aca="false">K2912</f>
        <v>40.8733232757165</v>
      </c>
      <c r="W2912" s="0" t="n">
        <f aca="false">J2912</f>
        <v>1064</v>
      </c>
    </row>
    <row r="2913" customFormat="false" ht="12.8" hidden="false" customHeight="false" outlineLevel="0" collapsed="false">
      <c r="A2913" s="0" t="s">
        <v>73</v>
      </c>
      <c r="B2913" s="0" t="s">
        <v>203</v>
      </c>
      <c r="C2913" s="0" t="s">
        <v>204</v>
      </c>
      <c r="D2913" s="0" t="s">
        <v>32</v>
      </c>
      <c r="E2913" s="0" t="s">
        <v>30</v>
      </c>
      <c r="F2913" s="0" t="s">
        <v>216</v>
      </c>
      <c r="G2913" s="0" t="s">
        <v>1610</v>
      </c>
      <c r="H2913" s="0" t="n">
        <v>1</v>
      </c>
      <c r="I2913" s="0" t="n">
        <v>12</v>
      </c>
      <c r="J2913" s="0" t="n">
        <v>0</v>
      </c>
      <c r="K2913" s="0" t="n">
        <f aca="false">I2913*SUMIFS(syst_chauffage!$H$3:$H$27,syst_chauffage!$B$3:$B$27,D2913,syst_chauffage!$C$3:$C$27,E2913)</f>
        <v>12</v>
      </c>
      <c r="L2913" s="12" t="n">
        <f aca="false">H2913*SUMIFS(syst_chauffage!$K$3:$K$27,syst_chauffage!$B$3:$B$27,D2913,syst_chauffage!$C$3:$C$27,E2913)</f>
        <v>1</v>
      </c>
      <c r="N2913" s="0" t="str">
        <f aca="false">A2913</f>
        <v>Café Hôtel Restaurant</v>
      </c>
      <c r="O2913" s="0" t="str">
        <f aca="false">B2913</f>
        <v>Café, cantine, traiteur</v>
      </c>
      <c r="P2913" s="0" t="str">
        <f aca="false">C2913</f>
        <v>Grand bar café tabac</v>
      </c>
      <c r="Q2913" s="0" t="str">
        <f aca="false">D2913</f>
        <v>Electrique direct performant</v>
      </c>
      <c r="R2913" s="0" t="str">
        <f aca="false">E2913</f>
        <v>Electricité</v>
      </c>
      <c r="S2913" s="0" t="str">
        <f aca="false">F2913</f>
        <v>0204162602</v>
      </c>
      <c r="T2913" s="0" t="str">
        <f aca="false">G2913</f>
        <v>2</v>
      </c>
      <c r="U2913" s="0" t="n">
        <f aca="false">L2913</f>
        <v>1</v>
      </c>
      <c r="V2913" s="0" t="n">
        <f aca="false">K2913</f>
        <v>12</v>
      </c>
      <c r="W2913" s="0" t="n">
        <f aca="false">J2913</f>
        <v>0</v>
      </c>
    </row>
    <row r="2914" customFormat="false" ht="12.8" hidden="false" customHeight="false" outlineLevel="0" collapsed="false">
      <c r="A2914" s="0" t="s">
        <v>73</v>
      </c>
      <c r="B2914" s="0" t="s">
        <v>203</v>
      </c>
      <c r="C2914" s="0" t="s">
        <v>204</v>
      </c>
      <c r="D2914" s="0" t="s">
        <v>38</v>
      </c>
      <c r="E2914" s="0" t="s">
        <v>30</v>
      </c>
      <c r="F2914" s="0" t="s">
        <v>217</v>
      </c>
      <c r="G2914" s="0" t="s">
        <v>1610</v>
      </c>
      <c r="H2914" s="0" t="n">
        <v>3.39795627906976</v>
      </c>
      <c r="I2914" s="0" t="n">
        <v>78.8225648310057</v>
      </c>
      <c r="J2914" s="0" t="n">
        <v>792</v>
      </c>
      <c r="K2914" s="0" t="n">
        <f aca="false">I2914*SUMIFS(syst_chauffage!$H$3:$H$27,syst_chauffage!$B$3:$B$27,D2914,syst_chauffage!$C$3:$C$27,E2914)</f>
        <v>79.673359987939</v>
      </c>
      <c r="L2914" s="12" t="n">
        <f aca="false">H2914*SUMIFS(syst_chauffage!$K$3:$K$27,syst_chauffage!$B$3:$B$27,D2914,syst_chauffage!$C$3:$C$27,E2914)</f>
        <v>3.03986496519792</v>
      </c>
      <c r="N2914" s="0" t="str">
        <f aca="false">A2914</f>
        <v>Café Hôtel Restaurant</v>
      </c>
      <c r="O2914" s="0" t="str">
        <f aca="false">B2914</f>
        <v>Café, cantine, traiteur</v>
      </c>
      <c r="P2914" s="0" t="str">
        <f aca="false">C2914</f>
        <v>Grand bar café tabac</v>
      </c>
      <c r="Q2914" s="0" t="str">
        <f aca="false">D2914</f>
        <v>PAC performant</v>
      </c>
      <c r="R2914" s="0" t="str">
        <f aca="false">E2914</f>
        <v>Electricité</v>
      </c>
      <c r="S2914" s="0" t="str">
        <f aca="false">F2914</f>
        <v>0204162902</v>
      </c>
      <c r="T2914" s="0" t="str">
        <f aca="false">G2914</f>
        <v>2</v>
      </c>
      <c r="U2914" s="0" t="n">
        <f aca="false">L2914</f>
        <v>3.03986496519792</v>
      </c>
      <c r="V2914" s="0" t="n">
        <f aca="false">K2914</f>
        <v>79.673359987939</v>
      </c>
      <c r="W2914" s="0" t="n">
        <f aca="false">J2914</f>
        <v>792</v>
      </c>
    </row>
    <row r="2915" customFormat="false" ht="12.8" hidden="false" customHeight="false" outlineLevel="0" collapsed="false">
      <c r="A2915" s="0" t="s">
        <v>73</v>
      </c>
      <c r="B2915" s="0" t="s">
        <v>203</v>
      </c>
      <c r="C2915" s="0" t="s">
        <v>204</v>
      </c>
      <c r="D2915" s="0" t="s">
        <v>46</v>
      </c>
      <c r="E2915" s="0" t="s">
        <v>30</v>
      </c>
      <c r="F2915" s="0" t="s">
        <v>218</v>
      </c>
      <c r="G2915" s="0" t="s">
        <v>1610</v>
      </c>
      <c r="H2915" s="0" t="n">
        <v>3.32861023255814</v>
      </c>
      <c r="I2915" s="0" t="n">
        <v>39.377401315997</v>
      </c>
      <c r="J2915" s="0" t="n">
        <v>792</v>
      </c>
      <c r="K2915" s="0" t="n">
        <f aca="false">I2915*SUMIFS(syst_chauffage!$H$3:$H$27,syst_chauffage!$B$3:$B$27,D2915,syst_chauffage!$C$3:$C$27,E2915)</f>
        <v>68.3161481884992</v>
      </c>
      <c r="L2915" s="12" t="n">
        <f aca="false">H2915*SUMIFS(syst_chauffage!$K$3:$K$27,syst_chauffage!$B$3:$B$27,D2915,syst_chauffage!$C$3:$C$27,E2915)</f>
        <v>3.00077723502174</v>
      </c>
      <c r="N2915" s="0" t="str">
        <f aca="false">A2915</f>
        <v>Café Hôtel Restaurant</v>
      </c>
      <c r="O2915" s="0" t="str">
        <f aca="false">B2915</f>
        <v>Café, cantine, traiteur</v>
      </c>
      <c r="P2915" s="0" t="str">
        <f aca="false">C2915</f>
        <v>Grand bar café tabac</v>
      </c>
      <c r="Q2915" s="0" t="str">
        <f aca="false">D2915</f>
        <v>Rooftop performant</v>
      </c>
      <c r="R2915" s="0" t="str">
        <f aca="false">E2915</f>
        <v>Electricité</v>
      </c>
      <c r="S2915" s="0" t="str">
        <f aca="false">F2915</f>
        <v>0204163002</v>
      </c>
      <c r="T2915" s="0" t="str">
        <f aca="false">G2915</f>
        <v>2</v>
      </c>
      <c r="U2915" s="0" t="n">
        <f aca="false">L2915</f>
        <v>3.00077723502174</v>
      </c>
      <c r="V2915" s="0" t="n">
        <f aca="false">K2915</f>
        <v>68.3161481884992</v>
      </c>
      <c r="W2915" s="0" t="n">
        <f aca="false">J2915</f>
        <v>792</v>
      </c>
    </row>
    <row r="2916" customFormat="false" ht="12.8" hidden="false" customHeight="false" outlineLevel="0" collapsed="false">
      <c r="A2916" s="0" t="s">
        <v>73</v>
      </c>
      <c r="B2916" s="0" t="s">
        <v>203</v>
      </c>
      <c r="C2916" s="0" t="s">
        <v>219</v>
      </c>
      <c r="D2916" s="0" t="s">
        <v>19</v>
      </c>
      <c r="E2916" s="0" t="s">
        <v>57</v>
      </c>
      <c r="F2916" s="0" t="s">
        <v>220</v>
      </c>
      <c r="G2916" s="0" t="s">
        <v>1610</v>
      </c>
      <c r="H2916" s="0" t="n">
        <v>0.728638579638752</v>
      </c>
      <c r="I2916" s="0" t="n">
        <v>34.5409010373701</v>
      </c>
      <c r="J2916" s="0" t="n">
        <v>0</v>
      </c>
      <c r="K2916" s="0" t="n">
        <f aca="false">I2916*SUMIFS(syst_chauffage!$H$3:$H$27,syst_chauffage!$B$3:$B$27,D2916,syst_chauffage!$C$3:$C$27,E2916)</f>
        <v>48.0973989833117</v>
      </c>
      <c r="L2916" s="12" t="n">
        <f aca="false">H2916*SUMIFS(syst_chauffage!$K$3:$K$27,syst_chauffage!$B$3:$B$27,D2916,syst_chauffage!$C$3:$C$27,E2916)</f>
        <v>0.728638579638752</v>
      </c>
      <c r="N2916" s="0" t="str">
        <f aca="false">A2916</f>
        <v>Café Hôtel Restaurant</v>
      </c>
      <c r="O2916" s="0" t="str">
        <f aca="false">B2916</f>
        <v>Café, cantine, traiteur</v>
      </c>
      <c r="P2916" s="0" t="str">
        <f aca="false">C2916</f>
        <v>Grande cantine</v>
      </c>
      <c r="Q2916" s="0" t="str">
        <f aca="false">D2916</f>
        <v>Autre système centralisé</v>
      </c>
      <c r="R2916" s="0" t="str">
        <f aca="false">E2916</f>
        <v>Autres</v>
      </c>
      <c r="S2916" s="0" t="str">
        <f aca="false">F2916</f>
        <v>0204310101</v>
      </c>
      <c r="T2916" s="0" t="str">
        <f aca="false">G2916</f>
        <v>2</v>
      </c>
      <c r="U2916" s="0" t="n">
        <f aca="false">L2916</f>
        <v>0.728638579638752</v>
      </c>
      <c r="V2916" s="0" t="n">
        <f aca="false">K2916</f>
        <v>48.0973989833117</v>
      </c>
      <c r="W2916" s="0" t="n">
        <f aca="false">J2916</f>
        <v>0</v>
      </c>
    </row>
    <row r="2917" customFormat="false" ht="12.8" hidden="false" customHeight="false" outlineLevel="0" collapsed="false">
      <c r="A2917" s="0" t="s">
        <v>73</v>
      </c>
      <c r="B2917" s="0" t="s">
        <v>203</v>
      </c>
      <c r="C2917" s="0" t="s">
        <v>219</v>
      </c>
      <c r="D2917" s="0" t="s">
        <v>19</v>
      </c>
      <c r="E2917" s="0" t="s">
        <v>58</v>
      </c>
      <c r="F2917" s="0" t="s">
        <v>221</v>
      </c>
      <c r="G2917" s="0" t="s">
        <v>1610</v>
      </c>
      <c r="H2917" s="0" t="n">
        <v>0.685993554346033</v>
      </c>
      <c r="I2917" s="0" t="n">
        <v>34.8104388957285</v>
      </c>
      <c r="J2917" s="0" t="n">
        <v>935</v>
      </c>
      <c r="K2917" s="0" t="n">
        <f aca="false">I2917*SUMIFS(syst_chauffage!$H$3:$H$27,syst_chauffage!$B$3:$B$27,D2917,syst_chauffage!$C$3:$C$27,E2917)</f>
        <v>57.2614171940546</v>
      </c>
      <c r="L2917" s="12" t="n">
        <f aca="false">H2917*SUMIFS(syst_chauffage!$K$3:$K$27,syst_chauffage!$B$3:$B$27,D2917,syst_chauffage!$C$3:$C$27,E2917)</f>
        <v>0.685993554346033</v>
      </c>
      <c r="N2917" s="0" t="str">
        <f aca="false">A2917</f>
        <v>Café Hôtel Restaurant</v>
      </c>
      <c r="O2917" s="0" t="str">
        <f aca="false">B2917</f>
        <v>Café, cantine, traiteur</v>
      </c>
      <c r="P2917" s="0" t="str">
        <f aca="false">C2917</f>
        <v>Grande cantine</v>
      </c>
      <c r="Q2917" s="0" t="str">
        <f aca="false">D2917</f>
        <v>Autre système centralisé</v>
      </c>
      <c r="R2917" s="0" t="str">
        <f aca="false">E2917</f>
        <v>Urbain</v>
      </c>
      <c r="S2917" s="0" t="str">
        <f aca="false">F2917</f>
        <v>0204310106</v>
      </c>
      <c r="T2917" s="0" t="str">
        <f aca="false">G2917</f>
        <v>2</v>
      </c>
      <c r="U2917" s="0" t="n">
        <f aca="false">L2917</f>
        <v>0.685993554346033</v>
      </c>
      <c r="V2917" s="0" t="n">
        <f aca="false">K2917</f>
        <v>57.2614171940546</v>
      </c>
      <c r="W2917" s="0" t="n">
        <f aca="false">J2917</f>
        <v>935</v>
      </c>
    </row>
    <row r="2918" customFormat="false" ht="12.8" hidden="false" customHeight="false" outlineLevel="0" collapsed="false">
      <c r="A2918" s="0" t="s">
        <v>73</v>
      </c>
      <c r="B2918" s="0" t="s">
        <v>203</v>
      </c>
      <c r="C2918" s="0" t="s">
        <v>219</v>
      </c>
      <c r="D2918" s="0" t="s">
        <v>22</v>
      </c>
      <c r="E2918" s="0" t="s">
        <v>23</v>
      </c>
      <c r="F2918" s="0" t="s">
        <v>222</v>
      </c>
      <c r="G2918" s="0" t="s">
        <v>1610</v>
      </c>
      <c r="H2918" s="0" t="n">
        <v>0.570690864510559</v>
      </c>
      <c r="I2918" s="0" t="n">
        <v>23.6696205067146</v>
      </c>
      <c r="J2918" s="0" t="n">
        <v>0</v>
      </c>
      <c r="K2918" s="0" t="n">
        <f aca="false">I2918*SUMIFS(syst_chauffage!$H$3:$H$27,syst_chauffage!$B$3:$B$27,D2918,syst_chauffage!$C$3:$C$27,E2918)</f>
        <v>41.6827344734756</v>
      </c>
      <c r="L2918" s="12" t="n">
        <f aca="false">H2918*SUMIFS(syst_chauffage!$K$3:$K$27,syst_chauffage!$B$3:$B$27,D2918,syst_chauffage!$C$3:$C$27,E2918)</f>
        <v>0.570690864510559</v>
      </c>
      <c r="N2918" s="0" t="str">
        <f aca="false">A2918</f>
        <v>Café Hôtel Restaurant</v>
      </c>
      <c r="O2918" s="0" t="str">
        <f aca="false">B2918</f>
        <v>Café, cantine, traiteur</v>
      </c>
      <c r="P2918" s="0" t="str">
        <f aca="false">C2918</f>
        <v>Grande cantine</v>
      </c>
      <c r="Q2918" s="0" t="str">
        <f aca="false">D2918</f>
        <v>Chaudière fioul</v>
      </c>
      <c r="R2918" s="0" t="str">
        <f aca="false">E2918</f>
        <v>Fioul</v>
      </c>
      <c r="S2918" s="0" t="str">
        <f aca="false">F2918</f>
        <v>0204310303</v>
      </c>
      <c r="T2918" s="0" t="str">
        <f aca="false">G2918</f>
        <v>2</v>
      </c>
      <c r="U2918" s="0" t="n">
        <f aca="false">L2918</f>
        <v>0.570690864510559</v>
      </c>
      <c r="V2918" s="0" t="n">
        <f aca="false">K2918</f>
        <v>41.6827344734756</v>
      </c>
      <c r="W2918" s="0" t="n">
        <f aca="false">J2918</f>
        <v>0</v>
      </c>
    </row>
    <row r="2919" customFormat="false" ht="12.8" hidden="false" customHeight="false" outlineLevel="0" collapsed="false">
      <c r="A2919" s="0" t="s">
        <v>73</v>
      </c>
      <c r="B2919" s="0" t="s">
        <v>203</v>
      </c>
      <c r="C2919" s="0" t="s">
        <v>219</v>
      </c>
      <c r="D2919" s="0" t="s">
        <v>13</v>
      </c>
      <c r="E2919" s="0" t="s">
        <v>14</v>
      </c>
      <c r="F2919" s="0" t="s">
        <v>223</v>
      </c>
      <c r="G2919" s="0" t="s">
        <v>1610</v>
      </c>
      <c r="H2919" s="0" t="n">
        <v>0.686435101190093</v>
      </c>
      <c r="I2919" s="0" t="n">
        <v>17.019560285379</v>
      </c>
      <c r="J2919" s="0" t="n">
        <v>462</v>
      </c>
      <c r="K2919" s="0" t="n">
        <f aca="false">I2919*SUMIFS(syst_chauffage!$H$3:$H$27,syst_chauffage!$B$3:$B$27,D2919,syst_chauffage!$C$3:$C$27,E2919)</f>
        <v>34.3725633180618</v>
      </c>
      <c r="L2919" s="12" t="n">
        <f aca="false">H2919*SUMIFS(syst_chauffage!$K$3:$K$27,syst_chauffage!$B$3:$B$27,D2919,syst_chauffage!$C$3:$C$27,E2919)</f>
        <v>0.686435101190093</v>
      </c>
      <c r="N2919" s="0" t="str">
        <f aca="false">A2919</f>
        <v>Café Hôtel Restaurant</v>
      </c>
      <c r="O2919" s="0" t="str">
        <f aca="false">B2919</f>
        <v>Café, cantine, traiteur</v>
      </c>
      <c r="P2919" s="0" t="str">
        <f aca="false">C2919</f>
        <v>Grande cantine</v>
      </c>
      <c r="Q2919" s="0" t="str">
        <f aca="false">D2919</f>
        <v>Chaudière gaz</v>
      </c>
      <c r="R2919" s="0" t="str">
        <f aca="false">E2919</f>
        <v>Gaz</v>
      </c>
      <c r="S2919" s="0" t="str">
        <f aca="false">F2919</f>
        <v>0204310404</v>
      </c>
      <c r="T2919" s="0" t="str">
        <f aca="false">G2919</f>
        <v>2</v>
      </c>
      <c r="U2919" s="0" t="n">
        <f aca="false">L2919</f>
        <v>0.686435101190093</v>
      </c>
      <c r="V2919" s="0" t="n">
        <f aca="false">K2919</f>
        <v>34.3725633180618</v>
      </c>
      <c r="W2919" s="0" t="n">
        <f aca="false">J2919</f>
        <v>462</v>
      </c>
    </row>
    <row r="2920" customFormat="false" ht="12.8" hidden="false" customHeight="false" outlineLevel="0" collapsed="false">
      <c r="A2920" s="0" t="s">
        <v>73</v>
      </c>
      <c r="B2920" s="0" t="s">
        <v>203</v>
      </c>
      <c r="C2920" s="0" t="s">
        <v>219</v>
      </c>
      <c r="D2920" s="0" t="s">
        <v>29</v>
      </c>
      <c r="E2920" s="0" t="s">
        <v>30</v>
      </c>
      <c r="F2920" s="0" t="s">
        <v>224</v>
      </c>
      <c r="G2920" s="0" t="s">
        <v>1610</v>
      </c>
      <c r="H2920" s="0" t="n">
        <v>0.919999999999999</v>
      </c>
      <c r="I2920" s="0" t="n">
        <v>10.4</v>
      </c>
      <c r="J2920" s="0" t="n">
        <v>0</v>
      </c>
      <c r="K2920" s="0" t="n">
        <f aca="false">I2920*SUMIFS(syst_chauffage!$H$3:$H$27,syst_chauffage!$B$3:$B$27,D2920,syst_chauffage!$C$3:$C$27,E2920)</f>
        <v>3</v>
      </c>
      <c r="L2920" s="12" t="n">
        <f aca="false">H2920*SUMIFS(syst_chauffage!$K$3:$K$27,syst_chauffage!$B$3:$B$27,D2920,syst_chauffage!$C$3:$C$27,E2920)</f>
        <v>0.919999999999999</v>
      </c>
      <c r="N2920" s="0" t="str">
        <f aca="false">A2920</f>
        <v>Café Hôtel Restaurant</v>
      </c>
      <c r="O2920" s="0" t="str">
        <f aca="false">B2920</f>
        <v>Café, cantine, traiteur</v>
      </c>
      <c r="P2920" s="0" t="str">
        <f aca="false">C2920</f>
        <v>Grande cantine</v>
      </c>
      <c r="Q2920" s="0" t="str">
        <f aca="false">D2920</f>
        <v>Electrique direct</v>
      </c>
      <c r="R2920" s="0" t="str">
        <f aca="false">E2920</f>
        <v>Electricité</v>
      </c>
      <c r="S2920" s="0" t="str">
        <f aca="false">F2920</f>
        <v>0204310602</v>
      </c>
      <c r="T2920" s="0" t="str">
        <f aca="false">G2920</f>
        <v>2</v>
      </c>
      <c r="U2920" s="0" t="n">
        <f aca="false">L2920</f>
        <v>0.919999999999999</v>
      </c>
      <c r="V2920" s="0" t="n">
        <f aca="false">K2920</f>
        <v>3</v>
      </c>
      <c r="W2920" s="0" t="n">
        <f aca="false">J2920</f>
        <v>0</v>
      </c>
    </row>
    <row r="2921" customFormat="false" ht="12.8" hidden="false" customHeight="false" outlineLevel="0" collapsed="false">
      <c r="A2921" s="0" t="s">
        <v>73</v>
      </c>
      <c r="B2921" s="0" t="s">
        <v>203</v>
      </c>
      <c r="C2921" s="0" t="s">
        <v>219</v>
      </c>
      <c r="D2921" s="0" t="s">
        <v>36</v>
      </c>
      <c r="E2921" s="0" t="s">
        <v>30</v>
      </c>
      <c r="F2921" s="0" t="s">
        <v>225</v>
      </c>
      <c r="G2921" s="0" t="s">
        <v>1610</v>
      </c>
      <c r="H2921" s="0" t="n">
        <v>2.94489544186046</v>
      </c>
      <c r="I2921" s="0" t="n">
        <v>90.6908860173849</v>
      </c>
      <c r="J2921" s="0" t="n">
        <v>738</v>
      </c>
      <c r="K2921" s="0" t="n">
        <f aca="false">I2921*SUMIFS(syst_chauffage!$H$3:$H$27,syst_chauffage!$B$3:$B$27,D2921,syst_chauffage!$C$3:$C$27,E2921)</f>
        <v>56.1066514548289</v>
      </c>
      <c r="L2921" s="12" t="n">
        <f aca="false">H2921*SUMIFS(syst_chauffage!$K$3:$K$27,syst_chauffage!$B$3:$B$27,D2921,syst_chauffage!$C$3:$C$27,E2921)</f>
        <v>2.47427325480779</v>
      </c>
      <c r="N2921" s="0" t="str">
        <f aca="false">A2921</f>
        <v>Café Hôtel Restaurant</v>
      </c>
      <c r="O2921" s="0" t="str">
        <f aca="false">B2921</f>
        <v>Café, cantine, traiteur</v>
      </c>
      <c r="P2921" s="0" t="str">
        <f aca="false">C2921</f>
        <v>Grande cantine</v>
      </c>
      <c r="Q2921" s="0" t="str">
        <f aca="false">D2921</f>
        <v>PAC</v>
      </c>
      <c r="R2921" s="0" t="str">
        <f aca="false">E2921</f>
        <v>Electricité</v>
      </c>
      <c r="S2921" s="0" t="str">
        <f aca="false">F2921</f>
        <v>0204310902</v>
      </c>
      <c r="T2921" s="0" t="str">
        <f aca="false">G2921</f>
        <v>2</v>
      </c>
      <c r="U2921" s="0" t="n">
        <f aca="false">L2921</f>
        <v>2.47427325480779</v>
      </c>
      <c r="V2921" s="0" t="n">
        <f aca="false">K2921</f>
        <v>56.1066514548289</v>
      </c>
      <c r="W2921" s="0" t="n">
        <f aca="false">J2921</f>
        <v>738</v>
      </c>
    </row>
    <row r="2922" customFormat="false" ht="12.8" hidden="false" customHeight="false" outlineLevel="0" collapsed="false">
      <c r="A2922" s="0" t="s">
        <v>73</v>
      </c>
      <c r="B2922" s="0" t="s">
        <v>203</v>
      </c>
      <c r="C2922" s="0" t="s">
        <v>219</v>
      </c>
      <c r="D2922" s="0" t="s">
        <v>42</v>
      </c>
      <c r="E2922" s="0" t="s">
        <v>30</v>
      </c>
      <c r="F2922" s="0" t="s">
        <v>226</v>
      </c>
      <c r="G2922" s="0" t="s">
        <v>1610</v>
      </c>
      <c r="H2922" s="0" t="n">
        <v>2.80410195348837</v>
      </c>
      <c r="I2922" s="0" t="n">
        <v>44.5993275642808</v>
      </c>
      <c r="J2922" s="0" t="n">
        <v>738</v>
      </c>
      <c r="K2922" s="0" t="n">
        <f aca="false">I2922*SUMIFS(syst_chauffage!$H$3:$H$27,syst_chauffage!$B$3:$B$27,D2922,syst_chauffage!$C$3:$C$27,E2922)</f>
        <v>40.2594667139404</v>
      </c>
      <c r="L2922" s="12" t="n">
        <f aca="false">H2922*SUMIFS(syst_chauffage!$K$3:$K$27,syst_chauffage!$B$3:$B$27,D2922,syst_chauffage!$C$3:$C$27,E2922)</f>
        <v>2.49996610303434</v>
      </c>
      <c r="N2922" s="0" t="str">
        <f aca="false">A2922</f>
        <v>Café Hôtel Restaurant</v>
      </c>
      <c r="O2922" s="0" t="str">
        <f aca="false">B2922</f>
        <v>Café, cantine, traiteur</v>
      </c>
      <c r="P2922" s="0" t="str">
        <f aca="false">C2922</f>
        <v>Grande cantine</v>
      </c>
      <c r="Q2922" s="0" t="str">
        <f aca="false">D2922</f>
        <v>Rooftop</v>
      </c>
      <c r="R2922" s="0" t="str">
        <f aca="false">E2922</f>
        <v>Electricité</v>
      </c>
      <c r="S2922" s="0" t="str">
        <f aca="false">F2922</f>
        <v>0204311002</v>
      </c>
      <c r="T2922" s="0" t="str">
        <f aca="false">G2922</f>
        <v>2</v>
      </c>
      <c r="U2922" s="0" t="n">
        <f aca="false">L2922</f>
        <v>2.49996610303434</v>
      </c>
      <c r="V2922" s="0" t="n">
        <f aca="false">K2922</f>
        <v>40.2594667139404</v>
      </c>
      <c r="W2922" s="0" t="n">
        <f aca="false">J2922</f>
        <v>738</v>
      </c>
    </row>
    <row r="2923" customFormat="false" ht="12.8" hidden="false" customHeight="false" outlineLevel="0" collapsed="false">
      <c r="A2923" s="0" t="s">
        <v>73</v>
      </c>
      <c r="B2923" s="0" t="s">
        <v>203</v>
      </c>
      <c r="C2923" s="0" t="s">
        <v>219</v>
      </c>
      <c r="D2923" s="0" t="s">
        <v>51</v>
      </c>
      <c r="E2923" s="0" t="s">
        <v>57</v>
      </c>
      <c r="F2923" s="0" t="s">
        <v>227</v>
      </c>
      <c r="G2923" s="0" t="s">
        <v>1610</v>
      </c>
      <c r="H2923" s="0" t="n">
        <v>0.840736822660098</v>
      </c>
      <c r="I2923" s="0" t="n">
        <v>41.1201202825834</v>
      </c>
      <c r="J2923" s="0" t="n">
        <v>0</v>
      </c>
      <c r="K2923" s="0" t="n">
        <f aca="false">I2923*SUMIFS(syst_chauffage!$H$3:$H$27,syst_chauffage!$B$3:$B$27,D2923,syst_chauffage!$C$3:$C$27,E2923)</f>
        <v>87.1275253923045</v>
      </c>
      <c r="L2923" s="12" t="n">
        <f aca="false">H2923*SUMIFS(syst_chauffage!$K$3:$K$27,syst_chauffage!$B$3:$B$27,D2923,syst_chauffage!$C$3:$C$27,E2923)</f>
        <v>0.840736822660098</v>
      </c>
      <c r="N2923" s="0" t="str">
        <f aca="false">A2923</f>
        <v>Café Hôtel Restaurant</v>
      </c>
      <c r="O2923" s="0" t="str">
        <f aca="false">B2923</f>
        <v>Café, cantine, traiteur</v>
      </c>
      <c r="P2923" s="0" t="str">
        <f aca="false">C2923</f>
        <v>Grande cantine</v>
      </c>
      <c r="Q2923" s="0" t="str">
        <f aca="false">D2923</f>
        <v>Autre système centralisé performant</v>
      </c>
      <c r="R2923" s="0" t="str">
        <f aca="false">E2923</f>
        <v>Autres</v>
      </c>
      <c r="S2923" s="0" t="str">
        <f aca="false">F2923</f>
        <v>0204312101</v>
      </c>
      <c r="T2923" s="0" t="str">
        <f aca="false">G2923</f>
        <v>2</v>
      </c>
      <c r="U2923" s="0" t="n">
        <f aca="false">L2923</f>
        <v>0.840736822660098</v>
      </c>
      <c r="V2923" s="0" t="n">
        <f aca="false">K2923</f>
        <v>87.1275253923045</v>
      </c>
      <c r="W2923" s="0" t="n">
        <f aca="false">J2923</f>
        <v>0</v>
      </c>
    </row>
    <row r="2924" customFormat="false" ht="12.8" hidden="false" customHeight="false" outlineLevel="0" collapsed="false">
      <c r="A2924" s="0" t="s">
        <v>73</v>
      </c>
      <c r="B2924" s="0" t="s">
        <v>203</v>
      </c>
      <c r="C2924" s="0" t="s">
        <v>219</v>
      </c>
      <c r="D2924" s="0" t="s">
        <v>51</v>
      </c>
      <c r="E2924" s="0" t="s">
        <v>58</v>
      </c>
      <c r="F2924" s="0" t="s">
        <v>228</v>
      </c>
      <c r="G2924" s="0" t="s">
        <v>1610</v>
      </c>
      <c r="H2924" s="0" t="n">
        <v>0.791531024245423</v>
      </c>
      <c r="I2924" s="0" t="n">
        <v>41.4409986853911</v>
      </c>
      <c r="J2924" s="0" t="n">
        <v>935</v>
      </c>
      <c r="K2924" s="0" t="n">
        <f aca="false">I2924*SUMIFS(syst_chauffage!$H$3:$H$27,syst_chauffage!$B$3:$B$27,D2924,syst_chauffage!$C$3:$C$27,E2924)</f>
        <v>88.4350707625162</v>
      </c>
      <c r="L2924" s="12" t="n">
        <f aca="false">H2924*SUMIFS(syst_chauffage!$K$3:$K$27,syst_chauffage!$B$3:$B$27,D2924,syst_chauffage!$C$3:$C$27,E2924)</f>
        <v>0.791531024245423</v>
      </c>
      <c r="N2924" s="0" t="str">
        <f aca="false">A2924</f>
        <v>Café Hôtel Restaurant</v>
      </c>
      <c r="O2924" s="0" t="str">
        <f aca="false">B2924</f>
        <v>Café, cantine, traiteur</v>
      </c>
      <c r="P2924" s="0" t="str">
        <f aca="false">C2924</f>
        <v>Grande cantine</v>
      </c>
      <c r="Q2924" s="0" t="str">
        <f aca="false">D2924</f>
        <v>Autre système centralisé performant</v>
      </c>
      <c r="R2924" s="0" t="str">
        <f aca="false">E2924</f>
        <v>Urbain</v>
      </c>
      <c r="S2924" s="0" t="str">
        <f aca="false">F2924</f>
        <v>0204312106</v>
      </c>
      <c r="T2924" s="0" t="str">
        <f aca="false">G2924</f>
        <v>2</v>
      </c>
      <c r="U2924" s="0" t="n">
        <f aca="false">L2924</f>
        <v>0.791531024245423</v>
      </c>
      <c r="V2924" s="0" t="n">
        <f aca="false">K2924</f>
        <v>88.4350707625162</v>
      </c>
      <c r="W2924" s="0" t="n">
        <f aca="false">J2924</f>
        <v>935</v>
      </c>
    </row>
    <row r="2925" customFormat="false" ht="12.8" hidden="false" customHeight="false" outlineLevel="0" collapsed="false">
      <c r="A2925" s="0" t="s">
        <v>73</v>
      </c>
      <c r="B2925" s="0" t="s">
        <v>203</v>
      </c>
      <c r="C2925" s="0" t="s">
        <v>219</v>
      </c>
      <c r="D2925" s="0" t="s">
        <v>27</v>
      </c>
      <c r="E2925" s="0" t="s">
        <v>23</v>
      </c>
      <c r="F2925" s="0" t="s">
        <v>229</v>
      </c>
      <c r="G2925" s="0" t="s">
        <v>1610</v>
      </c>
      <c r="H2925" s="0" t="n">
        <v>0.756655537934347</v>
      </c>
      <c r="I2925" s="0" t="n">
        <v>28.1781196508507</v>
      </c>
      <c r="J2925" s="0" t="n">
        <v>1064</v>
      </c>
      <c r="K2925" s="0" t="n">
        <f aca="false">I2925*SUMIFS(syst_chauffage!$H$3:$H$27,syst_chauffage!$B$3:$B$27,D2925,syst_chauffage!$C$3:$C$27,E2925)</f>
        <v>72.2600585810881</v>
      </c>
      <c r="L2925" s="12" t="n">
        <f aca="false">H2925*SUMIFS(syst_chauffage!$K$3:$K$27,syst_chauffage!$B$3:$B$27,D2925,syst_chauffage!$C$3:$C$27,E2925)</f>
        <v>0.756655537934347</v>
      </c>
      <c r="N2925" s="0" t="str">
        <f aca="false">A2925</f>
        <v>Café Hôtel Restaurant</v>
      </c>
      <c r="O2925" s="0" t="str">
        <f aca="false">B2925</f>
        <v>Café, cantine, traiteur</v>
      </c>
      <c r="P2925" s="0" t="str">
        <f aca="false">C2925</f>
        <v>Grande cantine</v>
      </c>
      <c r="Q2925" s="0" t="str">
        <f aca="false">D2925</f>
        <v>Chaudière condensation fioul</v>
      </c>
      <c r="R2925" s="0" t="str">
        <f aca="false">E2925</f>
        <v>Fioul</v>
      </c>
      <c r="S2925" s="0" t="str">
        <f aca="false">F2925</f>
        <v>0204312303</v>
      </c>
      <c r="T2925" s="0" t="str">
        <f aca="false">G2925</f>
        <v>2</v>
      </c>
      <c r="U2925" s="0" t="n">
        <f aca="false">L2925</f>
        <v>0.756655537934347</v>
      </c>
      <c r="V2925" s="0" t="n">
        <f aca="false">K2925</f>
        <v>72.2600585810881</v>
      </c>
      <c r="W2925" s="0" t="n">
        <f aca="false">J2925</f>
        <v>1064</v>
      </c>
    </row>
    <row r="2926" customFormat="false" ht="12.8" hidden="false" customHeight="false" outlineLevel="0" collapsed="false">
      <c r="A2926" s="0" t="s">
        <v>73</v>
      </c>
      <c r="B2926" s="0" t="s">
        <v>203</v>
      </c>
      <c r="C2926" s="0" t="s">
        <v>219</v>
      </c>
      <c r="D2926" s="0" t="s">
        <v>18</v>
      </c>
      <c r="E2926" s="0" t="s">
        <v>14</v>
      </c>
      <c r="F2926" s="0" t="s">
        <v>230</v>
      </c>
      <c r="G2926" s="0" t="s">
        <v>1610</v>
      </c>
      <c r="H2926" s="0" t="n">
        <v>0.984276466931565</v>
      </c>
      <c r="I2926" s="0" t="n">
        <v>20.2613812921179</v>
      </c>
      <c r="J2926" s="0" t="n">
        <v>1064</v>
      </c>
      <c r="K2926" s="0" t="n">
        <f aca="false">I2926*SUMIFS(syst_chauffage!$H$3:$H$27,syst_chauffage!$B$3:$B$27,D2926,syst_chauffage!$C$3:$C$27,E2926)</f>
        <v>55.2108238848289</v>
      </c>
      <c r="L2926" s="12" t="n">
        <f aca="false">H2926*SUMIFS(syst_chauffage!$K$3:$K$27,syst_chauffage!$B$3:$B$27,D2926,syst_chauffage!$C$3:$C$27,E2926)</f>
        <v>0.956172313014668</v>
      </c>
      <c r="N2926" s="0" t="str">
        <f aca="false">A2926</f>
        <v>Café Hôtel Restaurant</v>
      </c>
      <c r="O2926" s="0" t="str">
        <f aca="false">B2926</f>
        <v>Café, cantine, traiteur</v>
      </c>
      <c r="P2926" s="0" t="str">
        <f aca="false">C2926</f>
        <v>Grande cantine</v>
      </c>
      <c r="Q2926" s="0" t="str">
        <f aca="false">D2926</f>
        <v>Chaudière condensation gaz</v>
      </c>
      <c r="R2926" s="0" t="str">
        <f aca="false">E2926</f>
        <v>Gaz</v>
      </c>
      <c r="S2926" s="0" t="str">
        <f aca="false">F2926</f>
        <v>0204312404</v>
      </c>
      <c r="T2926" s="0" t="str">
        <f aca="false">G2926</f>
        <v>2</v>
      </c>
      <c r="U2926" s="0" t="n">
        <f aca="false">L2926</f>
        <v>0.956172313014668</v>
      </c>
      <c r="V2926" s="0" t="n">
        <f aca="false">K2926</f>
        <v>55.2108238848289</v>
      </c>
      <c r="W2926" s="0" t="n">
        <f aca="false">J2926</f>
        <v>1064</v>
      </c>
    </row>
    <row r="2927" customFormat="false" ht="12.8" hidden="false" customHeight="false" outlineLevel="0" collapsed="false">
      <c r="A2927" s="0" t="s">
        <v>73</v>
      </c>
      <c r="B2927" s="0" t="s">
        <v>203</v>
      </c>
      <c r="C2927" s="0" t="s">
        <v>219</v>
      </c>
      <c r="D2927" s="0" t="s">
        <v>32</v>
      </c>
      <c r="E2927" s="0" t="s">
        <v>30</v>
      </c>
      <c r="F2927" s="0" t="s">
        <v>231</v>
      </c>
      <c r="G2927" s="0" t="s">
        <v>1610</v>
      </c>
      <c r="H2927" s="0" t="n">
        <v>1</v>
      </c>
      <c r="I2927" s="0" t="n">
        <v>12</v>
      </c>
      <c r="J2927" s="0" t="n">
        <v>0</v>
      </c>
      <c r="K2927" s="0" t="n">
        <f aca="false">I2927*SUMIFS(syst_chauffage!$H$3:$H$27,syst_chauffage!$B$3:$B$27,D2927,syst_chauffage!$C$3:$C$27,E2927)</f>
        <v>12</v>
      </c>
      <c r="L2927" s="12" t="n">
        <f aca="false">H2927*SUMIFS(syst_chauffage!$K$3:$K$27,syst_chauffage!$B$3:$B$27,D2927,syst_chauffage!$C$3:$C$27,E2927)</f>
        <v>1</v>
      </c>
      <c r="N2927" s="0" t="str">
        <f aca="false">A2927</f>
        <v>Café Hôtel Restaurant</v>
      </c>
      <c r="O2927" s="0" t="str">
        <f aca="false">B2927</f>
        <v>Café, cantine, traiteur</v>
      </c>
      <c r="P2927" s="0" t="str">
        <f aca="false">C2927</f>
        <v>Grande cantine</v>
      </c>
      <c r="Q2927" s="0" t="str">
        <f aca="false">D2927</f>
        <v>Electrique direct performant</v>
      </c>
      <c r="R2927" s="0" t="str">
        <f aca="false">E2927</f>
        <v>Electricité</v>
      </c>
      <c r="S2927" s="0" t="str">
        <f aca="false">F2927</f>
        <v>0204312602</v>
      </c>
      <c r="T2927" s="0" t="str">
        <f aca="false">G2927</f>
        <v>2</v>
      </c>
      <c r="U2927" s="0" t="n">
        <f aca="false">L2927</f>
        <v>1</v>
      </c>
      <c r="V2927" s="0" t="n">
        <f aca="false">K2927</f>
        <v>12</v>
      </c>
      <c r="W2927" s="0" t="n">
        <f aca="false">J2927</f>
        <v>0</v>
      </c>
    </row>
    <row r="2928" customFormat="false" ht="12.8" hidden="false" customHeight="false" outlineLevel="0" collapsed="false">
      <c r="A2928" s="0" t="s">
        <v>73</v>
      </c>
      <c r="B2928" s="0" t="s">
        <v>203</v>
      </c>
      <c r="C2928" s="0" t="s">
        <v>219</v>
      </c>
      <c r="D2928" s="0" t="s">
        <v>38</v>
      </c>
      <c r="E2928" s="0" t="s">
        <v>30</v>
      </c>
      <c r="F2928" s="0" t="s">
        <v>232</v>
      </c>
      <c r="G2928" s="0" t="s">
        <v>1610</v>
      </c>
      <c r="H2928" s="0" t="n">
        <v>3.39795627906976</v>
      </c>
      <c r="I2928" s="0" t="n">
        <v>107.965340496887</v>
      </c>
      <c r="J2928" s="0" t="n">
        <v>792</v>
      </c>
      <c r="K2928" s="0" t="n">
        <f aca="false">I2928*SUMIFS(syst_chauffage!$H$3:$H$27,syst_chauffage!$B$3:$B$27,D2928,syst_chauffage!$C$3:$C$27,E2928)</f>
        <v>109.130697003724</v>
      </c>
      <c r="L2928" s="12" t="n">
        <f aca="false">H2928*SUMIFS(syst_chauffage!$K$3:$K$27,syst_chauffage!$B$3:$B$27,D2928,syst_chauffage!$C$3:$C$27,E2928)</f>
        <v>3.03986496519792</v>
      </c>
      <c r="N2928" s="0" t="str">
        <f aca="false">A2928</f>
        <v>Café Hôtel Restaurant</v>
      </c>
      <c r="O2928" s="0" t="str">
        <f aca="false">B2928</f>
        <v>Café, cantine, traiteur</v>
      </c>
      <c r="P2928" s="0" t="str">
        <f aca="false">C2928</f>
        <v>Grande cantine</v>
      </c>
      <c r="Q2928" s="0" t="str">
        <f aca="false">D2928</f>
        <v>PAC performant</v>
      </c>
      <c r="R2928" s="0" t="str">
        <f aca="false">E2928</f>
        <v>Electricité</v>
      </c>
      <c r="S2928" s="0" t="str">
        <f aca="false">F2928</f>
        <v>0204312902</v>
      </c>
      <c r="T2928" s="0" t="str">
        <f aca="false">G2928</f>
        <v>2</v>
      </c>
      <c r="U2928" s="0" t="n">
        <f aca="false">L2928</f>
        <v>3.03986496519792</v>
      </c>
      <c r="V2928" s="0" t="n">
        <f aca="false">K2928</f>
        <v>109.130697003724</v>
      </c>
      <c r="W2928" s="0" t="n">
        <f aca="false">J2928</f>
        <v>792</v>
      </c>
    </row>
    <row r="2929" customFormat="false" ht="12.8" hidden="false" customHeight="false" outlineLevel="0" collapsed="false">
      <c r="A2929" s="0" t="s">
        <v>73</v>
      </c>
      <c r="B2929" s="0" t="s">
        <v>203</v>
      </c>
      <c r="C2929" s="0" t="s">
        <v>219</v>
      </c>
      <c r="D2929" s="0" t="s">
        <v>46</v>
      </c>
      <c r="E2929" s="0" t="s">
        <v>30</v>
      </c>
      <c r="F2929" s="0" t="s">
        <v>233</v>
      </c>
      <c r="G2929" s="0" t="s">
        <v>1610</v>
      </c>
      <c r="H2929" s="0" t="n">
        <v>3.32861023255814</v>
      </c>
      <c r="I2929" s="0" t="n">
        <v>53.0944375765247</v>
      </c>
      <c r="J2929" s="0" t="n">
        <v>792</v>
      </c>
      <c r="K2929" s="0" t="n">
        <f aca="false">I2929*SUMIFS(syst_chauffage!$H$3:$H$27,syst_chauffage!$B$3:$B$27,D2929,syst_chauffage!$C$3:$C$27,E2929)</f>
        <v>92.1139370359957</v>
      </c>
      <c r="L2929" s="12" t="n">
        <f aca="false">H2929*SUMIFS(syst_chauffage!$K$3:$K$27,syst_chauffage!$B$3:$B$27,D2929,syst_chauffage!$C$3:$C$27,E2929)</f>
        <v>3.00077723502174</v>
      </c>
      <c r="N2929" s="0" t="str">
        <f aca="false">A2929</f>
        <v>Café Hôtel Restaurant</v>
      </c>
      <c r="O2929" s="0" t="str">
        <f aca="false">B2929</f>
        <v>Café, cantine, traiteur</v>
      </c>
      <c r="P2929" s="0" t="str">
        <f aca="false">C2929</f>
        <v>Grande cantine</v>
      </c>
      <c r="Q2929" s="0" t="str">
        <f aca="false">D2929</f>
        <v>Rooftop performant</v>
      </c>
      <c r="R2929" s="0" t="str">
        <f aca="false">E2929</f>
        <v>Electricité</v>
      </c>
      <c r="S2929" s="0" t="str">
        <f aca="false">F2929</f>
        <v>0204313002</v>
      </c>
      <c r="T2929" s="0" t="str">
        <f aca="false">G2929</f>
        <v>2</v>
      </c>
      <c r="U2929" s="0" t="n">
        <f aca="false">L2929</f>
        <v>3.00077723502174</v>
      </c>
      <c r="V2929" s="0" t="n">
        <f aca="false">K2929</f>
        <v>92.1139370359957</v>
      </c>
      <c r="W2929" s="0" t="n">
        <f aca="false">J2929</f>
        <v>792</v>
      </c>
    </row>
    <row r="2930" customFormat="false" ht="12.8" hidden="false" customHeight="false" outlineLevel="0" collapsed="false">
      <c r="A2930" s="0" t="s">
        <v>73</v>
      </c>
      <c r="B2930" s="0" t="s">
        <v>203</v>
      </c>
      <c r="C2930" s="0" t="s">
        <v>234</v>
      </c>
      <c r="D2930" s="0" t="s">
        <v>19</v>
      </c>
      <c r="E2930" s="0" t="s">
        <v>57</v>
      </c>
      <c r="F2930" s="0" t="s">
        <v>235</v>
      </c>
      <c r="G2930" s="0" t="s">
        <v>1610</v>
      </c>
      <c r="H2930" s="0" t="n">
        <v>0.732082911982879</v>
      </c>
      <c r="I2930" s="0" t="n">
        <v>38.8269056930082</v>
      </c>
      <c r="J2930" s="0" t="n">
        <v>0</v>
      </c>
      <c r="K2930" s="0" t="n">
        <f aca="false">I2930*SUMIFS(syst_chauffage!$H$3:$H$27,syst_chauffage!$B$3:$B$27,D2930,syst_chauffage!$C$3:$C$27,E2930)</f>
        <v>54.0655604896814</v>
      </c>
      <c r="L2930" s="12" t="n">
        <f aca="false">H2930*SUMIFS(syst_chauffage!$K$3:$K$27,syst_chauffage!$B$3:$B$27,D2930,syst_chauffage!$C$3:$C$27,E2930)</f>
        <v>0.732082911982879</v>
      </c>
      <c r="N2930" s="0" t="str">
        <f aca="false">A2930</f>
        <v>Café Hôtel Restaurant</v>
      </c>
      <c r="O2930" s="0" t="str">
        <f aca="false">B2930</f>
        <v>Café, cantine, traiteur</v>
      </c>
      <c r="P2930" s="0" t="str">
        <f aca="false">C2930</f>
        <v>Petit bar café tabac</v>
      </c>
      <c r="Q2930" s="0" t="str">
        <f aca="false">D2930</f>
        <v>Autre système centralisé</v>
      </c>
      <c r="R2930" s="0" t="str">
        <f aca="false">E2930</f>
        <v>Autres</v>
      </c>
      <c r="S2930" s="0" t="str">
        <f aca="false">F2930</f>
        <v>0204620101</v>
      </c>
      <c r="T2930" s="0" t="str">
        <f aca="false">G2930</f>
        <v>2</v>
      </c>
      <c r="U2930" s="0" t="n">
        <f aca="false">L2930</f>
        <v>0.732082911982879</v>
      </c>
      <c r="V2930" s="0" t="n">
        <f aca="false">K2930</f>
        <v>54.0655604896814</v>
      </c>
      <c r="W2930" s="0" t="n">
        <f aca="false">J2930</f>
        <v>0</v>
      </c>
    </row>
    <row r="2931" customFormat="false" ht="12.8" hidden="false" customHeight="false" outlineLevel="0" collapsed="false">
      <c r="A2931" s="0" t="s">
        <v>73</v>
      </c>
      <c r="B2931" s="0" t="s">
        <v>203</v>
      </c>
      <c r="C2931" s="0" t="s">
        <v>234</v>
      </c>
      <c r="D2931" s="0" t="s">
        <v>19</v>
      </c>
      <c r="E2931" s="0" t="s">
        <v>58</v>
      </c>
      <c r="F2931" s="0" t="s">
        <v>236</v>
      </c>
      <c r="G2931" s="0" t="s">
        <v>1610</v>
      </c>
      <c r="H2931" s="0" t="n">
        <v>0.718631358599432</v>
      </c>
      <c r="I2931" s="0" t="n">
        <v>38.8383561710724</v>
      </c>
      <c r="J2931" s="0" t="n">
        <v>935</v>
      </c>
      <c r="K2931" s="0" t="n">
        <f aca="false">I2931*SUMIFS(syst_chauffage!$H$3:$H$27,syst_chauffage!$B$3:$B$27,D2931,syst_chauffage!$C$3:$C$27,E2931)</f>
        <v>63.8871380652415</v>
      </c>
      <c r="L2931" s="12" t="n">
        <f aca="false">H2931*SUMIFS(syst_chauffage!$K$3:$K$27,syst_chauffage!$B$3:$B$27,D2931,syst_chauffage!$C$3:$C$27,E2931)</f>
        <v>0.718631358599432</v>
      </c>
      <c r="N2931" s="0" t="str">
        <f aca="false">A2931</f>
        <v>Café Hôtel Restaurant</v>
      </c>
      <c r="O2931" s="0" t="str">
        <f aca="false">B2931</f>
        <v>Café, cantine, traiteur</v>
      </c>
      <c r="P2931" s="0" t="str">
        <f aca="false">C2931</f>
        <v>Petit bar café tabac</v>
      </c>
      <c r="Q2931" s="0" t="str">
        <f aca="false">D2931</f>
        <v>Autre système centralisé</v>
      </c>
      <c r="R2931" s="0" t="str">
        <f aca="false">E2931</f>
        <v>Urbain</v>
      </c>
      <c r="S2931" s="0" t="str">
        <f aca="false">F2931</f>
        <v>0204620106</v>
      </c>
      <c r="T2931" s="0" t="str">
        <f aca="false">G2931</f>
        <v>2</v>
      </c>
      <c r="U2931" s="0" t="n">
        <f aca="false">L2931</f>
        <v>0.718631358599432</v>
      </c>
      <c r="V2931" s="0" t="n">
        <f aca="false">K2931</f>
        <v>63.8871380652415</v>
      </c>
      <c r="W2931" s="0" t="n">
        <f aca="false">J2931</f>
        <v>935</v>
      </c>
    </row>
    <row r="2932" customFormat="false" ht="12.8" hidden="false" customHeight="false" outlineLevel="0" collapsed="false">
      <c r="A2932" s="0" t="s">
        <v>73</v>
      </c>
      <c r="B2932" s="0" t="s">
        <v>203</v>
      </c>
      <c r="C2932" s="0" t="s">
        <v>234</v>
      </c>
      <c r="D2932" s="0" t="s">
        <v>22</v>
      </c>
      <c r="E2932" s="0" t="s">
        <v>23</v>
      </c>
      <c r="F2932" s="0" t="s">
        <v>237</v>
      </c>
      <c r="G2932" s="0" t="s">
        <v>1610</v>
      </c>
      <c r="H2932" s="0" t="n">
        <v>0.557298053687021</v>
      </c>
      <c r="I2932" s="0" t="n">
        <v>42.16296</v>
      </c>
      <c r="J2932" s="0" t="n">
        <v>0</v>
      </c>
      <c r="K2932" s="0" t="n">
        <f aca="false">I2932*SUMIFS(syst_chauffage!$H$3:$H$27,syst_chauffage!$B$3:$B$27,D2932,syst_chauffage!$C$3:$C$27,E2932)</f>
        <v>74.249921573403</v>
      </c>
      <c r="L2932" s="12" t="n">
        <f aca="false">H2932*SUMIFS(syst_chauffage!$K$3:$K$27,syst_chauffage!$B$3:$B$27,D2932,syst_chauffage!$C$3:$C$27,E2932)</f>
        <v>0.557298053687021</v>
      </c>
      <c r="N2932" s="0" t="str">
        <f aca="false">A2932</f>
        <v>Café Hôtel Restaurant</v>
      </c>
      <c r="O2932" s="0" t="str">
        <f aca="false">B2932</f>
        <v>Café, cantine, traiteur</v>
      </c>
      <c r="P2932" s="0" t="str">
        <f aca="false">C2932</f>
        <v>Petit bar café tabac</v>
      </c>
      <c r="Q2932" s="0" t="str">
        <f aca="false">D2932</f>
        <v>Chaudière fioul</v>
      </c>
      <c r="R2932" s="0" t="str">
        <f aca="false">E2932</f>
        <v>Fioul</v>
      </c>
      <c r="S2932" s="0" t="str">
        <f aca="false">F2932</f>
        <v>0204620303</v>
      </c>
      <c r="T2932" s="0" t="str">
        <f aca="false">G2932</f>
        <v>2</v>
      </c>
      <c r="U2932" s="0" t="n">
        <f aca="false">L2932</f>
        <v>0.557298053687021</v>
      </c>
      <c r="V2932" s="0" t="n">
        <f aca="false">K2932</f>
        <v>74.249921573403</v>
      </c>
      <c r="W2932" s="0" t="n">
        <f aca="false">J2932</f>
        <v>0</v>
      </c>
    </row>
    <row r="2933" customFormat="false" ht="12.8" hidden="false" customHeight="false" outlineLevel="0" collapsed="false">
      <c r="A2933" s="0" t="s">
        <v>73</v>
      </c>
      <c r="B2933" s="0" t="s">
        <v>203</v>
      </c>
      <c r="C2933" s="0" t="s">
        <v>234</v>
      </c>
      <c r="D2933" s="0" t="s">
        <v>13</v>
      </c>
      <c r="E2933" s="0" t="s">
        <v>14</v>
      </c>
      <c r="F2933" s="0" t="s">
        <v>238</v>
      </c>
      <c r="G2933" s="0" t="s">
        <v>1610</v>
      </c>
      <c r="H2933" s="0" t="n">
        <v>0.673018751521657</v>
      </c>
      <c r="I2933" s="0" t="n">
        <v>42.16296</v>
      </c>
      <c r="J2933" s="0" t="n">
        <v>392</v>
      </c>
      <c r="K2933" s="0" t="n">
        <f aca="false">I2933*SUMIFS(syst_chauffage!$H$3:$H$27,syst_chauffage!$B$3:$B$27,D2933,syst_chauffage!$C$3:$C$27,E2933)</f>
        <v>85.1519656193417</v>
      </c>
      <c r="L2933" s="12" t="n">
        <f aca="false">H2933*SUMIFS(syst_chauffage!$K$3:$K$27,syst_chauffage!$B$3:$B$27,D2933,syst_chauffage!$C$3:$C$27,E2933)</f>
        <v>0.673018751521657</v>
      </c>
      <c r="N2933" s="0" t="str">
        <f aca="false">A2933</f>
        <v>Café Hôtel Restaurant</v>
      </c>
      <c r="O2933" s="0" t="str">
        <f aca="false">B2933</f>
        <v>Café, cantine, traiteur</v>
      </c>
      <c r="P2933" s="0" t="str">
        <f aca="false">C2933</f>
        <v>Petit bar café tabac</v>
      </c>
      <c r="Q2933" s="0" t="str">
        <f aca="false">D2933</f>
        <v>Chaudière gaz</v>
      </c>
      <c r="R2933" s="0" t="str">
        <f aca="false">E2933</f>
        <v>Gaz</v>
      </c>
      <c r="S2933" s="0" t="str">
        <f aca="false">F2933</f>
        <v>0204620404</v>
      </c>
      <c r="T2933" s="0" t="str">
        <f aca="false">G2933</f>
        <v>2</v>
      </c>
      <c r="U2933" s="0" t="n">
        <f aca="false">L2933</f>
        <v>0.673018751521657</v>
      </c>
      <c r="V2933" s="0" t="n">
        <f aca="false">K2933</f>
        <v>85.1519656193417</v>
      </c>
      <c r="W2933" s="0" t="n">
        <f aca="false">J2933</f>
        <v>392</v>
      </c>
    </row>
    <row r="2934" customFormat="false" ht="12.8" hidden="false" customHeight="false" outlineLevel="0" collapsed="false">
      <c r="A2934" s="0" t="s">
        <v>73</v>
      </c>
      <c r="B2934" s="0" t="s">
        <v>203</v>
      </c>
      <c r="C2934" s="0" t="s">
        <v>234</v>
      </c>
      <c r="D2934" s="0" t="s">
        <v>29</v>
      </c>
      <c r="E2934" s="0" t="s">
        <v>30</v>
      </c>
      <c r="F2934" s="0" t="s">
        <v>239</v>
      </c>
      <c r="G2934" s="0" t="s">
        <v>1610</v>
      </c>
      <c r="H2934" s="0" t="n">
        <v>0.92</v>
      </c>
      <c r="I2934" s="0" t="n">
        <v>10.4</v>
      </c>
      <c r="J2934" s="0" t="n">
        <v>0</v>
      </c>
      <c r="K2934" s="0" t="n">
        <f aca="false">I2934*SUMIFS(syst_chauffage!$H$3:$H$27,syst_chauffage!$B$3:$B$27,D2934,syst_chauffage!$C$3:$C$27,E2934)</f>
        <v>3</v>
      </c>
      <c r="L2934" s="12" t="n">
        <f aca="false">H2934*SUMIFS(syst_chauffage!$K$3:$K$27,syst_chauffage!$B$3:$B$27,D2934,syst_chauffage!$C$3:$C$27,E2934)</f>
        <v>0.92</v>
      </c>
      <c r="N2934" s="0" t="str">
        <f aca="false">A2934</f>
        <v>Café Hôtel Restaurant</v>
      </c>
      <c r="O2934" s="0" t="str">
        <f aca="false">B2934</f>
        <v>Café, cantine, traiteur</v>
      </c>
      <c r="P2934" s="0" t="str">
        <f aca="false">C2934</f>
        <v>Petit bar café tabac</v>
      </c>
      <c r="Q2934" s="0" t="str">
        <f aca="false">D2934</f>
        <v>Electrique direct</v>
      </c>
      <c r="R2934" s="0" t="str">
        <f aca="false">E2934</f>
        <v>Electricité</v>
      </c>
      <c r="S2934" s="0" t="str">
        <f aca="false">F2934</f>
        <v>0204620602</v>
      </c>
      <c r="T2934" s="0" t="str">
        <f aca="false">G2934</f>
        <v>2</v>
      </c>
      <c r="U2934" s="0" t="n">
        <f aca="false">L2934</f>
        <v>0.92</v>
      </c>
      <c r="V2934" s="0" t="n">
        <f aca="false">K2934</f>
        <v>3</v>
      </c>
      <c r="W2934" s="0" t="n">
        <f aca="false">J2934</f>
        <v>0</v>
      </c>
    </row>
    <row r="2935" customFormat="false" ht="12.8" hidden="false" customHeight="false" outlineLevel="0" collapsed="false">
      <c r="A2935" s="0" t="s">
        <v>73</v>
      </c>
      <c r="B2935" s="0" t="s">
        <v>203</v>
      </c>
      <c r="C2935" s="0" t="s">
        <v>234</v>
      </c>
      <c r="D2935" s="0" t="s">
        <v>36</v>
      </c>
      <c r="E2935" s="0" t="s">
        <v>30</v>
      </c>
      <c r="F2935" s="0" t="s">
        <v>240</v>
      </c>
      <c r="G2935" s="0" t="s">
        <v>1610</v>
      </c>
      <c r="H2935" s="0" t="n">
        <v>2.94489544186046</v>
      </c>
      <c r="I2935" s="0" t="n">
        <v>72.2971635436096</v>
      </c>
      <c r="J2935" s="0" t="n">
        <v>738</v>
      </c>
      <c r="K2935" s="0" t="n">
        <f aca="false">I2935*SUMIFS(syst_chauffage!$H$3:$H$27,syst_chauffage!$B$3:$B$27,D2935,syst_chauffage!$C$3:$C$27,E2935)</f>
        <v>44.7272260118452</v>
      </c>
      <c r="L2935" s="12" t="n">
        <f aca="false">H2935*SUMIFS(syst_chauffage!$K$3:$K$27,syst_chauffage!$B$3:$B$27,D2935,syst_chauffage!$C$3:$C$27,E2935)</f>
        <v>2.47427325480779</v>
      </c>
      <c r="N2935" s="0" t="str">
        <f aca="false">A2935</f>
        <v>Café Hôtel Restaurant</v>
      </c>
      <c r="O2935" s="0" t="str">
        <f aca="false">B2935</f>
        <v>Café, cantine, traiteur</v>
      </c>
      <c r="P2935" s="0" t="str">
        <f aca="false">C2935</f>
        <v>Petit bar café tabac</v>
      </c>
      <c r="Q2935" s="0" t="str">
        <f aca="false">D2935</f>
        <v>PAC</v>
      </c>
      <c r="R2935" s="0" t="str">
        <f aca="false">E2935</f>
        <v>Electricité</v>
      </c>
      <c r="S2935" s="0" t="str">
        <f aca="false">F2935</f>
        <v>0204620902</v>
      </c>
      <c r="T2935" s="0" t="str">
        <f aca="false">G2935</f>
        <v>2</v>
      </c>
      <c r="U2935" s="0" t="n">
        <f aca="false">L2935</f>
        <v>2.47427325480779</v>
      </c>
      <c r="V2935" s="0" t="n">
        <f aca="false">K2935</f>
        <v>44.7272260118452</v>
      </c>
      <c r="W2935" s="0" t="n">
        <f aca="false">J2935</f>
        <v>738</v>
      </c>
    </row>
    <row r="2936" customFormat="false" ht="12.8" hidden="false" customHeight="false" outlineLevel="0" collapsed="false">
      <c r="A2936" s="0" t="s">
        <v>73</v>
      </c>
      <c r="B2936" s="0" t="s">
        <v>203</v>
      </c>
      <c r="C2936" s="0" t="s">
        <v>234</v>
      </c>
      <c r="D2936" s="0" t="s">
        <v>42</v>
      </c>
      <c r="E2936" s="0" t="s">
        <v>30</v>
      </c>
      <c r="F2936" s="0" t="s">
        <v>241</v>
      </c>
      <c r="G2936" s="0" t="s">
        <v>1610</v>
      </c>
      <c r="H2936" s="0" t="n">
        <v>2.80410195348837</v>
      </c>
      <c r="I2936" s="0" t="n">
        <v>69.855135</v>
      </c>
      <c r="J2936" s="0" t="n">
        <v>738</v>
      </c>
      <c r="K2936" s="0" t="n">
        <f aca="false">I2936*SUMIFS(syst_chauffage!$H$3:$H$27,syst_chauffage!$B$3:$B$27,D2936,syst_chauffage!$C$3:$C$27,E2936)</f>
        <v>63.0576879948899</v>
      </c>
      <c r="L2936" s="12" t="n">
        <f aca="false">H2936*SUMIFS(syst_chauffage!$K$3:$K$27,syst_chauffage!$B$3:$B$27,D2936,syst_chauffage!$C$3:$C$27,E2936)</f>
        <v>2.49996610303434</v>
      </c>
      <c r="N2936" s="0" t="str">
        <f aca="false">A2936</f>
        <v>Café Hôtel Restaurant</v>
      </c>
      <c r="O2936" s="0" t="str">
        <f aca="false">B2936</f>
        <v>Café, cantine, traiteur</v>
      </c>
      <c r="P2936" s="0" t="str">
        <f aca="false">C2936</f>
        <v>Petit bar café tabac</v>
      </c>
      <c r="Q2936" s="0" t="str">
        <f aca="false">D2936</f>
        <v>Rooftop</v>
      </c>
      <c r="R2936" s="0" t="str">
        <f aca="false">E2936</f>
        <v>Electricité</v>
      </c>
      <c r="S2936" s="0" t="str">
        <f aca="false">F2936</f>
        <v>0204621002</v>
      </c>
      <c r="T2936" s="0" t="str">
        <f aca="false">G2936</f>
        <v>2</v>
      </c>
      <c r="U2936" s="0" t="n">
        <f aca="false">L2936</f>
        <v>2.49996610303434</v>
      </c>
      <c r="V2936" s="0" t="n">
        <f aca="false">K2936</f>
        <v>63.0576879948899</v>
      </c>
      <c r="W2936" s="0" t="n">
        <f aca="false">J2936</f>
        <v>738</v>
      </c>
    </row>
    <row r="2937" customFormat="false" ht="12.8" hidden="false" customHeight="false" outlineLevel="0" collapsed="false">
      <c r="A2937" s="0" t="s">
        <v>73</v>
      </c>
      <c r="B2937" s="0" t="s">
        <v>203</v>
      </c>
      <c r="C2937" s="0" t="s">
        <v>234</v>
      </c>
      <c r="D2937" s="0" t="s">
        <v>51</v>
      </c>
      <c r="E2937" s="0" t="s">
        <v>57</v>
      </c>
      <c r="F2937" s="0" t="s">
        <v>242</v>
      </c>
      <c r="G2937" s="0" t="s">
        <v>1610</v>
      </c>
      <c r="H2937" s="0" t="n">
        <v>0.844711052287937</v>
      </c>
      <c r="I2937" s="0" t="n">
        <v>46.2225067773907</v>
      </c>
      <c r="J2937" s="0" t="n">
        <v>0</v>
      </c>
      <c r="K2937" s="0" t="n">
        <f aca="false">I2937*SUMIFS(syst_chauffage!$H$3:$H$27,syst_chauffage!$B$3:$B$27,D2937,syst_chauffage!$C$3:$C$27,E2937)</f>
        <v>97.9387366882006</v>
      </c>
      <c r="L2937" s="12" t="n">
        <f aca="false">H2937*SUMIFS(syst_chauffage!$K$3:$K$27,syst_chauffage!$B$3:$B$27,D2937,syst_chauffage!$C$3:$C$27,E2937)</f>
        <v>0.844711052287937</v>
      </c>
      <c r="N2937" s="0" t="str">
        <f aca="false">A2937</f>
        <v>Café Hôtel Restaurant</v>
      </c>
      <c r="O2937" s="0" t="str">
        <f aca="false">B2937</f>
        <v>Café, cantine, traiteur</v>
      </c>
      <c r="P2937" s="0" t="str">
        <f aca="false">C2937</f>
        <v>Petit bar café tabac</v>
      </c>
      <c r="Q2937" s="0" t="str">
        <f aca="false">D2937</f>
        <v>Autre système centralisé performant</v>
      </c>
      <c r="R2937" s="0" t="str">
        <f aca="false">E2937</f>
        <v>Autres</v>
      </c>
      <c r="S2937" s="0" t="str">
        <f aca="false">F2937</f>
        <v>0204622101</v>
      </c>
      <c r="T2937" s="0" t="str">
        <f aca="false">G2937</f>
        <v>2</v>
      </c>
      <c r="U2937" s="0" t="n">
        <f aca="false">L2937</f>
        <v>0.844711052287937</v>
      </c>
      <c r="V2937" s="0" t="n">
        <f aca="false">K2937</f>
        <v>97.9387366882006</v>
      </c>
      <c r="W2937" s="0" t="n">
        <f aca="false">J2937</f>
        <v>0</v>
      </c>
    </row>
    <row r="2938" customFormat="false" ht="12.8" hidden="false" customHeight="false" outlineLevel="0" collapsed="false">
      <c r="A2938" s="0" t="s">
        <v>73</v>
      </c>
      <c r="B2938" s="0" t="s">
        <v>203</v>
      </c>
      <c r="C2938" s="0" t="s">
        <v>234</v>
      </c>
      <c r="D2938" s="0" t="s">
        <v>51</v>
      </c>
      <c r="E2938" s="0" t="s">
        <v>58</v>
      </c>
      <c r="F2938" s="0" t="s">
        <v>243</v>
      </c>
      <c r="G2938" s="0" t="s">
        <v>1610</v>
      </c>
      <c r="H2938" s="0" t="n">
        <v>0.829190029153191</v>
      </c>
      <c r="I2938" s="0" t="n">
        <v>46.2361382988958</v>
      </c>
      <c r="J2938" s="0" t="n">
        <v>935</v>
      </c>
      <c r="K2938" s="0" t="n">
        <f aca="false">I2938*SUMIFS(syst_chauffage!$H$3:$H$27,syst_chauffage!$B$3:$B$27,D2938,syst_chauffage!$C$3:$C$27,E2938)</f>
        <v>98.6678963335351</v>
      </c>
      <c r="L2938" s="12" t="n">
        <f aca="false">H2938*SUMIFS(syst_chauffage!$K$3:$K$27,syst_chauffage!$B$3:$B$27,D2938,syst_chauffage!$C$3:$C$27,E2938)</f>
        <v>0.829190029153191</v>
      </c>
      <c r="N2938" s="0" t="str">
        <f aca="false">A2938</f>
        <v>Café Hôtel Restaurant</v>
      </c>
      <c r="O2938" s="0" t="str">
        <f aca="false">B2938</f>
        <v>Café, cantine, traiteur</v>
      </c>
      <c r="P2938" s="0" t="str">
        <f aca="false">C2938</f>
        <v>Petit bar café tabac</v>
      </c>
      <c r="Q2938" s="0" t="str">
        <f aca="false">D2938</f>
        <v>Autre système centralisé performant</v>
      </c>
      <c r="R2938" s="0" t="str">
        <f aca="false">E2938</f>
        <v>Urbain</v>
      </c>
      <c r="S2938" s="0" t="str">
        <f aca="false">F2938</f>
        <v>0204622106</v>
      </c>
      <c r="T2938" s="0" t="str">
        <f aca="false">G2938</f>
        <v>2</v>
      </c>
      <c r="U2938" s="0" t="n">
        <f aca="false">L2938</f>
        <v>0.829190029153191</v>
      </c>
      <c r="V2938" s="0" t="n">
        <f aca="false">K2938</f>
        <v>98.6678963335351</v>
      </c>
      <c r="W2938" s="0" t="n">
        <f aca="false">J2938</f>
        <v>935</v>
      </c>
    </row>
    <row r="2939" customFormat="false" ht="12.8" hidden="false" customHeight="false" outlineLevel="0" collapsed="false">
      <c r="A2939" s="0" t="s">
        <v>73</v>
      </c>
      <c r="B2939" s="0" t="s">
        <v>203</v>
      </c>
      <c r="C2939" s="0" t="s">
        <v>234</v>
      </c>
      <c r="D2939" s="0" t="s">
        <v>27</v>
      </c>
      <c r="E2939" s="0" t="s">
        <v>23</v>
      </c>
      <c r="F2939" s="0" t="s">
        <v>244</v>
      </c>
      <c r="G2939" s="0" t="s">
        <v>1610</v>
      </c>
      <c r="H2939" s="0" t="n">
        <v>0.747392581912613</v>
      </c>
      <c r="I2939" s="0" t="n">
        <v>50.194</v>
      </c>
      <c r="J2939" s="0" t="n">
        <v>882</v>
      </c>
      <c r="K2939" s="0" t="n">
        <f aca="false">I2939*SUMIFS(syst_chauffage!$H$3:$H$27,syst_chauffage!$B$3:$B$27,D2939,syst_chauffage!$C$3:$C$27,E2939)</f>
        <v>128.717651332339</v>
      </c>
      <c r="L2939" s="12" t="n">
        <f aca="false">H2939*SUMIFS(syst_chauffage!$K$3:$K$27,syst_chauffage!$B$3:$B$27,D2939,syst_chauffage!$C$3:$C$27,E2939)</f>
        <v>0.747392581912613</v>
      </c>
      <c r="N2939" s="0" t="str">
        <f aca="false">A2939</f>
        <v>Café Hôtel Restaurant</v>
      </c>
      <c r="O2939" s="0" t="str">
        <f aca="false">B2939</f>
        <v>Café, cantine, traiteur</v>
      </c>
      <c r="P2939" s="0" t="str">
        <f aca="false">C2939</f>
        <v>Petit bar café tabac</v>
      </c>
      <c r="Q2939" s="0" t="str">
        <f aca="false">D2939</f>
        <v>Chaudière condensation fioul</v>
      </c>
      <c r="R2939" s="0" t="str">
        <f aca="false">E2939</f>
        <v>Fioul</v>
      </c>
      <c r="S2939" s="0" t="str">
        <f aca="false">F2939</f>
        <v>0204622303</v>
      </c>
      <c r="T2939" s="0" t="str">
        <f aca="false">G2939</f>
        <v>2</v>
      </c>
      <c r="U2939" s="0" t="n">
        <f aca="false">L2939</f>
        <v>0.747392581912613</v>
      </c>
      <c r="V2939" s="0" t="n">
        <f aca="false">K2939</f>
        <v>128.717651332339</v>
      </c>
      <c r="W2939" s="0" t="n">
        <f aca="false">J2939</f>
        <v>882</v>
      </c>
    </row>
    <row r="2940" customFormat="false" ht="12.8" hidden="false" customHeight="false" outlineLevel="0" collapsed="false">
      <c r="A2940" s="0" t="s">
        <v>73</v>
      </c>
      <c r="B2940" s="0" t="s">
        <v>203</v>
      </c>
      <c r="C2940" s="0" t="s">
        <v>234</v>
      </c>
      <c r="D2940" s="0" t="s">
        <v>18</v>
      </c>
      <c r="E2940" s="0" t="s">
        <v>14</v>
      </c>
      <c r="F2940" s="0" t="s">
        <v>245</v>
      </c>
      <c r="G2940" s="0" t="s">
        <v>1610</v>
      </c>
      <c r="H2940" s="0" t="n">
        <v>0.974998744269499</v>
      </c>
      <c r="I2940" s="0" t="n">
        <v>50.194</v>
      </c>
      <c r="J2940" s="0" t="n">
        <v>882</v>
      </c>
      <c r="K2940" s="0" t="n">
        <f aca="false">I2940*SUMIFS(syst_chauffage!$H$3:$H$27,syst_chauffage!$B$3:$B$27,D2940,syst_chauffage!$C$3:$C$27,E2940)</f>
        <v>136.775082316484</v>
      </c>
      <c r="L2940" s="12" t="n">
        <f aca="false">H2940*SUMIFS(syst_chauffage!$K$3:$K$27,syst_chauffage!$B$3:$B$27,D2940,syst_chauffage!$C$3:$C$27,E2940)</f>
        <v>0.947159498185364</v>
      </c>
      <c r="N2940" s="0" t="str">
        <f aca="false">A2940</f>
        <v>Café Hôtel Restaurant</v>
      </c>
      <c r="O2940" s="0" t="str">
        <f aca="false">B2940</f>
        <v>Café, cantine, traiteur</v>
      </c>
      <c r="P2940" s="0" t="str">
        <f aca="false">C2940</f>
        <v>Petit bar café tabac</v>
      </c>
      <c r="Q2940" s="0" t="str">
        <f aca="false">D2940</f>
        <v>Chaudière condensation gaz</v>
      </c>
      <c r="R2940" s="0" t="str">
        <f aca="false">E2940</f>
        <v>Gaz</v>
      </c>
      <c r="S2940" s="0" t="str">
        <f aca="false">F2940</f>
        <v>0204622404</v>
      </c>
      <c r="T2940" s="0" t="str">
        <f aca="false">G2940</f>
        <v>2</v>
      </c>
      <c r="U2940" s="0" t="n">
        <f aca="false">L2940</f>
        <v>0.947159498185364</v>
      </c>
      <c r="V2940" s="0" t="n">
        <f aca="false">K2940</f>
        <v>136.775082316484</v>
      </c>
      <c r="W2940" s="0" t="n">
        <f aca="false">J2940</f>
        <v>882</v>
      </c>
    </row>
    <row r="2941" customFormat="false" ht="12.8" hidden="false" customHeight="false" outlineLevel="0" collapsed="false">
      <c r="A2941" s="0" t="s">
        <v>73</v>
      </c>
      <c r="B2941" s="0" t="s">
        <v>203</v>
      </c>
      <c r="C2941" s="0" t="s">
        <v>234</v>
      </c>
      <c r="D2941" s="0" t="s">
        <v>32</v>
      </c>
      <c r="E2941" s="0" t="s">
        <v>30</v>
      </c>
      <c r="F2941" s="0" t="s">
        <v>246</v>
      </c>
      <c r="G2941" s="0" t="s">
        <v>1610</v>
      </c>
      <c r="H2941" s="0" t="n">
        <v>1</v>
      </c>
      <c r="I2941" s="0" t="n">
        <v>12</v>
      </c>
      <c r="J2941" s="0" t="n">
        <v>0</v>
      </c>
      <c r="K2941" s="0" t="n">
        <f aca="false">I2941*SUMIFS(syst_chauffage!$H$3:$H$27,syst_chauffage!$B$3:$B$27,D2941,syst_chauffage!$C$3:$C$27,E2941)</f>
        <v>12</v>
      </c>
      <c r="L2941" s="12" t="n">
        <f aca="false">H2941*SUMIFS(syst_chauffage!$K$3:$K$27,syst_chauffage!$B$3:$B$27,D2941,syst_chauffage!$C$3:$C$27,E2941)</f>
        <v>1</v>
      </c>
      <c r="N2941" s="0" t="str">
        <f aca="false">A2941</f>
        <v>Café Hôtel Restaurant</v>
      </c>
      <c r="O2941" s="0" t="str">
        <f aca="false">B2941</f>
        <v>Café, cantine, traiteur</v>
      </c>
      <c r="P2941" s="0" t="str">
        <f aca="false">C2941</f>
        <v>Petit bar café tabac</v>
      </c>
      <c r="Q2941" s="0" t="str">
        <f aca="false">D2941</f>
        <v>Electrique direct performant</v>
      </c>
      <c r="R2941" s="0" t="str">
        <f aca="false">E2941</f>
        <v>Electricité</v>
      </c>
      <c r="S2941" s="0" t="str">
        <f aca="false">F2941</f>
        <v>0204622602</v>
      </c>
      <c r="T2941" s="0" t="str">
        <f aca="false">G2941</f>
        <v>2</v>
      </c>
      <c r="U2941" s="0" t="n">
        <f aca="false">L2941</f>
        <v>1</v>
      </c>
      <c r="V2941" s="0" t="n">
        <f aca="false">K2941</f>
        <v>12</v>
      </c>
      <c r="W2941" s="0" t="n">
        <f aca="false">J2941</f>
        <v>0</v>
      </c>
    </row>
    <row r="2942" customFormat="false" ht="12.8" hidden="false" customHeight="false" outlineLevel="0" collapsed="false">
      <c r="A2942" s="0" t="s">
        <v>73</v>
      </c>
      <c r="B2942" s="0" t="s">
        <v>203</v>
      </c>
      <c r="C2942" s="0" t="s">
        <v>234</v>
      </c>
      <c r="D2942" s="0" t="s">
        <v>38</v>
      </c>
      <c r="E2942" s="0" t="s">
        <v>30</v>
      </c>
      <c r="F2942" s="0" t="s">
        <v>247</v>
      </c>
      <c r="G2942" s="0" t="s">
        <v>1610</v>
      </c>
      <c r="H2942" s="0" t="n">
        <v>3.39795627906976</v>
      </c>
      <c r="I2942" s="0" t="n">
        <v>86.0680518376305</v>
      </c>
      <c r="J2942" s="0" t="n">
        <v>792</v>
      </c>
      <c r="K2942" s="0" t="n">
        <f aca="false">I2942*SUMIFS(syst_chauffage!$H$3:$H$27,syst_chauffage!$B$3:$B$27,D2942,syst_chauffage!$C$3:$C$27,E2942)</f>
        <v>86.9970533466164</v>
      </c>
      <c r="L2942" s="12" t="n">
        <f aca="false">H2942*SUMIFS(syst_chauffage!$K$3:$K$27,syst_chauffage!$B$3:$B$27,D2942,syst_chauffage!$C$3:$C$27,E2942)</f>
        <v>3.03986496519792</v>
      </c>
      <c r="N2942" s="0" t="str">
        <f aca="false">A2942</f>
        <v>Café Hôtel Restaurant</v>
      </c>
      <c r="O2942" s="0" t="str">
        <f aca="false">B2942</f>
        <v>Café, cantine, traiteur</v>
      </c>
      <c r="P2942" s="0" t="str">
        <f aca="false">C2942</f>
        <v>Petit bar café tabac</v>
      </c>
      <c r="Q2942" s="0" t="str">
        <f aca="false">D2942</f>
        <v>PAC performant</v>
      </c>
      <c r="R2942" s="0" t="str">
        <f aca="false">E2942</f>
        <v>Electricité</v>
      </c>
      <c r="S2942" s="0" t="str">
        <f aca="false">F2942</f>
        <v>0204622902</v>
      </c>
      <c r="T2942" s="0" t="str">
        <f aca="false">G2942</f>
        <v>2</v>
      </c>
      <c r="U2942" s="0" t="n">
        <f aca="false">L2942</f>
        <v>3.03986496519792</v>
      </c>
      <c r="V2942" s="0" t="n">
        <f aca="false">K2942</f>
        <v>86.9970533466164</v>
      </c>
      <c r="W2942" s="0" t="n">
        <f aca="false">J2942</f>
        <v>792</v>
      </c>
    </row>
    <row r="2943" customFormat="false" ht="12.8" hidden="false" customHeight="false" outlineLevel="0" collapsed="false">
      <c r="A2943" s="0" t="s">
        <v>73</v>
      </c>
      <c r="B2943" s="0" t="s">
        <v>203</v>
      </c>
      <c r="C2943" s="0" t="s">
        <v>234</v>
      </c>
      <c r="D2943" s="0" t="s">
        <v>46</v>
      </c>
      <c r="E2943" s="0" t="s">
        <v>30</v>
      </c>
      <c r="F2943" s="0" t="s">
        <v>248</v>
      </c>
      <c r="G2943" s="0" t="s">
        <v>1610</v>
      </c>
      <c r="H2943" s="0" t="n">
        <v>3.32861023255814</v>
      </c>
      <c r="I2943" s="0" t="n">
        <v>83.160875</v>
      </c>
      <c r="J2943" s="0" t="n">
        <v>792</v>
      </c>
      <c r="K2943" s="0" t="n">
        <f aca="false">I2943*SUMIFS(syst_chauffage!$H$3:$H$27,syst_chauffage!$B$3:$B$27,D2943,syst_chauffage!$C$3:$C$27,E2943)</f>
        <v>144.276424297133</v>
      </c>
      <c r="L2943" s="12" t="n">
        <f aca="false">H2943*SUMIFS(syst_chauffage!$K$3:$K$27,syst_chauffage!$B$3:$B$27,D2943,syst_chauffage!$C$3:$C$27,E2943)</f>
        <v>3.00077723502174</v>
      </c>
      <c r="N2943" s="0" t="str">
        <f aca="false">A2943</f>
        <v>Café Hôtel Restaurant</v>
      </c>
      <c r="O2943" s="0" t="str">
        <f aca="false">B2943</f>
        <v>Café, cantine, traiteur</v>
      </c>
      <c r="P2943" s="0" t="str">
        <f aca="false">C2943</f>
        <v>Petit bar café tabac</v>
      </c>
      <c r="Q2943" s="0" t="str">
        <f aca="false">D2943</f>
        <v>Rooftop performant</v>
      </c>
      <c r="R2943" s="0" t="str">
        <f aca="false">E2943</f>
        <v>Electricité</v>
      </c>
      <c r="S2943" s="0" t="str">
        <f aca="false">F2943</f>
        <v>0204623002</v>
      </c>
      <c r="T2943" s="0" t="str">
        <f aca="false">G2943</f>
        <v>2</v>
      </c>
      <c r="U2943" s="0" t="n">
        <f aca="false">L2943</f>
        <v>3.00077723502174</v>
      </c>
      <c r="V2943" s="0" t="n">
        <f aca="false">K2943</f>
        <v>144.276424297133</v>
      </c>
      <c r="W2943" s="0" t="n">
        <f aca="false">J2943</f>
        <v>792</v>
      </c>
    </row>
    <row r="2944" customFormat="false" ht="12.8" hidden="false" customHeight="false" outlineLevel="0" collapsed="false">
      <c r="A2944" s="0" t="s">
        <v>73</v>
      </c>
      <c r="B2944" s="0" t="s">
        <v>203</v>
      </c>
      <c r="C2944" s="0" t="s">
        <v>249</v>
      </c>
      <c r="D2944" s="0" t="s">
        <v>19</v>
      </c>
      <c r="E2944" s="0" t="s">
        <v>57</v>
      </c>
      <c r="F2944" s="0" t="s">
        <v>250</v>
      </c>
      <c r="G2944" s="0" t="s">
        <v>1610</v>
      </c>
      <c r="H2944" s="0" t="n">
        <v>0.735666302935951</v>
      </c>
      <c r="I2944" s="0" t="n">
        <v>77.469</v>
      </c>
      <c r="J2944" s="0" t="n">
        <v>0</v>
      </c>
      <c r="K2944" s="0" t="n">
        <f aca="false">I2944*SUMIFS(syst_chauffage!$H$3:$H$27,syst_chauffage!$B$3:$B$27,D2944,syst_chauffage!$C$3:$C$27,E2944)</f>
        <v>107.8737754353</v>
      </c>
      <c r="L2944" s="12" t="n">
        <f aca="false">H2944*SUMIFS(syst_chauffage!$K$3:$K$27,syst_chauffage!$B$3:$B$27,D2944,syst_chauffage!$C$3:$C$27,E2944)</f>
        <v>0.735666302935951</v>
      </c>
      <c r="N2944" s="0" t="str">
        <f aca="false">A2944</f>
        <v>Café Hôtel Restaurant</v>
      </c>
      <c r="O2944" s="0" t="str">
        <f aca="false">B2944</f>
        <v>Café, cantine, traiteur</v>
      </c>
      <c r="P2944" s="0" t="str">
        <f aca="false">C2944</f>
        <v>Petite cantine</v>
      </c>
      <c r="Q2944" s="0" t="str">
        <f aca="false">D2944</f>
        <v>Autre système centralisé</v>
      </c>
      <c r="R2944" s="0" t="str">
        <f aca="false">E2944</f>
        <v>Autres</v>
      </c>
      <c r="S2944" s="0" t="str">
        <f aca="false">F2944</f>
        <v>0204790101</v>
      </c>
      <c r="T2944" s="0" t="str">
        <f aca="false">G2944</f>
        <v>2</v>
      </c>
      <c r="U2944" s="0" t="n">
        <f aca="false">L2944</f>
        <v>0.735666302935951</v>
      </c>
      <c r="V2944" s="0" t="n">
        <f aca="false">K2944</f>
        <v>107.8737754353</v>
      </c>
      <c r="W2944" s="0" t="n">
        <f aca="false">J2944</f>
        <v>0</v>
      </c>
    </row>
    <row r="2945" customFormat="false" ht="12.8" hidden="false" customHeight="false" outlineLevel="0" collapsed="false">
      <c r="A2945" s="0" t="s">
        <v>73</v>
      </c>
      <c r="B2945" s="0" t="s">
        <v>203</v>
      </c>
      <c r="C2945" s="0" t="s">
        <v>249</v>
      </c>
      <c r="D2945" s="0" t="s">
        <v>19</v>
      </c>
      <c r="E2945" s="0" t="s">
        <v>58</v>
      </c>
      <c r="F2945" s="0" t="s">
        <v>251</v>
      </c>
      <c r="G2945" s="0" t="s">
        <v>1610</v>
      </c>
      <c r="H2945" s="0" t="n">
        <v>0.69136778391277</v>
      </c>
      <c r="I2945" s="0" t="n">
        <v>77.469</v>
      </c>
      <c r="J2945" s="0" t="n">
        <v>935</v>
      </c>
      <c r="K2945" s="0" t="n">
        <f aca="false">I2945*SUMIFS(syst_chauffage!$H$3:$H$27,syst_chauffage!$B$3:$B$27,D2945,syst_chauffage!$C$3:$C$27,E2945)</f>
        <v>127.432599798405</v>
      </c>
      <c r="L2945" s="12" t="n">
        <f aca="false">H2945*SUMIFS(syst_chauffage!$K$3:$K$27,syst_chauffage!$B$3:$B$27,D2945,syst_chauffage!$C$3:$C$27,E2945)</f>
        <v>0.69136778391277</v>
      </c>
      <c r="N2945" s="0" t="str">
        <f aca="false">A2945</f>
        <v>Café Hôtel Restaurant</v>
      </c>
      <c r="O2945" s="0" t="str">
        <f aca="false">B2945</f>
        <v>Café, cantine, traiteur</v>
      </c>
      <c r="P2945" s="0" t="str">
        <f aca="false">C2945</f>
        <v>Petite cantine</v>
      </c>
      <c r="Q2945" s="0" t="str">
        <f aca="false">D2945</f>
        <v>Autre système centralisé</v>
      </c>
      <c r="R2945" s="0" t="str">
        <f aca="false">E2945</f>
        <v>Urbain</v>
      </c>
      <c r="S2945" s="0" t="str">
        <f aca="false">F2945</f>
        <v>0204790106</v>
      </c>
      <c r="T2945" s="0" t="str">
        <f aca="false">G2945</f>
        <v>2</v>
      </c>
      <c r="U2945" s="0" t="n">
        <f aca="false">L2945</f>
        <v>0.69136778391277</v>
      </c>
      <c r="V2945" s="0" t="n">
        <f aca="false">K2945</f>
        <v>127.432599798405</v>
      </c>
      <c r="W2945" s="0" t="n">
        <f aca="false">J2945</f>
        <v>935</v>
      </c>
    </row>
    <row r="2946" customFormat="false" ht="12.8" hidden="false" customHeight="false" outlineLevel="0" collapsed="false">
      <c r="A2946" s="0" t="s">
        <v>73</v>
      </c>
      <c r="B2946" s="0" t="s">
        <v>203</v>
      </c>
      <c r="C2946" s="0" t="s">
        <v>249</v>
      </c>
      <c r="D2946" s="0" t="s">
        <v>22</v>
      </c>
      <c r="E2946" s="0" t="s">
        <v>23</v>
      </c>
      <c r="F2946" s="0" t="s">
        <v>252</v>
      </c>
      <c r="G2946" s="0" t="s">
        <v>1610</v>
      </c>
      <c r="H2946" s="0" t="n">
        <v>0.553633231039974</v>
      </c>
      <c r="I2946" s="0" t="n">
        <v>84.32592</v>
      </c>
      <c r="J2946" s="0" t="n">
        <v>0</v>
      </c>
      <c r="K2946" s="0" t="n">
        <f aca="false">I2946*SUMIFS(syst_chauffage!$H$3:$H$27,syst_chauffage!$B$3:$B$27,D2946,syst_chauffage!$C$3:$C$27,E2946)</f>
        <v>148.499843146806</v>
      </c>
      <c r="L2946" s="12" t="n">
        <f aca="false">H2946*SUMIFS(syst_chauffage!$K$3:$K$27,syst_chauffage!$B$3:$B$27,D2946,syst_chauffage!$C$3:$C$27,E2946)</f>
        <v>0.553633231039974</v>
      </c>
      <c r="N2946" s="0" t="str">
        <f aca="false">A2946</f>
        <v>Café Hôtel Restaurant</v>
      </c>
      <c r="O2946" s="0" t="str">
        <f aca="false">B2946</f>
        <v>Café, cantine, traiteur</v>
      </c>
      <c r="P2946" s="0" t="str">
        <f aca="false">C2946</f>
        <v>Petite cantine</v>
      </c>
      <c r="Q2946" s="0" t="str">
        <f aca="false">D2946</f>
        <v>Chaudière fioul</v>
      </c>
      <c r="R2946" s="0" t="str">
        <f aca="false">E2946</f>
        <v>Fioul</v>
      </c>
      <c r="S2946" s="0" t="str">
        <f aca="false">F2946</f>
        <v>0204790303</v>
      </c>
      <c r="T2946" s="0" t="str">
        <f aca="false">G2946</f>
        <v>2</v>
      </c>
      <c r="U2946" s="0" t="n">
        <f aca="false">L2946</f>
        <v>0.553633231039974</v>
      </c>
      <c r="V2946" s="0" t="n">
        <f aca="false">K2946</f>
        <v>148.499843146806</v>
      </c>
      <c r="W2946" s="0" t="n">
        <f aca="false">J2946</f>
        <v>0</v>
      </c>
    </row>
    <row r="2947" customFormat="false" ht="12.8" hidden="false" customHeight="false" outlineLevel="0" collapsed="false">
      <c r="A2947" s="0" t="s">
        <v>73</v>
      </c>
      <c r="B2947" s="0" t="s">
        <v>203</v>
      </c>
      <c r="C2947" s="0" t="s">
        <v>249</v>
      </c>
      <c r="D2947" s="0" t="s">
        <v>13</v>
      </c>
      <c r="E2947" s="0" t="s">
        <v>14</v>
      </c>
      <c r="F2947" s="0" t="s">
        <v>253</v>
      </c>
      <c r="G2947" s="0" t="s">
        <v>1610</v>
      </c>
      <c r="H2947" s="0" t="n">
        <v>0.669355350920102</v>
      </c>
      <c r="I2947" s="0" t="n">
        <v>84.32592</v>
      </c>
      <c r="J2947" s="0" t="n">
        <v>462</v>
      </c>
      <c r="K2947" s="0" t="n">
        <f aca="false">I2947*SUMIFS(syst_chauffage!$H$3:$H$27,syst_chauffage!$B$3:$B$27,D2947,syst_chauffage!$C$3:$C$27,E2947)</f>
        <v>170.303931238683</v>
      </c>
      <c r="L2947" s="12" t="n">
        <f aca="false">H2947*SUMIFS(syst_chauffage!$K$3:$K$27,syst_chauffage!$B$3:$B$27,D2947,syst_chauffage!$C$3:$C$27,E2947)</f>
        <v>0.669355350920102</v>
      </c>
      <c r="N2947" s="0" t="str">
        <f aca="false">A2947</f>
        <v>Café Hôtel Restaurant</v>
      </c>
      <c r="O2947" s="0" t="str">
        <f aca="false">B2947</f>
        <v>Café, cantine, traiteur</v>
      </c>
      <c r="P2947" s="0" t="str">
        <f aca="false">C2947</f>
        <v>Petite cantine</v>
      </c>
      <c r="Q2947" s="0" t="str">
        <f aca="false">D2947</f>
        <v>Chaudière gaz</v>
      </c>
      <c r="R2947" s="0" t="str">
        <f aca="false">E2947</f>
        <v>Gaz</v>
      </c>
      <c r="S2947" s="0" t="str">
        <f aca="false">F2947</f>
        <v>0204790404</v>
      </c>
      <c r="T2947" s="0" t="str">
        <f aca="false">G2947</f>
        <v>2</v>
      </c>
      <c r="U2947" s="0" t="n">
        <f aca="false">L2947</f>
        <v>0.669355350920102</v>
      </c>
      <c r="V2947" s="0" t="n">
        <f aca="false">K2947</f>
        <v>170.303931238683</v>
      </c>
      <c r="W2947" s="0" t="n">
        <f aca="false">J2947</f>
        <v>462</v>
      </c>
    </row>
    <row r="2948" customFormat="false" ht="12.8" hidden="false" customHeight="false" outlineLevel="0" collapsed="false">
      <c r="A2948" s="0" t="s">
        <v>73</v>
      </c>
      <c r="B2948" s="0" t="s">
        <v>203</v>
      </c>
      <c r="C2948" s="0" t="s">
        <v>249</v>
      </c>
      <c r="D2948" s="0" t="s">
        <v>29</v>
      </c>
      <c r="E2948" s="0" t="s">
        <v>30</v>
      </c>
      <c r="F2948" s="0" t="s">
        <v>254</v>
      </c>
      <c r="G2948" s="0" t="s">
        <v>1610</v>
      </c>
      <c r="H2948" s="0" t="n">
        <v>0.92</v>
      </c>
      <c r="I2948" s="0" t="n">
        <v>10.4</v>
      </c>
      <c r="J2948" s="0" t="n">
        <v>0</v>
      </c>
      <c r="K2948" s="0" t="n">
        <f aca="false">I2948*SUMIFS(syst_chauffage!$H$3:$H$27,syst_chauffage!$B$3:$B$27,D2948,syst_chauffage!$C$3:$C$27,E2948)</f>
        <v>3</v>
      </c>
      <c r="L2948" s="12" t="n">
        <f aca="false">H2948*SUMIFS(syst_chauffage!$K$3:$K$27,syst_chauffage!$B$3:$B$27,D2948,syst_chauffage!$C$3:$C$27,E2948)</f>
        <v>0.92</v>
      </c>
      <c r="N2948" s="0" t="str">
        <f aca="false">A2948</f>
        <v>Café Hôtel Restaurant</v>
      </c>
      <c r="O2948" s="0" t="str">
        <f aca="false">B2948</f>
        <v>Café, cantine, traiteur</v>
      </c>
      <c r="P2948" s="0" t="str">
        <f aca="false">C2948</f>
        <v>Petite cantine</v>
      </c>
      <c r="Q2948" s="0" t="str">
        <f aca="false">D2948</f>
        <v>Electrique direct</v>
      </c>
      <c r="R2948" s="0" t="str">
        <f aca="false">E2948</f>
        <v>Electricité</v>
      </c>
      <c r="S2948" s="0" t="str">
        <f aca="false">F2948</f>
        <v>0204790602</v>
      </c>
      <c r="T2948" s="0" t="str">
        <f aca="false">G2948</f>
        <v>2</v>
      </c>
      <c r="U2948" s="0" t="n">
        <f aca="false">L2948</f>
        <v>0.92</v>
      </c>
      <c r="V2948" s="0" t="n">
        <f aca="false">K2948</f>
        <v>3</v>
      </c>
      <c r="W2948" s="0" t="n">
        <f aca="false">J2948</f>
        <v>0</v>
      </c>
    </row>
    <row r="2949" customFormat="false" ht="12.8" hidden="false" customHeight="false" outlineLevel="0" collapsed="false">
      <c r="A2949" s="0" t="s">
        <v>73</v>
      </c>
      <c r="B2949" s="0" t="s">
        <v>203</v>
      </c>
      <c r="C2949" s="0" t="s">
        <v>249</v>
      </c>
      <c r="D2949" s="0" t="s">
        <v>36</v>
      </c>
      <c r="E2949" s="0" t="s">
        <v>30</v>
      </c>
      <c r="F2949" s="0" t="s">
        <v>255</v>
      </c>
      <c r="G2949" s="0" t="s">
        <v>1610</v>
      </c>
      <c r="H2949" s="0" t="n">
        <v>2.94489544186046</v>
      </c>
      <c r="I2949" s="0" t="n">
        <v>47.8818659998189</v>
      </c>
      <c r="J2949" s="0" t="n">
        <v>738</v>
      </c>
      <c r="K2949" s="0" t="n">
        <f aca="false">I2949*SUMIFS(syst_chauffage!$H$3:$H$27,syst_chauffage!$B$3:$B$27,D2949,syst_chauffage!$C$3:$C$27,E2949)</f>
        <v>29.6225043621658</v>
      </c>
      <c r="L2949" s="12" t="n">
        <f aca="false">H2949*SUMIFS(syst_chauffage!$K$3:$K$27,syst_chauffage!$B$3:$B$27,D2949,syst_chauffage!$C$3:$C$27,E2949)</f>
        <v>2.47427325480779</v>
      </c>
      <c r="N2949" s="0" t="str">
        <f aca="false">A2949</f>
        <v>Café Hôtel Restaurant</v>
      </c>
      <c r="O2949" s="0" t="str">
        <f aca="false">B2949</f>
        <v>Café, cantine, traiteur</v>
      </c>
      <c r="P2949" s="0" t="str">
        <f aca="false">C2949</f>
        <v>Petite cantine</v>
      </c>
      <c r="Q2949" s="0" t="str">
        <f aca="false">D2949</f>
        <v>PAC</v>
      </c>
      <c r="R2949" s="0" t="str">
        <f aca="false">E2949</f>
        <v>Electricité</v>
      </c>
      <c r="S2949" s="0" t="str">
        <f aca="false">F2949</f>
        <v>0204790902</v>
      </c>
      <c r="T2949" s="0" t="str">
        <f aca="false">G2949</f>
        <v>2</v>
      </c>
      <c r="U2949" s="0" t="n">
        <f aca="false">L2949</f>
        <v>2.47427325480779</v>
      </c>
      <c r="V2949" s="0" t="n">
        <f aca="false">K2949</f>
        <v>29.6225043621658</v>
      </c>
      <c r="W2949" s="0" t="n">
        <f aca="false">J2949</f>
        <v>738</v>
      </c>
    </row>
    <row r="2950" customFormat="false" ht="12.8" hidden="false" customHeight="false" outlineLevel="0" collapsed="false">
      <c r="A2950" s="0" t="s">
        <v>73</v>
      </c>
      <c r="B2950" s="0" t="s">
        <v>203</v>
      </c>
      <c r="C2950" s="0" t="s">
        <v>249</v>
      </c>
      <c r="D2950" s="0" t="s">
        <v>42</v>
      </c>
      <c r="E2950" s="0" t="s">
        <v>30</v>
      </c>
      <c r="F2950" s="0" t="s">
        <v>256</v>
      </c>
      <c r="G2950" s="0" t="s">
        <v>1610</v>
      </c>
      <c r="H2950" s="0" t="n">
        <v>2.80410195348837</v>
      </c>
      <c r="I2950" s="0" t="n">
        <v>139.71027</v>
      </c>
      <c r="J2950" s="0" t="n">
        <v>738</v>
      </c>
      <c r="K2950" s="0" t="n">
        <f aca="false">I2950*SUMIFS(syst_chauffage!$H$3:$H$27,syst_chauffage!$B$3:$B$27,D2950,syst_chauffage!$C$3:$C$27,E2950)</f>
        <v>126.11537598978</v>
      </c>
      <c r="L2950" s="12" t="n">
        <f aca="false">H2950*SUMIFS(syst_chauffage!$K$3:$K$27,syst_chauffage!$B$3:$B$27,D2950,syst_chauffage!$C$3:$C$27,E2950)</f>
        <v>2.49996610303434</v>
      </c>
      <c r="N2950" s="0" t="str">
        <f aca="false">A2950</f>
        <v>Café Hôtel Restaurant</v>
      </c>
      <c r="O2950" s="0" t="str">
        <f aca="false">B2950</f>
        <v>Café, cantine, traiteur</v>
      </c>
      <c r="P2950" s="0" t="str">
        <f aca="false">C2950</f>
        <v>Petite cantine</v>
      </c>
      <c r="Q2950" s="0" t="str">
        <f aca="false">D2950</f>
        <v>Rooftop</v>
      </c>
      <c r="R2950" s="0" t="str">
        <f aca="false">E2950</f>
        <v>Electricité</v>
      </c>
      <c r="S2950" s="0" t="str">
        <f aca="false">F2950</f>
        <v>0204791002</v>
      </c>
      <c r="T2950" s="0" t="str">
        <f aca="false">G2950</f>
        <v>2</v>
      </c>
      <c r="U2950" s="0" t="n">
        <f aca="false">L2950</f>
        <v>2.49996610303434</v>
      </c>
      <c r="V2950" s="0" t="n">
        <f aca="false">K2950</f>
        <v>126.11537598978</v>
      </c>
      <c r="W2950" s="0" t="n">
        <f aca="false">J2950</f>
        <v>738</v>
      </c>
    </row>
    <row r="2951" customFormat="false" ht="12.8" hidden="false" customHeight="false" outlineLevel="0" collapsed="false">
      <c r="A2951" s="0" t="s">
        <v>73</v>
      </c>
      <c r="B2951" s="0" t="s">
        <v>203</v>
      </c>
      <c r="C2951" s="0" t="s">
        <v>249</v>
      </c>
      <c r="D2951" s="0" t="s">
        <v>51</v>
      </c>
      <c r="E2951" s="0" t="s">
        <v>57</v>
      </c>
      <c r="F2951" s="0" t="s">
        <v>257</v>
      </c>
      <c r="G2951" s="0" t="s">
        <v>1610</v>
      </c>
      <c r="H2951" s="0" t="n">
        <v>0.848845734156867</v>
      </c>
      <c r="I2951" s="0" t="n">
        <v>92.225</v>
      </c>
      <c r="J2951" s="0" t="n">
        <v>0</v>
      </c>
      <c r="K2951" s="0" t="n">
        <f aca="false">I2951*SUMIFS(syst_chauffage!$H$3:$H$27,syst_chauffage!$B$3:$B$27,D2951,syst_chauffage!$C$3:$C$27,E2951)</f>
        <v>195.411296807628</v>
      </c>
      <c r="L2951" s="12" t="n">
        <f aca="false">H2951*SUMIFS(syst_chauffage!$K$3:$K$27,syst_chauffage!$B$3:$B$27,D2951,syst_chauffage!$C$3:$C$27,E2951)</f>
        <v>0.848845734156867</v>
      </c>
      <c r="N2951" s="0" t="str">
        <f aca="false">A2951</f>
        <v>Café Hôtel Restaurant</v>
      </c>
      <c r="O2951" s="0" t="str">
        <f aca="false">B2951</f>
        <v>Café, cantine, traiteur</v>
      </c>
      <c r="P2951" s="0" t="str">
        <f aca="false">C2951</f>
        <v>Petite cantine</v>
      </c>
      <c r="Q2951" s="0" t="str">
        <f aca="false">D2951</f>
        <v>Autre système centralisé performant</v>
      </c>
      <c r="R2951" s="0" t="str">
        <f aca="false">E2951</f>
        <v>Autres</v>
      </c>
      <c r="S2951" s="0" t="str">
        <f aca="false">F2951</f>
        <v>0204792101</v>
      </c>
      <c r="T2951" s="0" t="str">
        <f aca="false">G2951</f>
        <v>2</v>
      </c>
      <c r="U2951" s="0" t="n">
        <f aca="false">L2951</f>
        <v>0.848845734156867</v>
      </c>
      <c r="V2951" s="0" t="n">
        <f aca="false">K2951</f>
        <v>195.411296807628</v>
      </c>
      <c r="W2951" s="0" t="n">
        <f aca="false">J2951</f>
        <v>0</v>
      </c>
    </row>
    <row r="2952" customFormat="false" ht="12.8" hidden="false" customHeight="false" outlineLevel="0" collapsed="false">
      <c r="A2952" s="0" t="s">
        <v>73</v>
      </c>
      <c r="B2952" s="0" t="s">
        <v>203</v>
      </c>
      <c r="C2952" s="0" t="s">
        <v>249</v>
      </c>
      <c r="D2952" s="0" t="s">
        <v>51</v>
      </c>
      <c r="E2952" s="0" t="s">
        <v>58</v>
      </c>
      <c r="F2952" s="0" t="s">
        <v>258</v>
      </c>
      <c r="G2952" s="0" t="s">
        <v>1610</v>
      </c>
      <c r="H2952" s="0" t="n">
        <v>0.797732058360888</v>
      </c>
      <c r="I2952" s="0" t="n">
        <v>92.225</v>
      </c>
      <c r="J2952" s="0" t="n">
        <v>935</v>
      </c>
      <c r="K2952" s="0" t="n">
        <f aca="false">I2952*SUMIFS(syst_chauffage!$H$3:$H$27,syst_chauffage!$B$3:$B$27,D2952,syst_chauffage!$C$3:$C$27,E2952)</f>
        <v>196.8081045293</v>
      </c>
      <c r="L2952" s="12" t="n">
        <f aca="false">H2952*SUMIFS(syst_chauffage!$K$3:$K$27,syst_chauffage!$B$3:$B$27,D2952,syst_chauffage!$C$3:$C$27,E2952)</f>
        <v>0.797732058360888</v>
      </c>
      <c r="N2952" s="0" t="str">
        <f aca="false">A2952</f>
        <v>Café Hôtel Restaurant</v>
      </c>
      <c r="O2952" s="0" t="str">
        <f aca="false">B2952</f>
        <v>Café, cantine, traiteur</v>
      </c>
      <c r="P2952" s="0" t="str">
        <f aca="false">C2952</f>
        <v>Petite cantine</v>
      </c>
      <c r="Q2952" s="0" t="str">
        <f aca="false">D2952</f>
        <v>Autre système centralisé performant</v>
      </c>
      <c r="R2952" s="0" t="str">
        <f aca="false">E2952</f>
        <v>Urbain</v>
      </c>
      <c r="S2952" s="0" t="str">
        <f aca="false">F2952</f>
        <v>0204792106</v>
      </c>
      <c r="T2952" s="0" t="str">
        <f aca="false">G2952</f>
        <v>2</v>
      </c>
      <c r="U2952" s="0" t="n">
        <f aca="false">L2952</f>
        <v>0.797732058360888</v>
      </c>
      <c r="V2952" s="0" t="n">
        <f aca="false">K2952</f>
        <v>196.8081045293</v>
      </c>
      <c r="W2952" s="0" t="n">
        <f aca="false">J2952</f>
        <v>935</v>
      </c>
    </row>
    <row r="2953" customFormat="false" ht="12.8" hidden="false" customHeight="false" outlineLevel="0" collapsed="false">
      <c r="A2953" s="0" t="s">
        <v>73</v>
      </c>
      <c r="B2953" s="0" t="s">
        <v>203</v>
      </c>
      <c r="C2953" s="0" t="s">
        <v>249</v>
      </c>
      <c r="D2953" s="0" t="s">
        <v>27</v>
      </c>
      <c r="E2953" s="0" t="s">
        <v>23</v>
      </c>
      <c r="F2953" s="0" t="s">
        <v>259</v>
      </c>
      <c r="G2953" s="0" t="s">
        <v>1610</v>
      </c>
      <c r="H2953" s="0" t="n">
        <v>0.746208777785911</v>
      </c>
      <c r="I2953" s="0" t="n">
        <v>100.388</v>
      </c>
      <c r="J2953" s="0" t="n">
        <v>1064</v>
      </c>
      <c r="K2953" s="0" t="n">
        <f aca="false">I2953*SUMIFS(syst_chauffage!$H$3:$H$27,syst_chauffage!$B$3:$B$27,D2953,syst_chauffage!$C$3:$C$27,E2953)</f>
        <v>257.435302664678</v>
      </c>
      <c r="L2953" s="12" t="n">
        <f aca="false">H2953*SUMIFS(syst_chauffage!$K$3:$K$27,syst_chauffage!$B$3:$B$27,D2953,syst_chauffage!$C$3:$C$27,E2953)</f>
        <v>0.746208777785911</v>
      </c>
      <c r="N2953" s="0" t="str">
        <f aca="false">A2953</f>
        <v>Café Hôtel Restaurant</v>
      </c>
      <c r="O2953" s="0" t="str">
        <f aca="false">B2953</f>
        <v>Café, cantine, traiteur</v>
      </c>
      <c r="P2953" s="0" t="str">
        <f aca="false">C2953</f>
        <v>Petite cantine</v>
      </c>
      <c r="Q2953" s="0" t="str">
        <f aca="false">D2953</f>
        <v>Chaudière condensation fioul</v>
      </c>
      <c r="R2953" s="0" t="str">
        <f aca="false">E2953</f>
        <v>Fioul</v>
      </c>
      <c r="S2953" s="0" t="str">
        <f aca="false">F2953</f>
        <v>0204792303</v>
      </c>
      <c r="T2953" s="0" t="str">
        <f aca="false">G2953</f>
        <v>2</v>
      </c>
      <c r="U2953" s="0" t="n">
        <f aca="false">L2953</f>
        <v>0.746208777785911</v>
      </c>
      <c r="V2953" s="0" t="n">
        <f aca="false">K2953</f>
        <v>257.435302664678</v>
      </c>
      <c r="W2953" s="0" t="n">
        <f aca="false">J2953</f>
        <v>1064</v>
      </c>
    </row>
    <row r="2954" customFormat="false" ht="12.8" hidden="false" customHeight="false" outlineLevel="0" collapsed="false">
      <c r="A2954" s="0" t="s">
        <v>73</v>
      </c>
      <c r="B2954" s="0" t="s">
        <v>203</v>
      </c>
      <c r="C2954" s="0" t="s">
        <v>249</v>
      </c>
      <c r="D2954" s="0" t="s">
        <v>18</v>
      </c>
      <c r="E2954" s="0" t="s">
        <v>14</v>
      </c>
      <c r="F2954" s="0" t="s">
        <v>260</v>
      </c>
      <c r="G2954" s="0" t="s">
        <v>1610</v>
      </c>
      <c r="H2954" s="0" t="n">
        <v>0.973811599538727</v>
      </c>
      <c r="I2954" s="0" t="n">
        <v>100.388</v>
      </c>
      <c r="J2954" s="0" t="n">
        <v>1064</v>
      </c>
      <c r="K2954" s="0" t="n">
        <f aca="false">I2954*SUMIFS(syst_chauffage!$H$3:$H$27,syst_chauffage!$B$3:$B$27,D2954,syst_chauffage!$C$3:$C$27,E2954)</f>
        <v>273.550164632969</v>
      </c>
      <c r="L2954" s="12" t="n">
        <f aca="false">H2954*SUMIFS(syst_chauffage!$K$3:$K$27,syst_chauffage!$B$3:$B$27,D2954,syst_chauffage!$C$3:$C$27,E2954)</f>
        <v>0.946006250128297</v>
      </c>
      <c r="N2954" s="0" t="str">
        <f aca="false">A2954</f>
        <v>Café Hôtel Restaurant</v>
      </c>
      <c r="O2954" s="0" t="str">
        <f aca="false">B2954</f>
        <v>Café, cantine, traiteur</v>
      </c>
      <c r="P2954" s="0" t="str">
        <f aca="false">C2954</f>
        <v>Petite cantine</v>
      </c>
      <c r="Q2954" s="0" t="str">
        <f aca="false">D2954</f>
        <v>Chaudière condensation gaz</v>
      </c>
      <c r="R2954" s="0" t="str">
        <f aca="false">E2954</f>
        <v>Gaz</v>
      </c>
      <c r="S2954" s="0" t="str">
        <f aca="false">F2954</f>
        <v>0204792404</v>
      </c>
      <c r="T2954" s="0" t="str">
        <f aca="false">G2954</f>
        <v>2</v>
      </c>
      <c r="U2954" s="0" t="n">
        <f aca="false">L2954</f>
        <v>0.946006250128297</v>
      </c>
      <c r="V2954" s="0" t="n">
        <f aca="false">K2954</f>
        <v>273.550164632969</v>
      </c>
      <c r="W2954" s="0" t="n">
        <f aca="false">J2954</f>
        <v>1064</v>
      </c>
    </row>
    <row r="2955" customFormat="false" ht="12.8" hidden="false" customHeight="false" outlineLevel="0" collapsed="false">
      <c r="A2955" s="0" t="s">
        <v>73</v>
      </c>
      <c r="B2955" s="0" t="s">
        <v>203</v>
      </c>
      <c r="C2955" s="0" t="s">
        <v>249</v>
      </c>
      <c r="D2955" s="0" t="s">
        <v>32</v>
      </c>
      <c r="E2955" s="0" t="s">
        <v>30</v>
      </c>
      <c r="F2955" s="0" t="s">
        <v>261</v>
      </c>
      <c r="G2955" s="0" t="s">
        <v>1610</v>
      </c>
      <c r="H2955" s="0" t="n">
        <v>1</v>
      </c>
      <c r="I2955" s="0" t="n">
        <v>12</v>
      </c>
      <c r="J2955" s="0" t="n">
        <v>0</v>
      </c>
      <c r="K2955" s="0" t="n">
        <f aca="false">I2955*SUMIFS(syst_chauffage!$H$3:$H$27,syst_chauffage!$B$3:$B$27,D2955,syst_chauffage!$C$3:$C$27,E2955)</f>
        <v>12</v>
      </c>
      <c r="L2955" s="12" t="n">
        <f aca="false">H2955*SUMIFS(syst_chauffage!$K$3:$K$27,syst_chauffage!$B$3:$B$27,D2955,syst_chauffage!$C$3:$C$27,E2955)</f>
        <v>1</v>
      </c>
      <c r="N2955" s="0" t="str">
        <f aca="false">A2955</f>
        <v>Café Hôtel Restaurant</v>
      </c>
      <c r="O2955" s="0" t="str">
        <f aca="false">B2955</f>
        <v>Café, cantine, traiteur</v>
      </c>
      <c r="P2955" s="0" t="str">
        <f aca="false">C2955</f>
        <v>Petite cantine</v>
      </c>
      <c r="Q2955" s="0" t="str">
        <f aca="false">D2955</f>
        <v>Electrique direct performant</v>
      </c>
      <c r="R2955" s="0" t="str">
        <f aca="false">E2955</f>
        <v>Electricité</v>
      </c>
      <c r="S2955" s="0" t="str">
        <f aca="false">F2955</f>
        <v>0204792602</v>
      </c>
      <c r="T2955" s="0" t="str">
        <f aca="false">G2955</f>
        <v>2</v>
      </c>
      <c r="U2955" s="0" t="n">
        <f aca="false">L2955</f>
        <v>1</v>
      </c>
      <c r="V2955" s="0" t="n">
        <f aca="false">K2955</f>
        <v>12</v>
      </c>
      <c r="W2955" s="0" t="n">
        <f aca="false">J2955</f>
        <v>0</v>
      </c>
    </row>
    <row r="2956" customFormat="false" ht="12.8" hidden="false" customHeight="false" outlineLevel="0" collapsed="false">
      <c r="A2956" s="0" t="s">
        <v>73</v>
      </c>
      <c r="B2956" s="0" t="s">
        <v>203</v>
      </c>
      <c r="C2956" s="0" t="s">
        <v>249</v>
      </c>
      <c r="D2956" s="0" t="s">
        <v>38</v>
      </c>
      <c r="E2956" s="0" t="s">
        <v>30</v>
      </c>
      <c r="F2956" s="0" t="s">
        <v>262</v>
      </c>
      <c r="G2956" s="0" t="s">
        <v>1610</v>
      </c>
      <c r="H2956" s="0" t="n">
        <v>3.39795627906976</v>
      </c>
      <c r="I2956" s="0" t="n">
        <v>57.0022214283558</v>
      </c>
      <c r="J2956" s="0" t="n">
        <v>792</v>
      </c>
      <c r="K2956" s="0" t="n">
        <f aca="false">I2956*SUMIFS(syst_chauffage!$H$3:$H$27,syst_chauffage!$B$3:$B$27,D2956,syst_chauffage!$C$3:$C$27,E2956)</f>
        <v>57.6174921193015</v>
      </c>
      <c r="L2956" s="12" t="n">
        <f aca="false">H2956*SUMIFS(syst_chauffage!$K$3:$K$27,syst_chauffage!$B$3:$B$27,D2956,syst_chauffage!$C$3:$C$27,E2956)</f>
        <v>3.03986496519792</v>
      </c>
      <c r="N2956" s="0" t="str">
        <f aca="false">A2956</f>
        <v>Café Hôtel Restaurant</v>
      </c>
      <c r="O2956" s="0" t="str">
        <f aca="false">B2956</f>
        <v>Café, cantine, traiteur</v>
      </c>
      <c r="P2956" s="0" t="str">
        <f aca="false">C2956</f>
        <v>Petite cantine</v>
      </c>
      <c r="Q2956" s="0" t="str">
        <f aca="false">D2956</f>
        <v>PAC performant</v>
      </c>
      <c r="R2956" s="0" t="str">
        <f aca="false">E2956</f>
        <v>Electricité</v>
      </c>
      <c r="S2956" s="0" t="str">
        <f aca="false">F2956</f>
        <v>0204792902</v>
      </c>
      <c r="T2956" s="0" t="str">
        <f aca="false">G2956</f>
        <v>2</v>
      </c>
      <c r="U2956" s="0" t="n">
        <f aca="false">L2956</f>
        <v>3.03986496519792</v>
      </c>
      <c r="V2956" s="0" t="n">
        <f aca="false">K2956</f>
        <v>57.6174921193015</v>
      </c>
      <c r="W2956" s="0" t="n">
        <f aca="false">J2956</f>
        <v>792</v>
      </c>
    </row>
    <row r="2957" customFormat="false" ht="12.8" hidden="false" customHeight="false" outlineLevel="0" collapsed="false">
      <c r="A2957" s="0" t="s">
        <v>73</v>
      </c>
      <c r="B2957" s="0" t="s">
        <v>203</v>
      </c>
      <c r="C2957" s="0" t="s">
        <v>249</v>
      </c>
      <c r="D2957" s="0" t="s">
        <v>46</v>
      </c>
      <c r="E2957" s="0" t="s">
        <v>30</v>
      </c>
      <c r="F2957" s="0" t="s">
        <v>263</v>
      </c>
      <c r="G2957" s="0" t="s">
        <v>1610</v>
      </c>
      <c r="H2957" s="0" t="n">
        <v>3.32861023255814</v>
      </c>
      <c r="I2957" s="0" t="n">
        <v>166.32175</v>
      </c>
      <c r="J2957" s="0" t="n">
        <v>792</v>
      </c>
      <c r="K2957" s="0" t="n">
        <f aca="false">I2957*SUMIFS(syst_chauffage!$H$3:$H$27,syst_chauffage!$B$3:$B$27,D2957,syst_chauffage!$C$3:$C$27,E2957)</f>
        <v>288.552848594266</v>
      </c>
      <c r="L2957" s="12" t="n">
        <f aca="false">H2957*SUMIFS(syst_chauffage!$K$3:$K$27,syst_chauffage!$B$3:$B$27,D2957,syst_chauffage!$C$3:$C$27,E2957)</f>
        <v>3.00077723502174</v>
      </c>
      <c r="N2957" s="0" t="str">
        <f aca="false">A2957</f>
        <v>Café Hôtel Restaurant</v>
      </c>
      <c r="O2957" s="0" t="str">
        <f aca="false">B2957</f>
        <v>Café, cantine, traiteur</v>
      </c>
      <c r="P2957" s="0" t="str">
        <f aca="false">C2957</f>
        <v>Petite cantine</v>
      </c>
      <c r="Q2957" s="0" t="str">
        <f aca="false">D2957</f>
        <v>Rooftop performant</v>
      </c>
      <c r="R2957" s="0" t="str">
        <f aca="false">E2957</f>
        <v>Electricité</v>
      </c>
      <c r="S2957" s="0" t="str">
        <f aca="false">F2957</f>
        <v>0204793002</v>
      </c>
      <c r="T2957" s="0" t="str">
        <f aca="false">G2957</f>
        <v>2</v>
      </c>
      <c r="U2957" s="0" t="n">
        <f aca="false">L2957</f>
        <v>3.00077723502174</v>
      </c>
      <c r="V2957" s="0" t="n">
        <f aca="false">K2957</f>
        <v>288.552848594266</v>
      </c>
      <c r="W2957" s="0" t="n">
        <f aca="false">J2957</f>
        <v>792</v>
      </c>
    </row>
    <row r="2958" customFormat="false" ht="12.8" hidden="false" customHeight="false" outlineLevel="0" collapsed="false">
      <c r="A2958" s="0" t="s">
        <v>73</v>
      </c>
      <c r="B2958" s="0" t="s">
        <v>264</v>
      </c>
      <c r="C2958" s="0" t="s">
        <v>265</v>
      </c>
      <c r="D2958" s="0" t="s">
        <v>19</v>
      </c>
      <c r="E2958" s="0" t="s">
        <v>57</v>
      </c>
      <c r="F2958" s="0" t="s">
        <v>266</v>
      </c>
      <c r="G2958" s="0" t="s">
        <v>1610</v>
      </c>
      <c r="H2958" s="0" t="n">
        <v>0.698966267666589</v>
      </c>
      <c r="I2958" s="0" t="n">
        <v>19.8331323736674</v>
      </c>
      <c r="J2958" s="0" t="n">
        <v>0</v>
      </c>
      <c r="K2958" s="0" t="n">
        <f aca="false">I2958*SUMIFS(syst_chauffage!$H$3:$H$27,syst_chauffage!$B$3:$B$27,D2958,syst_chauffage!$C$3:$C$27,E2958)</f>
        <v>27.6171741968474</v>
      </c>
      <c r="L2958" s="12" t="n">
        <f aca="false">H2958*SUMIFS(syst_chauffage!$K$3:$K$27,syst_chauffage!$B$3:$B$27,D2958,syst_chauffage!$C$3:$C$27,E2958)</f>
        <v>0.698966267666589</v>
      </c>
      <c r="N2958" s="0" t="str">
        <f aca="false">A2958</f>
        <v>Café Hôtel Restaurant</v>
      </c>
      <c r="O2958" s="0" t="str">
        <f aca="false">B2958</f>
        <v>Hôtel avec restaurant</v>
      </c>
      <c r="P2958" s="0" t="str">
        <f aca="false">C2958</f>
        <v>Grand Hotel avec restaurant Bas de gamme</v>
      </c>
      <c r="Q2958" s="0" t="str">
        <f aca="false">D2958</f>
        <v>Autre système centralisé</v>
      </c>
      <c r="R2958" s="0" t="str">
        <f aca="false">E2958</f>
        <v>Autres</v>
      </c>
      <c r="S2958" s="0" t="str">
        <f aca="false">F2958</f>
        <v>0218200101</v>
      </c>
      <c r="T2958" s="0" t="str">
        <f aca="false">G2958</f>
        <v>2</v>
      </c>
      <c r="U2958" s="0" t="n">
        <f aca="false">L2958</f>
        <v>0.698966267666589</v>
      </c>
      <c r="V2958" s="0" t="n">
        <f aca="false">K2958</f>
        <v>27.6171741968474</v>
      </c>
      <c r="W2958" s="0" t="n">
        <f aca="false">J2958</f>
        <v>0</v>
      </c>
    </row>
    <row r="2959" customFormat="false" ht="12.8" hidden="false" customHeight="false" outlineLevel="0" collapsed="false">
      <c r="A2959" s="0" t="s">
        <v>73</v>
      </c>
      <c r="B2959" s="0" t="s">
        <v>264</v>
      </c>
      <c r="C2959" s="0" t="s">
        <v>265</v>
      </c>
      <c r="D2959" s="0" t="s">
        <v>19</v>
      </c>
      <c r="E2959" s="0" t="s">
        <v>58</v>
      </c>
      <c r="F2959" s="0" t="s">
        <v>267</v>
      </c>
      <c r="G2959" s="0" t="s">
        <v>1610</v>
      </c>
      <c r="H2959" s="0" t="n">
        <v>0.61410143551778</v>
      </c>
      <c r="I2959" s="0" t="n">
        <v>19.9952667338047</v>
      </c>
      <c r="J2959" s="0" t="n">
        <v>935</v>
      </c>
      <c r="K2959" s="0" t="n">
        <f aca="false">I2959*SUMIFS(syst_chauffage!$H$3:$H$27,syst_chauffage!$B$3:$B$27,D2959,syst_chauffage!$C$3:$C$27,E2959)</f>
        <v>32.8912058184732</v>
      </c>
      <c r="L2959" s="12" t="n">
        <f aca="false">H2959*SUMIFS(syst_chauffage!$K$3:$K$27,syst_chauffage!$B$3:$B$27,D2959,syst_chauffage!$C$3:$C$27,E2959)</f>
        <v>0.61410143551778</v>
      </c>
      <c r="N2959" s="0" t="str">
        <f aca="false">A2959</f>
        <v>Café Hôtel Restaurant</v>
      </c>
      <c r="O2959" s="0" t="str">
        <f aca="false">B2959</f>
        <v>Hôtel avec restaurant</v>
      </c>
      <c r="P2959" s="0" t="str">
        <f aca="false">C2959</f>
        <v>Grand Hotel avec restaurant Bas de gamme</v>
      </c>
      <c r="Q2959" s="0" t="str">
        <f aca="false">D2959</f>
        <v>Autre système centralisé</v>
      </c>
      <c r="R2959" s="0" t="str">
        <f aca="false">E2959</f>
        <v>Urbain</v>
      </c>
      <c r="S2959" s="0" t="str">
        <f aca="false">F2959</f>
        <v>0218200106</v>
      </c>
      <c r="T2959" s="0" t="str">
        <f aca="false">G2959</f>
        <v>2</v>
      </c>
      <c r="U2959" s="0" t="n">
        <f aca="false">L2959</f>
        <v>0.61410143551778</v>
      </c>
      <c r="V2959" s="0" t="n">
        <f aca="false">K2959</f>
        <v>32.8912058184732</v>
      </c>
      <c r="W2959" s="0" t="n">
        <f aca="false">J2959</f>
        <v>935</v>
      </c>
    </row>
    <row r="2960" customFormat="false" ht="12.8" hidden="false" customHeight="false" outlineLevel="0" collapsed="false">
      <c r="A2960" s="0" t="s">
        <v>73</v>
      </c>
      <c r="B2960" s="0" t="s">
        <v>264</v>
      </c>
      <c r="C2960" s="0" t="s">
        <v>265</v>
      </c>
      <c r="D2960" s="0" t="s">
        <v>22</v>
      </c>
      <c r="E2960" s="0" t="s">
        <v>23</v>
      </c>
      <c r="F2960" s="0" t="s">
        <v>268</v>
      </c>
      <c r="G2960" s="0" t="s">
        <v>1610</v>
      </c>
      <c r="H2960" s="0" t="n">
        <v>0.565301453501175</v>
      </c>
      <c r="I2960" s="0" t="n">
        <v>12.3908051459665</v>
      </c>
      <c r="J2960" s="0" t="n">
        <v>0</v>
      </c>
      <c r="K2960" s="0" t="n">
        <f aca="false">I2960*SUMIFS(syst_chauffage!$H$3:$H$27,syst_chauffage!$B$3:$B$27,D2960,syst_chauffage!$C$3:$C$27,E2960)</f>
        <v>21.8204867570809</v>
      </c>
      <c r="L2960" s="12" t="n">
        <f aca="false">H2960*SUMIFS(syst_chauffage!$K$3:$K$27,syst_chauffage!$B$3:$B$27,D2960,syst_chauffage!$C$3:$C$27,E2960)</f>
        <v>0.565301453501175</v>
      </c>
      <c r="N2960" s="0" t="str">
        <f aca="false">A2960</f>
        <v>Café Hôtel Restaurant</v>
      </c>
      <c r="O2960" s="0" t="str">
        <f aca="false">B2960</f>
        <v>Hôtel avec restaurant</v>
      </c>
      <c r="P2960" s="0" t="str">
        <f aca="false">C2960</f>
        <v>Grand Hotel avec restaurant Bas de gamme</v>
      </c>
      <c r="Q2960" s="0" t="str">
        <f aca="false">D2960</f>
        <v>Chaudière fioul</v>
      </c>
      <c r="R2960" s="0" t="str">
        <f aca="false">E2960</f>
        <v>Fioul</v>
      </c>
      <c r="S2960" s="0" t="str">
        <f aca="false">F2960</f>
        <v>0218200303</v>
      </c>
      <c r="T2960" s="0" t="str">
        <f aca="false">G2960</f>
        <v>2</v>
      </c>
      <c r="U2960" s="0" t="n">
        <f aca="false">L2960</f>
        <v>0.565301453501175</v>
      </c>
      <c r="V2960" s="0" t="n">
        <f aca="false">K2960</f>
        <v>21.8204867570809</v>
      </c>
      <c r="W2960" s="0" t="n">
        <f aca="false">J2960</f>
        <v>0</v>
      </c>
    </row>
    <row r="2961" customFormat="false" ht="12.8" hidden="false" customHeight="false" outlineLevel="0" collapsed="false">
      <c r="A2961" s="0" t="s">
        <v>73</v>
      </c>
      <c r="B2961" s="0" t="s">
        <v>264</v>
      </c>
      <c r="C2961" s="0" t="s">
        <v>265</v>
      </c>
      <c r="D2961" s="0" t="s">
        <v>13</v>
      </c>
      <c r="E2961" s="0" t="s">
        <v>14</v>
      </c>
      <c r="F2961" s="0" t="s">
        <v>269</v>
      </c>
      <c r="G2961" s="0" t="s">
        <v>1610</v>
      </c>
      <c r="H2961" s="0" t="n">
        <v>0.681007327530916</v>
      </c>
      <c r="I2961" s="0" t="n">
        <v>9.03134682383983</v>
      </c>
      <c r="J2961" s="0" t="n">
        <v>462</v>
      </c>
      <c r="K2961" s="0" t="n">
        <f aca="false">I2961*SUMIFS(syst_chauffage!$H$3:$H$27,syst_chauffage!$B$3:$B$27,D2961,syst_chauffage!$C$3:$C$27,E2961)</f>
        <v>18.2396334185257</v>
      </c>
      <c r="L2961" s="12" t="n">
        <f aca="false">H2961*SUMIFS(syst_chauffage!$K$3:$K$27,syst_chauffage!$B$3:$B$27,D2961,syst_chauffage!$C$3:$C$27,E2961)</f>
        <v>0.681007327530916</v>
      </c>
      <c r="N2961" s="0" t="str">
        <f aca="false">A2961</f>
        <v>Café Hôtel Restaurant</v>
      </c>
      <c r="O2961" s="0" t="str">
        <f aca="false">B2961</f>
        <v>Hôtel avec restaurant</v>
      </c>
      <c r="P2961" s="0" t="str">
        <f aca="false">C2961</f>
        <v>Grand Hotel avec restaurant Bas de gamme</v>
      </c>
      <c r="Q2961" s="0" t="str">
        <f aca="false">D2961</f>
        <v>Chaudière gaz</v>
      </c>
      <c r="R2961" s="0" t="str">
        <f aca="false">E2961</f>
        <v>Gaz</v>
      </c>
      <c r="S2961" s="0" t="str">
        <f aca="false">F2961</f>
        <v>0218200404</v>
      </c>
      <c r="T2961" s="0" t="str">
        <f aca="false">G2961</f>
        <v>2</v>
      </c>
      <c r="U2961" s="0" t="n">
        <f aca="false">L2961</f>
        <v>0.681007327530916</v>
      </c>
      <c r="V2961" s="0" t="n">
        <f aca="false">K2961</f>
        <v>18.2396334185257</v>
      </c>
      <c r="W2961" s="0" t="n">
        <f aca="false">J2961</f>
        <v>462</v>
      </c>
    </row>
    <row r="2962" customFormat="false" ht="12.8" hidden="false" customHeight="false" outlineLevel="0" collapsed="false">
      <c r="A2962" s="0" t="s">
        <v>73</v>
      </c>
      <c r="B2962" s="0" t="s">
        <v>264</v>
      </c>
      <c r="C2962" s="0" t="s">
        <v>265</v>
      </c>
      <c r="D2962" s="0" t="s">
        <v>29</v>
      </c>
      <c r="E2962" s="0" t="s">
        <v>30</v>
      </c>
      <c r="F2962" s="0" t="s">
        <v>270</v>
      </c>
      <c r="G2962" s="0" t="s">
        <v>1610</v>
      </c>
      <c r="H2962" s="0" t="n">
        <v>0.92</v>
      </c>
      <c r="I2962" s="0" t="n">
        <v>10.4</v>
      </c>
      <c r="J2962" s="0" t="n">
        <v>0</v>
      </c>
      <c r="K2962" s="0" t="n">
        <f aca="false">I2962*SUMIFS(syst_chauffage!$H$3:$H$27,syst_chauffage!$B$3:$B$27,D2962,syst_chauffage!$C$3:$C$27,E2962)</f>
        <v>3</v>
      </c>
      <c r="L2962" s="12" t="n">
        <f aca="false">H2962*SUMIFS(syst_chauffage!$K$3:$K$27,syst_chauffage!$B$3:$B$27,D2962,syst_chauffage!$C$3:$C$27,E2962)</f>
        <v>0.92</v>
      </c>
      <c r="N2962" s="0" t="str">
        <f aca="false">A2962</f>
        <v>Café Hôtel Restaurant</v>
      </c>
      <c r="O2962" s="0" t="str">
        <f aca="false">B2962</f>
        <v>Hôtel avec restaurant</v>
      </c>
      <c r="P2962" s="0" t="str">
        <f aca="false">C2962</f>
        <v>Grand Hotel avec restaurant Bas de gamme</v>
      </c>
      <c r="Q2962" s="0" t="str">
        <f aca="false">D2962</f>
        <v>Electrique direct</v>
      </c>
      <c r="R2962" s="0" t="str">
        <f aca="false">E2962</f>
        <v>Electricité</v>
      </c>
      <c r="S2962" s="0" t="str">
        <f aca="false">F2962</f>
        <v>0218200602</v>
      </c>
      <c r="T2962" s="0" t="str">
        <f aca="false">G2962</f>
        <v>2</v>
      </c>
      <c r="U2962" s="0" t="n">
        <f aca="false">L2962</f>
        <v>0.92</v>
      </c>
      <c r="V2962" s="0" t="n">
        <f aca="false">K2962</f>
        <v>3</v>
      </c>
      <c r="W2962" s="0" t="n">
        <f aca="false">J2962</f>
        <v>0</v>
      </c>
    </row>
    <row r="2963" customFormat="false" ht="12.8" hidden="false" customHeight="false" outlineLevel="0" collapsed="false">
      <c r="A2963" s="0" t="s">
        <v>73</v>
      </c>
      <c r="B2963" s="0" t="s">
        <v>264</v>
      </c>
      <c r="C2963" s="0" t="s">
        <v>265</v>
      </c>
      <c r="D2963" s="0" t="s">
        <v>36</v>
      </c>
      <c r="E2963" s="0" t="s">
        <v>30</v>
      </c>
      <c r="F2963" s="0" t="s">
        <v>271</v>
      </c>
      <c r="G2963" s="0" t="s">
        <v>1610</v>
      </c>
      <c r="H2963" s="0" t="n">
        <v>2.94489544186046</v>
      </c>
      <c r="I2963" s="0" t="n">
        <v>53.3763303211263</v>
      </c>
      <c r="J2963" s="0" t="n">
        <v>738</v>
      </c>
      <c r="K2963" s="0" t="n">
        <f aca="false">I2963*SUMIFS(syst_chauffage!$H$3:$H$27,syst_chauffage!$B$3:$B$27,D2963,syst_chauffage!$C$3:$C$27,E2963)</f>
        <v>33.0216992332743</v>
      </c>
      <c r="L2963" s="12" t="n">
        <f aca="false">H2963*SUMIFS(syst_chauffage!$K$3:$K$27,syst_chauffage!$B$3:$B$27,D2963,syst_chauffage!$C$3:$C$27,E2963)</f>
        <v>2.47427325480779</v>
      </c>
      <c r="N2963" s="0" t="str">
        <f aca="false">A2963</f>
        <v>Café Hôtel Restaurant</v>
      </c>
      <c r="O2963" s="0" t="str">
        <f aca="false">B2963</f>
        <v>Hôtel avec restaurant</v>
      </c>
      <c r="P2963" s="0" t="str">
        <f aca="false">C2963</f>
        <v>Grand Hotel avec restaurant Bas de gamme</v>
      </c>
      <c r="Q2963" s="0" t="str">
        <f aca="false">D2963</f>
        <v>PAC</v>
      </c>
      <c r="R2963" s="0" t="str">
        <f aca="false">E2963</f>
        <v>Electricité</v>
      </c>
      <c r="S2963" s="0" t="str">
        <f aca="false">F2963</f>
        <v>0218200902</v>
      </c>
      <c r="T2963" s="0" t="str">
        <f aca="false">G2963</f>
        <v>2</v>
      </c>
      <c r="U2963" s="0" t="n">
        <f aca="false">L2963</f>
        <v>2.47427325480779</v>
      </c>
      <c r="V2963" s="0" t="n">
        <f aca="false">K2963</f>
        <v>33.0216992332743</v>
      </c>
      <c r="W2963" s="0" t="n">
        <f aca="false">J2963</f>
        <v>738</v>
      </c>
    </row>
    <row r="2964" customFormat="false" ht="12.8" hidden="false" customHeight="false" outlineLevel="0" collapsed="false">
      <c r="A2964" s="0" t="s">
        <v>73</v>
      </c>
      <c r="B2964" s="0" t="s">
        <v>264</v>
      </c>
      <c r="C2964" s="0" t="s">
        <v>265</v>
      </c>
      <c r="D2964" s="0" t="s">
        <v>42</v>
      </c>
      <c r="E2964" s="0" t="s">
        <v>30</v>
      </c>
      <c r="F2964" s="0" t="s">
        <v>272</v>
      </c>
      <c r="G2964" s="0" t="s">
        <v>1610</v>
      </c>
      <c r="H2964" s="0" t="n">
        <v>2.80410195348837</v>
      </c>
      <c r="I2964" s="0" t="n">
        <v>24.3096112544748</v>
      </c>
      <c r="J2964" s="0" t="n">
        <v>738</v>
      </c>
      <c r="K2964" s="0" t="n">
        <f aca="false">I2964*SUMIFS(syst_chauffage!$H$3:$H$27,syst_chauffage!$B$3:$B$27,D2964,syst_chauffage!$C$3:$C$27,E2964)</f>
        <v>21.9440973346016</v>
      </c>
      <c r="L2964" s="12" t="n">
        <f aca="false">H2964*SUMIFS(syst_chauffage!$K$3:$K$27,syst_chauffage!$B$3:$B$27,D2964,syst_chauffage!$C$3:$C$27,E2964)</f>
        <v>2.49996610303434</v>
      </c>
      <c r="N2964" s="0" t="str">
        <f aca="false">A2964</f>
        <v>Café Hôtel Restaurant</v>
      </c>
      <c r="O2964" s="0" t="str">
        <f aca="false">B2964</f>
        <v>Hôtel avec restaurant</v>
      </c>
      <c r="P2964" s="0" t="str">
        <f aca="false">C2964</f>
        <v>Grand Hotel avec restaurant Bas de gamme</v>
      </c>
      <c r="Q2964" s="0" t="str">
        <f aca="false">D2964</f>
        <v>Rooftop</v>
      </c>
      <c r="R2964" s="0" t="str">
        <f aca="false">E2964</f>
        <v>Electricité</v>
      </c>
      <c r="S2964" s="0" t="str">
        <f aca="false">F2964</f>
        <v>0218201002</v>
      </c>
      <c r="T2964" s="0" t="str">
        <f aca="false">G2964</f>
        <v>2</v>
      </c>
      <c r="U2964" s="0" t="n">
        <f aca="false">L2964</f>
        <v>2.49996610303434</v>
      </c>
      <c r="V2964" s="0" t="n">
        <f aca="false">K2964</f>
        <v>21.9440973346016</v>
      </c>
      <c r="W2964" s="0" t="n">
        <f aca="false">J2964</f>
        <v>738</v>
      </c>
    </row>
    <row r="2965" customFormat="false" ht="12.8" hidden="false" customHeight="false" outlineLevel="0" collapsed="false">
      <c r="A2965" s="0" t="s">
        <v>73</v>
      </c>
      <c r="B2965" s="0" t="s">
        <v>264</v>
      </c>
      <c r="C2965" s="0" t="s">
        <v>265</v>
      </c>
      <c r="D2965" s="0" t="s">
        <v>51</v>
      </c>
      <c r="E2965" s="0" t="s">
        <v>57</v>
      </c>
      <c r="F2965" s="0" t="s">
        <v>273</v>
      </c>
      <c r="G2965" s="0" t="s">
        <v>1610</v>
      </c>
      <c r="H2965" s="0" t="n">
        <v>0.806499539615295</v>
      </c>
      <c r="I2965" s="0" t="n">
        <v>23.6108718734136</v>
      </c>
      <c r="J2965" s="0" t="n">
        <v>0</v>
      </c>
      <c r="K2965" s="0" t="n">
        <f aca="false">I2965*SUMIFS(syst_chauffage!$H$3:$H$27,syst_chauffage!$B$3:$B$27,D2965,syst_chauffage!$C$3:$C$27,E2965)</f>
        <v>50.0279868966387</v>
      </c>
      <c r="L2965" s="12" t="n">
        <f aca="false">H2965*SUMIFS(syst_chauffage!$K$3:$K$27,syst_chauffage!$B$3:$B$27,D2965,syst_chauffage!$C$3:$C$27,E2965)</f>
        <v>0.806499539615295</v>
      </c>
      <c r="N2965" s="0" t="str">
        <f aca="false">A2965</f>
        <v>Café Hôtel Restaurant</v>
      </c>
      <c r="O2965" s="0" t="str">
        <f aca="false">B2965</f>
        <v>Hôtel avec restaurant</v>
      </c>
      <c r="P2965" s="0" t="str">
        <f aca="false">C2965</f>
        <v>Grand Hotel avec restaurant Bas de gamme</v>
      </c>
      <c r="Q2965" s="0" t="str">
        <f aca="false">D2965</f>
        <v>Autre système centralisé performant</v>
      </c>
      <c r="R2965" s="0" t="str">
        <f aca="false">E2965</f>
        <v>Autres</v>
      </c>
      <c r="S2965" s="0" t="str">
        <f aca="false">F2965</f>
        <v>0218202101</v>
      </c>
      <c r="T2965" s="0" t="str">
        <f aca="false">G2965</f>
        <v>2</v>
      </c>
      <c r="U2965" s="0" t="n">
        <f aca="false">L2965</f>
        <v>0.806499539615295</v>
      </c>
      <c r="V2965" s="0" t="n">
        <f aca="false">K2965</f>
        <v>50.0279868966387</v>
      </c>
      <c r="W2965" s="0" t="n">
        <f aca="false">J2965</f>
        <v>0</v>
      </c>
    </row>
    <row r="2966" customFormat="false" ht="12.8" hidden="false" customHeight="false" outlineLevel="0" collapsed="false">
      <c r="A2966" s="0" t="s">
        <v>73</v>
      </c>
      <c r="B2966" s="0" t="s">
        <v>264</v>
      </c>
      <c r="C2966" s="0" t="s">
        <v>265</v>
      </c>
      <c r="D2966" s="0" t="s">
        <v>51</v>
      </c>
      <c r="E2966" s="0" t="s">
        <v>58</v>
      </c>
      <c r="F2966" s="0" t="s">
        <v>274</v>
      </c>
      <c r="G2966" s="0" t="s">
        <v>1610</v>
      </c>
      <c r="H2966" s="0" t="n">
        <v>0.708578579443592</v>
      </c>
      <c r="I2966" s="0" t="n">
        <v>23.8038889688152</v>
      </c>
      <c r="J2966" s="0" t="n">
        <v>935</v>
      </c>
      <c r="K2966" s="0" t="n">
        <f aca="false">I2966*SUMIFS(syst_chauffage!$H$3:$H$27,syst_chauffage!$B$3:$B$27,D2966,syst_chauffage!$C$3:$C$27,E2966)</f>
        <v>50.7974873231601</v>
      </c>
      <c r="L2966" s="12" t="n">
        <f aca="false">H2966*SUMIFS(syst_chauffage!$K$3:$K$27,syst_chauffage!$B$3:$B$27,D2966,syst_chauffage!$C$3:$C$27,E2966)</f>
        <v>0.708578579443592</v>
      </c>
      <c r="N2966" s="0" t="str">
        <f aca="false">A2966</f>
        <v>Café Hôtel Restaurant</v>
      </c>
      <c r="O2966" s="0" t="str">
        <f aca="false">B2966</f>
        <v>Hôtel avec restaurant</v>
      </c>
      <c r="P2966" s="0" t="str">
        <f aca="false">C2966</f>
        <v>Grand Hotel avec restaurant Bas de gamme</v>
      </c>
      <c r="Q2966" s="0" t="str">
        <f aca="false">D2966</f>
        <v>Autre système centralisé performant</v>
      </c>
      <c r="R2966" s="0" t="str">
        <f aca="false">E2966</f>
        <v>Urbain</v>
      </c>
      <c r="S2966" s="0" t="str">
        <f aca="false">F2966</f>
        <v>0218202106</v>
      </c>
      <c r="T2966" s="0" t="str">
        <f aca="false">G2966</f>
        <v>2</v>
      </c>
      <c r="U2966" s="0" t="n">
        <f aca="false">L2966</f>
        <v>0.708578579443592</v>
      </c>
      <c r="V2966" s="0" t="n">
        <f aca="false">K2966</f>
        <v>50.7974873231601</v>
      </c>
      <c r="W2966" s="0" t="n">
        <f aca="false">J2966</f>
        <v>935</v>
      </c>
    </row>
    <row r="2967" customFormat="false" ht="12.8" hidden="false" customHeight="false" outlineLevel="0" collapsed="false">
      <c r="A2967" s="0" t="s">
        <v>73</v>
      </c>
      <c r="B2967" s="0" t="s">
        <v>264</v>
      </c>
      <c r="C2967" s="0" t="s">
        <v>265</v>
      </c>
      <c r="D2967" s="0" t="s">
        <v>27</v>
      </c>
      <c r="E2967" s="0" t="s">
        <v>23</v>
      </c>
      <c r="F2967" s="0" t="s">
        <v>275</v>
      </c>
      <c r="G2967" s="0" t="s">
        <v>1610</v>
      </c>
      <c r="H2967" s="0" t="n">
        <v>0.753837865780885</v>
      </c>
      <c r="I2967" s="0" t="n">
        <v>14.750958507103</v>
      </c>
      <c r="J2967" s="0" t="n">
        <v>1064</v>
      </c>
      <c r="K2967" s="0" t="n">
        <f aca="false">I2967*SUMIFS(syst_chauffage!$H$3:$H$27,syst_chauffage!$B$3:$B$27,D2967,syst_chauffage!$C$3:$C$27,E2967)</f>
        <v>37.8274043498244</v>
      </c>
      <c r="L2967" s="12" t="n">
        <f aca="false">H2967*SUMIFS(syst_chauffage!$K$3:$K$27,syst_chauffage!$B$3:$B$27,D2967,syst_chauffage!$C$3:$C$27,E2967)</f>
        <v>0.753837865780885</v>
      </c>
      <c r="N2967" s="0" t="str">
        <f aca="false">A2967</f>
        <v>Café Hôtel Restaurant</v>
      </c>
      <c r="O2967" s="0" t="str">
        <f aca="false">B2967</f>
        <v>Hôtel avec restaurant</v>
      </c>
      <c r="P2967" s="0" t="str">
        <f aca="false">C2967</f>
        <v>Grand Hotel avec restaurant Bas de gamme</v>
      </c>
      <c r="Q2967" s="0" t="str">
        <f aca="false">D2967</f>
        <v>Chaudière condensation fioul</v>
      </c>
      <c r="R2967" s="0" t="str">
        <f aca="false">E2967</f>
        <v>Fioul</v>
      </c>
      <c r="S2967" s="0" t="str">
        <f aca="false">F2967</f>
        <v>0218202303</v>
      </c>
      <c r="T2967" s="0" t="str">
        <f aca="false">G2967</f>
        <v>2</v>
      </c>
      <c r="U2967" s="0" t="n">
        <f aca="false">L2967</f>
        <v>0.753837865780885</v>
      </c>
      <c r="V2967" s="0" t="n">
        <f aca="false">K2967</f>
        <v>37.8274043498244</v>
      </c>
      <c r="W2967" s="0" t="n">
        <f aca="false">J2967</f>
        <v>1064</v>
      </c>
    </row>
    <row r="2968" customFormat="false" ht="12.8" hidden="false" customHeight="false" outlineLevel="0" collapsed="false">
      <c r="A2968" s="0" t="s">
        <v>73</v>
      </c>
      <c r="B2968" s="0" t="s">
        <v>264</v>
      </c>
      <c r="C2968" s="0" t="s">
        <v>265</v>
      </c>
      <c r="D2968" s="0" t="s">
        <v>18</v>
      </c>
      <c r="E2968" s="0" t="s">
        <v>14</v>
      </c>
      <c r="F2968" s="0" t="s">
        <v>276</v>
      </c>
      <c r="G2968" s="0" t="s">
        <v>1610</v>
      </c>
      <c r="H2968" s="0" t="n">
        <v>0.981434950501124</v>
      </c>
      <c r="I2968" s="0" t="n">
        <v>10.7516033617141</v>
      </c>
      <c r="J2968" s="0" t="n">
        <v>1064</v>
      </c>
      <c r="K2968" s="0" t="n">
        <f aca="false">I2968*SUMIFS(syst_chauffage!$H$3:$H$27,syst_chauffage!$B$3:$B$27,D2968,syst_chauffage!$C$3:$C$27,E2968)</f>
        <v>29.2973549594102</v>
      </c>
      <c r="L2968" s="12" t="n">
        <f aca="false">H2968*SUMIFS(syst_chauffage!$K$3:$K$27,syst_chauffage!$B$3:$B$27,D2968,syst_chauffage!$C$3:$C$27,E2968)</f>
        <v>0.953411930714526</v>
      </c>
      <c r="N2968" s="0" t="str">
        <f aca="false">A2968</f>
        <v>Café Hôtel Restaurant</v>
      </c>
      <c r="O2968" s="0" t="str">
        <f aca="false">B2968</f>
        <v>Hôtel avec restaurant</v>
      </c>
      <c r="P2968" s="0" t="str">
        <f aca="false">C2968</f>
        <v>Grand Hotel avec restaurant Bas de gamme</v>
      </c>
      <c r="Q2968" s="0" t="str">
        <f aca="false">D2968</f>
        <v>Chaudière condensation gaz</v>
      </c>
      <c r="R2968" s="0" t="str">
        <f aca="false">E2968</f>
        <v>Gaz</v>
      </c>
      <c r="S2968" s="0" t="str">
        <f aca="false">F2968</f>
        <v>0218202404</v>
      </c>
      <c r="T2968" s="0" t="str">
        <f aca="false">G2968</f>
        <v>2</v>
      </c>
      <c r="U2968" s="0" t="n">
        <f aca="false">L2968</f>
        <v>0.953411930714526</v>
      </c>
      <c r="V2968" s="0" t="n">
        <f aca="false">K2968</f>
        <v>29.2973549594102</v>
      </c>
      <c r="W2968" s="0" t="n">
        <f aca="false">J2968</f>
        <v>1064</v>
      </c>
    </row>
    <row r="2969" customFormat="false" ht="12.8" hidden="false" customHeight="false" outlineLevel="0" collapsed="false">
      <c r="A2969" s="0" t="s">
        <v>73</v>
      </c>
      <c r="B2969" s="0" t="s">
        <v>264</v>
      </c>
      <c r="C2969" s="0" t="s">
        <v>265</v>
      </c>
      <c r="D2969" s="0" t="s">
        <v>32</v>
      </c>
      <c r="E2969" s="0" t="s">
        <v>30</v>
      </c>
      <c r="F2969" s="0" t="s">
        <v>277</v>
      </c>
      <c r="G2969" s="0" t="s">
        <v>1610</v>
      </c>
      <c r="H2969" s="0" t="n">
        <v>1</v>
      </c>
      <c r="I2969" s="0" t="n">
        <v>12</v>
      </c>
      <c r="J2969" s="0" t="n">
        <v>0</v>
      </c>
      <c r="K2969" s="0" t="n">
        <f aca="false">I2969*SUMIFS(syst_chauffage!$H$3:$H$27,syst_chauffage!$B$3:$B$27,D2969,syst_chauffage!$C$3:$C$27,E2969)</f>
        <v>12</v>
      </c>
      <c r="L2969" s="12" t="n">
        <f aca="false">H2969*SUMIFS(syst_chauffage!$K$3:$K$27,syst_chauffage!$B$3:$B$27,D2969,syst_chauffage!$C$3:$C$27,E2969)</f>
        <v>1</v>
      </c>
      <c r="N2969" s="0" t="str">
        <f aca="false">A2969</f>
        <v>Café Hôtel Restaurant</v>
      </c>
      <c r="O2969" s="0" t="str">
        <f aca="false">B2969</f>
        <v>Hôtel avec restaurant</v>
      </c>
      <c r="P2969" s="0" t="str">
        <f aca="false">C2969</f>
        <v>Grand Hotel avec restaurant Bas de gamme</v>
      </c>
      <c r="Q2969" s="0" t="str">
        <f aca="false">D2969</f>
        <v>Electrique direct performant</v>
      </c>
      <c r="R2969" s="0" t="str">
        <f aca="false">E2969</f>
        <v>Electricité</v>
      </c>
      <c r="S2969" s="0" t="str">
        <f aca="false">F2969</f>
        <v>0218202602</v>
      </c>
      <c r="T2969" s="0" t="str">
        <f aca="false">G2969</f>
        <v>2</v>
      </c>
      <c r="U2969" s="0" t="n">
        <f aca="false">L2969</f>
        <v>1</v>
      </c>
      <c r="V2969" s="0" t="n">
        <f aca="false">K2969</f>
        <v>12</v>
      </c>
      <c r="W2969" s="0" t="n">
        <f aca="false">J2969</f>
        <v>0</v>
      </c>
    </row>
    <row r="2970" customFormat="false" ht="12.8" hidden="false" customHeight="false" outlineLevel="0" collapsed="false">
      <c r="A2970" s="0" t="s">
        <v>73</v>
      </c>
      <c r="B2970" s="0" t="s">
        <v>264</v>
      </c>
      <c r="C2970" s="0" t="s">
        <v>265</v>
      </c>
      <c r="D2970" s="0" t="s">
        <v>38</v>
      </c>
      <c r="E2970" s="0" t="s">
        <v>30</v>
      </c>
      <c r="F2970" s="0" t="s">
        <v>278</v>
      </c>
      <c r="G2970" s="0" t="s">
        <v>1610</v>
      </c>
      <c r="H2970" s="0" t="n">
        <v>3.39795627906976</v>
      </c>
      <c r="I2970" s="0" t="n">
        <v>63.5432503822932</v>
      </c>
      <c r="J2970" s="0" t="n">
        <v>792</v>
      </c>
      <c r="K2970" s="0" t="n">
        <f aca="false">I2970*SUMIFS(syst_chauffage!$H$3:$H$27,syst_chauffage!$B$3:$B$27,D2970,syst_chauffage!$C$3:$C$27,E2970)</f>
        <v>64.2291236445623</v>
      </c>
      <c r="L2970" s="12" t="n">
        <f aca="false">H2970*SUMIFS(syst_chauffage!$K$3:$K$27,syst_chauffage!$B$3:$B$27,D2970,syst_chauffage!$C$3:$C$27,E2970)</f>
        <v>3.03986496519792</v>
      </c>
      <c r="N2970" s="0" t="str">
        <f aca="false">A2970</f>
        <v>Café Hôtel Restaurant</v>
      </c>
      <c r="O2970" s="0" t="str">
        <f aca="false">B2970</f>
        <v>Hôtel avec restaurant</v>
      </c>
      <c r="P2970" s="0" t="str">
        <f aca="false">C2970</f>
        <v>Grand Hotel avec restaurant Bas de gamme</v>
      </c>
      <c r="Q2970" s="0" t="str">
        <f aca="false">D2970</f>
        <v>PAC performant</v>
      </c>
      <c r="R2970" s="0" t="str">
        <f aca="false">E2970</f>
        <v>Electricité</v>
      </c>
      <c r="S2970" s="0" t="str">
        <f aca="false">F2970</f>
        <v>0218202902</v>
      </c>
      <c r="T2970" s="0" t="str">
        <f aca="false">G2970</f>
        <v>2</v>
      </c>
      <c r="U2970" s="0" t="n">
        <f aca="false">L2970</f>
        <v>3.03986496519792</v>
      </c>
      <c r="V2970" s="0" t="n">
        <f aca="false">K2970</f>
        <v>64.2291236445623</v>
      </c>
      <c r="W2970" s="0" t="n">
        <f aca="false">J2970</f>
        <v>792</v>
      </c>
    </row>
    <row r="2971" customFormat="false" ht="12.8" hidden="false" customHeight="false" outlineLevel="0" collapsed="false">
      <c r="A2971" s="0" t="s">
        <v>73</v>
      </c>
      <c r="B2971" s="0" t="s">
        <v>264</v>
      </c>
      <c r="C2971" s="0" t="s">
        <v>265</v>
      </c>
      <c r="D2971" s="0" t="s">
        <v>46</v>
      </c>
      <c r="E2971" s="0" t="s">
        <v>30</v>
      </c>
      <c r="F2971" s="0" t="s">
        <v>279</v>
      </c>
      <c r="G2971" s="0" t="s">
        <v>1610</v>
      </c>
      <c r="H2971" s="0" t="n">
        <v>3.32861023255814</v>
      </c>
      <c r="I2971" s="0" t="n">
        <v>28.9400133981843</v>
      </c>
      <c r="J2971" s="0" t="n">
        <v>792</v>
      </c>
      <c r="K2971" s="0" t="n">
        <f aca="false">I2971*SUMIFS(syst_chauffage!$H$3:$H$27,syst_chauffage!$B$3:$B$27,D2971,syst_chauffage!$C$3:$C$27,E2971)</f>
        <v>50.2082457910784</v>
      </c>
      <c r="L2971" s="12" t="n">
        <f aca="false">H2971*SUMIFS(syst_chauffage!$K$3:$K$27,syst_chauffage!$B$3:$B$27,D2971,syst_chauffage!$C$3:$C$27,E2971)</f>
        <v>3.00077723502174</v>
      </c>
      <c r="N2971" s="0" t="str">
        <f aca="false">A2971</f>
        <v>Café Hôtel Restaurant</v>
      </c>
      <c r="O2971" s="0" t="str">
        <f aca="false">B2971</f>
        <v>Hôtel avec restaurant</v>
      </c>
      <c r="P2971" s="0" t="str">
        <f aca="false">C2971</f>
        <v>Grand Hotel avec restaurant Bas de gamme</v>
      </c>
      <c r="Q2971" s="0" t="str">
        <f aca="false">D2971</f>
        <v>Rooftop performant</v>
      </c>
      <c r="R2971" s="0" t="str">
        <f aca="false">E2971</f>
        <v>Electricité</v>
      </c>
      <c r="S2971" s="0" t="str">
        <f aca="false">F2971</f>
        <v>0218203002</v>
      </c>
      <c r="T2971" s="0" t="str">
        <f aca="false">G2971</f>
        <v>2</v>
      </c>
      <c r="U2971" s="0" t="n">
        <f aca="false">L2971</f>
        <v>3.00077723502174</v>
      </c>
      <c r="V2971" s="0" t="n">
        <f aca="false">K2971</f>
        <v>50.2082457910784</v>
      </c>
      <c r="W2971" s="0" t="n">
        <f aca="false">J2971</f>
        <v>792</v>
      </c>
    </row>
    <row r="2972" customFormat="false" ht="12.8" hidden="false" customHeight="false" outlineLevel="0" collapsed="false">
      <c r="A2972" s="0" t="s">
        <v>73</v>
      </c>
      <c r="B2972" s="0" t="s">
        <v>264</v>
      </c>
      <c r="C2972" s="0" t="s">
        <v>280</v>
      </c>
      <c r="D2972" s="0" t="s">
        <v>19</v>
      </c>
      <c r="E2972" s="0" t="s">
        <v>57</v>
      </c>
      <c r="F2972" s="0" t="s">
        <v>281</v>
      </c>
      <c r="G2972" s="0" t="s">
        <v>1610</v>
      </c>
      <c r="H2972" s="0" t="n">
        <v>0.719745101146905</v>
      </c>
      <c r="I2972" s="0" t="n">
        <v>18.7675066575737</v>
      </c>
      <c r="J2972" s="0" t="n">
        <v>0</v>
      </c>
      <c r="K2972" s="0" t="n">
        <f aca="false">I2972*SUMIFS(syst_chauffage!$H$3:$H$27,syst_chauffage!$B$3:$B$27,D2972,syst_chauffage!$C$3:$C$27,E2972)</f>
        <v>26.1333152442861</v>
      </c>
      <c r="L2972" s="12" t="n">
        <f aca="false">H2972*SUMIFS(syst_chauffage!$K$3:$K$27,syst_chauffage!$B$3:$B$27,D2972,syst_chauffage!$C$3:$C$27,E2972)</f>
        <v>0.719745101146905</v>
      </c>
      <c r="N2972" s="0" t="str">
        <f aca="false">A2972</f>
        <v>Café Hôtel Restaurant</v>
      </c>
      <c r="O2972" s="0" t="str">
        <f aca="false">B2972</f>
        <v>Hôtel avec restaurant</v>
      </c>
      <c r="P2972" s="0" t="str">
        <f aca="false">C2972</f>
        <v>Grand Hotel avec restaurant Haut de gamme</v>
      </c>
      <c r="Q2972" s="0" t="str">
        <f aca="false">D2972</f>
        <v>Autre système centralisé</v>
      </c>
      <c r="R2972" s="0" t="str">
        <f aca="false">E2972</f>
        <v>Autres</v>
      </c>
      <c r="S2972" s="0" t="str">
        <f aca="false">F2972</f>
        <v>0218210101</v>
      </c>
      <c r="T2972" s="0" t="str">
        <f aca="false">G2972</f>
        <v>2</v>
      </c>
      <c r="U2972" s="0" t="n">
        <f aca="false">L2972</f>
        <v>0.719745101146905</v>
      </c>
      <c r="V2972" s="0" t="n">
        <f aca="false">K2972</f>
        <v>26.1333152442861</v>
      </c>
      <c r="W2972" s="0" t="n">
        <f aca="false">J2972</f>
        <v>0</v>
      </c>
    </row>
    <row r="2973" customFormat="false" ht="12.8" hidden="false" customHeight="false" outlineLevel="0" collapsed="false">
      <c r="A2973" s="0" t="s">
        <v>73</v>
      </c>
      <c r="B2973" s="0" t="s">
        <v>264</v>
      </c>
      <c r="C2973" s="0" t="s">
        <v>280</v>
      </c>
      <c r="D2973" s="0" t="s">
        <v>19</v>
      </c>
      <c r="E2973" s="0" t="s">
        <v>58</v>
      </c>
      <c r="F2973" s="0" t="s">
        <v>282</v>
      </c>
      <c r="G2973" s="0" t="s">
        <v>1610</v>
      </c>
      <c r="H2973" s="0" t="n">
        <v>0.646878990233442</v>
      </c>
      <c r="I2973" s="0" t="n">
        <v>18.8633900218724</v>
      </c>
      <c r="J2973" s="0" t="n">
        <v>935</v>
      </c>
      <c r="K2973" s="0" t="n">
        <f aca="false">I2973*SUMIFS(syst_chauffage!$H$3:$H$27,syst_chauffage!$B$3:$B$27,D2973,syst_chauffage!$C$3:$C$27,E2973)</f>
        <v>31.0293256850934</v>
      </c>
      <c r="L2973" s="12" t="n">
        <f aca="false">H2973*SUMIFS(syst_chauffage!$K$3:$K$27,syst_chauffage!$B$3:$B$27,D2973,syst_chauffage!$C$3:$C$27,E2973)</f>
        <v>0.646878990233442</v>
      </c>
      <c r="N2973" s="0" t="str">
        <f aca="false">A2973</f>
        <v>Café Hôtel Restaurant</v>
      </c>
      <c r="O2973" s="0" t="str">
        <f aca="false">B2973</f>
        <v>Hôtel avec restaurant</v>
      </c>
      <c r="P2973" s="0" t="str">
        <f aca="false">C2973</f>
        <v>Grand Hotel avec restaurant Haut de gamme</v>
      </c>
      <c r="Q2973" s="0" t="str">
        <f aca="false">D2973</f>
        <v>Autre système centralisé</v>
      </c>
      <c r="R2973" s="0" t="str">
        <f aca="false">E2973</f>
        <v>Urbain</v>
      </c>
      <c r="S2973" s="0" t="str">
        <f aca="false">F2973</f>
        <v>0218210106</v>
      </c>
      <c r="T2973" s="0" t="str">
        <f aca="false">G2973</f>
        <v>2</v>
      </c>
      <c r="U2973" s="0" t="n">
        <f aca="false">L2973</f>
        <v>0.646878990233442</v>
      </c>
      <c r="V2973" s="0" t="n">
        <f aca="false">K2973</f>
        <v>31.0293256850934</v>
      </c>
      <c r="W2973" s="0" t="n">
        <f aca="false">J2973</f>
        <v>935</v>
      </c>
    </row>
    <row r="2974" customFormat="false" ht="12.8" hidden="false" customHeight="false" outlineLevel="0" collapsed="false">
      <c r="A2974" s="0" t="s">
        <v>73</v>
      </c>
      <c r="B2974" s="0" t="s">
        <v>264</v>
      </c>
      <c r="C2974" s="0" t="s">
        <v>280</v>
      </c>
      <c r="D2974" s="0" t="s">
        <v>22</v>
      </c>
      <c r="E2974" s="0" t="s">
        <v>23</v>
      </c>
      <c r="F2974" s="0" t="s">
        <v>283</v>
      </c>
      <c r="G2974" s="0" t="s">
        <v>1610</v>
      </c>
      <c r="H2974" s="0" t="n">
        <v>0.581365979758549</v>
      </c>
      <c r="I2974" s="0" t="n">
        <v>11.1740545786739</v>
      </c>
      <c r="J2974" s="0" t="n">
        <v>0</v>
      </c>
      <c r="K2974" s="0" t="n">
        <f aca="false">I2974*SUMIFS(syst_chauffage!$H$3:$H$27,syst_chauffage!$B$3:$B$27,D2974,syst_chauffage!$C$3:$C$27,E2974)</f>
        <v>19.6777616211827</v>
      </c>
      <c r="L2974" s="12" t="n">
        <f aca="false">H2974*SUMIFS(syst_chauffage!$K$3:$K$27,syst_chauffage!$B$3:$B$27,D2974,syst_chauffage!$C$3:$C$27,E2974)</f>
        <v>0.581365979758549</v>
      </c>
      <c r="N2974" s="0" t="str">
        <f aca="false">A2974</f>
        <v>Café Hôtel Restaurant</v>
      </c>
      <c r="O2974" s="0" t="str">
        <f aca="false">B2974</f>
        <v>Hôtel avec restaurant</v>
      </c>
      <c r="P2974" s="0" t="str">
        <f aca="false">C2974</f>
        <v>Grand Hotel avec restaurant Haut de gamme</v>
      </c>
      <c r="Q2974" s="0" t="str">
        <f aca="false">D2974</f>
        <v>Chaudière fioul</v>
      </c>
      <c r="R2974" s="0" t="str">
        <f aca="false">E2974</f>
        <v>Fioul</v>
      </c>
      <c r="S2974" s="0" t="str">
        <f aca="false">F2974</f>
        <v>0218210303</v>
      </c>
      <c r="T2974" s="0" t="str">
        <f aca="false">G2974</f>
        <v>2</v>
      </c>
      <c r="U2974" s="0" t="n">
        <f aca="false">L2974</f>
        <v>0.581365979758549</v>
      </c>
      <c r="V2974" s="0" t="n">
        <f aca="false">K2974</f>
        <v>19.6777616211827</v>
      </c>
      <c r="W2974" s="0" t="n">
        <f aca="false">J2974</f>
        <v>0</v>
      </c>
    </row>
    <row r="2975" customFormat="false" ht="12.8" hidden="false" customHeight="false" outlineLevel="0" collapsed="false">
      <c r="A2975" s="0" t="s">
        <v>73</v>
      </c>
      <c r="B2975" s="0" t="s">
        <v>264</v>
      </c>
      <c r="C2975" s="0" t="s">
        <v>280</v>
      </c>
      <c r="D2975" s="0" t="s">
        <v>13</v>
      </c>
      <c r="E2975" s="0" t="s">
        <v>14</v>
      </c>
      <c r="F2975" s="0" t="s">
        <v>284</v>
      </c>
      <c r="G2975" s="0" t="s">
        <v>1610</v>
      </c>
      <c r="H2975" s="0" t="n">
        <v>0.682512226147949</v>
      </c>
      <c r="I2975" s="0" t="n">
        <v>8.19136542430314</v>
      </c>
      <c r="J2975" s="0" t="n">
        <v>462</v>
      </c>
      <c r="K2975" s="0" t="n">
        <f aca="false">I2975*SUMIFS(syst_chauffage!$H$3:$H$27,syst_chauffage!$B$3:$B$27,D2975,syst_chauffage!$C$3:$C$27,E2975)</f>
        <v>16.5432139248697</v>
      </c>
      <c r="L2975" s="12" t="n">
        <f aca="false">H2975*SUMIFS(syst_chauffage!$K$3:$K$27,syst_chauffage!$B$3:$B$27,D2975,syst_chauffage!$C$3:$C$27,E2975)</f>
        <v>0.682512226147949</v>
      </c>
      <c r="N2975" s="0" t="str">
        <f aca="false">A2975</f>
        <v>Café Hôtel Restaurant</v>
      </c>
      <c r="O2975" s="0" t="str">
        <f aca="false">B2975</f>
        <v>Hôtel avec restaurant</v>
      </c>
      <c r="P2975" s="0" t="str">
        <f aca="false">C2975</f>
        <v>Grand Hotel avec restaurant Haut de gamme</v>
      </c>
      <c r="Q2975" s="0" t="str">
        <f aca="false">D2975</f>
        <v>Chaudière gaz</v>
      </c>
      <c r="R2975" s="0" t="str">
        <f aca="false">E2975</f>
        <v>Gaz</v>
      </c>
      <c r="S2975" s="0" t="str">
        <f aca="false">F2975</f>
        <v>0218210404</v>
      </c>
      <c r="T2975" s="0" t="str">
        <f aca="false">G2975</f>
        <v>2</v>
      </c>
      <c r="U2975" s="0" t="n">
        <f aca="false">L2975</f>
        <v>0.682512226147949</v>
      </c>
      <c r="V2975" s="0" t="n">
        <f aca="false">K2975</f>
        <v>16.5432139248697</v>
      </c>
      <c r="W2975" s="0" t="n">
        <f aca="false">J2975</f>
        <v>462</v>
      </c>
    </row>
    <row r="2976" customFormat="false" ht="12.8" hidden="false" customHeight="false" outlineLevel="0" collapsed="false">
      <c r="A2976" s="0" t="s">
        <v>73</v>
      </c>
      <c r="B2976" s="0" t="s">
        <v>264</v>
      </c>
      <c r="C2976" s="0" t="s">
        <v>280</v>
      </c>
      <c r="D2976" s="0" t="s">
        <v>29</v>
      </c>
      <c r="E2976" s="0" t="s">
        <v>30</v>
      </c>
      <c r="F2976" s="0" t="s">
        <v>285</v>
      </c>
      <c r="G2976" s="0" t="s">
        <v>1610</v>
      </c>
      <c r="H2976" s="0" t="n">
        <v>0.92</v>
      </c>
      <c r="I2976" s="0" t="n">
        <v>10.4</v>
      </c>
      <c r="J2976" s="0" t="n">
        <v>0</v>
      </c>
      <c r="K2976" s="0" t="n">
        <f aca="false">I2976*SUMIFS(syst_chauffage!$H$3:$H$27,syst_chauffage!$B$3:$B$27,D2976,syst_chauffage!$C$3:$C$27,E2976)</f>
        <v>3</v>
      </c>
      <c r="L2976" s="12" t="n">
        <f aca="false">H2976*SUMIFS(syst_chauffage!$K$3:$K$27,syst_chauffage!$B$3:$B$27,D2976,syst_chauffage!$C$3:$C$27,E2976)</f>
        <v>0.92</v>
      </c>
      <c r="N2976" s="0" t="str">
        <f aca="false">A2976</f>
        <v>Café Hôtel Restaurant</v>
      </c>
      <c r="O2976" s="0" t="str">
        <f aca="false">B2976</f>
        <v>Hôtel avec restaurant</v>
      </c>
      <c r="P2976" s="0" t="str">
        <f aca="false">C2976</f>
        <v>Grand Hotel avec restaurant Haut de gamme</v>
      </c>
      <c r="Q2976" s="0" t="str">
        <f aca="false">D2976</f>
        <v>Electrique direct</v>
      </c>
      <c r="R2976" s="0" t="str">
        <f aca="false">E2976</f>
        <v>Electricité</v>
      </c>
      <c r="S2976" s="0" t="str">
        <f aca="false">F2976</f>
        <v>0218210602</v>
      </c>
      <c r="T2976" s="0" t="str">
        <f aca="false">G2976</f>
        <v>2</v>
      </c>
      <c r="U2976" s="0" t="n">
        <f aca="false">L2976</f>
        <v>0.92</v>
      </c>
      <c r="V2976" s="0" t="n">
        <f aca="false">K2976</f>
        <v>3</v>
      </c>
      <c r="W2976" s="0" t="n">
        <f aca="false">J2976</f>
        <v>0</v>
      </c>
    </row>
    <row r="2977" customFormat="false" ht="12.8" hidden="false" customHeight="false" outlineLevel="0" collapsed="false">
      <c r="A2977" s="0" t="s">
        <v>73</v>
      </c>
      <c r="B2977" s="0" t="s">
        <v>264</v>
      </c>
      <c r="C2977" s="0" t="s">
        <v>280</v>
      </c>
      <c r="D2977" s="0" t="s">
        <v>36</v>
      </c>
      <c r="E2977" s="0" t="s">
        <v>30</v>
      </c>
      <c r="F2977" s="0" t="s">
        <v>286</v>
      </c>
      <c r="G2977" s="0" t="s">
        <v>1610</v>
      </c>
      <c r="H2977" s="0" t="n">
        <v>2.94489544186046</v>
      </c>
      <c r="I2977" s="0" t="n">
        <v>51.0388004946254</v>
      </c>
      <c r="J2977" s="0" t="n">
        <v>738</v>
      </c>
      <c r="K2977" s="0" t="n">
        <f aca="false">I2977*SUMIFS(syst_chauffage!$H$3:$H$27,syst_chauffage!$B$3:$B$27,D2977,syst_chauffage!$C$3:$C$27,E2977)</f>
        <v>31.5755674663445</v>
      </c>
      <c r="L2977" s="12" t="n">
        <f aca="false">H2977*SUMIFS(syst_chauffage!$K$3:$K$27,syst_chauffage!$B$3:$B$27,D2977,syst_chauffage!$C$3:$C$27,E2977)</f>
        <v>2.47427325480779</v>
      </c>
      <c r="N2977" s="0" t="str">
        <f aca="false">A2977</f>
        <v>Café Hôtel Restaurant</v>
      </c>
      <c r="O2977" s="0" t="str">
        <f aca="false">B2977</f>
        <v>Hôtel avec restaurant</v>
      </c>
      <c r="P2977" s="0" t="str">
        <f aca="false">C2977</f>
        <v>Grand Hotel avec restaurant Haut de gamme</v>
      </c>
      <c r="Q2977" s="0" t="str">
        <f aca="false">D2977</f>
        <v>PAC</v>
      </c>
      <c r="R2977" s="0" t="str">
        <f aca="false">E2977</f>
        <v>Electricité</v>
      </c>
      <c r="S2977" s="0" t="str">
        <f aca="false">F2977</f>
        <v>0218210902</v>
      </c>
      <c r="T2977" s="0" t="str">
        <f aca="false">G2977</f>
        <v>2</v>
      </c>
      <c r="U2977" s="0" t="n">
        <f aca="false">L2977</f>
        <v>2.47427325480779</v>
      </c>
      <c r="V2977" s="0" t="n">
        <f aca="false">K2977</f>
        <v>31.5755674663445</v>
      </c>
      <c r="W2977" s="0" t="n">
        <f aca="false">J2977</f>
        <v>738</v>
      </c>
    </row>
    <row r="2978" customFormat="false" ht="12.8" hidden="false" customHeight="false" outlineLevel="0" collapsed="false">
      <c r="A2978" s="0" t="s">
        <v>73</v>
      </c>
      <c r="B2978" s="0" t="s">
        <v>264</v>
      </c>
      <c r="C2978" s="0" t="s">
        <v>280</v>
      </c>
      <c r="D2978" s="0" t="s">
        <v>42</v>
      </c>
      <c r="E2978" s="0" t="s">
        <v>30</v>
      </c>
      <c r="F2978" s="0" t="s">
        <v>287</v>
      </c>
      <c r="G2978" s="0" t="s">
        <v>1610</v>
      </c>
      <c r="H2978" s="0" t="n">
        <v>2.80410195348837</v>
      </c>
      <c r="I2978" s="0" t="n">
        <v>22.6394501994838</v>
      </c>
      <c r="J2978" s="0" t="n">
        <v>738</v>
      </c>
      <c r="K2978" s="0" t="n">
        <f aca="false">I2978*SUMIFS(syst_chauffage!$H$3:$H$27,syst_chauffage!$B$3:$B$27,D2978,syst_chauffage!$C$3:$C$27,E2978)</f>
        <v>20.4364559177346</v>
      </c>
      <c r="L2978" s="12" t="n">
        <f aca="false">H2978*SUMIFS(syst_chauffage!$K$3:$K$27,syst_chauffage!$B$3:$B$27,D2978,syst_chauffage!$C$3:$C$27,E2978)</f>
        <v>2.49996610303434</v>
      </c>
      <c r="N2978" s="0" t="str">
        <f aca="false">A2978</f>
        <v>Café Hôtel Restaurant</v>
      </c>
      <c r="O2978" s="0" t="str">
        <f aca="false">B2978</f>
        <v>Hôtel avec restaurant</v>
      </c>
      <c r="P2978" s="0" t="str">
        <f aca="false">C2978</f>
        <v>Grand Hotel avec restaurant Haut de gamme</v>
      </c>
      <c r="Q2978" s="0" t="str">
        <f aca="false">D2978</f>
        <v>Rooftop</v>
      </c>
      <c r="R2978" s="0" t="str">
        <f aca="false">E2978</f>
        <v>Electricité</v>
      </c>
      <c r="S2978" s="0" t="str">
        <f aca="false">F2978</f>
        <v>0218211002</v>
      </c>
      <c r="T2978" s="0" t="str">
        <f aca="false">G2978</f>
        <v>2</v>
      </c>
      <c r="U2978" s="0" t="n">
        <f aca="false">L2978</f>
        <v>2.49996610303434</v>
      </c>
      <c r="V2978" s="0" t="n">
        <f aca="false">K2978</f>
        <v>20.4364559177346</v>
      </c>
      <c r="W2978" s="0" t="n">
        <f aca="false">J2978</f>
        <v>738</v>
      </c>
    </row>
    <row r="2979" customFormat="false" ht="12.8" hidden="false" customHeight="false" outlineLevel="0" collapsed="false">
      <c r="A2979" s="0" t="s">
        <v>73</v>
      </c>
      <c r="B2979" s="0" t="s">
        <v>264</v>
      </c>
      <c r="C2979" s="0" t="s">
        <v>280</v>
      </c>
      <c r="D2979" s="0" t="s">
        <v>51</v>
      </c>
      <c r="E2979" s="0" t="s">
        <v>57</v>
      </c>
      <c r="F2979" s="0" t="s">
        <v>288</v>
      </c>
      <c r="G2979" s="0" t="s">
        <v>1610</v>
      </c>
      <c r="H2979" s="0" t="n">
        <v>0.830475116707967</v>
      </c>
      <c r="I2979" s="0" t="n">
        <v>22.3422698304449</v>
      </c>
      <c r="J2979" s="0" t="n">
        <v>0</v>
      </c>
      <c r="K2979" s="0" t="n">
        <f aca="false">I2979*SUMIFS(syst_chauffage!$H$3:$H$27,syst_chauffage!$B$3:$B$27,D2979,syst_chauffage!$C$3:$C$27,E2979)</f>
        <v>47.3400045670175</v>
      </c>
      <c r="L2979" s="12" t="n">
        <f aca="false">H2979*SUMIFS(syst_chauffage!$K$3:$K$27,syst_chauffage!$B$3:$B$27,D2979,syst_chauffage!$C$3:$C$27,E2979)</f>
        <v>0.830475116707967</v>
      </c>
      <c r="N2979" s="0" t="str">
        <f aca="false">A2979</f>
        <v>Café Hôtel Restaurant</v>
      </c>
      <c r="O2979" s="0" t="str">
        <f aca="false">B2979</f>
        <v>Hôtel avec restaurant</v>
      </c>
      <c r="P2979" s="0" t="str">
        <f aca="false">C2979</f>
        <v>Grand Hotel avec restaurant Haut de gamme</v>
      </c>
      <c r="Q2979" s="0" t="str">
        <f aca="false">D2979</f>
        <v>Autre système centralisé performant</v>
      </c>
      <c r="R2979" s="0" t="str">
        <f aca="false">E2979</f>
        <v>Autres</v>
      </c>
      <c r="S2979" s="0" t="str">
        <f aca="false">F2979</f>
        <v>0218212101</v>
      </c>
      <c r="T2979" s="0" t="str">
        <f aca="false">G2979</f>
        <v>2</v>
      </c>
      <c r="U2979" s="0" t="n">
        <f aca="false">L2979</f>
        <v>0.830475116707967</v>
      </c>
      <c r="V2979" s="0" t="n">
        <f aca="false">K2979</f>
        <v>47.3400045670175</v>
      </c>
      <c r="W2979" s="0" t="n">
        <f aca="false">J2979</f>
        <v>0</v>
      </c>
    </row>
    <row r="2980" customFormat="false" ht="12.8" hidden="false" customHeight="false" outlineLevel="0" collapsed="false">
      <c r="A2980" s="0" t="s">
        <v>73</v>
      </c>
      <c r="B2980" s="0" t="s">
        <v>264</v>
      </c>
      <c r="C2980" s="0" t="s">
        <v>280</v>
      </c>
      <c r="D2980" s="0" t="s">
        <v>51</v>
      </c>
      <c r="E2980" s="0" t="s">
        <v>58</v>
      </c>
      <c r="F2980" s="0" t="s">
        <v>289</v>
      </c>
      <c r="G2980" s="0" t="s">
        <v>1610</v>
      </c>
      <c r="H2980" s="0" t="n">
        <v>0.74639883488474</v>
      </c>
      <c r="I2980" s="0" t="n">
        <v>22.4564166927053</v>
      </c>
      <c r="J2980" s="0" t="n">
        <v>935</v>
      </c>
      <c r="K2980" s="0" t="n">
        <f aca="false">I2980*SUMIFS(syst_chauffage!$H$3:$H$27,syst_chauffage!$B$3:$B$27,D2980,syst_chauffage!$C$3:$C$27,E2980)</f>
        <v>47.9219821503006</v>
      </c>
      <c r="L2980" s="12" t="n">
        <f aca="false">H2980*SUMIFS(syst_chauffage!$K$3:$K$27,syst_chauffage!$B$3:$B$27,D2980,syst_chauffage!$C$3:$C$27,E2980)</f>
        <v>0.74639883488474</v>
      </c>
      <c r="N2980" s="0" t="str">
        <f aca="false">A2980</f>
        <v>Café Hôtel Restaurant</v>
      </c>
      <c r="O2980" s="0" t="str">
        <f aca="false">B2980</f>
        <v>Hôtel avec restaurant</v>
      </c>
      <c r="P2980" s="0" t="str">
        <f aca="false">C2980</f>
        <v>Grand Hotel avec restaurant Haut de gamme</v>
      </c>
      <c r="Q2980" s="0" t="str">
        <f aca="false">D2980</f>
        <v>Autre système centralisé performant</v>
      </c>
      <c r="R2980" s="0" t="str">
        <f aca="false">E2980</f>
        <v>Urbain</v>
      </c>
      <c r="S2980" s="0" t="str">
        <f aca="false">F2980</f>
        <v>0218212106</v>
      </c>
      <c r="T2980" s="0" t="str">
        <f aca="false">G2980</f>
        <v>2</v>
      </c>
      <c r="U2980" s="0" t="n">
        <f aca="false">L2980</f>
        <v>0.74639883488474</v>
      </c>
      <c r="V2980" s="0" t="n">
        <f aca="false">K2980</f>
        <v>47.9219821503006</v>
      </c>
      <c r="W2980" s="0" t="n">
        <f aca="false">J2980</f>
        <v>935</v>
      </c>
    </row>
    <row r="2981" customFormat="false" ht="12.8" hidden="false" customHeight="false" outlineLevel="0" collapsed="false">
      <c r="A2981" s="0" t="s">
        <v>73</v>
      </c>
      <c r="B2981" s="0" t="s">
        <v>264</v>
      </c>
      <c r="C2981" s="0" t="s">
        <v>280</v>
      </c>
      <c r="D2981" s="0" t="s">
        <v>27</v>
      </c>
      <c r="E2981" s="0" t="s">
        <v>23</v>
      </c>
      <c r="F2981" s="0" t="s">
        <v>290</v>
      </c>
      <c r="G2981" s="0" t="s">
        <v>1610</v>
      </c>
      <c r="H2981" s="0" t="n">
        <v>0.758352405063247</v>
      </c>
      <c r="I2981" s="0" t="n">
        <v>13.3024459269928</v>
      </c>
      <c r="J2981" s="0" t="n">
        <v>1064</v>
      </c>
      <c r="K2981" s="0" t="n">
        <f aca="false">I2981*SUMIFS(syst_chauffage!$H$3:$H$27,syst_chauffage!$B$3:$B$27,D2981,syst_chauffage!$C$3:$C$27,E2981)</f>
        <v>34.1128341375056</v>
      </c>
      <c r="L2981" s="12" t="n">
        <f aca="false">H2981*SUMIFS(syst_chauffage!$K$3:$K$27,syst_chauffage!$B$3:$B$27,D2981,syst_chauffage!$C$3:$C$27,E2981)</f>
        <v>0.758352405063247</v>
      </c>
      <c r="N2981" s="0" t="str">
        <f aca="false">A2981</f>
        <v>Café Hôtel Restaurant</v>
      </c>
      <c r="O2981" s="0" t="str">
        <f aca="false">B2981</f>
        <v>Hôtel avec restaurant</v>
      </c>
      <c r="P2981" s="0" t="str">
        <f aca="false">C2981</f>
        <v>Grand Hotel avec restaurant Haut de gamme</v>
      </c>
      <c r="Q2981" s="0" t="str">
        <f aca="false">D2981</f>
        <v>Chaudière condensation fioul</v>
      </c>
      <c r="R2981" s="0" t="str">
        <f aca="false">E2981</f>
        <v>Fioul</v>
      </c>
      <c r="S2981" s="0" t="str">
        <f aca="false">F2981</f>
        <v>0218212303</v>
      </c>
      <c r="T2981" s="0" t="str">
        <f aca="false">G2981</f>
        <v>2</v>
      </c>
      <c r="U2981" s="0" t="n">
        <f aca="false">L2981</f>
        <v>0.758352405063247</v>
      </c>
      <c r="V2981" s="0" t="n">
        <f aca="false">K2981</f>
        <v>34.1128341375056</v>
      </c>
      <c r="W2981" s="0" t="n">
        <f aca="false">J2981</f>
        <v>1064</v>
      </c>
    </row>
    <row r="2982" customFormat="false" ht="12.8" hidden="false" customHeight="false" outlineLevel="0" collapsed="false">
      <c r="A2982" s="0" t="s">
        <v>73</v>
      </c>
      <c r="B2982" s="0" t="s">
        <v>264</v>
      </c>
      <c r="C2982" s="0" t="s">
        <v>280</v>
      </c>
      <c r="D2982" s="0" t="s">
        <v>18</v>
      </c>
      <c r="E2982" s="0" t="s">
        <v>14</v>
      </c>
      <c r="F2982" s="0" t="s">
        <v>291</v>
      </c>
      <c r="G2982" s="0" t="s">
        <v>1610</v>
      </c>
      <c r="H2982" s="0" t="n">
        <v>0.982298920385733</v>
      </c>
      <c r="I2982" s="0" t="n">
        <v>9.75162550512279</v>
      </c>
      <c r="J2982" s="0" t="n">
        <v>1064</v>
      </c>
      <c r="K2982" s="0" t="n">
        <f aca="false">I2982*SUMIFS(syst_chauffage!$H$3:$H$27,syst_chauffage!$B$3:$B$27,D2982,syst_chauffage!$C$3:$C$27,E2982)</f>
        <v>26.5724863765131</v>
      </c>
      <c r="L2982" s="12" t="n">
        <f aca="false">H2982*SUMIFS(syst_chauffage!$K$3:$K$27,syst_chauffage!$B$3:$B$27,D2982,syst_chauffage!$C$3:$C$27,E2982)</f>
        <v>0.954251231572259</v>
      </c>
      <c r="N2982" s="0" t="str">
        <f aca="false">A2982</f>
        <v>Café Hôtel Restaurant</v>
      </c>
      <c r="O2982" s="0" t="str">
        <f aca="false">B2982</f>
        <v>Hôtel avec restaurant</v>
      </c>
      <c r="P2982" s="0" t="str">
        <f aca="false">C2982</f>
        <v>Grand Hotel avec restaurant Haut de gamme</v>
      </c>
      <c r="Q2982" s="0" t="str">
        <f aca="false">D2982</f>
        <v>Chaudière condensation gaz</v>
      </c>
      <c r="R2982" s="0" t="str">
        <f aca="false">E2982</f>
        <v>Gaz</v>
      </c>
      <c r="S2982" s="0" t="str">
        <f aca="false">F2982</f>
        <v>0218212404</v>
      </c>
      <c r="T2982" s="0" t="str">
        <f aca="false">G2982</f>
        <v>2</v>
      </c>
      <c r="U2982" s="0" t="n">
        <f aca="false">L2982</f>
        <v>0.954251231572259</v>
      </c>
      <c r="V2982" s="0" t="n">
        <f aca="false">K2982</f>
        <v>26.5724863765131</v>
      </c>
      <c r="W2982" s="0" t="n">
        <f aca="false">J2982</f>
        <v>1064</v>
      </c>
    </row>
    <row r="2983" customFormat="false" ht="12.8" hidden="false" customHeight="false" outlineLevel="0" collapsed="false">
      <c r="A2983" s="0" t="s">
        <v>73</v>
      </c>
      <c r="B2983" s="0" t="s">
        <v>264</v>
      </c>
      <c r="C2983" s="0" t="s">
        <v>280</v>
      </c>
      <c r="D2983" s="0" t="s">
        <v>32</v>
      </c>
      <c r="E2983" s="0" t="s">
        <v>30</v>
      </c>
      <c r="F2983" s="0" t="s">
        <v>292</v>
      </c>
      <c r="G2983" s="0" t="s">
        <v>1610</v>
      </c>
      <c r="H2983" s="0" t="n">
        <v>1</v>
      </c>
      <c r="I2983" s="0" t="n">
        <v>12</v>
      </c>
      <c r="J2983" s="0" t="n">
        <v>0</v>
      </c>
      <c r="K2983" s="0" t="n">
        <f aca="false">I2983*SUMIFS(syst_chauffage!$H$3:$H$27,syst_chauffage!$B$3:$B$27,D2983,syst_chauffage!$C$3:$C$27,E2983)</f>
        <v>12</v>
      </c>
      <c r="L2983" s="12" t="n">
        <f aca="false">H2983*SUMIFS(syst_chauffage!$K$3:$K$27,syst_chauffage!$B$3:$B$27,D2983,syst_chauffage!$C$3:$C$27,E2983)</f>
        <v>1</v>
      </c>
      <c r="N2983" s="0" t="str">
        <f aca="false">A2983</f>
        <v>Café Hôtel Restaurant</v>
      </c>
      <c r="O2983" s="0" t="str">
        <f aca="false">B2983</f>
        <v>Hôtel avec restaurant</v>
      </c>
      <c r="P2983" s="0" t="str">
        <f aca="false">C2983</f>
        <v>Grand Hotel avec restaurant Haut de gamme</v>
      </c>
      <c r="Q2983" s="0" t="str">
        <f aca="false">D2983</f>
        <v>Electrique direct performant</v>
      </c>
      <c r="R2983" s="0" t="str">
        <f aca="false">E2983</f>
        <v>Electricité</v>
      </c>
      <c r="S2983" s="0" t="str">
        <f aca="false">F2983</f>
        <v>0218212602</v>
      </c>
      <c r="T2983" s="0" t="str">
        <f aca="false">G2983</f>
        <v>2</v>
      </c>
      <c r="U2983" s="0" t="n">
        <f aca="false">L2983</f>
        <v>1</v>
      </c>
      <c r="V2983" s="0" t="n">
        <f aca="false">K2983</f>
        <v>12</v>
      </c>
      <c r="W2983" s="0" t="n">
        <f aca="false">J2983</f>
        <v>0</v>
      </c>
    </row>
    <row r="2984" customFormat="false" ht="12.8" hidden="false" customHeight="false" outlineLevel="0" collapsed="false">
      <c r="A2984" s="0" t="s">
        <v>73</v>
      </c>
      <c r="B2984" s="0" t="s">
        <v>264</v>
      </c>
      <c r="C2984" s="0" t="s">
        <v>280</v>
      </c>
      <c r="D2984" s="0" t="s">
        <v>38</v>
      </c>
      <c r="E2984" s="0" t="s">
        <v>30</v>
      </c>
      <c r="F2984" s="0" t="s">
        <v>293</v>
      </c>
      <c r="G2984" s="0" t="s">
        <v>1610</v>
      </c>
      <c r="H2984" s="0" t="n">
        <v>3.39795627906976</v>
      </c>
      <c r="I2984" s="0" t="n">
        <v>60.760476779316</v>
      </c>
      <c r="J2984" s="0" t="n">
        <v>792</v>
      </c>
      <c r="K2984" s="0" t="n">
        <f aca="false">I2984*SUMIFS(syst_chauffage!$H$3:$H$27,syst_chauffage!$B$3:$B$27,D2984,syst_chauffage!$C$3:$C$27,E2984)</f>
        <v>61.4163133343384</v>
      </c>
      <c r="L2984" s="12" t="n">
        <f aca="false">H2984*SUMIFS(syst_chauffage!$K$3:$K$27,syst_chauffage!$B$3:$B$27,D2984,syst_chauffage!$C$3:$C$27,E2984)</f>
        <v>3.03986496519792</v>
      </c>
      <c r="N2984" s="0" t="str">
        <f aca="false">A2984</f>
        <v>Café Hôtel Restaurant</v>
      </c>
      <c r="O2984" s="0" t="str">
        <f aca="false">B2984</f>
        <v>Hôtel avec restaurant</v>
      </c>
      <c r="P2984" s="0" t="str">
        <f aca="false">C2984</f>
        <v>Grand Hotel avec restaurant Haut de gamme</v>
      </c>
      <c r="Q2984" s="0" t="str">
        <f aca="false">D2984</f>
        <v>PAC performant</v>
      </c>
      <c r="R2984" s="0" t="str">
        <f aca="false">E2984</f>
        <v>Electricité</v>
      </c>
      <c r="S2984" s="0" t="str">
        <f aca="false">F2984</f>
        <v>0218212902</v>
      </c>
      <c r="T2984" s="0" t="str">
        <f aca="false">G2984</f>
        <v>2</v>
      </c>
      <c r="U2984" s="0" t="n">
        <f aca="false">L2984</f>
        <v>3.03986496519792</v>
      </c>
      <c r="V2984" s="0" t="n">
        <f aca="false">K2984</f>
        <v>61.4163133343384</v>
      </c>
      <c r="W2984" s="0" t="n">
        <f aca="false">J2984</f>
        <v>792</v>
      </c>
    </row>
    <row r="2985" customFormat="false" ht="12.8" hidden="false" customHeight="false" outlineLevel="0" collapsed="false">
      <c r="A2985" s="0" t="s">
        <v>73</v>
      </c>
      <c r="B2985" s="0" t="s">
        <v>264</v>
      </c>
      <c r="C2985" s="0" t="s">
        <v>280</v>
      </c>
      <c r="D2985" s="0" t="s">
        <v>46</v>
      </c>
      <c r="E2985" s="0" t="s">
        <v>30</v>
      </c>
      <c r="F2985" s="0" t="s">
        <v>294</v>
      </c>
      <c r="G2985" s="0" t="s">
        <v>1610</v>
      </c>
      <c r="H2985" s="0" t="n">
        <v>3.32861023255814</v>
      </c>
      <c r="I2985" s="0" t="n">
        <v>26.9517264279569</v>
      </c>
      <c r="J2985" s="0" t="n">
        <v>792</v>
      </c>
      <c r="K2985" s="0" t="n">
        <f aca="false">I2985*SUMIFS(syst_chauffage!$H$3:$H$27,syst_chauffage!$B$3:$B$27,D2985,syst_chauffage!$C$3:$C$27,E2985)</f>
        <v>46.7587518488731</v>
      </c>
      <c r="L2985" s="12" t="n">
        <f aca="false">H2985*SUMIFS(syst_chauffage!$K$3:$K$27,syst_chauffage!$B$3:$B$27,D2985,syst_chauffage!$C$3:$C$27,E2985)</f>
        <v>3.00077723502174</v>
      </c>
      <c r="N2985" s="0" t="str">
        <f aca="false">A2985</f>
        <v>Café Hôtel Restaurant</v>
      </c>
      <c r="O2985" s="0" t="str">
        <f aca="false">B2985</f>
        <v>Hôtel avec restaurant</v>
      </c>
      <c r="P2985" s="0" t="str">
        <f aca="false">C2985</f>
        <v>Grand Hotel avec restaurant Haut de gamme</v>
      </c>
      <c r="Q2985" s="0" t="str">
        <f aca="false">D2985</f>
        <v>Rooftop performant</v>
      </c>
      <c r="R2985" s="0" t="str">
        <f aca="false">E2985</f>
        <v>Electricité</v>
      </c>
      <c r="S2985" s="0" t="str">
        <f aca="false">F2985</f>
        <v>0218213002</v>
      </c>
      <c r="T2985" s="0" t="str">
        <f aca="false">G2985</f>
        <v>2</v>
      </c>
      <c r="U2985" s="0" t="n">
        <f aca="false">L2985</f>
        <v>3.00077723502174</v>
      </c>
      <c r="V2985" s="0" t="n">
        <f aca="false">K2985</f>
        <v>46.7587518488731</v>
      </c>
      <c r="W2985" s="0" t="n">
        <f aca="false">J2985</f>
        <v>792</v>
      </c>
    </row>
    <row r="2986" customFormat="false" ht="12.8" hidden="false" customHeight="false" outlineLevel="0" collapsed="false">
      <c r="A2986" s="0" t="s">
        <v>73</v>
      </c>
      <c r="B2986" s="0" t="s">
        <v>264</v>
      </c>
      <c r="C2986" s="0" t="s">
        <v>295</v>
      </c>
      <c r="D2986" s="0" t="s">
        <v>19</v>
      </c>
      <c r="E2986" s="0" t="s">
        <v>57</v>
      </c>
      <c r="F2986" s="0" t="s">
        <v>296</v>
      </c>
      <c r="G2986" s="0" t="s">
        <v>1610</v>
      </c>
      <c r="H2986" s="0" t="n">
        <v>0.708655229691465</v>
      </c>
      <c r="I2986" s="0" t="n">
        <v>24.4359131266772</v>
      </c>
      <c r="J2986" s="0" t="n">
        <v>0</v>
      </c>
      <c r="K2986" s="0" t="n">
        <f aca="false">I2986*SUMIFS(syst_chauffage!$H$3:$H$27,syst_chauffage!$B$3:$B$27,D2986,syst_chauffage!$C$3:$C$27,E2986)</f>
        <v>34.0264390295947</v>
      </c>
      <c r="L2986" s="12" t="n">
        <f aca="false">H2986*SUMIFS(syst_chauffage!$K$3:$K$27,syst_chauffage!$B$3:$B$27,D2986,syst_chauffage!$C$3:$C$27,E2986)</f>
        <v>0.708655229691465</v>
      </c>
      <c r="N2986" s="0" t="str">
        <f aca="false">A2986</f>
        <v>Café Hôtel Restaurant</v>
      </c>
      <c r="O2986" s="0" t="str">
        <f aca="false">B2986</f>
        <v>Hôtel avec restaurant</v>
      </c>
      <c r="P2986" s="0" t="str">
        <f aca="false">C2986</f>
        <v>Grand Hotel avec restaurant Luxe</v>
      </c>
      <c r="Q2986" s="0" t="str">
        <f aca="false">D2986</f>
        <v>Autre système centralisé</v>
      </c>
      <c r="R2986" s="0" t="str">
        <f aca="false">E2986</f>
        <v>Autres</v>
      </c>
      <c r="S2986" s="0" t="str">
        <f aca="false">F2986</f>
        <v>0218220101</v>
      </c>
      <c r="T2986" s="0" t="str">
        <f aca="false">G2986</f>
        <v>2</v>
      </c>
      <c r="U2986" s="0" t="n">
        <f aca="false">L2986</f>
        <v>0.708655229691465</v>
      </c>
      <c r="V2986" s="0" t="n">
        <f aca="false">K2986</f>
        <v>34.0264390295947</v>
      </c>
      <c r="W2986" s="0" t="n">
        <f aca="false">J2986</f>
        <v>0</v>
      </c>
    </row>
    <row r="2987" customFormat="false" ht="12.8" hidden="false" customHeight="false" outlineLevel="0" collapsed="false">
      <c r="A2987" s="0" t="s">
        <v>73</v>
      </c>
      <c r="B2987" s="0" t="s">
        <v>264</v>
      </c>
      <c r="C2987" s="0" t="s">
        <v>295</v>
      </c>
      <c r="D2987" s="0" t="s">
        <v>19</v>
      </c>
      <c r="E2987" s="0" t="s">
        <v>58</v>
      </c>
      <c r="F2987" s="0" t="s">
        <v>297</v>
      </c>
      <c r="G2987" s="0" t="s">
        <v>1610</v>
      </c>
      <c r="H2987" s="0" t="n">
        <v>0.683855646693372</v>
      </c>
      <c r="I2987" s="0" t="n">
        <v>24.5521564118385</v>
      </c>
      <c r="J2987" s="0" t="n">
        <v>935</v>
      </c>
      <c r="K2987" s="0" t="n">
        <f aca="false">I2987*SUMIFS(syst_chauffage!$H$3:$H$27,syst_chauffage!$B$3:$B$27,D2987,syst_chauffage!$C$3:$C$27,E2987)</f>
        <v>40.3870596266593</v>
      </c>
      <c r="L2987" s="12" t="n">
        <f aca="false">H2987*SUMIFS(syst_chauffage!$K$3:$K$27,syst_chauffage!$B$3:$B$27,D2987,syst_chauffage!$C$3:$C$27,E2987)</f>
        <v>0.683855646693372</v>
      </c>
      <c r="N2987" s="0" t="str">
        <f aca="false">A2987</f>
        <v>Café Hôtel Restaurant</v>
      </c>
      <c r="O2987" s="0" t="str">
        <f aca="false">B2987</f>
        <v>Hôtel avec restaurant</v>
      </c>
      <c r="P2987" s="0" t="str">
        <f aca="false">C2987</f>
        <v>Grand Hotel avec restaurant Luxe</v>
      </c>
      <c r="Q2987" s="0" t="str">
        <f aca="false">D2987</f>
        <v>Autre système centralisé</v>
      </c>
      <c r="R2987" s="0" t="str">
        <f aca="false">E2987</f>
        <v>Urbain</v>
      </c>
      <c r="S2987" s="0" t="str">
        <f aca="false">F2987</f>
        <v>0218220106</v>
      </c>
      <c r="T2987" s="0" t="str">
        <f aca="false">G2987</f>
        <v>2</v>
      </c>
      <c r="U2987" s="0" t="n">
        <f aca="false">L2987</f>
        <v>0.683855646693372</v>
      </c>
      <c r="V2987" s="0" t="n">
        <f aca="false">K2987</f>
        <v>40.3870596266593</v>
      </c>
      <c r="W2987" s="0" t="n">
        <f aca="false">J2987</f>
        <v>935</v>
      </c>
    </row>
    <row r="2988" customFormat="false" ht="12.8" hidden="false" customHeight="false" outlineLevel="0" collapsed="false">
      <c r="A2988" s="0" t="s">
        <v>73</v>
      </c>
      <c r="B2988" s="0" t="s">
        <v>264</v>
      </c>
      <c r="C2988" s="0" t="s">
        <v>295</v>
      </c>
      <c r="D2988" s="0" t="s">
        <v>22</v>
      </c>
      <c r="E2988" s="0" t="s">
        <v>23</v>
      </c>
      <c r="F2988" s="0" t="s">
        <v>298</v>
      </c>
      <c r="G2988" s="0" t="s">
        <v>1610</v>
      </c>
      <c r="H2988" s="0" t="n">
        <v>0.574753394677324</v>
      </c>
      <c r="I2988" s="0" t="n">
        <v>11.0427501723722</v>
      </c>
      <c r="J2988" s="0" t="n">
        <v>0</v>
      </c>
      <c r="K2988" s="0" t="n">
        <f aca="false">I2988*SUMIFS(syst_chauffage!$H$3:$H$27,syst_chauffage!$B$3:$B$27,D2988,syst_chauffage!$C$3:$C$27,E2988)</f>
        <v>19.4465316062563</v>
      </c>
      <c r="L2988" s="12" t="n">
        <f aca="false">H2988*SUMIFS(syst_chauffage!$K$3:$K$27,syst_chauffage!$B$3:$B$27,D2988,syst_chauffage!$C$3:$C$27,E2988)</f>
        <v>0.574753394677324</v>
      </c>
      <c r="N2988" s="0" t="str">
        <f aca="false">A2988</f>
        <v>Café Hôtel Restaurant</v>
      </c>
      <c r="O2988" s="0" t="str">
        <f aca="false">B2988</f>
        <v>Hôtel avec restaurant</v>
      </c>
      <c r="P2988" s="0" t="str">
        <f aca="false">C2988</f>
        <v>Grand Hotel avec restaurant Luxe</v>
      </c>
      <c r="Q2988" s="0" t="str">
        <f aca="false">D2988</f>
        <v>Chaudière fioul</v>
      </c>
      <c r="R2988" s="0" t="str">
        <f aca="false">E2988</f>
        <v>Fioul</v>
      </c>
      <c r="S2988" s="0" t="str">
        <f aca="false">F2988</f>
        <v>0218220303</v>
      </c>
      <c r="T2988" s="0" t="str">
        <f aca="false">G2988</f>
        <v>2</v>
      </c>
      <c r="U2988" s="0" t="n">
        <f aca="false">L2988</f>
        <v>0.574753394677324</v>
      </c>
      <c r="V2988" s="0" t="n">
        <f aca="false">K2988</f>
        <v>19.4465316062563</v>
      </c>
      <c r="W2988" s="0" t="n">
        <f aca="false">J2988</f>
        <v>0</v>
      </c>
    </row>
    <row r="2989" customFormat="false" ht="12.8" hidden="false" customHeight="false" outlineLevel="0" collapsed="false">
      <c r="A2989" s="0" t="s">
        <v>73</v>
      </c>
      <c r="B2989" s="0" t="s">
        <v>264</v>
      </c>
      <c r="C2989" s="0" t="s">
        <v>295</v>
      </c>
      <c r="D2989" s="0" t="s">
        <v>13</v>
      </c>
      <c r="E2989" s="0" t="s">
        <v>14</v>
      </c>
      <c r="F2989" s="0" t="s">
        <v>299</v>
      </c>
      <c r="G2989" s="0" t="s">
        <v>1610</v>
      </c>
      <c r="H2989" s="0" t="n">
        <v>0.690457968589026</v>
      </c>
      <c r="I2989" s="0" t="n">
        <v>8.21899530728621</v>
      </c>
      <c r="J2989" s="0" t="n">
        <v>462</v>
      </c>
      <c r="K2989" s="0" t="n">
        <f aca="false">I2989*SUMIFS(syst_chauffage!$H$3:$H$27,syst_chauffage!$B$3:$B$27,D2989,syst_chauffage!$C$3:$C$27,E2989)</f>
        <v>16.5990150082339</v>
      </c>
      <c r="L2989" s="12" t="n">
        <f aca="false">H2989*SUMIFS(syst_chauffage!$K$3:$K$27,syst_chauffage!$B$3:$B$27,D2989,syst_chauffage!$C$3:$C$27,E2989)</f>
        <v>0.690457968589026</v>
      </c>
      <c r="N2989" s="0" t="str">
        <f aca="false">A2989</f>
        <v>Café Hôtel Restaurant</v>
      </c>
      <c r="O2989" s="0" t="str">
        <f aca="false">B2989</f>
        <v>Hôtel avec restaurant</v>
      </c>
      <c r="P2989" s="0" t="str">
        <f aca="false">C2989</f>
        <v>Grand Hotel avec restaurant Luxe</v>
      </c>
      <c r="Q2989" s="0" t="str">
        <f aca="false">D2989</f>
        <v>Chaudière gaz</v>
      </c>
      <c r="R2989" s="0" t="str">
        <f aca="false">E2989</f>
        <v>Gaz</v>
      </c>
      <c r="S2989" s="0" t="str">
        <f aca="false">F2989</f>
        <v>0218220404</v>
      </c>
      <c r="T2989" s="0" t="str">
        <f aca="false">G2989</f>
        <v>2</v>
      </c>
      <c r="U2989" s="0" t="n">
        <f aca="false">L2989</f>
        <v>0.690457968589026</v>
      </c>
      <c r="V2989" s="0" t="n">
        <f aca="false">K2989</f>
        <v>16.5990150082339</v>
      </c>
      <c r="W2989" s="0" t="n">
        <f aca="false">J2989</f>
        <v>462</v>
      </c>
    </row>
    <row r="2990" customFormat="false" ht="12.8" hidden="false" customHeight="false" outlineLevel="0" collapsed="false">
      <c r="A2990" s="0" t="s">
        <v>73</v>
      </c>
      <c r="B2990" s="0" t="s">
        <v>264</v>
      </c>
      <c r="C2990" s="0" t="s">
        <v>295</v>
      </c>
      <c r="D2990" s="0" t="s">
        <v>29</v>
      </c>
      <c r="E2990" s="0" t="s">
        <v>30</v>
      </c>
      <c r="F2990" s="0" t="s">
        <v>300</v>
      </c>
      <c r="G2990" s="0" t="s">
        <v>1610</v>
      </c>
      <c r="H2990" s="0" t="n">
        <v>0.92</v>
      </c>
      <c r="I2990" s="0" t="n">
        <v>10.4</v>
      </c>
      <c r="J2990" s="0" t="n">
        <v>0</v>
      </c>
      <c r="K2990" s="0" t="n">
        <f aca="false">I2990*SUMIFS(syst_chauffage!$H$3:$H$27,syst_chauffage!$B$3:$B$27,D2990,syst_chauffage!$C$3:$C$27,E2990)</f>
        <v>3</v>
      </c>
      <c r="L2990" s="12" t="n">
        <f aca="false">H2990*SUMIFS(syst_chauffage!$K$3:$K$27,syst_chauffage!$B$3:$B$27,D2990,syst_chauffage!$C$3:$C$27,E2990)</f>
        <v>0.92</v>
      </c>
      <c r="N2990" s="0" t="str">
        <f aca="false">A2990</f>
        <v>Café Hôtel Restaurant</v>
      </c>
      <c r="O2990" s="0" t="str">
        <f aca="false">B2990</f>
        <v>Hôtel avec restaurant</v>
      </c>
      <c r="P2990" s="0" t="str">
        <f aca="false">C2990</f>
        <v>Grand Hotel avec restaurant Luxe</v>
      </c>
      <c r="Q2990" s="0" t="str">
        <f aca="false">D2990</f>
        <v>Electrique direct</v>
      </c>
      <c r="R2990" s="0" t="str">
        <f aca="false">E2990</f>
        <v>Electricité</v>
      </c>
      <c r="S2990" s="0" t="str">
        <f aca="false">F2990</f>
        <v>0218220602</v>
      </c>
      <c r="T2990" s="0" t="str">
        <f aca="false">G2990</f>
        <v>2</v>
      </c>
      <c r="U2990" s="0" t="n">
        <f aca="false">L2990</f>
        <v>0.92</v>
      </c>
      <c r="V2990" s="0" t="n">
        <f aca="false">K2990</f>
        <v>3</v>
      </c>
      <c r="W2990" s="0" t="n">
        <f aca="false">J2990</f>
        <v>0</v>
      </c>
    </row>
    <row r="2991" customFormat="false" ht="12.8" hidden="false" customHeight="false" outlineLevel="0" collapsed="false">
      <c r="A2991" s="0" t="s">
        <v>73</v>
      </c>
      <c r="B2991" s="0" t="s">
        <v>264</v>
      </c>
      <c r="C2991" s="0" t="s">
        <v>295</v>
      </c>
      <c r="D2991" s="0" t="s">
        <v>36</v>
      </c>
      <c r="E2991" s="0" t="s">
        <v>30</v>
      </c>
      <c r="F2991" s="0" t="s">
        <v>301</v>
      </c>
      <c r="G2991" s="0" t="s">
        <v>1610</v>
      </c>
      <c r="H2991" s="0" t="n">
        <v>2.94489544186046</v>
      </c>
      <c r="I2991" s="0" t="n">
        <v>67.9080410677211</v>
      </c>
      <c r="J2991" s="0" t="n">
        <v>738</v>
      </c>
      <c r="K2991" s="0" t="n">
        <f aca="false">I2991*SUMIFS(syst_chauffage!$H$3:$H$27,syst_chauffage!$B$3:$B$27,D2991,syst_chauffage!$C$3:$C$27,E2991)</f>
        <v>42.0118598294041</v>
      </c>
      <c r="L2991" s="12" t="n">
        <f aca="false">H2991*SUMIFS(syst_chauffage!$K$3:$K$27,syst_chauffage!$B$3:$B$27,D2991,syst_chauffage!$C$3:$C$27,E2991)</f>
        <v>2.47427325480779</v>
      </c>
      <c r="N2991" s="0" t="str">
        <f aca="false">A2991</f>
        <v>Café Hôtel Restaurant</v>
      </c>
      <c r="O2991" s="0" t="str">
        <f aca="false">B2991</f>
        <v>Hôtel avec restaurant</v>
      </c>
      <c r="P2991" s="0" t="str">
        <f aca="false">C2991</f>
        <v>Grand Hotel avec restaurant Luxe</v>
      </c>
      <c r="Q2991" s="0" t="str">
        <f aca="false">D2991</f>
        <v>PAC</v>
      </c>
      <c r="R2991" s="0" t="str">
        <f aca="false">E2991</f>
        <v>Electricité</v>
      </c>
      <c r="S2991" s="0" t="str">
        <f aca="false">F2991</f>
        <v>0218220902</v>
      </c>
      <c r="T2991" s="0" t="str">
        <f aca="false">G2991</f>
        <v>2</v>
      </c>
      <c r="U2991" s="0" t="n">
        <f aca="false">L2991</f>
        <v>2.47427325480779</v>
      </c>
      <c r="V2991" s="0" t="n">
        <f aca="false">K2991</f>
        <v>42.0118598294041</v>
      </c>
      <c r="W2991" s="0" t="n">
        <f aca="false">J2991</f>
        <v>738</v>
      </c>
    </row>
    <row r="2992" customFormat="false" ht="12.8" hidden="false" customHeight="false" outlineLevel="0" collapsed="false">
      <c r="A2992" s="0" t="s">
        <v>73</v>
      </c>
      <c r="B2992" s="0" t="s">
        <v>264</v>
      </c>
      <c r="C2992" s="0" t="s">
        <v>295</v>
      </c>
      <c r="D2992" s="0" t="s">
        <v>42</v>
      </c>
      <c r="E2992" s="0" t="s">
        <v>30</v>
      </c>
      <c r="F2992" s="0" t="s">
        <v>302</v>
      </c>
      <c r="G2992" s="0" t="s">
        <v>1610</v>
      </c>
      <c r="H2992" s="0" t="n">
        <v>2.80410195348837</v>
      </c>
      <c r="I2992" s="0" t="n">
        <v>28.3844225402563</v>
      </c>
      <c r="J2992" s="0" t="n">
        <v>738</v>
      </c>
      <c r="K2992" s="0" t="n">
        <f aca="false">I2992*SUMIFS(syst_chauffage!$H$3:$H$27,syst_chauffage!$B$3:$B$27,D2992,syst_chauffage!$C$3:$C$27,E2992)</f>
        <v>25.6223978446052</v>
      </c>
      <c r="L2992" s="12" t="n">
        <f aca="false">H2992*SUMIFS(syst_chauffage!$K$3:$K$27,syst_chauffage!$B$3:$B$27,D2992,syst_chauffage!$C$3:$C$27,E2992)</f>
        <v>2.49996610303434</v>
      </c>
      <c r="N2992" s="0" t="str">
        <f aca="false">A2992</f>
        <v>Café Hôtel Restaurant</v>
      </c>
      <c r="O2992" s="0" t="str">
        <f aca="false">B2992</f>
        <v>Hôtel avec restaurant</v>
      </c>
      <c r="P2992" s="0" t="str">
        <f aca="false">C2992</f>
        <v>Grand Hotel avec restaurant Luxe</v>
      </c>
      <c r="Q2992" s="0" t="str">
        <f aca="false">D2992</f>
        <v>Rooftop</v>
      </c>
      <c r="R2992" s="0" t="str">
        <f aca="false">E2992</f>
        <v>Electricité</v>
      </c>
      <c r="S2992" s="0" t="str">
        <f aca="false">F2992</f>
        <v>0218221002</v>
      </c>
      <c r="T2992" s="0" t="str">
        <f aca="false">G2992</f>
        <v>2</v>
      </c>
      <c r="U2992" s="0" t="n">
        <f aca="false">L2992</f>
        <v>2.49996610303434</v>
      </c>
      <c r="V2992" s="0" t="n">
        <f aca="false">K2992</f>
        <v>25.6223978446052</v>
      </c>
      <c r="W2992" s="0" t="n">
        <f aca="false">J2992</f>
        <v>738</v>
      </c>
    </row>
    <row r="2993" customFormat="false" ht="12.8" hidden="false" customHeight="false" outlineLevel="0" collapsed="false">
      <c r="A2993" s="0" t="s">
        <v>73</v>
      </c>
      <c r="B2993" s="0" t="s">
        <v>264</v>
      </c>
      <c r="C2993" s="0" t="s">
        <v>295</v>
      </c>
      <c r="D2993" s="0" t="s">
        <v>51</v>
      </c>
      <c r="E2993" s="0" t="s">
        <v>57</v>
      </c>
      <c r="F2993" s="0" t="s">
        <v>303</v>
      </c>
      <c r="G2993" s="0" t="s">
        <v>1610</v>
      </c>
      <c r="H2993" s="0" t="n">
        <v>0.817679111182459</v>
      </c>
      <c r="I2993" s="0" t="n">
        <v>29.0903727698538</v>
      </c>
      <c r="J2993" s="0" t="n">
        <v>0</v>
      </c>
      <c r="K2993" s="0" t="n">
        <f aca="false">I2993*SUMIFS(syst_chauffage!$H$3:$H$27,syst_chauffage!$B$3:$B$27,D2993,syst_chauffage!$C$3:$C$27,E2993)</f>
        <v>61.6382484963345</v>
      </c>
      <c r="L2993" s="12" t="n">
        <f aca="false">H2993*SUMIFS(syst_chauffage!$K$3:$K$27,syst_chauffage!$B$3:$B$27,D2993,syst_chauffage!$C$3:$C$27,E2993)</f>
        <v>0.817679111182459</v>
      </c>
      <c r="N2993" s="0" t="str">
        <f aca="false">A2993</f>
        <v>Café Hôtel Restaurant</v>
      </c>
      <c r="O2993" s="0" t="str">
        <f aca="false">B2993</f>
        <v>Hôtel avec restaurant</v>
      </c>
      <c r="P2993" s="0" t="str">
        <f aca="false">C2993</f>
        <v>Grand Hotel avec restaurant Luxe</v>
      </c>
      <c r="Q2993" s="0" t="str">
        <f aca="false">D2993</f>
        <v>Autre système centralisé performant</v>
      </c>
      <c r="R2993" s="0" t="str">
        <f aca="false">E2993</f>
        <v>Autres</v>
      </c>
      <c r="S2993" s="0" t="str">
        <f aca="false">F2993</f>
        <v>0218222101</v>
      </c>
      <c r="T2993" s="0" t="str">
        <f aca="false">G2993</f>
        <v>2</v>
      </c>
      <c r="U2993" s="0" t="n">
        <f aca="false">L2993</f>
        <v>0.817679111182459</v>
      </c>
      <c r="V2993" s="0" t="n">
        <f aca="false">K2993</f>
        <v>61.6382484963345</v>
      </c>
      <c r="W2993" s="0" t="n">
        <f aca="false">J2993</f>
        <v>0</v>
      </c>
    </row>
    <row r="2994" customFormat="false" ht="12.8" hidden="false" customHeight="false" outlineLevel="0" collapsed="false">
      <c r="A2994" s="0" t="s">
        <v>73</v>
      </c>
      <c r="B2994" s="0" t="s">
        <v>264</v>
      </c>
      <c r="C2994" s="0" t="s">
        <v>295</v>
      </c>
      <c r="D2994" s="0" t="s">
        <v>51</v>
      </c>
      <c r="E2994" s="0" t="s">
        <v>58</v>
      </c>
      <c r="F2994" s="0" t="s">
        <v>304</v>
      </c>
      <c r="G2994" s="0" t="s">
        <v>1610</v>
      </c>
      <c r="H2994" s="0" t="n">
        <v>0.789064207723122</v>
      </c>
      <c r="I2994" s="0" t="n">
        <v>29.2287576331411</v>
      </c>
      <c r="J2994" s="0" t="n">
        <v>935</v>
      </c>
      <c r="K2994" s="0" t="n">
        <f aca="false">I2994*SUMIFS(syst_chauffage!$H$3:$H$27,syst_chauffage!$B$3:$B$27,D2994,syst_chauffage!$C$3:$C$27,E2994)</f>
        <v>62.3741543781493</v>
      </c>
      <c r="L2994" s="12" t="n">
        <f aca="false">H2994*SUMIFS(syst_chauffage!$K$3:$K$27,syst_chauffage!$B$3:$B$27,D2994,syst_chauffage!$C$3:$C$27,E2994)</f>
        <v>0.789064207723122</v>
      </c>
      <c r="N2994" s="0" t="str">
        <f aca="false">A2994</f>
        <v>Café Hôtel Restaurant</v>
      </c>
      <c r="O2994" s="0" t="str">
        <f aca="false">B2994</f>
        <v>Hôtel avec restaurant</v>
      </c>
      <c r="P2994" s="0" t="str">
        <f aca="false">C2994</f>
        <v>Grand Hotel avec restaurant Luxe</v>
      </c>
      <c r="Q2994" s="0" t="str">
        <f aca="false">D2994</f>
        <v>Autre système centralisé performant</v>
      </c>
      <c r="R2994" s="0" t="str">
        <f aca="false">E2994</f>
        <v>Urbain</v>
      </c>
      <c r="S2994" s="0" t="str">
        <f aca="false">F2994</f>
        <v>0218222106</v>
      </c>
      <c r="T2994" s="0" t="str">
        <f aca="false">G2994</f>
        <v>2</v>
      </c>
      <c r="U2994" s="0" t="n">
        <f aca="false">L2994</f>
        <v>0.789064207723122</v>
      </c>
      <c r="V2994" s="0" t="n">
        <f aca="false">K2994</f>
        <v>62.3741543781493</v>
      </c>
      <c r="W2994" s="0" t="n">
        <f aca="false">J2994</f>
        <v>935</v>
      </c>
    </row>
    <row r="2995" customFormat="false" ht="12.8" hidden="false" customHeight="false" outlineLevel="0" collapsed="false">
      <c r="A2995" s="0" t="s">
        <v>73</v>
      </c>
      <c r="B2995" s="0" t="s">
        <v>264</v>
      </c>
      <c r="C2995" s="0" t="s">
        <v>295</v>
      </c>
      <c r="D2995" s="0" t="s">
        <v>27</v>
      </c>
      <c r="E2995" s="0" t="s">
        <v>23</v>
      </c>
      <c r="F2995" s="0" t="s">
        <v>305</v>
      </c>
      <c r="G2995" s="0" t="s">
        <v>1610</v>
      </c>
      <c r="H2995" s="0" t="n">
        <v>0.762498659845602</v>
      </c>
      <c r="I2995" s="0" t="n">
        <v>13.1461311575859</v>
      </c>
      <c r="J2995" s="0" t="n">
        <v>1064</v>
      </c>
      <c r="K2995" s="0" t="n">
        <f aca="false">I2995*SUMIFS(syst_chauffage!$H$3:$H$27,syst_chauffage!$B$3:$B$27,D2995,syst_chauffage!$C$3:$C$27,E2995)</f>
        <v>33.7119800516265</v>
      </c>
      <c r="L2995" s="12" t="n">
        <f aca="false">H2995*SUMIFS(syst_chauffage!$K$3:$K$27,syst_chauffage!$B$3:$B$27,D2995,syst_chauffage!$C$3:$C$27,E2995)</f>
        <v>0.762498659845602</v>
      </c>
      <c r="N2995" s="0" t="str">
        <f aca="false">A2995</f>
        <v>Café Hôtel Restaurant</v>
      </c>
      <c r="O2995" s="0" t="str">
        <f aca="false">B2995</f>
        <v>Hôtel avec restaurant</v>
      </c>
      <c r="P2995" s="0" t="str">
        <f aca="false">C2995</f>
        <v>Grand Hotel avec restaurant Luxe</v>
      </c>
      <c r="Q2995" s="0" t="str">
        <f aca="false">D2995</f>
        <v>Chaudière condensation fioul</v>
      </c>
      <c r="R2995" s="0" t="str">
        <f aca="false">E2995</f>
        <v>Fioul</v>
      </c>
      <c r="S2995" s="0" t="str">
        <f aca="false">F2995</f>
        <v>0218222303</v>
      </c>
      <c r="T2995" s="0" t="str">
        <f aca="false">G2995</f>
        <v>2</v>
      </c>
      <c r="U2995" s="0" t="n">
        <f aca="false">L2995</f>
        <v>0.762498659845602</v>
      </c>
      <c r="V2995" s="0" t="n">
        <f aca="false">K2995</f>
        <v>33.7119800516265</v>
      </c>
      <c r="W2995" s="0" t="n">
        <f aca="false">J2995</f>
        <v>1064</v>
      </c>
    </row>
    <row r="2996" customFormat="false" ht="12.8" hidden="false" customHeight="false" outlineLevel="0" collapsed="false">
      <c r="A2996" s="0" t="s">
        <v>73</v>
      </c>
      <c r="B2996" s="0" t="s">
        <v>264</v>
      </c>
      <c r="C2996" s="0" t="s">
        <v>295</v>
      </c>
      <c r="D2996" s="0" t="s">
        <v>18</v>
      </c>
      <c r="E2996" s="0" t="s">
        <v>14</v>
      </c>
      <c r="F2996" s="0" t="s">
        <v>306</v>
      </c>
      <c r="G2996" s="0" t="s">
        <v>1610</v>
      </c>
      <c r="H2996" s="0" t="n">
        <v>0.990094639762869</v>
      </c>
      <c r="I2996" s="0" t="n">
        <v>9.78451822295977</v>
      </c>
      <c r="J2996" s="0" t="n">
        <v>1064</v>
      </c>
      <c r="K2996" s="0" t="n">
        <f aca="false">I2996*SUMIFS(syst_chauffage!$H$3:$H$27,syst_chauffage!$B$3:$B$27,D2996,syst_chauffage!$C$3:$C$27,E2996)</f>
        <v>26.6621166946739</v>
      </c>
      <c r="L2996" s="12" t="n">
        <f aca="false">H2996*SUMIFS(syst_chauffage!$K$3:$K$27,syst_chauffage!$B$3:$B$27,D2996,syst_chauffage!$C$3:$C$27,E2996)</f>
        <v>0.961824358918976</v>
      </c>
      <c r="N2996" s="0" t="str">
        <f aca="false">A2996</f>
        <v>Café Hôtel Restaurant</v>
      </c>
      <c r="O2996" s="0" t="str">
        <f aca="false">B2996</f>
        <v>Hôtel avec restaurant</v>
      </c>
      <c r="P2996" s="0" t="str">
        <f aca="false">C2996</f>
        <v>Grand Hotel avec restaurant Luxe</v>
      </c>
      <c r="Q2996" s="0" t="str">
        <f aca="false">D2996</f>
        <v>Chaudière condensation gaz</v>
      </c>
      <c r="R2996" s="0" t="str">
        <f aca="false">E2996</f>
        <v>Gaz</v>
      </c>
      <c r="S2996" s="0" t="str">
        <f aca="false">F2996</f>
        <v>0218222404</v>
      </c>
      <c r="T2996" s="0" t="str">
        <f aca="false">G2996</f>
        <v>2</v>
      </c>
      <c r="U2996" s="0" t="n">
        <f aca="false">L2996</f>
        <v>0.961824358918976</v>
      </c>
      <c r="V2996" s="0" t="n">
        <f aca="false">K2996</f>
        <v>26.6621166946739</v>
      </c>
      <c r="W2996" s="0" t="n">
        <f aca="false">J2996</f>
        <v>1064</v>
      </c>
    </row>
    <row r="2997" customFormat="false" ht="12.8" hidden="false" customHeight="false" outlineLevel="0" collapsed="false">
      <c r="A2997" s="0" t="s">
        <v>73</v>
      </c>
      <c r="B2997" s="0" t="s">
        <v>264</v>
      </c>
      <c r="C2997" s="0" t="s">
        <v>295</v>
      </c>
      <c r="D2997" s="0" t="s">
        <v>32</v>
      </c>
      <c r="E2997" s="0" t="s">
        <v>30</v>
      </c>
      <c r="F2997" s="0" t="s">
        <v>307</v>
      </c>
      <c r="G2997" s="0" t="s">
        <v>1610</v>
      </c>
      <c r="H2997" s="0" t="n">
        <v>1</v>
      </c>
      <c r="I2997" s="0" t="n">
        <v>12</v>
      </c>
      <c r="J2997" s="0" t="n">
        <v>0</v>
      </c>
      <c r="K2997" s="0" t="n">
        <f aca="false">I2997*SUMIFS(syst_chauffage!$H$3:$H$27,syst_chauffage!$B$3:$B$27,D2997,syst_chauffage!$C$3:$C$27,E2997)</f>
        <v>12</v>
      </c>
      <c r="L2997" s="12" t="n">
        <f aca="false">H2997*SUMIFS(syst_chauffage!$K$3:$K$27,syst_chauffage!$B$3:$B$27,D2997,syst_chauffage!$C$3:$C$27,E2997)</f>
        <v>1</v>
      </c>
      <c r="N2997" s="0" t="str">
        <f aca="false">A2997</f>
        <v>Café Hôtel Restaurant</v>
      </c>
      <c r="O2997" s="0" t="str">
        <f aca="false">B2997</f>
        <v>Hôtel avec restaurant</v>
      </c>
      <c r="P2997" s="0" t="str">
        <f aca="false">C2997</f>
        <v>Grand Hotel avec restaurant Luxe</v>
      </c>
      <c r="Q2997" s="0" t="str">
        <f aca="false">D2997</f>
        <v>Electrique direct performant</v>
      </c>
      <c r="R2997" s="0" t="str">
        <f aca="false">E2997</f>
        <v>Electricité</v>
      </c>
      <c r="S2997" s="0" t="str">
        <f aca="false">F2997</f>
        <v>0218222602</v>
      </c>
      <c r="T2997" s="0" t="str">
        <f aca="false">G2997</f>
        <v>2</v>
      </c>
      <c r="U2997" s="0" t="n">
        <f aca="false">L2997</f>
        <v>1</v>
      </c>
      <c r="V2997" s="0" t="n">
        <f aca="false">K2997</f>
        <v>12</v>
      </c>
      <c r="W2997" s="0" t="n">
        <f aca="false">J2997</f>
        <v>0</v>
      </c>
    </row>
    <row r="2998" customFormat="false" ht="12.8" hidden="false" customHeight="false" outlineLevel="0" collapsed="false">
      <c r="A2998" s="0" t="s">
        <v>73</v>
      </c>
      <c r="B2998" s="0" t="s">
        <v>264</v>
      </c>
      <c r="C2998" s="0" t="s">
        <v>295</v>
      </c>
      <c r="D2998" s="0" t="s">
        <v>38</v>
      </c>
      <c r="E2998" s="0" t="s">
        <v>30</v>
      </c>
      <c r="F2998" s="0" t="s">
        <v>308</v>
      </c>
      <c r="G2998" s="0" t="s">
        <v>1610</v>
      </c>
      <c r="H2998" s="0" t="n">
        <v>3.39795627906976</v>
      </c>
      <c r="I2998" s="0" t="n">
        <v>80.8429060330013</v>
      </c>
      <c r="J2998" s="0" t="n">
        <v>792</v>
      </c>
      <c r="K2998" s="0" t="n">
        <f aca="false">I2998*SUMIFS(syst_chauffage!$H$3:$H$27,syst_chauffage!$B$3:$B$27,D2998,syst_chauffage!$C$3:$C$27,E2998)</f>
        <v>81.7155083528161</v>
      </c>
      <c r="L2998" s="12" t="n">
        <f aca="false">H2998*SUMIFS(syst_chauffage!$K$3:$K$27,syst_chauffage!$B$3:$B$27,D2998,syst_chauffage!$C$3:$C$27,E2998)</f>
        <v>3.03986496519792</v>
      </c>
      <c r="N2998" s="0" t="str">
        <f aca="false">A2998</f>
        <v>Café Hôtel Restaurant</v>
      </c>
      <c r="O2998" s="0" t="str">
        <f aca="false">B2998</f>
        <v>Hôtel avec restaurant</v>
      </c>
      <c r="P2998" s="0" t="str">
        <f aca="false">C2998</f>
        <v>Grand Hotel avec restaurant Luxe</v>
      </c>
      <c r="Q2998" s="0" t="str">
        <f aca="false">D2998</f>
        <v>PAC performant</v>
      </c>
      <c r="R2998" s="0" t="str">
        <f aca="false">E2998</f>
        <v>Electricité</v>
      </c>
      <c r="S2998" s="0" t="str">
        <f aca="false">F2998</f>
        <v>0218222902</v>
      </c>
      <c r="T2998" s="0" t="str">
        <f aca="false">G2998</f>
        <v>2</v>
      </c>
      <c r="U2998" s="0" t="n">
        <f aca="false">L2998</f>
        <v>3.03986496519792</v>
      </c>
      <c r="V2998" s="0" t="n">
        <f aca="false">K2998</f>
        <v>81.7155083528161</v>
      </c>
      <c r="W2998" s="0" t="n">
        <f aca="false">J2998</f>
        <v>792</v>
      </c>
    </row>
    <row r="2999" customFormat="false" ht="12.8" hidden="false" customHeight="false" outlineLevel="0" collapsed="false">
      <c r="A2999" s="0" t="s">
        <v>73</v>
      </c>
      <c r="B2999" s="0" t="s">
        <v>264</v>
      </c>
      <c r="C2999" s="0" t="s">
        <v>295</v>
      </c>
      <c r="D2999" s="0" t="s">
        <v>46</v>
      </c>
      <c r="E2999" s="0" t="s">
        <v>30</v>
      </c>
      <c r="F2999" s="0" t="s">
        <v>309</v>
      </c>
      <c r="G2999" s="0" t="s">
        <v>1610</v>
      </c>
      <c r="H2999" s="0" t="n">
        <v>3.32861023255814</v>
      </c>
      <c r="I2999" s="0" t="n">
        <v>33.7909792145908</v>
      </c>
      <c r="J2999" s="0" t="n">
        <v>792</v>
      </c>
      <c r="K2999" s="0" t="n">
        <f aca="false">I2999*SUMIFS(syst_chauffage!$H$3:$H$27,syst_chauffage!$B$3:$B$27,D2999,syst_chauffage!$C$3:$C$27,E2999)</f>
        <v>58.6242226838029</v>
      </c>
      <c r="L2999" s="12" t="n">
        <f aca="false">H2999*SUMIFS(syst_chauffage!$K$3:$K$27,syst_chauffage!$B$3:$B$27,D2999,syst_chauffage!$C$3:$C$27,E2999)</f>
        <v>3.00077723502174</v>
      </c>
      <c r="N2999" s="0" t="str">
        <f aca="false">A2999</f>
        <v>Café Hôtel Restaurant</v>
      </c>
      <c r="O2999" s="0" t="str">
        <f aca="false">B2999</f>
        <v>Hôtel avec restaurant</v>
      </c>
      <c r="P2999" s="0" t="str">
        <f aca="false">C2999</f>
        <v>Grand Hotel avec restaurant Luxe</v>
      </c>
      <c r="Q2999" s="0" t="str">
        <f aca="false">D2999</f>
        <v>Rooftop performant</v>
      </c>
      <c r="R2999" s="0" t="str">
        <f aca="false">E2999</f>
        <v>Electricité</v>
      </c>
      <c r="S2999" s="0" t="str">
        <f aca="false">F2999</f>
        <v>0218223002</v>
      </c>
      <c r="T2999" s="0" t="str">
        <f aca="false">G2999</f>
        <v>2</v>
      </c>
      <c r="U2999" s="0" t="n">
        <f aca="false">L2999</f>
        <v>3.00077723502174</v>
      </c>
      <c r="V2999" s="0" t="n">
        <f aca="false">K2999</f>
        <v>58.6242226838029</v>
      </c>
      <c r="W2999" s="0" t="n">
        <f aca="false">J2999</f>
        <v>792</v>
      </c>
    </row>
    <row r="3000" customFormat="false" ht="12.8" hidden="false" customHeight="false" outlineLevel="0" collapsed="false">
      <c r="A3000" s="0" t="s">
        <v>73</v>
      </c>
      <c r="B3000" s="0" t="s">
        <v>264</v>
      </c>
      <c r="C3000" s="0" t="s">
        <v>310</v>
      </c>
      <c r="D3000" s="0" t="s">
        <v>19</v>
      </c>
      <c r="E3000" s="0" t="s">
        <v>58</v>
      </c>
      <c r="F3000" s="0" t="s">
        <v>311</v>
      </c>
      <c r="G3000" s="0" t="s">
        <v>1610</v>
      </c>
      <c r="H3000" s="0" t="n">
        <v>0.728</v>
      </c>
      <c r="I3000" s="0" t="n">
        <v>26.6371938458102</v>
      </c>
      <c r="J3000" s="0" t="n">
        <v>935</v>
      </c>
      <c r="K3000" s="0" t="n">
        <f aca="false">I3000*SUMIFS(syst_chauffage!$H$3:$H$27,syst_chauffage!$B$3:$B$27,D3000,syst_chauffage!$C$3:$C$27,E3000)</f>
        <v>43.8168410990935</v>
      </c>
      <c r="L3000" s="12" t="n">
        <f aca="false">H3000*SUMIFS(syst_chauffage!$K$3:$K$27,syst_chauffage!$B$3:$B$27,D3000,syst_chauffage!$C$3:$C$27,E3000)</f>
        <v>0.728</v>
      </c>
      <c r="N3000" s="0" t="str">
        <f aca="false">A3000</f>
        <v>Café Hôtel Restaurant</v>
      </c>
      <c r="O3000" s="0" t="str">
        <f aca="false">B3000</f>
        <v>Hôtel avec restaurant</v>
      </c>
      <c r="P3000" s="0" t="str">
        <f aca="false">C3000</f>
        <v>Hotel d'affaire avec restaurant Haut de gamme</v>
      </c>
      <c r="Q3000" s="0" t="str">
        <f aca="false">D3000</f>
        <v>Autre système centralisé</v>
      </c>
      <c r="R3000" s="0" t="str">
        <f aca="false">E3000</f>
        <v>Urbain</v>
      </c>
      <c r="S3000" s="0" t="str">
        <f aca="false">F3000</f>
        <v>0218370106</v>
      </c>
      <c r="T3000" s="0" t="str">
        <f aca="false">G3000</f>
        <v>2</v>
      </c>
      <c r="U3000" s="0" t="n">
        <f aca="false">L3000</f>
        <v>0.728</v>
      </c>
      <c r="V3000" s="0" t="n">
        <f aca="false">K3000</f>
        <v>43.8168410990935</v>
      </c>
      <c r="W3000" s="0" t="n">
        <f aca="false">J3000</f>
        <v>935</v>
      </c>
    </row>
    <row r="3001" customFormat="false" ht="12.8" hidden="false" customHeight="false" outlineLevel="0" collapsed="false">
      <c r="A3001" s="0" t="s">
        <v>73</v>
      </c>
      <c r="B3001" s="0" t="s">
        <v>264</v>
      </c>
      <c r="C3001" s="0" t="s">
        <v>310</v>
      </c>
      <c r="D3001" s="0" t="s">
        <v>22</v>
      </c>
      <c r="E3001" s="0" t="s">
        <v>23</v>
      </c>
      <c r="F3001" s="0" t="s">
        <v>312</v>
      </c>
      <c r="G3001" s="0" t="s">
        <v>1610</v>
      </c>
      <c r="H3001" s="0" t="n">
        <v>0.61431817752899</v>
      </c>
      <c r="I3001" s="0" t="n">
        <v>14.2532102709953</v>
      </c>
      <c r="J3001" s="0" t="n">
        <v>0</v>
      </c>
      <c r="K3001" s="0" t="n">
        <f aca="false">I3001*SUMIFS(syst_chauffage!$H$3:$H$27,syst_chauffage!$B$3:$B$27,D3001,syst_chauffage!$C$3:$C$27,E3001)</f>
        <v>25.1002241016908</v>
      </c>
      <c r="L3001" s="12" t="n">
        <f aca="false">H3001*SUMIFS(syst_chauffage!$K$3:$K$27,syst_chauffage!$B$3:$B$27,D3001,syst_chauffage!$C$3:$C$27,E3001)</f>
        <v>0.61431817752899</v>
      </c>
      <c r="N3001" s="0" t="str">
        <f aca="false">A3001</f>
        <v>Café Hôtel Restaurant</v>
      </c>
      <c r="O3001" s="0" t="str">
        <f aca="false">B3001</f>
        <v>Hôtel avec restaurant</v>
      </c>
      <c r="P3001" s="0" t="str">
        <f aca="false">C3001</f>
        <v>Hotel d'affaire avec restaurant Haut de gamme</v>
      </c>
      <c r="Q3001" s="0" t="str">
        <f aca="false">D3001</f>
        <v>Chaudière fioul</v>
      </c>
      <c r="R3001" s="0" t="str">
        <f aca="false">E3001</f>
        <v>Fioul</v>
      </c>
      <c r="S3001" s="0" t="str">
        <f aca="false">F3001</f>
        <v>0218370303</v>
      </c>
      <c r="T3001" s="0" t="str">
        <f aca="false">G3001</f>
        <v>2</v>
      </c>
      <c r="U3001" s="0" t="n">
        <f aca="false">L3001</f>
        <v>0.61431817752899</v>
      </c>
      <c r="V3001" s="0" t="n">
        <f aca="false">K3001</f>
        <v>25.1002241016908</v>
      </c>
      <c r="W3001" s="0" t="n">
        <f aca="false">J3001</f>
        <v>0</v>
      </c>
    </row>
    <row r="3002" customFormat="false" ht="12.8" hidden="false" customHeight="false" outlineLevel="0" collapsed="false">
      <c r="A3002" s="0" t="s">
        <v>73</v>
      </c>
      <c r="B3002" s="0" t="s">
        <v>264</v>
      </c>
      <c r="C3002" s="0" t="s">
        <v>310</v>
      </c>
      <c r="D3002" s="0" t="s">
        <v>13</v>
      </c>
      <c r="E3002" s="0" t="s">
        <v>14</v>
      </c>
      <c r="F3002" s="0" t="s">
        <v>313</v>
      </c>
      <c r="G3002" s="0" t="s">
        <v>1610</v>
      </c>
      <c r="H3002" s="0" t="n">
        <v>0.729626107769277</v>
      </c>
      <c r="I3002" s="0" t="n">
        <v>10.5255911753744</v>
      </c>
      <c r="J3002" s="0" t="n">
        <v>462</v>
      </c>
      <c r="K3002" s="0" t="n">
        <f aca="false">I3002*SUMIFS(syst_chauffage!$H$3:$H$27,syst_chauffage!$B$3:$B$27,D3002,syst_chauffage!$C$3:$C$27,E3002)</f>
        <v>21.2573969637978</v>
      </c>
      <c r="L3002" s="12" t="n">
        <f aca="false">H3002*SUMIFS(syst_chauffage!$K$3:$K$27,syst_chauffage!$B$3:$B$27,D3002,syst_chauffage!$C$3:$C$27,E3002)</f>
        <v>0.729626107769277</v>
      </c>
      <c r="N3002" s="0" t="str">
        <f aca="false">A3002</f>
        <v>Café Hôtel Restaurant</v>
      </c>
      <c r="O3002" s="0" t="str">
        <f aca="false">B3002</f>
        <v>Hôtel avec restaurant</v>
      </c>
      <c r="P3002" s="0" t="str">
        <f aca="false">C3002</f>
        <v>Hotel d'affaire avec restaurant Haut de gamme</v>
      </c>
      <c r="Q3002" s="0" t="str">
        <f aca="false">D3002</f>
        <v>Chaudière gaz</v>
      </c>
      <c r="R3002" s="0" t="str">
        <f aca="false">E3002</f>
        <v>Gaz</v>
      </c>
      <c r="S3002" s="0" t="str">
        <f aca="false">F3002</f>
        <v>0218370404</v>
      </c>
      <c r="T3002" s="0" t="str">
        <f aca="false">G3002</f>
        <v>2</v>
      </c>
      <c r="U3002" s="0" t="n">
        <f aca="false">L3002</f>
        <v>0.729626107769277</v>
      </c>
      <c r="V3002" s="0" t="n">
        <f aca="false">K3002</f>
        <v>21.2573969637978</v>
      </c>
      <c r="W3002" s="0" t="n">
        <f aca="false">J3002</f>
        <v>462</v>
      </c>
    </row>
    <row r="3003" customFormat="false" ht="12.8" hidden="false" customHeight="false" outlineLevel="0" collapsed="false">
      <c r="A3003" s="0" t="s">
        <v>73</v>
      </c>
      <c r="B3003" s="0" t="s">
        <v>264</v>
      </c>
      <c r="C3003" s="0" t="s">
        <v>310</v>
      </c>
      <c r="D3003" s="0" t="s">
        <v>29</v>
      </c>
      <c r="E3003" s="0" t="s">
        <v>30</v>
      </c>
      <c r="F3003" s="0" t="s">
        <v>314</v>
      </c>
      <c r="G3003" s="0" t="s">
        <v>1610</v>
      </c>
      <c r="H3003" s="0" t="n">
        <v>0.92</v>
      </c>
      <c r="I3003" s="0" t="n">
        <v>10.4</v>
      </c>
      <c r="J3003" s="0" t="n">
        <v>0</v>
      </c>
      <c r="K3003" s="0" t="n">
        <f aca="false">I3003*SUMIFS(syst_chauffage!$H$3:$H$27,syst_chauffage!$B$3:$B$27,D3003,syst_chauffage!$C$3:$C$27,E3003)</f>
        <v>3</v>
      </c>
      <c r="L3003" s="12" t="n">
        <f aca="false">H3003*SUMIFS(syst_chauffage!$K$3:$K$27,syst_chauffage!$B$3:$B$27,D3003,syst_chauffage!$C$3:$C$27,E3003)</f>
        <v>0.92</v>
      </c>
      <c r="N3003" s="0" t="str">
        <f aca="false">A3003</f>
        <v>Café Hôtel Restaurant</v>
      </c>
      <c r="O3003" s="0" t="str">
        <f aca="false">B3003</f>
        <v>Hôtel avec restaurant</v>
      </c>
      <c r="P3003" s="0" t="str">
        <f aca="false">C3003</f>
        <v>Hotel d'affaire avec restaurant Haut de gamme</v>
      </c>
      <c r="Q3003" s="0" t="str">
        <f aca="false">D3003</f>
        <v>Electrique direct</v>
      </c>
      <c r="R3003" s="0" t="str">
        <f aca="false">E3003</f>
        <v>Electricité</v>
      </c>
      <c r="S3003" s="0" t="str">
        <f aca="false">F3003</f>
        <v>0218370602</v>
      </c>
      <c r="T3003" s="0" t="str">
        <f aca="false">G3003</f>
        <v>2</v>
      </c>
      <c r="U3003" s="0" t="n">
        <f aca="false">L3003</f>
        <v>0.92</v>
      </c>
      <c r="V3003" s="0" t="n">
        <f aca="false">K3003</f>
        <v>3</v>
      </c>
      <c r="W3003" s="0" t="n">
        <f aca="false">J3003</f>
        <v>0</v>
      </c>
    </row>
    <row r="3004" customFormat="false" ht="12.8" hidden="false" customHeight="false" outlineLevel="0" collapsed="false">
      <c r="A3004" s="0" t="s">
        <v>73</v>
      </c>
      <c r="B3004" s="0" t="s">
        <v>264</v>
      </c>
      <c r="C3004" s="0" t="s">
        <v>310</v>
      </c>
      <c r="D3004" s="0" t="s">
        <v>36</v>
      </c>
      <c r="E3004" s="0" t="s">
        <v>30</v>
      </c>
      <c r="F3004" s="0" t="s">
        <v>315</v>
      </c>
      <c r="G3004" s="0" t="s">
        <v>1610</v>
      </c>
      <c r="H3004" s="0" t="n">
        <v>2.9761825116279</v>
      </c>
      <c r="I3004" s="0" t="n">
        <v>73.4757436637086</v>
      </c>
      <c r="J3004" s="0" t="n">
        <v>738</v>
      </c>
      <c r="K3004" s="0" t="n">
        <f aca="false">I3004*SUMIFS(syst_chauffage!$H$3:$H$27,syst_chauffage!$B$3:$B$27,D3004,syst_chauffage!$C$3:$C$27,E3004)</f>
        <v>45.4563641525544</v>
      </c>
      <c r="L3004" s="12" t="n">
        <f aca="false">H3004*SUMIFS(syst_chauffage!$K$3:$K$27,syst_chauffage!$B$3:$B$27,D3004,syst_chauffage!$C$3:$C$27,E3004)</f>
        <v>2.50056035446046</v>
      </c>
      <c r="N3004" s="0" t="str">
        <f aca="false">A3004</f>
        <v>Café Hôtel Restaurant</v>
      </c>
      <c r="O3004" s="0" t="str">
        <f aca="false">B3004</f>
        <v>Hôtel avec restaurant</v>
      </c>
      <c r="P3004" s="0" t="str">
        <f aca="false">C3004</f>
        <v>Hotel d'affaire avec restaurant Haut de gamme</v>
      </c>
      <c r="Q3004" s="0" t="str">
        <f aca="false">D3004</f>
        <v>PAC</v>
      </c>
      <c r="R3004" s="0" t="str">
        <f aca="false">E3004</f>
        <v>Electricité</v>
      </c>
      <c r="S3004" s="0" t="str">
        <f aca="false">F3004</f>
        <v>0218370902</v>
      </c>
      <c r="T3004" s="0" t="str">
        <f aca="false">G3004</f>
        <v>2</v>
      </c>
      <c r="U3004" s="0" t="n">
        <f aca="false">L3004</f>
        <v>2.50056035446046</v>
      </c>
      <c r="V3004" s="0" t="n">
        <f aca="false">K3004</f>
        <v>45.4563641525544</v>
      </c>
      <c r="W3004" s="0" t="n">
        <f aca="false">J3004</f>
        <v>738</v>
      </c>
    </row>
    <row r="3005" customFormat="false" ht="12.8" hidden="false" customHeight="false" outlineLevel="0" collapsed="false">
      <c r="A3005" s="0" t="s">
        <v>73</v>
      </c>
      <c r="B3005" s="0" t="s">
        <v>264</v>
      </c>
      <c r="C3005" s="0" t="s">
        <v>310</v>
      </c>
      <c r="D3005" s="0" t="s">
        <v>42</v>
      </c>
      <c r="E3005" s="0" t="s">
        <v>30</v>
      </c>
      <c r="F3005" s="0" t="s">
        <v>316</v>
      </c>
      <c r="G3005" s="0" t="s">
        <v>1610</v>
      </c>
      <c r="H3005" s="0" t="n">
        <v>2.83389320930232</v>
      </c>
      <c r="I3005" s="0" t="n">
        <v>31.5780070219366</v>
      </c>
      <c r="J3005" s="0" t="n">
        <v>738</v>
      </c>
      <c r="K3005" s="0" t="n">
        <f aca="false">I3005*SUMIFS(syst_chauffage!$H$3:$H$27,syst_chauffage!$B$3:$B$27,D3005,syst_chauffage!$C$3:$C$27,E3005)</f>
        <v>28.5052217605724</v>
      </c>
      <c r="L3005" s="12" t="n">
        <f aca="false">H3005*SUMIFS(syst_chauffage!$K$3:$K$27,syst_chauffage!$B$3:$B$27,D3005,syst_chauffage!$C$3:$C$27,E3005)</f>
        <v>2.52652616787402</v>
      </c>
      <c r="N3005" s="0" t="str">
        <f aca="false">A3005</f>
        <v>Café Hôtel Restaurant</v>
      </c>
      <c r="O3005" s="0" t="str">
        <f aca="false">B3005</f>
        <v>Hôtel avec restaurant</v>
      </c>
      <c r="P3005" s="0" t="str">
        <f aca="false">C3005</f>
        <v>Hotel d'affaire avec restaurant Haut de gamme</v>
      </c>
      <c r="Q3005" s="0" t="str">
        <f aca="false">D3005</f>
        <v>Rooftop</v>
      </c>
      <c r="R3005" s="0" t="str">
        <f aca="false">E3005</f>
        <v>Electricité</v>
      </c>
      <c r="S3005" s="0" t="str">
        <f aca="false">F3005</f>
        <v>0218371002</v>
      </c>
      <c r="T3005" s="0" t="str">
        <f aca="false">G3005</f>
        <v>2</v>
      </c>
      <c r="U3005" s="0" t="n">
        <f aca="false">L3005</f>
        <v>2.52652616787402</v>
      </c>
      <c r="V3005" s="0" t="n">
        <f aca="false">K3005</f>
        <v>28.5052217605724</v>
      </c>
      <c r="W3005" s="0" t="n">
        <f aca="false">J3005</f>
        <v>738</v>
      </c>
    </row>
    <row r="3006" customFormat="false" ht="12.8" hidden="false" customHeight="false" outlineLevel="0" collapsed="false">
      <c r="A3006" s="0" t="s">
        <v>73</v>
      </c>
      <c r="B3006" s="0" t="s">
        <v>264</v>
      </c>
      <c r="C3006" s="0" t="s">
        <v>310</v>
      </c>
      <c r="D3006" s="0" t="s">
        <v>51</v>
      </c>
      <c r="E3006" s="0" t="s">
        <v>58</v>
      </c>
      <c r="F3006" s="0" t="s">
        <v>317</v>
      </c>
      <c r="G3006" s="0" t="s">
        <v>1610</v>
      </c>
      <c r="H3006" s="0" t="n">
        <v>0.84</v>
      </c>
      <c r="I3006" s="0" t="n">
        <v>31.7109450545359</v>
      </c>
      <c r="J3006" s="0" t="n">
        <v>935</v>
      </c>
      <c r="K3006" s="0" t="n">
        <f aca="false">I3006*SUMIFS(syst_chauffage!$H$3:$H$27,syst_chauffage!$B$3:$B$27,D3006,syst_chauffage!$C$3:$C$27,E3006)</f>
        <v>67.6711411115859</v>
      </c>
      <c r="L3006" s="12" t="n">
        <f aca="false">H3006*SUMIFS(syst_chauffage!$K$3:$K$27,syst_chauffage!$B$3:$B$27,D3006,syst_chauffage!$C$3:$C$27,E3006)</f>
        <v>0.84</v>
      </c>
      <c r="N3006" s="0" t="str">
        <f aca="false">A3006</f>
        <v>Café Hôtel Restaurant</v>
      </c>
      <c r="O3006" s="0" t="str">
        <f aca="false">B3006</f>
        <v>Hôtel avec restaurant</v>
      </c>
      <c r="P3006" s="0" t="str">
        <f aca="false">C3006</f>
        <v>Hotel d'affaire avec restaurant Haut de gamme</v>
      </c>
      <c r="Q3006" s="0" t="str">
        <f aca="false">D3006</f>
        <v>Autre système centralisé performant</v>
      </c>
      <c r="R3006" s="0" t="str">
        <f aca="false">E3006</f>
        <v>Urbain</v>
      </c>
      <c r="S3006" s="0" t="str">
        <f aca="false">F3006</f>
        <v>0218372106</v>
      </c>
      <c r="T3006" s="0" t="str">
        <f aca="false">G3006</f>
        <v>2</v>
      </c>
      <c r="U3006" s="0" t="n">
        <f aca="false">L3006</f>
        <v>0.84</v>
      </c>
      <c r="V3006" s="0" t="n">
        <f aca="false">K3006</f>
        <v>67.6711411115859</v>
      </c>
      <c r="W3006" s="0" t="n">
        <f aca="false">J3006</f>
        <v>935</v>
      </c>
    </row>
    <row r="3007" customFormat="false" ht="12.8" hidden="false" customHeight="false" outlineLevel="0" collapsed="false">
      <c r="A3007" s="0" t="s">
        <v>73</v>
      </c>
      <c r="B3007" s="0" t="s">
        <v>264</v>
      </c>
      <c r="C3007" s="0" t="s">
        <v>310</v>
      </c>
      <c r="D3007" s="0" t="s">
        <v>27</v>
      </c>
      <c r="E3007" s="0" t="s">
        <v>23</v>
      </c>
      <c r="F3007" s="0" t="s">
        <v>318</v>
      </c>
      <c r="G3007" s="0" t="s">
        <v>1610</v>
      </c>
      <c r="H3007" s="0" t="n">
        <v>0.766407066544978</v>
      </c>
      <c r="I3007" s="0" t="n">
        <v>16.9681074654706</v>
      </c>
      <c r="J3007" s="0" t="n">
        <v>1064</v>
      </c>
      <c r="K3007" s="0" t="n">
        <f aca="false">I3007*SUMIFS(syst_chauffage!$H$3:$H$27,syst_chauffage!$B$3:$B$27,D3007,syst_chauffage!$C$3:$C$27,E3007)</f>
        <v>43.513068105951</v>
      </c>
      <c r="L3007" s="12" t="n">
        <f aca="false">H3007*SUMIFS(syst_chauffage!$K$3:$K$27,syst_chauffage!$B$3:$B$27,D3007,syst_chauffage!$C$3:$C$27,E3007)</f>
        <v>0.766407066544978</v>
      </c>
      <c r="N3007" s="0" t="str">
        <f aca="false">A3007</f>
        <v>Café Hôtel Restaurant</v>
      </c>
      <c r="O3007" s="0" t="str">
        <f aca="false">B3007</f>
        <v>Hôtel avec restaurant</v>
      </c>
      <c r="P3007" s="0" t="str">
        <f aca="false">C3007</f>
        <v>Hotel d'affaire avec restaurant Haut de gamme</v>
      </c>
      <c r="Q3007" s="0" t="str">
        <f aca="false">D3007</f>
        <v>Chaudière condensation fioul</v>
      </c>
      <c r="R3007" s="0" t="str">
        <f aca="false">E3007</f>
        <v>Fioul</v>
      </c>
      <c r="S3007" s="0" t="str">
        <f aca="false">F3007</f>
        <v>0218372303</v>
      </c>
      <c r="T3007" s="0" t="str">
        <f aca="false">G3007</f>
        <v>2</v>
      </c>
      <c r="U3007" s="0" t="n">
        <f aca="false">L3007</f>
        <v>0.766407066544978</v>
      </c>
      <c r="V3007" s="0" t="n">
        <f aca="false">K3007</f>
        <v>43.513068105951</v>
      </c>
      <c r="W3007" s="0" t="n">
        <f aca="false">J3007</f>
        <v>1064</v>
      </c>
    </row>
    <row r="3008" customFormat="false" ht="12.8" hidden="false" customHeight="false" outlineLevel="0" collapsed="false">
      <c r="A3008" s="0" t="s">
        <v>73</v>
      </c>
      <c r="B3008" s="0" t="s">
        <v>264</v>
      </c>
      <c r="C3008" s="0" t="s">
        <v>310</v>
      </c>
      <c r="D3008" s="0" t="s">
        <v>18</v>
      </c>
      <c r="E3008" s="0" t="s">
        <v>14</v>
      </c>
      <c r="F3008" s="0" t="s">
        <v>319</v>
      </c>
      <c r="G3008" s="0" t="s">
        <v>1610</v>
      </c>
      <c r="H3008" s="0" t="n">
        <v>0.990807302183952</v>
      </c>
      <c r="I3008" s="0" t="n">
        <v>12.5304656849695</v>
      </c>
      <c r="J3008" s="0" t="n">
        <v>1064</v>
      </c>
      <c r="K3008" s="0" t="n">
        <f aca="false">I3008*SUMIFS(syst_chauffage!$H$3:$H$27,syst_chauffage!$B$3:$B$27,D3008,syst_chauffage!$C$3:$C$27,E3008)</f>
        <v>34.144628352504</v>
      </c>
      <c r="L3008" s="12" t="n">
        <f aca="false">H3008*SUMIFS(syst_chauffage!$K$3:$K$27,syst_chauffage!$B$3:$B$27,D3008,syst_chauffage!$C$3:$C$27,E3008)</f>
        <v>0.962516672611784</v>
      </c>
      <c r="N3008" s="0" t="str">
        <f aca="false">A3008</f>
        <v>Café Hôtel Restaurant</v>
      </c>
      <c r="O3008" s="0" t="str">
        <f aca="false">B3008</f>
        <v>Hôtel avec restaurant</v>
      </c>
      <c r="P3008" s="0" t="str">
        <f aca="false">C3008</f>
        <v>Hotel d'affaire avec restaurant Haut de gamme</v>
      </c>
      <c r="Q3008" s="0" t="str">
        <f aca="false">D3008</f>
        <v>Chaudière condensation gaz</v>
      </c>
      <c r="R3008" s="0" t="str">
        <f aca="false">E3008</f>
        <v>Gaz</v>
      </c>
      <c r="S3008" s="0" t="str">
        <f aca="false">F3008</f>
        <v>0218372404</v>
      </c>
      <c r="T3008" s="0" t="str">
        <f aca="false">G3008</f>
        <v>2</v>
      </c>
      <c r="U3008" s="0" t="n">
        <f aca="false">L3008</f>
        <v>0.962516672611784</v>
      </c>
      <c r="V3008" s="0" t="n">
        <f aca="false">K3008</f>
        <v>34.144628352504</v>
      </c>
      <c r="W3008" s="0" t="n">
        <f aca="false">J3008</f>
        <v>1064</v>
      </c>
    </row>
    <row r="3009" customFormat="false" ht="12.8" hidden="false" customHeight="false" outlineLevel="0" collapsed="false">
      <c r="A3009" s="0" t="s">
        <v>73</v>
      </c>
      <c r="B3009" s="0" t="s">
        <v>264</v>
      </c>
      <c r="C3009" s="0" t="s">
        <v>310</v>
      </c>
      <c r="D3009" s="0" t="s">
        <v>32</v>
      </c>
      <c r="E3009" s="0" t="s">
        <v>30</v>
      </c>
      <c r="F3009" s="0" t="s">
        <v>320</v>
      </c>
      <c r="G3009" s="0" t="s">
        <v>1610</v>
      </c>
      <c r="H3009" s="0" t="n">
        <v>1</v>
      </c>
      <c r="I3009" s="0" t="n">
        <v>12</v>
      </c>
      <c r="J3009" s="0" t="n">
        <v>0</v>
      </c>
      <c r="K3009" s="0" t="n">
        <f aca="false">I3009*SUMIFS(syst_chauffage!$H$3:$H$27,syst_chauffage!$B$3:$B$27,D3009,syst_chauffage!$C$3:$C$27,E3009)</f>
        <v>12</v>
      </c>
      <c r="L3009" s="12" t="n">
        <f aca="false">H3009*SUMIFS(syst_chauffage!$K$3:$K$27,syst_chauffage!$B$3:$B$27,D3009,syst_chauffage!$C$3:$C$27,E3009)</f>
        <v>1</v>
      </c>
      <c r="N3009" s="0" t="str">
        <f aca="false">A3009</f>
        <v>Café Hôtel Restaurant</v>
      </c>
      <c r="O3009" s="0" t="str">
        <f aca="false">B3009</f>
        <v>Hôtel avec restaurant</v>
      </c>
      <c r="P3009" s="0" t="str">
        <f aca="false">C3009</f>
        <v>Hotel d'affaire avec restaurant Haut de gamme</v>
      </c>
      <c r="Q3009" s="0" t="str">
        <f aca="false">D3009</f>
        <v>Electrique direct performant</v>
      </c>
      <c r="R3009" s="0" t="str">
        <f aca="false">E3009</f>
        <v>Electricité</v>
      </c>
      <c r="S3009" s="0" t="str">
        <f aca="false">F3009</f>
        <v>0218372602</v>
      </c>
      <c r="T3009" s="0" t="str">
        <f aca="false">G3009</f>
        <v>2</v>
      </c>
      <c r="U3009" s="0" t="n">
        <f aca="false">L3009</f>
        <v>1</v>
      </c>
      <c r="V3009" s="0" t="n">
        <f aca="false">K3009</f>
        <v>12</v>
      </c>
      <c r="W3009" s="0" t="n">
        <f aca="false">J3009</f>
        <v>0</v>
      </c>
    </row>
    <row r="3010" customFormat="false" ht="12.8" hidden="false" customHeight="false" outlineLevel="0" collapsed="false">
      <c r="A3010" s="0" t="s">
        <v>73</v>
      </c>
      <c r="B3010" s="0" t="s">
        <v>264</v>
      </c>
      <c r="C3010" s="0" t="s">
        <v>310</v>
      </c>
      <c r="D3010" s="0" t="s">
        <v>38</v>
      </c>
      <c r="E3010" s="0" t="s">
        <v>30</v>
      </c>
      <c r="F3010" s="0" t="s">
        <v>321</v>
      </c>
      <c r="G3010" s="0" t="s">
        <v>1610</v>
      </c>
      <c r="H3010" s="0" t="n">
        <v>3.43405674418604</v>
      </c>
      <c r="I3010" s="0" t="n">
        <v>87.4711234091769</v>
      </c>
      <c r="J3010" s="0" t="n">
        <v>792</v>
      </c>
      <c r="K3010" s="0" t="n">
        <f aca="false">I3010*SUMIFS(syst_chauffage!$H$3:$H$27,syst_chauffage!$B$3:$B$27,D3010,syst_chauffage!$C$3:$C$27,E3010)</f>
        <v>88.4152693948803</v>
      </c>
      <c r="L3010" s="12" t="n">
        <f aca="false">H3010*SUMIFS(syst_chauffage!$K$3:$K$27,syst_chauffage!$B$3:$B$27,D3010,syst_chauffage!$C$3:$C$27,E3010)</f>
        <v>3.07216100732486</v>
      </c>
      <c r="N3010" s="0" t="str">
        <f aca="false">A3010</f>
        <v>Café Hôtel Restaurant</v>
      </c>
      <c r="O3010" s="0" t="str">
        <f aca="false">B3010</f>
        <v>Hôtel avec restaurant</v>
      </c>
      <c r="P3010" s="0" t="str">
        <f aca="false">C3010</f>
        <v>Hotel d'affaire avec restaurant Haut de gamme</v>
      </c>
      <c r="Q3010" s="0" t="str">
        <f aca="false">D3010</f>
        <v>PAC performant</v>
      </c>
      <c r="R3010" s="0" t="str">
        <f aca="false">E3010</f>
        <v>Electricité</v>
      </c>
      <c r="S3010" s="0" t="str">
        <f aca="false">F3010</f>
        <v>0218372902</v>
      </c>
      <c r="T3010" s="0" t="str">
        <f aca="false">G3010</f>
        <v>2</v>
      </c>
      <c r="U3010" s="0" t="n">
        <f aca="false">L3010</f>
        <v>3.07216100732486</v>
      </c>
      <c r="V3010" s="0" t="n">
        <f aca="false">K3010</f>
        <v>88.4152693948803</v>
      </c>
      <c r="W3010" s="0" t="n">
        <f aca="false">J3010</f>
        <v>792</v>
      </c>
    </row>
    <row r="3011" customFormat="false" ht="12.8" hidden="false" customHeight="false" outlineLevel="0" collapsed="false">
      <c r="A3011" s="0" t="s">
        <v>73</v>
      </c>
      <c r="B3011" s="0" t="s">
        <v>264</v>
      </c>
      <c r="C3011" s="0" t="s">
        <v>310</v>
      </c>
      <c r="D3011" s="0" t="s">
        <v>46</v>
      </c>
      <c r="E3011" s="0" t="s">
        <v>30</v>
      </c>
      <c r="F3011" s="0" t="s">
        <v>322</v>
      </c>
      <c r="G3011" s="0" t="s">
        <v>1610</v>
      </c>
      <c r="H3011" s="0" t="n">
        <v>3.36397395348837</v>
      </c>
      <c r="I3011" s="0" t="n">
        <v>37.5928655023054</v>
      </c>
      <c r="J3011" s="0" t="n">
        <v>792</v>
      </c>
      <c r="K3011" s="0" t="n">
        <f aca="false">I3011*SUMIFS(syst_chauffage!$H$3:$H$27,syst_chauffage!$B$3:$B$27,D3011,syst_chauffage!$C$3:$C$27,E3011)</f>
        <v>65.2201436523565</v>
      </c>
      <c r="L3011" s="12" t="n">
        <f aca="false">H3011*SUMIFS(syst_chauffage!$K$3:$K$27,syst_chauffage!$B$3:$B$27,D3011,syst_chauffage!$C$3:$C$27,E3011)</f>
        <v>3.03265800245889</v>
      </c>
      <c r="N3011" s="0" t="str">
        <f aca="false">A3011</f>
        <v>Café Hôtel Restaurant</v>
      </c>
      <c r="O3011" s="0" t="str">
        <f aca="false">B3011</f>
        <v>Hôtel avec restaurant</v>
      </c>
      <c r="P3011" s="0" t="str">
        <f aca="false">C3011</f>
        <v>Hotel d'affaire avec restaurant Haut de gamme</v>
      </c>
      <c r="Q3011" s="0" t="str">
        <f aca="false">D3011</f>
        <v>Rooftop performant</v>
      </c>
      <c r="R3011" s="0" t="str">
        <f aca="false">E3011</f>
        <v>Electricité</v>
      </c>
      <c r="S3011" s="0" t="str">
        <f aca="false">F3011</f>
        <v>0218373002</v>
      </c>
      <c r="T3011" s="0" t="str">
        <f aca="false">G3011</f>
        <v>2</v>
      </c>
      <c r="U3011" s="0" t="n">
        <f aca="false">L3011</f>
        <v>3.03265800245889</v>
      </c>
      <c r="V3011" s="0" t="n">
        <f aca="false">K3011</f>
        <v>65.2201436523565</v>
      </c>
      <c r="W3011" s="0" t="n">
        <f aca="false">J3011</f>
        <v>792</v>
      </c>
    </row>
    <row r="3012" customFormat="false" ht="12.8" hidden="false" customHeight="false" outlineLevel="0" collapsed="false">
      <c r="A3012" s="0" t="s">
        <v>73</v>
      </c>
      <c r="B3012" s="0" t="s">
        <v>264</v>
      </c>
      <c r="C3012" s="0" t="s">
        <v>323</v>
      </c>
      <c r="D3012" s="0" t="s">
        <v>19</v>
      </c>
      <c r="E3012" s="0" t="s">
        <v>57</v>
      </c>
      <c r="F3012" s="0" t="s">
        <v>324</v>
      </c>
      <c r="G3012" s="0" t="s">
        <v>1610</v>
      </c>
      <c r="H3012" s="0" t="n">
        <v>0.6526</v>
      </c>
      <c r="I3012" s="0" t="n">
        <v>22.6386337593512</v>
      </c>
      <c r="J3012" s="0" t="n">
        <v>0</v>
      </c>
      <c r="K3012" s="0" t="n">
        <f aca="false">I3012*SUMIFS(syst_chauffage!$H$3:$H$27,syst_chauffage!$B$3:$B$27,D3012,syst_chauffage!$C$3:$C$27,E3012)</f>
        <v>31.5237694344608</v>
      </c>
      <c r="L3012" s="12" t="n">
        <f aca="false">H3012*SUMIFS(syst_chauffage!$K$3:$K$27,syst_chauffage!$B$3:$B$27,D3012,syst_chauffage!$C$3:$C$27,E3012)</f>
        <v>0.6526</v>
      </c>
      <c r="N3012" s="0" t="str">
        <f aca="false">A3012</f>
        <v>Café Hôtel Restaurant</v>
      </c>
      <c r="O3012" s="0" t="str">
        <f aca="false">B3012</f>
        <v>Hôtel avec restaurant</v>
      </c>
      <c r="P3012" s="0" t="str">
        <f aca="false">C3012</f>
        <v>Hotel d'affaire avec restaurant Luxe</v>
      </c>
      <c r="Q3012" s="0" t="str">
        <f aca="false">D3012</f>
        <v>Autre système centralisé</v>
      </c>
      <c r="R3012" s="0" t="str">
        <f aca="false">E3012</f>
        <v>Autres</v>
      </c>
      <c r="S3012" s="0" t="str">
        <f aca="false">F3012</f>
        <v>0218380101</v>
      </c>
      <c r="T3012" s="0" t="str">
        <f aca="false">G3012</f>
        <v>2</v>
      </c>
      <c r="U3012" s="0" t="n">
        <f aca="false">L3012</f>
        <v>0.6526</v>
      </c>
      <c r="V3012" s="0" t="n">
        <f aca="false">K3012</f>
        <v>31.5237694344608</v>
      </c>
      <c r="W3012" s="0" t="n">
        <f aca="false">J3012</f>
        <v>0</v>
      </c>
    </row>
    <row r="3013" customFormat="false" ht="12.8" hidden="false" customHeight="false" outlineLevel="0" collapsed="false">
      <c r="A3013" s="0" t="s">
        <v>73</v>
      </c>
      <c r="B3013" s="0" t="s">
        <v>264</v>
      </c>
      <c r="C3013" s="0" t="s">
        <v>323</v>
      </c>
      <c r="D3013" s="0" t="s">
        <v>19</v>
      </c>
      <c r="E3013" s="0" t="s">
        <v>58</v>
      </c>
      <c r="F3013" s="0" t="s">
        <v>325</v>
      </c>
      <c r="G3013" s="0" t="s">
        <v>1610</v>
      </c>
      <c r="H3013" s="0" t="n">
        <v>0.641333333333333</v>
      </c>
      <c r="I3013" s="0" t="n">
        <v>22.6597298182967</v>
      </c>
      <c r="J3013" s="0" t="n">
        <v>935</v>
      </c>
      <c r="K3013" s="0" t="n">
        <f aca="false">I3013*SUMIFS(syst_chauffage!$H$3:$H$27,syst_chauffage!$B$3:$B$27,D3013,syst_chauffage!$C$3:$C$27,E3013)</f>
        <v>37.2741132772463</v>
      </c>
      <c r="L3013" s="12" t="n">
        <f aca="false">H3013*SUMIFS(syst_chauffage!$K$3:$K$27,syst_chauffage!$B$3:$B$27,D3013,syst_chauffage!$C$3:$C$27,E3013)</f>
        <v>0.641333333333333</v>
      </c>
      <c r="N3013" s="0" t="str">
        <f aca="false">A3013</f>
        <v>Café Hôtel Restaurant</v>
      </c>
      <c r="O3013" s="0" t="str">
        <f aca="false">B3013</f>
        <v>Hôtel avec restaurant</v>
      </c>
      <c r="P3013" s="0" t="str">
        <f aca="false">C3013</f>
        <v>Hotel d'affaire avec restaurant Luxe</v>
      </c>
      <c r="Q3013" s="0" t="str">
        <f aca="false">D3013</f>
        <v>Autre système centralisé</v>
      </c>
      <c r="R3013" s="0" t="str">
        <f aca="false">E3013</f>
        <v>Urbain</v>
      </c>
      <c r="S3013" s="0" t="str">
        <f aca="false">F3013</f>
        <v>0218380106</v>
      </c>
      <c r="T3013" s="0" t="str">
        <f aca="false">G3013</f>
        <v>2</v>
      </c>
      <c r="U3013" s="0" t="n">
        <f aca="false">L3013</f>
        <v>0.641333333333333</v>
      </c>
      <c r="V3013" s="0" t="n">
        <f aca="false">K3013</f>
        <v>37.2741132772463</v>
      </c>
      <c r="W3013" s="0" t="n">
        <f aca="false">J3013</f>
        <v>935</v>
      </c>
    </row>
    <row r="3014" customFormat="false" ht="12.8" hidden="false" customHeight="false" outlineLevel="0" collapsed="false">
      <c r="A3014" s="0" t="s">
        <v>73</v>
      </c>
      <c r="B3014" s="0" t="s">
        <v>264</v>
      </c>
      <c r="C3014" s="0" t="s">
        <v>323</v>
      </c>
      <c r="D3014" s="0" t="s">
        <v>22</v>
      </c>
      <c r="E3014" s="0" t="s">
        <v>23</v>
      </c>
      <c r="F3014" s="0" t="s">
        <v>326</v>
      </c>
      <c r="G3014" s="0" t="s">
        <v>1610</v>
      </c>
      <c r="H3014" s="0" t="n">
        <v>0.588299978518893</v>
      </c>
      <c r="I3014" s="0" t="n">
        <v>10.4868813692498</v>
      </c>
      <c r="J3014" s="0" t="n">
        <v>0</v>
      </c>
      <c r="K3014" s="0" t="n">
        <f aca="false">I3014*SUMIFS(syst_chauffage!$H$3:$H$27,syst_chauffage!$B$3:$B$27,D3014,syst_chauffage!$C$3:$C$27,E3014)</f>
        <v>18.4676341323375</v>
      </c>
      <c r="L3014" s="12" t="n">
        <f aca="false">H3014*SUMIFS(syst_chauffage!$K$3:$K$27,syst_chauffage!$B$3:$B$27,D3014,syst_chauffage!$C$3:$C$27,E3014)</f>
        <v>0.588299978518893</v>
      </c>
      <c r="N3014" s="0" t="str">
        <f aca="false">A3014</f>
        <v>Café Hôtel Restaurant</v>
      </c>
      <c r="O3014" s="0" t="str">
        <f aca="false">B3014</f>
        <v>Hôtel avec restaurant</v>
      </c>
      <c r="P3014" s="0" t="str">
        <f aca="false">C3014</f>
        <v>Hotel d'affaire avec restaurant Luxe</v>
      </c>
      <c r="Q3014" s="0" t="str">
        <f aca="false">D3014</f>
        <v>Chaudière fioul</v>
      </c>
      <c r="R3014" s="0" t="str">
        <f aca="false">E3014</f>
        <v>Fioul</v>
      </c>
      <c r="S3014" s="0" t="str">
        <f aca="false">F3014</f>
        <v>0218380303</v>
      </c>
      <c r="T3014" s="0" t="str">
        <f aca="false">G3014</f>
        <v>2</v>
      </c>
      <c r="U3014" s="0" t="n">
        <f aca="false">L3014</f>
        <v>0.588299978518893</v>
      </c>
      <c r="V3014" s="0" t="n">
        <f aca="false">K3014</f>
        <v>18.4676341323375</v>
      </c>
      <c r="W3014" s="0" t="n">
        <f aca="false">J3014</f>
        <v>0</v>
      </c>
    </row>
    <row r="3015" customFormat="false" ht="12.8" hidden="false" customHeight="false" outlineLevel="0" collapsed="false">
      <c r="A3015" s="0" t="s">
        <v>73</v>
      </c>
      <c r="B3015" s="0" t="s">
        <v>264</v>
      </c>
      <c r="C3015" s="0" t="s">
        <v>323</v>
      </c>
      <c r="D3015" s="0" t="s">
        <v>13</v>
      </c>
      <c r="E3015" s="0" t="s">
        <v>14</v>
      </c>
      <c r="F3015" s="0" t="s">
        <v>327</v>
      </c>
      <c r="G3015" s="0" t="s">
        <v>1610</v>
      </c>
      <c r="H3015" s="0" t="n">
        <v>0.699672908966661</v>
      </c>
      <c r="I3015" s="0" t="n">
        <v>7.81432809484462</v>
      </c>
      <c r="J3015" s="0" t="n">
        <v>392</v>
      </c>
      <c r="K3015" s="0" t="n">
        <f aca="false">I3015*SUMIFS(syst_chauffage!$H$3:$H$27,syst_chauffage!$B$3:$B$27,D3015,syst_chauffage!$C$3:$C$27,E3015)</f>
        <v>15.7817524497916</v>
      </c>
      <c r="L3015" s="12" t="n">
        <f aca="false">H3015*SUMIFS(syst_chauffage!$K$3:$K$27,syst_chauffage!$B$3:$B$27,D3015,syst_chauffage!$C$3:$C$27,E3015)</f>
        <v>0.699672908966661</v>
      </c>
      <c r="N3015" s="0" t="str">
        <f aca="false">A3015</f>
        <v>Café Hôtel Restaurant</v>
      </c>
      <c r="O3015" s="0" t="str">
        <f aca="false">B3015</f>
        <v>Hôtel avec restaurant</v>
      </c>
      <c r="P3015" s="0" t="str">
        <f aca="false">C3015</f>
        <v>Hotel d'affaire avec restaurant Luxe</v>
      </c>
      <c r="Q3015" s="0" t="str">
        <f aca="false">D3015</f>
        <v>Chaudière gaz</v>
      </c>
      <c r="R3015" s="0" t="str">
        <f aca="false">E3015</f>
        <v>Gaz</v>
      </c>
      <c r="S3015" s="0" t="str">
        <f aca="false">F3015</f>
        <v>0218380404</v>
      </c>
      <c r="T3015" s="0" t="str">
        <f aca="false">G3015</f>
        <v>2</v>
      </c>
      <c r="U3015" s="0" t="n">
        <f aca="false">L3015</f>
        <v>0.699672908966661</v>
      </c>
      <c r="V3015" s="0" t="n">
        <f aca="false">K3015</f>
        <v>15.7817524497916</v>
      </c>
      <c r="W3015" s="0" t="n">
        <f aca="false">J3015</f>
        <v>392</v>
      </c>
    </row>
    <row r="3016" customFormat="false" ht="12.8" hidden="false" customHeight="false" outlineLevel="0" collapsed="false">
      <c r="A3016" s="0" t="s">
        <v>73</v>
      </c>
      <c r="B3016" s="0" t="s">
        <v>264</v>
      </c>
      <c r="C3016" s="0" t="s">
        <v>323</v>
      </c>
      <c r="D3016" s="0" t="s">
        <v>29</v>
      </c>
      <c r="E3016" s="0" t="s">
        <v>30</v>
      </c>
      <c r="F3016" s="0" t="s">
        <v>328</v>
      </c>
      <c r="G3016" s="0" t="s">
        <v>1610</v>
      </c>
      <c r="H3016" s="0" t="n">
        <v>0.92</v>
      </c>
      <c r="I3016" s="0" t="n">
        <v>10.4</v>
      </c>
      <c r="J3016" s="0" t="n">
        <v>0</v>
      </c>
      <c r="K3016" s="0" t="n">
        <f aca="false">I3016*SUMIFS(syst_chauffage!$H$3:$H$27,syst_chauffage!$B$3:$B$27,D3016,syst_chauffage!$C$3:$C$27,E3016)</f>
        <v>3</v>
      </c>
      <c r="L3016" s="12" t="n">
        <f aca="false">H3016*SUMIFS(syst_chauffage!$K$3:$K$27,syst_chauffage!$B$3:$B$27,D3016,syst_chauffage!$C$3:$C$27,E3016)</f>
        <v>0.92</v>
      </c>
      <c r="N3016" s="0" t="str">
        <f aca="false">A3016</f>
        <v>Café Hôtel Restaurant</v>
      </c>
      <c r="O3016" s="0" t="str">
        <f aca="false">B3016</f>
        <v>Hôtel avec restaurant</v>
      </c>
      <c r="P3016" s="0" t="str">
        <f aca="false">C3016</f>
        <v>Hotel d'affaire avec restaurant Luxe</v>
      </c>
      <c r="Q3016" s="0" t="str">
        <f aca="false">D3016</f>
        <v>Electrique direct</v>
      </c>
      <c r="R3016" s="0" t="str">
        <f aca="false">E3016</f>
        <v>Electricité</v>
      </c>
      <c r="S3016" s="0" t="str">
        <f aca="false">F3016</f>
        <v>0218380602</v>
      </c>
      <c r="T3016" s="0" t="str">
        <f aca="false">G3016</f>
        <v>2</v>
      </c>
      <c r="U3016" s="0" t="n">
        <f aca="false">L3016</f>
        <v>0.92</v>
      </c>
      <c r="V3016" s="0" t="n">
        <f aca="false">K3016</f>
        <v>3</v>
      </c>
      <c r="W3016" s="0" t="n">
        <f aca="false">J3016</f>
        <v>0</v>
      </c>
    </row>
    <row r="3017" customFormat="false" ht="12.8" hidden="false" customHeight="false" outlineLevel="0" collapsed="false">
      <c r="A3017" s="0" t="s">
        <v>73</v>
      </c>
      <c r="B3017" s="0" t="s">
        <v>264</v>
      </c>
      <c r="C3017" s="0" t="s">
        <v>323</v>
      </c>
      <c r="D3017" s="0" t="s">
        <v>36</v>
      </c>
      <c r="E3017" s="0" t="s">
        <v>30</v>
      </c>
      <c r="F3017" s="0" t="s">
        <v>329</v>
      </c>
      <c r="G3017" s="0" t="s">
        <v>1610</v>
      </c>
      <c r="H3017" s="0" t="n">
        <v>2.94489544186046</v>
      </c>
      <c r="I3017" s="0" t="n">
        <v>62.5395485183894</v>
      </c>
      <c r="J3017" s="0" t="n">
        <v>495</v>
      </c>
      <c r="K3017" s="0" t="n">
        <f aca="false">I3017*SUMIFS(syst_chauffage!$H$3:$H$27,syst_chauffage!$B$3:$B$27,D3017,syst_chauffage!$C$3:$C$27,E3017)</f>
        <v>38.6905984157108</v>
      </c>
      <c r="L3017" s="12" t="n">
        <f aca="false">H3017*SUMIFS(syst_chauffage!$K$3:$K$27,syst_chauffage!$B$3:$B$27,D3017,syst_chauffage!$C$3:$C$27,E3017)</f>
        <v>2.47427325480779</v>
      </c>
      <c r="N3017" s="0" t="str">
        <f aca="false">A3017</f>
        <v>Café Hôtel Restaurant</v>
      </c>
      <c r="O3017" s="0" t="str">
        <f aca="false">B3017</f>
        <v>Hôtel avec restaurant</v>
      </c>
      <c r="P3017" s="0" t="str">
        <f aca="false">C3017</f>
        <v>Hotel d'affaire avec restaurant Luxe</v>
      </c>
      <c r="Q3017" s="0" t="str">
        <f aca="false">D3017</f>
        <v>PAC</v>
      </c>
      <c r="R3017" s="0" t="str">
        <f aca="false">E3017</f>
        <v>Electricité</v>
      </c>
      <c r="S3017" s="0" t="str">
        <f aca="false">F3017</f>
        <v>0218380902</v>
      </c>
      <c r="T3017" s="0" t="str">
        <f aca="false">G3017</f>
        <v>2</v>
      </c>
      <c r="U3017" s="0" t="n">
        <f aca="false">L3017</f>
        <v>2.47427325480779</v>
      </c>
      <c r="V3017" s="0" t="n">
        <f aca="false">K3017</f>
        <v>38.6905984157108</v>
      </c>
      <c r="W3017" s="0" t="n">
        <f aca="false">J3017</f>
        <v>495</v>
      </c>
    </row>
    <row r="3018" customFormat="false" ht="12.8" hidden="false" customHeight="false" outlineLevel="0" collapsed="false">
      <c r="A3018" s="0" t="s">
        <v>73</v>
      </c>
      <c r="B3018" s="0" t="s">
        <v>264</v>
      </c>
      <c r="C3018" s="0" t="s">
        <v>323</v>
      </c>
      <c r="D3018" s="0" t="s">
        <v>42</v>
      </c>
      <c r="E3018" s="0" t="s">
        <v>30</v>
      </c>
      <c r="F3018" s="0" t="s">
        <v>330</v>
      </c>
      <c r="G3018" s="0" t="s">
        <v>1610</v>
      </c>
      <c r="H3018" s="0" t="n">
        <v>2.80410195348837</v>
      </c>
      <c r="I3018" s="0" t="n">
        <v>26.2551482425135</v>
      </c>
      <c r="J3018" s="0" t="n">
        <v>495</v>
      </c>
      <c r="K3018" s="0" t="n">
        <f aca="false">I3018*SUMIFS(syst_chauffage!$H$3:$H$27,syst_chauffage!$B$3:$B$27,D3018,syst_chauffage!$C$3:$C$27,E3018)</f>
        <v>23.7003184681555</v>
      </c>
      <c r="L3018" s="12" t="n">
        <f aca="false">H3018*SUMIFS(syst_chauffage!$K$3:$K$27,syst_chauffage!$B$3:$B$27,D3018,syst_chauffage!$C$3:$C$27,E3018)</f>
        <v>2.49996610303434</v>
      </c>
      <c r="N3018" s="0" t="str">
        <f aca="false">A3018</f>
        <v>Café Hôtel Restaurant</v>
      </c>
      <c r="O3018" s="0" t="str">
        <f aca="false">B3018</f>
        <v>Hôtel avec restaurant</v>
      </c>
      <c r="P3018" s="0" t="str">
        <f aca="false">C3018</f>
        <v>Hotel d'affaire avec restaurant Luxe</v>
      </c>
      <c r="Q3018" s="0" t="str">
        <f aca="false">D3018</f>
        <v>Rooftop</v>
      </c>
      <c r="R3018" s="0" t="str">
        <f aca="false">E3018</f>
        <v>Electricité</v>
      </c>
      <c r="S3018" s="0" t="str">
        <f aca="false">F3018</f>
        <v>0218381002</v>
      </c>
      <c r="T3018" s="0" t="str">
        <f aca="false">G3018</f>
        <v>2</v>
      </c>
      <c r="U3018" s="0" t="n">
        <f aca="false">L3018</f>
        <v>2.49996610303434</v>
      </c>
      <c r="V3018" s="0" t="n">
        <f aca="false">K3018</f>
        <v>23.7003184681555</v>
      </c>
      <c r="W3018" s="0" t="n">
        <f aca="false">J3018</f>
        <v>495</v>
      </c>
    </row>
    <row r="3019" customFormat="false" ht="12.8" hidden="false" customHeight="false" outlineLevel="0" collapsed="false">
      <c r="A3019" s="0" t="s">
        <v>73</v>
      </c>
      <c r="B3019" s="0" t="s">
        <v>264</v>
      </c>
      <c r="C3019" s="0" t="s">
        <v>323</v>
      </c>
      <c r="D3019" s="0" t="s">
        <v>51</v>
      </c>
      <c r="E3019" s="0" t="s">
        <v>57</v>
      </c>
      <c r="F3019" s="0" t="s">
        <v>331</v>
      </c>
      <c r="G3019" s="0" t="s">
        <v>1610</v>
      </c>
      <c r="H3019" s="0" t="n">
        <v>0.753</v>
      </c>
      <c r="I3019" s="0" t="n">
        <v>26.9507544754181</v>
      </c>
      <c r="J3019" s="0" t="n">
        <v>0</v>
      </c>
      <c r="K3019" s="0" t="n">
        <f aca="false">I3019*SUMIFS(syst_chauffage!$H$3:$H$27,syst_chauffage!$B$3:$B$27,D3019,syst_chauffage!$C$3:$C$27,E3019)</f>
        <v>57.104710024239</v>
      </c>
      <c r="L3019" s="12" t="n">
        <f aca="false">H3019*SUMIFS(syst_chauffage!$K$3:$K$27,syst_chauffage!$B$3:$B$27,D3019,syst_chauffage!$C$3:$C$27,E3019)</f>
        <v>0.753</v>
      </c>
      <c r="N3019" s="0" t="str">
        <f aca="false">A3019</f>
        <v>Café Hôtel Restaurant</v>
      </c>
      <c r="O3019" s="0" t="str">
        <f aca="false">B3019</f>
        <v>Hôtel avec restaurant</v>
      </c>
      <c r="P3019" s="0" t="str">
        <f aca="false">C3019</f>
        <v>Hotel d'affaire avec restaurant Luxe</v>
      </c>
      <c r="Q3019" s="0" t="str">
        <f aca="false">D3019</f>
        <v>Autre système centralisé performant</v>
      </c>
      <c r="R3019" s="0" t="str">
        <f aca="false">E3019</f>
        <v>Autres</v>
      </c>
      <c r="S3019" s="0" t="str">
        <f aca="false">F3019</f>
        <v>0218382101</v>
      </c>
      <c r="T3019" s="0" t="str">
        <f aca="false">G3019</f>
        <v>2</v>
      </c>
      <c r="U3019" s="0" t="n">
        <f aca="false">L3019</f>
        <v>0.753</v>
      </c>
      <c r="V3019" s="0" t="n">
        <f aca="false">K3019</f>
        <v>57.104710024239</v>
      </c>
      <c r="W3019" s="0" t="n">
        <f aca="false">J3019</f>
        <v>0</v>
      </c>
    </row>
    <row r="3020" customFormat="false" ht="12.8" hidden="false" customHeight="false" outlineLevel="0" collapsed="false">
      <c r="A3020" s="0" t="s">
        <v>73</v>
      </c>
      <c r="B3020" s="0" t="s">
        <v>264</v>
      </c>
      <c r="C3020" s="0" t="s">
        <v>323</v>
      </c>
      <c r="D3020" s="0" t="s">
        <v>51</v>
      </c>
      <c r="E3020" s="0" t="s">
        <v>58</v>
      </c>
      <c r="F3020" s="0" t="s">
        <v>332</v>
      </c>
      <c r="G3020" s="0" t="s">
        <v>1610</v>
      </c>
      <c r="H3020" s="0" t="n">
        <v>0.74</v>
      </c>
      <c r="I3020" s="0" t="n">
        <v>26.9758688313056</v>
      </c>
      <c r="J3020" s="0" t="n">
        <v>935</v>
      </c>
      <c r="K3020" s="0" t="n">
        <f aca="false">I3020*SUMIFS(syst_chauffage!$H$3:$H$27,syst_chauffage!$B$3:$B$27,D3020,syst_chauffage!$C$3:$C$27,E3020)</f>
        <v>57.5664907857988</v>
      </c>
      <c r="L3020" s="12" t="n">
        <f aca="false">H3020*SUMIFS(syst_chauffage!$K$3:$K$27,syst_chauffage!$B$3:$B$27,D3020,syst_chauffage!$C$3:$C$27,E3020)</f>
        <v>0.74</v>
      </c>
      <c r="N3020" s="0" t="str">
        <f aca="false">A3020</f>
        <v>Café Hôtel Restaurant</v>
      </c>
      <c r="O3020" s="0" t="str">
        <f aca="false">B3020</f>
        <v>Hôtel avec restaurant</v>
      </c>
      <c r="P3020" s="0" t="str">
        <f aca="false">C3020</f>
        <v>Hotel d'affaire avec restaurant Luxe</v>
      </c>
      <c r="Q3020" s="0" t="str">
        <f aca="false">D3020</f>
        <v>Autre système centralisé performant</v>
      </c>
      <c r="R3020" s="0" t="str">
        <f aca="false">E3020</f>
        <v>Urbain</v>
      </c>
      <c r="S3020" s="0" t="str">
        <f aca="false">F3020</f>
        <v>0218382106</v>
      </c>
      <c r="T3020" s="0" t="str">
        <f aca="false">G3020</f>
        <v>2</v>
      </c>
      <c r="U3020" s="0" t="n">
        <f aca="false">L3020</f>
        <v>0.74</v>
      </c>
      <c r="V3020" s="0" t="n">
        <f aca="false">K3020</f>
        <v>57.5664907857988</v>
      </c>
      <c r="W3020" s="0" t="n">
        <f aca="false">J3020</f>
        <v>935</v>
      </c>
    </row>
    <row r="3021" customFormat="false" ht="12.8" hidden="false" customHeight="false" outlineLevel="0" collapsed="false">
      <c r="A3021" s="0" t="s">
        <v>73</v>
      </c>
      <c r="B3021" s="0" t="s">
        <v>264</v>
      </c>
      <c r="C3021" s="0" t="s">
        <v>323</v>
      </c>
      <c r="D3021" s="0" t="s">
        <v>27</v>
      </c>
      <c r="E3021" s="0" t="s">
        <v>23</v>
      </c>
      <c r="F3021" s="0" t="s">
        <v>333</v>
      </c>
      <c r="G3021" s="0" t="s">
        <v>1610</v>
      </c>
      <c r="H3021" s="0" t="n">
        <v>0.761834183123975</v>
      </c>
      <c r="I3021" s="0" t="n">
        <v>12.4843825824403</v>
      </c>
      <c r="J3021" s="0" t="n">
        <v>882</v>
      </c>
      <c r="K3021" s="0" t="n">
        <f aca="false">I3021*SUMIFS(syst_chauffage!$H$3:$H$27,syst_chauffage!$B$3:$B$27,D3021,syst_chauffage!$C$3:$C$27,E3021)</f>
        <v>32.0149899260087</v>
      </c>
      <c r="L3021" s="12" t="n">
        <f aca="false">H3021*SUMIFS(syst_chauffage!$K$3:$K$27,syst_chauffage!$B$3:$B$27,D3021,syst_chauffage!$C$3:$C$27,E3021)</f>
        <v>0.761834183123975</v>
      </c>
      <c r="N3021" s="0" t="str">
        <f aca="false">A3021</f>
        <v>Café Hôtel Restaurant</v>
      </c>
      <c r="O3021" s="0" t="str">
        <f aca="false">B3021</f>
        <v>Hôtel avec restaurant</v>
      </c>
      <c r="P3021" s="0" t="str">
        <f aca="false">C3021</f>
        <v>Hotel d'affaire avec restaurant Luxe</v>
      </c>
      <c r="Q3021" s="0" t="str">
        <f aca="false">D3021</f>
        <v>Chaudière condensation fioul</v>
      </c>
      <c r="R3021" s="0" t="str">
        <f aca="false">E3021</f>
        <v>Fioul</v>
      </c>
      <c r="S3021" s="0" t="str">
        <f aca="false">F3021</f>
        <v>0218382303</v>
      </c>
      <c r="T3021" s="0" t="str">
        <f aca="false">G3021</f>
        <v>2</v>
      </c>
      <c r="U3021" s="0" t="n">
        <f aca="false">L3021</f>
        <v>0.761834183123975</v>
      </c>
      <c r="V3021" s="0" t="n">
        <f aca="false">K3021</f>
        <v>32.0149899260087</v>
      </c>
      <c r="W3021" s="0" t="n">
        <f aca="false">J3021</f>
        <v>882</v>
      </c>
    </row>
    <row r="3022" customFormat="false" ht="12.8" hidden="false" customHeight="false" outlineLevel="0" collapsed="false">
      <c r="A3022" s="0" t="s">
        <v>73</v>
      </c>
      <c r="B3022" s="0" t="s">
        <v>264</v>
      </c>
      <c r="C3022" s="0" t="s">
        <v>323</v>
      </c>
      <c r="D3022" s="0" t="s">
        <v>18</v>
      </c>
      <c r="E3022" s="0" t="s">
        <v>14</v>
      </c>
      <c r="F3022" s="0" t="s">
        <v>334</v>
      </c>
      <c r="G3022" s="0" t="s">
        <v>1610</v>
      </c>
      <c r="H3022" s="0" t="n">
        <v>0.987567162789052</v>
      </c>
      <c r="I3022" s="0" t="n">
        <v>9.3027715414817</v>
      </c>
      <c r="J3022" s="0" t="n">
        <v>882</v>
      </c>
      <c r="K3022" s="0" t="n">
        <f aca="false">I3022*SUMIFS(syst_chauffage!$H$3:$H$27,syst_chauffage!$B$3:$B$27,D3022,syst_chauffage!$C$3:$C$27,E3022)</f>
        <v>25.3493912291829</v>
      </c>
      <c r="L3022" s="12" t="n">
        <f aca="false">H3022*SUMIFS(syst_chauffage!$K$3:$K$27,syst_chauffage!$B$3:$B$27,D3022,syst_chauffage!$C$3:$C$27,E3022)</f>
        <v>0.959369049272409</v>
      </c>
      <c r="N3022" s="0" t="str">
        <f aca="false">A3022</f>
        <v>Café Hôtel Restaurant</v>
      </c>
      <c r="O3022" s="0" t="str">
        <f aca="false">B3022</f>
        <v>Hôtel avec restaurant</v>
      </c>
      <c r="P3022" s="0" t="str">
        <f aca="false">C3022</f>
        <v>Hotel d'affaire avec restaurant Luxe</v>
      </c>
      <c r="Q3022" s="0" t="str">
        <f aca="false">D3022</f>
        <v>Chaudière condensation gaz</v>
      </c>
      <c r="R3022" s="0" t="str">
        <f aca="false">E3022</f>
        <v>Gaz</v>
      </c>
      <c r="S3022" s="0" t="str">
        <f aca="false">F3022</f>
        <v>0218382404</v>
      </c>
      <c r="T3022" s="0" t="str">
        <f aca="false">G3022</f>
        <v>2</v>
      </c>
      <c r="U3022" s="0" t="n">
        <f aca="false">L3022</f>
        <v>0.959369049272409</v>
      </c>
      <c r="V3022" s="0" t="n">
        <f aca="false">K3022</f>
        <v>25.3493912291829</v>
      </c>
      <c r="W3022" s="0" t="n">
        <f aca="false">J3022</f>
        <v>882</v>
      </c>
    </row>
    <row r="3023" customFormat="false" ht="12.8" hidden="false" customHeight="false" outlineLevel="0" collapsed="false">
      <c r="A3023" s="0" t="s">
        <v>73</v>
      </c>
      <c r="B3023" s="0" t="s">
        <v>264</v>
      </c>
      <c r="C3023" s="0" t="s">
        <v>323</v>
      </c>
      <c r="D3023" s="0" t="s">
        <v>32</v>
      </c>
      <c r="E3023" s="0" t="s">
        <v>30</v>
      </c>
      <c r="F3023" s="0" t="s">
        <v>335</v>
      </c>
      <c r="G3023" s="0" t="s">
        <v>1610</v>
      </c>
      <c r="H3023" s="0" t="n">
        <v>1</v>
      </c>
      <c r="I3023" s="0" t="n">
        <v>12</v>
      </c>
      <c r="J3023" s="0" t="n">
        <v>0</v>
      </c>
      <c r="K3023" s="0" t="n">
        <f aca="false">I3023*SUMIFS(syst_chauffage!$H$3:$H$27,syst_chauffage!$B$3:$B$27,D3023,syst_chauffage!$C$3:$C$27,E3023)</f>
        <v>12</v>
      </c>
      <c r="L3023" s="12" t="n">
        <f aca="false">H3023*SUMIFS(syst_chauffage!$K$3:$K$27,syst_chauffage!$B$3:$B$27,D3023,syst_chauffage!$C$3:$C$27,E3023)</f>
        <v>1</v>
      </c>
      <c r="N3023" s="0" t="str">
        <f aca="false">A3023</f>
        <v>Café Hôtel Restaurant</v>
      </c>
      <c r="O3023" s="0" t="str">
        <f aca="false">B3023</f>
        <v>Hôtel avec restaurant</v>
      </c>
      <c r="P3023" s="0" t="str">
        <f aca="false">C3023</f>
        <v>Hotel d'affaire avec restaurant Luxe</v>
      </c>
      <c r="Q3023" s="0" t="str">
        <f aca="false">D3023</f>
        <v>Electrique direct performant</v>
      </c>
      <c r="R3023" s="0" t="str">
        <f aca="false">E3023</f>
        <v>Electricité</v>
      </c>
      <c r="S3023" s="0" t="str">
        <f aca="false">F3023</f>
        <v>0218382602</v>
      </c>
      <c r="T3023" s="0" t="str">
        <f aca="false">G3023</f>
        <v>2</v>
      </c>
      <c r="U3023" s="0" t="n">
        <f aca="false">L3023</f>
        <v>1</v>
      </c>
      <c r="V3023" s="0" t="n">
        <f aca="false">K3023</f>
        <v>12</v>
      </c>
      <c r="W3023" s="0" t="n">
        <f aca="false">J3023</f>
        <v>0</v>
      </c>
    </row>
    <row r="3024" customFormat="false" ht="12.8" hidden="false" customHeight="false" outlineLevel="0" collapsed="false">
      <c r="A3024" s="0" t="s">
        <v>73</v>
      </c>
      <c r="B3024" s="0" t="s">
        <v>264</v>
      </c>
      <c r="C3024" s="0" t="s">
        <v>323</v>
      </c>
      <c r="D3024" s="0" t="s">
        <v>38</v>
      </c>
      <c r="E3024" s="0" t="s">
        <v>30</v>
      </c>
      <c r="F3024" s="0" t="s">
        <v>336</v>
      </c>
      <c r="G3024" s="0" t="s">
        <v>1610</v>
      </c>
      <c r="H3024" s="0" t="n">
        <v>3.39795627906976</v>
      </c>
      <c r="I3024" s="0" t="n">
        <v>74.4518434742731</v>
      </c>
      <c r="J3024" s="0" t="n">
        <v>540</v>
      </c>
      <c r="K3024" s="0" t="n">
        <f aca="false">I3024*SUMIFS(syst_chauffage!$H$3:$H$27,syst_chauffage!$B$3:$B$27,D3024,syst_chauffage!$C$3:$C$27,E3024)</f>
        <v>75.2554619303393</v>
      </c>
      <c r="L3024" s="12" t="n">
        <f aca="false">H3024*SUMIFS(syst_chauffage!$K$3:$K$27,syst_chauffage!$B$3:$B$27,D3024,syst_chauffage!$C$3:$C$27,E3024)</f>
        <v>3.03986496519792</v>
      </c>
      <c r="N3024" s="0" t="str">
        <f aca="false">A3024</f>
        <v>Café Hôtel Restaurant</v>
      </c>
      <c r="O3024" s="0" t="str">
        <f aca="false">B3024</f>
        <v>Hôtel avec restaurant</v>
      </c>
      <c r="P3024" s="0" t="str">
        <f aca="false">C3024</f>
        <v>Hotel d'affaire avec restaurant Luxe</v>
      </c>
      <c r="Q3024" s="0" t="str">
        <f aca="false">D3024</f>
        <v>PAC performant</v>
      </c>
      <c r="R3024" s="0" t="str">
        <f aca="false">E3024</f>
        <v>Electricité</v>
      </c>
      <c r="S3024" s="0" t="str">
        <f aca="false">F3024</f>
        <v>0218382902</v>
      </c>
      <c r="T3024" s="0" t="str">
        <f aca="false">G3024</f>
        <v>2</v>
      </c>
      <c r="U3024" s="0" t="n">
        <f aca="false">L3024</f>
        <v>3.03986496519792</v>
      </c>
      <c r="V3024" s="0" t="n">
        <f aca="false">K3024</f>
        <v>75.2554619303393</v>
      </c>
      <c r="W3024" s="0" t="n">
        <f aca="false">J3024</f>
        <v>540</v>
      </c>
    </row>
    <row r="3025" customFormat="false" ht="12.8" hidden="false" customHeight="false" outlineLevel="0" collapsed="false">
      <c r="A3025" s="0" t="s">
        <v>73</v>
      </c>
      <c r="B3025" s="0" t="s">
        <v>264</v>
      </c>
      <c r="C3025" s="0" t="s">
        <v>323</v>
      </c>
      <c r="D3025" s="0" t="s">
        <v>46</v>
      </c>
      <c r="E3025" s="0" t="s">
        <v>30</v>
      </c>
      <c r="F3025" s="0" t="s">
        <v>337</v>
      </c>
      <c r="G3025" s="0" t="s">
        <v>1610</v>
      </c>
      <c r="H3025" s="0" t="n">
        <v>3.32861023255814</v>
      </c>
      <c r="I3025" s="0" t="n">
        <v>31.2561288601351</v>
      </c>
      <c r="J3025" s="0" t="n">
        <v>540</v>
      </c>
      <c r="K3025" s="0" t="n">
        <f aca="false">I3025*SUMIFS(syst_chauffage!$H$3:$H$27,syst_chauffage!$B$3:$B$27,D3025,syst_chauffage!$C$3:$C$27,E3025)</f>
        <v>54.2264918365843</v>
      </c>
      <c r="L3025" s="12" t="n">
        <f aca="false">H3025*SUMIFS(syst_chauffage!$K$3:$K$27,syst_chauffage!$B$3:$B$27,D3025,syst_chauffage!$C$3:$C$27,E3025)</f>
        <v>3.00077723502174</v>
      </c>
      <c r="N3025" s="0" t="str">
        <f aca="false">A3025</f>
        <v>Café Hôtel Restaurant</v>
      </c>
      <c r="O3025" s="0" t="str">
        <f aca="false">B3025</f>
        <v>Hôtel avec restaurant</v>
      </c>
      <c r="P3025" s="0" t="str">
        <f aca="false">C3025</f>
        <v>Hotel d'affaire avec restaurant Luxe</v>
      </c>
      <c r="Q3025" s="0" t="str">
        <f aca="false">D3025</f>
        <v>Rooftop performant</v>
      </c>
      <c r="R3025" s="0" t="str">
        <f aca="false">E3025</f>
        <v>Electricité</v>
      </c>
      <c r="S3025" s="0" t="str">
        <f aca="false">F3025</f>
        <v>0218383002</v>
      </c>
      <c r="T3025" s="0" t="str">
        <f aca="false">G3025</f>
        <v>2</v>
      </c>
      <c r="U3025" s="0" t="n">
        <f aca="false">L3025</f>
        <v>3.00077723502174</v>
      </c>
      <c r="V3025" s="0" t="n">
        <f aca="false">K3025</f>
        <v>54.2264918365843</v>
      </c>
      <c r="W3025" s="0" t="n">
        <f aca="false">J3025</f>
        <v>540</v>
      </c>
    </row>
    <row r="3026" customFormat="false" ht="12.8" hidden="false" customHeight="false" outlineLevel="0" collapsed="false">
      <c r="A3026" s="0" t="s">
        <v>73</v>
      </c>
      <c r="B3026" s="0" t="s">
        <v>264</v>
      </c>
      <c r="C3026" s="0" t="s">
        <v>338</v>
      </c>
      <c r="D3026" s="0" t="s">
        <v>19</v>
      </c>
      <c r="E3026" s="0" t="s">
        <v>57</v>
      </c>
      <c r="F3026" s="0" t="s">
        <v>339</v>
      </c>
      <c r="G3026" s="0" t="s">
        <v>1610</v>
      </c>
      <c r="H3026" s="0" t="n">
        <v>0.686827174398296</v>
      </c>
      <c r="I3026" s="0" t="n">
        <v>32.0521168096175</v>
      </c>
      <c r="J3026" s="0" t="n">
        <v>0</v>
      </c>
      <c r="K3026" s="0" t="n">
        <f aca="false">I3026*SUMIFS(syst_chauffage!$H$3:$H$27,syst_chauffage!$B$3:$B$27,D3026,syst_chauffage!$C$3:$C$27,E3026)</f>
        <v>44.6318250002798</v>
      </c>
      <c r="L3026" s="12" t="n">
        <f aca="false">H3026*SUMIFS(syst_chauffage!$K$3:$K$27,syst_chauffage!$B$3:$B$27,D3026,syst_chauffage!$C$3:$C$27,E3026)</f>
        <v>0.686827174398296</v>
      </c>
      <c r="N3026" s="0" t="str">
        <f aca="false">A3026</f>
        <v>Café Hôtel Restaurant</v>
      </c>
      <c r="O3026" s="0" t="str">
        <f aca="false">B3026</f>
        <v>Hôtel avec restaurant</v>
      </c>
      <c r="P3026" s="0" t="str">
        <f aca="false">C3026</f>
        <v>Moyen Hotel avec restaurant Bas de gamme</v>
      </c>
      <c r="Q3026" s="0" t="str">
        <f aca="false">D3026</f>
        <v>Autre système centralisé</v>
      </c>
      <c r="R3026" s="0" t="str">
        <f aca="false">E3026</f>
        <v>Autres</v>
      </c>
      <c r="S3026" s="0" t="str">
        <f aca="false">F3026</f>
        <v>0218530101</v>
      </c>
      <c r="T3026" s="0" t="str">
        <f aca="false">G3026</f>
        <v>2</v>
      </c>
      <c r="U3026" s="0" t="n">
        <f aca="false">L3026</f>
        <v>0.686827174398296</v>
      </c>
      <c r="V3026" s="0" t="n">
        <f aca="false">K3026</f>
        <v>44.6318250002798</v>
      </c>
      <c r="W3026" s="0" t="n">
        <f aca="false">J3026</f>
        <v>0</v>
      </c>
    </row>
    <row r="3027" customFormat="false" ht="12.8" hidden="false" customHeight="false" outlineLevel="0" collapsed="false">
      <c r="A3027" s="0" t="s">
        <v>73</v>
      </c>
      <c r="B3027" s="0" t="s">
        <v>264</v>
      </c>
      <c r="C3027" s="0" t="s">
        <v>338</v>
      </c>
      <c r="D3027" s="0" t="s">
        <v>19</v>
      </c>
      <c r="E3027" s="0" t="s">
        <v>58</v>
      </c>
      <c r="F3027" s="0" t="s">
        <v>340</v>
      </c>
      <c r="G3027" s="0" t="s">
        <v>1610</v>
      </c>
      <c r="H3027" s="0" t="n">
        <v>0.714102427078554</v>
      </c>
      <c r="I3027" s="0" t="n">
        <v>32.2169295932231</v>
      </c>
      <c r="J3027" s="0" t="n">
        <v>935</v>
      </c>
      <c r="K3027" s="0" t="n">
        <f aca="false">I3027*SUMIFS(syst_chauffage!$H$3:$H$27,syst_chauffage!$B$3:$B$27,D3027,syst_chauffage!$C$3:$C$27,E3027)</f>
        <v>52.9952251298791</v>
      </c>
      <c r="L3027" s="12" t="n">
        <f aca="false">H3027*SUMIFS(syst_chauffage!$K$3:$K$27,syst_chauffage!$B$3:$B$27,D3027,syst_chauffage!$C$3:$C$27,E3027)</f>
        <v>0.714102427078554</v>
      </c>
      <c r="N3027" s="0" t="str">
        <f aca="false">A3027</f>
        <v>Café Hôtel Restaurant</v>
      </c>
      <c r="O3027" s="0" t="str">
        <f aca="false">B3027</f>
        <v>Hôtel avec restaurant</v>
      </c>
      <c r="P3027" s="0" t="str">
        <f aca="false">C3027</f>
        <v>Moyen Hotel avec restaurant Bas de gamme</v>
      </c>
      <c r="Q3027" s="0" t="str">
        <f aca="false">D3027</f>
        <v>Autre système centralisé</v>
      </c>
      <c r="R3027" s="0" t="str">
        <f aca="false">E3027</f>
        <v>Urbain</v>
      </c>
      <c r="S3027" s="0" t="str">
        <f aca="false">F3027</f>
        <v>0218530106</v>
      </c>
      <c r="T3027" s="0" t="str">
        <f aca="false">G3027</f>
        <v>2</v>
      </c>
      <c r="U3027" s="0" t="n">
        <f aca="false">L3027</f>
        <v>0.714102427078554</v>
      </c>
      <c r="V3027" s="0" t="n">
        <f aca="false">K3027</f>
        <v>52.9952251298791</v>
      </c>
      <c r="W3027" s="0" t="n">
        <f aca="false">J3027</f>
        <v>935</v>
      </c>
    </row>
    <row r="3028" customFormat="false" ht="12.8" hidden="false" customHeight="false" outlineLevel="0" collapsed="false">
      <c r="A3028" s="0" t="s">
        <v>73</v>
      </c>
      <c r="B3028" s="0" t="s">
        <v>264</v>
      </c>
      <c r="C3028" s="0" t="s">
        <v>338</v>
      </c>
      <c r="D3028" s="0" t="s">
        <v>22</v>
      </c>
      <c r="E3028" s="0" t="s">
        <v>23</v>
      </c>
      <c r="F3028" s="0" t="s">
        <v>341</v>
      </c>
      <c r="G3028" s="0" t="s">
        <v>1610</v>
      </c>
      <c r="H3028" s="0" t="n">
        <v>0.568150760762035</v>
      </c>
      <c r="I3028" s="0" t="n">
        <v>20.9849928891126</v>
      </c>
      <c r="J3028" s="0" t="n">
        <v>0</v>
      </c>
      <c r="K3028" s="0" t="n">
        <f aca="false">I3028*SUMIFS(syst_chauffage!$H$3:$H$27,syst_chauffage!$B$3:$B$27,D3028,syst_chauffage!$C$3:$C$27,E3028)</f>
        <v>36.9550448126752</v>
      </c>
      <c r="L3028" s="12" t="n">
        <f aca="false">H3028*SUMIFS(syst_chauffage!$K$3:$K$27,syst_chauffage!$B$3:$B$27,D3028,syst_chauffage!$C$3:$C$27,E3028)</f>
        <v>0.568150760762035</v>
      </c>
      <c r="N3028" s="0" t="str">
        <f aca="false">A3028</f>
        <v>Café Hôtel Restaurant</v>
      </c>
      <c r="O3028" s="0" t="str">
        <f aca="false">B3028</f>
        <v>Hôtel avec restaurant</v>
      </c>
      <c r="P3028" s="0" t="str">
        <f aca="false">C3028</f>
        <v>Moyen Hotel avec restaurant Bas de gamme</v>
      </c>
      <c r="Q3028" s="0" t="str">
        <f aca="false">D3028</f>
        <v>Chaudière fioul</v>
      </c>
      <c r="R3028" s="0" t="str">
        <f aca="false">E3028</f>
        <v>Fioul</v>
      </c>
      <c r="S3028" s="0" t="str">
        <f aca="false">F3028</f>
        <v>0218530303</v>
      </c>
      <c r="T3028" s="0" t="str">
        <f aca="false">G3028</f>
        <v>2</v>
      </c>
      <c r="U3028" s="0" t="n">
        <f aca="false">L3028</f>
        <v>0.568150760762035</v>
      </c>
      <c r="V3028" s="0" t="n">
        <f aca="false">K3028</f>
        <v>36.9550448126752</v>
      </c>
      <c r="W3028" s="0" t="n">
        <f aca="false">J3028</f>
        <v>0</v>
      </c>
    </row>
    <row r="3029" customFormat="false" ht="12.8" hidden="false" customHeight="false" outlineLevel="0" collapsed="false">
      <c r="A3029" s="0" t="s">
        <v>73</v>
      </c>
      <c r="B3029" s="0" t="s">
        <v>264</v>
      </c>
      <c r="C3029" s="0" t="s">
        <v>338</v>
      </c>
      <c r="D3029" s="0" t="s">
        <v>13</v>
      </c>
      <c r="E3029" s="0" t="s">
        <v>14</v>
      </c>
      <c r="F3029" s="0" t="s">
        <v>342</v>
      </c>
      <c r="G3029" s="0" t="s">
        <v>1610</v>
      </c>
      <c r="H3029" s="0" t="n">
        <v>0.683857235795842</v>
      </c>
      <c r="I3029" s="0" t="n">
        <v>15.1767092787929</v>
      </c>
      <c r="J3029" s="0" t="n">
        <v>462</v>
      </c>
      <c r="K3029" s="0" t="n">
        <f aca="false">I3029*SUMIFS(syst_chauffage!$H$3:$H$27,syst_chauffage!$B$3:$B$27,D3029,syst_chauffage!$C$3:$C$27,E3029)</f>
        <v>30.6507566528184</v>
      </c>
      <c r="L3029" s="12" t="n">
        <f aca="false">H3029*SUMIFS(syst_chauffage!$K$3:$K$27,syst_chauffage!$B$3:$B$27,D3029,syst_chauffage!$C$3:$C$27,E3029)</f>
        <v>0.683857235795842</v>
      </c>
      <c r="N3029" s="0" t="str">
        <f aca="false">A3029</f>
        <v>Café Hôtel Restaurant</v>
      </c>
      <c r="O3029" s="0" t="str">
        <f aca="false">B3029</f>
        <v>Hôtel avec restaurant</v>
      </c>
      <c r="P3029" s="0" t="str">
        <f aca="false">C3029</f>
        <v>Moyen Hotel avec restaurant Bas de gamme</v>
      </c>
      <c r="Q3029" s="0" t="str">
        <f aca="false">D3029</f>
        <v>Chaudière gaz</v>
      </c>
      <c r="R3029" s="0" t="str">
        <f aca="false">E3029</f>
        <v>Gaz</v>
      </c>
      <c r="S3029" s="0" t="str">
        <f aca="false">F3029</f>
        <v>0218530404</v>
      </c>
      <c r="T3029" s="0" t="str">
        <f aca="false">G3029</f>
        <v>2</v>
      </c>
      <c r="U3029" s="0" t="n">
        <f aca="false">L3029</f>
        <v>0.683857235795842</v>
      </c>
      <c r="V3029" s="0" t="n">
        <f aca="false">K3029</f>
        <v>30.6507566528184</v>
      </c>
      <c r="W3029" s="0" t="n">
        <f aca="false">J3029</f>
        <v>462</v>
      </c>
    </row>
    <row r="3030" customFormat="false" ht="12.8" hidden="false" customHeight="false" outlineLevel="0" collapsed="false">
      <c r="A3030" s="0" t="s">
        <v>73</v>
      </c>
      <c r="B3030" s="0" t="s">
        <v>264</v>
      </c>
      <c r="C3030" s="0" t="s">
        <v>338</v>
      </c>
      <c r="D3030" s="0" t="s">
        <v>29</v>
      </c>
      <c r="E3030" s="0" t="s">
        <v>30</v>
      </c>
      <c r="F3030" s="0" t="s">
        <v>343</v>
      </c>
      <c r="G3030" s="0" t="s">
        <v>1610</v>
      </c>
      <c r="H3030" s="0" t="n">
        <v>0.92</v>
      </c>
      <c r="I3030" s="0" t="n">
        <v>10.4</v>
      </c>
      <c r="J3030" s="0" t="n">
        <v>0</v>
      </c>
      <c r="K3030" s="0" t="n">
        <f aca="false">I3030*SUMIFS(syst_chauffage!$H$3:$H$27,syst_chauffage!$B$3:$B$27,D3030,syst_chauffage!$C$3:$C$27,E3030)</f>
        <v>3</v>
      </c>
      <c r="L3030" s="12" t="n">
        <f aca="false">H3030*SUMIFS(syst_chauffage!$K$3:$K$27,syst_chauffage!$B$3:$B$27,D3030,syst_chauffage!$C$3:$C$27,E3030)</f>
        <v>0.92</v>
      </c>
      <c r="N3030" s="0" t="str">
        <f aca="false">A3030</f>
        <v>Café Hôtel Restaurant</v>
      </c>
      <c r="O3030" s="0" t="str">
        <f aca="false">B3030</f>
        <v>Hôtel avec restaurant</v>
      </c>
      <c r="P3030" s="0" t="str">
        <f aca="false">C3030</f>
        <v>Moyen Hotel avec restaurant Bas de gamme</v>
      </c>
      <c r="Q3030" s="0" t="str">
        <f aca="false">D3030</f>
        <v>Electrique direct</v>
      </c>
      <c r="R3030" s="0" t="str">
        <f aca="false">E3030</f>
        <v>Electricité</v>
      </c>
      <c r="S3030" s="0" t="str">
        <f aca="false">F3030</f>
        <v>0218530602</v>
      </c>
      <c r="T3030" s="0" t="str">
        <f aca="false">G3030</f>
        <v>2</v>
      </c>
      <c r="U3030" s="0" t="n">
        <f aca="false">L3030</f>
        <v>0.92</v>
      </c>
      <c r="V3030" s="0" t="n">
        <f aca="false">K3030</f>
        <v>3</v>
      </c>
      <c r="W3030" s="0" t="n">
        <f aca="false">J3030</f>
        <v>0</v>
      </c>
    </row>
    <row r="3031" customFormat="false" ht="12.8" hidden="false" customHeight="false" outlineLevel="0" collapsed="false">
      <c r="A3031" s="0" t="s">
        <v>73</v>
      </c>
      <c r="B3031" s="0" t="s">
        <v>264</v>
      </c>
      <c r="C3031" s="0" t="s">
        <v>338</v>
      </c>
      <c r="D3031" s="0" t="s">
        <v>36</v>
      </c>
      <c r="E3031" s="0" t="s">
        <v>30</v>
      </c>
      <c r="F3031" s="0" t="s">
        <v>344</v>
      </c>
      <c r="G3031" s="0" t="s">
        <v>1610</v>
      </c>
      <c r="H3031" s="0" t="n">
        <v>2.94489544186046</v>
      </c>
      <c r="I3031" s="0" t="n">
        <v>85.5623473984308</v>
      </c>
      <c r="J3031" s="0" t="n">
        <v>738</v>
      </c>
      <c r="K3031" s="0" t="n">
        <f aca="false">I3031*SUMIFS(syst_chauffage!$H$3:$H$27,syst_chauffage!$B$3:$B$27,D3031,syst_chauffage!$C$3:$C$27,E3031)</f>
        <v>52.9338394843832</v>
      </c>
      <c r="L3031" s="12" t="n">
        <f aca="false">H3031*SUMIFS(syst_chauffage!$K$3:$K$27,syst_chauffage!$B$3:$B$27,D3031,syst_chauffage!$C$3:$C$27,E3031)</f>
        <v>2.47427325480779</v>
      </c>
      <c r="N3031" s="0" t="str">
        <f aca="false">A3031</f>
        <v>Café Hôtel Restaurant</v>
      </c>
      <c r="O3031" s="0" t="str">
        <f aca="false">B3031</f>
        <v>Hôtel avec restaurant</v>
      </c>
      <c r="P3031" s="0" t="str">
        <f aca="false">C3031</f>
        <v>Moyen Hotel avec restaurant Bas de gamme</v>
      </c>
      <c r="Q3031" s="0" t="str">
        <f aca="false">D3031</f>
        <v>PAC</v>
      </c>
      <c r="R3031" s="0" t="str">
        <f aca="false">E3031</f>
        <v>Electricité</v>
      </c>
      <c r="S3031" s="0" t="str">
        <f aca="false">F3031</f>
        <v>0218530902</v>
      </c>
      <c r="T3031" s="0" t="str">
        <f aca="false">G3031</f>
        <v>2</v>
      </c>
      <c r="U3031" s="0" t="n">
        <f aca="false">L3031</f>
        <v>2.47427325480779</v>
      </c>
      <c r="V3031" s="0" t="n">
        <f aca="false">K3031</f>
        <v>52.9338394843832</v>
      </c>
      <c r="W3031" s="0" t="n">
        <f aca="false">J3031</f>
        <v>738</v>
      </c>
    </row>
    <row r="3032" customFormat="false" ht="12.8" hidden="false" customHeight="false" outlineLevel="0" collapsed="false">
      <c r="A3032" s="0" t="s">
        <v>73</v>
      </c>
      <c r="B3032" s="0" t="s">
        <v>264</v>
      </c>
      <c r="C3032" s="0" t="s">
        <v>338</v>
      </c>
      <c r="D3032" s="0" t="s">
        <v>42</v>
      </c>
      <c r="E3032" s="0" t="s">
        <v>30</v>
      </c>
      <c r="F3032" s="0" t="s">
        <v>345</v>
      </c>
      <c r="G3032" s="0" t="s">
        <v>1610</v>
      </c>
      <c r="H3032" s="0" t="n">
        <v>2.80410195348837</v>
      </c>
      <c r="I3032" s="0" t="n">
        <v>39.806751269725</v>
      </c>
      <c r="J3032" s="0" t="n">
        <v>738</v>
      </c>
      <c r="K3032" s="0" t="n">
        <f aca="false">I3032*SUMIFS(syst_chauffage!$H$3:$H$27,syst_chauffage!$B$3:$B$27,D3032,syst_chauffage!$C$3:$C$27,E3032)</f>
        <v>35.9332453033912</v>
      </c>
      <c r="L3032" s="12" t="n">
        <f aca="false">H3032*SUMIFS(syst_chauffage!$K$3:$K$27,syst_chauffage!$B$3:$B$27,D3032,syst_chauffage!$C$3:$C$27,E3032)</f>
        <v>2.49996610303434</v>
      </c>
      <c r="N3032" s="0" t="str">
        <f aca="false">A3032</f>
        <v>Café Hôtel Restaurant</v>
      </c>
      <c r="O3032" s="0" t="str">
        <f aca="false">B3032</f>
        <v>Hôtel avec restaurant</v>
      </c>
      <c r="P3032" s="0" t="str">
        <f aca="false">C3032</f>
        <v>Moyen Hotel avec restaurant Bas de gamme</v>
      </c>
      <c r="Q3032" s="0" t="str">
        <f aca="false">D3032</f>
        <v>Rooftop</v>
      </c>
      <c r="R3032" s="0" t="str">
        <f aca="false">E3032</f>
        <v>Electricité</v>
      </c>
      <c r="S3032" s="0" t="str">
        <f aca="false">F3032</f>
        <v>0218531002</v>
      </c>
      <c r="T3032" s="0" t="str">
        <f aca="false">G3032</f>
        <v>2</v>
      </c>
      <c r="U3032" s="0" t="n">
        <f aca="false">L3032</f>
        <v>2.49996610303434</v>
      </c>
      <c r="V3032" s="0" t="n">
        <f aca="false">K3032</f>
        <v>35.9332453033912</v>
      </c>
      <c r="W3032" s="0" t="n">
        <f aca="false">J3032</f>
        <v>738</v>
      </c>
    </row>
    <row r="3033" customFormat="false" ht="12.8" hidden="false" customHeight="false" outlineLevel="0" collapsed="false">
      <c r="A3033" s="0" t="s">
        <v>73</v>
      </c>
      <c r="B3033" s="0" t="s">
        <v>264</v>
      </c>
      <c r="C3033" s="0" t="s">
        <v>338</v>
      </c>
      <c r="D3033" s="0" t="s">
        <v>51</v>
      </c>
      <c r="E3033" s="0" t="s">
        <v>57</v>
      </c>
      <c r="F3033" s="0" t="s">
        <v>346</v>
      </c>
      <c r="G3033" s="0" t="s">
        <v>1610</v>
      </c>
      <c r="H3033" s="0" t="n">
        <v>0.792492893536496</v>
      </c>
      <c r="I3033" s="0" t="n">
        <v>38.1572819162113</v>
      </c>
      <c r="J3033" s="0" t="n">
        <v>0</v>
      </c>
      <c r="K3033" s="0" t="n">
        <f aca="false">I3033*SUMIFS(syst_chauffage!$H$3:$H$27,syst_chauffage!$B$3:$B$27,D3033,syst_chauffage!$C$3:$C$27,E3033)</f>
        <v>80.8497038970031</v>
      </c>
      <c r="L3033" s="12" t="n">
        <f aca="false">H3033*SUMIFS(syst_chauffage!$K$3:$K$27,syst_chauffage!$B$3:$B$27,D3033,syst_chauffage!$C$3:$C$27,E3033)</f>
        <v>0.792492893536496</v>
      </c>
      <c r="N3033" s="0" t="str">
        <f aca="false">A3033</f>
        <v>Café Hôtel Restaurant</v>
      </c>
      <c r="O3033" s="0" t="str">
        <f aca="false">B3033</f>
        <v>Hôtel avec restaurant</v>
      </c>
      <c r="P3033" s="0" t="str">
        <f aca="false">C3033</f>
        <v>Moyen Hotel avec restaurant Bas de gamme</v>
      </c>
      <c r="Q3033" s="0" t="str">
        <f aca="false">D3033</f>
        <v>Autre système centralisé performant</v>
      </c>
      <c r="R3033" s="0" t="str">
        <f aca="false">E3033</f>
        <v>Autres</v>
      </c>
      <c r="S3033" s="0" t="str">
        <f aca="false">F3033</f>
        <v>0218532101</v>
      </c>
      <c r="T3033" s="0" t="str">
        <f aca="false">G3033</f>
        <v>2</v>
      </c>
      <c r="U3033" s="0" t="n">
        <f aca="false">L3033</f>
        <v>0.792492893536496</v>
      </c>
      <c r="V3033" s="0" t="n">
        <f aca="false">K3033</f>
        <v>80.8497038970031</v>
      </c>
      <c r="W3033" s="0" t="n">
        <f aca="false">J3033</f>
        <v>0</v>
      </c>
    </row>
    <row r="3034" customFormat="false" ht="12.8" hidden="false" customHeight="false" outlineLevel="0" collapsed="false">
      <c r="A3034" s="0" t="s">
        <v>73</v>
      </c>
      <c r="B3034" s="0" t="s">
        <v>264</v>
      </c>
      <c r="C3034" s="0" t="s">
        <v>338</v>
      </c>
      <c r="D3034" s="0" t="s">
        <v>51</v>
      </c>
      <c r="E3034" s="0" t="s">
        <v>58</v>
      </c>
      <c r="F3034" s="0" t="s">
        <v>347</v>
      </c>
      <c r="G3034" s="0" t="s">
        <v>1610</v>
      </c>
      <c r="H3034" s="0" t="n">
        <v>0.823964338936793</v>
      </c>
      <c r="I3034" s="0" t="n">
        <v>38.3534876109799</v>
      </c>
      <c r="J3034" s="0" t="n">
        <v>935</v>
      </c>
      <c r="K3034" s="0" t="n">
        <f aca="false">I3034*SUMIFS(syst_chauffage!$H$3:$H$27,syst_chauffage!$B$3:$B$27,D3034,syst_chauffage!$C$3:$C$27,E3034)</f>
        <v>81.846323651992</v>
      </c>
      <c r="L3034" s="12" t="n">
        <f aca="false">H3034*SUMIFS(syst_chauffage!$K$3:$K$27,syst_chauffage!$B$3:$B$27,D3034,syst_chauffage!$C$3:$C$27,E3034)</f>
        <v>0.823964338936793</v>
      </c>
      <c r="N3034" s="0" t="str">
        <f aca="false">A3034</f>
        <v>Café Hôtel Restaurant</v>
      </c>
      <c r="O3034" s="0" t="str">
        <f aca="false">B3034</f>
        <v>Hôtel avec restaurant</v>
      </c>
      <c r="P3034" s="0" t="str">
        <f aca="false">C3034</f>
        <v>Moyen Hotel avec restaurant Bas de gamme</v>
      </c>
      <c r="Q3034" s="0" t="str">
        <f aca="false">D3034</f>
        <v>Autre système centralisé performant</v>
      </c>
      <c r="R3034" s="0" t="str">
        <f aca="false">E3034</f>
        <v>Urbain</v>
      </c>
      <c r="S3034" s="0" t="str">
        <f aca="false">F3034</f>
        <v>0218532106</v>
      </c>
      <c r="T3034" s="0" t="str">
        <f aca="false">G3034</f>
        <v>2</v>
      </c>
      <c r="U3034" s="0" t="n">
        <f aca="false">L3034</f>
        <v>0.823964338936793</v>
      </c>
      <c r="V3034" s="0" t="n">
        <f aca="false">K3034</f>
        <v>81.846323651992</v>
      </c>
      <c r="W3034" s="0" t="n">
        <f aca="false">J3034</f>
        <v>935</v>
      </c>
    </row>
    <row r="3035" customFormat="false" ht="12.8" hidden="false" customHeight="false" outlineLevel="0" collapsed="false">
      <c r="A3035" s="0" t="s">
        <v>73</v>
      </c>
      <c r="B3035" s="0" t="s">
        <v>264</v>
      </c>
      <c r="C3035" s="0" t="s">
        <v>338</v>
      </c>
      <c r="D3035" s="0" t="s">
        <v>27</v>
      </c>
      <c r="E3035" s="0" t="s">
        <v>23</v>
      </c>
      <c r="F3035" s="0" t="s">
        <v>348</v>
      </c>
      <c r="G3035" s="0" t="s">
        <v>1610</v>
      </c>
      <c r="H3035" s="0" t="n">
        <v>0.754205893077403</v>
      </c>
      <c r="I3035" s="0" t="n">
        <v>24.9821343918007</v>
      </c>
      <c r="J3035" s="0" t="n">
        <v>1064</v>
      </c>
      <c r="K3035" s="0" t="n">
        <f aca="false">I3035*SUMIFS(syst_chauffage!$H$3:$H$27,syst_chauffage!$B$3:$B$27,D3035,syst_chauffage!$C$3:$C$27,E3035)</f>
        <v>64.0642639395434</v>
      </c>
      <c r="L3035" s="12" t="n">
        <f aca="false">H3035*SUMIFS(syst_chauffage!$K$3:$K$27,syst_chauffage!$B$3:$B$27,D3035,syst_chauffage!$C$3:$C$27,E3035)</f>
        <v>0.754205893077403</v>
      </c>
      <c r="N3035" s="0" t="str">
        <f aca="false">A3035</f>
        <v>Café Hôtel Restaurant</v>
      </c>
      <c r="O3035" s="0" t="str">
        <f aca="false">B3035</f>
        <v>Hôtel avec restaurant</v>
      </c>
      <c r="P3035" s="0" t="str">
        <f aca="false">C3035</f>
        <v>Moyen Hotel avec restaurant Bas de gamme</v>
      </c>
      <c r="Q3035" s="0" t="str">
        <f aca="false">D3035</f>
        <v>Chaudière condensation fioul</v>
      </c>
      <c r="R3035" s="0" t="str">
        <f aca="false">E3035</f>
        <v>Fioul</v>
      </c>
      <c r="S3035" s="0" t="str">
        <f aca="false">F3035</f>
        <v>0218532303</v>
      </c>
      <c r="T3035" s="0" t="str">
        <f aca="false">G3035</f>
        <v>2</v>
      </c>
      <c r="U3035" s="0" t="n">
        <f aca="false">L3035</f>
        <v>0.754205893077403</v>
      </c>
      <c r="V3035" s="0" t="n">
        <f aca="false">K3035</f>
        <v>64.0642639395434</v>
      </c>
      <c r="W3035" s="0" t="n">
        <f aca="false">J3035</f>
        <v>1064</v>
      </c>
    </row>
    <row r="3036" customFormat="false" ht="12.8" hidden="false" customHeight="false" outlineLevel="0" collapsed="false">
      <c r="A3036" s="0" t="s">
        <v>73</v>
      </c>
      <c r="B3036" s="0" t="s">
        <v>264</v>
      </c>
      <c r="C3036" s="0" t="s">
        <v>338</v>
      </c>
      <c r="D3036" s="0" t="s">
        <v>18</v>
      </c>
      <c r="E3036" s="0" t="s">
        <v>14</v>
      </c>
      <c r="F3036" s="0" t="s">
        <v>349</v>
      </c>
      <c r="G3036" s="0" t="s">
        <v>1610</v>
      </c>
      <c r="H3036" s="0" t="n">
        <v>0.981803553628876</v>
      </c>
      <c r="I3036" s="0" t="n">
        <v>18.0675110461821</v>
      </c>
      <c r="J3036" s="0" t="n">
        <v>1064</v>
      </c>
      <c r="K3036" s="0" t="n">
        <f aca="false">I3036*SUMIFS(syst_chauffage!$H$3:$H$27,syst_chauffage!$B$3:$B$27,D3036,syst_chauffage!$C$3:$C$27,E3036)</f>
        <v>49.2326834003177</v>
      </c>
      <c r="L3036" s="12" t="n">
        <f aca="false">H3036*SUMIFS(syst_chauffage!$K$3:$K$27,syst_chauffage!$B$3:$B$27,D3036,syst_chauffage!$C$3:$C$27,E3036)</f>
        <v>0.953770009076743</v>
      </c>
      <c r="N3036" s="0" t="str">
        <f aca="false">A3036</f>
        <v>Café Hôtel Restaurant</v>
      </c>
      <c r="O3036" s="0" t="str">
        <f aca="false">B3036</f>
        <v>Hôtel avec restaurant</v>
      </c>
      <c r="P3036" s="0" t="str">
        <f aca="false">C3036</f>
        <v>Moyen Hotel avec restaurant Bas de gamme</v>
      </c>
      <c r="Q3036" s="0" t="str">
        <f aca="false">D3036</f>
        <v>Chaudière condensation gaz</v>
      </c>
      <c r="R3036" s="0" t="str">
        <f aca="false">E3036</f>
        <v>Gaz</v>
      </c>
      <c r="S3036" s="0" t="str">
        <f aca="false">F3036</f>
        <v>0218532404</v>
      </c>
      <c r="T3036" s="0" t="str">
        <f aca="false">G3036</f>
        <v>2</v>
      </c>
      <c r="U3036" s="0" t="n">
        <f aca="false">L3036</f>
        <v>0.953770009076743</v>
      </c>
      <c r="V3036" s="0" t="n">
        <f aca="false">K3036</f>
        <v>49.2326834003177</v>
      </c>
      <c r="W3036" s="0" t="n">
        <f aca="false">J3036</f>
        <v>1064</v>
      </c>
    </row>
    <row r="3037" customFormat="false" ht="12.8" hidden="false" customHeight="false" outlineLevel="0" collapsed="false">
      <c r="A3037" s="0" t="s">
        <v>73</v>
      </c>
      <c r="B3037" s="0" t="s">
        <v>264</v>
      </c>
      <c r="C3037" s="0" t="s">
        <v>338</v>
      </c>
      <c r="D3037" s="0" t="s">
        <v>32</v>
      </c>
      <c r="E3037" s="0" t="s">
        <v>30</v>
      </c>
      <c r="F3037" s="0" t="s">
        <v>350</v>
      </c>
      <c r="G3037" s="0" t="s">
        <v>1610</v>
      </c>
      <c r="H3037" s="0" t="n">
        <v>1</v>
      </c>
      <c r="I3037" s="0" t="n">
        <v>12</v>
      </c>
      <c r="J3037" s="0" t="n">
        <v>0</v>
      </c>
      <c r="K3037" s="0" t="n">
        <f aca="false">I3037*SUMIFS(syst_chauffage!$H$3:$H$27,syst_chauffage!$B$3:$B$27,D3037,syst_chauffage!$C$3:$C$27,E3037)</f>
        <v>12</v>
      </c>
      <c r="L3037" s="12" t="n">
        <f aca="false">H3037*SUMIFS(syst_chauffage!$K$3:$K$27,syst_chauffage!$B$3:$B$27,D3037,syst_chauffage!$C$3:$C$27,E3037)</f>
        <v>1</v>
      </c>
      <c r="N3037" s="0" t="str">
        <f aca="false">A3037</f>
        <v>Café Hôtel Restaurant</v>
      </c>
      <c r="O3037" s="0" t="str">
        <f aca="false">B3037</f>
        <v>Hôtel avec restaurant</v>
      </c>
      <c r="P3037" s="0" t="str">
        <f aca="false">C3037</f>
        <v>Moyen Hotel avec restaurant Bas de gamme</v>
      </c>
      <c r="Q3037" s="0" t="str">
        <f aca="false">D3037</f>
        <v>Electrique direct performant</v>
      </c>
      <c r="R3037" s="0" t="str">
        <f aca="false">E3037</f>
        <v>Electricité</v>
      </c>
      <c r="S3037" s="0" t="str">
        <f aca="false">F3037</f>
        <v>0218532602</v>
      </c>
      <c r="T3037" s="0" t="str">
        <f aca="false">G3037</f>
        <v>2</v>
      </c>
      <c r="U3037" s="0" t="n">
        <f aca="false">L3037</f>
        <v>1</v>
      </c>
      <c r="V3037" s="0" t="n">
        <f aca="false">K3037</f>
        <v>12</v>
      </c>
      <c r="W3037" s="0" t="n">
        <f aca="false">J3037</f>
        <v>0</v>
      </c>
    </row>
    <row r="3038" customFormat="false" ht="12.8" hidden="false" customHeight="false" outlineLevel="0" collapsed="false">
      <c r="A3038" s="0" t="s">
        <v>73</v>
      </c>
      <c r="B3038" s="0" t="s">
        <v>264</v>
      </c>
      <c r="C3038" s="0" t="s">
        <v>338</v>
      </c>
      <c r="D3038" s="0" t="s">
        <v>38</v>
      </c>
      <c r="E3038" s="0" t="s">
        <v>30</v>
      </c>
      <c r="F3038" s="0" t="s">
        <v>351</v>
      </c>
      <c r="G3038" s="0" t="s">
        <v>1610</v>
      </c>
      <c r="H3038" s="0" t="n">
        <v>3.39795627906976</v>
      </c>
      <c r="I3038" s="0" t="n">
        <v>101.859937379084</v>
      </c>
      <c r="J3038" s="0" t="n">
        <v>792</v>
      </c>
      <c r="K3038" s="0" t="n">
        <f aca="false">I3038*SUMIFS(syst_chauffage!$H$3:$H$27,syst_chauffage!$B$3:$B$27,D3038,syst_chauffage!$C$3:$C$27,E3038)</f>
        <v>102.959393373614</v>
      </c>
      <c r="L3038" s="12" t="n">
        <f aca="false">H3038*SUMIFS(syst_chauffage!$K$3:$K$27,syst_chauffage!$B$3:$B$27,D3038,syst_chauffage!$C$3:$C$27,E3038)</f>
        <v>3.03986496519792</v>
      </c>
      <c r="N3038" s="0" t="str">
        <f aca="false">A3038</f>
        <v>Café Hôtel Restaurant</v>
      </c>
      <c r="O3038" s="0" t="str">
        <f aca="false">B3038</f>
        <v>Hôtel avec restaurant</v>
      </c>
      <c r="P3038" s="0" t="str">
        <f aca="false">C3038</f>
        <v>Moyen Hotel avec restaurant Bas de gamme</v>
      </c>
      <c r="Q3038" s="0" t="str">
        <f aca="false">D3038</f>
        <v>PAC performant</v>
      </c>
      <c r="R3038" s="0" t="str">
        <f aca="false">E3038</f>
        <v>Electricité</v>
      </c>
      <c r="S3038" s="0" t="str">
        <f aca="false">F3038</f>
        <v>0218532902</v>
      </c>
      <c r="T3038" s="0" t="str">
        <f aca="false">G3038</f>
        <v>2</v>
      </c>
      <c r="U3038" s="0" t="n">
        <f aca="false">L3038</f>
        <v>3.03986496519792</v>
      </c>
      <c r="V3038" s="0" t="n">
        <f aca="false">K3038</f>
        <v>102.959393373614</v>
      </c>
      <c r="W3038" s="0" t="n">
        <f aca="false">J3038</f>
        <v>792</v>
      </c>
    </row>
    <row r="3039" customFormat="false" ht="12.8" hidden="false" customHeight="false" outlineLevel="0" collapsed="false">
      <c r="A3039" s="0" t="s">
        <v>73</v>
      </c>
      <c r="B3039" s="0" t="s">
        <v>264</v>
      </c>
      <c r="C3039" s="0" t="s">
        <v>338</v>
      </c>
      <c r="D3039" s="0" t="s">
        <v>46</v>
      </c>
      <c r="E3039" s="0" t="s">
        <v>30</v>
      </c>
      <c r="F3039" s="0" t="s">
        <v>352</v>
      </c>
      <c r="G3039" s="0" t="s">
        <v>1610</v>
      </c>
      <c r="H3039" s="0" t="n">
        <v>3.32861023255814</v>
      </c>
      <c r="I3039" s="0" t="n">
        <v>47.3889896068154</v>
      </c>
      <c r="J3039" s="0" t="n">
        <v>792</v>
      </c>
      <c r="K3039" s="0" t="n">
        <f aca="false">I3039*SUMIFS(syst_chauffage!$H$3:$H$27,syst_chauffage!$B$3:$B$27,D3039,syst_chauffage!$C$3:$C$27,E3039)</f>
        <v>82.2155126617573</v>
      </c>
      <c r="L3039" s="12" t="n">
        <f aca="false">H3039*SUMIFS(syst_chauffage!$K$3:$K$27,syst_chauffage!$B$3:$B$27,D3039,syst_chauffage!$C$3:$C$27,E3039)</f>
        <v>3.00077723502174</v>
      </c>
      <c r="N3039" s="0" t="str">
        <f aca="false">A3039</f>
        <v>Café Hôtel Restaurant</v>
      </c>
      <c r="O3039" s="0" t="str">
        <f aca="false">B3039</f>
        <v>Hôtel avec restaurant</v>
      </c>
      <c r="P3039" s="0" t="str">
        <f aca="false">C3039</f>
        <v>Moyen Hotel avec restaurant Bas de gamme</v>
      </c>
      <c r="Q3039" s="0" t="str">
        <f aca="false">D3039</f>
        <v>Rooftop performant</v>
      </c>
      <c r="R3039" s="0" t="str">
        <f aca="false">E3039</f>
        <v>Electricité</v>
      </c>
      <c r="S3039" s="0" t="str">
        <f aca="false">F3039</f>
        <v>0218533002</v>
      </c>
      <c r="T3039" s="0" t="str">
        <f aca="false">G3039</f>
        <v>2</v>
      </c>
      <c r="U3039" s="0" t="n">
        <f aca="false">L3039</f>
        <v>3.00077723502174</v>
      </c>
      <c r="V3039" s="0" t="n">
        <f aca="false">K3039</f>
        <v>82.2155126617573</v>
      </c>
      <c r="W3039" s="0" t="n">
        <f aca="false">J3039</f>
        <v>792</v>
      </c>
    </row>
    <row r="3040" customFormat="false" ht="12.8" hidden="false" customHeight="false" outlineLevel="0" collapsed="false">
      <c r="A3040" s="0" t="s">
        <v>73</v>
      </c>
      <c r="B3040" s="0" t="s">
        <v>264</v>
      </c>
      <c r="C3040" s="0" t="s">
        <v>353</v>
      </c>
      <c r="D3040" s="0" t="s">
        <v>19</v>
      </c>
      <c r="E3040" s="0" t="s">
        <v>57</v>
      </c>
      <c r="F3040" s="0" t="s">
        <v>354</v>
      </c>
      <c r="G3040" s="0" t="s">
        <v>1610</v>
      </c>
      <c r="H3040" s="0" t="n">
        <v>0.720070992576745</v>
      </c>
      <c r="I3040" s="0" t="n">
        <v>30.1132224645</v>
      </c>
      <c r="J3040" s="0" t="n">
        <v>0</v>
      </c>
      <c r="K3040" s="0" t="n">
        <f aca="false">I3040*SUMIFS(syst_chauffage!$H$3:$H$27,syst_chauffage!$B$3:$B$27,D3040,syst_chauffage!$C$3:$C$27,E3040)</f>
        <v>41.931959851924</v>
      </c>
      <c r="L3040" s="12" t="n">
        <f aca="false">H3040*SUMIFS(syst_chauffage!$K$3:$K$27,syst_chauffage!$B$3:$B$27,D3040,syst_chauffage!$C$3:$C$27,E3040)</f>
        <v>0.720070992576745</v>
      </c>
      <c r="N3040" s="0" t="str">
        <f aca="false">A3040</f>
        <v>Café Hôtel Restaurant</v>
      </c>
      <c r="O3040" s="0" t="str">
        <f aca="false">B3040</f>
        <v>Hôtel avec restaurant</v>
      </c>
      <c r="P3040" s="0" t="str">
        <f aca="false">C3040</f>
        <v>Moyen Hotel avec restaurant Haut de gamme</v>
      </c>
      <c r="Q3040" s="0" t="str">
        <f aca="false">D3040</f>
        <v>Autre système centralisé</v>
      </c>
      <c r="R3040" s="0" t="str">
        <f aca="false">E3040</f>
        <v>Autres</v>
      </c>
      <c r="S3040" s="0" t="str">
        <f aca="false">F3040</f>
        <v>0218540101</v>
      </c>
      <c r="T3040" s="0" t="str">
        <f aca="false">G3040</f>
        <v>2</v>
      </c>
      <c r="U3040" s="0" t="n">
        <f aca="false">L3040</f>
        <v>0.720070992576745</v>
      </c>
      <c r="V3040" s="0" t="n">
        <f aca="false">K3040</f>
        <v>41.931959851924</v>
      </c>
      <c r="W3040" s="0" t="n">
        <f aca="false">J3040</f>
        <v>0</v>
      </c>
    </row>
    <row r="3041" customFormat="false" ht="12.8" hidden="false" customHeight="false" outlineLevel="0" collapsed="false">
      <c r="A3041" s="0" t="s">
        <v>73</v>
      </c>
      <c r="B3041" s="0" t="s">
        <v>264</v>
      </c>
      <c r="C3041" s="0" t="s">
        <v>353</v>
      </c>
      <c r="D3041" s="0" t="s">
        <v>19</v>
      </c>
      <c r="E3041" s="0" t="s">
        <v>58</v>
      </c>
      <c r="F3041" s="0" t="s">
        <v>355</v>
      </c>
      <c r="G3041" s="0" t="s">
        <v>1610</v>
      </c>
      <c r="H3041" s="0" t="n">
        <v>0.675571882700592</v>
      </c>
      <c r="I3041" s="0" t="n">
        <v>30.1720650923402</v>
      </c>
      <c r="J3041" s="0" t="n">
        <v>935</v>
      </c>
      <c r="K3041" s="0" t="n">
        <f aca="false">I3041*SUMIFS(syst_chauffage!$H$3:$H$27,syst_chauffage!$B$3:$B$27,D3041,syst_chauffage!$C$3:$C$27,E3041)</f>
        <v>49.6315261072639</v>
      </c>
      <c r="L3041" s="12" t="n">
        <f aca="false">H3041*SUMIFS(syst_chauffage!$K$3:$K$27,syst_chauffage!$B$3:$B$27,D3041,syst_chauffage!$C$3:$C$27,E3041)</f>
        <v>0.675571882700592</v>
      </c>
      <c r="N3041" s="0" t="str">
        <f aca="false">A3041</f>
        <v>Café Hôtel Restaurant</v>
      </c>
      <c r="O3041" s="0" t="str">
        <f aca="false">B3041</f>
        <v>Hôtel avec restaurant</v>
      </c>
      <c r="P3041" s="0" t="str">
        <f aca="false">C3041</f>
        <v>Moyen Hotel avec restaurant Haut de gamme</v>
      </c>
      <c r="Q3041" s="0" t="str">
        <f aca="false">D3041</f>
        <v>Autre système centralisé</v>
      </c>
      <c r="R3041" s="0" t="str">
        <f aca="false">E3041</f>
        <v>Urbain</v>
      </c>
      <c r="S3041" s="0" t="str">
        <f aca="false">F3041</f>
        <v>0218540106</v>
      </c>
      <c r="T3041" s="0" t="str">
        <f aca="false">G3041</f>
        <v>2</v>
      </c>
      <c r="U3041" s="0" t="n">
        <f aca="false">L3041</f>
        <v>0.675571882700592</v>
      </c>
      <c r="V3041" s="0" t="n">
        <f aca="false">K3041</f>
        <v>49.6315261072639</v>
      </c>
      <c r="W3041" s="0" t="n">
        <f aca="false">J3041</f>
        <v>935</v>
      </c>
    </row>
    <row r="3042" customFormat="false" ht="12.8" hidden="false" customHeight="false" outlineLevel="0" collapsed="false">
      <c r="A3042" s="0" t="s">
        <v>73</v>
      </c>
      <c r="B3042" s="0" t="s">
        <v>264</v>
      </c>
      <c r="C3042" s="0" t="s">
        <v>353</v>
      </c>
      <c r="D3042" s="0" t="s">
        <v>22</v>
      </c>
      <c r="E3042" s="0" t="s">
        <v>23</v>
      </c>
      <c r="F3042" s="0" t="s">
        <v>356</v>
      </c>
      <c r="G3042" s="0" t="s">
        <v>1610</v>
      </c>
      <c r="H3042" s="0" t="n">
        <v>0.569480442982163</v>
      </c>
      <c r="I3042" s="0" t="n">
        <v>18.9460378187622</v>
      </c>
      <c r="J3042" s="0" t="n">
        <v>0</v>
      </c>
      <c r="K3042" s="0" t="n">
        <f aca="false">I3042*SUMIFS(syst_chauffage!$H$3:$H$27,syst_chauffage!$B$3:$B$27,D3042,syst_chauffage!$C$3:$C$27,E3042)</f>
        <v>33.364399040528</v>
      </c>
      <c r="L3042" s="12" t="n">
        <f aca="false">H3042*SUMIFS(syst_chauffage!$K$3:$K$27,syst_chauffage!$B$3:$B$27,D3042,syst_chauffage!$C$3:$C$27,E3042)</f>
        <v>0.569480442982163</v>
      </c>
      <c r="N3042" s="0" t="str">
        <f aca="false">A3042</f>
        <v>Café Hôtel Restaurant</v>
      </c>
      <c r="O3042" s="0" t="str">
        <f aca="false">B3042</f>
        <v>Hôtel avec restaurant</v>
      </c>
      <c r="P3042" s="0" t="str">
        <f aca="false">C3042</f>
        <v>Moyen Hotel avec restaurant Haut de gamme</v>
      </c>
      <c r="Q3042" s="0" t="str">
        <f aca="false">D3042</f>
        <v>Chaudière fioul</v>
      </c>
      <c r="R3042" s="0" t="str">
        <f aca="false">E3042</f>
        <v>Fioul</v>
      </c>
      <c r="S3042" s="0" t="str">
        <f aca="false">F3042</f>
        <v>0218540303</v>
      </c>
      <c r="T3042" s="0" t="str">
        <f aca="false">G3042</f>
        <v>2</v>
      </c>
      <c r="U3042" s="0" t="n">
        <f aca="false">L3042</f>
        <v>0.569480442982163</v>
      </c>
      <c r="V3042" s="0" t="n">
        <f aca="false">K3042</f>
        <v>33.364399040528</v>
      </c>
      <c r="W3042" s="0" t="n">
        <f aca="false">J3042</f>
        <v>0</v>
      </c>
    </row>
    <row r="3043" customFormat="false" ht="12.8" hidden="false" customHeight="false" outlineLevel="0" collapsed="false">
      <c r="A3043" s="0" t="s">
        <v>73</v>
      </c>
      <c r="B3043" s="0" t="s">
        <v>264</v>
      </c>
      <c r="C3043" s="0" t="s">
        <v>353</v>
      </c>
      <c r="D3043" s="0" t="s">
        <v>13</v>
      </c>
      <c r="E3043" s="0" t="s">
        <v>14</v>
      </c>
      <c r="F3043" s="0" t="s">
        <v>357</v>
      </c>
      <c r="G3043" s="0" t="s">
        <v>1610</v>
      </c>
      <c r="H3043" s="0" t="n">
        <v>0.685179105803747</v>
      </c>
      <c r="I3043" s="0" t="n">
        <v>13.7739644520177</v>
      </c>
      <c r="J3043" s="0" t="n">
        <v>462</v>
      </c>
      <c r="K3043" s="0" t="n">
        <f aca="false">I3043*SUMIFS(syst_chauffage!$H$3:$H$27,syst_chauffage!$B$3:$B$27,D3043,syst_chauffage!$C$3:$C$27,E3043)</f>
        <v>27.8177847916808</v>
      </c>
      <c r="L3043" s="12" t="n">
        <f aca="false">H3043*SUMIFS(syst_chauffage!$K$3:$K$27,syst_chauffage!$B$3:$B$27,D3043,syst_chauffage!$C$3:$C$27,E3043)</f>
        <v>0.685179105803747</v>
      </c>
      <c r="N3043" s="0" t="str">
        <f aca="false">A3043</f>
        <v>Café Hôtel Restaurant</v>
      </c>
      <c r="O3043" s="0" t="str">
        <f aca="false">B3043</f>
        <v>Hôtel avec restaurant</v>
      </c>
      <c r="P3043" s="0" t="str">
        <f aca="false">C3043</f>
        <v>Moyen Hotel avec restaurant Haut de gamme</v>
      </c>
      <c r="Q3043" s="0" t="str">
        <f aca="false">D3043</f>
        <v>Chaudière gaz</v>
      </c>
      <c r="R3043" s="0" t="str">
        <f aca="false">E3043</f>
        <v>Gaz</v>
      </c>
      <c r="S3043" s="0" t="str">
        <f aca="false">F3043</f>
        <v>0218540404</v>
      </c>
      <c r="T3043" s="0" t="str">
        <f aca="false">G3043</f>
        <v>2</v>
      </c>
      <c r="U3043" s="0" t="n">
        <f aca="false">L3043</f>
        <v>0.685179105803747</v>
      </c>
      <c r="V3043" s="0" t="n">
        <f aca="false">K3043</f>
        <v>27.8177847916808</v>
      </c>
      <c r="W3043" s="0" t="n">
        <f aca="false">J3043</f>
        <v>462</v>
      </c>
    </row>
    <row r="3044" customFormat="false" ht="12.8" hidden="false" customHeight="false" outlineLevel="0" collapsed="false">
      <c r="A3044" s="0" t="s">
        <v>73</v>
      </c>
      <c r="B3044" s="0" t="s">
        <v>264</v>
      </c>
      <c r="C3044" s="0" t="s">
        <v>353</v>
      </c>
      <c r="D3044" s="0" t="s">
        <v>29</v>
      </c>
      <c r="E3044" s="0" t="s">
        <v>30</v>
      </c>
      <c r="F3044" s="0" t="s">
        <v>358</v>
      </c>
      <c r="G3044" s="0" t="s">
        <v>1610</v>
      </c>
      <c r="H3044" s="0" t="n">
        <v>0.92</v>
      </c>
      <c r="I3044" s="0" t="n">
        <v>10.4</v>
      </c>
      <c r="J3044" s="0" t="n">
        <v>0</v>
      </c>
      <c r="K3044" s="0" t="n">
        <f aca="false">I3044*SUMIFS(syst_chauffage!$H$3:$H$27,syst_chauffage!$B$3:$B$27,D3044,syst_chauffage!$C$3:$C$27,E3044)</f>
        <v>3</v>
      </c>
      <c r="L3044" s="12" t="n">
        <f aca="false">H3044*SUMIFS(syst_chauffage!$K$3:$K$27,syst_chauffage!$B$3:$B$27,D3044,syst_chauffage!$C$3:$C$27,E3044)</f>
        <v>0.92</v>
      </c>
      <c r="N3044" s="0" t="str">
        <f aca="false">A3044</f>
        <v>Café Hôtel Restaurant</v>
      </c>
      <c r="O3044" s="0" t="str">
        <f aca="false">B3044</f>
        <v>Hôtel avec restaurant</v>
      </c>
      <c r="P3044" s="0" t="str">
        <f aca="false">C3044</f>
        <v>Moyen Hotel avec restaurant Haut de gamme</v>
      </c>
      <c r="Q3044" s="0" t="str">
        <f aca="false">D3044</f>
        <v>Electrique direct</v>
      </c>
      <c r="R3044" s="0" t="str">
        <f aca="false">E3044</f>
        <v>Electricité</v>
      </c>
      <c r="S3044" s="0" t="str">
        <f aca="false">F3044</f>
        <v>0218540602</v>
      </c>
      <c r="T3044" s="0" t="str">
        <f aca="false">G3044</f>
        <v>2</v>
      </c>
      <c r="U3044" s="0" t="n">
        <f aca="false">L3044</f>
        <v>0.92</v>
      </c>
      <c r="V3044" s="0" t="n">
        <f aca="false">K3044</f>
        <v>3</v>
      </c>
      <c r="W3044" s="0" t="n">
        <f aca="false">J3044</f>
        <v>0</v>
      </c>
    </row>
    <row r="3045" customFormat="false" ht="12.8" hidden="false" customHeight="false" outlineLevel="0" collapsed="false">
      <c r="A3045" s="0" t="s">
        <v>73</v>
      </c>
      <c r="B3045" s="0" t="s">
        <v>264</v>
      </c>
      <c r="C3045" s="0" t="s">
        <v>353</v>
      </c>
      <c r="D3045" s="0" t="s">
        <v>36</v>
      </c>
      <c r="E3045" s="0" t="s">
        <v>30</v>
      </c>
      <c r="F3045" s="0" t="s">
        <v>359</v>
      </c>
      <c r="G3045" s="0" t="s">
        <v>1610</v>
      </c>
      <c r="H3045" s="0" t="n">
        <v>2.94489544186046</v>
      </c>
      <c r="I3045" s="0" t="n">
        <v>80.9827957430462</v>
      </c>
      <c r="J3045" s="0" t="n">
        <v>738</v>
      </c>
      <c r="K3045" s="0" t="n">
        <f aca="false">I3045*SUMIFS(syst_chauffage!$H$3:$H$27,syst_chauffage!$B$3:$B$27,D3045,syst_chauffage!$C$3:$C$27,E3045)</f>
        <v>50.1006627471001</v>
      </c>
      <c r="L3045" s="12" t="n">
        <f aca="false">H3045*SUMIFS(syst_chauffage!$K$3:$K$27,syst_chauffage!$B$3:$B$27,D3045,syst_chauffage!$C$3:$C$27,E3045)</f>
        <v>2.47427325480779</v>
      </c>
      <c r="N3045" s="0" t="str">
        <f aca="false">A3045</f>
        <v>Café Hôtel Restaurant</v>
      </c>
      <c r="O3045" s="0" t="str">
        <f aca="false">B3045</f>
        <v>Hôtel avec restaurant</v>
      </c>
      <c r="P3045" s="0" t="str">
        <f aca="false">C3045</f>
        <v>Moyen Hotel avec restaurant Haut de gamme</v>
      </c>
      <c r="Q3045" s="0" t="str">
        <f aca="false">D3045</f>
        <v>PAC</v>
      </c>
      <c r="R3045" s="0" t="str">
        <f aca="false">E3045</f>
        <v>Electricité</v>
      </c>
      <c r="S3045" s="0" t="str">
        <f aca="false">F3045</f>
        <v>0218540902</v>
      </c>
      <c r="T3045" s="0" t="str">
        <f aca="false">G3045</f>
        <v>2</v>
      </c>
      <c r="U3045" s="0" t="n">
        <f aca="false">L3045</f>
        <v>2.47427325480779</v>
      </c>
      <c r="V3045" s="0" t="n">
        <f aca="false">K3045</f>
        <v>50.1006627471001</v>
      </c>
      <c r="W3045" s="0" t="n">
        <f aca="false">J3045</f>
        <v>738</v>
      </c>
    </row>
    <row r="3046" customFormat="false" ht="12.8" hidden="false" customHeight="false" outlineLevel="0" collapsed="false">
      <c r="A3046" s="0" t="s">
        <v>73</v>
      </c>
      <c r="B3046" s="0" t="s">
        <v>264</v>
      </c>
      <c r="C3046" s="0" t="s">
        <v>353</v>
      </c>
      <c r="D3046" s="0" t="s">
        <v>42</v>
      </c>
      <c r="E3046" s="0" t="s">
        <v>30</v>
      </c>
      <c r="F3046" s="0" t="s">
        <v>360</v>
      </c>
      <c r="G3046" s="0" t="s">
        <v>1610</v>
      </c>
      <c r="H3046" s="0" t="n">
        <v>2.80410195348837</v>
      </c>
      <c r="I3046" s="0" t="n">
        <v>36.7675300177749</v>
      </c>
      <c r="J3046" s="0" t="n">
        <v>738</v>
      </c>
      <c r="K3046" s="0" t="n">
        <f aca="false">I3046*SUMIFS(syst_chauffage!$H$3:$H$27,syst_chauffage!$B$3:$B$27,D3046,syst_chauffage!$C$3:$C$27,E3046)</f>
        <v>33.1897638763936</v>
      </c>
      <c r="L3046" s="12" t="n">
        <f aca="false">H3046*SUMIFS(syst_chauffage!$K$3:$K$27,syst_chauffage!$B$3:$B$27,D3046,syst_chauffage!$C$3:$C$27,E3046)</f>
        <v>2.49996610303434</v>
      </c>
      <c r="N3046" s="0" t="str">
        <f aca="false">A3046</f>
        <v>Café Hôtel Restaurant</v>
      </c>
      <c r="O3046" s="0" t="str">
        <f aca="false">B3046</f>
        <v>Hôtel avec restaurant</v>
      </c>
      <c r="P3046" s="0" t="str">
        <f aca="false">C3046</f>
        <v>Moyen Hotel avec restaurant Haut de gamme</v>
      </c>
      <c r="Q3046" s="0" t="str">
        <f aca="false">D3046</f>
        <v>Rooftop</v>
      </c>
      <c r="R3046" s="0" t="str">
        <f aca="false">E3046</f>
        <v>Electricité</v>
      </c>
      <c r="S3046" s="0" t="str">
        <f aca="false">F3046</f>
        <v>0218541002</v>
      </c>
      <c r="T3046" s="0" t="str">
        <f aca="false">G3046</f>
        <v>2</v>
      </c>
      <c r="U3046" s="0" t="n">
        <f aca="false">L3046</f>
        <v>2.49996610303434</v>
      </c>
      <c r="V3046" s="0" t="n">
        <f aca="false">K3046</f>
        <v>33.1897638763936</v>
      </c>
      <c r="W3046" s="0" t="n">
        <f aca="false">J3046</f>
        <v>738</v>
      </c>
    </row>
    <row r="3047" customFormat="false" ht="12.8" hidden="false" customHeight="false" outlineLevel="0" collapsed="false">
      <c r="A3047" s="0" t="s">
        <v>73</v>
      </c>
      <c r="B3047" s="0" t="s">
        <v>264</v>
      </c>
      <c r="C3047" s="0" t="s">
        <v>353</v>
      </c>
      <c r="D3047" s="0" t="s">
        <v>51</v>
      </c>
      <c r="E3047" s="0" t="s">
        <v>57</v>
      </c>
      <c r="F3047" s="0" t="s">
        <v>361</v>
      </c>
      <c r="G3047" s="0" t="s">
        <v>1610</v>
      </c>
      <c r="H3047" s="0" t="n">
        <v>0.83085114528086</v>
      </c>
      <c r="I3047" s="0" t="n">
        <v>35.8490743625</v>
      </c>
      <c r="J3047" s="0" t="n">
        <v>0</v>
      </c>
      <c r="K3047" s="0" t="n">
        <f aca="false">I3047*SUMIFS(syst_chauffage!$H$3:$H$27,syst_chauffage!$B$3:$B$27,D3047,syst_chauffage!$C$3:$C$27,E3047)</f>
        <v>75.9589494229246</v>
      </c>
      <c r="L3047" s="12" t="n">
        <f aca="false">H3047*SUMIFS(syst_chauffage!$K$3:$K$27,syst_chauffage!$B$3:$B$27,D3047,syst_chauffage!$C$3:$C$27,E3047)</f>
        <v>0.83085114528086</v>
      </c>
      <c r="N3047" s="0" t="str">
        <f aca="false">A3047</f>
        <v>Café Hôtel Restaurant</v>
      </c>
      <c r="O3047" s="0" t="str">
        <f aca="false">B3047</f>
        <v>Hôtel avec restaurant</v>
      </c>
      <c r="P3047" s="0" t="str">
        <f aca="false">C3047</f>
        <v>Moyen Hotel avec restaurant Haut de gamme</v>
      </c>
      <c r="Q3047" s="0" t="str">
        <f aca="false">D3047</f>
        <v>Autre système centralisé performant</v>
      </c>
      <c r="R3047" s="0" t="str">
        <f aca="false">E3047</f>
        <v>Autres</v>
      </c>
      <c r="S3047" s="0" t="str">
        <f aca="false">F3047</f>
        <v>0218542101</v>
      </c>
      <c r="T3047" s="0" t="str">
        <f aca="false">G3047</f>
        <v>2</v>
      </c>
      <c r="U3047" s="0" t="n">
        <f aca="false">L3047</f>
        <v>0.83085114528086</v>
      </c>
      <c r="V3047" s="0" t="n">
        <f aca="false">K3047</f>
        <v>75.9589494229246</v>
      </c>
      <c r="W3047" s="0" t="n">
        <f aca="false">J3047</f>
        <v>0</v>
      </c>
    </row>
    <row r="3048" customFormat="false" ht="12.8" hidden="false" customHeight="false" outlineLevel="0" collapsed="false">
      <c r="A3048" s="0" t="s">
        <v>73</v>
      </c>
      <c r="B3048" s="0" t="s">
        <v>264</v>
      </c>
      <c r="C3048" s="0" t="s">
        <v>353</v>
      </c>
      <c r="D3048" s="0" t="s">
        <v>51</v>
      </c>
      <c r="E3048" s="0" t="s">
        <v>58</v>
      </c>
      <c r="F3048" s="0" t="s">
        <v>362</v>
      </c>
      <c r="G3048" s="0" t="s">
        <v>1610</v>
      </c>
      <c r="H3048" s="0" t="n">
        <v>0.779506018500683</v>
      </c>
      <c r="I3048" s="0" t="n">
        <v>35.9191251099288</v>
      </c>
      <c r="J3048" s="0" t="n">
        <v>935</v>
      </c>
      <c r="K3048" s="0" t="n">
        <f aca="false">I3048*SUMIFS(syst_chauffage!$H$3:$H$27,syst_chauffage!$B$3:$B$27,D3048,syst_chauffage!$C$3:$C$27,E3048)</f>
        <v>76.6513952749893</v>
      </c>
      <c r="L3048" s="12" t="n">
        <f aca="false">H3048*SUMIFS(syst_chauffage!$K$3:$K$27,syst_chauffage!$B$3:$B$27,D3048,syst_chauffage!$C$3:$C$27,E3048)</f>
        <v>0.779506018500683</v>
      </c>
      <c r="N3048" s="0" t="str">
        <f aca="false">A3048</f>
        <v>Café Hôtel Restaurant</v>
      </c>
      <c r="O3048" s="0" t="str">
        <f aca="false">B3048</f>
        <v>Hôtel avec restaurant</v>
      </c>
      <c r="P3048" s="0" t="str">
        <f aca="false">C3048</f>
        <v>Moyen Hotel avec restaurant Haut de gamme</v>
      </c>
      <c r="Q3048" s="0" t="str">
        <f aca="false">D3048</f>
        <v>Autre système centralisé performant</v>
      </c>
      <c r="R3048" s="0" t="str">
        <f aca="false">E3048</f>
        <v>Urbain</v>
      </c>
      <c r="S3048" s="0" t="str">
        <f aca="false">F3048</f>
        <v>0218542106</v>
      </c>
      <c r="T3048" s="0" t="str">
        <f aca="false">G3048</f>
        <v>2</v>
      </c>
      <c r="U3048" s="0" t="n">
        <f aca="false">L3048</f>
        <v>0.779506018500683</v>
      </c>
      <c r="V3048" s="0" t="n">
        <f aca="false">K3048</f>
        <v>76.6513952749893</v>
      </c>
      <c r="W3048" s="0" t="n">
        <f aca="false">J3048</f>
        <v>935</v>
      </c>
    </row>
    <row r="3049" customFormat="false" ht="12.8" hidden="false" customHeight="false" outlineLevel="0" collapsed="false">
      <c r="A3049" s="0" t="s">
        <v>73</v>
      </c>
      <c r="B3049" s="0" t="s">
        <v>264</v>
      </c>
      <c r="C3049" s="0" t="s">
        <v>353</v>
      </c>
      <c r="D3049" s="0" t="s">
        <v>27</v>
      </c>
      <c r="E3049" s="0" t="s">
        <v>23</v>
      </c>
      <c r="F3049" s="0" t="s">
        <v>363</v>
      </c>
      <c r="G3049" s="0" t="s">
        <v>1610</v>
      </c>
      <c r="H3049" s="0" t="n">
        <v>0.755009135385139</v>
      </c>
      <c r="I3049" s="0" t="n">
        <v>22.5548069270979</v>
      </c>
      <c r="J3049" s="0" t="n">
        <v>1064</v>
      </c>
      <c r="K3049" s="0" t="n">
        <f aca="false">I3049*SUMIFS(syst_chauffage!$H$3:$H$27,syst_chauffage!$B$3:$B$27,D3049,syst_chauffage!$C$3:$C$27,E3049)</f>
        <v>57.8396177612945</v>
      </c>
      <c r="L3049" s="12" t="n">
        <f aca="false">H3049*SUMIFS(syst_chauffage!$K$3:$K$27,syst_chauffage!$B$3:$B$27,D3049,syst_chauffage!$C$3:$C$27,E3049)</f>
        <v>0.755009135385139</v>
      </c>
      <c r="N3049" s="0" t="str">
        <f aca="false">A3049</f>
        <v>Café Hôtel Restaurant</v>
      </c>
      <c r="O3049" s="0" t="str">
        <f aca="false">B3049</f>
        <v>Hôtel avec restaurant</v>
      </c>
      <c r="P3049" s="0" t="str">
        <f aca="false">C3049</f>
        <v>Moyen Hotel avec restaurant Haut de gamme</v>
      </c>
      <c r="Q3049" s="0" t="str">
        <f aca="false">D3049</f>
        <v>Chaudière condensation fioul</v>
      </c>
      <c r="R3049" s="0" t="str">
        <f aca="false">E3049</f>
        <v>Fioul</v>
      </c>
      <c r="S3049" s="0" t="str">
        <f aca="false">F3049</f>
        <v>0218542303</v>
      </c>
      <c r="T3049" s="0" t="str">
        <f aca="false">G3049</f>
        <v>2</v>
      </c>
      <c r="U3049" s="0" t="n">
        <f aca="false">L3049</f>
        <v>0.755009135385139</v>
      </c>
      <c r="V3049" s="0" t="n">
        <f aca="false">K3049</f>
        <v>57.8396177612945</v>
      </c>
      <c r="W3049" s="0" t="n">
        <f aca="false">J3049</f>
        <v>1064</v>
      </c>
    </row>
    <row r="3050" customFormat="false" ht="12.8" hidden="false" customHeight="false" outlineLevel="0" collapsed="false">
      <c r="A3050" s="0" t="s">
        <v>73</v>
      </c>
      <c r="B3050" s="0" t="s">
        <v>264</v>
      </c>
      <c r="C3050" s="0" t="s">
        <v>353</v>
      </c>
      <c r="D3050" s="0" t="s">
        <v>18</v>
      </c>
      <c r="E3050" s="0" t="s">
        <v>14</v>
      </c>
      <c r="F3050" s="0" t="s">
        <v>364</v>
      </c>
      <c r="G3050" s="0" t="s">
        <v>1610</v>
      </c>
      <c r="H3050" s="0" t="n">
        <v>0.982603523081288</v>
      </c>
      <c r="I3050" s="0" t="n">
        <v>16.3975767285925</v>
      </c>
      <c r="J3050" s="0" t="n">
        <v>1064</v>
      </c>
      <c r="K3050" s="0" t="n">
        <f aca="false">I3050*SUMIFS(syst_chauffage!$H$3:$H$27,syst_chauffage!$B$3:$B$27,D3050,syst_chauffage!$C$3:$C$27,E3050)</f>
        <v>44.6822310802906</v>
      </c>
      <c r="L3050" s="12" t="n">
        <f aca="false">H3050*SUMIFS(syst_chauffage!$K$3:$K$27,syst_chauffage!$B$3:$B$27,D3050,syst_chauffage!$C$3:$C$27,E3050)</f>
        <v>0.954547136913638</v>
      </c>
      <c r="N3050" s="0" t="str">
        <f aca="false">A3050</f>
        <v>Café Hôtel Restaurant</v>
      </c>
      <c r="O3050" s="0" t="str">
        <f aca="false">B3050</f>
        <v>Hôtel avec restaurant</v>
      </c>
      <c r="P3050" s="0" t="str">
        <f aca="false">C3050</f>
        <v>Moyen Hotel avec restaurant Haut de gamme</v>
      </c>
      <c r="Q3050" s="0" t="str">
        <f aca="false">D3050</f>
        <v>Chaudière condensation gaz</v>
      </c>
      <c r="R3050" s="0" t="str">
        <f aca="false">E3050</f>
        <v>Gaz</v>
      </c>
      <c r="S3050" s="0" t="str">
        <f aca="false">F3050</f>
        <v>0218542404</v>
      </c>
      <c r="T3050" s="0" t="str">
        <f aca="false">G3050</f>
        <v>2</v>
      </c>
      <c r="U3050" s="0" t="n">
        <f aca="false">L3050</f>
        <v>0.954547136913638</v>
      </c>
      <c r="V3050" s="0" t="n">
        <f aca="false">K3050</f>
        <v>44.6822310802906</v>
      </c>
      <c r="W3050" s="0" t="n">
        <f aca="false">J3050</f>
        <v>1064</v>
      </c>
    </row>
    <row r="3051" customFormat="false" ht="12.8" hidden="false" customHeight="false" outlineLevel="0" collapsed="false">
      <c r="A3051" s="0" t="s">
        <v>73</v>
      </c>
      <c r="B3051" s="0" t="s">
        <v>264</v>
      </c>
      <c r="C3051" s="0" t="s">
        <v>353</v>
      </c>
      <c r="D3051" s="0" t="s">
        <v>32</v>
      </c>
      <c r="E3051" s="0" t="s">
        <v>30</v>
      </c>
      <c r="F3051" s="0" t="s">
        <v>365</v>
      </c>
      <c r="G3051" s="0" t="s">
        <v>1610</v>
      </c>
      <c r="H3051" s="0" t="n">
        <v>1</v>
      </c>
      <c r="I3051" s="0" t="n">
        <v>12</v>
      </c>
      <c r="J3051" s="0" t="n">
        <v>0</v>
      </c>
      <c r="K3051" s="0" t="n">
        <f aca="false">I3051*SUMIFS(syst_chauffage!$H$3:$H$27,syst_chauffage!$B$3:$B$27,D3051,syst_chauffage!$C$3:$C$27,E3051)</f>
        <v>12</v>
      </c>
      <c r="L3051" s="12" t="n">
        <f aca="false">H3051*SUMIFS(syst_chauffage!$K$3:$K$27,syst_chauffage!$B$3:$B$27,D3051,syst_chauffage!$C$3:$C$27,E3051)</f>
        <v>1</v>
      </c>
      <c r="N3051" s="0" t="str">
        <f aca="false">A3051</f>
        <v>Café Hôtel Restaurant</v>
      </c>
      <c r="O3051" s="0" t="str">
        <f aca="false">B3051</f>
        <v>Hôtel avec restaurant</v>
      </c>
      <c r="P3051" s="0" t="str">
        <f aca="false">C3051</f>
        <v>Moyen Hotel avec restaurant Haut de gamme</v>
      </c>
      <c r="Q3051" s="0" t="str">
        <f aca="false">D3051</f>
        <v>Electrique direct performant</v>
      </c>
      <c r="R3051" s="0" t="str">
        <f aca="false">E3051</f>
        <v>Electricité</v>
      </c>
      <c r="S3051" s="0" t="str">
        <f aca="false">F3051</f>
        <v>0218542602</v>
      </c>
      <c r="T3051" s="0" t="str">
        <f aca="false">G3051</f>
        <v>2</v>
      </c>
      <c r="U3051" s="0" t="n">
        <f aca="false">L3051</f>
        <v>1</v>
      </c>
      <c r="V3051" s="0" t="n">
        <f aca="false">K3051</f>
        <v>12</v>
      </c>
      <c r="W3051" s="0" t="n">
        <f aca="false">J3051</f>
        <v>0</v>
      </c>
    </row>
    <row r="3052" customFormat="false" ht="12.8" hidden="false" customHeight="false" outlineLevel="0" collapsed="false">
      <c r="A3052" s="0" t="s">
        <v>73</v>
      </c>
      <c r="B3052" s="0" t="s">
        <v>264</v>
      </c>
      <c r="C3052" s="0" t="s">
        <v>353</v>
      </c>
      <c r="D3052" s="0" t="s">
        <v>38</v>
      </c>
      <c r="E3052" s="0" t="s">
        <v>30</v>
      </c>
      <c r="F3052" s="0" t="s">
        <v>366</v>
      </c>
      <c r="G3052" s="0" t="s">
        <v>1610</v>
      </c>
      <c r="H3052" s="0" t="n">
        <v>3.39795627906976</v>
      </c>
      <c r="I3052" s="0" t="n">
        <v>96.4080901702931</v>
      </c>
      <c r="J3052" s="0" t="n">
        <v>792</v>
      </c>
      <c r="K3052" s="0" t="n">
        <f aca="false">I3052*SUMIFS(syst_chauffage!$H$3:$H$27,syst_chauffage!$B$3:$B$27,D3052,syst_chauffage!$C$3:$C$27,E3052)</f>
        <v>97.448700005585</v>
      </c>
      <c r="L3052" s="12" t="n">
        <f aca="false">H3052*SUMIFS(syst_chauffage!$K$3:$K$27,syst_chauffage!$B$3:$B$27,D3052,syst_chauffage!$C$3:$C$27,E3052)</f>
        <v>3.03986496519792</v>
      </c>
      <c r="N3052" s="0" t="str">
        <f aca="false">A3052</f>
        <v>Café Hôtel Restaurant</v>
      </c>
      <c r="O3052" s="0" t="str">
        <f aca="false">B3052</f>
        <v>Hôtel avec restaurant</v>
      </c>
      <c r="P3052" s="0" t="str">
        <f aca="false">C3052</f>
        <v>Moyen Hotel avec restaurant Haut de gamme</v>
      </c>
      <c r="Q3052" s="0" t="str">
        <f aca="false">D3052</f>
        <v>PAC performant</v>
      </c>
      <c r="R3052" s="0" t="str">
        <f aca="false">E3052</f>
        <v>Electricité</v>
      </c>
      <c r="S3052" s="0" t="str">
        <f aca="false">F3052</f>
        <v>0218542902</v>
      </c>
      <c r="T3052" s="0" t="str">
        <f aca="false">G3052</f>
        <v>2</v>
      </c>
      <c r="U3052" s="0" t="n">
        <f aca="false">L3052</f>
        <v>3.03986496519792</v>
      </c>
      <c r="V3052" s="0" t="n">
        <f aca="false">K3052</f>
        <v>97.448700005585</v>
      </c>
      <c r="W3052" s="0" t="n">
        <f aca="false">J3052</f>
        <v>792</v>
      </c>
    </row>
    <row r="3053" customFormat="false" ht="12.8" hidden="false" customHeight="false" outlineLevel="0" collapsed="false">
      <c r="A3053" s="0" t="s">
        <v>73</v>
      </c>
      <c r="B3053" s="0" t="s">
        <v>264</v>
      </c>
      <c r="C3053" s="0" t="s">
        <v>353</v>
      </c>
      <c r="D3053" s="0" t="s">
        <v>46</v>
      </c>
      <c r="E3053" s="0" t="s">
        <v>30</v>
      </c>
      <c r="F3053" s="0" t="s">
        <v>367</v>
      </c>
      <c r="G3053" s="0" t="s">
        <v>1610</v>
      </c>
      <c r="H3053" s="0" t="n">
        <v>3.32861023255814</v>
      </c>
      <c r="I3053" s="0" t="n">
        <v>43.7708690687796</v>
      </c>
      <c r="J3053" s="0" t="n">
        <v>792</v>
      </c>
      <c r="K3053" s="0" t="n">
        <f aca="false">I3053*SUMIFS(syst_chauffage!$H$3:$H$27,syst_chauffage!$B$3:$B$27,D3053,syst_chauffage!$C$3:$C$27,E3053)</f>
        <v>75.9384082673672</v>
      </c>
      <c r="L3053" s="12" t="n">
        <f aca="false">H3053*SUMIFS(syst_chauffage!$K$3:$K$27,syst_chauffage!$B$3:$B$27,D3053,syst_chauffage!$C$3:$C$27,E3053)</f>
        <v>3.00077723502174</v>
      </c>
      <c r="N3053" s="0" t="str">
        <f aca="false">A3053</f>
        <v>Café Hôtel Restaurant</v>
      </c>
      <c r="O3053" s="0" t="str">
        <f aca="false">B3053</f>
        <v>Hôtel avec restaurant</v>
      </c>
      <c r="P3053" s="0" t="str">
        <f aca="false">C3053</f>
        <v>Moyen Hotel avec restaurant Haut de gamme</v>
      </c>
      <c r="Q3053" s="0" t="str">
        <f aca="false">D3053</f>
        <v>Rooftop performant</v>
      </c>
      <c r="R3053" s="0" t="str">
        <f aca="false">E3053</f>
        <v>Electricité</v>
      </c>
      <c r="S3053" s="0" t="str">
        <f aca="false">F3053</f>
        <v>0218543002</v>
      </c>
      <c r="T3053" s="0" t="str">
        <f aca="false">G3053</f>
        <v>2</v>
      </c>
      <c r="U3053" s="0" t="n">
        <f aca="false">L3053</f>
        <v>3.00077723502174</v>
      </c>
      <c r="V3053" s="0" t="n">
        <f aca="false">K3053</f>
        <v>75.9384082673672</v>
      </c>
      <c r="W3053" s="0" t="n">
        <f aca="false">J3053</f>
        <v>792</v>
      </c>
    </row>
    <row r="3054" customFormat="false" ht="12.8" hidden="false" customHeight="false" outlineLevel="0" collapsed="false">
      <c r="A3054" s="0" t="s">
        <v>73</v>
      </c>
      <c r="B3054" s="0" t="s">
        <v>264</v>
      </c>
      <c r="C3054" s="0" t="s">
        <v>368</v>
      </c>
      <c r="D3054" s="0" t="s">
        <v>19</v>
      </c>
      <c r="E3054" s="0" t="s">
        <v>57</v>
      </c>
      <c r="F3054" s="0" t="s">
        <v>369</v>
      </c>
      <c r="G3054" s="0" t="s">
        <v>1610</v>
      </c>
      <c r="H3054" s="0" t="n">
        <v>0.711580769566853</v>
      </c>
      <c r="I3054" s="0" t="n">
        <v>27.1900033710191</v>
      </c>
      <c r="J3054" s="0" t="n">
        <v>0</v>
      </c>
      <c r="K3054" s="0" t="n">
        <f aca="false">I3054*SUMIFS(syst_chauffage!$H$3:$H$27,syst_chauffage!$B$3:$B$27,D3054,syst_chauffage!$C$3:$C$27,E3054)</f>
        <v>37.861445452121</v>
      </c>
      <c r="L3054" s="12" t="n">
        <f aca="false">H3054*SUMIFS(syst_chauffage!$K$3:$K$27,syst_chauffage!$B$3:$B$27,D3054,syst_chauffage!$C$3:$C$27,E3054)</f>
        <v>0.711580769566853</v>
      </c>
      <c r="N3054" s="0" t="str">
        <f aca="false">A3054</f>
        <v>Café Hôtel Restaurant</v>
      </c>
      <c r="O3054" s="0" t="str">
        <f aca="false">B3054</f>
        <v>Hôtel avec restaurant</v>
      </c>
      <c r="P3054" s="0" t="str">
        <f aca="false">C3054</f>
        <v>Moyen Hotel avec restaurant Luxe</v>
      </c>
      <c r="Q3054" s="0" t="str">
        <f aca="false">D3054</f>
        <v>Autre système centralisé</v>
      </c>
      <c r="R3054" s="0" t="str">
        <f aca="false">E3054</f>
        <v>Autres</v>
      </c>
      <c r="S3054" s="0" t="str">
        <f aca="false">F3054</f>
        <v>0218550101</v>
      </c>
      <c r="T3054" s="0" t="str">
        <f aca="false">G3054</f>
        <v>2</v>
      </c>
      <c r="U3054" s="0" t="n">
        <f aca="false">L3054</f>
        <v>0.711580769566853</v>
      </c>
      <c r="V3054" s="0" t="n">
        <f aca="false">K3054</f>
        <v>37.861445452121</v>
      </c>
      <c r="W3054" s="0" t="n">
        <f aca="false">J3054</f>
        <v>0</v>
      </c>
    </row>
    <row r="3055" customFormat="false" ht="12.8" hidden="false" customHeight="false" outlineLevel="0" collapsed="false">
      <c r="A3055" s="0" t="s">
        <v>73</v>
      </c>
      <c r="B3055" s="0" t="s">
        <v>264</v>
      </c>
      <c r="C3055" s="0" t="s">
        <v>368</v>
      </c>
      <c r="D3055" s="0" t="s">
        <v>19</v>
      </c>
      <c r="E3055" s="0" t="s">
        <v>58</v>
      </c>
      <c r="F3055" s="0" t="s">
        <v>370</v>
      </c>
      <c r="G3055" s="0" t="s">
        <v>1610</v>
      </c>
      <c r="H3055" s="0" t="n">
        <v>0.645409549671871</v>
      </c>
      <c r="I3055" s="0" t="n">
        <v>27.2836851520711</v>
      </c>
      <c r="J3055" s="0" t="n">
        <v>935</v>
      </c>
      <c r="K3055" s="0" t="n">
        <f aca="false">I3055*SUMIFS(syst_chauffage!$H$3:$H$27,syst_chauffage!$B$3:$B$27,D3055,syst_chauffage!$C$3:$C$27,E3055)</f>
        <v>44.8802867083552</v>
      </c>
      <c r="L3055" s="12" t="n">
        <f aca="false">H3055*SUMIFS(syst_chauffage!$K$3:$K$27,syst_chauffage!$B$3:$B$27,D3055,syst_chauffage!$C$3:$C$27,E3055)</f>
        <v>0.645409549671871</v>
      </c>
      <c r="N3055" s="0" t="str">
        <f aca="false">A3055</f>
        <v>Café Hôtel Restaurant</v>
      </c>
      <c r="O3055" s="0" t="str">
        <f aca="false">B3055</f>
        <v>Hôtel avec restaurant</v>
      </c>
      <c r="P3055" s="0" t="str">
        <f aca="false">C3055</f>
        <v>Moyen Hotel avec restaurant Luxe</v>
      </c>
      <c r="Q3055" s="0" t="str">
        <f aca="false">D3055</f>
        <v>Autre système centralisé</v>
      </c>
      <c r="R3055" s="0" t="str">
        <f aca="false">E3055</f>
        <v>Urbain</v>
      </c>
      <c r="S3055" s="0" t="str">
        <f aca="false">F3055</f>
        <v>0218550106</v>
      </c>
      <c r="T3055" s="0" t="str">
        <f aca="false">G3055</f>
        <v>2</v>
      </c>
      <c r="U3055" s="0" t="n">
        <f aca="false">L3055</f>
        <v>0.645409549671871</v>
      </c>
      <c r="V3055" s="0" t="n">
        <f aca="false">K3055</f>
        <v>44.8802867083552</v>
      </c>
      <c r="W3055" s="0" t="n">
        <f aca="false">J3055</f>
        <v>935</v>
      </c>
    </row>
    <row r="3056" customFormat="false" ht="12.8" hidden="false" customHeight="false" outlineLevel="0" collapsed="false">
      <c r="A3056" s="0" t="s">
        <v>73</v>
      </c>
      <c r="B3056" s="0" t="s">
        <v>264</v>
      </c>
      <c r="C3056" s="0" t="s">
        <v>368</v>
      </c>
      <c r="D3056" s="0" t="s">
        <v>22</v>
      </c>
      <c r="E3056" s="0" t="s">
        <v>23</v>
      </c>
      <c r="F3056" s="0" t="s">
        <v>371</v>
      </c>
      <c r="G3056" s="0" t="s">
        <v>1610</v>
      </c>
      <c r="H3056" s="0" t="n">
        <v>0.574563391929069</v>
      </c>
      <c r="I3056" s="0" t="n">
        <v>15.2451584994126</v>
      </c>
      <c r="J3056" s="0" t="n">
        <v>0</v>
      </c>
      <c r="K3056" s="0" t="n">
        <f aca="false">I3056*SUMIFS(syst_chauffage!$H$3:$H$27,syst_chauffage!$B$3:$B$27,D3056,syst_chauffage!$C$3:$C$27,E3056)</f>
        <v>26.8470672589278</v>
      </c>
      <c r="L3056" s="12" t="n">
        <f aca="false">H3056*SUMIFS(syst_chauffage!$K$3:$K$27,syst_chauffage!$B$3:$B$27,D3056,syst_chauffage!$C$3:$C$27,E3056)</f>
        <v>0.574563391929069</v>
      </c>
      <c r="N3056" s="0" t="str">
        <f aca="false">A3056</f>
        <v>Café Hôtel Restaurant</v>
      </c>
      <c r="O3056" s="0" t="str">
        <f aca="false">B3056</f>
        <v>Hôtel avec restaurant</v>
      </c>
      <c r="P3056" s="0" t="str">
        <f aca="false">C3056</f>
        <v>Moyen Hotel avec restaurant Luxe</v>
      </c>
      <c r="Q3056" s="0" t="str">
        <f aca="false">D3056</f>
        <v>Chaudière fioul</v>
      </c>
      <c r="R3056" s="0" t="str">
        <f aca="false">E3056</f>
        <v>Fioul</v>
      </c>
      <c r="S3056" s="0" t="str">
        <f aca="false">F3056</f>
        <v>0218550303</v>
      </c>
      <c r="T3056" s="0" t="str">
        <f aca="false">G3056</f>
        <v>2</v>
      </c>
      <c r="U3056" s="0" t="n">
        <f aca="false">L3056</f>
        <v>0.574563391929069</v>
      </c>
      <c r="V3056" s="0" t="n">
        <f aca="false">K3056</f>
        <v>26.8470672589278</v>
      </c>
      <c r="W3056" s="0" t="n">
        <f aca="false">J3056</f>
        <v>0</v>
      </c>
    </row>
    <row r="3057" customFormat="false" ht="12.8" hidden="false" customHeight="false" outlineLevel="0" collapsed="false">
      <c r="A3057" s="0" t="s">
        <v>73</v>
      </c>
      <c r="B3057" s="0" t="s">
        <v>264</v>
      </c>
      <c r="C3057" s="0" t="s">
        <v>368</v>
      </c>
      <c r="D3057" s="0" t="s">
        <v>13</v>
      </c>
      <c r="E3057" s="0" t="s">
        <v>14</v>
      </c>
      <c r="F3057" s="0" t="s">
        <v>372</v>
      </c>
      <c r="G3057" s="0" t="s">
        <v>1610</v>
      </c>
      <c r="H3057" s="0" t="n">
        <v>0.69026412946869</v>
      </c>
      <c r="I3057" s="0" t="n">
        <v>11.224787527752</v>
      </c>
      <c r="J3057" s="0" t="n">
        <v>462</v>
      </c>
      <c r="K3057" s="0" t="n">
        <f aca="false">I3057*SUMIFS(syst_chauffage!$H$3:$H$27,syst_chauffage!$B$3:$B$27,D3057,syst_chauffage!$C$3:$C$27,E3057)</f>
        <v>22.6694881395318</v>
      </c>
      <c r="L3057" s="12" t="n">
        <f aca="false">H3057*SUMIFS(syst_chauffage!$K$3:$K$27,syst_chauffage!$B$3:$B$27,D3057,syst_chauffage!$C$3:$C$27,E3057)</f>
        <v>0.69026412946869</v>
      </c>
      <c r="N3057" s="0" t="str">
        <f aca="false">A3057</f>
        <v>Café Hôtel Restaurant</v>
      </c>
      <c r="O3057" s="0" t="str">
        <f aca="false">B3057</f>
        <v>Hôtel avec restaurant</v>
      </c>
      <c r="P3057" s="0" t="str">
        <f aca="false">C3057</f>
        <v>Moyen Hotel avec restaurant Luxe</v>
      </c>
      <c r="Q3057" s="0" t="str">
        <f aca="false">D3057</f>
        <v>Chaudière gaz</v>
      </c>
      <c r="R3057" s="0" t="str">
        <f aca="false">E3057</f>
        <v>Gaz</v>
      </c>
      <c r="S3057" s="0" t="str">
        <f aca="false">F3057</f>
        <v>0218550404</v>
      </c>
      <c r="T3057" s="0" t="str">
        <f aca="false">G3057</f>
        <v>2</v>
      </c>
      <c r="U3057" s="0" t="n">
        <f aca="false">L3057</f>
        <v>0.69026412946869</v>
      </c>
      <c r="V3057" s="0" t="n">
        <f aca="false">K3057</f>
        <v>22.6694881395318</v>
      </c>
      <c r="W3057" s="0" t="n">
        <f aca="false">J3057</f>
        <v>462</v>
      </c>
    </row>
    <row r="3058" customFormat="false" ht="12.8" hidden="false" customHeight="false" outlineLevel="0" collapsed="false">
      <c r="A3058" s="0" t="s">
        <v>73</v>
      </c>
      <c r="B3058" s="0" t="s">
        <v>264</v>
      </c>
      <c r="C3058" s="0" t="s">
        <v>368</v>
      </c>
      <c r="D3058" s="0" t="s">
        <v>29</v>
      </c>
      <c r="E3058" s="0" t="s">
        <v>30</v>
      </c>
      <c r="F3058" s="0" t="s">
        <v>373</v>
      </c>
      <c r="G3058" s="0" t="s">
        <v>1610</v>
      </c>
      <c r="H3058" s="0" t="n">
        <v>0.92</v>
      </c>
      <c r="I3058" s="0" t="n">
        <v>10.4</v>
      </c>
      <c r="J3058" s="0" t="n">
        <v>0</v>
      </c>
      <c r="K3058" s="0" t="n">
        <f aca="false">I3058*SUMIFS(syst_chauffage!$H$3:$H$27,syst_chauffage!$B$3:$B$27,D3058,syst_chauffage!$C$3:$C$27,E3058)</f>
        <v>3</v>
      </c>
      <c r="L3058" s="12" t="n">
        <f aca="false">H3058*SUMIFS(syst_chauffage!$K$3:$K$27,syst_chauffage!$B$3:$B$27,D3058,syst_chauffage!$C$3:$C$27,E3058)</f>
        <v>0.92</v>
      </c>
      <c r="N3058" s="0" t="str">
        <f aca="false">A3058</f>
        <v>Café Hôtel Restaurant</v>
      </c>
      <c r="O3058" s="0" t="str">
        <f aca="false">B3058</f>
        <v>Hôtel avec restaurant</v>
      </c>
      <c r="P3058" s="0" t="str">
        <f aca="false">C3058</f>
        <v>Moyen Hotel avec restaurant Luxe</v>
      </c>
      <c r="Q3058" s="0" t="str">
        <f aca="false">D3058</f>
        <v>Electrique direct</v>
      </c>
      <c r="R3058" s="0" t="str">
        <f aca="false">E3058</f>
        <v>Electricité</v>
      </c>
      <c r="S3058" s="0" t="str">
        <f aca="false">F3058</f>
        <v>0218550602</v>
      </c>
      <c r="T3058" s="0" t="str">
        <f aca="false">G3058</f>
        <v>2</v>
      </c>
      <c r="U3058" s="0" t="n">
        <f aca="false">L3058</f>
        <v>0.92</v>
      </c>
      <c r="V3058" s="0" t="n">
        <f aca="false">K3058</f>
        <v>3</v>
      </c>
      <c r="W3058" s="0" t="n">
        <f aca="false">J3058</f>
        <v>0</v>
      </c>
    </row>
    <row r="3059" customFormat="false" ht="12.8" hidden="false" customHeight="false" outlineLevel="0" collapsed="false">
      <c r="A3059" s="0" t="s">
        <v>73</v>
      </c>
      <c r="B3059" s="0" t="s">
        <v>264</v>
      </c>
      <c r="C3059" s="0" t="s">
        <v>368</v>
      </c>
      <c r="D3059" s="0" t="s">
        <v>36</v>
      </c>
      <c r="E3059" s="0" t="s">
        <v>30</v>
      </c>
      <c r="F3059" s="0" t="s">
        <v>374</v>
      </c>
      <c r="G3059" s="0" t="s">
        <v>1610</v>
      </c>
      <c r="H3059" s="0" t="n">
        <v>2.94489544186046</v>
      </c>
      <c r="I3059" s="0" t="n">
        <v>74.5337919549073</v>
      </c>
      <c r="J3059" s="0" t="n">
        <v>738</v>
      </c>
      <c r="K3059" s="0" t="n">
        <f aca="false">I3059*SUMIFS(syst_chauffage!$H$3:$H$27,syst_chauffage!$B$3:$B$27,D3059,syst_chauffage!$C$3:$C$27,E3059)</f>
        <v>46.1109343007089</v>
      </c>
      <c r="L3059" s="12" t="n">
        <f aca="false">H3059*SUMIFS(syst_chauffage!$K$3:$K$27,syst_chauffage!$B$3:$B$27,D3059,syst_chauffage!$C$3:$C$27,E3059)</f>
        <v>2.47427325480779</v>
      </c>
      <c r="N3059" s="0" t="str">
        <f aca="false">A3059</f>
        <v>Café Hôtel Restaurant</v>
      </c>
      <c r="O3059" s="0" t="str">
        <f aca="false">B3059</f>
        <v>Hôtel avec restaurant</v>
      </c>
      <c r="P3059" s="0" t="str">
        <f aca="false">C3059</f>
        <v>Moyen Hotel avec restaurant Luxe</v>
      </c>
      <c r="Q3059" s="0" t="str">
        <f aca="false">D3059</f>
        <v>PAC</v>
      </c>
      <c r="R3059" s="0" t="str">
        <f aca="false">E3059</f>
        <v>Electricité</v>
      </c>
      <c r="S3059" s="0" t="str">
        <f aca="false">F3059</f>
        <v>0218550902</v>
      </c>
      <c r="T3059" s="0" t="str">
        <f aca="false">G3059</f>
        <v>2</v>
      </c>
      <c r="U3059" s="0" t="n">
        <f aca="false">L3059</f>
        <v>2.47427325480779</v>
      </c>
      <c r="V3059" s="0" t="n">
        <f aca="false">K3059</f>
        <v>46.1109343007089</v>
      </c>
      <c r="W3059" s="0" t="n">
        <f aca="false">J3059</f>
        <v>738</v>
      </c>
    </row>
    <row r="3060" customFormat="false" ht="12.8" hidden="false" customHeight="false" outlineLevel="0" collapsed="false">
      <c r="A3060" s="0" t="s">
        <v>73</v>
      </c>
      <c r="B3060" s="0" t="s">
        <v>264</v>
      </c>
      <c r="C3060" s="0" t="s">
        <v>368</v>
      </c>
      <c r="D3060" s="0" t="s">
        <v>42</v>
      </c>
      <c r="E3060" s="0" t="s">
        <v>30</v>
      </c>
      <c r="F3060" s="0" t="s">
        <v>375</v>
      </c>
      <c r="G3060" s="0" t="s">
        <v>1610</v>
      </c>
      <c r="H3060" s="0" t="n">
        <v>2.80410195348837</v>
      </c>
      <c r="I3060" s="0" t="n">
        <v>32.3936424933788</v>
      </c>
      <c r="J3060" s="0" t="n">
        <v>738</v>
      </c>
      <c r="K3060" s="0" t="n">
        <f aca="false">I3060*SUMIFS(syst_chauffage!$H$3:$H$27,syst_chauffage!$B$3:$B$27,D3060,syst_chauffage!$C$3:$C$27,E3060)</f>
        <v>29.241489567882</v>
      </c>
      <c r="L3060" s="12" t="n">
        <f aca="false">H3060*SUMIFS(syst_chauffage!$K$3:$K$27,syst_chauffage!$B$3:$B$27,D3060,syst_chauffage!$C$3:$C$27,E3060)</f>
        <v>2.49996610303434</v>
      </c>
      <c r="N3060" s="0" t="str">
        <f aca="false">A3060</f>
        <v>Café Hôtel Restaurant</v>
      </c>
      <c r="O3060" s="0" t="str">
        <f aca="false">B3060</f>
        <v>Hôtel avec restaurant</v>
      </c>
      <c r="P3060" s="0" t="str">
        <f aca="false">C3060</f>
        <v>Moyen Hotel avec restaurant Luxe</v>
      </c>
      <c r="Q3060" s="0" t="str">
        <f aca="false">D3060</f>
        <v>Rooftop</v>
      </c>
      <c r="R3060" s="0" t="str">
        <f aca="false">E3060</f>
        <v>Electricité</v>
      </c>
      <c r="S3060" s="0" t="str">
        <f aca="false">F3060</f>
        <v>0218551002</v>
      </c>
      <c r="T3060" s="0" t="str">
        <f aca="false">G3060</f>
        <v>2</v>
      </c>
      <c r="U3060" s="0" t="n">
        <f aca="false">L3060</f>
        <v>2.49996610303434</v>
      </c>
      <c r="V3060" s="0" t="n">
        <f aca="false">K3060</f>
        <v>29.241489567882</v>
      </c>
      <c r="W3060" s="0" t="n">
        <f aca="false">J3060</f>
        <v>738</v>
      </c>
    </row>
    <row r="3061" customFormat="false" ht="12.8" hidden="false" customHeight="false" outlineLevel="0" collapsed="false">
      <c r="A3061" s="0" t="s">
        <v>73</v>
      </c>
      <c r="B3061" s="0" t="s">
        <v>264</v>
      </c>
      <c r="C3061" s="0" t="s">
        <v>368</v>
      </c>
      <c r="D3061" s="0" t="s">
        <v>51</v>
      </c>
      <c r="E3061" s="0" t="s">
        <v>57</v>
      </c>
      <c r="F3061" s="0" t="s">
        <v>376</v>
      </c>
      <c r="G3061" s="0" t="s">
        <v>1610</v>
      </c>
      <c r="H3061" s="0" t="n">
        <v>0.8210547341156</v>
      </c>
      <c r="I3061" s="0" t="n">
        <v>32.3690516321656</v>
      </c>
      <c r="J3061" s="0" t="n">
        <v>0</v>
      </c>
      <c r="K3061" s="0" t="n">
        <f aca="false">I3061*SUMIFS(syst_chauffage!$H$3:$H$27,syst_chauffage!$B$3:$B$27,D3061,syst_chauffage!$C$3:$C$27,E3061)</f>
        <v>68.5852898441264</v>
      </c>
      <c r="L3061" s="12" t="n">
        <f aca="false">H3061*SUMIFS(syst_chauffage!$K$3:$K$27,syst_chauffage!$B$3:$B$27,D3061,syst_chauffage!$C$3:$C$27,E3061)</f>
        <v>0.8210547341156</v>
      </c>
      <c r="N3061" s="0" t="str">
        <f aca="false">A3061</f>
        <v>Café Hôtel Restaurant</v>
      </c>
      <c r="O3061" s="0" t="str">
        <f aca="false">B3061</f>
        <v>Hôtel avec restaurant</v>
      </c>
      <c r="P3061" s="0" t="str">
        <f aca="false">C3061</f>
        <v>Moyen Hotel avec restaurant Luxe</v>
      </c>
      <c r="Q3061" s="0" t="str">
        <f aca="false">D3061</f>
        <v>Autre système centralisé performant</v>
      </c>
      <c r="R3061" s="0" t="str">
        <f aca="false">E3061</f>
        <v>Autres</v>
      </c>
      <c r="S3061" s="0" t="str">
        <f aca="false">F3061</f>
        <v>0218552101</v>
      </c>
      <c r="T3061" s="0" t="str">
        <f aca="false">G3061</f>
        <v>2</v>
      </c>
      <c r="U3061" s="0" t="n">
        <f aca="false">L3061</f>
        <v>0.8210547341156</v>
      </c>
      <c r="V3061" s="0" t="n">
        <f aca="false">K3061</f>
        <v>68.5852898441264</v>
      </c>
      <c r="W3061" s="0" t="n">
        <f aca="false">J3061</f>
        <v>0</v>
      </c>
    </row>
    <row r="3062" customFormat="false" ht="12.8" hidden="false" customHeight="false" outlineLevel="0" collapsed="false">
      <c r="A3062" s="0" t="s">
        <v>73</v>
      </c>
      <c r="B3062" s="0" t="s">
        <v>264</v>
      </c>
      <c r="C3062" s="0" t="s">
        <v>368</v>
      </c>
      <c r="D3062" s="0" t="s">
        <v>51</v>
      </c>
      <c r="E3062" s="0" t="s">
        <v>58</v>
      </c>
      <c r="F3062" s="0" t="s">
        <v>377</v>
      </c>
      <c r="G3062" s="0" t="s">
        <v>1610</v>
      </c>
      <c r="H3062" s="0" t="n">
        <v>0.744703326544467</v>
      </c>
      <c r="I3062" s="0" t="n">
        <v>32.4805775619894</v>
      </c>
      <c r="J3062" s="0" t="n">
        <v>935</v>
      </c>
      <c r="K3062" s="0" t="n">
        <f aca="false">I3062*SUMIFS(syst_chauffage!$H$3:$H$27,syst_chauffage!$B$3:$B$27,D3062,syst_chauffage!$C$3:$C$27,E3062)</f>
        <v>69.3135365030313</v>
      </c>
      <c r="L3062" s="12" t="n">
        <f aca="false">H3062*SUMIFS(syst_chauffage!$K$3:$K$27,syst_chauffage!$B$3:$B$27,D3062,syst_chauffage!$C$3:$C$27,E3062)</f>
        <v>0.744703326544467</v>
      </c>
      <c r="N3062" s="0" t="str">
        <f aca="false">A3062</f>
        <v>Café Hôtel Restaurant</v>
      </c>
      <c r="O3062" s="0" t="str">
        <f aca="false">B3062</f>
        <v>Hôtel avec restaurant</v>
      </c>
      <c r="P3062" s="0" t="str">
        <f aca="false">C3062</f>
        <v>Moyen Hotel avec restaurant Luxe</v>
      </c>
      <c r="Q3062" s="0" t="str">
        <f aca="false">D3062</f>
        <v>Autre système centralisé performant</v>
      </c>
      <c r="R3062" s="0" t="str">
        <f aca="false">E3062</f>
        <v>Urbain</v>
      </c>
      <c r="S3062" s="0" t="str">
        <f aca="false">F3062</f>
        <v>0218552106</v>
      </c>
      <c r="T3062" s="0" t="str">
        <f aca="false">G3062</f>
        <v>2</v>
      </c>
      <c r="U3062" s="0" t="n">
        <f aca="false">L3062</f>
        <v>0.744703326544467</v>
      </c>
      <c r="V3062" s="0" t="n">
        <f aca="false">K3062</f>
        <v>69.3135365030313</v>
      </c>
      <c r="W3062" s="0" t="n">
        <f aca="false">J3062</f>
        <v>935</v>
      </c>
    </row>
    <row r="3063" customFormat="false" ht="12.8" hidden="false" customHeight="false" outlineLevel="0" collapsed="false">
      <c r="A3063" s="0" t="s">
        <v>73</v>
      </c>
      <c r="B3063" s="0" t="s">
        <v>264</v>
      </c>
      <c r="C3063" s="0" t="s">
        <v>368</v>
      </c>
      <c r="D3063" s="0" t="s">
        <v>27</v>
      </c>
      <c r="E3063" s="0" t="s">
        <v>23</v>
      </c>
      <c r="F3063" s="0" t="s">
        <v>378</v>
      </c>
      <c r="G3063" s="0" t="s">
        <v>1610</v>
      </c>
      <c r="H3063" s="0" t="n">
        <v>0.7625007083061</v>
      </c>
      <c r="I3063" s="0" t="n">
        <v>18.1489982135864</v>
      </c>
      <c r="J3063" s="0" t="n">
        <v>1064</v>
      </c>
      <c r="K3063" s="0" t="n">
        <f aca="false">I3063*SUMIFS(syst_chauffage!$H$3:$H$27,syst_chauffage!$B$3:$B$27,D3063,syst_chauffage!$C$3:$C$27,E3063)</f>
        <v>46.5413480513141</v>
      </c>
      <c r="L3063" s="12" t="n">
        <f aca="false">H3063*SUMIFS(syst_chauffage!$K$3:$K$27,syst_chauffage!$B$3:$B$27,D3063,syst_chauffage!$C$3:$C$27,E3063)</f>
        <v>0.7625007083061</v>
      </c>
      <c r="N3063" s="0" t="str">
        <f aca="false">A3063</f>
        <v>Café Hôtel Restaurant</v>
      </c>
      <c r="O3063" s="0" t="str">
        <f aca="false">B3063</f>
        <v>Hôtel avec restaurant</v>
      </c>
      <c r="P3063" s="0" t="str">
        <f aca="false">C3063</f>
        <v>Moyen Hotel avec restaurant Luxe</v>
      </c>
      <c r="Q3063" s="0" t="str">
        <f aca="false">D3063</f>
        <v>Chaudière condensation fioul</v>
      </c>
      <c r="R3063" s="0" t="str">
        <f aca="false">E3063</f>
        <v>Fioul</v>
      </c>
      <c r="S3063" s="0" t="str">
        <f aca="false">F3063</f>
        <v>0218552303</v>
      </c>
      <c r="T3063" s="0" t="str">
        <f aca="false">G3063</f>
        <v>2</v>
      </c>
      <c r="U3063" s="0" t="n">
        <f aca="false">L3063</f>
        <v>0.7625007083061</v>
      </c>
      <c r="V3063" s="0" t="n">
        <f aca="false">K3063</f>
        <v>46.5413480513141</v>
      </c>
      <c r="W3063" s="0" t="n">
        <f aca="false">J3063</f>
        <v>1064</v>
      </c>
    </row>
    <row r="3064" customFormat="false" ht="12.8" hidden="false" customHeight="false" outlineLevel="0" collapsed="false">
      <c r="A3064" s="0" t="s">
        <v>73</v>
      </c>
      <c r="B3064" s="0" t="s">
        <v>264</v>
      </c>
      <c r="C3064" s="0" t="s">
        <v>368</v>
      </c>
      <c r="D3064" s="0" t="s">
        <v>18</v>
      </c>
      <c r="E3064" s="0" t="s">
        <v>14</v>
      </c>
      <c r="F3064" s="0" t="s">
        <v>379</v>
      </c>
      <c r="G3064" s="0" t="s">
        <v>1610</v>
      </c>
      <c r="H3064" s="0" t="n">
        <v>0.990096728379375</v>
      </c>
      <c r="I3064" s="0" t="n">
        <v>13.3628422949428</v>
      </c>
      <c r="J3064" s="0" t="n">
        <v>1064</v>
      </c>
      <c r="K3064" s="0" t="n">
        <f aca="false">I3064*SUMIFS(syst_chauffage!$H$3:$H$27,syst_chauffage!$B$3:$B$27,D3064,syst_chauffage!$C$3:$C$27,E3064)</f>
        <v>36.4127954511097</v>
      </c>
      <c r="L3064" s="12" t="n">
        <f aca="false">H3064*SUMIFS(syst_chauffage!$K$3:$K$27,syst_chauffage!$B$3:$B$27,D3064,syst_chauffage!$C$3:$C$27,E3064)</f>
        <v>0.961826387898986</v>
      </c>
      <c r="N3064" s="0" t="str">
        <f aca="false">A3064</f>
        <v>Café Hôtel Restaurant</v>
      </c>
      <c r="O3064" s="0" t="str">
        <f aca="false">B3064</f>
        <v>Hôtel avec restaurant</v>
      </c>
      <c r="P3064" s="0" t="str">
        <f aca="false">C3064</f>
        <v>Moyen Hotel avec restaurant Luxe</v>
      </c>
      <c r="Q3064" s="0" t="str">
        <f aca="false">D3064</f>
        <v>Chaudière condensation gaz</v>
      </c>
      <c r="R3064" s="0" t="str">
        <f aca="false">E3064</f>
        <v>Gaz</v>
      </c>
      <c r="S3064" s="0" t="str">
        <f aca="false">F3064</f>
        <v>0218552404</v>
      </c>
      <c r="T3064" s="0" t="str">
        <f aca="false">G3064</f>
        <v>2</v>
      </c>
      <c r="U3064" s="0" t="n">
        <f aca="false">L3064</f>
        <v>0.961826387898986</v>
      </c>
      <c r="V3064" s="0" t="n">
        <f aca="false">K3064</f>
        <v>36.4127954511097</v>
      </c>
      <c r="W3064" s="0" t="n">
        <f aca="false">J3064</f>
        <v>1064</v>
      </c>
    </row>
    <row r="3065" customFormat="false" ht="12.8" hidden="false" customHeight="false" outlineLevel="0" collapsed="false">
      <c r="A3065" s="0" t="s">
        <v>73</v>
      </c>
      <c r="B3065" s="0" t="s">
        <v>264</v>
      </c>
      <c r="C3065" s="0" t="s">
        <v>368</v>
      </c>
      <c r="D3065" s="0" t="s">
        <v>32</v>
      </c>
      <c r="E3065" s="0" t="s">
        <v>30</v>
      </c>
      <c r="F3065" s="0" t="s">
        <v>380</v>
      </c>
      <c r="G3065" s="0" t="s">
        <v>1610</v>
      </c>
      <c r="H3065" s="0" t="n">
        <v>1</v>
      </c>
      <c r="I3065" s="0" t="n">
        <v>12</v>
      </c>
      <c r="J3065" s="0" t="n">
        <v>0</v>
      </c>
      <c r="K3065" s="0" t="n">
        <f aca="false">I3065*SUMIFS(syst_chauffage!$H$3:$H$27,syst_chauffage!$B$3:$B$27,D3065,syst_chauffage!$C$3:$C$27,E3065)</f>
        <v>12</v>
      </c>
      <c r="L3065" s="12" t="n">
        <f aca="false">H3065*SUMIFS(syst_chauffage!$K$3:$K$27,syst_chauffage!$B$3:$B$27,D3065,syst_chauffage!$C$3:$C$27,E3065)</f>
        <v>1</v>
      </c>
      <c r="N3065" s="0" t="str">
        <f aca="false">A3065</f>
        <v>Café Hôtel Restaurant</v>
      </c>
      <c r="O3065" s="0" t="str">
        <f aca="false">B3065</f>
        <v>Hôtel avec restaurant</v>
      </c>
      <c r="P3065" s="0" t="str">
        <f aca="false">C3065</f>
        <v>Moyen Hotel avec restaurant Luxe</v>
      </c>
      <c r="Q3065" s="0" t="str">
        <f aca="false">D3065</f>
        <v>Electrique direct performant</v>
      </c>
      <c r="R3065" s="0" t="str">
        <f aca="false">E3065</f>
        <v>Electricité</v>
      </c>
      <c r="S3065" s="0" t="str">
        <f aca="false">F3065</f>
        <v>0218552602</v>
      </c>
      <c r="T3065" s="0" t="str">
        <f aca="false">G3065</f>
        <v>2</v>
      </c>
      <c r="U3065" s="0" t="n">
        <f aca="false">L3065</f>
        <v>1</v>
      </c>
      <c r="V3065" s="0" t="n">
        <f aca="false">K3065</f>
        <v>12</v>
      </c>
      <c r="W3065" s="0" t="n">
        <f aca="false">J3065</f>
        <v>0</v>
      </c>
    </row>
    <row r="3066" customFormat="false" ht="12.8" hidden="false" customHeight="false" outlineLevel="0" collapsed="false">
      <c r="A3066" s="0" t="s">
        <v>73</v>
      </c>
      <c r="B3066" s="0" t="s">
        <v>264</v>
      </c>
      <c r="C3066" s="0" t="s">
        <v>368</v>
      </c>
      <c r="D3066" s="0" t="s">
        <v>38</v>
      </c>
      <c r="E3066" s="0" t="s">
        <v>30</v>
      </c>
      <c r="F3066" s="0" t="s">
        <v>381</v>
      </c>
      <c r="G3066" s="0" t="s">
        <v>1610</v>
      </c>
      <c r="H3066" s="0" t="n">
        <v>3.39795627906976</v>
      </c>
      <c r="I3066" s="0" t="n">
        <v>88.7307047082229</v>
      </c>
      <c r="J3066" s="0" t="n">
        <v>792</v>
      </c>
      <c r="K3066" s="0" t="n">
        <f aca="false">I3066*SUMIFS(syst_chauffage!$H$3:$H$27,syst_chauffage!$B$3:$B$27,D3066,syst_chauffage!$C$3:$C$27,E3066)</f>
        <v>89.6884463650554</v>
      </c>
      <c r="L3066" s="12" t="n">
        <f aca="false">H3066*SUMIFS(syst_chauffage!$K$3:$K$27,syst_chauffage!$B$3:$B$27,D3066,syst_chauffage!$C$3:$C$27,E3066)</f>
        <v>3.03986496519792</v>
      </c>
      <c r="N3066" s="0" t="str">
        <f aca="false">A3066</f>
        <v>Café Hôtel Restaurant</v>
      </c>
      <c r="O3066" s="0" t="str">
        <f aca="false">B3066</f>
        <v>Hôtel avec restaurant</v>
      </c>
      <c r="P3066" s="0" t="str">
        <f aca="false">C3066</f>
        <v>Moyen Hotel avec restaurant Luxe</v>
      </c>
      <c r="Q3066" s="0" t="str">
        <f aca="false">D3066</f>
        <v>PAC performant</v>
      </c>
      <c r="R3066" s="0" t="str">
        <f aca="false">E3066</f>
        <v>Electricité</v>
      </c>
      <c r="S3066" s="0" t="str">
        <f aca="false">F3066</f>
        <v>0218552902</v>
      </c>
      <c r="T3066" s="0" t="str">
        <f aca="false">G3066</f>
        <v>2</v>
      </c>
      <c r="U3066" s="0" t="n">
        <f aca="false">L3066</f>
        <v>3.03986496519792</v>
      </c>
      <c r="V3066" s="0" t="n">
        <f aca="false">K3066</f>
        <v>89.6884463650554</v>
      </c>
      <c r="W3066" s="0" t="n">
        <f aca="false">J3066</f>
        <v>792</v>
      </c>
    </row>
    <row r="3067" customFormat="false" ht="12.8" hidden="false" customHeight="false" outlineLevel="0" collapsed="false">
      <c r="A3067" s="0" t="s">
        <v>73</v>
      </c>
      <c r="B3067" s="0" t="s">
        <v>264</v>
      </c>
      <c r="C3067" s="0" t="s">
        <v>368</v>
      </c>
      <c r="D3067" s="0" t="s">
        <v>46</v>
      </c>
      <c r="E3067" s="0" t="s">
        <v>30</v>
      </c>
      <c r="F3067" s="0" t="s">
        <v>382</v>
      </c>
      <c r="G3067" s="0" t="s">
        <v>1610</v>
      </c>
      <c r="H3067" s="0" t="n">
        <v>3.32861023255814</v>
      </c>
      <c r="I3067" s="0" t="n">
        <v>38.5638601111652</v>
      </c>
      <c r="J3067" s="0" t="n">
        <v>792</v>
      </c>
      <c r="K3067" s="0" t="n">
        <f aca="false">I3067*SUMIFS(syst_chauffage!$H$3:$H$27,syst_chauffage!$B$3:$B$27,D3067,syst_chauffage!$C$3:$C$27,E3067)</f>
        <v>66.9047294648324</v>
      </c>
      <c r="L3067" s="12" t="n">
        <f aca="false">H3067*SUMIFS(syst_chauffage!$K$3:$K$27,syst_chauffage!$B$3:$B$27,D3067,syst_chauffage!$C$3:$C$27,E3067)</f>
        <v>3.00077723502174</v>
      </c>
      <c r="N3067" s="0" t="str">
        <f aca="false">A3067</f>
        <v>Café Hôtel Restaurant</v>
      </c>
      <c r="O3067" s="0" t="str">
        <f aca="false">B3067</f>
        <v>Hôtel avec restaurant</v>
      </c>
      <c r="P3067" s="0" t="str">
        <f aca="false">C3067</f>
        <v>Moyen Hotel avec restaurant Luxe</v>
      </c>
      <c r="Q3067" s="0" t="str">
        <f aca="false">D3067</f>
        <v>Rooftop performant</v>
      </c>
      <c r="R3067" s="0" t="str">
        <f aca="false">E3067</f>
        <v>Electricité</v>
      </c>
      <c r="S3067" s="0" t="str">
        <f aca="false">F3067</f>
        <v>0218553002</v>
      </c>
      <c r="T3067" s="0" t="str">
        <f aca="false">G3067</f>
        <v>2</v>
      </c>
      <c r="U3067" s="0" t="n">
        <f aca="false">L3067</f>
        <v>3.00077723502174</v>
      </c>
      <c r="V3067" s="0" t="n">
        <f aca="false">K3067</f>
        <v>66.9047294648324</v>
      </c>
      <c r="W3067" s="0" t="n">
        <f aca="false">J3067</f>
        <v>792</v>
      </c>
    </row>
    <row r="3068" customFormat="false" ht="12.8" hidden="false" customHeight="false" outlineLevel="0" collapsed="false">
      <c r="A3068" s="0" t="s">
        <v>73</v>
      </c>
      <c r="B3068" s="0" t="s">
        <v>264</v>
      </c>
      <c r="C3068" s="0" t="s">
        <v>383</v>
      </c>
      <c r="D3068" s="0" t="s">
        <v>19</v>
      </c>
      <c r="E3068" s="0" t="s">
        <v>57</v>
      </c>
      <c r="F3068" s="0" t="s">
        <v>384</v>
      </c>
      <c r="G3068" s="0" t="s">
        <v>1610</v>
      </c>
      <c r="H3068" s="0" t="n">
        <v>0.713703393217922</v>
      </c>
      <c r="I3068" s="0" t="n">
        <v>45.5309117641219</v>
      </c>
      <c r="J3068" s="0" t="n">
        <v>0</v>
      </c>
      <c r="K3068" s="0" t="n">
        <f aca="false">I3068*SUMIFS(syst_chauffage!$H$3:$H$27,syst_chauffage!$B$3:$B$27,D3068,syst_chauffage!$C$3:$C$27,E3068)</f>
        <v>63.400732564088</v>
      </c>
      <c r="L3068" s="12" t="n">
        <f aca="false">H3068*SUMIFS(syst_chauffage!$K$3:$K$27,syst_chauffage!$B$3:$B$27,D3068,syst_chauffage!$C$3:$C$27,E3068)</f>
        <v>0.713703393217922</v>
      </c>
      <c r="N3068" s="0" t="str">
        <f aca="false">A3068</f>
        <v>Café Hôtel Restaurant</v>
      </c>
      <c r="O3068" s="0" t="str">
        <f aca="false">B3068</f>
        <v>Hôtel avec restaurant</v>
      </c>
      <c r="P3068" s="0" t="str">
        <f aca="false">C3068</f>
        <v>Petit Hotel avec restaurant Bas de gamme</v>
      </c>
      <c r="Q3068" s="0" t="str">
        <f aca="false">D3068</f>
        <v>Autre système centralisé</v>
      </c>
      <c r="R3068" s="0" t="str">
        <f aca="false">E3068</f>
        <v>Autres</v>
      </c>
      <c r="S3068" s="0" t="str">
        <f aca="false">F3068</f>
        <v>0218670101</v>
      </c>
      <c r="T3068" s="0" t="str">
        <f aca="false">G3068</f>
        <v>2</v>
      </c>
      <c r="U3068" s="0" t="n">
        <f aca="false">L3068</f>
        <v>0.713703393217922</v>
      </c>
      <c r="V3068" s="0" t="n">
        <f aca="false">K3068</f>
        <v>63.400732564088</v>
      </c>
      <c r="W3068" s="0" t="n">
        <f aca="false">J3068</f>
        <v>0</v>
      </c>
    </row>
    <row r="3069" customFormat="false" ht="12.8" hidden="false" customHeight="false" outlineLevel="0" collapsed="false">
      <c r="A3069" s="0" t="s">
        <v>73</v>
      </c>
      <c r="B3069" s="0" t="s">
        <v>264</v>
      </c>
      <c r="C3069" s="0" t="s">
        <v>383</v>
      </c>
      <c r="D3069" s="0" t="s">
        <v>19</v>
      </c>
      <c r="E3069" s="0" t="s">
        <v>58</v>
      </c>
      <c r="F3069" s="0" t="s">
        <v>385</v>
      </c>
      <c r="G3069" s="0" t="s">
        <v>1610</v>
      </c>
      <c r="H3069" s="0" t="n">
        <v>0.715976808018648</v>
      </c>
      <c r="I3069" s="0" t="n">
        <v>45.8046264407353</v>
      </c>
      <c r="J3069" s="0" t="n">
        <v>935</v>
      </c>
      <c r="K3069" s="0" t="n">
        <f aca="false">I3069*SUMIFS(syst_chauffage!$H$3:$H$27,syst_chauffage!$B$3:$B$27,D3069,syst_chauffage!$C$3:$C$27,E3069)</f>
        <v>75.3463014901145</v>
      </c>
      <c r="L3069" s="12" t="n">
        <f aca="false">H3069*SUMIFS(syst_chauffage!$K$3:$K$27,syst_chauffage!$B$3:$B$27,D3069,syst_chauffage!$C$3:$C$27,E3069)</f>
        <v>0.715976808018648</v>
      </c>
      <c r="N3069" s="0" t="str">
        <f aca="false">A3069</f>
        <v>Café Hôtel Restaurant</v>
      </c>
      <c r="O3069" s="0" t="str">
        <f aca="false">B3069</f>
        <v>Hôtel avec restaurant</v>
      </c>
      <c r="P3069" s="0" t="str">
        <f aca="false">C3069</f>
        <v>Petit Hotel avec restaurant Bas de gamme</v>
      </c>
      <c r="Q3069" s="0" t="str">
        <f aca="false">D3069</f>
        <v>Autre système centralisé</v>
      </c>
      <c r="R3069" s="0" t="str">
        <f aca="false">E3069</f>
        <v>Urbain</v>
      </c>
      <c r="S3069" s="0" t="str">
        <f aca="false">F3069</f>
        <v>0218670106</v>
      </c>
      <c r="T3069" s="0" t="str">
        <f aca="false">G3069</f>
        <v>2</v>
      </c>
      <c r="U3069" s="0" t="n">
        <f aca="false">L3069</f>
        <v>0.715976808018648</v>
      </c>
      <c r="V3069" s="0" t="n">
        <f aca="false">K3069</f>
        <v>75.3463014901145</v>
      </c>
      <c r="W3069" s="0" t="n">
        <f aca="false">J3069</f>
        <v>935</v>
      </c>
    </row>
    <row r="3070" customFormat="false" ht="12.8" hidden="false" customHeight="false" outlineLevel="0" collapsed="false">
      <c r="A3070" s="0" t="s">
        <v>73</v>
      </c>
      <c r="B3070" s="0" t="s">
        <v>264</v>
      </c>
      <c r="C3070" s="0" t="s">
        <v>383</v>
      </c>
      <c r="D3070" s="0" t="s">
        <v>22</v>
      </c>
      <c r="E3070" s="0" t="s">
        <v>23</v>
      </c>
      <c r="F3070" s="0" t="s">
        <v>386</v>
      </c>
      <c r="G3070" s="0" t="s">
        <v>1610</v>
      </c>
      <c r="H3070" s="0" t="n">
        <v>0.562349082086783</v>
      </c>
      <c r="I3070" s="0" t="n">
        <v>32.007418185894</v>
      </c>
      <c r="J3070" s="0" t="n">
        <v>0</v>
      </c>
      <c r="K3070" s="0" t="n">
        <f aca="false">I3070*SUMIFS(syst_chauffage!$H$3:$H$27,syst_chauffage!$B$3:$B$27,D3070,syst_chauffage!$C$3:$C$27,E3070)</f>
        <v>56.3657838555391</v>
      </c>
      <c r="L3070" s="12" t="n">
        <f aca="false">H3070*SUMIFS(syst_chauffage!$K$3:$K$27,syst_chauffage!$B$3:$B$27,D3070,syst_chauffage!$C$3:$C$27,E3070)</f>
        <v>0.562349082086783</v>
      </c>
      <c r="N3070" s="0" t="str">
        <f aca="false">A3070</f>
        <v>Café Hôtel Restaurant</v>
      </c>
      <c r="O3070" s="0" t="str">
        <f aca="false">B3070</f>
        <v>Hôtel avec restaurant</v>
      </c>
      <c r="P3070" s="0" t="str">
        <f aca="false">C3070</f>
        <v>Petit Hotel avec restaurant Bas de gamme</v>
      </c>
      <c r="Q3070" s="0" t="str">
        <f aca="false">D3070</f>
        <v>Chaudière fioul</v>
      </c>
      <c r="R3070" s="0" t="str">
        <f aca="false">E3070</f>
        <v>Fioul</v>
      </c>
      <c r="S3070" s="0" t="str">
        <f aca="false">F3070</f>
        <v>0218670303</v>
      </c>
      <c r="T3070" s="0" t="str">
        <f aca="false">G3070</f>
        <v>2</v>
      </c>
      <c r="U3070" s="0" t="n">
        <f aca="false">L3070</f>
        <v>0.562349082086783</v>
      </c>
      <c r="V3070" s="0" t="n">
        <f aca="false">K3070</f>
        <v>56.3657838555391</v>
      </c>
      <c r="W3070" s="0" t="n">
        <f aca="false">J3070</f>
        <v>0</v>
      </c>
    </row>
    <row r="3071" customFormat="false" ht="12.8" hidden="false" customHeight="false" outlineLevel="0" collapsed="false">
      <c r="A3071" s="0" t="s">
        <v>73</v>
      </c>
      <c r="B3071" s="0" t="s">
        <v>264</v>
      </c>
      <c r="C3071" s="0" t="s">
        <v>383</v>
      </c>
      <c r="D3071" s="0" t="s">
        <v>13</v>
      </c>
      <c r="E3071" s="0" t="s">
        <v>14</v>
      </c>
      <c r="F3071" s="0" t="s">
        <v>387</v>
      </c>
      <c r="G3071" s="0" t="s">
        <v>1610</v>
      </c>
      <c r="H3071" s="0" t="n">
        <v>0.678056748584817</v>
      </c>
      <c r="I3071" s="0" t="n">
        <v>22.2829853753373</v>
      </c>
      <c r="J3071" s="0" t="n">
        <v>392</v>
      </c>
      <c r="K3071" s="0" t="n">
        <f aca="false">I3071*SUMIFS(syst_chauffage!$H$3:$H$27,syst_chauffage!$B$3:$B$27,D3071,syst_chauffage!$C$3:$C$27,E3071)</f>
        <v>45.0025331375458</v>
      </c>
      <c r="L3071" s="12" t="n">
        <f aca="false">H3071*SUMIFS(syst_chauffage!$K$3:$K$27,syst_chauffage!$B$3:$B$27,D3071,syst_chauffage!$C$3:$C$27,E3071)</f>
        <v>0.678056748584817</v>
      </c>
      <c r="N3071" s="0" t="str">
        <f aca="false">A3071</f>
        <v>Café Hôtel Restaurant</v>
      </c>
      <c r="O3071" s="0" t="str">
        <f aca="false">B3071</f>
        <v>Hôtel avec restaurant</v>
      </c>
      <c r="P3071" s="0" t="str">
        <f aca="false">C3071</f>
        <v>Petit Hotel avec restaurant Bas de gamme</v>
      </c>
      <c r="Q3071" s="0" t="str">
        <f aca="false">D3071</f>
        <v>Chaudière gaz</v>
      </c>
      <c r="R3071" s="0" t="str">
        <f aca="false">E3071</f>
        <v>Gaz</v>
      </c>
      <c r="S3071" s="0" t="str">
        <f aca="false">F3071</f>
        <v>0218670404</v>
      </c>
      <c r="T3071" s="0" t="str">
        <f aca="false">G3071</f>
        <v>2</v>
      </c>
      <c r="U3071" s="0" t="n">
        <f aca="false">L3071</f>
        <v>0.678056748584817</v>
      </c>
      <c r="V3071" s="0" t="n">
        <f aca="false">K3071</f>
        <v>45.0025331375458</v>
      </c>
      <c r="W3071" s="0" t="n">
        <f aca="false">J3071</f>
        <v>392</v>
      </c>
    </row>
    <row r="3072" customFormat="false" ht="12.8" hidden="false" customHeight="false" outlineLevel="0" collapsed="false">
      <c r="A3072" s="0" t="s">
        <v>73</v>
      </c>
      <c r="B3072" s="0" t="s">
        <v>264</v>
      </c>
      <c r="C3072" s="0" t="s">
        <v>383</v>
      </c>
      <c r="D3072" s="0" t="s">
        <v>29</v>
      </c>
      <c r="E3072" s="0" t="s">
        <v>30</v>
      </c>
      <c r="F3072" s="0" t="s">
        <v>388</v>
      </c>
      <c r="G3072" s="0" t="s">
        <v>1610</v>
      </c>
      <c r="H3072" s="0" t="n">
        <v>0.92</v>
      </c>
      <c r="I3072" s="0" t="n">
        <v>10.4</v>
      </c>
      <c r="J3072" s="0" t="n">
        <v>0</v>
      </c>
      <c r="K3072" s="0" t="n">
        <f aca="false">I3072*SUMIFS(syst_chauffage!$H$3:$H$27,syst_chauffage!$B$3:$B$27,D3072,syst_chauffage!$C$3:$C$27,E3072)</f>
        <v>3</v>
      </c>
      <c r="L3072" s="12" t="n">
        <f aca="false">H3072*SUMIFS(syst_chauffage!$K$3:$K$27,syst_chauffage!$B$3:$B$27,D3072,syst_chauffage!$C$3:$C$27,E3072)</f>
        <v>0.92</v>
      </c>
      <c r="N3072" s="0" t="str">
        <f aca="false">A3072</f>
        <v>Café Hôtel Restaurant</v>
      </c>
      <c r="O3072" s="0" t="str">
        <f aca="false">B3072</f>
        <v>Hôtel avec restaurant</v>
      </c>
      <c r="P3072" s="0" t="str">
        <f aca="false">C3072</f>
        <v>Petit Hotel avec restaurant Bas de gamme</v>
      </c>
      <c r="Q3072" s="0" t="str">
        <f aca="false">D3072</f>
        <v>Electrique direct</v>
      </c>
      <c r="R3072" s="0" t="str">
        <f aca="false">E3072</f>
        <v>Electricité</v>
      </c>
      <c r="S3072" s="0" t="str">
        <f aca="false">F3072</f>
        <v>0218670602</v>
      </c>
      <c r="T3072" s="0" t="str">
        <f aca="false">G3072</f>
        <v>2</v>
      </c>
      <c r="U3072" s="0" t="n">
        <f aca="false">L3072</f>
        <v>0.92</v>
      </c>
      <c r="V3072" s="0" t="n">
        <f aca="false">K3072</f>
        <v>3</v>
      </c>
      <c r="W3072" s="0" t="n">
        <f aca="false">J3072</f>
        <v>0</v>
      </c>
    </row>
    <row r="3073" customFormat="false" ht="12.8" hidden="false" customHeight="false" outlineLevel="0" collapsed="false">
      <c r="A3073" s="0" t="s">
        <v>73</v>
      </c>
      <c r="B3073" s="0" t="s">
        <v>264</v>
      </c>
      <c r="C3073" s="0" t="s">
        <v>383</v>
      </c>
      <c r="D3073" s="0" t="s">
        <v>36</v>
      </c>
      <c r="E3073" s="0" t="s">
        <v>30</v>
      </c>
      <c r="F3073" s="0" t="s">
        <v>389</v>
      </c>
      <c r="G3073" s="0" t="s">
        <v>1610</v>
      </c>
      <c r="H3073" s="0" t="n">
        <v>2.94489544186046</v>
      </c>
      <c r="I3073" s="0" t="n">
        <v>115.061531844514</v>
      </c>
      <c r="J3073" s="0" t="n">
        <v>738</v>
      </c>
      <c r="K3073" s="0" t="n">
        <f aca="false">I3073*SUMIFS(syst_chauffage!$H$3:$H$27,syst_chauffage!$B$3:$B$27,D3073,syst_chauffage!$C$3:$C$27,E3073)</f>
        <v>71.1837489582065</v>
      </c>
      <c r="L3073" s="12" t="n">
        <f aca="false">H3073*SUMIFS(syst_chauffage!$K$3:$K$27,syst_chauffage!$B$3:$B$27,D3073,syst_chauffage!$C$3:$C$27,E3073)</f>
        <v>2.47427325480779</v>
      </c>
      <c r="N3073" s="0" t="str">
        <f aca="false">A3073</f>
        <v>Café Hôtel Restaurant</v>
      </c>
      <c r="O3073" s="0" t="str">
        <f aca="false">B3073</f>
        <v>Hôtel avec restaurant</v>
      </c>
      <c r="P3073" s="0" t="str">
        <f aca="false">C3073</f>
        <v>Petit Hotel avec restaurant Bas de gamme</v>
      </c>
      <c r="Q3073" s="0" t="str">
        <f aca="false">D3073</f>
        <v>PAC</v>
      </c>
      <c r="R3073" s="0" t="str">
        <f aca="false">E3073</f>
        <v>Electricité</v>
      </c>
      <c r="S3073" s="0" t="str">
        <f aca="false">F3073</f>
        <v>0218670902</v>
      </c>
      <c r="T3073" s="0" t="str">
        <f aca="false">G3073</f>
        <v>2</v>
      </c>
      <c r="U3073" s="0" t="n">
        <f aca="false">L3073</f>
        <v>2.47427325480779</v>
      </c>
      <c r="V3073" s="0" t="n">
        <f aca="false">K3073</f>
        <v>71.1837489582065</v>
      </c>
      <c r="W3073" s="0" t="n">
        <f aca="false">J3073</f>
        <v>738</v>
      </c>
    </row>
    <row r="3074" customFormat="false" ht="12.8" hidden="false" customHeight="false" outlineLevel="0" collapsed="false">
      <c r="A3074" s="0" t="s">
        <v>73</v>
      </c>
      <c r="B3074" s="0" t="s">
        <v>264</v>
      </c>
      <c r="C3074" s="0" t="s">
        <v>383</v>
      </c>
      <c r="D3074" s="0" t="s">
        <v>42</v>
      </c>
      <c r="E3074" s="0" t="s">
        <v>30</v>
      </c>
      <c r="F3074" s="0" t="s">
        <v>390</v>
      </c>
      <c r="G3074" s="0" t="s">
        <v>1610</v>
      </c>
      <c r="H3074" s="0" t="n">
        <v>2.80410195348837</v>
      </c>
      <c r="I3074" s="0" t="n">
        <v>61.7493865652556</v>
      </c>
      <c r="J3074" s="0" t="n">
        <v>738</v>
      </c>
      <c r="K3074" s="0" t="n">
        <f aca="false">I3074*SUMIFS(syst_chauffage!$H$3:$H$27,syst_chauffage!$B$3:$B$27,D3074,syst_chauffage!$C$3:$C$27,E3074)</f>
        <v>55.7406918175412</v>
      </c>
      <c r="L3074" s="12" t="n">
        <f aca="false">H3074*SUMIFS(syst_chauffage!$K$3:$K$27,syst_chauffage!$B$3:$B$27,D3074,syst_chauffage!$C$3:$C$27,E3074)</f>
        <v>2.49996610303434</v>
      </c>
      <c r="N3074" s="0" t="str">
        <f aca="false">A3074</f>
        <v>Café Hôtel Restaurant</v>
      </c>
      <c r="O3074" s="0" t="str">
        <f aca="false">B3074</f>
        <v>Hôtel avec restaurant</v>
      </c>
      <c r="P3074" s="0" t="str">
        <f aca="false">C3074</f>
        <v>Petit Hotel avec restaurant Bas de gamme</v>
      </c>
      <c r="Q3074" s="0" t="str">
        <f aca="false">D3074</f>
        <v>Rooftop</v>
      </c>
      <c r="R3074" s="0" t="str">
        <f aca="false">E3074</f>
        <v>Electricité</v>
      </c>
      <c r="S3074" s="0" t="str">
        <f aca="false">F3074</f>
        <v>0218671002</v>
      </c>
      <c r="T3074" s="0" t="str">
        <f aca="false">G3074</f>
        <v>2</v>
      </c>
      <c r="U3074" s="0" t="n">
        <f aca="false">L3074</f>
        <v>2.49996610303434</v>
      </c>
      <c r="V3074" s="0" t="n">
        <f aca="false">K3074</f>
        <v>55.7406918175412</v>
      </c>
      <c r="W3074" s="0" t="n">
        <f aca="false">J3074</f>
        <v>738</v>
      </c>
    </row>
    <row r="3075" customFormat="false" ht="12.8" hidden="false" customHeight="false" outlineLevel="0" collapsed="false">
      <c r="A3075" s="0" t="s">
        <v>73</v>
      </c>
      <c r="B3075" s="0" t="s">
        <v>264</v>
      </c>
      <c r="C3075" s="0" t="s">
        <v>383</v>
      </c>
      <c r="D3075" s="0" t="s">
        <v>51</v>
      </c>
      <c r="E3075" s="0" t="s">
        <v>57</v>
      </c>
      <c r="F3075" s="0" t="s">
        <v>391</v>
      </c>
      <c r="G3075" s="0" t="s">
        <v>1610</v>
      </c>
      <c r="H3075" s="0" t="n">
        <v>0.823503915251448</v>
      </c>
      <c r="I3075" s="0" t="n">
        <v>54.2034663858594</v>
      </c>
      <c r="J3075" s="0" t="n">
        <v>0</v>
      </c>
      <c r="K3075" s="0" t="n">
        <f aca="false">I3075*SUMIFS(syst_chauffage!$H$3:$H$27,syst_chauffage!$B$3:$B$27,D3075,syst_chauffage!$C$3:$C$27,E3075)</f>
        <v>114.849223723822</v>
      </c>
      <c r="L3075" s="12" t="n">
        <f aca="false">H3075*SUMIFS(syst_chauffage!$K$3:$K$27,syst_chauffage!$B$3:$B$27,D3075,syst_chauffage!$C$3:$C$27,E3075)</f>
        <v>0.823503915251448</v>
      </c>
      <c r="N3075" s="0" t="str">
        <f aca="false">A3075</f>
        <v>Café Hôtel Restaurant</v>
      </c>
      <c r="O3075" s="0" t="str">
        <f aca="false">B3075</f>
        <v>Hôtel avec restaurant</v>
      </c>
      <c r="P3075" s="0" t="str">
        <f aca="false">C3075</f>
        <v>Petit Hotel avec restaurant Bas de gamme</v>
      </c>
      <c r="Q3075" s="0" t="str">
        <f aca="false">D3075</f>
        <v>Autre système centralisé performant</v>
      </c>
      <c r="R3075" s="0" t="str">
        <f aca="false">E3075</f>
        <v>Autres</v>
      </c>
      <c r="S3075" s="0" t="str">
        <f aca="false">F3075</f>
        <v>0218672101</v>
      </c>
      <c r="T3075" s="0" t="str">
        <f aca="false">G3075</f>
        <v>2</v>
      </c>
      <c r="U3075" s="0" t="n">
        <f aca="false">L3075</f>
        <v>0.823503915251448</v>
      </c>
      <c r="V3075" s="0" t="n">
        <f aca="false">K3075</f>
        <v>114.849223723822</v>
      </c>
      <c r="W3075" s="0" t="n">
        <f aca="false">J3075</f>
        <v>0</v>
      </c>
    </row>
    <row r="3076" customFormat="false" ht="12.8" hidden="false" customHeight="false" outlineLevel="0" collapsed="false">
      <c r="A3076" s="0" t="s">
        <v>73</v>
      </c>
      <c r="B3076" s="0" t="s">
        <v>264</v>
      </c>
      <c r="C3076" s="0" t="s">
        <v>383</v>
      </c>
      <c r="D3076" s="0" t="s">
        <v>51</v>
      </c>
      <c r="E3076" s="0" t="s">
        <v>58</v>
      </c>
      <c r="F3076" s="0" t="s">
        <v>392</v>
      </c>
      <c r="G3076" s="0" t="s">
        <v>1610</v>
      </c>
      <c r="H3076" s="0" t="n">
        <v>0.826127086175363</v>
      </c>
      <c r="I3076" s="0" t="n">
        <v>54.5293171913516</v>
      </c>
      <c r="J3076" s="0" t="n">
        <v>935</v>
      </c>
      <c r="K3076" s="0" t="n">
        <f aca="false">I3076*SUMIFS(syst_chauffage!$H$3:$H$27,syst_chauffage!$B$3:$B$27,D3076,syst_chauffage!$C$3:$C$27,E3076)</f>
        <v>116.365536001159</v>
      </c>
      <c r="L3076" s="12" t="n">
        <f aca="false">H3076*SUMIFS(syst_chauffage!$K$3:$K$27,syst_chauffage!$B$3:$B$27,D3076,syst_chauffage!$C$3:$C$27,E3076)</f>
        <v>0.826127086175363</v>
      </c>
      <c r="N3076" s="0" t="str">
        <f aca="false">A3076</f>
        <v>Café Hôtel Restaurant</v>
      </c>
      <c r="O3076" s="0" t="str">
        <f aca="false">B3076</f>
        <v>Hôtel avec restaurant</v>
      </c>
      <c r="P3076" s="0" t="str">
        <f aca="false">C3076</f>
        <v>Petit Hotel avec restaurant Bas de gamme</v>
      </c>
      <c r="Q3076" s="0" t="str">
        <f aca="false">D3076</f>
        <v>Autre système centralisé performant</v>
      </c>
      <c r="R3076" s="0" t="str">
        <f aca="false">E3076</f>
        <v>Urbain</v>
      </c>
      <c r="S3076" s="0" t="str">
        <f aca="false">F3076</f>
        <v>0218672106</v>
      </c>
      <c r="T3076" s="0" t="str">
        <f aca="false">G3076</f>
        <v>2</v>
      </c>
      <c r="U3076" s="0" t="n">
        <f aca="false">L3076</f>
        <v>0.826127086175363</v>
      </c>
      <c r="V3076" s="0" t="n">
        <f aca="false">K3076</f>
        <v>116.365536001159</v>
      </c>
      <c r="W3076" s="0" t="n">
        <f aca="false">J3076</f>
        <v>935</v>
      </c>
    </row>
    <row r="3077" customFormat="false" ht="12.8" hidden="false" customHeight="false" outlineLevel="0" collapsed="false">
      <c r="A3077" s="0" t="s">
        <v>73</v>
      </c>
      <c r="B3077" s="0" t="s">
        <v>264</v>
      </c>
      <c r="C3077" s="0" t="s">
        <v>383</v>
      </c>
      <c r="D3077" s="0" t="s">
        <v>27</v>
      </c>
      <c r="E3077" s="0" t="s">
        <v>23</v>
      </c>
      <c r="F3077" s="0" t="s">
        <v>393</v>
      </c>
      <c r="G3077" s="0" t="s">
        <v>1610</v>
      </c>
      <c r="H3077" s="0" t="n">
        <v>0.75177960704484</v>
      </c>
      <c r="I3077" s="0" t="n">
        <v>38.1040692689214</v>
      </c>
      <c r="J3077" s="0" t="n">
        <v>882</v>
      </c>
      <c r="K3077" s="0" t="n">
        <f aca="false">I3077*SUMIFS(syst_chauffage!$H$3:$H$27,syst_chauffage!$B$3:$B$27,D3077,syst_chauffage!$C$3:$C$27,E3077)</f>
        <v>97.7141949735093</v>
      </c>
      <c r="L3077" s="12" t="n">
        <f aca="false">H3077*SUMIFS(syst_chauffage!$K$3:$K$27,syst_chauffage!$B$3:$B$27,D3077,syst_chauffage!$C$3:$C$27,E3077)</f>
        <v>0.75177960704484</v>
      </c>
      <c r="N3077" s="0" t="str">
        <f aca="false">A3077</f>
        <v>Café Hôtel Restaurant</v>
      </c>
      <c r="O3077" s="0" t="str">
        <f aca="false">B3077</f>
        <v>Hôtel avec restaurant</v>
      </c>
      <c r="P3077" s="0" t="str">
        <f aca="false">C3077</f>
        <v>Petit Hotel avec restaurant Bas de gamme</v>
      </c>
      <c r="Q3077" s="0" t="str">
        <f aca="false">D3077</f>
        <v>Chaudière condensation fioul</v>
      </c>
      <c r="R3077" s="0" t="str">
        <f aca="false">E3077</f>
        <v>Fioul</v>
      </c>
      <c r="S3077" s="0" t="str">
        <f aca="false">F3077</f>
        <v>0218672303</v>
      </c>
      <c r="T3077" s="0" t="str">
        <f aca="false">G3077</f>
        <v>2</v>
      </c>
      <c r="U3077" s="0" t="n">
        <f aca="false">L3077</f>
        <v>0.75177960704484</v>
      </c>
      <c r="V3077" s="0" t="n">
        <f aca="false">K3077</f>
        <v>97.7141949735093</v>
      </c>
      <c r="W3077" s="0" t="n">
        <f aca="false">J3077</f>
        <v>882</v>
      </c>
    </row>
    <row r="3078" customFormat="false" ht="12.8" hidden="false" customHeight="false" outlineLevel="0" collapsed="false">
      <c r="A3078" s="0" t="s">
        <v>73</v>
      </c>
      <c r="B3078" s="0" t="s">
        <v>264</v>
      </c>
      <c r="C3078" s="0" t="s">
        <v>383</v>
      </c>
      <c r="D3078" s="0" t="s">
        <v>18</v>
      </c>
      <c r="E3078" s="0" t="s">
        <v>14</v>
      </c>
      <c r="F3078" s="0" t="s">
        <v>394</v>
      </c>
      <c r="G3078" s="0" t="s">
        <v>1610</v>
      </c>
      <c r="H3078" s="0" t="n">
        <v>0.979378944549163</v>
      </c>
      <c r="I3078" s="0" t="n">
        <v>26.5273635420682</v>
      </c>
      <c r="J3078" s="0" t="n">
        <v>882</v>
      </c>
      <c r="K3078" s="0" t="n">
        <f aca="false">I3078*SUMIFS(syst_chauffage!$H$3:$H$27,syst_chauffage!$B$3:$B$27,D3078,syst_chauffage!$C$3:$C$27,E3078)</f>
        <v>72.2851801431582</v>
      </c>
      <c r="L3078" s="12" t="n">
        <f aca="false">H3078*SUMIFS(syst_chauffage!$K$3:$K$27,syst_chauffage!$B$3:$B$27,D3078,syst_chauffage!$C$3:$C$27,E3078)</f>
        <v>0.951414630126017</v>
      </c>
      <c r="N3078" s="0" t="str">
        <f aca="false">A3078</f>
        <v>Café Hôtel Restaurant</v>
      </c>
      <c r="O3078" s="0" t="str">
        <f aca="false">B3078</f>
        <v>Hôtel avec restaurant</v>
      </c>
      <c r="P3078" s="0" t="str">
        <f aca="false">C3078</f>
        <v>Petit Hotel avec restaurant Bas de gamme</v>
      </c>
      <c r="Q3078" s="0" t="str">
        <f aca="false">D3078</f>
        <v>Chaudière condensation gaz</v>
      </c>
      <c r="R3078" s="0" t="str">
        <f aca="false">E3078</f>
        <v>Gaz</v>
      </c>
      <c r="S3078" s="0" t="str">
        <f aca="false">F3078</f>
        <v>0218672404</v>
      </c>
      <c r="T3078" s="0" t="str">
        <f aca="false">G3078</f>
        <v>2</v>
      </c>
      <c r="U3078" s="0" t="n">
        <f aca="false">L3078</f>
        <v>0.951414630126017</v>
      </c>
      <c r="V3078" s="0" t="n">
        <f aca="false">K3078</f>
        <v>72.2851801431582</v>
      </c>
      <c r="W3078" s="0" t="n">
        <f aca="false">J3078</f>
        <v>882</v>
      </c>
    </row>
    <row r="3079" customFormat="false" ht="12.8" hidden="false" customHeight="false" outlineLevel="0" collapsed="false">
      <c r="A3079" s="0" t="s">
        <v>73</v>
      </c>
      <c r="B3079" s="0" t="s">
        <v>264</v>
      </c>
      <c r="C3079" s="0" t="s">
        <v>383</v>
      </c>
      <c r="D3079" s="0" t="s">
        <v>32</v>
      </c>
      <c r="E3079" s="0" t="s">
        <v>30</v>
      </c>
      <c r="F3079" s="0" t="s">
        <v>395</v>
      </c>
      <c r="G3079" s="0" t="s">
        <v>1610</v>
      </c>
      <c r="H3079" s="0" t="n">
        <v>1</v>
      </c>
      <c r="I3079" s="0" t="n">
        <v>12</v>
      </c>
      <c r="J3079" s="0" t="n">
        <v>0</v>
      </c>
      <c r="K3079" s="0" t="n">
        <f aca="false">I3079*SUMIFS(syst_chauffage!$H$3:$H$27,syst_chauffage!$B$3:$B$27,D3079,syst_chauffage!$C$3:$C$27,E3079)</f>
        <v>12</v>
      </c>
      <c r="L3079" s="12" t="n">
        <f aca="false">H3079*SUMIFS(syst_chauffage!$K$3:$K$27,syst_chauffage!$B$3:$B$27,D3079,syst_chauffage!$C$3:$C$27,E3079)</f>
        <v>1</v>
      </c>
      <c r="N3079" s="0" t="str">
        <f aca="false">A3079</f>
        <v>Café Hôtel Restaurant</v>
      </c>
      <c r="O3079" s="0" t="str">
        <f aca="false">B3079</f>
        <v>Hôtel avec restaurant</v>
      </c>
      <c r="P3079" s="0" t="str">
        <f aca="false">C3079</f>
        <v>Petit Hotel avec restaurant Bas de gamme</v>
      </c>
      <c r="Q3079" s="0" t="str">
        <f aca="false">D3079</f>
        <v>Electrique direct performant</v>
      </c>
      <c r="R3079" s="0" t="str">
        <f aca="false">E3079</f>
        <v>Electricité</v>
      </c>
      <c r="S3079" s="0" t="str">
        <f aca="false">F3079</f>
        <v>0218672602</v>
      </c>
      <c r="T3079" s="0" t="str">
        <f aca="false">G3079</f>
        <v>2</v>
      </c>
      <c r="U3079" s="0" t="n">
        <f aca="false">L3079</f>
        <v>1</v>
      </c>
      <c r="V3079" s="0" t="n">
        <f aca="false">K3079</f>
        <v>12</v>
      </c>
      <c r="W3079" s="0" t="n">
        <f aca="false">J3079</f>
        <v>0</v>
      </c>
    </row>
    <row r="3080" customFormat="false" ht="12.8" hidden="false" customHeight="false" outlineLevel="0" collapsed="false">
      <c r="A3080" s="0" t="s">
        <v>73</v>
      </c>
      <c r="B3080" s="0" t="s">
        <v>264</v>
      </c>
      <c r="C3080" s="0" t="s">
        <v>383</v>
      </c>
      <c r="D3080" s="0" t="s">
        <v>38</v>
      </c>
      <c r="E3080" s="0" t="s">
        <v>30</v>
      </c>
      <c r="F3080" s="0" t="s">
        <v>396</v>
      </c>
      <c r="G3080" s="0" t="s">
        <v>1610</v>
      </c>
      <c r="H3080" s="0" t="n">
        <v>3.39795627906976</v>
      </c>
      <c r="I3080" s="0" t="n">
        <v>136.978014100612</v>
      </c>
      <c r="J3080" s="0" t="n">
        <v>792</v>
      </c>
      <c r="K3080" s="0" t="n">
        <f aca="false">I3080*SUMIFS(syst_chauffage!$H$3:$H$27,syst_chauffage!$B$3:$B$27,D3080,syst_chauffage!$C$3:$C$27,E3080)</f>
        <v>138.456527661456</v>
      </c>
      <c r="L3080" s="12" t="n">
        <f aca="false">H3080*SUMIFS(syst_chauffage!$K$3:$K$27,syst_chauffage!$B$3:$B$27,D3080,syst_chauffage!$C$3:$C$27,E3080)</f>
        <v>3.03986496519792</v>
      </c>
      <c r="N3080" s="0" t="str">
        <f aca="false">A3080</f>
        <v>Café Hôtel Restaurant</v>
      </c>
      <c r="O3080" s="0" t="str">
        <f aca="false">B3080</f>
        <v>Hôtel avec restaurant</v>
      </c>
      <c r="P3080" s="0" t="str">
        <f aca="false">C3080</f>
        <v>Petit Hotel avec restaurant Bas de gamme</v>
      </c>
      <c r="Q3080" s="0" t="str">
        <f aca="false">D3080</f>
        <v>PAC performant</v>
      </c>
      <c r="R3080" s="0" t="str">
        <f aca="false">E3080</f>
        <v>Electricité</v>
      </c>
      <c r="S3080" s="0" t="str">
        <f aca="false">F3080</f>
        <v>0218672902</v>
      </c>
      <c r="T3080" s="0" t="str">
        <f aca="false">G3080</f>
        <v>2</v>
      </c>
      <c r="U3080" s="0" t="n">
        <f aca="false">L3080</f>
        <v>3.03986496519792</v>
      </c>
      <c r="V3080" s="0" t="n">
        <f aca="false">K3080</f>
        <v>138.456527661456</v>
      </c>
      <c r="W3080" s="0" t="n">
        <f aca="false">J3080</f>
        <v>792</v>
      </c>
    </row>
    <row r="3081" customFormat="false" ht="12.8" hidden="false" customHeight="false" outlineLevel="0" collapsed="false">
      <c r="A3081" s="0" t="s">
        <v>73</v>
      </c>
      <c r="B3081" s="0" t="s">
        <v>264</v>
      </c>
      <c r="C3081" s="0" t="s">
        <v>383</v>
      </c>
      <c r="D3081" s="0" t="s">
        <v>46</v>
      </c>
      <c r="E3081" s="0" t="s">
        <v>30</v>
      </c>
      <c r="F3081" s="0" t="s">
        <v>397</v>
      </c>
      <c r="G3081" s="0" t="s">
        <v>1610</v>
      </c>
      <c r="H3081" s="0" t="n">
        <v>3.32861023255814</v>
      </c>
      <c r="I3081" s="0" t="n">
        <v>73.5111744824471</v>
      </c>
      <c r="J3081" s="0" t="n">
        <v>792</v>
      </c>
      <c r="K3081" s="0" t="n">
        <f aca="false">I3081*SUMIFS(syst_chauffage!$H$3:$H$27,syst_chauffage!$B$3:$B$27,D3081,syst_chauffage!$C$3:$C$27,E3081)</f>
        <v>127.535086664373</v>
      </c>
      <c r="L3081" s="12" t="n">
        <f aca="false">H3081*SUMIFS(syst_chauffage!$K$3:$K$27,syst_chauffage!$B$3:$B$27,D3081,syst_chauffage!$C$3:$C$27,E3081)</f>
        <v>3.00077723502174</v>
      </c>
      <c r="N3081" s="0" t="str">
        <f aca="false">A3081</f>
        <v>Café Hôtel Restaurant</v>
      </c>
      <c r="O3081" s="0" t="str">
        <f aca="false">B3081</f>
        <v>Hôtel avec restaurant</v>
      </c>
      <c r="P3081" s="0" t="str">
        <f aca="false">C3081</f>
        <v>Petit Hotel avec restaurant Bas de gamme</v>
      </c>
      <c r="Q3081" s="0" t="str">
        <f aca="false">D3081</f>
        <v>Rooftop performant</v>
      </c>
      <c r="R3081" s="0" t="str">
        <f aca="false">E3081</f>
        <v>Electricité</v>
      </c>
      <c r="S3081" s="0" t="str">
        <f aca="false">F3081</f>
        <v>0218673002</v>
      </c>
      <c r="T3081" s="0" t="str">
        <f aca="false">G3081</f>
        <v>2</v>
      </c>
      <c r="U3081" s="0" t="n">
        <f aca="false">L3081</f>
        <v>3.00077723502174</v>
      </c>
      <c r="V3081" s="0" t="n">
        <f aca="false">K3081</f>
        <v>127.535086664373</v>
      </c>
      <c r="W3081" s="0" t="n">
        <f aca="false">J3081</f>
        <v>792</v>
      </c>
    </row>
    <row r="3082" customFormat="false" ht="12.8" hidden="false" customHeight="false" outlineLevel="0" collapsed="false">
      <c r="A3082" s="0" t="s">
        <v>73</v>
      </c>
      <c r="B3082" s="0" t="s">
        <v>264</v>
      </c>
      <c r="C3082" s="0" t="s">
        <v>398</v>
      </c>
      <c r="D3082" s="0" t="s">
        <v>19</v>
      </c>
      <c r="E3082" s="0" t="s">
        <v>57</v>
      </c>
      <c r="F3082" s="0" t="s">
        <v>399</v>
      </c>
      <c r="G3082" s="0" t="s">
        <v>1610</v>
      </c>
      <c r="H3082" s="0" t="n">
        <v>0.733023215608393</v>
      </c>
      <c r="I3082" s="0" t="n">
        <v>42.4335867342661</v>
      </c>
      <c r="J3082" s="0" t="n">
        <v>0</v>
      </c>
      <c r="K3082" s="0" t="n">
        <f aca="false">I3082*SUMIFS(syst_chauffage!$H$3:$H$27,syst_chauffage!$B$3:$B$27,D3082,syst_chauffage!$C$3:$C$27,E3082)</f>
        <v>59.0877797091293</v>
      </c>
      <c r="L3082" s="12" t="n">
        <f aca="false">H3082*SUMIFS(syst_chauffage!$K$3:$K$27,syst_chauffage!$B$3:$B$27,D3082,syst_chauffage!$C$3:$C$27,E3082)</f>
        <v>0.733023215608393</v>
      </c>
      <c r="N3082" s="0" t="str">
        <f aca="false">A3082</f>
        <v>Café Hôtel Restaurant</v>
      </c>
      <c r="O3082" s="0" t="str">
        <f aca="false">B3082</f>
        <v>Hôtel avec restaurant</v>
      </c>
      <c r="P3082" s="0" t="str">
        <f aca="false">C3082</f>
        <v>Petit Hotel avec restaurant Haut de gamme</v>
      </c>
      <c r="Q3082" s="0" t="str">
        <f aca="false">D3082</f>
        <v>Autre système centralisé</v>
      </c>
      <c r="R3082" s="0" t="str">
        <f aca="false">E3082</f>
        <v>Autres</v>
      </c>
      <c r="S3082" s="0" t="str">
        <f aca="false">F3082</f>
        <v>0218680101</v>
      </c>
      <c r="T3082" s="0" t="str">
        <f aca="false">G3082</f>
        <v>2</v>
      </c>
      <c r="U3082" s="0" t="n">
        <f aca="false">L3082</f>
        <v>0.733023215608393</v>
      </c>
      <c r="V3082" s="0" t="n">
        <f aca="false">K3082</f>
        <v>59.0877797091293</v>
      </c>
      <c r="W3082" s="0" t="n">
        <f aca="false">J3082</f>
        <v>0</v>
      </c>
    </row>
    <row r="3083" customFormat="false" ht="12.8" hidden="false" customHeight="false" outlineLevel="0" collapsed="false">
      <c r="A3083" s="0" t="s">
        <v>73</v>
      </c>
      <c r="B3083" s="0" t="s">
        <v>264</v>
      </c>
      <c r="C3083" s="0" t="s">
        <v>398</v>
      </c>
      <c r="D3083" s="0" t="s">
        <v>19</v>
      </c>
      <c r="E3083" s="0" t="s">
        <v>58</v>
      </c>
      <c r="F3083" s="0" t="s">
        <v>400</v>
      </c>
      <c r="G3083" s="0" t="s">
        <v>1610</v>
      </c>
      <c r="H3083" s="0" t="n">
        <v>0.714094414793986</v>
      </c>
      <c r="I3083" s="0" t="n">
        <v>42.6760471791481</v>
      </c>
      <c r="J3083" s="0" t="n">
        <v>935</v>
      </c>
      <c r="K3083" s="0" t="n">
        <f aca="false">I3083*SUMIFS(syst_chauffage!$H$3:$H$27,syst_chauffage!$B$3:$B$27,D3083,syst_chauffage!$C$3:$C$27,E3083)</f>
        <v>70.1999463160522</v>
      </c>
      <c r="L3083" s="12" t="n">
        <f aca="false">H3083*SUMIFS(syst_chauffage!$K$3:$K$27,syst_chauffage!$B$3:$B$27,D3083,syst_chauffage!$C$3:$C$27,E3083)</f>
        <v>0.714094414793986</v>
      </c>
      <c r="N3083" s="0" t="str">
        <f aca="false">A3083</f>
        <v>Café Hôtel Restaurant</v>
      </c>
      <c r="O3083" s="0" t="str">
        <f aca="false">B3083</f>
        <v>Hôtel avec restaurant</v>
      </c>
      <c r="P3083" s="0" t="str">
        <f aca="false">C3083</f>
        <v>Petit Hotel avec restaurant Haut de gamme</v>
      </c>
      <c r="Q3083" s="0" t="str">
        <f aca="false">D3083</f>
        <v>Autre système centralisé</v>
      </c>
      <c r="R3083" s="0" t="str">
        <f aca="false">E3083</f>
        <v>Urbain</v>
      </c>
      <c r="S3083" s="0" t="str">
        <f aca="false">F3083</f>
        <v>0218680106</v>
      </c>
      <c r="T3083" s="0" t="str">
        <f aca="false">G3083</f>
        <v>2</v>
      </c>
      <c r="U3083" s="0" t="n">
        <f aca="false">L3083</f>
        <v>0.714094414793986</v>
      </c>
      <c r="V3083" s="0" t="n">
        <f aca="false">K3083</f>
        <v>70.1999463160522</v>
      </c>
      <c r="W3083" s="0" t="n">
        <f aca="false">J3083</f>
        <v>935</v>
      </c>
    </row>
    <row r="3084" customFormat="false" ht="12.8" hidden="false" customHeight="false" outlineLevel="0" collapsed="false">
      <c r="A3084" s="0" t="s">
        <v>73</v>
      </c>
      <c r="B3084" s="0" t="s">
        <v>264</v>
      </c>
      <c r="C3084" s="0" t="s">
        <v>398</v>
      </c>
      <c r="D3084" s="0" t="s">
        <v>22</v>
      </c>
      <c r="E3084" s="0" t="s">
        <v>23</v>
      </c>
      <c r="F3084" s="0" t="s">
        <v>401</v>
      </c>
      <c r="G3084" s="0" t="s">
        <v>1610</v>
      </c>
      <c r="H3084" s="0" t="n">
        <v>0.5636394651132</v>
      </c>
      <c r="I3084" s="0" t="n">
        <v>29.888411724656</v>
      </c>
      <c r="J3084" s="0" t="n">
        <v>0</v>
      </c>
      <c r="K3084" s="0" t="n">
        <f aca="false">I3084*SUMIFS(syst_chauffage!$H$3:$H$27,syst_chauffage!$B$3:$B$27,D3084,syst_chauffage!$C$3:$C$27,E3084)</f>
        <v>52.6341657822242</v>
      </c>
      <c r="L3084" s="12" t="n">
        <f aca="false">H3084*SUMIFS(syst_chauffage!$K$3:$K$27,syst_chauffage!$B$3:$B$27,D3084,syst_chauffage!$C$3:$C$27,E3084)</f>
        <v>0.5636394651132</v>
      </c>
      <c r="N3084" s="0" t="str">
        <f aca="false">A3084</f>
        <v>Café Hôtel Restaurant</v>
      </c>
      <c r="O3084" s="0" t="str">
        <f aca="false">B3084</f>
        <v>Hôtel avec restaurant</v>
      </c>
      <c r="P3084" s="0" t="str">
        <f aca="false">C3084</f>
        <v>Petit Hotel avec restaurant Haut de gamme</v>
      </c>
      <c r="Q3084" s="0" t="str">
        <f aca="false">D3084</f>
        <v>Chaudière fioul</v>
      </c>
      <c r="R3084" s="0" t="str">
        <f aca="false">E3084</f>
        <v>Fioul</v>
      </c>
      <c r="S3084" s="0" t="str">
        <f aca="false">F3084</f>
        <v>0218680303</v>
      </c>
      <c r="T3084" s="0" t="str">
        <f aca="false">G3084</f>
        <v>2</v>
      </c>
      <c r="U3084" s="0" t="n">
        <f aca="false">L3084</f>
        <v>0.5636394651132</v>
      </c>
      <c r="V3084" s="0" t="n">
        <f aca="false">K3084</f>
        <v>52.6341657822242</v>
      </c>
      <c r="W3084" s="0" t="n">
        <f aca="false">J3084</f>
        <v>0</v>
      </c>
    </row>
    <row r="3085" customFormat="false" ht="12.8" hidden="false" customHeight="false" outlineLevel="0" collapsed="false">
      <c r="A3085" s="0" t="s">
        <v>73</v>
      </c>
      <c r="B3085" s="0" t="s">
        <v>264</v>
      </c>
      <c r="C3085" s="0" t="s">
        <v>398</v>
      </c>
      <c r="D3085" s="0" t="s">
        <v>13</v>
      </c>
      <c r="E3085" s="0" t="s">
        <v>14</v>
      </c>
      <c r="F3085" s="0" t="s">
        <v>402</v>
      </c>
      <c r="G3085" s="0" t="s">
        <v>1610</v>
      </c>
      <c r="H3085" s="0" t="n">
        <v>0.679345387474673</v>
      </c>
      <c r="I3085" s="0" t="n">
        <v>20.9686434999275</v>
      </c>
      <c r="J3085" s="0" t="n">
        <v>462</v>
      </c>
      <c r="K3085" s="0" t="n">
        <f aca="false">I3085*SUMIFS(syst_chauffage!$H$3:$H$27,syst_chauffage!$B$3:$B$27,D3085,syst_chauffage!$C$3:$C$27,E3085)</f>
        <v>42.3480991465035</v>
      </c>
      <c r="L3085" s="12" t="n">
        <f aca="false">H3085*SUMIFS(syst_chauffage!$K$3:$K$27,syst_chauffage!$B$3:$B$27,D3085,syst_chauffage!$C$3:$C$27,E3085)</f>
        <v>0.679345387474673</v>
      </c>
      <c r="N3085" s="0" t="str">
        <f aca="false">A3085</f>
        <v>Café Hôtel Restaurant</v>
      </c>
      <c r="O3085" s="0" t="str">
        <f aca="false">B3085</f>
        <v>Hôtel avec restaurant</v>
      </c>
      <c r="P3085" s="0" t="str">
        <f aca="false">C3085</f>
        <v>Petit Hotel avec restaurant Haut de gamme</v>
      </c>
      <c r="Q3085" s="0" t="str">
        <f aca="false">D3085</f>
        <v>Chaudière gaz</v>
      </c>
      <c r="R3085" s="0" t="str">
        <f aca="false">E3085</f>
        <v>Gaz</v>
      </c>
      <c r="S3085" s="0" t="str">
        <f aca="false">F3085</f>
        <v>0218680404</v>
      </c>
      <c r="T3085" s="0" t="str">
        <f aca="false">G3085</f>
        <v>2</v>
      </c>
      <c r="U3085" s="0" t="n">
        <f aca="false">L3085</f>
        <v>0.679345387474673</v>
      </c>
      <c r="V3085" s="0" t="n">
        <f aca="false">K3085</f>
        <v>42.3480991465035</v>
      </c>
      <c r="W3085" s="0" t="n">
        <f aca="false">J3085</f>
        <v>462</v>
      </c>
    </row>
    <row r="3086" customFormat="false" ht="12.8" hidden="false" customHeight="false" outlineLevel="0" collapsed="false">
      <c r="A3086" s="0" t="s">
        <v>73</v>
      </c>
      <c r="B3086" s="0" t="s">
        <v>264</v>
      </c>
      <c r="C3086" s="0" t="s">
        <v>398</v>
      </c>
      <c r="D3086" s="0" t="s">
        <v>29</v>
      </c>
      <c r="E3086" s="0" t="s">
        <v>30</v>
      </c>
      <c r="F3086" s="0" t="s">
        <v>403</v>
      </c>
      <c r="G3086" s="0" t="s">
        <v>1610</v>
      </c>
      <c r="H3086" s="0" t="n">
        <v>0.92</v>
      </c>
      <c r="I3086" s="0" t="n">
        <v>10.4</v>
      </c>
      <c r="J3086" s="0" t="n">
        <v>0</v>
      </c>
      <c r="K3086" s="0" t="n">
        <f aca="false">I3086*SUMIFS(syst_chauffage!$H$3:$H$27,syst_chauffage!$B$3:$B$27,D3086,syst_chauffage!$C$3:$C$27,E3086)</f>
        <v>3</v>
      </c>
      <c r="L3086" s="12" t="n">
        <f aca="false">H3086*SUMIFS(syst_chauffage!$K$3:$K$27,syst_chauffage!$B$3:$B$27,D3086,syst_chauffage!$C$3:$C$27,E3086)</f>
        <v>0.92</v>
      </c>
      <c r="N3086" s="0" t="str">
        <f aca="false">A3086</f>
        <v>Café Hôtel Restaurant</v>
      </c>
      <c r="O3086" s="0" t="str">
        <f aca="false">B3086</f>
        <v>Hôtel avec restaurant</v>
      </c>
      <c r="P3086" s="0" t="str">
        <f aca="false">C3086</f>
        <v>Petit Hotel avec restaurant Haut de gamme</v>
      </c>
      <c r="Q3086" s="0" t="str">
        <f aca="false">D3086</f>
        <v>Electrique direct</v>
      </c>
      <c r="R3086" s="0" t="str">
        <f aca="false">E3086</f>
        <v>Electricité</v>
      </c>
      <c r="S3086" s="0" t="str">
        <f aca="false">F3086</f>
        <v>0218680602</v>
      </c>
      <c r="T3086" s="0" t="str">
        <f aca="false">G3086</f>
        <v>2</v>
      </c>
      <c r="U3086" s="0" t="n">
        <f aca="false">L3086</f>
        <v>0.92</v>
      </c>
      <c r="V3086" s="0" t="n">
        <f aca="false">K3086</f>
        <v>3</v>
      </c>
      <c r="W3086" s="0" t="n">
        <f aca="false">J3086</f>
        <v>0</v>
      </c>
    </row>
    <row r="3087" customFormat="false" ht="12.8" hidden="false" customHeight="false" outlineLevel="0" collapsed="false">
      <c r="A3087" s="0" t="s">
        <v>73</v>
      </c>
      <c r="B3087" s="0" t="s">
        <v>264</v>
      </c>
      <c r="C3087" s="0" t="s">
        <v>398</v>
      </c>
      <c r="D3087" s="0" t="s">
        <v>36</v>
      </c>
      <c r="E3087" s="0" t="s">
        <v>30</v>
      </c>
      <c r="F3087" s="0" t="s">
        <v>404</v>
      </c>
      <c r="G3087" s="0" t="s">
        <v>1610</v>
      </c>
      <c r="H3087" s="0" t="n">
        <v>2.94489544186046</v>
      </c>
      <c r="I3087" s="0" t="n">
        <v>109.344140049647</v>
      </c>
      <c r="J3087" s="0" t="n">
        <v>738</v>
      </c>
      <c r="K3087" s="0" t="n">
        <f aca="false">I3087*SUMIFS(syst_chauffage!$H$3:$H$27,syst_chauffage!$B$3:$B$27,D3087,syst_chauffage!$C$3:$C$27,E3087)</f>
        <v>67.6466381993171</v>
      </c>
      <c r="L3087" s="12" t="n">
        <f aca="false">H3087*SUMIFS(syst_chauffage!$K$3:$K$27,syst_chauffage!$B$3:$B$27,D3087,syst_chauffage!$C$3:$C$27,E3087)</f>
        <v>2.47427325480779</v>
      </c>
      <c r="N3087" s="0" t="str">
        <f aca="false">A3087</f>
        <v>Café Hôtel Restaurant</v>
      </c>
      <c r="O3087" s="0" t="str">
        <f aca="false">B3087</f>
        <v>Hôtel avec restaurant</v>
      </c>
      <c r="P3087" s="0" t="str">
        <f aca="false">C3087</f>
        <v>Petit Hotel avec restaurant Haut de gamme</v>
      </c>
      <c r="Q3087" s="0" t="str">
        <f aca="false">D3087</f>
        <v>PAC</v>
      </c>
      <c r="R3087" s="0" t="str">
        <f aca="false">E3087</f>
        <v>Electricité</v>
      </c>
      <c r="S3087" s="0" t="str">
        <f aca="false">F3087</f>
        <v>0218680902</v>
      </c>
      <c r="T3087" s="0" t="str">
        <f aca="false">G3087</f>
        <v>2</v>
      </c>
      <c r="U3087" s="0" t="n">
        <f aca="false">L3087</f>
        <v>2.47427325480779</v>
      </c>
      <c r="V3087" s="0" t="n">
        <f aca="false">K3087</f>
        <v>67.6466381993171</v>
      </c>
      <c r="W3087" s="0" t="n">
        <f aca="false">J3087</f>
        <v>738</v>
      </c>
    </row>
    <row r="3088" customFormat="false" ht="12.8" hidden="false" customHeight="false" outlineLevel="0" collapsed="false">
      <c r="A3088" s="0" t="s">
        <v>73</v>
      </c>
      <c r="B3088" s="0" t="s">
        <v>264</v>
      </c>
      <c r="C3088" s="0" t="s">
        <v>398</v>
      </c>
      <c r="D3088" s="0" t="s">
        <v>42</v>
      </c>
      <c r="E3088" s="0" t="s">
        <v>30</v>
      </c>
      <c r="F3088" s="0" t="s">
        <v>405</v>
      </c>
      <c r="G3088" s="0" t="s">
        <v>1610</v>
      </c>
      <c r="H3088" s="0" t="n">
        <v>2.80410195348837</v>
      </c>
      <c r="I3088" s="0" t="n">
        <v>56.3044990024197</v>
      </c>
      <c r="J3088" s="0" t="n">
        <v>738</v>
      </c>
      <c r="K3088" s="0" t="n">
        <f aca="false">I3088*SUMIFS(syst_chauffage!$H$3:$H$27,syst_chauffage!$B$3:$B$27,D3088,syst_chauffage!$C$3:$C$27,E3088)</f>
        <v>50.8256340897941</v>
      </c>
      <c r="L3088" s="12" t="n">
        <f aca="false">H3088*SUMIFS(syst_chauffage!$K$3:$K$27,syst_chauffage!$B$3:$B$27,D3088,syst_chauffage!$C$3:$C$27,E3088)</f>
        <v>2.49996610303434</v>
      </c>
      <c r="N3088" s="0" t="str">
        <f aca="false">A3088</f>
        <v>Café Hôtel Restaurant</v>
      </c>
      <c r="O3088" s="0" t="str">
        <f aca="false">B3088</f>
        <v>Hôtel avec restaurant</v>
      </c>
      <c r="P3088" s="0" t="str">
        <f aca="false">C3088</f>
        <v>Petit Hotel avec restaurant Haut de gamme</v>
      </c>
      <c r="Q3088" s="0" t="str">
        <f aca="false">D3088</f>
        <v>Rooftop</v>
      </c>
      <c r="R3088" s="0" t="str">
        <f aca="false">E3088</f>
        <v>Electricité</v>
      </c>
      <c r="S3088" s="0" t="str">
        <f aca="false">F3088</f>
        <v>0218681002</v>
      </c>
      <c r="T3088" s="0" t="str">
        <f aca="false">G3088</f>
        <v>2</v>
      </c>
      <c r="U3088" s="0" t="n">
        <f aca="false">L3088</f>
        <v>2.49996610303434</v>
      </c>
      <c r="V3088" s="0" t="n">
        <f aca="false">K3088</f>
        <v>50.8256340897941</v>
      </c>
      <c r="W3088" s="0" t="n">
        <f aca="false">J3088</f>
        <v>738</v>
      </c>
    </row>
    <row r="3089" customFormat="false" ht="12.8" hidden="false" customHeight="false" outlineLevel="0" collapsed="false">
      <c r="A3089" s="0" t="s">
        <v>73</v>
      </c>
      <c r="B3089" s="0" t="s">
        <v>264</v>
      </c>
      <c r="C3089" s="0" t="s">
        <v>398</v>
      </c>
      <c r="D3089" s="0" t="s">
        <v>51</v>
      </c>
      <c r="E3089" s="0" t="s">
        <v>57</v>
      </c>
      <c r="F3089" s="0" t="s">
        <v>406</v>
      </c>
      <c r="G3089" s="0" t="s">
        <v>1610</v>
      </c>
      <c r="H3089" s="0" t="n">
        <v>0.845796018009684</v>
      </c>
      <c r="I3089" s="0" t="n">
        <v>50.5161746836502</v>
      </c>
      <c r="J3089" s="0" t="n">
        <v>0</v>
      </c>
      <c r="K3089" s="0" t="n">
        <f aca="false">I3089*SUMIFS(syst_chauffage!$H$3:$H$27,syst_chauffage!$B$3:$B$27,D3089,syst_chauffage!$C$3:$C$27,E3089)</f>
        <v>107.036391484877</v>
      </c>
      <c r="L3089" s="12" t="n">
        <f aca="false">H3089*SUMIFS(syst_chauffage!$K$3:$K$27,syst_chauffage!$B$3:$B$27,D3089,syst_chauffage!$C$3:$C$27,E3089)</f>
        <v>0.845796018009684</v>
      </c>
      <c r="N3089" s="0" t="str">
        <f aca="false">A3089</f>
        <v>Café Hôtel Restaurant</v>
      </c>
      <c r="O3089" s="0" t="str">
        <f aca="false">B3089</f>
        <v>Hôtel avec restaurant</v>
      </c>
      <c r="P3089" s="0" t="str">
        <f aca="false">C3089</f>
        <v>Petit Hotel avec restaurant Haut de gamme</v>
      </c>
      <c r="Q3089" s="0" t="str">
        <f aca="false">D3089</f>
        <v>Autre système centralisé performant</v>
      </c>
      <c r="R3089" s="0" t="str">
        <f aca="false">E3089</f>
        <v>Autres</v>
      </c>
      <c r="S3089" s="0" t="str">
        <f aca="false">F3089</f>
        <v>0218682101</v>
      </c>
      <c r="T3089" s="0" t="str">
        <f aca="false">G3089</f>
        <v>2</v>
      </c>
      <c r="U3089" s="0" t="n">
        <f aca="false">L3089</f>
        <v>0.845796018009684</v>
      </c>
      <c r="V3089" s="0" t="n">
        <f aca="false">K3089</f>
        <v>107.036391484877</v>
      </c>
      <c r="W3089" s="0" t="n">
        <f aca="false">J3089</f>
        <v>0</v>
      </c>
    </row>
    <row r="3090" customFormat="false" ht="12.8" hidden="false" customHeight="false" outlineLevel="0" collapsed="false">
      <c r="A3090" s="0" t="s">
        <v>73</v>
      </c>
      <c r="B3090" s="0" t="s">
        <v>264</v>
      </c>
      <c r="C3090" s="0" t="s">
        <v>398</v>
      </c>
      <c r="D3090" s="0" t="s">
        <v>51</v>
      </c>
      <c r="E3090" s="0" t="s">
        <v>58</v>
      </c>
      <c r="F3090" s="0" t="s">
        <v>407</v>
      </c>
      <c r="G3090" s="0" t="s">
        <v>1610</v>
      </c>
      <c r="H3090" s="0" t="n">
        <v>0.823955093993061</v>
      </c>
      <c r="I3090" s="0" t="n">
        <v>50.8048180704144</v>
      </c>
      <c r="J3090" s="0" t="n">
        <v>935</v>
      </c>
      <c r="K3090" s="0" t="n">
        <f aca="false">I3090*SUMIFS(syst_chauffage!$H$3:$H$27,syst_chauffage!$B$3:$B$27,D3090,syst_chauffage!$C$3:$C$27,E3090)</f>
        <v>108.41745671341</v>
      </c>
      <c r="L3090" s="12" t="n">
        <f aca="false">H3090*SUMIFS(syst_chauffage!$K$3:$K$27,syst_chauffage!$B$3:$B$27,D3090,syst_chauffage!$C$3:$C$27,E3090)</f>
        <v>0.823955093993061</v>
      </c>
      <c r="N3090" s="0" t="str">
        <f aca="false">A3090</f>
        <v>Café Hôtel Restaurant</v>
      </c>
      <c r="O3090" s="0" t="str">
        <f aca="false">B3090</f>
        <v>Hôtel avec restaurant</v>
      </c>
      <c r="P3090" s="0" t="str">
        <f aca="false">C3090</f>
        <v>Petit Hotel avec restaurant Haut de gamme</v>
      </c>
      <c r="Q3090" s="0" t="str">
        <f aca="false">D3090</f>
        <v>Autre système centralisé performant</v>
      </c>
      <c r="R3090" s="0" t="str">
        <f aca="false">E3090</f>
        <v>Urbain</v>
      </c>
      <c r="S3090" s="0" t="str">
        <f aca="false">F3090</f>
        <v>0218682106</v>
      </c>
      <c r="T3090" s="0" t="str">
        <f aca="false">G3090</f>
        <v>2</v>
      </c>
      <c r="U3090" s="0" t="n">
        <f aca="false">L3090</f>
        <v>0.823955093993061</v>
      </c>
      <c r="V3090" s="0" t="n">
        <f aca="false">K3090</f>
        <v>108.41745671341</v>
      </c>
      <c r="W3090" s="0" t="n">
        <f aca="false">J3090</f>
        <v>935</v>
      </c>
    </row>
    <row r="3091" customFormat="false" ht="12.8" hidden="false" customHeight="false" outlineLevel="0" collapsed="false">
      <c r="A3091" s="0" t="s">
        <v>73</v>
      </c>
      <c r="B3091" s="0" t="s">
        <v>264</v>
      </c>
      <c r="C3091" s="0" t="s">
        <v>398</v>
      </c>
      <c r="D3091" s="0" t="s">
        <v>27</v>
      </c>
      <c r="E3091" s="0" t="s">
        <v>23</v>
      </c>
      <c r="F3091" s="0" t="s">
        <v>408</v>
      </c>
      <c r="G3091" s="0" t="s">
        <v>1610</v>
      </c>
      <c r="H3091" s="0" t="n">
        <v>0.752377036543849</v>
      </c>
      <c r="I3091" s="0" t="n">
        <v>35.5814425293523</v>
      </c>
      <c r="J3091" s="0" t="n">
        <v>1064</v>
      </c>
      <c r="K3091" s="0" t="n">
        <f aca="false">I3091*SUMIFS(syst_chauffage!$H$3:$H$27,syst_chauffage!$B$3:$B$27,D3091,syst_chauffage!$C$3:$C$27,E3091)</f>
        <v>91.2451630353196</v>
      </c>
      <c r="L3091" s="12" t="n">
        <f aca="false">H3091*SUMIFS(syst_chauffage!$K$3:$K$27,syst_chauffage!$B$3:$B$27,D3091,syst_chauffage!$C$3:$C$27,E3091)</f>
        <v>0.752377036543849</v>
      </c>
      <c r="N3091" s="0" t="str">
        <f aca="false">A3091</f>
        <v>Café Hôtel Restaurant</v>
      </c>
      <c r="O3091" s="0" t="str">
        <f aca="false">B3091</f>
        <v>Hôtel avec restaurant</v>
      </c>
      <c r="P3091" s="0" t="str">
        <f aca="false">C3091</f>
        <v>Petit Hotel avec restaurant Haut de gamme</v>
      </c>
      <c r="Q3091" s="0" t="str">
        <f aca="false">D3091</f>
        <v>Chaudière condensation fioul</v>
      </c>
      <c r="R3091" s="0" t="str">
        <f aca="false">E3091</f>
        <v>Fioul</v>
      </c>
      <c r="S3091" s="0" t="str">
        <f aca="false">F3091</f>
        <v>0218682303</v>
      </c>
      <c r="T3091" s="0" t="str">
        <f aca="false">G3091</f>
        <v>2</v>
      </c>
      <c r="U3091" s="0" t="n">
        <f aca="false">L3091</f>
        <v>0.752377036543849</v>
      </c>
      <c r="V3091" s="0" t="n">
        <f aca="false">K3091</f>
        <v>91.2451630353196</v>
      </c>
      <c r="W3091" s="0" t="n">
        <f aca="false">J3091</f>
        <v>1064</v>
      </c>
    </row>
    <row r="3092" customFormat="false" ht="12.8" hidden="false" customHeight="false" outlineLevel="0" collapsed="false">
      <c r="A3092" s="0" t="s">
        <v>73</v>
      </c>
      <c r="B3092" s="0" t="s">
        <v>264</v>
      </c>
      <c r="C3092" s="0" t="s">
        <v>398</v>
      </c>
      <c r="D3092" s="0" t="s">
        <v>18</v>
      </c>
      <c r="E3092" s="0" t="s">
        <v>14</v>
      </c>
      <c r="F3092" s="0" t="s">
        <v>409</v>
      </c>
      <c r="G3092" s="0" t="s">
        <v>1610</v>
      </c>
      <c r="H3092" s="0" t="n">
        <v>0.979975515103783</v>
      </c>
      <c r="I3092" s="0" t="n">
        <v>24.962670833247</v>
      </c>
      <c r="J3092" s="0" t="n">
        <v>1064</v>
      </c>
      <c r="K3092" s="0" t="n">
        <f aca="false">I3092*SUMIFS(syst_chauffage!$H$3:$H$27,syst_chauffage!$B$3:$B$27,D3092,syst_chauffage!$C$3:$C$27,E3092)</f>
        <v>68.0215037266737</v>
      </c>
      <c r="L3092" s="12" t="n">
        <f aca="false">H3092*SUMIFS(syst_chauffage!$K$3:$K$27,syst_chauffage!$B$3:$B$27,D3092,syst_chauffage!$C$3:$C$27,E3092)</f>
        <v>0.951994166736158</v>
      </c>
      <c r="N3092" s="0" t="str">
        <f aca="false">A3092</f>
        <v>Café Hôtel Restaurant</v>
      </c>
      <c r="O3092" s="0" t="str">
        <f aca="false">B3092</f>
        <v>Hôtel avec restaurant</v>
      </c>
      <c r="P3092" s="0" t="str">
        <f aca="false">C3092</f>
        <v>Petit Hotel avec restaurant Haut de gamme</v>
      </c>
      <c r="Q3092" s="0" t="str">
        <f aca="false">D3092</f>
        <v>Chaudière condensation gaz</v>
      </c>
      <c r="R3092" s="0" t="str">
        <f aca="false">E3092</f>
        <v>Gaz</v>
      </c>
      <c r="S3092" s="0" t="str">
        <f aca="false">F3092</f>
        <v>0218682404</v>
      </c>
      <c r="T3092" s="0" t="str">
        <f aca="false">G3092</f>
        <v>2</v>
      </c>
      <c r="U3092" s="0" t="n">
        <f aca="false">L3092</f>
        <v>0.951994166736158</v>
      </c>
      <c r="V3092" s="0" t="n">
        <f aca="false">K3092</f>
        <v>68.0215037266737</v>
      </c>
      <c r="W3092" s="0" t="n">
        <f aca="false">J3092</f>
        <v>1064</v>
      </c>
    </row>
    <row r="3093" customFormat="false" ht="12.8" hidden="false" customHeight="false" outlineLevel="0" collapsed="false">
      <c r="A3093" s="0" t="s">
        <v>73</v>
      </c>
      <c r="B3093" s="0" t="s">
        <v>264</v>
      </c>
      <c r="C3093" s="0" t="s">
        <v>398</v>
      </c>
      <c r="D3093" s="0" t="s">
        <v>32</v>
      </c>
      <c r="E3093" s="0" t="s">
        <v>30</v>
      </c>
      <c r="F3093" s="0" t="s">
        <v>410</v>
      </c>
      <c r="G3093" s="0" t="s">
        <v>1610</v>
      </c>
      <c r="H3093" s="0" t="n">
        <v>1</v>
      </c>
      <c r="I3093" s="0" t="n">
        <v>12</v>
      </c>
      <c r="J3093" s="0" t="n">
        <v>0</v>
      </c>
      <c r="K3093" s="0" t="n">
        <f aca="false">I3093*SUMIFS(syst_chauffage!$H$3:$H$27,syst_chauffage!$B$3:$B$27,D3093,syst_chauffage!$C$3:$C$27,E3093)</f>
        <v>12</v>
      </c>
      <c r="L3093" s="12" t="n">
        <f aca="false">H3093*SUMIFS(syst_chauffage!$K$3:$K$27,syst_chauffage!$B$3:$B$27,D3093,syst_chauffage!$C$3:$C$27,E3093)</f>
        <v>1</v>
      </c>
      <c r="N3093" s="0" t="str">
        <f aca="false">A3093</f>
        <v>Café Hôtel Restaurant</v>
      </c>
      <c r="O3093" s="0" t="str">
        <f aca="false">B3093</f>
        <v>Hôtel avec restaurant</v>
      </c>
      <c r="P3093" s="0" t="str">
        <f aca="false">C3093</f>
        <v>Petit Hotel avec restaurant Haut de gamme</v>
      </c>
      <c r="Q3093" s="0" t="str">
        <f aca="false">D3093</f>
        <v>Electrique direct performant</v>
      </c>
      <c r="R3093" s="0" t="str">
        <f aca="false">E3093</f>
        <v>Electricité</v>
      </c>
      <c r="S3093" s="0" t="str">
        <f aca="false">F3093</f>
        <v>0218682602</v>
      </c>
      <c r="T3093" s="0" t="str">
        <f aca="false">G3093</f>
        <v>2</v>
      </c>
      <c r="U3093" s="0" t="n">
        <f aca="false">L3093</f>
        <v>1</v>
      </c>
      <c r="V3093" s="0" t="n">
        <f aca="false">K3093</f>
        <v>12</v>
      </c>
      <c r="W3093" s="0" t="n">
        <f aca="false">J3093</f>
        <v>0</v>
      </c>
    </row>
    <row r="3094" customFormat="false" ht="12.8" hidden="false" customHeight="false" outlineLevel="0" collapsed="false">
      <c r="A3094" s="0" t="s">
        <v>73</v>
      </c>
      <c r="B3094" s="0" t="s">
        <v>264</v>
      </c>
      <c r="C3094" s="0" t="s">
        <v>398</v>
      </c>
      <c r="D3094" s="0" t="s">
        <v>38</v>
      </c>
      <c r="E3094" s="0" t="s">
        <v>30</v>
      </c>
      <c r="F3094" s="0" t="s">
        <v>411</v>
      </c>
      <c r="G3094" s="0" t="s">
        <v>1610</v>
      </c>
      <c r="H3094" s="0" t="n">
        <v>3.39795627906976</v>
      </c>
      <c r="I3094" s="0" t="n">
        <v>130.171595297199</v>
      </c>
      <c r="J3094" s="0" t="n">
        <v>792</v>
      </c>
      <c r="K3094" s="0" t="n">
        <f aca="false">I3094*SUMIFS(syst_chauffage!$H$3:$H$27,syst_chauffage!$B$3:$B$27,D3094,syst_chauffage!$C$3:$C$27,E3094)</f>
        <v>131.576641721235</v>
      </c>
      <c r="L3094" s="12" t="n">
        <f aca="false">H3094*SUMIFS(syst_chauffage!$K$3:$K$27,syst_chauffage!$B$3:$B$27,D3094,syst_chauffage!$C$3:$C$27,E3094)</f>
        <v>3.03986496519792</v>
      </c>
      <c r="N3094" s="0" t="str">
        <f aca="false">A3094</f>
        <v>Café Hôtel Restaurant</v>
      </c>
      <c r="O3094" s="0" t="str">
        <f aca="false">B3094</f>
        <v>Hôtel avec restaurant</v>
      </c>
      <c r="P3094" s="0" t="str">
        <f aca="false">C3094</f>
        <v>Petit Hotel avec restaurant Haut de gamme</v>
      </c>
      <c r="Q3094" s="0" t="str">
        <f aca="false">D3094</f>
        <v>PAC performant</v>
      </c>
      <c r="R3094" s="0" t="str">
        <f aca="false">E3094</f>
        <v>Electricité</v>
      </c>
      <c r="S3094" s="0" t="str">
        <f aca="false">F3094</f>
        <v>0218682902</v>
      </c>
      <c r="T3094" s="0" t="str">
        <f aca="false">G3094</f>
        <v>2</v>
      </c>
      <c r="U3094" s="0" t="n">
        <f aca="false">L3094</f>
        <v>3.03986496519792</v>
      </c>
      <c r="V3094" s="0" t="n">
        <f aca="false">K3094</f>
        <v>131.576641721235</v>
      </c>
      <c r="W3094" s="0" t="n">
        <f aca="false">J3094</f>
        <v>792</v>
      </c>
    </row>
    <row r="3095" customFormat="false" ht="12.8" hidden="false" customHeight="false" outlineLevel="0" collapsed="false">
      <c r="A3095" s="0" t="s">
        <v>73</v>
      </c>
      <c r="B3095" s="0" t="s">
        <v>264</v>
      </c>
      <c r="C3095" s="0" t="s">
        <v>398</v>
      </c>
      <c r="D3095" s="0" t="s">
        <v>46</v>
      </c>
      <c r="E3095" s="0" t="s">
        <v>30</v>
      </c>
      <c r="F3095" s="0" t="s">
        <v>412</v>
      </c>
      <c r="G3095" s="0" t="s">
        <v>1610</v>
      </c>
      <c r="H3095" s="0" t="n">
        <v>3.32861023255814</v>
      </c>
      <c r="I3095" s="0" t="n">
        <v>67.0291654790711</v>
      </c>
      <c r="J3095" s="0" t="n">
        <v>792</v>
      </c>
      <c r="K3095" s="0" t="n">
        <f aca="false">I3095*SUMIFS(syst_chauffage!$H$3:$H$27,syst_chauffage!$B$3:$B$27,D3095,syst_chauffage!$C$3:$C$27,E3095)</f>
        <v>116.28940074213</v>
      </c>
      <c r="L3095" s="12" t="n">
        <f aca="false">H3095*SUMIFS(syst_chauffage!$K$3:$K$27,syst_chauffage!$B$3:$B$27,D3095,syst_chauffage!$C$3:$C$27,E3095)</f>
        <v>3.00077723502174</v>
      </c>
      <c r="N3095" s="0" t="str">
        <f aca="false">A3095</f>
        <v>Café Hôtel Restaurant</v>
      </c>
      <c r="O3095" s="0" t="str">
        <f aca="false">B3095</f>
        <v>Hôtel avec restaurant</v>
      </c>
      <c r="P3095" s="0" t="str">
        <f aca="false">C3095</f>
        <v>Petit Hotel avec restaurant Haut de gamme</v>
      </c>
      <c r="Q3095" s="0" t="str">
        <f aca="false">D3095</f>
        <v>Rooftop performant</v>
      </c>
      <c r="R3095" s="0" t="str">
        <f aca="false">E3095</f>
        <v>Electricité</v>
      </c>
      <c r="S3095" s="0" t="str">
        <f aca="false">F3095</f>
        <v>0218683002</v>
      </c>
      <c r="T3095" s="0" t="str">
        <f aca="false">G3095</f>
        <v>2</v>
      </c>
      <c r="U3095" s="0" t="n">
        <f aca="false">L3095</f>
        <v>3.00077723502174</v>
      </c>
      <c r="V3095" s="0" t="n">
        <f aca="false">K3095</f>
        <v>116.28940074213</v>
      </c>
      <c r="W3095" s="0" t="n">
        <f aca="false">J3095</f>
        <v>792</v>
      </c>
    </row>
    <row r="3096" customFormat="false" ht="12.8" hidden="false" customHeight="false" outlineLevel="0" collapsed="false">
      <c r="A3096" s="0" t="s">
        <v>73</v>
      </c>
      <c r="B3096" s="0" t="s">
        <v>264</v>
      </c>
      <c r="C3096" s="0" t="s">
        <v>413</v>
      </c>
      <c r="D3096" s="0" t="s">
        <v>19</v>
      </c>
      <c r="E3096" s="0" t="s">
        <v>58</v>
      </c>
      <c r="F3096" s="0" t="s">
        <v>414</v>
      </c>
      <c r="G3096" s="0" t="s">
        <v>1610</v>
      </c>
      <c r="H3096" s="0" t="n">
        <v>0.728</v>
      </c>
      <c r="I3096" s="0" t="n">
        <v>39.0366733991905</v>
      </c>
      <c r="J3096" s="0" t="n">
        <v>935</v>
      </c>
      <c r="K3096" s="0" t="n">
        <f aca="false">I3096*SUMIFS(syst_chauffage!$H$3:$H$27,syst_chauffage!$B$3:$B$27,D3096,syst_chauffage!$C$3:$C$27,E3096)</f>
        <v>64.2133599083517</v>
      </c>
      <c r="L3096" s="12" t="n">
        <f aca="false">H3096*SUMIFS(syst_chauffage!$K$3:$K$27,syst_chauffage!$B$3:$B$27,D3096,syst_chauffage!$C$3:$C$27,E3096)</f>
        <v>0.728</v>
      </c>
      <c r="N3096" s="0" t="str">
        <f aca="false">A3096</f>
        <v>Café Hôtel Restaurant</v>
      </c>
      <c r="O3096" s="0" t="str">
        <f aca="false">B3096</f>
        <v>Hôtel avec restaurant</v>
      </c>
      <c r="P3096" s="0" t="str">
        <f aca="false">C3096</f>
        <v>Petit Hotel avec restaurant Luxe</v>
      </c>
      <c r="Q3096" s="0" t="str">
        <f aca="false">D3096</f>
        <v>Autre système centralisé</v>
      </c>
      <c r="R3096" s="0" t="str">
        <f aca="false">E3096</f>
        <v>Urbain</v>
      </c>
      <c r="S3096" s="0" t="str">
        <f aca="false">F3096</f>
        <v>0218690106</v>
      </c>
      <c r="T3096" s="0" t="str">
        <f aca="false">G3096</f>
        <v>2</v>
      </c>
      <c r="U3096" s="0" t="n">
        <f aca="false">L3096</f>
        <v>0.728</v>
      </c>
      <c r="V3096" s="0" t="n">
        <f aca="false">K3096</f>
        <v>64.2133599083517</v>
      </c>
      <c r="W3096" s="0" t="n">
        <f aca="false">J3096</f>
        <v>935</v>
      </c>
    </row>
    <row r="3097" customFormat="false" ht="12.8" hidden="false" customHeight="false" outlineLevel="0" collapsed="false">
      <c r="A3097" s="0" t="s">
        <v>73</v>
      </c>
      <c r="B3097" s="0" t="s">
        <v>264</v>
      </c>
      <c r="C3097" s="0" t="s">
        <v>413</v>
      </c>
      <c r="D3097" s="0" t="s">
        <v>22</v>
      </c>
      <c r="E3097" s="0" t="s">
        <v>23</v>
      </c>
      <c r="F3097" s="0" t="s">
        <v>415</v>
      </c>
      <c r="G3097" s="0" t="s">
        <v>1610</v>
      </c>
      <c r="H3097" s="0" t="n">
        <v>0.573095434406381</v>
      </c>
      <c r="I3097" s="0" t="n">
        <v>26.0473434209598</v>
      </c>
      <c r="J3097" s="0" t="n">
        <v>0</v>
      </c>
      <c r="K3097" s="0" t="n">
        <f aca="false">I3097*SUMIFS(syst_chauffage!$H$3:$H$27,syst_chauffage!$B$3:$B$27,D3097,syst_chauffage!$C$3:$C$27,E3097)</f>
        <v>45.8699580437844</v>
      </c>
      <c r="L3097" s="12" t="n">
        <f aca="false">H3097*SUMIFS(syst_chauffage!$K$3:$K$27,syst_chauffage!$B$3:$B$27,D3097,syst_chauffage!$C$3:$C$27,E3097)</f>
        <v>0.573095434406381</v>
      </c>
      <c r="N3097" s="0" t="str">
        <f aca="false">A3097</f>
        <v>Café Hôtel Restaurant</v>
      </c>
      <c r="O3097" s="0" t="str">
        <f aca="false">B3097</f>
        <v>Hôtel avec restaurant</v>
      </c>
      <c r="P3097" s="0" t="str">
        <f aca="false">C3097</f>
        <v>Petit Hotel avec restaurant Luxe</v>
      </c>
      <c r="Q3097" s="0" t="str">
        <f aca="false">D3097</f>
        <v>Chaudière fioul</v>
      </c>
      <c r="R3097" s="0" t="str">
        <f aca="false">E3097</f>
        <v>Fioul</v>
      </c>
      <c r="S3097" s="0" t="str">
        <f aca="false">F3097</f>
        <v>0218690303</v>
      </c>
      <c r="T3097" s="0" t="str">
        <f aca="false">G3097</f>
        <v>2</v>
      </c>
      <c r="U3097" s="0" t="n">
        <f aca="false">L3097</f>
        <v>0.573095434406381</v>
      </c>
      <c r="V3097" s="0" t="n">
        <f aca="false">K3097</f>
        <v>45.8699580437844</v>
      </c>
      <c r="W3097" s="0" t="n">
        <f aca="false">J3097</f>
        <v>0</v>
      </c>
    </row>
    <row r="3098" customFormat="false" ht="12.8" hidden="false" customHeight="false" outlineLevel="0" collapsed="false">
      <c r="A3098" s="0" t="s">
        <v>73</v>
      </c>
      <c r="B3098" s="0" t="s">
        <v>264</v>
      </c>
      <c r="C3098" s="0" t="s">
        <v>413</v>
      </c>
      <c r="D3098" s="0" t="s">
        <v>13</v>
      </c>
      <c r="E3098" s="0" t="s">
        <v>14</v>
      </c>
      <c r="F3098" s="0" t="s">
        <v>416</v>
      </c>
      <c r="G3098" s="0" t="s">
        <v>1610</v>
      </c>
      <c r="H3098" s="0" t="n">
        <v>0.688808507167761</v>
      </c>
      <c r="I3098" s="0" t="n">
        <v>18.7692034355441</v>
      </c>
      <c r="J3098" s="0" t="n">
        <v>462</v>
      </c>
      <c r="K3098" s="0" t="n">
        <f aca="false">I3098*SUMIFS(syst_chauffage!$H$3:$H$27,syst_chauffage!$B$3:$B$27,D3098,syst_chauffage!$C$3:$C$27,E3098)</f>
        <v>37.9061281666629</v>
      </c>
      <c r="L3098" s="12" t="n">
        <f aca="false">H3098*SUMIFS(syst_chauffage!$K$3:$K$27,syst_chauffage!$B$3:$B$27,D3098,syst_chauffage!$C$3:$C$27,E3098)</f>
        <v>0.688808507167761</v>
      </c>
      <c r="N3098" s="0" t="str">
        <f aca="false">A3098</f>
        <v>Café Hôtel Restaurant</v>
      </c>
      <c r="O3098" s="0" t="str">
        <f aca="false">B3098</f>
        <v>Hôtel avec restaurant</v>
      </c>
      <c r="P3098" s="0" t="str">
        <f aca="false">C3098</f>
        <v>Petit Hotel avec restaurant Luxe</v>
      </c>
      <c r="Q3098" s="0" t="str">
        <f aca="false">D3098</f>
        <v>Chaudière gaz</v>
      </c>
      <c r="R3098" s="0" t="str">
        <f aca="false">E3098</f>
        <v>Gaz</v>
      </c>
      <c r="S3098" s="0" t="str">
        <f aca="false">F3098</f>
        <v>0218690404</v>
      </c>
      <c r="T3098" s="0" t="str">
        <f aca="false">G3098</f>
        <v>2</v>
      </c>
      <c r="U3098" s="0" t="n">
        <f aca="false">L3098</f>
        <v>0.688808507167761</v>
      </c>
      <c r="V3098" s="0" t="n">
        <f aca="false">K3098</f>
        <v>37.9061281666629</v>
      </c>
      <c r="W3098" s="0" t="n">
        <f aca="false">J3098</f>
        <v>462</v>
      </c>
    </row>
    <row r="3099" customFormat="false" ht="12.8" hidden="false" customHeight="false" outlineLevel="0" collapsed="false">
      <c r="A3099" s="0" t="s">
        <v>73</v>
      </c>
      <c r="B3099" s="0" t="s">
        <v>264</v>
      </c>
      <c r="C3099" s="0" t="s">
        <v>413</v>
      </c>
      <c r="D3099" s="0" t="s">
        <v>29</v>
      </c>
      <c r="E3099" s="0" t="s">
        <v>30</v>
      </c>
      <c r="F3099" s="0" t="s">
        <v>417</v>
      </c>
      <c r="G3099" s="0" t="s">
        <v>1610</v>
      </c>
      <c r="H3099" s="0" t="n">
        <v>0.92</v>
      </c>
      <c r="I3099" s="0" t="n">
        <v>10.4</v>
      </c>
      <c r="J3099" s="0" t="n">
        <v>0</v>
      </c>
      <c r="K3099" s="0" t="n">
        <f aca="false">I3099*SUMIFS(syst_chauffage!$H$3:$H$27,syst_chauffage!$B$3:$B$27,D3099,syst_chauffage!$C$3:$C$27,E3099)</f>
        <v>3</v>
      </c>
      <c r="L3099" s="12" t="n">
        <f aca="false">H3099*SUMIFS(syst_chauffage!$K$3:$K$27,syst_chauffage!$B$3:$B$27,D3099,syst_chauffage!$C$3:$C$27,E3099)</f>
        <v>0.92</v>
      </c>
      <c r="N3099" s="0" t="str">
        <f aca="false">A3099</f>
        <v>Café Hôtel Restaurant</v>
      </c>
      <c r="O3099" s="0" t="str">
        <f aca="false">B3099</f>
        <v>Hôtel avec restaurant</v>
      </c>
      <c r="P3099" s="0" t="str">
        <f aca="false">C3099</f>
        <v>Petit Hotel avec restaurant Luxe</v>
      </c>
      <c r="Q3099" s="0" t="str">
        <f aca="false">D3099</f>
        <v>Electrique direct</v>
      </c>
      <c r="R3099" s="0" t="str">
        <f aca="false">E3099</f>
        <v>Electricité</v>
      </c>
      <c r="S3099" s="0" t="str">
        <f aca="false">F3099</f>
        <v>0218690602</v>
      </c>
      <c r="T3099" s="0" t="str">
        <f aca="false">G3099</f>
        <v>2</v>
      </c>
      <c r="U3099" s="0" t="n">
        <f aca="false">L3099</f>
        <v>0.92</v>
      </c>
      <c r="V3099" s="0" t="n">
        <f aca="false">K3099</f>
        <v>3</v>
      </c>
      <c r="W3099" s="0" t="n">
        <f aca="false">J3099</f>
        <v>0</v>
      </c>
    </row>
    <row r="3100" customFormat="false" ht="12.8" hidden="false" customHeight="false" outlineLevel="0" collapsed="false">
      <c r="A3100" s="0" t="s">
        <v>73</v>
      </c>
      <c r="B3100" s="0" t="s">
        <v>264</v>
      </c>
      <c r="C3100" s="0" t="s">
        <v>413</v>
      </c>
      <c r="D3100" s="0" t="s">
        <v>36</v>
      </c>
      <c r="E3100" s="0" t="s">
        <v>30</v>
      </c>
      <c r="F3100" s="0" t="s">
        <v>418</v>
      </c>
      <c r="G3100" s="0" t="s">
        <v>1610</v>
      </c>
      <c r="H3100" s="0" t="n">
        <v>2.94489544186046</v>
      </c>
      <c r="I3100" s="0" t="n">
        <v>103.403974125127</v>
      </c>
      <c r="J3100" s="0" t="n">
        <v>738</v>
      </c>
      <c r="K3100" s="0" t="n">
        <f aca="false">I3100*SUMIFS(syst_chauffage!$H$3:$H$27,syst_chauffage!$B$3:$B$27,D3100,syst_chauffage!$C$3:$C$27,E3100)</f>
        <v>63.9717064200972</v>
      </c>
      <c r="L3100" s="12" t="n">
        <f aca="false">H3100*SUMIFS(syst_chauffage!$K$3:$K$27,syst_chauffage!$B$3:$B$27,D3100,syst_chauffage!$C$3:$C$27,E3100)</f>
        <v>2.47427325480779</v>
      </c>
      <c r="N3100" s="0" t="str">
        <f aca="false">A3100</f>
        <v>Café Hôtel Restaurant</v>
      </c>
      <c r="O3100" s="0" t="str">
        <f aca="false">B3100</f>
        <v>Hôtel avec restaurant</v>
      </c>
      <c r="P3100" s="0" t="str">
        <f aca="false">C3100</f>
        <v>Petit Hotel avec restaurant Luxe</v>
      </c>
      <c r="Q3100" s="0" t="str">
        <f aca="false">D3100</f>
        <v>PAC</v>
      </c>
      <c r="R3100" s="0" t="str">
        <f aca="false">E3100</f>
        <v>Electricité</v>
      </c>
      <c r="S3100" s="0" t="str">
        <f aca="false">F3100</f>
        <v>0218690902</v>
      </c>
      <c r="T3100" s="0" t="str">
        <f aca="false">G3100</f>
        <v>2</v>
      </c>
      <c r="U3100" s="0" t="n">
        <f aca="false">L3100</f>
        <v>2.47427325480779</v>
      </c>
      <c r="V3100" s="0" t="n">
        <f aca="false">K3100</f>
        <v>63.9717064200972</v>
      </c>
      <c r="W3100" s="0" t="n">
        <f aca="false">J3100</f>
        <v>738</v>
      </c>
    </row>
    <row r="3101" customFormat="false" ht="12.8" hidden="false" customHeight="false" outlineLevel="0" collapsed="false">
      <c r="A3101" s="0" t="s">
        <v>73</v>
      </c>
      <c r="B3101" s="0" t="s">
        <v>264</v>
      </c>
      <c r="C3101" s="0" t="s">
        <v>413</v>
      </c>
      <c r="D3101" s="0" t="s">
        <v>42</v>
      </c>
      <c r="E3101" s="0" t="s">
        <v>30</v>
      </c>
      <c r="F3101" s="0" t="s">
        <v>419</v>
      </c>
      <c r="G3101" s="0" t="s">
        <v>1610</v>
      </c>
      <c r="H3101" s="0" t="n">
        <v>2.80410195348837</v>
      </c>
      <c r="I3101" s="0" t="n">
        <v>48.8296919182732</v>
      </c>
      <c r="J3101" s="0" t="n">
        <v>738</v>
      </c>
      <c r="K3101" s="0" t="n">
        <f aca="false">I3101*SUMIFS(syst_chauffage!$H$3:$H$27,syst_chauffage!$B$3:$B$27,D3101,syst_chauffage!$C$3:$C$27,E3101)</f>
        <v>44.0781837708719</v>
      </c>
      <c r="L3101" s="12" t="n">
        <f aca="false">H3101*SUMIFS(syst_chauffage!$K$3:$K$27,syst_chauffage!$B$3:$B$27,D3101,syst_chauffage!$C$3:$C$27,E3101)</f>
        <v>2.49996610303434</v>
      </c>
      <c r="N3101" s="0" t="str">
        <f aca="false">A3101</f>
        <v>Café Hôtel Restaurant</v>
      </c>
      <c r="O3101" s="0" t="str">
        <f aca="false">B3101</f>
        <v>Hôtel avec restaurant</v>
      </c>
      <c r="P3101" s="0" t="str">
        <f aca="false">C3101</f>
        <v>Petit Hotel avec restaurant Luxe</v>
      </c>
      <c r="Q3101" s="0" t="str">
        <f aca="false">D3101</f>
        <v>Rooftop</v>
      </c>
      <c r="R3101" s="0" t="str">
        <f aca="false">E3101</f>
        <v>Electricité</v>
      </c>
      <c r="S3101" s="0" t="str">
        <f aca="false">F3101</f>
        <v>0218691002</v>
      </c>
      <c r="T3101" s="0" t="str">
        <f aca="false">G3101</f>
        <v>2</v>
      </c>
      <c r="U3101" s="0" t="n">
        <f aca="false">L3101</f>
        <v>2.49996610303434</v>
      </c>
      <c r="V3101" s="0" t="n">
        <f aca="false">K3101</f>
        <v>44.0781837708719</v>
      </c>
      <c r="W3101" s="0" t="n">
        <f aca="false">J3101</f>
        <v>738</v>
      </c>
    </row>
    <row r="3102" customFormat="false" ht="12.8" hidden="false" customHeight="false" outlineLevel="0" collapsed="false">
      <c r="A3102" s="0" t="s">
        <v>73</v>
      </c>
      <c r="B3102" s="0" t="s">
        <v>264</v>
      </c>
      <c r="C3102" s="0" t="s">
        <v>413</v>
      </c>
      <c r="D3102" s="0" t="s">
        <v>51</v>
      </c>
      <c r="E3102" s="0" t="s">
        <v>58</v>
      </c>
      <c r="F3102" s="0" t="s">
        <v>420</v>
      </c>
      <c r="G3102" s="0" t="s">
        <v>1610</v>
      </c>
      <c r="H3102" s="0" t="n">
        <v>0.84</v>
      </c>
      <c r="I3102" s="0" t="n">
        <v>46.4722302371316</v>
      </c>
      <c r="J3102" s="0" t="n">
        <v>935</v>
      </c>
      <c r="K3102" s="0" t="n">
        <f aca="false">I3102*SUMIFS(syst_chauffage!$H$3:$H$27,syst_chauffage!$B$3:$B$27,D3102,syst_chauffage!$C$3:$C$27,E3102)</f>
        <v>99.1717164133273</v>
      </c>
      <c r="L3102" s="12" t="n">
        <f aca="false">H3102*SUMIFS(syst_chauffage!$K$3:$K$27,syst_chauffage!$B$3:$B$27,D3102,syst_chauffage!$C$3:$C$27,E3102)</f>
        <v>0.84</v>
      </c>
      <c r="N3102" s="0" t="str">
        <f aca="false">A3102</f>
        <v>Café Hôtel Restaurant</v>
      </c>
      <c r="O3102" s="0" t="str">
        <f aca="false">B3102</f>
        <v>Hôtel avec restaurant</v>
      </c>
      <c r="P3102" s="0" t="str">
        <f aca="false">C3102</f>
        <v>Petit Hotel avec restaurant Luxe</v>
      </c>
      <c r="Q3102" s="0" t="str">
        <f aca="false">D3102</f>
        <v>Autre système centralisé performant</v>
      </c>
      <c r="R3102" s="0" t="str">
        <f aca="false">E3102</f>
        <v>Urbain</v>
      </c>
      <c r="S3102" s="0" t="str">
        <f aca="false">F3102</f>
        <v>0218692106</v>
      </c>
      <c r="T3102" s="0" t="str">
        <f aca="false">G3102</f>
        <v>2</v>
      </c>
      <c r="U3102" s="0" t="n">
        <f aca="false">L3102</f>
        <v>0.84</v>
      </c>
      <c r="V3102" s="0" t="n">
        <f aca="false">K3102</f>
        <v>99.1717164133273</v>
      </c>
      <c r="W3102" s="0" t="n">
        <f aca="false">J3102</f>
        <v>935</v>
      </c>
    </row>
    <row r="3103" customFormat="false" ht="12.8" hidden="false" customHeight="false" outlineLevel="0" collapsed="false">
      <c r="A3103" s="0" t="s">
        <v>73</v>
      </c>
      <c r="B3103" s="0" t="s">
        <v>264</v>
      </c>
      <c r="C3103" s="0" t="s">
        <v>413</v>
      </c>
      <c r="D3103" s="0" t="s">
        <v>27</v>
      </c>
      <c r="E3103" s="0" t="s">
        <v>23</v>
      </c>
      <c r="F3103" s="0" t="s">
        <v>421</v>
      </c>
      <c r="G3103" s="0" t="s">
        <v>1610</v>
      </c>
      <c r="H3103" s="0" t="n">
        <v>0.760442591056032</v>
      </c>
      <c r="I3103" s="0" t="n">
        <v>31.0087421678093</v>
      </c>
      <c r="J3103" s="0" t="n">
        <v>1064</v>
      </c>
      <c r="K3103" s="0" t="n">
        <f aca="false">I3103*SUMIFS(syst_chauffage!$H$3:$H$27,syst_chauffage!$B$3:$B$27,D3103,syst_chauffage!$C$3:$C$27,E3103)</f>
        <v>79.5189158586779</v>
      </c>
      <c r="L3103" s="12" t="n">
        <f aca="false">H3103*SUMIFS(syst_chauffage!$K$3:$K$27,syst_chauffage!$B$3:$B$27,D3103,syst_chauffage!$C$3:$C$27,E3103)</f>
        <v>0.760442591056032</v>
      </c>
      <c r="N3103" s="0" t="str">
        <f aca="false">A3103</f>
        <v>Café Hôtel Restaurant</v>
      </c>
      <c r="O3103" s="0" t="str">
        <f aca="false">B3103</f>
        <v>Hôtel avec restaurant</v>
      </c>
      <c r="P3103" s="0" t="str">
        <f aca="false">C3103</f>
        <v>Petit Hotel avec restaurant Luxe</v>
      </c>
      <c r="Q3103" s="0" t="str">
        <f aca="false">D3103</f>
        <v>Chaudière condensation fioul</v>
      </c>
      <c r="R3103" s="0" t="str">
        <f aca="false">E3103</f>
        <v>Fioul</v>
      </c>
      <c r="S3103" s="0" t="str">
        <f aca="false">F3103</f>
        <v>0218692303</v>
      </c>
      <c r="T3103" s="0" t="str">
        <f aca="false">G3103</f>
        <v>2</v>
      </c>
      <c r="U3103" s="0" t="n">
        <f aca="false">L3103</f>
        <v>0.760442591056032</v>
      </c>
      <c r="V3103" s="0" t="n">
        <f aca="false">K3103</f>
        <v>79.5189158586779</v>
      </c>
      <c r="W3103" s="0" t="n">
        <f aca="false">J3103</f>
        <v>1064</v>
      </c>
    </row>
    <row r="3104" customFormat="false" ht="12.8" hidden="false" customHeight="false" outlineLevel="0" collapsed="false">
      <c r="A3104" s="0" t="s">
        <v>73</v>
      </c>
      <c r="B3104" s="0" t="s">
        <v>264</v>
      </c>
      <c r="C3104" s="0" t="s">
        <v>413</v>
      </c>
      <c r="D3104" s="0" t="s">
        <v>18</v>
      </c>
      <c r="E3104" s="0" t="s">
        <v>14</v>
      </c>
      <c r="F3104" s="0" t="s">
        <v>422</v>
      </c>
      <c r="G3104" s="0" t="s">
        <v>1610</v>
      </c>
      <c r="H3104" s="0" t="n">
        <v>0.98804509048525</v>
      </c>
      <c r="I3104" s="0" t="n">
        <v>22.3442898042191</v>
      </c>
      <c r="J3104" s="0" t="n">
        <v>1064</v>
      </c>
      <c r="K3104" s="0" t="n">
        <f aca="false">I3104*SUMIFS(syst_chauffage!$H$3:$H$27,syst_chauffage!$B$3:$B$27,D3104,syst_chauffage!$C$3:$C$27,E3104)</f>
        <v>60.8866015315665</v>
      </c>
      <c r="L3104" s="12" t="n">
        <f aca="false">H3104*SUMIFS(syst_chauffage!$K$3:$K$27,syst_chauffage!$B$3:$B$27,D3104,syst_chauffage!$C$3:$C$27,E3104)</f>
        <v>0.959833330646678</v>
      </c>
      <c r="N3104" s="0" t="str">
        <f aca="false">A3104</f>
        <v>Café Hôtel Restaurant</v>
      </c>
      <c r="O3104" s="0" t="str">
        <f aca="false">B3104</f>
        <v>Hôtel avec restaurant</v>
      </c>
      <c r="P3104" s="0" t="str">
        <f aca="false">C3104</f>
        <v>Petit Hotel avec restaurant Luxe</v>
      </c>
      <c r="Q3104" s="0" t="str">
        <f aca="false">D3104</f>
        <v>Chaudière condensation gaz</v>
      </c>
      <c r="R3104" s="0" t="str">
        <f aca="false">E3104</f>
        <v>Gaz</v>
      </c>
      <c r="S3104" s="0" t="str">
        <f aca="false">F3104</f>
        <v>0218692404</v>
      </c>
      <c r="T3104" s="0" t="str">
        <f aca="false">G3104</f>
        <v>2</v>
      </c>
      <c r="U3104" s="0" t="n">
        <f aca="false">L3104</f>
        <v>0.959833330646678</v>
      </c>
      <c r="V3104" s="0" t="n">
        <f aca="false">K3104</f>
        <v>60.8866015315665</v>
      </c>
      <c r="W3104" s="0" t="n">
        <f aca="false">J3104</f>
        <v>1064</v>
      </c>
    </row>
    <row r="3105" customFormat="false" ht="12.8" hidden="false" customHeight="false" outlineLevel="0" collapsed="false">
      <c r="A3105" s="0" t="s">
        <v>73</v>
      </c>
      <c r="B3105" s="0" t="s">
        <v>264</v>
      </c>
      <c r="C3105" s="0" t="s">
        <v>413</v>
      </c>
      <c r="D3105" s="0" t="s">
        <v>32</v>
      </c>
      <c r="E3105" s="0" t="s">
        <v>30</v>
      </c>
      <c r="F3105" s="0" t="s">
        <v>423</v>
      </c>
      <c r="G3105" s="0" t="s">
        <v>1610</v>
      </c>
      <c r="H3105" s="0" t="n">
        <v>1</v>
      </c>
      <c r="I3105" s="0" t="n">
        <v>12</v>
      </c>
      <c r="J3105" s="0" t="n">
        <v>0</v>
      </c>
      <c r="K3105" s="0" t="n">
        <f aca="false">I3105*SUMIFS(syst_chauffage!$H$3:$H$27,syst_chauffage!$B$3:$B$27,D3105,syst_chauffage!$C$3:$C$27,E3105)</f>
        <v>12</v>
      </c>
      <c r="L3105" s="12" t="n">
        <f aca="false">H3105*SUMIFS(syst_chauffage!$K$3:$K$27,syst_chauffage!$B$3:$B$27,D3105,syst_chauffage!$C$3:$C$27,E3105)</f>
        <v>1</v>
      </c>
      <c r="N3105" s="0" t="str">
        <f aca="false">A3105</f>
        <v>Café Hôtel Restaurant</v>
      </c>
      <c r="O3105" s="0" t="str">
        <f aca="false">B3105</f>
        <v>Hôtel avec restaurant</v>
      </c>
      <c r="P3105" s="0" t="str">
        <f aca="false">C3105</f>
        <v>Petit Hotel avec restaurant Luxe</v>
      </c>
      <c r="Q3105" s="0" t="str">
        <f aca="false">D3105</f>
        <v>Electrique direct performant</v>
      </c>
      <c r="R3105" s="0" t="str">
        <f aca="false">E3105</f>
        <v>Electricité</v>
      </c>
      <c r="S3105" s="0" t="str">
        <f aca="false">F3105</f>
        <v>0218692602</v>
      </c>
      <c r="T3105" s="0" t="str">
        <f aca="false">G3105</f>
        <v>2</v>
      </c>
      <c r="U3105" s="0" t="n">
        <f aca="false">L3105</f>
        <v>1</v>
      </c>
      <c r="V3105" s="0" t="n">
        <f aca="false">K3105</f>
        <v>12</v>
      </c>
      <c r="W3105" s="0" t="n">
        <f aca="false">J3105</f>
        <v>0</v>
      </c>
    </row>
    <row r="3106" customFormat="false" ht="12.8" hidden="false" customHeight="false" outlineLevel="0" collapsed="false">
      <c r="A3106" s="0" t="s">
        <v>73</v>
      </c>
      <c r="B3106" s="0" t="s">
        <v>264</v>
      </c>
      <c r="C3106" s="0" t="s">
        <v>413</v>
      </c>
      <c r="D3106" s="0" t="s">
        <v>38</v>
      </c>
      <c r="E3106" s="0" t="s">
        <v>30</v>
      </c>
      <c r="F3106" s="0" t="s">
        <v>424</v>
      </c>
      <c r="G3106" s="0" t="s">
        <v>1610</v>
      </c>
      <c r="H3106" s="0" t="n">
        <v>3.39795627906976</v>
      </c>
      <c r="I3106" s="0" t="n">
        <v>123.09996919658</v>
      </c>
      <c r="J3106" s="0" t="n">
        <v>792</v>
      </c>
      <c r="K3106" s="0" t="n">
        <f aca="false">I3106*SUMIFS(syst_chauffage!$H$3:$H$27,syst_chauffage!$B$3:$B$27,D3106,syst_chauffage!$C$3:$C$27,E3106)</f>
        <v>124.428685888756</v>
      </c>
      <c r="L3106" s="12" t="n">
        <f aca="false">H3106*SUMIFS(syst_chauffage!$K$3:$K$27,syst_chauffage!$B$3:$B$27,D3106,syst_chauffage!$C$3:$C$27,E3106)</f>
        <v>3.03986496519792</v>
      </c>
      <c r="N3106" s="0" t="str">
        <f aca="false">A3106</f>
        <v>Café Hôtel Restaurant</v>
      </c>
      <c r="O3106" s="0" t="str">
        <f aca="false">B3106</f>
        <v>Hôtel avec restaurant</v>
      </c>
      <c r="P3106" s="0" t="str">
        <f aca="false">C3106</f>
        <v>Petit Hotel avec restaurant Luxe</v>
      </c>
      <c r="Q3106" s="0" t="str">
        <f aca="false">D3106</f>
        <v>PAC performant</v>
      </c>
      <c r="R3106" s="0" t="str">
        <f aca="false">E3106</f>
        <v>Electricité</v>
      </c>
      <c r="S3106" s="0" t="str">
        <f aca="false">F3106</f>
        <v>0218692902</v>
      </c>
      <c r="T3106" s="0" t="str">
        <f aca="false">G3106</f>
        <v>2</v>
      </c>
      <c r="U3106" s="0" t="n">
        <f aca="false">L3106</f>
        <v>3.03986496519792</v>
      </c>
      <c r="V3106" s="0" t="n">
        <f aca="false">K3106</f>
        <v>124.428685888756</v>
      </c>
      <c r="W3106" s="0" t="n">
        <f aca="false">J3106</f>
        <v>792</v>
      </c>
    </row>
    <row r="3107" customFormat="false" ht="12.8" hidden="false" customHeight="false" outlineLevel="0" collapsed="false">
      <c r="A3107" s="0" t="s">
        <v>73</v>
      </c>
      <c r="B3107" s="0" t="s">
        <v>264</v>
      </c>
      <c r="C3107" s="0" t="s">
        <v>413</v>
      </c>
      <c r="D3107" s="0" t="s">
        <v>46</v>
      </c>
      <c r="E3107" s="0" t="s">
        <v>30</v>
      </c>
      <c r="F3107" s="0" t="s">
        <v>425</v>
      </c>
      <c r="G3107" s="0" t="s">
        <v>1610</v>
      </c>
      <c r="H3107" s="0" t="n">
        <v>3.32861023255814</v>
      </c>
      <c r="I3107" s="0" t="n">
        <v>58.1305856169919</v>
      </c>
      <c r="J3107" s="0" t="n">
        <v>792</v>
      </c>
      <c r="K3107" s="0" t="n">
        <f aca="false">I3107*SUMIFS(syst_chauffage!$H$3:$H$27,syst_chauffage!$B$3:$B$27,D3107,syst_chauffage!$C$3:$C$27,E3107)</f>
        <v>100.851187954888</v>
      </c>
      <c r="L3107" s="12" t="n">
        <f aca="false">H3107*SUMIFS(syst_chauffage!$K$3:$K$27,syst_chauffage!$B$3:$B$27,D3107,syst_chauffage!$C$3:$C$27,E3107)</f>
        <v>3.00077723502174</v>
      </c>
      <c r="N3107" s="0" t="str">
        <f aca="false">A3107</f>
        <v>Café Hôtel Restaurant</v>
      </c>
      <c r="O3107" s="0" t="str">
        <f aca="false">B3107</f>
        <v>Hôtel avec restaurant</v>
      </c>
      <c r="P3107" s="0" t="str">
        <f aca="false">C3107</f>
        <v>Petit Hotel avec restaurant Luxe</v>
      </c>
      <c r="Q3107" s="0" t="str">
        <f aca="false">D3107</f>
        <v>Rooftop performant</v>
      </c>
      <c r="R3107" s="0" t="str">
        <f aca="false">E3107</f>
        <v>Electricité</v>
      </c>
      <c r="S3107" s="0" t="str">
        <f aca="false">F3107</f>
        <v>0218693002</v>
      </c>
      <c r="T3107" s="0" t="str">
        <f aca="false">G3107</f>
        <v>2</v>
      </c>
      <c r="U3107" s="0" t="n">
        <f aca="false">L3107</f>
        <v>3.00077723502174</v>
      </c>
      <c r="V3107" s="0" t="n">
        <f aca="false">K3107</f>
        <v>100.851187954888</v>
      </c>
      <c r="W3107" s="0" t="n">
        <f aca="false">J3107</f>
        <v>792</v>
      </c>
    </row>
    <row r="3108" customFormat="false" ht="12.8" hidden="false" customHeight="false" outlineLevel="0" collapsed="false">
      <c r="A3108" s="0" t="s">
        <v>73</v>
      </c>
      <c r="B3108" s="0" t="s">
        <v>426</v>
      </c>
      <c r="C3108" s="0" t="s">
        <v>427</v>
      </c>
      <c r="D3108" s="0" t="s">
        <v>19</v>
      </c>
      <c r="E3108" s="0" t="s">
        <v>57</v>
      </c>
      <c r="F3108" s="0" t="s">
        <v>428</v>
      </c>
      <c r="G3108" s="0" t="s">
        <v>1610</v>
      </c>
      <c r="H3108" s="0" t="n">
        <v>0.733621187309296</v>
      </c>
      <c r="I3108" s="0" t="n">
        <v>20.2878277915504</v>
      </c>
      <c r="J3108" s="0" t="n">
        <v>0</v>
      </c>
      <c r="K3108" s="0" t="n">
        <f aca="false">I3108*SUMIFS(syst_chauffage!$H$3:$H$27,syst_chauffage!$B$3:$B$27,D3108,syst_chauffage!$C$3:$C$27,E3108)</f>
        <v>28.2503269598903</v>
      </c>
      <c r="L3108" s="12" t="n">
        <f aca="false">H3108*SUMIFS(syst_chauffage!$K$3:$K$27,syst_chauffage!$B$3:$B$27,D3108,syst_chauffage!$C$3:$C$27,E3108)</f>
        <v>0.733621187309296</v>
      </c>
      <c r="N3108" s="0" t="str">
        <f aca="false">A3108</f>
        <v>Café Hôtel Restaurant</v>
      </c>
      <c r="O3108" s="0" t="str">
        <f aca="false">B3108</f>
        <v>Hôtel sans restaurant</v>
      </c>
      <c r="P3108" s="0" t="str">
        <f aca="false">C3108</f>
        <v>Grand Hotel sans restaurant Bas de gamme</v>
      </c>
      <c r="Q3108" s="0" t="str">
        <f aca="false">D3108</f>
        <v>Autre système centralisé</v>
      </c>
      <c r="R3108" s="0" t="str">
        <f aca="false">E3108</f>
        <v>Autres</v>
      </c>
      <c r="S3108" s="0" t="str">
        <f aca="false">F3108</f>
        <v>0219230101</v>
      </c>
      <c r="T3108" s="0" t="str">
        <f aca="false">G3108</f>
        <v>2</v>
      </c>
      <c r="U3108" s="0" t="n">
        <f aca="false">L3108</f>
        <v>0.733621187309296</v>
      </c>
      <c r="V3108" s="0" t="n">
        <f aca="false">K3108</f>
        <v>28.2503269598903</v>
      </c>
      <c r="W3108" s="0" t="n">
        <f aca="false">J3108</f>
        <v>0</v>
      </c>
    </row>
    <row r="3109" customFormat="false" ht="12.8" hidden="false" customHeight="false" outlineLevel="0" collapsed="false">
      <c r="A3109" s="0" t="s">
        <v>73</v>
      </c>
      <c r="B3109" s="0" t="s">
        <v>426</v>
      </c>
      <c r="C3109" s="0" t="s">
        <v>427</v>
      </c>
      <c r="D3109" s="0" t="s">
        <v>19</v>
      </c>
      <c r="E3109" s="0" t="s">
        <v>58</v>
      </c>
      <c r="F3109" s="0" t="s">
        <v>429</v>
      </c>
      <c r="G3109" s="0" t="s">
        <v>1610</v>
      </c>
      <c r="H3109" s="0" t="n">
        <v>0.663603926695662</v>
      </c>
      <c r="I3109" s="0" t="n">
        <v>20.3847559183241</v>
      </c>
      <c r="J3109" s="0" t="n">
        <v>935</v>
      </c>
      <c r="K3109" s="0" t="n">
        <f aca="false">I3109*SUMIFS(syst_chauffage!$H$3:$H$27,syst_chauffage!$B$3:$B$27,D3109,syst_chauffage!$C$3:$C$27,E3109)</f>
        <v>33.5318958929116</v>
      </c>
      <c r="L3109" s="12" t="n">
        <f aca="false">H3109*SUMIFS(syst_chauffage!$K$3:$K$27,syst_chauffage!$B$3:$B$27,D3109,syst_chauffage!$C$3:$C$27,E3109)</f>
        <v>0.663603926695662</v>
      </c>
      <c r="N3109" s="0" t="str">
        <f aca="false">A3109</f>
        <v>Café Hôtel Restaurant</v>
      </c>
      <c r="O3109" s="0" t="str">
        <f aca="false">B3109</f>
        <v>Hôtel sans restaurant</v>
      </c>
      <c r="P3109" s="0" t="str">
        <f aca="false">C3109</f>
        <v>Grand Hotel sans restaurant Bas de gamme</v>
      </c>
      <c r="Q3109" s="0" t="str">
        <f aca="false">D3109</f>
        <v>Autre système centralisé</v>
      </c>
      <c r="R3109" s="0" t="str">
        <f aca="false">E3109</f>
        <v>Urbain</v>
      </c>
      <c r="S3109" s="0" t="str">
        <f aca="false">F3109</f>
        <v>0219230106</v>
      </c>
      <c r="T3109" s="0" t="str">
        <f aca="false">G3109</f>
        <v>2</v>
      </c>
      <c r="U3109" s="0" t="n">
        <f aca="false">L3109</f>
        <v>0.663603926695662</v>
      </c>
      <c r="V3109" s="0" t="n">
        <f aca="false">K3109</f>
        <v>33.5318958929116</v>
      </c>
      <c r="W3109" s="0" t="n">
        <f aca="false">J3109</f>
        <v>935</v>
      </c>
    </row>
    <row r="3110" customFormat="false" ht="12.8" hidden="false" customHeight="false" outlineLevel="0" collapsed="false">
      <c r="A3110" s="0" t="s">
        <v>73</v>
      </c>
      <c r="B3110" s="0" t="s">
        <v>426</v>
      </c>
      <c r="C3110" s="0" t="s">
        <v>427</v>
      </c>
      <c r="D3110" s="0" t="s">
        <v>22</v>
      </c>
      <c r="E3110" s="0" t="s">
        <v>23</v>
      </c>
      <c r="F3110" s="0" t="s">
        <v>430</v>
      </c>
      <c r="G3110" s="0" t="s">
        <v>1610</v>
      </c>
      <c r="H3110" s="0" t="n">
        <v>0.565716109444711</v>
      </c>
      <c r="I3110" s="0" t="n">
        <v>12.612336426809</v>
      </c>
      <c r="J3110" s="0" t="n">
        <v>0</v>
      </c>
      <c r="K3110" s="0" t="n">
        <f aca="false">I3110*SUMIFS(syst_chauffage!$H$3:$H$27,syst_chauffage!$B$3:$B$27,D3110,syst_chauffage!$C$3:$C$27,E3110)</f>
        <v>22.2106083289205</v>
      </c>
      <c r="L3110" s="12" t="n">
        <f aca="false">H3110*SUMIFS(syst_chauffage!$K$3:$K$27,syst_chauffage!$B$3:$B$27,D3110,syst_chauffage!$C$3:$C$27,E3110)</f>
        <v>0.565716109444711</v>
      </c>
      <c r="N3110" s="0" t="str">
        <f aca="false">A3110</f>
        <v>Café Hôtel Restaurant</v>
      </c>
      <c r="O3110" s="0" t="str">
        <f aca="false">B3110</f>
        <v>Hôtel sans restaurant</v>
      </c>
      <c r="P3110" s="0" t="str">
        <f aca="false">C3110</f>
        <v>Grand Hotel sans restaurant Bas de gamme</v>
      </c>
      <c r="Q3110" s="0" t="str">
        <f aca="false">D3110</f>
        <v>Chaudière fioul</v>
      </c>
      <c r="R3110" s="0" t="str">
        <f aca="false">E3110</f>
        <v>Fioul</v>
      </c>
      <c r="S3110" s="0" t="str">
        <f aca="false">F3110</f>
        <v>0219230303</v>
      </c>
      <c r="T3110" s="0" t="str">
        <f aca="false">G3110</f>
        <v>2</v>
      </c>
      <c r="U3110" s="0" t="n">
        <f aca="false">L3110</f>
        <v>0.565716109444711</v>
      </c>
      <c r="V3110" s="0" t="n">
        <f aca="false">K3110</f>
        <v>22.2106083289205</v>
      </c>
      <c r="W3110" s="0" t="n">
        <f aca="false">J3110</f>
        <v>0</v>
      </c>
    </row>
    <row r="3111" customFormat="false" ht="12.8" hidden="false" customHeight="false" outlineLevel="0" collapsed="false">
      <c r="A3111" s="0" t="s">
        <v>73</v>
      </c>
      <c r="B3111" s="0" t="s">
        <v>426</v>
      </c>
      <c r="C3111" s="0" t="s">
        <v>427</v>
      </c>
      <c r="D3111" s="0" t="s">
        <v>13</v>
      </c>
      <c r="E3111" s="0" t="s">
        <v>14</v>
      </c>
      <c r="F3111" s="0" t="s">
        <v>431</v>
      </c>
      <c r="G3111" s="0" t="s">
        <v>1610</v>
      </c>
      <c r="H3111" s="0" t="n">
        <v>0.681409734890702</v>
      </c>
      <c r="I3111" s="0" t="n">
        <v>9.18741123319378</v>
      </c>
      <c r="J3111" s="0" t="n">
        <v>462</v>
      </c>
      <c r="K3111" s="0" t="n">
        <f aca="false">I3111*SUMIFS(syst_chauffage!$H$3:$H$27,syst_chauffage!$B$3:$B$27,D3111,syst_chauffage!$C$3:$C$27,E3111)</f>
        <v>18.5548198100814</v>
      </c>
      <c r="L3111" s="12" t="n">
        <f aca="false">H3111*SUMIFS(syst_chauffage!$K$3:$K$27,syst_chauffage!$B$3:$B$27,D3111,syst_chauffage!$C$3:$C$27,E3111)</f>
        <v>0.681409734890702</v>
      </c>
      <c r="N3111" s="0" t="str">
        <f aca="false">A3111</f>
        <v>Café Hôtel Restaurant</v>
      </c>
      <c r="O3111" s="0" t="str">
        <f aca="false">B3111</f>
        <v>Hôtel sans restaurant</v>
      </c>
      <c r="P3111" s="0" t="str">
        <f aca="false">C3111</f>
        <v>Grand Hotel sans restaurant Bas de gamme</v>
      </c>
      <c r="Q3111" s="0" t="str">
        <f aca="false">D3111</f>
        <v>Chaudière gaz</v>
      </c>
      <c r="R3111" s="0" t="str">
        <f aca="false">E3111</f>
        <v>Gaz</v>
      </c>
      <c r="S3111" s="0" t="str">
        <f aca="false">F3111</f>
        <v>0219230404</v>
      </c>
      <c r="T3111" s="0" t="str">
        <f aca="false">G3111</f>
        <v>2</v>
      </c>
      <c r="U3111" s="0" t="n">
        <f aca="false">L3111</f>
        <v>0.681409734890702</v>
      </c>
      <c r="V3111" s="0" t="n">
        <f aca="false">K3111</f>
        <v>18.5548198100814</v>
      </c>
      <c r="W3111" s="0" t="n">
        <f aca="false">J3111</f>
        <v>462</v>
      </c>
    </row>
    <row r="3112" customFormat="false" ht="12.8" hidden="false" customHeight="false" outlineLevel="0" collapsed="false">
      <c r="A3112" s="0" t="s">
        <v>73</v>
      </c>
      <c r="B3112" s="0" t="s">
        <v>426</v>
      </c>
      <c r="C3112" s="0" t="s">
        <v>427</v>
      </c>
      <c r="D3112" s="0" t="s">
        <v>29</v>
      </c>
      <c r="E3112" s="0" t="s">
        <v>30</v>
      </c>
      <c r="F3112" s="0" t="s">
        <v>432</v>
      </c>
      <c r="G3112" s="0" t="s">
        <v>1610</v>
      </c>
      <c r="H3112" s="0" t="n">
        <v>0.919999999999999</v>
      </c>
      <c r="I3112" s="0" t="n">
        <v>10.4</v>
      </c>
      <c r="J3112" s="0" t="n">
        <v>0</v>
      </c>
      <c r="K3112" s="0" t="n">
        <f aca="false">I3112*SUMIFS(syst_chauffage!$H$3:$H$27,syst_chauffage!$B$3:$B$27,D3112,syst_chauffage!$C$3:$C$27,E3112)</f>
        <v>3</v>
      </c>
      <c r="L3112" s="12" t="n">
        <f aca="false">H3112*SUMIFS(syst_chauffage!$K$3:$K$27,syst_chauffage!$B$3:$B$27,D3112,syst_chauffage!$C$3:$C$27,E3112)</f>
        <v>0.919999999999999</v>
      </c>
      <c r="N3112" s="0" t="str">
        <f aca="false">A3112</f>
        <v>Café Hôtel Restaurant</v>
      </c>
      <c r="O3112" s="0" t="str">
        <f aca="false">B3112</f>
        <v>Hôtel sans restaurant</v>
      </c>
      <c r="P3112" s="0" t="str">
        <f aca="false">C3112</f>
        <v>Grand Hotel sans restaurant Bas de gamme</v>
      </c>
      <c r="Q3112" s="0" t="str">
        <f aca="false">D3112</f>
        <v>Electrique direct</v>
      </c>
      <c r="R3112" s="0" t="str">
        <f aca="false">E3112</f>
        <v>Electricité</v>
      </c>
      <c r="S3112" s="0" t="str">
        <f aca="false">F3112</f>
        <v>0219230602</v>
      </c>
      <c r="T3112" s="0" t="str">
        <f aca="false">G3112</f>
        <v>2</v>
      </c>
      <c r="U3112" s="0" t="n">
        <f aca="false">L3112</f>
        <v>0.919999999999999</v>
      </c>
      <c r="V3112" s="0" t="n">
        <f aca="false">K3112</f>
        <v>3</v>
      </c>
      <c r="W3112" s="0" t="n">
        <f aca="false">J3112</f>
        <v>0</v>
      </c>
    </row>
    <row r="3113" customFormat="false" ht="12.8" hidden="false" customHeight="false" outlineLevel="0" collapsed="false">
      <c r="A3113" s="0" t="s">
        <v>73</v>
      </c>
      <c r="B3113" s="0" t="s">
        <v>426</v>
      </c>
      <c r="C3113" s="0" t="s">
        <v>427</v>
      </c>
      <c r="D3113" s="0" t="s">
        <v>36</v>
      </c>
      <c r="E3113" s="0" t="s">
        <v>30</v>
      </c>
      <c r="F3113" s="0" t="s">
        <v>433</v>
      </c>
      <c r="G3113" s="0" t="s">
        <v>1610</v>
      </c>
      <c r="H3113" s="0" t="n">
        <v>2.94489544186046</v>
      </c>
      <c r="I3113" s="0" t="n">
        <v>54.5654004625513</v>
      </c>
      <c r="J3113" s="0" t="n">
        <v>738</v>
      </c>
      <c r="K3113" s="0" t="n">
        <f aca="false">I3113*SUMIFS(syst_chauffage!$H$3:$H$27,syst_chauffage!$B$3:$B$27,D3113,syst_chauffage!$C$3:$C$27,E3113)</f>
        <v>33.7573271106719</v>
      </c>
      <c r="L3113" s="12" t="n">
        <f aca="false">H3113*SUMIFS(syst_chauffage!$K$3:$K$27,syst_chauffage!$B$3:$B$27,D3113,syst_chauffage!$C$3:$C$27,E3113)</f>
        <v>2.47427325480779</v>
      </c>
      <c r="N3113" s="0" t="str">
        <f aca="false">A3113</f>
        <v>Café Hôtel Restaurant</v>
      </c>
      <c r="O3113" s="0" t="str">
        <f aca="false">B3113</f>
        <v>Hôtel sans restaurant</v>
      </c>
      <c r="P3113" s="0" t="str">
        <f aca="false">C3113</f>
        <v>Grand Hotel sans restaurant Bas de gamme</v>
      </c>
      <c r="Q3113" s="0" t="str">
        <f aca="false">D3113</f>
        <v>PAC</v>
      </c>
      <c r="R3113" s="0" t="str">
        <f aca="false">E3113</f>
        <v>Electricité</v>
      </c>
      <c r="S3113" s="0" t="str">
        <f aca="false">F3113</f>
        <v>0219230902</v>
      </c>
      <c r="T3113" s="0" t="str">
        <f aca="false">G3113</f>
        <v>2</v>
      </c>
      <c r="U3113" s="0" t="n">
        <f aca="false">L3113</f>
        <v>2.47427325480779</v>
      </c>
      <c r="V3113" s="0" t="n">
        <f aca="false">K3113</f>
        <v>33.7573271106719</v>
      </c>
      <c r="W3113" s="0" t="n">
        <f aca="false">J3113</f>
        <v>738</v>
      </c>
    </row>
    <row r="3114" customFormat="false" ht="12.8" hidden="false" customHeight="false" outlineLevel="0" collapsed="false">
      <c r="A3114" s="0" t="s">
        <v>73</v>
      </c>
      <c r="B3114" s="0" t="s">
        <v>426</v>
      </c>
      <c r="C3114" s="0" t="s">
        <v>427</v>
      </c>
      <c r="D3114" s="0" t="s">
        <v>42</v>
      </c>
      <c r="E3114" s="0" t="s">
        <v>30</v>
      </c>
      <c r="F3114" s="0" t="s">
        <v>434</v>
      </c>
      <c r="G3114" s="0" t="s">
        <v>1610</v>
      </c>
      <c r="H3114" s="0" t="n">
        <v>2.80410195348837</v>
      </c>
      <c r="I3114" s="0" t="n">
        <v>24.8337912722315</v>
      </c>
      <c r="J3114" s="0" t="n">
        <v>738</v>
      </c>
      <c r="K3114" s="0" t="n">
        <f aca="false">I3114*SUMIFS(syst_chauffage!$H$3:$H$27,syst_chauffage!$B$3:$B$27,D3114,syst_chauffage!$C$3:$C$27,E3114)</f>
        <v>22.4172705667893</v>
      </c>
      <c r="L3114" s="12" t="n">
        <f aca="false">H3114*SUMIFS(syst_chauffage!$K$3:$K$27,syst_chauffage!$B$3:$B$27,D3114,syst_chauffage!$C$3:$C$27,E3114)</f>
        <v>2.49996610303434</v>
      </c>
      <c r="N3114" s="0" t="str">
        <f aca="false">A3114</f>
        <v>Café Hôtel Restaurant</v>
      </c>
      <c r="O3114" s="0" t="str">
        <f aca="false">B3114</f>
        <v>Hôtel sans restaurant</v>
      </c>
      <c r="P3114" s="0" t="str">
        <f aca="false">C3114</f>
        <v>Grand Hotel sans restaurant Bas de gamme</v>
      </c>
      <c r="Q3114" s="0" t="str">
        <f aca="false">D3114</f>
        <v>Rooftop</v>
      </c>
      <c r="R3114" s="0" t="str">
        <f aca="false">E3114</f>
        <v>Electricité</v>
      </c>
      <c r="S3114" s="0" t="str">
        <f aca="false">F3114</f>
        <v>0219231002</v>
      </c>
      <c r="T3114" s="0" t="str">
        <f aca="false">G3114</f>
        <v>2</v>
      </c>
      <c r="U3114" s="0" t="n">
        <f aca="false">L3114</f>
        <v>2.49996610303434</v>
      </c>
      <c r="V3114" s="0" t="n">
        <f aca="false">K3114</f>
        <v>22.4172705667893</v>
      </c>
      <c r="W3114" s="0" t="n">
        <f aca="false">J3114</f>
        <v>738</v>
      </c>
    </row>
    <row r="3115" customFormat="false" ht="12.8" hidden="false" customHeight="false" outlineLevel="0" collapsed="false">
      <c r="A3115" s="0" t="s">
        <v>73</v>
      </c>
      <c r="B3115" s="0" t="s">
        <v>426</v>
      </c>
      <c r="C3115" s="0" t="s">
        <v>427</v>
      </c>
      <c r="D3115" s="0" t="s">
        <v>51</v>
      </c>
      <c r="E3115" s="0" t="s">
        <v>57</v>
      </c>
      <c r="F3115" s="0" t="s">
        <v>435</v>
      </c>
      <c r="G3115" s="0" t="s">
        <v>1610</v>
      </c>
      <c r="H3115" s="0" t="n">
        <v>0.84648598535688</v>
      </c>
      <c r="I3115" s="0" t="n">
        <v>24.1521759423219</v>
      </c>
      <c r="J3115" s="0" t="n">
        <v>0</v>
      </c>
      <c r="K3115" s="0" t="n">
        <f aca="false">I3115*SUMIFS(syst_chauffage!$H$3:$H$27,syst_chauffage!$B$3:$B$27,D3115,syst_chauffage!$C$3:$C$27,E3115)</f>
        <v>51.1749311099498</v>
      </c>
      <c r="L3115" s="12" t="n">
        <f aca="false">H3115*SUMIFS(syst_chauffage!$K$3:$K$27,syst_chauffage!$B$3:$B$27,D3115,syst_chauffage!$C$3:$C$27,E3115)</f>
        <v>0.84648598535688</v>
      </c>
      <c r="N3115" s="0" t="str">
        <f aca="false">A3115</f>
        <v>Café Hôtel Restaurant</v>
      </c>
      <c r="O3115" s="0" t="str">
        <f aca="false">B3115</f>
        <v>Hôtel sans restaurant</v>
      </c>
      <c r="P3115" s="0" t="str">
        <f aca="false">C3115</f>
        <v>Grand Hotel sans restaurant Bas de gamme</v>
      </c>
      <c r="Q3115" s="0" t="str">
        <f aca="false">D3115</f>
        <v>Autre système centralisé performant</v>
      </c>
      <c r="R3115" s="0" t="str">
        <f aca="false">E3115</f>
        <v>Autres</v>
      </c>
      <c r="S3115" s="0" t="str">
        <f aca="false">F3115</f>
        <v>0219232101</v>
      </c>
      <c r="T3115" s="0" t="str">
        <f aca="false">G3115</f>
        <v>2</v>
      </c>
      <c r="U3115" s="0" t="n">
        <f aca="false">L3115</f>
        <v>0.84648598535688</v>
      </c>
      <c r="V3115" s="0" t="n">
        <f aca="false">K3115</f>
        <v>51.1749311099498</v>
      </c>
      <c r="W3115" s="0" t="n">
        <f aca="false">J3115</f>
        <v>0</v>
      </c>
    </row>
    <row r="3116" customFormat="false" ht="12.8" hidden="false" customHeight="false" outlineLevel="0" collapsed="false">
      <c r="A3116" s="0" t="s">
        <v>73</v>
      </c>
      <c r="B3116" s="0" t="s">
        <v>426</v>
      </c>
      <c r="C3116" s="0" t="s">
        <v>427</v>
      </c>
      <c r="D3116" s="0" t="s">
        <v>51</v>
      </c>
      <c r="E3116" s="0" t="s">
        <v>58</v>
      </c>
      <c r="F3116" s="0" t="s">
        <v>436</v>
      </c>
      <c r="G3116" s="0" t="s">
        <v>1610</v>
      </c>
      <c r="H3116" s="0" t="n">
        <v>0.765696838494994</v>
      </c>
      <c r="I3116" s="0" t="n">
        <v>24.2675665694334</v>
      </c>
      <c r="J3116" s="0" t="n">
        <v>935</v>
      </c>
      <c r="K3116" s="0" t="n">
        <f aca="false">I3116*SUMIFS(syst_chauffage!$H$3:$H$27,syst_chauffage!$B$3:$B$27,D3116,syst_chauffage!$C$3:$C$27,E3116)</f>
        <v>51.7869750942674</v>
      </c>
      <c r="L3116" s="12" t="n">
        <f aca="false">H3116*SUMIFS(syst_chauffage!$K$3:$K$27,syst_chauffage!$B$3:$B$27,D3116,syst_chauffage!$C$3:$C$27,E3116)</f>
        <v>0.765696838494994</v>
      </c>
      <c r="N3116" s="0" t="str">
        <f aca="false">A3116</f>
        <v>Café Hôtel Restaurant</v>
      </c>
      <c r="O3116" s="0" t="str">
        <f aca="false">B3116</f>
        <v>Hôtel sans restaurant</v>
      </c>
      <c r="P3116" s="0" t="str">
        <f aca="false">C3116</f>
        <v>Grand Hotel sans restaurant Bas de gamme</v>
      </c>
      <c r="Q3116" s="0" t="str">
        <f aca="false">D3116</f>
        <v>Autre système centralisé performant</v>
      </c>
      <c r="R3116" s="0" t="str">
        <f aca="false">E3116</f>
        <v>Urbain</v>
      </c>
      <c r="S3116" s="0" t="str">
        <f aca="false">F3116</f>
        <v>0219232106</v>
      </c>
      <c r="T3116" s="0" t="str">
        <f aca="false">G3116</f>
        <v>2</v>
      </c>
      <c r="U3116" s="0" t="n">
        <f aca="false">L3116</f>
        <v>0.765696838494994</v>
      </c>
      <c r="V3116" s="0" t="n">
        <f aca="false">K3116</f>
        <v>51.7869750942674</v>
      </c>
      <c r="W3116" s="0" t="n">
        <f aca="false">J3116</f>
        <v>935</v>
      </c>
    </row>
    <row r="3117" customFormat="false" ht="12.8" hidden="false" customHeight="false" outlineLevel="0" collapsed="false">
      <c r="A3117" s="0" t="s">
        <v>73</v>
      </c>
      <c r="B3117" s="0" t="s">
        <v>426</v>
      </c>
      <c r="C3117" s="0" t="s">
        <v>427</v>
      </c>
      <c r="D3117" s="0" t="s">
        <v>27</v>
      </c>
      <c r="E3117" s="0" t="s">
        <v>23</v>
      </c>
      <c r="F3117" s="0" t="s">
        <v>437</v>
      </c>
      <c r="G3117" s="0" t="s">
        <v>1610</v>
      </c>
      <c r="H3117" s="0" t="n">
        <v>0.753844297192812</v>
      </c>
      <c r="I3117" s="0" t="n">
        <v>15.0146862223916</v>
      </c>
      <c r="J3117" s="0" t="n">
        <v>1064</v>
      </c>
      <c r="K3117" s="0" t="n">
        <f aca="false">I3117*SUMIFS(syst_chauffage!$H$3:$H$27,syst_chauffage!$B$3:$B$27,D3117,syst_chauffage!$C$3:$C$27,E3117)</f>
        <v>38.5037085316627</v>
      </c>
      <c r="L3117" s="12" t="n">
        <f aca="false">H3117*SUMIFS(syst_chauffage!$K$3:$K$27,syst_chauffage!$B$3:$B$27,D3117,syst_chauffage!$C$3:$C$27,E3117)</f>
        <v>0.753844297192812</v>
      </c>
      <c r="N3117" s="0" t="str">
        <f aca="false">A3117</f>
        <v>Café Hôtel Restaurant</v>
      </c>
      <c r="O3117" s="0" t="str">
        <f aca="false">B3117</f>
        <v>Hôtel sans restaurant</v>
      </c>
      <c r="P3117" s="0" t="str">
        <f aca="false">C3117</f>
        <v>Grand Hotel sans restaurant Bas de gamme</v>
      </c>
      <c r="Q3117" s="0" t="str">
        <f aca="false">D3117</f>
        <v>Chaudière condensation fioul</v>
      </c>
      <c r="R3117" s="0" t="str">
        <f aca="false">E3117</f>
        <v>Fioul</v>
      </c>
      <c r="S3117" s="0" t="str">
        <f aca="false">F3117</f>
        <v>0219232303</v>
      </c>
      <c r="T3117" s="0" t="str">
        <f aca="false">G3117</f>
        <v>2</v>
      </c>
      <c r="U3117" s="0" t="n">
        <f aca="false">L3117</f>
        <v>0.753844297192812</v>
      </c>
      <c r="V3117" s="0" t="n">
        <f aca="false">K3117</f>
        <v>38.5037085316627</v>
      </c>
      <c r="W3117" s="0" t="n">
        <f aca="false">J3117</f>
        <v>1064</v>
      </c>
    </row>
    <row r="3118" customFormat="false" ht="12.8" hidden="false" customHeight="false" outlineLevel="0" collapsed="false">
      <c r="A3118" s="0" t="s">
        <v>73</v>
      </c>
      <c r="B3118" s="0" t="s">
        <v>426</v>
      </c>
      <c r="C3118" s="0" t="s">
        <v>427</v>
      </c>
      <c r="D3118" s="0" t="s">
        <v>18</v>
      </c>
      <c r="E3118" s="0" t="s">
        <v>14</v>
      </c>
      <c r="F3118" s="0" t="s">
        <v>438</v>
      </c>
      <c r="G3118" s="0" t="s">
        <v>1610</v>
      </c>
      <c r="H3118" s="0" t="n">
        <v>0.981436514185371</v>
      </c>
      <c r="I3118" s="0" t="n">
        <v>10.9373943252307</v>
      </c>
      <c r="J3118" s="0" t="n">
        <v>1064</v>
      </c>
      <c r="K3118" s="0" t="n">
        <f aca="false">I3118*SUMIFS(syst_chauffage!$H$3:$H$27,syst_chauffage!$B$3:$B$27,D3118,syst_chauffage!$C$3:$C$27,E3118)</f>
        <v>29.8036221293636</v>
      </c>
      <c r="L3118" s="12" t="n">
        <f aca="false">H3118*SUMIFS(syst_chauffage!$K$3:$K$27,syst_chauffage!$B$3:$B$27,D3118,syst_chauffage!$C$3:$C$27,E3118)</f>
        <v>0.953413449750726</v>
      </c>
      <c r="N3118" s="0" t="str">
        <f aca="false">A3118</f>
        <v>Café Hôtel Restaurant</v>
      </c>
      <c r="O3118" s="0" t="str">
        <f aca="false">B3118</f>
        <v>Hôtel sans restaurant</v>
      </c>
      <c r="P3118" s="0" t="str">
        <f aca="false">C3118</f>
        <v>Grand Hotel sans restaurant Bas de gamme</v>
      </c>
      <c r="Q3118" s="0" t="str">
        <f aca="false">D3118</f>
        <v>Chaudière condensation gaz</v>
      </c>
      <c r="R3118" s="0" t="str">
        <f aca="false">E3118</f>
        <v>Gaz</v>
      </c>
      <c r="S3118" s="0" t="str">
        <f aca="false">F3118</f>
        <v>0219232404</v>
      </c>
      <c r="T3118" s="0" t="str">
        <f aca="false">G3118</f>
        <v>2</v>
      </c>
      <c r="U3118" s="0" t="n">
        <f aca="false">L3118</f>
        <v>0.953413449750726</v>
      </c>
      <c r="V3118" s="0" t="n">
        <f aca="false">K3118</f>
        <v>29.8036221293636</v>
      </c>
      <c r="W3118" s="0" t="n">
        <f aca="false">J3118</f>
        <v>1064</v>
      </c>
    </row>
    <row r="3119" customFormat="false" ht="12.8" hidden="false" customHeight="false" outlineLevel="0" collapsed="false">
      <c r="A3119" s="0" t="s">
        <v>73</v>
      </c>
      <c r="B3119" s="0" t="s">
        <v>426</v>
      </c>
      <c r="C3119" s="0" t="s">
        <v>427</v>
      </c>
      <c r="D3119" s="0" t="s">
        <v>32</v>
      </c>
      <c r="E3119" s="0" t="s">
        <v>30</v>
      </c>
      <c r="F3119" s="0" t="s">
        <v>439</v>
      </c>
      <c r="G3119" s="0" t="s">
        <v>1610</v>
      </c>
      <c r="H3119" s="0" t="n">
        <v>1</v>
      </c>
      <c r="I3119" s="0" t="n">
        <v>12</v>
      </c>
      <c r="J3119" s="0" t="n">
        <v>0</v>
      </c>
      <c r="K3119" s="0" t="n">
        <f aca="false">I3119*SUMIFS(syst_chauffage!$H$3:$H$27,syst_chauffage!$B$3:$B$27,D3119,syst_chauffage!$C$3:$C$27,E3119)</f>
        <v>12</v>
      </c>
      <c r="L3119" s="12" t="n">
        <f aca="false">H3119*SUMIFS(syst_chauffage!$K$3:$K$27,syst_chauffage!$B$3:$B$27,D3119,syst_chauffage!$C$3:$C$27,E3119)</f>
        <v>1</v>
      </c>
      <c r="N3119" s="0" t="str">
        <f aca="false">A3119</f>
        <v>Café Hôtel Restaurant</v>
      </c>
      <c r="O3119" s="0" t="str">
        <f aca="false">B3119</f>
        <v>Hôtel sans restaurant</v>
      </c>
      <c r="P3119" s="0" t="str">
        <f aca="false">C3119</f>
        <v>Grand Hotel sans restaurant Bas de gamme</v>
      </c>
      <c r="Q3119" s="0" t="str">
        <f aca="false">D3119</f>
        <v>Electrique direct performant</v>
      </c>
      <c r="R3119" s="0" t="str">
        <f aca="false">E3119</f>
        <v>Electricité</v>
      </c>
      <c r="S3119" s="0" t="str">
        <f aca="false">F3119</f>
        <v>0219232602</v>
      </c>
      <c r="T3119" s="0" t="str">
        <f aca="false">G3119</f>
        <v>2</v>
      </c>
      <c r="U3119" s="0" t="n">
        <f aca="false">L3119</f>
        <v>1</v>
      </c>
      <c r="V3119" s="0" t="n">
        <f aca="false">K3119</f>
        <v>12</v>
      </c>
      <c r="W3119" s="0" t="n">
        <f aca="false">J3119</f>
        <v>0</v>
      </c>
    </row>
    <row r="3120" customFormat="false" ht="12.8" hidden="false" customHeight="false" outlineLevel="0" collapsed="false">
      <c r="A3120" s="0" t="s">
        <v>73</v>
      </c>
      <c r="B3120" s="0" t="s">
        <v>426</v>
      </c>
      <c r="C3120" s="0" t="s">
        <v>427</v>
      </c>
      <c r="D3120" s="0" t="s">
        <v>38</v>
      </c>
      <c r="E3120" s="0" t="s">
        <v>30</v>
      </c>
      <c r="F3120" s="0" t="s">
        <v>440</v>
      </c>
      <c r="G3120" s="0" t="s">
        <v>1610</v>
      </c>
      <c r="H3120" s="0" t="n">
        <v>3.39795627906976</v>
      </c>
      <c r="I3120" s="0" t="n">
        <v>64.9588100744659</v>
      </c>
      <c r="J3120" s="0" t="n">
        <v>792</v>
      </c>
      <c r="K3120" s="0" t="n">
        <f aca="false">I3120*SUMIFS(syst_chauffage!$H$3:$H$27,syst_chauffage!$B$3:$B$27,D3120,syst_chauffage!$C$3:$C$27,E3120)</f>
        <v>65.6599626077538</v>
      </c>
      <c r="L3120" s="12" t="n">
        <f aca="false">H3120*SUMIFS(syst_chauffage!$K$3:$K$27,syst_chauffage!$B$3:$B$27,D3120,syst_chauffage!$C$3:$C$27,E3120)</f>
        <v>3.03986496519792</v>
      </c>
      <c r="N3120" s="0" t="str">
        <f aca="false">A3120</f>
        <v>Café Hôtel Restaurant</v>
      </c>
      <c r="O3120" s="0" t="str">
        <f aca="false">B3120</f>
        <v>Hôtel sans restaurant</v>
      </c>
      <c r="P3120" s="0" t="str">
        <f aca="false">C3120</f>
        <v>Grand Hotel sans restaurant Bas de gamme</v>
      </c>
      <c r="Q3120" s="0" t="str">
        <f aca="false">D3120</f>
        <v>PAC performant</v>
      </c>
      <c r="R3120" s="0" t="str">
        <f aca="false">E3120</f>
        <v>Electricité</v>
      </c>
      <c r="S3120" s="0" t="str">
        <f aca="false">F3120</f>
        <v>0219232902</v>
      </c>
      <c r="T3120" s="0" t="str">
        <f aca="false">G3120</f>
        <v>2</v>
      </c>
      <c r="U3120" s="0" t="n">
        <f aca="false">L3120</f>
        <v>3.03986496519792</v>
      </c>
      <c r="V3120" s="0" t="n">
        <f aca="false">K3120</f>
        <v>65.6599626077538</v>
      </c>
      <c r="W3120" s="0" t="n">
        <f aca="false">J3120</f>
        <v>792</v>
      </c>
    </row>
    <row r="3121" customFormat="false" ht="12.8" hidden="false" customHeight="false" outlineLevel="0" collapsed="false">
      <c r="A3121" s="0" t="s">
        <v>73</v>
      </c>
      <c r="B3121" s="0" t="s">
        <v>426</v>
      </c>
      <c r="C3121" s="0" t="s">
        <v>427</v>
      </c>
      <c r="D3121" s="0" t="s">
        <v>46</v>
      </c>
      <c r="E3121" s="0" t="s">
        <v>30</v>
      </c>
      <c r="F3121" s="0" t="s">
        <v>441</v>
      </c>
      <c r="G3121" s="0" t="s">
        <v>1610</v>
      </c>
      <c r="H3121" s="0" t="n">
        <v>3.32861023255814</v>
      </c>
      <c r="I3121" s="0" t="n">
        <v>29.564037228847</v>
      </c>
      <c r="J3121" s="0" t="n">
        <v>792</v>
      </c>
      <c r="K3121" s="0" t="n">
        <f aca="false">I3121*SUMIFS(syst_chauffage!$H$3:$H$27,syst_chauffage!$B$3:$B$27,D3121,syst_chauffage!$C$3:$C$27,E3121)</f>
        <v>51.2908694042164</v>
      </c>
      <c r="L3121" s="12" t="n">
        <f aca="false">H3121*SUMIFS(syst_chauffage!$K$3:$K$27,syst_chauffage!$B$3:$B$27,D3121,syst_chauffage!$C$3:$C$27,E3121)</f>
        <v>3.00077723502174</v>
      </c>
      <c r="N3121" s="0" t="str">
        <f aca="false">A3121</f>
        <v>Café Hôtel Restaurant</v>
      </c>
      <c r="O3121" s="0" t="str">
        <f aca="false">B3121</f>
        <v>Hôtel sans restaurant</v>
      </c>
      <c r="P3121" s="0" t="str">
        <f aca="false">C3121</f>
        <v>Grand Hotel sans restaurant Bas de gamme</v>
      </c>
      <c r="Q3121" s="0" t="str">
        <f aca="false">D3121</f>
        <v>Rooftop performant</v>
      </c>
      <c r="R3121" s="0" t="str">
        <f aca="false">E3121</f>
        <v>Electricité</v>
      </c>
      <c r="S3121" s="0" t="str">
        <f aca="false">F3121</f>
        <v>0219233002</v>
      </c>
      <c r="T3121" s="0" t="str">
        <f aca="false">G3121</f>
        <v>2</v>
      </c>
      <c r="U3121" s="0" t="n">
        <f aca="false">L3121</f>
        <v>3.00077723502174</v>
      </c>
      <c r="V3121" s="0" t="n">
        <f aca="false">K3121</f>
        <v>51.2908694042164</v>
      </c>
      <c r="W3121" s="0" t="n">
        <f aca="false">J3121</f>
        <v>792</v>
      </c>
    </row>
    <row r="3122" customFormat="false" ht="12.8" hidden="false" customHeight="false" outlineLevel="0" collapsed="false">
      <c r="A3122" s="0" t="s">
        <v>73</v>
      </c>
      <c r="B3122" s="0" t="s">
        <v>426</v>
      </c>
      <c r="C3122" s="0" t="s">
        <v>442</v>
      </c>
      <c r="D3122" s="0" t="s">
        <v>19</v>
      </c>
      <c r="E3122" s="0" t="s">
        <v>57</v>
      </c>
      <c r="F3122" s="0" t="s">
        <v>443</v>
      </c>
      <c r="G3122" s="0" t="s">
        <v>1610</v>
      </c>
      <c r="H3122" s="0" t="n">
        <v>0.78</v>
      </c>
      <c r="I3122" s="0" t="n">
        <v>19.2967777934212</v>
      </c>
      <c r="J3122" s="0" t="n">
        <v>0</v>
      </c>
      <c r="K3122" s="0" t="n">
        <f aca="false">I3122*SUMIFS(syst_chauffage!$H$3:$H$27,syst_chauffage!$B$3:$B$27,D3122,syst_chauffage!$C$3:$C$27,E3122)</f>
        <v>26.8703129550194</v>
      </c>
      <c r="L3122" s="12" t="n">
        <f aca="false">H3122*SUMIFS(syst_chauffage!$K$3:$K$27,syst_chauffage!$B$3:$B$27,D3122,syst_chauffage!$C$3:$C$27,E3122)</f>
        <v>0.78</v>
      </c>
      <c r="N3122" s="0" t="str">
        <f aca="false">A3122</f>
        <v>Café Hôtel Restaurant</v>
      </c>
      <c r="O3122" s="0" t="str">
        <f aca="false">B3122</f>
        <v>Hôtel sans restaurant</v>
      </c>
      <c r="P3122" s="0" t="str">
        <f aca="false">C3122</f>
        <v>Grand Hotel sans restaurant Haut de gamme</v>
      </c>
      <c r="Q3122" s="0" t="str">
        <f aca="false">D3122</f>
        <v>Autre système centralisé</v>
      </c>
      <c r="R3122" s="0" t="str">
        <f aca="false">E3122</f>
        <v>Autres</v>
      </c>
      <c r="S3122" s="0" t="str">
        <f aca="false">F3122</f>
        <v>0219240101</v>
      </c>
      <c r="T3122" s="0" t="str">
        <f aca="false">G3122</f>
        <v>2</v>
      </c>
      <c r="U3122" s="0" t="n">
        <f aca="false">L3122</f>
        <v>0.78</v>
      </c>
      <c r="V3122" s="0" t="n">
        <f aca="false">K3122</f>
        <v>26.8703129550194</v>
      </c>
      <c r="W3122" s="0" t="n">
        <f aca="false">J3122</f>
        <v>0</v>
      </c>
    </row>
    <row r="3123" customFormat="false" ht="12.8" hidden="false" customHeight="false" outlineLevel="0" collapsed="false">
      <c r="A3123" s="0" t="s">
        <v>73</v>
      </c>
      <c r="B3123" s="0" t="s">
        <v>426</v>
      </c>
      <c r="C3123" s="0" t="s">
        <v>442</v>
      </c>
      <c r="D3123" s="0" t="s">
        <v>19</v>
      </c>
      <c r="E3123" s="0" t="s">
        <v>58</v>
      </c>
      <c r="F3123" s="0" t="s">
        <v>444</v>
      </c>
      <c r="G3123" s="0" t="s">
        <v>1610</v>
      </c>
      <c r="H3123" s="0" t="n">
        <v>0.719912471527922</v>
      </c>
      <c r="I3123" s="0" t="n">
        <v>19.2934143575861</v>
      </c>
      <c r="J3123" s="0" t="n">
        <v>935</v>
      </c>
      <c r="K3123" s="0" t="n">
        <f aca="false">I3123*SUMIFS(syst_chauffage!$H$3:$H$27,syst_chauffage!$B$3:$B$27,D3123,syst_chauffage!$C$3:$C$27,E3123)</f>
        <v>31.736694039875</v>
      </c>
      <c r="L3123" s="12" t="n">
        <f aca="false">H3123*SUMIFS(syst_chauffage!$K$3:$K$27,syst_chauffage!$B$3:$B$27,D3123,syst_chauffage!$C$3:$C$27,E3123)</f>
        <v>0.719912471527922</v>
      </c>
      <c r="N3123" s="0" t="str">
        <f aca="false">A3123</f>
        <v>Café Hôtel Restaurant</v>
      </c>
      <c r="O3123" s="0" t="str">
        <f aca="false">B3123</f>
        <v>Hôtel sans restaurant</v>
      </c>
      <c r="P3123" s="0" t="str">
        <f aca="false">C3123</f>
        <v>Grand Hotel sans restaurant Haut de gamme</v>
      </c>
      <c r="Q3123" s="0" t="str">
        <f aca="false">D3123</f>
        <v>Autre système centralisé</v>
      </c>
      <c r="R3123" s="0" t="str">
        <f aca="false">E3123</f>
        <v>Urbain</v>
      </c>
      <c r="S3123" s="0" t="str">
        <f aca="false">F3123</f>
        <v>0219240106</v>
      </c>
      <c r="T3123" s="0" t="str">
        <f aca="false">G3123</f>
        <v>2</v>
      </c>
      <c r="U3123" s="0" t="n">
        <f aca="false">L3123</f>
        <v>0.719912471527922</v>
      </c>
      <c r="V3123" s="0" t="n">
        <f aca="false">K3123</f>
        <v>31.736694039875</v>
      </c>
      <c r="W3123" s="0" t="n">
        <f aca="false">J3123</f>
        <v>935</v>
      </c>
    </row>
    <row r="3124" customFormat="false" ht="12.8" hidden="false" customHeight="false" outlineLevel="0" collapsed="false">
      <c r="A3124" s="0" t="s">
        <v>73</v>
      </c>
      <c r="B3124" s="0" t="s">
        <v>426</v>
      </c>
      <c r="C3124" s="0" t="s">
        <v>442</v>
      </c>
      <c r="D3124" s="0" t="s">
        <v>22</v>
      </c>
      <c r="E3124" s="0" t="s">
        <v>23</v>
      </c>
      <c r="F3124" s="0" t="s">
        <v>445</v>
      </c>
      <c r="G3124" s="0" t="s">
        <v>1610</v>
      </c>
      <c r="H3124" s="0" t="n">
        <v>0.600038667234725</v>
      </c>
      <c r="I3124" s="0" t="n">
        <v>11.4097086262286</v>
      </c>
      <c r="J3124" s="0" t="n">
        <v>0</v>
      </c>
      <c r="K3124" s="0" t="n">
        <f aca="false">I3124*SUMIFS(syst_chauffage!$H$3:$H$27,syst_chauffage!$B$3:$B$27,D3124,syst_chauffage!$C$3:$C$27,E3124)</f>
        <v>20.0927537030809</v>
      </c>
      <c r="L3124" s="12" t="n">
        <f aca="false">H3124*SUMIFS(syst_chauffage!$K$3:$K$27,syst_chauffage!$B$3:$B$27,D3124,syst_chauffage!$C$3:$C$27,E3124)</f>
        <v>0.600038667234725</v>
      </c>
      <c r="N3124" s="0" t="str">
        <f aca="false">A3124</f>
        <v>Café Hôtel Restaurant</v>
      </c>
      <c r="O3124" s="0" t="str">
        <f aca="false">B3124</f>
        <v>Hôtel sans restaurant</v>
      </c>
      <c r="P3124" s="0" t="str">
        <f aca="false">C3124</f>
        <v>Grand Hotel sans restaurant Haut de gamme</v>
      </c>
      <c r="Q3124" s="0" t="str">
        <f aca="false">D3124</f>
        <v>Chaudière fioul</v>
      </c>
      <c r="R3124" s="0" t="str">
        <f aca="false">E3124</f>
        <v>Fioul</v>
      </c>
      <c r="S3124" s="0" t="str">
        <f aca="false">F3124</f>
        <v>0219240303</v>
      </c>
      <c r="T3124" s="0" t="str">
        <f aca="false">G3124</f>
        <v>2</v>
      </c>
      <c r="U3124" s="0" t="n">
        <f aca="false">L3124</f>
        <v>0.600038667234725</v>
      </c>
      <c r="V3124" s="0" t="n">
        <f aca="false">K3124</f>
        <v>20.0927537030809</v>
      </c>
      <c r="W3124" s="0" t="n">
        <f aca="false">J3124</f>
        <v>0</v>
      </c>
    </row>
    <row r="3125" customFormat="false" ht="12.8" hidden="false" customHeight="false" outlineLevel="0" collapsed="false">
      <c r="A3125" s="0" t="s">
        <v>73</v>
      </c>
      <c r="B3125" s="0" t="s">
        <v>426</v>
      </c>
      <c r="C3125" s="0" t="s">
        <v>442</v>
      </c>
      <c r="D3125" s="0" t="s">
        <v>13</v>
      </c>
      <c r="E3125" s="0" t="s">
        <v>14</v>
      </c>
      <c r="F3125" s="0" t="s">
        <v>446</v>
      </c>
      <c r="G3125" s="0" t="s">
        <v>1610</v>
      </c>
      <c r="H3125" s="0" t="n">
        <v>0.716853817575085</v>
      </c>
      <c r="I3125" s="0" t="n">
        <v>8.33377789016909</v>
      </c>
      <c r="J3125" s="0" t="n">
        <v>462</v>
      </c>
      <c r="K3125" s="0" t="n">
        <f aca="false">I3125*SUMIFS(syst_chauffage!$H$3:$H$27,syst_chauffage!$B$3:$B$27,D3125,syst_chauffage!$C$3:$C$27,E3125)</f>
        <v>16.8308289641645</v>
      </c>
      <c r="L3125" s="12" t="n">
        <f aca="false">H3125*SUMIFS(syst_chauffage!$K$3:$K$27,syst_chauffage!$B$3:$B$27,D3125,syst_chauffage!$C$3:$C$27,E3125)</f>
        <v>0.716853817575085</v>
      </c>
      <c r="N3125" s="0" t="str">
        <f aca="false">A3125</f>
        <v>Café Hôtel Restaurant</v>
      </c>
      <c r="O3125" s="0" t="str">
        <f aca="false">B3125</f>
        <v>Hôtel sans restaurant</v>
      </c>
      <c r="P3125" s="0" t="str">
        <f aca="false">C3125</f>
        <v>Grand Hotel sans restaurant Haut de gamme</v>
      </c>
      <c r="Q3125" s="0" t="str">
        <f aca="false">D3125</f>
        <v>Chaudière gaz</v>
      </c>
      <c r="R3125" s="0" t="str">
        <f aca="false">E3125</f>
        <v>Gaz</v>
      </c>
      <c r="S3125" s="0" t="str">
        <f aca="false">F3125</f>
        <v>0219240404</v>
      </c>
      <c r="T3125" s="0" t="str">
        <f aca="false">G3125</f>
        <v>2</v>
      </c>
      <c r="U3125" s="0" t="n">
        <f aca="false">L3125</f>
        <v>0.716853817575085</v>
      </c>
      <c r="V3125" s="0" t="n">
        <f aca="false">K3125</f>
        <v>16.8308289641645</v>
      </c>
      <c r="W3125" s="0" t="n">
        <f aca="false">J3125</f>
        <v>462</v>
      </c>
    </row>
    <row r="3126" customFormat="false" ht="12.8" hidden="false" customHeight="false" outlineLevel="0" collapsed="false">
      <c r="A3126" s="0" t="s">
        <v>73</v>
      </c>
      <c r="B3126" s="0" t="s">
        <v>426</v>
      </c>
      <c r="C3126" s="0" t="s">
        <v>442</v>
      </c>
      <c r="D3126" s="0" t="s">
        <v>29</v>
      </c>
      <c r="E3126" s="0" t="s">
        <v>30</v>
      </c>
      <c r="F3126" s="0" t="s">
        <v>447</v>
      </c>
      <c r="G3126" s="0" t="s">
        <v>1610</v>
      </c>
      <c r="H3126" s="0" t="n">
        <v>0.92</v>
      </c>
      <c r="I3126" s="0" t="n">
        <v>10.4</v>
      </c>
      <c r="J3126" s="0" t="n">
        <v>0</v>
      </c>
      <c r="K3126" s="0" t="n">
        <f aca="false">I3126*SUMIFS(syst_chauffage!$H$3:$H$27,syst_chauffage!$B$3:$B$27,D3126,syst_chauffage!$C$3:$C$27,E3126)</f>
        <v>3</v>
      </c>
      <c r="L3126" s="12" t="n">
        <f aca="false">H3126*SUMIFS(syst_chauffage!$K$3:$K$27,syst_chauffage!$B$3:$B$27,D3126,syst_chauffage!$C$3:$C$27,E3126)</f>
        <v>0.92</v>
      </c>
      <c r="N3126" s="0" t="str">
        <f aca="false">A3126</f>
        <v>Café Hôtel Restaurant</v>
      </c>
      <c r="O3126" s="0" t="str">
        <f aca="false">B3126</f>
        <v>Hôtel sans restaurant</v>
      </c>
      <c r="P3126" s="0" t="str">
        <f aca="false">C3126</f>
        <v>Grand Hotel sans restaurant Haut de gamme</v>
      </c>
      <c r="Q3126" s="0" t="str">
        <f aca="false">D3126</f>
        <v>Electrique direct</v>
      </c>
      <c r="R3126" s="0" t="str">
        <f aca="false">E3126</f>
        <v>Electricité</v>
      </c>
      <c r="S3126" s="0" t="str">
        <f aca="false">F3126</f>
        <v>0219240602</v>
      </c>
      <c r="T3126" s="0" t="str">
        <f aca="false">G3126</f>
        <v>2</v>
      </c>
      <c r="U3126" s="0" t="n">
        <f aca="false">L3126</f>
        <v>0.92</v>
      </c>
      <c r="V3126" s="0" t="n">
        <f aca="false">K3126</f>
        <v>3</v>
      </c>
      <c r="W3126" s="0" t="n">
        <f aca="false">J3126</f>
        <v>0</v>
      </c>
    </row>
    <row r="3127" customFormat="false" ht="12.8" hidden="false" customHeight="false" outlineLevel="0" collapsed="false">
      <c r="A3127" s="0" t="s">
        <v>73</v>
      </c>
      <c r="B3127" s="0" t="s">
        <v>426</v>
      </c>
      <c r="C3127" s="0" t="s">
        <v>442</v>
      </c>
      <c r="D3127" s="0" t="s">
        <v>36</v>
      </c>
      <c r="E3127" s="0" t="s">
        <v>30</v>
      </c>
      <c r="F3127" s="0" t="s">
        <v>448</v>
      </c>
      <c r="G3127" s="0" t="s">
        <v>1610</v>
      </c>
      <c r="H3127" s="0" t="n">
        <v>2.94489544186046</v>
      </c>
      <c r="I3127" s="0" t="n">
        <v>52.3101026298834</v>
      </c>
      <c r="J3127" s="0" t="n">
        <v>738</v>
      </c>
      <c r="K3127" s="0" t="n">
        <f aca="false">I3127*SUMIFS(syst_chauffage!$H$3:$H$27,syst_chauffage!$B$3:$B$27,D3127,syst_chauffage!$C$3:$C$27,E3127)</f>
        <v>32.3620688330092</v>
      </c>
      <c r="L3127" s="12" t="n">
        <f aca="false">H3127*SUMIFS(syst_chauffage!$K$3:$K$27,syst_chauffage!$B$3:$B$27,D3127,syst_chauffage!$C$3:$C$27,E3127)</f>
        <v>2.47427325480779</v>
      </c>
      <c r="N3127" s="0" t="str">
        <f aca="false">A3127</f>
        <v>Café Hôtel Restaurant</v>
      </c>
      <c r="O3127" s="0" t="str">
        <f aca="false">B3127</f>
        <v>Hôtel sans restaurant</v>
      </c>
      <c r="P3127" s="0" t="str">
        <f aca="false">C3127</f>
        <v>Grand Hotel sans restaurant Haut de gamme</v>
      </c>
      <c r="Q3127" s="0" t="str">
        <f aca="false">D3127</f>
        <v>PAC</v>
      </c>
      <c r="R3127" s="0" t="str">
        <f aca="false">E3127</f>
        <v>Electricité</v>
      </c>
      <c r="S3127" s="0" t="str">
        <f aca="false">F3127</f>
        <v>0219240902</v>
      </c>
      <c r="T3127" s="0" t="str">
        <f aca="false">G3127</f>
        <v>2</v>
      </c>
      <c r="U3127" s="0" t="n">
        <f aca="false">L3127</f>
        <v>2.47427325480779</v>
      </c>
      <c r="V3127" s="0" t="n">
        <f aca="false">K3127</f>
        <v>32.3620688330092</v>
      </c>
      <c r="W3127" s="0" t="n">
        <f aca="false">J3127</f>
        <v>738</v>
      </c>
    </row>
    <row r="3128" customFormat="false" ht="12.8" hidden="false" customHeight="false" outlineLevel="0" collapsed="false">
      <c r="A3128" s="0" t="s">
        <v>73</v>
      </c>
      <c r="B3128" s="0" t="s">
        <v>426</v>
      </c>
      <c r="C3128" s="0" t="s">
        <v>442</v>
      </c>
      <c r="D3128" s="0" t="s">
        <v>42</v>
      </c>
      <c r="E3128" s="0" t="s">
        <v>30</v>
      </c>
      <c r="F3128" s="0" t="s">
        <v>449</v>
      </c>
      <c r="G3128" s="0" t="s">
        <v>1610</v>
      </c>
      <c r="H3128" s="0" t="n">
        <v>2.80410195348837</v>
      </c>
      <c r="I3128" s="0" t="n">
        <v>23.2229838292193</v>
      </c>
      <c r="J3128" s="0" t="n">
        <v>738</v>
      </c>
      <c r="K3128" s="0" t="n">
        <f aca="false">I3128*SUMIFS(syst_chauffage!$H$3:$H$27,syst_chauffage!$B$3:$B$27,D3128,syst_chauffage!$C$3:$C$27,E3128)</f>
        <v>20.9632071946219</v>
      </c>
      <c r="L3128" s="12" t="n">
        <f aca="false">H3128*SUMIFS(syst_chauffage!$K$3:$K$27,syst_chauffage!$B$3:$B$27,D3128,syst_chauffage!$C$3:$C$27,E3128)</f>
        <v>2.49996610303434</v>
      </c>
      <c r="N3128" s="0" t="str">
        <f aca="false">A3128</f>
        <v>Café Hôtel Restaurant</v>
      </c>
      <c r="O3128" s="0" t="str">
        <f aca="false">B3128</f>
        <v>Hôtel sans restaurant</v>
      </c>
      <c r="P3128" s="0" t="str">
        <f aca="false">C3128</f>
        <v>Grand Hotel sans restaurant Haut de gamme</v>
      </c>
      <c r="Q3128" s="0" t="str">
        <f aca="false">D3128</f>
        <v>Rooftop</v>
      </c>
      <c r="R3128" s="0" t="str">
        <f aca="false">E3128</f>
        <v>Electricité</v>
      </c>
      <c r="S3128" s="0" t="str">
        <f aca="false">F3128</f>
        <v>0219241002</v>
      </c>
      <c r="T3128" s="0" t="str">
        <f aca="false">G3128</f>
        <v>2</v>
      </c>
      <c r="U3128" s="0" t="n">
        <f aca="false">L3128</f>
        <v>2.49996610303434</v>
      </c>
      <c r="V3128" s="0" t="n">
        <f aca="false">K3128</f>
        <v>20.9632071946219</v>
      </c>
      <c r="W3128" s="0" t="n">
        <f aca="false">J3128</f>
        <v>738</v>
      </c>
    </row>
    <row r="3129" customFormat="false" ht="12.8" hidden="false" customHeight="false" outlineLevel="0" collapsed="false">
      <c r="A3129" s="0" t="s">
        <v>73</v>
      </c>
      <c r="B3129" s="0" t="s">
        <v>426</v>
      </c>
      <c r="C3129" s="0" t="s">
        <v>442</v>
      </c>
      <c r="D3129" s="0" t="s">
        <v>51</v>
      </c>
      <c r="E3129" s="0" t="s">
        <v>57</v>
      </c>
      <c r="F3129" s="0" t="s">
        <v>450</v>
      </c>
      <c r="G3129" s="0" t="s">
        <v>1610</v>
      </c>
      <c r="H3129" s="0" t="n">
        <v>0.9</v>
      </c>
      <c r="I3129" s="0" t="n">
        <v>22.9723545159776</v>
      </c>
      <c r="J3129" s="0" t="n">
        <v>0</v>
      </c>
      <c r="K3129" s="0" t="n">
        <f aca="false">I3129*SUMIFS(syst_chauffage!$H$3:$H$27,syst_chauffage!$B$3:$B$27,D3129,syst_chauffage!$C$3:$C$27,E3129)</f>
        <v>48.6750619321416</v>
      </c>
      <c r="L3129" s="12" t="n">
        <f aca="false">H3129*SUMIFS(syst_chauffage!$K$3:$K$27,syst_chauffage!$B$3:$B$27,D3129,syst_chauffage!$C$3:$C$27,E3129)</f>
        <v>0.9</v>
      </c>
      <c r="N3129" s="0" t="str">
        <f aca="false">A3129</f>
        <v>Café Hôtel Restaurant</v>
      </c>
      <c r="O3129" s="0" t="str">
        <f aca="false">B3129</f>
        <v>Hôtel sans restaurant</v>
      </c>
      <c r="P3129" s="0" t="str">
        <f aca="false">C3129</f>
        <v>Grand Hotel sans restaurant Haut de gamme</v>
      </c>
      <c r="Q3129" s="0" t="str">
        <f aca="false">D3129</f>
        <v>Autre système centralisé performant</v>
      </c>
      <c r="R3129" s="0" t="str">
        <f aca="false">E3129</f>
        <v>Autres</v>
      </c>
      <c r="S3129" s="0" t="str">
        <f aca="false">F3129</f>
        <v>0219242101</v>
      </c>
      <c r="T3129" s="0" t="str">
        <f aca="false">G3129</f>
        <v>2</v>
      </c>
      <c r="U3129" s="0" t="n">
        <f aca="false">L3129</f>
        <v>0.9</v>
      </c>
      <c r="V3129" s="0" t="n">
        <f aca="false">K3129</f>
        <v>48.6750619321416</v>
      </c>
      <c r="W3129" s="0" t="n">
        <f aca="false">J3129</f>
        <v>0</v>
      </c>
    </row>
    <row r="3130" customFormat="false" ht="12.8" hidden="false" customHeight="false" outlineLevel="0" collapsed="false">
      <c r="A3130" s="0" t="s">
        <v>73</v>
      </c>
      <c r="B3130" s="0" t="s">
        <v>426</v>
      </c>
      <c r="C3130" s="0" t="s">
        <v>442</v>
      </c>
      <c r="D3130" s="0" t="s">
        <v>51</v>
      </c>
      <c r="E3130" s="0" t="s">
        <v>58</v>
      </c>
      <c r="F3130" s="0" t="s">
        <v>451</v>
      </c>
      <c r="G3130" s="0" t="s">
        <v>1610</v>
      </c>
      <c r="H3130" s="0" t="n">
        <v>0.830668236378372</v>
      </c>
      <c r="I3130" s="0" t="n">
        <v>22.9683504256977</v>
      </c>
      <c r="J3130" s="0" t="n">
        <v>935</v>
      </c>
      <c r="K3130" s="0" t="n">
        <f aca="false">I3130*SUMIFS(syst_chauffage!$H$3:$H$27,syst_chauffage!$B$3:$B$27,D3130,syst_chauffage!$C$3:$C$27,E3130)</f>
        <v>49.0144484841021</v>
      </c>
      <c r="L3130" s="12" t="n">
        <f aca="false">H3130*SUMIFS(syst_chauffage!$K$3:$K$27,syst_chauffage!$B$3:$B$27,D3130,syst_chauffage!$C$3:$C$27,E3130)</f>
        <v>0.830668236378372</v>
      </c>
      <c r="N3130" s="0" t="str">
        <f aca="false">A3130</f>
        <v>Café Hôtel Restaurant</v>
      </c>
      <c r="O3130" s="0" t="str">
        <f aca="false">B3130</f>
        <v>Hôtel sans restaurant</v>
      </c>
      <c r="P3130" s="0" t="str">
        <f aca="false">C3130</f>
        <v>Grand Hotel sans restaurant Haut de gamme</v>
      </c>
      <c r="Q3130" s="0" t="str">
        <f aca="false">D3130</f>
        <v>Autre système centralisé performant</v>
      </c>
      <c r="R3130" s="0" t="str">
        <f aca="false">E3130</f>
        <v>Urbain</v>
      </c>
      <c r="S3130" s="0" t="str">
        <f aca="false">F3130</f>
        <v>0219242106</v>
      </c>
      <c r="T3130" s="0" t="str">
        <f aca="false">G3130</f>
        <v>2</v>
      </c>
      <c r="U3130" s="0" t="n">
        <f aca="false">L3130</f>
        <v>0.830668236378372</v>
      </c>
      <c r="V3130" s="0" t="n">
        <f aca="false">K3130</f>
        <v>49.0144484841021</v>
      </c>
      <c r="W3130" s="0" t="n">
        <f aca="false">J3130</f>
        <v>935</v>
      </c>
    </row>
    <row r="3131" customFormat="false" ht="12.8" hidden="false" customHeight="false" outlineLevel="0" collapsed="false">
      <c r="A3131" s="0" t="s">
        <v>73</v>
      </c>
      <c r="B3131" s="0" t="s">
        <v>426</v>
      </c>
      <c r="C3131" s="0" t="s">
        <v>442</v>
      </c>
      <c r="D3131" s="0" t="s">
        <v>27</v>
      </c>
      <c r="E3131" s="0" t="s">
        <v>23</v>
      </c>
      <c r="F3131" s="0" t="s">
        <v>452</v>
      </c>
      <c r="G3131" s="0" t="s">
        <v>1610</v>
      </c>
      <c r="H3131" s="0" t="n">
        <v>0.762990495237197</v>
      </c>
      <c r="I3131" s="0" t="n">
        <v>13.582986459796</v>
      </c>
      <c r="J3131" s="0" t="n">
        <v>1064</v>
      </c>
      <c r="K3131" s="0" t="n">
        <f aca="false">I3131*SUMIFS(syst_chauffage!$H$3:$H$27,syst_chauffage!$B$3:$B$27,D3131,syst_chauffage!$C$3:$C$27,E3131)</f>
        <v>34.8322531614118</v>
      </c>
      <c r="L3131" s="12" t="n">
        <f aca="false">H3131*SUMIFS(syst_chauffage!$K$3:$K$27,syst_chauffage!$B$3:$B$27,D3131,syst_chauffage!$C$3:$C$27,E3131)</f>
        <v>0.762990495237197</v>
      </c>
      <c r="N3131" s="0" t="str">
        <f aca="false">A3131</f>
        <v>Café Hôtel Restaurant</v>
      </c>
      <c r="O3131" s="0" t="str">
        <f aca="false">B3131</f>
        <v>Hôtel sans restaurant</v>
      </c>
      <c r="P3131" s="0" t="str">
        <f aca="false">C3131</f>
        <v>Grand Hotel sans restaurant Haut de gamme</v>
      </c>
      <c r="Q3131" s="0" t="str">
        <f aca="false">D3131</f>
        <v>Chaudière condensation fioul</v>
      </c>
      <c r="R3131" s="0" t="str">
        <f aca="false">E3131</f>
        <v>Fioul</v>
      </c>
      <c r="S3131" s="0" t="str">
        <f aca="false">F3131</f>
        <v>0219242303</v>
      </c>
      <c r="T3131" s="0" t="str">
        <f aca="false">G3131</f>
        <v>2</v>
      </c>
      <c r="U3131" s="0" t="n">
        <f aca="false">L3131</f>
        <v>0.762990495237197</v>
      </c>
      <c r="V3131" s="0" t="n">
        <f aca="false">K3131</f>
        <v>34.8322531614118</v>
      </c>
      <c r="W3131" s="0" t="n">
        <f aca="false">J3131</f>
        <v>1064</v>
      </c>
    </row>
    <row r="3132" customFormat="false" ht="12.8" hidden="false" customHeight="false" outlineLevel="0" collapsed="false">
      <c r="A3132" s="0" t="s">
        <v>73</v>
      </c>
      <c r="B3132" s="0" t="s">
        <v>426</v>
      </c>
      <c r="C3132" s="0" t="s">
        <v>442</v>
      </c>
      <c r="D3132" s="0" t="s">
        <v>18</v>
      </c>
      <c r="E3132" s="0" t="s">
        <v>14</v>
      </c>
      <c r="F3132" s="0" t="s">
        <v>453</v>
      </c>
      <c r="G3132" s="0" t="s">
        <v>1610</v>
      </c>
      <c r="H3132" s="0" t="n">
        <v>0.98802655068553</v>
      </c>
      <c r="I3132" s="0" t="n">
        <v>9.9211641549632</v>
      </c>
      <c r="J3132" s="0" t="n">
        <v>1064</v>
      </c>
      <c r="K3132" s="0" t="n">
        <f aca="false">I3132*SUMIFS(syst_chauffage!$H$3:$H$27,syst_chauffage!$B$3:$B$27,D3132,syst_chauffage!$C$3:$C$27,E3132)</f>
        <v>27.034467146879</v>
      </c>
      <c r="L3132" s="12" t="n">
        <f aca="false">H3132*SUMIFS(syst_chauffage!$K$3:$K$27,syst_chauffage!$B$3:$B$27,D3132,syst_chauffage!$C$3:$C$27,E3132)</f>
        <v>0.959815320215892</v>
      </c>
      <c r="N3132" s="0" t="str">
        <f aca="false">A3132</f>
        <v>Café Hôtel Restaurant</v>
      </c>
      <c r="O3132" s="0" t="str">
        <f aca="false">B3132</f>
        <v>Hôtel sans restaurant</v>
      </c>
      <c r="P3132" s="0" t="str">
        <f aca="false">C3132</f>
        <v>Grand Hotel sans restaurant Haut de gamme</v>
      </c>
      <c r="Q3132" s="0" t="str">
        <f aca="false">D3132</f>
        <v>Chaudière condensation gaz</v>
      </c>
      <c r="R3132" s="0" t="str">
        <f aca="false">E3132</f>
        <v>Gaz</v>
      </c>
      <c r="S3132" s="0" t="str">
        <f aca="false">F3132</f>
        <v>0219242404</v>
      </c>
      <c r="T3132" s="0" t="str">
        <f aca="false">G3132</f>
        <v>2</v>
      </c>
      <c r="U3132" s="0" t="n">
        <f aca="false">L3132</f>
        <v>0.959815320215892</v>
      </c>
      <c r="V3132" s="0" t="n">
        <f aca="false">K3132</f>
        <v>27.034467146879</v>
      </c>
      <c r="W3132" s="0" t="n">
        <f aca="false">J3132</f>
        <v>1064</v>
      </c>
    </row>
    <row r="3133" customFormat="false" ht="12.8" hidden="false" customHeight="false" outlineLevel="0" collapsed="false">
      <c r="A3133" s="0" t="s">
        <v>73</v>
      </c>
      <c r="B3133" s="0" t="s">
        <v>426</v>
      </c>
      <c r="C3133" s="0" t="s">
        <v>442</v>
      </c>
      <c r="D3133" s="0" t="s">
        <v>32</v>
      </c>
      <c r="E3133" s="0" t="s">
        <v>30</v>
      </c>
      <c r="F3133" s="0" t="s">
        <v>454</v>
      </c>
      <c r="G3133" s="0" t="s">
        <v>1610</v>
      </c>
      <c r="H3133" s="0" t="n">
        <v>1</v>
      </c>
      <c r="I3133" s="0" t="n">
        <v>12</v>
      </c>
      <c r="J3133" s="0" t="n">
        <v>0</v>
      </c>
      <c r="K3133" s="0" t="n">
        <f aca="false">I3133*SUMIFS(syst_chauffage!$H$3:$H$27,syst_chauffage!$B$3:$B$27,D3133,syst_chauffage!$C$3:$C$27,E3133)</f>
        <v>12</v>
      </c>
      <c r="L3133" s="12" t="n">
        <f aca="false">H3133*SUMIFS(syst_chauffage!$K$3:$K$27,syst_chauffage!$B$3:$B$27,D3133,syst_chauffage!$C$3:$C$27,E3133)</f>
        <v>1</v>
      </c>
      <c r="N3133" s="0" t="str">
        <f aca="false">A3133</f>
        <v>Café Hôtel Restaurant</v>
      </c>
      <c r="O3133" s="0" t="str">
        <f aca="false">B3133</f>
        <v>Hôtel sans restaurant</v>
      </c>
      <c r="P3133" s="0" t="str">
        <f aca="false">C3133</f>
        <v>Grand Hotel sans restaurant Haut de gamme</v>
      </c>
      <c r="Q3133" s="0" t="str">
        <f aca="false">D3133</f>
        <v>Electrique direct performant</v>
      </c>
      <c r="R3133" s="0" t="str">
        <f aca="false">E3133</f>
        <v>Electricité</v>
      </c>
      <c r="S3133" s="0" t="str">
        <f aca="false">F3133</f>
        <v>0219242602</v>
      </c>
      <c r="T3133" s="0" t="str">
        <f aca="false">G3133</f>
        <v>2</v>
      </c>
      <c r="U3133" s="0" t="n">
        <f aca="false">L3133</f>
        <v>1</v>
      </c>
      <c r="V3133" s="0" t="n">
        <f aca="false">K3133</f>
        <v>12</v>
      </c>
      <c r="W3133" s="0" t="n">
        <f aca="false">J3133</f>
        <v>0</v>
      </c>
    </row>
    <row r="3134" customFormat="false" ht="12.8" hidden="false" customHeight="false" outlineLevel="0" collapsed="false">
      <c r="A3134" s="0" t="s">
        <v>73</v>
      </c>
      <c r="B3134" s="0" t="s">
        <v>426</v>
      </c>
      <c r="C3134" s="0" t="s">
        <v>442</v>
      </c>
      <c r="D3134" s="0" t="s">
        <v>38</v>
      </c>
      <c r="E3134" s="0" t="s">
        <v>30</v>
      </c>
      <c r="F3134" s="0" t="s">
        <v>455</v>
      </c>
      <c r="G3134" s="0" t="s">
        <v>1610</v>
      </c>
      <c r="H3134" s="0" t="n">
        <v>3.39795627906976</v>
      </c>
      <c r="I3134" s="0" t="n">
        <v>62.2739317022421</v>
      </c>
      <c r="J3134" s="0" t="n">
        <v>792</v>
      </c>
      <c r="K3134" s="0" t="n">
        <f aca="false">I3134*SUMIFS(syst_chauffage!$H$3:$H$27,syst_chauffage!$B$3:$B$27,D3134,syst_chauffage!$C$3:$C$27,E3134)</f>
        <v>62.9461041900196</v>
      </c>
      <c r="L3134" s="12" t="n">
        <f aca="false">H3134*SUMIFS(syst_chauffage!$K$3:$K$27,syst_chauffage!$B$3:$B$27,D3134,syst_chauffage!$C$3:$C$27,E3134)</f>
        <v>3.03986496519792</v>
      </c>
      <c r="N3134" s="0" t="str">
        <f aca="false">A3134</f>
        <v>Café Hôtel Restaurant</v>
      </c>
      <c r="O3134" s="0" t="str">
        <f aca="false">B3134</f>
        <v>Hôtel sans restaurant</v>
      </c>
      <c r="P3134" s="0" t="str">
        <f aca="false">C3134</f>
        <v>Grand Hotel sans restaurant Haut de gamme</v>
      </c>
      <c r="Q3134" s="0" t="str">
        <f aca="false">D3134</f>
        <v>PAC performant</v>
      </c>
      <c r="R3134" s="0" t="str">
        <f aca="false">E3134</f>
        <v>Electricité</v>
      </c>
      <c r="S3134" s="0" t="str">
        <f aca="false">F3134</f>
        <v>0219242902</v>
      </c>
      <c r="T3134" s="0" t="str">
        <f aca="false">G3134</f>
        <v>2</v>
      </c>
      <c r="U3134" s="0" t="n">
        <f aca="false">L3134</f>
        <v>3.03986496519792</v>
      </c>
      <c r="V3134" s="0" t="n">
        <f aca="false">K3134</f>
        <v>62.9461041900196</v>
      </c>
      <c r="W3134" s="0" t="n">
        <f aca="false">J3134</f>
        <v>792</v>
      </c>
    </row>
    <row r="3135" customFormat="false" ht="12.8" hidden="false" customHeight="false" outlineLevel="0" collapsed="false">
      <c r="A3135" s="0" t="s">
        <v>73</v>
      </c>
      <c r="B3135" s="0" t="s">
        <v>426</v>
      </c>
      <c r="C3135" s="0" t="s">
        <v>442</v>
      </c>
      <c r="D3135" s="0" t="s">
        <v>46</v>
      </c>
      <c r="E3135" s="0" t="s">
        <v>30</v>
      </c>
      <c r="F3135" s="0" t="s">
        <v>456</v>
      </c>
      <c r="G3135" s="0" t="s">
        <v>1610</v>
      </c>
      <c r="H3135" s="0" t="n">
        <v>3.32861023255814</v>
      </c>
      <c r="I3135" s="0" t="n">
        <v>27.6464093204992</v>
      </c>
      <c r="J3135" s="0" t="n">
        <v>792</v>
      </c>
      <c r="K3135" s="0" t="n">
        <f aca="false">I3135*SUMIFS(syst_chauffage!$H$3:$H$27,syst_chauffage!$B$3:$B$27,D3135,syst_chauffage!$C$3:$C$27,E3135)</f>
        <v>47.9639623971796</v>
      </c>
      <c r="L3135" s="12" t="n">
        <f aca="false">H3135*SUMIFS(syst_chauffage!$K$3:$K$27,syst_chauffage!$B$3:$B$27,D3135,syst_chauffage!$C$3:$C$27,E3135)</f>
        <v>3.00077723502174</v>
      </c>
      <c r="N3135" s="0" t="str">
        <f aca="false">A3135</f>
        <v>Café Hôtel Restaurant</v>
      </c>
      <c r="O3135" s="0" t="str">
        <f aca="false">B3135</f>
        <v>Hôtel sans restaurant</v>
      </c>
      <c r="P3135" s="0" t="str">
        <f aca="false">C3135</f>
        <v>Grand Hotel sans restaurant Haut de gamme</v>
      </c>
      <c r="Q3135" s="0" t="str">
        <f aca="false">D3135</f>
        <v>Rooftop performant</v>
      </c>
      <c r="R3135" s="0" t="str">
        <f aca="false">E3135</f>
        <v>Electricité</v>
      </c>
      <c r="S3135" s="0" t="str">
        <f aca="false">F3135</f>
        <v>0219243002</v>
      </c>
      <c r="T3135" s="0" t="str">
        <f aca="false">G3135</f>
        <v>2</v>
      </c>
      <c r="U3135" s="0" t="n">
        <f aca="false">L3135</f>
        <v>3.00077723502174</v>
      </c>
      <c r="V3135" s="0" t="n">
        <f aca="false">K3135</f>
        <v>47.9639623971796</v>
      </c>
      <c r="W3135" s="0" t="n">
        <f aca="false">J3135</f>
        <v>792</v>
      </c>
    </row>
    <row r="3136" customFormat="false" ht="12.8" hidden="false" customHeight="false" outlineLevel="0" collapsed="false">
      <c r="A3136" s="0" t="s">
        <v>73</v>
      </c>
      <c r="B3136" s="0" t="s">
        <v>426</v>
      </c>
      <c r="C3136" s="0" t="s">
        <v>457</v>
      </c>
      <c r="D3136" s="0" t="s">
        <v>19</v>
      </c>
      <c r="E3136" s="0" t="s">
        <v>58</v>
      </c>
      <c r="F3136" s="0" t="s">
        <v>458</v>
      </c>
      <c r="G3136" s="0" t="s">
        <v>1610</v>
      </c>
      <c r="H3136" s="0" t="n">
        <v>0.728</v>
      </c>
      <c r="I3136" s="0" t="n">
        <v>24.8295397246297</v>
      </c>
      <c r="J3136" s="0" t="n">
        <v>935</v>
      </c>
      <c r="K3136" s="0" t="n">
        <f aca="false">I3136*SUMIFS(syst_chauffage!$H$3:$H$27,syst_chauffage!$B$3:$B$27,D3136,syst_chauffage!$C$3:$C$27,E3136)</f>
        <v>40.8433411933463</v>
      </c>
      <c r="L3136" s="12" t="n">
        <f aca="false">H3136*SUMIFS(syst_chauffage!$K$3:$K$27,syst_chauffage!$B$3:$B$27,D3136,syst_chauffage!$C$3:$C$27,E3136)</f>
        <v>0.728</v>
      </c>
      <c r="N3136" s="0" t="str">
        <f aca="false">A3136</f>
        <v>Café Hôtel Restaurant</v>
      </c>
      <c r="O3136" s="0" t="str">
        <f aca="false">B3136</f>
        <v>Hôtel sans restaurant</v>
      </c>
      <c r="P3136" s="0" t="str">
        <f aca="false">C3136</f>
        <v>Grand Hotel sans restaurant Luxe</v>
      </c>
      <c r="Q3136" s="0" t="str">
        <f aca="false">D3136</f>
        <v>Autre système centralisé</v>
      </c>
      <c r="R3136" s="0" t="str">
        <f aca="false">E3136</f>
        <v>Urbain</v>
      </c>
      <c r="S3136" s="0" t="str">
        <f aca="false">F3136</f>
        <v>0219250106</v>
      </c>
      <c r="T3136" s="0" t="str">
        <f aca="false">G3136</f>
        <v>2</v>
      </c>
      <c r="U3136" s="0" t="n">
        <f aca="false">L3136</f>
        <v>0.728</v>
      </c>
      <c r="V3136" s="0" t="n">
        <f aca="false">K3136</f>
        <v>40.8433411933463</v>
      </c>
      <c r="W3136" s="0" t="n">
        <f aca="false">J3136</f>
        <v>935</v>
      </c>
    </row>
    <row r="3137" customFormat="false" ht="12.8" hidden="false" customHeight="false" outlineLevel="0" collapsed="false">
      <c r="A3137" s="0" t="s">
        <v>73</v>
      </c>
      <c r="B3137" s="0" t="s">
        <v>426</v>
      </c>
      <c r="C3137" s="0" t="s">
        <v>457</v>
      </c>
      <c r="D3137" s="0" t="s">
        <v>13</v>
      </c>
      <c r="E3137" s="0" t="s">
        <v>14</v>
      </c>
      <c r="F3137" s="0" t="s">
        <v>459</v>
      </c>
      <c r="G3137" s="0" t="s">
        <v>1610</v>
      </c>
      <c r="H3137" s="0" t="n">
        <v>0.683200475342152</v>
      </c>
      <c r="I3137" s="0" t="n">
        <v>8.31764693622479</v>
      </c>
      <c r="J3137" s="0" t="n">
        <v>462</v>
      </c>
      <c r="K3137" s="0" t="n">
        <f aca="false">I3137*SUMIFS(syst_chauffage!$H$3:$H$27,syst_chauffage!$B$3:$B$27,D3137,syst_chauffage!$C$3:$C$27,E3137)</f>
        <v>16.7982510228702</v>
      </c>
      <c r="L3137" s="12" t="n">
        <f aca="false">H3137*SUMIFS(syst_chauffage!$K$3:$K$27,syst_chauffage!$B$3:$B$27,D3137,syst_chauffage!$C$3:$C$27,E3137)</f>
        <v>0.683200475342152</v>
      </c>
      <c r="N3137" s="0" t="str">
        <f aca="false">A3137</f>
        <v>Café Hôtel Restaurant</v>
      </c>
      <c r="O3137" s="0" t="str">
        <f aca="false">B3137</f>
        <v>Hôtel sans restaurant</v>
      </c>
      <c r="P3137" s="0" t="str">
        <f aca="false">C3137</f>
        <v>Grand Hotel sans restaurant Luxe</v>
      </c>
      <c r="Q3137" s="0" t="str">
        <f aca="false">D3137</f>
        <v>Chaudière gaz</v>
      </c>
      <c r="R3137" s="0" t="str">
        <f aca="false">E3137</f>
        <v>Gaz</v>
      </c>
      <c r="S3137" s="0" t="str">
        <f aca="false">F3137</f>
        <v>0219250404</v>
      </c>
      <c r="T3137" s="0" t="str">
        <f aca="false">G3137</f>
        <v>2</v>
      </c>
      <c r="U3137" s="0" t="n">
        <f aca="false">L3137</f>
        <v>0.683200475342152</v>
      </c>
      <c r="V3137" s="0" t="n">
        <f aca="false">K3137</f>
        <v>16.7982510228702</v>
      </c>
      <c r="W3137" s="0" t="n">
        <f aca="false">J3137</f>
        <v>462</v>
      </c>
    </row>
    <row r="3138" customFormat="false" ht="12.8" hidden="false" customHeight="false" outlineLevel="0" collapsed="false">
      <c r="A3138" s="0" t="s">
        <v>73</v>
      </c>
      <c r="B3138" s="0" t="s">
        <v>426</v>
      </c>
      <c r="C3138" s="0" t="s">
        <v>457</v>
      </c>
      <c r="D3138" s="0" t="s">
        <v>29</v>
      </c>
      <c r="E3138" s="0" t="s">
        <v>30</v>
      </c>
      <c r="F3138" s="0" t="s">
        <v>460</v>
      </c>
      <c r="G3138" s="0" t="s">
        <v>1610</v>
      </c>
      <c r="H3138" s="0" t="n">
        <v>0.92</v>
      </c>
      <c r="I3138" s="0" t="n">
        <v>10.4</v>
      </c>
      <c r="J3138" s="0" t="n">
        <v>0</v>
      </c>
      <c r="K3138" s="0" t="n">
        <f aca="false">I3138*SUMIFS(syst_chauffage!$H$3:$H$27,syst_chauffage!$B$3:$B$27,D3138,syst_chauffage!$C$3:$C$27,E3138)</f>
        <v>3</v>
      </c>
      <c r="L3138" s="12" t="n">
        <f aca="false">H3138*SUMIFS(syst_chauffage!$K$3:$K$27,syst_chauffage!$B$3:$B$27,D3138,syst_chauffage!$C$3:$C$27,E3138)</f>
        <v>0.92</v>
      </c>
      <c r="N3138" s="0" t="str">
        <f aca="false">A3138</f>
        <v>Café Hôtel Restaurant</v>
      </c>
      <c r="O3138" s="0" t="str">
        <f aca="false">B3138</f>
        <v>Hôtel sans restaurant</v>
      </c>
      <c r="P3138" s="0" t="str">
        <f aca="false">C3138</f>
        <v>Grand Hotel sans restaurant Luxe</v>
      </c>
      <c r="Q3138" s="0" t="str">
        <f aca="false">D3138</f>
        <v>Electrique direct</v>
      </c>
      <c r="R3138" s="0" t="str">
        <f aca="false">E3138</f>
        <v>Electricité</v>
      </c>
      <c r="S3138" s="0" t="str">
        <f aca="false">F3138</f>
        <v>0219250602</v>
      </c>
      <c r="T3138" s="0" t="str">
        <f aca="false">G3138</f>
        <v>2</v>
      </c>
      <c r="U3138" s="0" t="n">
        <f aca="false">L3138</f>
        <v>0.92</v>
      </c>
      <c r="V3138" s="0" t="n">
        <f aca="false">K3138</f>
        <v>3</v>
      </c>
      <c r="W3138" s="0" t="n">
        <f aca="false">J3138</f>
        <v>0</v>
      </c>
    </row>
    <row r="3139" customFormat="false" ht="12.8" hidden="false" customHeight="false" outlineLevel="0" collapsed="false">
      <c r="A3139" s="0" t="s">
        <v>73</v>
      </c>
      <c r="B3139" s="0" t="s">
        <v>426</v>
      </c>
      <c r="C3139" s="0" t="s">
        <v>457</v>
      </c>
      <c r="D3139" s="0" t="s">
        <v>36</v>
      </c>
      <c r="E3139" s="0" t="s">
        <v>30</v>
      </c>
      <c r="F3139" s="0" t="s">
        <v>461</v>
      </c>
      <c r="G3139" s="0" t="s">
        <v>1610</v>
      </c>
      <c r="H3139" s="0" t="n">
        <v>3.01659497674418</v>
      </c>
      <c r="I3139" s="0" t="n">
        <v>69.1099990634117</v>
      </c>
      <c r="J3139" s="0" t="n">
        <v>738</v>
      </c>
      <c r="K3139" s="0" t="n">
        <f aca="false">I3139*SUMIFS(syst_chauffage!$H$3:$H$27,syst_chauffage!$B$3:$B$27,D3139,syst_chauffage!$C$3:$C$27,E3139)</f>
        <v>42.7554608822666</v>
      </c>
      <c r="L3139" s="12" t="n">
        <f aca="false">H3139*SUMIFS(syst_chauffage!$K$3:$K$27,syst_chauffage!$B$3:$B$27,D3139,syst_chauffage!$C$3:$C$27,E3139)</f>
        <v>2.53451452484516</v>
      </c>
      <c r="N3139" s="0" t="str">
        <f aca="false">A3139</f>
        <v>Café Hôtel Restaurant</v>
      </c>
      <c r="O3139" s="0" t="str">
        <f aca="false">B3139</f>
        <v>Hôtel sans restaurant</v>
      </c>
      <c r="P3139" s="0" t="str">
        <f aca="false">C3139</f>
        <v>Grand Hotel sans restaurant Luxe</v>
      </c>
      <c r="Q3139" s="0" t="str">
        <f aca="false">D3139</f>
        <v>PAC</v>
      </c>
      <c r="R3139" s="0" t="str">
        <f aca="false">E3139</f>
        <v>Electricité</v>
      </c>
      <c r="S3139" s="0" t="str">
        <f aca="false">F3139</f>
        <v>0219250902</v>
      </c>
      <c r="T3139" s="0" t="str">
        <f aca="false">G3139</f>
        <v>2</v>
      </c>
      <c r="U3139" s="0" t="n">
        <f aca="false">L3139</f>
        <v>2.53451452484516</v>
      </c>
      <c r="V3139" s="0" t="n">
        <f aca="false">K3139</f>
        <v>42.7554608822666</v>
      </c>
      <c r="W3139" s="0" t="n">
        <f aca="false">J3139</f>
        <v>738</v>
      </c>
    </row>
    <row r="3140" customFormat="false" ht="12.8" hidden="false" customHeight="false" outlineLevel="0" collapsed="false">
      <c r="A3140" s="0" t="s">
        <v>73</v>
      </c>
      <c r="B3140" s="0" t="s">
        <v>426</v>
      </c>
      <c r="C3140" s="0" t="s">
        <v>457</v>
      </c>
      <c r="D3140" s="0" t="s">
        <v>42</v>
      </c>
      <c r="E3140" s="0" t="s">
        <v>30</v>
      </c>
      <c r="F3140" s="0" t="s">
        <v>462</v>
      </c>
      <c r="G3140" s="0" t="s">
        <v>1610</v>
      </c>
      <c r="H3140" s="0" t="n">
        <v>2.87237358139535</v>
      </c>
      <c r="I3140" s="0" t="n">
        <v>28.9368869872017</v>
      </c>
      <c r="J3140" s="0" t="n">
        <v>738</v>
      </c>
      <c r="K3140" s="0" t="n">
        <f aca="false">I3140*SUMIFS(syst_chauffage!$H$3:$H$27,syst_chauffage!$B$3:$B$27,D3140,syst_chauffage!$C$3:$C$27,E3140)</f>
        <v>26.1211032114154</v>
      </c>
      <c r="L3140" s="12" t="n">
        <f aca="false">H3140*SUMIFS(syst_chauffage!$K$3:$K$27,syst_chauffage!$B$3:$B$27,D3140,syst_chauffage!$C$3:$C$27,E3140)</f>
        <v>2.56083291829193</v>
      </c>
      <c r="N3140" s="0" t="str">
        <f aca="false">A3140</f>
        <v>Café Hôtel Restaurant</v>
      </c>
      <c r="O3140" s="0" t="str">
        <f aca="false">B3140</f>
        <v>Hôtel sans restaurant</v>
      </c>
      <c r="P3140" s="0" t="str">
        <f aca="false">C3140</f>
        <v>Grand Hotel sans restaurant Luxe</v>
      </c>
      <c r="Q3140" s="0" t="str">
        <f aca="false">D3140</f>
        <v>Rooftop</v>
      </c>
      <c r="R3140" s="0" t="str">
        <f aca="false">E3140</f>
        <v>Electricité</v>
      </c>
      <c r="S3140" s="0" t="str">
        <f aca="false">F3140</f>
        <v>0219251002</v>
      </c>
      <c r="T3140" s="0" t="str">
        <f aca="false">G3140</f>
        <v>2</v>
      </c>
      <c r="U3140" s="0" t="n">
        <f aca="false">L3140</f>
        <v>2.56083291829193</v>
      </c>
      <c r="V3140" s="0" t="n">
        <f aca="false">K3140</f>
        <v>26.1211032114154</v>
      </c>
      <c r="W3140" s="0" t="n">
        <f aca="false">J3140</f>
        <v>738</v>
      </c>
    </row>
    <row r="3141" customFormat="false" ht="12.8" hidden="false" customHeight="false" outlineLevel="0" collapsed="false">
      <c r="A3141" s="0" t="s">
        <v>73</v>
      </c>
      <c r="B3141" s="0" t="s">
        <v>426</v>
      </c>
      <c r="C3141" s="0" t="s">
        <v>457</v>
      </c>
      <c r="D3141" s="0" t="s">
        <v>51</v>
      </c>
      <c r="E3141" s="0" t="s">
        <v>58</v>
      </c>
      <c r="F3141" s="0" t="s">
        <v>463</v>
      </c>
      <c r="G3141" s="0" t="s">
        <v>1610</v>
      </c>
      <c r="H3141" s="0" t="n">
        <v>0.84</v>
      </c>
      <c r="I3141" s="0" t="n">
        <v>29.5589758626543</v>
      </c>
      <c r="J3141" s="0" t="n">
        <v>935</v>
      </c>
      <c r="K3141" s="0" t="n">
        <f aca="false">I3141*SUMIFS(syst_chauffage!$H$3:$H$27,syst_chauffage!$B$3:$B$27,D3141,syst_chauffage!$C$3:$C$27,E3141)</f>
        <v>63.0788399171194</v>
      </c>
      <c r="L3141" s="12" t="n">
        <f aca="false">H3141*SUMIFS(syst_chauffage!$K$3:$K$27,syst_chauffage!$B$3:$B$27,D3141,syst_chauffage!$C$3:$C$27,E3141)</f>
        <v>0.84</v>
      </c>
      <c r="N3141" s="0" t="str">
        <f aca="false">A3141</f>
        <v>Café Hôtel Restaurant</v>
      </c>
      <c r="O3141" s="0" t="str">
        <f aca="false">B3141</f>
        <v>Hôtel sans restaurant</v>
      </c>
      <c r="P3141" s="0" t="str">
        <f aca="false">C3141</f>
        <v>Grand Hotel sans restaurant Luxe</v>
      </c>
      <c r="Q3141" s="0" t="str">
        <f aca="false">D3141</f>
        <v>Autre système centralisé performant</v>
      </c>
      <c r="R3141" s="0" t="str">
        <f aca="false">E3141</f>
        <v>Urbain</v>
      </c>
      <c r="S3141" s="0" t="str">
        <f aca="false">F3141</f>
        <v>0219252106</v>
      </c>
      <c r="T3141" s="0" t="str">
        <f aca="false">G3141</f>
        <v>2</v>
      </c>
      <c r="U3141" s="0" t="n">
        <f aca="false">L3141</f>
        <v>0.84</v>
      </c>
      <c r="V3141" s="0" t="n">
        <f aca="false">K3141</f>
        <v>63.0788399171194</v>
      </c>
      <c r="W3141" s="0" t="n">
        <f aca="false">J3141</f>
        <v>935</v>
      </c>
    </row>
    <row r="3142" customFormat="false" ht="12.8" hidden="false" customHeight="false" outlineLevel="0" collapsed="false">
      <c r="A3142" s="0" t="s">
        <v>73</v>
      </c>
      <c r="B3142" s="0" t="s">
        <v>426</v>
      </c>
      <c r="C3142" s="0" t="s">
        <v>457</v>
      </c>
      <c r="D3142" s="0" t="s">
        <v>18</v>
      </c>
      <c r="E3142" s="0" t="s">
        <v>14</v>
      </c>
      <c r="F3142" s="0" t="s">
        <v>464</v>
      </c>
      <c r="G3142" s="0" t="s">
        <v>1610</v>
      </c>
      <c r="H3142" s="0" t="n">
        <v>0.988723648691933</v>
      </c>
      <c r="I3142" s="0" t="n">
        <v>9.90196063836284</v>
      </c>
      <c r="J3142" s="0" t="n">
        <v>1064</v>
      </c>
      <c r="K3142" s="0" t="n">
        <f aca="false">I3142*SUMIFS(syst_chauffage!$H$3:$H$27,syst_chauffage!$B$3:$B$27,D3142,syst_chauffage!$C$3:$C$27,E3142)</f>
        <v>26.9821389290884</v>
      </c>
      <c r="L3142" s="12" t="n">
        <f aca="false">H3142*SUMIFS(syst_chauffage!$K$3:$K$27,syst_chauffage!$B$3:$B$27,D3142,syst_chauffage!$C$3:$C$27,E3142)</f>
        <v>0.96049251390646</v>
      </c>
      <c r="N3142" s="0" t="str">
        <f aca="false">A3142</f>
        <v>Café Hôtel Restaurant</v>
      </c>
      <c r="O3142" s="0" t="str">
        <f aca="false">B3142</f>
        <v>Hôtel sans restaurant</v>
      </c>
      <c r="P3142" s="0" t="str">
        <f aca="false">C3142</f>
        <v>Grand Hotel sans restaurant Luxe</v>
      </c>
      <c r="Q3142" s="0" t="str">
        <f aca="false">D3142</f>
        <v>Chaudière condensation gaz</v>
      </c>
      <c r="R3142" s="0" t="str">
        <f aca="false">E3142</f>
        <v>Gaz</v>
      </c>
      <c r="S3142" s="0" t="str">
        <f aca="false">F3142</f>
        <v>0219252404</v>
      </c>
      <c r="T3142" s="0" t="str">
        <f aca="false">G3142</f>
        <v>2</v>
      </c>
      <c r="U3142" s="0" t="n">
        <f aca="false">L3142</f>
        <v>0.96049251390646</v>
      </c>
      <c r="V3142" s="0" t="n">
        <f aca="false">K3142</f>
        <v>26.9821389290884</v>
      </c>
      <c r="W3142" s="0" t="n">
        <f aca="false">J3142</f>
        <v>1064</v>
      </c>
    </row>
    <row r="3143" customFormat="false" ht="12.8" hidden="false" customHeight="false" outlineLevel="0" collapsed="false">
      <c r="A3143" s="0" t="s">
        <v>73</v>
      </c>
      <c r="B3143" s="0" t="s">
        <v>426</v>
      </c>
      <c r="C3143" s="0" t="s">
        <v>457</v>
      </c>
      <c r="D3143" s="0" t="s">
        <v>32</v>
      </c>
      <c r="E3143" s="0" t="s">
        <v>30</v>
      </c>
      <c r="F3143" s="0" t="s">
        <v>465</v>
      </c>
      <c r="G3143" s="0" t="s">
        <v>1610</v>
      </c>
      <c r="H3143" s="0" t="n">
        <v>1</v>
      </c>
      <c r="I3143" s="0" t="n">
        <v>12</v>
      </c>
      <c r="J3143" s="0" t="n">
        <v>0</v>
      </c>
      <c r="K3143" s="0" t="n">
        <f aca="false">I3143*SUMIFS(syst_chauffage!$H$3:$H$27,syst_chauffage!$B$3:$B$27,D3143,syst_chauffage!$C$3:$C$27,E3143)</f>
        <v>12</v>
      </c>
      <c r="L3143" s="12" t="n">
        <f aca="false">H3143*SUMIFS(syst_chauffage!$K$3:$K$27,syst_chauffage!$B$3:$B$27,D3143,syst_chauffage!$C$3:$C$27,E3143)</f>
        <v>1</v>
      </c>
      <c r="N3143" s="0" t="str">
        <f aca="false">A3143</f>
        <v>Café Hôtel Restaurant</v>
      </c>
      <c r="O3143" s="0" t="str">
        <f aca="false">B3143</f>
        <v>Hôtel sans restaurant</v>
      </c>
      <c r="P3143" s="0" t="str">
        <f aca="false">C3143</f>
        <v>Grand Hotel sans restaurant Luxe</v>
      </c>
      <c r="Q3143" s="0" t="str">
        <f aca="false">D3143</f>
        <v>Electrique direct performant</v>
      </c>
      <c r="R3143" s="0" t="str">
        <f aca="false">E3143</f>
        <v>Electricité</v>
      </c>
      <c r="S3143" s="0" t="str">
        <f aca="false">F3143</f>
        <v>0219252602</v>
      </c>
      <c r="T3143" s="0" t="str">
        <f aca="false">G3143</f>
        <v>2</v>
      </c>
      <c r="U3143" s="0" t="n">
        <f aca="false">L3143</f>
        <v>1</v>
      </c>
      <c r="V3143" s="0" t="n">
        <f aca="false">K3143</f>
        <v>12</v>
      </c>
      <c r="W3143" s="0" t="n">
        <f aca="false">J3143</f>
        <v>0</v>
      </c>
    </row>
    <row r="3144" customFormat="false" ht="12.8" hidden="false" customHeight="false" outlineLevel="0" collapsed="false">
      <c r="A3144" s="0" t="s">
        <v>73</v>
      </c>
      <c r="B3144" s="0" t="s">
        <v>426</v>
      </c>
      <c r="C3144" s="0" t="s">
        <v>457</v>
      </c>
      <c r="D3144" s="0" t="s">
        <v>38</v>
      </c>
      <c r="E3144" s="0" t="s">
        <v>30</v>
      </c>
      <c r="F3144" s="0" t="s">
        <v>466</v>
      </c>
      <c r="G3144" s="0" t="s">
        <v>1610</v>
      </c>
      <c r="H3144" s="0" t="n">
        <v>3.4806865116279</v>
      </c>
      <c r="I3144" s="0" t="n">
        <v>82.2738084088234</v>
      </c>
      <c r="J3144" s="0" t="n">
        <v>792</v>
      </c>
      <c r="K3144" s="0" t="n">
        <f aca="false">I3144*SUMIFS(syst_chauffage!$H$3:$H$27,syst_chauffage!$B$3:$B$27,D3144,syst_chauffage!$C$3:$C$27,E3144)</f>
        <v>83.1618556055463</v>
      </c>
      <c r="L3144" s="12" t="n">
        <f aca="false">H3144*SUMIFS(syst_chauffage!$K$3:$K$27,syst_chauffage!$B$3:$B$27,D3144,syst_chauffage!$C$3:$C$27,E3144)</f>
        <v>3.11387672840548</v>
      </c>
      <c r="N3144" s="0" t="str">
        <f aca="false">A3144</f>
        <v>Café Hôtel Restaurant</v>
      </c>
      <c r="O3144" s="0" t="str">
        <f aca="false">B3144</f>
        <v>Hôtel sans restaurant</v>
      </c>
      <c r="P3144" s="0" t="str">
        <f aca="false">C3144</f>
        <v>Grand Hotel sans restaurant Luxe</v>
      </c>
      <c r="Q3144" s="0" t="str">
        <f aca="false">D3144</f>
        <v>PAC performant</v>
      </c>
      <c r="R3144" s="0" t="str">
        <f aca="false">E3144</f>
        <v>Electricité</v>
      </c>
      <c r="S3144" s="0" t="str">
        <f aca="false">F3144</f>
        <v>0219252902</v>
      </c>
      <c r="T3144" s="0" t="str">
        <f aca="false">G3144</f>
        <v>2</v>
      </c>
      <c r="U3144" s="0" t="n">
        <f aca="false">L3144</f>
        <v>3.11387672840548</v>
      </c>
      <c r="V3144" s="0" t="n">
        <f aca="false">K3144</f>
        <v>83.1618556055463</v>
      </c>
      <c r="W3144" s="0" t="n">
        <f aca="false">J3144</f>
        <v>792</v>
      </c>
    </row>
    <row r="3145" customFormat="false" ht="12.8" hidden="false" customHeight="false" outlineLevel="0" collapsed="false">
      <c r="A3145" s="0" t="s">
        <v>73</v>
      </c>
      <c r="B3145" s="0" t="s">
        <v>426</v>
      </c>
      <c r="C3145" s="0" t="s">
        <v>457</v>
      </c>
      <c r="D3145" s="0" t="s">
        <v>46</v>
      </c>
      <c r="E3145" s="0" t="s">
        <v>30</v>
      </c>
      <c r="F3145" s="0" t="s">
        <v>467</v>
      </c>
      <c r="G3145" s="0" t="s">
        <v>1610</v>
      </c>
      <c r="H3145" s="0" t="n">
        <v>3.40965209302325</v>
      </c>
      <c r="I3145" s="0" t="n">
        <v>34.448674984764</v>
      </c>
      <c r="J3145" s="0" t="n">
        <v>792</v>
      </c>
      <c r="K3145" s="0" t="n">
        <f aca="false">I3145*SUMIFS(syst_chauffage!$H$3:$H$27,syst_chauffage!$B$3:$B$27,D3145,syst_chauffage!$C$3:$C$27,E3145)</f>
        <v>59.7652639967513</v>
      </c>
      <c r="L3145" s="12" t="n">
        <f aca="false">H3145*SUMIFS(syst_chauffage!$K$3:$K$27,syst_chauffage!$B$3:$B$27,D3145,syst_chauffage!$C$3:$C$27,E3145)</f>
        <v>3.0738373270652</v>
      </c>
      <c r="N3145" s="0" t="str">
        <f aca="false">A3145</f>
        <v>Café Hôtel Restaurant</v>
      </c>
      <c r="O3145" s="0" t="str">
        <f aca="false">B3145</f>
        <v>Hôtel sans restaurant</v>
      </c>
      <c r="P3145" s="0" t="str">
        <f aca="false">C3145</f>
        <v>Grand Hotel sans restaurant Luxe</v>
      </c>
      <c r="Q3145" s="0" t="str">
        <f aca="false">D3145</f>
        <v>Rooftop performant</v>
      </c>
      <c r="R3145" s="0" t="str">
        <f aca="false">E3145</f>
        <v>Electricité</v>
      </c>
      <c r="S3145" s="0" t="str">
        <f aca="false">F3145</f>
        <v>0219253002</v>
      </c>
      <c r="T3145" s="0" t="str">
        <f aca="false">G3145</f>
        <v>2</v>
      </c>
      <c r="U3145" s="0" t="n">
        <f aca="false">L3145</f>
        <v>3.0738373270652</v>
      </c>
      <c r="V3145" s="0" t="n">
        <f aca="false">K3145</f>
        <v>59.7652639967513</v>
      </c>
      <c r="W3145" s="0" t="n">
        <f aca="false">J3145</f>
        <v>792</v>
      </c>
    </row>
    <row r="3146" customFormat="false" ht="12.8" hidden="false" customHeight="false" outlineLevel="0" collapsed="false">
      <c r="A3146" s="0" t="s">
        <v>73</v>
      </c>
      <c r="B3146" s="0" t="s">
        <v>426</v>
      </c>
      <c r="C3146" s="0" t="s">
        <v>468</v>
      </c>
      <c r="D3146" s="0" t="s">
        <v>19</v>
      </c>
      <c r="E3146" s="0" t="s">
        <v>58</v>
      </c>
      <c r="F3146" s="0" t="s">
        <v>469</v>
      </c>
      <c r="G3146" s="0" t="s">
        <v>1610</v>
      </c>
      <c r="H3146" s="0" t="n">
        <v>0.728</v>
      </c>
      <c r="I3146" s="0" t="n">
        <v>27.1065193643178</v>
      </c>
      <c r="J3146" s="0" t="n">
        <v>935</v>
      </c>
      <c r="K3146" s="0" t="n">
        <f aca="false">I3146*SUMIFS(syst_chauffage!$H$3:$H$27,syst_chauffage!$B$3:$B$27,D3146,syst_chauffage!$C$3:$C$27,E3146)</f>
        <v>44.5888579184039</v>
      </c>
      <c r="L3146" s="12" t="n">
        <f aca="false">H3146*SUMIFS(syst_chauffage!$K$3:$K$27,syst_chauffage!$B$3:$B$27,D3146,syst_chauffage!$C$3:$C$27,E3146)</f>
        <v>0.728</v>
      </c>
      <c r="N3146" s="0" t="str">
        <f aca="false">A3146</f>
        <v>Café Hôtel Restaurant</v>
      </c>
      <c r="O3146" s="0" t="str">
        <f aca="false">B3146</f>
        <v>Hôtel sans restaurant</v>
      </c>
      <c r="P3146" s="0" t="str">
        <f aca="false">C3146</f>
        <v>Hotel d'affaire sans restaurant Haut de Gamme</v>
      </c>
      <c r="Q3146" s="0" t="str">
        <f aca="false">D3146</f>
        <v>Autre système centralisé</v>
      </c>
      <c r="R3146" s="0" t="str">
        <f aca="false">E3146</f>
        <v>Urbain</v>
      </c>
      <c r="S3146" s="0" t="str">
        <f aca="false">F3146</f>
        <v>0219390106</v>
      </c>
      <c r="T3146" s="0" t="str">
        <f aca="false">G3146</f>
        <v>2</v>
      </c>
      <c r="U3146" s="0" t="n">
        <f aca="false">L3146</f>
        <v>0.728</v>
      </c>
      <c r="V3146" s="0" t="n">
        <f aca="false">K3146</f>
        <v>44.5888579184039</v>
      </c>
      <c r="W3146" s="0" t="n">
        <f aca="false">J3146</f>
        <v>935</v>
      </c>
    </row>
    <row r="3147" customFormat="false" ht="12.8" hidden="false" customHeight="false" outlineLevel="0" collapsed="false">
      <c r="A3147" s="0" t="s">
        <v>73</v>
      </c>
      <c r="B3147" s="0" t="s">
        <v>426</v>
      </c>
      <c r="C3147" s="0" t="s">
        <v>468</v>
      </c>
      <c r="D3147" s="0" t="s">
        <v>13</v>
      </c>
      <c r="E3147" s="0" t="s">
        <v>14</v>
      </c>
      <c r="F3147" s="0" t="s">
        <v>470</v>
      </c>
      <c r="G3147" s="0" t="s">
        <v>1610</v>
      </c>
      <c r="H3147" s="0" t="n">
        <v>0.729772601742632</v>
      </c>
      <c r="I3147" s="0" t="n">
        <v>10.6544981501414</v>
      </c>
      <c r="J3147" s="0" t="n">
        <v>462</v>
      </c>
      <c r="K3147" s="0" t="n">
        <f aca="false">I3147*SUMIFS(syst_chauffage!$H$3:$H$27,syst_chauffage!$B$3:$B$27,D3147,syst_chauffage!$C$3:$C$27,E3147)</f>
        <v>21.5177364248663</v>
      </c>
      <c r="L3147" s="12" t="n">
        <f aca="false">H3147*SUMIFS(syst_chauffage!$K$3:$K$27,syst_chauffage!$B$3:$B$27,D3147,syst_chauffage!$C$3:$C$27,E3147)</f>
        <v>0.729772601742632</v>
      </c>
      <c r="N3147" s="0" t="str">
        <f aca="false">A3147</f>
        <v>Café Hôtel Restaurant</v>
      </c>
      <c r="O3147" s="0" t="str">
        <f aca="false">B3147</f>
        <v>Hôtel sans restaurant</v>
      </c>
      <c r="P3147" s="0" t="str">
        <f aca="false">C3147</f>
        <v>Hotel d'affaire sans restaurant Haut de Gamme</v>
      </c>
      <c r="Q3147" s="0" t="str">
        <f aca="false">D3147</f>
        <v>Chaudière gaz</v>
      </c>
      <c r="R3147" s="0" t="str">
        <f aca="false">E3147</f>
        <v>Gaz</v>
      </c>
      <c r="S3147" s="0" t="str">
        <f aca="false">F3147</f>
        <v>0219390404</v>
      </c>
      <c r="T3147" s="0" t="str">
        <f aca="false">G3147</f>
        <v>2</v>
      </c>
      <c r="U3147" s="0" t="n">
        <f aca="false">L3147</f>
        <v>0.729772601742632</v>
      </c>
      <c r="V3147" s="0" t="n">
        <f aca="false">K3147</f>
        <v>21.5177364248663</v>
      </c>
      <c r="W3147" s="0" t="n">
        <f aca="false">J3147</f>
        <v>462</v>
      </c>
    </row>
    <row r="3148" customFormat="false" ht="12.8" hidden="false" customHeight="false" outlineLevel="0" collapsed="false">
      <c r="A3148" s="0" t="s">
        <v>73</v>
      </c>
      <c r="B3148" s="0" t="s">
        <v>426</v>
      </c>
      <c r="C3148" s="0" t="s">
        <v>468</v>
      </c>
      <c r="D3148" s="0" t="s">
        <v>51</v>
      </c>
      <c r="E3148" s="0" t="s">
        <v>58</v>
      </c>
      <c r="F3148" s="0" t="s">
        <v>471</v>
      </c>
      <c r="G3148" s="0" t="s">
        <v>1610</v>
      </c>
      <c r="H3148" s="0" t="n">
        <v>0.84</v>
      </c>
      <c r="I3148" s="0" t="n">
        <v>32.2696659099021</v>
      </c>
      <c r="J3148" s="0" t="n">
        <v>935</v>
      </c>
      <c r="K3148" s="0" t="n">
        <f aca="false">I3148*SUMIFS(syst_chauffage!$H$3:$H$27,syst_chauffage!$B$3:$B$27,D3148,syst_chauffage!$C$3:$C$27,E3148)</f>
        <v>68.8634511414651</v>
      </c>
      <c r="L3148" s="12" t="n">
        <f aca="false">H3148*SUMIFS(syst_chauffage!$K$3:$K$27,syst_chauffage!$B$3:$B$27,D3148,syst_chauffage!$C$3:$C$27,E3148)</f>
        <v>0.84</v>
      </c>
      <c r="N3148" s="0" t="str">
        <f aca="false">A3148</f>
        <v>Café Hôtel Restaurant</v>
      </c>
      <c r="O3148" s="0" t="str">
        <f aca="false">B3148</f>
        <v>Hôtel sans restaurant</v>
      </c>
      <c r="P3148" s="0" t="str">
        <f aca="false">C3148</f>
        <v>Hotel d'affaire sans restaurant Haut de Gamme</v>
      </c>
      <c r="Q3148" s="0" t="str">
        <f aca="false">D3148</f>
        <v>Autre système centralisé performant</v>
      </c>
      <c r="R3148" s="0" t="str">
        <f aca="false">E3148</f>
        <v>Urbain</v>
      </c>
      <c r="S3148" s="0" t="str">
        <f aca="false">F3148</f>
        <v>0219392106</v>
      </c>
      <c r="T3148" s="0" t="str">
        <f aca="false">G3148</f>
        <v>2</v>
      </c>
      <c r="U3148" s="0" t="n">
        <f aca="false">L3148</f>
        <v>0.84</v>
      </c>
      <c r="V3148" s="0" t="n">
        <f aca="false">K3148</f>
        <v>68.8634511414651</v>
      </c>
      <c r="W3148" s="0" t="n">
        <f aca="false">J3148</f>
        <v>935</v>
      </c>
    </row>
    <row r="3149" customFormat="false" ht="12.8" hidden="false" customHeight="false" outlineLevel="0" collapsed="false">
      <c r="A3149" s="0" t="s">
        <v>73</v>
      </c>
      <c r="B3149" s="0" t="s">
        <v>426</v>
      </c>
      <c r="C3149" s="0" t="s">
        <v>468</v>
      </c>
      <c r="D3149" s="0" t="s">
        <v>18</v>
      </c>
      <c r="E3149" s="0" t="s">
        <v>14</v>
      </c>
      <c r="F3149" s="0" t="s">
        <v>472</v>
      </c>
      <c r="G3149" s="0" t="s">
        <v>1610</v>
      </c>
      <c r="H3149" s="0" t="n">
        <v>0.990797516492237</v>
      </c>
      <c r="I3149" s="0" t="n">
        <v>12.683926369216</v>
      </c>
      <c r="J3149" s="0" t="n">
        <v>1064</v>
      </c>
      <c r="K3149" s="0" t="n">
        <f aca="false">I3149*SUMIFS(syst_chauffage!$H$3:$H$27,syst_chauffage!$B$3:$B$27,D3149,syst_chauffage!$C$3:$C$27,E3149)</f>
        <v>34.5627978094144</v>
      </c>
      <c r="L3149" s="12" t="n">
        <f aca="false">H3149*SUMIFS(syst_chauffage!$K$3:$K$27,syst_chauffage!$B$3:$B$27,D3149,syst_chauffage!$C$3:$C$27,E3149)</f>
        <v>0.962507166331998</v>
      </c>
      <c r="N3149" s="0" t="str">
        <f aca="false">A3149</f>
        <v>Café Hôtel Restaurant</v>
      </c>
      <c r="O3149" s="0" t="str">
        <f aca="false">B3149</f>
        <v>Hôtel sans restaurant</v>
      </c>
      <c r="P3149" s="0" t="str">
        <f aca="false">C3149</f>
        <v>Hotel d'affaire sans restaurant Haut de Gamme</v>
      </c>
      <c r="Q3149" s="0" t="str">
        <f aca="false">D3149</f>
        <v>Chaudière condensation gaz</v>
      </c>
      <c r="R3149" s="0" t="str">
        <f aca="false">E3149</f>
        <v>Gaz</v>
      </c>
      <c r="S3149" s="0" t="str">
        <f aca="false">F3149</f>
        <v>0219392404</v>
      </c>
      <c r="T3149" s="0" t="str">
        <f aca="false">G3149</f>
        <v>2</v>
      </c>
      <c r="U3149" s="0" t="n">
        <f aca="false">L3149</f>
        <v>0.962507166331998</v>
      </c>
      <c r="V3149" s="0" t="n">
        <f aca="false">K3149</f>
        <v>34.5627978094144</v>
      </c>
      <c r="W3149" s="0" t="n">
        <f aca="false">J3149</f>
        <v>1064</v>
      </c>
    </row>
    <row r="3150" customFormat="false" ht="12.8" hidden="false" customHeight="false" outlineLevel="0" collapsed="false">
      <c r="A3150" s="0" t="s">
        <v>73</v>
      </c>
      <c r="B3150" s="0" t="s">
        <v>426</v>
      </c>
      <c r="C3150" s="0" t="s">
        <v>473</v>
      </c>
      <c r="D3150" s="0" t="s">
        <v>13</v>
      </c>
      <c r="E3150" s="0" t="s">
        <v>14</v>
      </c>
      <c r="F3150" s="0" t="s">
        <v>474</v>
      </c>
      <c r="G3150" s="0" t="s">
        <v>1610</v>
      </c>
      <c r="H3150" s="0" t="n">
        <v>0.729324423231864</v>
      </c>
      <c r="I3150" s="0" t="n">
        <v>7.80592293698882</v>
      </c>
      <c r="J3150" s="0" t="n">
        <v>462</v>
      </c>
      <c r="K3150" s="0" t="n">
        <f aca="false">I3150*SUMIFS(syst_chauffage!$H$3:$H$27,syst_chauffage!$B$3:$B$27,D3150,syst_chauffage!$C$3:$C$27,E3150)</f>
        <v>15.7647774624387</v>
      </c>
      <c r="L3150" s="12" t="n">
        <f aca="false">H3150*SUMIFS(syst_chauffage!$K$3:$K$27,syst_chauffage!$B$3:$B$27,D3150,syst_chauffage!$C$3:$C$27,E3150)</f>
        <v>0.729324423231864</v>
      </c>
      <c r="N3150" s="0" t="str">
        <f aca="false">A3150</f>
        <v>Café Hôtel Restaurant</v>
      </c>
      <c r="O3150" s="0" t="str">
        <f aca="false">B3150</f>
        <v>Hôtel sans restaurant</v>
      </c>
      <c r="P3150" s="0" t="str">
        <f aca="false">C3150</f>
        <v>Hotel d'affaire sans restaurant Luxe</v>
      </c>
      <c r="Q3150" s="0" t="str">
        <f aca="false">D3150</f>
        <v>Chaudière gaz</v>
      </c>
      <c r="R3150" s="0" t="str">
        <f aca="false">E3150</f>
        <v>Gaz</v>
      </c>
      <c r="S3150" s="0" t="str">
        <f aca="false">F3150</f>
        <v>0219400404</v>
      </c>
      <c r="T3150" s="0" t="str">
        <f aca="false">G3150</f>
        <v>2</v>
      </c>
      <c r="U3150" s="0" t="n">
        <f aca="false">L3150</f>
        <v>0.729324423231864</v>
      </c>
      <c r="V3150" s="0" t="n">
        <f aca="false">K3150</f>
        <v>15.7647774624387</v>
      </c>
      <c r="W3150" s="0" t="n">
        <f aca="false">J3150</f>
        <v>462</v>
      </c>
    </row>
    <row r="3151" customFormat="false" ht="12.8" hidden="false" customHeight="false" outlineLevel="0" collapsed="false">
      <c r="A3151" s="0" t="s">
        <v>73</v>
      </c>
      <c r="B3151" s="0" t="s">
        <v>426</v>
      </c>
      <c r="C3151" s="0" t="s">
        <v>473</v>
      </c>
      <c r="D3151" s="0" t="s">
        <v>18</v>
      </c>
      <c r="E3151" s="0" t="s">
        <v>14</v>
      </c>
      <c r="F3151" s="0" t="s">
        <v>475</v>
      </c>
      <c r="G3151" s="0" t="s">
        <v>1610</v>
      </c>
      <c r="H3151" s="0" t="n">
        <v>0.992334403709151</v>
      </c>
      <c r="I3151" s="0" t="n">
        <v>9.29276540117716</v>
      </c>
      <c r="J3151" s="0" t="n">
        <v>1064</v>
      </c>
      <c r="K3151" s="0" t="n">
        <f aca="false">I3151*SUMIFS(syst_chauffage!$H$3:$H$27,syst_chauffage!$B$3:$B$27,D3151,syst_chauffage!$C$3:$C$27,E3151)</f>
        <v>25.3221252080684</v>
      </c>
      <c r="L3151" s="12" t="n">
        <f aca="false">H3151*SUMIFS(syst_chauffage!$K$3:$K$27,syst_chauffage!$B$3:$B$27,D3151,syst_chauffage!$C$3:$C$27,E3151)</f>
        <v>0.96400017063964</v>
      </c>
      <c r="N3151" s="0" t="str">
        <f aca="false">A3151</f>
        <v>Café Hôtel Restaurant</v>
      </c>
      <c r="O3151" s="0" t="str">
        <f aca="false">B3151</f>
        <v>Hôtel sans restaurant</v>
      </c>
      <c r="P3151" s="0" t="str">
        <f aca="false">C3151</f>
        <v>Hotel d'affaire sans restaurant Luxe</v>
      </c>
      <c r="Q3151" s="0" t="str">
        <f aca="false">D3151</f>
        <v>Chaudière condensation gaz</v>
      </c>
      <c r="R3151" s="0" t="str">
        <f aca="false">E3151</f>
        <v>Gaz</v>
      </c>
      <c r="S3151" s="0" t="str">
        <f aca="false">F3151</f>
        <v>0219402404</v>
      </c>
      <c r="T3151" s="0" t="str">
        <f aca="false">G3151</f>
        <v>2</v>
      </c>
      <c r="U3151" s="0" t="n">
        <f aca="false">L3151</f>
        <v>0.96400017063964</v>
      </c>
      <c r="V3151" s="0" t="n">
        <f aca="false">K3151</f>
        <v>25.3221252080684</v>
      </c>
      <c r="W3151" s="0" t="n">
        <f aca="false">J3151</f>
        <v>1064</v>
      </c>
    </row>
    <row r="3152" customFormat="false" ht="12.8" hidden="false" customHeight="false" outlineLevel="0" collapsed="false">
      <c r="A3152" s="0" t="s">
        <v>73</v>
      </c>
      <c r="B3152" s="0" t="s">
        <v>426</v>
      </c>
      <c r="C3152" s="0" t="s">
        <v>476</v>
      </c>
      <c r="D3152" s="0" t="s">
        <v>19</v>
      </c>
      <c r="E3152" s="0" t="s">
        <v>57</v>
      </c>
      <c r="F3152" s="0" t="s">
        <v>477</v>
      </c>
      <c r="G3152" s="0" t="s">
        <v>1610</v>
      </c>
      <c r="H3152" s="0" t="n">
        <v>0.731757536081197</v>
      </c>
      <c r="I3152" s="0" t="n">
        <v>32.4177419789443</v>
      </c>
      <c r="J3152" s="0" t="n">
        <v>0</v>
      </c>
      <c r="K3152" s="0" t="n">
        <f aca="false">I3152*SUMIFS(syst_chauffage!$H$3:$H$27,syst_chauffage!$B$3:$B$27,D3152,syst_chauffage!$C$3:$C$27,E3152)</f>
        <v>45.140949519887</v>
      </c>
      <c r="L3152" s="12" t="n">
        <f aca="false">H3152*SUMIFS(syst_chauffage!$K$3:$K$27,syst_chauffage!$B$3:$B$27,D3152,syst_chauffage!$C$3:$C$27,E3152)</f>
        <v>0.731757536081197</v>
      </c>
      <c r="N3152" s="0" t="str">
        <f aca="false">A3152</f>
        <v>Café Hôtel Restaurant</v>
      </c>
      <c r="O3152" s="0" t="str">
        <f aca="false">B3152</f>
        <v>Hôtel sans restaurant</v>
      </c>
      <c r="P3152" s="0" t="str">
        <f aca="false">C3152</f>
        <v>Moyen Hotel sans restaurant Bas de gamme</v>
      </c>
      <c r="Q3152" s="0" t="str">
        <f aca="false">D3152</f>
        <v>Autre système centralisé</v>
      </c>
      <c r="R3152" s="0" t="str">
        <f aca="false">E3152</f>
        <v>Autres</v>
      </c>
      <c r="S3152" s="0" t="str">
        <f aca="false">F3152</f>
        <v>0219560101</v>
      </c>
      <c r="T3152" s="0" t="str">
        <f aca="false">G3152</f>
        <v>2</v>
      </c>
      <c r="U3152" s="0" t="n">
        <f aca="false">L3152</f>
        <v>0.731757536081197</v>
      </c>
      <c r="V3152" s="0" t="n">
        <f aca="false">K3152</f>
        <v>45.140949519887</v>
      </c>
      <c r="W3152" s="0" t="n">
        <f aca="false">J3152</f>
        <v>0</v>
      </c>
    </row>
    <row r="3153" customFormat="false" ht="12.8" hidden="false" customHeight="false" outlineLevel="0" collapsed="false">
      <c r="A3153" s="0" t="s">
        <v>73</v>
      </c>
      <c r="B3153" s="0" t="s">
        <v>426</v>
      </c>
      <c r="C3153" s="0" t="s">
        <v>476</v>
      </c>
      <c r="D3153" s="0" t="s">
        <v>19</v>
      </c>
      <c r="E3153" s="0" t="s">
        <v>58</v>
      </c>
      <c r="F3153" s="0" t="s">
        <v>478</v>
      </c>
      <c r="G3153" s="0" t="s">
        <v>1610</v>
      </c>
      <c r="H3153" s="0" t="n">
        <v>0.662780428577016</v>
      </c>
      <c r="I3153" s="0" t="n">
        <v>32.6981113628385</v>
      </c>
      <c r="J3153" s="0" t="n">
        <v>935</v>
      </c>
      <c r="K3153" s="0" t="n">
        <f aca="false">I3153*SUMIFS(syst_chauffage!$H$3:$H$27,syst_chauffage!$B$3:$B$27,D3153,syst_chauffage!$C$3:$C$27,E3153)</f>
        <v>53.7867448845898</v>
      </c>
      <c r="L3153" s="12" t="n">
        <f aca="false">H3153*SUMIFS(syst_chauffage!$K$3:$K$27,syst_chauffage!$B$3:$B$27,D3153,syst_chauffage!$C$3:$C$27,E3153)</f>
        <v>0.662780428577016</v>
      </c>
      <c r="N3153" s="0" t="str">
        <f aca="false">A3153</f>
        <v>Café Hôtel Restaurant</v>
      </c>
      <c r="O3153" s="0" t="str">
        <f aca="false">B3153</f>
        <v>Hôtel sans restaurant</v>
      </c>
      <c r="P3153" s="0" t="str">
        <f aca="false">C3153</f>
        <v>Moyen Hotel sans restaurant Bas de gamme</v>
      </c>
      <c r="Q3153" s="0" t="str">
        <f aca="false">D3153</f>
        <v>Autre système centralisé</v>
      </c>
      <c r="R3153" s="0" t="str">
        <f aca="false">E3153</f>
        <v>Urbain</v>
      </c>
      <c r="S3153" s="0" t="str">
        <f aca="false">F3153</f>
        <v>0219560106</v>
      </c>
      <c r="T3153" s="0" t="str">
        <f aca="false">G3153</f>
        <v>2</v>
      </c>
      <c r="U3153" s="0" t="n">
        <f aca="false">L3153</f>
        <v>0.662780428577016</v>
      </c>
      <c r="V3153" s="0" t="n">
        <f aca="false">K3153</f>
        <v>53.7867448845898</v>
      </c>
      <c r="W3153" s="0" t="n">
        <f aca="false">J3153</f>
        <v>935</v>
      </c>
    </row>
    <row r="3154" customFormat="false" ht="12.8" hidden="false" customHeight="false" outlineLevel="0" collapsed="false">
      <c r="A3154" s="0" t="s">
        <v>73</v>
      </c>
      <c r="B3154" s="0" t="s">
        <v>426</v>
      </c>
      <c r="C3154" s="0" t="s">
        <v>476</v>
      </c>
      <c r="D3154" s="0" t="s">
        <v>22</v>
      </c>
      <c r="E3154" s="0" t="s">
        <v>23</v>
      </c>
      <c r="F3154" s="0" t="s">
        <v>479</v>
      </c>
      <c r="G3154" s="0" t="s">
        <v>1610</v>
      </c>
      <c r="H3154" s="0" t="n">
        <v>0.568421574024708</v>
      </c>
      <c r="I3154" s="0" t="n">
        <v>21.2431906076626</v>
      </c>
      <c r="J3154" s="0" t="n">
        <v>0</v>
      </c>
      <c r="K3154" s="0" t="n">
        <f aca="false">I3154*SUMIFS(syst_chauffage!$H$3:$H$27,syst_chauffage!$B$3:$B$27,D3154,syst_chauffage!$C$3:$C$27,E3154)</f>
        <v>37.4097368066141</v>
      </c>
      <c r="L3154" s="12" t="n">
        <f aca="false">H3154*SUMIFS(syst_chauffage!$K$3:$K$27,syst_chauffage!$B$3:$B$27,D3154,syst_chauffage!$C$3:$C$27,E3154)</f>
        <v>0.568421574024708</v>
      </c>
      <c r="N3154" s="0" t="str">
        <f aca="false">A3154</f>
        <v>Café Hôtel Restaurant</v>
      </c>
      <c r="O3154" s="0" t="str">
        <f aca="false">B3154</f>
        <v>Hôtel sans restaurant</v>
      </c>
      <c r="P3154" s="0" t="str">
        <f aca="false">C3154</f>
        <v>Moyen Hotel sans restaurant Bas de gamme</v>
      </c>
      <c r="Q3154" s="0" t="str">
        <f aca="false">D3154</f>
        <v>Chaudière fioul</v>
      </c>
      <c r="R3154" s="0" t="str">
        <f aca="false">E3154</f>
        <v>Fioul</v>
      </c>
      <c r="S3154" s="0" t="str">
        <f aca="false">F3154</f>
        <v>0219560303</v>
      </c>
      <c r="T3154" s="0" t="str">
        <f aca="false">G3154</f>
        <v>2</v>
      </c>
      <c r="U3154" s="0" t="n">
        <f aca="false">L3154</f>
        <v>0.568421574024708</v>
      </c>
      <c r="V3154" s="0" t="n">
        <f aca="false">K3154</f>
        <v>37.4097368066141</v>
      </c>
      <c r="W3154" s="0" t="n">
        <f aca="false">J3154</f>
        <v>0</v>
      </c>
    </row>
    <row r="3155" customFormat="false" ht="12.8" hidden="false" customHeight="false" outlineLevel="0" collapsed="false">
      <c r="A3155" s="0" t="s">
        <v>73</v>
      </c>
      <c r="B3155" s="0" t="s">
        <v>426</v>
      </c>
      <c r="C3155" s="0" t="s">
        <v>476</v>
      </c>
      <c r="D3155" s="0" t="s">
        <v>13</v>
      </c>
      <c r="E3155" s="0" t="s">
        <v>14</v>
      </c>
      <c r="F3155" s="0" t="s">
        <v>480</v>
      </c>
      <c r="G3155" s="0" t="s">
        <v>1610</v>
      </c>
      <c r="H3155" s="0" t="n">
        <v>0.684119400598487</v>
      </c>
      <c r="I3155" s="0" t="n">
        <v>15.3509471103615</v>
      </c>
      <c r="J3155" s="0" t="n">
        <v>462</v>
      </c>
      <c r="K3155" s="0" t="n">
        <f aca="false">I3155*SUMIFS(syst_chauffage!$H$3:$H$27,syst_chauffage!$B$3:$B$27,D3155,syst_chauffage!$C$3:$C$27,E3155)</f>
        <v>31.0026459377102</v>
      </c>
      <c r="L3155" s="12" t="n">
        <f aca="false">H3155*SUMIFS(syst_chauffage!$K$3:$K$27,syst_chauffage!$B$3:$B$27,D3155,syst_chauffage!$C$3:$C$27,E3155)</f>
        <v>0.684119400598487</v>
      </c>
      <c r="N3155" s="0" t="str">
        <f aca="false">A3155</f>
        <v>Café Hôtel Restaurant</v>
      </c>
      <c r="O3155" s="0" t="str">
        <f aca="false">B3155</f>
        <v>Hôtel sans restaurant</v>
      </c>
      <c r="P3155" s="0" t="str">
        <f aca="false">C3155</f>
        <v>Moyen Hotel sans restaurant Bas de gamme</v>
      </c>
      <c r="Q3155" s="0" t="str">
        <f aca="false">D3155</f>
        <v>Chaudière gaz</v>
      </c>
      <c r="R3155" s="0" t="str">
        <f aca="false">E3155</f>
        <v>Gaz</v>
      </c>
      <c r="S3155" s="0" t="str">
        <f aca="false">F3155</f>
        <v>0219560404</v>
      </c>
      <c r="T3155" s="0" t="str">
        <f aca="false">G3155</f>
        <v>2</v>
      </c>
      <c r="U3155" s="0" t="n">
        <f aca="false">L3155</f>
        <v>0.684119400598487</v>
      </c>
      <c r="V3155" s="0" t="n">
        <f aca="false">K3155</f>
        <v>31.0026459377102</v>
      </c>
      <c r="W3155" s="0" t="n">
        <f aca="false">J3155</f>
        <v>462</v>
      </c>
    </row>
    <row r="3156" customFormat="false" ht="12.8" hidden="false" customHeight="false" outlineLevel="0" collapsed="false">
      <c r="A3156" s="0" t="s">
        <v>73</v>
      </c>
      <c r="B3156" s="0" t="s">
        <v>426</v>
      </c>
      <c r="C3156" s="0" t="s">
        <v>476</v>
      </c>
      <c r="D3156" s="0" t="s">
        <v>29</v>
      </c>
      <c r="E3156" s="0" t="s">
        <v>30</v>
      </c>
      <c r="F3156" s="0" t="s">
        <v>481</v>
      </c>
      <c r="G3156" s="0" t="s">
        <v>1610</v>
      </c>
      <c r="H3156" s="0" t="n">
        <v>0.92</v>
      </c>
      <c r="I3156" s="0" t="n">
        <v>10.4</v>
      </c>
      <c r="J3156" s="0" t="n">
        <v>0</v>
      </c>
      <c r="K3156" s="0" t="n">
        <f aca="false">I3156*SUMIFS(syst_chauffage!$H$3:$H$27,syst_chauffage!$B$3:$B$27,D3156,syst_chauffage!$C$3:$C$27,E3156)</f>
        <v>3</v>
      </c>
      <c r="L3156" s="12" t="n">
        <f aca="false">H3156*SUMIFS(syst_chauffage!$K$3:$K$27,syst_chauffage!$B$3:$B$27,D3156,syst_chauffage!$C$3:$C$27,E3156)</f>
        <v>0.92</v>
      </c>
      <c r="N3156" s="0" t="str">
        <f aca="false">A3156</f>
        <v>Café Hôtel Restaurant</v>
      </c>
      <c r="O3156" s="0" t="str">
        <f aca="false">B3156</f>
        <v>Hôtel sans restaurant</v>
      </c>
      <c r="P3156" s="0" t="str">
        <f aca="false">C3156</f>
        <v>Moyen Hotel sans restaurant Bas de gamme</v>
      </c>
      <c r="Q3156" s="0" t="str">
        <f aca="false">D3156</f>
        <v>Electrique direct</v>
      </c>
      <c r="R3156" s="0" t="str">
        <f aca="false">E3156</f>
        <v>Electricité</v>
      </c>
      <c r="S3156" s="0" t="str">
        <f aca="false">F3156</f>
        <v>0219560602</v>
      </c>
      <c r="T3156" s="0" t="str">
        <f aca="false">G3156</f>
        <v>2</v>
      </c>
      <c r="U3156" s="0" t="n">
        <f aca="false">L3156</f>
        <v>0.92</v>
      </c>
      <c r="V3156" s="0" t="n">
        <f aca="false">K3156</f>
        <v>3</v>
      </c>
      <c r="W3156" s="0" t="n">
        <f aca="false">J3156</f>
        <v>0</v>
      </c>
    </row>
    <row r="3157" customFormat="false" ht="12.8" hidden="false" customHeight="false" outlineLevel="0" collapsed="false">
      <c r="A3157" s="0" t="s">
        <v>73</v>
      </c>
      <c r="B3157" s="0" t="s">
        <v>426</v>
      </c>
      <c r="C3157" s="0" t="s">
        <v>476</v>
      </c>
      <c r="D3157" s="0" t="s">
        <v>36</v>
      </c>
      <c r="E3157" s="0" t="s">
        <v>30</v>
      </c>
      <c r="F3157" s="0" t="s">
        <v>482</v>
      </c>
      <c r="G3157" s="0" t="s">
        <v>1610</v>
      </c>
      <c r="H3157" s="0" t="n">
        <v>2.94489544186046</v>
      </c>
      <c r="I3157" s="0" t="n">
        <v>86.8282101014325</v>
      </c>
      <c r="J3157" s="0" t="n">
        <v>738</v>
      </c>
      <c r="K3157" s="0" t="n">
        <f aca="false">I3157*SUMIFS(syst_chauffage!$H$3:$H$27,syst_chauffage!$B$3:$B$27,D3157,syst_chauffage!$C$3:$C$27,E3157)</f>
        <v>53.7169757022097</v>
      </c>
      <c r="L3157" s="12" t="n">
        <f aca="false">H3157*SUMIFS(syst_chauffage!$K$3:$K$27,syst_chauffage!$B$3:$B$27,D3157,syst_chauffage!$C$3:$C$27,E3157)</f>
        <v>2.47427325480779</v>
      </c>
      <c r="N3157" s="0" t="str">
        <f aca="false">A3157</f>
        <v>Café Hôtel Restaurant</v>
      </c>
      <c r="O3157" s="0" t="str">
        <f aca="false">B3157</f>
        <v>Hôtel sans restaurant</v>
      </c>
      <c r="P3157" s="0" t="str">
        <f aca="false">C3157</f>
        <v>Moyen Hotel sans restaurant Bas de gamme</v>
      </c>
      <c r="Q3157" s="0" t="str">
        <f aca="false">D3157</f>
        <v>PAC</v>
      </c>
      <c r="R3157" s="0" t="str">
        <f aca="false">E3157</f>
        <v>Electricité</v>
      </c>
      <c r="S3157" s="0" t="str">
        <f aca="false">F3157</f>
        <v>0219560902</v>
      </c>
      <c r="T3157" s="0" t="str">
        <f aca="false">G3157</f>
        <v>2</v>
      </c>
      <c r="U3157" s="0" t="n">
        <f aca="false">L3157</f>
        <v>2.47427325480779</v>
      </c>
      <c r="V3157" s="0" t="n">
        <f aca="false">K3157</f>
        <v>53.7169757022097</v>
      </c>
      <c r="W3157" s="0" t="n">
        <f aca="false">J3157</f>
        <v>738</v>
      </c>
    </row>
    <row r="3158" customFormat="false" ht="12.8" hidden="false" customHeight="false" outlineLevel="0" collapsed="false">
      <c r="A3158" s="0" t="s">
        <v>73</v>
      </c>
      <c r="B3158" s="0" t="s">
        <v>426</v>
      </c>
      <c r="C3158" s="0" t="s">
        <v>476</v>
      </c>
      <c r="D3158" s="0" t="s">
        <v>42</v>
      </c>
      <c r="E3158" s="0" t="s">
        <v>30</v>
      </c>
      <c r="F3158" s="0" t="s">
        <v>483</v>
      </c>
      <c r="G3158" s="0" t="s">
        <v>1610</v>
      </c>
      <c r="H3158" s="0" t="n">
        <v>2.80410195348837</v>
      </c>
      <c r="I3158" s="0" t="n">
        <v>40.3540066948089</v>
      </c>
      <c r="J3158" s="0" t="n">
        <v>738</v>
      </c>
      <c r="K3158" s="0" t="n">
        <f aca="false">I3158*SUMIFS(syst_chauffage!$H$3:$H$27,syst_chauffage!$B$3:$B$27,D3158,syst_chauffage!$C$3:$C$27,E3158)</f>
        <v>36.4272485266109</v>
      </c>
      <c r="L3158" s="12" t="n">
        <f aca="false">H3158*SUMIFS(syst_chauffage!$K$3:$K$27,syst_chauffage!$B$3:$B$27,D3158,syst_chauffage!$C$3:$C$27,E3158)</f>
        <v>2.49996610303434</v>
      </c>
      <c r="N3158" s="0" t="str">
        <f aca="false">A3158</f>
        <v>Café Hôtel Restaurant</v>
      </c>
      <c r="O3158" s="0" t="str">
        <f aca="false">B3158</f>
        <v>Hôtel sans restaurant</v>
      </c>
      <c r="P3158" s="0" t="str">
        <f aca="false">C3158</f>
        <v>Moyen Hotel sans restaurant Bas de gamme</v>
      </c>
      <c r="Q3158" s="0" t="str">
        <f aca="false">D3158</f>
        <v>Rooftop</v>
      </c>
      <c r="R3158" s="0" t="str">
        <f aca="false">E3158</f>
        <v>Electricité</v>
      </c>
      <c r="S3158" s="0" t="str">
        <f aca="false">F3158</f>
        <v>0219561002</v>
      </c>
      <c r="T3158" s="0" t="str">
        <f aca="false">G3158</f>
        <v>2</v>
      </c>
      <c r="U3158" s="0" t="n">
        <f aca="false">L3158</f>
        <v>2.49996610303434</v>
      </c>
      <c r="V3158" s="0" t="n">
        <f aca="false">K3158</f>
        <v>36.4272485266109</v>
      </c>
      <c r="W3158" s="0" t="n">
        <f aca="false">J3158</f>
        <v>738</v>
      </c>
    </row>
    <row r="3159" customFormat="false" ht="12.8" hidden="false" customHeight="false" outlineLevel="0" collapsed="false">
      <c r="A3159" s="0" t="s">
        <v>73</v>
      </c>
      <c r="B3159" s="0" t="s">
        <v>426</v>
      </c>
      <c r="C3159" s="0" t="s">
        <v>476</v>
      </c>
      <c r="D3159" s="0" t="s">
        <v>51</v>
      </c>
      <c r="E3159" s="0" t="s">
        <v>57</v>
      </c>
      <c r="F3159" s="0" t="s">
        <v>484</v>
      </c>
      <c r="G3159" s="0" t="s">
        <v>1610</v>
      </c>
      <c r="H3159" s="0" t="n">
        <v>0.844335618555227</v>
      </c>
      <c r="I3159" s="0" t="n">
        <v>38.5925499749336</v>
      </c>
      <c r="J3159" s="0" t="n">
        <v>0</v>
      </c>
      <c r="K3159" s="0" t="n">
        <f aca="false">I3159*SUMIFS(syst_chauffage!$H$3:$H$27,syst_chauffage!$B$3:$B$27,D3159,syst_chauffage!$C$3:$C$27,E3159)</f>
        <v>81.771973301328</v>
      </c>
      <c r="L3159" s="12" t="n">
        <f aca="false">H3159*SUMIFS(syst_chauffage!$K$3:$K$27,syst_chauffage!$B$3:$B$27,D3159,syst_chauffage!$C$3:$C$27,E3159)</f>
        <v>0.844335618555227</v>
      </c>
      <c r="N3159" s="0" t="str">
        <f aca="false">A3159</f>
        <v>Café Hôtel Restaurant</v>
      </c>
      <c r="O3159" s="0" t="str">
        <f aca="false">B3159</f>
        <v>Hôtel sans restaurant</v>
      </c>
      <c r="P3159" s="0" t="str">
        <f aca="false">C3159</f>
        <v>Moyen Hotel sans restaurant Bas de gamme</v>
      </c>
      <c r="Q3159" s="0" t="str">
        <f aca="false">D3159</f>
        <v>Autre système centralisé performant</v>
      </c>
      <c r="R3159" s="0" t="str">
        <f aca="false">E3159</f>
        <v>Autres</v>
      </c>
      <c r="S3159" s="0" t="str">
        <f aca="false">F3159</f>
        <v>0219562101</v>
      </c>
      <c r="T3159" s="0" t="str">
        <f aca="false">G3159</f>
        <v>2</v>
      </c>
      <c r="U3159" s="0" t="n">
        <f aca="false">L3159</f>
        <v>0.844335618555227</v>
      </c>
      <c r="V3159" s="0" t="n">
        <f aca="false">K3159</f>
        <v>81.771973301328</v>
      </c>
      <c r="W3159" s="0" t="n">
        <f aca="false">J3159</f>
        <v>0</v>
      </c>
    </row>
    <row r="3160" customFormat="false" ht="12.8" hidden="false" customHeight="false" outlineLevel="0" collapsed="false">
      <c r="A3160" s="0" t="s">
        <v>73</v>
      </c>
      <c r="B3160" s="0" t="s">
        <v>426</v>
      </c>
      <c r="C3160" s="0" t="s">
        <v>476</v>
      </c>
      <c r="D3160" s="0" t="s">
        <v>51</v>
      </c>
      <c r="E3160" s="0" t="s">
        <v>58</v>
      </c>
      <c r="F3160" s="0" t="s">
        <v>485</v>
      </c>
      <c r="G3160" s="0" t="s">
        <v>1610</v>
      </c>
      <c r="H3160" s="0" t="n">
        <v>0.764746648358096</v>
      </c>
      <c r="I3160" s="0" t="n">
        <v>38.9263230509982</v>
      </c>
      <c r="J3160" s="0" t="n">
        <v>935</v>
      </c>
      <c r="K3160" s="0" t="n">
        <f aca="false">I3160*SUMIFS(syst_chauffage!$H$3:$H$27,syst_chauffage!$B$3:$B$27,D3160,syst_chauffage!$C$3:$C$27,E3160)</f>
        <v>83.0687541985597</v>
      </c>
      <c r="L3160" s="12" t="n">
        <f aca="false">H3160*SUMIFS(syst_chauffage!$K$3:$K$27,syst_chauffage!$B$3:$B$27,D3160,syst_chauffage!$C$3:$C$27,E3160)</f>
        <v>0.764746648358096</v>
      </c>
      <c r="N3160" s="0" t="str">
        <f aca="false">A3160</f>
        <v>Café Hôtel Restaurant</v>
      </c>
      <c r="O3160" s="0" t="str">
        <f aca="false">B3160</f>
        <v>Hôtel sans restaurant</v>
      </c>
      <c r="P3160" s="0" t="str">
        <f aca="false">C3160</f>
        <v>Moyen Hotel sans restaurant Bas de gamme</v>
      </c>
      <c r="Q3160" s="0" t="str">
        <f aca="false">D3160</f>
        <v>Autre système centralisé performant</v>
      </c>
      <c r="R3160" s="0" t="str">
        <f aca="false">E3160</f>
        <v>Urbain</v>
      </c>
      <c r="S3160" s="0" t="str">
        <f aca="false">F3160</f>
        <v>0219562106</v>
      </c>
      <c r="T3160" s="0" t="str">
        <f aca="false">G3160</f>
        <v>2</v>
      </c>
      <c r="U3160" s="0" t="n">
        <f aca="false">L3160</f>
        <v>0.764746648358096</v>
      </c>
      <c r="V3160" s="0" t="n">
        <f aca="false">K3160</f>
        <v>83.0687541985597</v>
      </c>
      <c r="W3160" s="0" t="n">
        <f aca="false">J3160</f>
        <v>935</v>
      </c>
    </row>
    <row r="3161" customFormat="false" ht="12.8" hidden="false" customHeight="false" outlineLevel="0" collapsed="false">
      <c r="A3161" s="0" t="s">
        <v>73</v>
      </c>
      <c r="B3161" s="0" t="s">
        <v>426</v>
      </c>
      <c r="C3161" s="0" t="s">
        <v>476</v>
      </c>
      <c r="D3161" s="0" t="s">
        <v>27</v>
      </c>
      <c r="E3161" s="0" t="s">
        <v>23</v>
      </c>
      <c r="F3161" s="0" t="s">
        <v>486</v>
      </c>
      <c r="G3161" s="0" t="s">
        <v>1610</v>
      </c>
      <c r="H3161" s="0" t="n">
        <v>0.754216465033923</v>
      </c>
      <c r="I3161" s="0" t="n">
        <v>25.2895126281697</v>
      </c>
      <c r="J3161" s="0" t="n">
        <v>1064</v>
      </c>
      <c r="K3161" s="0" t="n">
        <f aca="false">I3161*SUMIFS(syst_chauffage!$H$3:$H$27,syst_chauffage!$B$3:$B$27,D3161,syst_chauffage!$C$3:$C$27,E3161)</f>
        <v>64.85250565481</v>
      </c>
      <c r="L3161" s="12" t="n">
        <f aca="false">H3161*SUMIFS(syst_chauffage!$K$3:$K$27,syst_chauffage!$B$3:$B$27,D3161,syst_chauffage!$C$3:$C$27,E3161)</f>
        <v>0.754216465033923</v>
      </c>
      <c r="N3161" s="0" t="str">
        <f aca="false">A3161</f>
        <v>Café Hôtel Restaurant</v>
      </c>
      <c r="O3161" s="0" t="str">
        <f aca="false">B3161</f>
        <v>Hôtel sans restaurant</v>
      </c>
      <c r="P3161" s="0" t="str">
        <f aca="false">C3161</f>
        <v>Moyen Hotel sans restaurant Bas de gamme</v>
      </c>
      <c r="Q3161" s="0" t="str">
        <f aca="false">D3161</f>
        <v>Chaudière condensation fioul</v>
      </c>
      <c r="R3161" s="0" t="str">
        <f aca="false">E3161</f>
        <v>Fioul</v>
      </c>
      <c r="S3161" s="0" t="str">
        <f aca="false">F3161</f>
        <v>0219562303</v>
      </c>
      <c r="T3161" s="0" t="str">
        <f aca="false">G3161</f>
        <v>2</v>
      </c>
      <c r="U3161" s="0" t="n">
        <f aca="false">L3161</f>
        <v>0.754216465033923</v>
      </c>
      <c r="V3161" s="0" t="n">
        <f aca="false">K3161</f>
        <v>64.85250565481</v>
      </c>
      <c r="W3161" s="0" t="n">
        <f aca="false">J3161</f>
        <v>1064</v>
      </c>
    </row>
    <row r="3162" customFormat="false" ht="12.8" hidden="false" customHeight="false" outlineLevel="0" collapsed="false">
      <c r="A3162" s="0" t="s">
        <v>73</v>
      </c>
      <c r="B3162" s="0" t="s">
        <v>426</v>
      </c>
      <c r="C3162" s="0" t="s">
        <v>476</v>
      </c>
      <c r="D3162" s="0" t="s">
        <v>18</v>
      </c>
      <c r="E3162" s="0" t="s">
        <v>14</v>
      </c>
      <c r="F3162" s="0" t="s">
        <v>487</v>
      </c>
      <c r="G3162" s="0" t="s">
        <v>1610</v>
      </c>
      <c r="H3162" s="0" t="n">
        <v>0.981810997448415</v>
      </c>
      <c r="I3162" s="0" t="n">
        <v>18.2749370361447</v>
      </c>
      <c r="J3162" s="0" t="n">
        <v>1064</v>
      </c>
      <c r="K3162" s="0" t="n">
        <f aca="false">I3162*SUMIFS(syst_chauffage!$H$3:$H$27,syst_chauffage!$B$3:$B$27,D3162,syst_chauffage!$C$3:$C$27,E3162)</f>
        <v>49.7979044795645</v>
      </c>
      <c r="L3162" s="12" t="n">
        <f aca="false">H3162*SUMIFS(syst_chauffage!$K$3:$K$27,syst_chauffage!$B$3:$B$27,D3162,syst_chauffage!$C$3:$C$27,E3162)</f>
        <v>0.953777240352086</v>
      </c>
      <c r="N3162" s="0" t="str">
        <f aca="false">A3162</f>
        <v>Café Hôtel Restaurant</v>
      </c>
      <c r="O3162" s="0" t="str">
        <f aca="false">B3162</f>
        <v>Hôtel sans restaurant</v>
      </c>
      <c r="P3162" s="0" t="str">
        <f aca="false">C3162</f>
        <v>Moyen Hotel sans restaurant Bas de gamme</v>
      </c>
      <c r="Q3162" s="0" t="str">
        <f aca="false">D3162</f>
        <v>Chaudière condensation gaz</v>
      </c>
      <c r="R3162" s="0" t="str">
        <f aca="false">E3162</f>
        <v>Gaz</v>
      </c>
      <c r="S3162" s="0" t="str">
        <f aca="false">F3162</f>
        <v>0219562404</v>
      </c>
      <c r="T3162" s="0" t="str">
        <f aca="false">G3162</f>
        <v>2</v>
      </c>
      <c r="U3162" s="0" t="n">
        <f aca="false">L3162</f>
        <v>0.953777240352086</v>
      </c>
      <c r="V3162" s="0" t="n">
        <f aca="false">K3162</f>
        <v>49.7979044795645</v>
      </c>
      <c r="W3162" s="0" t="n">
        <f aca="false">J3162</f>
        <v>1064</v>
      </c>
    </row>
    <row r="3163" customFormat="false" ht="12.8" hidden="false" customHeight="false" outlineLevel="0" collapsed="false">
      <c r="A3163" s="0" t="s">
        <v>73</v>
      </c>
      <c r="B3163" s="0" t="s">
        <v>426</v>
      </c>
      <c r="C3163" s="0" t="s">
        <v>476</v>
      </c>
      <c r="D3163" s="0" t="s">
        <v>32</v>
      </c>
      <c r="E3163" s="0" t="s">
        <v>30</v>
      </c>
      <c r="F3163" s="0" t="s">
        <v>488</v>
      </c>
      <c r="G3163" s="0" t="s">
        <v>1610</v>
      </c>
      <c r="H3163" s="0" t="n">
        <v>1</v>
      </c>
      <c r="I3163" s="0" t="n">
        <v>12</v>
      </c>
      <c r="J3163" s="0" t="n">
        <v>0</v>
      </c>
      <c r="K3163" s="0" t="n">
        <f aca="false">I3163*SUMIFS(syst_chauffage!$H$3:$H$27,syst_chauffage!$B$3:$B$27,D3163,syst_chauffage!$C$3:$C$27,E3163)</f>
        <v>12</v>
      </c>
      <c r="L3163" s="12" t="n">
        <f aca="false">H3163*SUMIFS(syst_chauffage!$K$3:$K$27,syst_chauffage!$B$3:$B$27,D3163,syst_chauffage!$C$3:$C$27,E3163)</f>
        <v>1</v>
      </c>
      <c r="N3163" s="0" t="str">
        <f aca="false">A3163</f>
        <v>Café Hôtel Restaurant</v>
      </c>
      <c r="O3163" s="0" t="str">
        <f aca="false">B3163</f>
        <v>Hôtel sans restaurant</v>
      </c>
      <c r="P3163" s="0" t="str">
        <f aca="false">C3163</f>
        <v>Moyen Hotel sans restaurant Bas de gamme</v>
      </c>
      <c r="Q3163" s="0" t="str">
        <f aca="false">D3163</f>
        <v>Electrique direct performant</v>
      </c>
      <c r="R3163" s="0" t="str">
        <f aca="false">E3163</f>
        <v>Electricité</v>
      </c>
      <c r="S3163" s="0" t="str">
        <f aca="false">F3163</f>
        <v>0219562602</v>
      </c>
      <c r="T3163" s="0" t="str">
        <f aca="false">G3163</f>
        <v>2</v>
      </c>
      <c r="U3163" s="0" t="n">
        <f aca="false">L3163</f>
        <v>1</v>
      </c>
      <c r="V3163" s="0" t="n">
        <f aca="false">K3163</f>
        <v>12</v>
      </c>
      <c r="W3163" s="0" t="n">
        <f aca="false">J3163</f>
        <v>0</v>
      </c>
    </row>
    <row r="3164" customFormat="false" ht="12.8" hidden="false" customHeight="false" outlineLevel="0" collapsed="false">
      <c r="A3164" s="0" t="s">
        <v>73</v>
      </c>
      <c r="B3164" s="0" t="s">
        <v>426</v>
      </c>
      <c r="C3164" s="0" t="s">
        <v>476</v>
      </c>
      <c r="D3164" s="0" t="s">
        <v>38</v>
      </c>
      <c r="E3164" s="0" t="s">
        <v>30</v>
      </c>
      <c r="F3164" s="0" t="s">
        <v>489</v>
      </c>
      <c r="G3164" s="0" t="s">
        <v>1610</v>
      </c>
      <c r="H3164" s="0" t="n">
        <v>3.39795627906976</v>
      </c>
      <c r="I3164" s="0" t="n">
        <v>103.36691678742</v>
      </c>
      <c r="J3164" s="0" t="n">
        <v>792</v>
      </c>
      <c r="K3164" s="0" t="n">
        <f aca="false">I3164*SUMIFS(syst_chauffage!$H$3:$H$27,syst_chauffage!$B$3:$B$27,D3164,syst_chauffage!$C$3:$C$27,E3164)</f>
        <v>104.482638819283</v>
      </c>
      <c r="L3164" s="12" t="n">
        <f aca="false">H3164*SUMIFS(syst_chauffage!$K$3:$K$27,syst_chauffage!$B$3:$B$27,D3164,syst_chauffage!$C$3:$C$27,E3164)</f>
        <v>3.03986496519792</v>
      </c>
      <c r="N3164" s="0" t="str">
        <f aca="false">A3164</f>
        <v>Café Hôtel Restaurant</v>
      </c>
      <c r="O3164" s="0" t="str">
        <f aca="false">B3164</f>
        <v>Hôtel sans restaurant</v>
      </c>
      <c r="P3164" s="0" t="str">
        <f aca="false">C3164</f>
        <v>Moyen Hotel sans restaurant Bas de gamme</v>
      </c>
      <c r="Q3164" s="0" t="str">
        <f aca="false">D3164</f>
        <v>PAC performant</v>
      </c>
      <c r="R3164" s="0" t="str">
        <f aca="false">E3164</f>
        <v>Electricité</v>
      </c>
      <c r="S3164" s="0" t="str">
        <f aca="false">F3164</f>
        <v>0219562902</v>
      </c>
      <c r="T3164" s="0" t="str">
        <f aca="false">G3164</f>
        <v>2</v>
      </c>
      <c r="U3164" s="0" t="n">
        <f aca="false">L3164</f>
        <v>3.03986496519792</v>
      </c>
      <c r="V3164" s="0" t="n">
        <f aca="false">K3164</f>
        <v>104.482638819283</v>
      </c>
      <c r="W3164" s="0" t="n">
        <f aca="false">J3164</f>
        <v>792</v>
      </c>
    </row>
    <row r="3165" customFormat="false" ht="12.8" hidden="false" customHeight="false" outlineLevel="0" collapsed="false">
      <c r="A3165" s="0" t="s">
        <v>73</v>
      </c>
      <c r="B3165" s="0" t="s">
        <v>426</v>
      </c>
      <c r="C3165" s="0" t="s">
        <v>476</v>
      </c>
      <c r="D3165" s="0" t="s">
        <v>46</v>
      </c>
      <c r="E3165" s="0" t="s">
        <v>30</v>
      </c>
      <c r="F3165" s="0" t="s">
        <v>490</v>
      </c>
      <c r="G3165" s="0" t="s">
        <v>1610</v>
      </c>
      <c r="H3165" s="0" t="n">
        <v>3.32861023255814</v>
      </c>
      <c r="I3165" s="0" t="n">
        <v>48.0404841604868</v>
      </c>
      <c r="J3165" s="0" t="n">
        <v>792</v>
      </c>
      <c r="K3165" s="0" t="n">
        <f aca="false">I3165*SUMIFS(syst_chauffage!$H$3:$H$27,syst_chauffage!$B$3:$B$27,D3165,syst_chauffage!$C$3:$C$27,E3165)</f>
        <v>83.3457954377955</v>
      </c>
      <c r="L3165" s="12" t="n">
        <f aca="false">H3165*SUMIFS(syst_chauffage!$K$3:$K$27,syst_chauffage!$B$3:$B$27,D3165,syst_chauffage!$C$3:$C$27,E3165)</f>
        <v>3.00077723502174</v>
      </c>
      <c r="N3165" s="0" t="str">
        <f aca="false">A3165</f>
        <v>Café Hôtel Restaurant</v>
      </c>
      <c r="O3165" s="0" t="str">
        <f aca="false">B3165</f>
        <v>Hôtel sans restaurant</v>
      </c>
      <c r="P3165" s="0" t="str">
        <f aca="false">C3165</f>
        <v>Moyen Hotel sans restaurant Bas de gamme</v>
      </c>
      <c r="Q3165" s="0" t="str">
        <f aca="false">D3165</f>
        <v>Rooftop performant</v>
      </c>
      <c r="R3165" s="0" t="str">
        <f aca="false">E3165</f>
        <v>Electricité</v>
      </c>
      <c r="S3165" s="0" t="str">
        <f aca="false">F3165</f>
        <v>0219563002</v>
      </c>
      <c r="T3165" s="0" t="str">
        <f aca="false">G3165</f>
        <v>2</v>
      </c>
      <c r="U3165" s="0" t="n">
        <f aca="false">L3165</f>
        <v>3.00077723502174</v>
      </c>
      <c r="V3165" s="0" t="n">
        <f aca="false">K3165</f>
        <v>83.3457954377955</v>
      </c>
      <c r="W3165" s="0" t="n">
        <f aca="false">J3165</f>
        <v>792</v>
      </c>
    </row>
    <row r="3166" customFormat="false" ht="12.8" hidden="false" customHeight="false" outlineLevel="0" collapsed="false">
      <c r="A3166" s="0" t="s">
        <v>73</v>
      </c>
      <c r="B3166" s="0" t="s">
        <v>426</v>
      </c>
      <c r="C3166" s="0" t="s">
        <v>491</v>
      </c>
      <c r="D3166" s="0" t="s">
        <v>19</v>
      </c>
      <c r="E3166" s="0" t="s">
        <v>58</v>
      </c>
      <c r="F3166" s="0" t="s">
        <v>492</v>
      </c>
      <c r="G3166" s="0" t="s">
        <v>1610</v>
      </c>
      <c r="H3166" s="0" t="n">
        <v>0.670779307335857</v>
      </c>
      <c r="I3166" s="0" t="n">
        <v>30.30646884472</v>
      </c>
      <c r="J3166" s="0" t="n">
        <v>935</v>
      </c>
      <c r="K3166" s="0" t="n">
        <f aca="false">I3166*SUMIFS(syst_chauffage!$H$3:$H$27,syst_chauffage!$B$3:$B$27,D3166,syst_chauffage!$C$3:$C$27,E3166)</f>
        <v>49.852613504654</v>
      </c>
      <c r="L3166" s="12" t="n">
        <f aca="false">H3166*SUMIFS(syst_chauffage!$K$3:$K$27,syst_chauffage!$B$3:$B$27,D3166,syst_chauffage!$C$3:$C$27,E3166)</f>
        <v>0.670779307335857</v>
      </c>
      <c r="N3166" s="0" t="str">
        <f aca="false">A3166</f>
        <v>Café Hôtel Restaurant</v>
      </c>
      <c r="O3166" s="0" t="str">
        <f aca="false">B3166</f>
        <v>Hôtel sans restaurant</v>
      </c>
      <c r="P3166" s="0" t="str">
        <f aca="false">C3166</f>
        <v>Moyen Hotel sans restaurant Haut de gamme</v>
      </c>
      <c r="Q3166" s="0" t="str">
        <f aca="false">D3166</f>
        <v>Autre système centralisé</v>
      </c>
      <c r="R3166" s="0" t="str">
        <f aca="false">E3166</f>
        <v>Urbain</v>
      </c>
      <c r="S3166" s="0" t="str">
        <f aca="false">F3166</f>
        <v>0219570106</v>
      </c>
      <c r="T3166" s="0" t="str">
        <f aca="false">G3166</f>
        <v>2</v>
      </c>
      <c r="U3166" s="0" t="n">
        <f aca="false">L3166</f>
        <v>0.670779307335857</v>
      </c>
      <c r="V3166" s="0" t="n">
        <f aca="false">K3166</f>
        <v>49.852613504654</v>
      </c>
      <c r="W3166" s="0" t="n">
        <f aca="false">J3166</f>
        <v>935</v>
      </c>
    </row>
    <row r="3167" customFormat="false" ht="12.8" hidden="false" customHeight="false" outlineLevel="0" collapsed="false">
      <c r="A3167" s="0" t="s">
        <v>73</v>
      </c>
      <c r="B3167" s="0" t="s">
        <v>426</v>
      </c>
      <c r="C3167" s="0" t="s">
        <v>491</v>
      </c>
      <c r="D3167" s="0" t="s">
        <v>22</v>
      </c>
      <c r="E3167" s="0" t="s">
        <v>23</v>
      </c>
      <c r="F3167" s="0" t="s">
        <v>493</v>
      </c>
      <c r="G3167" s="0" t="s">
        <v>1610</v>
      </c>
      <c r="H3167" s="0" t="n">
        <v>0.56975773235372</v>
      </c>
      <c r="I3167" s="0" t="n">
        <v>19.0195937566018</v>
      </c>
      <c r="J3167" s="0" t="n">
        <v>0</v>
      </c>
      <c r="K3167" s="0" t="n">
        <f aca="false">I3167*SUMIFS(syst_chauffage!$H$3:$H$27,syst_chauffage!$B$3:$B$27,D3167,syst_chauffage!$C$3:$C$27,E3167)</f>
        <v>33.4939327026772</v>
      </c>
      <c r="L3167" s="12" t="n">
        <f aca="false">H3167*SUMIFS(syst_chauffage!$K$3:$K$27,syst_chauffage!$B$3:$B$27,D3167,syst_chauffage!$C$3:$C$27,E3167)</f>
        <v>0.56975773235372</v>
      </c>
      <c r="N3167" s="0" t="str">
        <f aca="false">A3167</f>
        <v>Café Hôtel Restaurant</v>
      </c>
      <c r="O3167" s="0" t="str">
        <f aca="false">B3167</f>
        <v>Hôtel sans restaurant</v>
      </c>
      <c r="P3167" s="0" t="str">
        <f aca="false">C3167</f>
        <v>Moyen Hotel sans restaurant Haut de gamme</v>
      </c>
      <c r="Q3167" s="0" t="str">
        <f aca="false">D3167</f>
        <v>Chaudière fioul</v>
      </c>
      <c r="R3167" s="0" t="str">
        <f aca="false">E3167</f>
        <v>Fioul</v>
      </c>
      <c r="S3167" s="0" t="str">
        <f aca="false">F3167</f>
        <v>0219570303</v>
      </c>
      <c r="T3167" s="0" t="str">
        <f aca="false">G3167</f>
        <v>2</v>
      </c>
      <c r="U3167" s="0" t="n">
        <f aca="false">L3167</f>
        <v>0.56975773235372</v>
      </c>
      <c r="V3167" s="0" t="n">
        <f aca="false">K3167</f>
        <v>33.4939327026772</v>
      </c>
      <c r="W3167" s="0" t="n">
        <f aca="false">J3167</f>
        <v>0</v>
      </c>
    </row>
    <row r="3168" customFormat="false" ht="12.8" hidden="false" customHeight="false" outlineLevel="0" collapsed="false">
      <c r="A3168" s="0" t="s">
        <v>73</v>
      </c>
      <c r="B3168" s="0" t="s">
        <v>426</v>
      </c>
      <c r="C3168" s="0" t="s">
        <v>491</v>
      </c>
      <c r="D3168" s="0" t="s">
        <v>13</v>
      </c>
      <c r="E3168" s="0" t="s">
        <v>14</v>
      </c>
      <c r="F3168" s="0" t="s">
        <v>494</v>
      </c>
      <c r="G3168" s="0" t="s">
        <v>1610</v>
      </c>
      <c r="H3168" s="0" t="n">
        <v>0.685456368473844</v>
      </c>
      <c r="I3168" s="0" t="n">
        <v>13.8276481916889</v>
      </c>
      <c r="J3168" s="0" t="n">
        <v>462</v>
      </c>
      <c r="K3168" s="0" t="n">
        <f aca="false">I3168*SUMIFS(syst_chauffage!$H$3:$H$27,syst_chauffage!$B$3:$B$27,D3168,syst_chauffage!$C$3:$C$27,E3168)</f>
        <v>27.9262040287268</v>
      </c>
      <c r="L3168" s="12" t="n">
        <f aca="false">H3168*SUMIFS(syst_chauffage!$K$3:$K$27,syst_chauffage!$B$3:$B$27,D3168,syst_chauffage!$C$3:$C$27,E3168)</f>
        <v>0.685456368473844</v>
      </c>
      <c r="N3168" s="0" t="str">
        <f aca="false">A3168</f>
        <v>Café Hôtel Restaurant</v>
      </c>
      <c r="O3168" s="0" t="str">
        <f aca="false">B3168</f>
        <v>Hôtel sans restaurant</v>
      </c>
      <c r="P3168" s="0" t="str">
        <f aca="false">C3168</f>
        <v>Moyen Hotel sans restaurant Haut de gamme</v>
      </c>
      <c r="Q3168" s="0" t="str">
        <f aca="false">D3168</f>
        <v>Chaudière gaz</v>
      </c>
      <c r="R3168" s="0" t="str">
        <f aca="false">E3168</f>
        <v>Gaz</v>
      </c>
      <c r="S3168" s="0" t="str">
        <f aca="false">F3168</f>
        <v>0219570404</v>
      </c>
      <c r="T3168" s="0" t="str">
        <f aca="false">G3168</f>
        <v>2</v>
      </c>
      <c r="U3168" s="0" t="n">
        <f aca="false">L3168</f>
        <v>0.685456368473844</v>
      </c>
      <c r="V3168" s="0" t="n">
        <f aca="false">K3168</f>
        <v>27.9262040287268</v>
      </c>
      <c r="W3168" s="0" t="n">
        <f aca="false">J3168</f>
        <v>462</v>
      </c>
    </row>
    <row r="3169" customFormat="false" ht="12.8" hidden="false" customHeight="false" outlineLevel="0" collapsed="false">
      <c r="A3169" s="0" t="s">
        <v>73</v>
      </c>
      <c r="B3169" s="0" t="s">
        <v>426</v>
      </c>
      <c r="C3169" s="0" t="s">
        <v>491</v>
      </c>
      <c r="D3169" s="0" t="s">
        <v>29</v>
      </c>
      <c r="E3169" s="0" t="s">
        <v>30</v>
      </c>
      <c r="F3169" s="0" t="s">
        <v>495</v>
      </c>
      <c r="G3169" s="0" t="s">
        <v>1610</v>
      </c>
      <c r="H3169" s="0" t="n">
        <v>0.92</v>
      </c>
      <c r="I3169" s="0" t="n">
        <v>10.4</v>
      </c>
      <c r="J3169" s="0" t="n">
        <v>0</v>
      </c>
      <c r="K3169" s="0" t="n">
        <f aca="false">I3169*SUMIFS(syst_chauffage!$H$3:$H$27,syst_chauffage!$B$3:$B$27,D3169,syst_chauffage!$C$3:$C$27,E3169)</f>
        <v>3</v>
      </c>
      <c r="L3169" s="12" t="n">
        <f aca="false">H3169*SUMIFS(syst_chauffage!$K$3:$K$27,syst_chauffage!$B$3:$B$27,D3169,syst_chauffage!$C$3:$C$27,E3169)</f>
        <v>0.92</v>
      </c>
      <c r="N3169" s="0" t="str">
        <f aca="false">A3169</f>
        <v>Café Hôtel Restaurant</v>
      </c>
      <c r="O3169" s="0" t="str">
        <f aca="false">B3169</f>
        <v>Hôtel sans restaurant</v>
      </c>
      <c r="P3169" s="0" t="str">
        <f aca="false">C3169</f>
        <v>Moyen Hotel sans restaurant Haut de gamme</v>
      </c>
      <c r="Q3169" s="0" t="str">
        <f aca="false">D3169</f>
        <v>Electrique direct</v>
      </c>
      <c r="R3169" s="0" t="str">
        <f aca="false">E3169</f>
        <v>Electricité</v>
      </c>
      <c r="S3169" s="0" t="str">
        <f aca="false">F3169</f>
        <v>0219570602</v>
      </c>
      <c r="T3169" s="0" t="str">
        <f aca="false">G3169</f>
        <v>2</v>
      </c>
      <c r="U3169" s="0" t="n">
        <f aca="false">L3169</f>
        <v>0.92</v>
      </c>
      <c r="V3169" s="0" t="n">
        <f aca="false">K3169</f>
        <v>3</v>
      </c>
      <c r="W3169" s="0" t="n">
        <f aca="false">J3169</f>
        <v>0</v>
      </c>
    </row>
    <row r="3170" customFormat="false" ht="12.8" hidden="false" customHeight="false" outlineLevel="0" collapsed="false">
      <c r="A3170" s="0" t="s">
        <v>73</v>
      </c>
      <c r="B3170" s="0" t="s">
        <v>426</v>
      </c>
      <c r="C3170" s="0" t="s">
        <v>491</v>
      </c>
      <c r="D3170" s="0" t="s">
        <v>36</v>
      </c>
      <c r="E3170" s="0" t="s">
        <v>30</v>
      </c>
      <c r="F3170" s="0" t="s">
        <v>496</v>
      </c>
      <c r="G3170" s="0" t="s">
        <v>1610</v>
      </c>
      <c r="H3170" s="0" t="n">
        <v>2.94489544186046</v>
      </c>
      <c r="I3170" s="0" t="n">
        <v>81.2880909123097</v>
      </c>
      <c r="J3170" s="0" t="n">
        <v>738</v>
      </c>
      <c r="K3170" s="0" t="n">
        <f aca="false">I3170*SUMIFS(syst_chauffage!$H$3:$H$27,syst_chauffage!$B$3:$B$27,D3170,syst_chauffage!$C$3:$C$27,E3170)</f>
        <v>50.2895360772099</v>
      </c>
      <c r="L3170" s="12" t="n">
        <f aca="false">H3170*SUMIFS(syst_chauffage!$K$3:$K$27,syst_chauffage!$B$3:$B$27,D3170,syst_chauffage!$C$3:$C$27,E3170)</f>
        <v>2.47427325480779</v>
      </c>
      <c r="N3170" s="0" t="str">
        <f aca="false">A3170</f>
        <v>Café Hôtel Restaurant</v>
      </c>
      <c r="O3170" s="0" t="str">
        <f aca="false">B3170</f>
        <v>Hôtel sans restaurant</v>
      </c>
      <c r="P3170" s="0" t="str">
        <f aca="false">C3170</f>
        <v>Moyen Hotel sans restaurant Haut de gamme</v>
      </c>
      <c r="Q3170" s="0" t="str">
        <f aca="false">D3170</f>
        <v>PAC</v>
      </c>
      <c r="R3170" s="0" t="str">
        <f aca="false">E3170</f>
        <v>Electricité</v>
      </c>
      <c r="S3170" s="0" t="str">
        <f aca="false">F3170</f>
        <v>0219570902</v>
      </c>
      <c r="T3170" s="0" t="str">
        <f aca="false">G3170</f>
        <v>2</v>
      </c>
      <c r="U3170" s="0" t="n">
        <f aca="false">L3170</f>
        <v>2.47427325480779</v>
      </c>
      <c r="V3170" s="0" t="n">
        <f aca="false">K3170</f>
        <v>50.2895360772099</v>
      </c>
      <c r="W3170" s="0" t="n">
        <f aca="false">J3170</f>
        <v>738</v>
      </c>
    </row>
    <row r="3171" customFormat="false" ht="12.8" hidden="false" customHeight="false" outlineLevel="0" collapsed="false">
      <c r="A3171" s="0" t="s">
        <v>73</v>
      </c>
      <c r="B3171" s="0" t="s">
        <v>426</v>
      </c>
      <c r="C3171" s="0" t="s">
        <v>491</v>
      </c>
      <c r="D3171" s="0" t="s">
        <v>42</v>
      </c>
      <c r="E3171" s="0" t="s">
        <v>30</v>
      </c>
      <c r="F3171" s="0" t="s">
        <v>497</v>
      </c>
      <c r="G3171" s="0" t="s">
        <v>1610</v>
      </c>
      <c r="H3171" s="0" t="n">
        <v>2.80410195348837</v>
      </c>
      <c r="I3171" s="0" t="n">
        <v>36.9359629633094</v>
      </c>
      <c r="J3171" s="0" t="n">
        <v>738</v>
      </c>
      <c r="K3171" s="0" t="n">
        <f aca="false">I3171*SUMIFS(syst_chauffage!$H$3:$H$27,syst_chauffage!$B$3:$B$27,D3171,syst_chauffage!$C$3:$C$27,E3171)</f>
        <v>33.3418069885796</v>
      </c>
      <c r="L3171" s="12" t="n">
        <f aca="false">H3171*SUMIFS(syst_chauffage!$K$3:$K$27,syst_chauffage!$B$3:$B$27,D3171,syst_chauffage!$C$3:$C$27,E3171)</f>
        <v>2.49996610303434</v>
      </c>
      <c r="N3171" s="0" t="str">
        <f aca="false">A3171</f>
        <v>Café Hôtel Restaurant</v>
      </c>
      <c r="O3171" s="0" t="str">
        <f aca="false">B3171</f>
        <v>Hôtel sans restaurant</v>
      </c>
      <c r="P3171" s="0" t="str">
        <f aca="false">C3171</f>
        <v>Moyen Hotel sans restaurant Haut de gamme</v>
      </c>
      <c r="Q3171" s="0" t="str">
        <f aca="false">D3171</f>
        <v>Rooftop</v>
      </c>
      <c r="R3171" s="0" t="str">
        <f aca="false">E3171</f>
        <v>Electricité</v>
      </c>
      <c r="S3171" s="0" t="str">
        <f aca="false">F3171</f>
        <v>0219571002</v>
      </c>
      <c r="T3171" s="0" t="str">
        <f aca="false">G3171</f>
        <v>2</v>
      </c>
      <c r="U3171" s="0" t="n">
        <f aca="false">L3171</f>
        <v>2.49996610303434</v>
      </c>
      <c r="V3171" s="0" t="n">
        <f aca="false">K3171</f>
        <v>33.3418069885796</v>
      </c>
      <c r="W3171" s="0" t="n">
        <f aca="false">J3171</f>
        <v>738</v>
      </c>
    </row>
    <row r="3172" customFormat="false" ht="12.8" hidden="false" customHeight="false" outlineLevel="0" collapsed="false">
      <c r="A3172" s="0" t="s">
        <v>73</v>
      </c>
      <c r="B3172" s="0" t="s">
        <v>426</v>
      </c>
      <c r="C3172" s="0" t="s">
        <v>491</v>
      </c>
      <c r="D3172" s="0" t="s">
        <v>51</v>
      </c>
      <c r="E3172" s="0" t="s">
        <v>58</v>
      </c>
      <c r="F3172" s="0" t="s">
        <v>498</v>
      </c>
      <c r="G3172" s="0" t="s">
        <v>1610</v>
      </c>
      <c r="H3172" s="0" t="n">
        <v>0.773976123849066</v>
      </c>
      <c r="I3172" s="0" t="n">
        <v>36.0791295770476</v>
      </c>
      <c r="J3172" s="0" t="n">
        <v>935</v>
      </c>
      <c r="K3172" s="0" t="n">
        <f aca="false">I3172*SUMIFS(syst_chauffage!$H$3:$H$27,syst_chauffage!$B$3:$B$27,D3172,syst_chauffage!$C$3:$C$27,E3172)</f>
        <v>76.9928447289321</v>
      </c>
      <c r="L3172" s="12" t="n">
        <f aca="false">H3172*SUMIFS(syst_chauffage!$K$3:$K$27,syst_chauffage!$B$3:$B$27,D3172,syst_chauffage!$C$3:$C$27,E3172)</f>
        <v>0.773976123849066</v>
      </c>
      <c r="N3172" s="0" t="str">
        <f aca="false">A3172</f>
        <v>Café Hôtel Restaurant</v>
      </c>
      <c r="O3172" s="0" t="str">
        <f aca="false">B3172</f>
        <v>Hôtel sans restaurant</v>
      </c>
      <c r="P3172" s="0" t="str">
        <f aca="false">C3172</f>
        <v>Moyen Hotel sans restaurant Haut de gamme</v>
      </c>
      <c r="Q3172" s="0" t="str">
        <f aca="false">D3172</f>
        <v>Autre système centralisé performant</v>
      </c>
      <c r="R3172" s="0" t="str">
        <f aca="false">E3172</f>
        <v>Urbain</v>
      </c>
      <c r="S3172" s="0" t="str">
        <f aca="false">F3172</f>
        <v>0219572106</v>
      </c>
      <c r="T3172" s="0" t="str">
        <f aca="false">G3172</f>
        <v>2</v>
      </c>
      <c r="U3172" s="0" t="n">
        <f aca="false">L3172</f>
        <v>0.773976123849066</v>
      </c>
      <c r="V3172" s="0" t="n">
        <f aca="false">K3172</f>
        <v>76.9928447289321</v>
      </c>
      <c r="W3172" s="0" t="n">
        <f aca="false">J3172</f>
        <v>935</v>
      </c>
    </row>
    <row r="3173" customFormat="false" ht="12.8" hidden="false" customHeight="false" outlineLevel="0" collapsed="false">
      <c r="A3173" s="0" t="s">
        <v>73</v>
      </c>
      <c r="B3173" s="0" t="s">
        <v>426</v>
      </c>
      <c r="C3173" s="0" t="s">
        <v>491</v>
      </c>
      <c r="D3173" s="0" t="s">
        <v>27</v>
      </c>
      <c r="E3173" s="0" t="s">
        <v>23</v>
      </c>
      <c r="F3173" s="0" t="s">
        <v>499</v>
      </c>
      <c r="G3173" s="0" t="s">
        <v>1610</v>
      </c>
      <c r="H3173" s="0" t="n">
        <v>0.754990906044746</v>
      </c>
      <c r="I3173" s="0" t="n">
        <v>22.642373519764</v>
      </c>
      <c r="J3173" s="0" t="n">
        <v>1064</v>
      </c>
      <c r="K3173" s="0" t="n">
        <f aca="false">I3173*SUMIFS(syst_chauffage!$H$3:$H$27,syst_chauffage!$B$3:$B$27,D3173,syst_chauffage!$C$3:$C$27,E3173)</f>
        <v>58.0641738067014</v>
      </c>
      <c r="L3173" s="12" t="n">
        <f aca="false">H3173*SUMIFS(syst_chauffage!$K$3:$K$27,syst_chauffage!$B$3:$B$27,D3173,syst_chauffage!$C$3:$C$27,E3173)</f>
        <v>0.754990906044746</v>
      </c>
      <c r="N3173" s="0" t="str">
        <f aca="false">A3173</f>
        <v>Café Hôtel Restaurant</v>
      </c>
      <c r="O3173" s="0" t="str">
        <f aca="false">B3173</f>
        <v>Hôtel sans restaurant</v>
      </c>
      <c r="P3173" s="0" t="str">
        <f aca="false">C3173</f>
        <v>Moyen Hotel sans restaurant Haut de gamme</v>
      </c>
      <c r="Q3173" s="0" t="str">
        <f aca="false">D3173</f>
        <v>Chaudière condensation fioul</v>
      </c>
      <c r="R3173" s="0" t="str">
        <f aca="false">E3173</f>
        <v>Fioul</v>
      </c>
      <c r="S3173" s="0" t="str">
        <f aca="false">F3173</f>
        <v>0219572303</v>
      </c>
      <c r="T3173" s="0" t="str">
        <f aca="false">G3173</f>
        <v>2</v>
      </c>
      <c r="U3173" s="0" t="n">
        <f aca="false">L3173</f>
        <v>0.754990906044746</v>
      </c>
      <c r="V3173" s="0" t="n">
        <f aca="false">K3173</f>
        <v>58.0641738067014</v>
      </c>
      <c r="W3173" s="0" t="n">
        <f aca="false">J3173</f>
        <v>1064</v>
      </c>
    </row>
    <row r="3174" customFormat="false" ht="12.8" hidden="false" customHeight="false" outlineLevel="0" collapsed="false">
      <c r="A3174" s="0" t="s">
        <v>73</v>
      </c>
      <c r="B3174" s="0" t="s">
        <v>426</v>
      </c>
      <c r="C3174" s="0" t="s">
        <v>491</v>
      </c>
      <c r="D3174" s="0" t="s">
        <v>18</v>
      </c>
      <c r="E3174" s="0" t="s">
        <v>14</v>
      </c>
      <c r="F3174" s="0" t="s">
        <v>500</v>
      </c>
      <c r="G3174" s="0" t="s">
        <v>1610</v>
      </c>
      <c r="H3174" s="0" t="n">
        <v>0.982585748025649</v>
      </c>
      <c r="I3174" s="0" t="n">
        <v>16.4614859424868</v>
      </c>
      <c r="J3174" s="0" t="n">
        <v>1064</v>
      </c>
      <c r="K3174" s="0" t="n">
        <f aca="false">I3174*SUMIFS(syst_chauffage!$H$3:$H$27,syst_chauffage!$B$3:$B$27,D3174,syst_chauffage!$C$3:$C$27,E3174)</f>
        <v>44.8563791456206</v>
      </c>
      <c r="L3174" s="12" t="n">
        <f aca="false">H3174*SUMIFS(syst_chauffage!$K$3:$K$27,syst_chauffage!$B$3:$B$27,D3174,syst_chauffage!$C$3:$C$27,E3174)</f>
        <v>0.954529869391113</v>
      </c>
      <c r="N3174" s="0" t="str">
        <f aca="false">A3174</f>
        <v>Café Hôtel Restaurant</v>
      </c>
      <c r="O3174" s="0" t="str">
        <f aca="false">B3174</f>
        <v>Hôtel sans restaurant</v>
      </c>
      <c r="P3174" s="0" t="str">
        <f aca="false">C3174</f>
        <v>Moyen Hotel sans restaurant Haut de gamme</v>
      </c>
      <c r="Q3174" s="0" t="str">
        <f aca="false">D3174</f>
        <v>Chaudière condensation gaz</v>
      </c>
      <c r="R3174" s="0" t="str">
        <f aca="false">E3174</f>
        <v>Gaz</v>
      </c>
      <c r="S3174" s="0" t="str">
        <f aca="false">F3174</f>
        <v>0219572404</v>
      </c>
      <c r="T3174" s="0" t="str">
        <f aca="false">G3174</f>
        <v>2</v>
      </c>
      <c r="U3174" s="0" t="n">
        <f aca="false">L3174</f>
        <v>0.954529869391113</v>
      </c>
      <c r="V3174" s="0" t="n">
        <f aca="false">K3174</f>
        <v>44.8563791456206</v>
      </c>
      <c r="W3174" s="0" t="n">
        <f aca="false">J3174</f>
        <v>1064</v>
      </c>
    </row>
    <row r="3175" customFormat="false" ht="12.8" hidden="false" customHeight="false" outlineLevel="0" collapsed="false">
      <c r="A3175" s="0" t="s">
        <v>73</v>
      </c>
      <c r="B3175" s="0" t="s">
        <v>426</v>
      </c>
      <c r="C3175" s="0" t="s">
        <v>491</v>
      </c>
      <c r="D3175" s="0" t="s">
        <v>32</v>
      </c>
      <c r="E3175" s="0" t="s">
        <v>30</v>
      </c>
      <c r="F3175" s="0" t="s">
        <v>501</v>
      </c>
      <c r="G3175" s="0" t="s">
        <v>1610</v>
      </c>
      <c r="H3175" s="0" t="n">
        <v>1</v>
      </c>
      <c r="I3175" s="0" t="n">
        <v>12</v>
      </c>
      <c r="J3175" s="0" t="n">
        <v>0</v>
      </c>
      <c r="K3175" s="0" t="n">
        <f aca="false">I3175*SUMIFS(syst_chauffage!$H$3:$H$27,syst_chauffage!$B$3:$B$27,D3175,syst_chauffage!$C$3:$C$27,E3175)</f>
        <v>12</v>
      </c>
      <c r="L3175" s="12" t="n">
        <f aca="false">H3175*SUMIFS(syst_chauffage!$K$3:$K$27,syst_chauffage!$B$3:$B$27,D3175,syst_chauffage!$C$3:$C$27,E3175)</f>
        <v>1</v>
      </c>
      <c r="N3175" s="0" t="str">
        <f aca="false">A3175</f>
        <v>Café Hôtel Restaurant</v>
      </c>
      <c r="O3175" s="0" t="str">
        <f aca="false">B3175</f>
        <v>Hôtel sans restaurant</v>
      </c>
      <c r="P3175" s="0" t="str">
        <f aca="false">C3175</f>
        <v>Moyen Hotel sans restaurant Haut de gamme</v>
      </c>
      <c r="Q3175" s="0" t="str">
        <f aca="false">D3175</f>
        <v>Electrique direct performant</v>
      </c>
      <c r="R3175" s="0" t="str">
        <f aca="false">E3175</f>
        <v>Electricité</v>
      </c>
      <c r="S3175" s="0" t="str">
        <f aca="false">F3175</f>
        <v>0219572602</v>
      </c>
      <c r="T3175" s="0" t="str">
        <f aca="false">G3175</f>
        <v>2</v>
      </c>
      <c r="U3175" s="0" t="n">
        <f aca="false">L3175</f>
        <v>1</v>
      </c>
      <c r="V3175" s="0" t="n">
        <f aca="false">K3175</f>
        <v>12</v>
      </c>
      <c r="W3175" s="0" t="n">
        <f aca="false">J3175</f>
        <v>0</v>
      </c>
    </row>
    <row r="3176" customFormat="false" ht="12.8" hidden="false" customHeight="false" outlineLevel="0" collapsed="false">
      <c r="A3176" s="0" t="s">
        <v>73</v>
      </c>
      <c r="B3176" s="0" t="s">
        <v>426</v>
      </c>
      <c r="C3176" s="0" t="s">
        <v>491</v>
      </c>
      <c r="D3176" s="0" t="s">
        <v>38</v>
      </c>
      <c r="E3176" s="0" t="s">
        <v>30</v>
      </c>
      <c r="F3176" s="0" t="s">
        <v>502</v>
      </c>
      <c r="G3176" s="0" t="s">
        <v>1610</v>
      </c>
      <c r="H3176" s="0" t="n">
        <v>3.39795627906976</v>
      </c>
      <c r="I3176" s="0" t="n">
        <v>96.7715368003687</v>
      </c>
      <c r="J3176" s="0" t="n">
        <v>792</v>
      </c>
      <c r="K3176" s="0" t="n">
        <f aca="false">I3176*SUMIFS(syst_chauffage!$H$3:$H$27,syst_chauffage!$B$3:$B$27,D3176,syst_chauffage!$C$3:$C$27,E3176)</f>
        <v>97.8160696066186</v>
      </c>
      <c r="L3176" s="12" t="n">
        <f aca="false">H3176*SUMIFS(syst_chauffage!$K$3:$K$27,syst_chauffage!$B$3:$B$27,D3176,syst_chauffage!$C$3:$C$27,E3176)</f>
        <v>3.03986496519792</v>
      </c>
      <c r="N3176" s="0" t="str">
        <f aca="false">A3176</f>
        <v>Café Hôtel Restaurant</v>
      </c>
      <c r="O3176" s="0" t="str">
        <f aca="false">B3176</f>
        <v>Hôtel sans restaurant</v>
      </c>
      <c r="P3176" s="0" t="str">
        <f aca="false">C3176</f>
        <v>Moyen Hotel sans restaurant Haut de gamme</v>
      </c>
      <c r="Q3176" s="0" t="str">
        <f aca="false">D3176</f>
        <v>PAC performant</v>
      </c>
      <c r="R3176" s="0" t="str">
        <f aca="false">E3176</f>
        <v>Electricité</v>
      </c>
      <c r="S3176" s="0" t="str">
        <f aca="false">F3176</f>
        <v>0219572902</v>
      </c>
      <c r="T3176" s="0" t="str">
        <f aca="false">G3176</f>
        <v>2</v>
      </c>
      <c r="U3176" s="0" t="n">
        <f aca="false">L3176</f>
        <v>3.03986496519792</v>
      </c>
      <c r="V3176" s="0" t="n">
        <f aca="false">K3176</f>
        <v>97.8160696066186</v>
      </c>
      <c r="W3176" s="0" t="n">
        <f aca="false">J3176</f>
        <v>792</v>
      </c>
    </row>
    <row r="3177" customFormat="false" ht="12.8" hidden="false" customHeight="false" outlineLevel="0" collapsed="false">
      <c r="A3177" s="0" t="s">
        <v>73</v>
      </c>
      <c r="B3177" s="0" t="s">
        <v>426</v>
      </c>
      <c r="C3177" s="0" t="s">
        <v>491</v>
      </c>
      <c r="D3177" s="0" t="s">
        <v>46</v>
      </c>
      <c r="E3177" s="0" t="s">
        <v>30</v>
      </c>
      <c r="F3177" s="0" t="s">
        <v>503</v>
      </c>
      <c r="G3177" s="0" t="s">
        <v>1610</v>
      </c>
      <c r="H3177" s="0" t="n">
        <v>3.32861023255814</v>
      </c>
      <c r="I3177" s="0" t="n">
        <v>43.9713844801302</v>
      </c>
      <c r="J3177" s="0" t="n">
        <v>792</v>
      </c>
      <c r="K3177" s="0" t="n">
        <f aca="false">I3177*SUMIFS(syst_chauffage!$H$3:$H$27,syst_chauffage!$B$3:$B$27,D3177,syst_chauffage!$C$3:$C$27,E3177)</f>
        <v>76.2862839548962</v>
      </c>
      <c r="L3177" s="12" t="n">
        <f aca="false">H3177*SUMIFS(syst_chauffage!$K$3:$K$27,syst_chauffage!$B$3:$B$27,D3177,syst_chauffage!$C$3:$C$27,E3177)</f>
        <v>3.00077723502174</v>
      </c>
      <c r="N3177" s="0" t="str">
        <f aca="false">A3177</f>
        <v>Café Hôtel Restaurant</v>
      </c>
      <c r="O3177" s="0" t="str">
        <f aca="false">B3177</f>
        <v>Hôtel sans restaurant</v>
      </c>
      <c r="P3177" s="0" t="str">
        <f aca="false">C3177</f>
        <v>Moyen Hotel sans restaurant Haut de gamme</v>
      </c>
      <c r="Q3177" s="0" t="str">
        <f aca="false">D3177</f>
        <v>Rooftop performant</v>
      </c>
      <c r="R3177" s="0" t="str">
        <f aca="false">E3177</f>
        <v>Electricité</v>
      </c>
      <c r="S3177" s="0" t="str">
        <f aca="false">F3177</f>
        <v>0219573002</v>
      </c>
      <c r="T3177" s="0" t="str">
        <f aca="false">G3177</f>
        <v>2</v>
      </c>
      <c r="U3177" s="0" t="n">
        <f aca="false">L3177</f>
        <v>3.00077723502174</v>
      </c>
      <c r="V3177" s="0" t="n">
        <f aca="false">K3177</f>
        <v>76.2862839548962</v>
      </c>
      <c r="W3177" s="0" t="n">
        <f aca="false">J3177</f>
        <v>792</v>
      </c>
    </row>
    <row r="3178" customFormat="false" ht="12.8" hidden="false" customHeight="false" outlineLevel="0" collapsed="false">
      <c r="A3178" s="0" t="s">
        <v>73</v>
      </c>
      <c r="B3178" s="0" t="s">
        <v>426</v>
      </c>
      <c r="C3178" s="0" t="s">
        <v>504</v>
      </c>
      <c r="D3178" s="0" t="s">
        <v>19</v>
      </c>
      <c r="E3178" s="0" t="s">
        <v>58</v>
      </c>
      <c r="F3178" s="0" t="s">
        <v>505</v>
      </c>
      <c r="G3178" s="0" t="s">
        <v>1610</v>
      </c>
      <c r="H3178" s="0" t="n">
        <v>0.7124</v>
      </c>
      <c r="I3178" s="0" t="n">
        <v>27.4169912174355</v>
      </c>
      <c r="J3178" s="0" t="n">
        <v>935</v>
      </c>
      <c r="K3178" s="0" t="n">
        <f aca="false">I3178*SUMIFS(syst_chauffage!$H$3:$H$27,syst_chauffage!$B$3:$B$27,D3178,syst_chauffage!$C$3:$C$27,E3178)</f>
        <v>45.0995684659393</v>
      </c>
      <c r="L3178" s="12" t="n">
        <f aca="false">H3178*SUMIFS(syst_chauffage!$K$3:$K$27,syst_chauffage!$B$3:$B$27,D3178,syst_chauffage!$C$3:$C$27,E3178)</f>
        <v>0.7124</v>
      </c>
      <c r="N3178" s="0" t="str">
        <f aca="false">A3178</f>
        <v>Café Hôtel Restaurant</v>
      </c>
      <c r="O3178" s="0" t="str">
        <f aca="false">B3178</f>
        <v>Hôtel sans restaurant</v>
      </c>
      <c r="P3178" s="0" t="str">
        <f aca="false">C3178</f>
        <v>Moyen Hotel sans restaurant Luxe</v>
      </c>
      <c r="Q3178" s="0" t="str">
        <f aca="false">D3178</f>
        <v>Autre système centralisé</v>
      </c>
      <c r="R3178" s="0" t="str">
        <f aca="false">E3178</f>
        <v>Urbain</v>
      </c>
      <c r="S3178" s="0" t="str">
        <f aca="false">F3178</f>
        <v>0219580106</v>
      </c>
      <c r="T3178" s="0" t="str">
        <f aca="false">G3178</f>
        <v>2</v>
      </c>
      <c r="U3178" s="0" t="n">
        <f aca="false">L3178</f>
        <v>0.7124</v>
      </c>
      <c r="V3178" s="0" t="n">
        <f aca="false">K3178</f>
        <v>45.0995684659393</v>
      </c>
      <c r="W3178" s="0" t="n">
        <f aca="false">J3178</f>
        <v>935</v>
      </c>
    </row>
    <row r="3179" customFormat="false" ht="12.8" hidden="false" customHeight="false" outlineLevel="0" collapsed="false">
      <c r="A3179" s="0" t="s">
        <v>73</v>
      </c>
      <c r="B3179" s="0" t="s">
        <v>426</v>
      </c>
      <c r="C3179" s="0" t="s">
        <v>504</v>
      </c>
      <c r="D3179" s="0" t="s">
        <v>22</v>
      </c>
      <c r="E3179" s="0" t="s">
        <v>23</v>
      </c>
      <c r="F3179" s="0" t="s">
        <v>506</v>
      </c>
      <c r="G3179" s="0" t="s">
        <v>1610</v>
      </c>
      <c r="H3179" s="0" t="n">
        <v>0.578819977512267</v>
      </c>
      <c r="I3179" s="0" t="n">
        <v>15.3562773340752</v>
      </c>
      <c r="J3179" s="0" t="n">
        <v>0</v>
      </c>
      <c r="K3179" s="0" t="n">
        <f aca="false">I3179*SUMIFS(syst_chauffage!$H$3:$H$27,syst_chauffage!$B$3:$B$27,D3179,syst_chauffage!$C$3:$C$27,E3179)</f>
        <v>27.0427500278564</v>
      </c>
      <c r="L3179" s="12" t="n">
        <f aca="false">H3179*SUMIFS(syst_chauffage!$K$3:$K$27,syst_chauffage!$B$3:$B$27,D3179,syst_chauffage!$C$3:$C$27,E3179)</f>
        <v>0.578819977512267</v>
      </c>
      <c r="N3179" s="0" t="str">
        <f aca="false">A3179</f>
        <v>Café Hôtel Restaurant</v>
      </c>
      <c r="O3179" s="0" t="str">
        <f aca="false">B3179</f>
        <v>Hôtel sans restaurant</v>
      </c>
      <c r="P3179" s="0" t="str">
        <f aca="false">C3179</f>
        <v>Moyen Hotel sans restaurant Luxe</v>
      </c>
      <c r="Q3179" s="0" t="str">
        <f aca="false">D3179</f>
        <v>Chaudière fioul</v>
      </c>
      <c r="R3179" s="0" t="str">
        <f aca="false">E3179</f>
        <v>Fioul</v>
      </c>
      <c r="S3179" s="0" t="str">
        <f aca="false">F3179</f>
        <v>0219580303</v>
      </c>
      <c r="T3179" s="0" t="str">
        <f aca="false">G3179</f>
        <v>2</v>
      </c>
      <c r="U3179" s="0" t="n">
        <f aca="false">L3179</f>
        <v>0.578819977512267</v>
      </c>
      <c r="V3179" s="0" t="n">
        <f aca="false">K3179</f>
        <v>27.0427500278564</v>
      </c>
      <c r="W3179" s="0" t="n">
        <f aca="false">J3179</f>
        <v>0</v>
      </c>
    </row>
    <row r="3180" customFormat="false" ht="12.8" hidden="false" customHeight="false" outlineLevel="0" collapsed="false">
      <c r="A3180" s="0" t="s">
        <v>73</v>
      </c>
      <c r="B3180" s="0" t="s">
        <v>426</v>
      </c>
      <c r="C3180" s="0" t="s">
        <v>504</v>
      </c>
      <c r="D3180" s="0" t="s">
        <v>13</v>
      </c>
      <c r="E3180" s="0" t="s">
        <v>14</v>
      </c>
      <c r="F3180" s="0" t="s">
        <v>507</v>
      </c>
      <c r="G3180" s="0" t="s">
        <v>1610</v>
      </c>
      <c r="H3180" s="0" t="n">
        <v>0.694615581188205</v>
      </c>
      <c r="I3180" s="0" t="n">
        <v>11.3073224453647</v>
      </c>
      <c r="J3180" s="0" t="n">
        <v>462</v>
      </c>
      <c r="K3180" s="0" t="n">
        <f aca="false">I3180*SUMIFS(syst_chauffage!$H$3:$H$27,syst_chauffage!$B$3:$B$27,D3180,syst_chauffage!$C$3:$C$27,E3180)</f>
        <v>22.8361749771483</v>
      </c>
      <c r="L3180" s="12" t="n">
        <f aca="false">H3180*SUMIFS(syst_chauffage!$K$3:$K$27,syst_chauffage!$B$3:$B$27,D3180,syst_chauffage!$C$3:$C$27,E3180)</f>
        <v>0.694615581188205</v>
      </c>
      <c r="N3180" s="0" t="str">
        <f aca="false">A3180</f>
        <v>Café Hôtel Restaurant</v>
      </c>
      <c r="O3180" s="0" t="str">
        <f aca="false">B3180</f>
        <v>Hôtel sans restaurant</v>
      </c>
      <c r="P3180" s="0" t="str">
        <f aca="false">C3180</f>
        <v>Moyen Hotel sans restaurant Luxe</v>
      </c>
      <c r="Q3180" s="0" t="str">
        <f aca="false">D3180</f>
        <v>Chaudière gaz</v>
      </c>
      <c r="R3180" s="0" t="str">
        <f aca="false">E3180</f>
        <v>Gaz</v>
      </c>
      <c r="S3180" s="0" t="str">
        <f aca="false">F3180</f>
        <v>0219580404</v>
      </c>
      <c r="T3180" s="0" t="str">
        <f aca="false">G3180</f>
        <v>2</v>
      </c>
      <c r="U3180" s="0" t="n">
        <f aca="false">L3180</f>
        <v>0.694615581188205</v>
      </c>
      <c r="V3180" s="0" t="n">
        <f aca="false">K3180</f>
        <v>22.8361749771483</v>
      </c>
      <c r="W3180" s="0" t="n">
        <f aca="false">J3180</f>
        <v>462</v>
      </c>
    </row>
    <row r="3181" customFormat="false" ht="12.8" hidden="false" customHeight="false" outlineLevel="0" collapsed="false">
      <c r="A3181" s="0" t="s">
        <v>73</v>
      </c>
      <c r="B3181" s="0" t="s">
        <v>426</v>
      </c>
      <c r="C3181" s="0" t="s">
        <v>504</v>
      </c>
      <c r="D3181" s="0" t="s">
        <v>29</v>
      </c>
      <c r="E3181" s="0" t="s">
        <v>30</v>
      </c>
      <c r="F3181" s="0" t="s">
        <v>508</v>
      </c>
      <c r="G3181" s="0" t="s">
        <v>1610</v>
      </c>
      <c r="H3181" s="0" t="n">
        <v>0.92</v>
      </c>
      <c r="I3181" s="0" t="n">
        <v>10.4</v>
      </c>
      <c r="J3181" s="0" t="n">
        <v>0</v>
      </c>
      <c r="K3181" s="0" t="n">
        <f aca="false">I3181*SUMIFS(syst_chauffage!$H$3:$H$27,syst_chauffage!$B$3:$B$27,D3181,syst_chauffage!$C$3:$C$27,E3181)</f>
        <v>3</v>
      </c>
      <c r="L3181" s="12" t="n">
        <f aca="false">H3181*SUMIFS(syst_chauffage!$K$3:$K$27,syst_chauffage!$B$3:$B$27,D3181,syst_chauffage!$C$3:$C$27,E3181)</f>
        <v>0.92</v>
      </c>
      <c r="N3181" s="0" t="str">
        <f aca="false">A3181</f>
        <v>Café Hôtel Restaurant</v>
      </c>
      <c r="O3181" s="0" t="str">
        <f aca="false">B3181</f>
        <v>Hôtel sans restaurant</v>
      </c>
      <c r="P3181" s="0" t="str">
        <f aca="false">C3181</f>
        <v>Moyen Hotel sans restaurant Luxe</v>
      </c>
      <c r="Q3181" s="0" t="str">
        <f aca="false">D3181</f>
        <v>Electrique direct</v>
      </c>
      <c r="R3181" s="0" t="str">
        <f aca="false">E3181</f>
        <v>Electricité</v>
      </c>
      <c r="S3181" s="0" t="str">
        <f aca="false">F3181</f>
        <v>0219580602</v>
      </c>
      <c r="T3181" s="0" t="str">
        <f aca="false">G3181</f>
        <v>2</v>
      </c>
      <c r="U3181" s="0" t="n">
        <f aca="false">L3181</f>
        <v>0.92</v>
      </c>
      <c r="V3181" s="0" t="n">
        <f aca="false">K3181</f>
        <v>3</v>
      </c>
      <c r="W3181" s="0" t="n">
        <f aca="false">J3181</f>
        <v>0</v>
      </c>
    </row>
    <row r="3182" customFormat="false" ht="12.8" hidden="false" customHeight="false" outlineLevel="0" collapsed="false">
      <c r="A3182" s="0" t="s">
        <v>73</v>
      </c>
      <c r="B3182" s="0" t="s">
        <v>426</v>
      </c>
      <c r="C3182" s="0" t="s">
        <v>504</v>
      </c>
      <c r="D3182" s="0" t="s">
        <v>36</v>
      </c>
      <c r="E3182" s="0" t="s">
        <v>30</v>
      </c>
      <c r="F3182" s="0" t="s">
        <v>509</v>
      </c>
      <c r="G3182" s="0" t="s">
        <v>1610</v>
      </c>
      <c r="H3182" s="0" t="n">
        <v>2.9521585116279</v>
      </c>
      <c r="I3182" s="0" t="n">
        <v>74.9338048303788</v>
      </c>
      <c r="J3182" s="0" t="n">
        <v>738</v>
      </c>
      <c r="K3182" s="0" t="n">
        <f aca="false">I3182*SUMIFS(syst_chauffage!$H$3:$H$27,syst_chauffage!$B$3:$B$27,D3182,syst_chauffage!$C$3:$C$27,E3182)</f>
        <v>46.3584055072116</v>
      </c>
      <c r="L3182" s="12" t="n">
        <f aca="false">H3182*SUMIFS(syst_chauffage!$K$3:$K$27,syst_chauffage!$B$3:$B$27,D3182,syst_chauffage!$C$3:$C$27,E3182)</f>
        <v>2.48037561722716</v>
      </c>
      <c r="N3182" s="0" t="str">
        <f aca="false">A3182</f>
        <v>Café Hôtel Restaurant</v>
      </c>
      <c r="O3182" s="0" t="str">
        <f aca="false">B3182</f>
        <v>Hôtel sans restaurant</v>
      </c>
      <c r="P3182" s="0" t="str">
        <f aca="false">C3182</f>
        <v>Moyen Hotel sans restaurant Luxe</v>
      </c>
      <c r="Q3182" s="0" t="str">
        <f aca="false">D3182</f>
        <v>PAC</v>
      </c>
      <c r="R3182" s="0" t="str">
        <f aca="false">E3182</f>
        <v>Electricité</v>
      </c>
      <c r="S3182" s="0" t="str">
        <f aca="false">F3182</f>
        <v>0219580902</v>
      </c>
      <c r="T3182" s="0" t="str">
        <f aca="false">G3182</f>
        <v>2</v>
      </c>
      <c r="U3182" s="0" t="n">
        <f aca="false">L3182</f>
        <v>2.48037561722716</v>
      </c>
      <c r="V3182" s="0" t="n">
        <f aca="false">K3182</f>
        <v>46.3584055072116</v>
      </c>
      <c r="W3182" s="0" t="n">
        <f aca="false">J3182</f>
        <v>738</v>
      </c>
    </row>
    <row r="3183" customFormat="false" ht="12.8" hidden="false" customHeight="false" outlineLevel="0" collapsed="false">
      <c r="A3183" s="0" t="s">
        <v>73</v>
      </c>
      <c r="B3183" s="0" t="s">
        <v>426</v>
      </c>
      <c r="C3183" s="0" t="s">
        <v>504</v>
      </c>
      <c r="D3183" s="0" t="s">
        <v>42</v>
      </c>
      <c r="E3183" s="0" t="s">
        <v>30</v>
      </c>
      <c r="F3183" s="0" t="s">
        <v>510</v>
      </c>
      <c r="G3183" s="0" t="s">
        <v>1610</v>
      </c>
      <c r="H3183" s="0" t="n">
        <v>2.81101778073089</v>
      </c>
      <c r="I3183" s="0" t="n">
        <v>32.5987657415523</v>
      </c>
      <c r="J3183" s="0" t="n">
        <v>738</v>
      </c>
      <c r="K3183" s="0" t="n">
        <f aca="false">I3183*SUMIFS(syst_chauffage!$H$3:$H$27,syst_chauffage!$B$3:$B$27,D3183,syst_chauffage!$C$3:$C$27,E3183)</f>
        <v>29.4266527313892</v>
      </c>
      <c r="L3183" s="12" t="n">
        <f aca="false">H3183*SUMIFS(syst_chauffage!$K$3:$K$27,syst_chauffage!$B$3:$B$27,D3183,syst_chauffage!$C$3:$C$27,E3183)</f>
        <v>2.50613183237212</v>
      </c>
      <c r="N3183" s="0" t="str">
        <f aca="false">A3183</f>
        <v>Café Hôtel Restaurant</v>
      </c>
      <c r="O3183" s="0" t="str">
        <f aca="false">B3183</f>
        <v>Hôtel sans restaurant</v>
      </c>
      <c r="P3183" s="0" t="str">
        <f aca="false">C3183</f>
        <v>Moyen Hotel sans restaurant Luxe</v>
      </c>
      <c r="Q3183" s="0" t="str">
        <f aca="false">D3183</f>
        <v>Rooftop</v>
      </c>
      <c r="R3183" s="0" t="str">
        <f aca="false">E3183</f>
        <v>Electricité</v>
      </c>
      <c r="S3183" s="0" t="str">
        <f aca="false">F3183</f>
        <v>0219581002</v>
      </c>
      <c r="T3183" s="0" t="str">
        <f aca="false">G3183</f>
        <v>2</v>
      </c>
      <c r="U3183" s="0" t="n">
        <f aca="false">L3183</f>
        <v>2.50613183237212</v>
      </c>
      <c r="V3183" s="0" t="n">
        <f aca="false">K3183</f>
        <v>29.4266527313892</v>
      </c>
      <c r="W3183" s="0" t="n">
        <f aca="false">J3183</f>
        <v>738</v>
      </c>
    </row>
    <row r="3184" customFormat="false" ht="12.8" hidden="false" customHeight="false" outlineLevel="0" collapsed="false">
      <c r="A3184" s="0" t="s">
        <v>73</v>
      </c>
      <c r="B3184" s="0" t="s">
        <v>426</v>
      </c>
      <c r="C3184" s="0" t="s">
        <v>504</v>
      </c>
      <c r="D3184" s="0" t="s">
        <v>51</v>
      </c>
      <c r="E3184" s="0" t="s">
        <v>58</v>
      </c>
      <c r="F3184" s="0" t="s">
        <v>511</v>
      </c>
      <c r="G3184" s="0" t="s">
        <v>1610</v>
      </c>
      <c r="H3184" s="0" t="n">
        <v>0.822</v>
      </c>
      <c r="I3184" s="0" t="n">
        <v>32.6392752588518</v>
      </c>
      <c r="J3184" s="0" t="n">
        <v>935</v>
      </c>
      <c r="K3184" s="0" t="n">
        <f aca="false">I3184*SUMIFS(syst_chauffage!$H$3:$H$27,syst_chauffage!$B$3:$B$27,D3184,syst_chauffage!$C$3:$C$27,E3184)</f>
        <v>69.6521973098912</v>
      </c>
      <c r="L3184" s="12" t="n">
        <f aca="false">H3184*SUMIFS(syst_chauffage!$K$3:$K$27,syst_chauffage!$B$3:$B$27,D3184,syst_chauffage!$C$3:$C$27,E3184)</f>
        <v>0.822</v>
      </c>
      <c r="N3184" s="0" t="str">
        <f aca="false">A3184</f>
        <v>Café Hôtel Restaurant</v>
      </c>
      <c r="O3184" s="0" t="str">
        <f aca="false">B3184</f>
        <v>Hôtel sans restaurant</v>
      </c>
      <c r="P3184" s="0" t="str">
        <f aca="false">C3184</f>
        <v>Moyen Hotel sans restaurant Luxe</v>
      </c>
      <c r="Q3184" s="0" t="str">
        <f aca="false">D3184</f>
        <v>Autre système centralisé performant</v>
      </c>
      <c r="R3184" s="0" t="str">
        <f aca="false">E3184</f>
        <v>Urbain</v>
      </c>
      <c r="S3184" s="0" t="str">
        <f aca="false">F3184</f>
        <v>0219582106</v>
      </c>
      <c r="T3184" s="0" t="str">
        <f aca="false">G3184</f>
        <v>2</v>
      </c>
      <c r="U3184" s="0" t="n">
        <f aca="false">L3184</f>
        <v>0.822</v>
      </c>
      <c r="V3184" s="0" t="n">
        <f aca="false">K3184</f>
        <v>69.6521973098912</v>
      </c>
      <c r="W3184" s="0" t="n">
        <f aca="false">J3184</f>
        <v>935</v>
      </c>
    </row>
    <row r="3185" customFormat="false" ht="12.8" hidden="false" customHeight="false" outlineLevel="0" collapsed="false">
      <c r="A3185" s="0" t="s">
        <v>73</v>
      </c>
      <c r="B3185" s="0" t="s">
        <v>426</v>
      </c>
      <c r="C3185" s="0" t="s">
        <v>504</v>
      </c>
      <c r="D3185" s="0" t="s">
        <v>27</v>
      </c>
      <c r="E3185" s="0" t="s">
        <v>23</v>
      </c>
      <c r="F3185" s="0" t="s">
        <v>512</v>
      </c>
      <c r="G3185" s="0" t="s">
        <v>1610</v>
      </c>
      <c r="H3185" s="0" t="n">
        <v>0.763718224222217</v>
      </c>
      <c r="I3185" s="0" t="n">
        <v>18.2812825405657</v>
      </c>
      <c r="J3185" s="0" t="n">
        <v>1064</v>
      </c>
      <c r="K3185" s="0" t="n">
        <f aca="false">I3185*SUMIFS(syst_chauffage!$H$3:$H$27,syst_chauffage!$B$3:$B$27,D3185,syst_chauffage!$C$3:$C$27,E3185)</f>
        <v>46.8805783951173</v>
      </c>
      <c r="L3185" s="12" t="n">
        <f aca="false">H3185*SUMIFS(syst_chauffage!$K$3:$K$27,syst_chauffage!$B$3:$B$27,D3185,syst_chauffage!$C$3:$C$27,E3185)</f>
        <v>0.763718224222217</v>
      </c>
      <c r="N3185" s="0" t="str">
        <f aca="false">A3185</f>
        <v>Café Hôtel Restaurant</v>
      </c>
      <c r="O3185" s="0" t="str">
        <f aca="false">B3185</f>
        <v>Hôtel sans restaurant</v>
      </c>
      <c r="P3185" s="0" t="str">
        <f aca="false">C3185</f>
        <v>Moyen Hotel sans restaurant Luxe</v>
      </c>
      <c r="Q3185" s="0" t="str">
        <f aca="false">D3185</f>
        <v>Chaudière condensation fioul</v>
      </c>
      <c r="R3185" s="0" t="str">
        <f aca="false">E3185</f>
        <v>Fioul</v>
      </c>
      <c r="S3185" s="0" t="str">
        <f aca="false">F3185</f>
        <v>0219582303</v>
      </c>
      <c r="T3185" s="0" t="str">
        <f aca="false">G3185</f>
        <v>2</v>
      </c>
      <c r="U3185" s="0" t="n">
        <f aca="false">L3185</f>
        <v>0.763718224222217</v>
      </c>
      <c r="V3185" s="0" t="n">
        <f aca="false">K3185</f>
        <v>46.8805783951173</v>
      </c>
      <c r="W3185" s="0" t="n">
        <f aca="false">J3185</f>
        <v>1064</v>
      </c>
    </row>
    <row r="3186" customFormat="false" ht="12.8" hidden="false" customHeight="false" outlineLevel="0" collapsed="false">
      <c r="A3186" s="0" t="s">
        <v>73</v>
      </c>
      <c r="B3186" s="0" t="s">
        <v>426</v>
      </c>
      <c r="C3186" s="0" t="s">
        <v>504</v>
      </c>
      <c r="D3186" s="0" t="s">
        <v>18</v>
      </c>
      <c r="E3186" s="0" t="s">
        <v>14</v>
      </c>
      <c r="F3186" s="0" t="s">
        <v>513</v>
      </c>
      <c r="G3186" s="0" t="s">
        <v>1610</v>
      </c>
      <c r="H3186" s="0" t="n">
        <v>0.99092357134619</v>
      </c>
      <c r="I3186" s="0" t="n">
        <v>13.4610981492437</v>
      </c>
      <c r="J3186" s="0" t="n">
        <v>1064</v>
      </c>
      <c r="K3186" s="0" t="n">
        <f aca="false">I3186*SUMIFS(syst_chauffage!$H$3:$H$27,syst_chauffage!$B$3:$B$27,D3186,syst_chauffage!$C$3:$C$27,E3186)</f>
        <v>36.680535670261</v>
      </c>
      <c r="L3186" s="12" t="n">
        <f aca="false">H3186*SUMIFS(syst_chauffage!$K$3:$K$27,syst_chauffage!$B$3:$B$27,D3186,syst_chauffage!$C$3:$C$27,E3186)</f>
        <v>0.96262962192788</v>
      </c>
      <c r="N3186" s="0" t="str">
        <f aca="false">A3186</f>
        <v>Café Hôtel Restaurant</v>
      </c>
      <c r="O3186" s="0" t="str">
        <f aca="false">B3186</f>
        <v>Hôtel sans restaurant</v>
      </c>
      <c r="P3186" s="0" t="str">
        <f aca="false">C3186</f>
        <v>Moyen Hotel sans restaurant Luxe</v>
      </c>
      <c r="Q3186" s="0" t="str">
        <f aca="false">D3186</f>
        <v>Chaudière condensation gaz</v>
      </c>
      <c r="R3186" s="0" t="str">
        <f aca="false">E3186</f>
        <v>Gaz</v>
      </c>
      <c r="S3186" s="0" t="str">
        <f aca="false">F3186</f>
        <v>0219582404</v>
      </c>
      <c r="T3186" s="0" t="str">
        <f aca="false">G3186</f>
        <v>2</v>
      </c>
      <c r="U3186" s="0" t="n">
        <f aca="false">L3186</f>
        <v>0.96262962192788</v>
      </c>
      <c r="V3186" s="0" t="n">
        <f aca="false">K3186</f>
        <v>36.680535670261</v>
      </c>
      <c r="W3186" s="0" t="n">
        <f aca="false">J3186</f>
        <v>1064</v>
      </c>
    </row>
    <row r="3187" customFormat="false" ht="12.8" hidden="false" customHeight="false" outlineLevel="0" collapsed="false">
      <c r="A3187" s="0" t="s">
        <v>73</v>
      </c>
      <c r="B3187" s="0" t="s">
        <v>426</v>
      </c>
      <c r="C3187" s="0" t="s">
        <v>504</v>
      </c>
      <c r="D3187" s="0" t="s">
        <v>32</v>
      </c>
      <c r="E3187" s="0" t="s">
        <v>30</v>
      </c>
      <c r="F3187" s="0" t="s">
        <v>514</v>
      </c>
      <c r="G3187" s="0" t="s">
        <v>1610</v>
      </c>
      <c r="H3187" s="0" t="n">
        <v>1</v>
      </c>
      <c r="I3187" s="0" t="n">
        <v>12</v>
      </c>
      <c r="J3187" s="0" t="n">
        <v>0</v>
      </c>
      <c r="K3187" s="0" t="n">
        <f aca="false">I3187*SUMIFS(syst_chauffage!$H$3:$H$27,syst_chauffage!$B$3:$B$27,D3187,syst_chauffage!$C$3:$C$27,E3187)</f>
        <v>12</v>
      </c>
      <c r="L3187" s="12" t="n">
        <f aca="false">H3187*SUMIFS(syst_chauffage!$K$3:$K$27,syst_chauffage!$B$3:$B$27,D3187,syst_chauffage!$C$3:$C$27,E3187)</f>
        <v>1</v>
      </c>
      <c r="N3187" s="0" t="str">
        <f aca="false">A3187</f>
        <v>Café Hôtel Restaurant</v>
      </c>
      <c r="O3187" s="0" t="str">
        <f aca="false">B3187</f>
        <v>Hôtel sans restaurant</v>
      </c>
      <c r="P3187" s="0" t="str">
        <f aca="false">C3187</f>
        <v>Moyen Hotel sans restaurant Luxe</v>
      </c>
      <c r="Q3187" s="0" t="str">
        <f aca="false">D3187</f>
        <v>Electrique direct performant</v>
      </c>
      <c r="R3187" s="0" t="str">
        <f aca="false">E3187</f>
        <v>Electricité</v>
      </c>
      <c r="S3187" s="0" t="str">
        <f aca="false">F3187</f>
        <v>0219582602</v>
      </c>
      <c r="T3187" s="0" t="str">
        <f aca="false">G3187</f>
        <v>2</v>
      </c>
      <c r="U3187" s="0" t="n">
        <f aca="false">L3187</f>
        <v>1</v>
      </c>
      <c r="V3187" s="0" t="n">
        <f aca="false">K3187</f>
        <v>12</v>
      </c>
      <c r="W3187" s="0" t="n">
        <f aca="false">J3187</f>
        <v>0</v>
      </c>
    </row>
    <row r="3188" customFormat="false" ht="12.8" hidden="false" customHeight="false" outlineLevel="0" collapsed="false">
      <c r="A3188" s="0" t="s">
        <v>73</v>
      </c>
      <c r="B3188" s="0" t="s">
        <v>426</v>
      </c>
      <c r="C3188" s="0" t="s">
        <v>504</v>
      </c>
      <c r="D3188" s="0" t="s">
        <v>38</v>
      </c>
      <c r="E3188" s="0" t="s">
        <v>30</v>
      </c>
      <c r="F3188" s="0" t="s">
        <v>515</v>
      </c>
      <c r="G3188" s="0" t="s">
        <v>1610</v>
      </c>
      <c r="H3188" s="0" t="n">
        <v>3.40633674418604</v>
      </c>
      <c r="I3188" s="0" t="n">
        <v>89.2069105123557</v>
      </c>
      <c r="J3188" s="0" t="n">
        <v>792</v>
      </c>
      <c r="K3188" s="0" t="n">
        <f aca="false">I3188*SUMIFS(syst_chauffage!$H$3:$H$27,syst_chauffage!$B$3:$B$27,D3188,syst_chauffage!$C$3:$C$27,E3188)</f>
        <v>90.1697922403433</v>
      </c>
      <c r="L3188" s="12" t="n">
        <f aca="false">H3188*SUMIFS(syst_chauffage!$K$3:$K$27,syst_chauffage!$B$3:$B$27,D3188,syst_chauffage!$C$3:$C$27,E3188)</f>
        <v>3.04736226069167</v>
      </c>
      <c r="N3188" s="0" t="str">
        <f aca="false">A3188</f>
        <v>Café Hôtel Restaurant</v>
      </c>
      <c r="O3188" s="0" t="str">
        <f aca="false">B3188</f>
        <v>Hôtel sans restaurant</v>
      </c>
      <c r="P3188" s="0" t="str">
        <f aca="false">C3188</f>
        <v>Moyen Hotel sans restaurant Luxe</v>
      </c>
      <c r="Q3188" s="0" t="str">
        <f aca="false">D3188</f>
        <v>PAC performant</v>
      </c>
      <c r="R3188" s="0" t="str">
        <f aca="false">E3188</f>
        <v>Electricité</v>
      </c>
      <c r="S3188" s="0" t="str">
        <f aca="false">F3188</f>
        <v>0219582902</v>
      </c>
      <c r="T3188" s="0" t="str">
        <f aca="false">G3188</f>
        <v>2</v>
      </c>
      <c r="U3188" s="0" t="n">
        <f aca="false">L3188</f>
        <v>3.04736226069167</v>
      </c>
      <c r="V3188" s="0" t="n">
        <f aca="false">K3188</f>
        <v>90.1697922403433</v>
      </c>
      <c r="W3188" s="0" t="n">
        <f aca="false">J3188</f>
        <v>792</v>
      </c>
    </row>
    <row r="3189" customFormat="false" ht="12.8" hidden="false" customHeight="false" outlineLevel="0" collapsed="false">
      <c r="A3189" s="0" t="s">
        <v>73</v>
      </c>
      <c r="B3189" s="0" t="s">
        <v>426</v>
      </c>
      <c r="C3189" s="0" t="s">
        <v>504</v>
      </c>
      <c r="D3189" s="0" t="s">
        <v>46</v>
      </c>
      <c r="E3189" s="0" t="s">
        <v>30</v>
      </c>
      <c r="F3189" s="0" t="s">
        <v>516</v>
      </c>
      <c r="G3189" s="0" t="s">
        <v>1610</v>
      </c>
      <c r="H3189" s="0" t="n">
        <v>3.33681966777408</v>
      </c>
      <c r="I3189" s="0" t="n">
        <v>38.808054454229</v>
      </c>
      <c r="J3189" s="0" t="n">
        <v>792</v>
      </c>
      <c r="K3189" s="0" t="n">
        <f aca="false">I3189*SUMIFS(syst_chauffage!$H$3:$H$27,syst_chauffage!$B$3:$B$27,D3189,syst_chauffage!$C$3:$C$27,E3189)</f>
        <v>67.3283840578226</v>
      </c>
      <c r="L3189" s="12" t="n">
        <f aca="false">H3189*SUMIFS(syst_chauffage!$K$3:$K$27,syst_chauffage!$B$3:$B$27,D3189,syst_chauffage!$C$3:$C$27,E3189)</f>
        <v>3.0081781274625</v>
      </c>
      <c r="N3189" s="0" t="str">
        <f aca="false">A3189</f>
        <v>Café Hôtel Restaurant</v>
      </c>
      <c r="O3189" s="0" t="str">
        <f aca="false">B3189</f>
        <v>Hôtel sans restaurant</v>
      </c>
      <c r="P3189" s="0" t="str">
        <f aca="false">C3189</f>
        <v>Moyen Hotel sans restaurant Luxe</v>
      </c>
      <c r="Q3189" s="0" t="str">
        <f aca="false">D3189</f>
        <v>Rooftop performant</v>
      </c>
      <c r="R3189" s="0" t="str">
        <f aca="false">E3189</f>
        <v>Electricité</v>
      </c>
      <c r="S3189" s="0" t="str">
        <f aca="false">F3189</f>
        <v>0219583002</v>
      </c>
      <c r="T3189" s="0" t="str">
        <f aca="false">G3189</f>
        <v>2</v>
      </c>
      <c r="U3189" s="0" t="n">
        <f aca="false">L3189</f>
        <v>3.0081781274625</v>
      </c>
      <c r="V3189" s="0" t="n">
        <f aca="false">K3189</f>
        <v>67.3283840578226</v>
      </c>
      <c r="W3189" s="0" t="n">
        <f aca="false">J3189</f>
        <v>792</v>
      </c>
    </row>
    <row r="3190" customFormat="false" ht="12.8" hidden="false" customHeight="false" outlineLevel="0" collapsed="false">
      <c r="A3190" s="0" t="s">
        <v>73</v>
      </c>
      <c r="B3190" s="0" t="s">
        <v>426</v>
      </c>
      <c r="C3190" s="0" t="s">
        <v>517</v>
      </c>
      <c r="D3190" s="0" t="s">
        <v>19</v>
      </c>
      <c r="E3190" s="0" t="s">
        <v>57</v>
      </c>
      <c r="F3190" s="0" t="s">
        <v>518</v>
      </c>
      <c r="G3190" s="0" t="s">
        <v>1610</v>
      </c>
      <c r="H3190" s="0" t="n">
        <v>0.718687229459577</v>
      </c>
      <c r="I3190" s="0" t="n">
        <v>46.5669265998722</v>
      </c>
      <c r="J3190" s="0" t="n">
        <v>0</v>
      </c>
      <c r="K3190" s="0" t="n">
        <f aca="false">I3190*SUMIFS(syst_chauffage!$H$3:$H$27,syst_chauffage!$B$3:$B$27,D3190,syst_chauffage!$C$3:$C$27,E3190)</f>
        <v>64.8433590564833</v>
      </c>
      <c r="L3190" s="12" t="n">
        <f aca="false">H3190*SUMIFS(syst_chauffage!$K$3:$K$27,syst_chauffage!$B$3:$B$27,D3190,syst_chauffage!$C$3:$C$27,E3190)</f>
        <v>0.718687229459577</v>
      </c>
      <c r="N3190" s="0" t="str">
        <f aca="false">A3190</f>
        <v>Café Hôtel Restaurant</v>
      </c>
      <c r="O3190" s="0" t="str">
        <f aca="false">B3190</f>
        <v>Hôtel sans restaurant</v>
      </c>
      <c r="P3190" s="0" t="str">
        <f aca="false">C3190</f>
        <v>Petit Hotel sans restaurant Bas de gamme</v>
      </c>
      <c r="Q3190" s="0" t="str">
        <f aca="false">D3190</f>
        <v>Autre système centralisé</v>
      </c>
      <c r="R3190" s="0" t="str">
        <f aca="false">E3190</f>
        <v>Autres</v>
      </c>
      <c r="S3190" s="0" t="str">
        <f aca="false">F3190</f>
        <v>0219700101</v>
      </c>
      <c r="T3190" s="0" t="str">
        <f aca="false">G3190</f>
        <v>2</v>
      </c>
      <c r="U3190" s="0" t="n">
        <f aca="false">L3190</f>
        <v>0.718687229459577</v>
      </c>
      <c r="V3190" s="0" t="n">
        <f aca="false">K3190</f>
        <v>64.8433590564833</v>
      </c>
      <c r="W3190" s="0" t="n">
        <f aca="false">J3190</f>
        <v>0</v>
      </c>
    </row>
    <row r="3191" customFormat="false" ht="12.8" hidden="false" customHeight="false" outlineLevel="0" collapsed="false">
      <c r="A3191" s="0" t="s">
        <v>73</v>
      </c>
      <c r="B3191" s="0" t="s">
        <v>426</v>
      </c>
      <c r="C3191" s="0" t="s">
        <v>517</v>
      </c>
      <c r="D3191" s="0" t="s">
        <v>19</v>
      </c>
      <c r="E3191" s="0" t="s">
        <v>58</v>
      </c>
      <c r="F3191" s="0" t="s">
        <v>519</v>
      </c>
      <c r="G3191" s="0" t="s">
        <v>1610</v>
      </c>
      <c r="H3191" s="0" t="n">
        <v>0.669066666666667</v>
      </c>
      <c r="I3191" s="0" t="n">
        <v>46.7242172007232</v>
      </c>
      <c r="J3191" s="0" t="n">
        <v>935</v>
      </c>
      <c r="K3191" s="0" t="n">
        <f aca="false">I3191*SUMIFS(syst_chauffage!$H$3:$H$27,syst_chauffage!$B$3:$B$27,D3191,syst_chauffage!$C$3:$C$27,E3191)</f>
        <v>76.8589819338513</v>
      </c>
      <c r="L3191" s="12" t="n">
        <f aca="false">H3191*SUMIFS(syst_chauffage!$K$3:$K$27,syst_chauffage!$B$3:$B$27,D3191,syst_chauffage!$C$3:$C$27,E3191)</f>
        <v>0.669066666666667</v>
      </c>
      <c r="N3191" s="0" t="str">
        <f aca="false">A3191</f>
        <v>Café Hôtel Restaurant</v>
      </c>
      <c r="O3191" s="0" t="str">
        <f aca="false">B3191</f>
        <v>Hôtel sans restaurant</v>
      </c>
      <c r="P3191" s="0" t="str">
        <f aca="false">C3191</f>
        <v>Petit Hotel sans restaurant Bas de gamme</v>
      </c>
      <c r="Q3191" s="0" t="str">
        <f aca="false">D3191</f>
        <v>Autre système centralisé</v>
      </c>
      <c r="R3191" s="0" t="str">
        <f aca="false">E3191</f>
        <v>Urbain</v>
      </c>
      <c r="S3191" s="0" t="str">
        <f aca="false">F3191</f>
        <v>0219700106</v>
      </c>
      <c r="T3191" s="0" t="str">
        <f aca="false">G3191</f>
        <v>2</v>
      </c>
      <c r="U3191" s="0" t="n">
        <f aca="false">L3191</f>
        <v>0.669066666666667</v>
      </c>
      <c r="V3191" s="0" t="n">
        <f aca="false">K3191</f>
        <v>76.8589819338513</v>
      </c>
      <c r="W3191" s="0" t="n">
        <f aca="false">J3191</f>
        <v>935</v>
      </c>
    </row>
    <row r="3192" customFormat="false" ht="12.8" hidden="false" customHeight="false" outlineLevel="0" collapsed="false">
      <c r="A3192" s="0" t="s">
        <v>73</v>
      </c>
      <c r="B3192" s="0" t="s">
        <v>426</v>
      </c>
      <c r="C3192" s="0" t="s">
        <v>517</v>
      </c>
      <c r="D3192" s="0" t="s">
        <v>22</v>
      </c>
      <c r="E3192" s="0" t="s">
        <v>23</v>
      </c>
      <c r="F3192" s="0" t="s">
        <v>520</v>
      </c>
      <c r="G3192" s="0" t="s">
        <v>1610</v>
      </c>
      <c r="H3192" s="0" t="n">
        <v>0.562671283670444</v>
      </c>
      <c r="I3192" s="0" t="n">
        <v>32.7419951096819</v>
      </c>
      <c r="J3192" s="0" t="n">
        <v>0</v>
      </c>
      <c r="K3192" s="0" t="n">
        <f aca="false">I3192*SUMIFS(syst_chauffage!$H$3:$H$27,syst_chauffage!$B$3:$B$27,D3192,syst_chauffage!$C$3:$C$27,E3192)</f>
        <v>57.6593903523525</v>
      </c>
      <c r="L3192" s="12" t="n">
        <f aca="false">H3192*SUMIFS(syst_chauffage!$K$3:$K$27,syst_chauffage!$B$3:$B$27,D3192,syst_chauffage!$C$3:$C$27,E3192)</f>
        <v>0.562671283670444</v>
      </c>
      <c r="N3192" s="0" t="str">
        <f aca="false">A3192</f>
        <v>Café Hôtel Restaurant</v>
      </c>
      <c r="O3192" s="0" t="str">
        <f aca="false">B3192</f>
        <v>Hôtel sans restaurant</v>
      </c>
      <c r="P3192" s="0" t="str">
        <f aca="false">C3192</f>
        <v>Petit Hotel sans restaurant Bas de gamme</v>
      </c>
      <c r="Q3192" s="0" t="str">
        <f aca="false">D3192</f>
        <v>Chaudière fioul</v>
      </c>
      <c r="R3192" s="0" t="str">
        <f aca="false">E3192</f>
        <v>Fioul</v>
      </c>
      <c r="S3192" s="0" t="str">
        <f aca="false">F3192</f>
        <v>0219700303</v>
      </c>
      <c r="T3192" s="0" t="str">
        <f aca="false">G3192</f>
        <v>2</v>
      </c>
      <c r="U3192" s="0" t="n">
        <f aca="false">L3192</f>
        <v>0.562671283670444</v>
      </c>
      <c r="V3192" s="0" t="n">
        <f aca="false">K3192</f>
        <v>57.6593903523525</v>
      </c>
      <c r="W3192" s="0" t="n">
        <f aca="false">J3192</f>
        <v>0</v>
      </c>
    </row>
    <row r="3193" customFormat="false" ht="12.8" hidden="false" customHeight="false" outlineLevel="0" collapsed="false">
      <c r="A3193" s="0" t="s">
        <v>73</v>
      </c>
      <c r="B3193" s="0" t="s">
        <v>426</v>
      </c>
      <c r="C3193" s="0" t="s">
        <v>517</v>
      </c>
      <c r="D3193" s="0" t="s">
        <v>13</v>
      </c>
      <c r="E3193" s="0" t="s">
        <v>14</v>
      </c>
      <c r="F3193" s="0" t="s">
        <v>521</v>
      </c>
      <c r="G3193" s="0" t="s">
        <v>1610</v>
      </c>
      <c r="H3193" s="0" t="n">
        <v>0.678372267532665</v>
      </c>
      <c r="I3193" s="0" t="n">
        <v>22.751774921423</v>
      </c>
      <c r="J3193" s="0" t="n">
        <v>392</v>
      </c>
      <c r="K3193" s="0" t="n">
        <f aca="false">I3193*SUMIFS(syst_chauffage!$H$3:$H$27,syst_chauffage!$B$3:$B$27,D3193,syst_chauffage!$C$3:$C$27,E3193)</f>
        <v>45.9492966311666</v>
      </c>
      <c r="L3193" s="12" t="n">
        <f aca="false">H3193*SUMIFS(syst_chauffage!$K$3:$K$27,syst_chauffage!$B$3:$B$27,D3193,syst_chauffage!$C$3:$C$27,E3193)</f>
        <v>0.678372267532665</v>
      </c>
      <c r="N3193" s="0" t="str">
        <f aca="false">A3193</f>
        <v>Café Hôtel Restaurant</v>
      </c>
      <c r="O3193" s="0" t="str">
        <f aca="false">B3193</f>
        <v>Hôtel sans restaurant</v>
      </c>
      <c r="P3193" s="0" t="str">
        <f aca="false">C3193</f>
        <v>Petit Hotel sans restaurant Bas de gamme</v>
      </c>
      <c r="Q3193" s="0" t="str">
        <f aca="false">D3193</f>
        <v>Chaudière gaz</v>
      </c>
      <c r="R3193" s="0" t="str">
        <f aca="false">E3193</f>
        <v>Gaz</v>
      </c>
      <c r="S3193" s="0" t="str">
        <f aca="false">F3193</f>
        <v>0219700404</v>
      </c>
      <c r="T3193" s="0" t="str">
        <f aca="false">G3193</f>
        <v>2</v>
      </c>
      <c r="U3193" s="0" t="n">
        <f aca="false">L3193</f>
        <v>0.678372267532665</v>
      </c>
      <c r="V3193" s="0" t="n">
        <f aca="false">K3193</f>
        <v>45.9492966311666</v>
      </c>
      <c r="W3193" s="0" t="n">
        <f aca="false">J3193</f>
        <v>392</v>
      </c>
    </row>
    <row r="3194" customFormat="false" ht="12.8" hidden="false" customHeight="false" outlineLevel="0" collapsed="false">
      <c r="A3194" s="0" t="s">
        <v>73</v>
      </c>
      <c r="B3194" s="0" t="s">
        <v>426</v>
      </c>
      <c r="C3194" s="0" t="s">
        <v>517</v>
      </c>
      <c r="D3194" s="0" t="s">
        <v>29</v>
      </c>
      <c r="E3194" s="0" t="s">
        <v>30</v>
      </c>
      <c r="F3194" s="0" t="s">
        <v>522</v>
      </c>
      <c r="G3194" s="0" t="s">
        <v>1610</v>
      </c>
      <c r="H3194" s="0" t="n">
        <v>0.92</v>
      </c>
      <c r="I3194" s="0" t="n">
        <v>10.4</v>
      </c>
      <c r="J3194" s="0" t="n">
        <v>0</v>
      </c>
      <c r="K3194" s="0" t="n">
        <f aca="false">I3194*SUMIFS(syst_chauffage!$H$3:$H$27,syst_chauffage!$B$3:$B$27,D3194,syst_chauffage!$C$3:$C$27,E3194)</f>
        <v>3</v>
      </c>
      <c r="L3194" s="12" t="n">
        <f aca="false">H3194*SUMIFS(syst_chauffage!$K$3:$K$27,syst_chauffage!$B$3:$B$27,D3194,syst_chauffage!$C$3:$C$27,E3194)</f>
        <v>0.92</v>
      </c>
      <c r="N3194" s="0" t="str">
        <f aca="false">A3194</f>
        <v>Café Hôtel Restaurant</v>
      </c>
      <c r="O3194" s="0" t="str">
        <f aca="false">B3194</f>
        <v>Hôtel sans restaurant</v>
      </c>
      <c r="P3194" s="0" t="str">
        <f aca="false">C3194</f>
        <v>Petit Hotel sans restaurant Bas de gamme</v>
      </c>
      <c r="Q3194" s="0" t="str">
        <f aca="false">D3194</f>
        <v>Electrique direct</v>
      </c>
      <c r="R3194" s="0" t="str">
        <f aca="false">E3194</f>
        <v>Electricité</v>
      </c>
      <c r="S3194" s="0" t="str">
        <f aca="false">F3194</f>
        <v>0219700602</v>
      </c>
      <c r="T3194" s="0" t="str">
        <f aca="false">G3194</f>
        <v>2</v>
      </c>
      <c r="U3194" s="0" t="n">
        <f aca="false">L3194</f>
        <v>0.92</v>
      </c>
      <c r="V3194" s="0" t="n">
        <f aca="false">K3194</f>
        <v>3</v>
      </c>
      <c r="W3194" s="0" t="n">
        <f aca="false">J3194</f>
        <v>0</v>
      </c>
    </row>
    <row r="3195" customFormat="false" ht="12.8" hidden="false" customHeight="false" outlineLevel="0" collapsed="false">
      <c r="A3195" s="0" t="s">
        <v>73</v>
      </c>
      <c r="B3195" s="0" t="s">
        <v>426</v>
      </c>
      <c r="C3195" s="0" t="s">
        <v>517</v>
      </c>
      <c r="D3195" s="0" t="s">
        <v>36</v>
      </c>
      <c r="E3195" s="0" t="s">
        <v>30</v>
      </c>
      <c r="F3195" s="0" t="s">
        <v>523</v>
      </c>
      <c r="G3195" s="0" t="s">
        <v>1610</v>
      </c>
      <c r="H3195" s="0" t="n">
        <v>2.94489544186046</v>
      </c>
      <c r="I3195" s="0" t="n">
        <v>117.778569620897</v>
      </c>
      <c r="J3195" s="0" t="n">
        <v>738</v>
      </c>
      <c r="K3195" s="0" t="n">
        <f aca="false">I3195*SUMIFS(syst_chauffage!$H$3:$H$27,syst_chauffage!$B$3:$B$27,D3195,syst_chauffage!$C$3:$C$27,E3195)</f>
        <v>72.8646663932826</v>
      </c>
      <c r="L3195" s="12" t="n">
        <f aca="false">H3195*SUMIFS(syst_chauffage!$K$3:$K$27,syst_chauffage!$B$3:$B$27,D3195,syst_chauffage!$C$3:$C$27,E3195)</f>
        <v>2.47427325480779</v>
      </c>
      <c r="N3195" s="0" t="str">
        <f aca="false">A3195</f>
        <v>Café Hôtel Restaurant</v>
      </c>
      <c r="O3195" s="0" t="str">
        <f aca="false">B3195</f>
        <v>Hôtel sans restaurant</v>
      </c>
      <c r="P3195" s="0" t="str">
        <f aca="false">C3195</f>
        <v>Petit Hotel sans restaurant Bas de gamme</v>
      </c>
      <c r="Q3195" s="0" t="str">
        <f aca="false">D3195</f>
        <v>PAC</v>
      </c>
      <c r="R3195" s="0" t="str">
        <f aca="false">E3195</f>
        <v>Electricité</v>
      </c>
      <c r="S3195" s="0" t="str">
        <f aca="false">F3195</f>
        <v>0219700902</v>
      </c>
      <c r="T3195" s="0" t="str">
        <f aca="false">G3195</f>
        <v>2</v>
      </c>
      <c r="U3195" s="0" t="n">
        <f aca="false">L3195</f>
        <v>2.47427325480779</v>
      </c>
      <c r="V3195" s="0" t="n">
        <f aca="false">K3195</f>
        <v>72.8646663932826</v>
      </c>
      <c r="W3195" s="0" t="n">
        <f aca="false">J3195</f>
        <v>738</v>
      </c>
    </row>
    <row r="3196" customFormat="false" ht="12.8" hidden="false" customHeight="false" outlineLevel="0" collapsed="false">
      <c r="A3196" s="0" t="s">
        <v>73</v>
      </c>
      <c r="B3196" s="0" t="s">
        <v>426</v>
      </c>
      <c r="C3196" s="0" t="s">
        <v>517</v>
      </c>
      <c r="D3196" s="0" t="s">
        <v>42</v>
      </c>
      <c r="E3196" s="0" t="s">
        <v>30</v>
      </c>
      <c r="F3196" s="0" t="s">
        <v>524</v>
      </c>
      <c r="G3196" s="0" t="s">
        <v>1610</v>
      </c>
      <c r="H3196" s="0" t="n">
        <v>2.80410195348837</v>
      </c>
      <c r="I3196" s="0" t="n">
        <v>62.8906683504719</v>
      </c>
      <c r="J3196" s="0" t="n">
        <v>738</v>
      </c>
      <c r="K3196" s="0" t="n">
        <f aca="false">I3196*SUMIFS(syst_chauffage!$H$3:$H$27,syst_chauffage!$B$3:$B$27,D3196,syst_chauffage!$C$3:$C$27,E3196)</f>
        <v>56.7709180239098</v>
      </c>
      <c r="L3196" s="12" t="n">
        <f aca="false">H3196*SUMIFS(syst_chauffage!$K$3:$K$27,syst_chauffage!$B$3:$B$27,D3196,syst_chauffage!$C$3:$C$27,E3196)</f>
        <v>2.49996610303434</v>
      </c>
      <c r="N3196" s="0" t="str">
        <f aca="false">A3196</f>
        <v>Café Hôtel Restaurant</v>
      </c>
      <c r="O3196" s="0" t="str">
        <f aca="false">B3196</f>
        <v>Hôtel sans restaurant</v>
      </c>
      <c r="P3196" s="0" t="str">
        <f aca="false">C3196</f>
        <v>Petit Hotel sans restaurant Bas de gamme</v>
      </c>
      <c r="Q3196" s="0" t="str">
        <f aca="false">D3196</f>
        <v>Rooftop</v>
      </c>
      <c r="R3196" s="0" t="str">
        <f aca="false">E3196</f>
        <v>Electricité</v>
      </c>
      <c r="S3196" s="0" t="str">
        <f aca="false">F3196</f>
        <v>0219701002</v>
      </c>
      <c r="T3196" s="0" t="str">
        <f aca="false">G3196</f>
        <v>2</v>
      </c>
      <c r="U3196" s="0" t="n">
        <f aca="false">L3196</f>
        <v>2.49996610303434</v>
      </c>
      <c r="V3196" s="0" t="n">
        <f aca="false">K3196</f>
        <v>56.7709180239098</v>
      </c>
      <c r="W3196" s="0" t="n">
        <f aca="false">J3196</f>
        <v>738</v>
      </c>
    </row>
    <row r="3197" customFormat="false" ht="12.8" hidden="false" customHeight="false" outlineLevel="0" collapsed="false">
      <c r="A3197" s="0" t="s">
        <v>73</v>
      </c>
      <c r="B3197" s="0" t="s">
        <v>426</v>
      </c>
      <c r="C3197" s="0" t="s">
        <v>517</v>
      </c>
      <c r="D3197" s="0" t="s">
        <v>51</v>
      </c>
      <c r="E3197" s="0" t="s">
        <v>57</v>
      </c>
      <c r="F3197" s="0" t="s">
        <v>525</v>
      </c>
      <c r="G3197" s="0" t="s">
        <v>1610</v>
      </c>
      <c r="H3197" s="0" t="n">
        <v>0.82925449553028</v>
      </c>
      <c r="I3197" s="0" t="n">
        <v>55.4368173808002</v>
      </c>
      <c r="J3197" s="0" t="n">
        <v>0</v>
      </c>
      <c r="K3197" s="0" t="n">
        <f aca="false">I3197*SUMIFS(syst_chauffage!$H$3:$H$27,syst_chauffage!$B$3:$B$27,D3197,syst_chauffage!$C$3:$C$27,E3197)</f>
        <v>117.462514234425</v>
      </c>
      <c r="L3197" s="12" t="n">
        <f aca="false">H3197*SUMIFS(syst_chauffage!$K$3:$K$27,syst_chauffage!$B$3:$B$27,D3197,syst_chauffage!$C$3:$C$27,E3197)</f>
        <v>0.82925449553028</v>
      </c>
      <c r="N3197" s="0" t="str">
        <f aca="false">A3197</f>
        <v>Café Hôtel Restaurant</v>
      </c>
      <c r="O3197" s="0" t="str">
        <f aca="false">B3197</f>
        <v>Hôtel sans restaurant</v>
      </c>
      <c r="P3197" s="0" t="str">
        <f aca="false">C3197</f>
        <v>Petit Hotel sans restaurant Bas de gamme</v>
      </c>
      <c r="Q3197" s="0" t="str">
        <f aca="false">D3197</f>
        <v>Autre système centralisé performant</v>
      </c>
      <c r="R3197" s="0" t="str">
        <f aca="false">E3197</f>
        <v>Autres</v>
      </c>
      <c r="S3197" s="0" t="str">
        <f aca="false">F3197</f>
        <v>0219702101</v>
      </c>
      <c r="T3197" s="0" t="str">
        <f aca="false">G3197</f>
        <v>2</v>
      </c>
      <c r="U3197" s="0" t="n">
        <f aca="false">L3197</f>
        <v>0.82925449553028</v>
      </c>
      <c r="V3197" s="0" t="n">
        <f aca="false">K3197</f>
        <v>117.462514234425</v>
      </c>
      <c r="W3197" s="0" t="n">
        <f aca="false">J3197</f>
        <v>0</v>
      </c>
    </row>
    <row r="3198" customFormat="false" ht="12.8" hidden="false" customHeight="false" outlineLevel="0" collapsed="false">
      <c r="A3198" s="0" t="s">
        <v>73</v>
      </c>
      <c r="B3198" s="0" t="s">
        <v>426</v>
      </c>
      <c r="C3198" s="0" t="s">
        <v>517</v>
      </c>
      <c r="D3198" s="0" t="s">
        <v>51</v>
      </c>
      <c r="E3198" s="0" t="s">
        <v>58</v>
      </c>
      <c r="F3198" s="0" t="s">
        <v>526</v>
      </c>
      <c r="G3198" s="0" t="s">
        <v>1610</v>
      </c>
      <c r="H3198" s="0" t="n">
        <v>0.772</v>
      </c>
      <c r="I3198" s="0" t="n">
        <v>55.6240680960991</v>
      </c>
      <c r="J3198" s="0" t="n">
        <v>935</v>
      </c>
      <c r="K3198" s="0" t="n">
        <f aca="false">I3198*SUMIFS(syst_chauffage!$H$3:$H$27,syst_chauffage!$B$3:$B$27,D3198,syst_chauffage!$C$3:$C$27,E3198)</f>
        <v>118.701733892133</v>
      </c>
      <c r="L3198" s="12" t="n">
        <f aca="false">H3198*SUMIFS(syst_chauffage!$K$3:$K$27,syst_chauffage!$B$3:$B$27,D3198,syst_chauffage!$C$3:$C$27,E3198)</f>
        <v>0.772</v>
      </c>
      <c r="N3198" s="0" t="str">
        <f aca="false">A3198</f>
        <v>Café Hôtel Restaurant</v>
      </c>
      <c r="O3198" s="0" t="str">
        <f aca="false">B3198</f>
        <v>Hôtel sans restaurant</v>
      </c>
      <c r="P3198" s="0" t="str">
        <f aca="false">C3198</f>
        <v>Petit Hotel sans restaurant Bas de gamme</v>
      </c>
      <c r="Q3198" s="0" t="str">
        <f aca="false">D3198</f>
        <v>Autre système centralisé performant</v>
      </c>
      <c r="R3198" s="0" t="str">
        <f aca="false">E3198</f>
        <v>Urbain</v>
      </c>
      <c r="S3198" s="0" t="str">
        <f aca="false">F3198</f>
        <v>0219702106</v>
      </c>
      <c r="T3198" s="0" t="str">
        <f aca="false">G3198</f>
        <v>2</v>
      </c>
      <c r="U3198" s="0" t="n">
        <f aca="false">L3198</f>
        <v>0.772</v>
      </c>
      <c r="V3198" s="0" t="n">
        <f aca="false">K3198</f>
        <v>118.701733892133</v>
      </c>
      <c r="W3198" s="0" t="n">
        <f aca="false">J3198</f>
        <v>935</v>
      </c>
    </row>
    <row r="3199" customFormat="false" ht="12.8" hidden="false" customHeight="false" outlineLevel="0" collapsed="false">
      <c r="A3199" s="0" t="s">
        <v>73</v>
      </c>
      <c r="B3199" s="0" t="s">
        <v>426</v>
      </c>
      <c r="C3199" s="0" t="s">
        <v>517</v>
      </c>
      <c r="D3199" s="0" t="s">
        <v>27</v>
      </c>
      <c r="E3199" s="0" t="s">
        <v>23</v>
      </c>
      <c r="F3199" s="0" t="s">
        <v>527</v>
      </c>
      <c r="G3199" s="0" t="s">
        <v>1610</v>
      </c>
      <c r="H3199" s="0" t="n">
        <v>0.751794894187846</v>
      </c>
      <c r="I3199" s="0" t="n">
        <v>38.9785656067641</v>
      </c>
      <c r="J3199" s="0" t="n">
        <v>882</v>
      </c>
      <c r="K3199" s="0" t="n">
        <f aca="false">I3199*SUMIFS(syst_chauffage!$H$3:$H$27,syst_chauffage!$B$3:$B$27,D3199,syst_chauffage!$C$3:$C$27,E3199)</f>
        <v>99.9567561303376</v>
      </c>
      <c r="L3199" s="12" t="n">
        <f aca="false">H3199*SUMIFS(syst_chauffage!$K$3:$K$27,syst_chauffage!$B$3:$B$27,D3199,syst_chauffage!$C$3:$C$27,E3199)</f>
        <v>0.751794894187846</v>
      </c>
      <c r="N3199" s="0" t="str">
        <f aca="false">A3199</f>
        <v>Café Hôtel Restaurant</v>
      </c>
      <c r="O3199" s="0" t="str">
        <f aca="false">B3199</f>
        <v>Hôtel sans restaurant</v>
      </c>
      <c r="P3199" s="0" t="str">
        <f aca="false">C3199</f>
        <v>Petit Hotel sans restaurant Bas de gamme</v>
      </c>
      <c r="Q3199" s="0" t="str">
        <f aca="false">D3199</f>
        <v>Chaudière condensation fioul</v>
      </c>
      <c r="R3199" s="0" t="str">
        <f aca="false">E3199</f>
        <v>Fioul</v>
      </c>
      <c r="S3199" s="0" t="str">
        <f aca="false">F3199</f>
        <v>0219702303</v>
      </c>
      <c r="T3199" s="0" t="str">
        <f aca="false">G3199</f>
        <v>2</v>
      </c>
      <c r="U3199" s="0" t="n">
        <f aca="false">L3199</f>
        <v>0.751794894187846</v>
      </c>
      <c r="V3199" s="0" t="n">
        <f aca="false">K3199</f>
        <v>99.9567561303376</v>
      </c>
      <c r="W3199" s="0" t="n">
        <f aca="false">J3199</f>
        <v>882</v>
      </c>
    </row>
    <row r="3200" customFormat="false" ht="12.8" hidden="false" customHeight="false" outlineLevel="0" collapsed="false">
      <c r="A3200" s="0" t="s">
        <v>73</v>
      </c>
      <c r="B3200" s="0" t="s">
        <v>426</v>
      </c>
      <c r="C3200" s="0" t="s">
        <v>517</v>
      </c>
      <c r="D3200" s="0" t="s">
        <v>18</v>
      </c>
      <c r="E3200" s="0" t="s">
        <v>14</v>
      </c>
      <c r="F3200" s="0" t="s">
        <v>528</v>
      </c>
      <c r="G3200" s="0" t="s">
        <v>1610</v>
      </c>
      <c r="H3200" s="0" t="n">
        <v>0.979389222027567</v>
      </c>
      <c r="I3200" s="0" t="n">
        <v>27.0854463350274</v>
      </c>
      <c r="J3200" s="0" t="n">
        <v>882</v>
      </c>
      <c r="K3200" s="0" t="n">
        <f aca="false">I3200*SUMIFS(syst_chauffage!$H$3:$H$27,syst_chauffage!$B$3:$B$27,D3200,syst_chauffage!$C$3:$C$27,E3200)</f>
        <v>73.8059160866257</v>
      </c>
      <c r="L3200" s="12" t="n">
        <f aca="false">H3200*SUMIFS(syst_chauffage!$K$3:$K$27,syst_chauffage!$B$3:$B$27,D3200,syst_chauffage!$C$3:$C$27,E3200)</f>
        <v>0.951424614150453</v>
      </c>
      <c r="N3200" s="0" t="str">
        <f aca="false">A3200</f>
        <v>Café Hôtel Restaurant</v>
      </c>
      <c r="O3200" s="0" t="str">
        <f aca="false">B3200</f>
        <v>Hôtel sans restaurant</v>
      </c>
      <c r="P3200" s="0" t="str">
        <f aca="false">C3200</f>
        <v>Petit Hotel sans restaurant Bas de gamme</v>
      </c>
      <c r="Q3200" s="0" t="str">
        <f aca="false">D3200</f>
        <v>Chaudière condensation gaz</v>
      </c>
      <c r="R3200" s="0" t="str">
        <f aca="false">E3200</f>
        <v>Gaz</v>
      </c>
      <c r="S3200" s="0" t="str">
        <f aca="false">F3200</f>
        <v>0219702404</v>
      </c>
      <c r="T3200" s="0" t="str">
        <f aca="false">G3200</f>
        <v>2</v>
      </c>
      <c r="U3200" s="0" t="n">
        <f aca="false">L3200</f>
        <v>0.951424614150453</v>
      </c>
      <c r="V3200" s="0" t="n">
        <f aca="false">K3200</f>
        <v>73.8059160866257</v>
      </c>
      <c r="W3200" s="0" t="n">
        <f aca="false">J3200</f>
        <v>882</v>
      </c>
    </row>
    <row r="3201" customFormat="false" ht="12.8" hidden="false" customHeight="false" outlineLevel="0" collapsed="false">
      <c r="A3201" s="0" t="s">
        <v>73</v>
      </c>
      <c r="B3201" s="0" t="s">
        <v>426</v>
      </c>
      <c r="C3201" s="0" t="s">
        <v>517</v>
      </c>
      <c r="D3201" s="0" t="s">
        <v>32</v>
      </c>
      <c r="E3201" s="0" t="s">
        <v>30</v>
      </c>
      <c r="F3201" s="0" t="s">
        <v>529</v>
      </c>
      <c r="G3201" s="0" t="s">
        <v>1610</v>
      </c>
      <c r="H3201" s="0" t="n">
        <v>1</v>
      </c>
      <c r="I3201" s="0" t="n">
        <v>12</v>
      </c>
      <c r="J3201" s="0" t="n">
        <v>0</v>
      </c>
      <c r="K3201" s="0" t="n">
        <f aca="false">I3201*SUMIFS(syst_chauffage!$H$3:$H$27,syst_chauffage!$B$3:$B$27,D3201,syst_chauffage!$C$3:$C$27,E3201)</f>
        <v>12</v>
      </c>
      <c r="L3201" s="12" t="n">
        <f aca="false">H3201*SUMIFS(syst_chauffage!$K$3:$K$27,syst_chauffage!$B$3:$B$27,D3201,syst_chauffage!$C$3:$C$27,E3201)</f>
        <v>1</v>
      </c>
      <c r="N3201" s="0" t="str">
        <f aca="false">A3201</f>
        <v>Café Hôtel Restaurant</v>
      </c>
      <c r="O3201" s="0" t="str">
        <f aca="false">B3201</f>
        <v>Hôtel sans restaurant</v>
      </c>
      <c r="P3201" s="0" t="str">
        <f aca="false">C3201</f>
        <v>Petit Hotel sans restaurant Bas de gamme</v>
      </c>
      <c r="Q3201" s="0" t="str">
        <f aca="false">D3201</f>
        <v>Electrique direct performant</v>
      </c>
      <c r="R3201" s="0" t="str">
        <f aca="false">E3201</f>
        <v>Electricité</v>
      </c>
      <c r="S3201" s="0" t="str">
        <f aca="false">F3201</f>
        <v>0219702602</v>
      </c>
      <c r="T3201" s="0" t="str">
        <f aca="false">G3201</f>
        <v>2</v>
      </c>
      <c r="U3201" s="0" t="n">
        <f aca="false">L3201</f>
        <v>1</v>
      </c>
      <c r="V3201" s="0" t="n">
        <f aca="false">K3201</f>
        <v>12</v>
      </c>
      <c r="W3201" s="0" t="n">
        <f aca="false">J3201</f>
        <v>0</v>
      </c>
    </row>
    <row r="3202" customFormat="false" ht="12.8" hidden="false" customHeight="false" outlineLevel="0" collapsed="false">
      <c r="A3202" s="0" t="s">
        <v>73</v>
      </c>
      <c r="B3202" s="0" t="s">
        <v>426</v>
      </c>
      <c r="C3202" s="0" t="s">
        <v>517</v>
      </c>
      <c r="D3202" s="0" t="s">
        <v>38</v>
      </c>
      <c r="E3202" s="0" t="s">
        <v>30</v>
      </c>
      <c r="F3202" s="0" t="s">
        <v>530</v>
      </c>
      <c r="G3202" s="0" t="s">
        <v>1610</v>
      </c>
      <c r="H3202" s="0" t="n">
        <v>3.39795627906976</v>
      </c>
      <c r="I3202" s="0" t="n">
        <v>140.21258288202</v>
      </c>
      <c r="J3202" s="0" t="n">
        <v>792</v>
      </c>
      <c r="K3202" s="0" t="n">
        <f aca="false">I3202*SUMIFS(syst_chauffage!$H$3:$H$27,syst_chauffage!$B$3:$B$27,D3202,syst_chauffage!$C$3:$C$27,E3202)</f>
        <v>141.726009737805</v>
      </c>
      <c r="L3202" s="12" t="n">
        <f aca="false">H3202*SUMIFS(syst_chauffage!$K$3:$K$27,syst_chauffage!$B$3:$B$27,D3202,syst_chauffage!$C$3:$C$27,E3202)</f>
        <v>3.03986496519792</v>
      </c>
      <c r="N3202" s="0" t="str">
        <f aca="false">A3202</f>
        <v>Café Hôtel Restaurant</v>
      </c>
      <c r="O3202" s="0" t="str">
        <f aca="false">B3202</f>
        <v>Hôtel sans restaurant</v>
      </c>
      <c r="P3202" s="0" t="str">
        <f aca="false">C3202</f>
        <v>Petit Hotel sans restaurant Bas de gamme</v>
      </c>
      <c r="Q3202" s="0" t="str">
        <f aca="false">D3202</f>
        <v>PAC performant</v>
      </c>
      <c r="R3202" s="0" t="str">
        <f aca="false">E3202</f>
        <v>Electricité</v>
      </c>
      <c r="S3202" s="0" t="str">
        <f aca="false">F3202</f>
        <v>0219702902</v>
      </c>
      <c r="T3202" s="0" t="str">
        <f aca="false">G3202</f>
        <v>2</v>
      </c>
      <c r="U3202" s="0" t="n">
        <f aca="false">L3202</f>
        <v>3.03986496519792</v>
      </c>
      <c r="V3202" s="0" t="n">
        <f aca="false">K3202</f>
        <v>141.726009737805</v>
      </c>
      <c r="W3202" s="0" t="n">
        <f aca="false">J3202</f>
        <v>792</v>
      </c>
    </row>
    <row r="3203" customFormat="false" ht="12.8" hidden="false" customHeight="false" outlineLevel="0" collapsed="false">
      <c r="A3203" s="0" t="s">
        <v>73</v>
      </c>
      <c r="B3203" s="0" t="s">
        <v>426</v>
      </c>
      <c r="C3203" s="0" t="s">
        <v>517</v>
      </c>
      <c r="D3203" s="0" t="s">
        <v>46</v>
      </c>
      <c r="E3203" s="0" t="s">
        <v>30</v>
      </c>
      <c r="F3203" s="0" t="s">
        <v>531</v>
      </c>
      <c r="G3203" s="0" t="s">
        <v>1610</v>
      </c>
      <c r="H3203" s="0" t="n">
        <v>3.32861023255814</v>
      </c>
      <c r="I3203" s="0" t="n">
        <v>74.8698432743713</v>
      </c>
      <c r="J3203" s="0" t="n">
        <v>792</v>
      </c>
      <c r="K3203" s="0" t="n">
        <f aca="false">I3203*SUMIFS(syst_chauffage!$H$3:$H$27,syst_chauffage!$B$3:$B$27,D3203,syst_chauffage!$C$3:$C$27,E3203)</f>
        <v>129.892251317859</v>
      </c>
      <c r="L3203" s="12" t="n">
        <f aca="false">H3203*SUMIFS(syst_chauffage!$K$3:$K$27,syst_chauffage!$B$3:$B$27,D3203,syst_chauffage!$C$3:$C$27,E3203)</f>
        <v>3.00077723502174</v>
      </c>
      <c r="N3203" s="0" t="str">
        <f aca="false">A3203</f>
        <v>Café Hôtel Restaurant</v>
      </c>
      <c r="O3203" s="0" t="str">
        <f aca="false">B3203</f>
        <v>Hôtel sans restaurant</v>
      </c>
      <c r="P3203" s="0" t="str">
        <f aca="false">C3203</f>
        <v>Petit Hotel sans restaurant Bas de gamme</v>
      </c>
      <c r="Q3203" s="0" t="str">
        <f aca="false">D3203</f>
        <v>Rooftop performant</v>
      </c>
      <c r="R3203" s="0" t="str">
        <f aca="false">E3203</f>
        <v>Electricité</v>
      </c>
      <c r="S3203" s="0" t="str">
        <f aca="false">F3203</f>
        <v>0219703002</v>
      </c>
      <c r="T3203" s="0" t="str">
        <f aca="false">G3203</f>
        <v>2</v>
      </c>
      <c r="U3203" s="0" t="n">
        <f aca="false">L3203</f>
        <v>3.00077723502174</v>
      </c>
      <c r="V3203" s="0" t="n">
        <f aca="false">K3203</f>
        <v>129.892251317859</v>
      </c>
      <c r="W3203" s="0" t="n">
        <f aca="false">J3203</f>
        <v>792</v>
      </c>
    </row>
    <row r="3204" customFormat="false" ht="12.8" hidden="false" customHeight="false" outlineLevel="0" collapsed="false">
      <c r="A3204" s="0" t="s">
        <v>73</v>
      </c>
      <c r="B3204" s="0" t="s">
        <v>426</v>
      </c>
      <c r="C3204" s="0" t="s">
        <v>532</v>
      </c>
      <c r="D3204" s="0" t="s">
        <v>22</v>
      </c>
      <c r="E3204" s="0" t="s">
        <v>23</v>
      </c>
      <c r="F3204" s="0" t="s">
        <v>533</v>
      </c>
      <c r="G3204" s="0" t="s">
        <v>1610</v>
      </c>
      <c r="H3204" s="0" t="n">
        <v>0.564023319271781</v>
      </c>
      <c r="I3204" s="0" t="n">
        <v>30.1548079890685</v>
      </c>
      <c r="J3204" s="0" t="n">
        <v>0</v>
      </c>
      <c r="K3204" s="0" t="n">
        <f aca="false">I3204*SUMIFS(syst_chauffage!$H$3:$H$27,syst_chauffage!$B$3:$B$27,D3204,syst_chauffage!$C$3:$C$27,E3204)</f>
        <v>53.1032955999617</v>
      </c>
      <c r="L3204" s="12" t="n">
        <f aca="false">H3204*SUMIFS(syst_chauffage!$K$3:$K$27,syst_chauffage!$B$3:$B$27,D3204,syst_chauffage!$C$3:$C$27,E3204)</f>
        <v>0.564023319271781</v>
      </c>
      <c r="N3204" s="0" t="str">
        <f aca="false">A3204</f>
        <v>Café Hôtel Restaurant</v>
      </c>
      <c r="O3204" s="0" t="str">
        <f aca="false">B3204</f>
        <v>Hôtel sans restaurant</v>
      </c>
      <c r="P3204" s="0" t="str">
        <f aca="false">C3204</f>
        <v>Petit Hotel sans restaurant Haut de gamme</v>
      </c>
      <c r="Q3204" s="0" t="str">
        <f aca="false">D3204</f>
        <v>Chaudière fioul</v>
      </c>
      <c r="R3204" s="0" t="str">
        <f aca="false">E3204</f>
        <v>Fioul</v>
      </c>
      <c r="S3204" s="0" t="str">
        <f aca="false">F3204</f>
        <v>0219710303</v>
      </c>
      <c r="T3204" s="0" t="str">
        <f aca="false">G3204</f>
        <v>2</v>
      </c>
      <c r="U3204" s="0" t="n">
        <f aca="false">L3204</f>
        <v>0.564023319271781</v>
      </c>
      <c r="V3204" s="0" t="n">
        <f aca="false">K3204</f>
        <v>53.1032955999617</v>
      </c>
      <c r="W3204" s="0" t="n">
        <f aca="false">J3204</f>
        <v>0</v>
      </c>
    </row>
    <row r="3205" customFormat="false" ht="12.8" hidden="false" customHeight="false" outlineLevel="0" collapsed="false">
      <c r="A3205" s="0" t="s">
        <v>73</v>
      </c>
      <c r="B3205" s="0" t="s">
        <v>426</v>
      </c>
      <c r="C3205" s="0" t="s">
        <v>532</v>
      </c>
      <c r="D3205" s="0" t="s">
        <v>13</v>
      </c>
      <c r="E3205" s="0" t="s">
        <v>14</v>
      </c>
      <c r="F3205" s="0" t="s">
        <v>534</v>
      </c>
      <c r="G3205" s="0" t="s">
        <v>1610</v>
      </c>
      <c r="H3205" s="0" t="n">
        <v>0.679725948054593</v>
      </c>
      <c r="I3205" s="0" t="n">
        <v>21.1543725178318</v>
      </c>
      <c r="J3205" s="0" t="n">
        <v>462</v>
      </c>
      <c r="K3205" s="0" t="n">
        <f aca="false">I3205*SUMIFS(syst_chauffage!$H$3:$H$27,syst_chauffage!$B$3:$B$27,D3205,syst_chauffage!$C$3:$C$27,E3205)</f>
        <v>42.723195936366</v>
      </c>
      <c r="L3205" s="12" t="n">
        <f aca="false">H3205*SUMIFS(syst_chauffage!$K$3:$K$27,syst_chauffage!$B$3:$B$27,D3205,syst_chauffage!$C$3:$C$27,E3205)</f>
        <v>0.679725948054593</v>
      </c>
      <c r="N3205" s="0" t="str">
        <f aca="false">A3205</f>
        <v>Café Hôtel Restaurant</v>
      </c>
      <c r="O3205" s="0" t="str">
        <f aca="false">B3205</f>
        <v>Hôtel sans restaurant</v>
      </c>
      <c r="P3205" s="0" t="str">
        <f aca="false">C3205</f>
        <v>Petit Hotel sans restaurant Haut de gamme</v>
      </c>
      <c r="Q3205" s="0" t="str">
        <f aca="false">D3205</f>
        <v>Chaudière gaz</v>
      </c>
      <c r="R3205" s="0" t="str">
        <f aca="false">E3205</f>
        <v>Gaz</v>
      </c>
      <c r="S3205" s="0" t="str">
        <f aca="false">F3205</f>
        <v>0219710404</v>
      </c>
      <c r="T3205" s="0" t="str">
        <f aca="false">G3205</f>
        <v>2</v>
      </c>
      <c r="U3205" s="0" t="n">
        <f aca="false">L3205</f>
        <v>0.679725948054593</v>
      </c>
      <c r="V3205" s="0" t="n">
        <f aca="false">K3205</f>
        <v>42.723195936366</v>
      </c>
      <c r="W3205" s="0" t="n">
        <f aca="false">J3205</f>
        <v>462</v>
      </c>
    </row>
    <row r="3206" customFormat="false" ht="12.8" hidden="false" customHeight="false" outlineLevel="0" collapsed="false">
      <c r="A3206" s="0" t="s">
        <v>73</v>
      </c>
      <c r="B3206" s="0" t="s">
        <v>426</v>
      </c>
      <c r="C3206" s="0" t="s">
        <v>532</v>
      </c>
      <c r="D3206" s="0" t="s">
        <v>29</v>
      </c>
      <c r="E3206" s="0" t="s">
        <v>30</v>
      </c>
      <c r="F3206" s="0" t="s">
        <v>535</v>
      </c>
      <c r="G3206" s="0" t="s">
        <v>1610</v>
      </c>
      <c r="H3206" s="0" t="n">
        <v>0.92</v>
      </c>
      <c r="I3206" s="0" t="n">
        <v>10.4</v>
      </c>
      <c r="J3206" s="0" t="n">
        <v>0</v>
      </c>
      <c r="K3206" s="0" t="n">
        <f aca="false">I3206*SUMIFS(syst_chauffage!$H$3:$H$27,syst_chauffage!$B$3:$B$27,D3206,syst_chauffage!$C$3:$C$27,E3206)</f>
        <v>3</v>
      </c>
      <c r="L3206" s="12" t="n">
        <f aca="false">H3206*SUMIFS(syst_chauffage!$K$3:$K$27,syst_chauffage!$B$3:$B$27,D3206,syst_chauffage!$C$3:$C$27,E3206)</f>
        <v>0.92</v>
      </c>
      <c r="N3206" s="0" t="str">
        <f aca="false">A3206</f>
        <v>Café Hôtel Restaurant</v>
      </c>
      <c r="O3206" s="0" t="str">
        <f aca="false">B3206</f>
        <v>Hôtel sans restaurant</v>
      </c>
      <c r="P3206" s="0" t="str">
        <f aca="false">C3206</f>
        <v>Petit Hotel sans restaurant Haut de gamme</v>
      </c>
      <c r="Q3206" s="0" t="str">
        <f aca="false">D3206</f>
        <v>Electrique direct</v>
      </c>
      <c r="R3206" s="0" t="str">
        <f aca="false">E3206</f>
        <v>Electricité</v>
      </c>
      <c r="S3206" s="0" t="str">
        <f aca="false">F3206</f>
        <v>0219710602</v>
      </c>
      <c r="T3206" s="0" t="str">
        <f aca="false">G3206</f>
        <v>2</v>
      </c>
      <c r="U3206" s="0" t="n">
        <f aca="false">L3206</f>
        <v>0.92</v>
      </c>
      <c r="V3206" s="0" t="n">
        <f aca="false">K3206</f>
        <v>3</v>
      </c>
      <c r="W3206" s="0" t="n">
        <f aca="false">J3206</f>
        <v>0</v>
      </c>
    </row>
    <row r="3207" customFormat="false" ht="12.8" hidden="false" customHeight="false" outlineLevel="0" collapsed="false">
      <c r="A3207" s="0" t="s">
        <v>73</v>
      </c>
      <c r="B3207" s="0" t="s">
        <v>426</v>
      </c>
      <c r="C3207" s="0" t="s">
        <v>532</v>
      </c>
      <c r="D3207" s="0" t="s">
        <v>36</v>
      </c>
      <c r="E3207" s="0" t="s">
        <v>30</v>
      </c>
      <c r="F3207" s="0" t="s">
        <v>536</v>
      </c>
      <c r="G3207" s="0" t="s">
        <v>1610</v>
      </c>
      <c r="H3207" s="0" t="n">
        <v>2.94489544186046</v>
      </c>
      <c r="I3207" s="0" t="n">
        <v>110.115974829805</v>
      </c>
      <c r="J3207" s="0" t="n">
        <v>738</v>
      </c>
      <c r="K3207" s="0" t="n">
        <f aca="false">I3207*SUMIFS(syst_chauffage!$H$3:$H$27,syst_chauffage!$B$3:$B$27,D3207,syst_chauffage!$C$3:$C$27,E3207)</f>
        <v>68.1241400398299</v>
      </c>
      <c r="L3207" s="12" t="n">
        <f aca="false">H3207*SUMIFS(syst_chauffage!$K$3:$K$27,syst_chauffage!$B$3:$B$27,D3207,syst_chauffage!$C$3:$C$27,E3207)</f>
        <v>2.47427325480779</v>
      </c>
      <c r="N3207" s="0" t="str">
        <f aca="false">A3207</f>
        <v>Café Hôtel Restaurant</v>
      </c>
      <c r="O3207" s="0" t="str">
        <f aca="false">B3207</f>
        <v>Hôtel sans restaurant</v>
      </c>
      <c r="P3207" s="0" t="str">
        <f aca="false">C3207</f>
        <v>Petit Hotel sans restaurant Haut de gamme</v>
      </c>
      <c r="Q3207" s="0" t="str">
        <f aca="false">D3207</f>
        <v>PAC</v>
      </c>
      <c r="R3207" s="0" t="str">
        <f aca="false">E3207</f>
        <v>Electricité</v>
      </c>
      <c r="S3207" s="0" t="str">
        <f aca="false">F3207</f>
        <v>0219710902</v>
      </c>
      <c r="T3207" s="0" t="str">
        <f aca="false">G3207</f>
        <v>2</v>
      </c>
      <c r="U3207" s="0" t="n">
        <f aca="false">L3207</f>
        <v>2.47427325480779</v>
      </c>
      <c r="V3207" s="0" t="n">
        <f aca="false">K3207</f>
        <v>68.1241400398299</v>
      </c>
      <c r="W3207" s="0" t="n">
        <f aca="false">J3207</f>
        <v>738</v>
      </c>
    </row>
    <row r="3208" customFormat="false" ht="12.8" hidden="false" customHeight="false" outlineLevel="0" collapsed="false">
      <c r="A3208" s="0" t="s">
        <v>73</v>
      </c>
      <c r="B3208" s="0" t="s">
        <v>426</v>
      </c>
      <c r="C3208" s="0" t="s">
        <v>532</v>
      </c>
      <c r="D3208" s="0" t="s">
        <v>42</v>
      </c>
      <c r="E3208" s="0" t="s">
        <v>30</v>
      </c>
      <c r="F3208" s="0" t="s">
        <v>537</v>
      </c>
      <c r="G3208" s="0" t="s">
        <v>1610</v>
      </c>
      <c r="H3208" s="0" t="n">
        <v>2.80410195348837</v>
      </c>
      <c r="I3208" s="0" t="n">
        <v>56.6742184723577</v>
      </c>
      <c r="J3208" s="0" t="n">
        <v>738</v>
      </c>
      <c r="K3208" s="0" t="n">
        <f aca="false">I3208*SUMIFS(syst_chauffage!$H$3:$H$27,syst_chauffage!$B$3:$B$27,D3208,syst_chauffage!$C$3:$C$27,E3208)</f>
        <v>51.1593769847293</v>
      </c>
      <c r="L3208" s="12" t="n">
        <f aca="false">H3208*SUMIFS(syst_chauffage!$K$3:$K$27,syst_chauffage!$B$3:$B$27,D3208,syst_chauffage!$C$3:$C$27,E3208)</f>
        <v>2.49996610303434</v>
      </c>
      <c r="N3208" s="0" t="str">
        <f aca="false">A3208</f>
        <v>Café Hôtel Restaurant</v>
      </c>
      <c r="O3208" s="0" t="str">
        <f aca="false">B3208</f>
        <v>Hôtel sans restaurant</v>
      </c>
      <c r="P3208" s="0" t="str">
        <f aca="false">C3208</f>
        <v>Petit Hotel sans restaurant Haut de gamme</v>
      </c>
      <c r="Q3208" s="0" t="str">
        <f aca="false">D3208</f>
        <v>Rooftop</v>
      </c>
      <c r="R3208" s="0" t="str">
        <f aca="false">E3208</f>
        <v>Electricité</v>
      </c>
      <c r="S3208" s="0" t="str">
        <f aca="false">F3208</f>
        <v>0219711002</v>
      </c>
      <c r="T3208" s="0" t="str">
        <f aca="false">G3208</f>
        <v>2</v>
      </c>
      <c r="U3208" s="0" t="n">
        <f aca="false">L3208</f>
        <v>2.49996610303434</v>
      </c>
      <c r="V3208" s="0" t="n">
        <f aca="false">K3208</f>
        <v>51.1593769847293</v>
      </c>
      <c r="W3208" s="0" t="n">
        <f aca="false">J3208</f>
        <v>738</v>
      </c>
    </row>
    <row r="3209" customFormat="false" ht="12.8" hidden="false" customHeight="false" outlineLevel="0" collapsed="false">
      <c r="A3209" s="0" t="s">
        <v>73</v>
      </c>
      <c r="B3209" s="0" t="s">
        <v>426</v>
      </c>
      <c r="C3209" s="0" t="s">
        <v>532</v>
      </c>
      <c r="D3209" s="0" t="s">
        <v>27</v>
      </c>
      <c r="E3209" s="0" t="s">
        <v>23</v>
      </c>
      <c r="F3209" s="0" t="s">
        <v>538</v>
      </c>
      <c r="G3209" s="0" t="s">
        <v>1610</v>
      </c>
      <c r="H3209" s="0" t="n">
        <v>0.752510185819243</v>
      </c>
      <c r="I3209" s="0" t="n">
        <v>35.8985809393672</v>
      </c>
      <c r="J3209" s="0" t="n">
        <v>1064</v>
      </c>
      <c r="K3209" s="0" t="n">
        <f aca="false">I3209*SUMIFS(syst_chauffage!$H$3:$H$27,syst_chauffage!$B$3:$B$27,D3209,syst_chauffage!$C$3:$C$27,E3209)</f>
        <v>92.0584337705547</v>
      </c>
      <c r="L3209" s="12" t="n">
        <f aca="false">H3209*SUMIFS(syst_chauffage!$K$3:$K$27,syst_chauffage!$B$3:$B$27,D3209,syst_chauffage!$C$3:$C$27,E3209)</f>
        <v>0.752510185819243</v>
      </c>
      <c r="N3209" s="0" t="str">
        <f aca="false">A3209</f>
        <v>Café Hôtel Restaurant</v>
      </c>
      <c r="O3209" s="0" t="str">
        <f aca="false">B3209</f>
        <v>Hôtel sans restaurant</v>
      </c>
      <c r="P3209" s="0" t="str">
        <f aca="false">C3209</f>
        <v>Petit Hotel sans restaurant Haut de gamme</v>
      </c>
      <c r="Q3209" s="0" t="str">
        <f aca="false">D3209</f>
        <v>Chaudière condensation fioul</v>
      </c>
      <c r="R3209" s="0" t="str">
        <f aca="false">E3209</f>
        <v>Fioul</v>
      </c>
      <c r="S3209" s="0" t="str">
        <f aca="false">F3209</f>
        <v>0219712303</v>
      </c>
      <c r="T3209" s="0" t="str">
        <f aca="false">G3209</f>
        <v>2</v>
      </c>
      <c r="U3209" s="0" t="n">
        <f aca="false">L3209</f>
        <v>0.752510185819243</v>
      </c>
      <c r="V3209" s="0" t="n">
        <f aca="false">K3209</f>
        <v>92.0584337705547</v>
      </c>
      <c r="W3209" s="0" t="n">
        <f aca="false">J3209</f>
        <v>1064</v>
      </c>
    </row>
    <row r="3210" customFormat="false" ht="12.8" hidden="false" customHeight="false" outlineLevel="0" collapsed="false">
      <c r="A3210" s="0" t="s">
        <v>73</v>
      </c>
      <c r="B3210" s="0" t="s">
        <v>426</v>
      </c>
      <c r="C3210" s="0" t="s">
        <v>532</v>
      </c>
      <c r="D3210" s="0" t="s">
        <v>18</v>
      </c>
      <c r="E3210" s="0" t="s">
        <v>14</v>
      </c>
      <c r="F3210" s="0" t="s">
        <v>539</v>
      </c>
      <c r="G3210" s="0" t="s">
        <v>1610</v>
      </c>
      <c r="H3210" s="0" t="n">
        <v>0.980105766965097</v>
      </c>
      <c r="I3210" s="0" t="n">
        <v>25.1837768069426</v>
      </c>
      <c r="J3210" s="0" t="n">
        <v>1064</v>
      </c>
      <c r="K3210" s="0" t="n">
        <f aca="false">I3210*SUMIFS(syst_chauffage!$H$3:$H$27,syst_chauffage!$B$3:$B$27,D3210,syst_chauffage!$C$3:$C$27,E3210)</f>
        <v>68.6240017892486</v>
      </c>
      <c r="L3210" s="12" t="n">
        <f aca="false">H3210*SUMIFS(syst_chauffage!$K$3:$K$27,syst_chauffage!$B$3:$B$27,D3210,syst_chauffage!$C$3:$C$27,E3210)</f>
        <v>0.95212069950179</v>
      </c>
      <c r="N3210" s="0" t="str">
        <f aca="false">A3210</f>
        <v>Café Hôtel Restaurant</v>
      </c>
      <c r="O3210" s="0" t="str">
        <f aca="false">B3210</f>
        <v>Hôtel sans restaurant</v>
      </c>
      <c r="P3210" s="0" t="str">
        <f aca="false">C3210</f>
        <v>Petit Hotel sans restaurant Haut de gamme</v>
      </c>
      <c r="Q3210" s="0" t="str">
        <f aca="false">D3210</f>
        <v>Chaudière condensation gaz</v>
      </c>
      <c r="R3210" s="0" t="str">
        <f aca="false">E3210</f>
        <v>Gaz</v>
      </c>
      <c r="S3210" s="0" t="str">
        <f aca="false">F3210</f>
        <v>0219712404</v>
      </c>
      <c r="T3210" s="0" t="str">
        <f aca="false">G3210</f>
        <v>2</v>
      </c>
      <c r="U3210" s="0" t="n">
        <f aca="false">L3210</f>
        <v>0.95212069950179</v>
      </c>
      <c r="V3210" s="0" t="n">
        <f aca="false">K3210</f>
        <v>68.6240017892486</v>
      </c>
      <c r="W3210" s="0" t="n">
        <f aca="false">J3210</f>
        <v>1064</v>
      </c>
    </row>
    <row r="3211" customFormat="false" ht="12.8" hidden="false" customHeight="false" outlineLevel="0" collapsed="false">
      <c r="A3211" s="0" t="s">
        <v>73</v>
      </c>
      <c r="B3211" s="0" t="s">
        <v>426</v>
      </c>
      <c r="C3211" s="0" t="s">
        <v>532</v>
      </c>
      <c r="D3211" s="0" t="s">
        <v>32</v>
      </c>
      <c r="E3211" s="0" t="s">
        <v>30</v>
      </c>
      <c r="F3211" s="0" t="s">
        <v>540</v>
      </c>
      <c r="G3211" s="0" t="s">
        <v>1610</v>
      </c>
      <c r="H3211" s="0" t="n">
        <v>1</v>
      </c>
      <c r="I3211" s="0" t="n">
        <v>12</v>
      </c>
      <c r="J3211" s="0" t="n">
        <v>0</v>
      </c>
      <c r="K3211" s="0" t="n">
        <f aca="false">I3211*SUMIFS(syst_chauffage!$H$3:$H$27,syst_chauffage!$B$3:$B$27,D3211,syst_chauffage!$C$3:$C$27,E3211)</f>
        <v>12</v>
      </c>
      <c r="L3211" s="12" t="n">
        <f aca="false">H3211*SUMIFS(syst_chauffage!$K$3:$K$27,syst_chauffage!$B$3:$B$27,D3211,syst_chauffage!$C$3:$C$27,E3211)</f>
        <v>1</v>
      </c>
      <c r="N3211" s="0" t="str">
        <f aca="false">A3211</f>
        <v>Café Hôtel Restaurant</v>
      </c>
      <c r="O3211" s="0" t="str">
        <f aca="false">B3211</f>
        <v>Hôtel sans restaurant</v>
      </c>
      <c r="P3211" s="0" t="str">
        <f aca="false">C3211</f>
        <v>Petit Hotel sans restaurant Haut de gamme</v>
      </c>
      <c r="Q3211" s="0" t="str">
        <f aca="false">D3211</f>
        <v>Electrique direct performant</v>
      </c>
      <c r="R3211" s="0" t="str">
        <f aca="false">E3211</f>
        <v>Electricité</v>
      </c>
      <c r="S3211" s="0" t="str">
        <f aca="false">F3211</f>
        <v>0219712602</v>
      </c>
      <c r="T3211" s="0" t="str">
        <f aca="false">G3211</f>
        <v>2</v>
      </c>
      <c r="U3211" s="0" t="n">
        <f aca="false">L3211</f>
        <v>1</v>
      </c>
      <c r="V3211" s="0" t="n">
        <f aca="false">K3211</f>
        <v>12</v>
      </c>
      <c r="W3211" s="0" t="n">
        <f aca="false">J3211</f>
        <v>0</v>
      </c>
    </row>
    <row r="3212" customFormat="false" ht="12.8" hidden="false" customHeight="false" outlineLevel="0" collapsed="false">
      <c r="A3212" s="0" t="s">
        <v>73</v>
      </c>
      <c r="B3212" s="0" t="s">
        <v>426</v>
      </c>
      <c r="C3212" s="0" t="s">
        <v>532</v>
      </c>
      <c r="D3212" s="0" t="s">
        <v>38</v>
      </c>
      <c r="E3212" s="0" t="s">
        <v>30</v>
      </c>
      <c r="F3212" s="0" t="s">
        <v>541</v>
      </c>
      <c r="G3212" s="0" t="s">
        <v>1610</v>
      </c>
      <c r="H3212" s="0" t="n">
        <v>3.39795627906976</v>
      </c>
      <c r="I3212" s="0" t="n">
        <v>131.090446225958</v>
      </c>
      <c r="J3212" s="0" t="n">
        <v>792</v>
      </c>
      <c r="K3212" s="0" t="n">
        <f aca="false">I3212*SUMIFS(syst_chauffage!$H$3:$H$27,syst_chauffage!$B$3:$B$27,D3212,syst_chauffage!$C$3:$C$27,E3212)</f>
        <v>132.505410544975</v>
      </c>
      <c r="L3212" s="12" t="n">
        <f aca="false">H3212*SUMIFS(syst_chauffage!$K$3:$K$27,syst_chauffage!$B$3:$B$27,D3212,syst_chauffage!$C$3:$C$27,E3212)</f>
        <v>3.03986496519792</v>
      </c>
      <c r="N3212" s="0" t="str">
        <f aca="false">A3212</f>
        <v>Café Hôtel Restaurant</v>
      </c>
      <c r="O3212" s="0" t="str">
        <f aca="false">B3212</f>
        <v>Hôtel sans restaurant</v>
      </c>
      <c r="P3212" s="0" t="str">
        <f aca="false">C3212</f>
        <v>Petit Hotel sans restaurant Haut de gamme</v>
      </c>
      <c r="Q3212" s="0" t="str">
        <f aca="false">D3212</f>
        <v>PAC performant</v>
      </c>
      <c r="R3212" s="0" t="str">
        <f aca="false">E3212</f>
        <v>Electricité</v>
      </c>
      <c r="S3212" s="0" t="str">
        <f aca="false">F3212</f>
        <v>0219712902</v>
      </c>
      <c r="T3212" s="0" t="str">
        <f aca="false">G3212</f>
        <v>2</v>
      </c>
      <c r="U3212" s="0" t="n">
        <f aca="false">L3212</f>
        <v>3.03986496519792</v>
      </c>
      <c r="V3212" s="0" t="n">
        <f aca="false">K3212</f>
        <v>132.505410544975</v>
      </c>
      <c r="W3212" s="0" t="n">
        <f aca="false">J3212</f>
        <v>792</v>
      </c>
    </row>
    <row r="3213" customFormat="false" ht="12.8" hidden="false" customHeight="false" outlineLevel="0" collapsed="false">
      <c r="A3213" s="0" t="s">
        <v>73</v>
      </c>
      <c r="B3213" s="0" t="s">
        <v>426</v>
      </c>
      <c r="C3213" s="0" t="s">
        <v>532</v>
      </c>
      <c r="D3213" s="0" t="s">
        <v>46</v>
      </c>
      <c r="E3213" s="0" t="s">
        <v>30</v>
      </c>
      <c r="F3213" s="0" t="s">
        <v>542</v>
      </c>
      <c r="G3213" s="0" t="s">
        <v>1610</v>
      </c>
      <c r="H3213" s="0" t="n">
        <v>3.32861023255814</v>
      </c>
      <c r="I3213" s="0" t="n">
        <v>67.4693077051877</v>
      </c>
      <c r="J3213" s="0" t="n">
        <v>792</v>
      </c>
      <c r="K3213" s="0" t="n">
        <f aca="false">I3213*SUMIFS(syst_chauffage!$H$3:$H$27,syst_chauffage!$B$3:$B$27,D3213,syst_chauffage!$C$3:$C$27,E3213)</f>
        <v>117.053006783628</v>
      </c>
      <c r="L3213" s="12" t="n">
        <f aca="false">H3213*SUMIFS(syst_chauffage!$K$3:$K$27,syst_chauffage!$B$3:$B$27,D3213,syst_chauffage!$C$3:$C$27,E3213)</f>
        <v>3.00077723502174</v>
      </c>
      <c r="N3213" s="0" t="str">
        <f aca="false">A3213</f>
        <v>Café Hôtel Restaurant</v>
      </c>
      <c r="O3213" s="0" t="str">
        <f aca="false">B3213</f>
        <v>Hôtel sans restaurant</v>
      </c>
      <c r="P3213" s="0" t="str">
        <f aca="false">C3213</f>
        <v>Petit Hotel sans restaurant Haut de gamme</v>
      </c>
      <c r="Q3213" s="0" t="str">
        <f aca="false">D3213</f>
        <v>Rooftop performant</v>
      </c>
      <c r="R3213" s="0" t="str">
        <f aca="false">E3213</f>
        <v>Electricité</v>
      </c>
      <c r="S3213" s="0" t="str">
        <f aca="false">F3213</f>
        <v>0219713002</v>
      </c>
      <c r="T3213" s="0" t="str">
        <f aca="false">G3213</f>
        <v>2</v>
      </c>
      <c r="U3213" s="0" t="n">
        <f aca="false">L3213</f>
        <v>3.00077723502174</v>
      </c>
      <c r="V3213" s="0" t="n">
        <f aca="false">K3213</f>
        <v>117.053006783628</v>
      </c>
      <c r="W3213" s="0" t="n">
        <f aca="false">J3213</f>
        <v>792</v>
      </c>
    </row>
    <row r="3214" customFormat="false" ht="12.8" hidden="false" customHeight="false" outlineLevel="0" collapsed="false">
      <c r="A3214" s="0" t="s">
        <v>73</v>
      </c>
      <c r="B3214" s="0" t="s">
        <v>426</v>
      </c>
      <c r="C3214" s="0" t="s">
        <v>543</v>
      </c>
      <c r="D3214" s="0" t="s">
        <v>13</v>
      </c>
      <c r="E3214" s="0" t="s">
        <v>14</v>
      </c>
      <c r="F3214" s="0" t="s">
        <v>544</v>
      </c>
      <c r="G3214" s="0" t="s">
        <v>1610</v>
      </c>
      <c r="H3214" s="0" t="n">
        <v>0.658328801886295</v>
      </c>
      <c r="I3214" s="0" t="n">
        <v>19.1365842139496</v>
      </c>
      <c r="J3214" s="0" t="n">
        <v>462</v>
      </c>
      <c r="K3214" s="0" t="n">
        <f aca="false">I3214*SUMIFS(syst_chauffage!$H$3:$H$27,syst_chauffage!$B$3:$B$27,D3214,syst_chauffage!$C$3:$C$27,E3214)</f>
        <v>38.6480873510274</v>
      </c>
      <c r="L3214" s="12" t="n">
        <f aca="false">H3214*SUMIFS(syst_chauffage!$K$3:$K$27,syst_chauffage!$B$3:$B$27,D3214,syst_chauffage!$C$3:$C$27,E3214)</f>
        <v>0.658328801886295</v>
      </c>
      <c r="N3214" s="0" t="str">
        <f aca="false">A3214</f>
        <v>Café Hôtel Restaurant</v>
      </c>
      <c r="O3214" s="0" t="str">
        <f aca="false">B3214</f>
        <v>Hôtel sans restaurant</v>
      </c>
      <c r="P3214" s="0" t="str">
        <f aca="false">C3214</f>
        <v>Petit Hotel sans restaurant Luxe</v>
      </c>
      <c r="Q3214" s="0" t="str">
        <f aca="false">D3214</f>
        <v>Chaudière gaz</v>
      </c>
      <c r="R3214" s="0" t="str">
        <f aca="false">E3214</f>
        <v>Gaz</v>
      </c>
      <c r="S3214" s="0" t="str">
        <f aca="false">F3214</f>
        <v>0219720404</v>
      </c>
      <c r="T3214" s="0" t="str">
        <f aca="false">G3214</f>
        <v>2</v>
      </c>
      <c r="U3214" s="0" t="n">
        <f aca="false">L3214</f>
        <v>0.658328801886295</v>
      </c>
      <c r="V3214" s="0" t="n">
        <f aca="false">K3214</f>
        <v>38.6480873510274</v>
      </c>
      <c r="W3214" s="0" t="n">
        <f aca="false">J3214</f>
        <v>462</v>
      </c>
    </row>
    <row r="3215" customFormat="false" ht="12.8" hidden="false" customHeight="false" outlineLevel="0" collapsed="false">
      <c r="A3215" s="0" t="s">
        <v>73</v>
      </c>
      <c r="B3215" s="0" t="s">
        <v>426</v>
      </c>
      <c r="C3215" s="0" t="s">
        <v>543</v>
      </c>
      <c r="D3215" s="0" t="s">
        <v>29</v>
      </c>
      <c r="E3215" s="0" t="s">
        <v>30</v>
      </c>
      <c r="F3215" s="0" t="s">
        <v>545</v>
      </c>
      <c r="G3215" s="0" t="s">
        <v>1610</v>
      </c>
      <c r="H3215" s="0" t="n">
        <v>0.92</v>
      </c>
      <c r="I3215" s="0" t="n">
        <v>10.4</v>
      </c>
      <c r="J3215" s="0" t="n">
        <v>0</v>
      </c>
      <c r="K3215" s="0" t="n">
        <f aca="false">I3215*SUMIFS(syst_chauffage!$H$3:$H$27,syst_chauffage!$B$3:$B$27,D3215,syst_chauffage!$C$3:$C$27,E3215)</f>
        <v>3</v>
      </c>
      <c r="L3215" s="12" t="n">
        <f aca="false">H3215*SUMIFS(syst_chauffage!$K$3:$K$27,syst_chauffage!$B$3:$B$27,D3215,syst_chauffage!$C$3:$C$27,E3215)</f>
        <v>0.92</v>
      </c>
      <c r="N3215" s="0" t="str">
        <f aca="false">A3215</f>
        <v>Café Hôtel Restaurant</v>
      </c>
      <c r="O3215" s="0" t="str">
        <f aca="false">B3215</f>
        <v>Hôtel sans restaurant</v>
      </c>
      <c r="P3215" s="0" t="str">
        <f aca="false">C3215</f>
        <v>Petit Hotel sans restaurant Luxe</v>
      </c>
      <c r="Q3215" s="0" t="str">
        <f aca="false">D3215</f>
        <v>Electrique direct</v>
      </c>
      <c r="R3215" s="0" t="str">
        <f aca="false">E3215</f>
        <v>Electricité</v>
      </c>
      <c r="S3215" s="0" t="str">
        <f aca="false">F3215</f>
        <v>0219720602</v>
      </c>
      <c r="T3215" s="0" t="str">
        <f aca="false">G3215</f>
        <v>2</v>
      </c>
      <c r="U3215" s="0" t="n">
        <f aca="false">L3215</f>
        <v>0.92</v>
      </c>
      <c r="V3215" s="0" t="n">
        <f aca="false">K3215</f>
        <v>3</v>
      </c>
      <c r="W3215" s="0" t="n">
        <f aca="false">J3215</f>
        <v>0</v>
      </c>
    </row>
    <row r="3216" customFormat="false" ht="12.8" hidden="false" customHeight="false" outlineLevel="0" collapsed="false">
      <c r="A3216" s="0" t="s">
        <v>73</v>
      </c>
      <c r="B3216" s="0" t="s">
        <v>426</v>
      </c>
      <c r="C3216" s="0" t="s">
        <v>543</v>
      </c>
      <c r="D3216" s="0" t="s">
        <v>36</v>
      </c>
      <c r="E3216" s="0" t="s">
        <v>30</v>
      </c>
      <c r="F3216" s="0" t="s">
        <v>546</v>
      </c>
      <c r="G3216" s="0" t="s">
        <v>1610</v>
      </c>
      <c r="H3216" s="0" t="n">
        <v>2.96333246511628</v>
      </c>
      <c r="I3216" s="0" t="n">
        <v>105.625992796579</v>
      </c>
      <c r="J3216" s="0" t="n">
        <v>738</v>
      </c>
      <c r="K3216" s="0" t="n">
        <f aca="false">I3216*SUMIFS(syst_chauffage!$H$3:$H$27,syst_chauffage!$B$3:$B$27,D3216,syst_chauffage!$C$3:$C$27,E3216)</f>
        <v>65.3463762750304</v>
      </c>
      <c r="L3216" s="12" t="n">
        <f aca="false">H3216*SUMIFS(syst_chauffage!$K$3:$K$27,syst_chauffage!$B$3:$B$27,D3216,syst_chauffage!$C$3:$C$27,E3216)</f>
        <v>2.48976386710312</v>
      </c>
      <c r="N3216" s="0" t="str">
        <f aca="false">A3216</f>
        <v>Café Hôtel Restaurant</v>
      </c>
      <c r="O3216" s="0" t="str">
        <f aca="false">B3216</f>
        <v>Hôtel sans restaurant</v>
      </c>
      <c r="P3216" s="0" t="str">
        <f aca="false">C3216</f>
        <v>Petit Hotel sans restaurant Luxe</v>
      </c>
      <c r="Q3216" s="0" t="str">
        <f aca="false">D3216</f>
        <v>PAC</v>
      </c>
      <c r="R3216" s="0" t="str">
        <f aca="false">E3216</f>
        <v>Electricité</v>
      </c>
      <c r="S3216" s="0" t="str">
        <f aca="false">F3216</f>
        <v>0219720902</v>
      </c>
      <c r="T3216" s="0" t="str">
        <f aca="false">G3216</f>
        <v>2</v>
      </c>
      <c r="U3216" s="0" t="n">
        <f aca="false">L3216</f>
        <v>2.48976386710312</v>
      </c>
      <c r="V3216" s="0" t="n">
        <f aca="false">K3216</f>
        <v>65.3463762750304</v>
      </c>
      <c r="W3216" s="0" t="n">
        <f aca="false">J3216</f>
        <v>738</v>
      </c>
    </row>
    <row r="3217" customFormat="false" ht="12.8" hidden="false" customHeight="false" outlineLevel="0" collapsed="false">
      <c r="A3217" s="0" t="s">
        <v>73</v>
      </c>
      <c r="B3217" s="0" t="s">
        <v>426</v>
      </c>
      <c r="C3217" s="0" t="s">
        <v>543</v>
      </c>
      <c r="D3217" s="0" t="s">
        <v>42</v>
      </c>
      <c r="E3217" s="0" t="s">
        <v>30</v>
      </c>
      <c r="F3217" s="0" t="s">
        <v>547</v>
      </c>
      <c r="G3217" s="0" t="s">
        <v>1610</v>
      </c>
      <c r="H3217" s="0" t="n">
        <v>2.82165751495016</v>
      </c>
      <c r="I3217" s="0" t="n">
        <v>49.810296199715</v>
      </c>
      <c r="J3217" s="0" t="n">
        <v>738</v>
      </c>
      <c r="K3217" s="0" t="n">
        <f aca="false">I3217*SUMIFS(syst_chauffage!$H$3:$H$27,syst_chauffage!$B$3:$B$27,D3217,syst_chauffage!$C$3:$C$27,E3217)</f>
        <v>44.9633676421165</v>
      </c>
      <c r="L3217" s="12" t="n">
        <f aca="false">H3217*SUMIFS(syst_chauffage!$K$3:$K$27,syst_chauffage!$B$3:$B$27,D3217,syst_chauffage!$C$3:$C$27,E3217)</f>
        <v>2.51561756981486</v>
      </c>
      <c r="N3217" s="0" t="str">
        <f aca="false">A3217</f>
        <v>Café Hôtel Restaurant</v>
      </c>
      <c r="O3217" s="0" t="str">
        <f aca="false">B3217</f>
        <v>Hôtel sans restaurant</v>
      </c>
      <c r="P3217" s="0" t="str">
        <f aca="false">C3217</f>
        <v>Petit Hotel sans restaurant Luxe</v>
      </c>
      <c r="Q3217" s="0" t="str">
        <f aca="false">D3217</f>
        <v>Rooftop</v>
      </c>
      <c r="R3217" s="0" t="str">
        <f aca="false">E3217</f>
        <v>Electricité</v>
      </c>
      <c r="S3217" s="0" t="str">
        <f aca="false">F3217</f>
        <v>0219721002</v>
      </c>
      <c r="T3217" s="0" t="str">
        <f aca="false">G3217</f>
        <v>2</v>
      </c>
      <c r="U3217" s="0" t="n">
        <f aca="false">L3217</f>
        <v>2.51561756981486</v>
      </c>
      <c r="V3217" s="0" t="n">
        <f aca="false">K3217</f>
        <v>44.9633676421165</v>
      </c>
      <c r="W3217" s="0" t="n">
        <f aca="false">J3217</f>
        <v>738</v>
      </c>
    </row>
    <row r="3218" customFormat="false" ht="12.8" hidden="false" customHeight="false" outlineLevel="0" collapsed="false">
      <c r="A3218" s="0" t="s">
        <v>73</v>
      </c>
      <c r="B3218" s="0" t="s">
        <v>426</v>
      </c>
      <c r="C3218" s="0" t="s">
        <v>543</v>
      </c>
      <c r="D3218" s="0" t="s">
        <v>18</v>
      </c>
      <c r="E3218" s="0" t="s">
        <v>14</v>
      </c>
      <c r="F3218" s="0" t="s">
        <v>548</v>
      </c>
      <c r="G3218" s="0" t="s">
        <v>1610</v>
      </c>
      <c r="H3218" s="0" t="n">
        <v>0.98279976359244</v>
      </c>
      <c r="I3218" s="0" t="n">
        <v>22.7816478737495</v>
      </c>
      <c r="J3218" s="0" t="n">
        <v>1064</v>
      </c>
      <c r="K3218" s="0" t="n">
        <f aca="false">I3218*SUMIFS(syst_chauffage!$H$3:$H$27,syst_chauffage!$B$3:$B$27,D3218,syst_chauffage!$C$3:$C$27,E3218)</f>
        <v>62.0783711845489</v>
      </c>
      <c r="L3218" s="12" t="n">
        <f aca="false">H3218*SUMIFS(syst_chauffage!$K$3:$K$27,syst_chauffage!$B$3:$B$27,D3218,syst_chauffage!$C$3:$C$27,E3218)</f>
        <v>0.954737774147952</v>
      </c>
      <c r="N3218" s="0" t="str">
        <f aca="false">A3218</f>
        <v>Café Hôtel Restaurant</v>
      </c>
      <c r="O3218" s="0" t="str">
        <f aca="false">B3218</f>
        <v>Hôtel sans restaurant</v>
      </c>
      <c r="P3218" s="0" t="str">
        <f aca="false">C3218</f>
        <v>Petit Hotel sans restaurant Luxe</v>
      </c>
      <c r="Q3218" s="0" t="str">
        <f aca="false">D3218</f>
        <v>Chaudière condensation gaz</v>
      </c>
      <c r="R3218" s="0" t="str">
        <f aca="false">E3218</f>
        <v>Gaz</v>
      </c>
      <c r="S3218" s="0" t="str">
        <f aca="false">F3218</f>
        <v>0219722404</v>
      </c>
      <c r="T3218" s="0" t="str">
        <f aca="false">G3218</f>
        <v>2</v>
      </c>
      <c r="U3218" s="0" t="n">
        <f aca="false">L3218</f>
        <v>0.954737774147952</v>
      </c>
      <c r="V3218" s="0" t="n">
        <f aca="false">K3218</f>
        <v>62.0783711845489</v>
      </c>
      <c r="W3218" s="0" t="n">
        <f aca="false">J3218</f>
        <v>1064</v>
      </c>
    </row>
    <row r="3219" customFormat="false" ht="12.8" hidden="false" customHeight="false" outlineLevel="0" collapsed="false">
      <c r="A3219" s="0" t="s">
        <v>73</v>
      </c>
      <c r="B3219" s="0" t="s">
        <v>426</v>
      </c>
      <c r="C3219" s="0" t="s">
        <v>543</v>
      </c>
      <c r="D3219" s="0" t="s">
        <v>32</v>
      </c>
      <c r="E3219" s="0" t="s">
        <v>30</v>
      </c>
      <c r="F3219" s="0" t="s">
        <v>549</v>
      </c>
      <c r="G3219" s="0" t="s">
        <v>1610</v>
      </c>
      <c r="H3219" s="0" t="n">
        <v>1</v>
      </c>
      <c r="I3219" s="0" t="n">
        <v>12</v>
      </c>
      <c r="J3219" s="0" t="n">
        <v>0</v>
      </c>
      <c r="K3219" s="0" t="n">
        <f aca="false">I3219*SUMIFS(syst_chauffage!$H$3:$H$27,syst_chauffage!$B$3:$B$27,D3219,syst_chauffage!$C$3:$C$27,E3219)</f>
        <v>12</v>
      </c>
      <c r="L3219" s="12" t="n">
        <f aca="false">H3219*SUMIFS(syst_chauffage!$K$3:$K$27,syst_chauffage!$B$3:$B$27,D3219,syst_chauffage!$C$3:$C$27,E3219)</f>
        <v>1</v>
      </c>
      <c r="N3219" s="0" t="str">
        <f aca="false">A3219</f>
        <v>Café Hôtel Restaurant</v>
      </c>
      <c r="O3219" s="0" t="str">
        <f aca="false">B3219</f>
        <v>Hôtel sans restaurant</v>
      </c>
      <c r="P3219" s="0" t="str">
        <f aca="false">C3219</f>
        <v>Petit Hotel sans restaurant Luxe</v>
      </c>
      <c r="Q3219" s="0" t="str">
        <f aca="false">D3219</f>
        <v>Electrique direct performant</v>
      </c>
      <c r="R3219" s="0" t="str">
        <f aca="false">E3219</f>
        <v>Electricité</v>
      </c>
      <c r="S3219" s="0" t="str">
        <f aca="false">F3219</f>
        <v>0219722602</v>
      </c>
      <c r="T3219" s="0" t="str">
        <f aca="false">G3219</f>
        <v>2</v>
      </c>
      <c r="U3219" s="0" t="n">
        <f aca="false">L3219</f>
        <v>1</v>
      </c>
      <c r="V3219" s="0" t="n">
        <f aca="false">K3219</f>
        <v>12</v>
      </c>
      <c r="W3219" s="0" t="n">
        <f aca="false">J3219</f>
        <v>0</v>
      </c>
    </row>
    <row r="3220" customFormat="false" ht="12.8" hidden="false" customHeight="false" outlineLevel="0" collapsed="false">
      <c r="A3220" s="0" t="s">
        <v>73</v>
      </c>
      <c r="B3220" s="0" t="s">
        <v>426</v>
      </c>
      <c r="C3220" s="0" t="s">
        <v>543</v>
      </c>
      <c r="D3220" s="0" t="s">
        <v>38</v>
      </c>
      <c r="E3220" s="0" t="s">
        <v>30</v>
      </c>
      <c r="F3220" s="0" t="s">
        <v>550</v>
      </c>
      <c r="G3220" s="0" t="s">
        <v>1610</v>
      </c>
      <c r="H3220" s="0" t="n">
        <v>3.41922976744186</v>
      </c>
      <c r="I3220" s="0" t="n">
        <v>125.745229519737</v>
      </c>
      <c r="J3220" s="0" t="n">
        <v>792</v>
      </c>
      <c r="K3220" s="0" t="n">
        <f aca="false">I3220*SUMIFS(syst_chauffage!$H$3:$H$27,syst_chauffage!$B$3:$B$27,D3220,syst_chauffage!$C$3:$C$27,E3220)</f>
        <v>127.102498628047</v>
      </c>
      <c r="L3220" s="12" t="n">
        <f aca="false">H3220*SUMIFS(syst_chauffage!$K$3:$K$27,syst_chauffage!$B$3:$B$27,D3220,syst_chauffage!$C$3:$C$27,E3220)</f>
        <v>3.0588965614513</v>
      </c>
      <c r="N3220" s="0" t="str">
        <f aca="false">A3220</f>
        <v>Café Hôtel Restaurant</v>
      </c>
      <c r="O3220" s="0" t="str">
        <f aca="false">B3220</f>
        <v>Hôtel sans restaurant</v>
      </c>
      <c r="P3220" s="0" t="str">
        <f aca="false">C3220</f>
        <v>Petit Hotel sans restaurant Luxe</v>
      </c>
      <c r="Q3220" s="0" t="str">
        <f aca="false">D3220</f>
        <v>PAC performant</v>
      </c>
      <c r="R3220" s="0" t="str">
        <f aca="false">E3220</f>
        <v>Electricité</v>
      </c>
      <c r="S3220" s="0" t="str">
        <f aca="false">F3220</f>
        <v>0219722902</v>
      </c>
      <c r="T3220" s="0" t="str">
        <f aca="false">G3220</f>
        <v>2</v>
      </c>
      <c r="U3220" s="0" t="n">
        <f aca="false">L3220</f>
        <v>3.0588965614513</v>
      </c>
      <c r="V3220" s="0" t="n">
        <f aca="false">K3220</f>
        <v>127.102498628047</v>
      </c>
      <c r="W3220" s="0" t="n">
        <f aca="false">J3220</f>
        <v>792</v>
      </c>
    </row>
    <row r="3221" customFormat="false" ht="12.8" hidden="false" customHeight="false" outlineLevel="0" collapsed="false">
      <c r="A3221" s="0" t="s">
        <v>73</v>
      </c>
      <c r="B3221" s="0" t="s">
        <v>426</v>
      </c>
      <c r="C3221" s="0" t="s">
        <v>543</v>
      </c>
      <c r="D3221" s="0" t="s">
        <v>46</v>
      </c>
      <c r="E3221" s="0" t="s">
        <v>30</v>
      </c>
      <c r="F3221" s="0" t="s">
        <v>551</v>
      </c>
      <c r="G3221" s="0" t="s">
        <v>1610</v>
      </c>
      <c r="H3221" s="0" t="n">
        <v>3.34944956810631</v>
      </c>
      <c r="I3221" s="0" t="n">
        <v>59.2979716663273</v>
      </c>
      <c r="J3221" s="0" t="n">
        <v>792</v>
      </c>
      <c r="K3221" s="0" t="n">
        <f aca="false">I3221*SUMIFS(syst_chauffage!$H$3:$H$27,syst_chauffage!$B$3:$B$27,D3221,syst_chauffage!$C$3:$C$27,E3221)</f>
        <v>102.876494746964</v>
      </c>
      <c r="L3221" s="12" t="n">
        <f aca="false">H3221*SUMIFS(syst_chauffage!$K$3:$K$27,syst_chauffage!$B$3:$B$27,D3221,syst_chauffage!$C$3:$C$27,E3221)</f>
        <v>3.01956411583292</v>
      </c>
      <c r="N3221" s="0" t="str">
        <f aca="false">A3221</f>
        <v>Café Hôtel Restaurant</v>
      </c>
      <c r="O3221" s="0" t="str">
        <f aca="false">B3221</f>
        <v>Hôtel sans restaurant</v>
      </c>
      <c r="P3221" s="0" t="str">
        <f aca="false">C3221</f>
        <v>Petit Hotel sans restaurant Luxe</v>
      </c>
      <c r="Q3221" s="0" t="str">
        <f aca="false">D3221</f>
        <v>Rooftop performant</v>
      </c>
      <c r="R3221" s="0" t="str">
        <f aca="false">E3221</f>
        <v>Electricité</v>
      </c>
      <c r="S3221" s="0" t="str">
        <f aca="false">F3221</f>
        <v>0219723002</v>
      </c>
      <c r="T3221" s="0" t="str">
        <f aca="false">G3221</f>
        <v>2</v>
      </c>
      <c r="U3221" s="0" t="n">
        <f aca="false">L3221</f>
        <v>3.01956411583292</v>
      </c>
      <c r="V3221" s="0" t="n">
        <f aca="false">K3221</f>
        <v>102.876494746964</v>
      </c>
      <c r="W3221" s="0" t="n">
        <f aca="false">J3221</f>
        <v>792</v>
      </c>
    </row>
    <row r="3222" customFormat="false" ht="12.8" hidden="false" customHeight="false" outlineLevel="0" collapsed="false">
      <c r="A3222" s="0" t="s">
        <v>73</v>
      </c>
      <c r="B3222" s="0" t="s">
        <v>552</v>
      </c>
      <c r="C3222" s="0" t="s">
        <v>553</v>
      </c>
      <c r="D3222" s="0" t="s">
        <v>19</v>
      </c>
      <c r="E3222" s="0" t="s">
        <v>57</v>
      </c>
      <c r="F3222" s="0" t="s">
        <v>554</v>
      </c>
      <c r="G3222" s="0" t="s">
        <v>1610</v>
      </c>
      <c r="H3222" s="0" t="n">
        <v>0.74776953215873</v>
      </c>
      <c r="I3222" s="0" t="n">
        <v>51.1942444369419</v>
      </c>
      <c r="J3222" s="0" t="n">
        <v>0</v>
      </c>
      <c r="K3222" s="0" t="n">
        <f aca="false">I3222*SUMIFS(syst_chauffage!$H$3:$H$27,syst_chauffage!$B$3:$B$27,D3222,syst_chauffage!$C$3:$C$27,E3222)</f>
        <v>71.2867912064247</v>
      </c>
      <c r="L3222" s="12" t="n">
        <f aca="false">H3222*SUMIFS(syst_chauffage!$K$3:$K$27,syst_chauffage!$B$3:$B$27,D3222,syst_chauffage!$C$3:$C$27,E3222)</f>
        <v>0.74776953215873</v>
      </c>
      <c r="N3222" s="0" t="str">
        <f aca="false">A3222</f>
        <v>Café Hôtel Restaurant</v>
      </c>
      <c r="O3222" s="0" t="str">
        <f aca="false">B3222</f>
        <v>Restaurant</v>
      </c>
      <c r="P3222" s="0" t="str">
        <f aca="false">C3222</f>
        <v>Grand restaurant rapide</v>
      </c>
      <c r="Q3222" s="0" t="str">
        <f aca="false">D3222</f>
        <v>Autre système centralisé</v>
      </c>
      <c r="R3222" s="0" t="str">
        <f aca="false">E3222</f>
        <v>Autres</v>
      </c>
      <c r="S3222" s="0" t="str">
        <f aca="false">F3222</f>
        <v>0226290101</v>
      </c>
      <c r="T3222" s="0" t="str">
        <f aca="false">G3222</f>
        <v>2</v>
      </c>
      <c r="U3222" s="0" t="n">
        <f aca="false">L3222</f>
        <v>0.74776953215873</v>
      </c>
      <c r="V3222" s="0" t="n">
        <f aca="false">K3222</f>
        <v>71.2867912064247</v>
      </c>
      <c r="W3222" s="0" t="n">
        <f aca="false">J3222</f>
        <v>0</v>
      </c>
    </row>
    <row r="3223" customFormat="false" ht="12.8" hidden="false" customHeight="false" outlineLevel="0" collapsed="false">
      <c r="A3223" s="0" t="s">
        <v>73</v>
      </c>
      <c r="B3223" s="0" t="s">
        <v>552</v>
      </c>
      <c r="C3223" s="0" t="s">
        <v>553</v>
      </c>
      <c r="D3223" s="0" t="s">
        <v>19</v>
      </c>
      <c r="E3223" s="0" t="s">
        <v>58</v>
      </c>
      <c r="F3223" s="0" t="s">
        <v>555</v>
      </c>
      <c r="G3223" s="0" t="s">
        <v>1610</v>
      </c>
      <c r="H3223" s="0" t="n">
        <v>0.703934636423298</v>
      </c>
      <c r="I3223" s="0" t="n">
        <v>51.5620958973504</v>
      </c>
      <c r="J3223" s="0" t="n">
        <v>935</v>
      </c>
      <c r="K3223" s="0" t="n">
        <f aca="false">I3223*SUMIFS(syst_chauffage!$H$3:$H$27,syst_chauffage!$B$3:$B$27,D3223,syst_chauffage!$C$3:$C$27,E3223)</f>
        <v>84.8170485130059</v>
      </c>
      <c r="L3223" s="12" t="n">
        <f aca="false">H3223*SUMIFS(syst_chauffage!$K$3:$K$27,syst_chauffage!$B$3:$B$27,D3223,syst_chauffage!$C$3:$C$27,E3223)</f>
        <v>0.703934636423298</v>
      </c>
      <c r="N3223" s="0" t="str">
        <f aca="false">A3223</f>
        <v>Café Hôtel Restaurant</v>
      </c>
      <c r="O3223" s="0" t="str">
        <f aca="false">B3223</f>
        <v>Restaurant</v>
      </c>
      <c r="P3223" s="0" t="str">
        <f aca="false">C3223</f>
        <v>Grand restaurant rapide</v>
      </c>
      <c r="Q3223" s="0" t="str">
        <f aca="false">D3223</f>
        <v>Autre système centralisé</v>
      </c>
      <c r="R3223" s="0" t="str">
        <f aca="false">E3223</f>
        <v>Urbain</v>
      </c>
      <c r="S3223" s="0" t="str">
        <f aca="false">F3223</f>
        <v>0226290106</v>
      </c>
      <c r="T3223" s="0" t="str">
        <f aca="false">G3223</f>
        <v>2</v>
      </c>
      <c r="U3223" s="0" t="n">
        <f aca="false">L3223</f>
        <v>0.703934636423298</v>
      </c>
      <c r="V3223" s="0" t="n">
        <f aca="false">K3223</f>
        <v>84.8170485130059</v>
      </c>
      <c r="W3223" s="0" t="n">
        <f aca="false">J3223</f>
        <v>935</v>
      </c>
    </row>
    <row r="3224" customFormat="false" ht="12.8" hidden="false" customHeight="false" outlineLevel="0" collapsed="false">
      <c r="A3224" s="0" t="s">
        <v>73</v>
      </c>
      <c r="B3224" s="0" t="s">
        <v>552</v>
      </c>
      <c r="C3224" s="0" t="s">
        <v>553</v>
      </c>
      <c r="D3224" s="0" t="s">
        <v>22</v>
      </c>
      <c r="E3224" s="0" t="s">
        <v>23</v>
      </c>
      <c r="F3224" s="0" t="s">
        <v>556</v>
      </c>
      <c r="G3224" s="0" t="s">
        <v>1610</v>
      </c>
      <c r="H3224" s="0" t="n">
        <v>0.572049066474526</v>
      </c>
      <c r="I3224" s="0" t="n">
        <v>32.4373114658625</v>
      </c>
      <c r="J3224" s="0" t="n">
        <v>0</v>
      </c>
      <c r="K3224" s="0" t="n">
        <f aca="false">I3224*SUMIFS(syst_chauffage!$H$3:$H$27,syst_chauffage!$B$3:$B$27,D3224,syst_chauffage!$C$3:$C$27,E3224)</f>
        <v>57.1228355976985</v>
      </c>
      <c r="L3224" s="12" t="n">
        <f aca="false">H3224*SUMIFS(syst_chauffage!$K$3:$K$27,syst_chauffage!$B$3:$B$27,D3224,syst_chauffage!$C$3:$C$27,E3224)</f>
        <v>0.572049066474526</v>
      </c>
      <c r="N3224" s="0" t="str">
        <f aca="false">A3224</f>
        <v>Café Hôtel Restaurant</v>
      </c>
      <c r="O3224" s="0" t="str">
        <f aca="false">B3224</f>
        <v>Restaurant</v>
      </c>
      <c r="P3224" s="0" t="str">
        <f aca="false">C3224</f>
        <v>Grand restaurant rapide</v>
      </c>
      <c r="Q3224" s="0" t="str">
        <f aca="false">D3224</f>
        <v>Chaudière fioul</v>
      </c>
      <c r="R3224" s="0" t="str">
        <f aca="false">E3224</f>
        <v>Fioul</v>
      </c>
      <c r="S3224" s="0" t="str">
        <f aca="false">F3224</f>
        <v>0226290303</v>
      </c>
      <c r="T3224" s="0" t="str">
        <f aca="false">G3224</f>
        <v>2</v>
      </c>
      <c r="U3224" s="0" t="n">
        <f aca="false">L3224</f>
        <v>0.572049066474526</v>
      </c>
      <c r="V3224" s="0" t="n">
        <f aca="false">K3224</f>
        <v>57.1228355976985</v>
      </c>
      <c r="W3224" s="0" t="n">
        <f aca="false">J3224</f>
        <v>0</v>
      </c>
    </row>
    <row r="3225" customFormat="false" ht="12.8" hidden="false" customHeight="false" outlineLevel="0" collapsed="false">
      <c r="A3225" s="0" t="s">
        <v>73</v>
      </c>
      <c r="B3225" s="0" t="s">
        <v>552</v>
      </c>
      <c r="C3225" s="0" t="s">
        <v>553</v>
      </c>
      <c r="D3225" s="0" t="s">
        <v>13</v>
      </c>
      <c r="E3225" s="0" t="s">
        <v>14</v>
      </c>
      <c r="F3225" s="0" t="s">
        <v>557</v>
      </c>
      <c r="G3225" s="0" t="s">
        <v>1610</v>
      </c>
      <c r="H3225" s="0" t="n">
        <v>0.687755765079867</v>
      </c>
      <c r="I3225" s="0" t="n">
        <v>23.6038880239269</v>
      </c>
      <c r="J3225" s="0" t="n">
        <v>462</v>
      </c>
      <c r="K3225" s="0" t="n">
        <f aca="false">I3225*SUMIFS(syst_chauffage!$H$3:$H$27,syst_chauffage!$B$3:$B$27,D3225,syst_chauffage!$C$3:$C$27,E3225)</f>
        <v>47.6702172118897</v>
      </c>
      <c r="L3225" s="12" t="n">
        <f aca="false">H3225*SUMIFS(syst_chauffage!$K$3:$K$27,syst_chauffage!$B$3:$B$27,D3225,syst_chauffage!$C$3:$C$27,E3225)</f>
        <v>0.687755765079867</v>
      </c>
      <c r="N3225" s="0" t="str">
        <f aca="false">A3225</f>
        <v>Café Hôtel Restaurant</v>
      </c>
      <c r="O3225" s="0" t="str">
        <f aca="false">B3225</f>
        <v>Restaurant</v>
      </c>
      <c r="P3225" s="0" t="str">
        <f aca="false">C3225</f>
        <v>Grand restaurant rapide</v>
      </c>
      <c r="Q3225" s="0" t="str">
        <f aca="false">D3225</f>
        <v>Chaudière gaz</v>
      </c>
      <c r="R3225" s="0" t="str">
        <f aca="false">E3225</f>
        <v>Gaz</v>
      </c>
      <c r="S3225" s="0" t="str">
        <f aca="false">F3225</f>
        <v>0226290404</v>
      </c>
      <c r="T3225" s="0" t="str">
        <f aca="false">G3225</f>
        <v>2</v>
      </c>
      <c r="U3225" s="0" t="n">
        <f aca="false">L3225</f>
        <v>0.687755765079867</v>
      </c>
      <c r="V3225" s="0" t="n">
        <f aca="false">K3225</f>
        <v>47.6702172118897</v>
      </c>
      <c r="W3225" s="0" t="n">
        <f aca="false">J3225</f>
        <v>462</v>
      </c>
    </row>
    <row r="3226" customFormat="false" ht="12.8" hidden="false" customHeight="false" outlineLevel="0" collapsed="false">
      <c r="A3226" s="0" t="s">
        <v>73</v>
      </c>
      <c r="B3226" s="0" t="s">
        <v>552</v>
      </c>
      <c r="C3226" s="0" t="s">
        <v>553</v>
      </c>
      <c r="D3226" s="0" t="s">
        <v>29</v>
      </c>
      <c r="E3226" s="0" t="s">
        <v>30</v>
      </c>
      <c r="F3226" s="0" t="s">
        <v>558</v>
      </c>
      <c r="G3226" s="0" t="s">
        <v>1610</v>
      </c>
      <c r="H3226" s="0" t="n">
        <v>0.92</v>
      </c>
      <c r="I3226" s="0" t="n">
        <v>10.4</v>
      </c>
      <c r="J3226" s="0" t="n">
        <v>0</v>
      </c>
      <c r="K3226" s="0" t="n">
        <f aca="false">I3226*SUMIFS(syst_chauffage!$H$3:$H$27,syst_chauffage!$B$3:$B$27,D3226,syst_chauffage!$C$3:$C$27,E3226)</f>
        <v>3</v>
      </c>
      <c r="L3226" s="12" t="n">
        <f aca="false">H3226*SUMIFS(syst_chauffage!$K$3:$K$27,syst_chauffage!$B$3:$B$27,D3226,syst_chauffage!$C$3:$C$27,E3226)</f>
        <v>0.92</v>
      </c>
      <c r="N3226" s="0" t="str">
        <f aca="false">A3226</f>
        <v>Café Hôtel Restaurant</v>
      </c>
      <c r="O3226" s="0" t="str">
        <f aca="false">B3226</f>
        <v>Restaurant</v>
      </c>
      <c r="P3226" s="0" t="str">
        <f aca="false">C3226</f>
        <v>Grand restaurant rapide</v>
      </c>
      <c r="Q3226" s="0" t="str">
        <f aca="false">D3226</f>
        <v>Electrique direct</v>
      </c>
      <c r="R3226" s="0" t="str">
        <f aca="false">E3226</f>
        <v>Electricité</v>
      </c>
      <c r="S3226" s="0" t="str">
        <f aca="false">F3226</f>
        <v>0226290602</v>
      </c>
      <c r="T3226" s="0" t="str">
        <f aca="false">G3226</f>
        <v>2</v>
      </c>
      <c r="U3226" s="0" t="n">
        <f aca="false">L3226</f>
        <v>0.92</v>
      </c>
      <c r="V3226" s="0" t="n">
        <f aca="false">K3226</f>
        <v>3</v>
      </c>
      <c r="W3226" s="0" t="n">
        <f aca="false">J3226</f>
        <v>0</v>
      </c>
    </row>
    <row r="3227" customFormat="false" ht="12.8" hidden="false" customHeight="false" outlineLevel="0" collapsed="false">
      <c r="A3227" s="0" t="s">
        <v>73</v>
      </c>
      <c r="B3227" s="0" t="s">
        <v>552</v>
      </c>
      <c r="C3227" s="0" t="s">
        <v>553</v>
      </c>
      <c r="D3227" s="0" t="s">
        <v>36</v>
      </c>
      <c r="E3227" s="0" t="s">
        <v>30</v>
      </c>
      <c r="F3227" s="0" t="s">
        <v>559</v>
      </c>
      <c r="G3227" s="0" t="s">
        <v>1610</v>
      </c>
      <c r="H3227" s="0" t="n">
        <v>2.94489544186046</v>
      </c>
      <c r="I3227" s="0" t="n">
        <v>137.765738495289</v>
      </c>
      <c r="J3227" s="0" t="n">
        <v>738</v>
      </c>
      <c r="K3227" s="0" t="n">
        <f aca="false">I3227*SUMIFS(syst_chauffage!$H$3:$H$27,syst_chauffage!$B$3:$B$27,D3227,syst_chauffage!$C$3:$C$27,E3227)</f>
        <v>85.2298903628594</v>
      </c>
      <c r="L3227" s="12" t="n">
        <f aca="false">H3227*SUMIFS(syst_chauffage!$K$3:$K$27,syst_chauffage!$B$3:$B$27,D3227,syst_chauffage!$C$3:$C$27,E3227)</f>
        <v>2.47427325480779</v>
      </c>
      <c r="N3227" s="0" t="str">
        <f aca="false">A3227</f>
        <v>Café Hôtel Restaurant</v>
      </c>
      <c r="O3227" s="0" t="str">
        <f aca="false">B3227</f>
        <v>Restaurant</v>
      </c>
      <c r="P3227" s="0" t="str">
        <f aca="false">C3227</f>
        <v>Grand restaurant rapide</v>
      </c>
      <c r="Q3227" s="0" t="str">
        <f aca="false">D3227</f>
        <v>PAC</v>
      </c>
      <c r="R3227" s="0" t="str">
        <f aca="false">E3227</f>
        <v>Electricité</v>
      </c>
      <c r="S3227" s="0" t="str">
        <f aca="false">F3227</f>
        <v>0226290902</v>
      </c>
      <c r="T3227" s="0" t="str">
        <f aca="false">G3227</f>
        <v>2</v>
      </c>
      <c r="U3227" s="0" t="n">
        <f aca="false">L3227</f>
        <v>2.47427325480779</v>
      </c>
      <c r="V3227" s="0" t="n">
        <f aca="false">K3227</f>
        <v>85.2298903628594</v>
      </c>
      <c r="W3227" s="0" t="n">
        <f aca="false">J3227</f>
        <v>738</v>
      </c>
    </row>
    <row r="3228" customFormat="false" ht="12.8" hidden="false" customHeight="false" outlineLevel="0" collapsed="false">
      <c r="A3228" s="0" t="s">
        <v>73</v>
      </c>
      <c r="B3228" s="0" t="s">
        <v>552</v>
      </c>
      <c r="C3228" s="0" t="s">
        <v>553</v>
      </c>
      <c r="D3228" s="0" t="s">
        <v>42</v>
      </c>
      <c r="E3228" s="0" t="s">
        <v>30</v>
      </c>
      <c r="F3228" s="0" t="s">
        <v>560</v>
      </c>
      <c r="G3228" s="0" t="s">
        <v>1610</v>
      </c>
      <c r="H3228" s="0" t="n">
        <v>2.80410195348837</v>
      </c>
      <c r="I3228" s="0" t="n">
        <v>63.2185271154578</v>
      </c>
      <c r="J3228" s="0" t="n">
        <v>738</v>
      </c>
      <c r="K3228" s="0" t="n">
        <f aca="false">I3228*SUMIFS(syst_chauffage!$H$3:$H$27,syst_chauffage!$B$3:$B$27,D3228,syst_chauffage!$C$3:$C$27,E3228)</f>
        <v>57.0668735854998</v>
      </c>
      <c r="L3228" s="12" t="n">
        <f aca="false">H3228*SUMIFS(syst_chauffage!$K$3:$K$27,syst_chauffage!$B$3:$B$27,D3228,syst_chauffage!$C$3:$C$27,E3228)</f>
        <v>2.49996610303434</v>
      </c>
      <c r="N3228" s="0" t="str">
        <f aca="false">A3228</f>
        <v>Café Hôtel Restaurant</v>
      </c>
      <c r="O3228" s="0" t="str">
        <f aca="false">B3228</f>
        <v>Restaurant</v>
      </c>
      <c r="P3228" s="0" t="str">
        <f aca="false">C3228</f>
        <v>Grand restaurant rapide</v>
      </c>
      <c r="Q3228" s="0" t="str">
        <f aca="false">D3228</f>
        <v>Rooftop</v>
      </c>
      <c r="R3228" s="0" t="str">
        <f aca="false">E3228</f>
        <v>Electricité</v>
      </c>
      <c r="S3228" s="0" t="str">
        <f aca="false">F3228</f>
        <v>0226291002</v>
      </c>
      <c r="T3228" s="0" t="str">
        <f aca="false">G3228</f>
        <v>2</v>
      </c>
      <c r="U3228" s="0" t="n">
        <f aca="false">L3228</f>
        <v>2.49996610303434</v>
      </c>
      <c r="V3228" s="0" t="n">
        <f aca="false">K3228</f>
        <v>57.0668735854998</v>
      </c>
      <c r="W3228" s="0" t="n">
        <f aca="false">J3228</f>
        <v>738</v>
      </c>
    </row>
    <row r="3229" customFormat="false" ht="12.8" hidden="false" customHeight="false" outlineLevel="0" collapsed="false">
      <c r="A3229" s="0" t="s">
        <v>73</v>
      </c>
      <c r="B3229" s="0" t="s">
        <v>552</v>
      </c>
      <c r="C3229" s="0" t="s">
        <v>553</v>
      </c>
      <c r="D3229" s="0" t="s">
        <v>51</v>
      </c>
      <c r="E3229" s="0" t="s">
        <v>57</v>
      </c>
      <c r="F3229" s="0" t="s">
        <v>561</v>
      </c>
      <c r="G3229" s="0" t="s">
        <v>1610</v>
      </c>
      <c r="H3229" s="0" t="n">
        <v>0.862810998644689</v>
      </c>
      <c r="I3229" s="0" t="n">
        <v>60.9455290915975</v>
      </c>
      <c r="J3229" s="0" t="n">
        <v>0</v>
      </c>
      <c r="K3229" s="0" t="n">
        <f aca="false">I3229*SUMIFS(syst_chauffage!$H$3:$H$27,syst_chauffage!$B$3:$B$27,D3229,syst_chauffage!$C$3:$C$27,E3229)</f>
        <v>129.134669280738</v>
      </c>
      <c r="L3229" s="12" t="n">
        <f aca="false">H3229*SUMIFS(syst_chauffage!$K$3:$K$27,syst_chauffage!$B$3:$B$27,D3229,syst_chauffage!$C$3:$C$27,E3229)</f>
        <v>0.862810998644689</v>
      </c>
      <c r="N3229" s="0" t="str">
        <f aca="false">A3229</f>
        <v>Café Hôtel Restaurant</v>
      </c>
      <c r="O3229" s="0" t="str">
        <f aca="false">B3229</f>
        <v>Restaurant</v>
      </c>
      <c r="P3229" s="0" t="str">
        <f aca="false">C3229</f>
        <v>Grand restaurant rapide</v>
      </c>
      <c r="Q3229" s="0" t="str">
        <f aca="false">D3229</f>
        <v>Autre système centralisé performant</v>
      </c>
      <c r="R3229" s="0" t="str">
        <f aca="false">E3229</f>
        <v>Autres</v>
      </c>
      <c r="S3229" s="0" t="str">
        <f aca="false">F3229</f>
        <v>0226292101</v>
      </c>
      <c r="T3229" s="0" t="str">
        <f aca="false">G3229</f>
        <v>2</v>
      </c>
      <c r="U3229" s="0" t="n">
        <f aca="false">L3229</f>
        <v>0.862810998644689</v>
      </c>
      <c r="V3229" s="0" t="n">
        <f aca="false">K3229</f>
        <v>129.134669280738</v>
      </c>
      <c r="W3229" s="0" t="n">
        <f aca="false">J3229</f>
        <v>0</v>
      </c>
    </row>
    <row r="3230" customFormat="false" ht="12.8" hidden="false" customHeight="false" outlineLevel="0" collapsed="false">
      <c r="A3230" s="0" t="s">
        <v>73</v>
      </c>
      <c r="B3230" s="0" t="s">
        <v>552</v>
      </c>
      <c r="C3230" s="0" t="s">
        <v>553</v>
      </c>
      <c r="D3230" s="0" t="s">
        <v>51</v>
      </c>
      <c r="E3230" s="0" t="s">
        <v>58</v>
      </c>
      <c r="F3230" s="0" t="s">
        <v>562</v>
      </c>
      <c r="G3230" s="0" t="s">
        <v>1610</v>
      </c>
      <c r="H3230" s="0" t="n">
        <v>0.812232272796113</v>
      </c>
      <c r="I3230" s="0" t="n">
        <v>61.3834474968458</v>
      </c>
      <c r="J3230" s="0" t="n">
        <v>935</v>
      </c>
      <c r="K3230" s="0" t="n">
        <f aca="false">I3230*SUMIFS(syst_chauffage!$H$3:$H$27,syst_chauffage!$B$3:$B$27,D3230,syst_chauffage!$C$3:$C$27,E3230)</f>
        <v>130.992246693717</v>
      </c>
      <c r="L3230" s="12" t="n">
        <f aca="false">H3230*SUMIFS(syst_chauffage!$K$3:$K$27,syst_chauffage!$B$3:$B$27,D3230,syst_chauffage!$C$3:$C$27,E3230)</f>
        <v>0.812232272796113</v>
      </c>
      <c r="N3230" s="0" t="str">
        <f aca="false">A3230</f>
        <v>Café Hôtel Restaurant</v>
      </c>
      <c r="O3230" s="0" t="str">
        <f aca="false">B3230</f>
        <v>Restaurant</v>
      </c>
      <c r="P3230" s="0" t="str">
        <f aca="false">C3230</f>
        <v>Grand restaurant rapide</v>
      </c>
      <c r="Q3230" s="0" t="str">
        <f aca="false">D3230</f>
        <v>Autre système centralisé performant</v>
      </c>
      <c r="R3230" s="0" t="str">
        <f aca="false">E3230</f>
        <v>Urbain</v>
      </c>
      <c r="S3230" s="0" t="str">
        <f aca="false">F3230</f>
        <v>0226292106</v>
      </c>
      <c r="T3230" s="0" t="str">
        <f aca="false">G3230</f>
        <v>2</v>
      </c>
      <c r="U3230" s="0" t="n">
        <f aca="false">L3230</f>
        <v>0.812232272796113</v>
      </c>
      <c r="V3230" s="0" t="n">
        <f aca="false">K3230</f>
        <v>130.992246693717</v>
      </c>
      <c r="W3230" s="0" t="n">
        <f aca="false">J3230</f>
        <v>935</v>
      </c>
    </row>
    <row r="3231" customFormat="false" ht="12.8" hidden="false" customHeight="false" outlineLevel="0" collapsed="false">
      <c r="A3231" s="0" t="s">
        <v>73</v>
      </c>
      <c r="B3231" s="0" t="s">
        <v>552</v>
      </c>
      <c r="C3231" s="0" t="s">
        <v>553</v>
      </c>
      <c r="D3231" s="0" t="s">
        <v>27</v>
      </c>
      <c r="E3231" s="0" t="s">
        <v>23</v>
      </c>
      <c r="F3231" s="0" t="s">
        <v>563</v>
      </c>
      <c r="G3231" s="0" t="s">
        <v>1610</v>
      </c>
      <c r="H3231" s="0" t="n">
        <v>0.757492449422588</v>
      </c>
      <c r="I3231" s="0" t="n">
        <v>38.6158469831696</v>
      </c>
      <c r="J3231" s="0" t="n">
        <v>1064</v>
      </c>
      <c r="K3231" s="0" t="n">
        <f aca="false">I3231*SUMIFS(syst_chauffage!$H$3:$H$27,syst_chauffage!$B$3:$B$27,D3231,syst_chauffage!$C$3:$C$27,E3231)</f>
        <v>99.0265993521653</v>
      </c>
      <c r="L3231" s="12" t="n">
        <f aca="false">H3231*SUMIFS(syst_chauffage!$K$3:$K$27,syst_chauffage!$B$3:$B$27,D3231,syst_chauffage!$C$3:$C$27,E3231)</f>
        <v>0.757492449422588</v>
      </c>
      <c r="N3231" s="0" t="str">
        <f aca="false">A3231</f>
        <v>Café Hôtel Restaurant</v>
      </c>
      <c r="O3231" s="0" t="str">
        <f aca="false">B3231</f>
        <v>Restaurant</v>
      </c>
      <c r="P3231" s="0" t="str">
        <f aca="false">C3231</f>
        <v>Grand restaurant rapide</v>
      </c>
      <c r="Q3231" s="0" t="str">
        <f aca="false">D3231</f>
        <v>Chaudière condensation fioul</v>
      </c>
      <c r="R3231" s="0" t="str">
        <f aca="false">E3231</f>
        <v>Fioul</v>
      </c>
      <c r="S3231" s="0" t="str">
        <f aca="false">F3231</f>
        <v>0226292303</v>
      </c>
      <c r="T3231" s="0" t="str">
        <f aca="false">G3231</f>
        <v>2</v>
      </c>
      <c r="U3231" s="0" t="n">
        <f aca="false">L3231</f>
        <v>0.757492449422588</v>
      </c>
      <c r="V3231" s="0" t="n">
        <f aca="false">K3231</f>
        <v>99.0265993521653</v>
      </c>
      <c r="W3231" s="0" t="n">
        <f aca="false">J3231</f>
        <v>1064</v>
      </c>
    </row>
    <row r="3232" customFormat="false" ht="12.8" hidden="false" customHeight="false" outlineLevel="0" collapsed="false">
      <c r="A3232" s="0" t="s">
        <v>73</v>
      </c>
      <c r="B3232" s="0" t="s">
        <v>552</v>
      </c>
      <c r="C3232" s="0" t="s">
        <v>553</v>
      </c>
      <c r="D3232" s="0" t="s">
        <v>18</v>
      </c>
      <c r="E3232" s="0" t="s">
        <v>14</v>
      </c>
      <c r="F3232" s="0" t="s">
        <v>564</v>
      </c>
      <c r="G3232" s="0" t="s">
        <v>1610</v>
      </c>
      <c r="H3232" s="0" t="n">
        <v>0.985089870618627</v>
      </c>
      <c r="I3232" s="0" t="n">
        <v>28.0998666951511</v>
      </c>
      <c r="J3232" s="0" t="n">
        <v>1064</v>
      </c>
      <c r="K3232" s="0" t="n">
        <f aca="false">I3232*SUMIFS(syst_chauffage!$H$3:$H$27,syst_chauffage!$B$3:$B$27,D3232,syst_chauffage!$C$3:$C$27,E3232)</f>
        <v>76.5701394651059</v>
      </c>
      <c r="L3232" s="12" t="n">
        <f aca="false">H3232*SUMIFS(syst_chauffage!$K$3:$K$27,syst_chauffage!$B$3:$B$27,D3232,syst_chauffage!$C$3:$C$27,E3232)</f>
        <v>0.956962491497038</v>
      </c>
      <c r="N3232" s="0" t="str">
        <f aca="false">A3232</f>
        <v>Café Hôtel Restaurant</v>
      </c>
      <c r="O3232" s="0" t="str">
        <f aca="false">B3232</f>
        <v>Restaurant</v>
      </c>
      <c r="P3232" s="0" t="str">
        <f aca="false">C3232</f>
        <v>Grand restaurant rapide</v>
      </c>
      <c r="Q3232" s="0" t="str">
        <f aca="false">D3232</f>
        <v>Chaudière condensation gaz</v>
      </c>
      <c r="R3232" s="0" t="str">
        <f aca="false">E3232</f>
        <v>Gaz</v>
      </c>
      <c r="S3232" s="0" t="str">
        <f aca="false">F3232</f>
        <v>0226292404</v>
      </c>
      <c r="T3232" s="0" t="str">
        <f aca="false">G3232</f>
        <v>2</v>
      </c>
      <c r="U3232" s="0" t="n">
        <f aca="false">L3232</f>
        <v>0.956962491497038</v>
      </c>
      <c r="V3232" s="0" t="n">
        <f aca="false">K3232</f>
        <v>76.5701394651059</v>
      </c>
      <c r="W3232" s="0" t="n">
        <f aca="false">J3232</f>
        <v>1064</v>
      </c>
    </row>
    <row r="3233" customFormat="false" ht="12.8" hidden="false" customHeight="false" outlineLevel="0" collapsed="false">
      <c r="A3233" s="0" t="s">
        <v>73</v>
      </c>
      <c r="B3233" s="0" t="s">
        <v>552</v>
      </c>
      <c r="C3233" s="0" t="s">
        <v>553</v>
      </c>
      <c r="D3233" s="0" t="s">
        <v>32</v>
      </c>
      <c r="E3233" s="0" t="s">
        <v>30</v>
      </c>
      <c r="F3233" s="0" t="s">
        <v>565</v>
      </c>
      <c r="G3233" s="0" t="s">
        <v>1610</v>
      </c>
      <c r="H3233" s="0" t="n">
        <v>1</v>
      </c>
      <c r="I3233" s="0" t="n">
        <v>12</v>
      </c>
      <c r="J3233" s="0" t="n">
        <v>0</v>
      </c>
      <c r="K3233" s="0" t="n">
        <f aca="false">I3233*SUMIFS(syst_chauffage!$H$3:$H$27,syst_chauffage!$B$3:$B$27,D3233,syst_chauffage!$C$3:$C$27,E3233)</f>
        <v>12</v>
      </c>
      <c r="L3233" s="12" t="n">
        <f aca="false">H3233*SUMIFS(syst_chauffage!$K$3:$K$27,syst_chauffage!$B$3:$B$27,D3233,syst_chauffage!$C$3:$C$27,E3233)</f>
        <v>1</v>
      </c>
      <c r="N3233" s="0" t="str">
        <f aca="false">A3233</f>
        <v>Café Hôtel Restaurant</v>
      </c>
      <c r="O3233" s="0" t="str">
        <f aca="false">B3233</f>
        <v>Restaurant</v>
      </c>
      <c r="P3233" s="0" t="str">
        <f aca="false">C3233</f>
        <v>Grand restaurant rapide</v>
      </c>
      <c r="Q3233" s="0" t="str">
        <f aca="false">D3233</f>
        <v>Electrique direct performant</v>
      </c>
      <c r="R3233" s="0" t="str">
        <f aca="false">E3233</f>
        <v>Electricité</v>
      </c>
      <c r="S3233" s="0" t="str">
        <f aca="false">F3233</f>
        <v>0226292602</v>
      </c>
      <c r="T3233" s="0" t="str">
        <f aca="false">G3233</f>
        <v>2</v>
      </c>
      <c r="U3233" s="0" t="n">
        <f aca="false">L3233</f>
        <v>1</v>
      </c>
      <c r="V3233" s="0" t="n">
        <f aca="false">K3233</f>
        <v>12</v>
      </c>
      <c r="W3233" s="0" t="n">
        <f aca="false">J3233</f>
        <v>0</v>
      </c>
    </row>
    <row r="3234" customFormat="false" ht="12.8" hidden="false" customHeight="false" outlineLevel="0" collapsed="false">
      <c r="A3234" s="0" t="s">
        <v>73</v>
      </c>
      <c r="B3234" s="0" t="s">
        <v>552</v>
      </c>
      <c r="C3234" s="0" t="s">
        <v>553</v>
      </c>
      <c r="D3234" s="0" t="s">
        <v>38</v>
      </c>
      <c r="E3234" s="0" t="s">
        <v>30</v>
      </c>
      <c r="F3234" s="0" t="s">
        <v>566</v>
      </c>
      <c r="G3234" s="0" t="s">
        <v>1610</v>
      </c>
      <c r="H3234" s="0" t="n">
        <v>3.39795627906976</v>
      </c>
      <c r="I3234" s="0" t="n">
        <v>164.006831542011</v>
      </c>
      <c r="J3234" s="0" t="n">
        <v>792</v>
      </c>
      <c r="K3234" s="0" t="n">
        <f aca="false">I3234*SUMIFS(syst_chauffage!$H$3:$H$27,syst_chauffage!$B$3:$B$27,D3234,syst_chauffage!$C$3:$C$27,E3234)</f>
        <v>165.777088806274</v>
      </c>
      <c r="L3234" s="12" t="n">
        <f aca="false">H3234*SUMIFS(syst_chauffage!$K$3:$K$27,syst_chauffage!$B$3:$B$27,D3234,syst_chauffage!$C$3:$C$27,E3234)</f>
        <v>3.03986496519792</v>
      </c>
      <c r="N3234" s="0" t="str">
        <f aca="false">A3234</f>
        <v>Café Hôtel Restaurant</v>
      </c>
      <c r="O3234" s="0" t="str">
        <f aca="false">B3234</f>
        <v>Restaurant</v>
      </c>
      <c r="P3234" s="0" t="str">
        <f aca="false">C3234</f>
        <v>Grand restaurant rapide</v>
      </c>
      <c r="Q3234" s="0" t="str">
        <f aca="false">D3234</f>
        <v>PAC performant</v>
      </c>
      <c r="R3234" s="0" t="str">
        <f aca="false">E3234</f>
        <v>Electricité</v>
      </c>
      <c r="S3234" s="0" t="str">
        <f aca="false">F3234</f>
        <v>0226292902</v>
      </c>
      <c r="T3234" s="0" t="str">
        <f aca="false">G3234</f>
        <v>2</v>
      </c>
      <c r="U3234" s="0" t="n">
        <f aca="false">L3234</f>
        <v>3.03986496519792</v>
      </c>
      <c r="V3234" s="0" t="n">
        <f aca="false">K3234</f>
        <v>165.777088806274</v>
      </c>
      <c r="W3234" s="0" t="n">
        <f aca="false">J3234</f>
        <v>792</v>
      </c>
    </row>
    <row r="3235" customFormat="false" ht="12.8" hidden="false" customHeight="false" outlineLevel="0" collapsed="false">
      <c r="A3235" s="0" t="s">
        <v>73</v>
      </c>
      <c r="B3235" s="0" t="s">
        <v>552</v>
      </c>
      <c r="C3235" s="0" t="s">
        <v>553</v>
      </c>
      <c r="D3235" s="0" t="s">
        <v>46</v>
      </c>
      <c r="E3235" s="0" t="s">
        <v>30</v>
      </c>
      <c r="F3235" s="0" t="s">
        <v>567</v>
      </c>
      <c r="G3235" s="0" t="s">
        <v>1610</v>
      </c>
      <c r="H3235" s="0" t="n">
        <v>3.32861023255814</v>
      </c>
      <c r="I3235" s="0" t="n">
        <v>75.2601513279259</v>
      </c>
      <c r="J3235" s="0" t="n">
        <v>792</v>
      </c>
      <c r="K3235" s="0" t="n">
        <f aca="false">I3235*SUMIFS(syst_chauffage!$H$3:$H$27,syst_chauffage!$B$3:$B$27,D3235,syst_chauffage!$C$3:$C$27,E3235)</f>
        <v>130.56939968049</v>
      </c>
      <c r="L3235" s="12" t="n">
        <f aca="false">H3235*SUMIFS(syst_chauffage!$K$3:$K$27,syst_chauffage!$B$3:$B$27,D3235,syst_chauffage!$C$3:$C$27,E3235)</f>
        <v>3.00077723502174</v>
      </c>
      <c r="N3235" s="0" t="str">
        <f aca="false">A3235</f>
        <v>Café Hôtel Restaurant</v>
      </c>
      <c r="O3235" s="0" t="str">
        <f aca="false">B3235</f>
        <v>Restaurant</v>
      </c>
      <c r="P3235" s="0" t="str">
        <f aca="false">C3235</f>
        <v>Grand restaurant rapide</v>
      </c>
      <c r="Q3235" s="0" t="str">
        <f aca="false">D3235</f>
        <v>Rooftop performant</v>
      </c>
      <c r="R3235" s="0" t="str">
        <f aca="false">E3235</f>
        <v>Electricité</v>
      </c>
      <c r="S3235" s="0" t="str">
        <f aca="false">F3235</f>
        <v>0226293002</v>
      </c>
      <c r="T3235" s="0" t="str">
        <f aca="false">G3235</f>
        <v>2</v>
      </c>
      <c r="U3235" s="0" t="n">
        <f aca="false">L3235</f>
        <v>3.00077723502174</v>
      </c>
      <c r="V3235" s="0" t="n">
        <f aca="false">K3235</f>
        <v>130.56939968049</v>
      </c>
      <c r="W3235" s="0" t="n">
        <f aca="false">J3235</f>
        <v>792</v>
      </c>
    </row>
    <row r="3236" customFormat="false" ht="12.8" hidden="false" customHeight="false" outlineLevel="0" collapsed="false">
      <c r="A3236" s="0" t="s">
        <v>73</v>
      </c>
      <c r="B3236" s="0" t="s">
        <v>552</v>
      </c>
      <c r="C3236" s="0" t="s">
        <v>568</v>
      </c>
      <c r="D3236" s="0" t="s">
        <v>19</v>
      </c>
      <c r="E3236" s="0" t="s">
        <v>57</v>
      </c>
      <c r="F3236" s="0" t="s">
        <v>569</v>
      </c>
      <c r="G3236" s="0" t="s">
        <v>1610</v>
      </c>
      <c r="H3236" s="0" t="n">
        <v>0.720442141071039</v>
      </c>
      <c r="I3236" s="0" t="n">
        <v>35.858702484033</v>
      </c>
      <c r="J3236" s="0" t="n">
        <v>0</v>
      </c>
      <c r="K3236" s="0" t="n">
        <f aca="false">I3236*SUMIFS(syst_chauffage!$H$3:$H$27,syst_chauffage!$B$3:$B$27,D3236,syst_chauffage!$C$3:$C$27,E3236)</f>
        <v>49.9324067583653</v>
      </c>
      <c r="L3236" s="12" t="n">
        <f aca="false">H3236*SUMIFS(syst_chauffage!$K$3:$K$27,syst_chauffage!$B$3:$B$27,D3236,syst_chauffage!$C$3:$C$27,E3236)</f>
        <v>0.720442141071039</v>
      </c>
      <c r="N3236" s="0" t="str">
        <f aca="false">A3236</f>
        <v>Café Hôtel Restaurant</v>
      </c>
      <c r="O3236" s="0" t="str">
        <f aca="false">B3236</f>
        <v>Restaurant</v>
      </c>
      <c r="P3236" s="0" t="str">
        <f aca="false">C3236</f>
        <v>Grand restaurant traditionnel</v>
      </c>
      <c r="Q3236" s="0" t="str">
        <f aca="false">D3236</f>
        <v>Autre système centralisé</v>
      </c>
      <c r="R3236" s="0" t="str">
        <f aca="false">E3236</f>
        <v>Autres</v>
      </c>
      <c r="S3236" s="0" t="str">
        <f aca="false">F3236</f>
        <v>0226300101</v>
      </c>
      <c r="T3236" s="0" t="str">
        <f aca="false">G3236</f>
        <v>2</v>
      </c>
      <c r="U3236" s="0" t="n">
        <f aca="false">L3236</f>
        <v>0.720442141071039</v>
      </c>
      <c r="V3236" s="0" t="n">
        <f aca="false">K3236</f>
        <v>49.9324067583653</v>
      </c>
      <c r="W3236" s="0" t="n">
        <f aca="false">J3236</f>
        <v>0</v>
      </c>
    </row>
    <row r="3237" customFormat="false" ht="12.8" hidden="false" customHeight="false" outlineLevel="0" collapsed="false">
      <c r="A3237" s="0" t="s">
        <v>73</v>
      </c>
      <c r="B3237" s="0" t="s">
        <v>552</v>
      </c>
      <c r="C3237" s="0" t="s">
        <v>568</v>
      </c>
      <c r="D3237" s="0" t="s">
        <v>19</v>
      </c>
      <c r="E3237" s="0" t="s">
        <v>58</v>
      </c>
      <c r="F3237" s="0" t="s">
        <v>570</v>
      </c>
      <c r="G3237" s="0" t="s">
        <v>1610</v>
      </c>
      <c r="H3237" s="0" t="n">
        <v>0.698451417646905</v>
      </c>
      <c r="I3237" s="0" t="n">
        <v>35.8734963707387</v>
      </c>
      <c r="J3237" s="0" t="n">
        <v>935</v>
      </c>
      <c r="K3237" s="0" t="n">
        <f aca="false">I3237*SUMIFS(syst_chauffage!$H$3:$H$27,syst_chauffage!$B$3:$B$27,D3237,syst_chauffage!$C$3:$C$27,E3237)</f>
        <v>59.0100931518658</v>
      </c>
      <c r="L3237" s="12" t="n">
        <f aca="false">H3237*SUMIFS(syst_chauffage!$K$3:$K$27,syst_chauffage!$B$3:$B$27,D3237,syst_chauffage!$C$3:$C$27,E3237)</f>
        <v>0.698451417646905</v>
      </c>
      <c r="N3237" s="0" t="str">
        <f aca="false">A3237</f>
        <v>Café Hôtel Restaurant</v>
      </c>
      <c r="O3237" s="0" t="str">
        <f aca="false">B3237</f>
        <v>Restaurant</v>
      </c>
      <c r="P3237" s="0" t="str">
        <f aca="false">C3237</f>
        <v>Grand restaurant traditionnel</v>
      </c>
      <c r="Q3237" s="0" t="str">
        <f aca="false">D3237</f>
        <v>Autre système centralisé</v>
      </c>
      <c r="R3237" s="0" t="str">
        <f aca="false">E3237</f>
        <v>Urbain</v>
      </c>
      <c r="S3237" s="0" t="str">
        <f aca="false">F3237</f>
        <v>0226300106</v>
      </c>
      <c r="T3237" s="0" t="str">
        <f aca="false">G3237</f>
        <v>2</v>
      </c>
      <c r="U3237" s="0" t="n">
        <f aca="false">L3237</f>
        <v>0.698451417646905</v>
      </c>
      <c r="V3237" s="0" t="n">
        <f aca="false">K3237</f>
        <v>59.0100931518658</v>
      </c>
      <c r="W3237" s="0" t="n">
        <f aca="false">J3237</f>
        <v>935</v>
      </c>
    </row>
    <row r="3238" customFormat="false" ht="12.8" hidden="false" customHeight="false" outlineLevel="0" collapsed="false">
      <c r="A3238" s="0" t="s">
        <v>73</v>
      </c>
      <c r="B3238" s="0" t="s">
        <v>552</v>
      </c>
      <c r="C3238" s="0" t="s">
        <v>568</v>
      </c>
      <c r="D3238" s="0" t="s">
        <v>22</v>
      </c>
      <c r="E3238" s="0" t="s">
        <v>23</v>
      </c>
      <c r="F3238" s="0" t="s">
        <v>571</v>
      </c>
      <c r="G3238" s="0" t="s">
        <v>1610</v>
      </c>
      <c r="H3238" s="0" t="n">
        <v>0.571482967080969</v>
      </c>
      <c r="I3238" s="0" t="n">
        <v>24.3722343006805</v>
      </c>
      <c r="J3238" s="0" t="n">
        <v>0</v>
      </c>
      <c r="K3238" s="0" t="n">
        <f aca="false">I3238*SUMIFS(syst_chauffage!$H$3:$H$27,syst_chauffage!$B$3:$B$27,D3238,syst_chauffage!$C$3:$C$27,E3238)</f>
        <v>42.9200531792391</v>
      </c>
      <c r="L3238" s="12" t="n">
        <f aca="false">H3238*SUMIFS(syst_chauffage!$K$3:$K$27,syst_chauffage!$B$3:$B$27,D3238,syst_chauffage!$C$3:$C$27,E3238)</f>
        <v>0.571482967080969</v>
      </c>
      <c r="N3238" s="0" t="str">
        <f aca="false">A3238</f>
        <v>Café Hôtel Restaurant</v>
      </c>
      <c r="O3238" s="0" t="str">
        <f aca="false">B3238</f>
        <v>Restaurant</v>
      </c>
      <c r="P3238" s="0" t="str">
        <f aca="false">C3238</f>
        <v>Grand restaurant traditionnel</v>
      </c>
      <c r="Q3238" s="0" t="str">
        <f aca="false">D3238</f>
        <v>Chaudière fioul</v>
      </c>
      <c r="R3238" s="0" t="str">
        <f aca="false">E3238</f>
        <v>Fioul</v>
      </c>
      <c r="S3238" s="0" t="str">
        <f aca="false">F3238</f>
        <v>0226300303</v>
      </c>
      <c r="T3238" s="0" t="str">
        <f aca="false">G3238</f>
        <v>2</v>
      </c>
      <c r="U3238" s="0" t="n">
        <f aca="false">L3238</f>
        <v>0.571482967080969</v>
      </c>
      <c r="V3238" s="0" t="n">
        <f aca="false">K3238</f>
        <v>42.9200531792391</v>
      </c>
      <c r="W3238" s="0" t="n">
        <f aca="false">J3238</f>
        <v>0</v>
      </c>
    </row>
    <row r="3239" customFormat="false" ht="12.8" hidden="false" customHeight="false" outlineLevel="0" collapsed="false">
      <c r="A3239" s="0" t="s">
        <v>73</v>
      </c>
      <c r="B3239" s="0" t="s">
        <v>552</v>
      </c>
      <c r="C3239" s="0" t="s">
        <v>568</v>
      </c>
      <c r="D3239" s="0" t="s">
        <v>13</v>
      </c>
      <c r="E3239" s="0" t="s">
        <v>14</v>
      </c>
      <c r="F3239" s="0" t="s">
        <v>572</v>
      </c>
      <c r="G3239" s="0" t="s">
        <v>1610</v>
      </c>
      <c r="H3239" s="0" t="n">
        <v>0.687177411638383</v>
      </c>
      <c r="I3239" s="0" t="n">
        <v>17.4691744773267</v>
      </c>
      <c r="J3239" s="0" t="n">
        <v>462</v>
      </c>
      <c r="K3239" s="0" t="n">
        <f aca="false">I3239*SUMIFS(syst_chauffage!$H$3:$H$27,syst_chauffage!$B$3:$B$27,D3239,syst_chauffage!$C$3:$C$27,E3239)</f>
        <v>35.2806004249134</v>
      </c>
      <c r="L3239" s="12" t="n">
        <f aca="false">H3239*SUMIFS(syst_chauffage!$K$3:$K$27,syst_chauffage!$B$3:$B$27,D3239,syst_chauffage!$C$3:$C$27,E3239)</f>
        <v>0.687177411638383</v>
      </c>
      <c r="N3239" s="0" t="str">
        <f aca="false">A3239</f>
        <v>Café Hôtel Restaurant</v>
      </c>
      <c r="O3239" s="0" t="str">
        <f aca="false">B3239</f>
        <v>Restaurant</v>
      </c>
      <c r="P3239" s="0" t="str">
        <f aca="false">C3239</f>
        <v>Grand restaurant traditionnel</v>
      </c>
      <c r="Q3239" s="0" t="str">
        <f aca="false">D3239</f>
        <v>Chaudière gaz</v>
      </c>
      <c r="R3239" s="0" t="str">
        <f aca="false">E3239</f>
        <v>Gaz</v>
      </c>
      <c r="S3239" s="0" t="str">
        <f aca="false">F3239</f>
        <v>0226300404</v>
      </c>
      <c r="T3239" s="0" t="str">
        <f aca="false">G3239</f>
        <v>2</v>
      </c>
      <c r="U3239" s="0" t="n">
        <f aca="false">L3239</f>
        <v>0.687177411638383</v>
      </c>
      <c r="V3239" s="0" t="n">
        <f aca="false">K3239</f>
        <v>35.2806004249134</v>
      </c>
      <c r="W3239" s="0" t="n">
        <f aca="false">J3239</f>
        <v>462</v>
      </c>
    </row>
    <row r="3240" customFormat="false" ht="12.8" hidden="false" customHeight="false" outlineLevel="0" collapsed="false">
      <c r="A3240" s="0" t="s">
        <v>73</v>
      </c>
      <c r="B3240" s="0" t="s">
        <v>552</v>
      </c>
      <c r="C3240" s="0" t="s">
        <v>568</v>
      </c>
      <c r="D3240" s="0" t="s">
        <v>29</v>
      </c>
      <c r="E3240" s="0" t="s">
        <v>30</v>
      </c>
      <c r="F3240" s="0" t="s">
        <v>573</v>
      </c>
      <c r="G3240" s="0" t="s">
        <v>1610</v>
      </c>
      <c r="H3240" s="0" t="n">
        <v>0.92</v>
      </c>
      <c r="I3240" s="0" t="n">
        <v>10.4</v>
      </c>
      <c r="J3240" s="0" t="n">
        <v>0</v>
      </c>
      <c r="K3240" s="0" t="n">
        <f aca="false">I3240*SUMIFS(syst_chauffage!$H$3:$H$27,syst_chauffage!$B$3:$B$27,D3240,syst_chauffage!$C$3:$C$27,E3240)</f>
        <v>3</v>
      </c>
      <c r="L3240" s="12" t="n">
        <f aca="false">H3240*SUMIFS(syst_chauffage!$K$3:$K$27,syst_chauffage!$B$3:$B$27,D3240,syst_chauffage!$C$3:$C$27,E3240)</f>
        <v>0.92</v>
      </c>
      <c r="N3240" s="0" t="str">
        <f aca="false">A3240</f>
        <v>Café Hôtel Restaurant</v>
      </c>
      <c r="O3240" s="0" t="str">
        <f aca="false">B3240</f>
        <v>Restaurant</v>
      </c>
      <c r="P3240" s="0" t="str">
        <f aca="false">C3240</f>
        <v>Grand restaurant traditionnel</v>
      </c>
      <c r="Q3240" s="0" t="str">
        <f aca="false">D3240</f>
        <v>Electrique direct</v>
      </c>
      <c r="R3240" s="0" t="str">
        <f aca="false">E3240</f>
        <v>Electricité</v>
      </c>
      <c r="S3240" s="0" t="str">
        <f aca="false">F3240</f>
        <v>0226300602</v>
      </c>
      <c r="T3240" s="0" t="str">
        <f aca="false">G3240</f>
        <v>2</v>
      </c>
      <c r="U3240" s="0" t="n">
        <f aca="false">L3240</f>
        <v>0.92</v>
      </c>
      <c r="V3240" s="0" t="n">
        <f aca="false">K3240</f>
        <v>3</v>
      </c>
      <c r="W3240" s="0" t="n">
        <f aca="false">J3240</f>
        <v>0</v>
      </c>
    </row>
    <row r="3241" customFormat="false" ht="12.8" hidden="false" customHeight="false" outlineLevel="0" collapsed="false">
      <c r="A3241" s="0" t="s">
        <v>73</v>
      </c>
      <c r="B3241" s="0" t="s">
        <v>552</v>
      </c>
      <c r="C3241" s="0" t="s">
        <v>568</v>
      </c>
      <c r="D3241" s="0" t="s">
        <v>36</v>
      </c>
      <c r="E3241" s="0" t="s">
        <v>30</v>
      </c>
      <c r="F3241" s="0" t="s">
        <v>574</v>
      </c>
      <c r="G3241" s="0" t="s">
        <v>1610</v>
      </c>
      <c r="H3241" s="0" t="n">
        <v>2.94489544186046</v>
      </c>
      <c r="I3241" s="0" t="n">
        <v>93.8642236681069</v>
      </c>
      <c r="J3241" s="0" t="n">
        <v>738</v>
      </c>
      <c r="K3241" s="0" t="n">
        <f aca="false">I3241*SUMIFS(syst_chauffage!$H$3:$H$27,syst_chauffage!$B$3:$B$27,D3241,syst_chauffage!$C$3:$C$27,E3241)</f>
        <v>58.0698625043209</v>
      </c>
      <c r="L3241" s="12" t="n">
        <f aca="false">H3241*SUMIFS(syst_chauffage!$K$3:$K$27,syst_chauffage!$B$3:$B$27,D3241,syst_chauffage!$C$3:$C$27,E3241)</f>
        <v>2.47427325480779</v>
      </c>
      <c r="N3241" s="0" t="str">
        <f aca="false">A3241</f>
        <v>Café Hôtel Restaurant</v>
      </c>
      <c r="O3241" s="0" t="str">
        <f aca="false">B3241</f>
        <v>Restaurant</v>
      </c>
      <c r="P3241" s="0" t="str">
        <f aca="false">C3241</f>
        <v>Grand restaurant traditionnel</v>
      </c>
      <c r="Q3241" s="0" t="str">
        <f aca="false">D3241</f>
        <v>PAC</v>
      </c>
      <c r="R3241" s="0" t="str">
        <f aca="false">E3241</f>
        <v>Electricité</v>
      </c>
      <c r="S3241" s="0" t="str">
        <f aca="false">F3241</f>
        <v>0226300902</v>
      </c>
      <c r="T3241" s="0" t="str">
        <f aca="false">G3241</f>
        <v>2</v>
      </c>
      <c r="U3241" s="0" t="n">
        <f aca="false">L3241</f>
        <v>2.47427325480779</v>
      </c>
      <c r="V3241" s="0" t="n">
        <f aca="false">K3241</f>
        <v>58.0698625043209</v>
      </c>
      <c r="W3241" s="0" t="n">
        <f aca="false">J3241</f>
        <v>738</v>
      </c>
    </row>
    <row r="3242" customFormat="false" ht="12.8" hidden="false" customHeight="false" outlineLevel="0" collapsed="false">
      <c r="A3242" s="0" t="s">
        <v>73</v>
      </c>
      <c r="B3242" s="0" t="s">
        <v>552</v>
      </c>
      <c r="C3242" s="0" t="s">
        <v>568</v>
      </c>
      <c r="D3242" s="0" t="s">
        <v>42</v>
      </c>
      <c r="E3242" s="0" t="s">
        <v>30</v>
      </c>
      <c r="F3242" s="0" t="s">
        <v>575</v>
      </c>
      <c r="G3242" s="0" t="s">
        <v>1610</v>
      </c>
      <c r="H3242" s="0" t="n">
        <v>2.80410195348837</v>
      </c>
      <c r="I3242" s="0" t="n">
        <v>45.8042451632165</v>
      </c>
      <c r="J3242" s="0" t="n">
        <v>738</v>
      </c>
      <c r="K3242" s="0" t="n">
        <f aca="false">I3242*SUMIFS(syst_chauffage!$H$3:$H$27,syst_chauffage!$B$3:$B$27,D3242,syst_chauffage!$C$3:$C$27,E3242)</f>
        <v>41.347136475272</v>
      </c>
      <c r="L3242" s="12" t="n">
        <f aca="false">H3242*SUMIFS(syst_chauffage!$K$3:$K$27,syst_chauffage!$B$3:$B$27,D3242,syst_chauffage!$C$3:$C$27,E3242)</f>
        <v>2.49996610303434</v>
      </c>
      <c r="N3242" s="0" t="str">
        <f aca="false">A3242</f>
        <v>Café Hôtel Restaurant</v>
      </c>
      <c r="O3242" s="0" t="str">
        <f aca="false">B3242</f>
        <v>Restaurant</v>
      </c>
      <c r="P3242" s="0" t="str">
        <f aca="false">C3242</f>
        <v>Grand restaurant traditionnel</v>
      </c>
      <c r="Q3242" s="0" t="str">
        <f aca="false">D3242</f>
        <v>Rooftop</v>
      </c>
      <c r="R3242" s="0" t="str">
        <f aca="false">E3242</f>
        <v>Electricité</v>
      </c>
      <c r="S3242" s="0" t="str">
        <f aca="false">F3242</f>
        <v>0226301002</v>
      </c>
      <c r="T3242" s="0" t="str">
        <f aca="false">G3242</f>
        <v>2</v>
      </c>
      <c r="U3242" s="0" t="n">
        <f aca="false">L3242</f>
        <v>2.49996610303434</v>
      </c>
      <c r="V3242" s="0" t="n">
        <f aca="false">K3242</f>
        <v>41.347136475272</v>
      </c>
      <c r="W3242" s="0" t="n">
        <f aca="false">J3242</f>
        <v>738</v>
      </c>
    </row>
    <row r="3243" customFormat="false" ht="12.8" hidden="false" customHeight="false" outlineLevel="0" collapsed="false">
      <c r="A3243" s="0" t="s">
        <v>73</v>
      </c>
      <c r="B3243" s="0" t="s">
        <v>552</v>
      </c>
      <c r="C3243" s="0" t="s">
        <v>568</v>
      </c>
      <c r="D3243" s="0" t="s">
        <v>51</v>
      </c>
      <c r="E3243" s="0" t="s">
        <v>57</v>
      </c>
      <c r="F3243" s="0" t="s">
        <v>576</v>
      </c>
      <c r="G3243" s="0" t="s">
        <v>1610</v>
      </c>
      <c r="H3243" s="0" t="n">
        <v>0.831279393543507</v>
      </c>
      <c r="I3243" s="0" t="n">
        <v>42.6889315286107</v>
      </c>
      <c r="J3243" s="0" t="n">
        <v>0</v>
      </c>
      <c r="K3243" s="0" t="n">
        <f aca="false">I3243*SUMIFS(syst_chauffage!$H$3:$H$27,syst_chauffage!$B$3:$B$27,D3243,syst_chauffage!$C$3:$C$27,E3243)</f>
        <v>90.4516071492314</v>
      </c>
      <c r="L3243" s="12" t="n">
        <f aca="false">H3243*SUMIFS(syst_chauffage!$K$3:$K$27,syst_chauffage!$B$3:$B$27,D3243,syst_chauffage!$C$3:$C$27,E3243)</f>
        <v>0.831279393543507</v>
      </c>
      <c r="N3243" s="0" t="str">
        <f aca="false">A3243</f>
        <v>Café Hôtel Restaurant</v>
      </c>
      <c r="O3243" s="0" t="str">
        <f aca="false">B3243</f>
        <v>Restaurant</v>
      </c>
      <c r="P3243" s="0" t="str">
        <f aca="false">C3243</f>
        <v>Grand restaurant traditionnel</v>
      </c>
      <c r="Q3243" s="0" t="str">
        <f aca="false">D3243</f>
        <v>Autre système centralisé performant</v>
      </c>
      <c r="R3243" s="0" t="str">
        <f aca="false">E3243</f>
        <v>Autres</v>
      </c>
      <c r="S3243" s="0" t="str">
        <f aca="false">F3243</f>
        <v>0226302101</v>
      </c>
      <c r="T3243" s="0" t="str">
        <f aca="false">G3243</f>
        <v>2</v>
      </c>
      <c r="U3243" s="0" t="n">
        <f aca="false">L3243</f>
        <v>0.831279393543507</v>
      </c>
      <c r="V3243" s="0" t="n">
        <f aca="false">K3243</f>
        <v>90.4516071492314</v>
      </c>
      <c r="W3243" s="0" t="n">
        <f aca="false">J3243</f>
        <v>0</v>
      </c>
    </row>
    <row r="3244" customFormat="false" ht="12.8" hidden="false" customHeight="false" outlineLevel="0" collapsed="false">
      <c r="A3244" s="0" t="s">
        <v>73</v>
      </c>
      <c r="B3244" s="0" t="s">
        <v>552</v>
      </c>
      <c r="C3244" s="0" t="s">
        <v>568</v>
      </c>
      <c r="D3244" s="0" t="s">
        <v>51</v>
      </c>
      <c r="E3244" s="0" t="s">
        <v>58</v>
      </c>
      <c r="F3244" s="0" t="s">
        <v>577</v>
      </c>
      <c r="G3244" s="0" t="s">
        <v>1610</v>
      </c>
      <c r="H3244" s="0" t="n">
        <v>0.805905481900275</v>
      </c>
      <c r="I3244" s="0" t="n">
        <v>42.7065432984984</v>
      </c>
      <c r="J3244" s="0" t="n">
        <v>935</v>
      </c>
      <c r="K3244" s="0" t="n">
        <f aca="false">I3244*SUMIFS(syst_chauffage!$H$3:$H$27,syst_chauffage!$B$3:$B$27,D3244,syst_chauffage!$C$3:$C$27,E3244)</f>
        <v>91.1357423429219</v>
      </c>
      <c r="L3244" s="12" t="n">
        <f aca="false">H3244*SUMIFS(syst_chauffage!$K$3:$K$27,syst_chauffage!$B$3:$B$27,D3244,syst_chauffage!$C$3:$C$27,E3244)</f>
        <v>0.805905481900275</v>
      </c>
      <c r="N3244" s="0" t="str">
        <f aca="false">A3244</f>
        <v>Café Hôtel Restaurant</v>
      </c>
      <c r="O3244" s="0" t="str">
        <f aca="false">B3244</f>
        <v>Restaurant</v>
      </c>
      <c r="P3244" s="0" t="str">
        <f aca="false">C3244</f>
        <v>Grand restaurant traditionnel</v>
      </c>
      <c r="Q3244" s="0" t="str">
        <f aca="false">D3244</f>
        <v>Autre système centralisé performant</v>
      </c>
      <c r="R3244" s="0" t="str">
        <f aca="false">E3244</f>
        <v>Urbain</v>
      </c>
      <c r="S3244" s="0" t="str">
        <f aca="false">F3244</f>
        <v>0226302106</v>
      </c>
      <c r="T3244" s="0" t="str">
        <f aca="false">G3244</f>
        <v>2</v>
      </c>
      <c r="U3244" s="0" t="n">
        <f aca="false">L3244</f>
        <v>0.805905481900275</v>
      </c>
      <c r="V3244" s="0" t="n">
        <f aca="false">K3244</f>
        <v>91.1357423429219</v>
      </c>
      <c r="W3244" s="0" t="n">
        <f aca="false">J3244</f>
        <v>935</v>
      </c>
    </row>
    <row r="3245" customFormat="false" ht="12.8" hidden="false" customHeight="false" outlineLevel="0" collapsed="false">
      <c r="A3245" s="0" t="s">
        <v>73</v>
      </c>
      <c r="B3245" s="0" t="s">
        <v>552</v>
      </c>
      <c r="C3245" s="0" t="s">
        <v>568</v>
      </c>
      <c r="D3245" s="0" t="s">
        <v>27</v>
      </c>
      <c r="E3245" s="0" t="s">
        <v>23</v>
      </c>
      <c r="F3245" s="0" t="s">
        <v>578</v>
      </c>
      <c r="G3245" s="0" t="s">
        <v>1610</v>
      </c>
      <c r="H3245" s="0" t="n">
        <v>0.756818940629301</v>
      </c>
      <c r="I3245" s="0" t="n">
        <v>29.0145646436672</v>
      </c>
      <c r="J3245" s="0" t="n">
        <v>1064</v>
      </c>
      <c r="K3245" s="0" t="n">
        <f aca="false">I3245*SUMIFS(syst_chauffage!$H$3:$H$27,syst_chauffage!$B$3:$B$27,D3245,syst_chauffage!$C$3:$C$27,E3245)</f>
        <v>74.4050407491567</v>
      </c>
      <c r="L3245" s="12" t="n">
        <f aca="false">H3245*SUMIFS(syst_chauffage!$K$3:$K$27,syst_chauffage!$B$3:$B$27,D3245,syst_chauffage!$C$3:$C$27,E3245)</f>
        <v>0.756818940629301</v>
      </c>
      <c r="N3245" s="0" t="str">
        <f aca="false">A3245</f>
        <v>Café Hôtel Restaurant</v>
      </c>
      <c r="O3245" s="0" t="str">
        <f aca="false">B3245</f>
        <v>Restaurant</v>
      </c>
      <c r="P3245" s="0" t="str">
        <f aca="false">C3245</f>
        <v>Grand restaurant traditionnel</v>
      </c>
      <c r="Q3245" s="0" t="str">
        <f aca="false">D3245</f>
        <v>Chaudière condensation fioul</v>
      </c>
      <c r="R3245" s="0" t="str">
        <f aca="false">E3245</f>
        <v>Fioul</v>
      </c>
      <c r="S3245" s="0" t="str">
        <f aca="false">F3245</f>
        <v>0226302303</v>
      </c>
      <c r="T3245" s="0" t="str">
        <f aca="false">G3245</f>
        <v>2</v>
      </c>
      <c r="U3245" s="0" t="n">
        <f aca="false">L3245</f>
        <v>0.756818940629301</v>
      </c>
      <c r="V3245" s="0" t="n">
        <f aca="false">K3245</f>
        <v>74.4050407491567</v>
      </c>
      <c r="W3245" s="0" t="n">
        <f aca="false">J3245</f>
        <v>1064</v>
      </c>
    </row>
    <row r="3246" customFormat="false" ht="12.8" hidden="false" customHeight="false" outlineLevel="0" collapsed="false">
      <c r="A3246" s="0" t="s">
        <v>73</v>
      </c>
      <c r="B3246" s="0" t="s">
        <v>552</v>
      </c>
      <c r="C3246" s="0" t="s">
        <v>568</v>
      </c>
      <c r="D3246" s="0" t="s">
        <v>18</v>
      </c>
      <c r="E3246" s="0" t="s">
        <v>14</v>
      </c>
      <c r="F3246" s="0" t="s">
        <v>579</v>
      </c>
      <c r="G3246" s="0" t="s">
        <v>1610</v>
      </c>
      <c r="H3246" s="0" t="n">
        <v>0.984414425847987</v>
      </c>
      <c r="I3246" s="0" t="n">
        <v>20.7966362825318</v>
      </c>
      <c r="J3246" s="0" t="n">
        <v>1064</v>
      </c>
      <c r="K3246" s="0" t="n">
        <f aca="false">I3246*SUMIFS(syst_chauffage!$H$3:$H$27,syst_chauffage!$B$3:$B$27,D3246,syst_chauffage!$C$3:$C$27,E3246)</f>
        <v>56.6693556889124</v>
      </c>
      <c r="L3246" s="12" t="n">
        <f aca="false">H3246*SUMIFS(syst_chauffage!$K$3:$K$27,syst_chauffage!$B$3:$B$27,D3246,syst_chauffage!$C$3:$C$27,E3246)</f>
        <v>0.956306332775018</v>
      </c>
      <c r="N3246" s="0" t="str">
        <f aca="false">A3246</f>
        <v>Café Hôtel Restaurant</v>
      </c>
      <c r="O3246" s="0" t="str">
        <f aca="false">B3246</f>
        <v>Restaurant</v>
      </c>
      <c r="P3246" s="0" t="str">
        <f aca="false">C3246</f>
        <v>Grand restaurant traditionnel</v>
      </c>
      <c r="Q3246" s="0" t="str">
        <f aca="false">D3246</f>
        <v>Chaudière condensation gaz</v>
      </c>
      <c r="R3246" s="0" t="str">
        <f aca="false">E3246</f>
        <v>Gaz</v>
      </c>
      <c r="S3246" s="0" t="str">
        <f aca="false">F3246</f>
        <v>0226302404</v>
      </c>
      <c r="T3246" s="0" t="str">
        <f aca="false">G3246</f>
        <v>2</v>
      </c>
      <c r="U3246" s="0" t="n">
        <f aca="false">L3246</f>
        <v>0.956306332775018</v>
      </c>
      <c r="V3246" s="0" t="n">
        <f aca="false">K3246</f>
        <v>56.6693556889124</v>
      </c>
      <c r="W3246" s="0" t="n">
        <f aca="false">J3246</f>
        <v>1064</v>
      </c>
    </row>
    <row r="3247" customFormat="false" ht="12.8" hidden="false" customHeight="false" outlineLevel="0" collapsed="false">
      <c r="A3247" s="0" t="s">
        <v>73</v>
      </c>
      <c r="B3247" s="0" t="s">
        <v>552</v>
      </c>
      <c r="C3247" s="0" t="s">
        <v>568</v>
      </c>
      <c r="D3247" s="0" t="s">
        <v>32</v>
      </c>
      <c r="E3247" s="0" t="s">
        <v>30</v>
      </c>
      <c r="F3247" s="0" t="s">
        <v>580</v>
      </c>
      <c r="G3247" s="0" t="s">
        <v>1610</v>
      </c>
      <c r="H3247" s="0" t="n">
        <v>1</v>
      </c>
      <c r="I3247" s="0" t="n">
        <v>12</v>
      </c>
      <c r="J3247" s="0" t="n">
        <v>0</v>
      </c>
      <c r="K3247" s="0" t="n">
        <f aca="false">I3247*SUMIFS(syst_chauffage!$H$3:$H$27,syst_chauffage!$B$3:$B$27,D3247,syst_chauffage!$C$3:$C$27,E3247)</f>
        <v>12</v>
      </c>
      <c r="L3247" s="12" t="n">
        <f aca="false">H3247*SUMIFS(syst_chauffage!$K$3:$K$27,syst_chauffage!$B$3:$B$27,D3247,syst_chauffage!$C$3:$C$27,E3247)</f>
        <v>1</v>
      </c>
      <c r="N3247" s="0" t="str">
        <f aca="false">A3247</f>
        <v>Café Hôtel Restaurant</v>
      </c>
      <c r="O3247" s="0" t="str">
        <f aca="false">B3247</f>
        <v>Restaurant</v>
      </c>
      <c r="P3247" s="0" t="str">
        <f aca="false">C3247</f>
        <v>Grand restaurant traditionnel</v>
      </c>
      <c r="Q3247" s="0" t="str">
        <f aca="false">D3247</f>
        <v>Electrique direct performant</v>
      </c>
      <c r="R3247" s="0" t="str">
        <f aca="false">E3247</f>
        <v>Electricité</v>
      </c>
      <c r="S3247" s="0" t="str">
        <f aca="false">F3247</f>
        <v>0226302602</v>
      </c>
      <c r="T3247" s="0" t="str">
        <f aca="false">G3247</f>
        <v>2</v>
      </c>
      <c r="U3247" s="0" t="n">
        <f aca="false">L3247</f>
        <v>1</v>
      </c>
      <c r="V3247" s="0" t="n">
        <f aca="false">K3247</f>
        <v>12</v>
      </c>
      <c r="W3247" s="0" t="n">
        <f aca="false">J3247</f>
        <v>0</v>
      </c>
    </row>
    <row r="3248" customFormat="false" ht="12.8" hidden="false" customHeight="false" outlineLevel="0" collapsed="false">
      <c r="A3248" s="0" t="s">
        <v>73</v>
      </c>
      <c r="B3248" s="0" t="s">
        <v>552</v>
      </c>
      <c r="C3248" s="0" t="s">
        <v>568</v>
      </c>
      <c r="D3248" s="0" t="s">
        <v>38</v>
      </c>
      <c r="E3248" s="0" t="s">
        <v>30</v>
      </c>
      <c r="F3248" s="0" t="s">
        <v>581</v>
      </c>
      <c r="G3248" s="0" t="s">
        <v>1610</v>
      </c>
      <c r="H3248" s="0" t="n">
        <v>3.39795627906976</v>
      </c>
      <c r="I3248" s="0" t="n">
        <v>111.743123414413</v>
      </c>
      <c r="J3248" s="0" t="n">
        <v>792</v>
      </c>
      <c r="K3248" s="0" t="n">
        <f aca="false">I3248*SUMIFS(syst_chauffage!$H$3:$H$27,syst_chauffage!$B$3:$B$27,D3248,syst_chauffage!$C$3:$C$27,E3248)</f>
        <v>112.949256562014</v>
      </c>
      <c r="L3248" s="12" t="n">
        <f aca="false">H3248*SUMIFS(syst_chauffage!$K$3:$K$27,syst_chauffage!$B$3:$B$27,D3248,syst_chauffage!$C$3:$C$27,E3248)</f>
        <v>3.03986496519792</v>
      </c>
      <c r="N3248" s="0" t="str">
        <f aca="false">A3248</f>
        <v>Café Hôtel Restaurant</v>
      </c>
      <c r="O3248" s="0" t="str">
        <f aca="false">B3248</f>
        <v>Restaurant</v>
      </c>
      <c r="P3248" s="0" t="str">
        <f aca="false">C3248</f>
        <v>Grand restaurant traditionnel</v>
      </c>
      <c r="Q3248" s="0" t="str">
        <f aca="false">D3248</f>
        <v>PAC performant</v>
      </c>
      <c r="R3248" s="0" t="str">
        <f aca="false">E3248</f>
        <v>Electricité</v>
      </c>
      <c r="S3248" s="0" t="str">
        <f aca="false">F3248</f>
        <v>0226302902</v>
      </c>
      <c r="T3248" s="0" t="str">
        <f aca="false">G3248</f>
        <v>2</v>
      </c>
      <c r="U3248" s="0" t="n">
        <f aca="false">L3248</f>
        <v>3.03986496519792</v>
      </c>
      <c r="V3248" s="0" t="n">
        <f aca="false">K3248</f>
        <v>112.949256562014</v>
      </c>
      <c r="W3248" s="0" t="n">
        <f aca="false">J3248</f>
        <v>792</v>
      </c>
    </row>
    <row r="3249" customFormat="false" ht="12.8" hidden="false" customHeight="false" outlineLevel="0" collapsed="false">
      <c r="A3249" s="0" t="s">
        <v>73</v>
      </c>
      <c r="B3249" s="0" t="s">
        <v>552</v>
      </c>
      <c r="C3249" s="0" t="s">
        <v>568</v>
      </c>
      <c r="D3249" s="0" t="s">
        <v>46</v>
      </c>
      <c r="E3249" s="0" t="s">
        <v>30</v>
      </c>
      <c r="F3249" s="0" t="s">
        <v>582</v>
      </c>
      <c r="G3249" s="0" t="s">
        <v>1610</v>
      </c>
      <c r="H3249" s="0" t="n">
        <v>3.32861023255814</v>
      </c>
      <c r="I3249" s="0" t="n">
        <v>54.5288632895435</v>
      </c>
      <c r="J3249" s="0" t="n">
        <v>792</v>
      </c>
      <c r="K3249" s="0" t="n">
        <f aca="false">I3249*SUMIFS(syst_chauffage!$H$3:$H$27,syst_chauffage!$B$3:$B$27,D3249,syst_chauffage!$C$3:$C$27,E3249)</f>
        <v>94.6025329387471</v>
      </c>
      <c r="L3249" s="12" t="n">
        <f aca="false">H3249*SUMIFS(syst_chauffage!$K$3:$K$27,syst_chauffage!$B$3:$B$27,D3249,syst_chauffage!$C$3:$C$27,E3249)</f>
        <v>3.00077723502174</v>
      </c>
      <c r="N3249" s="0" t="str">
        <f aca="false">A3249</f>
        <v>Café Hôtel Restaurant</v>
      </c>
      <c r="O3249" s="0" t="str">
        <f aca="false">B3249</f>
        <v>Restaurant</v>
      </c>
      <c r="P3249" s="0" t="str">
        <f aca="false">C3249</f>
        <v>Grand restaurant traditionnel</v>
      </c>
      <c r="Q3249" s="0" t="str">
        <f aca="false">D3249</f>
        <v>Rooftop performant</v>
      </c>
      <c r="R3249" s="0" t="str">
        <f aca="false">E3249</f>
        <v>Electricité</v>
      </c>
      <c r="S3249" s="0" t="str">
        <f aca="false">F3249</f>
        <v>0226303002</v>
      </c>
      <c r="T3249" s="0" t="str">
        <f aca="false">G3249</f>
        <v>2</v>
      </c>
      <c r="U3249" s="0" t="n">
        <f aca="false">L3249</f>
        <v>3.00077723502174</v>
      </c>
      <c r="V3249" s="0" t="n">
        <f aca="false">K3249</f>
        <v>94.6025329387471</v>
      </c>
      <c r="W3249" s="0" t="n">
        <f aca="false">J3249</f>
        <v>792</v>
      </c>
    </row>
    <row r="3250" customFormat="false" ht="12.8" hidden="false" customHeight="false" outlineLevel="0" collapsed="false">
      <c r="A3250" s="0" t="s">
        <v>73</v>
      </c>
      <c r="B3250" s="0" t="s">
        <v>552</v>
      </c>
      <c r="C3250" s="0" t="s">
        <v>583</v>
      </c>
      <c r="D3250" s="0" t="s">
        <v>19</v>
      </c>
      <c r="E3250" s="0" t="s">
        <v>57</v>
      </c>
      <c r="F3250" s="0" t="s">
        <v>584</v>
      </c>
      <c r="G3250" s="0" t="s">
        <v>1610</v>
      </c>
      <c r="H3250" s="0" t="n">
        <v>0.731296597609838</v>
      </c>
      <c r="I3250" s="0" t="n">
        <v>77.469</v>
      </c>
      <c r="J3250" s="0" t="n">
        <v>0</v>
      </c>
      <c r="K3250" s="0" t="n">
        <f aca="false">I3250*SUMIFS(syst_chauffage!$H$3:$H$27,syst_chauffage!$B$3:$B$27,D3250,syst_chauffage!$C$3:$C$27,E3250)</f>
        <v>107.8737754353</v>
      </c>
      <c r="L3250" s="12" t="n">
        <f aca="false">H3250*SUMIFS(syst_chauffage!$K$3:$K$27,syst_chauffage!$B$3:$B$27,D3250,syst_chauffage!$C$3:$C$27,E3250)</f>
        <v>0.731296597609838</v>
      </c>
      <c r="N3250" s="0" t="str">
        <f aca="false">A3250</f>
        <v>Café Hôtel Restaurant</v>
      </c>
      <c r="O3250" s="0" t="str">
        <f aca="false">B3250</f>
        <v>Restaurant</v>
      </c>
      <c r="P3250" s="0" t="str">
        <f aca="false">C3250</f>
        <v>Petit restaurant rapide</v>
      </c>
      <c r="Q3250" s="0" t="str">
        <f aca="false">D3250</f>
        <v>Autre système centralisé</v>
      </c>
      <c r="R3250" s="0" t="str">
        <f aca="false">E3250</f>
        <v>Autres</v>
      </c>
      <c r="S3250" s="0" t="str">
        <f aca="false">F3250</f>
        <v>0226770101</v>
      </c>
      <c r="T3250" s="0" t="str">
        <f aca="false">G3250</f>
        <v>2</v>
      </c>
      <c r="U3250" s="0" t="n">
        <f aca="false">L3250</f>
        <v>0.731296597609838</v>
      </c>
      <c r="V3250" s="0" t="n">
        <f aca="false">K3250</f>
        <v>107.8737754353</v>
      </c>
      <c r="W3250" s="0" t="n">
        <f aca="false">J3250</f>
        <v>0</v>
      </c>
    </row>
    <row r="3251" customFormat="false" ht="12.8" hidden="false" customHeight="false" outlineLevel="0" collapsed="false">
      <c r="A3251" s="0" t="s">
        <v>73</v>
      </c>
      <c r="B3251" s="0" t="s">
        <v>552</v>
      </c>
      <c r="C3251" s="0" t="s">
        <v>583</v>
      </c>
      <c r="D3251" s="0" t="s">
        <v>19</v>
      </c>
      <c r="E3251" s="0" t="s">
        <v>58</v>
      </c>
      <c r="F3251" s="0" t="s">
        <v>585</v>
      </c>
      <c r="G3251" s="0" t="s">
        <v>1610</v>
      </c>
      <c r="H3251" s="0" t="n">
        <v>0.70631871745058</v>
      </c>
      <c r="I3251" s="0" t="n">
        <v>77.469</v>
      </c>
      <c r="J3251" s="0" t="n">
        <v>935</v>
      </c>
      <c r="K3251" s="0" t="n">
        <f aca="false">I3251*SUMIFS(syst_chauffage!$H$3:$H$27,syst_chauffage!$B$3:$B$27,D3251,syst_chauffage!$C$3:$C$27,E3251)</f>
        <v>127.432599798405</v>
      </c>
      <c r="L3251" s="12" t="n">
        <f aca="false">H3251*SUMIFS(syst_chauffage!$K$3:$K$27,syst_chauffage!$B$3:$B$27,D3251,syst_chauffage!$C$3:$C$27,E3251)</f>
        <v>0.70631871745058</v>
      </c>
      <c r="N3251" s="0" t="str">
        <f aca="false">A3251</f>
        <v>Café Hôtel Restaurant</v>
      </c>
      <c r="O3251" s="0" t="str">
        <f aca="false">B3251</f>
        <v>Restaurant</v>
      </c>
      <c r="P3251" s="0" t="str">
        <f aca="false">C3251</f>
        <v>Petit restaurant rapide</v>
      </c>
      <c r="Q3251" s="0" t="str">
        <f aca="false">D3251</f>
        <v>Autre système centralisé</v>
      </c>
      <c r="R3251" s="0" t="str">
        <f aca="false">E3251</f>
        <v>Urbain</v>
      </c>
      <c r="S3251" s="0" t="str">
        <f aca="false">F3251</f>
        <v>0226770106</v>
      </c>
      <c r="T3251" s="0" t="str">
        <f aca="false">G3251</f>
        <v>2</v>
      </c>
      <c r="U3251" s="0" t="n">
        <f aca="false">L3251</f>
        <v>0.70631871745058</v>
      </c>
      <c r="V3251" s="0" t="n">
        <f aca="false">K3251</f>
        <v>127.432599798405</v>
      </c>
      <c r="W3251" s="0" t="n">
        <f aca="false">J3251</f>
        <v>935</v>
      </c>
    </row>
    <row r="3252" customFormat="false" ht="12.8" hidden="false" customHeight="false" outlineLevel="0" collapsed="false">
      <c r="A3252" s="0" t="s">
        <v>73</v>
      </c>
      <c r="B3252" s="0" t="s">
        <v>552</v>
      </c>
      <c r="C3252" s="0" t="s">
        <v>583</v>
      </c>
      <c r="D3252" s="0" t="s">
        <v>22</v>
      </c>
      <c r="E3252" s="0" t="s">
        <v>23</v>
      </c>
      <c r="F3252" s="0" t="s">
        <v>586</v>
      </c>
      <c r="G3252" s="0" t="s">
        <v>1610</v>
      </c>
      <c r="H3252" s="0" t="n">
        <v>0.554107504523336</v>
      </c>
      <c r="I3252" s="0" t="n">
        <v>84.32592</v>
      </c>
      <c r="J3252" s="0" t="n">
        <v>0</v>
      </c>
      <c r="K3252" s="0" t="n">
        <f aca="false">I3252*SUMIFS(syst_chauffage!$H$3:$H$27,syst_chauffage!$B$3:$B$27,D3252,syst_chauffage!$C$3:$C$27,E3252)</f>
        <v>148.499843146806</v>
      </c>
      <c r="L3252" s="12" t="n">
        <f aca="false">H3252*SUMIFS(syst_chauffage!$K$3:$K$27,syst_chauffage!$B$3:$B$27,D3252,syst_chauffage!$C$3:$C$27,E3252)</f>
        <v>0.554107504523336</v>
      </c>
      <c r="N3252" s="0" t="str">
        <f aca="false">A3252</f>
        <v>Café Hôtel Restaurant</v>
      </c>
      <c r="O3252" s="0" t="str">
        <f aca="false">B3252</f>
        <v>Restaurant</v>
      </c>
      <c r="P3252" s="0" t="str">
        <f aca="false">C3252</f>
        <v>Petit restaurant rapide</v>
      </c>
      <c r="Q3252" s="0" t="str">
        <f aca="false">D3252</f>
        <v>Chaudière fioul</v>
      </c>
      <c r="R3252" s="0" t="str">
        <f aca="false">E3252</f>
        <v>Fioul</v>
      </c>
      <c r="S3252" s="0" t="str">
        <f aca="false">F3252</f>
        <v>0226770303</v>
      </c>
      <c r="T3252" s="0" t="str">
        <f aca="false">G3252</f>
        <v>2</v>
      </c>
      <c r="U3252" s="0" t="n">
        <f aca="false">L3252</f>
        <v>0.554107504523336</v>
      </c>
      <c r="V3252" s="0" t="n">
        <f aca="false">K3252</f>
        <v>148.499843146806</v>
      </c>
      <c r="W3252" s="0" t="n">
        <f aca="false">J3252</f>
        <v>0</v>
      </c>
    </row>
    <row r="3253" customFormat="false" ht="12.8" hidden="false" customHeight="false" outlineLevel="0" collapsed="false">
      <c r="A3253" s="0" t="s">
        <v>73</v>
      </c>
      <c r="B3253" s="0" t="s">
        <v>552</v>
      </c>
      <c r="C3253" s="0" t="s">
        <v>583</v>
      </c>
      <c r="D3253" s="0" t="s">
        <v>13</v>
      </c>
      <c r="E3253" s="0" t="s">
        <v>14</v>
      </c>
      <c r="F3253" s="0" t="s">
        <v>587</v>
      </c>
      <c r="G3253" s="0" t="s">
        <v>1610</v>
      </c>
      <c r="H3253" s="0" t="n">
        <v>0.669811894775165</v>
      </c>
      <c r="I3253" s="0" t="n">
        <v>84.32592</v>
      </c>
      <c r="J3253" s="0" t="n">
        <v>392</v>
      </c>
      <c r="K3253" s="0" t="n">
        <f aca="false">I3253*SUMIFS(syst_chauffage!$H$3:$H$27,syst_chauffage!$B$3:$B$27,D3253,syst_chauffage!$C$3:$C$27,E3253)</f>
        <v>170.303931238683</v>
      </c>
      <c r="L3253" s="12" t="n">
        <f aca="false">H3253*SUMIFS(syst_chauffage!$K$3:$K$27,syst_chauffage!$B$3:$B$27,D3253,syst_chauffage!$C$3:$C$27,E3253)</f>
        <v>0.669811894775165</v>
      </c>
      <c r="N3253" s="0" t="str">
        <f aca="false">A3253</f>
        <v>Café Hôtel Restaurant</v>
      </c>
      <c r="O3253" s="0" t="str">
        <f aca="false">B3253</f>
        <v>Restaurant</v>
      </c>
      <c r="P3253" s="0" t="str">
        <f aca="false">C3253</f>
        <v>Petit restaurant rapide</v>
      </c>
      <c r="Q3253" s="0" t="str">
        <f aca="false">D3253</f>
        <v>Chaudière gaz</v>
      </c>
      <c r="R3253" s="0" t="str">
        <f aca="false">E3253</f>
        <v>Gaz</v>
      </c>
      <c r="S3253" s="0" t="str">
        <f aca="false">F3253</f>
        <v>0226770404</v>
      </c>
      <c r="T3253" s="0" t="str">
        <f aca="false">G3253</f>
        <v>2</v>
      </c>
      <c r="U3253" s="0" t="n">
        <f aca="false">L3253</f>
        <v>0.669811894775165</v>
      </c>
      <c r="V3253" s="0" t="n">
        <f aca="false">K3253</f>
        <v>170.303931238683</v>
      </c>
      <c r="W3253" s="0" t="n">
        <f aca="false">J3253</f>
        <v>392</v>
      </c>
    </row>
    <row r="3254" customFormat="false" ht="12.8" hidden="false" customHeight="false" outlineLevel="0" collapsed="false">
      <c r="A3254" s="0" t="s">
        <v>73</v>
      </c>
      <c r="B3254" s="0" t="s">
        <v>552</v>
      </c>
      <c r="C3254" s="0" t="s">
        <v>583</v>
      </c>
      <c r="D3254" s="0" t="s">
        <v>29</v>
      </c>
      <c r="E3254" s="0" t="s">
        <v>30</v>
      </c>
      <c r="F3254" s="0" t="s">
        <v>588</v>
      </c>
      <c r="G3254" s="0" t="s">
        <v>1610</v>
      </c>
      <c r="H3254" s="0" t="n">
        <v>0.92</v>
      </c>
      <c r="I3254" s="0" t="n">
        <v>10.4</v>
      </c>
      <c r="J3254" s="0" t="n">
        <v>0</v>
      </c>
      <c r="K3254" s="0" t="n">
        <f aca="false">I3254*SUMIFS(syst_chauffage!$H$3:$H$27,syst_chauffage!$B$3:$B$27,D3254,syst_chauffage!$C$3:$C$27,E3254)</f>
        <v>3</v>
      </c>
      <c r="L3254" s="12" t="n">
        <f aca="false">H3254*SUMIFS(syst_chauffage!$K$3:$K$27,syst_chauffage!$B$3:$B$27,D3254,syst_chauffage!$C$3:$C$27,E3254)</f>
        <v>0.92</v>
      </c>
      <c r="N3254" s="0" t="str">
        <f aca="false">A3254</f>
        <v>Café Hôtel Restaurant</v>
      </c>
      <c r="O3254" s="0" t="str">
        <f aca="false">B3254</f>
        <v>Restaurant</v>
      </c>
      <c r="P3254" s="0" t="str">
        <f aca="false">C3254</f>
        <v>Petit restaurant rapide</v>
      </c>
      <c r="Q3254" s="0" t="str">
        <f aca="false">D3254</f>
        <v>Electrique direct</v>
      </c>
      <c r="R3254" s="0" t="str">
        <f aca="false">E3254</f>
        <v>Electricité</v>
      </c>
      <c r="S3254" s="0" t="str">
        <f aca="false">F3254</f>
        <v>0226770602</v>
      </c>
      <c r="T3254" s="0" t="str">
        <f aca="false">G3254</f>
        <v>2</v>
      </c>
      <c r="U3254" s="0" t="n">
        <f aca="false">L3254</f>
        <v>0.92</v>
      </c>
      <c r="V3254" s="0" t="n">
        <f aca="false">K3254</f>
        <v>3</v>
      </c>
      <c r="W3254" s="0" t="n">
        <f aca="false">J3254</f>
        <v>0</v>
      </c>
    </row>
    <row r="3255" customFormat="false" ht="12.8" hidden="false" customHeight="false" outlineLevel="0" collapsed="false">
      <c r="A3255" s="0" t="s">
        <v>73</v>
      </c>
      <c r="B3255" s="0" t="s">
        <v>552</v>
      </c>
      <c r="C3255" s="0" t="s">
        <v>583</v>
      </c>
      <c r="D3255" s="0" t="s">
        <v>36</v>
      </c>
      <c r="E3255" s="0" t="s">
        <v>30</v>
      </c>
      <c r="F3255" s="0" t="s">
        <v>589</v>
      </c>
      <c r="G3255" s="0" t="s">
        <v>1610</v>
      </c>
      <c r="H3255" s="0" t="n">
        <v>2.94489544186046</v>
      </c>
      <c r="I3255" s="0" t="n">
        <v>49.4339252735619</v>
      </c>
      <c r="J3255" s="0" t="n">
        <v>738</v>
      </c>
      <c r="K3255" s="0" t="n">
        <f aca="false">I3255*SUMIFS(syst_chauffage!$H$3:$H$27,syst_chauffage!$B$3:$B$27,D3255,syst_chauffage!$C$3:$C$27,E3255)</f>
        <v>30.5826984073804</v>
      </c>
      <c r="L3255" s="12" t="n">
        <f aca="false">H3255*SUMIFS(syst_chauffage!$K$3:$K$27,syst_chauffage!$B$3:$B$27,D3255,syst_chauffage!$C$3:$C$27,E3255)</f>
        <v>2.47427325480779</v>
      </c>
      <c r="N3255" s="0" t="str">
        <f aca="false">A3255</f>
        <v>Café Hôtel Restaurant</v>
      </c>
      <c r="O3255" s="0" t="str">
        <f aca="false">B3255</f>
        <v>Restaurant</v>
      </c>
      <c r="P3255" s="0" t="str">
        <f aca="false">C3255</f>
        <v>Petit restaurant rapide</v>
      </c>
      <c r="Q3255" s="0" t="str">
        <f aca="false">D3255</f>
        <v>PAC</v>
      </c>
      <c r="R3255" s="0" t="str">
        <f aca="false">E3255</f>
        <v>Electricité</v>
      </c>
      <c r="S3255" s="0" t="str">
        <f aca="false">F3255</f>
        <v>0226770902</v>
      </c>
      <c r="T3255" s="0" t="str">
        <f aca="false">G3255</f>
        <v>2</v>
      </c>
      <c r="U3255" s="0" t="n">
        <f aca="false">L3255</f>
        <v>2.47427325480779</v>
      </c>
      <c r="V3255" s="0" t="n">
        <f aca="false">K3255</f>
        <v>30.5826984073804</v>
      </c>
      <c r="W3255" s="0" t="n">
        <f aca="false">J3255</f>
        <v>738</v>
      </c>
    </row>
    <row r="3256" customFormat="false" ht="12.8" hidden="false" customHeight="false" outlineLevel="0" collapsed="false">
      <c r="A3256" s="0" t="s">
        <v>73</v>
      </c>
      <c r="B3256" s="0" t="s">
        <v>552</v>
      </c>
      <c r="C3256" s="0" t="s">
        <v>583</v>
      </c>
      <c r="D3256" s="0" t="s">
        <v>42</v>
      </c>
      <c r="E3256" s="0" t="s">
        <v>30</v>
      </c>
      <c r="F3256" s="0" t="s">
        <v>590</v>
      </c>
      <c r="G3256" s="0" t="s">
        <v>1610</v>
      </c>
      <c r="H3256" s="0" t="n">
        <v>2.80410195348837</v>
      </c>
      <c r="I3256" s="0" t="n">
        <v>139.71027</v>
      </c>
      <c r="J3256" s="0" t="n">
        <v>738</v>
      </c>
      <c r="K3256" s="0" t="n">
        <f aca="false">I3256*SUMIFS(syst_chauffage!$H$3:$H$27,syst_chauffage!$B$3:$B$27,D3256,syst_chauffage!$C$3:$C$27,E3256)</f>
        <v>126.11537598978</v>
      </c>
      <c r="L3256" s="12" t="n">
        <f aca="false">H3256*SUMIFS(syst_chauffage!$K$3:$K$27,syst_chauffage!$B$3:$B$27,D3256,syst_chauffage!$C$3:$C$27,E3256)</f>
        <v>2.49996610303434</v>
      </c>
      <c r="N3256" s="0" t="str">
        <f aca="false">A3256</f>
        <v>Café Hôtel Restaurant</v>
      </c>
      <c r="O3256" s="0" t="str">
        <f aca="false">B3256</f>
        <v>Restaurant</v>
      </c>
      <c r="P3256" s="0" t="str">
        <f aca="false">C3256</f>
        <v>Petit restaurant rapide</v>
      </c>
      <c r="Q3256" s="0" t="str">
        <f aca="false">D3256</f>
        <v>Rooftop</v>
      </c>
      <c r="R3256" s="0" t="str">
        <f aca="false">E3256</f>
        <v>Electricité</v>
      </c>
      <c r="S3256" s="0" t="str">
        <f aca="false">F3256</f>
        <v>0226771002</v>
      </c>
      <c r="T3256" s="0" t="str">
        <f aca="false">G3256</f>
        <v>2</v>
      </c>
      <c r="U3256" s="0" t="n">
        <f aca="false">L3256</f>
        <v>2.49996610303434</v>
      </c>
      <c r="V3256" s="0" t="n">
        <f aca="false">K3256</f>
        <v>126.11537598978</v>
      </c>
      <c r="W3256" s="0" t="n">
        <f aca="false">J3256</f>
        <v>738</v>
      </c>
    </row>
    <row r="3257" customFormat="false" ht="12.8" hidden="false" customHeight="false" outlineLevel="0" collapsed="false">
      <c r="A3257" s="0" t="s">
        <v>73</v>
      </c>
      <c r="B3257" s="0" t="s">
        <v>552</v>
      </c>
      <c r="C3257" s="0" t="s">
        <v>583</v>
      </c>
      <c r="D3257" s="0" t="s">
        <v>51</v>
      </c>
      <c r="E3257" s="0" t="s">
        <v>57</v>
      </c>
      <c r="F3257" s="0" t="s">
        <v>591</v>
      </c>
      <c r="G3257" s="0" t="s">
        <v>1610</v>
      </c>
      <c r="H3257" s="0" t="n">
        <v>0.84380376647289</v>
      </c>
      <c r="I3257" s="0" t="n">
        <v>92.225</v>
      </c>
      <c r="J3257" s="0" t="n">
        <v>0</v>
      </c>
      <c r="K3257" s="0" t="n">
        <f aca="false">I3257*SUMIFS(syst_chauffage!$H$3:$H$27,syst_chauffage!$B$3:$B$27,D3257,syst_chauffage!$C$3:$C$27,E3257)</f>
        <v>195.411296807628</v>
      </c>
      <c r="L3257" s="12" t="n">
        <f aca="false">H3257*SUMIFS(syst_chauffage!$K$3:$K$27,syst_chauffage!$B$3:$B$27,D3257,syst_chauffage!$C$3:$C$27,E3257)</f>
        <v>0.84380376647289</v>
      </c>
      <c r="N3257" s="0" t="str">
        <f aca="false">A3257</f>
        <v>Café Hôtel Restaurant</v>
      </c>
      <c r="O3257" s="0" t="str">
        <f aca="false">B3257</f>
        <v>Restaurant</v>
      </c>
      <c r="P3257" s="0" t="str">
        <f aca="false">C3257</f>
        <v>Petit restaurant rapide</v>
      </c>
      <c r="Q3257" s="0" t="str">
        <f aca="false">D3257</f>
        <v>Autre système centralisé performant</v>
      </c>
      <c r="R3257" s="0" t="str">
        <f aca="false">E3257</f>
        <v>Autres</v>
      </c>
      <c r="S3257" s="0" t="str">
        <f aca="false">F3257</f>
        <v>0226772101</v>
      </c>
      <c r="T3257" s="0" t="str">
        <f aca="false">G3257</f>
        <v>2</v>
      </c>
      <c r="U3257" s="0" t="n">
        <f aca="false">L3257</f>
        <v>0.84380376647289</v>
      </c>
      <c r="V3257" s="0" t="n">
        <f aca="false">K3257</f>
        <v>195.411296807628</v>
      </c>
      <c r="W3257" s="0" t="n">
        <f aca="false">J3257</f>
        <v>0</v>
      </c>
    </row>
    <row r="3258" customFormat="false" ht="12.8" hidden="false" customHeight="false" outlineLevel="0" collapsed="false">
      <c r="A3258" s="0" t="s">
        <v>73</v>
      </c>
      <c r="B3258" s="0" t="s">
        <v>552</v>
      </c>
      <c r="C3258" s="0" t="s">
        <v>583</v>
      </c>
      <c r="D3258" s="0" t="s">
        <v>51</v>
      </c>
      <c r="E3258" s="0" t="s">
        <v>58</v>
      </c>
      <c r="F3258" s="0" t="s">
        <v>592</v>
      </c>
      <c r="G3258" s="0" t="s">
        <v>1610</v>
      </c>
      <c r="H3258" s="0" t="n">
        <v>0.8149831355199</v>
      </c>
      <c r="I3258" s="0" t="n">
        <v>92.225</v>
      </c>
      <c r="J3258" s="0" t="n">
        <v>935</v>
      </c>
      <c r="K3258" s="0" t="n">
        <f aca="false">I3258*SUMIFS(syst_chauffage!$H$3:$H$27,syst_chauffage!$B$3:$B$27,D3258,syst_chauffage!$C$3:$C$27,E3258)</f>
        <v>196.8081045293</v>
      </c>
      <c r="L3258" s="12" t="n">
        <f aca="false">H3258*SUMIFS(syst_chauffage!$K$3:$K$27,syst_chauffage!$B$3:$B$27,D3258,syst_chauffage!$C$3:$C$27,E3258)</f>
        <v>0.8149831355199</v>
      </c>
      <c r="N3258" s="0" t="str">
        <f aca="false">A3258</f>
        <v>Café Hôtel Restaurant</v>
      </c>
      <c r="O3258" s="0" t="str">
        <f aca="false">B3258</f>
        <v>Restaurant</v>
      </c>
      <c r="P3258" s="0" t="str">
        <f aca="false">C3258</f>
        <v>Petit restaurant rapide</v>
      </c>
      <c r="Q3258" s="0" t="str">
        <f aca="false">D3258</f>
        <v>Autre système centralisé performant</v>
      </c>
      <c r="R3258" s="0" t="str">
        <f aca="false">E3258</f>
        <v>Urbain</v>
      </c>
      <c r="S3258" s="0" t="str">
        <f aca="false">F3258</f>
        <v>0226772106</v>
      </c>
      <c r="T3258" s="0" t="str">
        <f aca="false">G3258</f>
        <v>2</v>
      </c>
      <c r="U3258" s="0" t="n">
        <f aca="false">L3258</f>
        <v>0.8149831355199</v>
      </c>
      <c r="V3258" s="0" t="n">
        <f aca="false">K3258</f>
        <v>196.8081045293</v>
      </c>
      <c r="W3258" s="0" t="n">
        <f aca="false">J3258</f>
        <v>935</v>
      </c>
    </row>
    <row r="3259" customFormat="false" ht="12.8" hidden="false" customHeight="false" outlineLevel="0" collapsed="false">
      <c r="A3259" s="0" t="s">
        <v>73</v>
      </c>
      <c r="B3259" s="0" t="s">
        <v>552</v>
      </c>
      <c r="C3259" s="0" t="s">
        <v>583</v>
      </c>
      <c r="D3259" s="0" t="s">
        <v>27</v>
      </c>
      <c r="E3259" s="0" t="s">
        <v>23</v>
      </c>
      <c r="F3259" s="0" t="s">
        <v>593</v>
      </c>
      <c r="G3259" s="0" t="s">
        <v>1610</v>
      </c>
      <c r="H3259" s="0" t="n">
        <v>0.746284322795158</v>
      </c>
      <c r="I3259" s="0" t="n">
        <v>100.388</v>
      </c>
      <c r="J3259" s="0" t="n">
        <v>882</v>
      </c>
      <c r="K3259" s="0" t="n">
        <f aca="false">I3259*SUMIFS(syst_chauffage!$H$3:$H$27,syst_chauffage!$B$3:$B$27,D3259,syst_chauffage!$C$3:$C$27,E3259)</f>
        <v>257.435302664678</v>
      </c>
      <c r="L3259" s="12" t="n">
        <f aca="false">H3259*SUMIFS(syst_chauffage!$K$3:$K$27,syst_chauffage!$B$3:$B$27,D3259,syst_chauffage!$C$3:$C$27,E3259)</f>
        <v>0.746284322795158</v>
      </c>
      <c r="N3259" s="0" t="str">
        <f aca="false">A3259</f>
        <v>Café Hôtel Restaurant</v>
      </c>
      <c r="O3259" s="0" t="str">
        <f aca="false">B3259</f>
        <v>Restaurant</v>
      </c>
      <c r="P3259" s="0" t="str">
        <f aca="false">C3259</f>
        <v>Petit restaurant rapide</v>
      </c>
      <c r="Q3259" s="0" t="str">
        <f aca="false">D3259</f>
        <v>Chaudière condensation fioul</v>
      </c>
      <c r="R3259" s="0" t="str">
        <f aca="false">E3259</f>
        <v>Fioul</v>
      </c>
      <c r="S3259" s="0" t="str">
        <f aca="false">F3259</f>
        <v>0226772303</v>
      </c>
      <c r="T3259" s="0" t="str">
        <f aca="false">G3259</f>
        <v>2</v>
      </c>
      <c r="U3259" s="0" t="n">
        <f aca="false">L3259</f>
        <v>0.746284322795158</v>
      </c>
      <c r="V3259" s="0" t="n">
        <f aca="false">K3259</f>
        <v>257.435302664678</v>
      </c>
      <c r="W3259" s="0" t="n">
        <f aca="false">J3259</f>
        <v>882</v>
      </c>
    </row>
    <row r="3260" customFormat="false" ht="12.8" hidden="false" customHeight="false" outlineLevel="0" collapsed="false">
      <c r="A3260" s="0" t="s">
        <v>73</v>
      </c>
      <c r="B3260" s="0" t="s">
        <v>552</v>
      </c>
      <c r="C3260" s="0" t="s">
        <v>583</v>
      </c>
      <c r="D3260" s="0" t="s">
        <v>18</v>
      </c>
      <c r="E3260" s="0" t="s">
        <v>14</v>
      </c>
      <c r="F3260" s="0" t="s">
        <v>594</v>
      </c>
      <c r="G3260" s="0" t="s">
        <v>1610</v>
      </c>
      <c r="H3260" s="0" t="n">
        <v>0.973878889551827</v>
      </c>
      <c r="I3260" s="0" t="n">
        <v>100.388</v>
      </c>
      <c r="J3260" s="0" t="n">
        <v>882</v>
      </c>
      <c r="K3260" s="0" t="n">
        <f aca="false">I3260*SUMIFS(syst_chauffage!$H$3:$H$27,syst_chauffage!$B$3:$B$27,D3260,syst_chauffage!$C$3:$C$27,E3260)</f>
        <v>273.550164632969</v>
      </c>
      <c r="L3260" s="12" t="n">
        <f aca="false">H3260*SUMIFS(syst_chauffage!$K$3:$K$27,syst_chauffage!$B$3:$B$27,D3260,syst_chauffage!$C$3:$C$27,E3260)</f>
        <v>0.946071618802272</v>
      </c>
      <c r="N3260" s="0" t="str">
        <f aca="false">A3260</f>
        <v>Café Hôtel Restaurant</v>
      </c>
      <c r="O3260" s="0" t="str">
        <f aca="false">B3260</f>
        <v>Restaurant</v>
      </c>
      <c r="P3260" s="0" t="str">
        <f aca="false">C3260</f>
        <v>Petit restaurant rapide</v>
      </c>
      <c r="Q3260" s="0" t="str">
        <f aca="false">D3260</f>
        <v>Chaudière condensation gaz</v>
      </c>
      <c r="R3260" s="0" t="str">
        <f aca="false">E3260</f>
        <v>Gaz</v>
      </c>
      <c r="S3260" s="0" t="str">
        <f aca="false">F3260</f>
        <v>0226772404</v>
      </c>
      <c r="T3260" s="0" t="str">
        <f aca="false">G3260</f>
        <v>2</v>
      </c>
      <c r="U3260" s="0" t="n">
        <f aca="false">L3260</f>
        <v>0.946071618802272</v>
      </c>
      <c r="V3260" s="0" t="n">
        <f aca="false">K3260</f>
        <v>273.550164632969</v>
      </c>
      <c r="W3260" s="0" t="n">
        <f aca="false">J3260</f>
        <v>882</v>
      </c>
    </row>
    <row r="3261" customFormat="false" ht="12.8" hidden="false" customHeight="false" outlineLevel="0" collapsed="false">
      <c r="A3261" s="0" t="s">
        <v>73</v>
      </c>
      <c r="B3261" s="0" t="s">
        <v>552</v>
      </c>
      <c r="C3261" s="0" t="s">
        <v>583</v>
      </c>
      <c r="D3261" s="0" t="s">
        <v>32</v>
      </c>
      <c r="E3261" s="0" t="s">
        <v>30</v>
      </c>
      <c r="F3261" s="0" t="s">
        <v>595</v>
      </c>
      <c r="G3261" s="0" t="s">
        <v>1610</v>
      </c>
      <c r="H3261" s="0" t="n">
        <v>1</v>
      </c>
      <c r="I3261" s="0" t="n">
        <v>12</v>
      </c>
      <c r="J3261" s="0" t="n">
        <v>0</v>
      </c>
      <c r="K3261" s="0" t="n">
        <f aca="false">I3261*SUMIFS(syst_chauffage!$H$3:$H$27,syst_chauffage!$B$3:$B$27,D3261,syst_chauffage!$C$3:$C$27,E3261)</f>
        <v>12</v>
      </c>
      <c r="L3261" s="12" t="n">
        <f aca="false">H3261*SUMIFS(syst_chauffage!$K$3:$K$27,syst_chauffage!$B$3:$B$27,D3261,syst_chauffage!$C$3:$C$27,E3261)</f>
        <v>1</v>
      </c>
      <c r="N3261" s="0" t="str">
        <f aca="false">A3261</f>
        <v>Café Hôtel Restaurant</v>
      </c>
      <c r="O3261" s="0" t="str">
        <f aca="false">B3261</f>
        <v>Restaurant</v>
      </c>
      <c r="P3261" s="0" t="str">
        <f aca="false">C3261</f>
        <v>Petit restaurant rapide</v>
      </c>
      <c r="Q3261" s="0" t="str">
        <f aca="false">D3261</f>
        <v>Electrique direct performant</v>
      </c>
      <c r="R3261" s="0" t="str">
        <f aca="false">E3261</f>
        <v>Electricité</v>
      </c>
      <c r="S3261" s="0" t="str">
        <f aca="false">F3261</f>
        <v>0226772602</v>
      </c>
      <c r="T3261" s="0" t="str">
        <f aca="false">G3261</f>
        <v>2</v>
      </c>
      <c r="U3261" s="0" t="n">
        <f aca="false">L3261</f>
        <v>1</v>
      </c>
      <c r="V3261" s="0" t="n">
        <f aca="false">K3261</f>
        <v>12</v>
      </c>
      <c r="W3261" s="0" t="n">
        <f aca="false">J3261</f>
        <v>0</v>
      </c>
    </row>
    <row r="3262" customFormat="false" ht="12.8" hidden="false" customHeight="false" outlineLevel="0" collapsed="false">
      <c r="A3262" s="0" t="s">
        <v>73</v>
      </c>
      <c r="B3262" s="0" t="s">
        <v>552</v>
      </c>
      <c r="C3262" s="0" t="s">
        <v>583</v>
      </c>
      <c r="D3262" s="0" t="s">
        <v>38</v>
      </c>
      <c r="E3262" s="0" t="s">
        <v>30</v>
      </c>
      <c r="F3262" s="0" t="s">
        <v>596</v>
      </c>
      <c r="G3262" s="0" t="s">
        <v>1610</v>
      </c>
      <c r="H3262" s="0" t="n">
        <v>3.39795627906976</v>
      </c>
      <c r="I3262" s="0" t="n">
        <v>58.8499110399546</v>
      </c>
      <c r="J3262" s="0" t="n">
        <v>792</v>
      </c>
      <c r="K3262" s="0" t="n">
        <f aca="false">I3262*SUMIFS(syst_chauffage!$H$3:$H$27,syst_chauffage!$B$3:$B$27,D3262,syst_chauffage!$C$3:$C$27,E3262)</f>
        <v>59.4851253267023</v>
      </c>
      <c r="L3262" s="12" t="n">
        <f aca="false">H3262*SUMIFS(syst_chauffage!$K$3:$K$27,syst_chauffage!$B$3:$B$27,D3262,syst_chauffage!$C$3:$C$27,E3262)</f>
        <v>3.03986496519792</v>
      </c>
      <c r="N3262" s="0" t="str">
        <f aca="false">A3262</f>
        <v>Café Hôtel Restaurant</v>
      </c>
      <c r="O3262" s="0" t="str">
        <f aca="false">B3262</f>
        <v>Restaurant</v>
      </c>
      <c r="P3262" s="0" t="str">
        <f aca="false">C3262</f>
        <v>Petit restaurant rapide</v>
      </c>
      <c r="Q3262" s="0" t="str">
        <f aca="false">D3262</f>
        <v>PAC performant</v>
      </c>
      <c r="R3262" s="0" t="str">
        <f aca="false">E3262</f>
        <v>Electricité</v>
      </c>
      <c r="S3262" s="0" t="str">
        <f aca="false">F3262</f>
        <v>0226772902</v>
      </c>
      <c r="T3262" s="0" t="str">
        <f aca="false">G3262</f>
        <v>2</v>
      </c>
      <c r="U3262" s="0" t="n">
        <f aca="false">L3262</f>
        <v>3.03986496519792</v>
      </c>
      <c r="V3262" s="0" t="n">
        <f aca="false">K3262</f>
        <v>59.4851253267023</v>
      </c>
      <c r="W3262" s="0" t="n">
        <f aca="false">J3262</f>
        <v>792</v>
      </c>
    </row>
    <row r="3263" customFormat="false" ht="12.8" hidden="false" customHeight="false" outlineLevel="0" collapsed="false">
      <c r="A3263" s="0" t="s">
        <v>73</v>
      </c>
      <c r="B3263" s="0" t="s">
        <v>552</v>
      </c>
      <c r="C3263" s="0" t="s">
        <v>583</v>
      </c>
      <c r="D3263" s="0" t="s">
        <v>46</v>
      </c>
      <c r="E3263" s="0" t="s">
        <v>30</v>
      </c>
      <c r="F3263" s="0" t="s">
        <v>597</v>
      </c>
      <c r="G3263" s="0" t="s">
        <v>1610</v>
      </c>
      <c r="H3263" s="0" t="n">
        <v>3.32861023255814</v>
      </c>
      <c r="I3263" s="0" t="n">
        <v>166.32175</v>
      </c>
      <c r="J3263" s="0" t="n">
        <v>792</v>
      </c>
      <c r="K3263" s="0" t="n">
        <f aca="false">I3263*SUMIFS(syst_chauffage!$H$3:$H$27,syst_chauffage!$B$3:$B$27,D3263,syst_chauffage!$C$3:$C$27,E3263)</f>
        <v>288.552848594266</v>
      </c>
      <c r="L3263" s="12" t="n">
        <f aca="false">H3263*SUMIFS(syst_chauffage!$K$3:$K$27,syst_chauffage!$B$3:$B$27,D3263,syst_chauffage!$C$3:$C$27,E3263)</f>
        <v>3.00077723502174</v>
      </c>
      <c r="N3263" s="0" t="str">
        <f aca="false">A3263</f>
        <v>Café Hôtel Restaurant</v>
      </c>
      <c r="O3263" s="0" t="str">
        <f aca="false">B3263</f>
        <v>Restaurant</v>
      </c>
      <c r="P3263" s="0" t="str">
        <f aca="false">C3263</f>
        <v>Petit restaurant rapide</v>
      </c>
      <c r="Q3263" s="0" t="str">
        <f aca="false">D3263</f>
        <v>Rooftop performant</v>
      </c>
      <c r="R3263" s="0" t="str">
        <f aca="false">E3263</f>
        <v>Electricité</v>
      </c>
      <c r="S3263" s="0" t="str">
        <f aca="false">F3263</f>
        <v>0226773002</v>
      </c>
      <c r="T3263" s="0" t="str">
        <f aca="false">G3263</f>
        <v>2</v>
      </c>
      <c r="U3263" s="0" t="n">
        <f aca="false">L3263</f>
        <v>3.00077723502174</v>
      </c>
      <c r="V3263" s="0" t="n">
        <f aca="false">K3263</f>
        <v>288.552848594266</v>
      </c>
      <c r="W3263" s="0" t="n">
        <f aca="false">J3263</f>
        <v>792</v>
      </c>
    </row>
    <row r="3264" customFormat="false" ht="12.8" hidden="false" customHeight="false" outlineLevel="0" collapsed="false">
      <c r="A3264" s="0" t="s">
        <v>73</v>
      </c>
      <c r="B3264" s="0" t="s">
        <v>552</v>
      </c>
      <c r="C3264" s="0" t="s">
        <v>598</v>
      </c>
      <c r="D3264" s="0" t="s">
        <v>19</v>
      </c>
      <c r="E3264" s="0" t="s">
        <v>57</v>
      </c>
      <c r="F3264" s="0" t="s">
        <v>599</v>
      </c>
      <c r="G3264" s="0" t="s">
        <v>1610</v>
      </c>
      <c r="H3264" s="0" t="n">
        <v>0.72953931375101</v>
      </c>
      <c r="I3264" s="0" t="n">
        <v>77.469</v>
      </c>
      <c r="J3264" s="0" t="n">
        <v>0</v>
      </c>
      <c r="K3264" s="0" t="n">
        <f aca="false">I3264*SUMIFS(syst_chauffage!$H$3:$H$27,syst_chauffage!$B$3:$B$27,D3264,syst_chauffage!$C$3:$C$27,E3264)</f>
        <v>107.8737754353</v>
      </c>
      <c r="L3264" s="12" t="n">
        <f aca="false">H3264*SUMIFS(syst_chauffage!$K$3:$K$27,syst_chauffage!$B$3:$B$27,D3264,syst_chauffage!$C$3:$C$27,E3264)</f>
        <v>0.72953931375101</v>
      </c>
      <c r="N3264" s="0" t="str">
        <f aca="false">A3264</f>
        <v>Café Hôtel Restaurant</v>
      </c>
      <c r="O3264" s="0" t="str">
        <f aca="false">B3264</f>
        <v>Restaurant</v>
      </c>
      <c r="P3264" s="0" t="str">
        <f aca="false">C3264</f>
        <v>Petit restaurant traditionnel</v>
      </c>
      <c r="Q3264" s="0" t="str">
        <f aca="false">D3264</f>
        <v>Autre système centralisé</v>
      </c>
      <c r="R3264" s="0" t="str">
        <f aca="false">E3264</f>
        <v>Autres</v>
      </c>
      <c r="S3264" s="0" t="str">
        <f aca="false">F3264</f>
        <v>0226780101</v>
      </c>
      <c r="T3264" s="0" t="str">
        <f aca="false">G3264</f>
        <v>2</v>
      </c>
      <c r="U3264" s="0" t="n">
        <f aca="false">L3264</f>
        <v>0.72953931375101</v>
      </c>
      <c r="V3264" s="0" t="n">
        <f aca="false">K3264</f>
        <v>107.8737754353</v>
      </c>
      <c r="W3264" s="0" t="n">
        <f aca="false">J3264</f>
        <v>0</v>
      </c>
    </row>
    <row r="3265" customFormat="false" ht="12.8" hidden="false" customHeight="false" outlineLevel="0" collapsed="false">
      <c r="A3265" s="0" t="s">
        <v>73</v>
      </c>
      <c r="B3265" s="0" t="s">
        <v>552</v>
      </c>
      <c r="C3265" s="0" t="s">
        <v>598</v>
      </c>
      <c r="D3265" s="0" t="s">
        <v>19</v>
      </c>
      <c r="E3265" s="0" t="s">
        <v>58</v>
      </c>
      <c r="F3265" s="0" t="s">
        <v>600</v>
      </c>
      <c r="G3265" s="0" t="s">
        <v>1610</v>
      </c>
      <c r="H3265" s="0" t="n">
        <v>0.712199409817672</v>
      </c>
      <c r="I3265" s="0" t="n">
        <v>77.469</v>
      </c>
      <c r="J3265" s="0" t="n">
        <v>935</v>
      </c>
      <c r="K3265" s="0" t="n">
        <f aca="false">I3265*SUMIFS(syst_chauffage!$H$3:$H$27,syst_chauffage!$B$3:$B$27,D3265,syst_chauffage!$C$3:$C$27,E3265)</f>
        <v>127.432599798405</v>
      </c>
      <c r="L3265" s="12" t="n">
        <f aca="false">H3265*SUMIFS(syst_chauffage!$K$3:$K$27,syst_chauffage!$B$3:$B$27,D3265,syst_chauffage!$C$3:$C$27,E3265)</f>
        <v>0.712199409817672</v>
      </c>
      <c r="N3265" s="0" t="str">
        <f aca="false">A3265</f>
        <v>Café Hôtel Restaurant</v>
      </c>
      <c r="O3265" s="0" t="str">
        <f aca="false">B3265</f>
        <v>Restaurant</v>
      </c>
      <c r="P3265" s="0" t="str">
        <f aca="false">C3265</f>
        <v>Petit restaurant traditionnel</v>
      </c>
      <c r="Q3265" s="0" t="str">
        <f aca="false">D3265</f>
        <v>Autre système centralisé</v>
      </c>
      <c r="R3265" s="0" t="str">
        <f aca="false">E3265</f>
        <v>Urbain</v>
      </c>
      <c r="S3265" s="0" t="str">
        <f aca="false">F3265</f>
        <v>0226780106</v>
      </c>
      <c r="T3265" s="0" t="str">
        <f aca="false">G3265</f>
        <v>2</v>
      </c>
      <c r="U3265" s="0" t="n">
        <f aca="false">L3265</f>
        <v>0.712199409817672</v>
      </c>
      <c r="V3265" s="0" t="n">
        <f aca="false">K3265</f>
        <v>127.432599798405</v>
      </c>
      <c r="W3265" s="0" t="n">
        <f aca="false">J3265</f>
        <v>935</v>
      </c>
    </row>
    <row r="3266" customFormat="false" ht="12.8" hidden="false" customHeight="false" outlineLevel="0" collapsed="false">
      <c r="A3266" s="0" t="s">
        <v>73</v>
      </c>
      <c r="B3266" s="0" t="s">
        <v>552</v>
      </c>
      <c r="C3266" s="0" t="s">
        <v>598</v>
      </c>
      <c r="D3266" s="0" t="s">
        <v>22</v>
      </c>
      <c r="E3266" s="0" t="s">
        <v>23</v>
      </c>
      <c r="F3266" s="0" t="s">
        <v>601</v>
      </c>
      <c r="G3266" s="0" t="s">
        <v>1610</v>
      </c>
      <c r="H3266" s="0" t="n">
        <v>0.55410426429939</v>
      </c>
      <c r="I3266" s="0" t="n">
        <v>84.32592</v>
      </c>
      <c r="J3266" s="0" t="n">
        <v>0</v>
      </c>
      <c r="K3266" s="0" t="n">
        <f aca="false">I3266*SUMIFS(syst_chauffage!$H$3:$H$27,syst_chauffage!$B$3:$B$27,D3266,syst_chauffage!$C$3:$C$27,E3266)</f>
        <v>148.499843146806</v>
      </c>
      <c r="L3266" s="12" t="n">
        <f aca="false">H3266*SUMIFS(syst_chauffage!$K$3:$K$27,syst_chauffage!$B$3:$B$27,D3266,syst_chauffage!$C$3:$C$27,E3266)</f>
        <v>0.55410426429939</v>
      </c>
      <c r="N3266" s="0" t="str">
        <f aca="false">A3266</f>
        <v>Café Hôtel Restaurant</v>
      </c>
      <c r="O3266" s="0" t="str">
        <f aca="false">B3266</f>
        <v>Restaurant</v>
      </c>
      <c r="P3266" s="0" t="str">
        <f aca="false">C3266</f>
        <v>Petit restaurant traditionnel</v>
      </c>
      <c r="Q3266" s="0" t="str">
        <f aca="false">D3266</f>
        <v>Chaudière fioul</v>
      </c>
      <c r="R3266" s="0" t="str">
        <f aca="false">E3266</f>
        <v>Fioul</v>
      </c>
      <c r="S3266" s="0" t="str">
        <f aca="false">F3266</f>
        <v>0226780303</v>
      </c>
      <c r="T3266" s="0" t="str">
        <f aca="false">G3266</f>
        <v>2</v>
      </c>
      <c r="U3266" s="0" t="n">
        <f aca="false">L3266</f>
        <v>0.55410426429939</v>
      </c>
      <c r="V3266" s="0" t="n">
        <f aca="false">K3266</f>
        <v>148.499843146806</v>
      </c>
      <c r="W3266" s="0" t="n">
        <f aca="false">J3266</f>
        <v>0</v>
      </c>
    </row>
    <row r="3267" customFormat="false" ht="12.8" hidden="false" customHeight="false" outlineLevel="0" collapsed="false">
      <c r="A3267" s="0" t="s">
        <v>73</v>
      </c>
      <c r="B3267" s="0" t="s">
        <v>552</v>
      </c>
      <c r="C3267" s="0" t="s">
        <v>598</v>
      </c>
      <c r="D3267" s="0" t="s">
        <v>13</v>
      </c>
      <c r="E3267" s="0" t="s">
        <v>14</v>
      </c>
      <c r="F3267" s="0" t="s">
        <v>602</v>
      </c>
      <c r="G3267" s="0" t="s">
        <v>1610</v>
      </c>
      <c r="H3267" s="0" t="n">
        <v>0.669809680832545</v>
      </c>
      <c r="I3267" s="0" t="n">
        <v>84.32592</v>
      </c>
      <c r="J3267" s="0" t="n">
        <v>392</v>
      </c>
      <c r="K3267" s="0" t="n">
        <f aca="false">I3267*SUMIFS(syst_chauffage!$H$3:$H$27,syst_chauffage!$B$3:$B$27,D3267,syst_chauffage!$C$3:$C$27,E3267)</f>
        <v>170.303931238683</v>
      </c>
      <c r="L3267" s="12" t="n">
        <f aca="false">H3267*SUMIFS(syst_chauffage!$K$3:$K$27,syst_chauffage!$B$3:$B$27,D3267,syst_chauffage!$C$3:$C$27,E3267)</f>
        <v>0.669809680832545</v>
      </c>
      <c r="N3267" s="0" t="str">
        <f aca="false">A3267</f>
        <v>Café Hôtel Restaurant</v>
      </c>
      <c r="O3267" s="0" t="str">
        <f aca="false">B3267</f>
        <v>Restaurant</v>
      </c>
      <c r="P3267" s="0" t="str">
        <f aca="false">C3267</f>
        <v>Petit restaurant traditionnel</v>
      </c>
      <c r="Q3267" s="0" t="str">
        <f aca="false">D3267</f>
        <v>Chaudière gaz</v>
      </c>
      <c r="R3267" s="0" t="str">
        <f aca="false">E3267</f>
        <v>Gaz</v>
      </c>
      <c r="S3267" s="0" t="str">
        <f aca="false">F3267</f>
        <v>0226780404</v>
      </c>
      <c r="T3267" s="0" t="str">
        <f aca="false">G3267</f>
        <v>2</v>
      </c>
      <c r="U3267" s="0" t="n">
        <f aca="false">L3267</f>
        <v>0.669809680832545</v>
      </c>
      <c r="V3267" s="0" t="n">
        <f aca="false">K3267</f>
        <v>170.303931238683</v>
      </c>
      <c r="W3267" s="0" t="n">
        <f aca="false">J3267</f>
        <v>392</v>
      </c>
    </row>
    <row r="3268" customFormat="false" ht="12.8" hidden="false" customHeight="false" outlineLevel="0" collapsed="false">
      <c r="A3268" s="0" t="s">
        <v>73</v>
      </c>
      <c r="B3268" s="0" t="s">
        <v>552</v>
      </c>
      <c r="C3268" s="0" t="s">
        <v>598</v>
      </c>
      <c r="D3268" s="0" t="s">
        <v>29</v>
      </c>
      <c r="E3268" s="0" t="s">
        <v>30</v>
      </c>
      <c r="F3268" s="0" t="s">
        <v>603</v>
      </c>
      <c r="G3268" s="0" t="s">
        <v>1610</v>
      </c>
      <c r="H3268" s="0" t="n">
        <v>0.92</v>
      </c>
      <c r="I3268" s="0" t="n">
        <v>10.4</v>
      </c>
      <c r="J3268" s="0" t="n">
        <v>0</v>
      </c>
      <c r="K3268" s="0" t="n">
        <f aca="false">I3268*SUMIFS(syst_chauffage!$H$3:$H$27,syst_chauffage!$B$3:$B$27,D3268,syst_chauffage!$C$3:$C$27,E3268)</f>
        <v>3</v>
      </c>
      <c r="L3268" s="12" t="n">
        <f aca="false">H3268*SUMIFS(syst_chauffage!$K$3:$K$27,syst_chauffage!$B$3:$B$27,D3268,syst_chauffage!$C$3:$C$27,E3268)</f>
        <v>0.92</v>
      </c>
      <c r="N3268" s="0" t="str">
        <f aca="false">A3268</f>
        <v>Café Hôtel Restaurant</v>
      </c>
      <c r="O3268" s="0" t="str">
        <f aca="false">B3268</f>
        <v>Restaurant</v>
      </c>
      <c r="P3268" s="0" t="str">
        <f aca="false">C3268</f>
        <v>Petit restaurant traditionnel</v>
      </c>
      <c r="Q3268" s="0" t="str">
        <f aca="false">D3268</f>
        <v>Electrique direct</v>
      </c>
      <c r="R3268" s="0" t="str">
        <f aca="false">E3268</f>
        <v>Electricité</v>
      </c>
      <c r="S3268" s="0" t="str">
        <f aca="false">F3268</f>
        <v>0226780602</v>
      </c>
      <c r="T3268" s="0" t="str">
        <f aca="false">G3268</f>
        <v>2</v>
      </c>
      <c r="U3268" s="0" t="n">
        <f aca="false">L3268</f>
        <v>0.92</v>
      </c>
      <c r="V3268" s="0" t="n">
        <f aca="false">K3268</f>
        <v>3</v>
      </c>
      <c r="W3268" s="0" t="n">
        <f aca="false">J3268</f>
        <v>0</v>
      </c>
    </row>
    <row r="3269" customFormat="false" ht="12.8" hidden="false" customHeight="false" outlineLevel="0" collapsed="false">
      <c r="A3269" s="0" t="s">
        <v>73</v>
      </c>
      <c r="B3269" s="0" t="s">
        <v>552</v>
      </c>
      <c r="C3269" s="0" t="s">
        <v>598</v>
      </c>
      <c r="D3269" s="0" t="s">
        <v>36</v>
      </c>
      <c r="E3269" s="0" t="s">
        <v>30</v>
      </c>
      <c r="F3269" s="0" t="s">
        <v>604</v>
      </c>
      <c r="G3269" s="0" t="s">
        <v>1610</v>
      </c>
      <c r="H3269" s="0" t="n">
        <v>2.94489544186046</v>
      </c>
      <c r="I3269" s="0" t="n">
        <v>49.1893419465442</v>
      </c>
      <c r="J3269" s="0" t="n">
        <v>738</v>
      </c>
      <c r="K3269" s="0" t="n">
        <f aca="false">I3269*SUMIFS(syst_chauffage!$H$3:$H$27,syst_chauffage!$B$3:$B$27,D3269,syst_chauffage!$C$3:$C$27,E3269)</f>
        <v>30.4313849503919</v>
      </c>
      <c r="L3269" s="12" t="n">
        <f aca="false">H3269*SUMIFS(syst_chauffage!$K$3:$K$27,syst_chauffage!$B$3:$B$27,D3269,syst_chauffage!$C$3:$C$27,E3269)</f>
        <v>2.47427325480779</v>
      </c>
      <c r="N3269" s="0" t="str">
        <f aca="false">A3269</f>
        <v>Café Hôtel Restaurant</v>
      </c>
      <c r="O3269" s="0" t="str">
        <f aca="false">B3269</f>
        <v>Restaurant</v>
      </c>
      <c r="P3269" s="0" t="str">
        <f aca="false">C3269</f>
        <v>Petit restaurant traditionnel</v>
      </c>
      <c r="Q3269" s="0" t="str">
        <f aca="false">D3269</f>
        <v>PAC</v>
      </c>
      <c r="R3269" s="0" t="str">
        <f aca="false">E3269</f>
        <v>Electricité</v>
      </c>
      <c r="S3269" s="0" t="str">
        <f aca="false">F3269</f>
        <v>0226780902</v>
      </c>
      <c r="T3269" s="0" t="str">
        <f aca="false">G3269</f>
        <v>2</v>
      </c>
      <c r="U3269" s="0" t="n">
        <f aca="false">L3269</f>
        <v>2.47427325480779</v>
      </c>
      <c r="V3269" s="0" t="n">
        <f aca="false">K3269</f>
        <v>30.4313849503919</v>
      </c>
      <c r="W3269" s="0" t="n">
        <f aca="false">J3269</f>
        <v>738</v>
      </c>
    </row>
    <row r="3270" customFormat="false" ht="12.8" hidden="false" customHeight="false" outlineLevel="0" collapsed="false">
      <c r="A3270" s="0" t="s">
        <v>73</v>
      </c>
      <c r="B3270" s="0" t="s">
        <v>552</v>
      </c>
      <c r="C3270" s="0" t="s">
        <v>598</v>
      </c>
      <c r="D3270" s="0" t="s">
        <v>42</v>
      </c>
      <c r="E3270" s="0" t="s">
        <v>30</v>
      </c>
      <c r="F3270" s="0" t="s">
        <v>605</v>
      </c>
      <c r="G3270" s="0" t="s">
        <v>1610</v>
      </c>
      <c r="H3270" s="0" t="n">
        <v>2.80410195348837</v>
      </c>
      <c r="I3270" s="0" t="n">
        <v>139.71027</v>
      </c>
      <c r="J3270" s="0" t="n">
        <v>738</v>
      </c>
      <c r="K3270" s="0" t="n">
        <f aca="false">I3270*SUMIFS(syst_chauffage!$H$3:$H$27,syst_chauffage!$B$3:$B$27,D3270,syst_chauffage!$C$3:$C$27,E3270)</f>
        <v>126.11537598978</v>
      </c>
      <c r="L3270" s="12" t="n">
        <f aca="false">H3270*SUMIFS(syst_chauffage!$K$3:$K$27,syst_chauffage!$B$3:$B$27,D3270,syst_chauffage!$C$3:$C$27,E3270)</f>
        <v>2.49996610303434</v>
      </c>
      <c r="N3270" s="0" t="str">
        <f aca="false">A3270</f>
        <v>Café Hôtel Restaurant</v>
      </c>
      <c r="O3270" s="0" t="str">
        <f aca="false">B3270</f>
        <v>Restaurant</v>
      </c>
      <c r="P3270" s="0" t="str">
        <f aca="false">C3270</f>
        <v>Petit restaurant traditionnel</v>
      </c>
      <c r="Q3270" s="0" t="str">
        <f aca="false">D3270</f>
        <v>Rooftop</v>
      </c>
      <c r="R3270" s="0" t="str">
        <f aca="false">E3270</f>
        <v>Electricité</v>
      </c>
      <c r="S3270" s="0" t="str">
        <f aca="false">F3270</f>
        <v>0226781002</v>
      </c>
      <c r="T3270" s="0" t="str">
        <f aca="false">G3270</f>
        <v>2</v>
      </c>
      <c r="U3270" s="0" t="n">
        <f aca="false">L3270</f>
        <v>2.49996610303434</v>
      </c>
      <c r="V3270" s="0" t="n">
        <f aca="false">K3270</f>
        <v>126.11537598978</v>
      </c>
      <c r="W3270" s="0" t="n">
        <f aca="false">J3270</f>
        <v>738</v>
      </c>
    </row>
    <row r="3271" customFormat="false" ht="12.8" hidden="false" customHeight="false" outlineLevel="0" collapsed="false">
      <c r="A3271" s="0" t="s">
        <v>73</v>
      </c>
      <c r="B3271" s="0" t="s">
        <v>552</v>
      </c>
      <c r="C3271" s="0" t="s">
        <v>598</v>
      </c>
      <c r="D3271" s="0" t="s">
        <v>51</v>
      </c>
      <c r="E3271" s="0" t="s">
        <v>57</v>
      </c>
      <c r="F3271" s="0" t="s">
        <v>606</v>
      </c>
      <c r="G3271" s="0" t="s">
        <v>1610</v>
      </c>
      <c r="H3271" s="0" t="n">
        <v>0.841776131251165</v>
      </c>
      <c r="I3271" s="0" t="n">
        <v>92.225</v>
      </c>
      <c r="J3271" s="0" t="n">
        <v>0</v>
      </c>
      <c r="K3271" s="0" t="n">
        <f aca="false">I3271*SUMIFS(syst_chauffage!$H$3:$H$27,syst_chauffage!$B$3:$B$27,D3271,syst_chauffage!$C$3:$C$27,E3271)</f>
        <v>195.411296807628</v>
      </c>
      <c r="L3271" s="12" t="n">
        <f aca="false">H3271*SUMIFS(syst_chauffage!$K$3:$K$27,syst_chauffage!$B$3:$B$27,D3271,syst_chauffage!$C$3:$C$27,E3271)</f>
        <v>0.841776131251165</v>
      </c>
      <c r="N3271" s="0" t="str">
        <f aca="false">A3271</f>
        <v>Café Hôtel Restaurant</v>
      </c>
      <c r="O3271" s="0" t="str">
        <f aca="false">B3271</f>
        <v>Restaurant</v>
      </c>
      <c r="P3271" s="0" t="str">
        <f aca="false">C3271</f>
        <v>Petit restaurant traditionnel</v>
      </c>
      <c r="Q3271" s="0" t="str">
        <f aca="false">D3271</f>
        <v>Autre système centralisé performant</v>
      </c>
      <c r="R3271" s="0" t="str">
        <f aca="false">E3271</f>
        <v>Autres</v>
      </c>
      <c r="S3271" s="0" t="str">
        <f aca="false">F3271</f>
        <v>0226782101</v>
      </c>
      <c r="T3271" s="0" t="str">
        <f aca="false">G3271</f>
        <v>2</v>
      </c>
      <c r="U3271" s="0" t="n">
        <f aca="false">L3271</f>
        <v>0.841776131251165</v>
      </c>
      <c r="V3271" s="0" t="n">
        <f aca="false">K3271</f>
        <v>195.411296807628</v>
      </c>
      <c r="W3271" s="0" t="n">
        <f aca="false">J3271</f>
        <v>0</v>
      </c>
    </row>
    <row r="3272" customFormat="false" ht="12.8" hidden="false" customHeight="false" outlineLevel="0" collapsed="false">
      <c r="A3272" s="0" t="s">
        <v>73</v>
      </c>
      <c r="B3272" s="0" t="s">
        <v>552</v>
      </c>
      <c r="C3272" s="0" t="s">
        <v>598</v>
      </c>
      <c r="D3272" s="0" t="s">
        <v>51</v>
      </c>
      <c r="E3272" s="0" t="s">
        <v>58</v>
      </c>
      <c r="F3272" s="0" t="s">
        <v>607</v>
      </c>
      <c r="G3272" s="0" t="s">
        <v>1610</v>
      </c>
      <c r="H3272" s="0" t="n">
        <v>0.821768549789621</v>
      </c>
      <c r="I3272" s="0" t="n">
        <v>92.225</v>
      </c>
      <c r="J3272" s="0" t="n">
        <v>935</v>
      </c>
      <c r="K3272" s="0" t="n">
        <f aca="false">I3272*SUMIFS(syst_chauffage!$H$3:$H$27,syst_chauffage!$B$3:$B$27,D3272,syst_chauffage!$C$3:$C$27,E3272)</f>
        <v>196.8081045293</v>
      </c>
      <c r="L3272" s="12" t="n">
        <f aca="false">H3272*SUMIFS(syst_chauffage!$K$3:$K$27,syst_chauffage!$B$3:$B$27,D3272,syst_chauffage!$C$3:$C$27,E3272)</f>
        <v>0.821768549789621</v>
      </c>
      <c r="N3272" s="0" t="str">
        <f aca="false">A3272</f>
        <v>Café Hôtel Restaurant</v>
      </c>
      <c r="O3272" s="0" t="str">
        <f aca="false">B3272</f>
        <v>Restaurant</v>
      </c>
      <c r="P3272" s="0" t="str">
        <f aca="false">C3272</f>
        <v>Petit restaurant traditionnel</v>
      </c>
      <c r="Q3272" s="0" t="str">
        <f aca="false">D3272</f>
        <v>Autre système centralisé performant</v>
      </c>
      <c r="R3272" s="0" t="str">
        <f aca="false">E3272</f>
        <v>Urbain</v>
      </c>
      <c r="S3272" s="0" t="str">
        <f aca="false">F3272</f>
        <v>0226782106</v>
      </c>
      <c r="T3272" s="0" t="str">
        <f aca="false">G3272</f>
        <v>2</v>
      </c>
      <c r="U3272" s="0" t="n">
        <f aca="false">L3272</f>
        <v>0.821768549789621</v>
      </c>
      <c r="V3272" s="0" t="n">
        <f aca="false">K3272</f>
        <v>196.8081045293</v>
      </c>
      <c r="W3272" s="0" t="n">
        <f aca="false">J3272</f>
        <v>935</v>
      </c>
    </row>
    <row r="3273" customFormat="false" ht="12.8" hidden="false" customHeight="false" outlineLevel="0" collapsed="false">
      <c r="A3273" s="0" t="s">
        <v>73</v>
      </c>
      <c r="B3273" s="0" t="s">
        <v>552</v>
      </c>
      <c r="C3273" s="0" t="s">
        <v>598</v>
      </c>
      <c r="D3273" s="0" t="s">
        <v>27</v>
      </c>
      <c r="E3273" s="0" t="s">
        <v>23</v>
      </c>
      <c r="F3273" s="0" t="s">
        <v>608</v>
      </c>
      <c r="G3273" s="0" t="s">
        <v>1610</v>
      </c>
      <c r="H3273" s="0" t="n">
        <v>0.746282122129223</v>
      </c>
      <c r="I3273" s="0" t="n">
        <v>100.388</v>
      </c>
      <c r="J3273" s="0" t="n">
        <v>882</v>
      </c>
      <c r="K3273" s="0" t="n">
        <f aca="false">I3273*SUMIFS(syst_chauffage!$H$3:$H$27,syst_chauffage!$B$3:$B$27,D3273,syst_chauffage!$C$3:$C$27,E3273)</f>
        <v>257.435302664678</v>
      </c>
      <c r="L3273" s="12" t="n">
        <f aca="false">H3273*SUMIFS(syst_chauffage!$K$3:$K$27,syst_chauffage!$B$3:$B$27,D3273,syst_chauffage!$C$3:$C$27,E3273)</f>
        <v>0.746282122129223</v>
      </c>
      <c r="N3273" s="0" t="str">
        <f aca="false">A3273</f>
        <v>Café Hôtel Restaurant</v>
      </c>
      <c r="O3273" s="0" t="str">
        <f aca="false">B3273</f>
        <v>Restaurant</v>
      </c>
      <c r="P3273" s="0" t="str">
        <f aca="false">C3273</f>
        <v>Petit restaurant traditionnel</v>
      </c>
      <c r="Q3273" s="0" t="str">
        <f aca="false">D3273</f>
        <v>Chaudière condensation fioul</v>
      </c>
      <c r="R3273" s="0" t="str">
        <f aca="false">E3273</f>
        <v>Fioul</v>
      </c>
      <c r="S3273" s="0" t="str">
        <f aca="false">F3273</f>
        <v>0226782303</v>
      </c>
      <c r="T3273" s="0" t="str">
        <f aca="false">G3273</f>
        <v>2</v>
      </c>
      <c r="U3273" s="0" t="n">
        <f aca="false">L3273</f>
        <v>0.746282122129223</v>
      </c>
      <c r="V3273" s="0" t="n">
        <f aca="false">K3273</f>
        <v>257.435302664678</v>
      </c>
      <c r="W3273" s="0" t="n">
        <f aca="false">J3273</f>
        <v>882</v>
      </c>
    </row>
    <row r="3274" customFormat="false" ht="12.8" hidden="false" customHeight="false" outlineLevel="0" collapsed="false">
      <c r="A3274" s="0" t="s">
        <v>73</v>
      </c>
      <c r="B3274" s="0" t="s">
        <v>552</v>
      </c>
      <c r="C3274" s="0" t="s">
        <v>598</v>
      </c>
      <c r="D3274" s="0" t="s">
        <v>18</v>
      </c>
      <c r="E3274" s="0" t="s">
        <v>14</v>
      </c>
      <c r="F3274" s="0" t="s">
        <v>609</v>
      </c>
      <c r="G3274" s="0" t="s">
        <v>1610</v>
      </c>
      <c r="H3274" s="0" t="n">
        <v>0.97387745580958</v>
      </c>
      <c r="I3274" s="0" t="n">
        <v>100.388</v>
      </c>
      <c r="J3274" s="0" t="n">
        <v>882</v>
      </c>
      <c r="K3274" s="0" t="n">
        <f aca="false">I3274*SUMIFS(syst_chauffage!$H$3:$H$27,syst_chauffage!$B$3:$B$27,D3274,syst_chauffage!$C$3:$C$27,E3274)</f>
        <v>273.550164632969</v>
      </c>
      <c r="L3274" s="12" t="n">
        <f aca="false">H3274*SUMIFS(syst_chauffage!$K$3:$K$27,syst_chauffage!$B$3:$B$27,D3274,syst_chauffage!$C$3:$C$27,E3274)</f>
        <v>0.946070225997825</v>
      </c>
      <c r="N3274" s="0" t="str">
        <f aca="false">A3274</f>
        <v>Café Hôtel Restaurant</v>
      </c>
      <c r="O3274" s="0" t="str">
        <f aca="false">B3274</f>
        <v>Restaurant</v>
      </c>
      <c r="P3274" s="0" t="str">
        <f aca="false">C3274</f>
        <v>Petit restaurant traditionnel</v>
      </c>
      <c r="Q3274" s="0" t="str">
        <f aca="false">D3274</f>
        <v>Chaudière condensation gaz</v>
      </c>
      <c r="R3274" s="0" t="str">
        <f aca="false">E3274</f>
        <v>Gaz</v>
      </c>
      <c r="S3274" s="0" t="str">
        <f aca="false">F3274</f>
        <v>0226782404</v>
      </c>
      <c r="T3274" s="0" t="str">
        <f aca="false">G3274</f>
        <v>2</v>
      </c>
      <c r="U3274" s="0" t="n">
        <f aca="false">L3274</f>
        <v>0.946070225997825</v>
      </c>
      <c r="V3274" s="0" t="n">
        <f aca="false">K3274</f>
        <v>273.550164632969</v>
      </c>
      <c r="W3274" s="0" t="n">
        <f aca="false">J3274</f>
        <v>882</v>
      </c>
    </row>
    <row r="3275" customFormat="false" ht="12.8" hidden="false" customHeight="false" outlineLevel="0" collapsed="false">
      <c r="A3275" s="0" t="s">
        <v>73</v>
      </c>
      <c r="B3275" s="0" t="s">
        <v>552</v>
      </c>
      <c r="C3275" s="0" t="s">
        <v>598</v>
      </c>
      <c r="D3275" s="0" t="s">
        <v>32</v>
      </c>
      <c r="E3275" s="0" t="s">
        <v>30</v>
      </c>
      <c r="F3275" s="0" t="s">
        <v>610</v>
      </c>
      <c r="G3275" s="0" t="s">
        <v>1610</v>
      </c>
      <c r="H3275" s="0" t="n">
        <v>1</v>
      </c>
      <c r="I3275" s="0" t="n">
        <v>12</v>
      </c>
      <c r="J3275" s="0" t="n">
        <v>0</v>
      </c>
      <c r="K3275" s="0" t="n">
        <f aca="false">I3275*SUMIFS(syst_chauffage!$H$3:$H$27,syst_chauffage!$B$3:$B$27,D3275,syst_chauffage!$C$3:$C$27,E3275)</f>
        <v>12</v>
      </c>
      <c r="L3275" s="12" t="n">
        <f aca="false">H3275*SUMIFS(syst_chauffage!$K$3:$K$27,syst_chauffage!$B$3:$B$27,D3275,syst_chauffage!$C$3:$C$27,E3275)</f>
        <v>1</v>
      </c>
      <c r="N3275" s="0" t="str">
        <f aca="false">A3275</f>
        <v>Café Hôtel Restaurant</v>
      </c>
      <c r="O3275" s="0" t="str">
        <f aca="false">B3275</f>
        <v>Restaurant</v>
      </c>
      <c r="P3275" s="0" t="str">
        <f aca="false">C3275</f>
        <v>Petit restaurant traditionnel</v>
      </c>
      <c r="Q3275" s="0" t="str">
        <f aca="false">D3275</f>
        <v>Electrique direct performant</v>
      </c>
      <c r="R3275" s="0" t="str">
        <f aca="false">E3275</f>
        <v>Electricité</v>
      </c>
      <c r="S3275" s="0" t="str">
        <f aca="false">F3275</f>
        <v>0226782602</v>
      </c>
      <c r="T3275" s="0" t="str">
        <f aca="false">G3275</f>
        <v>2</v>
      </c>
      <c r="U3275" s="0" t="n">
        <f aca="false">L3275</f>
        <v>1</v>
      </c>
      <c r="V3275" s="0" t="n">
        <f aca="false">K3275</f>
        <v>12</v>
      </c>
      <c r="W3275" s="0" t="n">
        <f aca="false">J3275</f>
        <v>0</v>
      </c>
    </row>
    <row r="3276" customFormat="false" ht="12.8" hidden="false" customHeight="false" outlineLevel="0" collapsed="false">
      <c r="A3276" s="0" t="s">
        <v>73</v>
      </c>
      <c r="B3276" s="0" t="s">
        <v>552</v>
      </c>
      <c r="C3276" s="0" t="s">
        <v>598</v>
      </c>
      <c r="D3276" s="0" t="s">
        <v>38</v>
      </c>
      <c r="E3276" s="0" t="s">
        <v>30</v>
      </c>
      <c r="F3276" s="0" t="s">
        <v>611</v>
      </c>
      <c r="G3276" s="0" t="s">
        <v>1610</v>
      </c>
      <c r="H3276" s="0" t="n">
        <v>3.39795627906976</v>
      </c>
      <c r="I3276" s="0" t="n">
        <v>58.5587404125527</v>
      </c>
      <c r="J3276" s="0" t="n">
        <v>792</v>
      </c>
      <c r="K3276" s="0" t="n">
        <f aca="false">I3276*SUMIFS(syst_chauffage!$H$3:$H$27,syst_chauffage!$B$3:$B$27,D3276,syst_chauffage!$C$3:$C$27,E3276)</f>
        <v>59.1908118612036</v>
      </c>
      <c r="L3276" s="12" t="n">
        <f aca="false">H3276*SUMIFS(syst_chauffage!$K$3:$K$27,syst_chauffage!$B$3:$B$27,D3276,syst_chauffage!$C$3:$C$27,E3276)</f>
        <v>3.03986496519792</v>
      </c>
      <c r="N3276" s="0" t="str">
        <f aca="false">A3276</f>
        <v>Café Hôtel Restaurant</v>
      </c>
      <c r="O3276" s="0" t="str">
        <f aca="false">B3276</f>
        <v>Restaurant</v>
      </c>
      <c r="P3276" s="0" t="str">
        <f aca="false">C3276</f>
        <v>Petit restaurant traditionnel</v>
      </c>
      <c r="Q3276" s="0" t="str">
        <f aca="false">D3276</f>
        <v>PAC performant</v>
      </c>
      <c r="R3276" s="0" t="str">
        <f aca="false">E3276</f>
        <v>Electricité</v>
      </c>
      <c r="S3276" s="0" t="str">
        <f aca="false">F3276</f>
        <v>0226782902</v>
      </c>
      <c r="T3276" s="0" t="str">
        <f aca="false">G3276</f>
        <v>2</v>
      </c>
      <c r="U3276" s="0" t="n">
        <f aca="false">L3276</f>
        <v>3.03986496519792</v>
      </c>
      <c r="V3276" s="0" t="n">
        <f aca="false">K3276</f>
        <v>59.1908118612036</v>
      </c>
      <c r="W3276" s="0" t="n">
        <f aca="false">J3276</f>
        <v>792</v>
      </c>
    </row>
    <row r="3277" customFormat="false" ht="12.8" hidden="false" customHeight="false" outlineLevel="0" collapsed="false">
      <c r="A3277" s="0" t="s">
        <v>73</v>
      </c>
      <c r="B3277" s="0" t="s">
        <v>552</v>
      </c>
      <c r="C3277" s="0" t="s">
        <v>598</v>
      </c>
      <c r="D3277" s="0" t="s">
        <v>46</v>
      </c>
      <c r="E3277" s="0" t="s">
        <v>30</v>
      </c>
      <c r="F3277" s="0" t="s">
        <v>612</v>
      </c>
      <c r="G3277" s="0" t="s">
        <v>1610</v>
      </c>
      <c r="H3277" s="0" t="n">
        <v>3.32861023255814</v>
      </c>
      <c r="I3277" s="0" t="n">
        <v>166.32175</v>
      </c>
      <c r="J3277" s="0" t="n">
        <v>792</v>
      </c>
      <c r="K3277" s="0" t="n">
        <f aca="false">I3277*SUMIFS(syst_chauffage!$H$3:$H$27,syst_chauffage!$B$3:$B$27,D3277,syst_chauffage!$C$3:$C$27,E3277)</f>
        <v>288.552848594266</v>
      </c>
      <c r="L3277" s="12" t="n">
        <f aca="false">H3277*SUMIFS(syst_chauffage!$K$3:$K$27,syst_chauffage!$B$3:$B$27,D3277,syst_chauffage!$C$3:$C$27,E3277)</f>
        <v>3.00077723502174</v>
      </c>
      <c r="N3277" s="0" t="str">
        <f aca="false">A3277</f>
        <v>Café Hôtel Restaurant</v>
      </c>
      <c r="O3277" s="0" t="str">
        <f aca="false">B3277</f>
        <v>Restaurant</v>
      </c>
      <c r="P3277" s="0" t="str">
        <f aca="false">C3277</f>
        <v>Petit restaurant traditionnel</v>
      </c>
      <c r="Q3277" s="0" t="str">
        <f aca="false">D3277</f>
        <v>Rooftop performant</v>
      </c>
      <c r="R3277" s="0" t="str">
        <f aca="false">E3277</f>
        <v>Electricité</v>
      </c>
      <c r="S3277" s="0" t="str">
        <f aca="false">F3277</f>
        <v>0226783002</v>
      </c>
      <c r="T3277" s="0" t="str">
        <f aca="false">G3277</f>
        <v>2</v>
      </c>
      <c r="U3277" s="0" t="n">
        <f aca="false">L3277</f>
        <v>3.00077723502174</v>
      </c>
      <c r="V3277" s="0" t="n">
        <f aca="false">K3277</f>
        <v>288.552848594266</v>
      </c>
      <c r="W3277" s="0" t="n">
        <f aca="false">J3277</f>
        <v>792</v>
      </c>
    </row>
    <row r="3278" customFormat="false" ht="12.8" hidden="false" customHeight="false" outlineLevel="0" collapsed="false">
      <c r="A3278" s="0" t="s">
        <v>74</v>
      </c>
      <c r="B3278" s="0" t="s">
        <v>613</v>
      </c>
      <c r="C3278" s="0" t="s">
        <v>614</v>
      </c>
      <c r="D3278" s="0" t="s">
        <v>19</v>
      </c>
      <c r="E3278" s="0" t="s">
        <v>57</v>
      </c>
      <c r="F3278" s="0" t="s">
        <v>615</v>
      </c>
      <c r="G3278" s="0" t="s">
        <v>1610</v>
      </c>
      <c r="H3278" s="0" t="n">
        <v>1.60720121137964</v>
      </c>
      <c r="I3278" s="0" t="n">
        <v>23.8535153188732</v>
      </c>
      <c r="J3278" s="0" t="n">
        <v>0</v>
      </c>
      <c r="K3278" s="0" t="n">
        <f aca="false">I3278*SUMIFS(syst_chauffage!$H$3:$H$27,syst_chauffage!$B$3:$B$27,D3278,syst_chauffage!$C$3:$C$27,E3278)</f>
        <v>33.2154636674103</v>
      </c>
      <c r="L3278" s="12" t="n">
        <f aca="false">H3278*SUMIFS(syst_chauffage!$K$3:$K$27,syst_chauffage!$B$3:$B$27,D3278,syst_chauffage!$C$3:$C$27,E3278)</f>
        <v>1.60720121137964</v>
      </c>
      <c r="N3278" s="0" t="str">
        <f aca="false">A3278</f>
        <v>Commerce</v>
      </c>
      <c r="O3278" s="0" t="str">
        <f aca="false">B3278</f>
        <v>Commerce de détail non alimentaire</v>
      </c>
      <c r="P3278" s="0" t="str">
        <f aca="false">C3278</f>
        <v>Complexe brico</v>
      </c>
      <c r="Q3278" s="0" t="str">
        <f aca="false">D3278</f>
        <v>Autre système centralisé</v>
      </c>
      <c r="R3278" s="0" t="str">
        <f aca="false">E3278</f>
        <v>Autres</v>
      </c>
      <c r="S3278" s="0" t="str">
        <f aca="false">F3278</f>
        <v>0306090101</v>
      </c>
      <c r="T3278" s="0" t="str">
        <f aca="false">G3278</f>
        <v>2</v>
      </c>
      <c r="U3278" s="0" t="n">
        <f aca="false">L3278</f>
        <v>1.60720121137964</v>
      </c>
      <c r="V3278" s="0" t="n">
        <f aca="false">K3278</f>
        <v>33.2154636674103</v>
      </c>
      <c r="W3278" s="0" t="n">
        <f aca="false">J3278</f>
        <v>0</v>
      </c>
    </row>
    <row r="3279" customFormat="false" ht="12.8" hidden="false" customHeight="false" outlineLevel="0" collapsed="false">
      <c r="A3279" s="0" t="s">
        <v>74</v>
      </c>
      <c r="B3279" s="0" t="s">
        <v>613</v>
      </c>
      <c r="C3279" s="0" t="s">
        <v>614</v>
      </c>
      <c r="D3279" s="0" t="s">
        <v>19</v>
      </c>
      <c r="E3279" s="0" t="s">
        <v>58</v>
      </c>
      <c r="F3279" s="0" t="s">
        <v>616</v>
      </c>
      <c r="G3279" s="0" t="s">
        <v>1610</v>
      </c>
      <c r="H3279" s="0" t="n">
        <v>1.60411758328639</v>
      </c>
      <c r="I3279" s="0" t="n">
        <v>23.6892664841759</v>
      </c>
      <c r="J3279" s="0" t="n">
        <v>765</v>
      </c>
      <c r="K3279" s="0" t="n">
        <f aca="false">I3279*SUMIFS(syst_chauffage!$H$3:$H$27,syst_chauffage!$B$3:$B$27,D3279,syst_chauffage!$C$3:$C$27,E3279)</f>
        <v>38.9676491938164</v>
      </c>
      <c r="L3279" s="12" t="n">
        <f aca="false">H3279*SUMIFS(syst_chauffage!$K$3:$K$27,syst_chauffage!$B$3:$B$27,D3279,syst_chauffage!$C$3:$C$27,E3279)</f>
        <v>1.60411758328639</v>
      </c>
      <c r="N3279" s="0" t="str">
        <f aca="false">A3279</f>
        <v>Commerce</v>
      </c>
      <c r="O3279" s="0" t="str">
        <f aca="false">B3279</f>
        <v>Commerce de détail non alimentaire</v>
      </c>
      <c r="P3279" s="0" t="str">
        <f aca="false">C3279</f>
        <v>Complexe brico</v>
      </c>
      <c r="Q3279" s="0" t="str">
        <f aca="false">D3279</f>
        <v>Autre système centralisé</v>
      </c>
      <c r="R3279" s="0" t="str">
        <f aca="false">E3279</f>
        <v>Urbain</v>
      </c>
      <c r="S3279" s="0" t="str">
        <f aca="false">F3279</f>
        <v>0306090106</v>
      </c>
      <c r="T3279" s="0" t="str">
        <f aca="false">G3279</f>
        <v>2</v>
      </c>
      <c r="U3279" s="0" t="n">
        <f aca="false">L3279</f>
        <v>1.60411758328639</v>
      </c>
      <c r="V3279" s="0" t="n">
        <f aca="false">K3279</f>
        <v>38.9676491938164</v>
      </c>
      <c r="W3279" s="0" t="n">
        <f aca="false">J3279</f>
        <v>765</v>
      </c>
    </row>
    <row r="3280" customFormat="false" ht="12.8" hidden="false" customHeight="false" outlineLevel="0" collapsed="false">
      <c r="A3280" s="0" t="s">
        <v>74</v>
      </c>
      <c r="B3280" s="0" t="s">
        <v>613</v>
      </c>
      <c r="C3280" s="0" t="s">
        <v>614</v>
      </c>
      <c r="D3280" s="0" t="s">
        <v>22</v>
      </c>
      <c r="E3280" s="0" t="s">
        <v>23</v>
      </c>
      <c r="F3280" s="0" t="s">
        <v>617</v>
      </c>
      <c r="G3280" s="0" t="s">
        <v>1610</v>
      </c>
      <c r="H3280" s="0" t="n">
        <v>0.689377907802488</v>
      </c>
      <c r="I3280" s="0" t="n">
        <v>9.91313863582281</v>
      </c>
      <c r="J3280" s="0" t="n">
        <v>0</v>
      </c>
      <c r="K3280" s="0" t="n">
        <f aca="false">I3280*SUMIFS(syst_chauffage!$H$3:$H$27,syst_chauffage!$B$3:$B$27,D3280,syst_chauffage!$C$3:$C$27,E3280)</f>
        <v>17.4572602648418</v>
      </c>
      <c r="L3280" s="12" t="n">
        <f aca="false">H3280*SUMIFS(syst_chauffage!$K$3:$K$27,syst_chauffage!$B$3:$B$27,D3280,syst_chauffage!$C$3:$C$27,E3280)</f>
        <v>0.689377907802488</v>
      </c>
      <c r="N3280" s="0" t="str">
        <f aca="false">A3280</f>
        <v>Commerce</v>
      </c>
      <c r="O3280" s="0" t="str">
        <f aca="false">B3280</f>
        <v>Commerce de détail non alimentaire</v>
      </c>
      <c r="P3280" s="0" t="str">
        <f aca="false">C3280</f>
        <v>Complexe brico</v>
      </c>
      <c r="Q3280" s="0" t="str">
        <f aca="false">D3280</f>
        <v>Chaudière fioul</v>
      </c>
      <c r="R3280" s="0" t="str">
        <f aca="false">E3280</f>
        <v>Fioul</v>
      </c>
      <c r="S3280" s="0" t="str">
        <f aca="false">F3280</f>
        <v>0306090303</v>
      </c>
      <c r="T3280" s="0" t="str">
        <f aca="false">G3280</f>
        <v>2</v>
      </c>
      <c r="U3280" s="0" t="n">
        <f aca="false">L3280</f>
        <v>0.689377907802488</v>
      </c>
      <c r="V3280" s="0" t="n">
        <f aca="false">K3280</f>
        <v>17.4572602648418</v>
      </c>
      <c r="W3280" s="0" t="n">
        <f aca="false">J3280</f>
        <v>0</v>
      </c>
    </row>
    <row r="3281" customFormat="false" ht="12.8" hidden="false" customHeight="false" outlineLevel="0" collapsed="false">
      <c r="A3281" s="0" t="s">
        <v>74</v>
      </c>
      <c r="B3281" s="0" t="s">
        <v>613</v>
      </c>
      <c r="C3281" s="0" t="s">
        <v>614</v>
      </c>
      <c r="D3281" s="0" t="s">
        <v>13</v>
      </c>
      <c r="E3281" s="0" t="s">
        <v>14</v>
      </c>
      <c r="F3281" s="0" t="s">
        <v>618</v>
      </c>
      <c r="G3281" s="0" t="s">
        <v>1610</v>
      </c>
      <c r="H3281" s="0" t="n">
        <v>0.780741935948798</v>
      </c>
      <c r="I3281" s="0" t="n">
        <v>7.39147997382792</v>
      </c>
      <c r="J3281" s="0" t="n">
        <v>363</v>
      </c>
      <c r="K3281" s="0" t="n">
        <f aca="false">I3281*SUMIFS(syst_chauffage!$H$3:$H$27,syst_chauffage!$B$3:$B$27,D3281,syst_chauffage!$C$3:$C$27,E3281)</f>
        <v>14.9277718786216</v>
      </c>
      <c r="L3281" s="12" t="n">
        <f aca="false">H3281*SUMIFS(syst_chauffage!$K$3:$K$27,syst_chauffage!$B$3:$B$27,D3281,syst_chauffage!$C$3:$C$27,E3281)</f>
        <v>0.780741935948798</v>
      </c>
      <c r="N3281" s="0" t="str">
        <f aca="false">A3281</f>
        <v>Commerce</v>
      </c>
      <c r="O3281" s="0" t="str">
        <f aca="false">B3281</f>
        <v>Commerce de détail non alimentaire</v>
      </c>
      <c r="P3281" s="0" t="str">
        <f aca="false">C3281</f>
        <v>Complexe brico</v>
      </c>
      <c r="Q3281" s="0" t="str">
        <f aca="false">D3281</f>
        <v>Chaudière gaz</v>
      </c>
      <c r="R3281" s="0" t="str">
        <f aca="false">E3281</f>
        <v>Gaz</v>
      </c>
      <c r="S3281" s="0" t="str">
        <f aca="false">F3281</f>
        <v>0306090404</v>
      </c>
      <c r="T3281" s="0" t="str">
        <f aca="false">G3281</f>
        <v>2</v>
      </c>
      <c r="U3281" s="0" t="n">
        <f aca="false">L3281</f>
        <v>0.780741935948798</v>
      </c>
      <c r="V3281" s="0" t="n">
        <f aca="false">K3281</f>
        <v>14.9277718786216</v>
      </c>
      <c r="W3281" s="0" t="n">
        <f aca="false">J3281</f>
        <v>363</v>
      </c>
    </row>
    <row r="3282" customFormat="false" ht="12.8" hidden="false" customHeight="false" outlineLevel="0" collapsed="false">
      <c r="A3282" s="0" t="s">
        <v>74</v>
      </c>
      <c r="B3282" s="0" t="s">
        <v>613</v>
      </c>
      <c r="C3282" s="0" t="s">
        <v>614</v>
      </c>
      <c r="D3282" s="0" t="s">
        <v>29</v>
      </c>
      <c r="E3282" s="0" t="s">
        <v>30</v>
      </c>
      <c r="F3282" s="0" t="s">
        <v>619</v>
      </c>
      <c r="G3282" s="0" t="s">
        <v>1610</v>
      </c>
      <c r="H3282" s="0" t="n">
        <v>0.92</v>
      </c>
      <c r="I3282" s="0" t="n">
        <v>10.4</v>
      </c>
      <c r="J3282" s="0" t="n">
        <v>0</v>
      </c>
      <c r="K3282" s="0" t="n">
        <f aca="false">I3282*SUMIFS(syst_chauffage!$H$3:$H$27,syst_chauffage!$B$3:$B$27,D3282,syst_chauffage!$C$3:$C$27,E3282)</f>
        <v>3</v>
      </c>
      <c r="L3282" s="12" t="n">
        <f aca="false">H3282*SUMIFS(syst_chauffage!$K$3:$K$27,syst_chauffage!$B$3:$B$27,D3282,syst_chauffage!$C$3:$C$27,E3282)</f>
        <v>0.92</v>
      </c>
      <c r="N3282" s="0" t="str">
        <f aca="false">A3282</f>
        <v>Commerce</v>
      </c>
      <c r="O3282" s="0" t="str">
        <f aca="false">B3282</f>
        <v>Commerce de détail non alimentaire</v>
      </c>
      <c r="P3282" s="0" t="str">
        <f aca="false">C3282</f>
        <v>Complexe brico</v>
      </c>
      <c r="Q3282" s="0" t="str">
        <f aca="false">D3282</f>
        <v>Electrique direct</v>
      </c>
      <c r="R3282" s="0" t="str">
        <f aca="false">E3282</f>
        <v>Electricité</v>
      </c>
      <c r="S3282" s="0" t="str">
        <f aca="false">F3282</f>
        <v>0306090602</v>
      </c>
      <c r="T3282" s="0" t="str">
        <f aca="false">G3282</f>
        <v>2</v>
      </c>
      <c r="U3282" s="0" t="n">
        <f aca="false">L3282</f>
        <v>0.92</v>
      </c>
      <c r="V3282" s="0" t="n">
        <f aca="false">K3282</f>
        <v>3</v>
      </c>
      <c r="W3282" s="0" t="n">
        <f aca="false">J3282</f>
        <v>0</v>
      </c>
    </row>
    <row r="3283" customFormat="false" ht="12.8" hidden="false" customHeight="false" outlineLevel="0" collapsed="false">
      <c r="A3283" s="0" t="s">
        <v>74</v>
      </c>
      <c r="B3283" s="0" t="s">
        <v>613</v>
      </c>
      <c r="C3283" s="0" t="s">
        <v>614</v>
      </c>
      <c r="D3283" s="0" t="s">
        <v>42</v>
      </c>
      <c r="E3283" s="0" t="s">
        <v>30</v>
      </c>
      <c r="F3283" s="0" t="s">
        <v>620</v>
      </c>
      <c r="G3283" s="0" t="s">
        <v>1610</v>
      </c>
      <c r="H3283" s="0" t="n">
        <v>2.80410195348837</v>
      </c>
      <c r="I3283" s="0" t="n">
        <v>27.0754202268717</v>
      </c>
      <c r="J3283" s="0" t="n">
        <v>675</v>
      </c>
      <c r="K3283" s="0" t="n">
        <f aca="false">I3283*SUMIFS(syst_chauffage!$H$3:$H$27,syst_chauffage!$B$3:$B$27,D3283,syst_chauffage!$C$3:$C$27,E3283)</f>
        <v>24.4407716196756</v>
      </c>
      <c r="L3283" s="12" t="n">
        <f aca="false">H3283*SUMIFS(syst_chauffage!$K$3:$K$27,syst_chauffage!$B$3:$B$27,D3283,syst_chauffage!$C$3:$C$27,E3283)</f>
        <v>2.49996610303434</v>
      </c>
      <c r="N3283" s="0" t="str">
        <f aca="false">A3283</f>
        <v>Commerce</v>
      </c>
      <c r="O3283" s="0" t="str">
        <f aca="false">B3283</f>
        <v>Commerce de détail non alimentaire</v>
      </c>
      <c r="P3283" s="0" t="str">
        <f aca="false">C3283</f>
        <v>Complexe brico</v>
      </c>
      <c r="Q3283" s="0" t="str">
        <f aca="false">D3283</f>
        <v>Rooftop</v>
      </c>
      <c r="R3283" s="0" t="str">
        <f aca="false">E3283</f>
        <v>Electricité</v>
      </c>
      <c r="S3283" s="0" t="str">
        <f aca="false">F3283</f>
        <v>0306091002</v>
      </c>
      <c r="T3283" s="0" t="str">
        <f aca="false">G3283</f>
        <v>2</v>
      </c>
      <c r="U3283" s="0" t="n">
        <f aca="false">L3283</f>
        <v>2.49996610303434</v>
      </c>
      <c r="V3283" s="0" t="n">
        <f aca="false">K3283</f>
        <v>24.4407716196756</v>
      </c>
      <c r="W3283" s="0" t="n">
        <f aca="false">J3283</f>
        <v>675</v>
      </c>
    </row>
    <row r="3284" customFormat="false" ht="12.8" hidden="false" customHeight="false" outlineLevel="0" collapsed="false">
      <c r="A3284" s="0" t="s">
        <v>74</v>
      </c>
      <c r="B3284" s="0" t="s">
        <v>613</v>
      </c>
      <c r="C3284" s="0" t="s">
        <v>614</v>
      </c>
      <c r="D3284" s="0" t="s">
        <v>51</v>
      </c>
      <c r="E3284" s="0" t="s">
        <v>57</v>
      </c>
      <c r="F3284" s="0" t="s">
        <v>621</v>
      </c>
      <c r="G3284" s="0" t="s">
        <v>1610</v>
      </c>
      <c r="H3284" s="0" t="n">
        <v>1.85446293620727</v>
      </c>
      <c r="I3284" s="0" t="n">
        <v>28.3970420462776</v>
      </c>
      <c r="J3284" s="0" t="n">
        <v>0</v>
      </c>
      <c r="K3284" s="0" t="n">
        <f aca="false">I3284*SUMIFS(syst_chauffage!$H$3:$H$27,syst_chauffage!$B$3:$B$27,D3284,syst_chauffage!$C$3:$C$27,E3284)</f>
        <v>60.1691820196677</v>
      </c>
      <c r="L3284" s="12" t="n">
        <f aca="false">H3284*SUMIFS(syst_chauffage!$K$3:$K$27,syst_chauffage!$B$3:$B$27,D3284,syst_chauffage!$C$3:$C$27,E3284)</f>
        <v>1.85446293620727</v>
      </c>
      <c r="N3284" s="0" t="str">
        <f aca="false">A3284</f>
        <v>Commerce</v>
      </c>
      <c r="O3284" s="0" t="str">
        <f aca="false">B3284</f>
        <v>Commerce de détail non alimentaire</v>
      </c>
      <c r="P3284" s="0" t="str">
        <f aca="false">C3284</f>
        <v>Complexe brico</v>
      </c>
      <c r="Q3284" s="0" t="str">
        <f aca="false">D3284</f>
        <v>Autre système centralisé performant</v>
      </c>
      <c r="R3284" s="0" t="str">
        <f aca="false">E3284</f>
        <v>Autres</v>
      </c>
      <c r="S3284" s="0" t="str">
        <f aca="false">F3284</f>
        <v>0306092101</v>
      </c>
      <c r="T3284" s="0" t="str">
        <f aca="false">G3284</f>
        <v>2</v>
      </c>
      <c r="U3284" s="0" t="n">
        <f aca="false">L3284</f>
        <v>1.85446293620727</v>
      </c>
      <c r="V3284" s="0" t="n">
        <f aca="false">K3284</f>
        <v>60.1691820196677</v>
      </c>
      <c r="W3284" s="0" t="n">
        <f aca="false">J3284</f>
        <v>0</v>
      </c>
    </row>
    <row r="3285" customFormat="false" ht="12.8" hidden="false" customHeight="false" outlineLevel="0" collapsed="false">
      <c r="A3285" s="0" t="s">
        <v>74</v>
      </c>
      <c r="B3285" s="0" t="s">
        <v>613</v>
      </c>
      <c r="C3285" s="0" t="s">
        <v>614</v>
      </c>
      <c r="D3285" s="0" t="s">
        <v>51</v>
      </c>
      <c r="E3285" s="0" t="s">
        <v>58</v>
      </c>
      <c r="F3285" s="0" t="s">
        <v>622</v>
      </c>
      <c r="G3285" s="0" t="s">
        <v>1610</v>
      </c>
      <c r="H3285" s="0" t="n">
        <v>1.85090490379199</v>
      </c>
      <c r="I3285" s="0" t="n">
        <v>28.201507719257</v>
      </c>
      <c r="J3285" s="0" t="n">
        <v>765</v>
      </c>
      <c r="K3285" s="0" t="n">
        <f aca="false">I3285*SUMIFS(syst_chauffage!$H$3:$H$27,syst_chauffage!$B$3:$B$27,D3285,syst_chauffage!$C$3:$C$27,E3285)</f>
        <v>60.1820035683969</v>
      </c>
      <c r="L3285" s="12" t="n">
        <f aca="false">H3285*SUMIFS(syst_chauffage!$K$3:$K$27,syst_chauffage!$B$3:$B$27,D3285,syst_chauffage!$C$3:$C$27,E3285)</f>
        <v>1.85090490379199</v>
      </c>
      <c r="N3285" s="0" t="str">
        <f aca="false">A3285</f>
        <v>Commerce</v>
      </c>
      <c r="O3285" s="0" t="str">
        <f aca="false">B3285</f>
        <v>Commerce de détail non alimentaire</v>
      </c>
      <c r="P3285" s="0" t="str">
        <f aca="false">C3285</f>
        <v>Complexe brico</v>
      </c>
      <c r="Q3285" s="0" t="str">
        <f aca="false">D3285</f>
        <v>Autre système centralisé performant</v>
      </c>
      <c r="R3285" s="0" t="str">
        <f aca="false">E3285</f>
        <v>Urbain</v>
      </c>
      <c r="S3285" s="0" t="str">
        <f aca="false">F3285</f>
        <v>0306092106</v>
      </c>
      <c r="T3285" s="0" t="str">
        <f aca="false">G3285</f>
        <v>2</v>
      </c>
      <c r="U3285" s="0" t="n">
        <f aca="false">L3285</f>
        <v>1.85090490379199</v>
      </c>
      <c r="V3285" s="0" t="n">
        <f aca="false">K3285</f>
        <v>60.1820035683969</v>
      </c>
      <c r="W3285" s="0" t="n">
        <f aca="false">J3285</f>
        <v>765</v>
      </c>
    </row>
    <row r="3286" customFormat="false" ht="12.8" hidden="false" customHeight="false" outlineLevel="0" collapsed="false">
      <c r="A3286" s="0" t="s">
        <v>74</v>
      </c>
      <c r="B3286" s="0" t="s">
        <v>613</v>
      </c>
      <c r="C3286" s="0" t="s">
        <v>614</v>
      </c>
      <c r="D3286" s="0" t="s">
        <v>27</v>
      </c>
      <c r="E3286" s="0" t="s">
        <v>23</v>
      </c>
      <c r="F3286" s="0" t="s">
        <v>623</v>
      </c>
      <c r="G3286" s="0" t="s">
        <v>1610</v>
      </c>
      <c r="H3286" s="0" t="n">
        <v>0.761583138885597</v>
      </c>
      <c r="I3286" s="0" t="n">
        <v>11.8013555188367</v>
      </c>
      <c r="J3286" s="0" t="n">
        <v>836</v>
      </c>
      <c r="K3286" s="0" t="n">
        <f aca="false">I3286*SUMIFS(syst_chauffage!$H$3:$H$27,syst_chauffage!$B$3:$B$27,D3286,syst_chauffage!$C$3:$C$27,E3286)</f>
        <v>30.2634331777224</v>
      </c>
      <c r="L3286" s="12" t="n">
        <f aca="false">H3286*SUMIFS(syst_chauffage!$K$3:$K$27,syst_chauffage!$B$3:$B$27,D3286,syst_chauffage!$C$3:$C$27,E3286)</f>
        <v>0.761583138885597</v>
      </c>
      <c r="N3286" s="0" t="str">
        <f aca="false">A3286</f>
        <v>Commerce</v>
      </c>
      <c r="O3286" s="0" t="str">
        <f aca="false">B3286</f>
        <v>Commerce de détail non alimentaire</v>
      </c>
      <c r="P3286" s="0" t="str">
        <f aca="false">C3286</f>
        <v>Complexe brico</v>
      </c>
      <c r="Q3286" s="0" t="str">
        <f aca="false">D3286</f>
        <v>Chaudière condensation fioul</v>
      </c>
      <c r="R3286" s="0" t="str">
        <f aca="false">E3286</f>
        <v>Fioul</v>
      </c>
      <c r="S3286" s="0" t="str">
        <f aca="false">F3286</f>
        <v>0306092303</v>
      </c>
      <c r="T3286" s="0" t="str">
        <f aca="false">G3286</f>
        <v>2</v>
      </c>
      <c r="U3286" s="0" t="n">
        <f aca="false">L3286</f>
        <v>0.761583138885597</v>
      </c>
      <c r="V3286" s="0" t="n">
        <f aca="false">K3286</f>
        <v>30.2634331777224</v>
      </c>
      <c r="W3286" s="0" t="n">
        <f aca="false">J3286</f>
        <v>836</v>
      </c>
    </row>
    <row r="3287" customFormat="false" ht="12.8" hidden="false" customHeight="false" outlineLevel="0" collapsed="false">
      <c r="A3287" s="0" t="s">
        <v>74</v>
      </c>
      <c r="B3287" s="0" t="s">
        <v>613</v>
      </c>
      <c r="C3287" s="0" t="s">
        <v>614</v>
      </c>
      <c r="D3287" s="0" t="s">
        <v>18</v>
      </c>
      <c r="E3287" s="0" t="s">
        <v>14</v>
      </c>
      <c r="F3287" s="0" t="s">
        <v>624</v>
      </c>
      <c r="G3287" s="0" t="s">
        <v>1610</v>
      </c>
      <c r="H3287" s="0" t="n">
        <v>0.989367103465403</v>
      </c>
      <c r="I3287" s="0" t="n">
        <v>8.79938092122372</v>
      </c>
      <c r="J3287" s="0" t="n">
        <v>836</v>
      </c>
      <c r="K3287" s="0" t="n">
        <f aca="false">I3287*SUMIFS(syst_chauffage!$H$3:$H$27,syst_chauffage!$B$3:$B$27,D3287,syst_chauffage!$C$3:$C$27,E3287)</f>
        <v>23.9776875689221</v>
      </c>
      <c r="L3287" s="12" t="n">
        <f aca="false">H3287*SUMIFS(syst_chauffage!$K$3:$K$27,syst_chauffage!$B$3:$B$27,D3287,syst_chauffage!$C$3:$C$27,E3287)</f>
        <v>0.961117596045209</v>
      </c>
      <c r="N3287" s="0" t="str">
        <f aca="false">A3287</f>
        <v>Commerce</v>
      </c>
      <c r="O3287" s="0" t="str">
        <f aca="false">B3287</f>
        <v>Commerce de détail non alimentaire</v>
      </c>
      <c r="P3287" s="0" t="str">
        <f aca="false">C3287</f>
        <v>Complexe brico</v>
      </c>
      <c r="Q3287" s="0" t="str">
        <f aca="false">D3287</f>
        <v>Chaudière condensation gaz</v>
      </c>
      <c r="R3287" s="0" t="str">
        <f aca="false">E3287</f>
        <v>Gaz</v>
      </c>
      <c r="S3287" s="0" t="str">
        <f aca="false">F3287</f>
        <v>0306092404</v>
      </c>
      <c r="T3287" s="0" t="str">
        <f aca="false">G3287</f>
        <v>2</v>
      </c>
      <c r="U3287" s="0" t="n">
        <f aca="false">L3287</f>
        <v>0.961117596045209</v>
      </c>
      <c r="V3287" s="0" t="n">
        <f aca="false">K3287</f>
        <v>23.9776875689221</v>
      </c>
      <c r="W3287" s="0" t="n">
        <f aca="false">J3287</f>
        <v>836</v>
      </c>
    </row>
    <row r="3288" customFormat="false" ht="12.8" hidden="false" customHeight="false" outlineLevel="0" collapsed="false">
      <c r="A3288" s="0" t="s">
        <v>74</v>
      </c>
      <c r="B3288" s="0" t="s">
        <v>613</v>
      </c>
      <c r="C3288" s="0" t="s">
        <v>614</v>
      </c>
      <c r="D3288" s="0" t="s">
        <v>32</v>
      </c>
      <c r="E3288" s="0" t="s">
        <v>30</v>
      </c>
      <c r="F3288" s="0" t="s">
        <v>625</v>
      </c>
      <c r="G3288" s="0" t="s">
        <v>1610</v>
      </c>
      <c r="H3288" s="0" t="n">
        <v>1</v>
      </c>
      <c r="I3288" s="0" t="n">
        <v>12</v>
      </c>
      <c r="J3288" s="0" t="n">
        <v>0</v>
      </c>
      <c r="K3288" s="0" t="n">
        <f aca="false">I3288*SUMIFS(syst_chauffage!$H$3:$H$27,syst_chauffage!$B$3:$B$27,D3288,syst_chauffage!$C$3:$C$27,E3288)</f>
        <v>12</v>
      </c>
      <c r="L3288" s="12" t="n">
        <f aca="false">H3288*SUMIFS(syst_chauffage!$K$3:$K$27,syst_chauffage!$B$3:$B$27,D3288,syst_chauffage!$C$3:$C$27,E3288)</f>
        <v>1</v>
      </c>
      <c r="N3288" s="0" t="str">
        <f aca="false">A3288</f>
        <v>Commerce</v>
      </c>
      <c r="O3288" s="0" t="str">
        <f aca="false">B3288</f>
        <v>Commerce de détail non alimentaire</v>
      </c>
      <c r="P3288" s="0" t="str">
        <f aca="false">C3288</f>
        <v>Complexe brico</v>
      </c>
      <c r="Q3288" s="0" t="str">
        <f aca="false">D3288</f>
        <v>Electrique direct performant</v>
      </c>
      <c r="R3288" s="0" t="str">
        <f aca="false">E3288</f>
        <v>Electricité</v>
      </c>
      <c r="S3288" s="0" t="str">
        <f aca="false">F3288</f>
        <v>0306092602</v>
      </c>
      <c r="T3288" s="0" t="str">
        <f aca="false">G3288</f>
        <v>2</v>
      </c>
      <c r="U3288" s="0" t="n">
        <f aca="false">L3288</f>
        <v>1</v>
      </c>
      <c r="V3288" s="0" t="n">
        <f aca="false">K3288</f>
        <v>12</v>
      </c>
      <c r="W3288" s="0" t="n">
        <f aca="false">J3288</f>
        <v>0</v>
      </c>
    </row>
    <row r="3289" customFormat="false" ht="12.8" hidden="false" customHeight="false" outlineLevel="0" collapsed="false">
      <c r="A3289" s="0" t="s">
        <v>74</v>
      </c>
      <c r="B3289" s="0" t="s">
        <v>613</v>
      </c>
      <c r="C3289" s="0" t="s">
        <v>614</v>
      </c>
      <c r="D3289" s="0" t="s">
        <v>46</v>
      </c>
      <c r="E3289" s="0" t="s">
        <v>30</v>
      </c>
      <c r="F3289" s="0" t="s">
        <v>626</v>
      </c>
      <c r="G3289" s="0" t="s">
        <v>1610</v>
      </c>
      <c r="H3289" s="0" t="n">
        <v>3.32861023255814</v>
      </c>
      <c r="I3289" s="0" t="n">
        <v>32.2326431272282</v>
      </c>
      <c r="J3289" s="0" t="n">
        <v>720</v>
      </c>
      <c r="K3289" s="0" t="n">
        <f aca="false">I3289*SUMIFS(syst_chauffage!$H$3:$H$27,syst_chauffage!$B$3:$B$27,D3289,syst_chauffage!$C$3:$C$27,E3289)</f>
        <v>55.9206537454306</v>
      </c>
      <c r="L3289" s="12" t="n">
        <f aca="false">H3289*SUMIFS(syst_chauffage!$K$3:$K$27,syst_chauffage!$B$3:$B$27,D3289,syst_chauffage!$C$3:$C$27,E3289)</f>
        <v>3.00077723502174</v>
      </c>
      <c r="N3289" s="0" t="str">
        <f aca="false">A3289</f>
        <v>Commerce</v>
      </c>
      <c r="O3289" s="0" t="str">
        <f aca="false">B3289</f>
        <v>Commerce de détail non alimentaire</v>
      </c>
      <c r="P3289" s="0" t="str">
        <f aca="false">C3289</f>
        <v>Complexe brico</v>
      </c>
      <c r="Q3289" s="0" t="str">
        <f aca="false">D3289</f>
        <v>Rooftop performant</v>
      </c>
      <c r="R3289" s="0" t="str">
        <f aca="false">E3289</f>
        <v>Electricité</v>
      </c>
      <c r="S3289" s="0" t="str">
        <f aca="false">F3289</f>
        <v>0306093002</v>
      </c>
      <c r="T3289" s="0" t="str">
        <f aca="false">G3289</f>
        <v>2</v>
      </c>
      <c r="U3289" s="0" t="n">
        <f aca="false">L3289</f>
        <v>3.00077723502174</v>
      </c>
      <c r="V3289" s="0" t="n">
        <f aca="false">K3289</f>
        <v>55.9206537454306</v>
      </c>
      <c r="W3289" s="0" t="n">
        <f aca="false">J3289</f>
        <v>720</v>
      </c>
    </row>
    <row r="3290" customFormat="false" ht="12.8" hidden="false" customHeight="false" outlineLevel="0" collapsed="false">
      <c r="A3290" s="0" t="s">
        <v>74</v>
      </c>
      <c r="B3290" s="0" t="s">
        <v>613</v>
      </c>
      <c r="C3290" s="0" t="s">
        <v>627</v>
      </c>
      <c r="D3290" s="0" t="s">
        <v>19</v>
      </c>
      <c r="E3290" s="0" t="s">
        <v>57</v>
      </c>
      <c r="F3290" s="0" t="s">
        <v>628</v>
      </c>
      <c r="G3290" s="0" t="s">
        <v>1610</v>
      </c>
      <c r="H3290" s="0" t="n">
        <v>1.6310064513755</v>
      </c>
      <c r="I3290" s="0" t="n">
        <v>32.1107385010679</v>
      </c>
      <c r="J3290" s="0" t="n">
        <v>0</v>
      </c>
      <c r="K3290" s="0" t="n">
        <f aca="false">I3290*SUMIFS(syst_chauffage!$H$3:$H$27,syst_chauffage!$B$3:$B$27,D3290,syst_chauffage!$C$3:$C$27,E3290)</f>
        <v>44.7134543381976</v>
      </c>
      <c r="L3290" s="12" t="n">
        <f aca="false">H3290*SUMIFS(syst_chauffage!$K$3:$K$27,syst_chauffage!$B$3:$B$27,D3290,syst_chauffage!$C$3:$C$27,E3290)</f>
        <v>1.6310064513755</v>
      </c>
      <c r="N3290" s="0" t="str">
        <f aca="false">A3290</f>
        <v>Commerce</v>
      </c>
      <c r="O3290" s="0" t="str">
        <f aca="false">B3290</f>
        <v>Commerce de détail non alimentaire</v>
      </c>
      <c r="P3290" s="0" t="str">
        <f aca="false">C3290</f>
        <v>Grand brico</v>
      </c>
      <c r="Q3290" s="0" t="str">
        <f aca="false">D3290</f>
        <v>Autre système centralisé</v>
      </c>
      <c r="R3290" s="0" t="str">
        <f aca="false">E3290</f>
        <v>Autres</v>
      </c>
      <c r="S3290" s="0" t="str">
        <f aca="false">F3290</f>
        <v>0306170101</v>
      </c>
      <c r="T3290" s="0" t="str">
        <f aca="false">G3290</f>
        <v>2</v>
      </c>
      <c r="U3290" s="0" t="n">
        <f aca="false">L3290</f>
        <v>1.6310064513755</v>
      </c>
      <c r="V3290" s="0" t="n">
        <f aca="false">K3290</f>
        <v>44.7134543381976</v>
      </c>
      <c r="W3290" s="0" t="n">
        <f aca="false">J3290</f>
        <v>0</v>
      </c>
    </row>
    <row r="3291" customFormat="false" ht="12.8" hidden="false" customHeight="false" outlineLevel="0" collapsed="false">
      <c r="A3291" s="0" t="s">
        <v>74</v>
      </c>
      <c r="B3291" s="0" t="s">
        <v>613</v>
      </c>
      <c r="C3291" s="0" t="s">
        <v>627</v>
      </c>
      <c r="D3291" s="0" t="s">
        <v>19</v>
      </c>
      <c r="E3291" s="0" t="s">
        <v>58</v>
      </c>
      <c r="F3291" s="0" t="s">
        <v>629</v>
      </c>
      <c r="G3291" s="0" t="s">
        <v>1610</v>
      </c>
      <c r="H3291" s="0" t="n">
        <v>1.62775144752194</v>
      </c>
      <c r="I3291" s="0" t="n">
        <v>31.858484917319</v>
      </c>
      <c r="J3291" s="0" t="n">
        <v>765</v>
      </c>
      <c r="K3291" s="0" t="n">
        <f aca="false">I3291*SUMIFS(syst_chauffage!$H$3:$H$27,syst_chauffage!$B$3:$B$27,D3291,syst_chauffage!$C$3:$C$27,E3291)</f>
        <v>52.4056017071634</v>
      </c>
      <c r="L3291" s="12" t="n">
        <f aca="false">H3291*SUMIFS(syst_chauffage!$K$3:$K$27,syst_chauffage!$B$3:$B$27,D3291,syst_chauffage!$C$3:$C$27,E3291)</f>
        <v>1.62775144752194</v>
      </c>
      <c r="N3291" s="0" t="str">
        <f aca="false">A3291</f>
        <v>Commerce</v>
      </c>
      <c r="O3291" s="0" t="str">
        <f aca="false">B3291</f>
        <v>Commerce de détail non alimentaire</v>
      </c>
      <c r="P3291" s="0" t="str">
        <f aca="false">C3291</f>
        <v>Grand brico</v>
      </c>
      <c r="Q3291" s="0" t="str">
        <f aca="false">D3291</f>
        <v>Autre système centralisé</v>
      </c>
      <c r="R3291" s="0" t="str">
        <f aca="false">E3291</f>
        <v>Urbain</v>
      </c>
      <c r="S3291" s="0" t="str">
        <f aca="false">F3291</f>
        <v>0306170106</v>
      </c>
      <c r="T3291" s="0" t="str">
        <f aca="false">G3291</f>
        <v>2</v>
      </c>
      <c r="U3291" s="0" t="n">
        <f aca="false">L3291</f>
        <v>1.62775144752194</v>
      </c>
      <c r="V3291" s="0" t="n">
        <f aca="false">K3291</f>
        <v>52.4056017071634</v>
      </c>
      <c r="W3291" s="0" t="n">
        <f aca="false">J3291</f>
        <v>765</v>
      </c>
    </row>
    <row r="3292" customFormat="false" ht="12.8" hidden="false" customHeight="false" outlineLevel="0" collapsed="false">
      <c r="A3292" s="0" t="s">
        <v>74</v>
      </c>
      <c r="B3292" s="0" t="s">
        <v>613</v>
      </c>
      <c r="C3292" s="0" t="s">
        <v>627</v>
      </c>
      <c r="D3292" s="0" t="s">
        <v>22</v>
      </c>
      <c r="E3292" s="0" t="s">
        <v>23</v>
      </c>
      <c r="F3292" s="0" t="s">
        <v>630</v>
      </c>
      <c r="G3292" s="0" t="s">
        <v>1610</v>
      </c>
      <c r="H3292" s="0" t="n">
        <v>0.689377907802488</v>
      </c>
      <c r="I3292" s="0" t="n">
        <v>22.0449030878353</v>
      </c>
      <c r="J3292" s="0" t="n">
        <v>0</v>
      </c>
      <c r="K3292" s="0" t="n">
        <f aca="false">I3292*SUMIFS(syst_chauffage!$H$3:$H$27,syst_chauffage!$B$3:$B$27,D3292,syst_chauffage!$C$3:$C$27,E3292)</f>
        <v>38.8215705293234</v>
      </c>
      <c r="L3292" s="12" t="n">
        <f aca="false">H3292*SUMIFS(syst_chauffage!$K$3:$K$27,syst_chauffage!$B$3:$B$27,D3292,syst_chauffage!$C$3:$C$27,E3292)</f>
        <v>0.689377907802488</v>
      </c>
      <c r="N3292" s="0" t="str">
        <f aca="false">A3292</f>
        <v>Commerce</v>
      </c>
      <c r="O3292" s="0" t="str">
        <f aca="false">B3292</f>
        <v>Commerce de détail non alimentaire</v>
      </c>
      <c r="P3292" s="0" t="str">
        <f aca="false">C3292</f>
        <v>Grand brico</v>
      </c>
      <c r="Q3292" s="0" t="str">
        <f aca="false">D3292</f>
        <v>Chaudière fioul</v>
      </c>
      <c r="R3292" s="0" t="str">
        <f aca="false">E3292</f>
        <v>Fioul</v>
      </c>
      <c r="S3292" s="0" t="str">
        <f aca="false">F3292</f>
        <v>0306170303</v>
      </c>
      <c r="T3292" s="0" t="str">
        <f aca="false">G3292</f>
        <v>2</v>
      </c>
      <c r="U3292" s="0" t="n">
        <f aca="false">L3292</f>
        <v>0.689377907802488</v>
      </c>
      <c r="V3292" s="0" t="n">
        <f aca="false">K3292</f>
        <v>38.8215705293234</v>
      </c>
      <c r="W3292" s="0" t="n">
        <f aca="false">J3292</f>
        <v>0</v>
      </c>
    </row>
    <row r="3293" customFormat="false" ht="12.8" hidden="false" customHeight="false" outlineLevel="0" collapsed="false">
      <c r="A3293" s="0" t="s">
        <v>74</v>
      </c>
      <c r="B3293" s="0" t="s">
        <v>613</v>
      </c>
      <c r="C3293" s="0" t="s">
        <v>627</v>
      </c>
      <c r="D3293" s="0" t="s">
        <v>13</v>
      </c>
      <c r="E3293" s="0" t="s">
        <v>14</v>
      </c>
      <c r="F3293" s="0" t="s">
        <v>631</v>
      </c>
      <c r="G3293" s="0" t="s">
        <v>1610</v>
      </c>
      <c r="H3293" s="0" t="n">
        <v>0.780741935948798</v>
      </c>
      <c r="I3293" s="0" t="n">
        <v>15.7089055792201</v>
      </c>
      <c r="J3293" s="0" t="n">
        <v>363</v>
      </c>
      <c r="K3293" s="0" t="n">
        <f aca="false">I3293*SUMIFS(syst_chauffage!$H$3:$H$27,syst_chauffage!$B$3:$B$27,D3293,syst_chauffage!$C$3:$C$27,E3293)</f>
        <v>31.7255759035712</v>
      </c>
      <c r="L3293" s="12" t="n">
        <f aca="false">H3293*SUMIFS(syst_chauffage!$K$3:$K$27,syst_chauffage!$B$3:$B$27,D3293,syst_chauffage!$C$3:$C$27,E3293)</f>
        <v>0.780741935948798</v>
      </c>
      <c r="N3293" s="0" t="str">
        <f aca="false">A3293</f>
        <v>Commerce</v>
      </c>
      <c r="O3293" s="0" t="str">
        <f aca="false">B3293</f>
        <v>Commerce de détail non alimentaire</v>
      </c>
      <c r="P3293" s="0" t="str">
        <f aca="false">C3293</f>
        <v>Grand brico</v>
      </c>
      <c r="Q3293" s="0" t="str">
        <f aca="false">D3293</f>
        <v>Chaudière gaz</v>
      </c>
      <c r="R3293" s="0" t="str">
        <f aca="false">E3293</f>
        <v>Gaz</v>
      </c>
      <c r="S3293" s="0" t="str">
        <f aca="false">F3293</f>
        <v>0306170404</v>
      </c>
      <c r="T3293" s="0" t="str">
        <f aca="false">G3293</f>
        <v>2</v>
      </c>
      <c r="U3293" s="0" t="n">
        <f aca="false">L3293</f>
        <v>0.780741935948798</v>
      </c>
      <c r="V3293" s="0" t="n">
        <f aca="false">K3293</f>
        <v>31.7255759035712</v>
      </c>
      <c r="W3293" s="0" t="n">
        <f aca="false">J3293</f>
        <v>363</v>
      </c>
    </row>
    <row r="3294" customFormat="false" ht="12.8" hidden="false" customHeight="false" outlineLevel="0" collapsed="false">
      <c r="A3294" s="0" t="s">
        <v>74</v>
      </c>
      <c r="B3294" s="0" t="s">
        <v>613</v>
      </c>
      <c r="C3294" s="0" t="s">
        <v>627</v>
      </c>
      <c r="D3294" s="0" t="s">
        <v>29</v>
      </c>
      <c r="E3294" s="0" t="s">
        <v>30</v>
      </c>
      <c r="F3294" s="0" t="s">
        <v>632</v>
      </c>
      <c r="G3294" s="0" t="s">
        <v>1610</v>
      </c>
      <c r="H3294" s="0" t="n">
        <v>0.92</v>
      </c>
      <c r="I3294" s="0" t="n">
        <v>10.4</v>
      </c>
      <c r="J3294" s="0" t="n">
        <v>0</v>
      </c>
      <c r="K3294" s="0" t="n">
        <f aca="false">I3294*SUMIFS(syst_chauffage!$H$3:$H$27,syst_chauffage!$B$3:$B$27,D3294,syst_chauffage!$C$3:$C$27,E3294)</f>
        <v>3</v>
      </c>
      <c r="L3294" s="12" t="n">
        <f aca="false">H3294*SUMIFS(syst_chauffage!$K$3:$K$27,syst_chauffage!$B$3:$B$27,D3294,syst_chauffage!$C$3:$C$27,E3294)</f>
        <v>0.92</v>
      </c>
      <c r="N3294" s="0" t="str">
        <f aca="false">A3294</f>
        <v>Commerce</v>
      </c>
      <c r="O3294" s="0" t="str">
        <f aca="false">B3294</f>
        <v>Commerce de détail non alimentaire</v>
      </c>
      <c r="P3294" s="0" t="str">
        <f aca="false">C3294</f>
        <v>Grand brico</v>
      </c>
      <c r="Q3294" s="0" t="str">
        <f aca="false">D3294</f>
        <v>Electrique direct</v>
      </c>
      <c r="R3294" s="0" t="str">
        <f aca="false">E3294</f>
        <v>Electricité</v>
      </c>
      <c r="S3294" s="0" t="str">
        <f aca="false">F3294</f>
        <v>0306170602</v>
      </c>
      <c r="T3294" s="0" t="str">
        <f aca="false">G3294</f>
        <v>2</v>
      </c>
      <c r="U3294" s="0" t="n">
        <f aca="false">L3294</f>
        <v>0.92</v>
      </c>
      <c r="V3294" s="0" t="n">
        <f aca="false">K3294</f>
        <v>3</v>
      </c>
      <c r="W3294" s="0" t="n">
        <f aca="false">J3294</f>
        <v>0</v>
      </c>
    </row>
    <row r="3295" customFormat="false" ht="12.8" hidden="false" customHeight="false" outlineLevel="0" collapsed="false">
      <c r="A3295" s="0" t="s">
        <v>74</v>
      </c>
      <c r="B3295" s="0" t="s">
        <v>613</v>
      </c>
      <c r="C3295" s="0" t="s">
        <v>627</v>
      </c>
      <c r="D3295" s="0" t="s">
        <v>42</v>
      </c>
      <c r="E3295" s="0" t="s">
        <v>30</v>
      </c>
      <c r="F3295" s="0" t="s">
        <v>633</v>
      </c>
      <c r="G3295" s="0" t="s">
        <v>1610</v>
      </c>
      <c r="H3295" s="0" t="n">
        <v>2.80410195348837</v>
      </c>
      <c r="I3295" s="0" t="n">
        <v>40.9440748299524</v>
      </c>
      <c r="J3295" s="0" t="n">
        <v>675</v>
      </c>
      <c r="K3295" s="0" t="n">
        <f aca="false">I3295*SUMIFS(syst_chauffage!$H$3:$H$27,syst_chauffage!$B$3:$B$27,D3295,syst_chauffage!$C$3:$C$27,E3295)</f>
        <v>36.9598984507948</v>
      </c>
      <c r="L3295" s="12" t="n">
        <f aca="false">H3295*SUMIFS(syst_chauffage!$K$3:$K$27,syst_chauffage!$B$3:$B$27,D3295,syst_chauffage!$C$3:$C$27,E3295)</f>
        <v>2.49996610303434</v>
      </c>
      <c r="N3295" s="0" t="str">
        <f aca="false">A3295</f>
        <v>Commerce</v>
      </c>
      <c r="O3295" s="0" t="str">
        <f aca="false">B3295</f>
        <v>Commerce de détail non alimentaire</v>
      </c>
      <c r="P3295" s="0" t="str">
        <f aca="false">C3295</f>
        <v>Grand brico</v>
      </c>
      <c r="Q3295" s="0" t="str">
        <f aca="false">D3295</f>
        <v>Rooftop</v>
      </c>
      <c r="R3295" s="0" t="str">
        <f aca="false">E3295</f>
        <v>Electricité</v>
      </c>
      <c r="S3295" s="0" t="str">
        <f aca="false">F3295</f>
        <v>0306171002</v>
      </c>
      <c r="T3295" s="0" t="str">
        <f aca="false">G3295</f>
        <v>2</v>
      </c>
      <c r="U3295" s="0" t="n">
        <f aca="false">L3295</f>
        <v>2.49996610303434</v>
      </c>
      <c r="V3295" s="0" t="n">
        <f aca="false">K3295</f>
        <v>36.9598984507948</v>
      </c>
      <c r="W3295" s="0" t="n">
        <f aca="false">J3295</f>
        <v>675</v>
      </c>
    </row>
    <row r="3296" customFormat="false" ht="12.8" hidden="false" customHeight="false" outlineLevel="0" collapsed="false">
      <c r="A3296" s="0" t="s">
        <v>74</v>
      </c>
      <c r="B3296" s="0" t="s">
        <v>613</v>
      </c>
      <c r="C3296" s="0" t="s">
        <v>627</v>
      </c>
      <c r="D3296" s="0" t="s">
        <v>51</v>
      </c>
      <c r="E3296" s="0" t="s">
        <v>57</v>
      </c>
      <c r="F3296" s="0" t="s">
        <v>634</v>
      </c>
      <c r="G3296" s="0" t="s">
        <v>1610</v>
      </c>
      <c r="H3296" s="0" t="n">
        <v>1.88193052081789</v>
      </c>
      <c r="I3296" s="0" t="n">
        <v>38.2270696441284</v>
      </c>
      <c r="J3296" s="0" t="n">
        <v>0</v>
      </c>
      <c r="K3296" s="0" t="n">
        <f aca="false">I3296*SUMIFS(syst_chauffage!$H$3:$H$27,syst_chauffage!$B$3:$B$27,D3296,syst_chauffage!$C$3:$C$27,E3296)</f>
        <v>80.9975738933548</v>
      </c>
      <c r="L3296" s="12" t="n">
        <f aca="false">H3296*SUMIFS(syst_chauffage!$K$3:$K$27,syst_chauffage!$B$3:$B$27,D3296,syst_chauffage!$C$3:$C$27,E3296)</f>
        <v>1.88193052081789</v>
      </c>
      <c r="N3296" s="0" t="str">
        <f aca="false">A3296</f>
        <v>Commerce</v>
      </c>
      <c r="O3296" s="0" t="str">
        <f aca="false">B3296</f>
        <v>Commerce de détail non alimentaire</v>
      </c>
      <c r="P3296" s="0" t="str">
        <f aca="false">C3296</f>
        <v>Grand brico</v>
      </c>
      <c r="Q3296" s="0" t="str">
        <f aca="false">D3296</f>
        <v>Autre système centralisé performant</v>
      </c>
      <c r="R3296" s="0" t="str">
        <f aca="false">E3296</f>
        <v>Autres</v>
      </c>
      <c r="S3296" s="0" t="str">
        <f aca="false">F3296</f>
        <v>0306172101</v>
      </c>
      <c r="T3296" s="0" t="str">
        <f aca="false">G3296</f>
        <v>2</v>
      </c>
      <c r="U3296" s="0" t="n">
        <f aca="false">L3296</f>
        <v>1.88193052081789</v>
      </c>
      <c r="V3296" s="0" t="n">
        <f aca="false">K3296</f>
        <v>80.9975738933548</v>
      </c>
      <c r="W3296" s="0" t="n">
        <f aca="false">J3296</f>
        <v>0</v>
      </c>
    </row>
    <row r="3297" customFormat="false" ht="12.8" hidden="false" customHeight="false" outlineLevel="0" collapsed="false">
      <c r="A3297" s="0" t="s">
        <v>74</v>
      </c>
      <c r="B3297" s="0" t="s">
        <v>613</v>
      </c>
      <c r="C3297" s="0" t="s">
        <v>627</v>
      </c>
      <c r="D3297" s="0" t="s">
        <v>51</v>
      </c>
      <c r="E3297" s="0" t="s">
        <v>58</v>
      </c>
      <c r="F3297" s="0" t="s">
        <v>635</v>
      </c>
      <c r="G3297" s="0" t="s">
        <v>1610</v>
      </c>
      <c r="H3297" s="0" t="n">
        <v>1.8781747471407</v>
      </c>
      <c r="I3297" s="0" t="n">
        <v>37.9267677587131</v>
      </c>
      <c r="J3297" s="0" t="n">
        <v>765</v>
      </c>
      <c r="K3297" s="0" t="n">
        <f aca="false">I3297*SUMIFS(syst_chauffage!$H$3:$H$27,syst_chauffage!$B$3:$B$27,D3297,syst_chauffage!$C$3:$C$27,E3297)</f>
        <v>80.935703697645</v>
      </c>
      <c r="L3297" s="12" t="n">
        <f aca="false">H3297*SUMIFS(syst_chauffage!$K$3:$K$27,syst_chauffage!$B$3:$B$27,D3297,syst_chauffage!$C$3:$C$27,E3297)</f>
        <v>1.8781747471407</v>
      </c>
      <c r="N3297" s="0" t="str">
        <f aca="false">A3297</f>
        <v>Commerce</v>
      </c>
      <c r="O3297" s="0" t="str">
        <f aca="false">B3297</f>
        <v>Commerce de détail non alimentaire</v>
      </c>
      <c r="P3297" s="0" t="str">
        <f aca="false">C3297</f>
        <v>Grand brico</v>
      </c>
      <c r="Q3297" s="0" t="str">
        <f aca="false">D3297</f>
        <v>Autre système centralisé performant</v>
      </c>
      <c r="R3297" s="0" t="str">
        <f aca="false">E3297</f>
        <v>Urbain</v>
      </c>
      <c r="S3297" s="0" t="str">
        <f aca="false">F3297</f>
        <v>0306172106</v>
      </c>
      <c r="T3297" s="0" t="str">
        <f aca="false">G3297</f>
        <v>2</v>
      </c>
      <c r="U3297" s="0" t="n">
        <f aca="false">L3297</f>
        <v>1.8781747471407</v>
      </c>
      <c r="V3297" s="0" t="n">
        <f aca="false">K3297</f>
        <v>80.935703697645</v>
      </c>
      <c r="W3297" s="0" t="n">
        <f aca="false">J3297</f>
        <v>765</v>
      </c>
    </row>
    <row r="3298" customFormat="false" ht="12.8" hidden="false" customHeight="false" outlineLevel="0" collapsed="false">
      <c r="A3298" s="0" t="s">
        <v>74</v>
      </c>
      <c r="B3298" s="0" t="s">
        <v>613</v>
      </c>
      <c r="C3298" s="0" t="s">
        <v>627</v>
      </c>
      <c r="D3298" s="0" t="s">
        <v>27</v>
      </c>
      <c r="E3298" s="0" t="s">
        <v>23</v>
      </c>
      <c r="F3298" s="0" t="s">
        <v>636</v>
      </c>
      <c r="G3298" s="0" t="s">
        <v>1610</v>
      </c>
      <c r="H3298" s="0" t="n">
        <v>0.761583138885597</v>
      </c>
      <c r="I3298" s="0" t="n">
        <v>26.243932247423</v>
      </c>
      <c r="J3298" s="0" t="n">
        <v>836</v>
      </c>
      <c r="K3298" s="0" t="n">
        <f aca="false">I3298*SUMIFS(syst_chauffage!$H$3:$H$27,syst_chauffage!$B$3:$B$27,D3298,syst_chauffage!$C$3:$C$27,E3298)</f>
        <v>67.300022325643</v>
      </c>
      <c r="L3298" s="12" t="n">
        <f aca="false">H3298*SUMIFS(syst_chauffage!$K$3:$K$27,syst_chauffage!$B$3:$B$27,D3298,syst_chauffage!$C$3:$C$27,E3298)</f>
        <v>0.761583138885597</v>
      </c>
      <c r="N3298" s="0" t="str">
        <f aca="false">A3298</f>
        <v>Commerce</v>
      </c>
      <c r="O3298" s="0" t="str">
        <f aca="false">B3298</f>
        <v>Commerce de détail non alimentaire</v>
      </c>
      <c r="P3298" s="0" t="str">
        <f aca="false">C3298</f>
        <v>Grand brico</v>
      </c>
      <c r="Q3298" s="0" t="str">
        <f aca="false">D3298</f>
        <v>Chaudière condensation fioul</v>
      </c>
      <c r="R3298" s="0" t="str">
        <f aca="false">E3298</f>
        <v>Fioul</v>
      </c>
      <c r="S3298" s="0" t="str">
        <f aca="false">F3298</f>
        <v>0306172303</v>
      </c>
      <c r="T3298" s="0" t="str">
        <f aca="false">G3298</f>
        <v>2</v>
      </c>
      <c r="U3298" s="0" t="n">
        <f aca="false">L3298</f>
        <v>0.761583138885597</v>
      </c>
      <c r="V3298" s="0" t="n">
        <f aca="false">K3298</f>
        <v>67.300022325643</v>
      </c>
      <c r="W3298" s="0" t="n">
        <f aca="false">J3298</f>
        <v>836</v>
      </c>
    </row>
    <row r="3299" customFormat="false" ht="12.8" hidden="false" customHeight="false" outlineLevel="0" collapsed="false">
      <c r="A3299" s="0" t="s">
        <v>74</v>
      </c>
      <c r="B3299" s="0" t="s">
        <v>613</v>
      </c>
      <c r="C3299" s="0" t="s">
        <v>627</v>
      </c>
      <c r="D3299" s="0" t="s">
        <v>18</v>
      </c>
      <c r="E3299" s="0" t="s">
        <v>14</v>
      </c>
      <c r="F3299" s="0" t="s">
        <v>637</v>
      </c>
      <c r="G3299" s="0" t="s">
        <v>1610</v>
      </c>
      <c r="H3299" s="0" t="n">
        <v>0.989367103465403</v>
      </c>
      <c r="I3299" s="0" t="n">
        <v>18.7010780705002</v>
      </c>
      <c r="J3299" s="0" t="n">
        <v>836</v>
      </c>
      <c r="K3299" s="0" t="n">
        <f aca="false">I3299*SUMIFS(syst_chauffage!$H$3:$H$27,syst_chauffage!$B$3:$B$27,D3299,syst_chauffage!$C$3:$C$27,E3299)</f>
        <v>50.9591085089784</v>
      </c>
      <c r="L3299" s="12" t="n">
        <f aca="false">H3299*SUMIFS(syst_chauffage!$K$3:$K$27,syst_chauffage!$B$3:$B$27,D3299,syst_chauffage!$C$3:$C$27,E3299)</f>
        <v>0.961117596045209</v>
      </c>
      <c r="N3299" s="0" t="str">
        <f aca="false">A3299</f>
        <v>Commerce</v>
      </c>
      <c r="O3299" s="0" t="str">
        <f aca="false">B3299</f>
        <v>Commerce de détail non alimentaire</v>
      </c>
      <c r="P3299" s="0" t="str">
        <f aca="false">C3299</f>
        <v>Grand brico</v>
      </c>
      <c r="Q3299" s="0" t="str">
        <f aca="false">D3299</f>
        <v>Chaudière condensation gaz</v>
      </c>
      <c r="R3299" s="0" t="str">
        <f aca="false">E3299</f>
        <v>Gaz</v>
      </c>
      <c r="S3299" s="0" t="str">
        <f aca="false">F3299</f>
        <v>0306172404</v>
      </c>
      <c r="T3299" s="0" t="str">
        <f aca="false">G3299</f>
        <v>2</v>
      </c>
      <c r="U3299" s="0" t="n">
        <f aca="false">L3299</f>
        <v>0.961117596045209</v>
      </c>
      <c r="V3299" s="0" t="n">
        <f aca="false">K3299</f>
        <v>50.9591085089784</v>
      </c>
      <c r="W3299" s="0" t="n">
        <f aca="false">J3299</f>
        <v>836</v>
      </c>
    </row>
    <row r="3300" customFormat="false" ht="12.8" hidden="false" customHeight="false" outlineLevel="0" collapsed="false">
      <c r="A3300" s="0" t="s">
        <v>74</v>
      </c>
      <c r="B3300" s="0" t="s">
        <v>613</v>
      </c>
      <c r="C3300" s="0" t="s">
        <v>627</v>
      </c>
      <c r="D3300" s="0" t="s">
        <v>32</v>
      </c>
      <c r="E3300" s="0" t="s">
        <v>30</v>
      </c>
      <c r="F3300" s="0" t="s">
        <v>638</v>
      </c>
      <c r="G3300" s="0" t="s">
        <v>1610</v>
      </c>
      <c r="H3300" s="0" t="n">
        <v>1</v>
      </c>
      <c r="I3300" s="0" t="n">
        <v>12</v>
      </c>
      <c r="J3300" s="0" t="n">
        <v>0</v>
      </c>
      <c r="K3300" s="0" t="n">
        <f aca="false">I3300*SUMIFS(syst_chauffage!$H$3:$H$27,syst_chauffage!$B$3:$B$27,D3300,syst_chauffage!$C$3:$C$27,E3300)</f>
        <v>12</v>
      </c>
      <c r="L3300" s="12" t="n">
        <f aca="false">H3300*SUMIFS(syst_chauffage!$K$3:$K$27,syst_chauffage!$B$3:$B$27,D3300,syst_chauffage!$C$3:$C$27,E3300)</f>
        <v>1</v>
      </c>
      <c r="N3300" s="0" t="str">
        <f aca="false">A3300</f>
        <v>Commerce</v>
      </c>
      <c r="O3300" s="0" t="str">
        <f aca="false">B3300</f>
        <v>Commerce de détail non alimentaire</v>
      </c>
      <c r="P3300" s="0" t="str">
        <f aca="false">C3300</f>
        <v>Grand brico</v>
      </c>
      <c r="Q3300" s="0" t="str">
        <f aca="false">D3300</f>
        <v>Electrique direct performant</v>
      </c>
      <c r="R3300" s="0" t="str">
        <f aca="false">E3300</f>
        <v>Electricité</v>
      </c>
      <c r="S3300" s="0" t="str">
        <f aca="false">F3300</f>
        <v>0306172602</v>
      </c>
      <c r="T3300" s="0" t="str">
        <f aca="false">G3300</f>
        <v>2</v>
      </c>
      <c r="U3300" s="0" t="n">
        <f aca="false">L3300</f>
        <v>1</v>
      </c>
      <c r="V3300" s="0" t="n">
        <f aca="false">K3300</f>
        <v>12</v>
      </c>
      <c r="W3300" s="0" t="n">
        <f aca="false">J3300</f>
        <v>0</v>
      </c>
    </row>
    <row r="3301" customFormat="false" ht="12.8" hidden="false" customHeight="false" outlineLevel="0" collapsed="false">
      <c r="A3301" s="0" t="s">
        <v>74</v>
      </c>
      <c r="B3301" s="0" t="s">
        <v>613</v>
      </c>
      <c r="C3301" s="0" t="s">
        <v>627</v>
      </c>
      <c r="D3301" s="0" t="s">
        <v>46</v>
      </c>
      <c r="E3301" s="0" t="s">
        <v>30</v>
      </c>
      <c r="F3301" s="0" t="s">
        <v>639</v>
      </c>
      <c r="G3301" s="0" t="s">
        <v>1610</v>
      </c>
      <c r="H3301" s="0" t="n">
        <v>3.32861023255814</v>
      </c>
      <c r="I3301" s="0" t="n">
        <v>48.7429462261338</v>
      </c>
      <c r="J3301" s="0" t="n">
        <v>720</v>
      </c>
      <c r="K3301" s="0" t="n">
        <f aca="false">I3301*SUMIFS(syst_chauffage!$H$3:$H$27,syst_chauffage!$B$3:$B$27,D3301,syst_chauffage!$C$3:$C$27,E3301)</f>
        <v>84.5645021317297</v>
      </c>
      <c r="L3301" s="12" t="n">
        <f aca="false">H3301*SUMIFS(syst_chauffage!$K$3:$K$27,syst_chauffage!$B$3:$B$27,D3301,syst_chauffage!$C$3:$C$27,E3301)</f>
        <v>3.00077723502174</v>
      </c>
      <c r="N3301" s="0" t="str">
        <f aca="false">A3301</f>
        <v>Commerce</v>
      </c>
      <c r="O3301" s="0" t="str">
        <f aca="false">B3301</f>
        <v>Commerce de détail non alimentaire</v>
      </c>
      <c r="P3301" s="0" t="str">
        <f aca="false">C3301</f>
        <v>Grand brico</v>
      </c>
      <c r="Q3301" s="0" t="str">
        <f aca="false">D3301</f>
        <v>Rooftop performant</v>
      </c>
      <c r="R3301" s="0" t="str">
        <f aca="false">E3301</f>
        <v>Electricité</v>
      </c>
      <c r="S3301" s="0" t="str">
        <f aca="false">F3301</f>
        <v>0306173002</v>
      </c>
      <c r="T3301" s="0" t="str">
        <f aca="false">G3301</f>
        <v>2</v>
      </c>
      <c r="U3301" s="0" t="n">
        <f aca="false">L3301</f>
        <v>3.00077723502174</v>
      </c>
      <c r="V3301" s="0" t="n">
        <f aca="false">K3301</f>
        <v>84.5645021317297</v>
      </c>
      <c r="W3301" s="0" t="n">
        <f aca="false">J3301</f>
        <v>720</v>
      </c>
    </row>
    <row r="3302" customFormat="false" ht="12.8" hidden="false" customHeight="false" outlineLevel="0" collapsed="false">
      <c r="A3302" s="0" t="s">
        <v>74</v>
      </c>
      <c r="B3302" s="0" t="s">
        <v>613</v>
      </c>
      <c r="C3302" s="0" t="s">
        <v>640</v>
      </c>
      <c r="D3302" s="0" t="s">
        <v>19</v>
      </c>
      <c r="E3302" s="0" t="s">
        <v>57</v>
      </c>
      <c r="F3302" s="0" t="s">
        <v>641</v>
      </c>
      <c r="G3302" s="0" t="s">
        <v>1610</v>
      </c>
      <c r="H3302" s="0" t="n">
        <v>1.6202321022959</v>
      </c>
      <c r="I3302" s="0" t="n">
        <v>27.6377717156315</v>
      </c>
      <c r="J3302" s="0" t="n">
        <v>0</v>
      </c>
      <c r="K3302" s="0" t="n">
        <f aca="false">I3302*SUMIFS(syst_chauffage!$H$3:$H$27,syst_chauffage!$B$3:$B$27,D3302,syst_chauffage!$C$3:$C$27,E3302)</f>
        <v>38.4849524272175</v>
      </c>
      <c r="L3302" s="12" t="n">
        <f aca="false">H3302*SUMIFS(syst_chauffage!$K$3:$K$27,syst_chauffage!$B$3:$B$27,D3302,syst_chauffage!$C$3:$C$27,E3302)</f>
        <v>1.6202321022959</v>
      </c>
      <c r="N3302" s="0" t="str">
        <f aca="false">A3302</f>
        <v>Commerce</v>
      </c>
      <c r="O3302" s="0" t="str">
        <f aca="false">B3302</f>
        <v>Commerce de détail non alimentaire</v>
      </c>
      <c r="P3302" s="0" t="str">
        <f aca="false">C3302</f>
        <v>Grand librairie</v>
      </c>
      <c r="Q3302" s="0" t="str">
        <f aca="false">D3302</f>
        <v>Autre système centralisé</v>
      </c>
      <c r="R3302" s="0" t="str">
        <f aca="false">E3302</f>
        <v>Autres</v>
      </c>
      <c r="S3302" s="0" t="str">
        <f aca="false">F3302</f>
        <v>0306260101</v>
      </c>
      <c r="T3302" s="0" t="str">
        <f aca="false">G3302</f>
        <v>2</v>
      </c>
      <c r="U3302" s="0" t="n">
        <f aca="false">L3302</f>
        <v>1.6202321022959</v>
      </c>
      <c r="V3302" s="0" t="n">
        <f aca="false">K3302</f>
        <v>38.4849524272175</v>
      </c>
      <c r="W3302" s="0" t="n">
        <f aca="false">J3302</f>
        <v>0</v>
      </c>
    </row>
    <row r="3303" customFormat="false" ht="12.8" hidden="false" customHeight="false" outlineLevel="0" collapsed="false">
      <c r="A3303" s="0" t="s">
        <v>74</v>
      </c>
      <c r="B3303" s="0" t="s">
        <v>613</v>
      </c>
      <c r="C3303" s="0" t="s">
        <v>640</v>
      </c>
      <c r="D3303" s="0" t="s">
        <v>19</v>
      </c>
      <c r="E3303" s="0" t="s">
        <v>58</v>
      </c>
      <c r="F3303" s="0" t="s">
        <v>642</v>
      </c>
      <c r="G3303" s="0" t="s">
        <v>1610</v>
      </c>
      <c r="H3303" s="0" t="n">
        <v>1.61656043191409</v>
      </c>
      <c r="I3303" s="0" t="n">
        <v>27.7495673821133</v>
      </c>
      <c r="J3303" s="0" t="n">
        <v>765</v>
      </c>
      <c r="K3303" s="0" t="n">
        <f aca="false">I3303*SUMIFS(syst_chauffage!$H$3:$H$27,syst_chauffage!$B$3:$B$27,D3303,syst_chauffage!$C$3:$C$27,E3303)</f>
        <v>45.6466394917157</v>
      </c>
      <c r="L3303" s="12" t="n">
        <f aca="false">H3303*SUMIFS(syst_chauffage!$K$3:$K$27,syst_chauffage!$B$3:$B$27,D3303,syst_chauffage!$C$3:$C$27,E3303)</f>
        <v>1.61656043191409</v>
      </c>
      <c r="N3303" s="0" t="str">
        <f aca="false">A3303</f>
        <v>Commerce</v>
      </c>
      <c r="O3303" s="0" t="str">
        <f aca="false">B3303</f>
        <v>Commerce de détail non alimentaire</v>
      </c>
      <c r="P3303" s="0" t="str">
        <f aca="false">C3303</f>
        <v>Grand librairie</v>
      </c>
      <c r="Q3303" s="0" t="str">
        <f aca="false">D3303</f>
        <v>Autre système centralisé</v>
      </c>
      <c r="R3303" s="0" t="str">
        <f aca="false">E3303</f>
        <v>Urbain</v>
      </c>
      <c r="S3303" s="0" t="str">
        <f aca="false">F3303</f>
        <v>0306260106</v>
      </c>
      <c r="T3303" s="0" t="str">
        <f aca="false">G3303</f>
        <v>2</v>
      </c>
      <c r="U3303" s="0" t="n">
        <f aca="false">L3303</f>
        <v>1.61656043191409</v>
      </c>
      <c r="V3303" s="0" t="n">
        <f aca="false">K3303</f>
        <v>45.6466394917157</v>
      </c>
      <c r="W3303" s="0" t="n">
        <f aca="false">J3303</f>
        <v>765</v>
      </c>
    </row>
    <row r="3304" customFormat="false" ht="12.8" hidden="false" customHeight="false" outlineLevel="0" collapsed="false">
      <c r="A3304" s="0" t="s">
        <v>74</v>
      </c>
      <c r="B3304" s="0" t="s">
        <v>613</v>
      </c>
      <c r="C3304" s="0" t="s">
        <v>640</v>
      </c>
      <c r="D3304" s="0" t="s">
        <v>22</v>
      </c>
      <c r="E3304" s="0" t="s">
        <v>23</v>
      </c>
      <c r="F3304" s="0" t="s">
        <v>643</v>
      </c>
      <c r="G3304" s="0" t="s">
        <v>1610</v>
      </c>
      <c r="H3304" s="0" t="n">
        <v>0.687758341144418</v>
      </c>
      <c r="I3304" s="0" t="n">
        <v>15.2081972216947</v>
      </c>
      <c r="J3304" s="0" t="n">
        <v>0</v>
      </c>
      <c r="K3304" s="0" t="n">
        <f aca="false">I3304*SUMIFS(syst_chauffage!$H$3:$H$27,syst_chauffage!$B$3:$B$27,D3304,syst_chauffage!$C$3:$C$27,E3304)</f>
        <v>26.7819776169338</v>
      </c>
      <c r="L3304" s="12" t="n">
        <f aca="false">H3304*SUMIFS(syst_chauffage!$K$3:$K$27,syst_chauffage!$B$3:$B$27,D3304,syst_chauffage!$C$3:$C$27,E3304)</f>
        <v>0.687758341144418</v>
      </c>
      <c r="N3304" s="0" t="str">
        <f aca="false">A3304</f>
        <v>Commerce</v>
      </c>
      <c r="O3304" s="0" t="str">
        <f aca="false">B3304</f>
        <v>Commerce de détail non alimentaire</v>
      </c>
      <c r="P3304" s="0" t="str">
        <f aca="false">C3304</f>
        <v>Grand librairie</v>
      </c>
      <c r="Q3304" s="0" t="str">
        <f aca="false">D3304</f>
        <v>Chaudière fioul</v>
      </c>
      <c r="R3304" s="0" t="str">
        <f aca="false">E3304</f>
        <v>Fioul</v>
      </c>
      <c r="S3304" s="0" t="str">
        <f aca="false">F3304</f>
        <v>0306260303</v>
      </c>
      <c r="T3304" s="0" t="str">
        <f aca="false">G3304</f>
        <v>2</v>
      </c>
      <c r="U3304" s="0" t="n">
        <f aca="false">L3304</f>
        <v>0.687758341144418</v>
      </c>
      <c r="V3304" s="0" t="n">
        <f aca="false">K3304</f>
        <v>26.7819776169338</v>
      </c>
      <c r="W3304" s="0" t="n">
        <f aca="false">J3304</f>
        <v>0</v>
      </c>
    </row>
    <row r="3305" customFormat="false" ht="12.8" hidden="false" customHeight="false" outlineLevel="0" collapsed="false">
      <c r="A3305" s="0" t="s">
        <v>74</v>
      </c>
      <c r="B3305" s="0" t="s">
        <v>613</v>
      </c>
      <c r="C3305" s="0" t="s">
        <v>640</v>
      </c>
      <c r="D3305" s="0" t="s">
        <v>13</v>
      </c>
      <c r="E3305" s="0" t="s">
        <v>14</v>
      </c>
      <c r="F3305" s="0" t="s">
        <v>644</v>
      </c>
      <c r="G3305" s="0" t="s">
        <v>1610</v>
      </c>
      <c r="H3305" s="0" t="n">
        <v>0.779109834460092</v>
      </c>
      <c r="I3305" s="0" t="n">
        <v>11.1971073498352</v>
      </c>
      <c r="J3305" s="0" t="n">
        <v>363</v>
      </c>
      <c r="K3305" s="0" t="n">
        <f aca="false">I3305*SUMIFS(syst_chauffage!$H$3:$H$27,syst_chauffage!$B$3:$B$27,D3305,syst_chauffage!$C$3:$C$27,E3305)</f>
        <v>22.6135854809351</v>
      </c>
      <c r="L3305" s="12" t="n">
        <f aca="false">H3305*SUMIFS(syst_chauffage!$K$3:$K$27,syst_chauffage!$B$3:$B$27,D3305,syst_chauffage!$C$3:$C$27,E3305)</f>
        <v>0.779109834460092</v>
      </c>
      <c r="N3305" s="0" t="str">
        <f aca="false">A3305</f>
        <v>Commerce</v>
      </c>
      <c r="O3305" s="0" t="str">
        <f aca="false">B3305</f>
        <v>Commerce de détail non alimentaire</v>
      </c>
      <c r="P3305" s="0" t="str">
        <f aca="false">C3305</f>
        <v>Grand librairie</v>
      </c>
      <c r="Q3305" s="0" t="str">
        <f aca="false">D3305</f>
        <v>Chaudière gaz</v>
      </c>
      <c r="R3305" s="0" t="str">
        <f aca="false">E3305</f>
        <v>Gaz</v>
      </c>
      <c r="S3305" s="0" t="str">
        <f aca="false">F3305</f>
        <v>0306260404</v>
      </c>
      <c r="T3305" s="0" t="str">
        <f aca="false">G3305</f>
        <v>2</v>
      </c>
      <c r="U3305" s="0" t="n">
        <f aca="false">L3305</f>
        <v>0.779109834460092</v>
      </c>
      <c r="V3305" s="0" t="n">
        <f aca="false">K3305</f>
        <v>22.6135854809351</v>
      </c>
      <c r="W3305" s="0" t="n">
        <f aca="false">J3305</f>
        <v>363</v>
      </c>
    </row>
    <row r="3306" customFormat="false" ht="12.8" hidden="false" customHeight="false" outlineLevel="0" collapsed="false">
      <c r="A3306" s="0" t="s">
        <v>74</v>
      </c>
      <c r="B3306" s="0" t="s">
        <v>613</v>
      </c>
      <c r="C3306" s="0" t="s">
        <v>640</v>
      </c>
      <c r="D3306" s="0" t="s">
        <v>29</v>
      </c>
      <c r="E3306" s="0" t="s">
        <v>30</v>
      </c>
      <c r="F3306" s="0" t="s">
        <v>645</v>
      </c>
      <c r="G3306" s="0" t="s">
        <v>1610</v>
      </c>
      <c r="H3306" s="0" t="n">
        <v>0.92</v>
      </c>
      <c r="I3306" s="0" t="n">
        <v>10.4</v>
      </c>
      <c r="J3306" s="0" t="n">
        <v>0</v>
      </c>
      <c r="K3306" s="0" t="n">
        <f aca="false">I3306*SUMIFS(syst_chauffage!$H$3:$H$27,syst_chauffage!$B$3:$B$27,D3306,syst_chauffage!$C$3:$C$27,E3306)</f>
        <v>3</v>
      </c>
      <c r="L3306" s="12" t="n">
        <f aca="false">H3306*SUMIFS(syst_chauffage!$K$3:$K$27,syst_chauffage!$B$3:$B$27,D3306,syst_chauffage!$C$3:$C$27,E3306)</f>
        <v>0.92</v>
      </c>
      <c r="N3306" s="0" t="str">
        <f aca="false">A3306</f>
        <v>Commerce</v>
      </c>
      <c r="O3306" s="0" t="str">
        <f aca="false">B3306</f>
        <v>Commerce de détail non alimentaire</v>
      </c>
      <c r="P3306" s="0" t="str">
        <f aca="false">C3306</f>
        <v>Grand librairie</v>
      </c>
      <c r="Q3306" s="0" t="str">
        <f aca="false">D3306</f>
        <v>Electrique direct</v>
      </c>
      <c r="R3306" s="0" t="str">
        <f aca="false">E3306</f>
        <v>Electricité</v>
      </c>
      <c r="S3306" s="0" t="str">
        <f aca="false">F3306</f>
        <v>0306260602</v>
      </c>
      <c r="T3306" s="0" t="str">
        <f aca="false">G3306</f>
        <v>2</v>
      </c>
      <c r="U3306" s="0" t="n">
        <f aca="false">L3306</f>
        <v>0.92</v>
      </c>
      <c r="V3306" s="0" t="n">
        <f aca="false">K3306</f>
        <v>3</v>
      </c>
      <c r="W3306" s="0" t="n">
        <f aca="false">J3306</f>
        <v>0</v>
      </c>
    </row>
    <row r="3307" customFormat="false" ht="12.8" hidden="false" customHeight="false" outlineLevel="0" collapsed="false">
      <c r="A3307" s="0" t="s">
        <v>74</v>
      </c>
      <c r="B3307" s="0" t="s">
        <v>613</v>
      </c>
      <c r="C3307" s="0" t="s">
        <v>640</v>
      </c>
      <c r="D3307" s="0" t="s">
        <v>36</v>
      </c>
      <c r="E3307" s="0" t="s">
        <v>30</v>
      </c>
      <c r="F3307" s="0" t="s">
        <v>646</v>
      </c>
      <c r="G3307" s="0" t="s">
        <v>1610</v>
      </c>
      <c r="H3307" s="0" t="n">
        <v>3.27439423255813</v>
      </c>
      <c r="I3307" s="0" t="n">
        <v>76.3017761659778</v>
      </c>
      <c r="J3307" s="0" t="n">
        <v>675</v>
      </c>
      <c r="K3307" s="0" t="n">
        <f aca="false">I3307*SUMIFS(syst_chauffage!$H$3:$H$27,syst_chauffage!$B$3:$B$27,D3307,syst_chauffage!$C$3:$C$27,E3307)</f>
        <v>47.2047120579265</v>
      </c>
      <c r="L3307" s="12" t="n">
        <f aca="false">H3307*SUMIFS(syst_chauffage!$K$3:$K$27,syst_chauffage!$B$3:$B$27,D3307,syst_chauffage!$C$3:$C$27,E3307)</f>
        <v>2.75111501758348</v>
      </c>
      <c r="N3307" s="0" t="str">
        <f aca="false">A3307</f>
        <v>Commerce</v>
      </c>
      <c r="O3307" s="0" t="str">
        <f aca="false">B3307</f>
        <v>Commerce de détail non alimentaire</v>
      </c>
      <c r="P3307" s="0" t="str">
        <f aca="false">C3307</f>
        <v>Grand librairie</v>
      </c>
      <c r="Q3307" s="0" t="str">
        <f aca="false">D3307</f>
        <v>PAC</v>
      </c>
      <c r="R3307" s="0" t="str">
        <f aca="false">E3307</f>
        <v>Electricité</v>
      </c>
      <c r="S3307" s="0" t="str">
        <f aca="false">F3307</f>
        <v>0306260902</v>
      </c>
      <c r="T3307" s="0" t="str">
        <f aca="false">G3307</f>
        <v>2</v>
      </c>
      <c r="U3307" s="0" t="n">
        <f aca="false">L3307</f>
        <v>2.75111501758348</v>
      </c>
      <c r="V3307" s="0" t="n">
        <f aca="false">K3307</f>
        <v>47.2047120579265</v>
      </c>
      <c r="W3307" s="0" t="n">
        <f aca="false">J3307</f>
        <v>675</v>
      </c>
    </row>
    <row r="3308" customFormat="false" ht="12.8" hidden="false" customHeight="false" outlineLevel="0" collapsed="false">
      <c r="A3308" s="0" t="s">
        <v>74</v>
      </c>
      <c r="B3308" s="0" t="s">
        <v>613</v>
      </c>
      <c r="C3308" s="0" t="s">
        <v>640</v>
      </c>
      <c r="D3308" s="0" t="s">
        <v>51</v>
      </c>
      <c r="E3308" s="0" t="s">
        <v>57</v>
      </c>
      <c r="F3308" s="0" t="s">
        <v>647</v>
      </c>
      <c r="G3308" s="0" t="s">
        <v>1610</v>
      </c>
      <c r="H3308" s="0" t="n">
        <v>1.86949857957219</v>
      </c>
      <c r="I3308" s="0" t="n">
        <v>32.9021091852755</v>
      </c>
      <c r="J3308" s="0" t="n">
        <v>0</v>
      </c>
      <c r="K3308" s="0" t="n">
        <f aca="false">I3308*SUMIFS(syst_chauffage!$H$3:$H$27,syst_chauffage!$B$3:$B$27,D3308,syst_chauffage!$C$3:$C$27,E3308)</f>
        <v>69.714760895645</v>
      </c>
      <c r="L3308" s="12" t="n">
        <f aca="false">H3308*SUMIFS(syst_chauffage!$K$3:$K$27,syst_chauffage!$B$3:$B$27,D3308,syst_chauffage!$C$3:$C$27,E3308)</f>
        <v>1.86949857957219</v>
      </c>
      <c r="N3308" s="0" t="str">
        <f aca="false">A3308</f>
        <v>Commerce</v>
      </c>
      <c r="O3308" s="0" t="str">
        <f aca="false">B3308</f>
        <v>Commerce de détail non alimentaire</v>
      </c>
      <c r="P3308" s="0" t="str">
        <f aca="false">C3308</f>
        <v>Grand librairie</v>
      </c>
      <c r="Q3308" s="0" t="str">
        <f aca="false">D3308</f>
        <v>Autre système centralisé performant</v>
      </c>
      <c r="R3308" s="0" t="str">
        <f aca="false">E3308</f>
        <v>Autres</v>
      </c>
      <c r="S3308" s="0" t="str">
        <f aca="false">F3308</f>
        <v>0306262101</v>
      </c>
      <c r="T3308" s="0" t="str">
        <f aca="false">G3308</f>
        <v>2</v>
      </c>
      <c r="U3308" s="0" t="n">
        <f aca="false">L3308</f>
        <v>1.86949857957219</v>
      </c>
      <c r="V3308" s="0" t="n">
        <f aca="false">K3308</f>
        <v>69.714760895645</v>
      </c>
      <c r="W3308" s="0" t="n">
        <f aca="false">J3308</f>
        <v>0</v>
      </c>
    </row>
    <row r="3309" customFormat="false" ht="12.8" hidden="false" customHeight="false" outlineLevel="0" collapsed="false">
      <c r="A3309" s="0" t="s">
        <v>74</v>
      </c>
      <c r="B3309" s="0" t="s">
        <v>613</v>
      </c>
      <c r="C3309" s="0" t="s">
        <v>640</v>
      </c>
      <c r="D3309" s="0" t="s">
        <v>51</v>
      </c>
      <c r="E3309" s="0" t="s">
        <v>58</v>
      </c>
      <c r="F3309" s="0" t="s">
        <v>648</v>
      </c>
      <c r="G3309" s="0" t="s">
        <v>1610</v>
      </c>
      <c r="H3309" s="0" t="n">
        <v>1.86526203682395</v>
      </c>
      <c r="I3309" s="0" t="n">
        <v>33.0351992644206</v>
      </c>
      <c r="J3309" s="0" t="n">
        <v>765</v>
      </c>
      <c r="K3309" s="0" t="n">
        <f aca="false">I3309*SUMIFS(syst_chauffage!$H$3:$H$27,syst_chauffage!$B$3:$B$27,D3309,syst_chauffage!$C$3:$C$27,E3309)</f>
        <v>70.4970989425683</v>
      </c>
      <c r="L3309" s="12" t="n">
        <f aca="false">H3309*SUMIFS(syst_chauffage!$K$3:$K$27,syst_chauffage!$B$3:$B$27,D3309,syst_chauffage!$C$3:$C$27,E3309)</f>
        <v>1.86526203682395</v>
      </c>
      <c r="N3309" s="0" t="str">
        <f aca="false">A3309</f>
        <v>Commerce</v>
      </c>
      <c r="O3309" s="0" t="str">
        <f aca="false">B3309</f>
        <v>Commerce de détail non alimentaire</v>
      </c>
      <c r="P3309" s="0" t="str">
        <f aca="false">C3309</f>
        <v>Grand librairie</v>
      </c>
      <c r="Q3309" s="0" t="str">
        <f aca="false">D3309</f>
        <v>Autre système centralisé performant</v>
      </c>
      <c r="R3309" s="0" t="str">
        <f aca="false">E3309</f>
        <v>Urbain</v>
      </c>
      <c r="S3309" s="0" t="str">
        <f aca="false">F3309</f>
        <v>0306262106</v>
      </c>
      <c r="T3309" s="0" t="str">
        <f aca="false">G3309</f>
        <v>2</v>
      </c>
      <c r="U3309" s="0" t="n">
        <f aca="false">L3309</f>
        <v>1.86526203682395</v>
      </c>
      <c r="V3309" s="0" t="n">
        <f aca="false">K3309</f>
        <v>70.4970989425683</v>
      </c>
      <c r="W3309" s="0" t="n">
        <f aca="false">J3309</f>
        <v>765</v>
      </c>
    </row>
    <row r="3310" customFormat="false" ht="12.8" hidden="false" customHeight="false" outlineLevel="0" collapsed="false">
      <c r="A3310" s="0" t="s">
        <v>74</v>
      </c>
      <c r="B3310" s="0" t="s">
        <v>613</v>
      </c>
      <c r="C3310" s="0" t="s">
        <v>640</v>
      </c>
      <c r="D3310" s="0" t="s">
        <v>27</v>
      </c>
      <c r="E3310" s="0" t="s">
        <v>23</v>
      </c>
      <c r="F3310" s="0" t="s">
        <v>649</v>
      </c>
      <c r="G3310" s="0" t="s">
        <v>1610</v>
      </c>
      <c r="H3310" s="0" t="n">
        <v>0.758862240667528</v>
      </c>
      <c r="I3310" s="0" t="n">
        <v>18.1049966924937</v>
      </c>
      <c r="J3310" s="0" t="n">
        <v>836</v>
      </c>
      <c r="K3310" s="0" t="n">
        <f aca="false">I3310*SUMIFS(syst_chauffage!$H$3:$H$27,syst_chauffage!$B$3:$B$27,D3310,syst_chauffage!$C$3:$C$27,E3310)</f>
        <v>46.4285104123512</v>
      </c>
      <c r="L3310" s="12" t="n">
        <f aca="false">H3310*SUMIFS(syst_chauffage!$K$3:$K$27,syst_chauffage!$B$3:$B$27,D3310,syst_chauffage!$C$3:$C$27,E3310)</f>
        <v>0.758862240667528</v>
      </c>
      <c r="N3310" s="0" t="str">
        <f aca="false">A3310</f>
        <v>Commerce</v>
      </c>
      <c r="O3310" s="0" t="str">
        <f aca="false">B3310</f>
        <v>Commerce de détail non alimentaire</v>
      </c>
      <c r="P3310" s="0" t="str">
        <f aca="false">C3310</f>
        <v>Grand librairie</v>
      </c>
      <c r="Q3310" s="0" t="str">
        <f aca="false">D3310</f>
        <v>Chaudière condensation fioul</v>
      </c>
      <c r="R3310" s="0" t="str">
        <f aca="false">E3310</f>
        <v>Fioul</v>
      </c>
      <c r="S3310" s="0" t="str">
        <f aca="false">F3310</f>
        <v>0306262303</v>
      </c>
      <c r="T3310" s="0" t="str">
        <f aca="false">G3310</f>
        <v>2</v>
      </c>
      <c r="U3310" s="0" t="n">
        <f aca="false">L3310</f>
        <v>0.758862240667528</v>
      </c>
      <c r="V3310" s="0" t="n">
        <f aca="false">K3310</f>
        <v>46.4285104123512</v>
      </c>
      <c r="W3310" s="0" t="n">
        <f aca="false">J3310</f>
        <v>836</v>
      </c>
    </row>
    <row r="3311" customFormat="false" ht="12.8" hidden="false" customHeight="false" outlineLevel="0" collapsed="false">
      <c r="A3311" s="0" t="s">
        <v>74</v>
      </c>
      <c r="B3311" s="0" t="s">
        <v>613</v>
      </c>
      <c r="C3311" s="0" t="s">
        <v>640</v>
      </c>
      <c r="D3311" s="0" t="s">
        <v>18</v>
      </c>
      <c r="E3311" s="0" t="s">
        <v>14</v>
      </c>
      <c r="F3311" s="0" t="s">
        <v>650</v>
      </c>
      <c r="G3311" s="0" t="s">
        <v>1610</v>
      </c>
      <c r="H3311" s="0" t="n">
        <v>0.986636859683235</v>
      </c>
      <c r="I3311" s="0" t="n">
        <v>13.3298897021848</v>
      </c>
      <c r="J3311" s="0" t="n">
        <v>836</v>
      </c>
      <c r="K3311" s="0" t="n">
        <f aca="false">I3311*SUMIFS(syst_chauffage!$H$3:$H$27,syst_chauffage!$B$3:$B$27,D3311,syst_chauffage!$C$3:$C$27,E3311)</f>
        <v>36.3230019780448</v>
      </c>
      <c r="L3311" s="12" t="n">
        <f aca="false">H3311*SUMIFS(syst_chauffage!$K$3:$K$27,syst_chauffage!$B$3:$B$27,D3311,syst_chauffage!$C$3:$C$27,E3311)</f>
        <v>0.958465309213209</v>
      </c>
      <c r="N3311" s="0" t="str">
        <f aca="false">A3311</f>
        <v>Commerce</v>
      </c>
      <c r="O3311" s="0" t="str">
        <f aca="false">B3311</f>
        <v>Commerce de détail non alimentaire</v>
      </c>
      <c r="P3311" s="0" t="str">
        <f aca="false">C3311</f>
        <v>Grand librairie</v>
      </c>
      <c r="Q3311" s="0" t="str">
        <f aca="false">D3311</f>
        <v>Chaudière condensation gaz</v>
      </c>
      <c r="R3311" s="0" t="str">
        <f aca="false">E3311</f>
        <v>Gaz</v>
      </c>
      <c r="S3311" s="0" t="str">
        <f aca="false">F3311</f>
        <v>0306262404</v>
      </c>
      <c r="T3311" s="0" t="str">
        <f aca="false">G3311</f>
        <v>2</v>
      </c>
      <c r="U3311" s="0" t="n">
        <f aca="false">L3311</f>
        <v>0.958465309213209</v>
      </c>
      <c r="V3311" s="0" t="n">
        <f aca="false">K3311</f>
        <v>36.3230019780448</v>
      </c>
      <c r="W3311" s="0" t="n">
        <f aca="false">J3311</f>
        <v>836</v>
      </c>
    </row>
    <row r="3312" customFormat="false" ht="12.8" hidden="false" customHeight="false" outlineLevel="0" collapsed="false">
      <c r="A3312" s="0" t="s">
        <v>74</v>
      </c>
      <c r="B3312" s="0" t="s">
        <v>613</v>
      </c>
      <c r="C3312" s="0" t="s">
        <v>640</v>
      </c>
      <c r="D3312" s="0" t="s">
        <v>32</v>
      </c>
      <c r="E3312" s="0" t="s">
        <v>30</v>
      </c>
      <c r="F3312" s="0" t="s">
        <v>651</v>
      </c>
      <c r="G3312" s="0" t="s">
        <v>1610</v>
      </c>
      <c r="H3312" s="0" t="n">
        <v>1</v>
      </c>
      <c r="I3312" s="0" t="n">
        <v>12</v>
      </c>
      <c r="J3312" s="0" t="n">
        <v>0</v>
      </c>
      <c r="K3312" s="0" t="n">
        <f aca="false">I3312*SUMIFS(syst_chauffage!$H$3:$H$27,syst_chauffage!$B$3:$B$27,D3312,syst_chauffage!$C$3:$C$27,E3312)</f>
        <v>12</v>
      </c>
      <c r="L3312" s="12" t="n">
        <f aca="false">H3312*SUMIFS(syst_chauffage!$K$3:$K$27,syst_chauffage!$B$3:$B$27,D3312,syst_chauffage!$C$3:$C$27,E3312)</f>
        <v>1</v>
      </c>
      <c r="N3312" s="0" t="str">
        <f aca="false">A3312</f>
        <v>Commerce</v>
      </c>
      <c r="O3312" s="0" t="str">
        <f aca="false">B3312</f>
        <v>Commerce de détail non alimentaire</v>
      </c>
      <c r="P3312" s="0" t="str">
        <f aca="false">C3312</f>
        <v>Grand librairie</v>
      </c>
      <c r="Q3312" s="0" t="str">
        <f aca="false">D3312</f>
        <v>Electrique direct performant</v>
      </c>
      <c r="R3312" s="0" t="str">
        <f aca="false">E3312</f>
        <v>Electricité</v>
      </c>
      <c r="S3312" s="0" t="str">
        <f aca="false">F3312</f>
        <v>0306262602</v>
      </c>
      <c r="T3312" s="0" t="str">
        <f aca="false">G3312</f>
        <v>2</v>
      </c>
      <c r="U3312" s="0" t="n">
        <f aca="false">L3312</f>
        <v>1</v>
      </c>
      <c r="V3312" s="0" t="n">
        <f aca="false">K3312</f>
        <v>12</v>
      </c>
      <c r="W3312" s="0" t="n">
        <f aca="false">J3312</f>
        <v>0</v>
      </c>
    </row>
    <row r="3313" customFormat="false" ht="12.8" hidden="false" customHeight="false" outlineLevel="0" collapsed="false">
      <c r="A3313" s="0" t="s">
        <v>74</v>
      </c>
      <c r="B3313" s="0" t="s">
        <v>613</v>
      </c>
      <c r="C3313" s="0" t="s">
        <v>640</v>
      </c>
      <c r="D3313" s="0" t="s">
        <v>38</v>
      </c>
      <c r="E3313" s="0" t="s">
        <v>30</v>
      </c>
      <c r="F3313" s="0" t="s">
        <v>652</v>
      </c>
      <c r="G3313" s="0" t="s">
        <v>1610</v>
      </c>
      <c r="H3313" s="0" t="n">
        <v>3.39795627906976</v>
      </c>
      <c r="I3313" s="0" t="n">
        <v>90.8354478166403</v>
      </c>
      <c r="J3313" s="0" t="n">
        <v>720</v>
      </c>
      <c r="K3313" s="0" t="n">
        <f aca="false">I3313*SUMIFS(syst_chauffage!$H$3:$H$27,syst_chauffage!$B$3:$B$27,D3313,syst_chauffage!$C$3:$C$27,E3313)</f>
        <v>91.8159076538196</v>
      </c>
      <c r="L3313" s="12" t="n">
        <f aca="false">H3313*SUMIFS(syst_chauffage!$K$3:$K$27,syst_chauffage!$B$3:$B$27,D3313,syst_chauffage!$C$3:$C$27,E3313)</f>
        <v>3.03986496519792</v>
      </c>
      <c r="N3313" s="0" t="str">
        <f aca="false">A3313</f>
        <v>Commerce</v>
      </c>
      <c r="O3313" s="0" t="str">
        <f aca="false">B3313</f>
        <v>Commerce de détail non alimentaire</v>
      </c>
      <c r="P3313" s="0" t="str">
        <f aca="false">C3313</f>
        <v>Grand librairie</v>
      </c>
      <c r="Q3313" s="0" t="str">
        <f aca="false">D3313</f>
        <v>PAC performant</v>
      </c>
      <c r="R3313" s="0" t="str">
        <f aca="false">E3313</f>
        <v>Electricité</v>
      </c>
      <c r="S3313" s="0" t="str">
        <f aca="false">F3313</f>
        <v>0306262902</v>
      </c>
      <c r="T3313" s="0" t="str">
        <f aca="false">G3313</f>
        <v>2</v>
      </c>
      <c r="U3313" s="0" t="n">
        <f aca="false">L3313</f>
        <v>3.03986496519792</v>
      </c>
      <c r="V3313" s="0" t="n">
        <f aca="false">K3313</f>
        <v>91.8159076538196</v>
      </c>
      <c r="W3313" s="0" t="n">
        <f aca="false">J3313</f>
        <v>720</v>
      </c>
    </row>
    <row r="3314" customFormat="false" ht="12.8" hidden="false" customHeight="false" outlineLevel="0" collapsed="false">
      <c r="A3314" s="0" t="s">
        <v>74</v>
      </c>
      <c r="B3314" s="0" t="s">
        <v>613</v>
      </c>
      <c r="C3314" s="0" t="s">
        <v>653</v>
      </c>
      <c r="D3314" s="0" t="s">
        <v>19</v>
      </c>
      <c r="E3314" s="0" t="s">
        <v>57</v>
      </c>
      <c r="F3314" s="0" t="s">
        <v>654</v>
      </c>
      <c r="G3314" s="0" t="s">
        <v>1610</v>
      </c>
      <c r="H3314" s="0" t="n">
        <v>1.61871764611721</v>
      </c>
      <c r="I3314" s="0" t="n">
        <v>27.7362242133936</v>
      </c>
      <c r="J3314" s="0" t="n">
        <v>0</v>
      </c>
      <c r="K3314" s="0" t="n">
        <f aca="false">I3314*SUMIFS(syst_chauffage!$H$3:$H$27,syst_chauffage!$B$3:$B$27,D3314,syst_chauffage!$C$3:$C$27,E3314)</f>
        <v>38.6220452338193</v>
      </c>
      <c r="L3314" s="12" t="n">
        <f aca="false">H3314*SUMIFS(syst_chauffage!$K$3:$K$27,syst_chauffage!$B$3:$B$27,D3314,syst_chauffage!$C$3:$C$27,E3314)</f>
        <v>1.61871764611721</v>
      </c>
      <c r="N3314" s="0" t="str">
        <f aca="false">A3314</f>
        <v>Commerce</v>
      </c>
      <c r="O3314" s="0" t="str">
        <f aca="false">B3314</f>
        <v>Commerce de détail non alimentaire</v>
      </c>
      <c r="P3314" s="0" t="str">
        <f aca="false">C3314</f>
        <v>Grand Mode</v>
      </c>
      <c r="Q3314" s="0" t="str">
        <f aca="false">D3314</f>
        <v>Autre système centralisé</v>
      </c>
      <c r="R3314" s="0" t="str">
        <f aca="false">E3314</f>
        <v>Autres</v>
      </c>
      <c r="S3314" s="0" t="str">
        <f aca="false">F3314</f>
        <v>0306270101</v>
      </c>
      <c r="T3314" s="0" t="str">
        <f aca="false">G3314</f>
        <v>2</v>
      </c>
      <c r="U3314" s="0" t="n">
        <f aca="false">L3314</f>
        <v>1.61871764611721</v>
      </c>
      <c r="V3314" s="0" t="n">
        <f aca="false">K3314</f>
        <v>38.6220452338193</v>
      </c>
      <c r="W3314" s="0" t="n">
        <f aca="false">J3314</f>
        <v>0</v>
      </c>
    </row>
    <row r="3315" customFormat="false" ht="12.8" hidden="false" customHeight="false" outlineLevel="0" collapsed="false">
      <c r="A3315" s="0" t="s">
        <v>74</v>
      </c>
      <c r="B3315" s="0" t="s">
        <v>613</v>
      </c>
      <c r="C3315" s="0" t="s">
        <v>653</v>
      </c>
      <c r="D3315" s="0" t="s">
        <v>19</v>
      </c>
      <c r="E3315" s="0" t="s">
        <v>58</v>
      </c>
      <c r="F3315" s="0" t="s">
        <v>655</v>
      </c>
      <c r="G3315" s="0" t="s">
        <v>1610</v>
      </c>
      <c r="H3315" s="0" t="n">
        <v>1.63341394583901</v>
      </c>
      <c r="I3315" s="0" t="n">
        <v>27.7184799850238</v>
      </c>
      <c r="J3315" s="0" t="n">
        <v>765</v>
      </c>
      <c r="K3315" s="0" t="n">
        <f aca="false">I3315*SUMIFS(syst_chauffage!$H$3:$H$27,syst_chauffage!$B$3:$B$27,D3315,syst_chauffage!$C$3:$C$27,E3315)</f>
        <v>45.5955022906149</v>
      </c>
      <c r="L3315" s="12" t="n">
        <f aca="false">H3315*SUMIFS(syst_chauffage!$K$3:$K$27,syst_chauffage!$B$3:$B$27,D3315,syst_chauffage!$C$3:$C$27,E3315)</f>
        <v>1.63341394583901</v>
      </c>
      <c r="N3315" s="0" t="str">
        <f aca="false">A3315</f>
        <v>Commerce</v>
      </c>
      <c r="O3315" s="0" t="str">
        <f aca="false">B3315</f>
        <v>Commerce de détail non alimentaire</v>
      </c>
      <c r="P3315" s="0" t="str">
        <f aca="false">C3315</f>
        <v>Grand Mode</v>
      </c>
      <c r="Q3315" s="0" t="str">
        <f aca="false">D3315</f>
        <v>Autre système centralisé</v>
      </c>
      <c r="R3315" s="0" t="str">
        <f aca="false">E3315</f>
        <v>Urbain</v>
      </c>
      <c r="S3315" s="0" t="str">
        <f aca="false">F3315</f>
        <v>0306270106</v>
      </c>
      <c r="T3315" s="0" t="str">
        <f aca="false">G3315</f>
        <v>2</v>
      </c>
      <c r="U3315" s="0" t="n">
        <f aca="false">L3315</f>
        <v>1.63341394583901</v>
      </c>
      <c r="V3315" s="0" t="n">
        <f aca="false">K3315</f>
        <v>45.5955022906149</v>
      </c>
      <c r="W3315" s="0" t="n">
        <f aca="false">J3315</f>
        <v>765</v>
      </c>
    </row>
    <row r="3316" customFormat="false" ht="12.8" hidden="false" customHeight="false" outlineLevel="0" collapsed="false">
      <c r="A3316" s="0" t="s">
        <v>74</v>
      </c>
      <c r="B3316" s="0" t="s">
        <v>613</v>
      </c>
      <c r="C3316" s="0" t="s">
        <v>653</v>
      </c>
      <c r="D3316" s="0" t="s">
        <v>22</v>
      </c>
      <c r="E3316" s="0" t="s">
        <v>23</v>
      </c>
      <c r="F3316" s="0" t="s">
        <v>656</v>
      </c>
      <c r="G3316" s="0" t="s">
        <v>1610</v>
      </c>
      <c r="H3316" s="0" t="n">
        <v>0.687777525618502</v>
      </c>
      <c r="I3316" s="0" t="n">
        <v>15.230046095693</v>
      </c>
      <c r="J3316" s="0" t="n">
        <v>0</v>
      </c>
      <c r="K3316" s="0" t="n">
        <f aca="false">I3316*SUMIFS(syst_chauffage!$H$3:$H$27,syst_chauffage!$B$3:$B$27,D3316,syst_chauffage!$C$3:$C$27,E3316)</f>
        <v>26.8204539758242</v>
      </c>
      <c r="L3316" s="12" t="n">
        <f aca="false">H3316*SUMIFS(syst_chauffage!$K$3:$K$27,syst_chauffage!$B$3:$B$27,D3316,syst_chauffage!$C$3:$C$27,E3316)</f>
        <v>0.687777525618502</v>
      </c>
      <c r="N3316" s="0" t="str">
        <f aca="false">A3316</f>
        <v>Commerce</v>
      </c>
      <c r="O3316" s="0" t="str">
        <f aca="false">B3316</f>
        <v>Commerce de détail non alimentaire</v>
      </c>
      <c r="P3316" s="0" t="str">
        <f aca="false">C3316</f>
        <v>Grand Mode</v>
      </c>
      <c r="Q3316" s="0" t="str">
        <f aca="false">D3316</f>
        <v>Chaudière fioul</v>
      </c>
      <c r="R3316" s="0" t="str">
        <f aca="false">E3316</f>
        <v>Fioul</v>
      </c>
      <c r="S3316" s="0" t="str">
        <f aca="false">F3316</f>
        <v>0306270303</v>
      </c>
      <c r="T3316" s="0" t="str">
        <f aca="false">G3316</f>
        <v>2</v>
      </c>
      <c r="U3316" s="0" t="n">
        <f aca="false">L3316</f>
        <v>0.687777525618502</v>
      </c>
      <c r="V3316" s="0" t="n">
        <f aca="false">K3316</f>
        <v>26.8204539758242</v>
      </c>
      <c r="W3316" s="0" t="n">
        <f aca="false">J3316</f>
        <v>0</v>
      </c>
    </row>
    <row r="3317" customFormat="false" ht="12.8" hidden="false" customHeight="false" outlineLevel="0" collapsed="false">
      <c r="A3317" s="0" t="s">
        <v>74</v>
      </c>
      <c r="B3317" s="0" t="s">
        <v>613</v>
      </c>
      <c r="C3317" s="0" t="s">
        <v>653</v>
      </c>
      <c r="D3317" s="0" t="s">
        <v>13</v>
      </c>
      <c r="E3317" s="0" t="s">
        <v>14</v>
      </c>
      <c r="F3317" s="0" t="s">
        <v>657</v>
      </c>
      <c r="G3317" s="0" t="s">
        <v>1610</v>
      </c>
      <c r="H3317" s="0" t="n">
        <v>0.779092309124152</v>
      </c>
      <c r="I3317" s="0" t="n">
        <v>11.1824066788083</v>
      </c>
      <c r="J3317" s="0" t="n">
        <v>363</v>
      </c>
      <c r="K3317" s="0" t="n">
        <f aca="false">I3317*SUMIFS(syst_chauffage!$H$3:$H$27,syst_chauffage!$B$3:$B$27,D3317,syst_chauffage!$C$3:$C$27,E3317)</f>
        <v>22.5838961272022</v>
      </c>
      <c r="L3317" s="12" t="n">
        <f aca="false">H3317*SUMIFS(syst_chauffage!$K$3:$K$27,syst_chauffage!$B$3:$B$27,D3317,syst_chauffage!$C$3:$C$27,E3317)</f>
        <v>0.779092309124152</v>
      </c>
      <c r="N3317" s="0" t="str">
        <f aca="false">A3317</f>
        <v>Commerce</v>
      </c>
      <c r="O3317" s="0" t="str">
        <f aca="false">B3317</f>
        <v>Commerce de détail non alimentaire</v>
      </c>
      <c r="P3317" s="0" t="str">
        <f aca="false">C3317</f>
        <v>Grand Mode</v>
      </c>
      <c r="Q3317" s="0" t="str">
        <f aca="false">D3317</f>
        <v>Chaudière gaz</v>
      </c>
      <c r="R3317" s="0" t="str">
        <f aca="false">E3317</f>
        <v>Gaz</v>
      </c>
      <c r="S3317" s="0" t="str">
        <f aca="false">F3317</f>
        <v>0306270404</v>
      </c>
      <c r="T3317" s="0" t="str">
        <f aca="false">G3317</f>
        <v>2</v>
      </c>
      <c r="U3317" s="0" t="n">
        <f aca="false">L3317</f>
        <v>0.779092309124152</v>
      </c>
      <c r="V3317" s="0" t="n">
        <f aca="false">K3317</f>
        <v>22.5838961272022</v>
      </c>
      <c r="W3317" s="0" t="n">
        <f aca="false">J3317</f>
        <v>363</v>
      </c>
    </row>
    <row r="3318" customFormat="false" ht="12.8" hidden="false" customHeight="false" outlineLevel="0" collapsed="false">
      <c r="A3318" s="0" t="s">
        <v>74</v>
      </c>
      <c r="B3318" s="0" t="s">
        <v>613</v>
      </c>
      <c r="C3318" s="0" t="s">
        <v>653</v>
      </c>
      <c r="D3318" s="0" t="s">
        <v>29</v>
      </c>
      <c r="E3318" s="0" t="s">
        <v>30</v>
      </c>
      <c r="F3318" s="0" t="s">
        <v>658</v>
      </c>
      <c r="G3318" s="0" t="s">
        <v>1610</v>
      </c>
      <c r="H3318" s="0" t="n">
        <v>0.92</v>
      </c>
      <c r="I3318" s="0" t="n">
        <v>10.4</v>
      </c>
      <c r="J3318" s="0" t="n">
        <v>0</v>
      </c>
      <c r="K3318" s="0" t="n">
        <f aca="false">I3318*SUMIFS(syst_chauffage!$H$3:$H$27,syst_chauffage!$B$3:$B$27,D3318,syst_chauffage!$C$3:$C$27,E3318)</f>
        <v>3</v>
      </c>
      <c r="L3318" s="12" t="n">
        <f aca="false">H3318*SUMIFS(syst_chauffage!$K$3:$K$27,syst_chauffage!$B$3:$B$27,D3318,syst_chauffage!$C$3:$C$27,E3318)</f>
        <v>0.92</v>
      </c>
      <c r="N3318" s="0" t="str">
        <f aca="false">A3318</f>
        <v>Commerce</v>
      </c>
      <c r="O3318" s="0" t="str">
        <f aca="false">B3318</f>
        <v>Commerce de détail non alimentaire</v>
      </c>
      <c r="P3318" s="0" t="str">
        <f aca="false">C3318</f>
        <v>Grand Mode</v>
      </c>
      <c r="Q3318" s="0" t="str">
        <f aca="false">D3318</f>
        <v>Electrique direct</v>
      </c>
      <c r="R3318" s="0" t="str">
        <f aca="false">E3318</f>
        <v>Electricité</v>
      </c>
      <c r="S3318" s="0" t="str">
        <f aca="false">F3318</f>
        <v>0306270602</v>
      </c>
      <c r="T3318" s="0" t="str">
        <f aca="false">G3318</f>
        <v>2</v>
      </c>
      <c r="U3318" s="0" t="n">
        <f aca="false">L3318</f>
        <v>0.92</v>
      </c>
      <c r="V3318" s="0" t="n">
        <f aca="false">K3318</f>
        <v>3</v>
      </c>
      <c r="W3318" s="0" t="n">
        <f aca="false">J3318</f>
        <v>0</v>
      </c>
    </row>
    <row r="3319" customFormat="false" ht="12.8" hidden="false" customHeight="false" outlineLevel="0" collapsed="false">
      <c r="A3319" s="0" t="s">
        <v>74</v>
      </c>
      <c r="B3319" s="0" t="s">
        <v>613</v>
      </c>
      <c r="C3319" s="0" t="s">
        <v>653</v>
      </c>
      <c r="D3319" s="0" t="s">
        <v>36</v>
      </c>
      <c r="E3319" s="0" t="s">
        <v>30</v>
      </c>
      <c r="F3319" s="0" t="s">
        <v>659</v>
      </c>
      <c r="G3319" s="0" t="s">
        <v>1610</v>
      </c>
      <c r="H3319" s="0" t="n">
        <v>3.27439423255813</v>
      </c>
      <c r="I3319" s="0" t="n">
        <v>76.3773456502801</v>
      </c>
      <c r="J3319" s="0" t="n">
        <v>675</v>
      </c>
      <c r="K3319" s="0" t="n">
        <f aca="false">I3319*SUMIFS(syst_chauffage!$H$3:$H$27,syst_chauffage!$B$3:$B$27,D3319,syst_chauffage!$C$3:$C$27,E3319)</f>
        <v>47.2514637316896</v>
      </c>
      <c r="L3319" s="12" t="n">
        <f aca="false">H3319*SUMIFS(syst_chauffage!$K$3:$K$27,syst_chauffage!$B$3:$B$27,D3319,syst_chauffage!$C$3:$C$27,E3319)</f>
        <v>2.75111501758348</v>
      </c>
      <c r="N3319" s="0" t="str">
        <f aca="false">A3319</f>
        <v>Commerce</v>
      </c>
      <c r="O3319" s="0" t="str">
        <f aca="false">B3319</f>
        <v>Commerce de détail non alimentaire</v>
      </c>
      <c r="P3319" s="0" t="str">
        <f aca="false">C3319</f>
        <v>Grand Mode</v>
      </c>
      <c r="Q3319" s="0" t="str">
        <f aca="false">D3319</f>
        <v>PAC</v>
      </c>
      <c r="R3319" s="0" t="str">
        <f aca="false">E3319</f>
        <v>Electricité</v>
      </c>
      <c r="S3319" s="0" t="str">
        <f aca="false">F3319</f>
        <v>0306270902</v>
      </c>
      <c r="T3319" s="0" t="str">
        <f aca="false">G3319</f>
        <v>2</v>
      </c>
      <c r="U3319" s="0" t="n">
        <f aca="false">L3319</f>
        <v>2.75111501758348</v>
      </c>
      <c r="V3319" s="0" t="n">
        <f aca="false">K3319</f>
        <v>47.2514637316896</v>
      </c>
      <c r="W3319" s="0" t="n">
        <f aca="false">J3319</f>
        <v>675</v>
      </c>
    </row>
    <row r="3320" customFormat="false" ht="12.8" hidden="false" customHeight="false" outlineLevel="0" collapsed="false">
      <c r="A3320" s="0" t="s">
        <v>74</v>
      </c>
      <c r="B3320" s="0" t="s">
        <v>613</v>
      </c>
      <c r="C3320" s="0" t="s">
        <v>653</v>
      </c>
      <c r="D3320" s="0" t="s">
        <v>51</v>
      </c>
      <c r="E3320" s="0" t="s">
        <v>57</v>
      </c>
      <c r="F3320" s="0" t="s">
        <v>660</v>
      </c>
      <c r="G3320" s="0" t="s">
        <v>1610</v>
      </c>
      <c r="H3320" s="0" t="n">
        <v>1.86775113013524</v>
      </c>
      <c r="I3320" s="0" t="n">
        <v>33.0193145397543</v>
      </c>
      <c r="J3320" s="0" t="n">
        <v>0</v>
      </c>
      <c r="K3320" s="0" t="n">
        <f aca="false">I3320*SUMIFS(syst_chauffage!$H$3:$H$27,syst_chauffage!$B$3:$B$27,D3320,syst_chauffage!$C$3:$C$27,E3320)</f>
        <v>69.9631019128475</v>
      </c>
      <c r="L3320" s="12" t="n">
        <f aca="false">H3320*SUMIFS(syst_chauffage!$K$3:$K$27,syst_chauffage!$B$3:$B$27,D3320,syst_chauffage!$C$3:$C$27,E3320)</f>
        <v>1.86775113013524</v>
      </c>
      <c r="N3320" s="0" t="str">
        <f aca="false">A3320</f>
        <v>Commerce</v>
      </c>
      <c r="O3320" s="0" t="str">
        <f aca="false">B3320</f>
        <v>Commerce de détail non alimentaire</v>
      </c>
      <c r="P3320" s="0" t="str">
        <f aca="false">C3320</f>
        <v>Grand Mode</v>
      </c>
      <c r="Q3320" s="0" t="str">
        <f aca="false">D3320</f>
        <v>Autre système centralisé performant</v>
      </c>
      <c r="R3320" s="0" t="str">
        <f aca="false">E3320</f>
        <v>Autres</v>
      </c>
      <c r="S3320" s="0" t="str">
        <f aca="false">F3320</f>
        <v>0306272101</v>
      </c>
      <c r="T3320" s="0" t="str">
        <f aca="false">G3320</f>
        <v>2</v>
      </c>
      <c r="U3320" s="0" t="n">
        <f aca="false">L3320</f>
        <v>1.86775113013524</v>
      </c>
      <c r="V3320" s="0" t="n">
        <f aca="false">K3320</f>
        <v>69.9631019128475</v>
      </c>
      <c r="W3320" s="0" t="n">
        <f aca="false">J3320</f>
        <v>0</v>
      </c>
    </row>
    <row r="3321" customFormat="false" ht="12.8" hidden="false" customHeight="false" outlineLevel="0" collapsed="false">
      <c r="A3321" s="0" t="s">
        <v>74</v>
      </c>
      <c r="B3321" s="0" t="s">
        <v>613</v>
      </c>
      <c r="C3321" s="0" t="s">
        <v>653</v>
      </c>
      <c r="D3321" s="0" t="s">
        <v>51</v>
      </c>
      <c r="E3321" s="0" t="s">
        <v>58</v>
      </c>
      <c r="F3321" s="0" t="s">
        <v>661</v>
      </c>
      <c r="G3321" s="0" t="s">
        <v>1610</v>
      </c>
      <c r="H3321" s="0" t="n">
        <v>1.88470839904501</v>
      </c>
      <c r="I3321" s="0" t="n">
        <v>32.9981904583617</v>
      </c>
      <c r="J3321" s="0" t="n">
        <v>765</v>
      </c>
      <c r="K3321" s="0" t="n">
        <f aca="false">I3321*SUMIFS(syst_chauffage!$H$3:$H$27,syst_chauffage!$B$3:$B$27,D3321,syst_chauffage!$C$3:$C$27,E3321)</f>
        <v>70.4181221686854</v>
      </c>
      <c r="L3321" s="12" t="n">
        <f aca="false">H3321*SUMIFS(syst_chauffage!$K$3:$K$27,syst_chauffage!$B$3:$B$27,D3321,syst_chauffage!$C$3:$C$27,E3321)</f>
        <v>1.88470839904501</v>
      </c>
      <c r="N3321" s="0" t="str">
        <f aca="false">A3321</f>
        <v>Commerce</v>
      </c>
      <c r="O3321" s="0" t="str">
        <f aca="false">B3321</f>
        <v>Commerce de détail non alimentaire</v>
      </c>
      <c r="P3321" s="0" t="str">
        <f aca="false">C3321</f>
        <v>Grand Mode</v>
      </c>
      <c r="Q3321" s="0" t="str">
        <f aca="false">D3321</f>
        <v>Autre système centralisé performant</v>
      </c>
      <c r="R3321" s="0" t="str">
        <f aca="false">E3321</f>
        <v>Urbain</v>
      </c>
      <c r="S3321" s="0" t="str">
        <f aca="false">F3321</f>
        <v>0306272106</v>
      </c>
      <c r="T3321" s="0" t="str">
        <f aca="false">G3321</f>
        <v>2</v>
      </c>
      <c r="U3321" s="0" t="n">
        <f aca="false">L3321</f>
        <v>1.88470839904501</v>
      </c>
      <c r="V3321" s="0" t="n">
        <f aca="false">K3321</f>
        <v>70.4181221686854</v>
      </c>
      <c r="W3321" s="0" t="n">
        <f aca="false">J3321</f>
        <v>765</v>
      </c>
    </row>
    <row r="3322" customFormat="false" ht="12.8" hidden="false" customHeight="false" outlineLevel="0" collapsed="false">
      <c r="A3322" s="0" t="s">
        <v>74</v>
      </c>
      <c r="B3322" s="0" t="s">
        <v>613</v>
      </c>
      <c r="C3322" s="0" t="s">
        <v>653</v>
      </c>
      <c r="D3322" s="0" t="s">
        <v>27</v>
      </c>
      <c r="E3322" s="0" t="s">
        <v>23</v>
      </c>
      <c r="F3322" s="0" t="s">
        <v>662</v>
      </c>
      <c r="G3322" s="0" t="s">
        <v>1610</v>
      </c>
      <c r="H3322" s="0" t="n">
        <v>0.758876620701868</v>
      </c>
      <c r="I3322" s="0" t="n">
        <v>18.1310072567773</v>
      </c>
      <c r="J3322" s="0" t="n">
        <v>836</v>
      </c>
      <c r="K3322" s="0" t="n">
        <f aca="false">I3322*SUMIFS(syst_chauffage!$H$3:$H$27,syst_chauffage!$B$3:$B$27,D3322,syst_chauffage!$C$3:$C$27,E3322)</f>
        <v>46.4952119851371</v>
      </c>
      <c r="L3322" s="12" t="n">
        <f aca="false">H3322*SUMIFS(syst_chauffage!$K$3:$K$27,syst_chauffage!$B$3:$B$27,D3322,syst_chauffage!$C$3:$C$27,E3322)</f>
        <v>0.758876620701868</v>
      </c>
      <c r="N3322" s="0" t="str">
        <f aca="false">A3322</f>
        <v>Commerce</v>
      </c>
      <c r="O3322" s="0" t="str">
        <f aca="false">B3322</f>
        <v>Commerce de détail non alimentaire</v>
      </c>
      <c r="P3322" s="0" t="str">
        <f aca="false">C3322</f>
        <v>Grand Mode</v>
      </c>
      <c r="Q3322" s="0" t="str">
        <f aca="false">D3322</f>
        <v>Chaudière condensation fioul</v>
      </c>
      <c r="R3322" s="0" t="str">
        <f aca="false">E3322</f>
        <v>Fioul</v>
      </c>
      <c r="S3322" s="0" t="str">
        <f aca="false">F3322</f>
        <v>0306272303</v>
      </c>
      <c r="T3322" s="0" t="str">
        <f aca="false">G3322</f>
        <v>2</v>
      </c>
      <c r="U3322" s="0" t="n">
        <f aca="false">L3322</f>
        <v>0.758876620701868</v>
      </c>
      <c r="V3322" s="0" t="n">
        <f aca="false">K3322</f>
        <v>46.4952119851371</v>
      </c>
      <c r="W3322" s="0" t="n">
        <f aca="false">J3322</f>
        <v>836</v>
      </c>
    </row>
    <row r="3323" customFormat="false" ht="12.8" hidden="false" customHeight="false" outlineLevel="0" collapsed="false">
      <c r="A3323" s="0" t="s">
        <v>74</v>
      </c>
      <c r="B3323" s="0" t="s">
        <v>613</v>
      </c>
      <c r="C3323" s="0" t="s">
        <v>653</v>
      </c>
      <c r="D3323" s="0" t="s">
        <v>18</v>
      </c>
      <c r="E3323" s="0" t="s">
        <v>14</v>
      </c>
      <c r="F3323" s="0" t="s">
        <v>663</v>
      </c>
      <c r="G3323" s="0" t="s">
        <v>1610</v>
      </c>
      <c r="H3323" s="0" t="n">
        <v>0.986623666820261</v>
      </c>
      <c r="I3323" s="0" t="n">
        <v>13.3123889033432</v>
      </c>
      <c r="J3323" s="0" t="n">
        <v>836</v>
      </c>
      <c r="K3323" s="0" t="n">
        <f aca="false">I3323*SUMIFS(syst_chauffage!$H$3:$H$27,syst_chauffage!$B$3:$B$27,D3323,syst_chauffage!$C$3:$C$27,E3323)</f>
        <v>36.2753135451213</v>
      </c>
      <c r="L3323" s="12" t="n">
        <f aca="false">H3323*SUMIFS(syst_chauffage!$K$3:$K$27,syst_chauffage!$B$3:$B$27,D3323,syst_chauffage!$C$3:$C$27,E3323)</f>
        <v>0.958452493047499</v>
      </c>
      <c r="N3323" s="0" t="str">
        <f aca="false">A3323</f>
        <v>Commerce</v>
      </c>
      <c r="O3323" s="0" t="str">
        <f aca="false">B3323</f>
        <v>Commerce de détail non alimentaire</v>
      </c>
      <c r="P3323" s="0" t="str">
        <f aca="false">C3323</f>
        <v>Grand Mode</v>
      </c>
      <c r="Q3323" s="0" t="str">
        <f aca="false">D3323</f>
        <v>Chaudière condensation gaz</v>
      </c>
      <c r="R3323" s="0" t="str">
        <f aca="false">E3323</f>
        <v>Gaz</v>
      </c>
      <c r="S3323" s="0" t="str">
        <f aca="false">F3323</f>
        <v>0306272404</v>
      </c>
      <c r="T3323" s="0" t="str">
        <f aca="false">G3323</f>
        <v>2</v>
      </c>
      <c r="U3323" s="0" t="n">
        <f aca="false">L3323</f>
        <v>0.958452493047499</v>
      </c>
      <c r="V3323" s="0" t="n">
        <f aca="false">K3323</f>
        <v>36.2753135451213</v>
      </c>
      <c r="W3323" s="0" t="n">
        <f aca="false">J3323</f>
        <v>836</v>
      </c>
    </row>
    <row r="3324" customFormat="false" ht="12.8" hidden="false" customHeight="false" outlineLevel="0" collapsed="false">
      <c r="A3324" s="0" t="s">
        <v>74</v>
      </c>
      <c r="B3324" s="0" t="s">
        <v>613</v>
      </c>
      <c r="C3324" s="0" t="s">
        <v>653</v>
      </c>
      <c r="D3324" s="0" t="s">
        <v>32</v>
      </c>
      <c r="E3324" s="0" t="s">
        <v>30</v>
      </c>
      <c r="F3324" s="0" t="s">
        <v>664</v>
      </c>
      <c r="G3324" s="0" t="s">
        <v>1610</v>
      </c>
      <c r="H3324" s="0" t="n">
        <v>1</v>
      </c>
      <c r="I3324" s="0" t="n">
        <v>12</v>
      </c>
      <c r="J3324" s="0" t="n">
        <v>0</v>
      </c>
      <c r="K3324" s="0" t="n">
        <f aca="false">I3324*SUMIFS(syst_chauffage!$H$3:$H$27,syst_chauffage!$B$3:$B$27,D3324,syst_chauffage!$C$3:$C$27,E3324)</f>
        <v>12</v>
      </c>
      <c r="L3324" s="12" t="n">
        <f aca="false">H3324*SUMIFS(syst_chauffage!$K$3:$K$27,syst_chauffage!$B$3:$B$27,D3324,syst_chauffage!$C$3:$C$27,E3324)</f>
        <v>1</v>
      </c>
      <c r="N3324" s="0" t="str">
        <f aca="false">A3324</f>
        <v>Commerce</v>
      </c>
      <c r="O3324" s="0" t="str">
        <f aca="false">B3324</f>
        <v>Commerce de détail non alimentaire</v>
      </c>
      <c r="P3324" s="0" t="str">
        <f aca="false">C3324</f>
        <v>Grand Mode</v>
      </c>
      <c r="Q3324" s="0" t="str">
        <f aca="false">D3324</f>
        <v>Electrique direct performant</v>
      </c>
      <c r="R3324" s="0" t="str">
        <f aca="false">E3324</f>
        <v>Electricité</v>
      </c>
      <c r="S3324" s="0" t="str">
        <f aca="false">F3324</f>
        <v>0306272602</v>
      </c>
      <c r="T3324" s="0" t="str">
        <f aca="false">G3324</f>
        <v>2</v>
      </c>
      <c r="U3324" s="0" t="n">
        <f aca="false">L3324</f>
        <v>1</v>
      </c>
      <c r="V3324" s="0" t="n">
        <f aca="false">K3324</f>
        <v>12</v>
      </c>
      <c r="W3324" s="0" t="n">
        <f aca="false">J3324</f>
        <v>0</v>
      </c>
    </row>
    <row r="3325" customFormat="false" ht="12.8" hidden="false" customHeight="false" outlineLevel="0" collapsed="false">
      <c r="A3325" s="0" t="s">
        <v>74</v>
      </c>
      <c r="B3325" s="0" t="s">
        <v>613</v>
      </c>
      <c r="C3325" s="0" t="s">
        <v>653</v>
      </c>
      <c r="D3325" s="0" t="s">
        <v>38</v>
      </c>
      <c r="E3325" s="0" t="s">
        <v>30</v>
      </c>
      <c r="F3325" s="0" t="s">
        <v>665</v>
      </c>
      <c r="G3325" s="0" t="s">
        <v>1610</v>
      </c>
      <c r="H3325" s="0" t="n">
        <v>3.39795627906976</v>
      </c>
      <c r="I3325" s="0" t="n">
        <v>90.9254114884287</v>
      </c>
      <c r="J3325" s="0" t="n">
        <v>720</v>
      </c>
      <c r="K3325" s="0" t="n">
        <f aca="false">I3325*SUMIFS(syst_chauffage!$H$3:$H$27,syst_chauffage!$B$3:$B$27,D3325,syst_chauffage!$C$3:$C$27,E3325)</f>
        <v>91.9068423756674</v>
      </c>
      <c r="L3325" s="12" t="n">
        <f aca="false">H3325*SUMIFS(syst_chauffage!$K$3:$K$27,syst_chauffage!$B$3:$B$27,D3325,syst_chauffage!$C$3:$C$27,E3325)</f>
        <v>3.03986496519792</v>
      </c>
      <c r="N3325" s="0" t="str">
        <f aca="false">A3325</f>
        <v>Commerce</v>
      </c>
      <c r="O3325" s="0" t="str">
        <f aca="false">B3325</f>
        <v>Commerce de détail non alimentaire</v>
      </c>
      <c r="P3325" s="0" t="str">
        <f aca="false">C3325</f>
        <v>Grand Mode</v>
      </c>
      <c r="Q3325" s="0" t="str">
        <f aca="false">D3325</f>
        <v>PAC performant</v>
      </c>
      <c r="R3325" s="0" t="str">
        <f aca="false">E3325</f>
        <v>Electricité</v>
      </c>
      <c r="S3325" s="0" t="str">
        <f aca="false">F3325</f>
        <v>0306272902</v>
      </c>
      <c r="T3325" s="0" t="str">
        <f aca="false">G3325</f>
        <v>2</v>
      </c>
      <c r="U3325" s="0" t="n">
        <f aca="false">L3325</f>
        <v>3.03986496519792</v>
      </c>
      <c r="V3325" s="0" t="n">
        <f aca="false">K3325</f>
        <v>91.9068423756674</v>
      </c>
      <c r="W3325" s="0" t="n">
        <f aca="false">J3325</f>
        <v>720</v>
      </c>
    </row>
    <row r="3326" customFormat="false" ht="12.8" hidden="false" customHeight="false" outlineLevel="0" collapsed="false">
      <c r="A3326" s="0" t="s">
        <v>74</v>
      </c>
      <c r="B3326" s="0" t="s">
        <v>613</v>
      </c>
      <c r="C3326" s="0" t="s">
        <v>666</v>
      </c>
      <c r="D3326" s="0" t="s">
        <v>19</v>
      </c>
      <c r="E3326" s="0" t="s">
        <v>57</v>
      </c>
      <c r="F3326" s="0" t="s">
        <v>667</v>
      </c>
      <c r="G3326" s="0" t="s">
        <v>1610</v>
      </c>
      <c r="H3326" s="0" t="n">
        <v>1.62156271012911</v>
      </c>
      <c r="I3326" s="0" t="n">
        <v>34.3230216646418</v>
      </c>
      <c r="J3326" s="0" t="n">
        <v>0</v>
      </c>
      <c r="K3326" s="0" t="n">
        <f aca="false">I3326*SUMIFS(syst_chauffage!$H$3:$H$27,syst_chauffage!$B$3:$B$27,D3326,syst_chauffage!$C$3:$C$27,E3326)</f>
        <v>47.7940070391059</v>
      </c>
      <c r="L3326" s="12" t="n">
        <f aca="false">H3326*SUMIFS(syst_chauffage!$K$3:$K$27,syst_chauffage!$B$3:$B$27,D3326,syst_chauffage!$C$3:$C$27,E3326)</f>
        <v>1.62156271012911</v>
      </c>
      <c r="N3326" s="0" t="str">
        <f aca="false">A3326</f>
        <v>Commerce</v>
      </c>
      <c r="O3326" s="0" t="str">
        <f aca="false">B3326</f>
        <v>Commerce de détail non alimentaire</v>
      </c>
      <c r="P3326" s="0" t="str">
        <f aca="false">C3326</f>
        <v>Petit brico</v>
      </c>
      <c r="Q3326" s="0" t="str">
        <f aca="false">D3326</f>
        <v>Autre système centralisé</v>
      </c>
      <c r="R3326" s="0" t="str">
        <f aca="false">E3326</f>
        <v>Autres</v>
      </c>
      <c r="S3326" s="0" t="str">
        <f aca="false">F3326</f>
        <v>0306640101</v>
      </c>
      <c r="T3326" s="0" t="str">
        <f aca="false">G3326</f>
        <v>2</v>
      </c>
      <c r="U3326" s="0" t="n">
        <f aca="false">L3326</f>
        <v>1.62156271012911</v>
      </c>
      <c r="V3326" s="0" t="n">
        <f aca="false">K3326</f>
        <v>47.7940070391059</v>
      </c>
      <c r="W3326" s="0" t="n">
        <f aca="false">J3326</f>
        <v>0</v>
      </c>
    </row>
    <row r="3327" customFormat="false" ht="12.8" hidden="false" customHeight="false" outlineLevel="0" collapsed="false">
      <c r="A3327" s="0" t="s">
        <v>74</v>
      </c>
      <c r="B3327" s="0" t="s">
        <v>613</v>
      </c>
      <c r="C3327" s="0" t="s">
        <v>666</v>
      </c>
      <c r="D3327" s="0" t="s">
        <v>19</v>
      </c>
      <c r="E3327" s="0" t="s">
        <v>58</v>
      </c>
      <c r="F3327" s="0" t="s">
        <v>668</v>
      </c>
      <c r="G3327" s="0" t="s">
        <v>1610</v>
      </c>
      <c r="H3327" s="0" t="n">
        <v>1.63968447692241</v>
      </c>
      <c r="I3327" s="0" t="n">
        <v>34.1253896833864</v>
      </c>
      <c r="J3327" s="0" t="n">
        <v>765</v>
      </c>
      <c r="K3327" s="0" t="n">
        <f aca="false">I3327*SUMIFS(syst_chauffage!$H$3:$H$27,syst_chauffage!$B$3:$B$27,D3327,syst_chauffage!$C$3:$C$27,E3327)</f>
        <v>56.134545772988</v>
      </c>
      <c r="L3327" s="12" t="n">
        <f aca="false">H3327*SUMIFS(syst_chauffage!$K$3:$K$27,syst_chauffage!$B$3:$B$27,D3327,syst_chauffage!$C$3:$C$27,E3327)</f>
        <v>1.63968447692241</v>
      </c>
      <c r="N3327" s="0" t="str">
        <f aca="false">A3327</f>
        <v>Commerce</v>
      </c>
      <c r="O3327" s="0" t="str">
        <f aca="false">B3327</f>
        <v>Commerce de détail non alimentaire</v>
      </c>
      <c r="P3327" s="0" t="str">
        <f aca="false">C3327</f>
        <v>Petit brico</v>
      </c>
      <c r="Q3327" s="0" t="str">
        <f aca="false">D3327</f>
        <v>Autre système centralisé</v>
      </c>
      <c r="R3327" s="0" t="str">
        <f aca="false">E3327</f>
        <v>Urbain</v>
      </c>
      <c r="S3327" s="0" t="str">
        <f aca="false">F3327</f>
        <v>0306640106</v>
      </c>
      <c r="T3327" s="0" t="str">
        <f aca="false">G3327</f>
        <v>2</v>
      </c>
      <c r="U3327" s="0" t="n">
        <f aca="false">L3327</f>
        <v>1.63968447692241</v>
      </c>
      <c r="V3327" s="0" t="n">
        <f aca="false">K3327</f>
        <v>56.134545772988</v>
      </c>
      <c r="W3327" s="0" t="n">
        <f aca="false">J3327</f>
        <v>765</v>
      </c>
    </row>
    <row r="3328" customFormat="false" ht="12.8" hidden="false" customHeight="false" outlineLevel="0" collapsed="false">
      <c r="A3328" s="0" t="s">
        <v>74</v>
      </c>
      <c r="B3328" s="0" t="s">
        <v>613</v>
      </c>
      <c r="C3328" s="0" t="s">
        <v>666</v>
      </c>
      <c r="D3328" s="0" t="s">
        <v>22</v>
      </c>
      <c r="E3328" s="0" t="s">
        <v>23</v>
      </c>
      <c r="F3328" s="0" t="s">
        <v>669</v>
      </c>
      <c r="G3328" s="0" t="s">
        <v>1610</v>
      </c>
      <c r="H3328" s="0" t="n">
        <v>0.671240079958967</v>
      </c>
      <c r="I3328" s="0" t="n">
        <v>25.9464369230769</v>
      </c>
      <c r="J3328" s="0" t="n">
        <v>0</v>
      </c>
      <c r="K3328" s="0" t="n">
        <f aca="false">I3328*SUMIFS(syst_chauffage!$H$3:$H$27,syst_chauffage!$B$3:$B$27,D3328,syst_chauffage!$C$3:$C$27,E3328)</f>
        <v>45.6922594297864</v>
      </c>
      <c r="L3328" s="12" t="n">
        <f aca="false">H3328*SUMIFS(syst_chauffage!$K$3:$K$27,syst_chauffage!$B$3:$B$27,D3328,syst_chauffage!$C$3:$C$27,E3328)</f>
        <v>0.671240079958967</v>
      </c>
      <c r="N3328" s="0" t="str">
        <f aca="false">A3328</f>
        <v>Commerce</v>
      </c>
      <c r="O3328" s="0" t="str">
        <f aca="false">B3328</f>
        <v>Commerce de détail non alimentaire</v>
      </c>
      <c r="P3328" s="0" t="str">
        <f aca="false">C3328</f>
        <v>Petit brico</v>
      </c>
      <c r="Q3328" s="0" t="str">
        <f aca="false">D3328</f>
        <v>Chaudière fioul</v>
      </c>
      <c r="R3328" s="0" t="str">
        <f aca="false">E3328</f>
        <v>Fioul</v>
      </c>
      <c r="S3328" s="0" t="str">
        <f aca="false">F3328</f>
        <v>0306640303</v>
      </c>
      <c r="T3328" s="0" t="str">
        <f aca="false">G3328</f>
        <v>2</v>
      </c>
      <c r="U3328" s="0" t="n">
        <f aca="false">L3328</f>
        <v>0.671240079958967</v>
      </c>
      <c r="V3328" s="0" t="n">
        <f aca="false">K3328</f>
        <v>45.6922594297864</v>
      </c>
      <c r="W3328" s="0" t="n">
        <f aca="false">J3328</f>
        <v>0</v>
      </c>
    </row>
    <row r="3329" customFormat="false" ht="12.8" hidden="false" customHeight="false" outlineLevel="0" collapsed="false">
      <c r="A3329" s="0" t="s">
        <v>74</v>
      </c>
      <c r="B3329" s="0" t="s">
        <v>613</v>
      </c>
      <c r="C3329" s="0" t="s">
        <v>666</v>
      </c>
      <c r="D3329" s="0" t="s">
        <v>13</v>
      </c>
      <c r="E3329" s="0" t="s">
        <v>14</v>
      </c>
      <c r="F3329" s="0" t="s">
        <v>670</v>
      </c>
      <c r="G3329" s="0" t="s">
        <v>1610</v>
      </c>
      <c r="H3329" s="0" t="n">
        <v>0.762587843744206</v>
      </c>
      <c r="I3329" s="0" t="n">
        <v>25.9464369230769</v>
      </c>
      <c r="J3329" s="0" t="n">
        <v>308</v>
      </c>
      <c r="K3329" s="0" t="n">
        <f aca="false">I3329*SUMIFS(syst_chauffage!$H$3:$H$27,syst_chauffage!$B$3:$B$27,D3329,syst_chauffage!$C$3:$C$27,E3329)</f>
        <v>52.4012096119026</v>
      </c>
      <c r="L3329" s="12" t="n">
        <f aca="false">H3329*SUMIFS(syst_chauffage!$K$3:$K$27,syst_chauffage!$B$3:$B$27,D3329,syst_chauffage!$C$3:$C$27,E3329)</f>
        <v>0.762587843744206</v>
      </c>
      <c r="N3329" s="0" t="str">
        <f aca="false">A3329</f>
        <v>Commerce</v>
      </c>
      <c r="O3329" s="0" t="str">
        <f aca="false">B3329</f>
        <v>Commerce de détail non alimentaire</v>
      </c>
      <c r="P3329" s="0" t="str">
        <f aca="false">C3329</f>
        <v>Petit brico</v>
      </c>
      <c r="Q3329" s="0" t="str">
        <f aca="false">D3329</f>
        <v>Chaudière gaz</v>
      </c>
      <c r="R3329" s="0" t="str">
        <f aca="false">E3329</f>
        <v>Gaz</v>
      </c>
      <c r="S3329" s="0" t="str">
        <f aca="false">F3329</f>
        <v>0306640404</v>
      </c>
      <c r="T3329" s="0" t="str">
        <f aca="false">G3329</f>
        <v>2</v>
      </c>
      <c r="U3329" s="0" t="n">
        <f aca="false">L3329</f>
        <v>0.762587843744206</v>
      </c>
      <c r="V3329" s="0" t="n">
        <f aca="false">K3329</f>
        <v>52.4012096119026</v>
      </c>
      <c r="W3329" s="0" t="n">
        <f aca="false">J3329</f>
        <v>308</v>
      </c>
    </row>
    <row r="3330" customFormat="false" ht="12.8" hidden="false" customHeight="false" outlineLevel="0" collapsed="false">
      <c r="A3330" s="0" t="s">
        <v>74</v>
      </c>
      <c r="B3330" s="0" t="s">
        <v>613</v>
      </c>
      <c r="C3330" s="0" t="s">
        <v>666</v>
      </c>
      <c r="D3330" s="0" t="s">
        <v>29</v>
      </c>
      <c r="E3330" s="0" t="s">
        <v>30</v>
      </c>
      <c r="F3330" s="0" t="s">
        <v>671</v>
      </c>
      <c r="G3330" s="0" t="s">
        <v>1610</v>
      </c>
      <c r="H3330" s="0" t="n">
        <v>0.92</v>
      </c>
      <c r="I3330" s="0" t="n">
        <v>10.4</v>
      </c>
      <c r="J3330" s="0" t="n">
        <v>0</v>
      </c>
      <c r="K3330" s="0" t="n">
        <f aca="false">I3330*SUMIFS(syst_chauffage!$H$3:$H$27,syst_chauffage!$B$3:$B$27,D3330,syst_chauffage!$C$3:$C$27,E3330)</f>
        <v>3</v>
      </c>
      <c r="L3330" s="12" t="n">
        <f aca="false">H3330*SUMIFS(syst_chauffage!$K$3:$K$27,syst_chauffage!$B$3:$B$27,D3330,syst_chauffage!$C$3:$C$27,E3330)</f>
        <v>0.92</v>
      </c>
      <c r="N3330" s="0" t="str">
        <f aca="false">A3330</f>
        <v>Commerce</v>
      </c>
      <c r="O3330" s="0" t="str">
        <f aca="false">B3330</f>
        <v>Commerce de détail non alimentaire</v>
      </c>
      <c r="P3330" s="0" t="str">
        <f aca="false">C3330</f>
        <v>Petit brico</v>
      </c>
      <c r="Q3330" s="0" t="str">
        <f aca="false">D3330</f>
        <v>Electrique direct</v>
      </c>
      <c r="R3330" s="0" t="str">
        <f aca="false">E3330</f>
        <v>Electricité</v>
      </c>
      <c r="S3330" s="0" t="str">
        <f aca="false">F3330</f>
        <v>0306640602</v>
      </c>
      <c r="T3330" s="0" t="str">
        <f aca="false">G3330</f>
        <v>2</v>
      </c>
      <c r="U3330" s="0" t="n">
        <f aca="false">L3330</f>
        <v>0.92</v>
      </c>
      <c r="V3330" s="0" t="n">
        <f aca="false">K3330</f>
        <v>3</v>
      </c>
      <c r="W3330" s="0" t="n">
        <f aca="false">J3330</f>
        <v>0</v>
      </c>
    </row>
    <row r="3331" customFormat="false" ht="12.8" hidden="false" customHeight="false" outlineLevel="0" collapsed="false">
      <c r="A3331" s="0" t="s">
        <v>74</v>
      </c>
      <c r="B3331" s="0" t="s">
        <v>613</v>
      </c>
      <c r="C3331" s="0" t="s">
        <v>666</v>
      </c>
      <c r="D3331" s="0" t="s">
        <v>36</v>
      </c>
      <c r="E3331" s="0" t="s">
        <v>30</v>
      </c>
      <c r="F3331" s="0" t="s">
        <v>672</v>
      </c>
      <c r="G3331" s="0" t="s">
        <v>1610</v>
      </c>
      <c r="H3331" s="0" t="n">
        <v>3.27439423255813</v>
      </c>
      <c r="I3331" s="0" t="n">
        <v>76.9018762149651</v>
      </c>
      <c r="J3331" s="0" t="n">
        <v>675</v>
      </c>
      <c r="K3331" s="0" t="n">
        <f aca="false">I3331*SUMIFS(syst_chauffage!$H$3:$H$27,syst_chauffage!$B$3:$B$27,D3331,syst_chauffage!$C$3:$C$27,E3331)</f>
        <v>47.5759688155251</v>
      </c>
      <c r="L3331" s="12" t="n">
        <f aca="false">H3331*SUMIFS(syst_chauffage!$K$3:$K$27,syst_chauffage!$B$3:$B$27,D3331,syst_chauffage!$C$3:$C$27,E3331)</f>
        <v>2.75111501758348</v>
      </c>
      <c r="N3331" s="0" t="str">
        <f aca="false">A3331</f>
        <v>Commerce</v>
      </c>
      <c r="O3331" s="0" t="str">
        <f aca="false">B3331</f>
        <v>Commerce de détail non alimentaire</v>
      </c>
      <c r="P3331" s="0" t="str">
        <f aca="false">C3331</f>
        <v>Petit brico</v>
      </c>
      <c r="Q3331" s="0" t="str">
        <f aca="false">D3331</f>
        <v>PAC</v>
      </c>
      <c r="R3331" s="0" t="str">
        <f aca="false">E3331</f>
        <v>Electricité</v>
      </c>
      <c r="S3331" s="0" t="str">
        <f aca="false">F3331</f>
        <v>0306640902</v>
      </c>
      <c r="T3331" s="0" t="str">
        <f aca="false">G3331</f>
        <v>2</v>
      </c>
      <c r="U3331" s="0" t="n">
        <f aca="false">L3331</f>
        <v>2.75111501758348</v>
      </c>
      <c r="V3331" s="0" t="n">
        <f aca="false">K3331</f>
        <v>47.5759688155251</v>
      </c>
      <c r="W3331" s="0" t="n">
        <f aca="false">J3331</f>
        <v>675</v>
      </c>
    </row>
    <row r="3332" customFormat="false" ht="12.8" hidden="false" customHeight="false" outlineLevel="0" collapsed="false">
      <c r="A3332" s="0" t="s">
        <v>74</v>
      </c>
      <c r="B3332" s="0" t="s">
        <v>613</v>
      </c>
      <c r="C3332" s="0" t="s">
        <v>666</v>
      </c>
      <c r="D3332" s="0" t="s">
        <v>51</v>
      </c>
      <c r="E3332" s="0" t="s">
        <v>57</v>
      </c>
      <c r="F3332" s="0" t="s">
        <v>673</v>
      </c>
      <c r="G3332" s="0" t="s">
        <v>1610</v>
      </c>
      <c r="H3332" s="0" t="n">
        <v>1.87103389630282</v>
      </c>
      <c r="I3332" s="0" t="n">
        <v>40.8607400769546</v>
      </c>
      <c r="J3332" s="0" t="n">
        <v>0</v>
      </c>
      <c r="K3332" s="0" t="n">
        <f aca="false">I3332*SUMIFS(syst_chauffage!$H$3:$H$27,syst_chauffage!$B$3:$B$27,D3332,syst_chauffage!$C$3:$C$27,E3332)</f>
        <v>86.5779366436121</v>
      </c>
      <c r="L3332" s="12" t="n">
        <f aca="false">H3332*SUMIFS(syst_chauffage!$K$3:$K$27,syst_chauffage!$B$3:$B$27,D3332,syst_chauffage!$C$3:$C$27,E3332)</f>
        <v>1.87103389630282</v>
      </c>
      <c r="N3332" s="0" t="str">
        <f aca="false">A3332</f>
        <v>Commerce</v>
      </c>
      <c r="O3332" s="0" t="str">
        <f aca="false">B3332</f>
        <v>Commerce de détail non alimentaire</v>
      </c>
      <c r="P3332" s="0" t="str">
        <f aca="false">C3332</f>
        <v>Petit brico</v>
      </c>
      <c r="Q3332" s="0" t="str">
        <f aca="false">D3332</f>
        <v>Autre système centralisé performant</v>
      </c>
      <c r="R3332" s="0" t="str">
        <f aca="false">E3332</f>
        <v>Autres</v>
      </c>
      <c r="S3332" s="0" t="str">
        <f aca="false">F3332</f>
        <v>0306642101</v>
      </c>
      <c r="T3332" s="0" t="str">
        <f aca="false">G3332</f>
        <v>2</v>
      </c>
      <c r="U3332" s="0" t="n">
        <f aca="false">L3332</f>
        <v>1.87103389630282</v>
      </c>
      <c r="V3332" s="0" t="n">
        <f aca="false">K3332</f>
        <v>86.5779366436121</v>
      </c>
      <c r="W3332" s="0" t="n">
        <f aca="false">J3332</f>
        <v>0</v>
      </c>
    </row>
    <row r="3333" customFormat="false" ht="12.8" hidden="false" customHeight="false" outlineLevel="0" collapsed="false">
      <c r="A3333" s="0" t="s">
        <v>74</v>
      </c>
      <c r="B3333" s="0" t="s">
        <v>613</v>
      </c>
      <c r="C3333" s="0" t="s">
        <v>666</v>
      </c>
      <c r="D3333" s="0" t="s">
        <v>51</v>
      </c>
      <c r="E3333" s="0" t="s">
        <v>58</v>
      </c>
      <c r="F3333" s="0" t="s">
        <v>674</v>
      </c>
      <c r="G3333" s="0" t="s">
        <v>1610</v>
      </c>
      <c r="H3333" s="0" t="n">
        <v>1.89194362721816</v>
      </c>
      <c r="I3333" s="0" t="n">
        <v>40.6254639087933</v>
      </c>
      <c r="J3333" s="0" t="n">
        <v>765</v>
      </c>
      <c r="K3333" s="0" t="n">
        <f aca="false">I3333*SUMIFS(syst_chauffage!$H$3:$H$27,syst_chauffage!$B$3:$B$27,D3333,syst_chauffage!$C$3:$C$27,E3333)</f>
        <v>86.6947199513485</v>
      </c>
      <c r="L3333" s="12" t="n">
        <f aca="false">H3333*SUMIFS(syst_chauffage!$K$3:$K$27,syst_chauffage!$B$3:$B$27,D3333,syst_chauffage!$C$3:$C$27,E3333)</f>
        <v>1.89194362721816</v>
      </c>
      <c r="N3333" s="0" t="str">
        <f aca="false">A3333</f>
        <v>Commerce</v>
      </c>
      <c r="O3333" s="0" t="str">
        <f aca="false">B3333</f>
        <v>Commerce de détail non alimentaire</v>
      </c>
      <c r="P3333" s="0" t="str">
        <f aca="false">C3333</f>
        <v>Petit brico</v>
      </c>
      <c r="Q3333" s="0" t="str">
        <f aca="false">D3333</f>
        <v>Autre système centralisé performant</v>
      </c>
      <c r="R3333" s="0" t="str">
        <f aca="false">E3333</f>
        <v>Urbain</v>
      </c>
      <c r="S3333" s="0" t="str">
        <f aca="false">F3333</f>
        <v>0306642106</v>
      </c>
      <c r="T3333" s="0" t="str">
        <f aca="false">G3333</f>
        <v>2</v>
      </c>
      <c r="U3333" s="0" t="n">
        <f aca="false">L3333</f>
        <v>1.89194362721816</v>
      </c>
      <c r="V3333" s="0" t="n">
        <f aca="false">K3333</f>
        <v>86.6947199513485</v>
      </c>
      <c r="W3333" s="0" t="n">
        <f aca="false">J3333</f>
        <v>765</v>
      </c>
    </row>
    <row r="3334" customFormat="false" ht="12.8" hidden="false" customHeight="false" outlineLevel="0" collapsed="false">
      <c r="A3334" s="0" t="s">
        <v>74</v>
      </c>
      <c r="B3334" s="0" t="s">
        <v>613</v>
      </c>
      <c r="C3334" s="0" t="s">
        <v>666</v>
      </c>
      <c r="D3334" s="0" t="s">
        <v>27</v>
      </c>
      <c r="E3334" s="0" t="s">
        <v>23</v>
      </c>
      <c r="F3334" s="0" t="s">
        <v>675</v>
      </c>
      <c r="G3334" s="0" t="s">
        <v>1610</v>
      </c>
      <c r="H3334" s="0" t="n">
        <v>0.749223877611474</v>
      </c>
      <c r="I3334" s="0" t="n">
        <v>30.8886153846153</v>
      </c>
      <c r="J3334" s="0" t="n">
        <v>693</v>
      </c>
      <c r="K3334" s="0" t="n">
        <f aca="false">I3334*SUMIFS(syst_chauffage!$H$3:$H$27,syst_chauffage!$B$3:$B$27,D3334,syst_chauffage!$C$3:$C$27,E3334)</f>
        <v>79.2108623583623</v>
      </c>
      <c r="L3334" s="12" t="n">
        <f aca="false">H3334*SUMIFS(syst_chauffage!$K$3:$K$27,syst_chauffage!$B$3:$B$27,D3334,syst_chauffage!$C$3:$C$27,E3334)</f>
        <v>0.749223877611474</v>
      </c>
      <c r="N3334" s="0" t="str">
        <f aca="false">A3334</f>
        <v>Commerce</v>
      </c>
      <c r="O3334" s="0" t="str">
        <f aca="false">B3334</f>
        <v>Commerce de détail non alimentaire</v>
      </c>
      <c r="P3334" s="0" t="str">
        <f aca="false">C3334</f>
        <v>Petit brico</v>
      </c>
      <c r="Q3334" s="0" t="str">
        <f aca="false">D3334</f>
        <v>Chaudière condensation fioul</v>
      </c>
      <c r="R3334" s="0" t="str">
        <f aca="false">E3334</f>
        <v>Fioul</v>
      </c>
      <c r="S3334" s="0" t="str">
        <f aca="false">F3334</f>
        <v>0306642303</v>
      </c>
      <c r="T3334" s="0" t="str">
        <f aca="false">G3334</f>
        <v>2</v>
      </c>
      <c r="U3334" s="0" t="n">
        <f aca="false">L3334</f>
        <v>0.749223877611474</v>
      </c>
      <c r="V3334" s="0" t="n">
        <f aca="false">K3334</f>
        <v>79.2108623583623</v>
      </c>
      <c r="W3334" s="0" t="n">
        <f aca="false">J3334</f>
        <v>693</v>
      </c>
    </row>
    <row r="3335" customFormat="false" ht="12.8" hidden="false" customHeight="false" outlineLevel="0" collapsed="false">
      <c r="A3335" s="0" t="s">
        <v>74</v>
      </c>
      <c r="B3335" s="0" t="s">
        <v>613</v>
      </c>
      <c r="C3335" s="0" t="s">
        <v>666</v>
      </c>
      <c r="D3335" s="0" t="s">
        <v>18</v>
      </c>
      <c r="E3335" s="0" t="s">
        <v>14</v>
      </c>
      <c r="F3335" s="0" t="s">
        <v>676</v>
      </c>
      <c r="G3335" s="0" t="s">
        <v>1610</v>
      </c>
      <c r="H3335" s="0" t="n">
        <v>0.97699442439909</v>
      </c>
      <c r="I3335" s="0" t="n">
        <v>30.8886153846153</v>
      </c>
      <c r="J3335" s="0" t="n">
        <v>693</v>
      </c>
      <c r="K3335" s="0" t="n">
        <f aca="false">I3335*SUMIFS(syst_chauffage!$H$3:$H$27,syst_chauffage!$B$3:$B$27,D3335,syst_chauffage!$C$3:$C$27,E3335)</f>
        <v>84.1692814255286</v>
      </c>
      <c r="L3335" s="12" t="n">
        <f aca="false">H3335*SUMIFS(syst_chauffage!$K$3:$K$27,syst_chauffage!$B$3:$B$27,D3335,syst_chauffage!$C$3:$C$27,E3335)</f>
        <v>0.949098195441326</v>
      </c>
      <c r="N3335" s="0" t="str">
        <f aca="false">A3335</f>
        <v>Commerce</v>
      </c>
      <c r="O3335" s="0" t="str">
        <f aca="false">B3335</f>
        <v>Commerce de détail non alimentaire</v>
      </c>
      <c r="P3335" s="0" t="str">
        <f aca="false">C3335</f>
        <v>Petit brico</v>
      </c>
      <c r="Q3335" s="0" t="str">
        <f aca="false">D3335</f>
        <v>Chaudière condensation gaz</v>
      </c>
      <c r="R3335" s="0" t="str">
        <f aca="false">E3335</f>
        <v>Gaz</v>
      </c>
      <c r="S3335" s="0" t="str">
        <f aca="false">F3335</f>
        <v>0306642404</v>
      </c>
      <c r="T3335" s="0" t="str">
        <f aca="false">G3335</f>
        <v>2</v>
      </c>
      <c r="U3335" s="0" t="n">
        <f aca="false">L3335</f>
        <v>0.949098195441326</v>
      </c>
      <c r="V3335" s="0" t="n">
        <f aca="false">K3335</f>
        <v>84.1692814255286</v>
      </c>
      <c r="W3335" s="0" t="n">
        <f aca="false">J3335</f>
        <v>693</v>
      </c>
    </row>
    <row r="3336" customFormat="false" ht="12.8" hidden="false" customHeight="false" outlineLevel="0" collapsed="false">
      <c r="A3336" s="0" t="s">
        <v>74</v>
      </c>
      <c r="B3336" s="0" t="s">
        <v>613</v>
      </c>
      <c r="C3336" s="0" t="s">
        <v>666</v>
      </c>
      <c r="D3336" s="0" t="s">
        <v>32</v>
      </c>
      <c r="E3336" s="0" t="s">
        <v>30</v>
      </c>
      <c r="F3336" s="0" t="s">
        <v>677</v>
      </c>
      <c r="G3336" s="0" t="s">
        <v>1610</v>
      </c>
      <c r="H3336" s="0" t="n">
        <v>1</v>
      </c>
      <c r="I3336" s="0" t="n">
        <v>12</v>
      </c>
      <c r="J3336" s="0" t="n">
        <v>0</v>
      </c>
      <c r="K3336" s="0" t="n">
        <f aca="false">I3336*SUMIFS(syst_chauffage!$H$3:$H$27,syst_chauffage!$B$3:$B$27,D3336,syst_chauffage!$C$3:$C$27,E3336)</f>
        <v>12</v>
      </c>
      <c r="L3336" s="12" t="n">
        <f aca="false">H3336*SUMIFS(syst_chauffage!$K$3:$K$27,syst_chauffage!$B$3:$B$27,D3336,syst_chauffage!$C$3:$C$27,E3336)</f>
        <v>1</v>
      </c>
      <c r="N3336" s="0" t="str">
        <f aca="false">A3336</f>
        <v>Commerce</v>
      </c>
      <c r="O3336" s="0" t="str">
        <f aca="false">B3336</f>
        <v>Commerce de détail non alimentaire</v>
      </c>
      <c r="P3336" s="0" t="str">
        <f aca="false">C3336</f>
        <v>Petit brico</v>
      </c>
      <c r="Q3336" s="0" t="str">
        <f aca="false">D3336</f>
        <v>Electrique direct performant</v>
      </c>
      <c r="R3336" s="0" t="str">
        <f aca="false">E3336</f>
        <v>Electricité</v>
      </c>
      <c r="S3336" s="0" t="str">
        <f aca="false">F3336</f>
        <v>0306642602</v>
      </c>
      <c r="T3336" s="0" t="str">
        <f aca="false">G3336</f>
        <v>2</v>
      </c>
      <c r="U3336" s="0" t="n">
        <f aca="false">L3336</f>
        <v>1</v>
      </c>
      <c r="V3336" s="0" t="n">
        <f aca="false">K3336</f>
        <v>12</v>
      </c>
      <c r="W3336" s="0" t="n">
        <f aca="false">J3336</f>
        <v>0</v>
      </c>
    </row>
    <row r="3337" customFormat="false" ht="12.8" hidden="false" customHeight="false" outlineLevel="0" collapsed="false">
      <c r="A3337" s="0" t="s">
        <v>74</v>
      </c>
      <c r="B3337" s="0" t="s">
        <v>613</v>
      </c>
      <c r="C3337" s="0" t="s">
        <v>666</v>
      </c>
      <c r="D3337" s="0" t="s">
        <v>38</v>
      </c>
      <c r="E3337" s="0" t="s">
        <v>30</v>
      </c>
      <c r="F3337" s="0" t="s">
        <v>678</v>
      </c>
      <c r="G3337" s="0" t="s">
        <v>1610</v>
      </c>
      <c r="H3337" s="0" t="n">
        <v>3.39795627906976</v>
      </c>
      <c r="I3337" s="0" t="n">
        <v>91.5498526368631</v>
      </c>
      <c r="J3337" s="0" t="n">
        <v>720</v>
      </c>
      <c r="K3337" s="0" t="n">
        <f aca="false">I3337*SUMIFS(syst_chauffage!$H$3:$H$27,syst_chauffage!$B$3:$B$27,D3337,syst_chauffage!$C$3:$C$27,E3337)</f>
        <v>92.5380236182108</v>
      </c>
      <c r="L3337" s="12" t="n">
        <f aca="false">H3337*SUMIFS(syst_chauffage!$K$3:$K$27,syst_chauffage!$B$3:$B$27,D3337,syst_chauffage!$C$3:$C$27,E3337)</f>
        <v>3.03986496519792</v>
      </c>
      <c r="N3337" s="0" t="str">
        <f aca="false">A3337</f>
        <v>Commerce</v>
      </c>
      <c r="O3337" s="0" t="str">
        <f aca="false">B3337</f>
        <v>Commerce de détail non alimentaire</v>
      </c>
      <c r="P3337" s="0" t="str">
        <f aca="false">C3337</f>
        <v>Petit brico</v>
      </c>
      <c r="Q3337" s="0" t="str">
        <f aca="false">D3337</f>
        <v>PAC performant</v>
      </c>
      <c r="R3337" s="0" t="str">
        <f aca="false">E3337</f>
        <v>Electricité</v>
      </c>
      <c r="S3337" s="0" t="str">
        <f aca="false">F3337</f>
        <v>0306642902</v>
      </c>
      <c r="T3337" s="0" t="str">
        <f aca="false">G3337</f>
        <v>2</v>
      </c>
      <c r="U3337" s="0" t="n">
        <f aca="false">L3337</f>
        <v>3.03986496519792</v>
      </c>
      <c r="V3337" s="0" t="n">
        <f aca="false">K3337</f>
        <v>92.5380236182108</v>
      </c>
      <c r="W3337" s="0" t="n">
        <f aca="false">J3337</f>
        <v>720</v>
      </c>
    </row>
    <row r="3338" customFormat="false" ht="12.8" hidden="false" customHeight="false" outlineLevel="0" collapsed="false">
      <c r="A3338" s="0" t="s">
        <v>74</v>
      </c>
      <c r="B3338" s="0" t="s">
        <v>613</v>
      </c>
      <c r="C3338" s="0" t="s">
        <v>679</v>
      </c>
      <c r="D3338" s="0" t="s">
        <v>19</v>
      </c>
      <c r="E3338" s="0" t="s">
        <v>57</v>
      </c>
      <c r="F3338" s="0" t="s">
        <v>680</v>
      </c>
      <c r="G3338" s="0" t="s">
        <v>1610</v>
      </c>
      <c r="H3338" s="0" t="n">
        <v>1.61724310691098</v>
      </c>
      <c r="I3338" s="0" t="n">
        <v>34.5301653404937</v>
      </c>
      <c r="J3338" s="0" t="n">
        <v>0</v>
      </c>
      <c r="K3338" s="0" t="n">
        <f aca="false">I3338*SUMIFS(syst_chauffage!$H$3:$H$27,syst_chauffage!$B$3:$B$27,D3338,syst_chauffage!$C$3:$C$27,E3338)</f>
        <v>48.0824497758354</v>
      </c>
      <c r="L3338" s="12" t="n">
        <f aca="false">H3338*SUMIFS(syst_chauffage!$K$3:$K$27,syst_chauffage!$B$3:$B$27,D3338,syst_chauffage!$C$3:$C$27,E3338)</f>
        <v>1.61724310691098</v>
      </c>
      <c r="N3338" s="0" t="str">
        <f aca="false">A3338</f>
        <v>Commerce</v>
      </c>
      <c r="O3338" s="0" t="str">
        <f aca="false">B3338</f>
        <v>Commerce de détail non alimentaire</v>
      </c>
      <c r="P3338" s="0" t="str">
        <f aca="false">C3338</f>
        <v>Petit librairie</v>
      </c>
      <c r="Q3338" s="0" t="str">
        <f aca="false">D3338</f>
        <v>Autre système centralisé</v>
      </c>
      <c r="R3338" s="0" t="str">
        <f aca="false">E3338</f>
        <v>Autres</v>
      </c>
      <c r="S3338" s="0" t="str">
        <f aca="false">F3338</f>
        <v>0306730101</v>
      </c>
      <c r="T3338" s="0" t="str">
        <f aca="false">G3338</f>
        <v>2</v>
      </c>
      <c r="U3338" s="0" t="n">
        <f aca="false">L3338</f>
        <v>1.61724310691098</v>
      </c>
      <c r="V3338" s="0" t="n">
        <f aca="false">K3338</f>
        <v>48.0824497758354</v>
      </c>
      <c r="W3338" s="0" t="n">
        <f aca="false">J3338</f>
        <v>0</v>
      </c>
    </row>
    <row r="3339" customFormat="false" ht="12.8" hidden="false" customHeight="false" outlineLevel="0" collapsed="false">
      <c r="A3339" s="0" t="s">
        <v>74</v>
      </c>
      <c r="B3339" s="0" t="s">
        <v>613</v>
      </c>
      <c r="C3339" s="0" t="s">
        <v>679</v>
      </c>
      <c r="D3339" s="0" t="s">
        <v>19</v>
      </c>
      <c r="E3339" s="0" t="s">
        <v>58</v>
      </c>
      <c r="F3339" s="0" t="s">
        <v>681</v>
      </c>
      <c r="G3339" s="0" t="s">
        <v>1610</v>
      </c>
      <c r="H3339" s="0" t="n">
        <v>1.64063378536921</v>
      </c>
      <c r="I3339" s="0" t="n">
        <v>34.202205137923</v>
      </c>
      <c r="J3339" s="0" t="n">
        <v>765</v>
      </c>
      <c r="K3339" s="0" t="n">
        <f aca="false">I3339*SUMIFS(syst_chauffage!$H$3:$H$27,syst_chauffage!$B$3:$B$27,D3339,syst_chauffage!$C$3:$C$27,E3339)</f>
        <v>56.2609033234443</v>
      </c>
      <c r="L3339" s="12" t="n">
        <f aca="false">H3339*SUMIFS(syst_chauffage!$K$3:$K$27,syst_chauffage!$B$3:$B$27,D3339,syst_chauffage!$C$3:$C$27,E3339)</f>
        <v>1.64063378536921</v>
      </c>
      <c r="N3339" s="0" t="str">
        <f aca="false">A3339</f>
        <v>Commerce</v>
      </c>
      <c r="O3339" s="0" t="str">
        <f aca="false">B3339</f>
        <v>Commerce de détail non alimentaire</v>
      </c>
      <c r="P3339" s="0" t="str">
        <f aca="false">C3339</f>
        <v>Petit librairie</v>
      </c>
      <c r="Q3339" s="0" t="str">
        <f aca="false">D3339</f>
        <v>Autre système centralisé</v>
      </c>
      <c r="R3339" s="0" t="str">
        <f aca="false">E3339</f>
        <v>Urbain</v>
      </c>
      <c r="S3339" s="0" t="str">
        <f aca="false">F3339</f>
        <v>0306730106</v>
      </c>
      <c r="T3339" s="0" t="str">
        <f aca="false">G3339</f>
        <v>2</v>
      </c>
      <c r="U3339" s="0" t="n">
        <f aca="false">L3339</f>
        <v>1.64063378536921</v>
      </c>
      <c r="V3339" s="0" t="n">
        <f aca="false">K3339</f>
        <v>56.2609033234443</v>
      </c>
      <c r="W3339" s="0" t="n">
        <f aca="false">J3339</f>
        <v>765</v>
      </c>
    </row>
    <row r="3340" customFormat="false" ht="12.8" hidden="false" customHeight="false" outlineLevel="0" collapsed="false">
      <c r="A3340" s="0" t="s">
        <v>74</v>
      </c>
      <c r="B3340" s="0" t="s">
        <v>613</v>
      </c>
      <c r="C3340" s="0" t="s">
        <v>679</v>
      </c>
      <c r="D3340" s="0" t="s">
        <v>22</v>
      </c>
      <c r="E3340" s="0" t="s">
        <v>23</v>
      </c>
      <c r="F3340" s="0" t="s">
        <v>682</v>
      </c>
      <c r="G3340" s="0" t="s">
        <v>1610</v>
      </c>
      <c r="H3340" s="0" t="n">
        <v>0.671288578778249</v>
      </c>
      <c r="I3340" s="0" t="n">
        <v>25.9464369230769</v>
      </c>
      <c r="J3340" s="0" t="n">
        <v>0</v>
      </c>
      <c r="K3340" s="0" t="n">
        <f aca="false">I3340*SUMIFS(syst_chauffage!$H$3:$H$27,syst_chauffage!$B$3:$B$27,D3340,syst_chauffage!$C$3:$C$27,E3340)</f>
        <v>45.6922594297864</v>
      </c>
      <c r="L3340" s="12" t="n">
        <f aca="false">H3340*SUMIFS(syst_chauffage!$K$3:$K$27,syst_chauffage!$B$3:$B$27,D3340,syst_chauffage!$C$3:$C$27,E3340)</f>
        <v>0.671288578778249</v>
      </c>
      <c r="N3340" s="0" t="str">
        <f aca="false">A3340</f>
        <v>Commerce</v>
      </c>
      <c r="O3340" s="0" t="str">
        <f aca="false">B3340</f>
        <v>Commerce de détail non alimentaire</v>
      </c>
      <c r="P3340" s="0" t="str">
        <f aca="false">C3340</f>
        <v>Petit librairie</v>
      </c>
      <c r="Q3340" s="0" t="str">
        <f aca="false">D3340</f>
        <v>Chaudière fioul</v>
      </c>
      <c r="R3340" s="0" t="str">
        <f aca="false">E3340</f>
        <v>Fioul</v>
      </c>
      <c r="S3340" s="0" t="str">
        <f aca="false">F3340</f>
        <v>0306730303</v>
      </c>
      <c r="T3340" s="0" t="str">
        <f aca="false">G3340</f>
        <v>2</v>
      </c>
      <c r="U3340" s="0" t="n">
        <f aca="false">L3340</f>
        <v>0.671288578778249</v>
      </c>
      <c r="V3340" s="0" t="n">
        <f aca="false">K3340</f>
        <v>45.6922594297864</v>
      </c>
      <c r="W3340" s="0" t="n">
        <f aca="false">J3340</f>
        <v>0</v>
      </c>
    </row>
    <row r="3341" customFormat="false" ht="12.8" hidden="false" customHeight="false" outlineLevel="0" collapsed="false">
      <c r="A3341" s="0" t="s">
        <v>74</v>
      </c>
      <c r="B3341" s="0" t="s">
        <v>613</v>
      </c>
      <c r="C3341" s="0" t="s">
        <v>679</v>
      </c>
      <c r="D3341" s="0" t="s">
        <v>13</v>
      </c>
      <c r="E3341" s="0" t="s">
        <v>14</v>
      </c>
      <c r="F3341" s="0" t="s">
        <v>683</v>
      </c>
      <c r="G3341" s="0" t="s">
        <v>1610</v>
      </c>
      <c r="H3341" s="0" t="n">
        <v>0.76261691437299</v>
      </c>
      <c r="I3341" s="0" t="n">
        <v>25.9464369230769</v>
      </c>
      <c r="J3341" s="0" t="n">
        <v>308</v>
      </c>
      <c r="K3341" s="0" t="n">
        <f aca="false">I3341*SUMIFS(syst_chauffage!$H$3:$H$27,syst_chauffage!$B$3:$B$27,D3341,syst_chauffage!$C$3:$C$27,E3341)</f>
        <v>52.4012096119026</v>
      </c>
      <c r="L3341" s="12" t="n">
        <f aca="false">H3341*SUMIFS(syst_chauffage!$K$3:$K$27,syst_chauffage!$B$3:$B$27,D3341,syst_chauffage!$C$3:$C$27,E3341)</f>
        <v>0.76261691437299</v>
      </c>
      <c r="N3341" s="0" t="str">
        <f aca="false">A3341</f>
        <v>Commerce</v>
      </c>
      <c r="O3341" s="0" t="str">
        <f aca="false">B3341</f>
        <v>Commerce de détail non alimentaire</v>
      </c>
      <c r="P3341" s="0" t="str">
        <f aca="false">C3341</f>
        <v>Petit librairie</v>
      </c>
      <c r="Q3341" s="0" t="str">
        <f aca="false">D3341</f>
        <v>Chaudière gaz</v>
      </c>
      <c r="R3341" s="0" t="str">
        <f aca="false">E3341</f>
        <v>Gaz</v>
      </c>
      <c r="S3341" s="0" t="str">
        <f aca="false">F3341</f>
        <v>0306730404</v>
      </c>
      <c r="T3341" s="0" t="str">
        <f aca="false">G3341</f>
        <v>2</v>
      </c>
      <c r="U3341" s="0" t="n">
        <f aca="false">L3341</f>
        <v>0.76261691437299</v>
      </c>
      <c r="V3341" s="0" t="n">
        <f aca="false">K3341</f>
        <v>52.4012096119026</v>
      </c>
      <c r="W3341" s="0" t="n">
        <f aca="false">J3341</f>
        <v>308</v>
      </c>
    </row>
    <row r="3342" customFormat="false" ht="12.8" hidden="false" customHeight="false" outlineLevel="0" collapsed="false">
      <c r="A3342" s="0" t="s">
        <v>74</v>
      </c>
      <c r="B3342" s="0" t="s">
        <v>613</v>
      </c>
      <c r="C3342" s="0" t="s">
        <v>679</v>
      </c>
      <c r="D3342" s="0" t="s">
        <v>29</v>
      </c>
      <c r="E3342" s="0" t="s">
        <v>30</v>
      </c>
      <c r="F3342" s="0" t="s">
        <v>684</v>
      </c>
      <c r="G3342" s="0" t="s">
        <v>1610</v>
      </c>
      <c r="H3342" s="0" t="n">
        <v>0.92</v>
      </c>
      <c r="I3342" s="0" t="n">
        <v>10.4</v>
      </c>
      <c r="J3342" s="0" t="n">
        <v>0</v>
      </c>
      <c r="K3342" s="0" t="n">
        <f aca="false">I3342*SUMIFS(syst_chauffage!$H$3:$H$27,syst_chauffage!$B$3:$B$27,D3342,syst_chauffage!$C$3:$C$27,E3342)</f>
        <v>3</v>
      </c>
      <c r="L3342" s="12" t="n">
        <f aca="false">H3342*SUMIFS(syst_chauffage!$K$3:$K$27,syst_chauffage!$B$3:$B$27,D3342,syst_chauffage!$C$3:$C$27,E3342)</f>
        <v>0.92</v>
      </c>
      <c r="N3342" s="0" t="str">
        <f aca="false">A3342</f>
        <v>Commerce</v>
      </c>
      <c r="O3342" s="0" t="str">
        <f aca="false">B3342</f>
        <v>Commerce de détail non alimentaire</v>
      </c>
      <c r="P3342" s="0" t="str">
        <f aca="false">C3342</f>
        <v>Petit librairie</v>
      </c>
      <c r="Q3342" s="0" t="str">
        <f aca="false">D3342</f>
        <v>Electrique direct</v>
      </c>
      <c r="R3342" s="0" t="str">
        <f aca="false">E3342</f>
        <v>Electricité</v>
      </c>
      <c r="S3342" s="0" t="str">
        <f aca="false">F3342</f>
        <v>0306730602</v>
      </c>
      <c r="T3342" s="0" t="str">
        <f aca="false">G3342</f>
        <v>2</v>
      </c>
      <c r="U3342" s="0" t="n">
        <f aca="false">L3342</f>
        <v>0.92</v>
      </c>
      <c r="V3342" s="0" t="n">
        <f aca="false">K3342</f>
        <v>3</v>
      </c>
      <c r="W3342" s="0" t="n">
        <f aca="false">J3342</f>
        <v>0</v>
      </c>
    </row>
    <row r="3343" customFormat="false" ht="12.8" hidden="false" customHeight="false" outlineLevel="0" collapsed="false">
      <c r="A3343" s="0" t="s">
        <v>74</v>
      </c>
      <c r="B3343" s="0" t="s">
        <v>613</v>
      </c>
      <c r="C3343" s="0" t="s">
        <v>679</v>
      </c>
      <c r="D3343" s="0" t="s">
        <v>36</v>
      </c>
      <c r="E3343" s="0" t="s">
        <v>30</v>
      </c>
      <c r="F3343" s="0" t="s">
        <v>685</v>
      </c>
      <c r="G3343" s="0" t="s">
        <v>1610</v>
      </c>
      <c r="H3343" s="0" t="n">
        <v>3.27439423255813</v>
      </c>
      <c r="I3343" s="0" t="n">
        <v>77.3485808503254</v>
      </c>
      <c r="J3343" s="0" t="n">
        <v>675</v>
      </c>
      <c r="K3343" s="0" t="n">
        <f aca="false">I3343*SUMIFS(syst_chauffage!$H$3:$H$27,syst_chauffage!$B$3:$B$27,D3343,syst_chauffage!$C$3:$C$27,E3343)</f>
        <v>47.8523262576016</v>
      </c>
      <c r="L3343" s="12" t="n">
        <f aca="false">H3343*SUMIFS(syst_chauffage!$K$3:$K$27,syst_chauffage!$B$3:$B$27,D3343,syst_chauffage!$C$3:$C$27,E3343)</f>
        <v>2.75111501758348</v>
      </c>
      <c r="N3343" s="0" t="str">
        <f aca="false">A3343</f>
        <v>Commerce</v>
      </c>
      <c r="O3343" s="0" t="str">
        <f aca="false">B3343</f>
        <v>Commerce de détail non alimentaire</v>
      </c>
      <c r="P3343" s="0" t="str">
        <f aca="false">C3343</f>
        <v>Petit librairie</v>
      </c>
      <c r="Q3343" s="0" t="str">
        <f aca="false">D3343</f>
        <v>PAC</v>
      </c>
      <c r="R3343" s="0" t="str">
        <f aca="false">E3343</f>
        <v>Electricité</v>
      </c>
      <c r="S3343" s="0" t="str">
        <f aca="false">F3343</f>
        <v>0306730902</v>
      </c>
      <c r="T3343" s="0" t="str">
        <f aca="false">G3343</f>
        <v>2</v>
      </c>
      <c r="U3343" s="0" t="n">
        <f aca="false">L3343</f>
        <v>2.75111501758348</v>
      </c>
      <c r="V3343" s="0" t="n">
        <f aca="false">K3343</f>
        <v>47.8523262576016</v>
      </c>
      <c r="W3343" s="0" t="n">
        <f aca="false">J3343</f>
        <v>675</v>
      </c>
    </row>
    <row r="3344" customFormat="false" ht="12.8" hidden="false" customHeight="false" outlineLevel="0" collapsed="false">
      <c r="A3344" s="0" t="s">
        <v>74</v>
      </c>
      <c r="B3344" s="0" t="s">
        <v>613</v>
      </c>
      <c r="C3344" s="0" t="s">
        <v>679</v>
      </c>
      <c r="D3344" s="0" t="s">
        <v>51</v>
      </c>
      <c r="E3344" s="0" t="s">
        <v>57</v>
      </c>
      <c r="F3344" s="0" t="s">
        <v>686</v>
      </c>
      <c r="G3344" s="0" t="s">
        <v>1610</v>
      </c>
      <c r="H3344" s="0" t="n">
        <v>1.86604973874344</v>
      </c>
      <c r="I3344" s="0" t="n">
        <v>41.107339691064</v>
      </c>
      <c r="J3344" s="0" t="n">
        <v>0</v>
      </c>
      <c r="K3344" s="0" t="n">
        <f aca="false">I3344*SUMIFS(syst_chauffage!$H$3:$H$27,syst_chauffage!$B$3:$B$27,D3344,syst_chauffage!$C$3:$C$27,E3344)</f>
        <v>87.1004451866902</v>
      </c>
      <c r="L3344" s="12" t="n">
        <f aca="false">H3344*SUMIFS(syst_chauffage!$K$3:$K$27,syst_chauffage!$B$3:$B$27,D3344,syst_chauffage!$C$3:$C$27,E3344)</f>
        <v>1.86604973874344</v>
      </c>
      <c r="N3344" s="0" t="str">
        <f aca="false">A3344</f>
        <v>Commerce</v>
      </c>
      <c r="O3344" s="0" t="str">
        <f aca="false">B3344</f>
        <v>Commerce de détail non alimentaire</v>
      </c>
      <c r="P3344" s="0" t="str">
        <f aca="false">C3344</f>
        <v>Petit librairie</v>
      </c>
      <c r="Q3344" s="0" t="str">
        <f aca="false">D3344</f>
        <v>Autre système centralisé performant</v>
      </c>
      <c r="R3344" s="0" t="str">
        <f aca="false">E3344</f>
        <v>Autres</v>
      </c>
      <c r="S3344" s="0" t="str">
        <f aca="false">F3344</f>
        <v>0306732101</v>
      </c>
      <c r="T3344" s="0" t="str">
        <f aca="false">G3344</f>
        <v>2</v>
      </c>
      <c r="U3344" s="0" t="n">
        <f aca="false">L3344</f>
        <v>1.86604973874344</v>
      </c>
      <c r="V3344" s="0" t="n">
        <f aca="false">K3344</f>
        <v>87.1004451866902</v>
      </c>
      <c r="W3344" s="0" t="n">
        <f aca="false">J3344</f>
        <v>0</v>
      </c>
    </row>
    <row r="3345" customFormat="false" ht="12.8" hidden="false" customHeight="false" outlineLevel="0" collapsed="false">
      <c r="A3345" s="0" t="s">
        <v>74</v>
      </c>
      <c r="B3345" s="0" t="s">
        <v>613</v>
      </c>
      <c r="C3345" s="0" t="s">
        <v>679</v>
      </c>
      <c r="D3345" s="0" t="s">
        <v>51</v>
      </c>
      <c r="E3345" s="0" t="s">
        <v>58</v>
      </c>
      <c r="F3345" s="0" t="s">
        <v>687</v>
      </c>
      <c r="G3345" s="0" t="s">
        <v>1610</v>
      </c>
      <c r="H3345" s="0" t="n">
        <v>1.89303898311832</v>
      </c>
      <c r="I3345" s="0" t="n">
        <v>40.7169108784798</v>
      </c>
      <c r="J3345" s="0" t="n">
        <v>765</v>
      </c>
      <c r="K3345" s="0" t="n">
        <f aca="false">I3345*SUMIFS(syst_chauffage!$H$3:$H$27,syst_chauffage!$B$3:$B$27,D3345,syst_chauffage!$C$3:$C$27,E3345)</f>
        <v>86.8898677395724</v>
      </c>
      <c r="L3345" s="12" t="n">
        <f aca="false">H3345*SUMIFS(syst_chauffage!$K$3:$K$27,syst_chauffage!$B$3:$B$27,D3345,syst_chauffage!$C$3:$C$27,E3345)</f>
        <v>1.89303898311832</v>
      </c>
      <c r="N3345" s="0" t="str">
        <f aca="false">A3345</f>
        <v>Commerce</v>
      </c>
      <c r="O3345" s="0" t="str">
        <f aca="false">B3345</f>
        <v>Commerce de détail non alimentaire</v>
      </c>
      <c r="P3345" s="0" t="str">
        <f aca="false">C3345</f>
        <v>Petit librairie</v>
      </c>
      <c r="Q3345" s="0" t="str">
        <f aca="false">D3345</f>
        <v>Autre système centralisé performant</v>
      </c>
      <c r="R3345" s="0" t="str">
        <f aca="false">E3345</f>
        <v>Urbain</v>
      </c>
      <c r="S3345" s="0" t="str">
        <f aca="false">F3345</f>
        <v>0306732106</v>
      </c>
      <c r="T3345" s="0" t="str">
        <f aca="false">G3345</f>
        <v>2</v>
      </c>
      <c r="U3345" s="0" t="n">
        <f aca="false">L3345</f>
        <v>1.89303898311832</v>
      </c>
      <c r="V3345" s="0" t="n">
        <f aca="false">K3345</f>
        <v>86.8898677395724</v>
      </c>
      <c r="W3345" s="0" t="n">
        <f aca="false">J3345</f>
        <v>765</v>
      </c>
    </row>
    <row r="3346" customFormat="false" ht="12.8" hidden="false" customHeight="false" outlineLevel="0" collapsed="false">
      <c r="A3346" s="0" t="s">
        <v>74</v>
      </c>
      <c r="B3346" s="0" t="s">
        <v>613</v>
      </c>
      <c r="C3346" s="0" t="s">
        <v>679</v>
      </c>
      <c r="D3346" s="0" t="s">
        <v>27</v>
      </c>
      <c r="E3346" s="0" t="s">
        <v>23</v>
      </c>
      <c r="F3346" s="0" t="s">
        <v>688</v>
      </c>
      <c r="G3346" s="0" t="s">
        <v>1610</v>
      </c>
      <c r="H3346" s="0" t="n">
        <v>0.74926242775864</v>
      </c>
      <c r="I3346" s="0" t="n">
        <v>30.8886153846153</v>
      </c>
      <c r="J3346" s="0" t="n">
        <v>693</v>
      </c>
      <c r="K3346" s="0" t="n">
        <f aca="false">I3346*SUMIFS(syst_chauffage!$H$3:$H$27,syst_chauffage!$B$3:$B$27,D3346,syst_chauffage!$C$3:$C$27,E3346)</f>
        <v>79.2108623583623</v>
      </c>
      <c r="L3346" s="12" t="n">
        <f aca="false">H3346*SUMIFS(syst_chauffage!$K$3:$K$27,syst_chauffage!$B$3:$B$27,D3346,syst_chauffage!$C$3:$C$27,E3346)</f>
        <v>0.74926242775864</v>
      </c>
      <c r="N3346" s="0" t="str">
        <f aca="false">A3346</f>
        <v>Commerce</v>
      </c>
      <c r="O3346" s="0" t="str">
        <f aca="false">B3346</f>
        <v>Commerce de détail non alimentaire</v>
      </c>
      <c r="P3346" s="0" t="str">
        <f aca="false">C3346</f>
        <v>Petit librairie</v>
      </c>
      <c r="Q3346" s="0" t="str">
        <f aca="false">D3346</f>
        <v>Chaudière condensation fioul</v>
      </c>
      <c r="R3346" s="0" t="str">
        <f aca="false">E3346</f>
        <v>Fioul</v>
      </c>
      <c r="S3346" s="0" t="str">
        <f aca="false">F3346</f>
        <v>0306732303</v>
      </c>
      <c r="T3346" s="0" t="str">
        <f aca="false">G3346</f>
        <v>2</v>
      </c>
      <c r="U3346" s="0" t="n">
        <f aca="false">L3346</f>
        <v>0.74926242775864</v>
      </c>
      <c r="V3346" s="0" t="n">
        <f aca="false">K3346</f>
        <v>79.2108623583623</v>
      </c>
      <c r="W3346" s="0" t="n">
        <f aca="false">J3346</f>
        <v>693</v>
      </c>
    </row>
    <row r="3347" customFormat="false" ht="12.8" hidden="false" customHeight="false" outlineLevel="0" collapsed="false">
      <c r="A3347" s="0" t="s">
        <v>74</v>
      </c>
      <c r="B3347" s="0" t="s">
        <v>613</v>
      </c>
      <c r="C3347" s="0" t="s">
        <v>679</v>
      </c>
      <c r="D3347" s="0" t="s">
        <v>18</v>
      </c>
      <c r="E3347" s="0" t="s">
        <v>14</v>
      </c>
      <c r="F3347" s="0" t="s">
        <v>689</v>
      </c>
      <c r="G3347" s="0" t="s">
        <v>1610</v>
      </c>
      <c r="H3347" s="0" t="n">
        <v>0.977016466710523</v>
      </c>
      <c r="I3347" s="0" t="n">
        <v>30.8886153846153</v>
      </c>
      <c r="J3347" s="0" t="n">
        <v>693</v>
      </c>
      <c r="K3347" s="0" t="n">
        <f aca="false">I3347*SUMIFS(syst_chauffage!$H$3:$H$27,syst_chauffage!$B$3:$B$27,D3347,syst_chauffage!$C$3:$C$27,E3347)</f>
        <v>84.1692814255286</v>
      </c>
      <c r="L3347" s="12" t="n">
        <f aca="false">H3347*SUMIFS(syst_chauffage!$K$3:$K$27,syst_chauffage!$B$3:$B$27,D3347,syst_chauffage!$C$3:$C$27,E3347)</f>
        <v>0.949119608376223</v>
      </c>
      <c r="N3347" s="0" t="str">
        <f aca="false">A3347</f>
        <v>Commerce</v>
      </c>
      <c r="O3347" s="0" t="str">
        <f aca="false">B3347</f>
        <v>Commerce de détail non alimentaire</v>
      </c>
      <c r="P3347" s="0" t="str">
        <f aca="false">C3347</f>
        <v>Petit librairie</v>
      </c>
      <c r="Q3347" s="0" t="str">
        <f aca="false">D3347</f>
        <v>Chaudière condensation gaz</v>
      </c>
      <c r="R3347" s="0" t="str">
        <f aca="false">E3347</f>
        <v>Gaz</v>
      </c>
      <c r="S3347" s="0" t="str">
        <f aca="false">F3347</f>
        <v>0306732404</v>
      </c>
      <c r="T3347" s="0" t="str">
        <f aca="false">G3347</f>
        <v>2</v>
      </c>
      <c r="U3347" s="0" t="n">
        <f aca="false">L3347</f>
        <v>0.949119608376223</v>
      </c>
      <c r="V3347" s="0" t="n">
        <f aca="false">K3347</f>
        <v>84.1692814255286</v>
      </c>
      <c r="W3347" s="0" t="n">
        <f aca="false">J3347</f>
        <v>693</v>
      </c>
    </row>
    <row r="3348" customFormat="false" ht="12.8" hidden="false" customHeight="false" outlineLevel="0" collapsed="false">
      <c r="A3348" s="0" t="s">
        <v>74</v>
      </c>
      <c r="B3348" s="0" t="s">
        <v>613</v>
      </c>
      <c r="C3348" s="0" t="s">
        <v>679</v>
      </c>
      <c r="D3348" s="0" t="s">
        <v>32</v>
      </c>
      <c r="E3348" s="0" t="s">
        <v>30</v>
      </c>
      <c r="F3348" s="0" t="s">
        <v>690</v>
      </c>
      <c r="G3348" s="0" t="s">
        <v>1610</v>
      </c>
      <c r="H3348" s="0" t="n">
        <v>1</v>
      </c>
      <c r="I3348" s="0" t="n">
        <v>12</v>
      </c>
      <c r="J3348" s="0" t="n">
        <v>0</v>
      </c>
      <c r="K3348" s="0" t="n">
        <f aca="false">I3348*SUMIFS(syst_chauffage!$H$3:$H$27,syst_chauffage!$B$3:$B$27,D3348,syst_chauffage!$C$3:$C$27,E3348)</f>
        <v>12</v>
      </c>
      <c r="L3348" s="12" t="n">
        <f aca="false">H3348*SUMIFS(syst_chauffage!$K$3:$K$27,syst_chauffage!$B$3:$B$27,D3348,syst_chauffage!$C$3:$C$27,E3348)</f>
        <v>1</v>
      </c>
      <c r="N3348" s="0" t="str">
        <f aca="false">A3348</f>
        <v>Commerce</v>
      </c>
      <c r="O3348" s="0" t="str">
        <f aca="false">B3348</f>
        <v>Commerce de détail non alimentaire</v>
      </c>
      <c r="P3348" s="0" t="str">
        <f aca="false">C3348</f>
        <v>Petit librairie</v>
      </c>
      <c r="Q3348" s="0" t="str">
        <f aca="false">D3348</f>
        <v>Electrique direct performant</v>
      </c>
      <c r="R3348" s="0" t="str">
        <f aca="false">E3348</f>
        <v>Electricité</v>
      </c>
      <c r="S3348" s="0" t="str">
        <f aca="false">F3348</f>
        <v>0306732602</v>
      </c>
      <c r="T3348" s="0" t="str">
        <f aca="false">G3348</f>
        <v>2</v>
      </c>
      <c r="U3348" s="0" t="n">
        <f aca="false">L3348</f>
        <v>1</v>
      </c>
      <c r="V3348" s="0" t="n">
        <f aca="false">K3348</f>
        <v>12</v>
      </c>
      <c r="W3348" s="0" t="n">
        <f aca="false">J3348</f>
        <v>0</v>
      </c>
    </row>
    <row r="3349" customFormat="false" ht="12.8" hidden="false" customHeight="false" outlineLevel="0" collapsed="false">
      <c r="A3349" s="0" t="s">
        <v>74</v>
      </c>
      <c r="B3349" s="0" t="s">
        <v>613</v>
      </c>
      <c r="C3349" s="0" t="s">
        <v>679</v>
      </c>
      <c r="D3349" s="0" t="s">
        <v>38</v>
      </c>
      <c r="E3349" s="0" t="s">
        <v>30</v>
      </c>
      <c r="F3349" s="0" t="s">
        <v>691</v>
      </c>
      <c r="G3349" s="0" t="s">
        <v>1610</v>
      </c>
      <c r="H3349" s="0" t="n">
        <v>3.39795627906976</v>
      </c>
      <c r="I3349" s="0" t="n">
        <v>92.081643869435</v>
      </c>
      <c r="J3349" s="0" t="n">
        <v>720</v>
      </c>
      <c r="K3349" s="0" t="n">
        <f aca="false">I3349*SUMIFS(syst_chauffage!$H$3:$H$27,syst_chauffage!$B$3:$B$27,D3349,syst_chauffage!$C$3:$C$27,E3349)</f>
        <v>93.0755549000458</v>
      </c>
      <c r="L3349" s="12" t="n">
        <f aca="false">H3349*SUMIFS(syst_chauffage!$K$3:$K$27,syst_chauffage!$B$3:$B$27,D3349,syst_chauffage!$C$3:$C$27,E3349)</f>
        <v>3.03986496519792</v>
      </c>
      <c r="N3349" s="0" t="str">
        <f aca="false">A3349</f>
        <v>Commerce</v>
      </c>
      <c r="O3349" s="0" t="str">
        <f aca="false">B3349</f>
        <v>Commerce de détail non alimentaire</v>
      </c>
      <c r="P3349" s="0" t="str">
        <f aca="false">C3349</f>
        <v>Petit librairie</v>
      </c>
      <c r="Q3349" s="0" t="str">
        <f aca="false">D3349</f>
        <v>PAC performant</v>
      </c>
      <c r="R3349" s="0" t="str">
        <f aca="false">E3349</f>
        <v>Electricité</v>
      </c>
      <c r="S3349" s="0" t="str">
        <f aca="false">F3349</f>
        <v>0306732902</v>
      </c>
      <c r="T3349" s="0" t="str">
        <f aca="false">G3349</f>
        <v>2</v>
      </c>
      <c r="U3349" s="0" t="n">
        <f aca="false">L3349</f>
        <v>3.03986496519792</v>
      </c>
      <c r="V3349" s="0" t="n">
        <f aca="false">K3349</f>
        <v>93.0755549000458</v>
      </c>
      <c r="W3349" s="0" t="n">
        <f aca="false">J3349</f>
        <v>720</v>
      </c>
    </row>
    <row r="3350" customFormat="false" ht="12.8" hidden="false" customHeight="false" outlineLevel="0" collapsed="false">
      <c r="A3350" s="0" t="s">
        <v>74</v>
      </c>
      <c r="B3350" s="0" t="s">
        <v>613</v>
      </c>
      <c r="C3350" s="0" t="s">
        <v>692</v>
      </c>
      <c r="D3350" s="0" t="s">
        <v>19</v>
      </c>
      <c r="E3350" s="0" t="s">
        <v>57</v>
      </c>
      <c r="F3350" s="0" t="s">
        <v>693</v>
      </c>
      <c r="G3350" s="0" t="s">
        <v>1610</v>
      </c>
      <c r="H3350" s="0" t="n">
        <v>1.60671646062523</v>
      </c>
      <c r="I3350" s="0" t="n">
        <v>34.4945360389375</v>
      </c>
      <c r="J3350" s="0" t="n">
        <v>0</v>
      </c>
      <c r="K3350" s="0" t="n">
        <f aca="false">I3350*SUMIFS(syst_chauffage!$H$3:$H$27,syst_chauffage!$B$3:$B$27,D3350,syst_chauffage!$C$3:$C$27,E3350)</f>
        <v>48.0328368045179</v>
      </c>
      <c r="L3350" s="12" t="n">
        <f aca="false">H3350*SUMIFS(syst_chauffage!$K$3:$K$27,syst_chauffage!$B$3:$B$27,D3350,syst_chauffage!$C$3:$C$27,E3350)</f>
        <v>1.60671646062523</v>
      </c>
      <c r="N3350" s="0" t="str">
        <f aca="false">A3350</f>
        <v>Commerce</v>
      </c>
      <c r="O3350" s="0" t="str">
        <f aca="false">B3350</f>
        <v>Commerce de détail non alimentaire</v>
      </c>
      <c r="P3350" s="0" t="str">
        <f aca="false">C3350</f>
        <v>Petit mode</v>
      </c>
      <c r="Q3350" s="0" t="str">
        <f aca="false">D3350</f>
        <v>Autre système centralisé</v>
      </c>
      <c r="R3350" s="0" t="str">
        <f aca="false">E3350</f>
        <v>Autres</v>
      </c>
      <c r="S3350" s="0" t="str">
        <f aca="false">F3350</f>
        <v>0306740101</v>
      </c>
      <c r="T3350" s="0" t="str">
        <f aca="false">G3350</f>
        <v>2</v>
      </c>
      <c r="U3350" s="0" t="n">
        <f aca="false">L3350</f>
        <v>1.60671646062523</v>
      </c>
      <c r="V3350" s="0" t="n">
        <f aca="false">K3350</f>
        <v>48.0328368045179</v>
      </c>
      <c r="W3350" s="0" t="n">
        <f aca="false">J3350</f>
        <v>0</v>
      </c>
    </row>
    <row r="3351" customFormat="false" ht="12.8" hidden="false" customHeight="false" outlineLevel="0" collapsed="false">
      <c r="A3351" s="0" t="s">
        <v>74</v>
      </c>
      <c r="B3351" s="0" t="s">
        <v>613</v>
      </c>
      <c r="C3351" s="0" t="s">
        <v>692</v>
      </c>
      <c r="D3351" s="0" t="s">
        <v>19</v>
      </c>
      <c r="E3351" s="0" t="s">
        <v>58</v>
      </c>
      <c r="F3351" s="0" t="s">
        <v>694</v>
      </c>
      <c r="G3351" s="0" t="s">
        <v>1610</v>
      </c>
      <c r="H3351" s="0" t="n">
        <v>1.6896668568761</v>
      </c>
      <c r="I3351" s="0" t="n">
        <v>34.0054538196704</v>
      </c>
      <c r="J3351" s="0" t="n">
        <v>765</v>
      </c>
      <c r="K3351" s="0" t="n">
        <f aca="false">I3351*SUMIFS(syst_chauffage!$H$3:$H$27,syst_chauffage!$B$3:$B$27,D3351,syst_chauffage!$C$3:$C$27,E3351)</f>
        <v>55.9372573231255</v>
      </c>
      <c r="L3351" s="12" t="n">
        <f aca="false">H3351*SUMIFS(syst_chauffage!$K$3:$K$27,syst_chauffage!$B$3:$B$27,D3351,syst_chauffage!$C$3:$C$27,E3351)</f>
        <v>1.6896668568761</v>
      </c>
      <c r="N3351" s="0" t="str">
        <f aca="false">A3351</f>
        <v>Commerce</v>
      </c>
      <c r="O3351" s="0" t="str">
        <f aca="false">B3351</f>
        <v>Commerce de détail non alimentaire</v>
      </c>
      <c r="P3351" s="0" t="str">
        <f aca="false">C3351</f>
        <v>Petit mode</v>
      </c>
      <c r="Q3351" s="0" t="str">
        <f aca="false">D3351</f>
        <v>Autre système centralisé</v>
      </c>
      <c r="R3351" s="0" t="str">
        <f aca="false">E3351</f>
        <v>Urbain</v>
      </c>
      <c r="S3351" s="0" t="str">
        <f aca="false">F3351</f>
        <v>0306740106</v>
      </c>
      <c r="T3351" s="0" t="str">
        <f aca="false">G3351</f>
        <v>2</v>
      </c>
      <c r="U3351" s="0" t="n">
        <f aca="false">L3351</f>
        <v>1.6896668568761</v>
      </c>
      <c r="V3351" s="0" t="n">
        <f aca="false">K3351</f>
        <v>55.9372573231255</v>
      </c>
      <c r="W3351" s="0" t="n">
        <f aca="false">J3351</f>
        <v>765</v>
      </c>
    </row>
    <row r="3352" customFormat="false" ht="12.8" hidden="false" customHeight="false" outlineLevel="0" collapsed="false">
      <c r="A3352" s="0" t="s">
        <v>74</v>
      </c>
      <c r="B3352" s="0" t="s">
        <v>613</v>
      </c>
      <c r="C3352" s="0" t="s">
        <v>692</v>
      </c>
      <c r="D3352" s="0" t="s">
        <v>22</v>
      </c>
      <c r="E3352" s="0" t="s">
        <v>23</v>
      </c>
      <c r="F3352" s="0" t="s">
        <v>695</v>
      </c>
      <c r="G3352" s="0" t="s">
        <v>1610</v>
      </c>
      <c r="H3352" s="0" t="n">
        <v>0.671281944096638</v>
      </c>
      <c r="I3352" s="0" t="n">
        <v>25.9464369230769</v>
      </c>
      <c r="J3352" s="0" t="n">
        <v>0</v>
      </c>
      <c r="K3352" s="0" t="n">
        <f aca="false">I3352*SUMIFS(syst_chauffage!$H$3:$H$27,syst_chauffage!$B$3:$B$27,D3352,syst_chauffage!$C$3:$C$27,E3352)</f>
        <v>45.6922594297864</v>
      </c>
      <c r="L3352" s="12" t="n">
        <f aca="false">H3352*SUMIFS(syst_chauffage!$K$3:$K$27,syst_chauffage!$B$3:$B$27,D3352,syst_chauffage!$C$3:$C$27,E3352)</f>
        <v>0.671281944096638</v>
      </c>
      <c r="N3352" s="0" t="str">
        <f aca="false">A3352</f>
        <v>Commerce</v>
      </c>
      <c r="O3352" s="0" t="str">
        <f aca="false">B3352</f>
        <v>Commerce de détail non alimentaire</v>
      </c>
      <c r="P3352" s="0" t="str">
        <f aca="false">C3352</f>
        <v>Petit mode</v>
      </c>
      <c r="Q3352" s="0" t="str">
        <f aca="false">D3352</f>
        <v>Chaudière fioul</v>
      </c>
      <c r="R3352" s="0" t="str">
        <f aca="false">E3352</f>
        <v>Fioul</v>
      </c>
      <c r="S3352" s="0" t="str">
        <f aca="false">F3352</f>
        <v>0306740303</v>
      </c>
      <c r="T3352" s="0" t="str">
        <f aca="false">G3352</f>
        <v>2</v>
      </c>
      <c r="U3352" s="0" t="n">
        <f aca="false">L3352</f>
        <v>0.671281944096638</v>
      </c>
      <c r="V3352" s="0" t="n">
        <f aca="false">K3352</f>
        <v>45.6922594297864</v>
      </c>
      <c r="W3352" s="0" t="n">
        <f aca="false">J3352</f>
        <v>0</v>
      </c>
    </row>
    <row r="3353" customFormat="false" ht="12.8" hidden="false" customHeight="false" outlineLevel="0" collapsed="false">
      <c r="A3353" s="0" t="s">
        <v>74</v>
      </c>
      <c r="B3353" s="0" t="s">
        <v>613</v>
      </c>
      <c r="C3353" s="0" t="s">
        <v>692</v>
      </c>
      <c r="D3353" s="0" t="s">
        <v>13</v>
      </c>
      <c r="E3353" s="0" t="s">
        <v>14</v>
      </c>
      <c r="F3353" s="0" t="s">
        <v>696</v>
      </c>
      <c r="G3353" s="0" t="s">
        <v>1610</v>
      </c>
      <c r="H3353" s="0" t="n">
        <v>0.788264980729648</v>
      </c>
      <c r="I3353" s="0" t="n">
        <v>25.9464369230769</v>
      </c>
      <c r="J3353" s="0" t="n">
        <v>308</v>
      </c>
      <c r="K3353" s="0" t="n">
        <f aca="false">I3353*SUMIFS(syst_chauffage!$H$3:$H$27,syst_chauffage!$B$3:$B$27,D3353,syst_chauffage!$C$3:$C$27,E3353)</f>
        <v>52.4012096119026</v>
      </c>
      <c r="L3353" s="12" t="n">
        <f aca="false">H3353*SUMIFS(syst_chauffage!$K$3:$K$27,syst_chauffage!$B$3:$B$27,D3353,syst_chauffage!$C$3:$C$27,E3353)</f>
        <v>0.788264980729648</v>
      </c>
      <c r="N3353" s="0" t="str">
        <f aca="false">A3353</f>
        <v>Commerce</v>
      </c>
      <c r="O3353" s="0" t="str">
        <f aca="false">B3353</f>
        <v>Commerce de détail non alimentaire</v>
      </c>
      <c r="P3353" s="0" t="str">
        <f aca="false">C3353</f>
        <v>Petit mode</v>
      </c>
      <c r="Q3353" s="0" t="str">
        <f aca="false">D3353</f>
        <v>Chaudière gaz</v>
      </c>
      <c r="R3353" s="0" t="str">
        <f aca="false">E3353</f>
        <v>Gaz</v>
      </c>
      <c r="S3353" s="0" t="str">
        <f aca="false">F3353</f>
        <v>0306740404</v>
      </c>
      <c r="T3353" s="0" t="str">
        <f aca="false">G3353</f>
        <v>2</v>
      </c>
      <c r="U3353" s="0" t="n">
        <f aca="false">L3353</f>
        <v>0.788264980729648</v>
      </c>
      <c r="V3353" s="0" t="n">
        <f aca="false">K3353</f>
        <v>52.4012096119026</v>
      </c>
      <c r="W3353" s="0" t="n">
        <f aca="false">J3353</f>
        <v>308</v>
      </c>
    </row>
    <row r="3354" customFormat="false" ht="12.8" hidden="false" customHeight="false" outlineLevel="0" collapsed="false">
      <c r="A3354" s="0" t="s">
        <v>74</v>
      </c>
      <c r="B3354" s="0" t="s">
        <v>613</v>
      </c>
      <c r="C3354" s="0" t="s">
        <v>692</v>
      </c>
      <c r="D3354" s="0" t="s">
        <v>29</v>
      </c>
      <c r="E3354" s="0" t="s">
        <v>30</v>
      </c>
      <c r="F3354" s="0" t="s">
        <v>697</v>
      </c>
      <c r="G3354" s="0" t="s">
        <v>1610</v>
      </c>
      <c r="H3354" s="0" t="n">
        <v>0.92</v>
      </c>
      <c r="I3354" s="0" t="n">
        <v>10.4</v>
      </c>
      <c r="J3354" s="0" t="n">
        <v>0</v>
      </c>
      <c r="K3354" s="0" t="n">
        <f aca="false">I3354*SUMIFS(syst_chauffage!$H$3:$H$27,syst_chauffage!$B$3:$B$27,D3354,syst_chauffage!$C$3:$C$27,E3354)</f>
        <v>3</v>
      </c>
      <c r="L3354" s="12" t="n">
        <f aca="false">H3354*SUMIFS(syst_chauffage!$K$3:$K$27,syst_chauffage!$B$3:$B$27,D3354,syst_chauffage!$C$3:$C$27,E3354)</f>
        <v>0.92</v>
      </c>
      <c r="N3354" s="0" t="str">
        <f aca="false">A3354</f>
        <v>Commerce</v>
      </c>
      <c r="O3354" s="0" t="str">
        <f aca="false">B3354</f>
        <v>Commerce de détail non alimentaire</v>
      </c>
      <c r="P3354" s="0" t="str">
        <f aca="false">C3354</f>
        <v>Petit mode</v>
      </c>
      <c r="Q3354" s="0" t="str">
        <f aca="false">D3354</f>
        <v>Electrique direct</v>
      </c>
      <c r="R3354" s="0" t="str">
        <f aca="false">E3354</f>
        <v>Electricité</v>
      </c>
      <c r="S3354" s="0" t="str">
        <f aca="false">F3354</f>
        <v>0306740602</v>
      </c>
      <c r="T3354" s="0" t="str">
        <f aca="false">G3354</f>
        <v>2</v>
      </c>
      <c r="U3354" s="0" t="n">
        <f aca="false">L3354</f>
        <v>0.92</v>
      </c>
      <c r="V3354" s="0" t="n">
        <f aca="false">K3354</f>
        <v>3</v>
      </c>
      <c r="W3354" s="0" t="n">
        <f aca="false">J3354</f>
        <v>0</v>
      </c>
    </row>
    <row r="3355" customFormat="false" ht="12.8" hidden="false" customHeight="false" outlineLevel="0" collapsed="false">
      <c r="A3355" s="0" t="s">
        <v>74</v>
      </c>
      <c r="B3355" s="0" t="s">
        <v>613</v>
      </c>
      <c r="C3355" s="0" t="s">
        <v>692</v>
      </c>
      <c r="D3355" s="0" t="s">
        <v>36</v>
      </c>
      <c r="E3355" s="0" t="s">
        <v>30</v>
      </c>
      <c r="F3355" s="0" t="s">
        <v>698</v>
      </c>
      <c r="G3355" s="0" t="s">
        <v>1610</v>
      </c>
      <c r="H3355" s="0" t="n">
        <v>3.27439423255813</v>
      </c>
      <c r="I3355" s="0" t="n">
        <v>77.0882437068584</v>
      </c>
      <c r="J3355" s="0" t="n">
        <v>675</v>
      </c>
      <c r="K3355" s="0" t="n">
        <f aca="false">I3355*SUMIFS(syst_chauffage!$H$3:$H$27,syst_chauffage!$B$3:$B$27,D3355,syst_chauffage!$C$3:$C$27,E3355)</f>
        <v>47.6912665744219</v>
      </c>
      <c r="L3355" s="12" t="n">
        <f aca="false">H3355*SUMIFS(syst_chauffage!$K$3:$K$27,syst_chauffage!$B$3:$B$27,D3355,syst_chauffage!$C$3:$C$27,E3355)</f>
        <v>2.75111501758348</v>
      </c>
      <c r="N3355" s="0" t="str">
        <f aca="false">A3355</f>
        <v>Commerce</v>
      </c>
      <c r="O3355" s="0" t="str">
        <f aca="false">B3355</f>
        <v>Commerce de détail non alimentaire</v>
      </c>
      <c r="P3355" s="0" t="str">
        <f aca="false">C3355</f>
        <v>Petit mode</v>
      </c>
      <c r="Q3355" s="0" t="str">
        <f aca="false">D3355</f>
        <v>PAC</v>
      </c>
      <c r="R3355" s="0" t="str">
        <f aca="false">E3355</f>
        <v>Electricité</v>
      </c>
      <c r="S3355" s="0" t="str">
        <f aca="false">F3355</f>
        <v>0306740902</v>
      </c>
      <c r="T3355" s="0" t="str">
        <f aca="false">G3355</f>
        <v>2</v>
      </c>
      <c r="U3355" s="0" t="n">
        <f aca="false">L3355</f>
        <v>2.75111501758348</v>
      </c>
      <c r="V3355" s="0" t="n">
        <f aca="false">K3355</f>
        <v>47.6912665744219</v>
      </c>
      <c r="W3355" s="0" t="n">
        <f aca="false">J3355</f>
        <v>675</v>
      </c>
    </row>
    <row r="3356" customFormat="false" ht="12.8" hidden="false" customHeight="false" outlineLevel="0" collapsed="false">
      <c r="A3356" s="0" t="s">
        <v>74</v>
      </c>
      <c r="B3356" s="0" t="s">
        <v>613</v>
      </c>
      <c r="C3356" s="0" t="s">
        <v>692</v>
      </c>
      <c r="D3356" s="0" t="s">
        <v>51</v>
      </c>
      <c r="E3356" s="0" t="s">
        <v>57</v>
      </c>
      <c r="F3356" s="0" t="s">
        <v>699</v>
      </c>
      <c r="G3356" s="0" t="s">
        <v>1610</v>
      </c>
      <c r="H3356" s="0" t="n">
        <v>1.85390360841373</v>
      </c>
      <c r="I3356" s="0" t="n">
        <v>41.064923855878</v>
      </c>
      <c r="J3356" s="0" t="n">
        <v>0</v>
      </c>
      <c r="K3356" s="0" t="n">
        <f aca="false">I3356*SUMIFS(syst_chauffage!$H$3:$H$27,syst_chauffage!$B$3:$B$27,D3356,syst_chauffage!$C$3:$C$27,E3356)</f>
        <v>87.0105722307794</v>
      </c>
      <c r="L3356" s="12" t="n">
        <f aca="false">H3356*SUMIFS(syst_chauffage!$K$3:$K$27,syst_chauffage!$B$3:$B$27,D3356,syst_chauffage!$C$3:$C$27,E3356)</f>
        <v>1.85390360841373</v>
      </c>
      <c r="N3356" s="0" t="str">
        <f aca="false">A3356</f>
        <v>Commerce</v>
      </c>
      <c r="O3356" s="0" t="str">
        <f aca="false">B3356</f>
        <v>Commerce de détail non alimentaire</v>
      </c>
      <c r="P3356" s="0" t="str">
        <f aca="false">C3356</f>
        <v>Petit mode</v>
      </c>
      <c r="Q3356" s="0" t="str">
        <f aca="false">D3356</f>
        <v>Autre système centralisé performant</v>
      </c>
      <c r="R3356" s="0" t="str">
        <f aca="false">E3356</f>
        <v>Autres</v>
      </c>
      <c r="S3356" s="0" t="str">
        <f aca="false">F3356</f>
        <v>0306742101</v>
      </c>
      <c r="T3356" s="0" t="str">
        <f aca="false">G3356</f>
        <v>2</v>
      </c>
      <c r="U3356" s="0" t="n">
        <f aca="false">L3356</f>
        <v>1.85390360841373</v>
      </c>
      <c r="V3356" s="0" t="n">
        <f aca="false">K3356</f>
        <v>87.0105722307794</v>
      </c>
      <c r="W3356" s="0" t="n">
        <f aca="false">J3356</f>
        <v>0</v>
      </c>
    </row>
    <row r="3357" customFormat="false" ht="12.8" hidden="false" customHeight="false" outlineLevel="0" collapsed="false">
      <c r="A3357" s="0" t="s">
        <v>74</v>
      </c>
      <c r="B3357" s="0" t="s">
        <v>613</v>
      </c>
      <c r="C3357" s="0" t="s">
        <v>692</v>
      </c>
      <c r="D3357" s="0" t="s">
        <v>51</v>
      </c>
      <c r="E3357" s="0" t="s">
        <v>58</v>
      </c>
      <c r="F3357" s="0" t="s">
        <v>700</v>
      </c>
      <c r="G3357" s="0" t="s">
        <v>1610</v>
      </c>
      <c r="H3357" s="0" t="n">
        <v>1.94961560408781</v>
      </c>
      <c r="I3357" s="0" t="n">
        <v>40.4826831186552</v>
      </c>
      <c r="J3357" s="0" t="n">
        <v>765</v>
      </c>
      <c r="K3357" s="0" t="n">
        <f aca="false">I3357*SUMIFS(syst_chauffage!$H$3:$H$27,syst_chauffage!$B$3:$B$27,D3357,syst_chauffage!$C$3:$C$27,E3357)</f>
        <v>86.3900258155906</v>
      </c>
      <c r="L3357" s="12" t="n">
        <f aca="false">H3357*SUMIFS(syst_chauffage!$K$3:$K$27,syst_chauffage!$B$3:$B$27,D3357,syst_chauffage!$C$3:$C$27,E3357)</f>
        <v>1.94961560408781</v>
      </c>
      <c r="N3357" s="0" t="str">
        <f aca="false">A3357</f>
        <v>Commerce</v>
      </c>
      <c r="O3357" s="0" t="str">
        <f aca="false">B3357</f>
        <v>Commerce de détail non alimentaire</v>
      </c>
      <c r="P3357" s="0" t="str">
        <f aca="false">C3357</f>
        <v>Petit mode</v>
      </c>
      <c r="Q3357" s="0" t="str">
        <f aca="false">D3357</f>
        <v>Autre système centralisé performant</v>
      </c>
      <c r="R3357" s="0" t="str">
        <f aca="false">E3357</f>
        <v>Urbain</v>
      </c>
      <c r="S3357" s="0" t="str">
        <f aca="false">F3357</f>
        <v>0306742106</v>
      </c>
      <c r="T3357" s="0" t="str">
        <f aca="false">G3357</f>
        <v>2</v>
      </c>
      <c r="U3357" s="0" t="n">
        <f aca="false">L3357</f>
        <v>1.94961560408781</v>
      </c>
      <c r="V3357" s="0" t="n">
        <f aca="false">K3357</f>
        <v>86.3900258155906</v>
      </c>
      <c r="W3357" s="0" t="n">
        <f aca="false">J3357</f>
        <v>765</v>
      </c>
    </row>
    <row r="3358" customFormat="false" ht="12.8" hidden="false" customHeight="false" outlineLevel="0" collapsed="false">
      <c r="A3358" s="0" t="s">
        <v>74</v>
      </c>
      <c r="B3358" s="0" t="s">
        <v>613</v>
      </c>
      <c r="C3358" s="0" t="s">
        <v>692</v>
      </c>
      <c r="D3358" s="0" t="s">
        <v>27</v>
      </c>
      <c r="E3358" s="0" t="s">
        <v>23</v>
      </c>
      <c r="F3358" s="0" t="s">
        <v>701</v>
      </c>
      <c r="G3358" s="0" t="s">
        <v>1610</v>
      </c>
      <c r="H3358" s="0" t="n">
        <v>0.749259861540958</v>
      </c>
      <c r="I3358" s="0" t="n">
        <v>30.8886153846153</v>
      </c>
      <c r="J3358" s="0" t="n">
        <v>693</v>
      </c>
      <c r="K3358" s="0" t="n">
        <f aca="false">I3358*SUMIFS(syst_chauffage!$H$3:$H$27,syst_chauffage!$B$3:$B$27,D3358,syst_chauffage!$C$3:$C$27,E3358)</f>
        <v>79.2108623583623</v>
      </c>
      <c r="L3358" s="12" t="n">
        <f aca="false">H3358*SUMIFS(syst_chauffage!$K$3:$K$27,syst_chauffage!$B$3:$B$27,D3358,syst_chauffage!$C$3:$C$27,E3358)</f>
        <v>0.749259861540958</v>
      </c>
      <c r="N3358" s="0" t="str">
        <f aca="false">A3358</f>
        <v>Commerce</v>
      </c>
      <c r="O3358" s="0" t="str">
        <f aca="false">B3358</f>
        <v>Commerce de détail non alimentaire</v>
      </c>
      <c r="P3358" s="0" t="str">
        <f aca="false">C3358</f>
        <v>Petit mode</v>
      </c>
      <c r="Q3358" s="0" t="str">
        <f aca="false">D3358</f>
        <v>Chaudière condensation fioul</v>
      </c>
      <c r="R3358" s="0" t="str">
        <f aca="false">E3358</f>
        <v>Fioul</v>
      </c>
      <c r="S3358" s="0" t="str">
        <f aca="false">F3358</f>
        <v>0306742303</v>
      </c>
      <c r="T3358" s="0" t="str">
        <f aca="false">G3358</f>
        <v>2</v>
      </c>
      <c r="U3358" s="0" t="n">
        <f aca="false">L3358</f>
        <v>0.749259861540958</v>
      </c>
      <c r="V3358" s="0" t="n">
        <f aca="false">K3358</f>
        <v>79.2108623583623</v>
      </c>
      <c r="W3358" s="0" t="n">
        <f aca="false">J3358</f>
        <v>693</v>
      </c>
    </row>
    <row r="3359" customFormat="false" ht="12.8" hidden="false" customHeight="false" outlineLevel="0" collapsed="false">
      <c r="A3359" s="0" t="s">
        <v>74</v>
      </c>
      <c r="B3359" s="0" t="s">
        <v>613</v>
      </c>
      <c r="C3359" s="0" t="s">
        <v>692</v>
      </c>
      <c r="D3359" s="0" t="s">
        <v>18</v>
      </c>
      <c r="E3359" s="0" t="s">
        <v>14</v>
      </c>
      <c r="F3359" s="0" t="s">
        <v>702</v>
      </c>
      <c r="G3359" s="0" t="s">
        <v>1610</v>
      </c>
      <c r="H3359" s="0" t="n">
        <v>0.982567000981661</v>
      </c>
      <c r="I3359" s="0" t="n">
        <v>30.8886153846153</v>
      </c>
      <c r="J3359" s="0" t="n">
        <v>693</v>
      </c>
      <c r="K3359" s="0" t="n">
        <f aca="false">I3359*SUMIFS(syst_chauffage!$H$3:$H$27,syst_chauffage!$B$3:$B$27,D3359,syst_chauffage!$C$3:$C$27,E3359)</f>
        <v>84.1692814255286</v>
      </c>
      <c r="L3359" s="12" t="n">
        <f aca="false">H3359*SUMIFS(syst_chauffage!$K$3:$K$27,syst_chauffage!$B$3:$B$27,D3359,syst_chauffage!$C$3:$C$27,E3359)</f>
        <v>0.954511657633528</v>
      </c>
      <c r="N3359" s="0" t="str">
        <f aca="false">A3359</f>
        <v>Commerce</v>
      </c>
      <c r="O3359" s="0" t="str">
        <f aca="false">B3359</f>
        <v>Commerce de détail non alimentaire</v>
      </c>
      <c r="P3359" s="0" t="str">
        <f aca="false">C3359</f>
        <v>Petit mode</v>
      </c>
      <c r="Q3359" s="0" t="str">
        <f aca="false">D3359</f>
        <v>Chaudière condensation gaz</v>
      </c>
      <c r="R3359" s="0" t="str">
        <f aca="false">E3359</f>
        <v>Gaz</v>
      </c>
      <c r="S3359" s="0" t="str">
        <f aca="false">F3359</f>
        <v>0306742404</v>
      </c>
      <c r="T3359" s="0" t="str">
        <f aca="false">G3359</f>
        <v>2</v>
      </c>
      <c r="U3359" s="0" t="n">
        <f aca="false">L3359</f>
        <v>0.954511657633528</v>
      </c>
      <c r="V3359" s="0" t="n">
        <f aca="false">K3359</f>
        <v>84.1692814255286</v>
      </c>
      <c r="W3359" s="0" t="n">
        <f aca="false">J3359</f>
        <v>693</v>
      </c>
    </row>
    <row r="3360" customFormat="false" ht="12.8" hidden="false" customHeight="false" outlineLevel="0" collapsed="false">
      <c r="A3360" s="0" t="s">
        <v>74</v>
      </c>
      <c r="B3360" s="0" t="s">
        <v>613</v>
      </c>
      <c r="C3360" s="0" t="s">
        <v>692</v>
      </c>
      <c r="D3360" s="0" t="s">
        <v>32</v>
      </c>
      <c r="E3360" s="0" t="s">
        <v>30</v>
      </c>
      <c r="F3360" s="0" t="s">
        <v>703</v>
      </c>
      <c r="G3360" s="0" t="s">
        <v>1610</v>
      </c>
      <c r="H3360" s="0" t="n">
        <v>1</v>
      </c>
      <c r="I3360" s="0" t="n">
        <v>12</v>
      </c>
      <c r="J3360" s="0" t="n">
        <v>0</v>
      </c>
      <c r="K3360" s="0" t="n">
        <f aca="false">I3360*SUMIFS(syst_chauffage!$H$3:$H$27,syst_chauffage!$B$3:$B$27,D3360,syst_chauffage!$C$3:$C$27,E3360)</f>
        <v>12</v>
      </c>
      <c r="L3360" s="12" t="n">
        <f aca="false">H3360*SUMIFS(syst_chauffage!$K$3:$K$27,syst_chauffage!$B$3:$B$27,D3360,syst_chauffage!$C$3:$C$27,E3360)</f>
        <v>1</v>
      </c>
      <c r="N3360" s="0" t="str">
        <f aca="false">A3360</f>
        <v>Commerce</v>
      </c>
      <c r="O3360" s="0" t="str">
        <f aca="false">B3360</f>
        <v>Commerce de détail non alimentaire</v>
      </c>
      <c r="P3360" s="0" t="str">
        <f aca="false">C3360</f>
        <v>Petit mode</v>
      </c>
      <c r="Q3360" s="0" t="str">
        <f aca="false">D3360</f>
        <v>Electrique direct performant</v>
      </c>
      <c r="R3360" s="0" t="str">
        <f aca="false">E3360</f>
        <v>Electricité</v>
      </c>
      <c r="S3360" s="0" t="str">
        <f aca="false">F3360</f>
        <v>0306742602</v>
      </c>
      <c r="T3360" s="0" t="str">
        <f aca="false">G3360</f>
        <v>2</v>
      </c>
      <c r="U3360" s="0" t="n">
        <f aca="false">L3360</f>
        <v>1</v>
      </c>
      <c r="V3360" s="0" t="n">
        <f aca="false">K3360</f>
        <v>12</v>
      </c>
      <c r="W3360" s="0" t="n">
        <f aca="false">J3360</f>
        <v>0</v>
      </c>
    </row>
    <row r="3361" customFormat="false" ht="12.8" hidden="false" customHeight="false" outlineLevel="0" collapsed="false">
      <c r="A3361" s="0" t="s">
        <v>74</v>
      </c>
      <c r="B3361" s="0" t="s">
        <v>613</v>
      </c>
      <c r="C3361" s="0" t="s">
        <v>692</v>
      </c>
      <c r="D3361" s="0" t="s">
        <v>38</v>
      </c>
      <c r="E3361" s="0" t="s">
        <v>30</v>
      </c>
      <c r="F3361" s="0" t="s">
        <v>704</v>
      </c>
      <c r="G3361" s="0" t="s">
        <v>1610</v>
      </c>
      <c r="H3361" s="0" t="n">
        <v>3.39795627906976</v>
      </c>
      <c r="I3361" s="0" t="n">
        <v>91.771718698641</v>
      </c>
      <c r="J3361" s="0" t="n">
        <v>720</v>
      </c>
      <c r="K3361" s="0" t="n">
        <f aca="false">I3361*SUMIFS(syst_chauffage!$H$3:$H$27,syst_chauffage!$B$3:$B$27,D3361,syst_chauffage!$C$3:$C$27,E3361)</f>
        <v>92.7622844583273</v>
      </c>
      <c r="L3361" s="12" t="n">
        <f aca="false">H3361*SUMIFS(syst_chauffage!$K$3:$K$27,syst_chauffage!$B$3:$B$27,D3361,syst_chauffage!$C$3:$C$27,E3361)</f>
        <v>3.03986496519792</v>
      </c>
      <c r="N3361" s="0" t="str">
        <f aca="false">A3361</f>
        <v>Commerce</v>
      </c>
      <c r="O3361" s="0" t="str">
        <f aca="false">B3361</f>
        <v>Commerce de détail non alimentaire</v>
      </c>
      <c r="P3361" s="0" t="str">
        <f aca="false">C3361</f>
        <v>Petit mode</v>
      </c>
      <c r="Q3361" s="0" t="str">
        <f aca="false">D3361</f>
        <v>PAC performant</v>
      </c>
      <c r="R3361" s="0" t="str">
        <f aca="false">E3361</f>
        <v>Electricité</v>
      </c>
      <c r="S3361" s="0" t="str">
        <f aca="false">F3361</f>
        <v>0306742902</v>
      </c>
      <c r="T3361" s="0" t="str">
        <f aca="false">G3361</f>
        <v>2</v>
      </c>
      <c r="U3361" s="0" t="n">
        <f aca="false">L3361</f>
        <v>3.03986496519792</v>
      </c>
      <c r="V3361" s="0" t="n">
        <f aca="false">K3361</f>
        <v>92.7622844583273</v>
      </c>
      <c r="W3361" s="0" t="n">
        <f aca="false">J3361</f>
        <v>720</v>
      </c>
    </row>
    <row r="3362" customFormat="false" ht="12.8" hidden="false" customHeight="false" outlineLevel="0" collapsed="false">
      <c r="A3362" s="0" t="s">
        <v>74</v>
      </c>
      <c r="B3362" s="0" t="s">
        <v>613</v>
      </c>
      <c r="C3362" s="0" t="s">
        <v>705</v>
      </c>
      <c r="D3362" s="0" t="s">
        <v>19</v>
      </c>
      <c r="E3362" s="0" t="s">
        <v>57</v>
      </c>
      <c r="F3362" s="0" t="s">
        <v>706</v>
      </c>
      <c r="G3362" s="0" t="s">
        <v>1610</v>
      </c>
      <c r="H3362" s="0" t="n">
        <v>1.61034773794636</v>
      </c>
      <c r="I3362" s="0" t="n">
        <v>32.0918760399123</v>
      </c>
      <c r="J3362" s="0" t="n">
        <v>0</v>
      </c>
      <c r="K3362" s="0" t="n">
        <f aca="false">I3362*SUMIFS(syst_chauffage!$H$3:$H$27,syst_chauffage!$B$3:$B$27,D3362,syst_chauffage!$C$3:$C$27,E3362)</f>
        <v>44.6871888010298</v>
      </c>
      <c r="L3362" s="12" t="n">
        <f aca="false">H3362*SUMIFS(syst_chauffage!$K$3:$K$27,syst_chauffage!$B$3:$B$27,D3362,syst_chauffage!$C$3:$C$27,E3362)</f>
        <v>1.61034773794636</v>
      </c>
      <c r="N3362" s="0" t="str">
        <f aca="false">A3362</f>
        <v>Commerce</v>
      </c>
      <c r="O3362" s="0" t="str">
        <f aca="false">B3362</f>
        <v>Commerce de détail non alimentaire</v>
      </c>
      <c r="P3362" s="0" t="str">
        <f aca="false">C3362</f>
        <v>ZAC Mode</v>
      </c>
      <c r="Q3362" s="0" t="str">
        <f aca="false">D3362</f>
        <v>Autre système centralisé</v>
      </c>
      <c r="R3362" s="0" t="str">
        <f aca="false">E3362</f>
        <v>Autres</v>
      </c>
      <c r="S3362" s="0" t="str">
        <f aca="false">F3362</f>
        <v>0306960101</v>
      </c>
      <c r="T3362" s="0" t="str">
        <f aca="false">G3362</f>
        <v>2</v>
      </c>
      <c r="U3362" s="0" t="n">
        <f aca="false">L3362</f>
        <v>1.61034773794636</v>
      </c>
      <c r="V3362" s="0" t="n">
        <f aca="false">K3362</f>
        <v>44.6871888010298</v>
      </c>
      <c r="W3362" s="0" t="n">
        <f aca="false">J3362</f>
        <v>0</v>
      </c>
    </row>
    <row r="3363" customFormat="false" ht="12.8" hidden="false" customHeight="false" outlineLevel="0" collapsed="false">
      <c r="A3363" s="0" t="s">
        <v>74</v>
      </c>
      <c r="B3363" s="0" t="s">
        <v>613</v>
      </c>
      <c r="C3363" s="0" t="s">
        <v>705</v>
      </c>
      <c r="D3363" s="0" t="s">
        <v>19</v>
      </c>
      <c r="E3363" s="0" t="s">
        <v>58</v>
      </c>
      <c r="F3363" s="0" t="s">
        <v>707</v>
      </c>
      <c r="G3363" s="0" t="s">
        <v>1610</v>
      </c>
      <c r="H3363" s="0" t="n">
        <v>1.63863798488254</v>
      </c>
      <c r="I3363" s="0" t="n">
        <v>31.7233039780984</v>
      </c>
      <c r="J3363" s="0" t="n">
        <v>765</v>
      </c>
      <c r="K3363" s="0" t="n">
        <f aca="false">I3363*SUMIFS(syst_chauffage!$H$3:$H$27,syst_chauffage!$B$3:$B$27,D3363,syst_chauffage!$C$3:$C$27,E3363)</f>
        <v>52.183235876598</v>
      </c>
      <c r="L3363" s="12" t="n">
        <f aca="false">H3363*SUMIFS(syst_chauffage!$K$3:$K$27,syst_chauffage!$B$3:$B$27,D3363,syst_chauffage!$C$3:$C$27,E3363)</f>
        <v>1.63863798488254</v>
      </c>
      <c r="N3363" s="0" t="str">
        <f aca="false">A3363</f>
        <v>Commerce</v>
      </c>
      <c r="O3363" s="0" t="str">
        <f aca="false">B3363</f>
        <v>Commerce de détail non alimentaire</v>
      </c>
      <c r="P3363" s="0" t="str">
        <f aca="false">C3363</f>
        <v>ZAC Mode</v>
      </c>
      <c r="Q3363" s="0" t="str">
        <f aca="false">D3363</f>
        <v>Autre système centralisé</v>
      </c>
      <c r="R3363" s="0" t="str">
        <f aca="false">E3363</f>
        <v>Urbain</v>
      </c>
      <c r="S3363" s="0" t="str">
        <f aca="false">F3363</f>
        <v>0306960106</v>
      </c>
      <c r="T3363" s="0" t="str">
        <f aca="false">G3363</f>
        <v>2</v>
      </c>
      <c r="U3363" s="0" t="n">
        <f aca="false">L3363</f>
        <v>1.63863798488254</v>
      </c>
      <c r="V3363" s="0" t="n">
        <f aca="false">K3363</f>
        <v>52.183235876598</v>
      </c>
      <c r="W3363" s="0" t="n">
        <f aca="false">J3363</f>
        <v>765</v>
      </c>
    </row>
    <row r="3364" customFormat="false" ht="12.8" hidden="false" customHeight="false" outlineLevel="0" collapsed="false">
      <c r="A3364" s="0" t="s">
        <v>74</v>
      </c>
      <c r="B3364" s="0" t="s">
        <v>613</v>
      </c>
      <c r="C3364" s="0" t="s">
        <v>705</v>
      </c>
      <c r="D3364" s="0" t="s">
        <v>22</v>
      </c>
      <c r="E3364" s="0" t="s">
        <v>23</v>
      </c>
      <c r="F3364" s="0" t="s">
        <v>708</v>
      </c>
      <c r="G3364" s="0" t="s">
        <v>1610</v>
      </c>
      <c r="H3364" s="0" t="n">
        <v>0.689377907802488</v>
      </c>
      <c r="I3364" s="0" t="n">
        <v>17.7432451831973</v>
      </c>
      <c r="J3364" s="0" t="n">
        <v>0</v>
      </c>
      <c r="K3364" s="0" t="n">
        <f aca="false">I3364*SUMIFS(syst_chauffage!$H$3:$H$27,syst_chauffage!$B$3:$B$27,D3364,syst_chauffage!$C$3:$C$27,E3364)</f>
        <v>31.2462541365706</v>
      </c>
      <c r="L3364" s="12" t="n">
        <f aca="false">H3364*SUMIFS(syst_chauffage!$K$3:$K$27,syst_chauffage!$B$3:$B$27,D3364,syst_chauffage!$C$3:$C$27,E3364)</f>
        <v>0.689377907802488</v>
      </c>
      <c r="N3364" s="0" t="str">
        <f aca="false">A3364</f>
        <v>Commerce</v>
      </c>
      <c r="O3364" s="0" t="str">
        <f aca="false">B3364</f>
        <v>Commerce de détail non alimentaire</v>
      </c>
      <c r="P3364" s="0" t="str">
        <f aca="false">C3364</f>
        <v>ZAC Mode</v>
      </c>
      <c r="Q3364" s="0" t="str">
        <f aca="false">D3364</f>
        <v>Chaudière fioul</v>
      </c>
      <c r="R3364" s="0" t="str">
        <f aca="false">E3364</f>
        <v>Fioul</v>
      </c>
      <c r="S3364" s="0" t="str">
        <f aca="false">F3364</f>
        <v>0306960303</v>
      </c>
      <c r="T3364" s="0" t="str">
        <f aca="false">G3364</f>
        <v>2</v>
      </c>
      <c r="U3364" s="0" t="n">
        <f aca="false">L3364</f>
        <v>0.689377907802488</v>
      </c>
      <c r="V3364" s="0" t="n">
        <f aca="false">K3364</f>
        <v>31.2462541365706</v>
      </c>
      <c r="W3364" s="0" t="n">
        <f aca="false">J3364</f>
        <v>0</v>
      </c>
    </row>
    <row r="3365" customFormat="false" ht="12.8" hidden="false" customHeight="false" outlineLevel="0" collapsed="false">
      <c r="A3365" s="0" t="s">
        <v>74</v>
      </c>
      <c r="B3365" s="0" t="s">
        <v>613</v>
      </c>
      <c r="C3365" s="0" t="s">
        <v>705</v>
      </c>
      <c r="D3365" s="0" t="s">
        <v>13</v>
      </c>
      <c r="E3365" s="0" t="s">
        <v>14</v>
      </c>
      <c r="F3365" s="0" t="s">
        <v>709</v>
      </c>
      <c r="G3365" s="0" t="s">
        <v>1610</v>
      </c>
      <c r="H3365" s="0" t="n">
        <v>0.780741935948798</v>
      </c>
      <c r="I3365" s="0" t="n">
        <v>13.0312587530664</v>
      </c>
      <c r="J3365" s="0" t="n">
        <v>363</v>
      </c>
      <c r="K3365" s="0" t="n">
        <f aca="false">I3365*SUMIFS(syst_chauffage!$H$3:$H$27,syst_chauffage!$B$3:$B$27,D3365,syst_chauffage!$C$3:$C$27,E3365)</f>
        <v>26.3178224991285</v>
      </c>
      <c r="L3365" s="12" t="n">
        <f aca="false">H3365*SUMIFS(syst_chauffage!$K$3:$K$27,syst_chauffage!$B$3:$B$27,D3365,syst_chauffage!$C$3:$C$27,E3365)</f>
        <v>0.780741935948798</v>
      </c>
      <c r="N3365" s="0" t="str">
        <f aca="false">A3365</f>
        <v>Commerce</v>
      </c>
      <c r="O3365" s="0" t="str">
        <f aca="false">B3365</f>
        <v>Commerce de détail non alimentaire</v>
      </c>
      <c r="P3365" s="0" t="str">
        <f aca="false">C3365</f>
        <v>ZAC Mode</v>
      </c>
      <c r="Q3365" s="0" t="str">
        <f aca="false">D3365</f>
        <v>Chaudière gaz</v>
      </c>
      <c r="R3365" s="0" t="str">
        <f aca="false">E3365</f>
        <v>Gaz</v>
      </c>
      <c r="S3365" s="0" t="str">
        <f aca="false">F3365</f>
        <v>0306960404</v>
      </c>
      <c r="T3365" s="0" t="str">
        <f aca="false">G3365</f>
        <v>2</v>
      </c>
      <c r="U3365" s="0" t="n">
        <f aca="false">L3365</f>
        <v>0.780741935948798</v>
      </c>
      <c r="V3365" s="0" t="n">
        <f aca="false">K3365</f>
        <v>26.3178224991285</v>
      </c>
      <c r="W3365" s="0" t="n">
        <f aca="false">J3365</f>
        <v>363</v>
      </c>
    </row>
    <row r="3366" customFormat="false" ht="12.8" hidden="false" customHeight="false" outlineLevel="0" collapsed="false">
      <c r="A3366" s="0" t="s">
        <v>74</v>
      </c>
      <c r="B3366" s="0" t="s">
        <v>613</v>
      </c>
      <c r="C3366" s="0" t="s">
        <v>705</v>
      </c>
      <c r="D3366" s="0" t="s">
        <v>29</v>
      </c>
      <c r="E3366" s="0" t="s">
        <v>30</v>
      </c>
      <c r="F3366" s="0" t="s">
        <v>710</v>
      </c>
      <c r="G3366" s="0" t="s">
        <v>1610</v>
      </c>
      <c r="H3366" s="0" t="n">
        <v>0.92</v>
      </c>
      <c r="I3366" s="0" t="n">
        <v>10.4</v>
      </c>
      <c r="J3366" s="0" t="n">
        <v>0</v>
      </c>
      <c r="K3366" s="0" t="n">
        <f aca="false">I3366*SUMIFS(syst_chauffage!$H$3:$H$27,syst_chauffage!$B$3:$B$27,D3366,syst_chauffage!$C$3:$C$27,E3366)</f>
        <v>3</v>
      </c>
      <c r="L3366" s="12" t="n">
        <f aca="false">H3366*SUMIFS(syst_chauffage!$K$3:$K$27,syst_chauffage!$B$3:$B$27,D3366,syst_chauffage!$C$3:$C$27,E3366)</f>
        <v>0.92</v>
      </c>
      <c r="N3366" s="0" t="str">
        <f aca="false">A3366</f>
        <v>Commerce</v>
      </c>
      <c r="O3366" s="0" t="str">
        <f aca="false">B3366</f>
        <v>Commerce de détail non alimentaire</v>
      </c>
      <c r="P3366" s="0" t="str">
        <f aca="false">C3366</f>
        <v>ZAC Mode</v>
      </c>
      <c r="Q3366" s="0" t="str">
        <f aca="false">D3366</f>
        <v>Electrique direct</v>
      </c>
      <c r="R3366" s="0" t="str">
        <f aca="false">E3366</f>
        <v>Electricité</v>
      </c>
      <c r="S3366" s="0" t="str">
        <f aca="false">F3366</f>
        <v>0306960602</v>
      </c>
      <c r="T3366" s="0" t="str">
        <f aca="false">G3366</f>
        <v>2</v>
      </c>
      <c r="U3366" s="0" t="n">
        <f aca="false">L3366</f>
        <v>0.92</v>
      </c>
      <c r="V3366" s="0" t="n">
        <f aca="false">K3366</f>
        <v>3</v>
      </c>
      <c r="W3366" s="0" t="n">
        <f aca="false">J3366</f>
        <v>0</v>
      </c>
    </row>
    <row r="3367" customFormat="false" ht="12.8" hidden="false" customHeight="false" outlineLevel="0" collapsed="false">
      <c r="A3367" s="0" t="s">
        <v>74</v>
      </c>
      <c r="B3367" s="0" t="s">
        <v>613</v>
      </c>
      <c r="C3367" s="0" t="s">
        <v>705</v>
      </c>
      <c r="D3367" s="0" t="s">
        <v>42</v>
      </c>
      <c r="E3367" s="0" t="s">
        <v>30</v>
      </c>
      <c r="F3367" s="0" t="s">
        <v>711</v>
      </c>
      <c r="G3367" s="0" t="s">
        <v>1610</v>
      </c>
      <c r="H3367" s="0" t="n">
        <v>2.80410195348837</v>
      </c>
      <c r="I3367" s="0" t="n">
        <v>37.7484894145978</v>
      </c>
      <c r="J3367" s="0" t="n">
        <v>675</v>
      </c>
      <c r="K3367" s="0" t="n">
        <f aca="false">I3367*SUMIFS(syst_chauffage!$H$3:$H$27,syst_chauffage!$B$3:$B$27,D3367,syst_chauffage!$C$3:$C$27,E3367)</f>
        <v>34.0752683075355</v>
      </c>
      <c r="L3367" s="12" t="n">
        <f aca="false">H3367*SUMIFS(syst_chauffage!$K$3:$K$27,syst_chauffage!$B$3:$B$27,D3367,syst_chauffage!$C$3:$C$27,E3367)</f>
        <v>2.49996610303434</v>
      </c>
      <c r="N3367" s="0" t="str">
        <f aca="false">A3367</f>
        <v>Commerce</v>
      </c>
      <c r="O3367" s="0" t="str">
        <f aca="false">B3367</f>
        <v>Commerce de détail non alimentaire</v>
      </c>
      <c r="P3367" s="0" t="str">
        <f aca="false">C3367</f>
        <v>ZAC Mode</v>
      </c>
      <c r="Q3367" s="0" t="str">
        <f aca="false">D3367</f>
        <v>Rooftop</v>
      </c>
      <c r="R3367" s="0" t="str">
        <f aca="false">E3367</f>
        <v>Electricité</v>
      </c>
      <c r="S3367" s="0" t="str">
        <f aca="false">F3367</f>
        <v>0306961002</v>
      </c>
      <c r="T3367" s="0" t="str">
        <f aca="false">G3367</f>
        <v>2</v>
      </c>
      <c r="U3367" s="0" t="n">
        <f aca="false">L3367</f>
        <v>2.49996610303434</v>
      </c>
      <c r="V3367" s="0" t="n">
        <f aca="false">K3367</f>
        <v>34.0752683075355</v>
      </c>
      <c r="W3367" s="0" t="n">
        <f aca="false">J3367</f>
        <v>675</v>
      </c>
    </row>
    <row r="3368" customFormat="false" ht="12.8" hidden="false" customHeight="false" outlineLevel="0" collapsed="false">
      <c r="A3368" s="0" t="s">
        <v>74</v>
      </c>
      <c r="B3368" s="0" t="s">
        <v>613</v>
      </c>
      <c r="C3368" s="0" t="s">
        <v>705</v>
      </c>
      <c r="D3368" s="0" t="s">
        <v>51</v>
      </c>
      <c r="E3368" s="0" t="s">
        <v>57</v>
      </c>
      <c r="F3368" s="0" t="s">
        <v>712</v>
      </c>
      <c r="G3368" s="0" t="s">
        <v>1610</v>
      </c>
      <c r="H3368" s="0" t="n">
        <v>1.85809354378426</v>
      </c>
      <c r="I3368" s="0" t="n">
        <v>38.204614333229</v>
      </c>
      <c r="J3368" s="0" t="n">
        <v>0</v>
      </c>
      <c r="K3368" s="0" t="n">
        <f aca="false">I3368*SUMIFS(syst_chauffage!$H$3:$H$27,syst_chauffage!$B$3:$B$27,D3368,syst_chauffage!$C$3:$C$27,E3368)</f>
        <v>80.9499943712831</v>
      </c>
      <c r="L3368" s="12" t="n">
        <f aca="false">H3368*SUMIFS(syst_chauffage!$K$3:$K$27,syst_chauffage!$B$3:$B$27,D3368,syst_chauffage!$C$3:$C$27,E3368)</f>
        <v>1.85809354378426</v>
      </c>
      <c r="N3368" s="0" t="str">
        <f aca="false">A3368</f>
        <v>Commerce</v>
      </c>
      <c r="O3368" s="0" t="str">
        <f aca="false">B3368</f>
        <v>Commerce de détail non alimentaire</v>
      </c>
      <c r="P3368" s="0" t="str">
        <f aca="false">C3368</f>
        <v>ZAC Mode</v>
      </c>
      <c r="Q3368" s="0" t="str">
        <f aca="false">D3368</f>
        <v>Autre système centralisé performant</v>
      </c>
      <c r="R3368" s="0" t="str">
        <f aca="false">E3368</f>
        <v>Autres</v>
      </c>
      <c r="S3368" s="0" t="str">
        <f aca="false">F3368</f>
        <v>0306962101</v>
      </c>
      <c r="T3368" s="0" t="str">
        <f aca="false">G3368</f>
        <v>2</v>
      </c>
      <c r="U3368" s="0" t="n">
        <f aca="false">L3368</f>
        <v>1.85809354378426</v>
      </c>
      <c r="V3368" s="0" t="n">
        <f aca="false">K3368</f>
        <v>80.9499943712831</v>
      </c>
      <c r="W3368" s="0" t="n">
        <f aca="false">J3368</f>
        <v>0</v>
      </c>
    </row>
    <row r="3369" customFormat="false" ht="12.8" hidden="false" customHeight="false" outlineLevel="0" collapsed="false">
      <c r="A3369" s="0" t="s">
        <v>74</v>
      </c>
      <c r="B3369" s="0" t="s">
        <v>613</v>
      </c>
      <c r="C3369" s="0" t="s">
        <v>705</v>
      </c>
      <c r="D3369" s="0" t="s">
        <v>51</v>
      </c>
      <c r="E3369" s="0" t="s">
        <v>58</v>
      </c>
      <c r="F3369" s="0" t="s">
        <v>713</v>
      </c>
      <c r="G3369" s="0" t="s">
        <v>1610</v>
      </c>
      <c r="H3369" s="0" t="n">
        <v>1.89073613640293</v>
      </c>
      <c r="I3369" s="0" t="n">
        <v>37.7658380691647</v>
      </c>
      <c r="J3369" s="0" t="n">
        <v>765</v>
      </c>
      <c r="K3369" s="0" t="n">
        <f aca="false">I3369*SUMIFS(syst_chauffage!$H$3:$H$27,syst_chauffage!$B$3:$B$27,D3369,syst_chauffage!$C$3:$C$27,E3369)</f>
        <v>80.5922798194937</v>
      </c>
      <c r="L3369" s="12" t="n">
        <f aca="false">H3369*SUMIFS(syst_chauffage!$K$3:$K$27,syst_chauffage!$B$3:$B$27,D3369,syst_chauffage!$C$3:$C$27,E3369)</f>
        <v>1.89073613640293</v>
      </c>
      <c r="N3369" s="0" t="str">
        <f aca="false">A3369</f>
        <v>Commerce</v>
      </c>
      <c r="O3369" s="0" t="str">
        <f aca="false">B3369</f>
        <v>Commerce de détail non alimentaire</v>
      </c>
      <c r="P3369" s="0" t="str">
        <f aca="false">C3369</f>
        <v>ZAC Mode</v>
      </c>
      <c r="Q3369" s="0" t="str">
        <f aca="false">D3369</f>
        <v>Autre système centralisé performant</v>
      </c>
      <c r="R3369" s="0" t="str">
        <f aca="false">E3369</f>
        <v>Urbain</v>
      </c>
      <c r="S3369" s="0" t="str">
        <f aca="false">F3369</f>
        <v>0306962106</v>
      </c>
      <c r="T3369" s="0" t="str">
        <f aca="false">G3369</f>
        <v>2</v>
      </c>
      <c r="U3369" s="0" t="n">
        <f aca="false">L3369</f>
        <v>1.89073613640293</v>
      </c>
      <c r="V3369" s="0" t="n">
        <f aca="false">K3369</f>
        <v>80.5922798194937</v>
      </c>
      <c r="W3369" s="0" t="n">
        <f aca="false">J3369</f>
        <v>765</v>
      </c>
    </row>
    <row r="3370" customFormat="false" ht="12.8" hidden="false" customHeight="false" outlineLevel="0" collapsed="false">
      <c r="A3370" s="0" t="s">
        <v>74</v>
      </c>
      <c r="B3370" s="0" t="s">
        <v>613</v>
      </c>
      <c r="C3370" s="0" t="s">
        <v>705</v>
      </c>
      <c r="D3370" s="0" t="s">
        <v>27</v>
      </c>
      <c r="E3370" s="0" t="s">
        <v>23</v>
      </c>
      <c r="F3370" s="0" t="s">
        <v>714</v>
      </c>
      <c r="G3370" s="0" t="s">
        <v>1610</v>
      </c>
      <c r="H3370" s="0" t="n">
        <v>0.761583138885597</v>
      </c>
      <c r="I3370" s="0" t="n">
        <v>21.1229109323778</v>
      </c>
      <c r="J3370" s="0" t="n">
        <v>836</v>
      </c>
      <c r="K3370" s="0" t="n">
        <f aca="false">I3370*SUMIFS(syst_chauffage!$H$3:$H$27,syst_chauffage!$B$3:$B$27,D3370,syst_chauffage!$C$3:$C$27,E3370)</f>
        <v>54.1676591727669</v>
      </c>
      <c r="L3370" s="12" t="n">
        <f aca="false">H3370*SUMIFS(syst_chauffage!$K$3:$K$27,syst_chauffage!$B$3:$B$27,D3370,syst_chauffage!$C$3:$C$27,E3370)</f>
        <v>0.761583138885597</v>
      </c>
      <c r="N3370" s="0" t="str">
        <f aca="false">A3370</f>
        <v>Commerce</v>
      </c>
      <c r="O3370" s="0" t="str">
        <f aca="false">B3370</f>
        <v>Commerce de détail non alimentaire</v>
      </c>
      <c r="P3370" s="0" t="str">
        <f aca="false">C3370</f>
        <v>ZAC Mode</v>
      </c>
      <c r="Q3370" s="0" t="str">
        <f aca="false">D3370</f>
        <v>Chaudière condensation fioul</v>
      </c>
      <c r="R3370" s="0" t="str">
        <f aca="false">E3370</f>
        <v>Fioul</v>
      </c>
      <c r="S3370" s="0" t="str">
        <f aca="false">F3370</f>
        <v>0306962303</v>
      </c>
      <c r="T3370" s="0" t="str">
        <f aca="false">G3370</f>
        <v>2</v>
      </c>
      <c r="U3370" s="0" t="n">
        <f aca="false">L3370</f>
        <v>0.761583138885597</v>
      </c>
      <c r="V3370" s="0" t="n">
        <f aca="false">K3370</f>
        <v>54.1676591727669</v>
      </c>
      <c r="W3370" s="0" t="n">
        <f aca="false">J3370</f>
        <v>836</v>
      </c>
    </row>
    <row r="3371" customFormat="false" ht="12.8" hidden="false" customHeight="false" outlineLevel="0" collapsed="false">
      <c r="A3371" s="0" t="s">
        <v>74</v>
      </c>
      <c r="B3371" s="0" t="s">
        <v>613</v>
      </c>
      <c r="C3371" s="0" t="s">
        <v>705</v>
      </c>
      <c r="D3371" s="0" t="s">
        <v>18</v>
      </c>
      <c r="E3371" s="0" t="s">
        <v>14</v>
      </c>
      <c r="F3371" s="0" t="s">
        <v>715</v>
      </c>
      <c r="G3371" s="0" t="s">
        <v>1610</v>
      </c>
      <c r="H3371" s="0" t="n">
        <v>0.989367103465403</v>
      </c>
      <c r="I3371" s="0" t="n">
        <v>15.51340327746</v>
      </c>
      <c r="J3371" s="0" t="n">
        <v>836</v>
      </c>
      <c r="K3371" s="0" t="n">
        <f aca="false">I3371*SUMIFS(syst_chauffage!$H$3:$H$27,syst_chauffage!$B$3:$B$27,D3371,syst_chauffage!$C$3:$C$27,E3371)</f>
        <v>42.2729212711362</v>
      </c>
      <c r="L3371" s="12" t="n">
        <f aca="false">H3371*SUMIFS(syst_chauffage!$K$3:$K$27,syst_chauffage!$B$3:$B$27,D3371,syst_chauffage!$C$3:$C$27,E3371)</f>
        <v>0.961117596045209</v>
      </c>
      <c r="N3371" s="0" t="str">
        <f aca="false">A3371</f>
        <v>Commerce</v>
      </c>
      <c r="O3371" s="0" t="str">
        <f aca="false">B3371</f>
        <v>Commerce de détail non alimentaire</v>
      </c>
      <c r="P3371" s="0" t="str">
        <f aca="false">C3371</f>
        <v>ZAC Mode</v>
      </c>
      <c r="Q3371" s="0" t="str">
        <f aca="false">D3371</f>
        <v>Chaudière condensation gaz</v>
      </c>
      <c r="R3371" s="0" t="str">
        <f aca="false">E3371</f>
        <v>Gaz</v>
      </c>
      <c r="S3371" s="0" t="str">
        <f aca="false">F3371</f>
        <v>0306962404</v>
      </c>
      <c r="T3371" s="0" t="str">
        <f aca="false">G3371</f>
        <v>2</v>
      </c>
      <c r="U3371" s="0" t="n">
        <f aca="false">L3371</f>
        <v>0.961117596045209</v>
      </c>
      <c r="V3371" s="0" t="n">
        <f aca="false">K3371</f>
        <v>42.2729212711362</v>
      </c>
      <c r="W3371" s="0" t="n">
        <f aca="false">J3371</f>
        <v>836</v>
      </c>
    </row>
    <row r="3372" customFormat="false" ht="12.8" hidden="false" customHeight="false" outlineLevel="0" collapsed="false">
      <c r="A3372" s="0" t="s">
        <v>74</v>
      </c>
      <c r="B3372" s="0" t="s">
        <v>613</v>
      </c>
      <c r="C3372" s="0" t="s">
        <v>705</v>
      </c>
      <c r="D3372" s="0" t="s">
        <v>32</v>
      </c>
      <c r="E3372" s="0" t="s">
        <v>30</v>
      </c>
      <c r="F3372" s="0" t="s">
        <v>716</v>
      </c>
      <c r="G3372" s="0" t="s">
        <v>1610</v>
      </c>
      <c r="H3372" s="0" t="n">
        <v>1</v>
      </c>
      <c r="I3372" s="0" t="n">
        <v>12</v>
      </c>
      <c r="J3372" s="0" t="n">
        <v>0</v>
      </c>
      <c r="K3372" s="0" t="n">
        <f aca="false">I3372*SUMIFS(syst_chauffage!$H$3:$H$27,syst_chauffage!$B$3:$B$27,D3372,syst_chauffage!$C$3:$C$27,E3372)</f>
        <v>12</v>
      </c>
      <c r="L3372" s="12" t="n">
        <f aca="false">H3372*SUMIFS(syst_chauffage!$K$3:$K$27,syst_chauffage!$B$3:$B$27,D3372,syst_chauffage!$C$3:$C$27,E3372)</f>
        <v>1</v>
      </c>
      <c r="N3372" s="0" t="str">
        <f aca="false">A3372</f>
        <v>Commerce</v>
      </c>
      <c r="O3372" s="0" t="str">
        <f aca="false">B3372</f>
        <v>Commerce de détail non alimentaire</v>
      </c>
      <c r="P3372" s="0" t="str">
        <f aca="false">C3372</f>
        <v>ZAC Mode</v>
      </c>
      <c r="Q3372" s="0" t="str">
        <f aca="false">D3372</f>
        <v>Electrique direct performant</v>
      </c>
      <c r="R3372" s="0" t="str">
        <f aca="false">E3372</f>
        <v>Electricité</v>
      </c>
      <c r="S3372" s="0" t="str">
        <f aca="false">F3372</f>
        <v>0306962602</v>
      </c>
      <c r="T3372" s="0" t="str">
        <f aca="false">G3372</f>
        <v>2</v>
      </c>
      <c r="U3372" s="0" t="n">
        <f aca="false">L3372</f>
        <v>1</v>
      </c>
      <c r="V3372" s="0" t="n">
        <f aca="false">K3372</f>
        <v>12</v>
      </c>
      <c r="W3372" s="0" t="n">
        <f aca="false">J3372</f>
        <v>0</v>
      </c>
    </row>
    <row r="3373" customFormat="false" ht="12.8" hidden="false" customHeight="false" outlineLevel="0" collapsed="false">
      <c r="A3373" s="0" t="s">
        <v>74</v>
      </c>
      <c r="B3373" s="0" t="s">
        <v>613</v>
      </c>
      <c r="C3373" s="0" t="s">
        <v>705</v>
      </c>
      <c r="D3373" s="0" t="s">
        <v>46</v>
      </c>
      <c r="E3373" s="0" t="s">
        <v>30</v>
      </c>
      <c r="F3373" s="0" t="s">
        <v>717</v>
      </c>
      <c r="G3373" s="0" t="s">
        <v>1610</v>
      </c>
      <c r="H3373" s="0" t="n">
        <v>3.32861023255814</v>
      </c>
      <c r="I3373" s="0" t="n">
        <v>44.9386778745212</v>
      </c>
      <c r="J3373" s="0" t="n">
        <v>720</v>
      </c>
      <c r="K3373" s="0" t="n">
        <f aca="false">I3373*SUMIFS(syst_chauffage!$H$3:$H$27,syst_chauffage!$B$3:$B$27,D3373,syst_chauffage!$C$3:$C$27,E3373)</f>
        <v>77.9644485026955</v>
      </c>
      <c r="L3373" s="12" t="n">
        <f aca="false">H3373*SUMIFS(syst_chauffage!$K$3:$K$27,syst_chauffage!$B$3:$B$27,D3373,syst_chauffage!$C$3:$C$27,E3373)</f>
        <v>3.00077723502174</v>
      </c>
      <c r="N3373" s="0" t="str">
        <f aca="false">A3373</f>
        <v>Commerce</v>
      </c>
      <c r="O3373" s="0" t="str">
        <f aca="false">B3373</f>
        <v>Commerce de détail non alimentaire</v>
      </c>
      <c r="P3373" s="0" t="str">
        <f aca="false">C3373</f>
        <v>ZAC Mode</v>
      </c>
      <c r="Q3373" s="0" t="str">
        <f aca="false">D3373</f>
        <v>Rooftop performant</v>
      </c>
      <c r="R3373" s="0" t="str">
        <f aca="false">E3373</f>
        <v>Electricité</v>
      </c>
      <c r="S3373" s="0" t="str">
        <f aca="false">F3373</f>
        <v>0306963002</v>
      </c>
      <c r="T3373" s="0" t="str">
        <f aca="false">G3373</f>
        <v>2</v>
      </c>
      <c r="U3373" s="0" t="n">
        <f aca="false">L3373</f>
        <v>3.00077723502174</v>
      </c>
      <c r="V3373" s="0" t="n">
        <f aca="false">K3373</f>
        <v>77.9644485026955</v>
      </c>
      <c r="W3373" s="0" t="n">
        <f aca="false">J3373</f>
        <v>720</v>
      </c>
    </row>
    <row r="3374" customFormat="false" ht="12.8" hidden="false" customHeight="false" outlineLevel="0" collapsed="false">
      <c r="A3374" s="0" t="s">
        <v>74</v>
      </c>
      <c r="B3374" s="0" t="s">
        <v>718</v>
      </c>
      <c r="C3374" s="0" t="s">
        <v>719</v>
      </c>
      <c r="D3374" s="0" t="s">
        <v>19</v>
      </c>
      <c r="E3374" s="0" t="s">
        <v>57</v>
      </c>
      <c r="F3374" s="0" t="s">
        <v>720</v>
      </c>
      <c r="G3374" s="0" t="s">
        <v>1610</v>
      </c>
      <c r="H3374" s="0" t="n">
        <v>1.62481080921278</v>
      </c>
      <c r="I3374" s="0" t="n">
        <v>29.2563422892919</v>
      </c>
      <c r="J3374" s="0" t="n">
        <v>0</v>
      </c>
      <c r="K3374" s="0" t="n">
        <f aca="false">I3374*SUMIFS(syst_chauffage!$H$3:$H$27,syst_chauffage!$B$3:$B$27,D3374,syst_chauffage!$C$3:$C$27,E3374)</f>
        <v>40.7387741957859</v>
      </c>
      <c r="L3374" s="12" t="n">
        <f aca="false">H3374*SUMIFS(syst_chauffage!$K$3:$K$27,syst_chauffage!$B$3:$B$27,D3374,syst_chauffage!$C$3:$C$27,E3374)</f>
        <v>1.62481080921278</v>
      </c>
      <c r="N3374" s="0" t="str">
        <f aca="false">A3374</f>
        <v>Commerce</v>
      </c>
      <c r="O3374" s="0" t="str">
        <f aca="false">B3374</f>
        <v>Commerce de gros</v>
      </c>
      <c r="P3374" s="0" t="str">
        <f aca="false">C3374</f>
        <v>Grand commerce de gros</v>
      </c>
      <c r="Q3374" s="0" t="str">
        <f aca="false">D3374</f>
        <v>Autre système centralisé</v>
      </c>
      <c r="R3374" s="0" t="str">
        <f aca="false">E3374</f>
        <v>Autres</v>
      </c>
      <c r="S3374" s="0" t="str">
        <f aca="false">F3374</f>
        <v>0307190101</v>
      </c>
      <c r="T3374" s="0" t="str">
        <f aca="false">G3374</f>
        <v>2</v>
      </c>
      <c r="U3374" s="0" t="n">
        <f aca="false">L3374</f>
        <v>1.62481080921278</v>
      </c>
      <c r="V3374" s="0" t="n">
        <f aca="false">K3374</f>
        <v>40.7387741957859</v>
      </c>
      <c r="W3374" s="0" t="n">
        <f aca="false">J3374</f>
        <v>0</v>
      </c>
    </row>
    <row r="3375" customFormat="false" ht="12.8" hidden="false" customHeight="false" outlineLevel="0" collapsed="false">
      <c r="A3375" s="0" t="s">
        <v>74</v>
      </c>
      <c r="B3375" s="0" t="s">
        <v>718</v>
      </c>
      <c r="C3375" s="0" t="s">
        <v>719</v>
      </c>
      <c r="D3375" s="0" t="s">
        <v>19</v>
      </c>
      <c r="E3375" s="0" t="s">
        <v>58</v>
      </c>
      <c r="F3375" s="0" t="s">
        <v>721</v>
      </c>
      <c r="G3375" s="0" t="s">
        <v>1610</v>
      </c>
      <c r="H3375" s="0" t="n">
        <v>1.64875171027631</v>
      </c>
      <c r="I3375" s="0" t="n">
        <v>29.1753455</v>
      </c>
      <c r="J3375" s="0" t="n">
        <v>765</v>
      </c>
      <c r="K3375" s="0" t="n">
        <f aca="false">I3375*SUMIFS(syst_chauffage!$H$3:$H$27,syst_chauffage!$B$3:$B$27,D3375,syst_chauffage!$C$3:$C$27,E3375)</f>
        <v>47.9919726223613</v>
      </c>
      <c r="L3375" s="12" t="n">
        <f aca="false">H3375*SUMIFS(syst_chauffage!$K$3:$K$27,syst_chauffage!$B$3:$B$27,D3375,syst_chauffage!$C$3:$C$27,E3375)</f>
        <v>1.64875171027631</v>
      </c>
      <c r="N3375" s="0" t="str">
        <f aca="false">A3375</f>
        <v>Commerce</v>
      </c>
      <c r="O3375" s="0" t="str">
        <f aca="false">B3375</f>
        <v>Commerce de gros</v>
      </c>
      <c r="P3375" s="0" t="str">
        <f aca="false">C3375</f>
        <v>Grand commerce de gros</v>
      </c>
      <c r="Q3375" s="0" t="str">
        <f aca="false">D3375</f>
        <v>Autre système centralisé</v>
      </c>
      <c r="R3375" s="0" t="str">
        <f aca="false">E3375</f>
        <v>Urbain</v>
      </c>
      <c r="S3375" s="0" t="str">
        <f aca="false">F3375</f>
        <v>0307190106</v>
      </c>
      <c r="T3375" s="0" t="str">
        <f aca="false">G3375</f>
        <v>2</v>
      </c>
      <c r="U3375" s="0" t="n">
        <f aca="false">L3375</f>
        <v>1.64875171027631</v>
      </c>
      <c r="V3375" s="0" t="n">
        <f aca="false">K3375</f>
        <v>47.9919726223613</v>
      </c>
      <c r="W3375" s="0" t="n">
        <f aca="false">J3375</f>
        <v>765</v>
      </c>
    </row>
    <row r="3376" customFormat="false" ht="12.8" hidden="false" customHeight="false" outlineLevel="0" collapsed="false">
      <c r="A3376" s="0" t="s">
        <v>74</v>
      </c>
      <c r="B3376" s="0" t="s">
        <v>718</v>
      </c>
      <c r="C3376" s="0" t="s">
        <v>719</v>
      </c>
      <c r="D3376" s="0" t="s">
        <v>22</v>
      </c>
      <c r="E3376" s="0" t="s">
        <v>23</v>
      </c>
      <c r="F3376" s="0" t="s">
        <v>722</v>
      </c>
      <c r="G3376" s="0" t="s">
        <v>1610</v>
      </c>
      <c r="H3376" s="0" t="n">
        <v>0.689377907802488</v>
      </c>
      <c r="I3376" s="0" t="n">
        <v>8.44279981163949</v>
      </c>
      <c r="J3376" s="0" t="n">
        <v>0</v>
      </c>
      <c r="K3376" s="0" t="n">
        <f aca="false">I3376*SUMIFS(syst_chauffage!$H$3:$H$27,syst_chauffage!$B$3:$B$27,D3376,syst_chauffage!$C$3:$C$27,E3376)</f>
        <v>14.8679605007375</v>
      </c>
      <c r="L3376" s="12" t="n">
        <f aca="false">H3376*SUMIFS(syst_chauffage!$K$3:$K$27,syst_chauffage!$B$3:$B$27,D3376,syst_chauffage!$C$3:$C$27,E3376)</f>
        <v>0.689377907802488</v>
      </c>
      <c r="N3376" s="0" t="str">
        <f aca="false">A3376</f>
        <v>Commerce</v>
      </c>
      <c r="O3376" s="0" t="str">
        <f aca="false">B3376</f>
        <v>Commerce de gros</v>
      </c>
      <c r="P3376" s="0" t="str">
        <f aca="false">C3376</f>
        <v>Grand commerce de gros</v>
      </c>
      <c r="Q3376" s="0" t="str">
        <f aca="false">D3376</f>
        <v>Chaudière fioul</v>
      </c>
      <c r="R3376" s="0" t="str">
        <f aca="false">E3376</f>
        <v>Fioul</v>
      </c>
      <c r="S3376" s="0" t="str">
        <f aca="false">F3376</f>
        <v>0307190303</v>
      </c>
      <c r="T3376" s="0" t="str">
        <f aca="false">G3376</f>
        <v>2</v>
      </c>
      <c r="U3376" s="0" t="n">
        <f aca="false">L3376</f>
        <v>0.689377907802488</v>
      </c>
      <c r="V3376" s="0" t="n">
        <f aca="false">K3376</f>
        <v>14.8679605007375</v>
      </c>
      <c r="W3376" s="0" t="n">
        <f aca="false">J3376</f>
        <v>0</v>
      </c>
    </row>
    <row r="3377" customFormat="false" ht="12.8" hidden="false" customHeight="false" outlineLevel="0" collapsed="false">
      <c r="A3377" s="0" t="s">
        <v>74</v>
      </c>
      <c r="B3377" s="0" t="s">
        <v>718</v>
      </c>
      <c r="C3377" s="0" t="s">
        <v>719</v>
      </c>
      <c r="D3377" s="0" t="s">
        <v>13</v>
      </c>
      <c r="E3377" s="0" t="s">
        <v>14</v>
      </c>
      <c r="F3377" s="0" t="s">
        <v>723</v>
      </c>
      <c r="G3377" s="0" t="s">
        <v>1610</v>
      </c>
      <c r="H3377" s="0" t="n">
        <v>0.780741935948798</v>
      </c>
      <c r="I3377" s="0" t="n">
        <v>6.34695235866829</v>
      </c>
      <c r="J3377" s="0" t="n">
        <v>308</v>
      </c>
      <c r="K3377" s="0" t="n">
        <f aca="false">I3377*SUMIFS(syst_chauffage!$H$3:$H$27,syst_chauffage!$B$3:$B$27,D3377,syst_chauffage!$C$3:$C$27,E3377)</f>
        <v>12.818252538079</v>
      </c>
      <c r="L3377" s="12" t="n">
        <f aca="false">H3377*SUMIFS(syst_chauffage!$K$3:$K$27,syst_chauffage!$B$3:$B$27,D3377,syst_chauffage!$C$3:$C$27,E3377)</f>
        <v>0.780741935948798</v>
      </c>
      <c r="N3377" s="0" t="str">
        <f aca="false">A3377</f>
        <v>Commerce</v>
      </c>
      <c r="O3377" s="0" t="str">
        <f aca="false">B3377</f>
        <v>Commerce de gros</v>
      </c>
      <c r="P3377" s="0" t="str">
        <f aca="false">C3377</f>
        <v>Grand commerce de gros</v>
      </c>
      <c r="Q3377" s="0" t="str">
        <f aca="false">D3377</f>
        <v>Chaudière gaz</v>
      </c>
      <c r="R3377" s="0" t="str">
        <f aca="false">E3377</f>
        <v>Gaz</v>
      </c>
      <c r="S3377" s="0" t="str">
        <f aca="false">F3377</f>
        <v>0307190404</v>
      </c>
      <c r="T3377" s="0" t="str">
        <f aca="false">G3377</f>
        <v>2</v>
      </c>
      <c r="U3377" s="0" t="n">
        <f aca="false">L3377</f>
        <v>0.780741935948798</v>
      </c>
      <c r="V3377" s="0" t="n">
        <f aca="false">K3377</f>
        <v>12.818252538079</v>
      </c>
      <c r="W3377" s="0" t="n">
        <f aca="false">J3377</f>
        <v>308</v>
      </c>
    </row>
    <row r="3378" customFormat="false" ht="12.8" hidden="false" customHeight="false" outlineLevel="0" collapsed="false">
      <c r="A3378" s="0" t="s">
        <v>74</v>
      </c>
      <c r="B3378" s="0" t="s">
        <v>718</v>
      </c>
      <c r="C3378" s="0" t="s">
        <v>719</v>
      </c>
      <c r="D3378" s="0" t="s">
        <v>29</v>
      </c>
      <c r="E3378" s="0" t="s">
        <v>30</v>
      </c>
      <c r="F3378" s="0" t="s">
        <v>724</v>
      </c>
      <c r="G3378" s="0" t="s">
        <v>1610</v>
      </c>
      <c r="H3378" s="0" t="n">
        <v>0.92</v>
      </c>
      <c r="I3378" s="0" t="n">
        <v>10.4</v>
      </c>
      <c r="J3378" s="0" t="n">
        <v>0</v>
      </c>
      <c r="K3378" s="0" t="n">
        <f aca="false">I3378*SUMIFS(syst_chauffage!$H$3:$H$27,syst_chauffage!$B$3:$B$27,D3378,syst_chauffage!$C$3:$C$27,E3378)</f>
        <v>3</v>
      </c>
      <c r="L3378" s="12" t="n">
        <f aca="false">H3378*SUMIFS(syst_chauffage!$K$3:$K$27,syst_chauffage!$B$3:$B$27,D3378,syst_chauffage!$C$3:$C$27,E3378)</f>
        <v>0.92</v>
      </c>
      <c r="N3378" s="0" t="str">
        <f aca="false">A3378</f>
        <v>Commerce</v>
      </c>
      <c r="O3378" s="0" t="str">
        <f aca="false">B3378</f>
        <v>Commerce de gros</v>
      </c>
      <c r="P3378" s="0" t="str">
        <f aca="false">C3378</f>
        <v>Grand commerce de gros</v>
      </c>
      <c r="Q3378" s="0" t="str">
        <f aca="false">D3378</f>
        <v>Electrique direct</v>
      </c>
      <c r="R3378" s="0" t="str">
        <f aca="false">E3378</f>
        <v>Electricité</v>
      </c>
      <c r="S3378" s="0" t="str">
        <f aca="false">F3378</f>
        <v>0307190602</v>
      </c>
      <c r="T3378" s="0" t="str">
        <f aca="false">G3378</f>
        <v>2</v>
      </c>
      <c r="U3378" s="0" t="n">
        <f aca="false">L3378</f>
        <v>0.92</v>
      </c>
      <c r="V3378" s="0" t="n">
        <f aca="false">K3378</f>
        <v>3</v>
      </c>
      <c r="W3378" s="0" t="n">
        <f aca="false">J3378</f>
        <v>0</v>
      </c>
    </row>
    <row r="3379" customFormat="false" ht="12.8" hidden="false" customHeight="false" outlineLevel="0" collapsed="false">
      <c r="A3379" s="0" t="s">
        <v>74</v>
      </c>
      <c r="B3379" s="0" t="s">
        <v>718</v>
      </c>
      <c r="C3379" s="0" t="s">
        <v>719</v>
      </c>
      <c r="D3379" s="0" t="s">
        <v>42</v>
      </c>
      <c r="E3379" s="0" t="s">
        <v>30</v>
      </c>
      <c r="F3379" s="0" t="s">
        <v>725</v>
      </c>
      <c r="G3379" s="0" t="s">
        <v>1610</v>
      </c>
      <c r="H3379" s="0" t="n">
        <v>2.80410195348837</v>
      </c>
      <c r="I3379" s="0" t="n">
        <v>32.9522419425382</v>
      </c>
      <c r="J3379" s="0" t="n">
        <v>558</v>
      </c>
      <c r="K3379" s="0" t="n">
        <f aca="false">I3379*SUMIFS(syst_chauffage!$H$3:$H$27,syst_chauffage!$B$3:$B$27,D3379,syst_chauffage!$C$3:$C$27,E3379)</f>
        <v>29.7457329535574</v>
      </c>
      <c r="L3379" s="12" t="n">
        <f aca="false">H3379*SUMIFS(syst_chauffage!$K$3:$K$27,syst_chauffage!$B$3:$B$27,D3379,syst_chauffage!$C$3:$C$27,E3379)</f>
        <v>2.49996610303434</v>
      </c>
      <c r="N3379" s="0" t="str">
        <f aca="false">A3379</f>
        <v>Commerce</v>
      </c>
      <c r="O3379" s="0" t="str">
        <f aca="false">B3379</f>
        <v>Commerce de gros</v>
      </c>
      <c r="P3379" s="0" t="str">
        <f aca="false">C3379</f>
        <v>Grand commerce de gros</v>
      </c>
      <c r="Q3379" s="0" t="str">
        <f aca="false">D3379</f>
        <v>Rooftop</v>
      </c>
      <c r="R3379" s="0" t="str">
        <f aca="false">E3379</f>
        <v>Electricité</v>
      </c>
      <c r="S3379" s="0" t="str">
        <f aca="false">F3379</f>
        <v>0307191002</v>
      </c>
      <c r="T3379" s="0" t="str">
        <f aca="false">G3379</f>
        <v>2</v>
      </c>
      <c r="U3379" s="0" t="n">
        <f aca="false">L3379</f>
        <v>2.49996610303434</v>
      </c>
      <c r="V3379" s="0" t="n">
        <f aca="false">K3379</f>
        <v>29.7457329535574</v>
      </c>
      <c r="W3379" s="0" t="n">
        <f aca="false">J3379</f>
        <v>558</v>
      </c>
    </row>
    <row r="3380" customFormat="false" ht="12.8" hidden="false" customHeight="false" outlineLevel="0" collapsed="false">
      <c r="A3380" s="0" t="s">
        <v>74</v>
      </c>
      <c r="B3380" s="0" t="s">
        <v>718</v>
      </c>
      <c r="C3380" s="0" t="s">
        <v>719</v>
      </c>
      <c r="D3380" s="0" t="s">
        <v>51</v>
      </c>
      <c r="E3380" s="0" t="s">
        <v>57</v>
      </c>
      <c r="F3380" s="0" t="s">
        <v>726</v>
      </c>
      <c r="G3380" s="0" t="s">
        <v>1610</v>
      </c>
      <c r="H3380" s="0" t="n">
        <v>1.87478170293782</v>
      </c>
      <c r="I3380" s="0" t="n">
        <v>34.8289789158237</v>
      </c>
      <c r="J3380" s="0" t="n">
        <v>0</v>
      </c>
      <c r="K3380" s="0" t="n">
        <f aca="false">I3380*SUMIFS(syst_chauffage!$H$3:$H$27,syst_chauffage!$B$3:$B$27,D3380,syst_chauffage!$C$3:$C$27,E3380)</f>
        <v>73.797516252932</v>
      </c>
      <c r="L3380" s="12" t="n">
        <f aca="false">H3380*SUMIFS(syst_chauffage!$K$3:$K$27,syst_chauffage!$B$3:$B$27,D3380,syst_chauffage!$C$3:$C$27,E3380)</f>
        <v>1.87478170293782</v>
      </c>
      <c r="N3380" s="0" t="str">
        <f aca="false">A3380</f>
        <v>Commerce</v>
      </c>
      <c r="O3380" s="0" t="str">
        <f aca="false">B3380</f>
        <v>Commerce de gros</v>
      </c>
      <c r="P3380" s="0" t="str">
        <f aca="false">C3380</f>
        <v>Grand commerce de gros</v>
      </c>
      <c r="Q3380" s="0" t="str">
        <f aca="false">D3380</f>
        <v>Autre système centralisé performant</v>
      </c>
      <c r="R3380" s="0" t="str">
        <f aca="false">E3380</f>
        <v>Autres</v>
      </c>
      <c r="S3380" s="0" t="str">
        <f aca="false">F3380</f>
        <v>0307192101</v>
      </c>
      <c r="T3380" s="0" t="str">
        <f aca="false">G3380</f>
        <v>2</v>
      </c>
      <c r="U3380" s="0" t="n">
        <f aca="false">L3380</f>
        <v>1.87478170293782</v>
      </c>
      <c r="V3380" s="0" t="n">
        <f aca="false">K3380</f>
        <v>73.797516252932</v>
      </c>
      <c r="W3380" s="0" t="n">
        <f aca="false">J3380</f>
        <v>0</v>
      </c>
    </row>
    <row r="3381" customFormat="false" ht="12.8" hidden="false" customHeight="false" outlineLevel="0" collapsed="false">
      <c r="A3381" s="0" t="s">
        <v>74</v>
      </c>
      <c r="B3381" s="0" t="s">
        <v>718</v>
      </c>
      <c r="C3381" s="0" t="s">
        <v>719</v>
      </c>
      <c r="D3381" s="0" t="s">
        <v>51</v>
      </c>
      <c r="E3381" s="0" t="s">
        <v>58</v>
      </c>
      <c r="F3381" s="0" t="s">
        <v>727</v>
      </c>
      <c r="G3381" s="0" t="s">
        <v>1610</v>
      </c>
      <c r="H3381" s="0" t="n">
        <v>1.90240581954959</v>
      </c>
      <c r="I3381" s="0" t="n">
        <v>34.7325541666666</v>
      </c>
      <c r="J3381" s="0" t="n">
        <v>765</v>
      </c>
      <c r="K3381" s="0" t="n">
        <f aca="false">I3381*SUMIFS(syst_chauffage!$H$3:$H$27,syst_chauffage!$B$3:$B$27,D3381,syst_chauffage!$C$3:$C$27,E3381)</f>
        <v>74.1192534670958</v>
      </c>
      <c r="L3381" s="12" t="n">
        <f aca="false">H3381*SUMIFS(syst_chauffage!$K$3:$K$27,syst_chauffage!$B$3:$B$27,D3381,syst_chauffage!$C$3:$C$27,E3381)</f>
        <v>1.90240581954959</v>
      </c>
      <c r="N3381" s="0" t="str">
        <f aca="false">A3381</f>
        <v>Commerce</v>
      </c>
      <c r="O3381" s="0" t="str">
        <f aca="false">B3381</f>
        <v>Commerce de gros</v>
      </c>
      <c r="P3381" s="0" t="str">
        <f aca="false">C3381</f>
        <v>Grand commerce de gros</v>
      </c>
      <c r="Q3381" s="0" t="str">
        <f aca="false">D3381</f>
        <v>Autre système centralisé performant</v>
      </c>
      <c r="R3381" s="0" t="str">
        <f aca="false">E3381</f>
        <v>Urbain</v>
      </c>
      <c r="S3381" s="0" t="str">
        <f aca="false">F3381</f>
        <v>0307192106</v>
      </c>
      <c r="T3381" s="0" t="str">
        <f aca="false">G3381</f>
        <v>2</v>
      </c>
      <c r="U3381" s="0" t="n">
        <f aca="false">L3381</f>
        <v>1.90240581954959</v>
      </c>
      <c r="V3381" s="0" t="n">
        <f aca="false">K3381</f>
        <v>74.1192534670958</v>
      </c>
      <c r="W3381" s="0" t="n">
        <f aca="false">J3381</f>
        <v>765</v>
      </c>
    </row>
    <row r="3382" customFormat="false" ht="12.8" hidden="false" customHeight="false" outlineLevel="0" collapsed="false">
      <c r="A3382" s="0" t="s">
        <v>74</v>
      </c>
      <c r="B3382" s="0" t="s">
        <v>718</v>
      </c>
      <c r="C3382" s="0" t="s">
        <v>719</v>
      </c>
      <c r="D3382" s="0" t="s">
        <v>27</v>
      </c>
      <c r="E3382" s="0" t="s">
        <v>23</v>
      </c>
      <c r="F3382" s="0" t="s">
        <v>728</v>
      </c>
      <c r="G3382" s="0" t="s">
        <v>1610</v>
      </c>
      <c r="H3382" s="0" t="n">
        <v>0.761583138885597</v>
      </c>
      <c r="I3382" s="0" t="n">
        <v>10.0509521567137</v>
      </c>
      <c r="J3382" s="0" t="n">
        <v>693</v>
      </c>
      <c r="K3382" s="0" t="n">
        <f aca="false">I3382*SUMIFS(syst_chauffage!$H$3:$H$27,syst_chauffage!$B$3:$B$27,D3382,syst_chauffage!$C$3:$C$27,E3382)</f>
        <v>25.774693295332</v>
      </c>
      <c r="L3382" s="12" t="n">
        <f aca="false">H3382*SUMIFS(syst_chauffage!$K$3:$K$27,syst_chauffage!$B$3:$B$27,D3382,syst_chauffage!$C$3:$C$27,E3382)</f>
        <v>0.761583138885597</v>
      </c>
      <c r="N3382" s="0" t="str">
        <f aca="false">A3382</f>
        <v>Commerce</v>
      </c>
      <c r="O3382" s="0" t="str">
        <f aca="false">B3382</f>
        <v>Commerce de gros</v>
      </c>
      <c r="P3382" s="0" t="str">
        <f aca="false">C3382</f>
        <v>Grand commerce de gros</v>
      </c>
      <c r="Q3382" s="0" t="str">
        <f aca="false">D3382</f>
        <v>Chaudière condensation fioul</v>
      </c>
      <c r="R3382" s="0" t="str">
        <f aca="false">E3382</f>
        <v>Fioul</v>
      </c>
      <c r="S3382" s="0" t="str">
        <f aca="false">F3382</f>
        <v>0307192303</v>
      </c>
      <c r="T3382" s="0" t="str">
        <f aca="false">G3382</f>
        <v>2</v>
      </c>
      <c r="U3382" s="0" t="n">
        <f aca="false">L3382</f>
        <v>0.761583138885597</v>
      </c>
      <c r="V3382" s="0" t="n">
        <f aca="false">K3382</f>
        <v>25.774693295332</v>
      </c>
      <c r="W3382" s="0" t="n">
        <f aca="false">J3382</f>
        <v>693</v>
      </c>
    </row>
    <row r="3383" customFormat="false" ht="12.8" hidden="false" customHeight="false" outlineLevel="0" collapsed="false">
      <c r="A3383" s="0" t="s">
        <v>74</v>
      </c>
      <c r="B3383" s="0" t="s">
        <v>718</v>
      </c>
      <c r="C3383" s="0" t="s">
        <v>719</v>
      </c>
      <c r="D3383" s="0" t="s">
        <v>18</v>
      </c>
      <c r="E3383" s="0" t="s">
        <v>14</v>
      </c>
      <c r="F3383" s="0" t="s">
        <v>729</v>
      </c>
      <c r="G3383" s="0" t="s">
        <v>1610</v>
      </c>
      <c r="H3383" s="0" t="n">
        <v>0.989367103465403</v>
      </c>
      <c r="I3383" s="0" t="n">
        <v>7.5558956650813</v>
      </c>
      <c r="J3383" s="0" t="n">
        <v>693</v>
      </c>
      <c r="K3383" s="0" t="n">
        <f aca="false">I3383*SUMIFS(syst_chauffage!$H$3:$H$27,syst_chauffage!$B$3:$B$27,D3383,syst_chauffage!$C$3:$C$27,E3383)</f>
        <v>20.5892786302399</v>
      </c>
      <c r="L3383" s="12" t="n">
        <f aca="false">H3383*SUMIFS(syst_chauffage!$K$3:$K$27,syst_chauffage!$B$3:$B$27,D3383,syst_chauffage!$C$3:$C$27,E3383)</f>
        <v>0.961117596045209</v>
      </c>
      <c r="N3383" s="0" t="str">
        <f aca="false">A3383</f>
        <v>Commerce</v>
      </c>
      <c r="O3383" s="0" t="str">
        <f aca="false">B3383</f>
        <v>Commerce de gros</v>
      </c>
      <c r="P3383" s="0" t="str">
        <f aca="false">C3383</f>
        <v>Grand commerce de gros</v>
      </c>
      <c r="Q3383" s="0" t="str">
        <f aca="false">D3383</f>
        <v>Chaudière condensation gaz</v>
      </c>
      <c r="R3383" s="0" t="str">
        <f aca="false">E3383</f>
        <v>Gaz</v>
      </c>
      <c r="S3383" s="0" t="str">
        <f aca="false">F3383</f>
        <v>0307192404</v>
      </c>
      <c r="T3383" s="0" t="str">
        <f aca="false">G3383</f>
        <v>2</v>
      </c>
      <c r="U3383" s="0" t="n">
        <f aca="false">L3383</f>
        <v>0.961117596045209</v>
      </c>
      <c r="V3383" s="0" t="n">
        <f aca="false">K3383</f>
        <v>20.5892786302399</v>
      </c>
      <c r="W3383" s="0" t="n">
        <f aca="false">J3383</f>
        <v>693</v>
      </c>
    </row>
    <row r="3384" customFormat="false" ht="12.8" hidden="false" customHeight="false" outlineLevel="0" collapsed="false">
      <c r="A3384" s="0" t="s">
        <v>74</v>
      </c>
      <c r="B3384" s="0" t="s">
        <v>718</v>
      </c>
      <c r="C3384" s="0" t="s">
        <v>719</v>
      </c>
      <c r="D3384" s="0" t="s">
        <v>32</v>
      </c>
      <c r="E3384" s="0" t="s">
        <v>30</v>
      </c>
      <c r="F3384" s="0" t="s">
        <v>730</v>
      </c>
      <c r="G3384" s="0" t="s">
        <v>1610</v>
      </c>
      <c r="H3384" s="0" t="n">
        <v>1</v>
      </c>
      <c r="I3384" s="0" t="n">
        <v>12</v>
      </c>
      <c r="J3384" s="0" t="n">
        <v>0</v>
      </c>
      <c r="K3384" s="0" t="n">
        <f aca="false">I3384*SUMIFS(syst_chauffage!$H$3:$H$27,syst_chauffage!$B$3:$B$27,D3384,syst_chauffage!$C$3:$C$27,E3384)</f>
        <v>12</v>
      </c>
      <c r="L3384" s="12" t="n">
        <f aca="false">H3384*SUMIFS(syst_chauffage!$K$3:$K$27,syst_chauffage!$B$3:$B$27,D3384,syst_chauffage!$C$3:$C$27,E3384)</f>
        <v>1</v>
      </c>
      <c r="N3384" s="0" t="str">
        <f aca="false">A3384</f>
        <v>Commerce</v>
      </c>
      <c r="O3384" s="0" t="str">
        <f aca="false">B3384</f>
        <v>Commerce de gros</v>
      </c>
      <c r="P3384" s="0" t="str">
        <f aca="false">C3384</f>
        <v>Grand commerce de gros</v>
      </c>
      <c r="Q3384" s="0" t="str">
        <f aca="false">D3384</f>
        <v>Electrique direct performant</v>
      </c>
      <c r="R3384" s="0" t="str">
        <f aca="false">E3384</f>
        <v>Electricité</v>
      </c>
      <c r="S3384" s="0" t="str">
        <f aca="false">F3384</f>
        <v>0307192602</v>
      </c>
      <c r="T3384" s="0" t="str">
        <f aca="false">G3384</f>
        <v>2</v>
      </c>
      <c r="U3384" s="0" t="n">
        <f aca="false">L3384</f>
        <v>1</v>
      </c>
      <c r="V3384" s="0" t="n">
        <f aca="false">K3384</f>
        <v>12</v>
      </c>
      <c r="W3384" s="0" t="n">
        <f aca="false">J3384</f>
        <v>0</v>
      </c>
    </row>
    <row r="3385" customFormat="false" ht="12.8" hidden="false" customHeight="false" outlineLevel="0" collapsed="false">
      <c r="A3385" s="0" t="s">
        <v>74</v>
      </c>
      <c r="B3385" s="0" t="s">
        <v>718</v>
      </c>
      <c r="C3385" s="0" t="s">
        <v>719</v>
      </c>
      <c r="D3385" s="0" t="s">
        <v>46</v>
      </c>
      <c r="E3385" s="0" t="s">
        <v>30</v>
      </c>
      <c r="F3385" s="0" t="s">
        <v>731</v>
      </c>
      <c r="G3385" s="0" t="s">
        <v>1610</v>
      </c>
      <c r="H3385" s="0" t="n">
        <v>3.32861023255814</v>
      </c>
      <c r="I3385" s="0" t="n">
        <v>39.2288594554026</v>
      </c>
      <c r="J3385" s="0" t="n">
        <v>603</v>
      </c>
      <c r="K3385" s="0" t="n">
        <f aca="false">I3385*SUMIFS(syst_chauffage!$H$3:$H$27,syst_chauffage!$B$3:$B$27,D3385,syst_chauffage!$C$3:$C$27,E3385)</f>
        <v>68.0584418030746</v>
      </c>
      <c r="L3385" s="12" t="n">
        <f aca="false">H3385*SUMIFS(syst_chauffage!$K$3:$K$27,syst_chauffage!$B$3:$B$27,D3385,syst_chauffage!$C$3:$C$27,E3385)</f>
        <v>3.00077723502174</v>
      </c>
      <c r="N3385" s="0" t="str">
        <f aca="false">A3385</f>
        <v>Commerce</v>
      </c>
      <c r="O3385" s="0" t="str">
        <f aca="false">B3385</f>
        <v>Commerce de gros</v>
      </c>
      <c r="P3385" s="0" t="str">
        <f aca="false">C3385</f>
        <v>Grand commerce de gros</v>
      </c>
      <c r="Q3385" s="0" t="str">
        <f aca="false">D3385</f>
        <v>Rooftop performant</v>
      </c>
      <c r="R3385" s="0" t="str">
        <f aca="false">E3385</f>
        <v>Electricité</v>
      </c>
      <c r="S3385" s="0" t="str">
        <f aca="false">F3385</f>
        <v>0307193002</v>
      </c>
      <c r="T3385" s="0" t="str">
        <f aca="false">G3385</f>
        <v>2</v>
      </c>
      <c r="U3385" s="0" t="n">
        <f aca="false">L3385</f>
        <v>3.00077723502174</v>
      </c>
      <c r="V3385" s="0" t="n">
        <f aca="false">K3385</f>
        <v>68.0584418030746</v>
      </c>
      <c r="W3385" s="0" t="n">
        <f aca="false">J3385</f>
        <v>603</v>
      </c>
    </row>
    <row r="3386" customFormat="false" ht="12.8" hidden="false" customHeight="false" outlineLevel="0" collapsed="false">
      <c r="A3386" s="0" t="s">
        <v>74</v>
      </c>
      <c r="B3386" s="0" t="s">
        <v>718</v>
      </c>
      <c r="C3386" s="0" t="s">
        <v>732</v>
      </c>
      <c r="D3386" s="0" t="s">
        <v>19</v>
      </c>
      <c r="E3386" s="0" t="s">
        <v>57</v>
      </c>
      <c r="F3386" s="0" t="s">
        <v>733</v>
      </c>
      <c r="G3386" s="0" t="s">
        <v>1610</v>
      </c>
      <c r="H3386" s="0" t="n">
        <v>1.62009191812145</v>
      </c>
      <c r="I3386" s="0" t="n">
        <v>29.6428444957376</v>
      </c>
      <c r="J3386" s="0" t="n">
        <v>0</v>
      </c>
      <c r="K3386" s="0" t="n">
        <f aca="false">I3386*SUMIFS(syst_chauffage!$H$3:$H$27,syst_chauffage!$B$3:$B$27,D3386,syst_chauffage!$C$3:$C$27,E3386)</f>
        <v>41.2769695025973</v>
      </c>
      <c r="L3386" s="12" t="n">
        <f aca="false">H3386*SUMIFS(syst_chauffage!$K$3:$K$27,syst_chauffage!$B$3:$B$27,D3386,syst_chauffage!$C$3:$C$27,E3386)</f>
        <v>1.62009191812145</v>
      </c>
      <c r="N3386" s="0" t="str">
        <f aca="false">A3386</f>
        <v>Commerce</v>
      </c>
      <c r="O3386" s="0" t="str">
        <f aca="false">B3386</f>
        <v>Commerce de gros</v>
      </c>
      <c r="P3386" s="0" t="str">
        <f aca="false">C3386</f>
        <v>Petit commerce de gros</v>
      </c>
      <c r="Q3386" s="0" t="str">
        <f aca="false">D3386</f>
        <v>Autre système centralisé</v>
      </c>
      <c r="R3386" s="0" t="str">
        <f aca="false">E3386</f>
        <v>Autres</v>
      </c>
      <c r="S3386" s="0" t="str">
        <f aca="false">F3386</f>
        <v>0307660101</v>
      </c>
      <c r="T3386" s="0" t="str">
        <f aca="false">G3386</f>
        <v>2</v>
      </c>
      <c r="U3386" s="0" t="n">
        <f aca="false">L3386</f>
        <v>1.62009191812145</v>
      </c>
      <c r="V3386" s="0" t="n">
        <f aca="false">K3386</f>
        <v>41.2769695025973</v>
      </c>
      <c r="W3386" s="0" t="n">
        <f aca="false">J3386</f>
        <v>0</v>
      </c>
    </row>
    <row r="3387" customFormat="false" ht="12.8" hidden="false" customHeight="false" outlineLevel="0" collapsed="false">
      <c r="A3387" s="0" t="s">
        <v>74</v>
      </c>
      <c r="B3387" s="0" t="s">
        <v>718</v>
      </c>
      <c r="C3387" s="0" t="s">
        <v>732</v>
      </c>
      <c r="D3387" s="0" t="s">
        <v>19</v>
      </c>
      <c r="E3387" s="0" t="s">
        <v>58</v>
      </c>
      <c r="F3387" s="0" t="s">
        <v>734</v>
      </c>
      <c r="G3387" s="0" t="s">
        <v>1610</v>
      </c>
      <c r="H3387" s="0" t="n">
        <v>1.62990400346462</v>
      </c>
      <c r="I3387" s="0" t="n">
        <v>29.3484948378216</v>
      </c>
      <c r="J3387" s="0" t="n">
        <v>765</v>
      </c>
      <c r="K3387" s="0" t="n">
        <f aca="false">I3387*SUMIFS(syst_chauffage!$H$3:$H$27,syst_chauffage!$B$3:$B$27,D3387,syst_chauffage!$C$3:$C$27,E3387)</f>
        <v>48.2767945546436</v>
      </c>
      <c r="L3387" s="12" t="n">
        <f aca="false">H3387*SUMIFS(syst_chauffage!$K$3:$K$27,syst_chauffage!$B$3:$B$27,D3387,syst_chauffage!$C$3:$C$27,E3387)</f>
        <v>1.62990400346462</v>
      </c>
      <c r="N3387" s="0" t="str">
        <f aca="false">A3387</f>
        <v>Commerce</v>
      </c>
      <c r="O3387" s="0" t="str">
        <f aca="false">B3387</f>
        <v>Commerce de gros</v>
      </c>
      <c r="P3387" s="0" t="str">
        <f aca="false">C3387</f>
        <v>Petit commerce de gros</v>
      </c>
      <c r="Q3387" s="0" t="str">
        <f aca="false">D3387</f>
        <v>Autre système centralisé</v>
      </c>
      <c r="R3387" s="0" t="str">
        <f aca="false">E3387</f>
        <v>Urbain</v>
      </c>
      <c r="S3387" s="0" t="str">
        <f aca="false">F3387</f>
        <v>0307660106</v>
      </c>
      <c r="T3387" s="0" t="str">
        <f aca="false">G3387</f>
        <v>2</v>
      </c>
      <c r="U3387" s="0" t="n">
        <f aca="false">L3387</f>
        <v>1.62990400346462</v>
      </c>
      <c r="V3387" s="0" t="n">
        <f aca="false">K3387</f>
        <v>48.2767945546436</v>
      </c>
      <c r="W3387" s="0" t="n">
        <f aca="false">J3387</f>
        <v>765</v>
      </c>
    </row>
    <row r="3388" customFormat="false" ht="12.8" hidden="false" customHeight="false" outlineLevel="0" collapsed="false">
      <c r="A3388" s="0" t="s">
        <v>74</v>
      </c>
      <c r="B3388" s="0" t="s">
        <v>718</v>
      </c>
      <c r="C3388" s="0" t="s">
        <v>732</v>
      </c>
      <c r="D3388" s="0" t="s">
        <v>22</v>
      </c>
      <c r="E3388" s="0" t="s">
        <v>23</v>
      </c>
      <c r="F3388" s="0" t="s">
        <v>735</v>
      </c>
      <c r="G3388" s="0" t="s">
        <v>1610</v>
      </c>
      <c r="H3388" s="0" t="n">
        <v>0.689377907802488</v>
      </c>
      <c r="I3388" s="0" t="n">
        <v>12.3781828427651</v>
      </c>
      <c r="J3388" s="0" t="n">
        <v>0</v>
      </c>
      <c r="K3388" s="0" t="n">
        <f aca="false">I3388*SUMIFS(syst_chauffage!$H$3:$H$27,syst_chauffage!$B$3:$B$27,D3388,syst_chauffage!$C$3:$C$27,E3388)</f>
        <v>21.7982585970376</v>
      </c>
      <c r="L3388" s="12" t="n">
        <f aca="false">H3388*SUMIFS(syst_chauffage!$K$3:$K$27,syst_chauffage!$B$3:$B$27,D3388,syst_chauffage!$C$3:$C$27,E3388)</f>
        <v>0.689377907802488</v>
      </c>
      <c r="N3388" s="0" t="str">
        <f aca="false">A3388</f>
        <v>Commerce</v>
      </c>
      <c r="O3388" s="0" t="str">
        <f aca="false">B3388</f>
        <v>Commerce de gros</v>
      </c>
      <c r="P3388" s="0" t="str">
        <f aca="false">C3388</f>
        <v>Petit commerce de gros</v>
      </c>
      <c r="Q3388" s="0" t="str">
        <f aca="false">D3388</f>
        <v>Chaudière fioul</v>
      </c>
      <c r="R3388" s="0" t="str">
        <f aca="false">E3388</f>
        <v>Fioul</v>
      </c>
      <c r="S3388" s="0" t="str">
        <f aca="false">F3388</f>
        <v>0307660303</v>
      </c>
      <c r="T3388" s="0" t="str">
        <f aca="false">G3388</f>
        <v>2</v>
      </c>
      <c r="U3388" s="0" t="n">
        <f aca="false">L3388</f>
        <v>0.689377907802488</v>
      </c>
      <c r="V3388" s="0" t="n">
        <f aca="false">K3388</f>
        <v>21.7982585970376</v>
      </c>
      <c r="W3388" s="0" t="n">
        <f aca="false">J3388</f>
        <v>0</v>
      </c>
    </row>
    <row r="3389" customFormat="false" ht="12.8" hidden="false" customHeight="false" outlineLevel="0" collapsed="false">
      <c r="A3389" s="0" t="s">
        <v>74</v>
      </c>
      <c r="B3389" s="0" t="s">
        <v>718</v>
      </c>
      <c r="C3389" s="0" t="s">
        <v>732</v>
      </c>
      <c r="D3389" s="0" t="s">
        <v>13</v>
      </c>
      <c r="E3389" s="0" t="s">
        <v>14</v>
      </c>
      <c r="F3389" s="0" t="s">
        <v>736</v>
      </c>
      <c r="G3389" s="0" t="s">
        <v>1610</v>
      </c>
      <c r="H3389" s="0" t="n">
        <v>0.780741935948798</v>
      </c>
      <c r="I3389" s="0" t="n">
        <v>9.19192709965043</v>
      </c>
      <c r="J3389" s="0" t="n">
        <v>363</v>
      </c>
      <c r="K3389" s="0" t="n">
        <f aca="false">I3389*SUMIFS(syst_chauffage!$H$3:$H$27,syst_chauffage!$B$3:$B$27,D3389,syst_chauffage!$C$3:$C$27,E3389)</f>
        <v>18.5639400166622</v>
      </c>
      <c r="L3389" s="12" t="n">
        <f aca="false">H3389*SUMIFS(syst_chauffage!$K$3:$K$27,syst_chauffage!$B$3:$B$27,D3389,syst_chauffage!$C$3:$C$27,E3389)</f>
        <v>0.780741935948798</v>
      </c>
      <c r="N3389" s="0" t="str">
        <f aca="false">A3389</f>
        <v>Commerce</v>
      </c>
      <c r="O3389" s="0" t="str">
        <f aca="false">B3389</f>
        <v>Commerce de gros</v>
      </c>
      <c r="P3389" s="0" t="str">
        <f aca="false">C3389</f>
        <v>Petit commerce de gros</v>
      </c>
      <c r="Q3389" s="0" t="str">
        <f aca="false">D3389</f>
        <v>Chaudière gaz</v>
      </c>
      <c r="R3389" s="0" t="str">
        <f aca="false">E3389</f>
        <v>Gaz</v>
      </c>
      <c r="S3389" s="0" t="str">
        <f aca="false">F3389</f>
        <v>0307660404</v>
      </c>
      <c r="T3389" s="0" t="str">
        <f aca="false">G3389</f>
        <v>2</v>
      </c>
      <c r="U3389" s="0" t="n">
        <f aca="false">L3389</f>
        <v>0.780741935948798</v>
      </c>
      <c r="V3389" s="0" t="n">
        <f aca="false">K3389</f>
        <v>18.5639400166622</v>
      </c>
      <c r="W3389" s="0" t="n">
        <f aca="false">J3389</f>
        <v>363</v>
      </c>
    </row>
    <row r="3390" customFormat="false" ht="12.8" hidden="false" customHeight="false" outlineLevel="0" collapsed="false">
      <c r="A3390" s="0" t="s">
        <v>74</v>
      </c>
      <c r="B3390" s="0" t="s">
        <v>718</v>
      </c>
      <c r="C3390" s="0" t="s">
        <v>732</v>
      </c>
      <c r="D3390" s="0" t="s">
        <v>29</v>
      </c>
      <c r="E3390" s="0" t="s">
        <v>30</v>
      </c>
      <c r="F3390" s="0" t="s">
        <v>737</v>
      </c>
      <c r="G3390" s="0" t="s">
        <v>1610</v>
      </c>
      <c r="H3390" s="0" t="n">
        <v>0.92</v>
      </c>
      <c r="I3390" s="0" t="n">
        <v>10.4</v>
      </c>
      <c r="J3390" s="0" t="n">
        <v>0</v>
      </c>
      <c r="K3390" s="0" t="n">
        <f aca="false">I3390*SUMIFS(syst_chauffage!$H$3:$H$27,syst_chauffage!$B$3:$B$27,D3390,syst_chauffage!$C$3:$C$27,E3390)</f>
        <v>3</v>
      </c>
      <c r="L3390" s="12" t="n">
        <f aca="false">H3390*SUMIFS(syst_chauffage!$K$3:$K$27,syst_chauffage!$B$3:$B$27,D3390,syst_chauffage!$C$3:$C$27,E3390)</f>
        <v>0.92</v>
      </c>
      <c r="N3390" s="0" t="str">
        <f aca="false">A3390</f>
        <v>Commerce</v>
      </c>
      <c r="O3390" s="0" t="str">
        <f aca="false">B3390</f>
        <v>Commerce de gros</v>
      </c>
      <c r="P3390" s="0" t="str">
        <f aca="false">C3390</f>
        <v>Petit commerce de gros</v>
      </c>
      <c r="Q3390" s="0" t="str">
        <f aca="false">D3390</f>
        <v>Electrique direct</v>
      </c>
      <c r="R3390" s="0" t="str">
        <f aca="false">E3390</f>
        <v>Electricité</v>
      </c>
      <c r="S3390" s="0" t="str">
        <f aca="false">F3390</f>
        <v>0307660602</v>
      </c>
      <c r="T3390" s="0" t="str">
        <f aca="false">G3390</f>
        <v>2</v>
      </c>
      <c r="U3390" s="0" t="n">
        <f aca="false">L3390</f>
        <v>0.92</v>
      </c>
      <c r="V3390" s="0" t="n">
        <f aca="false">K3390</f>
        <v>3</v>
      </c>
      <c r="W3390" s="0" t="n">
        <f aca="false">J3390</f>
        <v>0</v>
      </c>
    </row>
    <row r="3391" customFormat="false" ht="12.8" hidden="false" customHeight="false" outlineLevel="0" collapsed="false">
      <c r="A3391" s="0" t="s">
        <v>74</v>
      </c>
      <c r="B3391" s="0" t="s">
        <v>718</v>
      </c>
      <c r="C3391" s="0" t="s">
        <v>732</v>
      </c>
      <c r="D3391" s="0" t="s">
        <v>42</v>
      </c>
      <c r="E3391" s="0" t="s">
        <v>30</v>
      </c>
      <c r="F3391" s="0" t="s">
        <v>738</v>
      </c>
      <c r="G3391" s="0" t="s">
        <v>1610</v>
      </c>
      <c r="H3391" s="0" t="n">
        <v>2.80410195348837</v>
      </c>
      <c r="I3391" s="0" t="n">
        <v>33.676243481301</v>
      </c>
      <c r="J3391" s="0" t="n">
        <v>675</v>
      </c>
      <c r="K3391" s="0" t="n">
        <f aca="false">I3391*SUMIFS(syst_chauffage!$H$3:$H$27,syst_chauffage!$B$3:$B$27,D3391,syst_chauffage!$C$3:$C$27,E3391)</f>
        <v>30.399283521302</v>
      </c>
      <c r="L3391" s="12" t="n">
        <f aca="false">H3391*SUMIFS(syst_chauffage!$K$3:$K$27,syst_chauffage!$B$3:$B$27,D3391,syst_chauffage!$C$3:$C$27,E3391)</f>
        <v>2.49996610303434</v>
      </c>
      <c r="N3391" s="0" t="str">
        <f aca="false">A3391</f>
        <v>Commerce</v>
      </c>
      <c r="O3391" s="0" t="str">
        <f aca="false">B3391</f>
        <v>Commerce de gros</v>
      </c>
      <c r="P3391" s="0" t="str">
        <f aca="false">C3391</f>
        <v>Petit commerce de gros</v>
      </c>
      <c r="Q3391" s="0" t="str">
        <f aca="false">D3391</f>
        <v>Rooftop</v>
      </c>
      <c r="R3391" s="0" t="str">
        <f aca="false">E3391</f>
        <v>Electricité</v>
      </c>
      <c r="S3391" s="0" t="str">
        <f aca="false">F3391</f>
        <v>0307661002</v>
      </c>
      <c r="T3391" s="0" t="str">
        <f aca="false">G3391</f>
        <v>2</v>
      </c>
      <c r="U3391" s="0" t="n">
        <f aca="false">L3391</f>
        <v>2.49996610303434</v>
      </c>
      <c r="V3391" s="0" t="n">
        <f aca="false">K3391</f>
        <v>30.399283521302</v>
      </c>
      <c r="W3391" s="0" t="n">
        <f aca="false">J3391</f>
        <v>675</v>
      </c>
    </row>
    <row r="3392" customFormat="false" ht="12.8" hidden="false" customHeight="false" outlineLevel="0" collapsed="false">
      <c r="A3392" s="0" t="s">
        <v>74</v>
      </c>
      <c r="B3392" s="0" t="s">
        <v>718</v>
      </c>
      <c r="C3392" s="0" t="s">
        <v>732</v>
      </c>
      <c r="D3392" s="0" t="s">
        <v>51</v>
      </c>
      <c r="E3392" s="0" t="s">
        <v>57</v>
      </c>
      <c r="F3392" s="0" t="s">
        <v>739</v>
      </c>
      <c r="G3392" s="0" t="s">
        <v>1610</v>
      </c>
      <c r="H3392" s="0" t="n">
        <v>1.86933682860167</v>
      </c>
      <c r="I3392" s="0" t="n">
        <v>35.2891005901638</v>
      </c>
      <c r="J3392" s="0" t="n">
        <v>0</v>
      </c>
      <c r="K3392" s="0" t="n">
        <f aca="false">I3392*SUMIFS(syst_chauffage!$H$3:$H$27,syst_chauffage!$B$3:$B$27,D3392,syst_chauffage!$C$3:$C$27,E3392)</f>
        <v>74.7724468365275</v>
      </c>
      <c r="L3392" s="12" t="n">
        <f aca="false">H3392*SUMIFS(syst_chauffage!$K$3:$K$27,syst_chauffage!$B$3:$B$27,D3392,syst_chauffage!$C$3:$C$27,E3392)</f>
        <v>1.86933682860167</v>
      </c>
      <c r="N3392" s="0" t="str">
        <f aca="false">A3392</f>
        <v>Commerce</v>
      </c>
      <c r="O3392" s="0" t="str">
        <f aca="false">B3392</f>
        <v>Commerce de gros</v>
      </c>
      <c r="P3392" s="0" t="str">
        <f aca="false">C3392</f>
        <v>Petit commerce de gros</v>
      </c>
      <c r="Q3392" s="0" t="str">
        <f aca="false">D3392</f>
        <v>Autre système centralisé performant</v>
      </c>
      <c r="R3392" s="0" t="str">
        <f aca="false">E3392</f>
        <v>Autres</v>
      </c>
      <c r="S3392" s="0" t="str">
        <f aca="false">F3392</f>
        <v>0307662101</v>
      </c>
      <c r="T3392" s="0" t="str">
        <f aca="false">G3392</f>
        <v>2</v>
      </c>
      <c r="U3392" s="0" t="n">
        <f aca="false">L3392</f>
        <v>1.86933682860167</v>
      </c>
      <c r="V3392" s="0" t="n">
        <f aca="false">K3392</f>
        <v>74.7724468365275</v>
      </c>
      <c r="W3392" s="0" t="n">
        <f aca="false">J3392</f>
        <v>0</v>
      </c>
    </row>
    <row r="3393" customFormat="false" ht="12.8" hidden="false" customHeight="false" outlineLevel="0" collapsed="false">
      <c r="A3393" s="0" t="s">
        <v>74</v>
      </c>
      <c r="B3393" s="0" t="s">
        <v>718</v>
      </c>
      <c r="C3393" s="0" t="s">
        <v>732</v>
      </c>
      <c r="D3393" s="0" t="s">
        <v>51</v>
      </c>
      <c r="E3393" s="0" t="s">
        <v>58</v>
      </c>
      <c r="F3393" s="0" t="s">
        <v>740</v>
      </c>
      <c r="G3393" s="0" t="s">
        <v>1610</v>
      </c>
      <c r="H3393" s="0" t="n">
        <v>1.8806584655361</v>
      </c>
      <c r="I3393" s="0" t="n">
        <v>34.93868433074</v>
      </c>
      <c r="J3393" s="0" t="n">
        <v>765</v>
      </c>
      <c r="K3393" s="0" t="n">
        <f aca="false">I3393*SUMIFS(syst_chauffage!$H$3:$H$27,syst_chauffage!$B$3:$B$27,D3393,syst_chauffage!$C$3:$C$27,E3393)</f>
        <v>74.5591351355978</v>
      </c>
      <c r="L3393" s="12" t="n">
        <f aca="false">H3393*SUMIFS(syst_chauffage!$K$3:$K$27,syst_chauffage!$B$3:$B$27,D3393,syst_chauffage!$C$3:$C$27,E3393)</f>
        <v>1.8806584655361</v>
      </c>
      <c r="N3393" s="0" t="str">
        <f aca="false">A3393</f>
        <v>Commerce</v>
      </c>
      <c r="O3393" s="0" t="str">
        <f aca="false">B3393</f>
        <v>Commerce de gros</v>
      </c>
      <c r="P3393" s="0" t="str">
        <f aca="false">C3393</f>
        <v>Petit commerce de gros</v>
      </c>
      <c r="Q3393" s="0" t="str">
        <f aca="false">D3393</f>
        <v>Autre système centralisé performant</v>
      </c>
      <c r="R3393" s="0" t="str">
        <f aca="false">E3393</f>
        <v>Urbain</v>
      </c>
      <c r="S3393" s="0" t="str">
        <f aca="false">F3393</f>
        <v>0307662106</v>
      </c>
      <c r="T3393" s="0" t="str">
        <f aca="false">G3393</f>
        <v>2</v>
      </c>
      <c r="U3393" s="0" t="n">
        <f aca="false">L3393</f>
        <v>1.8806584655361</v>
      </c>
      <c r="V3393" s="0" t="n">
        <f aca="false">K3393</f>
        <v>74.5591351355978</v>
      </c>
      <c r="W3393" s="0" t="n">
        <f aca="false">J3393</f>
        <v>765</v>
      </c>
    </row>
    <row r="3394" customFormat="false" ht="12.8" hidden="false" customHeight="false" outlineLevel="0" collapsed="false">
      <c r="A3394" s="0" t="s">
        <v>74</v>
      </c>
      <c r="B3394" s="0" t="s">
        <v>718</v>
      </c>
      <c r="C3394" s="0" t="s">
        <v>732</v>
      </c>
      <c r="D3394" s="0" t="s">
        <v>27</v>
      </c>
      <c r="E3394" s="0" t="s">
        <v>23</v>
      </c>
      <c r="F3394" s="0" t="s">
        <v>741</v>
      </c>
      <c r="G3394" s="0" t="s">
        <v>1610</v>
      </c>
      <c r="H3394" s="0" t="n">
        <v>0.761583138885597</v>
      </c>
      <c r="I3394" s="0" t="n">
        <v>14.7359319556727</v>
      </c>
      <c r="J3394" s="0" t="n">
        <v>836</v>
      </c>
      <c r="K3394" s="0" t="n">
        <f aca="false">I3394*SUMIFS(syst_chauffage!$H$3:$H$27,syst_chauffage!$B$3:$B$27,D3394,syst_chauffage!$C$3:$C$27,E3394)</f>
        <v>37.7888702141163</v>
      </c>
      <c r="L3394" s="12" t="n">
        <f aca="false">H3394*SUMIFS(syst_chauffage!$K$3:$K$27,syst_chauffage!$B$3:$B$27,D3394,syst_chauffage!$C$3:$C$27,E3394)</f>
        <v>0.761583138885597</v>
      </c>
      <c r="N3394" s="0" t="str">
        <f aca="false">A3394</f>
        <v>Commerce</v>
      </c>
      <c r="O3394" s="0" t="str">
        <f aca="false">B3394</f>
        <v>Commerce de gros</v>
      </c>
      <c r="P3394" s="0" t="str">
        <f aca="false">C3394</f>
        <v>Petit commerce de gros</v>
      </c>
      <c r="Q3394" s="0" t="str">
        <f aca="false">D3394</f>
        <v>Chaudière condensation fioul</v>
      </c>
      <c r="R3394" s="0" t="str">
        <f aca="false">E3394</f>
        <v>Fioul</v>
      </c>
      <c r="S3394" s="0" t="str">
        <f aca="false">F3394</f>
        <v>0307662303</v>
      </c>
      <c r="T3394" s="0" t="str">
        <f aca="false">G3394</f>
        <v>2</v>
      </c>
      <c r="U3394" s="0" t="n">
        <f aca="false">L3394</f>
        <v>0.761583138885597</v>
      </c>
      <c r="V3394" s="0" t="n">
        <f aca="false">K3394</f>
        <v>37.7888702141163</v>
      </c>
      <c r="W3394" s="0" t="n">
        <f aca="false">J3394</f>
        <v>836</v>
      </c>
    </row>
    <row r="3395" customFormat="false" ht="12.8" hidden="false" customHeight="false" outlineLevel="0" collapsed="false">
      <c r="A3395" s="0" t="s">
        <v>74</v>
      </c>
      <c r="B3395" s="0" t="s">
        <v>718</v>
      </c>
      <c r="C3395" s="0" t="s">
        <v>732</v>
      </c>
      <c r="D3395" s="0" t="s">
        <v>18</v>
      </c>
      <c r="E3395" s="0" t="s">
        <v>14</v>
      </c>
      <c r="F3395" s="0" t="s">
        <v>742</v>
      </c>
      <c r="G3395" s="0" t="s">
        <v>1610</v>
      </c>
      <c r="H3395" s="0" t="n">
        <v>0.989367103465403</v>
      </c>
      <c r="I3395" s="0" t="n">
        <v>10.9427703567267</v>
      </c>
      <c r="J3395" s="0" t="n">
        <v>836</v>
      </c>
      <c r="K3395" s="0" t="n">
        <f aca="false">I3395*SUMIFS(syst_chauffage!$H$3:$H$27,syst_chauffage!$B$3:$B$27,D3395,syst_chauffage!$C$3:$C$27,E3395)</f>
        <v>29.8182714330732</v>
      </c>
      <c r="L3395" s="12" t="n">
        <f aca="false">H3395*SUMIFS(syst_chauffage!$K$3:$K$27,syst_chauffage!$B$3:$B$27,D3395,syst_chauffage!$C$3:$C$27,E3395)</f>
        <v>0.961117596045209</v>
      </c>
      <c r="N3395" s="0" t="str">
        <f aca="false">A3395</f>
        <v>Commerce</v>
      </c>
      <c r="O3395" s="0" t="str">
        <f aca="false">B3395</f>
        <v>Commerce de gros</v>
      </c>
      <c r="P3395" s="0" t="str">
        <f aca="false">C3395</f>
        <v>Petit commerce de gros</v>
      </c>
      <c r="Q3395" s="0" t="str">
        <f aca="false">D3395</f>
        <v>Chaudière condensation gaz</v>
      </c>
      <c r="R3395" s="0" t="str">
        <f aca="false">E3395</f>
        <v>Gaz</v>
      </c>
      <c r="S3395" s="0" t="str">
        <f aca="false">F3395</f>
        <v>0307662404</v>
      </c>
      <c r="T3395" s="0" t="str">
        <f aca="false">G3395</f>
        <v>2</v>
      </c>
      <c r="U3395" s="0" t="n">
        <f aca="false">L3395</f>
        <v>0.961117596045209</v>
      </c>
      <c r="V3395" s="0" t="n">
        <f aca="false">K3395</f>
        <v>29.8182714330732</v>
      </c>
      <c r="W3395" s="0" t="n">
        <f aca="false">J3395</f>
        <v>836</v>
      </c>
    </row>
    <row r="3396" customFormat="false" ht="12.8" hidden="false" customHeight="false" outlineLevel="0" collapsed="false">
      <c r="A3396" s="0" t="s">
        <v>74</v>
      </c>
      <c r="B3396" s="0" t="s">
        <v>718</v>
      </c>
      <c r="C3396" s="0" t="s">
        <v>732</v>
      </c>
      <c r="D3396" s="0" t="s">
        <v>32</v>
      </c>
      <c r="E3396" s="0" t="s">
        <v>30</v>
      </c>
      <c r="F3396" s="0" t="s">
        <v>743</v>
      </c>
      <c r="G3396" s="0" t="s">
        <v>1610</v>
      </c>
      <c r="H3396" s="0" t="n">
        <v>1</v>
      </c>
      <c r="I3396" s="0" t="n">
        <v>12</v>
      </c>
      <c r="J3396" s="0" t="n">
        <v>0</v>
      </c>
      <c r="K3396" s="0" t="n">
        <f aca="false">I3396*SUMIFS(syst_chauffage!$H$3:$H$27,syst_chauffage!$B$3:$B$27,D3396,syst_chauffage!$C$3:$C$27,E3396)</f>
        <v>12</v>
      </c>
      <c r="L3396" s="12" t="n">
        <f aca="false">H3396*SUMIFS(syst_chauffage!$K$3:$K$27,syst_chauffage!$B$3:$B$27,D3396,syst_chauffage!$C$3:$C$27,E3396)</f>
        <v>1</v>
      </c>
      <c r="N3396" s="0" t="str">
        <f aca="false">A3396</f>
        <v>Commerce</v>
      </c>
      <c r="O3396" s="0" t="str">
        <f aca="false">B3396</f>
        <v>Commerce de gros</v>
      </c>
      <c r="P3396" s="0" t="str">
        <f aca="false">C3396</f>
        <v>Petit commerce de gros</v>
      </c>
      <c r="Q3396" s="0" t="str">
        <f aca="false">D3396</f>
        <v>Electrique direct performant</v>
      </c>
      <c r="R3396" s="0" t="str">
        <f aca="false">E3396</f>
        <v>Electricité</v>
      </c>
      <c r="S3396" s="0" t="str">
        <f aca="false">F3396</f>
        <v>0307662602</v>
      </c>
      <c r="T3396" s="0" t="str">
        <f aca="false">G3396</f>
        <v>2</v>
      </c>
      <c r="U3396" s="0" t="n">
        <f aca="false">L3396</f>
        <v>1</v>
      </c>
      <c r="V3396" s="0" t="n">
        <f aca="false">K3396</f>
        <v>12</v>
      </c>
      <c r="W3396" s="0" t="n">
        <f aca="false">J3396</f>
        <v>0</v>
      </c>
    </row>
    <row r="3397" customFormat="false" ht="12.8" hidden="false" customHeight="false" outlineLevel="0" collapsed="false">
      <c r="A3397" s="0" t="s">
        <v>74</v>
      </c>
      <c r="B3397" s="0" t="s">
        <v>718</v>
      </c>
      <c r="C3397" s="0" t="s">
        <v>732</v>
      </c>
      <c r="D3397" s="0" t="s">
        <v>46</v>
      </c>
      <c r="E3397" s="0" t="s">
        <v>30</v>
      </c>
      <c r="F3397" s="0" t="s">
        <v>744</v>
      </c>
      <c r="G3397" s="0" t="s">
        <v>1610</v>
      </c>
      <c r="H3397" s="0" t="n">
        <v>3.32861023255814</v>
      </c>
      <c r="I3397" s="0" t="n">
        <v>40.0907660491679</v>
      </c>
      <c r="J3397" s="0" t="n">
        <v>720</v>
      </c>
      <c r="K3397" s="0" t="n">
        <f aca="false">I3397*SUMIFS(syst_chauffage!$H$3:$H$27,syst_chauffage!$B$3:$B$27,D3397,syst_chauffage!$C$3:$C$27,E3397)</f>
        <v>69.553770001901</v>
      </c>
      <c r="L3397" s="12" t="n">
        <f aca="false">H3397*SUMIFS(syst_chauffage!$K$3:$K$27,syst_chauffage!$B$3:$B$27,D3397,syst_chauffage!$C$3:$C$27,E3397)</f>
        <v>3.00077723502174</v>
      </c>
      <c r="N3397" s="0" t="str">
        <f aca="false">A3397</f>
        <v>Commerce</v>
      </c>
      <c r="O3397" s="0" t="str">
        <f aca="false">B3397</f>
        <v>Commerce de gros</v>
      </c>
      <c r="P3397" s="0" t="str">
        <f aca="false">C3397</f>
        <v>Petit commerce de gros</v>
      </c>
      <c r="Q3397" s="0" t="str">
        <f aca="false">D3397</f>
        <v>Rooftop performant</v>
      </c>
      <c r="R3397" s="0" t="str">
        <f aca="false">E3397</f>
        <v>Electricité</v>
      </c>
      <c r="S3397" s="0" t="str">
        <f aca="false">F3397</f>
        <v>0307663002</v>
      </c>
      <c r="T3397" s="0" t="str">
        <f aca="false">G3397</f>
        <v>2</v>
      </c>
      <c r="U3397" s="0" t="n">
        <f aca="false">L3397</f>
        <v>3.00077723502174</v>
      </c>
      <c r="V3397" s="0" t="n">
        <f aca="false">K3397</f>
        <v>69.553770001901</v>
      </c>
      <c r="W3397" s="0" t="n">
        <f aca="false">J3397</f>
        <v>720</v>
      </c>
    </row>
    <row r="3398" customFormat="false" ht="12.8" hidden="false" customHeight="false" outlineLevel="0" collapsed="false">
      <c r="A3398" s="0" t="s">
        <v>74</v>
      </c>
      <c r="B3398" s="0" t="s">
        <v>745</v>
      </c>
      <c r="C3398" s="0" t="s">
        <v>745</v>
      </c>
      <c r="D3398" s="0" t="s">
        <v>19</v>
      </c>
      <c r="E3398" s="0" t="s">
        <v>57</v>
      </c>
      <c r="F3398" s="0" t="s">
        <v>746</v>
      </c>
      <c r="G3398" s="0" t="s">
        <v>1610</v>
      </c>
      <c r="H3398" s="0" t="n">
        <v>1.63274170068027</v>
      </c>
      <c r="I3398" s="0" t="n">
        <v>22.0834046024615</v>
      </c>
      <c r="J3398" s="0" t="n">
        <v>0</v>
      </c>
      <c r="K3398" s="0" t="n">
        <f aca="false">I3398*SUMIFS(syst_chauffage!$H$3:$H$27,syst_chauffage!$B$3:$B$27,D3398,syst_chauffage!$C$3:$C$27,E3398)</f>
        <v>30.7506257849307</v>
      </c>
      <c r="L3398" s="12" t="n">
        <f aca="false">H3398*SUMIFS(syst_chauffage!$K$3:$K$27,syst_chauffage!$B$3:$B$27,D3398,syst_chauffage!$C$3:$C$27,E3398)</f>
        <v>1.63274170068027</v>
      </c>
      <c r="N3398" s="0" t="str">
        <f aca="false">A3398</f>
        <v>Commerce</v>
      </c>
      <c r="O3398" s="0" t="str">
        <f aca="false">B3398</f>
        <v>Entrepôt</v>
      </c>
      <c r="P3398" s="0" t="str">
        <f aca="false">C3398</f>
        <v>Entrepôt</v>
      </c>
      <c r="Q3398" s="0" t="str">
        <f aca="false">D3398</f>
        <v>Autre système centralisé</v>
      </c>
      <c r="R3398" s="0" t="str">
        <f aca="false">E3398</f>
        <v>Autres</v>
      </c>
      <c r="S3398" s="0" t="str">
        <f aca="false">F3398</f>
        <v>0312120101</v>
      </c>
      <c r="T3398" s="0" t="str">
        <f aca="false">G3398</f>
        <v>2</v>
      </c>
      <c r="U3398" s="0" t="n">
        <f aca="false">L3398</f>
        <v>1.63274170068027</v>
      </c>
      <c r="V3398" s="0" t="n">
        <f aca="false">K3398</f>
        <v>30.7506257849307</v>
      </c>
      <c r="W3398" s="0" t="n">
        <f aca="false">J3398</f>
        <v>0</v>
      </c>
    </row>
    <row r="3399" customFormat="false" ht="12.8" hidden="false" customHeight="false" outlineLevel="0" collapsed="false">
      <c r="A3399" s="0" t="s">
        <v>74</v>
      </c>
      <c r="B3399" s="0" t="s">
        <v>745</v>
      </c>
      <c r="C3399" s="0" t="s">
        <v>745</v>
      </c>
      <c r="D3399" s="0" t="s">
        <v>19</v>
      </c>
      <c r="E3399" s="0" t="s">
        <v>58</v>
      </c>
      <c r="F3399" s="0" t="s">
        <v>747</v>
      </c>
      <c r="G3399" s="0" t="s">
        <v>1610</v>
      </c>
      <c r="H3399" s="0" t="n">
        <v>1.61960075786035</v>
      </c>
      <c r="I3399" s="0" t="n">
        <v>22.3393565288501</v>
      </c>
      <c r="J3399" s="0" t="n">
        <v>765</v>
      </c>
      <c r="K3399" s="0" t="n">
        <f aca="false">I3399*SUMIFS(syst_chauffage!$H$3:$H$27,syst_chauffage!$B$3:$B$27,D3399,syst_chauffage!$C$3:$C$27,E3399)</f>
        <v>36.74711536608</v>
      </c>
      <c r="L3399" s="12" t="n">
        <f aca="false">H3399*SUMIFS(syst_chauffage!$K$3:$K$27,syst_chauffage!$B$3:$B$27,D3399,syst_chauffage!$C$3:$C$27,E3399)</f>
        <v>1.61960075786035</v>
      </c>
      <c r="N3399" s="0" t="str">
        <f aca="false">A3399</f>
        <v>Commerce</v>
      </c>
      <c r="O3399" s="0" t="str">
        <f aca="false">B3399</f>
        <v>Entrepôt</v>
      </c>
      <c r="P3399" s="0" t="str">
        <f aca="false">C3399</f>
        <v>Entrepôt</v>
      </c>
      <c r="Q3399" s="0" t="str">
        <f aca="false">D3399</f>
        <v>Autre système centralisé</v>
      </c>
      <c r="R3399" s="0" t="str">
        <f aca="false">E3399</f>
        <v>Urbain</v>
      </c>
      <c r="S3399" s="0" t="str">
        <f aca="false">F3399</f>
        <v>0312120106</v>
      </c>
      <c r="T3399" s="0" t="str">
        <f aca="false">G3399</f>
        <v>2</v>
      </c>
      <c r="U3399" s="0" t="n">
        <f aca="false">L3399</f>
        <v>1.61960075786035</v>
      </c>
      <c r="V3399" s="0" t="n">
        <f aca="false">K3399</f>
        <v>36.74711536608</v>
      </c>
      <c r="W3399" s="0" t="n">
        <f aca="false">J3399</f>
        <v>765</v>
      </c>
    </row>
    <row r="3400" customFormat="false" ht="12.8" hidden="false" customHeight="false" outlineLevel="0" collapsed="false">
      <c r="A3400" s="0" t="s">
        <v>74</v>
      </c>
      <c r="B3400" s="0" t="s">
        <v>745</v>
      </c>
      <c r="C3400" s="0" t="s">
        <v>745</v>
      </c>
      <c r="D3400" s="0" t="s">
        <v>22</v>
      </c>
      <c r="E3400" s="0" t="s">
        <v>23</v>
      </c>
      <c r="F3400" s="0" t="s">
        <v>748</v>
      </c>
      <c r="G3400" s="0" t="s">
        <v>1610</v>
      </c>
      <c r="H3400" s="0" t="n">
        <v>0.689377907802488</v>
      </c>
      <c r="I3400" s="0" t="n">
        <v>7.17394431413254</v>
      </c>
      <c r="J3400" s="0" t="n">
        <v>0</v>
      </c>
      <c r="K3400" s="0" t="n">
        <f aca="false">I3400*SUMIFS(syst_chauffage!$H$3:$H$27,syst_chauffage!$B$3:$B$27,D3400,syst_chauffage!$C$3:$C$27,E3400)</f>
        <v>12.6334774099423</v>
      </c>
      <c r="L3400" s="12" t="n">
        <f aca="false">H3400*SUMIFS(syst_chauffage!$K$3:$K$27,syst_chauffage!$B$3:$B$27,D3400,syst_chauffage!$C$3:$C$27,E3400)</f>
        <v>0.689377907802488</v>
      </c>
      <c r="N3400" s="0" t="str">
        <f aca="false">A3400</f>
        <v>Commerce</v>
      </c>
      <c r="O3400" s="0" t="str">
        <f aca="false">B3400</f>
        <v>Entrepôt</v>
      </c>
      <c r="P3400" s="0" t="str">
        <f aca="false">C3400</f>
        <v>Entrepôt</v>
      </c>
      <c r="Q3400" s="0" t="str">
        <f aca="false">D3400</f>
        <v>Chaudière fioul</v>
      </c>
      <c r="R3400" s="0" t="str">
        <f aca="false">E3400</f>
        <v>Fioul</v>
      </c>
      <c r="S3400" s="0" t="str">
        <f aca="false">F3400</f>
        <v>0312120303</v>
      </c>
      <c r="T3400" s="0" t="str">
        <f aca="false">G3400</f>
        <v>2</v>
      </c>
      <c r="U3400" s="0" t="n">
        <f aca="false">L3400</f>
        <v>0.689377907802488</v>
      </c>
      <c r="V3400" s="0" t="n">
        <f aca="false">K3400</f>
        <v>12.6334774099423</v>
      </c>
      <c r="W3400" s="0" t="n">
        <f aca="false">J3400</f>
        <v>0</v>
      </c>
    </row>
    <row r="3401" customFormat="false" ht="12.8" hidden="false" customHeight="false" outlineLevel="0" collapsed="false">
      <c r="A3401" s="0" t="s">
        <v>74</v>
      </c>
      <c r="B3401" s="0" t="s">
        <v>745</v>
      </c>
      <c r="C3401" s="0" t="s">
        <v>745</v>
      </c>
      <c r="D3401" s="0" t="s">
        <v>13</v>
      </c>
      <c r="E3401" s="0" t="s">
        <v>14</v>
      </c>
      <c r="F3401" s="0" t="s">
        <v>749</v>
      </c>
      <c r="G3401" s="0" t="s">
        <v>1610</v>
      </c>
      <c r="H3401" s="0" t="n">
        <v>0.780741935948798</v>
      </c>
      <c r="I3401" s="0" t="n">
        <v>5.39849099106979</v>
      </c>
      <c r="J3401" s="0" t="n">
        <v>363</v>
      </c>
      <c r="K3401" s="0" t="n">
        <f aca="false">I3401*SUMIFS(syst_chauffage!$H$3:$H$27,syst_chauffage!$B$3:$B$27,D3401,syst_chauffage!$C$3:$C$27,E3401)</f>
        <v>10.902747797306</v>
      </c>
      <c r="L3401" s="12" t="n">
        <f aca="false">H3401*SUMIFS(syst_chauffage!$K$3:$K$27,syst_chauffage!$B$3:$B$27,D3401,syst_chauffage!$C$3:$C$27,E3401)</f>
        <v>0.780741935948798</v>
      </c>
      <c r="N3401" s="0" t="str">
        <f aca="false">A3401</f>
        <v>Commerce</v>
      </c>
      <c r="O3401" s="0" t="str">
        <f aca="false">B3401</f>
        <v>Entrepôt</v>
      </c>
      <c r="P3401" s="0" t="str">
        <f aca="false">C3401</f>
        <v>Entrepôt</v>
      </c>
      <c r="Q3401" s="0" t="str">
        <f aca="false">D3401</f>
        <v>Chaudière gaz</v>
      </c>
      <c r="R3401" s="0" t="str">
        <f aca="false">E3401</f>
        <v>Gaz</v>
      </c>
      <c r="S3401" s="0" t="str">
        <f aca="false">F3401</f>
        <v>0312120404</v>
      </c>
      <c r="T3401" s="0" t="str">
        <f aca="false">G3401</f>
        <v>2</v>
      </c>
      <c r="U3401" s="0" t="n">
        <f aca="false">L3401</f>
        <v>0.780741935948798</v>
      </c>
      <c r="V3401" s="0" t="n">
        <f aca="false">K3401</f>
        <v>10.902747797306</v>
      </c>
      <c r="W3401" s="0" t="n">
        <f aca="false">J3401</f>
        <v>363</v>
      </c>
    </row>
    <row r="3402" customFormat="false" ht="12.8" hidden="false" customHeight="false" outlineLevel="0" collapsed="false">
      <c r="A3402" s="0" t="s">
        <v>74</v>
      </c>
      <c r="B3402" s="0" t="s">
        <v>745</v>
      </c>
      <c r="C3402" s="0" t="s">
        <v>745</v>
      </c>
      <c r="D3402" s="0" t="s">
        <v>29</v>
      </c>
      <c r="E3402" s="0" t="s">
        <v>30</v>
      </c>
      <c r="F3402" s="0" t="s">
        <v>750</v>
      </c>
      <c r="G3402" s="0" t="s">
        <v>1610</v>
      </c>
      <c r="H3402" s="0" t="n">
        <v>0.92</v>
      </c>
      <c r="I3402" s="0" t="n">
        <v>10.4</v>
      </c>
      <c r="J3402" s="0" t="n">
        <v>0</v>
      </c>
      <c r="K3402" s="0" t="n">
        <f aca="false">I3402*SUMIFS(syst_chauffage!$H$3:$H$27,syst_chauffage!$B$3:$B$27,D3402,syst_chauffage!$C$3:$C$27,E3402)</f>
        <v>3</v>
      </c>
      <c r="L3402" s="12" t="n">
        <f aca="false">H3402*SUMIFS(syst_chauffage!$K$3:$K$27,syst_chauffage!$B$3:$B$27,D3402,syst_chauffage!$C$3:$C$27,E3402)</f>
        <v>0.92</v>
      </c>
      <c r="N3402" s="0" t="str">
        <f aca="false">A3402</f>
        <v>Commerce</v>
      </c>
      <c r="O3402" s="0" t="str">
        <f aca="false">B3402</f>
        <v>Entrepôt</v>
      </c>
      <c r="P3402" s="0" t="str">
        <f aca="false">C3402</f>
        <v>Entrepôt</v>
      </c>
      <c r="Q3402" s="0" t="str">
        <f aca="false">D3402</f>
        <v>Electrique direct</v>
      </c>
      <c r="R3402" s="0" t="str">
        <f aca="false">E3402</f>
        <v>Electricité</v>
      </c>
      <c r="S3402" s="0" t="str">
        <f aca="false">F3402</f>
        <v>0312120602</v>
      </c>
      <c r="T3402" s="0" t="str">
        <f aca="false">G3402</f>
        <v>2</v>
      </c>
      <c r="U3402" s="0" t="n">
        <f aca="false">L3402</f>
        <v>0.92</v>
      </c>
      <c r="V3402" s="0" t="n">
        <f aca="false">K3402</f>
        <v>3</v>
      </c>
      <c r="W3402" s="0" t="n">
        <f aca="false">J3402</f>
        <v>0</v>
      </c>
    </row>
    <row r="3403" customFormat="false" ht="12.8" hidden="false" customHeight="false" outlineLevel="0" collapsed="false">
      <c r="A3403" s="0" t="s">
        <v>74</v>
      </c>
      <c r="B3403" s="0" t="s">
        <v>745</v>
      </c>
      <c r="C3403" s="0" t="s">
        <v>745</v>
      </c>
      <c r="D3403" s="0" t="s">
        <v>42</v>
      </c>
      <c r="E3403" s="0" t="s">
        <v>30</v>
      </c>
      <c r="F3403" s="0" t="s">
        <v>751</v>
      </c>
      <c r="G3403" s="0" t="s">
        <v>1610</v>
      </c>
      <c r="H3403" s="0" t="n">
        <v>2.80410195348837</v>
      </c>
      <c r="I3403" s="0" t="n">
        <v>25.166465004914</v>
      </c>
      <c r="J3403" s="0" t="n">
        <v>675</v>
      </c>
      <c r="K3403" s="0" t="n">
        <f aca="false">I3403*SUMIFS(syst_chauffage!$H$3:$H$27,syst_chauffage!$B$3:$B$27,D3403,syst_chauffage!$C$3:$C$27,E3403)</f>
        <v>22.7175725623346</v>
      </c>
      <c r="L3403" s="12" t="n">
        <f aca="false">H3403*SUMIFS(syst_chauffage!$K$3:$K$27,syst_chauffage!$B$3:$B$27,D3403,syst_chauffage!$C$3:$C$27,E3403)</f>
        <v>2.49996610303434</v>
      </c>
      <c r="N3403" s="0" t="str">
        <f aca="false">A3403</f>
        <v>Commerce</v>
      </c>
      <c r="O3403" s="0" t="str">
        <f aca="false">B3403</f>
        <v>Entrepôt</v>
      </c>
      <c r="P3403" s="0" t="str">
        <f aca="false">C3403</f>
        <v>Entrepôt</v>
      </c>
      <c r="Q3403" s="0" t="str">
        <f aca="false">D3403</f>
        <v>Rooftop</v>
      </c>
      <c r="R3403" s="0" t="str">
        <f aca="false">E3403</f>
        <v>Electricité</v>
      </c>
      <c r="S3403" s="0" t="str">
        <f aca="false">F3403</f>
        <v>0312121002</v>
      </c>
      <c r="T3403" s="0" t="str">
        <f aca="false">G3403</f>
        <v>2</v>
      </c>
      <c r="U3403" s="0" t="n">
        <f aca="false">L3403</f>
        <v>2.49996610303434</v>
      </c>
      <c r="V3403" s="0" t="n">
        <f aca="false">K3403</f>
        <v>22.7175725623346</v>
      </c>
      <c r="W3403" s="0" t="n">
        <f aca="false">J3403</f>
        <v>675</v>
      </c>
    </row>
    <row r="3404" customFormat="false" ht="12.8" hidden="false" customHeight="false" outlineLevel="0" collapsed="false">
      <c r="A3404" s="0" t="s">
        <v>74</v>
      </c>
      <c r="B3404" s="0" t="s">
        <v>745</v>
      </c>
      <c r="C3404" s="0" t="s">
        <v>745</v>
      </c>
      <c r="D3404" s="0" t="s">
        <v>51</v>
      </c>
      <c r="E3404" s="0" t="s">
        <v>57</v>
      </c>
      <c r="F3404" s="0" t="s">
        <v>752</v>
      </c>
      <c r="G3404" s="0" t="s">
        <v>1610</v>
      </c>
      <c r="H3404" s="0" t="n">
        <v>1.88393273155416</v>
      </c>
      <c r="I3404" s="0" t="n">
        <v>26.2897673838828</v>
      </c>
      <c r="J3404" s="0" t="n">
        <v>0</v>
      </c>
      <c r="K3404" s="0" t="n">
        <f aca="false">I3404*SUMIFS(syst_chauffage!$H$3:$H$27,syst_chauffage!$B$3:$B$27,D3404,syst_chauffage!$C$3:$C$27,E3404)</f>
        <v>55.7041749770174</v>
      </c>
      <c r="L3404" s="12" t="n">
        <f aca="false">H3404*SUMIFS(syst_chauffage!$K$3:$K$27,syst_chauffage!$B$3:$B$27,D3404,syst_chauffage!$C$3:$C$27,E3404)</f>
        <v>1.88393273155416</v>
      </c>
      <c r="N3404" s="0" t="str">
        <f aca="false">A3404</f>
        <v>Commerce</v>
      </c>
      <c r="O3404" s="0" t="str">
        <f aca="false">B3404</f>
        <v>Entrepôt</v>
      </c>
      <c r="P3404" s="0" t="str">
        <f aca="false">C3404</f>
        <v>Entrepôt</v>
      </c>
      <c r="Q3404" s="0" t="str">
        <f aca="false">D3404</f>
        <v>Autre système centralisé performant</v>
      </c>
      <c r="R3404" s="0" t="str">
        <f aca="false">E3404</f>
        <v>Autres</v>
      </c>
      <c r="S3404" s="0" t="str">
        <f aca="false">F3404</f>
        <v>0312122101</v>
      </c>
      <c r="T3404" s="0" t="str">
        <f aca="false">G3404</f>
        <v>2</v>
      </c>
      <c r="U3404" s="0" t="n">
        <f aca="false">L3404</f>
        <v>1.88393273155416</v>
      </c>
      <c r="V3404" s="0" t="n">
        <f aca="false">K3404</f>
        <v>55.7041749770174</v>
      </c>
      <c r="W3404" s="0" t="n">
        <f aca="false">J3404</f>
        <v>0</v>
      </c>
    </row>
    <row r="3405" customFormat="false" ht="12.8" hidden="false" customHeight="false" outlineLevel="0" collapsed="false">
      <c r="A3405" s="0" t="s">
        <v>74</v>
      </c>
      <c r="B3405" s="0" t="s">
        <v>745</v>
      </c>
      <c r="C3405" s="0" t="s">
        <v>745</v>
      </c>
      <c r="D3405" s="0" t="s">
        <v>51</v>
      </c>
      <c r="E3405" s="0" t="s">
        <v>58</v>
      </c>
      <c r="F3405" s="0" t="s">
        <v>753</v>
      </c>
      <c r="G3405" s="0" t="s">
        <v>1610</v>
      </c>
      <c r="H3405" s="0" t="n">
        <v>1.86877010522349</v>
      </c>
      <c r="I3405" s="0" t="n">
        <v>26.5944720581549</v>
      </c>
      <c r="J3405" s="0" t="n">
        <v>765</v>
      </c>
      <c r="K3405" s="0" t="n">
        <f aca="false">I3405*SUMIFS(syst_chauffage!$H$3:$H$27,syst_chauffage!$B$3:$B$27,D3405,syst_chauffage!$C$3:$C$27,E3405)</f>
        <v>56.7525902599394</v>
      </c>
      <c r="L3405" s="12" t="n">
        <f aca="false">H3405*SUMIFS(syst_chauffage!$K$3:$K$27,syst_chauffage!$B$3:$B$27,D3405,syst_chauffage!$C$3:$C$27,E3405)</f>
        <v>1.86877010522349</v>
      </c>
      <c r="N3405" s="0" t="str">
        <f aca="false">A3405</f>
        <v>Commerce</v>
      </c>
      <c r="O3405" s="0" t="str">
        <f aca="false">B3405</f>
        <v>Entrepôt</v>
      </c>
      <c r="P3405" s="0" t="str">
        <f aca="false">C3405</f>
        <v>Entrepôt</v>
      </c>
      <c r="Q3405" s="0" t="str">
        <f aca="false">D3405</f>
        <v>Autre système centralisé performant</v>
      </c>
      <c r="R3405" s="0" t="str">
        <f aca="false">E3405</f>
        <v>Urbain</v>
      </c>
      <c r="S3405" s="0" t="str">
        <f aca="false">F3405</f>
        <v>0312122106</v>
      </c>
      <c r="T3405" s="0" t="str">
        <f aca="false">G3405</f>
        <v>2</v>
      </c>
      <c r="U3405" s="0" t="n">
        <f aca="false">L3405</f>
        <v>1.86877010522349</v>
      </c>
      <c r="V3405" s="0" t="n">
        <f aca="false">K3405</f>
        <v>56.7525902599394</v>
      </c>
      <c r="W3405" s="0" t="n">
        <f aca="false">J3405</f>
        <v>765</v>
      </c>
    </row>
    <row r="3406" customFormat="false" ht="12.8" hidden="false" customHeight="false" outlineLevel="0" collapsed="false">
      <c r="A3406" s="0" t="s">
        <v>74</v>
      </c>
      <c r="B3406" s="0" t="s">
        <v>745</v>
      </c>
      <c r="C3406" s="0" t="s">
        <v>745</v>
      </c>
      <c r="D3406" s="0" t="s">
        <v>27</v>
      </c>
      <c r="E3406" s="0" t="s">
        <v>23</v>
      </c>
      <c r="F3406" s="0" t="s">
        <v>754</v>
      </c>
      <c r="G3406" s="0" t="s">
        <v>1610</v>
      </c>
      <c r="H3406" s="0" t="n">
        <v>0.761583138885597</v>
      </c>
      <c r="I3406" s="0" t="n">
        <v>8.54040989777683</v>
      </c>
      <c r="J3406" s="0" t="n">
        <v>836</v>
      </c>
      <c r="K3406" s="0" t="n">
        <f aca="false">I3406*SUMIFS(syst_chauffage!$H$3:$H$27,syst_chauffage!$B$3:$B$27,D3406,syst_chauffage!$C$3:$C$27,E3406)</f>
        <v>21.9010539797047</v>
      </c>
      <c r="L3406" s="12" t="n">
        <f aca="false">H3406*SUMIFS(syst_chauffage!$K$3:$K$27,syst_chauffage!$B$3:$B$27,D3406,syst_chauffage!$C$3:$C$27,E3406)</f>
        <v>0.761583138885597</v>
      </c>
      <c r="N3406" s="0" t="str">
        <f aca="false">A3406</f>
        <v>Commerce</v>
      </c>
      <c r="O3406" s="0" t="str">
        <f aca="false">B3406</f>
        <v>Entrepôt</v>
      </c>
      <c r="P3406" s="0" t="str">
        <f aca="false">C3406</f>
        <v>Entrepôt</v>
      </c>
      <c r="Q3406" s="0" t="str">
        <f aca="false">D3406</f>
        <v>Chaudière condensation fioul</v>
      </c>
      <c r="R3406" s="0" t="str">
        <f aca="false">E3406</f>
        <v>Fioul</v>
      </c>
      <c r="S3406" s="0" t="str">
        <f aca="false">F3406</f>
        <v>0312122303</v>
      </c>
      <c r="T3406" s="0" t="str">
        <f aca="false">G3406</f>
        <v>2</v>
      </c>
      <c r="U3406" s="0" t="n">
        <f aca="false">L3406</f>
        <v>0.761583138885597</v>
      </c>
      <c r="V3406" s="0" t="n">
        <f aca="false">K3406</f>
        <v>21.9010539797047</v>
      </c>
      <c r="W3406" s="0" t="n">
        <f aca="false">J3406</f>
        <v>836</v>
      </c>
    </row>
    <row r="3407" customFormat="false" ht="12.8" hidden="false" customHeight="false" outlineLevel="0" collapsed="false">
      <c r="A3407" s="0" t="s">
        <v>74</v>
      </c>
      <c r="B3407" s="0" t="s">
        <v>745</v>
      </c>
      <c r="C3407" s="0" t="s">
        <v>745</v>
      </c>
      <c r="D3407" s="0" t="s">
        <v>18</v>
      </c>
      <c r="E3407" s="0" t="s">
        <v>14</v>
      </c>
      <c r="F3407" s="0" t="s">
        <v>755</v>
      </c>
      <c r="G3407" s="0" t="s">
        <v>1610</v>
      </c>
      <c r="H3407" s="0" t="n">
        <v>0.989367103465403</v>
      </c>
      <c r="I3407" s="0" t="n">
        <v>6.4267749893688</v>
      </c>
      <c r="J3407" s="0" t="n">
        <v>836</v>
      </c>
      <c r="K3407" s="0" t="n">
        <f aca="false">I3407*SUMIFS(syst_chauffage!$H$3:$H$27,syst_chauffage!$B$3:$B$27,D3407,syst_chauffage!$C$3:$C$27,E3407)</f>
        <v>17.5125050444364</v>
      </c>
      <c r="L3407" s="12" t="n">
        <f aca="false">H3407*SUMIFS(syst_chauffage!$K$3:$K$27,syst_chauffage!$B$3:$B$27,D3407,syst_chauffage!$C$3:$C$27,E3407)</f>
        <v>0.961117596045209</v>
      </c>
      <c r="N3407" s="0" t="str">
        <f aca="false">A3407</f>
        <v>Commerce</v>
      </c>
      <c r="O3407" s="0" t="str">
        <f aca="false">B3407</f>
        <v>Entrepôt</v>
      </c>
      <c r="P3407" s="0" t="str">
        <f aca="false">C3407</f>
        <v>Entrepôt</v>
      </c>
      <c r="Q3407" s="0" t="str">
        <f aca="false">D3407</f>
        <v>Chaudière condensation gaz</v>
      </c>
      <c r="R3407" s="0" t="str">
        <f aca="false">E3407</f>
        <v>Gaz</v>
      </c>
      <c r="S3407" s="0" t="str">
        <f aca="false">F3407</f>
        <v>0312122404</v>
      </c>
      <c r="T3407" s="0" t="str">
        <f aca="false">G3407</f>
        <v>2</v>
      </c>
      <c r="U3407" s="0" t="n">
        <f aca="false">L3407</f>
        <v>0.961117596045209</v>
      </c>
      <c r="V3407" s="0" t="n">
        <f aca="false">K3407</f>
        <v>17.5125050444364</v>
      </c>
      <c r="W3407" s="0" t="n">
        <f aca="false">J3407</f>
        <v>836</v>
      </c>
    </row>
    <row r="3408" customFormat="false" ht="12.8" hidden="false" customHeight="false" outlineLevel="0" collapsed="false">
      <c r="A3408" s="0" t="s">
        <v>74</v>
      </c>
      <c r="B3408" s="0" t="s">
        <v>745</v>
      </c>
      <c r="C3408" s="0" t="s">
        <v>745</v>
      </c>
      <c r="D3408" s="0" t="s">
        <v>32</v>
      </c>
      <c r="E3408" s="0" t="s">
        <v>30</v>
      </c>
      <c r="F3408" s="0" t="s">
        <v>756</v>
      </c>
      <c r="G3408" s="0" t="s">
        <v>1610</v>
      </c>
      <c r="H3408" s="0" t="n">
        <v>1</v>
      </c>
      <c r="I3408" s="0" t="n">
        <v>12</v>
      </c>
      <c r="J3408" s="0" t="n">
        <v>0</v>
      </c>
      <c r="K3408" s="0" t="n">
        <f aca="false">I3408*SUMIFS(syst_chauffage!$H$3:$H$27,syst_chauffage!$B$3:$B$27,D3408,syst_chauffage!$C$3:$C$27,E3408)</f>
        <v>12</v>
      </c>
      <c r="L3408" s="12" t="n">
        <f aca="false">H3408*SUMIFS(syst_chauffage!$K$3:$K$27,syst_chauffage!$B$3:$B$27,D3408,syst_chauffage!$C$3:$C$27,E3408)</f>
        <v>1</v>
      </c>
      <c r="N3408" s="0" t="str">
        <f aca="false">A3408</f>
        <v>Commerce</v>
      </c>
      <c r="O3408" s="0" t="str">
        <f aca="false">B3408</f>
        <v>Entrepôt</v>
      </c>
      <c r="P3408" s="0" t="str">
        <f aca="false">C3408</f>
        <v>Entrepôt</v>
      </c>
      <c r="Q3408" s="0" t="str">
        <f aca="false">D3408</f>
        <v>Electrique direct performant</v>
      </c>
      <c r="R3408" s="0" t="str">
        <f aca="false">E3408</f>
        <v>Electricité</v>
      </c>
      <c r="S3408" s="0" t="str">
        <f aca="false">F3408</f>
        <v>0312122602</v>
      </c>
      <c r="T3408" s="0" t="str">
        <f aca="false">G3408</f>
        <v>2</v>
      </c>
      <c r="U3408" s="0" t="n">
        <f aca="false">L3408</f>
        <v>1</v>
      </c>
      <c r="V3408" s="0" t="n">
        <f aca="false">K3408</f>
        <v>12</v>
      </c>
      <c r="W3408" s="0" t="n">
        <f aca="false">J3408</f>
        <v>0</v>
      </c>
    </row>
    <row r="3409" customFormat="false" ht="12.8" hidden="false" customHeight="false" outlineLevel="0" collapsed="false">
      <c r="A3409" s="0" t="s">
        <v>74</v>
      </c>
      <c r="B3409" s="0" t="s">
        <v>745</v>
      </c>
      <c r="C3409" s="0" t="s">
        <v>745</v>
      </c>
      <c r="D3409" s="0" t="s">
        <v>46</v>
      </c>
      <c r="E3409" s="0" t="s">
        <v>30</v>
      </c>
      <c r="F3409" s="0" t="s">
        <v>757</v>
      </c>
      <c r="G3409" s="0" t="s">
        <v>1610</v>
      </c>
      <c r="H3409" s="0" t="n">
        <v>3.32861023255814</v>
      </c>
      <c r="I3409" s="0" t="n">
        <v>29.9600773868024</v>
      </c>
      <c r="J3409" s="0" t="n">
        <v>720</v>
      </c>
      <c r="K3409" s="0" t="n">
        <f aca="false">I3409*SUMIFS(syst_chauffage!$H$3:$H$27,syst_chauffage!$B$3:$B$27,D3409,syst_chauffage!$C$3:$C$27,E3409)</f>
        <v>51.9779624376636</v>
      </c>
      <c r="L3409" s="12" t="n">
        <f aca="false">H3409*SUMIFS(syst_chauffage!$K$3:$K$27,syst_chauffage!$B$3:$B$27,D3409,syst_chauffage!$C$3:$C$27,E3409)</f>
        <v>3.00077723502174</v>
      </c>
      <c r="N3409" s="0" t="str">
        <f aca="false">A3409</f>
        <v>Commerce</v>
      </c>
      <c r="O3409" s="0" t="str">
        <f aca="false">B3409</f>
        <v>Entrepôt</v>
      </c>
      <c r="P3409" s="0" t="str">
        <f aca="false">C3409</f>
        <v>Entrepôt</v>
      </c>
      <c r="Q3409" s="0" t="str">
        <f aca="false">D3409</f>
        <v>Rooftop performant</v>
      </c>
      <c r="R3409" s="0" t="str">
        <f aca="false">E3409</f>
        <v>Electricité</v>
      </c>
      <c r="S3409" s="0" t="str">
        <f aca="false">F3409</f>
        <v>0312123002</v>
      </c>
      <c r="T3409" s="0" t="str">
        <f aca="false">G3409</f>
        <v>2</v>
      </c>
      <c r="U3409" s="0" t="n">
        <f aca="false">L3409</f>
        <v>3.00077723502174</v>
      </c>
      <c r="V3409" s="0" t="n">
        <f aca="false">K3409</f>
        <v>51.9779624376636</v>
      </c>
      <c r="W3409" s="0" t="n">
        <f aca="false">J3409</f>
        <v>720</v>
      </c>
    </row>
    <row r="3410" customFormat="false" ht="12.8" hidden="false" customHeight="false" outlineLevel="0" collapsed="false">
      <c r="A3410" s="0" t="s">
        <v>74</v>
      </c>
      <c r="B3410" s="0" t="s">
        <v>758</v>
      </c>
      <c r="C3410" s="0" t="s">
        <v>759</v>
      </c>
      <c r="D3410" s="0" t="s">
        <v>19</v>
      </c>
      <c r="E3410" s="0" t="s">
        <v>57</v>
      </c>
      <c r="F3410" s="0" t="s">
        <v>760</v>
      </c>
      <c r="G3410" s="0" t="s">
        <v>1610</v>
      </c>
      <c r="H3410" s="0" t="n">
        <v>1.71668418773895</v>
      </c>
      <c r="I3410" s="0" t="n">
        <v>28.2082319755164</v>
      </c>
      <c r="J3410" s="0" t="n">
        <v>0</v>
      </c>
      <c r="K3410" s="0" t="n">
        <f aca="false">I3410*SUMIFS(syst_chauffage!$H$3:$H$27,syst_chauffage!$B$3:$B$27,D3410,syst_chauffage!$C$3:$C$27,E3410)</f>
        <v>39.2793050323833</v>
      </c>
      <c r="L3410" s="12" t="n">
        <f aca="false">H3410*SUMIFS(syst_chauffage!$K$3:$K$27,syst_chauffage!$B$3:$B$27,D3410,syst_chauffage!$C$3:$C$27,E3410)</f>
        <v>1.71668418773895</v>
      </c>
      <c r="N3410" s="0" t="str">
        <f aca="false">A3410</f>
        <v>Commerce</v>
      </c>
      <c r="O3410" s="0" t="str">
        <f aca="false">B3410</f>
        <v>Grand commerce alimentaire</v>
      </c>
      <c r="P3410" s="0" t="str">
        <f aca="false">C3410</f>
        <v>Grand alimentaire</v>
      </c>
      <c r="Q3410" s="0" t="str">
        <f aca="false">D3410</f>
        <v>Autre système centralisé</v>
      </c>
      <c r="R3410" s="0" t="str">
        <f aca="false">E3410</f>
        <v>Autres</v>
      </c>
      <c r="S3410" s="0" t="str">
        <f aca="false">F3410</f>
        <v>0316150101</v>
      </c>
      <c r="T3410" s="0" t="str">
        <f aca="false">G3410</f>
        <v>2</v>
      </c>
      <c r="U3410" s="0" t="n">
        <f aca="false">L3410</f>
        <v>1.71668418773895</v>
      </c>
      <c r="V3410" s="0" t="n">
        <f aca="false">K3410</f>
        <v>39.2793050323833</v>
      </c>
      <c r="W3410" s="0" t="n">
        <f aca="false">J3410</f>
        <v>0</v>
      </c>
    </row>
    <row r="3411" customFormat="false" ht="12.8" hidden="false" customHeight="false" outlineLevel="0" collapsed="false">
      <c r="A3411" s="0" t="s">
        <v>74</v>
      </c>
      <c r="B3411" s="0" t="s">
        <v>758</v>
      </c>
      <c r="C3411" s="0" t="s">
        <v>759</v>
      </c>
      <c r="D3411" s="0" t="s">
        <v>19</v>
      </c>
      <c r="E3411" s="0" t="s">
        <v>58</v>
      </c>
      <c r="F3411" s="0" t="s">
        <v>761</v>
      </c>
      <c r="G3411" s="0" t="s">
        <v>1610</v>
      </c>
      <c r="H3411" s="0" t="n">
        <v>1.7524</v>
      </c>
      <c r="I3411" s="0" t="n">
        <v>27.697483529443</v>
      </c>
      <c r="J3411" s="0" t="n">
        <v>765</v>
      </c>
      <c r="K3411" s="0" t="n">
        <f aca="false">I3411*SUMIFS(syst_chauffage!$H$3:$H$27,syst_chauffage!$B$3:$B$27,D3411,syst_chauffage!$C$3:$C$27,E3411)</f>
        <v>45.5609641796129</v>
      </c>
      <c r="L3411" s="12" t="n">
        <f aca="false">H3411*SUMIFS(syst_chauffage!$K$3:$K$27,syst_chauffage!$B$3:$B$27,D3411,syst_chauffage!$C$3:$C$27,E3411)</f>
        <v>1.7524</v>
      </c>
      <c r="N3411" s="0" t="str">
        <f aca="false">A3411</f>
        <v>Commerce</v>
      </c>
      <c r="O3411" s="0" t="str">
        <f aca="false">B3411</f>
        <v>Grand commerce alimentaire</v>
      </c>
      <c r="P3411" s="0" t="str">
        <f aca="false">C3411</f>
        <v>Grand alimentaire</v>
      </c>
      <c r="Q3411" s="0" t="str">
        <f aca="false">D3411</f>
        <v>Autre système centralisé</v>
      </c>
      <c r="R3411" s="0" t="str">
        <f aca="false">E3411</f>
        <v>Urbain</v>
      </c>
      <c r="S3411" s="0" t="str">
        <f aca="false">F3411</f>
        <v>0316150106</v>
      </c>
      <c r="T3411" s="0" t="str">
        <f aca="false">G3411</f>
        <v>2</v>
      </c>
      <c r="U3411" s="0" t="n">
        <f aca="false">L3411</f>
        <v>1.7524</v>
      </c>
      <c r="V3411" s="0" t="n">
        <f aca="false">K3411</f>
        <v>45.5609641796129</v>
      </c>
      <c r="W3411" s="0" t="n">
        <f aca="false">J3411</f>
        <v>765</v>
      </c>
    </row>
    <row r="3412" customFormat="false" ht="12.8" hidden="false" customHeight="false" outlineLevel="0" collapsed="false">
      <c r="A3412" s="0" t="s">
        <v>74</v>
      </c>
      <c r="B3412" s="0" t="s">
        <v>758</v>
      </c>
      <c r="C3412" s="0" t="s">
        <v>759</v>
      </c>
      <c r="D3412" s="0" t="s">
        <v>22</v>
      </c>
      <c r="E3412" s="0" t="s">
        <v>23</v>
      </c>
      <c r="F3412" s="0" t="s">
        <v>762</v>
      </c>
      <c r="G3412" s="0" t="s">
        <v>1610</v>
      </c>
      <c r="H3412" s="0" t="n">
        <v>0.682515872379483</v>
      </c>
      <c r="I3412" s="0" t="n">
        <v>15.59013425689</v>
      </c>
      <c r="J3412" s="0" t="n">
        <v>0</v>
      </c>
      <c r="K3412" s="0" t="n">
        <f aca="false">I3412*SUMIFS(syst_chauffage!$H$3:$H$27,syst_chauffage!$B$3:$B$27,D3412,syst_chauffage!$C$3:$C$27,E3412)</f>
        <v>27.4545773326376</v>
      </c>
      <c r="L3412" s="12" t="n">
        <f aca="false">H3412*SUMIFS(syst_chauffage!$K$3:$K$27,syst_chauffage!$B$3:$B$27,D3412,syst_chauffage!$C$3:$C$27,E3412)</f>
        <v>0.682515872379483</v>
      </c>
      <c r="N3412" s="0" t="str">
        <f aca="false">A3412</f>
        <v>Commerce</v>
      </c>
      <c r="O3412" s="0" t="str">
        <f aca="false">B3412</f>
        <v>Grand commerce alimentaire</v>
      </c>
      <c r="P3412" s="0" t="str">
        <f aca="false">C3412</f>
        <v>Grand alimentaire</v>
      </c>
      <c r="Q3412" s="0" t="str">
        <f aca="false">D3412</f>
        <v>Chaudière fioul</v>
      </c>
      <c r="R3412" s="0" t="str">
        <f aca="false">E3412</f>
        <v>Fioul</v>
      </c>
      <c r="S3412" s="0" t="str">
        <f aca="false">F3412</f>
        <v>0316150303</v>
      </c>
      <c r="T3412" s="0" t="str">
        <f aca="false">G3412</f>
        <v>2</v>
      </c>
      <c r="U3412" s="0" t="n">
        <f aca="false">L3412</f>
        <v>0.682515872379483</v>
      </c>
      <c r="V3412" s="0" t="n">
        <f aca="false">K3412</f>
        <v>27.4545773326376</v>
      </c>
      <c r="W3412" s="0" t="n">
        <f aca="false">J3412</f>
        <v>0</v>
      </c>
    </row>
    <row r="3413" customFormat="false" ht="12.8" hidden="false" customHeight="false" outlineLevel="0" collapsed="false">
      <c r="A3413" s="0" t="s">
        <v>74</v>
      </c>
      <c r="B3413" s="0" t="s">
        <v>758</v>
      </c>
      <c r="C3413" s="0" t="s">
        <v>759</v>
      </c>
      <c r="D3413" s="0" t="s">
        <v>13</v>
      </c>
      <c r="E3413" s="0" t="s">
        <v>14</v>
      </c>
      <c r="F3413" s="0" t="s">
        <v>763</v>
      </c>
      <c r="G3413" s="0" t="s">
        <v>1610</v>
      </c>
      <c r="H3413" s="0" t="n">
        <v>0.779315281590248</v>
      </c>
      <c r="I3413" s="0" t="n">
        <v>11.4296730482173</v>
      </c>
      <c r="J3413" s="0" t="n">
        <v>363</v>
      </c>
      <c r="K3413" s="0" t="n">
        <f aca="false">I3413*SUMIFS(syst_chauffage!$H$3:$H$27,syst_chauffage!$B$3:$B$27,D3413,syst_chauffage!$C$3:$C$27,E3413)</f>
        <v>23.0832732436745</v>
      </c>
      <c r="L3413" s="12" t="n">
        <f aca="false">H3413*SUMIFS(syst_chauffage!$K$3:$K$27,syst_chauffage!$B$3:$B$27,D3413,syst_chauffage!$C$3:$C$27,E3413)</f>
        <v>0.779315281590248</v>
      </c>
      <c r="N3413" s="0" t="str">
        <f aca="false">A3413</f>
        <v>Commerce</v>
      </c>
      <c r="O3413" s="0" t="str">
        <f aca="false">B3413</f>
        <v>Grand commerce alimentaire</v>
      </c>
      <c r="P3413" s="0" t="str">
        <f aca="false">C3413</f>
        <v>Grand alimentaire</v>
      </c>
      <c r="Q3413" s="0" t="str">
        <f aca="false">D3413</f>
        <v>Chaudière gaz</v>
      </c>
      <c r="R3413" s="0" t="str">
        <f aca="false">E3413</f>
        <v>Gaz</v>
      </c>
      <c r="S3413" s="0" t="str">
        <f aca="false">F3413</f>
        <v>0316150404</v>
      </c>
      <c r="T3413" s="0" t="str">
        <f aca="false">G3413</f>
        <v>2</v>
      </c>
      <c r="U3413" s="0" t="n">
        <f aca="false">L3413</f>
        <v>0.779315281590248</v>
      </c>
      <c r="V3413" s="0" t="n">
        <f aca="false">K3413</f>
        <v>23.0832732436745</v>
      </c>
      <c r="W3413" s="0" t="n">
        <f aca="false">J3413</f>
        <v>363</v>
      </c>
    </row>
    <row r="3414" customFormat="false" ht="12.8" hidden="false" customHeight="false" outlineLevel="0" collapsed="false">
      <c r="A3414" s="0" t="s">
        <v>74</v>
      </c>
      <c r="B3414" s="0" t="s">
        <v>758</v>
      </c>
      <c r="C3414" s="0" t="s">
        <v>759</v>
      </c>
      <c r="D3414" s="0" t="s">
        <v>29</v>
      </c>
      <c r="E3414" s="0" t="s">
        <v>30</v>
      </c>
      <c r="F3414" s="0" t="s">
        <v>764</v>
      </c>
      <c r="G3414" s="0" t="s">
        <v>1610</v>
      </c>
      <c r="H3414" s="0" t="n">
        <v>0.92</v>
      </c>
      <c r="I3414" s="0" t="n">
        <v>10.4</v>
      </c>
      <c r="J3414" s="0" t="n">
        <v>0</v>
      </c>
      <c r="K3414" s="0" t="n">
        <f aca="false">I3414*SUMIFS(syst_chauffage!$H$3:$H$27,syst_chauffage!$B$3:$B$27,D3414,syst_chauffage!$C$3:$C$27,E3414)</f>
        <v>3</v>
      </c>
      <c r="L3414" s="12" t="n">
        <f aca="false">H3414*SUMIFS(syst_chauffage!$K$3:$K$27,syst_chauffage!$B$3:$B$27,D3414,syst_chauffage!$C$3:$C$27,E3414)</f>
        <v>0.92</v>
      </c>
      <c r="N3414" s="0" t="str">
        <f aca="false">A3414</f>
        <v>Commerce</v>
      </c>
      <c r="O3414" s="0" t="str">
        <f aca="false">B3414</f>
        <v>Grand commerce alimentaire</v>
      </c>
      <c r="P3414" s="0" t="str">
        <f aca="false">C3414</f>
        <v>Grand alimentaire</v>
      </c>
      <c r="Q3414" s="0" t="str">
        <f aca="false">D3414</f>
        <v>Electrique direct</v>
      </c>
      <c r="R3414" s="0" t="str">
        <f aca="false">E3414</f>
        <v>Electricité</v>
      </c>
      <c r="S3414" s="0" t="str">
        <f aca="false">F3414</f>
        <v>0316150602</v>
      </c>
      <c r="T3414" s="0" t="str">
        <f aca="false">G3414</f>
        <v>2</v>
      </c>
      <c r="U3414" s="0" t="n">
        <f aca="false">L3414</f>
        <v>0.92</v>
      </c>
      <c r="V3414" s="0" t="n">
        <f aca="false">K3414</f>
        <v>3</v>
      </c>
      <c r="W3414" s="0" t="n">
        <f aca="false">J3414</f>
        <v>0</v>
      </c>
    </row>
    <row r="3415" customFormat="false" ht="12.8" hidden="false" customHeight="false" outlineLevel="0" collapsed="false">
      <c r="A3415" s="0" t="s">
        <v>74</v>
      </c>
      <c r="B3415" s="0" t="s">
        <v>758</v>
      </c>
      <c r="C3415" s="0" t="s">
        <v>759</v>
      </c>
      <c r="D3415" s="0" t="s">
        <v>36</v>
      </c>
      <c r="E3415" s="0" t="s">
        <v>30</v>
      </c>
      <c r="F3415" s="0" t="s">
        <v>765</v>
      </c>
      <c r="G3415" s="0" t="s">
        <v>1610</v>
      </c>
      <c r="H3415" s="0" t="n">
        <v>3.24147013953488</v>
      </c>
      <c r="I3415" s="0" t="n">
        <v>78.6422562573135</v>
      </c>
      <c r="J3415" s="0" t="n">
        <v>675</v>
      </c>
      <c r="K3415" s="0" t="n">
        <f aca="false">I3415*SUMIFS(syst_chauffage!$H$3:$H$27,syst_chauffage!$B$3:$B$27,D3415,syst_chauffage!$C$3:$C$27,E3415)</f>
        <v>48.6526690301008</v>
      </c>
      <c r="L3415" s="12" t="n">
        <f aca="false">H3415*SUMIFS(syst_chauffage!$K$3:$K$27,syst_chauffage!$B$3:$B$27,D3415,syst_chauffage!$C$3:$C$27,E3415)</f>
        <v>2.72345250649794</v>
      </c>
      <c r="N3415" s="0" t="str">
        <f aca="false">A3415</f>
        <v>Commerce</v>
      </c>
      <c r="O3415" s="0" t="str">
        <f aca="false">B3415</f>
        <v>Grand commerce alimentaire</v>
      </c>
      <c r="P3415" s="0" t="str">
        <f aca="false">C3415</f>
        <v>Grand alimentaire</v>
      </c>
      <c r="Q3415" s="0" t="str">
        <f aca="false">D3415</f>
        <v>PAC</v>
      </c>
      <c r="R3415" s="0" t="str">
        <f aca="false">E3415</f>
        <v>Electricité</v>
      </c>
      <c r="S3415" s="0" t="str">
        <f aca="false">F3415</f>
        <v>0316150902</v>
      </c>
      <c r="T3415" s="0" t="str">
        <f aca="false">G3415</f>
        <v>2</v>
      </c>
      <c r="U3415" s="0" t="n">
        <f aca="false">L3415</f>
        <v>2.72345250649794</v>
      </c>
      <c r="V3415" s="0" t="n">
        <f aca="false">K3415</f>
        <v>48.6526690301008</v>
      </c>
      <c r="W3415" s="0" t="n">
        <f aca="false">J3415</f>
        <v>675</v>
      </c>
    </row>
    <row r="3416" customFormat="false" ht="12.8" hidden="false" customHeight="false" outlineLevel="0" collapsed="false">
      <c r="A3416" s="0" t="s">
        <v>74</v>
      </c>
      <c r="B3416" s="0" t="s">
        <v>758</v>
      </c>
      <c r="C3416" s="0" t="s">
        <v>759</v>
      </c>
      <c r="D3416" s="0" t="s">
        <v>51</v>
      </c>
      <c r="E3416" s="0" t="s">
        <v>57</v>
      </c>
      <c r="F3416" s="0" t="s">
        <v>766</v>
      </c>
      <c r="G3416" s="0" t="s">
        <v>1610</v>
      </c>
      <c r="H3416" s="0" t="n">
        <v>1.9807894473911</v>
      </c>
      <c r="I3416" s="0" t="n">
        <v>33.5812285422815</v>
      </c>
      <c r="J3416" s="0" t="n">
        <v>0</v>
      </c>
      <c r="K3416" s="0" t="n">
        <f aca="false">I3416*SUMIFS(syst_chauffage!$H$3:$H$27,syst_chauffage!$B$3:$B$27,D3416,syst_chauffage!$C$3:$C$27,E3416)</f>
        <v>71.1537155634651</v>
      </c>
      <c r="L3416" s="12" t="n">
        <f aca="false">H3416*SUMIFS(syst_chauffage!$K$3:$K$27,syst_chauffage!$B$3:$B$27,D3416,syst_chauffage!$C$3:$C$27,E3416)</f>
        <v>1.9807894473911</v>
      </c>
      <c r="N3416" s="0" t="str">
        <f aca="false">A3416</f>
        <v>Commerce</v>
      </c>
      <c r="O3416" s="0" t="str">
        <f aca="false">B3416</f>
        <v>Grand commerce alimentaire</v>
      </c>
      <c r="P3416" s="0" t="str">
        <f aca="false">C3416</f>
        <v>Grand alimentaire</v>
      </c>
      <c r="Q3416" s="0" t="str">
        <f aca="false">D3416</f>
        <v>Autre système centralisé performant</v>
      </c>
      <c r="R3416" s="0" t="str">
        <f aca="false">E3416</f>
        <v>Autres</v>
      </c>
      <c r="S3416" s="0" t="str">
        <f aca="false">F3416</f>
        <v>0316152101</v>
      </c>
      <c r="T3416" s="0" t="str">
        <f aca="false">G3416</f>
        <v>2</v>
      </c>
      <c r="U3416" s="0" t="n">
        <f aca="false">L3416</f>
        <v>1.9807894473911</v>
      </c>
      <c r="V3416" s="0" t="n">
        <f aca="false">K3416</f>
        <v>71.1537155634651</v>
      </c>
      <c r="W3416" s="0" t="n">
        <f aca="false">J3416</f>
        <v>0</v>
      </c>
    </row>
    <row r="3417" customFormat="false" ht="12.8" hidden="false" customHeight="false" outlineLevel="0" collapsed="false">
      <c r="A3417" s="0" t="s">
        <v>74</v>
      </c>
      <c r="B3417" s="0" t="s">
        <v>758</v>
      </c>
      <c r="C3417" s="0" t="s">
        <v>759</v>
      </c>
      <c r="D3417" s="0" t="s">
        <v>51</v>
      </c>
      <c r="E3417" s="0" t="s">
        <v>58</v>
      </c>
      <c r="F3417" s="0" t="s">
        <v>767</v>
      </c>
      <c r="G3417" s="0" t="s">
        <v>1610</v>
      </c>
      <c r="H3417" s="0" t="n">
        <v>2.022</v>
      </c>
      <c r="I3417" s="0" t="n">
        <v>32.9731946779084</v>
      </c>
      <c r="J3417" s="0" t="n">
        <v>765</v>
      </c>
      <c r="K3417" s="0" t="n">
        <f aca="false">I3417*SUMIFS(syst_chauffage!$H$3:$H$27,syst_chauffage!$B$3:$B$27,D3417,syst_chauffage!$C$3:$C$27,E3417)</f>
        <v>70.3647811855221</v>
      </c>
      <c r="L3417" s="12" t="n">
        <f aca="false">H3417*SUMIFS(syst_chauffage!$K$3:$K$27,syst_chauffage!$B$3:$B$27,D3417,syst_chauffage!$C$3:$C$27,E3417)</f>
        <v>2.022</v>
      </c>
      <c r="N3417" s="0" t="str">
        <f aca="false">A3417</f>
        <v>Commerce</v>
      </c>
      <c r="O3417" s="0" t="str">
        <f aca="false">B3417</f>
        <v>Grand commerce alimentaire</v>
      </c>
      <c r="P3417" s="0" t="str">
        <f aca="false">C3417</f>
        <v>Grand alimentaire</v>
      </c>
      <c r="Q3417" s="0" t="str">
        <f aca="false">D3417</f>
        <v>Autre système centralisé performant</v>
      </c>
      <c r="R3417" s="0" t="str">
        <f aca="false">E3417</f>
        <v>Urbain</v>
      </c>
      <c r="S3417" s="0" t="str">
        <f aca="false">F3417</f>
        <v>0316152106</v>
      </c>
      <c r="T3417" s="0" t="str">
        <f aca="false">G3417</f>
        <v>2</v>
      </c>
      <c r="U3417" s="0" t="n">
        <f aca="false">L3417</f>
        <v>2.022</v>
      </c>
      <c r="V3417" s="0" t="n">
        <f aca="false">K3417</f>
        <v>70.3647811855221</v>
      </c>
      <c r="W3417" s="0" t="n">
        <f aca="false">J3417</f>
        <v>765</v>
      </c>
    </row>
    <row r="3418" customFormat="false" ht="12.8" hidden="false" customHeight="false" outlineLevel="0" collapsed="false">
      <c r="A3418" s="0" t="s">
        <v>74</v>
      </c>
      <c r="B3418" s="0" t="s">
        <v>758</v>
      </c>
      <c r="C3418" s="0" t="s">
        <v>759</v>
      </c>
      <c r="D3418" s="0" t="s">
        <v>27</v>
      </c>
      <c r="E3418" s="0" t="s">
        <v>23</v>
      </c>
      <c r="F3418" s="0" t="s">
        <v>768</v>
      </c>
      <c r="G3418" s="0" t="s">
        <v>1610</v>
      </c>
      <c r="H3418" s="0" t="n">
        <v>0.757500176377008</v>
      </c>
      <c r="I3418" s="0" t="n">
        <v>18.5596836391548</v>
      </c>
      <c r="J3418" s="0" t="n">
        <v>836</v>
      </c>
      <c r="K3418" s="0" t="n">
        <f aca="false">I3418*SUMIFS(syst_chauffage!$H$3:$H$27,syst_chauffage!$B$3:$B$27,D3418,syst_chauffage!$C$3:$C$27,E3418)</f>
        <v>47.5945110472018</v>
      </c>
      <c r="L3418" s="12" t="n">
        <f aca="false">H3418*SUMIFS(syst_chauffage!$K$3:$K$27,syst_chauffage!$B$3:$B$27,D3418,syst_chauffage!$C$3:$C$27,E3418)</f>
        <v>0.757500176377008</v>
      </c>
      <c r="N3418" s="0" t="str">
        <f aca="false">A3418</f>
        <v>Commerce</v>
      </c>
      <c r="O3418" s="0" t="str">
        <f aca="false">B3418</f>
        <v>Grand commerce alimentaire</v>
      </c>
      <c r="P3418" s="0" t="str">
        <f aca="false">C3418</f>
        <v>Grand alimentaire</v>
      </c>
      <c r="Q3418" s="0" t="str">
        <f aca="false">D3418</f>
        <v>Chaudière condensation fioul</v>
      </c>
      <c r="R3418" s="0" t="str">
        <f aca="false">E3418</f>
        <v>Fioul</v>
      </c>
      <c r="S3418" s="0" t="str">
        <f aca="false">F3418</f>
        <v>0316152303</v>
      </c>
      <c r="T3418" s="0" t="str">
        <f aca="false">G3418</f>
        <v>2</v>
      </c>
      <c r="U3418" s="0" t="n">
        <f aca="false">L3418</f>
        <v>0.757500176377008</v>
      </c>
      <c r="V3418" s="0" t="n">
        <f aca="false">K3418</f>
        <v>47.5945110472018</v>
      </c>
      <c r="W3418" s="0" t="n">
        <f aca="false">J3418</f>
        <v>836</v>
      </c>
    </row>
    <row r="3419" customFormat="false" ht="12.8" hidden="false" customHeight="false" outlineLevel="0" collapsed="false">
      <c r="A3419" s="0" t="s">
        <v>74</v>
      </c>
      <c r="B3419" s="0" t="s">
        <v>758</v>
      </c>
      <c r="C3419" s="0" t="s">
        <v>759</v>
      </c>
      <c r="D3419" s="0" t="s">
        <v>18</v>
      </c>
      <c r="E3419" s="0" t="s">
        <v>14</v>
      </c>
      <c r="F3419" s="0" t="s">
        <v>769</v>
      </c>
      <c r="G3419" s="0" t="s">
        <v>1610</v>
      </c>
      <c r="H3419" s="0" t="n">
        <v>0.98678716433266</v>
      </c>
      <c r="I3419" s="0" t="n">
        <v>13.6067536288301</v>
      </c>
      <c r="J3419" s="0" t="n">
        <v>836</v>
      </c>
      <c r="K3419" s="0" t="n">
        <f aca="false">I3419*SUMIFS(syst_chauffage!$H$3:$H$27,syst_chauffage!$B$3:$B$27,D3419,syst_chauffage!$C$3:$C$27,E3419)</f>
        <v>37.0774364992501</v>
      </c>
      <c r="L3419" s="12" t="n">
        <f aca="false">H3419*SUMIFS(syst_chauffage!$K$3:$K$27,syst_chauffage!$B$3:$B$27,D3419,syst_chauffage!$C$3:$C$27,E3419)</f>
        <v>0.958611322197493</v>
      </c>
      <c r="N3419" s="0" t="str">
        <f aca="false">A3419</f>
        <v>Commerce</v>
      </c>
      <c r="O3419" s="0" t="str">
        <f aca="false">B3419</f>
        <v>Grand commerce alimentaire</v>
      </c>
      <c r="P3419" s="0" t="str">
        <f aca="false">C3419</f>
        <v>Grand alimentaire</v>
      </c>
      <c r="Q3419" s="0" t="str">
        <f aca="false">D3419</f>
        <v>Chaudière condensation gaz</v>
      </c>
      <c r="R3419" s="0" t="str">
        <f aca="false">E3419</f>
        <v>Gaz</v>
      </c>
      <c r="S3419" s="0" t="str">
        <f aca="false">F3419</f>
        <v>0316152404</v>
      </c>
      <c r="T3419" s="0" t="str">
        <f aca="false">G3419</f>
        <v>2</v>
      </c>
      <c r="U3419" s="0" t="n">
        <f aca="false">L3419</f>
        <v>0.958611322197493</v>
      </c>
      <c r="V3419" s="0" t="n">
        <f aca="false">K3419</f>
        <v>37.0774364992501</v>
      </c>
      <c r="W3419" s="0" t="n">
        <f aca="false">J3419</f>
        <v>836</v>
      </c>
    </row>
    <row r="3420" customFormat="false" ht="12.8" hidden="false" customHeight="false" outlineLevel="0" collapsed="false">
      <c r="A3420" s="0" t="s">
        <v>74</v>
      </c>
      <c r="B3420" s="0" t="s">
        <v>758</v>
      </c>
      <c r="C3420" s="0" t="s">
        <v>759</v>
      </c>
      <c r="D3420" s="0" t="s">
        <v>32</v>
      </c>
      <c r="E3420" s="0" t="s">
        <v>30</v>
      </c>
      <c r="F3420" s="0" t="s">
        <v>770</v>
      </c>
      <c r="G3420" s="0" t="s">
        <v>1610</v>
      </c>
      <c r="H3420" s="0" t="n">
        <v>1</v>
      </c>
      <c r="I3420" s="0" t="n">
        <v>12</v>
      </c>
      <c r="J3420" s="0" t="n">
        <v>0</v>
      </c>
      <c r="K3420" s="0" t="n">
        <f aca="false">I3420*SUMIFS(syst_chauffage!$H$3:$H$27,syst_chauffage!$B$3:$B$27,D3420,syst_chauffage!$C$3:$C$27,E3420)</f>
        <v>12</v>
      </c>
      <c r="L3420" s="12" t="n">
        <f aca="false">H3420*SUMIFS(syst_chauffage!$K$3:$K$27,syst_chauffage!$B$3:$B$27,D3420,syst_chauffage!$C$3:$C$27,E3420)</f>
        <v>1</v>
      </c>
      <c r="N3420" s="0" t="str">
        <f aca="false">A3420</f>
        <v>Commerce</v>
      </c>
      <c r="O3420" s="0" t="str">
        <f aca="false">B3420</f>
        <v>Grand commerce alimentaire</v>
      </c>
      <c r="P3420" s="0" t="str">
        <f aca="false">C3420</f>
        <v>Grand alimentaire</v>
      </c>
      <c r="Q3420" s="0" t="str">
        <f aca="false">D3420</f>
        <v>Electrique direct performant</v>
      </c>
      <c r="R3420" s="0" t="str">
        <f aca="false">E3420</f>
        <v>Electricité</v>
      </c>
      <c r="S3420" s="0" t="str">
        <f aca="false">F3420</f>
        <v>0316152602</v>
      </c>
      <c r="T3420" s="0" t="str">
        <f aca="false">G3420</f>
        <v>2</v>
      </c>
      <c r="U3420" s="0" t="n">
        <f aca="false">L3420</f>
        <v>1</v>
      </c>
      <c r="V3420" s="0" t="n">
        <f aca="false">K3420</f>
        <v>12</v>
      </c>
      <c r="W3420" s="0" t="n">
        <f aca="false">J3420</f>
        <v>0</v>
      </c>
    </row>
    <row r="3421" customFormat="false" ht="12.8" hidden="false" customHeight="false" outlineLevel="0" collapsed="false">
      <c r="A3421" s="0" t="s">
        <v>74</v>
      </c>
      <c r="B3421" s="0" t="s">
        <v>758</v>
      </c>
      <c r="C3421" s="0" t="s">
        <v>759</v>
      </c>
      <c r="D3421" s="0" t="s">
        <v>38</v>
      </c>
      <c r="E3421" s="0" t="s">
        <v>30</v>
      </c>
      <c r="F3421" s="0" t="s">
        <v>771</v>
      </c>
      <c r="G3421" s="0" t="s">
        <v>1610</v>
      </c>
      <c r="H3421" s="0" t="n">
        <v>3.36378976744186</v>
      </c>
      <c r="I3421" s="0" t="n">
        <v>93.6217336396589</v>
      </c>
      <c r="J3421" s="0" t="n">
        <v>720</v>
      </c>
      <c r="K3421" s="0" t="n">
        <f aca="false">I3421*SUMIFS(syst_chauffage!$H$3:$H$27,syst_chauffage!$B$3:$B$27,D3421,syst_chauffage!$C$3:$C$27,E3421)</f>
        <v>94.6322680942925</v>
      </c>
      <c r="L3421" s="12" t="n">
        <f aca="false">H3421*SUMIFS(syst_chauffage!$K$3:$K$27,syst_chauffage!$B$3:$B$27,D3421,syst_chauffage!$C$3:$C$27,E3421)</f>
        <v>3.00929906818493</v>
      </c>
      <c r="N3421" s="0" t="str">
        <f aca="false">A3421</f>
        <v>Commerce</v>
      </c>
      <c r="O3421" s="0" t="str">
        <f aca="false">B3421</f>
        <v>Grand commerce alimentaire</v>
      </c>
      <c r="P3421" s="0" t="str">
        <f aca="false">C3421</f>
        <v>Grand alimentaire</v>
      </c>
      <c r="Q3421" s="0" t="str">
        <f aca="false">D3421</f>
        <v>PAC performant</v>
      </c>
      <c r="R3421" s="0" t="str">
        <f aca="false">E3421</f>
        <v>Electricité</v>
      </c>
      <c r="S3421" s="0" t="str">
        <f aca="false">F3421</f>
        <v>0316152902</v>
      </c>
      <c r="T3421" s="0" t="str">
        <f aca="false">G3421</f>
        <v>2</v>
      </c>
      <c r="U3421" s="0" t="n">
        <f aca="false">L3421</f>
        <v>3.00929906818493</v>
      </c>
      <c r="V3421" s="0" t="n">
        <f aca="false">K3421</f>
        <v>94.6322680942925</v>
      </c>
      <c r="W3421" s="0" t="n">
        <f aca="false">J3421</f>
        <v>720</v>
      </c>
    </row>
    <row r="3422" customFormat="false" ht="12.8" hidden="false" customHeight="false" outlineLevel="0" collapsed="false">
      <c r="A3422" s="0" t="s">
        <v>74</v>
      </c>
      <c r="B3422" s="0" t="s">
        <v>758</v>
      </c>
      <c r="C3422" s="0" t="s">
        <v>772</v>
      </c>
      <c r="D3422" s="0" t="s">
        <v>19</v>
      </c>
      <c r="E3422" s="0" t="s">
        <v>57</v>
      </c>
      <c r="F3422" s="0" t="s">
        <v>773</v>
      </c>
      <c r="G3422" s="0" t="s">
        <v>1610</v>
      </c>
      <c r="H3422" s="0" t="n">
        <v>1.6213097932998</v>
      </c>
      <c r="I3422" s="0" t="n">
        <v>33.3190780220477</v>
      </c>
      <c r="J3422" s="0" t="n">
        <v>0</v>
      </c>
      <c r="K3422" s="0" t="n">
        <f aca="false">I3422*SUMIFS(syst_chauffage!$H$3:$H$27,syst_chauffage!$B$3:$B$27,D3422,syst_chauffage!$C$3:$C$27,E3422)</f>
        <v>46.3960389350786</v>
      </c>
      <c r="L3422" s="12" t="n">
        <f aca="false">H3422*SUMIFS(syst_chauffage!$K$3:$K$27,syst_chauffage!$B$3:$B$27,D3422,syst_chauffage!$C$3:$C$27,E3422)</f>
        <v>1.6213097932998</v>
      </c>
      <c r="N3422" s="0" t="str">
        <f aca="false">A3422</f>
        <v>Commerce</v>
      </c>
      <c r="O3422" s="0" t="str">
        <f aca="false">B3422</f>
        <v>Grand commerce alimentaire</v>
      </c>
      <c r="P3422" s="0" t="str">
        <f aca="false">C3422</f>
        <v>Hypermarché</v>
      </c>
      <c r="Q3422" s="0" t="str">
        <f aca="false">D3422</f>
        <v>Autre système centralisé</v>
      </c>
      <c r="R3422" s="0" t="str">
        <f aca="false">E3422</f>
        <v>Autres</v>
      </c>
      <c r="S3422" s="0" t="str">
        <f aca="false">F3422</f>
        <v>0316410101</v>
      </c>
      <c r="T3422" s="0" t="str">
        <f aca="false">G3422</f>
        <v>2</v>
      </c>
      <c r="U3422" s="0" t="n">
        <f aca="false">L3422</f>
        <v>1.6213097932998</v>
      </c>
      <c r="V3422" s="0" t="n">
        <f aca="false">K3422</f>
        <v>46.3960389350786</v>
      </c>
      <c r="W3422" s="0" t="n">
        <f aca="false">J3422</f>
        <v>0</v>
      </c>
    </row>
    <row r="3423" customFormat="false" ht="12.8" hidden="false" customHeight="false" outlineLevel="0" collapsed="false">
      <c r="A3423" s="0" t="s">
        <v>74</v>
      </c>
      <c r="B3423" s="0" t="s">
        <v>758</v>
      </c>
      <c r="C3423" s="0" t="s">
        <v>772</v>
      </c>
      <c r="D3423" s="0" t="s">
        <v>19</v>
      </c>
      <c r="E3423" s="0" t="s">
        <v>58</v>
      </c>
      <c r="F3423" s="0" t="s">
        <v>774</v>
      </c>
      <c r="G3423" s="0" t="s">
        <v>1610</v>
      </c>
      <c r="H3423" s="0" t="n">
        <v>1.59826510543218</v>
      </c>
      <c r="I3423" s="0" t="n">
        <v>33.90455516</v>
      </c>
      <c r="J3423" s="0" t="n">
        <v>765</v>
      </c>
      <c r="K3423" s="0" t="n">
        <f aca="false">I3423*SUMIFS(syst_chauffage!$H$3:$H$27,syst_chauffage!$B$3:$B$27,D3423,syst_chauffage!$C$3:$C$27,E3423)</f>
        <v>55.7712841142552</v>
      </c>
      <c r="L3423" s="12" t="n">
        <f aca="false">H3423*SUMIFS(syst_chauffage!$K$3:$K$27,syst_chauffage!$B$3:$B$27,D3423,syst_chauffage!$C$3:$C$27,E3423)</f>
        <v>1.59826510543218</v>
      </c>
      <c r="N3423" s="0" t="str">
        <f aca="false">A3423</f>
        <v>Commerce</v>
      </c>
      <c r="O3423" s="0" t="str">
        <f aca="false">B3423</f>
        <v>Grand commerce alimentaire</v>
      </c>
      <c r="P3423" s="0" t="str">
        <f aca="false">C3423</f>
        <v>Hypermarché</v>
      </c>
      <c r="Q3423" s="0" t="str">
        <f aca="false">D3423</f>
        <v>Autre système centralisé</v>
      </c>
      <c r="R3423" s="0" t="str">
        <f aca="false">E3423</f>
        <v>Urbain</v>
      </c>
      <c r="S3423" s="0" t="str">
        <f aca="false">F3423</f>
        <v>0316410106</v>
      </c>
      <c r="T3423" s="0" t="str">
        <f aca="false">G3423</f>
        <v>2</v>
      </c>
      <c r="U3423" s="0" t="n">
        <f aca="false">L3423</f>
        <v>1.59826510543218</v>
      </c>
      <c r="V3423" s="0" t="n">
        <f aca="false">K3423</f>
        <v>55.7712841142552</v>
      </c>
      <c r="W3423" s="0" t="n">
        <f aca="false">J3423</f>
        <v>765</v>
      </c>
    </row>
    <row r="3424" customFormat="false" ht="12.8" hidden="false" customHeight="false" outlineLevel="0" collapsed="false">
      <c r="A3424" s="0" t="s">
        <v>74</v>
      </c>
      <c r="B3424" s="0" t="s">
        <v>758</v>
      </c>
      <c r="C3424" s="0" t="s">
        <v>772</v>
      </c>
      <c r="D3424" s="0" t="s">
        <v>22</v>
      </c>
      <c r="E3424" s="0" t="s">
        <v>23</v>
      </c>
      <c r="F3424" s="0" t="s">
        <v>775</v>
      </c>
      <c r="G3424" s="0" t="s">
        <v>1610</v>
      </c>
      <c r="H3424" s="0" t="n">
        <v>0.689377907802488</v>
      </c>
      <c r="I3424" s="0" t="n">
        <v>9.11291765914424</v>
      </c>
      <c r="J3424" s="0" t="n">
        <v>0</v>
      </c>
      <c r="K3424" s="0" t="n">
        <f aca="false">I3424*SUMIFS(syst_chauffage!$H$3:$H$27,syst_chauffage!$B$3:$B$27,D3424,syst_chauffage!$C$3:$C$27,E3424)</f>
        <v>16.0480531133568</v>
      </c>
      <c r="L3424" s="12" t="n">
        <f aca="false">H3424*SUMIFS(syst_chauffage!$K$3:$K$27,syst_chauffage!$B$3:$B$27,D3424,syst_chauffage!$C$3:$C$27,E3424)</f>
        <v>0.689377907802488</v>
      </c>
      <c r="N3424" s="0" t="str">
        <f aca="false">A3424</f>
        <v>Commerce</v>
      </c>
      <c r="O3424" s="0" t="str">
        <f aca="false">B3424</f>
        <v>Grand commerce alimentaire</v>
      </c>
      <c r="P3424" s="0" t="str">
        <f aca="false">C3424</f>
        <v>Hypermarché</v>
      </c>
      <c r="Q3424" s="0" t="str">
        <f aca="false">D3424</f>
        <v>Chaudière fioul</v>
      </c>
      <c r="R3424" s="0" t="str">
        <f aca="false">E3424</f>
        <v>Fioul</v>
      </c>
      <c r="S3424" s="0" t="str">
        <f aca="false">F3424</f>
        <v>0316410303</v>
      </c>
      <c r="T3424" s="0" t="str">
        <f aca="false">G3424</f>
        <v>2</v>
      </c>
      <c r="U3424" s="0" t="n">
        <f aca="false">L3424</f>
        <v>0.689377907802488</v>
      </c>
      <c r="V3424" s="0" t="n">
        <f aca="false">K3424</f>
        <v>16.0480531133568</v>
      </c>
      <c r="W3424" s="0" t="n">
        <f aca="false">J3424</f>
        <v>0</v>
      </c>
    </row>
    <row r="3425" customFormat="false" ht="12.8" hidden="false" customHeight="false" outlineLevel="0" collapsed="false">
      <c r="A3425" s="0" t="s">
        <v>74</v>
      </c>
      <c r="B3425" s="0" t="s">
        <v>758</v>
      </c>
      <c r="C3425" s="0" t="s">
        <v>772</v>
      </c>
      <c r="D3425" s="0" t="s">
        <v>13</v>
      </c>
      <c r="E3425" s="0" t="s">
        <v>14</v>
      </c>
      <c r="F3425" s="0" t="s">
        <v>776</v>
      </c>
      <c r="G3425" s="0" t="s">
        <v>1610</v>
      </c>
      <c r="H3425" s="0" t="n">
        <v>0.780741935948798</v>
      </c>
      <c r="I3425" s="0" t="n">
        <v>6.83937960630617</v>
      </c>
      <c r="J3425" s="0" t="n">
        <v>308</v>
      </c>
      <c r="K3425" s="0" t="n">
        <f aca="false">I3425*SUMIFS(syst_chauffage!$H$3:$H$27,syst_chauffage!$B$3:$B$27,D3425,syst_chauffage!$C$3:$C$27,E3425)</f>
        <v>13.812754538434</v>
      </c>
      <c r="L3425" s="12" t="n">
        <f aca="false">H3425*SUMIFS(syst_chauffage!$K$3:$K$27,syst_chauffage!$B$3:$B$27,D3425,syst_chauffage!$C$3:$C$27,E3425)</f>
        <v>0.780741935948798</v>
      </c>
      <c r="N3425" s="0" t="str">
        <f aca="false">A3425</f>
        <v>Commerce</v>
      </c>
      <c r="O3425" s="0" t="str">
        <f aca="false">B3425</f>
        <v>Grand commerce alimentaire</v>
      </c>
      <c r="P3425" s="0" t="str">
        <f aca="false">C3425</f>
        <v>Hypermarché</v>
      </c>
      <c r="Q3425" s="0" t="str">
        <f aca="false">D3425</f>
        <v>Chaudière gaz</v>
      </c>
      <c r="R3425" s="0" t="str">
        <f aca="false">E3425</f>
        <v>Gaz</v>
      </c>
      <c r="S3425" s="0" t="str">
        <f aca="false">F3425</f>
        <v>0316410404</v>
      </c>
      <c r="T3425" s="0" t="str">
        <f aca="false">G3425</f>
        <v>2</v>
      </c>
      <c r="U3425" s="0" t="n">
        <f aca="false">L3425</f>
        <v>0.780741935948798</v>
      </c>
      <c r="V3425" s="0" t="n">
        <f aca="false">K3425</f>
        <v>13.812754538434</v>
      </c>
      <c r="W3425" s="0" t="n">
        <f aca="false">J3425</f>
        <v>308</v>
      </c>
    </row>
    <row r="3426" customFormat="false" ht="12.8" hidden="false" customHeight="false" outlineLevel="0" collapsed="false">
      <c r="A3426" s="0" t="s">
        <v>74</v>
      </c>
      <c r="B3426" s="0" t="s">
        <v>758</v>
      </c>
      <c r="C3426" s="0" t="s">
        <v>772</v>
      </c>
      <c r="D3426" s="0" t="s">
        <v>29</v>
      </c>
      <c r="E3426" s="0" t="s">
        <v>30</v>
      </c>
      <c r="F3426" s="0" t="s">
        <v>777</v>
      </c>
      <c r="G3426" s="0" t="s">
        <v>1610</v>
      </c>
      <c r="H3426" s="0" t="n">
        <v>0.92</v>
      </c>
      <c r="I3426" s="0" t="n">
        <v>10.4</v>
      </c>
      <c r="J3426" s="0" t="n">
        <v>0</v>
      </c>
      <c r="K3426" s="0" t="n">
        <f aca="false">I3426*SUMIFS(syst_chauffage!$H$3:$H$27,syst_chauffage!$B$3:$B$27,D3426,syst_chauffage!$C$3:$C$27,E3426)</f>
        <v>3</v>
      </c>
      <c r="L3426" s="12" t="n">
        <f aca="false">H3426*SUMIFS(syst_chauffage!$K$3:$K$27,syst_chauffage!$B$3:$B$27,D3426,syst_chauffage!$C$3:$C$27,E3426)</f>
        <v>0.92</v>
      </c>
      <c r="N3426" s="0" t="str">
        <f aca="false">A3426</f>
        <v>Commerce</v>
      </c>
      <c r="O3426" s="0" t="str">
        <f aca="false">B3426</f>
        <v>Grand commerce alimentaire</v>
      </c>
      <c r="P3426" s="0" t="str">
        <f aca="false">C3426</f>
        <v>Hypermarché</v>
      </c>
      <c r="Q3426" s="0" t="str">
        <f aca="false">D3426</f>
        <v>Electrique direct</v>
      </c>
      <c r="R3426" s="0" t="str">
        <f aca="false">E3426</f>
        <v>Electricité</v>
      </c>
      <c r="S3426" s="0" t="str">
        <f aca="false">F3426</f>
        <v>0316410602</v>
      </c>
      <c r="T3426" s="0" t="str">
        <f aca="false">G3426</f>
        <v>2</v>
      </c>
      <c r="U3426" s="0" t="n">
        <f aca="false">L3426</f>
        <v>0.92</v>
      </c>
      <c r="V3426" s="0" t="n">
        <f aca="false">K3426</f>
        <v>3</v>
      </c>
      <c r="W3426" s="0" t="n">
        <f aca="false">J3426</f>
        <v>0</v>
      </c>
    </row>
    <row r="3427" customFormat="false" ht="12.8" hidden="false" customHeight="false" outlineLevel="0" collapsed="false">
      <c r="A3427" s="0" t="s">
        <v>74</v>
      </c>
      <c r="B3427" s="0" t="s">
        <v>758</v>
      </c>
      <c r="C3427" s="0" t="s">
        <v>772</v>
      </c>
      <c r="D3427" s="0" t="s">
        <v>42</v>
      </c>
      <c r="E3427" s="0" t="s">
        <v>30</v>
      </c>
      <c r="F3427" s="0" t="s">
        <v>778</v>
      </c>
      <c r="G3427" s="0" t="s">
        <v>1610</v>
      </c>
      <c r="H3427" s="0" t="n">
        <v>2.80410195348837</v>
      </c>
      <c r="I3427" s="0" t="n">
        <v>37.7982980321341</v>
      </c>
      <c r="J3427" s="0" t="n">
        <v>558</v>
      </c>
      <c r="K3427" s="0" t="n">
        <f aca="false">I3427*SUMIFS(syst_chauffage!$H$3:$H$27,syst_chauffage!$B$3:$B$27,D3427,syst_chauffage!$C$3:$C$27,E3427)</f>
        <v>34.1202301598612</v>
      </c>
      <c r="L3427" s="12" t="n">
        <f aca="false">H3427*SUMIFS(syst_chauffage!$K$3:$K$27,syst_chauffage!$B$3:$B$27,D3427,syst_chauffage!$C$3:$C$27,E3427)</f>
        <v>2.49996610303434</v>
      </c>
      <c r="N3427" s="0" t="str">
        <f aca="false">A3427</f>
        <v>Commerce</v>
      </c>
      <c r="O3427" s="0" t="str">
        <f aca="false">B3427</f>
        <v>Grand commerce alimentaire</v>
      </c>
      <c r="P3427" s="0" t="str">
        <f aca="false">C3427</f>
        <v>Hypermarché</v>
      </c>
      <c r="Q3427" s="0" t="str">
        <f aca="false">D3427</f>
        <v>Rooftop</v>
      </c>
      <c r="R3427" s="0" t="str">
        <f aca="false">E3427</f>
        <v>Electricité</v>
      </c>
      <c r="S3427" s="0" t="str">
        <f aca="false">F3427</f>
        <v>0316411002</v>
      </c>
      <c r="T3427" s="0" t="str">
        <f aca="false">G3427</f>
        <v>2</v>
      </c>
      <c r="U3427" s="0" t="n">
        <f aca="false">L3427</f>
        <v>2.49996610303434</v>
      </c>
      <c r="V3427" s="0" t="n">
        <f aca="false">K3427</f>
        <v>34.1202301598612</v>
      </c>
      <c r="W3427" s="0" t="n">
        <f aca="false">J3427</f>
        <v>558</v>
      </c>
    </row>
    <row r="3428" customFormat="false" ht="12.8" hidden="false" customHeight="false" outlineLevel="0" collapsed="false">
      <c r="A3428" s="0" t="s">
        <v>74</v>
      </c>
      <c r="B3428" s="0" t="s">
        <v>758</v>
      </c>
      <c r="C3428" s="0" t="s">
        <v>772</v>
      </c>
      <c r="D3428" s="0" t="s">
        <v>51</v>
      </c>
      <c r="E3428" s="0" t="s">
        <v>57</v>
      </c>
      <c r="F3428" s="0" t="s">
        <v>779</v>
      </c>
      <c r="G3428" s="0" t="s">
        <v>1610</v>
      </c>
      <c r="H3428" s="0" t="n">
        <v>1.87074206919208</v>
      </c>
      <c r="I3428" s="0" t="n">
        <v>39.6655690738663</v>
      </c>
      <c r="J3428" s="0" t="n">
        <v>0</v>
      </c>
      <c r="K3428" s="0" t="n">
        <f aca="false">I3428*SUMIFS(syst_chauffage!$H$3:$H$27,syst_chauffage!$B$3:$B$27,D3428,syst_chauffage!$C$3:$C$27,E3428)</f>
        <v>84.0455439559422</v>
      </c>
      <c r="L3428" s="12" t="n">
        <f aca="false">H3428*SUMIFS(syst_chauffage!$K$3:$K$27,syst_chauffage!$B$3:$B$27,D3428,syst_chauffage!$C$3:$C$27,E3428)</f>
        <v>1.87074206919208</v>
      </c>
      <c r="N3428" s="0" t="str">
        <f aca="false">A3428</f>
        <v>Commerce</v>
      </c>
      <c r="O3428" s="0" t="str">
        <f aca="false">B3428</f>
        <v>Grand commerce alimentaire</v>
      </c>
      <c r="P3428" s="0" t="str">
        <f aca="false">C3428</f>
        <v>Hypermarché</v>
      </c>
      <c r="Q3428" s="0" t="str">
        <f aca="false">D3428</f>
        <v>Autre système centralisé performant</v>
      </c>
      <c r="R3428" s="0" t="str">
        <f aca="false">E3428</f>
        <v>Autres</v>
      </c>
      <c r="S3428" s="0" t="str">
        <f aca="false">F3428</f>
        <v>0316412101</v>
      </c>
      <c r="T3428" s="0" t="str">
        <f aca="false">G3428</f>
        <v>2</v>
      </c>
      <c r="U3428" s="0" t="n">
        <f aca="false">L3428</f>
        <v>1.87074206919208</v>
      </c>
      <c r="V3428" s="0" t="n">
        <f aca="false">K3428</f>
        <v>84.0455439559422</v>
      </c>
      <c r="W3428" s="0" t="n">
        <f aca="false">J3428</f>
        <v>0</v>
      </c>
    </row>
    <row r="3429" customFormat="false" ht="12.8" hidden="false" customHeight="false" outlineLevel="0" collapsed="false">
      <c r="A3429" s="0" t="s">
        <v>74</v>
      </c>
      <c r="B3429" s="0" t="s">
        <v>758</v>
      </c>
      <c r="C3429" s="0" t="s">
        <v>772</v>
      </c>
      <c r="D3429" s="0" t="s">
        <v>51</v>
      </c>
      <c r="E3429" s="0" t="s">
        <v>58</v>
      </c>
      <c r="F3429" s="0" t="s">
        <v>780</v>
      </c>
      <c r="G3429" s="0" t="s">
        <v>1610</v>
      </c>
      <c r="H3429" s="0" t="n">
        <v>1.84415204472944</v>
      </c>
      <c r="I3429" s="0" t="n">
        <v>40.3625656666667</v>
      </c>
      <c r="J3429" s="0" t="n">
        <v>765</v>
      </c>
      <c r="K3429" s="0" t="n">
        <f aca="false">I3429*SUMIFS(syst_chauffage!$H$3:$H$27,syst_chauffage!$B$3:$B$27,D3429,syst_chauffage!$C$3:$C$27,E3429)</f>
        <v>86.1336952322699</v>
      </c>
      <c r="L3429" s="12" t="n">
        <f aca="false">H3429*SUMIFS(syst_chauffage!$K$3:$K$27,syst_chauffage!$B$3:$B$27,D3429,syst_chauffage!$C$3:$C$27,E3429)</f>
        <v>1.84415204472944</v>
      </c>
      <c r="N3429" s="0" t="str">
        <f aca="false">A3429</f>
        <v>Commerce</v>
      </c>
      <c r="O3429" s="0" t="str">
        <f aca="false">B3429</f>
        <v>Grand commerce alimentaire</v>
      </c>
      <c r="P3429" s="0" t="str">
        <f aca="false">C3429</f>
        <v>Hypermarché</v>
      </c>
      <c r="Q3429" s="0" t="str">
        <f aca="false">D3429</f>
        <v>Autre système centralisé performant</v>
      </c>
      <c r="R3429" s="0" t="str">
        <f aca="false">E3429</f>
        <v>Urbain</v>
      </c>
      <c r="S3429" s="0" t="str">
        <f aca="false">F3429</f>
        <v>0316412106</v>
      </c>
      <c r="T3429" s="0" t="str">
        <f aca="false">G3429</f>
        <v>2</v>
      </c>
      <c r="U3429" s="0" t="n">
        <f aca="false">L3429</f>
        <v>1.84415204472944</v>
      </c>
      <c r="V3429" s="0" t="n">
        <f aca="false">K3429</f>
        <v>86.1336952322699</v>
      </c>
      <c r="W3429" s="0" t="n">
        <f aca="false">J3429</f>
        <v>765</v>
      </c>
    </row>
    <row r="3430" customFormat="false" ht="12.8" hidden="false" customHeight="false" outlineLevel="0" collapsed="false">
      <c r="A3430" s="0" t="s">
        <v>74</v>
      </c>
      <c r="B3430" s="0" t="s">
        <v>758</v>
      </c>
      <c r="C3430" s="0" t="s">
        <v>772</v>
      </c>
      <c r="D3430" s="0" t="s">
        <v>27</v>
      </c>
      <c r="E3430" s="0" t="s">
        <v>23</v>
      </c>
      <c r="F3430" s="0" t="s">
        <v>781</v>
      </c>
      <c r="G3430" s="0" t="s">
        <v>1610</v>
      </c>
      <c r="H3430" s="0" t="n">
        <v>0.761583138885597</v>
      </c>
      <c r="I3430" s="0" t="n">
        <v>10.8487114989812</v>
      </c>
      <c r="J3430" s="0" t="n">
        <v>693</v>
      </c>
      <c r="K3430" s="0" t="n">
        <f aca="false">I3430*SUMIFS(syst_chauffage!$H$3:$H$27,syst_chauffage!$B$3:$B$27,D3430,syst_chauffage!$C$3:$C$27,E3430)</f>
        <v>27.8204698595649</v>
      </c>
      <c r="L3430" s="12" t="n">
        <f aca="false">H3430*SUMIFS(syst_chauffage!$K$3:$K$27,syst_chauffage!$B$3:$B$27,D3430,syst_chauffage!$C$3:$C$27,E3430)</f>
        <v>0.761583138885597</v>
      </c>
      <c r="N3430" s="0" t="str">
        <f aca="false">A3430</f>
        <v>Commerce</v>
      </c>
      <c r="O3430" s="0" t="str">
        <f aca="false">B3430</f>
        <v>Grand commerce alimentaire</v>
      </c>
      <c r="P3430" s="0" t="str">
        <f aca="false">C3430</f>
        <v>Hypermarché</v>
      </c>
      <c r="Q3430" s="0" t="str">
        <f aca="false">D3430</f>
        <v>Chaudière condensation fioul</v>
      </c>
      <c r="R3430" s="0" t="str">
        <f aca="false">E3430</f>
        <v>Fioul</v>
      </c>
      <c r="S3430" s="0" t="str">
        <f aca="false">F3430</f>
        <v>0316412303</v>
      </c>
      <c r="T3430" s="0" t="str">
        <f aca="false">G3430</f>
        <v>2</v>
      </c>
      <c r="U3430" s="0" t="n">
        <f aca="false">L3430</f>
        <v>0.761583138885597</v>
      </c>
      <c r="V3430" s="0" t="n">
        <f aca="false">K3430</f>
        <v>27.8204698595649</v>
      </c>
      <c r="W3430" s="0" t="n">
        <f aca="false">J3430</f>
        <v>693</v>
      </c>
    </row>
    <row r="3431" customFormat="false" ht="12.8" hidden="false" customHeight="false" outlineLevel="0" collapsed="false">
      <c r="A3431" s="0" t="s">
        <v>74</v>
      </c>
      <c r="B3431" s="0" t="s">
        <v>758</v>
      </c>
      <c r="C3431" s="0" t="s">
        <v>772</v>
      </c>
      <c r="D3431" s="0" t="s">
        <v>18</v>
      </c>
      <c r="E3431" s="0" t="s">
        <v>14</v>
      </c>
      <c r="F3431" s="0" t="s">
        <v>782</v>
      </c>
      <c r="G3431" s="0" t="s">
        <v>1610</v>
      </c>
      <c r="H3431" s="0" t="n">
        <v>0.989367103465403</v>
      </c>
      <c r="I3431" s="0" t="n">
        <v>8.14211857893592</v>
      </c>
      <c r="J3431" s="0" t="n">
        <v>693</v>
      </c>
      <c r="K3431" s="0" t="n">
        <f aca="false">I3431*SUMIFS(syst_chauffage!$H$3:$H$27,syst_chauffage!$B$3:$B$27,D3431,syst_chauffage!$C$3:$C$27,E3431)</f>
        <v>22.1866944030071</v>
      </c>
      <c r="L3431" s="12" t="n">
        <f aca="false">H3431*SUMIFS(syst_chauffage!$K$3:$K$27,syst_chauffage!$B$3:$B$27,D3431,syst_chauffage!$C$3:$C$27,E3431)</f>
        <v>0.961117596045209</v>
      </c>
      <c r="N3431" s="0" t="str">
        <f aca="false">A3431</f>
        <v>Commerce</v>
      </c>
      <c r="O3431" s="0" t="str">
        <f aca="false">B3431</f>
        <v>Grand commerce alimentaire</v>
      </c>
      <c r="P3431" s="0" t="str">
        <f aca="false">C3431</f>
        <v>Hypermarché</v>
      </c>
      <c r="Q3431" s="0" t="str">
        <f aca="false">D3431</f>
        <v>Chaudière condensation gaz</v>
      </c>
      <c r="R3431" s="0" t="str">
        <f aca="false">E3431</f>
        <v>Gaz</v>
      </c>
      <c r="S3431" s="0" t="str">
        <f aca="false">F3431</f>
        <v>0316412404</v>
      </c>
      <c r="T3431" s="0" t="str">
        <f aca="false">G3431</f>
        <v>2</v>
      </c>
      <c r="U3431" s="0" t="n">
        <f aca="false">L3431</f>
        <v>0.961117596045209</v>
      </c>
      <c r="V3431" s="0" t="n">
        <f aca="false">K3431</f>
        <v>22.1866944030071</v>
      </c>
      <c r="W3431" s="0" t="n">
        <f aca="false">J3431</f>
        <v>693</v>
      </c>
    </row>
    <row r="3432" customFormat="false" ht="12.8" hidden="false" customHeight="false" outlineLevel="0" collapsed="false">
      <c r="A3432" s="0" t="s">
        <v>74</v>
      </c>
      <c r="B3432" s="0" t="s">
        <v>758</v>
      </c>
      <c r="C3432" s="0" t="s">
        <v>772</v>
      </c>
      <c r="D3432" s="0" t="s">
        <v>32</v>
      </c>
      <c r="E3432" s="0" t="s">
        <v>30</v>
      </c>
      <c r="F3432" s="0" t="s">
        <v>783</v>
      </c>
      <c r="G3432" s="0" t="s">
        <v>1610</v>
      </c>
      <c r="H3432" s="0" t="n">
        <v>1</v>
      </c>
      <c r="I3432" s="0" t="n">
        <v>12</v>
      </c>
      <c r="J3432" s="0" t="n">
        <v>0</v>
      </c>
      <c r="K3432" s="0" t="n">
        <f aca="false">I3432*SUMIFS(syst_chauffage!$H$3:$H$27,syst_chauffage!$B$3:$B$27,D3432,syst_chauffage!$C$3:$C$27,E3432)</f>
        <v>12</v>
      </c>
      <c r="L3432" s="12" t="n">
        <f aca="false">H3432*SUMIFS(syst_chauffage!$K$3:$K$27,syst_chauffage!$B$3:$B$27,D3432,syst_chauffage!$C$3:$C$27,E3432)</f>
        <v>1</v>
      </c>
      <c r="N3432" s="0" t="str">
        <f aca="false">A3432</f>
        <v>Commerce</v>
      </c>
      <c r="O3432" s="0" t="str">
        <f aca="false">B3432</f>
        <v>Grand commerce alimentaire</v>
      </c>
      <c r="P3432" s="0" t="str">
        <f aca="false">C3432</f>
        <v>Hypermarché</v>
      </c>
      <c r="Q3432" s="0" t="str">
        <f aca="false">D3432</f>
        <v>Electrique direct performant</v>
      </c>
      <c r="R3432" s="0" t="str">
        <f aca="false">E3432</f>
        <v>Electricité</v>
      </c>
      <c r="S3432" s="0" t="str">
        <f aca="false">F3432</f>
        <v>0316412602</v>
      </c>
      <c r="T3432" s="0" t="str">
        <f aca="false">G3432</f>
        <v>2</v>
      </c>
      <c r="U3432" s="0" t="n">
        <f aca="false">L3432</f>
        <v>1</v>
      </c>
      <c r="V3432" s="0" t="n">
        <f aca="false">K3432</f>
        <v>12</v>
      </c>
      <c r="W3432" s="0" t="n">
        <f aca="false">J3432</f>
        <v>0</v>
      </c>
    </row>
    <row r="3433" customFormat="false" ht="12.8" hidden="false" customHeight="false" outlineLevel="0" collapsed="false">
      <c r="A3433" s="0" t="s">
        <v>74</v>
      </c>
      <c r="B3433" s="0" t="s">
        <v>758</v>
      </c>
      <c r="C3433" s="0" t="s">
        <v>772</v>
      </c>
      <c r="D3433" s="0" t="s">
        <v>46</v>
      </c>
      <c r="E3433" s="0" t="s">
        <v>30</v>
      </c>
      <c r="F3433" s="0" t="s">
        <v>784</v>
      </c>
      <c r="G3433" s="0" t="s">
        <v>1610</v>
      </c>
      <c r="H3433" s="0" t="n">
        <v>3.32861023255814</v>
      </c>
      <c r="I3433" s="0" t="n">
        <v>44.9979738477787</v>
      </c>
      <c r="J3433" s="0" t="n">
        <v>603</v>
      </c>
      <c r="K3433" s="0" t="n">
        <f aca="false">I3433*SUMIFS(syst_chauffage!$H$3:$H$27,syst_chauffage!$B$3:$B$27,D3433,syst_chauffage!$C$3:$C$27,E3433)</f>
        <v>78.067321530388</v>
      </c>
      <c r="L3433" s="12" t="n">
        <f aca="false">H3433*SUMIFS(syst_chauffage!$K$3:$K$27,syst_chauffage!$B$3:$B$27,D3433,syst_chauffage!$C$3:$C$27,E3433)</f>
        <v>3.00077723502174</v>
      </c>
      <c r="N3433" s="0" t="str">
        <f aca="false">A3433</f>
        <v>Commerce</v>
      </c>
      <c r="O3433" s="0" t="str">
        <f aca="false">B3433</f>
        <v>Grand commerce alimentaire</v>
      </c>
      <c r="P3433" s="0" t="str">
        <f aca="false">C3433</f>
        <v>Hypermarché</v>
      </c>
      <c r="Q3433" s="0" t="str">
        <f aca="false">D3433</f>
        <v>Rooftop performant</v>
      </c>
      <c r="R3433" s="0" t="str">
        <f aca="false">E3433</f>
        <v>Electricité</v>
      </c>
      <c r="S3433" s="0" t="str">
        <f aca="false">F3433</f>
        <v>0316413002</v>
      </c>
      <c r="T3433" s="0" t="str">
        <f aca="false">G3433</f>
        <v>2</v>
      </c>
      <c r="U3433" s="0" t="n">
        <f aca="false">L3433</f>
        <v>3.00077723502174</v>
      </c>
      <c r="V3433" s="0" t="n">
        <f aca="false">K3433</f>
        <v>78.067321530388</v>
      </c>
      <c r="W3433" s="0" t="n">
        <f aca="false">J3433</f>
        <v>603</v>
      </c>
    </row>
    <row r="3434" customFormat="false" ht="12.8" hidden="false" customHeight="false" outlineLevel="0" collapsed="false">
      <c r="A3434" s="0" t="s">
        <v>74</v>
      </c>
      <c r="B3434" s="0" t="s">
        <v>758</v>
      </c>
      <c r="C3434" s="0" t="s">
        <v>785</v>
      </c>
      <c r="D3434" s="0" t="s">
        <v>19</v>
      </c>
      <c r="E3434" s="0" t="s">
        <v>57</v>
      </c>
      <c r="F3434" s="0" t="s">
        <v>786</v>
      </c>
      <c r="G3434" s="0" t="s">
        <v>1610</v>
      </c>
      <c r="H3434" s="0" t="n">
        <v>1.61776753908253</v>
      </c>
      <c r="I3434" s="0" t="n">
        <v>35.3177186753675</v>
      </c>
      <c r="J3434" s="0" t="n">
        <v>0</v>
      </c>
      <c r="K3434" s="0" t="n">
        <f aca="false">I3434*SUMIFS(syst_chauffage!$H$3:$H$27,syst_chauffage!$B$3:$B$27,D3434,syst_chauffage!$C$3:$C$27,E3434)</f>
        <v>49.1790994239462</v>
      </c>
      <c r="L3434" s="12" t="n">
        <f aca="false">H3434*SUMIFS(syst_chauffage!$K$3:$K$27,syst_chauffage!$B$3:$B$27,D3434,syst_chauffage!$C$3:$C$27,E3434)</f>
        <v>1.61776753908253</v>
      </c>
      <c r="N3434" s="0" t="str">
        <f aca="false">A3434</f>
        <v>Commerce</v>
      </c>
      <c r="O3434" s="0" t="str">
        <f aca="false">B3434</f>
        <v>Grand commerce alimentaire</v>
      </c>
      <c r="P3434" s="0" t="str">
        <f aca="false">C3434</f>
        <v>Superette</v>
      </c>
      <c r="Q3434" s="0" t="str">
        <f aca="false">D3434</f>
        <v>Autre système centralisé</v>
      </c>
      <c r="R3434" s="0" t="str">
        <f aca="false">E3434</f>
        <v>Autres</v>
      </c>
      <c r="S3434" s="0" t="str">
        <f aca="false">F3434</f>
        <v>0316920101</v>
      </c>
      <c r="T3434" s="0" t="str">
        <f aca="false">G3434</f>
        <v>2</v>
      </c>
      <c r="U3434" s="0" t="n">
        <f aca="false">L3434</f>
        <v>1.61776753908253</v>
      </c>
      <c r="V3434" s="0" t="n">
        <f aca="false">K3434</f>
        <v>49.1790994239462</v>
      </c>
      <c r="W3434" s="0" t="n">
        <f aca="false">J3434</f>
        <v>0</v>
      </c>
    </row>
    <row r="3435" customFormat="false" ht="12.8" hidden="false" customHeight="false" outlineLevel="0" collapsed="false">
      <c r="A3435" s="0" t="s">
        <v>74</v>
      </c>
      <c r="B3435" s="0" t="s">
        <v>758</v>
      </c>
      <c r="C3435" s="0" t="s">
        <v>785</v>
      </c>
      <c r="D3435" s="0" t="s">
        <v>19</v>
      </c>
      <c r="E3435" s="0" t="s">
        <v>58</v>
      </c>
      <c r="F3435" s="0" t="s">
        <v>787</v>
      </c>
      <c r="G3435" s="0" t="s">
        <v>1610</v>
      </c>
      <c r="H3435" s="0" t="n">
        <v>1.61287673782179</v>
      </c>
      <c r="I3435" s="0" t="n">
        <v>35.2404662636747</v>
      </c>
      <c r="J3435" s="0" t="n">
        <v>765</v>
      </c>
      <c r="K3435" s="0" t="n">
        <f aca="false">I3435*SUMIFS(syst_chauffage!$H$3:$H$27,syst_chauffage!$B$3:$B$27,D3435,syst_chauffage!$C$3:$C$27,E3435)</f>
        <v>57.9687905367058</v>
      </c>
      <c r="L3435" s="12" t="n">
        <f aca="false">H3435*SUMIFS(syst_chauffage!$K$3:$K$27,syst_chauffage!$B$3:$B$27,D3435,syst_chauffage!$C$3:$C$27,E3435)</f>
        <v>1.61287673782179</v>
      </c>
      <c r="N3435" s="0" t="str">
        <f aca="false">A3435</f>
        <v>Commerce</v>
      </c>
      <c r="O3435" s="0" t="str">
        <f aca="false">B3435</f>
        <v>Grand commerce alimentaire</v>
      </c>
      <c r="P3435" s="0" t="str">
        <f aca="false">C3435</f>
        <v>Superette</v>
      </c>
      <c r="Q3435" s="0" t="str">
        <f aca="false">D3435</f>
        <v>Autre système centralisé</v>
      </c>
      <c r="R3435" s="0" t="str">
        <f aca="false">E3435</f>
        <v>Urbain</v>
      </c>
      <c r="S3435" s="0" t="str">
        <f aca="false">F3435</f>
        <v>0316920106</v>
      </c>
      <c r="T3435" s="0" t="str">
        <f aca="false">G3435</f>
        <v>2</v>
      </c>
      <c r="U3435" s="0" t="n">
        <f aca="false">L3435</f>
        <v>1.61287673782179</v>
      </c>
      <c r="V3435" s="0" t="n">
        <f aca="false">K3435</f>
        <v>57.9687905367058</v>
      </c>
      <c r="W3435" s="0" t="n">
        <f aca="false">J3435</f>
        <v>765</v>
      </c>
    </row>
    <row r="3436" customFormat="false" ht="12.8" hidden="false" customHeight="false" outlineLevel="0" collapsed="false">
      <c r="A3436" s="0" t="s">
        <v>74</v>
      </c>
      <c r="B3436" s="0" t="s">
        <v>758</v>
      </c>
      <c r="C3436" s="0" t="s">
        <v>785</v>
      </c>
      <c r="D3436" s="0" t="s">
        <v>22</v>
      </c>
      <c r="E3436" s="0" t="s">
        <v>23</v>
      </c>
      <c r="F3436" s="0" t="s">
        <v>788</v>
      </c>
      <c r="G3436" s="0" t="s">
        <v>1610</v>
      </c>
      <c r="H3436" s="0" t="n">
        <v>0.676713726052445</v>
      </c>
      <c r="I3436" s="0" t="n">
        <v>24.6515226857354</v>
      </c>
      <c r="J3436" s="0" t="n">
        <v>0</v>
      </c>
      <c r="K3436" s="0" t="n">
        <f aca="false">I3436*SUMIFS(syst_chauffage!$H$3:$H$27,syst_chauffage!$B$3:$B$27,D3436,syst_chauffage!$C$3:$C$27,E3436)</f>
        <v>43.4118863116066</v>
      </c>
      <c r="L3436" s="12" t="n">
        <f aca="false">H3436*SUMIFS(syst_chauffage!$K$3:$K$27,syst_chauffage!$B$3:$B$27,D3436,syst_chauffage!$C$3:$C$27,E3436)</f>
        <v>0.676713726052445</v>
      </c>
      <c r="N3436" s="0" t="str">
        <f aca="false">A3436</f>
        <v>Commerce</v>
      </c>
      <c r="O3436" s="0" t="str">
        <f aca="false">B3436</f>
        <v>Grand commerce alimentaire</v>
      </c>
      <c r="P3436" s="0" t="str">
        <f aca="false">C3436</f>
        <v>Superette</v>
      </c>
      <c r="Q3436" s="0" t="str">
        <f aca="false">D3436</f>
        <v>Chaudière fioul</v>
      </c>
      <c r="R3436" s="0" t="str">
        <f aca="false">E3436</f>
        <v>Fioul</v>
      </c>
      <c r="S3436" s="0" t="str">
        <f aca="false">F3436</f>
        <v>0316920303</v>
      </c>
      <c r="T3436" s="0" t="str">
        <f aca="false">G3436</f>
        <v>2</v>
      </c>
      <c r="U3436" s="0" t="n">
        <f aca="false">L3436</f>
        <v>0.676713726052445</v>
      </c>
      <c r="V3436" s="0" t="n">
        <f aca="false">K3436</f>
        <v>43.4118863116066</v>
      </c>
      <c r="W3436" s="0" t="n">
        <f aca="false">J3436</f>
        <v>0</v>
      </c>
    </row>
    <row r="3437" customFormat="false" ht="12.8" hidden="false" customHeight="false" outlineLevel="0" collapsed="false">
      <c r="A3437" s="0" t="s">
        <v>74</v>
      </c>
      <c r="B3437" s="0" t="s">
        <v>758</v>
      </c>
      <c r="C3437" s="0" t="s">
        <v>785</v>
      </c>
      <c r="D3437" s="0" t="s">
        <v>13</v>
      </c>
      <c r="E3437" s="0" t="s">
        <v>14</v>
      </c>
      <c r="F3437" s="0" t="s">
        <v>789</v>
      </c>
      <c r="G3437" s="0" t="s">
        <v>1610</v>
      </c>
      <c r="H3437" s="0" t="n">
        <v>0.768067172881546</v>
      </c>
      <c r="I3437" s="0" t="n">
        <v>16.92490257188</v>
      </c>
      <c r="J3437" s="0" t="n">
        <v>308</v>
      </c>
      <c r="K3437" s="0" t="n">
        <f aca="false">I3437*SUMIFS(syst_chauffage!$H$3:$H$27,syst_chauffage!$B$3:$B$27,D3437,syst_chauffage!$C$3:$C$27,E3437)</f>
        <v>34.1813933820451</v>
      </c>
      <c r="L3437" s="12" t="n">
        <f aca="false">H3437*SUMIFS(syst_chauffage!$K$3:$K$27,syst_chauffage!$B$3:$B$27,D3437,syst_chauffage!$C$3:$C$27,E3437)</f>
        <v>0.768067172881546</v>
      </c>
      <c r="N3437" s="0" t="str">
        <f aca="false">A3437</f>
        <v>Commerce</v>
      </c>
      <c r="O3437" s="0" t="str">
        <f aca="false">B3437</f>
        <v>Grand commerce alimentaire</v>
      </c>
      <c r="P3437" s="0" t="str">
        <f aca="false">C3437</f>
        <v>Superette</v>
      </c>
      <c r="Q3437" s="0" t="str">
        <f aca="false">D3437</f>
        <v>Chaudière gaz</v>
      </c>
      <c r="R3437" s="0" t="str">
        <f aca="false">E3437</f>
        <v>Gaz</v>
      </c>
      <c r="S3437" s="0" t="str">
        <f aca="false">F3437</f>
        <v>0316920404</v>
      </c>
      <c r="T3437" s="0" t="str">
        <f aca="false">G3437</f>
        <v>2</v>
      </c>
      <c r="U3437" s="0" t="n">
        <f aca="false">L3437</f>
        <v>0.768067172881546</v>
      </c>
      <c r="V3437" s="0" t="n">
        <f aca="false">K3437</f>
        <v>34.1813933820451</v>
      </c>
      <c r="W3437" s="0" t="n">
        <f aca="false">J3437</f>
        <v>308</v>
      </c>
    </row>
    <row r="3438" customFormat="false" ht="12.8" hidden="false" customHeight="false" outlineLevel="0" collapsed="false">
      <c r="A3438" s="0" t="s">
        <v>74</v>
      </c>
      <c r="B3438" s="0" t="s">
        <v>758</v>
      </c>
      <c r="C3438" s="0" t="s">
        <v>785</v>
      </c>
      <c r="D3438" s="0" t="s">
        <v>29</v>
      </c>
      <c r="E3438" s="0" t="s">
        <v>30</v>
      </c>
      <c r="F3438" s="0" t="s">
        <v>790</v>
      </c>
      <c r="G3438" s="0" t="s">
        <v>1610</v>
      </c>
      <c r="H3438" s="0" t="n">
        <v>0.92</v>
      </c>
      <c r="I3438" s="0" t="n">
        <v>10.4</v>
      </c>
      <c r="J3438" s="0" t="n">
        <v>0</v>
      </c>
      <c r="K3438" s="0" t="n">
        <f aca="false">I3438*SUMIFS(syst_chauffage!$H$3:$H$27,syst_chauffage!$B$3:$B$27,D3438,syst_chauffage!$C$3:$C$27,E3438)</f>
        <v>3</v>
      </c>
      <c r="L3438" s="12" t="n">
        <f aca="false">H3438*SUMIFS(syst_chauffage!$K$3:$K$27,syst_chauffage!$B$3:$B$27,D3438,syst_chauffage!$C$3:$C$27,E3438)</f>
        <v>0.92</v>
      </c>
      <c r="N3438" s="0" t="str">
        <f aca="false">A3438</f>
        <v>Commerce</v>
      </c>
      <c r="O3438" s="0" t="str">
        <f aca="false">B3438</f>
        <v>Grand commerce alimentaire</v>
      </c>
      <c r="P3438" s="0" t="str">
        <f aca="false">C3438</f>
        <v>Superette</v>
      </c>
      <c r="Q3438" s="0" t="str">
        <f aca="false">D3438</f>
        <v>Electrique direct</v>
      </c>
      <c r="R3438" s="0" t="str">
        <f aca="false">E3438</f>
        <v>Electricité</v>
      </c>
      <c r="S3438" s="0" t="str">
        <f aca="false">F3438</f>
        <v>0316920602</v>
      </c>
      <c r="T3438" s="0" t="str">
        <f aca="false">G3438</f>
        <v>2</v>
      </c>
      <c r="U3438" s="0" t="n">
        <f aca="false">L3438</f>
        <v>0.92</v>
      </c>
      <c r="V3438" s="0" t="n">
        <f aca="false">K3438</f>
        <v>3</v>
      </c>
      <c r="W3438" s="0" t="n">
        <f aca="false">J3438</f>
        <v>0</v>
      </c>
    </row>
    <row r="3439" customFormat="false" ht="12.8" hidden="false" customHeight="false" outlineLevel="0" collapsed="false">
      <c r="A3439" s="0" t="s">
        <v>74</v>
      </c>
      <c r="B3439" s="0" t="s">
        <v>758</v>
      </c>
      <c r="C3439" s="0" t="s">
        <v>785</v>
      </c>
      <c r="D3439" s="0" t="s">
        <v>36</v>
      </c>
      <c r="E3439" s="0" t="s">
        <v>30</v>
      </c>
      <c r="F3439" s="0" t="s">
        <v>791</v>
      </c>
      <c r="G3439" s="0" t="s">
        <v>1610</v>
      </c>
      <c r="H3439" s="0" t="n">
        <v>2.94489544186046</v>
      </c>
      <c r="I3439" s="0" t="n">
        <v>89.1193681043303</v>
      </c>
      <c r="J3439" s="0" t="n">
        <v>675</v>
      </c>
      <c r="K3439" s="0" t="n">
        <f aca="false">I3439*SUMIFS(syst_chauffage!$H$3:$H$27,syst_chauffage!$B$3:$B$27,D3439,syst_chauffage!$C$3:$C$27,E3439)</f>
        <v>55.1344191647411</v>
      </c>
      <c r="L3439" s="12" t="n">
        <f aca="false">H3439*SUMIFS(syst_chauffage!$K$3:$K$27,syst_chauffage!$B$3:$B$27,D3439,syst_chauffage!$C$3:$C$27,E3439)</f>
        <v>2.47427325480779</v>
      </c>
      <c r="N3439" s="0" t="str">
        <f aca="false">A3439</f>
        <v>Commerce</v>
      </c>
      <c r="O3439" s="0" t="str">
        <f aca="false">B3439</f>
        <v>Grand commerce alimentaire</v>
      </c>
      <c r="P3439" s="0" t="str">
        <f aca="false">C3439</f>
        <v>Superette</v>
      </c>
      <c r="Q3439" s="0" t="str">
        <f aca="false">D3439</f>
        <v>PAC</v>
      </c>
      <c r="R3439" s="0" t="str">
        <f aca="false">E3439</f>
        <v>Electricité</v>
      </c>
      <c r="S3439" s="0" t="str">
        <f aca="false">F3439</f>
        <v>0316920902</v>
      </c>
      <c r="T3439" s="0" t="str">
        <f aca="false">G3439</f>
        <v>2</v>
      </c>
      <c r="U3439" s="0" t="n">
        <f aca="false">L3439</f>
        <v>2.47427325480779</v>
      </c>
      <c r="V3439" s="0" t="n">
        <f aca="false">K3439</f>
        <v>55.1344191647411</v>
      </c>
      <c r="W3439" s="0" t="n">
        <f aca="false">J3439</f>
        <v>675</v>
      </c>
    </row>
    <row r="3440" customFormat="false" ht="12.8" hidden="false" customHeight="false" outlineLevel="0" collapsed="false">
      <c r="A3440" s="0" t="s">
        <v>74</v>
      </c>
      <c r="B3440" s="0" t="s">
        <v>758</v>
      </c>
      <c r="C3440" s="0" t="s">
        <v>785</v>
      </c>
      <c r="D3440" s="0" t="s">
        <v>51</v>
      </c>
      <c r="E3440" s="0" t="s">
        <v>57</v>
      </c>
      <c r="F3440" s="0" t="s">
        <v>792</v>
      </c>
      <c r="G3440" s="0" t="s">
        <v>1610</v>
      </c>
      <c r="H3440" s="0" t="n">
        <v>1.86665485278754</v>
      </c>
      <c r="I3440" s="0" t="n">
        <v>42.0449031849613</v>
      </c>
      <c r="J3440" s="0" t="n">
        <v>0</v>
      </c>
      <c r="K3440" s="0" t="n">
        <f aca="false">I3440*SUMIFS(syst_chauffage!$H$3:$H$27,syst_chauffage!$B$3:$B$27,D3440,syst_chauffage!$C$3:$C$27,E3440)</f>
        <v>89.0870052103493</v>
      </c>
      <c r="L3440" s="12" t="n">
        <f aca="false">H3440*SUMIFS(syst_chauffage!$K$3:$K$27,syst_chauffage!$B$3:$B$27,D3440,syst_chauffage!$C$3:$C$27,E3440)</f>
        <v>1.86665485278754</v>
      </c>
      <c r="N3440" s="0" t="str">
        <f aca="false">A3440</f>
        <v>Commerce</v>
      </c>
      <c r="O3440" s="0" t="str">
        <f aca="false">B3440</f>
        <v>Grand commerce alimentaire</v>
      </c>
      <c r="P3440" s="0" t="str">
        <f aca="false">C3440</f>
        <v>Superette</v>
      </c>
      <c r="Q3440" s="0" t="str">
        <f aca="false">D3440</f>
        <v>Autre système centralisé performant</v>
      </c>
      <c r="R3440" s="0" t="str">
        <f aca="false">E3440</f>
        <v>Autres</v>
      </c>
      <c r="S3440" s="0" t="str">
        <f aca="false">F3440</f>
        <v>0316922101</v>
      </c>
      <c r="T3440" s="0" t="str">
        <f aca="false">G3440</f>
        <v>2</v>
      </c>
      <c r="U3440" s="0" t="n">
        <f aca="false">L3440</f>
        <v>1.86665485278754</v>
      </c>
      <c r="V3440" s="0" t="n">
        <f aca="false">K3440</f>
        <v>89.0870052103493</v>
      </c>
      <c r="W3440" s="0" t="n">
        <f aca="false">J3440</f>
        <v>0</v>
      </c>
    </row>
    <row r="3441" customFormat="false" ht="12.8" hidden="false" customHeight="false" outlineLevel="0" collapsed="false">
      <c r="A3441" s="0" t="s">
        <v>74</v>
      </c>
      <c r="B3441" s="0" t="s">
        <v>758</v>
      </c>
      <c r="C3441" s="0" t="s">
        <v>785</v>
      </c>
      <c r="D3441" s="0" t="s">
        <v>51</v>
      </c>
      <c r="E3441" s="0" t="s">
        <v>58</v>
      </c>
      <c r="F3441" s="0" t="s">
        <v>793</v>
      </c>
      <c r="G3441" s="0" t="s">
        <v>1610</v>
      </c>
      <c r="H3441" s="0" t="n">
        <v>1.8610116205636</v>
      </c>
      <c r="I3441" s="0" t="n">
        <v>41.9529360281841</v>
      </c>
      <c r="J3441" s="0" t="n">
        <v>765</v>
      </c>
      <c r="K3441" s="0" t="n">
        <f aca="false">I3441*SUMIFS(syst_chauffage!$H$3:$H$27,syst_chauffage!$B$3:$B$27,D3441,syst_chauffage!$C$3:$C$27,E3441)</f>
        <v>89.5275447996304</v>
      </c>
      <c r="L3441" s="12" t="n">
        <f aca="false">H3441*SUMIFS(syst_chauffage!$K$3:$K$27,syst_chauffage!$B$3:$B$27,D3441,syst_chauffage!$C$3:$C$27,E3441)</f>
        <v>1.8610116205636</v>
      </c>
      <c r="N3441" s="0" t="str">
        <f aca="false">A3441</f>
        <v>Commerce</v>
      </c>
      <c r="O3441" s="0" t="str">
        <f aca="false">B3441</f>
        <v>Grand commerce alimentaire</v>
      </c>
      <c r="P3441" s="0" t="str">
        <f aca="false">C3441</f>
        <v>Superette</v>
      </c>
      <c r="Q3441" s="0" t="str">
        <f aca="false">D3441</f>
        <v>Autre système centralisé performant</v>
      </c>
      <c r="R3441" s="0" t="str">
        <f aca="false">E3441</f>
        <v>Urbain</v>
      </c>
      <c r="S3441" s="0" t="str">
        <f aca="false">F3441</f>
        <v>0316922106</v>
      </c>
      <c r="T3441" s="0" t="str">
        <f aca="false">G3441</f>
        <v>2</v>
      </c>
      <c r="U3441" s="0" t="n">
        <f aca="false">L3441</f>
        <v>1.8610116205636</v>
      </c>
      <c r="V3441" s="0" t="n">
        <f aca="false">K3441</f>
        <v>89.5275447996304</v>
      </c>
      <c r="W3441" s="0" t="n">
        <f aca="false">J3441</f>
        <v>765</v>
      </c>
    </row>
    <row r="3442" customFormat="false" ht="12.8" hidden="false" customHeight="false" outlineLevel="0" collapsed="false">
      <c r="A3442" s="0" t="s">
        <v>74</v>
      </c>
      <c r="B3442" s="0" t="s">
        <v>758</v>
      </c>
      <c r="C3442" s="0" t="s">
        <v>785</v>
      </c>
      <c r="D3442" s="0" t="s">
        <v>27</v>
      </c>
      <c r="E3442" s="0" t="s">
        <v>23</v>
      </c>
      <c r="F3442" s="0" t="s">
        <v>794</v>
      </c>
      <c r="G3442" s="0" t="s">
        <v>1610</v>
      </c>
      <c r="H3442" s="0" t="n">
        <v>0.752057912382312</v>
      </c>
      <c r="I3442" s="0" t="n">
        <v>29.3470508163517</v>
      </c>
      <c r="J3442" s="0" t="n">
        <v>693</v>
      </c>
      <c r="K3442" s="0" t="n">
        <f aca="false">I3442*SUMIFS(syst_chauffage!$H$3:$H$27,syst_chauffage!$B$3:$B$27,D3442,syst_chauffage!$C$3:$C$27,E3442)</f>
        <v>75.2576693352113</v>
      </c>
      <c r="L3442" s="12" t="n">
        <f aca="false">H3442*SUMIFS(syst_chauffage!$K$3:$K$27,syst_chauffage!$B$3:$B$27,D3442,syst_chauffage!$C$3:$C$27,E3442)</f>
        <v>0.752057912382312</v>
      </c>
      <c r="N3442" s="0" t="str">
        <f aca="false">A3442</f>
        <v>Commerce</v>
      </c>
      <c r="O3442" s="0" t="str">
        <f aca="false">B3442</f>
        <v>Grand commerce alimentaire</v>
      </c>
      <c r="P3442" s="0" t="str">
        <f aca="false">C3442</f>
        <v>Superette</v>
      </c>
      <c r="Q3442" s="0" t="str">
        <f aca="false">D3442</f>
        <v>Chaudière condensation fioul</v>
      </c>
      <c r="R3442" s="0" t="str">
        <f aca="false">E3442</f>
        <v>Fioul</v>
      </c>
      <c r="S3442" s="0" t="str">
        <f aca="false">F3442</f>
        <v>0316922303</v>
      </c>
      <c r="T3442" s="0" t="str">
        <f aca="false">G3442</f>
        <v>2</v>
      </c>
      <c r="U3442" s="0" t="n">
        <f aca="false">L3442</f>
        <v>0.752057912382312</v>
      </c>
      <c r="V3442" s="0" t="n">
        <f aca="false">K3442</f>
        <v>75.2576693352113</v>
      </c>
      <c r="W3442" s="0" t="n">
        <f aca="false">J3442</f>
        <v>693</v>
      </c>
    </row>
    <row r="3443" customFormat="false" ht="12.8" hidden="false" customHeight="false" outlineLevel="0" collapsed="false">
      <c r="A3443" s="0" t="s">
        <v>74</v>
      </c>
      <c r="B3443" s="0" t="s">
        <v>758</v>
      </c>
      <c r="C3443" s="0" t="s">
        <v>785</v>
      </c>
      <c r="D3443" s="0" t="s">
        <v>18</v>
      </c>
      <c r="E3443" s="0" t="s">
        <v>14</v>
      </c>
      <c r="F3443" s="0" t="s">
        <v>795</v>
      </c>
      <c r="G3443" s="0" t="s">
        <v>1610</v>
      </c>
      <c r="H3443" s="0" t="n">
        <v>0.979846856467435</v>
      </c>
      <c r="I3443" s="0" t="n">
        <v>20.1486935379523</v>
      </c>
      <c r="J3443" s="0" t="n">
        <v>693</v>
      </c>
      <c r="K3443" s="0" t="n">
        <f aca="false">I3443*SUMIFS(syst_chauffage!$H$3:$H$27,syst_chauffage!$B$3:$B$27,D3443,syst_chauffage!$C$3:$C$27,E3443)</f>
        <v>54.9037577643352</v>
      </c>
      <c r="L3443" s="12" t="n">
        <f aca="false">H3443*SUMIFS(syst_chauffage!$K$3:$K$27,syst_chauffage!$B$3:$B$27,D3443,syst_chauffage!$C$3:$C$27,E3443)</f>
        <v>0.951869181703965</v>
      </c>
      <c r="N3443" s="0" t="str">
        <f aca="false">A3443</f>
        <v>Commerce</v>
      </c>
      <c r="O3443" s="0" t="str">
        <f aca="false">B3443</f>
        <v>Grand commerce alimentaire</v>
      </c>
      <c r="P3443" s="0" t="str">
        <f aca="false">C3443</f>
        <v>Superette</v>
      </c>
      <c r="Q3443" s="0" t="str">
        <f aca="false">D3443</f>
        <v>Chaudière condensation gaz</v>
      </c>
      <c r="R3443" s="0" t="str">
        <f aca="false">E3443</f>
        <v>Gaz</v>
      </c>
      <c r="S3443" s="0" t="str">
        <f aca="false">F3443</f>
        <v>0316922404</v>
      </c>
      <c r="T3443" s="0" t="str">
        <f aca="false">G3443</f>
        <v>2</v>
      </c>
      <c r="U3443" s="0" t="n">
        <f aca="false">L3443</f>
        <v>0.951869181703965</v>
      </c>
      <c r="V3443" s="0" t="n">
        <f aca="false">K3443</f>
        <v>54.9037577643352</v>
      </c>
      <c r="W3443" s="0" t="n">
        <f aca="false">J3443</f>
        <v>693</v>
      </c>
    </row>
    <row r="3444" customFormat="false" ht="12.8" hidden="false" customHeight="false" outlineLevel="0" collapsed="false">
      <c r="A3444" s="0" t="s">
        <v>74</v>
      </c>
      <c r="B3444" s="0" t="s">
        <v>758</v>
      </c>
      <c r="C3444" s="0" t="s">
        <v>785</v>
      </c>
      <c r="D3444" s="0" t="s">
        <v>32</v>
      </c>
      <c r="E3444" s="0" t="s">
        <v>30</v>
      </c>
      <c r="F3444" s="0" t="s">
        <v>796</v>
      </c>
      <c r="G3444" s="0" t="s">
        <v>1610</v>
      </c>
      <c r="H3444" s="0" t="n">
        <v>1</v>
      </c>
      <c r="I3444" s="0" t="n">
        <v>12</v>
      </c>
      <c r="J3444" s="0" t="n">
        <v>0</v>
      </c>
      <c r="K3444" s="0" t="n">
        <f aca="false">I3444*SUMIFS(syst_chauffage!$H$3:$H$27,syst_chauffage!$B$3:$B$27,D3444,syst_chauffage!$C$3:$C$27,E3444)</f>
        <v>12</v>
      </c>
      <c r="L3444" s="12" t="n">
        <f aca="false">H3444*SUMIFS(syst_chauffage!$K$3:$K$27,syst_chauffage!$B$3:$B$27,D3444,syst_chauffage!$C$3:$C$27,E3444)</f>
        <v>1</v>
      </c>
      <c r="N3444" s="0" t="str">
        <f aca="false">A3444</f>
        <v>Commerce</v>
      </c>
      <c r="O3444" s="0" t="str">
        <f aca="false">B3444</f>
        <v>Grand commerce alimentaire</v>
      </c>
      <c r="P3444" s="0" t="str">
        <f aca="false">C3444</f>
        <v>Superette</v>
      </c>
      <c r="Q3444" s="0" t="str">
        <f aca="false">D3444</f>
        <v>Electrique direct performant</v>
      </c>
      <c r="R3444" s="0" t="str">
        <f aca="false">E3444</f>
        <v>Electricité</v>
      </c>
      <c r="S3444" s="0" t="str">
        <f aca="false">F3444</f>
        <v>0316922602</v>
      </c>
      <c r="T3444" s="0" t="str">
        <f aca="false">G3444</f>
        <v>2</v>
      </c>
      <c r="U3444" s="0" t="n">
        <f aca="false">L3444</f>
        <v>1</v>
      </c>
      <c r="V3444" s="0" t="n">
        <f aca="false">K3444</f>
        <v>12</v>
      </c>
      <c r="W3444" s="0" t="n">
        <f aca="false">J3444</f>
        <v>0</v>
      </c>
    </row>
    <row r="3445" customFormat="false" ht="12.8" hidden="false" customHeight="false" outlineLevel="0" collapsed="false">
      <c r="A3445" s="0" t="s">
        <v>74</v>
      </c>
      <c r="B3445" s="0" t="s">
        <v>758</v>
      </c>
      <c r="C3445" s="0" t="s">
        <v>785</v>
      </c>
      <c r="D3445" s="0" t="s">
        <v>38</v>
      </c>
      <c r="E3445" s="0" t="s">
        <v>30</v>
      </c>
      <c r="F3445" s="0" t="s">
        <v>797</v>
      </c>
      <c r="G3445" s="0" t="s">
        <v>1610</v>
      </c>
      <c r="H3445" s="0" t="n">
        <v>3.39795627906976</v>
      </c>
      <c r="I3445" s="0" t="n">
        <v>106.094485838488</v>
      </c>
      <c r="J3445" s="0" t="n">
        <v>720</v>
      </c>
      <c r="K3445" s="0" t="n">
        <f aca="false">I3445*SUMIFS(syst_chauffage!$H$3:$H$27,syst_chauffage!$B$3:$B$27,D3445,syst_chauffage!$C$3:$C$27,E3445)</f>
        <v>107.239648710595</v>
      </c>
      <c r="L3445" s="12" t="n">
        <f aca="false">H3445*SUMIFS(syst_chauffage!$K$3:$K$27,syst_chauffage!$B$3:$B$27,D3445,syst_chauffage!$C$3:$C$27,E3445)</f>
        <v>3.03986496519792</v>
      </c>
      <c r="N3445" s="0" t="str">
        <f aca="false">A3445</f>
        <v>Commerce</v>
      </c>
      <c r="O3445" s="0" t="str">
        <f aca="false">B3445</f>
        <v>Grand commerce alimentaire</v>
      </c>
      <c r="P3445" s="0" t="str">
        <f aca="false">C3445</f>
        <v>Superette</v>
      </c>
      <c r="Q3445" s="0" t="str">
        <f aca="false">D3445</f>
        <v>PAC performant</v>
      </c>
      <c r="R3445" s="0" t="str">
        <f aca="false">E3445</f>
        <v>Electricité</v>
      </c>
      <c r="S3445" s="0" t="str">
        <f aca="false">F3445</f>
        <v>0316922902</v>
      </c>
      <c r="T3445" s="0" t="str">
        <f aca="false">G3445</f>
        <v>2</v>
      </c>
      <c r="U3445" s="0" t="n">
        <f aca="false">L3445</f>
        <v>3.03986496519792</v>
      </c>
      <c r="V3445" s="0" t="n">
        <f aca="false">K3445</f>
        <v>107.239648710595</v>
      </c>
      <c r="W3445" s="0" t="n">
        <f aca="false">J3445</f>
        <v>720</v>
      </c>
    </row>
    <row r="3446" customFormat="false" ht="12.8" hidden="false" customHeight="false" outlineLevel="0" collapsed="false">
      <c r="A3446" s="0" t="s">
        <v>74</v>
      </c>
      <c r="B3446" s="0" t="s">
        <v>758</v>
      </c>
      <c r="C3446" s="0" t="s">
        <v>798</v>
      </c>
      <c r="D3446" s="0" t="s">
        <v>19</v>
      </c>
      <c r="E3446" s="0" t="s">
        <v>57</v>
      </c>
      <c r="F3446" s="0" t="s">
        <v>799</v>
      </c>
      <c r="G3446" s="0" t="s">
        <v>1610</v>
      </c>
      <c r="H3446" s="0" t="n">
        <v>1.62079469882996</v>
      </c>
      <c r="I3446" s="0" t="n">
        <v>31.9136632426625</v>
      </c>
      <c r="J3446" s="0" t="n">
        <v>0</v>
      </c>
      <c r="K3446" s="0" t="n">
        <f aca="false">I3446*SUMIFS(syst_chauffage!$H$3:$H$27,syst_chauffage!$B$3:$B$27,D3446,syst_chauffage!$C$3:$C$27,E3446)</f>
        <v>44.4390316379036</v>
      </c>
      <c r="L3446" s="12" t="n">
        <f aca="false">H3446*SUMIFS(syst_chauffage!$K$3:$K$27,syst_chauffage!$B$3:$B$27,D3446,syst_chauffage!$C$3:$C$27,E3446)</f>
        <v>1.62079469882996</v>
      </c>
      <c r="N3446" s="0" t="str">
        <f aca="false">A3446</f>
        <v>Commerce</v>
      </c>
      <c r="O3446" s="0" t="str">
        <f aca="false">B3446</f>
        <v>Grand commerce alimentaire</v>
      </c>
      <c r="P3446" s="0" t="str">
        <f aca="false">C3446</f>
        <v>Supermarché</v>
      </c>
      <c r="Q3446" s="0" t="str">
        <f aca="false">D3446</f>
        <v>Autre système centralisé</v>
      </c>
      <c r="R3446" s="0" t="str">
        <f aca="false">E3446</f>
        <v>Autres</v>
      </c>
      <c r="S3446" s="0" t="str">
        <f aca="false">F3446</f>
        <v>0316930101</v>
      </c>
      <c r="T3446" s="0" t="str">
        <f aca="false">G3446</f>
        <v>2</v>
      </c>
      <c r="U3446" s="0" t="n">
        <f aca="false">L3446</f>
        <v>1.62079469882996</v>
      </c>
      <c r="V3446" s="0" t="n">
        <f aca="false">K3446</f>
        <v>44.4390316379036</v>
      </c>
      <c r="W3446" s="0" t="n">
        <f aca="false">J3446</f>
        <v>0</v>
      </c>
    </row>
    <row r="3447" customFormat="false" ht="12.8" hidden="false" customHeight="false" outlineLevel="0" collapsed="false">
      <c r="A3447" s="0" t="s">
        <v>74</v>
      </c>
      <c r="B3447" s="0" t="s">
        <v>758</v>
      </c>
      <c r="C3447" s="0" t="s">
        <v>798</v>
      </c>
      <c r="D3447" s="0" t="s">
        <v>19</v>
      </c>
      <c r="E3447" s="0" t="s">
        <v>58</v>
      </c>
      <c r="F3447" s="0" t="s">
        <v>800</v>
      </c>
      <c r="G3447" s="0" t="s">
        <v>1610</v>
      </c>
      <c r="H3447" s="0" t="n">
        <v>1.63422284323619</v>
      </c>
      <c r="I3447" s="0" t="n">
        <v>31.687784383969</v>
      </c>
      <c r="J3447" s="0" t="n">
        <v>765</v>
      </c>
      <c r="K3447" s="0" t="n">
        <f aca="false">I3447*SUMIFS(syst_chauffage!$H$3:$H$27,syst_chauffage!$B$3:$B$27,D3447,syst_chauffage!$C$3:$C$27,E3447)</f>
        <v>52.124807934793</v>
      </c>
      <c r="L3447" s="12" t="n">
        <f aca="false">H3447*SUMIFS(syst_chauffage!$K$3:$K$27,syst_chauffage!$B$3:$B$27,D3447,syst_chauffage!$C$3:$C$27,E3447)</f>
        <v>1.63422284323619</v>
      </c>
      <c r="N3447" s="0" t="str">
        <f aca="false">A3447</f>
        <v>Commerce</v>
      </c>
      <c r="O3447" s="0" t="str">
        <f aca="false">B3447</f>
        <v>Grand commerce alimentaire</v>
      </c>
      <c r="P3447" s="0" t="str">
        <f aca="false">C3447</f>
        <v>Supermarché</v>
      </c>
      <c r="Q3447" s="0" t="str">
        <f aca="false">D3447</f>
        <v>Autre système centralisé</v>
      </c>
      <c r="R3447" s="0" t="str">
        <f aca="false">E3447</f>
        <v>Urbain</v>
      </c>
      <c r="S3447" s="0" t="str">
        <f aca="false">F3447</f>
        <v>0316930106</v>
      </c>
      <c r="T3447" s="0" t="str">
        <f aca="false">G3447</f>
        <v>2</v>
      </c>
      <c r="U3447" s="0" t="n">
        <f aca="false">L3447</f>
        <v>1.63422284323619</v>
      </c>
      <c r="V3447" s="0" t="n">
        <f aca="false">K3447</f>
        <v>52.124807934793</v>
      </c>
      <c r="W3447" s="0" t="n">
        <f aca="false">J3447</f>
        <v>765</v>
      </c>
    </row>
    <row r="3448" customFormat="false" ht="12.8" hidden="false" customHeight="false" outlineLevel="0" collapsed="false">
      <c r="A3448" s="0" t="s">
        <v>74</v>
      </c>
      <c r="B3448" s="0" t="s">
        <v>758</v>
      </c>
      <c r="C3448" s="0" t="s">
        <v>798</v>
      </c>
      <c r="D3448" s="0" t="s">
        <v>22</v>
      </c>
      <c r="E3448" s="0" t="s">
        <v>23</v>
      </c>
      <c r="F3448" s="0" t="s">
        <v>801</v>
      </c>
      <c r="G3448" s="0" t="s">
        <v>1610</v>
      </c>
      <c r="H3448" s="0" t="n">
        <v>0.689377907802488</v>
      </c>
      <c r="I3448" s="0" t="n">
        <v>13.0331464189633</v>
      </c>
      <c r="J3448" s="0" t="n">
        <v>0</v>
      </c>
      <c r="K3448" s="0" t="n">
        <f aca="false">I3448*SUMIFS(syst_chauffage!$H$3:$H$27,syst_chauffage!$B$3:$B$27,D3448,syst_chauffage!$C$3:$C$27,E3448)</f>
        <v>22.9516641967903</v>
      </c>
      <c r="L3448" s="12" t="n">
        <f aca="false">H3448*SUMIFS(syst_chauffage!$K$3:$K$27,syst_chauffage!$B$3:$B$27,D3448,syst_chauffage!$C$3:$C$27,E3448)</f>
        <v>0.689377907802488</v>
      </c>
      <c r="N3448" s="0" t="str">
        <f aca="false">A3448</f>
        <v>Commerce</v>
      </c>
      <c r="O3448" s="0" t="str">
        <f aca="false">B3448</f>
        <v>Grand commerce alimentaire</v>
      </c>
      <c r="P3448" s="0" t="str">
        <f aca="false">C3448</f>
        <v>Supermarché</v>
      </c>
      <c r="Q3448" s="0" t="str">
        <f aca="false">D3448</f>
        <v>Chaudière fioul</v>
      </c>
      <c r="R3448" s="0" t="str">
        <f aca="false">E3448</f>
        <v>Fioul</v>
      </c>
      <c r="S3448" s="0" t="str">
        <f aca="false">F3448</f>
        <v>0316930303</v>
      </c>
      <c r="T3448" s="0" t="str">
        <f aca="false">G3448</f>
        <v>2</v>
      </c>
      <c r="U3448" s="0" t="n">
        <f aca="false">L3448</f>
        <v>0.689377907802488</v>
      </c>
      <c r="V3448" s="0" t="n">
        <f aca="false">K3448</f>
        <v>22.9516641967903</v>
      </c>
      <c r="W3448" s="0" t="n">
        <f aca="false">J3448</f>
        <v>0</v>
      </c>
    </row>
    <row r="3449" customFormat="false" ht="12.8" hidden="false" customHeight="false" outlineLevel="0" collapsed="false">
      <c r="A3449" s="0" t="s">
        <v>74</v>
      </c>
      <c r="B3449" s="0" t="s">
        <v>758</v>
      </c>
      <c r="C3449" s="0" t="s">
        <v>798</v>
      </c>
      <c r="D3449" s="0" t="s">
        <v>13</v>
      </c>
      <c r="E3449" s="0" t="s">
        <v>14</v>
      </c>
      <c r="F3449" s="0" t="s">
        <v>802</v>
      </c>
      <c r="G3449" s="0" t="s">
        <v>1610</v>
      </c>
      <c r="H3449" s="0" t="n">
        <v>0.780741935948798</v>
      </c>
      <c r="I3449" s="0" t="n">
        <v>9.68767766745757</v>
      </c>
      <c r="J3449" s="0" t="n">
        <v>363</v>
      </c>
      <c r="K3449" s="0" t="n">
        <f aca="false">I3449*SUMIFS(syst_chauffage!$H$3:$H$27,syst_chauffage!$B$3:$B$27,D3449,syst_chauffage!$C$3:$C$27,E3449)</f>
        <v>19.5651537669702</v>
      </c>
      <c r="L3449" s="12" t="n">
        <f aca="false">H3449*SUMIFS(syst_chauffage!$K$3:$K$27,syst_chauffage!$B$3:$B$27,D3449,syst_chauffage!$C$3:$C$27,E3449)</f>
        <v>0.780741935948798</v>
      </c>
      <c r="N3449" s="0" t="str">
        <f aca="false">A3449</f>
        <v>Commerce</v>
      </c>
      <c r="O3449" s="0" t="str">
        <f aca="false">B3449</f>
        <v>Grand commerce alimentaire</v>
      </c>
      <c r="P3449" s="0" t="str">
        <f aca="false">C3449</f>
        <v>Supermarché</v>
      </c>
      <c r="Q3449" s="0" t="str">
        <f aca="false">D3449</f>
        <v>Chaudière gaz</v>
      </c>
      <c r="R3449" s="0" t="str">
        <f aca="false">E3449</f>
        <v>Gaz</v>
      </c>
      <c r="S3449" s="0" t="str">
        <f aca="false">F3449</f>
        <v>0316930404</v>
      </c>
      <c r="T3449" s="0" t="str">
        <f aca="false">G3449</f>
        <v>2</v>
      </c>
      <c r="U3449" s="0" t="n">
        <f aca="false">L3449</f>
        <v>0.780741935948798</v>
      </c>
      <c r="V3449" s="0" t="n">
        <f aca="false">K3449</f>
        <v>19.5651537669702</v>
      </c>
      <c r="W3449" s="0" t="n">
        <f aca="false">J3449</f>
        <v>363</v>
      </c>
    </row>
    <row r="3450" customFormat="false" ht="12.8" hidden="false" customHeight="false" outlineLevel="0" collapsed="false">
      <c r="A3450" s="0" t="s">
        <v>74</v>
      </c>
      <c r="B3450" s="0" t="s">
        <v>758</v>
      </c>
      <c r="C3450" s="0" t="s">
        <v>798</v>
      </c>
      <c r="D3450" s="0" t="s">
        <v>29</v>
      </c>
      <c r="E3450" s="0" t="s">
        <v>30</v>
      </c>
      <c r="F3450" s="0" t="s">
        <v>803</v>
      </c>
      <c r="G3450" s="0" t="s">
        <v>1610</v>
      </c>
      <c r="H3450" s="0" t="n">
        <v>0.92</v>
      </c>
      <c r="I3450" s="0" t="n">
        <v>10.4</v>
      </c>
      <c r="J3450" s="0" t="n">
        <v>0</v>
      </c>
      <c r="K3450" s="0" t="n">
        <f aca="false">I3450*SUMIFS(syst_chauffage!$H$3:$H$27,syst_chauffage!$B$3:$B$27,D3450,syst_chauffage!$C$3:$C$27,E3450)</f>
        <v>3</v>
      </c>
      <c r="L3450" s="12" t="n">
        <f aca="false">H3450*SUMIFS(syst_chauffage!$K$3:$K$27,syst_chauffage!$B$3:$B$27,D3450,syst_chauffage!$C$3:$C$27,E3450)</f>
        <v>0.92</v>
      </c>
      <c r="N3450" s="0" t="str">
        <f aca="false">A3450</f>
        <v>Commerce</v>
      </c>
      <c r="O3450" s="0" t="str">
        <f aca="false">B3450</f>
        <v>Grand commerce alimentaire</v>
      </c>
      <c r="P3450" s="0" t="str">
        <f aca="false">C3450</f>
        <v>Supermarché</v>
      </c>
      <c r="Q3450" s="0" t="str">
        <f aca="false">D3450</f>
        <v>Electrique direct</v>
      </c>
      <c r="R3450" s="0" t="str">
        <f aca="false">E3450</f>
        <v>Electricité</v>
      </c>
      <c r="S3450" s="0" t="str">
        <f aca="false">F3450</f>
        <v>0316930602</v>
      </c>
      <c r="T3450" s="0" t="str">
        <f aca="false">G3450</f>
        <v>2</v>
      </c>
      <c r="U3450" s="0" t="n">
        <f aca="false">L3450</f>
        <v>0.92</v>
      </c>
      <c r="V3450" s="0" t="n">
        <f aca="false">K3450</f>
        <v>3</v>
      </c>
      <c r="W3450" s="0" t="n">
        <f aca="false">J3450</f>
        <v>0</v>
      </c>
    </row>
    <row r="3451" customFormat="false" ht="12.8" hidden="false" customHeight="false" outlineLevel="0" collapsed="false">
      <c r="A3451" s="0" t="s">
        <v>74</v>
      </c>
      <c r="B3451" s="0" t="s">
        <v>758</v>
      </c>
      <c r="C3451" s="0" t="s">
        <v>798</v>
      </c>
      <c r="D3451" s="0" t="s">
        <v>42</v>
      </c>
      <c r="E3451" s="0" t="s">
        <v>30</v>
      </c>
      <c r="F3451" s="0" t="s">
        <v>804</v>
      </c>
      <c r="G3451" s="0" t="s">
        <v>1610</v>
      </c>
      <c r="H3451" s="0" t="n">
        <v>2.80410195348837</v>
      </c>
      <c r="I3451" s="0" t="n">
        <v>36.6543107607499</v>
      </c>
      <c r="J3451" s="0" t="n">
        <v>675</v>
      </c>
      <c r="K3451" s="0" t="n">
        <f aca="false">I3451*SUMIFS(syst_chauffage!$H$3:$H$27,syst_chauffage!$B$3:$B$27,D3451,syst_chauffage!$C$3:$C$27,E3451)</f>
        <v>33.0875617321347</v>
      </c>
      <c r="L3451" s="12" t="n">
        <f aca="false">H3451*SUMIFS(syst_chauffage!$K$3:$K$27,syst_chauffage!$B$3:$B$27,D3451,syst_chauffage!$C$3:$C$27,E3451)</f>
        <v>2.49996610303434</v>
      </c>
      <c r="N3451" s="0" t="str">
        <f aca="false">A3451</f>
        <v>Commerce</v>
      </c>
      <c r="O3451" s="0" t="str">
        <f aca="false">B3451</f>
        <v>Grand commerce alimentaire</v>
      </c>
      <c r="P3451" s="0" t="str">
        <f aca="false">C3451</f>
        <v>Supermarché</v>
      </c>
      <c r="Q3451" s="0" t="str">
        <f aca="false">D3451</f>
        <v>Rooftop</v>
      </c>
      <c r="R3451" s="0" t="str">
        <f aca="false">E3451</f>
        <v>Electricité</v>
      </c>
      <c r="S3451" s="0" t="str">
        <f aca="false">F3451</f>
        <v>0316931002</v>
      </c>
      <c r="T3451" s="0" t="str">
        <f aca="false">G3451</f>
        <v>2</v>
      </c>
      <c r="U3451" s="0" t="n">
        <f aca="false">L3451</f>
        <v>2.49996610303434</v>
      </c>
      <c r="V3451" s="0" t="n">
        <f aca="false">K3451</f>
        <v>33.0875617321347</v>
      </c>
      <c r="W3451" s="0" t="n">
        <f aca="false">J3451</f>
        <v>675</v>
      </c>
    </row>
    <row r="3452" customFormat="false" ht="12.8" hidden="false" customHeight="false" outlineLevel="0" collapsed="false">
      <c r="A3452" s="0" t="s">
        <v>74</v>
      </c>
      <c r="B3452" s="0" t="s">
        <v>758</v>
      </c>
      <c r="C3452" s="0" t="s">
        <v>798</v>
      </c>
      <c r="D3452" s="0" t="s">
        <v>51</v>
      </c>
      <c r="E3452" s="0" t="s">
        <v>57</v>
      </c>
      <c r="F3452" s="0" t="s">
        <v>805</v>
      </c>
      <c r="G3452" s="0" t="s">
        <v>1610</v>
      </c>
      <c r="H3452" s="0" t="n">
        <v>1.87014772941919</v>
      </c>
      <c r="I3452" s="0" t="n">
        <v>37.9924562412649</v>
      </c>
      <c r="J3452" s="0" t="n">
        <v>0</v>
      </c>
      <c r="K3452" s="0" t="n">
        <f aca="false">I3452*SUMIFS(syst_chauffage!$H$3:$H$27,syst_chauffage!$B$3:$B$27,D3452,syst_chauffage!$C$3:$C$27,E3452)</f>
        <v>80.5004623801859</v>
      </c>
      <c r="L3452" s="12" t="n">
        <f aca="false">H3452*SUMIFS(syst_chauffage!$K$3:$K$27,syst_chauffage!$B$3:$B$27,D3452,syst_chauffage!$C$3:$C$27,E3452)</f>
        <v>1.87014772941919</v>
      </c>
      <c r="N3452" s="0" t="str">
        <f aca="false">A3452</f>
        <v>Commerce</v>
      </c>
      <c r="O3452" s="0" t="str">
        <f aca="false">B3452</f>
        <v>Grand commerce alimentaire</v>
      </c>
      <c r="P3452" s="0" t="str">
        <f aca="false">C3452</f>
        <v>Supermarché</v>
      </c>
      <c r="Q3452" s="0" t="str">
        <f aca="false">D3452</f>
        <v>Autre système centralisé performant</v>
      </c>
      <c r="R3452" s="0" t="str">
        <f aca="false">E3452</f>
        <v>Autres</v>
      </c>
      <c r="S3452" s="0" t="str">
        <f aca="false">F3452</f>
        <v>0316932101</v>
      </c>
      <c r="T3452" s="0" t="str">
        <f aca="false">G3452</f>
        <v>2</v>
      </c>
      <c r="U3452" s="0" t="n">
        <f aca="false">L3452</f>
        <v>1.87014772941919</v>
      </c>
      <c r="V3452" s="0" t="n">
        <f aca="false">K3452</f>
        <v>80.5004623801859</v>
      </c>
      <c r="W3452" s="0" t="n">
        <f aca="false">J3452</f>
        <v>0</v>
      </c>
    </row>
    <row r="3453" customFormat="false" ht="12.8" hidden="false" customHeight="false" outlineLevel="0" collapsed="false">
      <c r="A3453" s="0" t="s">
        <v>74</v>
      </c>
      <c r="B3453" s="0" t="s">
        <v>758</v>
      </c>
      <c r="C3453" s="0" t="s">
        <v>798</v>
      </c>
      <c r="D3453" s="0" t="s">
        <v>51</v>
      </c>
      <c r="E3453" s="0" t="s">
        <v>58</v>
      </c>
      <c r="F3453" s="0" t="s">
        <v>806</v>
      </c>
      <c r="G3453" s="0" t="s">
        <v>1610</v>
      </c>
      <c r="H3453" s="0" t="n">
        <v>1.88564174219561</v>
      </c>
      <c r="I3453" s="0" t="n">
        <v>37.7235528380583</v>
      </c>
      <c r="J3453" s="0" t="n">
        <v>765</v>
      </c>
      <c r="K3453" s="0" t="n">
        <f aca="false">I3453*SUMIFS(syst_chauffage!$H$3:$H$27,syst_chauffage!$B$3:$B$27,D3453,syst_chauffage!$C$3:$C$27,E3453)</f>
        <v>80.5020431571609</v>
      </c>
      <c r="L3453" s="12" t="n">
        <f aca="false">H3453*SUMIFS(syst_chauffage!$K$3:$K$27,syst_chauffage!$B$3:$B$27,D3453,syst_chauffage!$C$3:$C$27,E3453)</f>
        <v>1.88564174219561</v>
      </c>
      <c r="N3453" s="0" t="str">
        <f aca="false">A3453</f>
        <v>Commerce</v>
      </c>
      <c r="O3453" s="0" t="str">
        <f aca="false">B3453</f>
        <v>Grand commerce alimentaire</v>
      </c>
      <c r="P3453" s="0" t="str">
        <f aca="false">C3453</f>
        <v>Supermarché</v>
      </c>
      <c r="Q3453" s="0" t="str">
        <f aca="false">D3453</f>
        <v>Autre système centralisé performant</v>
      </c>
      <c r="R3453" s="0" t="str">
        <f aca="false">E3453</f>
        <v>Urbain</v>
      </c>
      <c r="S3453" s="0" t="str">
        <f aca="false">F3453</f>
        <v>0316932106</v>
      </c>
      <c r="T3453" s="0" t="str">
        <f aca="false">G3453</f>
        <v>2</v>
      </c>
      <c r="U3453" s="0" t="n">
        <f aca="false">L3453</f>
        <v>1.88564174219561</v>
      </c>
      <c r="V3453" s="0" t="n">
        <f aca="false">K3453</f>
        <v>80.5020431571609</v>
      </c>
      <c r="W3453" s="0" t="n">
        <f aca="false">J3453</f>
        <v>765</v>
      </c>
    </row>
    <row r="3454" customFormat="false" ht="12.8" hidden="false" customHeight="false" outlineLevel="0" collapsed="false">
      <c r="A3454" s="0" t="s">
        <v>74</v>
      </c>
      <c r="B3454" s="0" t="s">
        <v>758</v>
      </c>
      <c r="C3454" s="0" t="s">
        <v>798</v>
      </c>
      <c r="D3454" s="0" t="s">
        <v>27</v>
      </c>
      <c r="E3454" s="0" t="s">
        <v>23</v>
      </c>
      <c r="F3454" s="0" t="s">
        <v>807</v>
      </c>
      <c r="G3454" s="0" t="s">
        <v>1610</v>
      </c>
      <c r="H3454" s="0" t="n">
        <v>0.761583138885597</v>
      </c>
      <c r="I3454" s="0" t="n">
        <v>15.5156504987658</v>
      </c>
      <c r="J3454" s="0" t="n">
        <v>836</v>
      </c>
      <c r="K3454" s="0" t="n">
        <f aca="false">I3454*SUMIFS(syst_chauffage!$H$3:$H$27,syst_chauffage!$B$3:$B$27,D3454,syst_chauffage!$C$3:$C$27,E3454)</f>
        <v>39.7883828962539</v>
      </c>
      <c r="L3454" s="12" t="n">
        <f aca="false">H3454*SUMIFS(syst_chauffage!$K$3:$K$27,syst_chauffage!$B$3:$B$27,D3454,syst_chauffage!$C$3:$C$27,E3454)</f>
        <v>0.761583138885597</v>
      </c>
      <c r="N3454" s="0" t="str">
        <f aca="false">A3454</f>
        <v>Commerce</v>
      </c>
      <c r="O3454" s="0" t="str">
        <f aca="false">B3454</f>
        <v>Grand commerce alimentaire</v>
      </c>
      <c r="P3454" s="0" t="str">
        <f aca="false">C3454</f>
        <v>Supermarché</v>
      </c>
      <c r="Q3454" s="0" t="str">
        <f aca="false">D3454</f>
        <v>Chaudière condensation fioul</v>
      </c>
      <c r="R3454" s="0" t="str">
        <f aca="false">E3454</f>
        <v>Fioul</v>
      </c>
      <c r="S3454" s="0" t="str">
        <f aca="false">F3454</f>
        <v>0316932303</v>
      </c>
      <c r="T3454" s="0" t="str">
        <f aca="false">G3454</f>
        <v>2</v>
      </c>
      <c r="U3454" s="0" t="n">
        <f aca="false">L3454</f>
        <v>0.761583138885597</v>
      </c>
      <c r="V3454" s="0" t="n">
        <f aca="false">K3454</f>
        <v>39.7883828962539</v>
      </c>
      <c r="W3454" s="0" t="n">
        <f aca="false">J3454</f>
        <v>836</v>
      </c>
    </row>
    <row r="3455" customFormat="false" ht="12.8" hidden="false" customHeight="false" outlineLevel="0" collapsed="false">
      <c r="A3455" s="0" t="s">
        <v>74</v>
      </c>
      <c r="B3455" s="0" t="s">
        <v>758</v>
      </c>
      <c r="C3455" s="0" t="s">
        <v>798</v>
      </c>
      <c r="D3455" s="0" t="s">
        <v>18</v>
      </c>
      <c r="E3455" s="0" t="s">
        <v>14</v>
      </c>
      <c r="F3455" s="0" t="s">
        <v>808</v>
      </c>
      <c r="G3455" s="0" t="s">
        <v>1610</v>
      </c>
      <c r="H3455" s="0" t="n">
        <v>0.989367103465403</v>
      </c>
      <c r="I3455" s="0" t="n">
        <v>11.5329496041162</v>
      </c>
      <c r="J3455" s="0" t="n">
        <v>836</v>
      </c>
      <c r="K3455" s="0" t="n">
        <f aca="false">I3455*SUMIFS(syst_chauffage!$H$3:$H$27,syst_chauffage!$B$3:$B$27,D3455,syst_chauffage!$C$3:$C$27,E3455)</f>
        <v>31.4264679335151</v>
      </c>
      <c r="L3455" s="12" t="n">
        <f aca="false">H3455*SUMIFS(syst_chauffage!$K$3:$K$27,syst_chauffage!$B$3:$B$27,D3455,syst_chauffage!$C$3:$C$27,E3455)</f>
        <v>0.961117596045209</v>
      </c>
      <c r="N3455" s="0" t="str">
        <f aca="false">A3455</f>
        <v>Commerce</v>
      </c>
      <c r="O3455" s="0" t="str">
        <f aca="false">B3455</f>
        <v>Grand commerce alimentaire</v>
      </c>
      <c r="P3455" s="0" t="str">
        <f aca="false">C3455</f>
        <v>Supermarché</v>
      </c>
      <c r="Q3455" s="0" t="str">
        <f aca="false">D3455</f>
        <v>Chaudière condensation gaz</v>
      </c>
      <c r="R3455" s="0" t="str">
        <f aca="false">E3455</f>
        <v>Gaz</v>
      </c>
      <c r="S3455" s="0" t="str">
        <f aca="false">F3455</f>
        <v>0316932404</v>
      </c>
      <c r="T3455" s="0" t="str">
        <f aca="false">G3455</f>
        <v>2</v>
      </c>
      <c r="U3455" s="0" t="n">
        <f aca="false">L3455</f>
        <v>0.961117596045209</v>
      </c>
      <c r="V3455" s="0" t="n">
        <f aca="false">K3455</f>
        <v>31.4264679335151</v>
      </c>
      <c r="W3455" s="0" t="n">
        <f aca="false">J3455</f>
        <v>836</v>
      </c>
    </row>
    <row r="3456" customFormat="false" ht="12.8" hidden="false" customHeight="false" outlineLevel="0" collapsed="false">
      <c r="A3456" s="0" t="s">
        <v>74</v>
      </c>
      <c r="B3456" s="0" t="s">
        <v>758</v>
      </c>
      <c r="C3456" s="0" t="s">
        <v>798</v>
      </c>
      <c r="D3456" s="0" t="s">
        <v>32</v>
      </c>
      <c r="E3456" s="0" t="s">
        <v>30</v>
      </c>
      <c r="F3456" s="0" t="s">
        <v>809</v>
      </c>
      <c r="G3456" s="0" t="s">
        <v>1610</v>
      </c>
      <c r="H3456" s="0" t="n">
        <v>1</v>
      </c>
      <c r="I3456" s="0" t="n">
        <v>12</v>
      </c>
      <c r="J3456" s="0" t="n">
        <v>0</v>
      </c>
      <c r="K3456" s="0" t="n">
        <f aca="false">I3456*SUMIFS(syst_chauffage!$H$3:$H$27,syst_chauffage!$B$3:$B$27,D3456,syst_chauffage!$C$3:$C$27,E3456)</f>
        <v>12</v>
      </c>
      <c r="L3456" s="12" t="n">
        <f aca="false">H3456*SUMIFS(syst_chauffage!$K$3:$K$27,syst_chauffage!$B$3:$B$27,D3456,syst_chauffage!$C$3:$C$27,E3456)</f>
        <v>1</v>
      </c>
      <c r="N3456" s="0" t="str">
        <f aca="false">A3456</f>
        <v>Commerce</v>
      </c>
      <c r="O3456" s="0" t="str">
        <f aca="false">B3456</f>
        <v>Grand commerce alimentaire</v>
      </c>
      <c r="P3456" s="0" t="str">
        <f aca="false">C3456</f>
        <v>Supermarché</v>
      </c>
      <c r="Q3456" s="0" t="str">
        <f aca="false">D3456</f>
        <v>Electrique direct performant</v>
      </c>
      <c r="R3456" s="0" t="str">
        <f aca="false">E3456</f>
        <v>Electricité</v>
      </c>
      <c r="S3456" s="0" t="str">
        <f aca="false">F3456</f>
        <v>0316932602</v>
      </c>
      <c r="T3456" s="0" t="str">
        <f aca="false">G3456</f>
        <v>2</v>
      </c>
      <c r="U3456" s="0" t="n">
        <f aca="false">L3456</f>
        <v>1</v>
      </c>
      <c r="V3456" s="0" t="n">
        <f aca="false">K3456</f>
        <v>12</v>
      </c>
      <c r="W3456" s="0" t="n">
        <f aca="false">J3456</f>
        <v>0</v>
      </c>
    </row>
    <row r="3457" customFormat="false" ht="12.8" hidden="false" customHeight="false" outlineLevel="0" collapsed="false">
      <c r="A3457" s="0" t="s">
        <v>74</v>
      </c>
      <c r="B3457" s="0" t="s">
        <v>758</v>
      </c>
      <c r="C3457" s="0" t="s">
        <v>798</v>
      </c>
      <c r="D3457" s="0" t="s">
        <v>46</v>
      </c>
      <c r="E3457" s="0" t="s">
        <v>30</v>
      </c>
      <c r="F3457" s="0" t="s">
        <v>810</v>
      </c>
      <c r="G3457" s="0" t="s">
        <v>1610</v>
      </c>
      <c r="H3457" s="0" t="n">
        <v>3.32861023255814</v>
      </c>
      <c r="I3457" s="0" t="n">
        <v>43.636084238988</v>
      </c>
      <c r="J3457" s="0" t="n">
        <v>720</v>
      </c>
      <c r="K3457" s="0" t="n">
        <f aca="false">I3457*SUMIFS(syst_chauffage!$H$3:$H$27,syst_chauffage!$B$3:$B$27,D3457,syst_chauffage!$C$3:$C$27,E3457)</f>
        <v>75.7045690576207</v>
      </c>
      <c r="L3457" s="12" t="n">
        <f aca="false">H3457*SUMIFS(syst_chauffage!$K$3:$K$27,syst_chauffage!$B$3:$B$27,D3457,syst_chauffage!$C$3:$C$27,E3457)</f>
        <v>3.00077723502174</v>
      </c>
      <c r="N3457" s="0" t="str">
        <f aca="false">A3457</f>
        <v>Commerce</v>
      </c>
      <c r="O3457" s="0" t="str">
        <f aca="false">B3457</f>
        <v>Grand commerce alimentaire</v>
      </c>
      <c r="P3457" s="0" t="str">
        <f aca="false">C3457</f>
        <v>Supermarché</v>
      </c>
      <c r="Q3457" s="0" t="str">
        <f aca="false">D3457</f>
        <v>Rooftop performant</v>
      </c>
      <c r="R3457" s="0" t="str">
        <f aca="false">E3457</f>
        <v>Electricité</v>
      </c>
      <c r="S3457" s="0" t="str">
        <f aca="false">F3457</f>
        <v>0316933002</v>
      </c>
      <c r="T3457" s="0" t="str">
        <f aca="false">G3457</f>
        <v>2</v>
      </c>
      <c r="U3457" s="0" t="n">
        <f aca="false">L3457</f>
        <v>3.00077723502174</v>
      </c>
      <c r="V3457" s="0" t="n">
        <f aca="false">K3457</f>
        <v>75.7045690576207</v>
      </c>
      <c r="W3457" s="0" t="n">
        <f aca="false">J3457</f>
        <v>720</v>
      </c>
    </row>
    <row r="3458" customFormat="false" ht="12.8" hidden="false" customHeight="false" outlineLevel="0" collapsed="false">
      <c r="A3458" s="0" t="s">
        <v>74</v>
      </c>
      <c r="B3458" s="0" t="s">
        <v>811</v>
      </c>
      <c r="C3458" s="0" t="s">
        <v>812</v>
      </c>
      <c r="D3458" s="0" t="s">
        <v>19</v>
      </c>
      <c r="E3458" s="0" t="s">
        <v>57</v>
      </c>
      <c r="F3458" s="0" t="s">
        <v>813</v>
      </c>
      <c r="G3458" s="0" t="s">
        <v>1610</v>
      </c>
      <c r="H3458" s="0" t="n">
        <v>1.62195782246074</v>
      </c>
      <c r="I3458" s="0" t="n">
        <v>51.5549415582019</v>
      </c>
      <c r="J3458" s="0" t="n">
        <v>0</v>
      </c>
      <c r="K3458" s="0" t="n">
        <f aca="false">I3458*SUMIFS(syst_chauffage!$H$3:$H$27,syst_chauffage!$B$3:$B$27,D3458,syst_chauffage!$C$3:$C$27,E3458)</f>
        <v>71.789053534052</v>
      </c>
      <c r="L3458" s="12" t="n">
        <f aca="false">H3458*SUMIFS(syst_chauffage!$K$3:$K$27,syst_chauffage!$B$3:$B$27,D3458,syst_chauffage!$C$3:$C$27,E3458)</f>
        <v>1.62195782246074</v>
      </c>
      <c r="N3458" s="0" t="str">
        <f aca="false">A3458</f>
        <v>Commerce</v>
      </c>
      <c r="O3458" s="0" t="str">
        <f aca="false">B3458</f>
        <v>Petit commerce alimentaire</v>
      </c>
      <c r="P3458" s="0" t="str">
        <f aca="false">C3458</f>
        <v>Petit boulangerie</v>
      </c>
      <c r="Q3458" s="0" t="str">
        <f aca="false">D3458</f>
        <v>Autre système centralisé</v>
      </c>
      <c r="R3458" s="0" t="str">
        <f aca="false">E3458</f>
        <v>Autres</v>
      </c>
      <c r="S3458" s="0" t="str">
        <f aca="false">F3458</f>
        <v>0323630101</v>
      </c>
      <c r="T3458" s="0" t="str">
        <f aca="false">G3458</f>
        <v>2</v>
      </c>
      <c r="U3458" s="0" t="n">
        <f aca="false">L3458</f>
        <v>1.62195782246074</v>
      </c>
      <c r="V3458" s="0" t="n">
        <f aca="false">K3458</f>
        <v>71.789053534052</v>
      </c>
      <c r="W3458" s="0" t="n">
        <f aca="false">J3458</f>
        <v>0</v>
      </c>
    </row>
    <row r="3459" customFormat="false" ht="12.8" hidden="false" customHeight="false" outlineLevel="0" collapsed="false">
      <c r="A3459" s="0" t="s">
        <v>74</v>
      </c>
      <c r="B3459" s="0" t="s">
        <v>811</v>
      </c>
      <c r="C3459" s="0" t="s">
        <v>812</v>
      </c>
      <c r="D3459" s="0" t="s">
        <v>19</v>
      </c>
      <c r="E3459" s="0" t="s">
        <v>58</v>
      </c>
      <c r="F3459" s="0" t="s">
        <v>814</v>
      </c>
      <c r="G3459" s="0" t="s">
        <v>1610</v>
      </c>
      <c r="H3459" s="0" t="n">
        <v>1.69923005458058</v>
      </c>
      <c r="I3459" s="0" t="n">
        <v>50.9986425265591</v>
      </c>
      <c r="J3459" s="0" t="n">
        <v>765</v>
      </c>
      <c r="K3459" s="0" t="n">
        <f aca="false">I3459*SUMIFS(syst_chauffage!$H$3:$H$27,syst_chauffage!$B$3:$B$27,D3459,syst_chauffage!$C$3:$C$27,E3459)</f>
        <v>83.8901961216608</v>
      </c>
      <c r="L3459" s="12" t="n">
        <f aca="false">H3459*SUMIFS(syst_chauffage!$K$3:$K$27,syst_chauffage!$B$3:$B$27,D3459,syst_chauffage!$C$3:$C$27,E3459)</f>
        <v>1.69923005458058</v>
      </c>
      <c r="N3459" s="0" t="str">
        <f aca="false">A3459</f>
        <v>Commerce</v>
      </c>
      <c r="O3459" s="0" t="str">
        <f aca="false">B3459</f>
        <v>Petit commerce alimentaire</v>
      </c>
      <c r="P3459" s="0" t="str">
        <f aca="false">C3459</f>
        <v>Petit boulangerie</v>
      </c>
      <c r="Q3459" s="0" t="str">
        <f aca="false">D3459</f>
        <v>Autre système centralisé</v>
      </c>
      <c r="R3459" s="0" t="str">
        <f aca="false">E3459</f>
        <v>Urbain</v>
      </c>
      <c r="S3459" s="0" t="str">
        <f aca="false">F3459</f>
        <v>0323630106</v>
      </c>
      <c r="T3459" s="0" t="str">
        <f aca="false">G3459</f>
        <v>2</v>
      </c>
      <c r="U3459" s="0" t="n">
        <f aca="false">L3459</f>
        <v>1.69923005458058</v>
      </c>
      <c r="V3459" s="0" t="n">
        <f aca="false">K3459</f>
        <v>83.8901961216608</v>
      </c>
      <c r="W3459" s="0" t="n">
        <f aca="false">J3459</f>
        <v>765</v>
      </c>
    </row>
    <row r="3460" customFormat="false" ht="12.8" hidden="false" customHeight="false" outlineLevel="0" collapsed="false">
      <c r="A3460" s="0" t="s">
        <v>74</v>
      </c>
      <c r="B3460" s="0" t="s">
        <v>811</v>
      </c>
      <c r="C3460" s="0" t="s">
        <v>812</v>
      </c>
      <c r="D3460" s="0" t="s">
        <v>22</v>
      </c>
      <c r="E3460" s="0" t="s">
        <v>23</v>
      </c>
      <c r="F3460" s="0" t="s">
        <v>815</v>
      </c>
      <c r="G3460" s="0" t="s">
        <v>1610</v>
      </c>
      <c r="H3460" s="0" t="n">
        <v>0.674152999277146</v>
      </c>
      <c r="I3460" s="0" t="n">
        <v>34.8841172135201</v>
      </c>
      <c r="J3460" s="0" t="n">
        <v>0</v>
      </c>
      <c r="K3460" s="0" t="n">
        <f aca="false">I3460*SUMIFS(syst_chauffage!$H$3:$H$27,syst_chauffage!$B$3:$B$27,D3460,syst_chauffage!$C$3:$C$27,E3460)</f>
        <v>61.4317155925785</v>
      </c>
      <c r="L3460" s="12" t="n">
        <f aca="false">H3460*SUMIFS(syst_chauffage!$K$3:$K$27,syst_chauffage!$B$3:$B$27,D3460,syst_chauffage!$C$3:$C$27,E3460)</f>
        <v>0.674152999277146</v>
      </c>
      <c r="N3460" s="0" t="str">
        <f aca="false">A3460</f>
        <v>Commerce</v>
      </c>
      <c r="O3460" s="0" t="str">
        <f aca="false">B3460</f>
        <v>Petit commerce alimentaire</v>
      </c>
      <c r="P3460" s="0" t="str">
        <f aca="false">C3460</f>
        <v>Petit boulangerie</v>
      </c>
      <c r="Q3460" s="0" t="str">
        <f aca="false">D3460</f>
        <v>Chaudière fioul</v>
      </c>
      <c r="R3460" s="0" t="str">
        <f aca="false">E3460</f>
        <v>Fioul</v>
      </c>
      <c r="S3460" s="0" t="str">
        <f aca="false">F3460</f>
        <v>0323630303</v>
      </c>
      <c r="T3460" s="0" t="str">
        <f aca="false">G3460</f>
        <v>2</v>
      </c>
      <c r="U3460" s="0" t="n">
        <f aca="false">L3460</f>
        <v>0.674152999277146</v>
      </c>
      <c r="V3460" s="0" t="n">
        <f aca="false">K3460</f>
        <v>61.4317155925785</v>
      </c>
      <c r="W3460" s="0" t="n">
        <f aca="false">J3460</f>
        <v>0</v>
      </c>
    </row>
    <row r="3461" customFormat="false" ht="12.8" hidden="false" customHeight="false" outlineLevel="0" collapsed="false">
      <c r="A3461" s="0" t="s">
        <v>74</v>
      </c>
      <c r="B3461" s="0" t="s">
        <v>811</v>
      </c>
      <c r="C3461" s="0" t="s">
        <v>812</v>
      </c>
      <c r="D3461" s="0" t="s">
        <v>13</v>
      </c>
      <c r="E3461" s="0" t="s">
        <v>14</v>
      </c>
      <c r="F3461" s="0" t="s">
        <v>816</v>
      </c>
      <c r="G3461" s="0" t="s">
        <v>1610</v>
      </c>
      <c r="H3461" s="0" t="n">
        <v>0.791148437311199</v>
      </c>
      <c r="I3461" s="0" t="n">
        <v>25.9931791485509</v>
      </c>
      <c r="J3461" s="0" t="n">
        <v>308</v>
      </c>
      <c r="K3461" s="0" t="n">
        <f aca="false">I3461*SUMIFS(syst_chauffage!$H$3:$H$27,syst_chauffage!$B$3:$B$27,D3461,syst_chauffage!$C$3:$C$27,E3461)</f>
        <v>52.4956098242343</v>
      </c>
      <c r="L3461" s="12" t="n">
        <f aca="false">H3461*SUMIFS(syst_chauffage!$K$3:$K$27,syst_chauffage!$B$3:$B$27,D3461,syst_chauffage!$C$3:$C$27,E3461)</f>
        <v>0.791148437311199</v>
      </c>
      <c r="N3461" s="0" t="str">
        <f aca="false">A3461</f>
        <v>Commerce</v>
      </c>
      <c r="O3461" s="0" t="str">
        <f aca="false">B3461</f>
        <v>Petit commerce alimentaire</v>
      </c>
      <c r="P3461" s="0" t="str">
        <f aca="false">C3461</f>
        <v>Petit boulangerie</v>
      </c>
      <c r="Q3461" s="0" t="str">
        <f aca="false">D3461</f>
        <v>Chaudière gaz</v>
      </c>
      <c r="R3461" s="0" t="str">
        <f aca="false">E3461</f>
        <v>Gaz</v>
      </c>
      <c r="S3461" s="0" t="str">
        <f aca="false">F3461</f>
        <v>0323630404</v>
      </c>
      <c r="T3461" s="0" t="str">
        <f aca="false">G3461</f>
        <v>2</v>
      </c>
      <c r="U3461" s="0" t="n">
        <f aca="false">L3461</f>
        <v>0.791148437311199</v>
      </c>
      <c r="V3461" s="0" t="n">
        <f aca="false">K3461</f>
        <v>52.4956098242343</v>
      </c>
      <c r="W3461" s="0" t="n">
        <f aca="false">J3461</f>
        <v>308</v>
      </c>
    </row>
    <row r="3462" customFormat="false" ht="12.8" hidden="false" customHeight="false" outlineLevel="0" collapsed="false">
      <c r="A3462" s="0" t="s">
        <v>74</v>
      </c>
      <c r="B3462" s="0" t="s">
        <v>811</v>
      </c>
      <c r="C3462" s="0" t="s">
        <v>812</v>
      </c>
      <c r="D3462" s="0" t="s">
        <v>29</v>
      </c>
      <c r="E3462" s="0" t="s">
        <v>30</v>
      </c>
      <c r="F3462" s="0" t="s">
        <v>817</v>
      </c>
      <c r="G3462" s="0" t="s">
        <v>1610</v>
      </c>
      <c r="H3462" s="0" t="n">
        <v>0.92</v>
      </c>
      <c r="I3462" s="0" t="n">
        <v>10.4</v>
      </c>
      <c r="J3462" s="0" t="n">
        <v>0</v>
      </c>
      <c r="K3462" s="0" t="n">
        <f aca="false">I3462*SUMIFS(syst_chauffage!$H$3:$H$27,syst_chauffage!$B$3:$B$27,D3462,syst_chauffage!$C$3:$C$27,E3462)</f>
        <v>3</v>
      </c>
      <c r="L3462" s="12" t="n">
        <f aca="false">H3462*SUMIFS(syst_chauffage!$K$3:$K$27,syst_chauffage!$B$3:$B$27,D3462,syst_chauffage!$C$3:$C$27,E3462)</f>
        <v>0.92</v>
      </c>
      <c r="N3462" s="0" t="str">
        <f aca="false">A3462</f>
        <v>Commerce</v>
      </c>
      <c r="O3462" s="0" t="str">
        <f aca="false">B3462</f>
        <v>Petit commerce alimentaire</v>
      </c>
      <c r="P3462" s="0" t="str">
        <f aca="false">C3462</f>
        <v>Petit boulangerie</v>
      </c>
      <c r="Q3462" s="0" t="str">
        <f aca="false">D3462</f>
        <v>Electrique direct</v>
      </c>
      <c r="R3462" s="0" t="str">
        <f aca="false">E3462</f>
        <v>Electricité</v>
      </c>
      <c r="S3462" s="0" t="str">
        <f aca="false">F3462</f>
        <v>0323630602</v>
      </c>
      <c r="T3462" s="0" t="str">
        <f aca="false">G3462</f>
        <v>2</v>
      </c>
      <c r="U3462" s="0" t="n">
        <f aca="false">L3462</f>
        <v>0.92</v>
      </c>
      <c r="V3462" s="0" t="n">
        <f aca="false">K3462</f>
        <v>3</v>
      </c>
      <c r="W3462" s="0" t="n">
        <f aca="false">J3462</f>
        <v>0</v>
      </c>
    </row>
    <row r="3463" customFormat="false" ht="12.8" hidden="false" customHeight="false" outlineLevel="0" collapsed="false">
      <c r="A3463" s="0" t="s">
        <v>74</v>
      </c>
      <c r="B3463" s="0" t="s">
        <v>811</v>
      </c>
      <c r="C3463" s="0" t="s">
        <v>812</v>
      </c>
      <c r="D3463" s="0" t="s">
        <v>36</v>
      </c>
      <c r="E3463" s="0" t="s">
        <v>30</v>
      </c>
      <c r="F3463" s="0" t="s">
        <v>818</v>
      </c>
      <c r="G3463" s="0" t="s">
        <v>1610</v>
      </c>
      <c r="H3463" s="0" t="n">
        <v>3.27439423255813</v>
      </c>
      <c r="I3463" s="0" t="n">
        <v>125.766090841471</v>
      </c>
      <c r="J3463" s="0" t="n">
        <v>675</v>
      </c>
      <c r="K3463" s="0" t="n">
        <f aca="false">I3463*SUMIFS(syst_chauffage!$H$3:$H$27,syst_chauffage!$B$3:$B$27,D3463,syst_chauffage!$C$3:$C$27,E3463)</f>
        <v>77.806211115041</v>
      </c>
      <c r="L3463" s="12" t="n">
        <f aca="false">H3463*SUMIFS(syst_chauffage!$K$3:$K$27,syst_chauffage!$B$3:$B$27,D3463,syst_chauffage!$C$3:$C$27,E3463)</f>
        <v>2.75111501758348</v>
      </c>
      <c r="N3463" s="0" t="str">
        <f aca="false">A3463</f>
        <v>Commerce</v>
      </c>
      <c r="O3463" s="0" t="str">
        <f aca="false">B3463</f>
        <v>Petit commerce alimentaire</v>
      </c>
      <c r="P3463" s="0" t="str">
        <f aca="false">C3463</f>
        <v>Petit boulangerie</v>
      </c>
      <c r="Q3463" s="0" t="str">
        <f aca="false">D3463</f>
        <v>PAC</v>
      </c>
      <c r="R3463" s="0" t="str">
        <f aca="false">E3463</f>
        <v>Electricité</v>
      </c>
      <c r="S3463" s="0" t="str">
        <f aca="false">F3463</f>
        <v>0323630902</v>
      </c>
      <c r="T3463" s="0" t="str">
        <f aca="false">G3463</f>
        <v>2</v>
      </c>
      <c r="U3463" s="0" t="n">
        <f aca="false">L3463</f>
        <v>2.75111501758348</v>
      </c>
      <c r="V3463" s="0" t="n">
        <f aca="false">K3463</f>
        <v>77.806211115041</v>
      </c>
      <c r="W3463" s="0" t="n">
        <f aca="false">J3463</f>
        <v>675</v>
      </c>
    </row>
    <row r="3464" customFormat="false" ht="12.8" hidden="false" customHeight="false" outlineLevel="0" collapsed="false">
      <c r="A3464" s="0" t="s">
        <v>74</v>
      </c>
      <c r="B3464" s="0" t="s">
        <v>811</v>
      </c>
      <c r="C3464" s="0" t="s">
        <v>812</v>
      </c>
      <c r="D3464" s="0" t="s">
        <v>51</v>
      </c>
      <c r="E3464" s="0" t="s">
        <v>57</v>
      </c>
      <c r="F3464" s="0" t="s">
        <v>819</v>
      </c>
      <c r="G3464" s="0" t="s">
        <v>1610</v>
      </c>
      <c r="H3464" s="0" t="n">
        <v>1.87148979514701</v>
      </c>
      <c r="I3464" s="0" t="n">
        <v>61.3749304264308</v>
      </c>
      <c r="J3464" s="0" t="n">
        <v>0</v>
      </c>
      <c r="K3464" s="0" t="n">
        <f aca="false">I3464*SUMIFS(syst_chauffage!$H$3:$H$27,syst_chauffage!$B$3:$B$27,D3464,syst_chauffage!$C$3:$C$27,E3464)</f>
        <v>130.044507954533</v>
      </c>
      <c r="L3464" s="12" t="n">
        <f aca="false">H3464*SUMIFS(syst_chauffage!$K$3:$K$27,syst_chauffage!$B$3:$B$27,D3464,syst_chauffage!$C$3:$C$27,E3464)</f>
        <v>1.87148979514701</v>
      </c>
      <c r="N3464" s="0" t="str">
        <f aca="false">A3464</f>
        <v>Commerce</v>
      </c>
      <c r="O3464" s="0" t="str">
        <f aca="false">B3464</f>
        <v>Petit commerce alimentaire</v>
      </c>
      <c r="P3464" s="0" t="str">
        <f aca="false">C3464</f>
        <v>Petit boulangerie</v>
      </c>
      <c r="Q3464" s="0" t="str">
        <f aca="false">D3464</f>
        <v>Autre système centralisé performant</v>
      </c>
      <c r="R3464" s="0" t="str">
        <f aca="false">E3464</f>
        <v>Autres</v>
      </c>
      <c r="S3464" s="0" t="str">
        <f aca="false">F3464</f>
        <v>0323632101</v>
      </c>
      <c r="T3464" s="0" t="str">
        <f aca="false">G3464</f>
        <v>2</v>
      </c>
      <c r="U3464" s="0" t="n">
        <f aca="false">L3464</f>
        <v>1.87148979514701</v>
      </c>
      <c r="V3464" s="0" t="n">
        <f aca="false">K3464</f>
        <v>130.044507954533</v>
      </c>
      <c r="W3464" s="0" t="n">
        <f aca="false">J3464</f>
        <v>0</v>
      </c>
    </row>
    <row r="3465" customFormat="false" ht="12.8" hidden="false" customHeight="false" outlineLevel="0" collapsed="false">
      <c r="A3465" s="0" t="s">
        <v>74</v>
      </c>
      <c r="B3465" s="0" t="s">
        <v>811</v>
      </c>
      <c r="C3465" s="0" t="s">
        <v>812</v>
      </c>
      <c r="D3465" s="0" t="s">
        <v>51</v>
      </c>
      <c r="E3465" s="0" t="s">
        <v>58</v>
      </c>
      <c r="F3465" s="0" t="s">
        <v>820</v>
      </c>
      <c r="G3465" s="0" t="s">
        <v>1610</v>
      </c>
      <c r="H3465" s="0" t="n">
        <v>1.9606500629776</v>
      </c>
      <c r="I3465" s="0" t="n">
        <v>60.7126696744751</v>
      </c>
      <c r="J3465" s="0" t="n">
        <v>765</v>
      </c>
      <c r="K3465" s="0" t="n">
        <f aca="false">I3465*SUMIFS(syst_chauffage!$H$3:$H$27,syst_chauffage!$B$3:$B$27,D3465,syst_chauffage!$C$3:$C$27,E3465)</f>
        <v>129.560807151499</v>
      </c>
      <c r="L3465" s="12" t="n">
        <f aca="false">H3465*SUMIFS(syst_chauffage!$K$3:$K$27,syst_chauffage!$B$3:$B$27,D3465,syst_chauffage!$C$3:$C$27,E3465)</f>
        <v>1.9606500629776</v>
      </c>
      <c r="N3465" s="0" t="str">
        <f aca="false">A3465</f>
        <v>Commerce</v>
      </c>
      <c r="O3465" s="0" t="str">
        <f aca="false">B3465</f>
        <v>Petit commerce alimentaire</v>
      </c>
      <c r="P3465" s="0" t="str">
        <f aca="false">C3465</f>
        <v>Petit boulangerie</v>
      </c>
      <c r="Q3465" s="0" t="str">
        <f aca="false">D3465</f>
        <v>Autre système centralisé performant</v>
      </c>
      <c r="R3465" s="0" t="str">
        <f aca="false">E3465</f>
        <v>Urbain</v>
      </c>
      <c r="S3465" s="0" t="str">
        <f aca="false">F3465</f>
        <v>0323632106</v>
      </c>
      <c r="T3465" s="0" t="str">
        <f aca="false">G3465</f>
        <v>2</v>
      </c>
      <c r="U3465" s="0" t="n">
        <f aca="false">L3465</f>
        <v>1.9606500629776</v>
      </c>
      <c r="V3465" s="0" t="n">
        <f aca="false">K3465</f>
        <v>129.560807151499</v>
      </c>
      <c r="W3465" s="0" t="n">
        <f aca="false">J3465</f>
        <v>765</v>
      </c>
    </row>
    <row r="3466" customFormat="false" ht="12.8" hidden="false" customHeight="false" outlineLevel="0" collapsed="false">
      <c r="A3466" s="0" t="s">
        <v>74</v>
      </c>
      <c r="B3466" s="0" t="s">
        <v>811</v>
      </c>
      <c r="C3466" s="0" t="s">
        <v>812</v>
      </c>
      <c r="D3466" s="0" t="s">
        <v>27</v>
      </c>
      <c r="E3466" s="0" t="s">
        <v>23</v>
      </c>
      <c r="F3466" s="0" t="s">
        <v>821</v>
      </c>
      <c r="G3466" s="0" t="s">
        <v>1610</v>
      </c>
      <c r="H3466" s="0" t="n">
        <v>0.751617554418763</v>
      </c>
      <c r="I3466" s="0" t="n">
        <v>41.5287109684764</v>
      </c>
      <c r="J3466" s="0" t="n">
        <v>693</v>
      </c>
      <c r="K3466" s="0" t="n">
        <f aca="false">I3466*SUMIFS(syst_chauffage!$H$3:$H$27,syst_chauffage!$B$3:$B$27,D3466,syst_chauffage!$C$3:$C$27,E3466)</f>
        <v>106.496356909627</v>
      </c>
      <c r="L3466" s="12" t="n">
        <f aca="false">H3466*SUMIFS(syst_chauffage!$K$3:$K$27,syst_chauffage!$B$3:$B$27,D3466,syst_chauffage!$C$3:$C$27,E3466)</f>
        <v>0.751617554418763</v>
      </c>
      <c r="N3466" s="0" t="str">
        <f aca="false">A3466</f>
        <v>Commerce</v>
      </c>
      <c r="O3466" s="0" t="str">
        <f aca="false">B3466</f>
        <v>Petit commerce alimentaire</v>
      </c>
      <c r="P3466" s="0" t="str">
        <f aca="false">C3466</f>
        <v>Petit boulangerie</v>
      </c>
      <c r="Q3466" s="0" t="str">
        <f aca="false">D3466</f>
        <v>Chaudière condensation fioul</v>
      </c>
      <c r="R3466" s="0" t="str">
        <f aca="false">E3466</f>
        <v>Fioul</v>
      </c>
      <c r="S3466" s="0" t="str">
        <f aca="false">F3466</f>
        <v>0323632303</v>
      </c>
      <c r="T3466" s="0" t="str">
        <f aca="false">G3466</f>
        <v>2</v>
      </c>
      <c r="U3466" s="0" t="n">
        <f aca="false">L3466</f>
        <v>0.751617554418763</v>
      </c>
      <c r="V3466" s="0" t="n">
        <f aca="false">K3466</f>
        <v>106.496356909627</v>
      </c>
      <c r="W3466" s="0" t="n">
        <f aca="false">J3466</f>
        <v>693</v>
      </c>
    </row>
    <row r="3467" customFormat="false" ht="12.8" hidden="false" customHeight="false" outlineLevel="0" collapsed="false">
      <c r="A3467" s="0" t="s">
        <v>74</v>
      </c>
      <c r="B3467" s="0" t="s">
        <v>811</v>
      </c>
      <c r="C3467" s="0" t="s">
        <v>812</v>
      </c>
      <c r="D3467" s="0" t="s">
        <v>18</v>
      </c>
      <c r="E3467" s="0" t="s">
        <v>14</v>
      </c>
      <c r="F3467" s="0" t="s">
        <v>822</v>
      </c>
      <c r="G3467" s="0" t="s">
        <v>1610</v>
      </c>
      <c r="H3467" s="0" t="n">
        <v>0.98494919666898</v>
      </c>
      <c r="I3467" s="0" t="n">
        <v>30.944260891132</v>
      </c>
      <c r="J3467" s="0" t="n">
        <v>693</v>
      </c>
      <c r="K3467" s="0" t="n">
        <f aca="false">I3467*SUMIFS(syst_chauffage!$H$3:$H$27,syst_chauffage!$B$3:$B$27,D3467,syst_chauffage!$C$3:$C$27,E3467)</f>
        <v>84.3209114756215</v>
      </c>
      <c r="L3467" s="12" t="n">
        <f aca="false">H3467*SUMIFS(syst_chauffage!$K$3:$K$27,syst_chauffage!$B$3:$B$27,D3467,syst_chauffage!$C$3:$C$27,E3467)</f>
        <v>0.956825834226105</v>
      </c>
      <c r="N3467" s="0" t="str">
        <f aca="false">A3467</f>
        <v>Commerce</v>
      </c>
      <c r="O3467" s="0" t="str">
        <f aca="false">B3467</f>
        <v>Petit commerce alimentaire</v>
      </c>
      <c r="P3467" s="0" t="str">
        <f aca="false">C3467</f>
        <v>Petit boulangerie</v>
      </c>
      <c r="Q3467" s="0" t="str">
        <f aca="false">D3467</f>
        <v>Chaudière condensation gaz</v>
      </c>
      <c r="R3467" s="0" t="str">
        <f aca="false">E3467</f>
        <v>Gaz</v>
      </c>
      <c r="S3467" s="0" t="str">
        <f aca="false">F3467</f>
        <v>0323632404</v>
      </c>
      <c r="T3467" s="0" t="str">
        <f aca="false">G3467</f>
        <v>2</v>
      </c>
      <c r="U3467" s="0" t="n">
        <f aca="false">L3467</f>
        <v>0.956825834226105</v>
      </c>
      <c r="V3467" s="0" t="n">
        <f aca="false">K3467</f>
        <v>84.3209114756215</v>
      </c>
      <c r="W3467" s="0" t="n">
        <f aca="false">J3467</f>
        <v>693</v>
      </c>
    </row>
    <row r="3468" customFormat="false" ht="12.8" hidden="false" customHeight="false" outlineLevel="0" collapsed="false">
      <c r="A3468" s="0" t="s">
        <v>74</v>
      </c>
      <c r="B3468" s="0" t="s">
        <v>811</v>
      </c>
      <c r="C3468" s="0" t="s">
        <v>812</v>
      </c>
      <c r="D3468" s="0" t="s">
        <v>32</v>
      </c>
      <c r="E3468" s="0" t="s">
        <v>30</v>
      </c>
      <c r="F3468" s="0" t="s">
        <v>823</v>
      </c>
      <c r="G3468" s="0" t="s">
        <v>1610</v>
      </c>
      <c r="H3468" s="0" t="n">
        <v>1</v>
      </c>
      <c r="I3468" s="0" t="n">
        <v>12</v>
      </c>
      <c r="J3468" s="0" t="n">
        <v>0</v>
      </c>
      <c r="K3468" s="0" t="n">
        <f aca="false">I3468*SUMIFS(syst_chauffage!$H$3:$H$27,syst_chauffage!$B$3:$B$27,D3468,syst_chauffage!$C$3:$C$27,E3468)</f>
        <v>12</v>
      </c>
      <c r="L3468" s="12" t="n">
        <f aca="false">H3468*SUMIFS(syst_chauffage!$K$3:$K$27,syst_chauffage!$B$3:$B$27,D3468,syst_chauffage!$C$3:$C$27,E3468)</f>
        <v>1</v>
      </c>
      <c r="N3468" s="0" t="str">
        <f aca="false">A3468</f>
        <v>Commerce</v>
      </c>
      <c r="O3468" s="0" t="str">
        <f aca="false">B3468</f>
        <v>Petit commerce alimentaire</v>
      </c>
      <c r="P3468" s="0" t="str">
        <f aca="false">C3468</f>
        <v>Petit boulangerie</v>
      </c>
      <c r="Q3468" s="0" t="str">
        <f aca="false">D3468</f>
        <v>Electrique direct performant</v>
      </c>
      <c r="R3468" s="0" t="str">
        <f aca="false">E3468</f>
        <v>Electricité</v>
      </c>
      <c r="S3468" s="0" t="str">
        <f aca="false">F3468</f>
        <v>0323632602</v>
      </c>
      <c r="T3468" s="0" t="str">
        <f aca="false">G3468</f>
        <v>2</v>
      </c>
      <c r="U3468" s="0" t="n">
        <f aca="false">L3468</f>
        <v>1</v>
      </c>
      <c r="V3468" s="0" t="n">
        <f aca="false">K3468</f>
        <v>12</v>
      </c>
      <c r="W3468" s="0" t="n">
        <f aca="false">J3468</f>
        <v>0</v>
      </c>
    </row>
    <row r="3469" customFormat="false" ht="12.8" hidden="false" customHeight="false" outlineLevel="0" collapsed="false">
      <c r="A3469" s="0" t="s">
        <v>74</v>
      </c>
      <c r="B3469" s="0" t="s">
        <v>811</v>
      </c>
      <c r="C3469" s="0" t="s">
        <v>812</v>
      </c>
      <c r="D3469" s="0" t="s">
        <v>38</v>
      </c>
      <c r="E3469" s="0" t="s">
        <v>30</v>
      </c>
      <c r="F3469" s="0" t="s">
        <v>824</v>
      </c>
      <c r="G3469" s="0" t="s">
        <v>1610</v>
      </c>
      <c r="H3469" s="0" t="n">
        <v>3.39795627906976</v>
      </c>
      <c r="I3469" s="0" t="n">
        <v>149.721536716037</v>
      </c>
      <c r="J3469" s="0" t="n">
        <v>720</v>
      </c>
      <c r="K3469" s="0" t="n">
        <f aca="false">I3469*SUMIFS(syst_chauffage!$H$3:$H$27,syst_chauffage!$B$3:$B$27,D3469,syst_chauffage!$C$3:$C$27,E3469)</f>
        <v>151.337601336615</v>
      </c>
      <c r="L3469" s="12" t="n">
        <f aca="false">H3469*SUMIFS(syst_chauffage!$K$3:$K$27,syst_chauffage!$B$3:$B$27,D3469,syst_chauffage!$C$3:$C$27,E3469)</f>
        <v>3.03986496519792</v>
      </c>
      <c r="N3469" s="0" t="str">
        <f aca="false">A3469</f>
        <v>Commerce</v>
      </c>
      <c r="O3469" s="0" t="str">
        <f aca="false">B3469</f>
        <v>Petit commerce alimentaire</v>
      </c>
      <c r="P3469" s="0" t="str">
        <f aca="false">C3469</f>
        <v>Petit boulangerie</v>
      </c>
      <c r="Q3469" s="0" t="str">
        <f aca="false">D3469</f>
        <v>PAC performant</v>
      </c>
      <c r="R3469" s="0" t="str">
        <f aca="false">E3469</f>
        <v>Electricité</v>
      </c>
      <c r="S3469" s="0" t="str">
        <f aca="false">F3469</f>
        <v>0323632902</v>
      </c>
      <c r="T3469" s="0" t="str">
        <f aca="false">G3469</f>
        <v>2</v>
      </c>
      <c r="U3469" s="0" t="n">
        <f aca="false">L3469</f>
        <v>3.03986496519792</v>
      </c>
      <c r="V3469" s="0" t="n">
        <f aca="false">K3469</f>
        <v>151.337601336615</v>
      </c>
      <c r="W3469" s="0" t="n">
        <f aca="false">J3469</f>
        <v>720</v>
      </c>
    </row>
    <row r="3470" customFormat="false" ht="12.8" hidden="false" customHeight="false" outlineLevel="0" collapsed="false">
      <c r="A3470" s="0" t="s">
        <v>74</v>
      </c>
      <c r="B3470" s="0" t="s">
        <v>811</v>
      </c>
      <c r="C3470" s="0" t="s">
        <v>679</v>
      </c>
      <c r="D3470" s="0" t="s">
        <v>19</v>
      </c>
      <c r="E3470" s="0" t="s">
        <v>57</v>
      </c>
      <c r="F3470" s="0" t="s">
        <v>825</v>
      </c>
      <c r="G3470" s="0" t="s">
        <v>1610</v>
      </c>
      <c r="H3470" s="0" t="n">
        <v>1.61879381135524</v>
      </c>
      <c r="I3470" s="0" t="n">
        <v>34.4313661737022</v>
      </c>
      <c r="J3470" s="0" t="n">
        <v>0</v>
      </c>
      <c r="K3470" s="0" t="n">
        <f aca="false">I3470*SUMIFS(syst_chauffage!$H$3:$H$27,syst_chauffage!$B$3:$B$27,D3470,syst_chauffage!$C$3:$C$27,E3470)</f>
        <v>47.9448742406966</v>
      </c>
      <c r="L3470" s="12" t="n">
        <f aca="false">H3470*SUMIFS(syst_chauffage!$K$3:$K$27,syst_chauffage!$B$3:$B$27,D3470,syst_chauffage!$C$3:$C$27,E3470)</f>
        <v>1.61879381135524</v>
      </c>
      <c r="N3470" s="0" t="str">
        <f aca="false">A3470</f>
        <v>Commerce</v>
      </c>
      <c r="O3470" s="0" t="str">
        <f aca="false">B3470</f>
        <v>Petit commerce alimentaire</v>
      </c>
      <c r="P3470" s="0" t="str">
        <f aca="false">C3470</f>
        <v>Petit librairie</v>
      </c>
      <c r="Q3470" s="0" t="str">
        <f aca="false">D3470</f>
        <v>Autre système centralisé</v>
      </c>
      <c r="R3470" s="0" t="str">
        <f aca="false">E3470</f>
        <v>Autres</v>
      </c>
      <c r="S3470" s="0" t="str">
        <f aca="false">F3470</f>
        <v>0323730101</v>
      </c>
      <c r="T3470" s="0" t="str">
        <f aca="false">G3470</f>
        <v>2</v>
      </c>
      <c r="U3470" s="0" t="n">
        <f aca="false">L3470</f>
        <v>1.61879381135524</v>
      </c>
      <c r="V3470" s="0" t="n">
        <f aca="false">K3470</f>
        <v>47.9448742406966</v>
      </c>
      <c r="W3470" s="0" t="n">
        <f aca="false">J3470</f>
        <v>0</v>
      </c>
    </row>
    <row r="3471" customFormat="false" ht="12.8" hidden="false" customHeight="false" outlineLevel="0" collapsed="false">
      <c r="A3471" s="0" t="s">
        <v>74</v>
      </c>
      <c r="B3471" s="0" t="s">
        <v>811</v>
      </c>
      <c r="C3471" s="0" t="s">
        <v>679</v>
      </c>
      <c r="D3471" s="0" t="s">
        <v>19</v>
      </c>
      <c r="E3471" s="0" t="s">
        <v>58</v>
      </c>
      <c r="F3471" s="0" t="s">
        <v>826</v>
      </c>
      <c r="G3471" s="0" t="s">
        <v>1610</v>
      </c>
      <c r="H3471" s="0" t="n">
        <v>1.69928003875704</v>
      </c>
      <c r="I3471" s="0" t="n">
        <v>34.0534196546389</v>
      </c>
      <c r="J3471" s="0" t="n">
        <v>765</v>
      </c>
      <c r="K3471" s="0" t="n">
        <f aca="false">I3471*SUMIFS(syst_chauffage!$H$3:$H$27,syst_chauffage!$B$3:$B$27,D3471,syst_chauffage!$C$3:$C$27,E3471)</f>
        <v>56.0161587036976</v>
      </c>
      <c r="L3471" s="12" t="n">
        <f aca="false">H3471*SUMIFS(syst_chauffage!$K$3:$K$27,syst_chauffage!$B$3:$B$27,D3471,syst_chauffage!$C$3:$C$27,E3471)</f>
        <v>1.69928003875704</v>
      </c>
      <c r="N3471" s="0" t="str">
        <f aca="false">A3471</f>
        <v>Commerce</v>
      </c>
      <c r="O3471" s="0" t="str">
        <f aca="false">B3471</f>
        <v>Petit commerce alimentaire</v>
      </c>
      <c r="P3471" s="0" t="str">
        <f aca="false">C3471</f>
        <v>Petit librairie</v>
      </c>
      <c r="Q3471" s="0" t="str">
        <f aca="false">D3471</f>
        <v>Autre système centralisé</v>
      </c>
      <c r="R3471" s="0" t="str">
        <f aca="false">E3471</f>
        <v>Urbain</v>
      </c>
      <c r="S3471" s="0" t="str">
        <f aca="false">F3471</f>
        <v>0323730106</v>
      </c>
      <c r="T3471" s="0" t="str">
        <f aca="false">G3471</f>
        <v>2</v>
      </c>
      <c r="U3471" s="0" t="n">
        <f aca="false">L3471</f>
        <v>1.69928003875704</v>
      </c>
      <c r="V3471" s="0" t="n">
        <f aca="false">K3471</f>
        <v>56.0161587036976</v>
      </c>
      <c r="W3471" s="0" t="n">
        <f aca="false">J3471</f>
        <v>765</v>
      </c>
    </row>
    <row r="3472" customFormat="false" ht="12.8" hidden="false" customHeight="false" outlineLevel="0" collapsed="false">
      <c r="A3472" s="0" t="s">
        <v>74</v>
      </c>
      <c r="B3472" s="0" t="s">
        <v>811</v>
      </c>
      <c r="C3472" s="0" t="s">
        <v>679</v>
      </c>
      <c r="D3472" s="0" t="s">
        <v>22</v>
      </c>
      <c r="E3472" s="0" t="s">
        <v>23</v>
      </c>
      <c r="F3472" s="0" t="s">
        <v>827</v>
      </c>
      <c r="G3472" s="0" t="s">
        <v>1610</v>
      </c>
      <c r="H3472" s="0" t="n">
        <v>0.671297449752267</v>
      </c>
      <c r="I3472" s="0" t="n">
        <v>25.9464369230769</v>
      </c>
      <c r="J3472" s="0" t="n">
        <v>0</v>
      </c>
      <c r="K3472" s="0" t="n">
        <f aca="false">I3472*SUMIFS(syst_chauffage!$H$3:$H$27,syst_chauffage!$B$3:$B$27,D3472,syst_chauffage!$C$3:$C$27,E3472)</f>
        <v>45.6922594297864</v>
      </c>
      <c r="L3472" s="12" t="n">
        <f aca="false">H3472*SUMIFS(syst_chauffage!$K$3:$K$27,syst_chauffage!$B$3:$B$27,D3472,syst_chauffage!$C$3:$C$27,E3472)</f>
        <v>0.671297449752267</v>
      </c>
      <c r="N3472" s="0" t="str">
        <f aca="false">A3472</f>
        <v>Commerce</v>
      </c>
      <c r="O3472" s="0" t="str">
        <f aca="false">B3472</f>
        <v>Petit commerce alimentaire</v>
      </c>
      <c r="P3472" s="0" t="str">
        <f aca="false">C3472</f>
        <v>Petit librairie</v>
      </c>
      <c r="Q3472" s="0" t="str">
        <f aca="false">D3472</f>
        <v>Chaudière fioul</v>
      </c>
      <c r="R3472" s="0" t="str">
        <f aca="false">E3472</f>
        <v>Fioul</v>
      </c>
      <c r="S3472" s="0" t="str">
        <f aca="false">F3472</f>
        <v>0323730303</v>
      </c>
      <c r="T3472" s="0" t="str">
        <f aca="false">G3472</f>
        <v>2</v>
      </c>
      <c r="U3472" s="0" t="n">
        <f aca="false">L3472</f>
        <v>0.671297449752267</v>
      </c>
      <c r="V3472" s="0" t="n">
        <f aca="false">K3472</f>
        <v>45.6922594297864</v>
      </c>
      <c r="W3472" s="0" t="n">
        <f aca="false">J3472</f>
        <v>0</v>
      </c>
    </row>
    <row r="3473" customFormat="false" ht="12.8" hidden="false" customHeight="false" outlineLevel="0" collapsed="false">
      <c r="A3473" s="0" t="s">
        <v>74</v>
      </c>
      <c r="B3473" s="0" t="s">
        <v>811</v>
      </c>
      <c r="C3473" s="0" t="s">
        <v>679</v>
      </c>
      <c r="D3473" s="0" t="s">
        <v>13</v>
      </c>
      <c r="E3473" s="0" t="s">
        <v>14</v>
      </c>
      <c r="F3473" s="0" t="s">
        <v>828</v>
      </c>
      <c r="G3473" s="0" t="s">
        <v>1610</v>
      </c>
      <c r="H3473" s="0" t="n">
        <v>0.788284914779536</v>
      </c>
      <c r="I3473" s="0" t="n">
        <v>25.9464369230769</v>
      </c>
      <c r="J3473" s="0" t="n">
        <v>308</v>
      </c>
      <c r="K3473" s="0" t="n">
        <f aca="false">I3473*SUMIFS(syst_chauffage!$H$3:$H$27,syst_chauffage!$B$3:$B$27,D3473,syst_chauffage!$C$3:$C$27,E3473)</f>
        <v>52.4012096119026</v>
      </c>
      <c r="L3473" s="12" t="n">
        <f aca="false">H3473*SUMIFS(syst_chauffage!$K$3:$K$27,syst_chauffage!$B$3:$B$27,D3473,syst_chauffage!$C$3:$C$27,E3473)</f>
        <v>0.788284914779536</v>
      </c>
      <c r="N3473" s="0" t="str">
        <f aca="false">A3473</f>
        <v>Commerce</v>
      </c>
      <c r="O3473" s="0" t="str">
        <f aca="false">B3473</f>
        <v>Petit commerce alimentaire</v>
      </c>
      <c r="P3473" s="0" t="str">
        <f aca="false">C3473</f>
        <v>Petit librairie</v>
      </c>
      <c r="Q3473" s="0" t="str">
        <f aca="false">D3473</f>
        <v>Chaudière gaz</v>
      </c>
      <c r="R3473" s="0" t="str">
        <f aca="false">E3473</f>
        <v>Gaz</v>
      </c>
      <c r="S3473" s="0" t="str">
        <f aca="false">F3473</f>
        <v>0323730404</v>
      </c>
      <c r="T3473" s="0" t="str">
        <f aca="false">G3473</f>
        <v>2</v>
      </c>
      <c r="U3473" s="0" t="n">
        <f aca="false">L3473</f>
        <v>0.788284914779536</v>
      </c>
      <c r="V3473" s="0" t="n">
        <f aca="false">K3473</f>
        <v>52.4012096119026</v>
      </c>
      <c r="W3473" s="0" t="n">
        <f aca="false">J3473</f>
        <v>308</v>
      </c>
    </row>
    <row r="3474" customFormat="false" ht="12.8" hidden="false" customHeight="false" outlineLevel="0" collapsed="false">
      <c r="A3474" s="0" t="s">
        <v>74</v>
      </c>
      <c r="B3474" s="0" t="s">
        <v>811</v>
      </c>
      <c r="C3474" s="0" t="s">
        <v>679</v>
      </c>
      <c r="D3474" s="0" t="s">
        <v>29</v>
      </c>
      <c r="E3474" s="0" t="s">
        <v>30</v>
      </c>
      <c r="F3474" s="0" t="s">
        <v>829</v>
      </c>
      <c r="G3474" s="0" t="s">
        <v>1610</v>
      </c>
      <c r="H3474" s="0" t="n">
        <v>0.92</v>
      </c>
      <c r="I3474" s="0" t="n">
        <v>10.4</v>
      </c>
      <c r="J3474" s="0" t="n">
        <v>0</v>
      </c>
      <c r="K3474" s="0" t="n">
        <f aca="false">I3474*SUMIFS(syst_chauffage!$H$3:$H$27,syst_chauffage!$B$3:$B$27,D3474,syst_chauffage!$C$3:$C$27,E3474)</f>
        <v>3</v>
      </c>
      <c r="L3474" s="12" t="n">
        <f aca="false">H3474*SUMIFS(syst_chauffage!$K$3:$K$27,syst_chauffage!$B$3:$B$27,D3474,syst_chauffage!$C$3:$C$27,E3474)</f>
        <v>0.92</v>
      </c>
      <c r="N3474" s="0" t="str">
        <f aca="false">A3474</f>
        <v>Commerce</v>
      </c>
      <c r="O3474" s="0" t="str">
        <f aca="false">B3474</f>
        <v>Petit commerce alimentaire</v>
      </c>
      <c r="P3474" s="0" t="str">
        <f aca="false">C3474</f>
        <v>Petit librairie</v>
      </c>
      <c r="Q3474" s="0" t="str">
        <f aca="false">D3474</f>
        <v>Electrique direct</v>
      </c>
      <c r="R3474" s="0" t="str">
        <f aca="false">E3474</f>
        <v>Electricité</v>
      </c>
      <c r="S3474" s="0" t="str">
        <f aca="false">F3474</f>
        <v>0323730602</v>
      </c>
      <c r="T3474" s="0" t="str">
        <f aca="false">G3474</f>
        <v>2</v>
      </c>
      <c r="U3474" s="0" t="n">
        <f aca="false">L3474</f>
        <v>0.92</v>
      </c>
      <c r="V3474" s="0" t="n">
        <f aca="false">K3474</f>
        <v>3</v>
      </c>
      <c r="W3474" s="0" t="n">
        <f aca="false">J3474</f>
        <v>0</v>
      </c>
    </row>
    <row r="3475" customFormat="false" ht="12.8" hidden="false" customHeight="false" outlineLevel="0" collapsed="false">
      <c r="A3475" s="0" t="s">
        <v>74</v>
      </c>
      <c r="B3475" s="0" t="s">
        <v>811</v>
      </c>
      <c r="C3475" s="0" t="s">
        <v>679</v>
      </c>
      <c r="D3475" s="0" t="s">
        <v>36</v>
      </c>
      <c r="E3475" s="0" t="s">
        <v>30</v>
      </c>
      <c r="F3475" s="0" t="s">
        <v>830</v>
      </c>
      <c r="G3475" s="0" t="s">
        <v>1610</v>
      </c>
      <c r="H3475" s="0" t="n">
        <v>3.27439423255813</v>
      </c>
      <c r="I3475" s="0" t="n">
        <v>77.2604823957965</v>
      </c>
      <c r="J3475" s="0" t="n">
        <v>675</v>
      </c>
      <c r="K3475" s="0" t="n">
        <f aca="false">I3475*SUMIFS(syst_chauffage!$H$3:$H$27,syst_chauffage!$B$3:$B$27,D3475,syst_chauffage!$C$3:$C$27,E3475)</f>
        <v>47.7978234348922</v>
      </c>
      <c r="L3475" s="12" t="n">
        <f aca="false">H3475*SUMIFS(syst_chauffage!$K$3:$K$27,syst_chauffage!$B$3:$B$27,D3475,syst_chauffage!$C$3:$C$27,E3475)</f>
        <v>2.75111501758348</v>
      </c>
      <c r="N3475" s="0" t="str">
        <f aca="false">A3475</f>
        <v>Commerce</v>
      </c>
      <c r="O3475" s="0" t="str">
        <f aca="false">B3475</f>
        <v>Petit commerce alimentaire</v>
      </c>
      <c r="P3475" s="0" t="str">
        <f aca="false">C3475</f>
        <v>Petit librairie</v>
      </c>
      <c r="Q3475" s="0" t="str">
        <f aca="false">D3475</f>
        <v>PAC</v>
      </c>
      <c r="R3475" s="0" t="str">
        <f aca="false">E3475</f>
        <v>Electricité</v>
      </c>
      <c r="S3475" s="0" t="str">
        <f aca="false">F3475</f>
        <v>0323730902</v>
      </c>
      <c r="T3475" s="0" t="str">
        <f aca="false">G3475</f>
        <v>2</v>
      </c>
      <c r="U3475" s="0" t="n">
        <f aca="false">L3475</f>
        <v>2.75111501758348</v>
      </c>
      <c r="V3475" s="0" t="n">
        <f aca="false">K3475</f>
        <v>47.7978234348922</v>
      </c>
      <c r="W3475" s="0" t="n">
        <f aca="false">J3475</f>
        <v>675</v>
      </c>
    </row>
    <row r="3476" customFormat="false" ht="12.8" hidden="false" customHeight="false" outlineLevel="0" collapsed="false">
      <c r="A3476" s="0" t="s">
        <v>74</v>
      </c>
      <c r="B3476" s="0" t="s">
        <v>811</v>
      </c>
      <c r="C3476" s="0" t="s">
        <v>679</v>
      </c>
      <c r="D3476" s="0" t="s">
        <v>51</v>
      </c>
      <c r="E3476" s="0" t="s">
        <v>57</v>
      </c>
      <c r="F3476" s="0" t="s">
        <v>831</v>
      </c>
      <c r="G3476" s="0" t="s">
        <v>1610</v>
      </c>
      <c r="H3476" s="0" t="n">
        <v>1.8678390131022</v>
      </c>
      <c r="I3476" s="0" t="n">
        <v>40.9897216353597</v>
      </c>
      <c r="J3476" s="0" t="n">
        <v>0</v>
      </c>
      <c r="K3476" s="0" t="n">
        <f aca="false">I3476*SUMIFS(syst_chauffage!$H$3:$H$27,syst_chauffage!$B$3:$B$27,D3476,syst_chauffage!$C$3:$C$27,E3476)</f>
        <v>86.851229715905</v>
      </c>
      <c r="L3476" s="12" t="n">
        <f aca="false">H3476*SUMIFS(syst_chauffage!$K$3:$K$27,syst_chauffage!$B$3:$B$27,D3476,syst_chauffage!$C$3:$C$27,E3476)</f>
        <v>1.8678390131022</v>
      </c>
      <c r="N3476" s="0" t="str">
        <f aca="false">A3476</f>
        <v>Commerce</v>
      </c>
      <c r="O3476" s="0" t="str">
        <f aca="false">B3476</f>
        <v>Petit commerce alimentaire</v>
      </c>
      <c r="P3476" s="0" t="str">
        <f aca="false">C3476</f>
        <v>Petit librairie</v>
      </c>
      <c r="Q3476" s="0" t="str">
        <f aca="false">D3476</f>
        <v>Autre système centralisé performant</v>
      </c>
      <c r="R3476" s="0" t="str">
        <f aca="false">E3476</f>
        <v>Autres</v>
      </c>
      <c r="S3476" s="0" t="str">
        <f aca="false">F3476</f>
        <v>0323732101</v>
      </c>
      <c r="T3476" s="0" t="str">
        <f aca="false">G3476</f>
        <v>2</v>
      </c>
      <c r="U3476" s="0" t="n">
        <f aca="false">L3476</f>
        <v>1.8678390131022</v>
      </c>
      <c r="V3476" s="0" t="n">
        <f aca="false">K3476</f>
        <v>86.851229715905</v>
      </c>
      <c r="W3476" s="0" t="n">
        <f aca="false">J3476</f>
        <v>0</v>
      </c>
    </row>
    <row r="3477" customFormat="false" ht="12.8" hidden="false" customHeight="false" outlineLevel="0" collapsed="false">
      <c r="A3477" s="0" t="s">
        <v>74</v>
      </c>
      <c r="B3477" s="0" t="s">
        <v>811</v>
      </c>
      <c r="C3477" s="0" t="s">
        <v>679</v>
      </c>
      <c r="D3477" s="0" t="s">
        <v>51</v>
      </c>
      <c r="E3477" s="0" t="s">
        <v>58</v>
      </c>
      <c r="F3477" s="0" t="s">
        <v>832</v>
      </c>
      <c r="G3477" s="0" t="s">
        <v>1610</v>
      </c>
      <c r="H3477" s="0" t="n">
        <v>1.96070773702736</v>
      </c>
      <c r="I3477" s="0" t="n">
        <v>40.5397853031415</v>
      </c>
      <c r="J3477" s="0" t="n">
        <v>765</v>
      </c>
      <c r="K3477" s="0" t="n">
        <f aca="false">I3477*SUMIFS(syst_chauffage!$H$3:$H$27,syst_chauffage!$B$3:$B$27,D3477,syst_chauffage!$C$3:$C$27,E3477)</f>
        <v>86.5118818491306</v>
      </c>
      <c r="L3477" s="12" t="n">
        <f aca="false">H3477*SUMIFS(syst_chauffage!$K$3:$K$27,syst_chauffage!$B$3:$B$27,D3477,syst_chauffage!$C$3:$C$27,E3477)</f>
        <v>1.96070773702736</v>
      </c>
      <c r="N3477" s="0" t="str">
        <f aca="false">A3477</f>
        <v>Commerce</v>
      </c>
      <c r="O3477" s="0" t="str">
        <f aca="false">B3477</f>
        <v>Petit commerce alimentaire</v>
      </c>
      <c r="P3477" s="0" t="str">
        <f aca="false">C3477</f>
        <v>Petit librairie</v>
      </c>
      <c r="Q3477" s="0" t="str">
        <f aca="false">D3477</f>
        <v>Autre système centralisé performant</v>
      </c>
      <c r="R3477" s="0" t="str">
        <f aca="false">E3477</f>
        <v>Urbain</v>
      </c>
      <c r="S3477" s="0" t="str">
        <f aca="false">F3477</f>
        <v>0323732106</v>
      </c>
      <c r="T3477" s="0" t="str">
        <f aca="false">G3477</f>
        <v>2</v>
      </c>
      <c r="U3477" s="0" t="n">
        <f aca="false">L3477</f>
        <v>1.96070773702736</v>
      </c>
      <c r="V3477" s="0" t="n">
        <f aca="false">K3477</f>
        <v>86.5118818491306</v>
      </c>
      <c r="W3477" s="0" t="n">
        <f aca="false">J3477</f>
        <v>765</v>
      </c>
    </row>
    <row r="3478" customFormat="false" ht="12.8" hidden="false" customHeight="false" outlineLevel="0" collapsed="false">
      <c r="A3478" s="0" t="s">
        <v>74</v>
      </c>
      <c r="B3478" s="0" t="s">
        <v>811</v>
      </c>
      <c r="C3478" s="0" t="s">
        <v>679</v>
      </c>
      <c r="D3478" s="0" t="s">
        <v>27</v>
      </c>
      <c r="E3478" s="0" t="s">
        <v>23</v>
      </c>
      <c r="F3478" s="0" t="s">
        <v>833</v>
      </c>
      <c r="G3478" s="0" t="s">
        <v>1610</v>
      </c>
      <c r="H3478" s="0" t="n">
        <v>0.749269485450697</v>
      </c>
      <c r="I3478" s="0" t="n">
        <v>30.8886153846153</v>
      </c>
      <c r="J3478" s="0" t="n">
        <v>693</v>
      </c>
      <c r="K3478" s="0" t="n">
        <f aca="false">I3478*SUMIFS(syst_chauffage!$H$3:$H$27,syst_chauffage!$B$3:$B$27,D3478,syst_chauffage!$C$3:$C$27,E3478)</f>
        <v>79.2108623583623</v>
      </c>
      <c r="L3478" s="12" t="n">
        <f aca="false">H3478*SUMIFS(syst_chauffage!$K$3:$K$27,syst_chauffage!$B$3:$B$27,D3478,syst_chauffage!$C$3:$C$27,E3478)</f>
        <v>0.749269485450697</v>
      </c>
      <c r="N3478" s="0" t="str">
        <f aca="false">A3478</f>
        <v>Commerce</v>
      </c>
      <c r="O3478" s="0" t="str">
        <f aca="false">B3478</f>
        <v>Petit commerce alimentaire</v>
      </c>
      <c r="P3478" s="0" t="str">
        <f aca="false">C3478</f>
        <v>Petit librairie</v>
      </c>
      <c r="Q3478" s="0" t="str">
        <f aca="false">D3478</f>
        <v>Chaudière condensation fioul</v>
      </c>
      <c r="R3478" s="0" t="str">
        <f aca="false">E3478</f>
        <v>Fioul</v>
      </c>
      <c r="S3478" s="0" t="str">
        <f aca="false">F3478</f>
        <v>0323732303</v>
      </c>
      <c r="T3478" s="0" t="str">
        <f aca="false">G3478</f>
        <v>2</v>
      </c>
      <c r="U3478" s="0" t="n">
        <f aca="false">L3478</f>
        <v>0.749269485450697</v>
      </c>
      <c r="V3478" s="0" t="n">
        <f aca="false">K3478</f>
        <v>79.2108623583623</v>
      </c>
      <c r="W3478" s="0" t="n">
        <f aca="false">J3478</f>
        <v>693</v>
      </c>
    </row>
    <row r="3479" customFormat="false" ht="12.8" hidden="false" customHeight="false" outlineLevel="0" collapsed="false">
      <c r="A3479" s="0" t="s">
        <v>74</v>
      </c>
      <c r="B3479" s="0" t="s">
        <v>811</v>
      </c>
      <c r="C3479" s="0" t="s">
        <v>679</v>
      </c>
      <c r="D3479" s="0" t="s">
        <v>18</v>
      </c>
      <c r="E3479" s="0" t="s">
        <v>14</v>
      </c>
      <c r="F3479" s="0" t="s">
        <v>834</v>
      </c>
      <c r="G3479" s="0" t="s">
        <v>1610</v>
      </c>
      <c r="H3479" s="0" t="n">
        <v>0.98257952108682</v>
      </c>
      <c r="I3479" s="0" t="n">
        <v>30.8886153846153</v>
      </c>
      <c r="J3479" s="0" t="n">
        <v>693</v>
      </c>
      <c r="K3479" s="0" t="n">
        <f aca="false">I3479*SUMIFS(syst_chauffage!$H$3:$H$27,syst_chauffage!$B$3:$B$27,D3479,syst_chauffage!$C$3:$C$27,E3479)</f>
        <v>84.1692814255286</v>
      </c>
      <c r="L3479" s="12" t="n">
        <f aca="false">H3479*SUMIFS(syst_chauffage!$K$3:$K$27,syst_chauffage!$B$3:$B$27,D3479,syst_chauffage!$C$3:$C$27,E3479)</f>
        <v>0.954523820250751</v>
      </c>
      <c r="N3479" s="0" t="str">
        <f aca="false">A3479</f>
        <v>Commerce</v>
      </c>
      <c r="O3479" s="0" t="str">
        <f aca="false">B3479</f>
        <v>Petit commerce alimentaire</v>
      </c>
      <c r="P3479" s="0" t="str">
        <f aca="false">C3479</f>
        <v>Petit librairie</v>
      </c>
      <c r="Q3479" s="0" t="str">
        <f aca="false">D3479</f>
        <v>Chaudière condensation gaz</v>
      </c>
      <c r="R3479" s="0" t="str">
        <f aca="false">E3479</f>
        <v>Gaz</v>
      </c>
      <c r="S3479" s="0" t="str">
        <f aca="false">F3479</f>
        <v>0323732404</v>
      </c>
      <c r="T3479" s="0" t="str">
        <f aca="false">G3479</f>
        <v>2</v>
      </c>
      <c r="U3479" s="0" t="n">
        <f aca="false">L3479</f>
        <v>0.954523820250751</v>
      </c>
      <c r="V3479" s="0" t="n">
        <f aca="false">K3479</f>
        <v>84.1692814255286</v>
      </c>
      <c r="W3479" s="0" t="n">
        <f aca="false">J3479</f>
        <v>693</v>
      </c>
    </row>
    <row r="3480" customFormat="false" ht="12.8" hidden="false" customHeight="false" outlineLevel="0" collapsed="false">
      <c r="A3480" s="0" t="s">
        <v>74</v>
      </c>
      <c r="B3480" s="0" t="s">
        <v>811</v>
      </c>
      <c r="C3480" s="0" t="s">
        <v>679</v>
      </c>
      <c r="D3480" s="0" t="s">
        <v>32</v>
      </c>
      <c r="E3480" s="0" t="s">
        <v>30</v>
      </c>
      <c r="F3480" s="0" t="s">
        <v>835</v>
      </c>
      <c r="G3480" s="0" t="s">
        <v>1610</v>
      </c>
      <c r="H3480" s="0" t="n">
        <v>1</v>
      </c>
      <c r="I3480" s="0" t="n">
        <v>12</v>
      </c>
      <c r="J3480" s="0" t="n">
        <v>0</v>
      </c>
      <c r="K3480" s="0" t="n">
        <f aca="false">I3480*SUMIFS(syst_chauffage!$H$3:$H$27,syst_chauffage!$B$3:$B$27,D3480,syst_chauffage!$C$3:$C$27,E3480)</f>
        <v>12</v>
      </c>
      <c r="L3480" s="12" t="n">
        <f aca="false">H3480*SUMIFS(syst_chauffage!$K$3:$K$27,syst_chauffage!$B$3:$B$27,D3480,syst_chauffage!$C$3:$C$27,E3480)</f>
        <v>1</v>
      </c>
      <c r="N3480" s="0" t="str">
        <f aca="false">A3480</f>
        <v>Commerce</v>
      </c>
      <c r="O3480" s="0" t="str">
        <f aca="false">B3480</f>
        <v>Petit commerce alimentaire</v>
      </c>
      <c r="P3480" s="0" t="str">
        <f aca="false">C3480</f>
        <v>Petit librairie</v>
      </c>
      <c r="Q3480" s="0" t="str">
        <f aca="false">D3480</f>
        <v>Electrique direct performant</v>
      </c>
      <c r="R3480" s="0" t="str">
        <f aca="false">E3480</f>
        <v>Electricité</v>
      </c>
      <c r="S3480" s="0" t="str">
        <f aca="false">F3480</f>
        <v>0323732602</v>
      </c>
      <c r="T3480" s="0" t="str">
        <f aca="false">G3480</f>
        <v>2</v>
      </c>
      <c r="U3480" s="0" t="n">
        <f aca="false">L3480</f>
        <v>1</v>
      </c>
      <c r="V3480" s="0" t="n">
        <f aca="false">K3480</f>
        <v>12</v>
      </c>
      <c r="W3480" s="0" t="n">
        <f aca="false">J3480</f>
        <v>0</v>
      </c>
    </row>
    <row r="3481" customFormat="false" ht="12.8" hidden="false" customHeight="false" outlineLevel="0" collapsed="false">
      <c r="A3481" s="0" t="s">
        <v>74</v>
      </c>
      <c r="B3481" s="0" t="s">
        <v>811</v>
      </c>
      <c r="C3481" s="0" t="s">
        <v>679</v>
      </c>
      <c r="D3481" s="0" t="s">
        <v>38</v>
      </c>
      <c r="E3481" s="0" t="s">
        <v>30</v>
      </c>
      <c r="F3481" s="0" t="s">
        <v>836</v>
      </c>
      <c r="G3481" s="0" t="s">
        <v>1610</v>
      </c>
      <c r="H3481" s="0" t="n">
        <v>3.39795627906976</v>
      </c>
      <c r="I3481" s="0" t="n">
        <v>91.9767647569005</v>
      </c>
      <c r="J3481" s="0" t="n">
        <v>720</v>
      </c>
      <c r="K3481" s="0" t="n">
        <f aca="false">I3481*SUMIFS(syst_chauffage!$H$3:$H$27,syst_chauffage!$B$3:$B$27,D3481,syst_chauffage!$C$3:$C$27,E3481)</f>
        <v>92.969543743138</v>
      </c>
      <c r="L3481" s="12" t="n">
        <f aca="false">H3481*SUMIFS(syst_chauffage!$K$3:$K$27,syst_chauffage!$B$3:$B$27,D3481,syst_chauffage!$C$3:$C$27,E3481)</f>
        <v>3.03986496519792</v>
      </c>
      <c r="N3481" s="0" t="str">
        <f aca="false">A3481</f>
        <v>Commerce</v>
      </c>
      <c r="O3481" s="0" t="str">
        <f aca="false">B3481</f>
        <v>Petit commerce alimentaire</v>
      </c>
      <c r="P3481" s="0" t="str">
        <f aca="false">C3481</f>
        <v>Petit librairie</v>
      </c>
      <c r="Q3481" s="0" t="str">
        <f aca="false">D3481</f>
        <v>PAC performant</v>
      </c>
      <c r="R3481" s="0" t="str">
        <f aca="false">E3481</f>
        <v>Electricité</v>
      </c>
      <c r="S3481" s="0" t="str">
        <f aca="false">F3481</f>
        <v>0323732902</v>
      </c>
      <c r="T3481" s="0" t="str">
        <f aca="false">G3481</f>
        <v>2</v>
      </c>
      <c r="U3481" s="0" t="n">
        <f aca="false">L3481</f>
        <v>3.03986496519792</v>
      </c>
      <c r="V3481" s="0" t="n">
        <f aca="false">K3481</f>
        <v>92.969543743138</v>
      </c>
      <c r="W3481" s="0" t="n">
        <f aca="false">J3481</f>
        <v>720</v>
      </c>
    </row>
    <row r="3482" customFormat="false" ht="12.8" hidden="false" customHeight="false" outlineLevel="0" collapsed="false">
      <c r="A3482" s="0" t="s">
        <v>74</v>
      </c>
      <c r="B3482" s="0" t="s">
        <v>811</v>
      </c>
      <c r="C3482" s="0" t="s">
        <v>837</v>
      </c>
      <c r="D3482" s="0" t="s">
        <v>19</v>
      </c>
      <c r="E3482" s="0" t="s">
        <v>57</v>
      </c>
      <c r="F3482" s="0" t="s">
        <v>838</v>
      </c>
      <c r="G3482" s="0" t="s">
        <v>1610</v>
      </c>
      <c r="H3482" s="0" t="n">
        <v>1.62322417932531</v>
      </c>
      <c r="I3482" s="0" t="n">
        <v>48.52474261957</v>
      </c>
      <c r="J3482" s="0" t="n">
        <v>0</v>
      </c>
      <c r="K3482" s="0" t="n">
        <f aca="false">I3482*SUMIFS(syst_chauffage!$H$3:$H$27,syst_chauffage!$B$3:$B$27,D3482,syst_chauffage!$C$3:$C$27,E3482)</f>
        <v>67.5695721953196</v>
      </c>
      <c r="L3482" s="12" t="n">
        <f aca="false">H3482*SUMIFS(syst_chauffage!$K$3:$K$27,syst_chauffage!$B$3:$B$27,D3482,syst_chauffage!$C$3:$C$27,E3482)</f>
        <v>1.62322417932531</v>
      </c>
      <c r="N3482" s="0" t="str">
        <f aca="false">A3482</f>
        <v>Commerce</v>
      </c>
      <c r="O3482" s="0" t="str">
        <f aca="false">B3482</f>
        <v>Petit commerce alimentaire</v>
      </c>
      <c r="P3482" s="0" t="str">
        <f aca="false">C3482</f>
        <v>Petit poissonnerie</v>
      </c>
      <c r="Q3482" s="0" t="str">
        <f aca="false">D3482</f>
        <v>Autre système centralisé</v>
      </c>
      <c r="R3482" s="0" t="str">
        <f aca="false">E3482</f>
        <v>Autres</v>
      </c>
      <c r="S3482" s="0" t="str">
        <f aca="false">F3482</f>
        <v>0323750101</v>
      </c>
      <c r="T3482" s="0" t="str">
        <f aca="false">G3482</f>
        <v>2</v>
      </c>
      <c r="U3482" s="0" t="n">
        <f aca="false">L3482</f>
        <v>1.62322417932531</v>
      </c>
      <c r="V3482" s="0" t="n">
        <f aca="false">K3482</f>
        <v>67.5695721953196</v>
      </c>
      <c r="W3482" s="0" t="n">
        <f aca="false">J3482</f>
        <v>0</v>
      </c>
    </row>
    <row r="3483" customFormat="false" ht="12.8" hidden="false" customHeight="false" outlineLevel="0" collapsed="false">
      <c r="A3483" s="0" t="s">
        <v>74</v>
      </c>
      <c r="B3483" s="0" t="s">
        <v>811</v>
      </c>
      <c r="C3483" s="0" t="s">
        <v>837</v>
      </c>
      <c r="D3483" s="0" t="s">
        <v>19</v>
      </c>
      <c r="E3483" s="0" t="s">
        <v>58</v>
      </c>
      <c r="F3483" s="0" t="s">
        <v>839</v>
      </c>
      <c r="G3483" s="0" t="s">
        <v>1610</v>
      </c>
      <c r="H3483" s="0" t="n">
        <v>1.69238580430087</v>
      </c>
      <c r="I3483" s="0" t="n">
        <v>48.0345262955093</v>
      </c>
      <c r="J3483" s="0" t="n">
        <v>765</v>
      </c>
      <c r="K3483" s="0" t="n">
        <f aca="false">I3483*SUMIFS(syst_chauffage!$H$3:$H$27,syst_chauffage!$B$3:$B$27,D3483,syst_chauffage!$C$3:$C$27,E3483)</f>
        <v>79.0143743422739</v>
      </c>
      <c r="L3483" s="12" t="n">
        <f aca="false">H3483*SUMIFS(syst_chauffage!$K$3:$K$27,syst_chauffage!$B$3:$B$27,D3483,syst_chauffage!$C$3:$C$27,E3483)</f>
        <v>1.69238580430087</v>
      </c>
      <c r="N3483" s="0" t="str">
        <f aca="false">A3483</f>
        <v>Commerce</v>
      </c>
      <c r="O3483" s="0" t="str">
        <f aca="false">B3483</f>
        <v>Petit commerce alimentaire</v>
      </c>
      <c r="P3483" s="0" t="str">
        <f aca="false">C3483</f>
        <v>Petit poissonnerie</v>
      </c>
      <c r="Q3483" s="0" t="str">
        <f aca="false">D3483</f>
        <v>Autre système centralisé</v>
      </c>
      <c r="R3483" s="0" t="str">
        <f aca="false">E3483</f>
        <v>Urbain</v>
      </c>
      <c r="S3483" s="0" t="str">
        <f aca="false">F3483</f>
        <v>0323750106</v>
      </c>
      <c r="T3483" s="0" t="str">
        <f aca="false">G3483</f>
        <v>2</v>
      </c>
      <c r="U3483" s="0" t="n">
        <f aca="false">L3483</f>
        <v>1.69238580430087</v>
      </c>
      <c r="V3483" s="0" t="n">
        <f aca="false">K3483</f>
        <v>79.0143743422739</v>
      </c>
      <c r="W3483" s="0" t="n">
        <f aca="false">J3483</f>
        <v>765</v>
      </c>
    </row>
    <row r="3484" customFormat="false" ht="12.8" hidden="false" customHeight="false" outlineLevel="0" collapsed="false">
      <c r="A3484" s="0" t="s">
        <v>74</v>
      </c>
      <c r="B3484" s="0" t="s">
        <v>811</v>
      </c>
      <c r="C3484" s="0" t="s">
        <v>837</v>
      </c>
      <c r="D3484" s="0" t="s">
        <v>22</v>
      </c>
      <c r="E3484" s="0" t="s">
        <v>23</v>
      </c>
      <c r="F3484" s="0" t="s">
        <v>840</v>
      </c>
      <c r="G3484" s="0" t="s">
        <v>1610</v>
      </c>
      <c r="H3484" s="0" t="n">
        <v>0.673752486723399</v>
      </c>
      <c r="I3484" s="0" t="n">
        <v>32.3687445290998</v>
      </c>
      <c r="J3484" s="0" t="n">
        <v>0</v>
      </c>
      <c r="K3484" s="0" t="n">
        <f aca="false">I3484*SUMIFS(syst_chauffage!$H$3:$H$27,syst_chauffage!$B$3:$B$27,D3484,syst_chauffage!$C$3:$C$27,E3484)</f>
        <v>57.0020876787393</v>
      </c>
      <c r="L3484" s="12" t="n">
        <f aca="false">H3484*SUMIFS(syst_chauffage!$K$3:$K$27,syst_chauffage!$B$3:$B$27,D3484,syst_chauffage!$C$3:$C$27,E3484)</f>
        <v>0.673752486723399</v>
      </c>
      <c r="N3484" s="0" t="str">
        <f aca="false">A3484</f>
        <v>Commerce</v>
      </c>
      <c r="O3484" s="0" t="str">
        <f aca="false">B3484</f>
        <v>Petit commerce alimentaire</v>
      </c>
      <c r="P3484" s="0" t="str">
        <f aca="false">C3484</f>
        <v>Petit poissonnerie</v>
      </c>
      <c r="Q3484" s="0" t="str">
        <f aca="false">D3484</f>
        <v>Chaudière fioul</v>
      </c>
      <c r="R3484" s="0" t="str">
        <f aca="false">E3484</f>
        <v>Fioul</v>
      </c>
      <c r="S3484" s="0" t="str">
        <f aca="false">F3484</f>
        <v>0323750303</v>
      </c>
      <c r="T3484" s="0" t="str">
        <f aca="false">G3484</f>
        <v>2</v>
      </c>
      <c r="U3484" s="0" t="n">
        <f aca="false">L3484</f>
        <v>0.673752486723399</v>
      </c>
      <c r="V3484" s="0" t="n">
        <f aca="false">K3484</f>
        <v>57.0020876787393</v>
      </c>
      <c r="W3484" s="0" t="n">
        <f aca="false">J3484</f>
        <v>0</v>
      </c>
    </row>
    <row r="3485" customFormat="false" ht="12.8" hidden="false" customHeight="false" outlineLevel="0" collapsed="false">
      <c r="A3485" s="0" t="s">
        <v>74</v>
      </c>
      <c r="B3485" s="0" t="s">
        <v>811</v>
      </c>
      <c r="C3485" s="0" t="s">
        <v>837</v>
      </c>
      <c r="D3485" s="0" t="s">
        <v>13</v>
      </c>
      <c r="E3485" s="0" t="s">
        <v>14</v>
      </c>
      <c r="F3485" s="0" t="s">
        <v>841</v>
      </c>
      <c r="G3485" s="0" t="s">
        <v>1610</v>
      </c>
      <c r="H3485" s="0" t="n">
        <v>0.790734008423753</v>
      </c>
      <c r="I3485" s="0" t="n">
        <v>25.9464369230769</v>
      </c>
      <c r="J3485" s="0" t="n">
        <v>308</v>
      </c>
      <c r="K3485" s="0" t="n">
        <f aca="false">I3485*SUMIFS(syst_chauffage!$H$3:$H$27,syst_chauffage!$B$3:$B$27,D3485,syst_chauffage!$C$3:$C$27,E3485)</f>
        <v>52.4012096119026</v>
      </c>
      <c r="L3485" s="12" t="n">
        <f aca="false">H3485*SUMIFS(syst_chauffage!$K$3:$K$27,syst_chauffage!$B$3:$B$27,D3485,syst_chauffage!$C$3:$C$27,E3485)</f>
        <v>0.790734008423753</v>
      </c>
      <c r="N3485" s="0" t="str">
        <f aca="false">A3485</f>
        <v>Commerce</v>
      </c>
      <c r="O3485" s="0" t="str">
        <f aca="false">B3485</f>
        <v>Petit commerce alimentaire</v>
      </c>
      <c r="P3485" s="0" t="str">
        <f aca="false">C3485</f>
        <v>Petit poissonnerie</v>
      </c>
      <c r="Q3485" s="0" t="str">
        <f aca="false">D3485</f>
        <v>Chaudière gaz</v>
      </c>
      <c r="R3485" s="0" t="str">
        <f aca="false">E3485</f>
        <v>Gaz</v>
      </c>
      <c r="S3485" s="0" t="str">
        <f aca="false">F3485</f>
        <v>0323750404</v>
      </c>
      <c r="T3485" s="0" t="str">
        <f aca="false">G3485</f>
        <v>2</v>
      </c>
      <c r="U3485" s="0" t="n">
        <f aca="false">L3485</f>
        <v>0.790734008423753</v>
      </c>
      <c r="V3485" s="0" t="n">
        <f aca="false">K3485</f>
        <v>52.4012096119026</v>
      </c>
      <c r="W3485" s="0" t="n">
        <f aca="false">J3485</f>
        <v>308</v>
      </c>
    </row>
    <row r="3486" customFormat="false" ht="12.8" hidden="false" customHeight="false" outlineLevel="0" collapsed="false">
      <c r="A3486" s="0" t="s">
        <v>74</v>
      </c>
      <c r="B3486" s="0" t="s">
        <v>811</v>
      </c>
      <c r="C3486" s="0" t="s">
        <v>837</v>
      </c>
      <c r="D3486" s="0" t="s">
        <v>29</v>
      </c>
      <c r="E3486" s="0" t="s">
        <v>30</v>
      </c>
      <c r="F3486" s="0" t="s">
        <v>842</v>
      </c>
      <c r="G3486" s="0" t="s">
        <v>1610</v>
      </c>
      <c r="H3486" s="0" t="n">
        <v>0.92</v>
      </c>
      <c r="I3486" s="0" t="n">
        <v>10.4</v>
      </c>
      <c r="J3486" s="0" t="n">
        <v>0</v>
      </c>
      <c r="K3486" s="0" t="n">
        <f aca="false">I3486*SUMIFS(syst_chauffage!$H$3:$H$27,syst_chauffage!$B$3:$B$27,D3486,syst_chauffage!$C$3:$C$27,E3486)</f>
        <v>3</v>
      </c>
      <c r="L3486" s="12" t="n">
        <f aca="false">H3486*SUMIFS(syst_chauffage!$K$3:$K$27,syst_chauffage!$B$3:$B$27,D3486,syst_chauffage!$C$3:$C$27,E3486)</f>
        <v>0.92</v>
      </c>
      <c r="N3486" s="0" t="str">
        <f aca="false">A3486</f>
        <v>Commerce</v>
      </c>
      <c r="O3486" s="0" t="str">
        <f aca="false">B3486</f>
        <v>Petit commerce alimentaire</v>
      </c>
      <c r="P3486" s="0" t="str">
        <f aca="false">C3486</f>
        <v>Petit poissonnerie</v>
      </c>
      <c r="Q3486" s="0" t="str">
        <f aca="false">D3486</f>
        <v>Electrique direct</v>
      </c>
      <c r="R3486" s="0" t="str">
        <f aca="false">E3486</f>
        <v>Electricité</v>
      </c>
      <c r="S3486" s="0" t="str">
        <f aca="false">F3486</f>
        <v>0323750602</v>
      </c>
      <c r="T3486" s="0" t="str">
        <f aca="false">G3486</f>
        <v>2</v>
      </c>
      <c r="U3486" s="0" t="n">
        <f aca="false">L3486</f>
        <v>0.92</v>
      </c>
      <c r="V3486" s="0" t="n">
        <f aca="false">K3486</f>
        <v>3</v>
      </c>
      <c r="W3486" s="0" t="n">
        <f aca="false">J3486</f>
        <v>0</v>
      </c>
    </row>
    <row r="3487" customFormat="false" ht="12.8" hidden="false" customHeight="false" outlineLevel="0" collapsed="false">
      <c r="A3487" s="0" t="s">
        <v>74</v>
      </c>
      <c r="B3487" s="0" t="s">
        <v>811</v>
      </c>
      <c r="C3487" s="0" t="s">
        <v>837</v>
      </c>
      <c r="D3487" s="0" t="s">
        <v>36</v>
      </c>
      <c r="E3487" s="0" t="s">
        <v>30</v>
      </c>
      <c r="F3487" s="0" t="s">
        <v>843</v>
      </c>
      <c r="G3487" s="0" t="s">
        <v>1610</v>
      </c>
      <c r="H3487" s="0" t="n">
        <v>3.27439423255813</v>
      </c>
      <c r="I3487" s="0" t="n">
        <v>117.222994987443</v>
      </c>
      <c r="J3487" s="0" t="n">
        <v>675</v>
      </c>
      <c r="K3487" s="0" t="n">
        <f aca="false">I3487*SUMIFS(syst_chauffage!$H$3:$H$27,syst_chauffage!$B$3:$B$27,D3487,syst_chauffage!$C$3:$C$27,E3487)</f>
        <v>72.5209556447696</v>
      </c>
      <c r="L3487" s="12" t="n">
        <f aca="false">H3487*SUMIFS(syst_chauffage!$K$3:$K$27,syst_chauffage!$B$3:$B$27,D3487,syst_chauffage!$C$3:$C$27,E3487)</f>
        <v>2.75111501758348</v>
      </c>
      <c r="N3487" s="0" t="str">
        <f aca="false">A3487</f>
        <v>Commerce</v>
      </c>
      <c r="O3487" s="0" t="str">
        <f aca="false">B3487</f>
        <v>Petit commerce alimentaire</v>
      </c>
      <c r="P3487" s="0" t="str">
        <f aca="false">C3487</f>
        <v>Petit poissonnerie</v>
      </c>
      <c r="Q3487" s="0" t="str">
        <f aca="false">D3487</f>
        <v>PAC</v>
      </c>
      <c r="R3487" s="0" t="str">
        <f aca="false">E3487</f>
        <v>Electricité</v>
      </c>
      <c r="S3487" s="0" t="str">
        <f aca="false">F3487</f>
        <v>0323750902</v>
      </c>
      <c r="T3487" s="0" t="str">
        <f aca="false">G3487</f>
        <v>2</v>
      </c>
      <c r="U3487" s="0" t="n">
        <f aca="false">L3487</f>
        <v>2.75111501758348</v>
      </c>
      <c r="V3487" s="0" t="n">
        <f aca="false">K3487</f>
        <v>72.5209556447696</v>
      </c>
      <c r="W3487" s="0" t="n">
        <f aca="false">J3487</f>
        <v>675</v>
      </c>
    </row>
    <row r="3488" customFormat="false" ht="12.8" hidden="false" customHeight="false" outlineLevel="0" collapsed="false">
      <c r="A3488" s="0" t="s">
        <v>74</v>
      </c>
      <c r="B3488" s="0" t="s">
        <v>811</v>
      </c>
      <c r="C3488" s="0" t="s">
        <v>837</v>
      </c>
      <c r="D3488" s="0" t="s">
        <v>51</v>
      </c>
      <c r="E3488" s="0" t="s">
        <v>57</v>
      </c>
      <c r="F3488" s="0" t="s">
        <v>844</v>
      </c>
      <c r="G3488" s="0" t="s">
        <v>1610</v>
      </c>
      <c r="H3488" s="0" t="n">
        <v>1.87295097614459</v>
      </c>
      <c r="I3488" s="0" t="n">
        <v>57.7675507375833</v>
      </c>
      <c r="J3488" s="0" t="n">
        <v>0</v>
      </c>
      <c r="K3488" s="0" t="n">
        <f aca="false">I3488*SUMIFS(syst_chauffage!$H$3:$H$27,syst_chauffage!$B$3:$B$27,D3488,syst_chauffage!$C$3:$C$27,E3488)</f>
        <v>122.400997593186</v>
      </c>
      <c r="L3488" s="12" t="n">
        <f aca="false">H3488*SUMIFS(syst_chauffage!$K$3:$K$27,syst_chauffage!$B$3:$B$27,D3488,syst_chauffage!$C$3:$C$27,E3488)</f>
        <v>1.87295097614459</v>
      </c>
      <c r="N3488" s="0" t="str">
        <f aca="false">A3488</f>
        <v>Commerce</v>
      </c>
      <c r="O3488" s="0" t="str">
        <f aca="false">B3488</f>
        <v>Petit commerce alimentaire</v>
      </c>
      <c r="P3488" s="0" t="str">
        <f aca="false">C3488</f>
        <v>Petit poissonnerie</v>
      </c>
      <c r="Q3488" s="0" t="str">
        <f aca="false">D3488</f>
        <v>Autre système centralisé performant</v>
      </c>
      <c r="R3488" s="0" t="str">
        <f aca="false">E3488</f>
        <v>Autres</v>
      </c>
      <c r="S3488" s="0" t="str">
        <f aca="false">F3488</f>
        <v>0323752101</v>
      </c>
      <c r="T3488" s="0" t="str">
        <f aca="false">G3488</f>
        <v>2</v>
      </c>
      <c r="U3488" s="0" t="n">
        <f aca="false">L3488</f>
        <v>1.87295097614459</v>
      </c>
      <c r="V3488" s="0" t="n">
        <f aca="false">K3488</f>
        <v>122.400997593186</v>
      </c>
      <c r="W3488" s="0" t="n">
        <f aca="false">J3488</f>
        <v>0</v>
      </c>
    </row>
    <row r="3489" customFormat="false" ht="12.8" hidden="false" customHeight="false" outlineLevel="0" collapsed="false">
      <c r="A3489" s="0" t="s">
        <v>74</v>
      </c>
      <c r="B3489" s="0" t="s">
        <v>811</v>
      </c>
      <c r="C3489" s="0" t="s">
        <v>837</v>
      </c>
      <c r="D3489" s="0" t="s">
        <v>51</v>
      </c>
      <c r="E3489" s="0" t="s">
        <v>58</v>
      </c>
      <c r="F3489" s="0" t="s">
        <v>845</v>
      </c>
      <c r="G3489" s="0" t="s">
        <v>1610</v>
      </c>
      <c r="H3489" s="0" t="n">
        <v>1.9527528511164</v>
      </c>
      <c r="I3489" s="0" t="n">
        <v>57.1839598756063</v>
      </c>
      <c r="J3489" s="0" t="n">
        <v>765</v>
      </c>
      <c r="K3489" s="0" t="n">
        <f aca="false">I3489*SUMIFS(syst_chauffage!$H$3:$H$27,syst_chauffage!$B$3:$B$27,D3489,syst_chauffage!$C$3:$C$27,E3489)</f>
        <v>122.030542180511</v>
      </c>
      <c r="L3489" s="12" t="n">
        <f aca="false">H3489*SUMIFS(syst_chauffage!$K$3:$K$27,syst_chauffage!$B$3:$B$27,D3489,syst_chauffage!$C$3:$C$27,E3489)</f>
        <v>1.9527528511164</v>
      </c>
      <c r="N3489" s="0" t="str">
        <f aca="false">A3489</f>
        <v>Commerce</v>
      </c>
      <c r="O3489" s="0" t="str">
        <f aca="false">B3489</f>
        <v>Petit commerce alimentaire</v>
      </c>
      <c r="P3489" s="0" t="str">
        <f aca="false">C3489</f>
        <v>Petit poissonnerie</v>
      </c>
      <c r="Q3489" s="0" t="str">
        <f aca="false">D3489</f>
        <v>Autre système centralisé performant</v>
      </c>
      <c r="R3489" s="0" t="str">
        <f aca="false">E3489</f>
        <v>Urbain</v>
      </c>
      <c r="S3489" s="0" t="str">
        <f aca="false">F3489</f>
        <v>0323752106</v>
      </c>
      <c r="T3489" s="0" t="str">
        <f aca="false">G3489</f>
        <v>2</v>
      </c>
      <c r="U3489" s="0" t="n">
        <f aca="false">L3489</f>
        <v>1.9527528511164</v>
      </c>
      <c r="V3489" s="0" t="n">
        <f aca="false">K3489</f>
        <v>122.030542180511</v>
      </c>
      <c r="W3489" s="0" t="n">
        <f aca="false">J3489</f>
        <v>765</v>
      </c>
    </row>
    <row r="3490" customFormat="false" ht="12.8" hidden="false" customHeight="false" outlineLevel="0" collapsed="false">
      <c r="A3490" s="0" t="s">
        <v>74</v>
      </c>
      <c r="B3490" s="0" t="s">
        <v>811</v>
      </c>
      <c r="C3490" s="0" t="s">
        <v>837</v>
      </c>
      <c r="D3490" s="0" t="s">
        <v>27</v>
      </c>
      <c r="E3490" s="0" t="s">
        <v>23</v>
      </c>
      <c r="F3490" s="0" t="s">
        <v>846</v>
      </c>
      <c r="G3490" s="0" t="s">
        <v>1610</v>
      </c>
      <c r="H3490" s="0" t="n">
        <v>0.751367844916462</v>
      </c>
      <c r="I3490" s="0" t="n">
        <v>38.5342196774998</v>
      </c>
      <c r="J3490" s="0" t="n">
        <v>693</v>
      </c>
      <c r="K3490" s="0" t="n">
        <f aca="false">I3490*SUMIFS(syst_chauffage!$H$3:$H$27,syst_chauffage!$B$3:$B$27,D3490,syst_chauffage!$C$3:$C$27,E3490)</f>
        <v>98.8172740329956</v>
      </c>
      <c r="L3490" s="12" t="n">
        <f aca="false">H3490*SUMIFS(syst_chauffage!$K$3:$K$27,syst_chauffage!$B$3:$B$27,D3490,syst_chauffage!$C$3:$C$27,E3490)</f>
        <v>0.751367844916462</v>
      </c>
      <c r="N3490" s="0" t="str">
        <f aca="false">A3490</f>
        <v>Commerce</v>
      </c>
      <c r="O3490" s="0" t="str">
        <f aca="false">B3490</f>
        <v>Petit commerce alimentaire</v>
      </c>
      <c r="P3490" s="0" t="str">
        <f aca="false">C3490</f>
        <v>Petit poissonnerie</v>
      </c>
      <c r="Q3490" s="0" t="str">
        <f aca="false">D3490</f>
        <v>Chaudière condensation fioul</v>
      </c>
      <c r="R3490" s="0" t="str">
        <f aca="false">E3490</f>
        <v>Fioul</v>
      </c>
      <c r="S3490" s="0" t="str">
        <f aca="false">F3490</f>
        <v>0323752303</v>
      </c>
      <c r="T3490" s="0" t="str">
        <f aca="false">G3490</f>
        <v>2</v>
      </c>
      <c r="U3490" s="0" t="n">
        <f aca="false">L3490</f>
        <v>0.751367844916462</v>
      </c>
      <c r="V3490" s="0" t="n">
        <f aca="false">K3490</f>
        <v>98.8172740329956</v>
      </c>
      <c r="W3490" s="0" t="n">
        <f aca="false">J3490</f>
        <v>693</v>
      </c>
    </row>
    <row r="3491" customFormat="false" ht="12.8" hidden="false" customHeight="false" outlineLevel="0" collapsed="false">
      <c r="A3491" s="0" t="s">
        <v>74</v>
      </c>
      <c r="B3491" s="0" t="s">
        <v>811</v>
      </c>
      <c r="C3491" s="0" t="s">
        <v>837</v>
      </c>
      <c r="D3491" s="0" t="s">
        <v>18</v>
      </c>
      <c r="E3491" s="0" t="s">
        <v>14</v>
      </c>
      <c r="F3491" s="0" t="s">
        <v>847</v>
      </c>
      <c r="G3491" s="0" t="s">
        <v>1610</v>
      </c>
      <c r="H3491" s="0" t="n">
        <v>0.98469085542113</v>
      </c>
      <c r="I3491" s="0" t="n">
        <v>30.8886153846153</v>
      </c>
      <c r="J3491" s="0" t="n">
        <v>693</v>
      </c>
      <c r="K3491" s="0" t="n">
        <f aca="false">I3491*SUMIFS(syst_chauffage!$H$3:$H$27,syst_chauffage!$B$3:$B$27,D3491,syst_chauffage!$C$3:$C$27,E3491)</f>
        <v>84.1692814255286</v>
      </c>
      <c r="L3491" s="12" t="n">
        <f aca="false">H3491*SUMIFS(syst_chauffage!$K$3:$K$27,syst_chauffage!$B$3:$B$27,D3491,syst_chauffage!$C$3:$C$27,E3491)</f>
        <v>0.95657486942424</v>
      </c>
      <c r="N3491" s="0" t="str">
        <f aca="false">A3491</f>
        <v>Commerce</v>
      </c>
      <c r="O3491" s="0" t="str">
        <f aca="false">B3491</f>
        <v>Petit commerce alimentaire</v>
      </c>
      <c r="P3491" s="0" t="str">
        <f aca="false">C3491</f>
        <v>Petit poissonnerie</v>
      </c>
      <c r="Q3491" s="0" t="str">
        <f aca="false">D3491</f>
        <v>Chaudière condensation gaz</v>
      </c>
      <c r="R3491" s="0" t="str">
        <f aca="false">E3491</f>
        <v>Gaz</v>
      </c>
      <c r="S3491" s="0" t="str">
        <f aca="false">F3491</f>
        <v>0323752404</v>
      </c>
      <c r="T3491" s="0" t="str">
        <f aca="false">G3491</f>
        <v>2</v>
      </c>
      <c r="U3491" s="0" t="n">
        <f aca="false">L3491</f>
        <v>0.95657486942424</v>
      </c>
      <c r="V3491" s="0" t="n">
        <f aca="false">K3491</f>
        <v>84.1692814255286</v>
      </c>
      <c r="W3491" s="0" t="n">
        <f aca="false">J3491</f>
        <v>693</v>
      </c>
    </row>
    <row r="3492" customFormat="false" ht="12.8" hidden="false" customHeight="false" outlineLevel="0" collapsed="false">
      <c r="A3492" s="0" t="s">
        <v>74</v>
      </c>
      <c r="B3492" s="0" t="s">
        <v>811</v>
      </c>
      <c r="C3492" s="0" t="s">
        <v>837</v>
      </c>
      <c r="D3492" s="0" t="s">
        <v>32</v>
      </c>
      <c r="E3492" s="0" t="s">
        <v>30</v>
      </c>
      <c r="F3492" s="0" t="s">
        <v>848</v>
      </c>
      <c r="G3492" s="0" t="s">
        <v>1610</v>
      </c>
      <c r="H3492" s="0" t="n">
        <v>1</v>
      </c>
      <c r="I3492" s="0" t="n">
        <v>12</v>
      </c>
      <c r="J3492" s="0" t="n">
        <v>0</v>
      </c>
      <c r="K3492" s="0" t="n">
        <f aca="false">I3492*SUMIFS(syst_chauffage!$H$3:$H$27,syst_chauffage!$B$3:$B$27,D3492,syst_chauffage!$C$3:$C$27,E3492)</f>
        <v>12</v>
      </c>
      <c r="L3492" s="12" t="n">
        <f aca="false">H3492*SUMIFS(syst_chauffage!$K$3:$K$27,syst_chauffage!$B$3:$B$27,D3492,syst_chauffage!$C$3:$C$27,E3492)</f>
        <v>1</v>
      </c>
      <c r="N3492" s="0" t="str">
        <f aca="false">A3492</f>
        <v>Commerce</v>
      </c>
      <c r="O3492" s="0" t="str">
        <f aca="false">B3492</f>
        <v>Petit commerce alimentaire</v>
      </c>
      <c r="P3492" s="0" t="str">
        <f aca="false">C3492</f>
        <v>Petit poissonnerie</v>
      </c>
      <c r="Q3492" s="0" t="str">
        <f aca="false">D3492</f>
        <v>Electrique direct performant</v>
      </c>
      <c r="R3492" s="0" t="str">
        <f aca="false">E3492</f>
        <v>Electricité</v>
      </c>
      <c r="S3492" s="0" t="str">
        <f aca="false">F3492</f>
        <v>0323752602</v>
      </c>
      <c r="T3492" s="0" t="str">
        <f aca="false">G3492</f>
        <v>2</v>
      </c>
      <c r="U3492" s="0" t="n">
        <f aca="false">L3492</f>
        <v>1</v>
      </c>
      <c r="V3492" s="0" t="n">
        <f aca="false">K3492</f>
        <v>12</v>
      </c>
      <c r="W3492" s="0" t="n">
        <f aca="false">J3492</f>
        <v>0</v>
      </c>
    </row>
    <row r="3493" customFormat="false" ht="12.8" hidden="false" customHeight="false" outlineLevel="0" collapsed="false">
      <c r="A3493" s="0" t="s">
        <v>74</v>
      </c>
      <c r="B3493" s="0" t="s">
        <v>811</v>
      </c>
      <c r="C3493" s="0" t="s">
        <v>837</v>
      </c>
      <c r="D3493" s="0" t="s">
        <v>38</v>
      </c>
      <c r="E3493" s="0" t="s">
        <v>30</v>
      </c>
      <c r="F3493" s="0" t="s">
        <v>849</v>
      </c>
      <c r="G3493" s="0" t="s">
        <v>1610</v>
      </c>
      <c r="H3493" s="0" t="n">
        <v>3.39795627906976</v>
      </c>
      <c r="I3493" s="0" t="n">
        <v>139.551184508861</v>
      </c>
      <c r="J3493" s="0" t="n">
        <v>720</v>
      </c>
      <c r="K3493" s="0" t="n">
        <f aca="false">I3493*SUMIFS(syst_chauffage!$H$3:$H$27,syst_chauffage!$B$3:$B$27,D3493,syst_chauffage!$C$3:$C$27,E3493)</f>
        <v>141.057472361572</v>
      </c>
      <c r="L3493" s="12" t="n">
        <f aca="false">H3493*SUMIFS(syst_chauffage!$K$3:$K$27,syst_chauffage!$B$3:$B$27,D3493,syst_chauffage!$C$3:$C$27,E3493)</f>
        <v>3.03986496519792</v>
      </c>
      <c r="N3493" s="0" t="str">
        <f aca="false">A3493</f>
        <v>Commerce</v>
      </c>
      <c r="O3493" s="0" t="str">
        <f aca="false">B3493</f>
        <v>Petit commerce alimentaire</v>
      </c>
      <c r="P3493" s="0" t="str">
        <f aca="false">C3493</f>
        <v>Petit poissonnerie</v>
      </c>
      <c r="Q3493" s="0" t="str">
        <f aca="false">D3493</f>
        <v>PAC performant</v>
      </c>
      <c r="R3493" s="0" t="str">
        <f aca="false">E3493</f>
        <v>Electricité</v>
      </c>
      <c r="S3493" s="0" t="str">
        <f aca="false">F3493</f>
        <v>0323752902</v>
      </c>
      <c r="T3493" s="0" t="str">
        <f aca="false">G3493</f>
        <v>2</v>
      </c>
      <c r="U3493" s="0" t="n">
        <f aca="false">L3493</f>
        <v>3.03986496519792</v>
      </c>
      <c r="V3493" s="0" t="n">
        <f aca="false">K3493</f>
        <v>141.057472361572</v>
      </c>
      <c r="W3493" s="0" t="n">
        <f aca="false">J3493</f>
        <v>720</v>
      </c>
    </row>
    <row r="3494" customFormat="false" ht="12.8" hidden="false" customHeight="false" outlineLevel="0" collapsed="false">
      <c r="A3494" s="0" t="s">
        <v>74</v>
      </c>
      <c r="B3494" s="0" t="s">
        <v>850</v>
      </c>
      <c r="C3494" s="0" t="s">
        <v>640</v>
      </c>
      <c r="D3494" s="0" t="s">
        <v>19</v>
      </c>
      <c r="E3494" s="0" t="s">
        <v>57</v>
      </c>
      <c r="F3494" s="0" t="s">
        <v>851</v>
      </c>
      <c r="G3494" s="0" t="s">
        <v>1610</v>
      </c>
      <c r="H3494" s="0" t="n">
        <v>1.62199600597962</v>
      </c>
      <c r="I3494" s="0" t="n">
        <v>27.6823716035233</v>
      </c>
      <c r="J3494" s="0" t="n">
        <v>0</v>
      </c>
      <c r="K3494" s="0" t="n">
        <f aca="false">I3494*SUMIFS(syst_chauffage!$H$3:$H$27,syst_chauffage!$B$3:$B$27,D3494,syst_chauffage!$C$3:$C$27,E3494)</f>
        <v>38.5470567307567</v>
      </c>
      <c r="L3494" s="12" t="n">
        <f aca="false">H3494*SUMIFS(syst_chauffage!$K$3:$K$27,syst_chauffage!$B$3:$B$27,D3494,syst_chauffage!$C$3:$C$27,E3494)</f>
        <v>1.62199600597962</v>
      </c>
      <c r="N3494" s="0" t="str">
        <f aca="false">A3494</f>
        <v>Commerce</v>
      </c>
      <c r="O3494" s="0" t="str">
        <f aca="false">B3494</f>
        <v>Process</v>
      </c>
      <c r="P3494" s="0" t="str">
        <f aca="false">C3494</f>
        <v>Grand librairie</v>
      </c>
      <c r="Q3494" s="0" t="str">
        <f aca="false">D3494</f>
        <v>Autre système centralisé</v>
      </c>
      <c r="R3494" s="0" t="str">
        <f aca="false">E3494</f>
        <v>Autres</v>
      </c>
      <c r="S3494" s="0" t="str">
        <f aca="false">F3494</f>
        <v>0324260101</v>
      </c>
      <c r="T3494" s="0" t="str">
        <f aca="false">G3494</f>
        <v>2</v>
      </c>
      <c r="U3494" s="0" t="n">
        <f aca="false">L3494</f>
        <v>1.62199600597962</v>
      </c>
      <c r="V3494" s="0" t="n">
        <f aca="false">K3494</f>
        <v>38.5470567307567</v>
      </c>
      <c r="W3494" s="0" t="n">
        <f aca="false">J3494</f>
        <v>0</v>
      </c>
    </row>
    <row r="3495" customFormat="false" ht="12.8" hidden="false" customHeight="false" outlineLevel="0" collapsed="false">
      <c r="A3495" s="0" t="s">
        <v>74</v>
      </c>
      <c r="B3495" s="0" t="s">
        <v>850</v>
      </c>
      <c r="C3495" s="0" t="s">
        <v>640</v>
      </c>
      <c r="D3495" s="0" t="s">
        <v>19</v>
      </c>
      <c r="E3495" s="0" t="s">
        <v>58</v>
      </c>
      <c r="F3495" s="0" t="s">
        <v>852</v>
      </c>
      <c r="G3495" s="0" t="s">
        <v>1610</v>
      </c>
      <c r="H3495" s="0" t="n">
        <v>1.64641940289039</v>
      </c>
      <c r="I3495" s="0" t="n">
        <v>27.4901382720608</v>
      </c>
      <c r="J3495" s="0" t="n">
        <v>765</v>
      </c>
      <c r="K3495" s="0" t="n">
        <f aca="false">I3495*SUMIFS(syst_chauffage!$H$3:$H$27,syst_chauffage!$B$3:$B$27,D3495,syst_chauffage!$C$3:$C$27,E3495)</f>
        <v>45.219891683465</v>
      </c>
      <c r="L3495" s="12" t="n">
        <f aca="false">H3495*SUMIFS(syst_chauffage!$K$3:$K$27,syst_chauffage!$B$3:$B$27,D3495,syst_chauffage!$C$3:$C$27,E3495)</f>
        <v>1.64641940289039</v>
      </c>
      <c r="N3495" s="0" t="str">
        <f aca="false">A3495</f>
        <v>Commerce</v>
      </c>
      <c r="O3495" s="0" t="str">
        <f aca="false">B3495</f>
        <v>Process</v>
      </c>
      <c r="P3495" s="0" t="str">
        <f aca="false">C3495</f>
        <v>Grand librairie</v>
      </c>
      <c r="Q3495" s="0" t="str">
        <f aca="false">D3495</f>
        <v>Autre système centralisé</v>
      </c>
      <c r="R3495" s="0" t="str">
        <f aca="false">E3495</f>
        <v>Urbain</v>
      </c>
      <c r="S3495" s="0" t="str">
        <f aca="false">F3495</f>
        <v>0324260106</v>
      </c>
      <c r="T3495" s="0" t="str">
        <f aca="false">G3495</f>
        <v>2</v>
      </c>
      <c r="U3495" s="0" t="n">
        <f aca="false">L3495</f>
        <v>1.64641940289039</v>
      </c>
      <c r="V3495" s="0" t="n">
        <f aca="false">K3495</f>
        <v>45.219891683465</v>
      </c>
      <c r="W3495" s="0" t="n">
        <f aca="false">J3495</f>
        <v>765</v>
      </c>
    </row>
    <row r="3496" customFormat="false" ht="12.8" hidden="false" customHeight="false" outlineLevel="0" collapsed="false">
      <c r="A3496" s="0" t="s">
        <v>74</v>
      </c>
      <c r="B3496" s="0" t="s">
        <v>850</v>
      </c>
      <c r="C3496" s="0" t="s">
        <v>640</v>
      </c>
      <c r="D3496" s="0" t="s">
        <v>22</v>
      </c>
      <c r="E3496" s="0" t="s">
        <v>23</v>
      </c>
      <c r="F3496" s="0" t="s">
        <v>853</v>
      </c>
      <c r="G3496" s="0" t="s">
        <v>1610</v>
      </c>
      <c r="H3496" s="0" t="n">
        <v>0.687767564535792</v>
      </c>
      <c r="I3496" s="0" t="n">
        <v>15.2200161443593</v>
      </c>
      <c r="J3496" s="0" t="n">
        <v>0</v>
      </c>
      <c r="K3496" s="0" t="n">
        <f aca="false">I3496*SUMIFS(syst_chauffage!$H$3:$H$27,syst_chauffage!$B$3:$B$27,D3496,syst_chauffage!$C$3:$C$27,E3496)</f>
        <v>26.8027910057692</v>
      </c>
      <c r="L3496" s="12" t="n">
        <f aca="false">H3496*SUMIFS(syst_chauffage!$K$3:$K$27,syst_chauffage!$B$3:$B$27,D3496,syst_chauffage!$C$3:$C$27,E3496)</f>
        <v>0.687767564535792</v>
      </c>
      <c r="N3496" s="0" t="str">
        <f aca="false">A3496</f>
        <v>Commerce</v>
      </c>
      <c r="O3496" s="0" t="str">
        <f aca="false">B3496</f>
        <v>Process</v>
      </c>
      <c r="P3496" s="0" t="str">
        <f aca="false">C3496</f>
        <v>Grand librairie</v>
      </c>
      <c r="Q3496" s="0" t="str">
        <f aca="false">D3496</f>
        <v>Chaudière fioul</v>
      </c>
      <c r="R3496" s="0" t="str">
        <f aca="false">E3496</f>
        <v>Fioul</v>
      </c>
      <c r="S3496" s="0" t="str">
        <f aca="false">F3496</f>
        <v>0324260303</v>
      </c>
      <c r="T3496" s="0" t="str">
        <f aca="false">G3496</f>
        <v>2</v>
      </c>
      <c r="U3496" s="0" t="n">
        <f aca="false">L3496</f>
        <v>0.687767564535792</v>
      </c>
      <c r="V3496" s="0" t="n">
        <f aca="false">K3496</f>
        <v>26.8027910057692</v>
      </c>
      <c r="W3496" s="0" t="n">
        <f aca="false">J3496</f>
        <v>0</v>
      </c>
    </row>
    <row r="3497" customFormat="false" ht="12.8" hidden="false" customHeight="false" outlineLevel="0" collapsed="false">
      <c r="A3497" s="0" t="s">
        <v>74</v>
      </c>
      <c r="B3497" s="0" t="s">
        <v>850</v>
      </c>
      <c r="C3497" s="0" t="s">
        <v>640</v>
      </c>
      <c r="D3497" s="0" t="s">
        <v>13</v>
      </c>
      <c r="E3497" s="0" t="s">
        <v>14</v>
      </c>
      <c r="F3497" s="0" t="s">
        <v>854</v>
      </c>
      <c r="G3497" s="0" t="s">
        <v>1610</v>
      </c>
      <c r="H3497" s="0" t="n">
        <v>0.77911129204069</v>
      </c>
      <c r="I3497" s="0" t="n">
        <v>11.2008502476352</v>
      </c>
      <c r="J3497" s="0" t="n">
        <v>363</v>
      </c>
      <c r="K3497" s="0" t="n">
        <f aca="false">I3497*SUMIFS(syst_chauffage!$H$3:$H$27,syst_chauffage!$B$3:$B$27,D3497,syst_chauffage!$C$3:$C$27,E3497)</f>
        <v>22.621144606404</v>
      </c>
      <c r="L3497" s="12" t="n">
        <f aca="false">H3497*SUMIFS(syst_chauffage!$K$3:$K$27,syst_chauffage!$B$3:$B$27,D3497,syst_chauffage!$C$3:$C$27,E3497)</f>
        <v>0.77911129204069</v>
      </c>
      <c r="N3497" s="0" t="str">
        <f aca="false">A3497</f>
        <v>Commerce</v>
      </c>
      <c r="O3497" s="0" t="str">
        <f aca="false">B3497</f>
        <v>Process</v>
      </c>
      <c r="P3497" s="0" t="str">
        <f aca="false">C3497</f>
        <v>Grand librairie</v>
      </c>
      <c r="Q3497" s="0" t="str">
        <f aca="false">D3497</f>
        <v>Chaudière gaz</v>
      </c>
      <c r="R3497" s="0" t="str">
        <f aca="false">E3497</f>
        <v>Gaz</v>
      </c>
      <c r="S3497" s="0" t="str">
        <f aca="false">F3497</f>
        <v>0324260404</v>
      </c>
      <c r="T3497" s="0" t="str">
        <f aca="false">G3497</f>
        <v>2</v>
      </c>
      <c r="U3497" s="0" t="n">
        <f aca="false">L3497</f>
        <v>0.77911129204069</v>
      </c>
      <c r="V3497" s="0" t="n">
        <f aca="false">K3497</f>
        <v>22.621144606404</v>
      </c>
      <c r="W3497" s="0" t="n">
        <f aca="false">J3497</f>
        <v>363</v>
      </c>
    </row>
    <row r="3498" customFormat="false" ht="12.8" hidden="false" customHeight="false" outlineLevel="0" collapsed="false">
      <c r="A3498" s="0" t="s">
        <v>74</v>
      </c>
      <c r="B3498" s="0" t="s">
        <v>850</v>
      </c>
      <c r="C3498" s="0" t="s">
        <v>640</v>
      </c>
      <c r="D3498" s="0" t="s">
        <v>29</v>
      </c>
      <c r="E3498" s="0" t="s">
        <v>30</v>
      </c>
      <c r="F3498" s="0" t="s">
        <v>855</v>
      </c>
      <c r="G3498" s="0" t="s">
        <v>1610</v>
      </c>
      <c r="H3498" s="0" t="n">
        <v>0.92</v>
      </c>
      <c r="I3498" s="0" t="n">
        <v>10.4</v>
      </c>
      <c r="J3498" s="0" t="n">
        <v>0</v>
      </c>
      <c r="K3498" s="0" t="n">
        <f aca="false">I3498*SUMIFS(syst_chauffage!$H$3:$H$27,syst_chauffage!$B$3:$B$27,D3498,syst_chauffage!$C$3:$C$27,E3498)</f>
        <v>3</v>
      </c>
      <c r="L3498" s="12" t="n">
        <f aca="false">H3498*SUMIFS(syst_chauffage!$K$3:$K$27,syst_chauffage!$B$3:$B$27,D3498,syst_chauffage!$C$3:$C$27,E3498)</f>
        <v>0.92</v>
      </c>
      <c r="N3498" s="0" t="str">
        <f aca="false">A3498</f>
        <v>Commerce</v>
      </c>
      <c r="O3498" s="0" t="str">
        <f aca="false">B3498</f>
        <v>Process</v>
      </c>
      <c r="P3498" s="0" t="str">
        <f aca="false">C3498</f>
        <v>Grand librairie</v>
      </c>
      <c r="Q3498" s="0" t="str">
        <f aca="false">D3498</f>
        <v>Electrique direct</v>
      </c>
      <c r="R3498" s="0" t="str">
        <f aca="false">E3498</f>
        <v>Electricité</v>
      </c>
      <c r="S3498" s="0" t="str">
        <f aca="false">F3498</f>
        <v>0324260602</v>
      </c>
      <c r="T3498" s="0" t="str">
        <f aca="false">G3498</f>
        <v>2</v>
      </c>
      <c r="U3498" s="0" t="n">
        <f aca="false">L3498</f>
        <v>0.92</v>
      </c>
      <c r="V3498" s="0" t="n">
        <f aca="false">K3498</f>
        <v>3</v>
      </c>
      <c r="W3498" s="0" t="n">
        <f aca="false">J3498</f>
        <v>0</v>
      </c>
    </row>
    <row r="3499" customFormat="false" ht="12.8" hidden="false" customHeight="false" outlineLevel="0" collapsed="false">
      <c r="A3499" s="0" t="s">
        <v>74</v>
      </c>
      <c r="B3499" s="0" t="s">
        <v>850</v>
      </c>
      <c r="C3499" s="0" t="s">
        <v>640</v>
      </c>
      <c r="D3499" s="0" t="s">
        <v>36</v>
      </c>
      <c r="E3499" s="0" t="s">
        <v>30</v>
      </c>
      <c r="F3499" s="0" t="s">
        <v>856</v>
      </c>
      <c r="G3499" s="0" t="s">
        <v>1610</v>
      </c>
      <c r="H3499" s="0" t="n">
        <v>3.27439423255813</v>
      </c>
      <c r="I3499" s="0" t="n">
        <v>76.3991475889676</v>
      </c>
      <c r="J3499" s="0" t="n">
        <v>675</v>
      </c>
      <c r="K3499" s="0" t="n">
        <f aca="false">I3499*SUMIFS(syst_chauffage!$H$3:$H$27,syst_chauffage!$B$3:$B$27,D3499,syst_chauffage!$C$3:$C$27,E3499)</f>
        <v>47.2649516777082</v>
      </c>
      <c r="L3499" s="12" t="n">
        <f aca="false">H3499*SUMIFS(syst_chauffage!$K$3:$K$27,syst_chauffage!$B$3:$B$27,D3499,syst_chauffage!$C$3:$C$27,E3499)</f>
        <v>2.75111501758348</v>
      </c>
      <c r="N3499" s="0" t="str">
        <f aca="false">A3499</f>
        <v>Commerce</v>
      </c>
      <c r="O3499" s="0" t="str">
        <f aca="false">B3499</f>
        <v>Process</v>
      </c>
      <c r="P3499" s="0" t="str">
        <f aca="false">C3499</f>
        <v>Grand librairie</v>
      </c>
      <c r="Q3499" s="0" t="str">
        <f aca="false">D3499</f>
        <v>PAC</v>
      </c>
      <c r="R3499" s="0" t="str">
        <f aca="false">E3499</f>
        <v>Electricité</v>
      </c>
      <c r="S3499" s="0" t="str">
        <f aca="false">F3499</f>
        <v>0324260902</v>
      </c>
      <c r="T3499" s="0" t="str">
        <f aca="false">G3499</f>
        <v>2</v>
      </c>
      <c r="U3499" s="0" t="n">
        <f aca="false">L3499</f>
        <v>2.75111501758348</v>
      </c>
      <c r="V3499" s="0" t="n">
        <f aca="false">K3499</f>
        <v>47.2649516777082</v>
      </c>
      <c r="W3499" s="0" t="n">
        <f aca="false">J3499</f>
        <v>675</v>
      </c>
    </row>
    <row r="3500" customFormat="false" ht="12.8" hidden="false" customHeight="false" outlineLevel="0" collapsed="false">
      <c r="A3500" s="0" t="s">
        <v>74</v>
      </c>
      <c r="B3500" s="0" t="s">
        <v>850</v>
      </c>
      <c r="C3500" s="0" t="s">
        <v>640</v>
      </c>
      <c r="D3500" s="0" t="s">
        <v>51</v>
      </c>
      <c r="E3500" s="0" t="s">
        <v>57</v>
      </c>
      <c r="F3500" s="0" t="s">
        <v>857</v>
      </c>
      <c r="G3500" s="0" t="s">
        <v>1610</v>
      </c>
      <c r="H3500" s="0" t="n">
        <v>1.87153385305341</v>
      </c>
      <c r="I3500" s="0" t="n">
        <v>32.9552042899087</v>
      </c>
      <c r="J3500" s="0" t="n">
        <v>0</v>
      </c>
      <c r="K3500" s="0" t="n">
        <f aca="false">I3500*SUMIFS(syst_chauffage!$H$3:$H$27,syst_chauffage!$B$3:$B$27,D3500,syst_chauffage!$C$3:$C$27,E3500)</f>
        <v>69.8272616627961</v>
      </c>
      <c r="L3500" s="12" t="n">
        <f aca="false">H3500*SUMIFS(syst_chauffage!$K$3:$K$27,syst_chauffage!$B$3:$B$27,D3500,syst_chauffage!$C$3:$C$27,E3500)</f>
        <v>1.87153385305341</v>
      </c>
      <c r="N3500" s="0" t="str">
        <f aca="false">A3500</f>
        <v>Commerce</v>
      </c>
      <c r="O3500" s="0" t="str">
        <f aca="false">B3500</f>
        <v>Process</v>
      </c>
      <c r="P3500" s="0" t="str">
        <f aca="false">C3500</f>
        <v>Grand librairie</v>
      </c>
      <c r="Q3500" s="0" t="str">
        <f aca="false">D3500</f>
        <v>Autre système centralisé performant</v>
      </c>
      <c r="R3500" s="0" t="str">
        <f aca="false">E3500</f>
        <v>Autres</v>
      </c>
      <c r="S3500" s="0" t="str">
        <f aca="false">F3500</f>
        <v>0324262101</v>
      </c>
      <c r="T3500" s="0" t="str">
        <f aca="false">G3500</f>
        <v>2</v>
      </c>
      <c r="U3500" s="0" t="n">
        <f aca="false">L3500</f>
        <v>1.87153385305341</v>
      </c>
      <c r="V3500" s="0" t="n">
        <f aca="false">K3500</f>
        <v>69.8272616627961</v>
      </c>
      <c r="W3500" s="0" t="n">
        <f aca="false">J3500</f>
        <v>0</v>
      </c>
    </row>
    <row r="3501" customFormat="false" ht="12.8" hidden="false" customHeight="false" outlineLevel="0" collapsed="false">
      <c r="A3501" s="0" t="s">
        <v>74</v>
      </c>
      <c r="B3501" s="0" t="s">
        <v>850</v>
      </c>
      <c r="C3501" s="0" t="s">
        <v>640</v>
      </c>
      <c r="D3501" s="0" t="s">
        <v>51</v>
      </c>
      <c r="E3501" s="0" t="s">
        <v>58</v>
      </c>
      <c r="F3501" s="0" t="s">
        <v>858</v>
      </c>
      <c r="G3501" s="0" t="s">
        <v>1610</v>
      </c>
      <c r="H3501" s="0" t="n">
        <v>1.89971469564275</v>
      </c>
      <c r="I3501" s="0" t="n">
        <v>32.7263550857866</v>
      </c>
      <c r="J3501" s="0" t="n">
        <v>765</v>
      </c>
      <c r="K3501" s="0" t="n">
        <f aca="false">I3501*SUMIFS(syst_chauffage!$H$3:$H$27,syst_chauffage!$B$3:$B$27,D3501,syst_chauffage!$C$3:$C$27,E3501)</f>
        <v>69.8380256176362</v>
      </c>
      <c r="L3501" s="12" t="n">
        <f aca="false">H3501*SUMIFS(syst_chauffage!$K$3:$K$27,syst_chauffage!$B$3:$B$27,D3501,syst_chauffage!$C$3:$C$27,E3501)</f>
        <v>1.89971469564275</v>
      </c>
      <c r="N3501" s="0" t="str">
        <f aca="false">A3501</f>
        <v>Commerce</v>
      </c>
      <c r="O3501" s="0" t="str">
        <f aca="false">B3501</f>
        <v>Process</v>
      </c>
      <c r="P3501" s="0" t="str">
        <f aca="false">C3501</f>
        <v>Grand librairie</v>
      </c>
      <c r="Q3501" s="0" t="str">
        <f aca="false">D3501</f>
        <v>Autre système centralisé performant</v>
      </c>
      <c r="R3501" s="0" t="str">
        <f aca="false">E3501</f>
        <v>Urbain</v>
      </c>
      <c r="S3501" s="0" t="str">
        <f aca="false">F3501</f>
        <v>0324262106</v>
      </c>
      <c r="T3501" s="0" t="str">
        <f aca="false">G3501</f>
        <v>2</v>
      </c>
      <c r="U3501" s="0" t="n">
        <f aca="false">L3501</f>
        <v>1.89971469564275</v>
      </c>
      <c r="V3501" s="0" t="n">
        <f aca="false">K3501</f>
        <v>69.8380256176362</v>
      </c>
      <c r="W3501" s="0" t="n">
        <f aca="false">J3501</f>
        <v>765</v>
      </c>
    </row>
    <row r="3502" customFormat="false" ht="12.8" hidden="false" customHeight="false" outlineLevel="0" collapsed="false">
      <c r="A3502" s="0" t="s">
        <v>74</v>
      </c>
      <c r="B3502" s="0" t="s">
        <v>850</v>
      </c>
      <c r="C3502" s="0" t="s">
        <v>640</v>
      </c>
      <c r="D3502" s="0" t="s">
        <v>27</v>
      </c>
      <c r="E3502" s="0" t="s">
        <v>23</v>
      </c>
      <c r="F3502" s="0" t="s">
        <v>859</v>
      </c>
      <c r="G3502" s="0" t="s">
        <v>1610</v>
      </c>
      <c r="H3502" s="0" t="n">
        <v>0.758869539946694</v>
      </c>
      <c r="I3502" s="0" t="n">
        <v>18.119066838523</v>
      </c>
      <c r="J3502" s="0" t="n">
        <v>836</v>
      </c>
      <c r="K3502" s="0" t="n">
        <f aca="false">I3502*SUMIFS(syst_chauffage!$H$3:$H$27,syst_chauffage!$B$3:$B$27,D3502,syst_chauffage!$C$3:$C$27,E3502)</f>
        <v>46.4645919390436</v>
      </c>
      <c r="L3502" s="12" t="n">
        <f aca="false">H3502*SUMIFS(syst_chauffage!$K$3:$K$27,syst_chauffage!$B$3:$B$27,D3502,syst_chauffage!$C$3:$C$27,E3502)</f>
        <v>0.758869539946694</v>
      </c>
      <c r="N3502" s="0" t="str">
        <f aca="false">A3502</f>
        <v>Commerce</v>
      </c>
      <c r="O3502" s="0" t="str">
        <f aca="false">B3502</f>
        <v>Process</v>
      </c>
      <c r="P3502" s="0" t="str">
        <f aca="false">C3502</f>
        <v>Grand librairie</v>
      </c>
      <c r="Q3502" s="0" t="str">
        <f aca="false">D3502</f>
        <v>Chaudière condensation fioul</v>
      </c>
      <c r="R3502" s="0" t="str">
        <f aca="false">E3502</f>
        <v>Fioul</v>
      </c>
      <c r="S3502" s="0" t="str">
        <f aca="false">F3502</f>
        <v>0324262303</v>
      </c>
      <c r="T3502" s="0" t="str">
        <f aca="false">G3502</f>
        <v>2</v>
      </c>
      <c r="U3502" s="0" t="n">
        <f aca="false">L3502</f>
        <v>0.758869539946694</v>
      </c>
      <c r="V3502" s="0" t="n">
        <f aca="false">K3502</f>
        <v>46.4645919390436</v>
      </c>
      <c r="W3502" s="0" t="n">
        <f aca="false">J3502</f>
        <v>836</v>
      </c>
    </row>
    <row r="3503" customFormat="false" ht="12.8" hidden="false" customHeight="false" outlineLevel="0" collapsed="false">
      <c r="A3503" s="0" t="s">
        <v>74</v>
      </c>
      <c r="B3503" s="0" t="s">
        <v>850</v>
      </c>
      <c r="C3503" s="0" t="s">
        <v>640</v>
      </c>
      <c r="D3503" s="0" t="s">
        <v>18</v>
      </c>
      <c r="E3503" s="0" t="s">
        <v>14</v>
      </c>
      <c r="F3503" s="0" t="s">
        <v>860</v>
      </c>
      <c r="G3503" s="0" t="s">
        <v>1610</v>
      </c>
      <c r="H3503" s="0" t="n">
        <v>0.986638277699066</v>
      </c>
      <c r="I3503" s="0" t="n">
        <v>13.3343455328991</v>
      </c>
      <c r="J3503" s="0" t="n">
        <v>836</v>
      </c>
      <c r="K3503" s="0" t="n">
        <f aca="false">I3503*SUMIFS(syst_chauffage!$H$3:$H$27,syst_chauffage!$B$3:$B$27,D3503,syst_chauffage!$C$3:$C$27,E3503)</f>
        <v>36.3351438000303</v>
      </c>
      <c r="L3503" s="12" t="n">
        <f aca="false">H3503*SUMIFS(syst_chauffage!$K$3:$K$27,syst_chauffage!$B$3:$B$27,D3503,syst_chauffage!$C$3:$C$27,E3503)</f>
        <v>0.958466686740278</v>
      </c>
      <c r="N3503" s="0" t="str">
        <f aca="false">A3503</f>
        <v>Commerce</v>
      </c>
      <c r="O3503" s="0" t="str">
        <f aca="false">B3503</f>
        <v>Process</v>
      </c>
      <c r="P3503" s="0" t="str">
        <f aca="false">C3503</f>
        <v>Grand librairie</v>
      </c>
      <c r="Q3503" s="0" t="str">
        <f aca="false">D3503</f>
        <v>Chaudière condensation gaz</v>
      </c>
      <c r="R3503" s="0" t="str">
        <f aca="false">E3503</f>
        <v>Gaz</v>
      </c>
      <c r="S3503" s="0" t="str">
        <f aca="false">F3503</f>
        <v>0324262404</v>
      </c>
      <c r="T3503" s="0" t="str">
        <f aca="false">G3503</f>
        <v>2</v>
      </c>
      <c r="U3503" s="0" t="n">
        <f aca="false">L3503</f>
        <v>0.958466686740278</v>
      </c>
      <c r="V3503" s="0" t="n">
        <f aca="false">K3503</f>
        <v>36.3351438000303</v>
      </c>
      <c r="W3503" s="0" t="n">
        <f aca="false">J3503</f>
        <v>836</v>
      </c>
    </row>
    <row r="3504" customFormat="false" ht="12.8" hidden="false" customHeight="false" outlineLevel="0" collapsed="false">
      <c r="A3504" s="0" t="s">
        <v>74</v>
      </c>
      <c r="B3504" s="0" t="s">
        <v>850</v>
      </c>
      <c r="C3504" s="0" t="s">
        <v>640</v>
      </c>
      <c r="D3504" s="0" t="s">
        <v>32</v>
      </c>
      <c r="E3504" s="0" t="s">
        <v>30</v>
      </c>
      <c r="F3504" s="0" t="s">
        <v>861</v>
      </c>
      <c r="G3504" s="0" t="s">
        <v>1610</v>
      </c>
      <c r="H3504" s="0" t="n">
        <v>1</v>
      </c>
      <c r="I3504" s="0" t="n">
        <v>12</v>
      </c>
      <c r="J3504" s="0" t="n">
        <v>0</v>
      </c>
      <c r="K3504" s="0" t="n">
        <f aca="false">I3504*SUMIFS(syst_chauffage!$H$3:$H$27,syst_chauffage!$B$3:$B$27,D3504,syst_chauffage!$C$3:$C$27,E3504)</f>
        <v>12</v>
      </c>
      <c r="L3504" s="12" t="n">
        <f aca="false">H3504*SUMIFS(syst_chauffage!$K$3:$K$27,syst_chauffage!$B$3:$B$27,D3504,syst_chauffage!$C$3:$C$27,E3504)</f>
        <v>1</v>
      </c>
      <c r="N3504" s="0" t="str">
        <f aca="false">A3504</f>
        <v>Commerce</v>
      </c>
      <c r="O3504" s="0" t="str">
        <f aca="false">B3504</f>
        <v>Process</v>
      </c>
      <c r="P3504" s="0" t="str">
        <f aca="false">C3504</f>
        <v>Grand librairie</v>
      </c>
      <c r="Q3504" s="0" t="str">
        <f aca="false">D3504</f>
        <v>Electrique direct performant</v>
      </c>
      <c r="R3504" s="0" t="str">
        <f aca="false">E3504</f>
        <v>Electricité</v>
      </c>
      <c r="S3504" s="0" t="str">
        <f aca="false">F3504</f>
        <v>0324262602</v>
      </c>
      <c r="T3504" s="0" t="str">
        <f aca="false">G3504</f>
        <v>2</v>
      </c>
      <c r="U3504" s="0" t="n">
        <f aca="false">L3504</f>
        <v>1</v>
      </c>
      <c r="V3504" s="0" t="n">
        <f aca="false">K3504</f>
        <v>12</v>
      </c>
      <c r="W3504" s="0" t="n">
        <f aca="false">J3504</f>
        <v>0</v>
      </c>
    </row>
    <row r="3505" customFormat="false" ht="12.8" hidden="false" customHeight="false" outlineLevel="0" collapsed="false">
      <c r="A3505" s="0" t="s">
        <v>74</v>
      </c>
      <c r="B3505" s="0" t="s">
        <v>850</v>
      </c>
      <c r="C3505" s="0" t="s">
        <v>640</v>
      </c>
      <c r="D3505" s="0" t="s">
        <v>38</v>
      </c>
      <c r="E3505" s="0" t="s">
        <v>30</v>
      </c>
      <c r="F3505" s="0" t="s">
        <v>862</v>
      </c>
      <c r="G3505" s="0" t="s">
        <v>1610</v>
      </c>
      <c r="H3505" s="0" t="n">
        <v>3.39795627906976</v>
      </c>
      <c r="I3505" s="0" t="n">
        <v>90.9513661773424</v>
      </c>
      <c r="J3505" s="0" t="n">
        <v>720</v>
      </c>
      <c r="K3505" s="0" t="n">
        <f aca="false">I3505*SUMIFS(syst_chauffage!$H$3:$H$27,syst_chauffage!$B$3:$B$27,D3505,syst_chauffage!$C$3:$C$27,E3505)</f>
        <v>91.9330772143539</v>
      </c>
      <c r="L3505" s="12" t="n">
        <f aca="false">H3505*SUMIFS(syst_chauffage!$K$3:$K$27,syst_chauffage!$B$3:$B$27,D3505,syst_chauffage!$C$3:$C$27,E3505)</f>
        <v>3.03986496519792</v>
      </c>
      <c r="N3505" s="0" t="str">
        <f aca="false">A3505</f>
        <v>Commerce</v>
      </c>
      <c r="O3505" s="0" t="str">
        <f aca="false">B3505</f>
        <v>Process</v>
      </c>
      <c r="P3505" s="0" t="str">
        <f aca="false">C3505</f>
        <v>Grand librairie</v>
      </c>
      <c r="Q3505" s="0" t="str">
        <f aca="false">D3505</f>
        <v>PAC performant</v>
      </c>
      <c r="R3505" s="0" t="str">
        <f aca="false">E3505</f>
        <v>Electricité</v>
      </c>
      <c r="S3505" s="0" t="str">
        <f aca="false">F3505</f>
        <v>0324262902</v>
      </c>
      <c r="T3505" s="0" t="str">
        <f aca="false">G3505</f>
        <v>2</v>
      </c>
      <c r="U3505" s="0" t="n">
        <f aca="false">L3505</f>
        <v>3.03986496519792</v>
      </c>
      <c r="V3505" s="0" t="n">
        <f aca="false">K3505</f>
        <v>91.9330772143539</v>
      </c>
      <c r="W3505" s="0" t="n">
        <f aca="false">J3505</f>
        <v>720</v>
      </c>
    </row>
    <row r="3506" customFormat="false" ht="12.8" hidden="false" customHeight="false" outlineLevel="0" collapsed="false">
      <c r="A3506" s="0" t="s">
        <v>74</v>
      </c>
      <c r="B3506" s="0" t="s">
        <v>850</v>
      </c>
      <c r="C3506" s="0" t="s">
        <v>863</v>
      </c>
      <c r="D3506" s="0" t="s">
        <v>19</v>
      </c>
      <c r="E3506" s="0" t="s">
        <v>57</v>
      </c>
      <c r="F3506" s="0" t="s">
        <v>864</v>
      </c>
      <c r="G3506" s="0" t="s">
        <v>1610</v>
      </c>
      <c r="H3506" s="0" t="n">
        <v>1.61191809543671</v>
      </c>
      <c r="I3506" s="0" t="n">
        <v>29.680957109443</v>
      </c>
      <c r="J3506" s="0" t="n">
        <v>0</v>
      </c>
      <c r="K3506" s="0" t="n">
        <f aca="false">I3506*SUMIFS(syst_chauffage!$H$3:$H$27,syst_chauffage!$B$3:$B$27,D3506,syst_chauffage!$C$3:$C$27,E3506)</f>
        <v>41.330040428156</v>
      </c>
      <c r="L3506" s="12" t="n">
        <f aca="false">H3506*SUMIFS(syst_chauffage!$K$3:$K$27,syst_chauffage!$B$3:$B$27,D3506,syst_chauffage!$C$3:$C$27,E3506)</f>
        <v>1.61191809543671</v>
      </c>
      <c r="N3506" s="0" t="str">
        <f aca="false">A3506</f>
        <v>Commerce</v>
      </c>
      <c r="O3506" s="0" t="str">
        <f aca="false">B3506</f>
        <v>Process</v>
      </c>
      <c r="P3506" s="0" t="str">
        <f aca="false">C3506</f>
        <v>Grand process</v>
      </c>
      <c r="Q3506" s="0" t="str">
        <f aca="false">D3506</f>
        <v>Autre système centralisé</v>
      </c>
      <c r="R3506" s="0" t="str">
        <f aca="false">E3506</f>
        <v>Autres</v>
      </c>
      <c r="S3506" s="0" t="str">
        <f aca="false">F3506</f>
        <v>0324280101</v>
      </c>
      <c r="T3506" s="0" t="str">
        <f aca="false">G3506</f>
        <v>2</v>
      </c>
      <c r="U3506" s="0" t="n">
        <f aca="false">L3506</f>
        <v>1.61191809543671</v>
      </c>
      <c r="V3506" s="0" t="n">
        <f aca="false">K3506</f>
        <v>41.330040428156</v>
      </c>
      <c r="W3506" s="0" t="n">
        <f aca="false">J3506</f>
        <v>0</v>
      </c>
    </row>
    <row r="3507" customFormat="false" ht="12.8" hidden="false" customHeight="false" outlineLevel="0" collapsed="false">
      <c r="A3507" s="0" t="s">
        <v>74</v>
      </c>
      <c r="B3507" s="0" t="s">
        <v>850</v>
      </c>
      <c r="C3507" s="0" t="s">
        <v>863</v>
      </c>
      <c r="D3507" s="0" t="s">
        <v>19</v>
      </c>
      <c r="E3507" s="0" t="s">
        <v>58</v>
      </c>
      <c r="F3507" s="0" t="s">
        <v>865</v>
      </c>
      <c r="G3507" s="0" t="s">
        <v>1610</v>
      </c>
      <c r="H3507" s="0" t="n">
        <v>1.66744935005007</v>
      </c>
      <c r="I3507" s="0" t="n">
        <v>29.7024376745607</v>
      </c>
      <c r="J3507" s="0" t="n">
        <v>680</v>
      </c>
      <c r="K3507" s="0" t="n">
        <f aca="false">I3507*SUMIFS(syst_chauffage!$H$3:$H$27,syst_chauffage!$B$3:$B$27,D3507,syst_chauffage!$C$3:$C$27,E3507)</f>
        <v>48.8590126788699</v>
      </c>
      <c r="L3507" s="12" t="n">
        <f aca="false">H3507*SUMIFS(syst_chauffage!$K$3:$K$27,syst_chauffage!$B$3:$B$27,D3507,syst_chauffage!$C$3:$C$27,E3507)</f>
        <v>1.66744935005007</v>
      </c>
      <c r="N3507" s="0" t="str">
        <f aca="false">A3507</f>
        <v>Commerce</v>
      </c>
      <c r="O3507" s="0" t="str">
        <f aca="false">B3507</f>
        <v>Process</v>
      </c>
      <c r="P3507" s="0" t="str">
        <f aca="false">C3507</f>
        <v>Grand process</v>
      </c>
      <c r="Q3507" s="0" t="str">
        <f aca="false">D3507</f>
        <v>Autre système centralisé</v>
      </c>
      <c r="R3507" s="0" t="str">
        <f aca="false">E3507</f>
        <v>Urbain</v>
      </c>
      <c r="S3507" s="0" t="str">
        <f aca="false">F3507</f>
        <v>0324280106</v>
      </c>
      <c r="T3507" s="0" t="str">
        <f aca="false">G3507</f>
        <v>2</v>
      </c>
      <c r="U3507" s="0" t="n">
        <f aca="false">L3507</f>
        <v>1.66744935005007</v>
      </c>
      <c r="V3507" s="0" t="n">
        <f aca="false">K3507</f>
        <v>48.8590126788699</v>
      </c>
      <c r="W3507" s="0" t="n">
        <f aca="false">J3507</f>
        <v>680</v>
      </c>
    </row>
    <row r="3508" customFormat="false" ht="12.8" hidden="false" customHeight="false" outlineLevel="0" collapsed="false">
      <c r="A3508" s="0" t="s">
        <v>74</v>
      </c>
      <c r="B3508" s="0" t="s">
        <v>850</v>
      </c>
      <c r="C3508" s="0" t="s">
        <v>863</v>
      </c>
      <c r="D3508" s="0" t="s">
        <v>22</v>
      </c>
      <c r="E3508" s="0" t="s">
        <v>23</v>
      </c>
      <c r="F3508" s="0" t="s">
        <v>866</v>
      </c>
      <c r="G3508" s="0" t="s">
        <v>1610</v>
      </c>
      <c r="H3508" s="0" t="n">
        <v>0.688153757097577</v>
      </c>
      <c r="I3508" s="0" t="n">
        <v>15.9422925793812</v>
      </c>
      <c r="J3508" s="0" t="n">
        <v>0</v>
      </c>
      <c r="K3508" s="0" t="n">
        <f aca="false">I3508*SUMIFS(syst_chauffage!$H$3:$H$27,syst_chauffage!$B$3:$B$27,D3508,syst_chauffage!$C$3:$C$27,E3508)</f>
        <v>28.0747360650035</v>
      </c>
      <c r="L3508" s="12" t="n">
        <f aca="false">H3508*SUMIFS(syst_chauffage!$K$3:$K$27,syst_chauffage!$B$3:$B$27,D3508,syst_chauffage!$C$3:$C$27,E3508)</f>
        <v>0.688153757097577</v>
      </c>
      <c r="N3508" s="0" t="str">
        <f aca="false">A3508</f>
        <v>Commerce</v>
      </c>
      <c r="O3508" s="0" t="str">
        <f aca="false">B3508</f>
        <v>Process</v>
      </c>
      <c r="P3508" s="0" t="str">
        <f aca="false">C3508</f>
        <v>Grand process</v>
      </c>
      <c r="Q3508" s="0" t="str">
        <f aca="false">D3508</f>
        <v>Chaudière fioul</v>
      </c>
      <c r="R3508" s="0" t="str">
        <f aca="false">E3508</f>
        <v>Fioul</v>
      </c>
      <c r="S3508" s="0" t="str">
        <f aca="false">F3508</f>
        <v>0324280303</v>
      </c>
      <c r="T3508" s="0" t="str">
        <f aca="false">G3508</f>
        <v>2</v>
      </c>
      <c r="U3508" s="0" t="n">
        <f aca="false">L3508</f>
        <v>0.688153757097577</v>
      </c>
      <c r="V3508" s="0" t="n">
        <f aca="false">K3508</f>
        <v>28.0747360650035</v>
      </c>
      <c r="W3508" s="0" t="n">
        <f aca="false">J3508</f>
        <v>0</v>
      </c>
    </row>
    <row r="3509" customFormat="false" ht="12.8" hidden="false" customHeight="false" outlineLevel="0" collapsed="false">
      <c r="A3509" s="0" t="s">
        <v>74</v>
      </c>
      <c r="B3509" s="0" t="s">
        <v>850</v>
      </c>
      <c r="C3509" s="0" t="s">
        <v>863</v>
      </c>
      <c r="D3509" s="0" t="s">
        <v>13</v>
      </c>
      <c r="E3509" s="0" t="s">
        <v>14</v>
      </c>
      <c r="F3509" s="0" t="s">
        <v>867</v>
      </c>
      <c r="G3509" s="0" t="s">
        <v>1610</v>
      </c>
      <c r="H3509" s="0" t="n">
        <v>0.779513528640993</v>
      </c>
      <c r="I3509" s="0" t="n">
        <v>11.757022015217</v>
      </c>
      <c r="J3509" s="0" t="n">
        <v>264</v>
      </c>
      <c r="K3509" s="0" t="n">
        <f aca="false">I3509*SUMIFS(syst_chauffage!$H$3:$H$27,syst_chauffage!$B$3:$B$27,D3509,syst_chauffage!$C$3:$C$27,E3509)</f>
        <v>23.7443845125106</v>
      </c>
      <c r="L3509" s="12" t="n">
        <f aca="false">H3509*SUMIFS(syst_chauffage!$K$3:$K$27,syst_chauffage!$B$3:$B$27,D3509,syst_chauffage!$C$3:$C$27,E3509)</f>
        <v>0.779513528640993</v>
      </c>
      <c r="N3509" s="0" t="str">
        <f aca="false">A3509</f>
        <v>Commerce</v>
      </c>
      <c r="O3509" s="0" t="str">
        <f aca="false">B3509</f>
        <v>Process</v>
      </c>
      <c r="P3509" s="0" t="str">
        <f aca="false">C3509</f>
        <v>Grand process</v>
      </c>
      <c r="Q3509" s="0" t="str">
        <f aca="false">D3509</f>
        <v>Chaudière gaz</v>
      </c>
      <c r="R3509" s="0" t="str">
        <f aca="false">E3509</f>
        <v>Gaz</v>
      </c>
      <c r="S3509" s="0" t="str">
        <f aca="false">F3509</f>
        <v>0324280404</v>
      </c>
      <c r="T3509" s="0" t="str">
        <f aca="false">G3509</f>
        <v>2</v>
      </c>
      <c r="U3509" s="0" t="n">
        <f aca="false">L3509</f>
        <v>0.779513528640993</v>
      </c>
      <c r="V3509" s="0" t="n">
        <f aca="false">K3509</f>
        <v>23.7443845125106</v>
      </c>
      <c r="W3509" s="0" t="n">
        <f aca="false">J3509</f>
        <v>264</v>
      </c>
    </row>
    <row r="3510" customFormat="false" ht="12.8" hidden="false" customHeight="false" outlineLevel="0" collapsed="false">
      <c r="A3510" s="0" t="s">
        <v>74</v>
      </c>
      <c r="B3510" s="0" t="s">
        <v>850</v>
      </c>
      <c r="C3510" s="0" t="s">
        <v>863</v>
      </c>
      <c r="D3510" s="0" t="s">
        <v>29</v>
      </c>
      <c r="E3510" s="0" t="s">
        <v>30</v>
      </c>
      <c r="F3510" s="0" t="s">
        <v>868</v>
      </c>
      <c r="G3510" s="0" t="s">
        <v>1610</v>
      </c>
      <c r="H3510" s="0" t="n">
        <v>0.92</v>
      </c>
      <c r="I3510" s="0" t="n">
        <v>10.4</v>
      </c>
      <c r="J3510" s="0" t="n">
        <v>0</v>
      </c>
      <c r="K3510" s="0" t="n">
        <f aca="false">I3510*SUMIFS(syst_chauffage!$H$3:$H$27,syst_chauffage!$B$3:$B$27,D3510,syst_chauffage!$C$3:$C$27,E3510)</f>
        <v>3</v>
      </c>
      <c r="L3510" s="12" t="n">
        <f aca="false">H3510*SUMIFS(syst_chauffage!$K$3:$K$27,syst_chauffage!$B$3:$B$27,D3510,syst_chauffage!$C$3:$C$27,E3510)</f>
        <v>0.92</v>
      </c>
      <c r="N3510" s="0" t="str">
        <f aca="false">A3510</f>
        <v>Commerce</v>
      </c>
      <c r="O3510" s="0" t="str">
        <f aca="false">B3510</f>
        <v>Process</v>
      </c>
      <c r="P3510" s="0" t="str">
        <f aca="false">C3510</f>
        <v>Grand process</v>
      </c>
      <c r="Q3510" s="0" t="str">
        <f aca="false">D3510</f>
        <v>Electrique direct</v>
      </c>
      <c r="R3510" s="0" t="str">
        <f aca="false">E3510</f>
        <v>Electricité</v>
      </c>
      <c r="S3510" s="0" t="str">
        <f aca="false">F3510</f>
        <v>0324280602</v>
      </c>
      <c r="T3510" s="0" t="str">
        <f aca="false">G3510</f>
        <v>2</v>
      </c>
      <c r="U3510" s="0" t="n">
        <f aca="false">L3510</f>
        <v>0.92</v>
      </c>
      <c r="V3510" s="0" t="n">
        <f aca="false">K3510</f>
        <v>3</v>
      </c>
      <c r="W3510" s="0" t="n">
        <f aca="false">J3510</f>
        <v>0</v>
      </c>
    </row>
    <row r="3511" customFormat="false" ht="12.8" hidden="false" customHeight="false" outlineLevel="0" collapsed="false">
      <c r="A3511" s="0" t="s">
        <v>74</v>
      </c>
      <c r="B3511" s="0" t="s">
        <v>850</v>
      </c>
      <c r="C3511" s="0" t="s">
        <v>863</v>
      </c>
      <c r="D3511" s="0" t="s">
        <v>36</v>
      </c>
      <c r="E3511" s="0" t="s">
        <v>30</v>
      </c>
      <c r="F3511" s="0" t="s">
        <v>869</v>
      </c>
      <c r="G3511" s="0" t="s">
        <v>1610</v>
      </c>
      <c r="H3511" s="0" t="n">
        <v>3.27439423255813</v>
      </c>
      <c r="I3511" s="0" t="n">
        <v>82.0390080679052</v>
      </c>
      <c r="J3511" s="0" t="n">
        <v>603</v>
      </c>
      <c r="K3511" s="0" t="n">
        <f aca="false">I3511*SUMIFS(syst_chauffage!$H$3:$H$27,syst_chauffage!$B$3:$B$27,D3511,syst_chauffage!$C$3:$C$27,E3511)</f>
        <v>50.7540970598027</v>
      </c>
      <c r="L3511" s="12" t="n">
        <f aca="false">H3511*SUMIFS(syst_chauffage!$K$3:$K$27,syst_chauffage!$B$3:$B$27,D3511,syst_chauffage!$C$3:$C$27,E3511)</f>
        <v>2.75111501758348</v>
      </c>
      <c r="N3511" s="0" t="str">
        <f aca="false">A3511</f>
        <v>Commerce</v>
      </c>
      <c r="O3511" s="0" t="str">
        <f aca="false">B3511</f>
        <v>Process</v>
      </c>
      <c r="P3511" s="0" t="str">
        <f aca="false">C3511</f>
        <v>Grand process</v>
      </c>
      <c r="Q3511" s="0" t="str">
        <f aca="false">D3511</f>
        <v>PAC</v>
      </c>
      <c r="R3511" s="0" t="str">
        <f aca="false">E3511</f>
        <v>Electricité</v>
      </c>
      <c r="S3511" s="0" t="str">
        <f aca="false">F3511</f>
        <v>0324280902</v>
      </c>
      <c r="T3511" s="0" t="str">
        <f aca="false">G3511</f>
        <v>2</v>
      </c>
      <c r="U3511" s="0" t="n">
        <f aca="false">L3511</f>
        <v>2.75111501758348</v>
      </c>
      <c r="V3511" s="0" t="n">
        <f aca="false">K3511</f>
        <v>50.7540970598027</v>
      </c>
      <c r="W3511" s="0" t="n">
        <f aca="false">J3511</f>
        <v>603</v>
      </c>
    </row>
    <row r="3512" customFormat="false" ht="12.8" hidden="false" customHeight="false" outlineLevel="0" collapsed="false">
      <c r="A3512" s="0" t="s">
        <v>74</v>
      </c>
      <c r="B3512" s="0" t="s">
        <v>850</v>
      </c>
      <c r="C3512" s="0" t="s">
        <v>863</v>
      </c>
      <c r="D3512" s="0" t="s">
        <v>51</v>
      </c>
      <c r="E3512" s="0" t="s">
        <v>57</v>
      </c>
      <c r="F3512" s="0" t="s">
        <v>870</v>
      </c>
      <c r="G3512" s="0" t="s">
        <v>1610</v>
      </c>
      <c r="H3512" s="0" t="n">
        <v>1.85990549473467</v>
      </c>
      <c r="I3512" s="0" t="n">
        <v>35.3344727493369</v>
      </c>
      <c r="J3512" s="0" t="n">
        <v>0</v>
      </c>
      <c r="K3512" s="0" t="n">
        <f aca="false">I3512*SUMIFS(syst_chauffage!$H$3:$H$27,syst_chauffage!$B$3:$B$27,D3512,syst_chauffage!$C$3:$C$27,E3512)</f>
        <v>74.868583810916</v>
      </c>
      <c r="L3512" s="12" t="n">
        <f aca="false">H3512*SUMIFS(syst_chauffage!$K$3:$K$27,syst_chauffage!$B$3:$B$27,D3512,syst_chauffage!$C$3:$C$27,E3512)</f>
        <v>1.85990549473467</v>
      </c>
      <c r="N3512" s="0" t="str">
        <f aca="false">A3512</f>
        <v>Commerce</v>
      </c>
      <c r="O3512" s="0" t="str">
        <f aca="false">B3512</f>
        <v>Process</v>
      </c>
      <c r="P3512" s="0" t="str">
        <f aca="false">C3512</f>
        <v>Grand process</v>
      </c>
      <c r="Q3512" s="0" t="str">
        <f aca="false">D3512</f>
        <v>Autre système centralisé performant</v>
      </c>
      <c r="R3512" s="0" t="str">
        <f aca="false">E3512</f>
        <v>Autres</v>
      </c>
      <c r="S3512" s="0" t="str">
        <f aca="false">F3512</f>
        <v>0324282101</v>
      </c>
      <c r="T3512" s="0" t="str">
        <f aca="false">G3512</f>
        <v>2</v>
      </c>
      <c r="U3512" s="0" t="n">
        <f aca="false">L3512</f>
        <v>1.85990549473467</v>
      </c>
      <c r="V3512" s="0" t="n">
        <f aca="false">K3512</f>
        <v>74.868583810916</v>
      </c>
      <c r="W3512" s="0" t="n">
        <f aca="false">J3512</f>
        <v>0</v>
      </c>
    </row>
    <row r="3513" customFormat="false" ht="12.8" hidden="false" customHeight="false" outlineLevel="0" collapsed="false">
      <c r="A3513" s="0" t="s">
        <v>74</v>
      </c>
      <c r="B3513" s="0" t="s">
        <v>850</v>
      </c>
      <c r="C3513" s="0" t="s">
        <v>863</v>
      </c>
      <c r="D3513" s="0" t="s">
        <v>51</v>
      </c>
      <c r="E3513" s="0" t="s">
        <v>58</v>
      </c>
      <c r="F3513" s="0" t="s">
        <v>871</v>
      </c>
      <c r="G3513" s="0" t="s">
        <v>1610</v>
      </c>
      <c r="H3513" s="0" t="n">
        <v>1.92398001928854</v>
      </c>
      <c r="I3513" s="0" t="n">
        <v>35.3600448506675</v>
      </c>
      <c r="J3513" s="0" t="n">
        <v>680</v>
      </c>
      <c r="K3513" s="0" t="n">
        <f aca="false">I3513*SUMIFS(syst_chauffage!$H$3:$H$27,syst_chauffage!$B$3:$B$27,D3513,syst_chauffage!$C$3:$C$27,E3513)</f>
        <v>75.4583182773751</v>
      </c>
      <c r="L3513" s="12" t="n">
        <f aca="false">H3513*SUMIFS(syst_chauffage!$K$3:$K$27,syst_chauffage!$B$3:$B$27,D3513,syst_chauffage!$C$3:$C$27,E3513)</f>
        <v>1.92398001928854</v>
      </c>
      <c r="N3513" s="0" t="str">
        <f aca="false">A3513</f>
        <v>Commerce</v>
      </c>
      <c r="O3513" s="0" t="str">
        <f aca="false">B3513</f>
        <v>Process</v>
      </c>
      <c r="P3513" s="0" t="str">
        <f aca="false">C3513</f>
        <v>Grand process</v>
      </c>
      <c r="Q3513" s="0" t="str">
        <f aca="false">D3513</f>
        <v>Autre système centralisé performant</v>
      </c>
      <c r="R3513" s="0" t="str">
        <f aca="false">E3513</f>
        <v>Urbain</v>
      </c>
      <c r="S3513" s="0" t="str">
        <f aca="false">F3513</f>
        <v>0324282106</v>
      </c>
      <c r="T3513" s="0" t="str">
        <f aca="false">G3513</f>
        <v>2</v>
      </c>
      <c r="U3513" s="0" t="n">
        <f aca="false">L3513</f>
        <v>1.92398001928854</v>
      </c>
      <c r="V3513" s="0" t="n">
        <f aca="false">K3513</f>
        <v>75.4583182773751</v>
      </c>
      <c r="W3513" s="0" t="n">
        <f aca="false">J3513</f>
        <v>680</v>
      </c>
    </row>
    <row r="3514" customFormat="false" ht="12.8" hidden="false" customHeight="false" outlineLevel="0" collapsed="false">
      <c r="A3514" s="0" t="s">
        <v>74</v>
      </c>
      <c r="B3514" s="0" t="s">
        <v>850</v>
      </c>
      <c r="C3514" s="0" t="s">
        <v>863</v>
      </c>
      <c r="D3514" s="0" t="s">
        <v>27</v>
      </c>
      <c r="E3514" s="0" t="s">
        <v>23</v>
      </c>
      <c r="F3514" s="0" t="s">
        <v>872</v>
      </c>
      <c r="G3514" s="0" t="s">
        <v>1610</v>
      </c>
      <c r="H3514" s="0" t="n">
        <v>0.759143863683932</v>
      </c>
      <c r="I3514" s="0" t="n">
        <v>18.9789197373585</v>
      </c>
      <c r="J3514" s="0" t="n">
        <v>608</v>
      </c>
      <c r="K3514" s="0" t="n">
        <f aca="false">I3514*SUMIFS(syst_chauffage!$H$3:$H$27,syst_chauffage!$B$3:$B$27,D3514,syst_chauffage!$C$3:$C$27,E3514)</f>
        <v>48.6696014148655</v>
      </c>
      <c r="L3514" s="12" t="n">
        <f aca="false">H3514*SUMIFS(syst_chauffage!$K$3:$K$27,syst_chauffage!$B$3:$B$27,D3514,syst_chauffage!$C$3:$C$27,E3514)</f>
        <v>0.759143863683932</v>
      </c>
      <c r="N3514" s="0" t="str">
        <f aca="false">A3514</f>
        <v>Commerce</v>
      </c>
      <c r="O3514" s="0" t="str">
        <f aca="false">B3514</f>
        <v>Process</v>
      </c>
      <c r="P3514" s="0" t="str">
        <f aca="false">C3514</f>
        <v>Grand process</v>
      </c>
      <c r="Q3514" s="0" t="str">
        <f aca="false">D3514</f>
        <v>Chaudière condensation fioul</v>
      </c>
      <c r="R3514" s="0" t="str">
        <f aca="false">E3514</f>
        <v>Fioul</v>
      </c>
      <c r="S3514" s="0" t="str">
        <f aca="false">F3514</f>
        <v>0324282303</v>
      </c>
      <c r="T3514" s="0" t="str">
        <f aca="false">G3514</f>
        <v>2</v>
      </c>
      <c r="U3514" s="0" t="n">
        <f aca="false">L3514</f>
        <v>0.759143863683932</v>
      </c>
      <c r="V3514" s="0" t="n">
        <f aca="false">K3514</f>
        <v>48.6696014148655</v>
      </c>
      <c r="W3514" s="0" t="n">
        <f aca="false">J3514</f>
        <v>608</v>
      </c>
    </row>
    <row r="3515" customFormat="false" ht="12.8" hidden="false" customHeight="false" outlineLevel="0" collapsed="false">
      <c r="A3515" s="0" t="s">
        <v>74</v>
      </c>
      <c r="B3515" s="0" t="s">
        <v>850</v>
      </c>
      <c r="C3515" s="0" t="s">
        <v>863</v>
      </c>
      <c r="D3515" s="0" t="s">
        <v>18</v>
      </c>
      <c r="E3515" s="0" t="s">
        <v>14</v>
      </c>
      <c r="F3515" s="0" t="s">
        <v>873</v>
      </c>
      <c r="G3515" s="0" t="s">
        <v>1610</v>
      </c>
      <c r="H3515" s="0" t="n">
        <v>0.986925401150152</v>
      </c>
      <c r="I3515" s="0" t="n">
        <v>13.9964547800202</v>
      </c>
      <c r="J3515" s="0" t="n">
        <v>608</v>
      </c>
      <c r="K3515" s="0" t="n">
        <f aca="false">I3515*SUMIFS(syst_chauffage!$H$3:$H$27,syst_chauffage!$B$3:$B$27,D3515,syst_chauffage!$C$3:$C$27,E3515)</f>
        <v>38.1393444371083</v>
      </c>
      <c r="L3515" s="12" t="n">
        <f aca="false">H3515*SUMIFS(syst_chauffage!$K$3:$K$27,syst_chauffage!$B$3:$B$27,D3515,syst_chauffage!$C$3:$C$27,E3515)</f>
        <v>0.958745611923974</v>
      </c>
      <c r="N3515" s="0" t="str">
        <f aca="false">A3515</f>
        <v>Commerce</v>
      </c>
      <c r="O3515" s="0" t="str">
        <f aca="false">B3515</f>
        <v>Process</v>
      </c>
      <c r="P3515" s="0" t="str">
        <f aca="false">C3515</f>
        <v>Grand process</v>
      </c>
      <c r="Q3515" s="0" t="str">
        <f aca="false">D3515</f>
        <v>Chaudière condensation gaz</v>
      </c>
      <c r="R3515" s="0" t="str">
        <f aca="false">E3515</f>
        <v>Gaz</v>
      </c>
      <c r="S3515" s="0" t="str">
        <f aca="false">F3515</f>
        <v>0324282404</v>
      </c>
      <c r="T3515" s="0" t="str">
        <f aca="false">G3515</f>
        <v>2</v>
      </c>
      <c r="U3515" s="0" t="n">
        <f aca="false">L3515</f>
        <v>0.958745611923974</v>
      </c>
      <c r="V3515" s="0" t="n">
        <f aca="false">K3515</f>
        <v>38.1393444371083</v>
      </c>
      <c r="W3515" s="0" t="n">
        <f aca="false">J3515</f>
        <v>608</v>
      </c>
    </row>
    <row r="3516" customFormat="false" ht="12.8" hidden="false" customHeight="false" outlineLevel="0" collapsed="false">
      <c r="A3516" s="0" t="s">
        <v>74</v>
      </c>
      <c r="B3516" s="0" t="s">
        <v>850</v>
      </c>
      <c r="C3516" s="0" t="s">
        <v>863</v>
      </c>
      <c r="D3516" s="0" t="s">
        <v>32</v>
      </c>
      <c r="E3516" s="0" t="s">
        <v>30</v>
      </c>
      <c r="F3516" s="0" t="s">
        <v>874</v>
      </c>
      <c r="G3516" s="0" t="s">
        <v>1610</v>
      </c>
      <c r="H3516" s="0" t="n">
        <v>1</v>
      </c>
      <c r="I3516" s="0" t="n">
        <v>12</v>
      </c>
      <c r="J3516" s="0" t="n">
        <v>0</v>
      </c>
      <c r="K3516" s="0" t="n">
        <f aca="false">I3516*SUMIFS(syst_chauffage!$H$3:$H$27,syst_chauffage!$B$3:$B$27,D3516,syst_chauffage!$C$3:$C$27,E3516)</f>
        <v>12</v>
      </c>
      <c r="L3516" s="12" t="n">
        <f aca="false">H3516*SUMIFS(syst_chauffage!$K$3:$K$27,syst_chauffage!$B$3:$B$27,D3516,syst_chauffage!$C$3:$C$27,E3516)</f>
        <v>1</v>
      </c>
      <c r="N3516" s="0" t="str">
        <f aca="false">A3516</f>
        <v>Commerce</v>
      </c>
      <c r="O3516" s="0" t="str">
        <f aca="false">B3516</f>
        <v>Process</v>
      </c>
      <c r="P3516" s="0" t="str">
        <f aca="false">C3516</f>
        <v>Grand process</v>
      </c>
      <c r="Q3516" s="0" t="str">
        <f aca="false">D3516</f>
        <v>Electrique direct performant</v>
      </c>
      <c r="R3516" s="0" t="str">
        <f aca="false">E3516</f>
        <v>Electricité</v>
      </c>
      <c r="S3516" s="0" t="str">
        <f aca="false">F3516</f>
        <v>0324282602</v>
      </c>
      <c r="T3516" s="0" t="str">
        <f aca="false">G3516</f>
        <v>2</v>
      </c>
      <c r="U3516" s="0" t="n">
        <f aca="false">L3516</f>
        <v>1</v>
      </c>
      <c r="V3516" s="0" t="n">
        <f aca="false">K3516</f>
        <v>12</v>
      </c>
      <c r="W3516" s="0" t="n">
        <f aca="false">J3516</f>
        <v>0</v>
      </c>
    </row>
    <row r="3517" customFormat="false" ht="12.8" hidden="false" customHeight="false" outlineLevel="0" collapsed="false">
      <c r="A3517" s="0" t="s">
        <v>74</v>
      </c>
      <c r="B3517" s="0" t="s">
        <v>850</v>
      </c>
      <c r="C3517" s="0" t="s">
        <v>863</v>
      </c>
      <c r="D3517" s="0" t="s">
        <v>38</v>
      </c>
      <c r="E3517" s="0" t="s">
        <v>30</v>
      </c>
      <c r="F3517" s="0" t="s">
        <v>875</v>
      </c>
      <c r="G3517" s="0" t="s">
        <v>1610</v>
      </c>
      <c r="H3517" s="0" t="n">
        <v>3.39795627906976</v>
      </c>
      <c r="I3517" s="0" t="n">
        <v>97.6654857951252</v>
      </c>
      <c r="J3517" s="0" t="n">
        <v>648</v>
      </c>
      <c r="K3517" s="0" t="n">
        <f aca="false">I3517*SUMIFS(syst_chauffage!$H$3:$H$27,syst_chauffage!$B$3:$B$27,D3517,syst_chauffage!$C$3:$C$27,E3517)</f>
        <v>98.7196677098115</v>
      </c>
      <c r="L3517" s="12" t="n">
        <f aca="false">H3517*SUMIFS(syst_chauffage!$K$3:$K$27,syst_chauffage!$B$3:$B$27,D3517,syst_chauffage!$C$3:$C$27,E3517)</f>
        <v>3.03986496519792</v>
      </c>
      <c r="N3517" s="0" t="str">
        <f aca="false">A3517</f>
        <v>Commerce</v>
      </c>
      <c r="O3517" s="0" t="str">
        <f aca="false">B3517</f>
        <v>Process</v>
      </c>
      <c r="P3517" s="0" t="str">
        <f aca="false">C3517</f>
        <v>Grand process</v>
      </c>
      <c r="Q3517" s="0" t="str">
        <f aca="false">D3517</f>
        <v>PAC performant</v>
      </c>
      <c r="R3517" s="0" t="str">
        <f aca="false">E3517</f>
        <v>Electricité</v>
      </c>
      <c r="S3517" s="0" t="str">
        <f aca="false">F3517</f>
        <v>0324282902</v>
      </c>
      <c r="T3517" s="0" t="str">
        <f aca="false">G3517</f>
        <v>2</v>
      </c>
      <c r="U3517" s="0" t="n">
        <f aca="false">L3517</f>
        <v>3.03986496519792</v>
      </c>
      <c r="V3517" s="0" t="n">
        <f aca="false">K3517</f>
        <v>98.7196677098115</v>
      </c>
      <c r="W3517" s="0" t="n">
        <f aca="false">J3517</f>
        <v>648</v>
      </c>
    </row>
    <row r="3518" customFormat="false" ht="12.8" hidden="false" customHeight="false" outlineLevel="0" collapsed="false">
      <c r="A3518" s="0" t="s">
        <v>74</v>
      </c>
      <c r="B3518" s="0" t="s">
        <v>850</v>
      </c>
      <c r="C3518" s="0" t="s">
        <v>876</v>
      </c>
      <c r="D3518" s="0" t="s">
        <v>19</v>
      </c>
      <c r="E3518" s="0" t="s">
        <v>57</v>
      </c>
      <c r="F3518" s="0" t="s">
        <v>877</v>
      </c>
      <c r="G3518" s="0" t="s">
        <v>1610</v>
      </c>
      <c r="H3518" s="0" t="n">
        <v>1.61181395452336</v>
      </c>
      <c r="I3518" s="0" t="n">
        <v>36.8706824682086</v>
      </c>
      <c r="J3518" s="0" t="n">
        <v>0</v>
      </c>
      <c r="K3518" s="0" t="n">
        <f aca="false">I3518*SUMIFS(syst_chauffage!$H$3:$H$27,syst_chauffage!$B$3:$B$27,D3518,syst_chauffage!$C$3:$C$27,E3518)</f>
        <v>51.3415652805868</v>
      </c>
      <c r="L3518" s="12" t="n">
        <f aca="false">H3518*SUMIFS(syst_chauffage!$K$3:$K$27,syst_chauffage!$B$3:$B$27,D3518,syst_chauffage!$C$3:$C$27,E3518)</f>
        <v>1.61181395452336</v>
      </c>
      <c r="N3518" s="0" t="str">
        <f aca="false">A3518</f>
        <v>Commerce</v>
      </c>
      <c r="O3518" s="0" t="str">
        <f aca="false">B3518</f>
        <v>Process</v>
      </c>
      <c r="P3518" s="0" t="str">
        <f aca="false">C3518</f>
        <v>Petit process</v>
      </c>
      <c r="Q3518" s="0" t="str">
        <f aca="false">D3518</f>
        <v>Autre système centralisé</v>
      </c>
      <c r="R3518" s="0" t="str">
        <f aca="false">E3518</f>
        <v>Autres</v>
      </c>
      <c r="S3518" s="0" t="str">
        <f aca="false">F3518</f>
        <v>0324760101</v>
      </c>
      <c r="T3518" s="0" t="str">
        <f aca="false">G3518</f>
        <v>2</v>
      </c>
      <c r="U3518" s="0" t="n">
        <f aca="false">L3518</f>
        <v>1.61181395452336</v>
      </c>
      <c r="V3518" s="0" t="n">
        <f aca="false">K3518</f>
        <v>51.3415652805868</v>
      </c>
      <c r="W3518" s="0" t="n">
        <f aca="false">J3518</f>
        <v>0</v>
      </c>
    </row>
    <row r="3519" customFormat="false" ht="12.8" hidden="false" customHeight="false" outlineLevel="0" collapsed="false">
      <c r="A3519" s="0" t="s">
        <v>74</v>
      </c>
      <c r="B3519" s="0" t="s">
        <v>850</v>
      </c>
      <c r="C3519" s="0" t="s">
        <v>876</v>
      </c>
      <c r="D3519" s="0" t="s">
        <v>19</v>
      </c>
      <c r="E3519" s="0" t="s">
        <v>58</v>
      </c>
      <c r="F3519" s="0" t="s">
        <v>878</v>
      </c>
      <c r="G3519" s="0" t="s">
        <v>1610</v>
      </c>
      <c r="H3519" s="0" t="n">
        <v>1.64285237540829</v>
      </c>
      <c r="I3519" s="0" t="n">
        <v>36.5438106481903</v>
      </c>
      <c r="J3519" s="0" t="n">
        <v>680</v>
      </c>
      <c r="K3519" s="0" t="n">
        <f aca="false">I3519*SUMIFS(syst_chauffage!$H$3:$H$27,syst_chauffage!$B$3:$B$27,D3519,syst_chauffage!$C$3:$C$27,E3519)</f>
        <v>60.1127263478235</v>
      </c>
      <c r="L3519" s="12" t="n">
        <f aca="false">H3519*SUMIFS(syst_chauffage!$K$3:$K$27,syst_chauffage!$B$3:$B$27,D3519,syst_chauffage!$C$3:$C$27,E3519)</f>
        <v>1.64285237540829</v>
      </c>
      <c r="N3519" s="0" t="str">
        <f aca="false">A3519</f>
        <v>Commerce</v>
      </c>
      <c r="O3519" s="0" t="str">
        <f aca="false">B3519</f>
        <v>Process</v>
      </c>
      <c r="P3519" s="0" t="str">
        <f aca="false">C3519</f>
        <v>Petit process</v>
      </c>
      <c r="Q3519" s="0" t="str">
        <f aca="false">D3519</f>
        <v>Autre système centralisé</v>
      </c>
      <c r="R3519" s="0" t="str">
        <f aca="false">E3519</f>
        <v>Urbain</v>
      </c>
      <c r="S3519" s="0" t="str">
        <f aca="false">F3519</f>
        <v>0324760106</v>
      </c>
      <c r="T3519" s="0" t="str">
        <f aca="false">G3519</f>
        <v>2</v>
      </c>
      <c r="U3519" s="0" t="n">
        <f aca="false">L3519</f>
        <v>1.64285237540829</v>
      </c>
      <c r="V3519" s="0" t="n">
        <f aca="false">K3519</f>
        <v>60.1127263478235</v>
      </c>
      <c r="W3519" s="0" t="n">
        <f aca="false">J3519</f>
        <v>680</v>
      </c>
    </row>
    <row r="3520" customFormat="false" ht="12.8" hidden="false" customHeight="false" outlineLevel="0" collapsed="false">
      <c r="A3520" s="0" t="s">
        <v>74</v>
      </c>
      <c r="B3520" s="0" t="s">
        <v>850</v>
      </c>
      <c r="C3520" s="0" t="s">
        <v>876</v>
      </c>
      <c r="D3520" s="0" t="s">
        <v>22</v>
      </c>
      <c r="E3520" s="0" t="s">
        <v>23</v>
      </c>
      <c r="F3520" s="0" t="s">
        <v>879</v>
      </c>
      <c r="G3520" s="0" t="s">
        <v>1610</v>
      </c>
      <c r="H3520" s="0" t="n">
        <v>0.671668870182616</v>
      </c>
      <c r="I3520" s="0" t="n">
        <v>25.9464369230769</v>
      </c>
      <c r="J3520" s="0" t="n">
        <v>0</v>
      </c>
      <c r="K3520" s="0" t="n">
        <f aca="false">I3520*SUMIFS(syst_chauffage!$H$3:$H$27,syst_chauffage!$B$3:$B$27,D3520,syst_chauffage!$C$3:$C$27,E3520)</f>
        <v>45.6922594297864</v>
      </c>
      <c r="L3520" s="12" t="n">
        <f aca="false">H3520*SUMIFS(syst_chauffage!$K$3:$K$27,syst_chauffage!$B$3:$B$27,D3520,syst_chauffage!$C$3:$C$27,E3520)</f>
        <v>0.671668870182616</v>
      </c>
      <c r="N3520" s="0" t="str">
        <f aca="false">A3520</f>
        <v>Commerce</v>
      </c>
      <c r="O3520" s="0" t="str">
        <f aca="false">B3520</f>
        <v>Process</v>
      </c>
      <c r="P3520" s="0" t="str">
        <f aca="false">C3520</f>
        <v>Petit process</v>
      </c>
      <c r="Q3520" s="0" t="str">
        <f aca="false">D3520</f>
        <v>Chaudière fioul</v>
      </c>
      <c r="R3520" s="0" t="str">
        <f aca="false">E3520</f>
        <v>Fioul</v>
      </c>
      <c r="S3520" s="0" t="str">
        <f aca="false">F3520</f>
        <v>0324760303</v>
      </c>
      <c r="T3520" s="0" t="str">
        <f aca="false">G3520</f>
        <v>2</v>
      </c>
      <c r="U3520" s="0" t="n">
        <f aca="false">L3520</f>
        <v>0.671668870182616</v>
      </c>
      <c r="V3520" s="0" t="n">
        <f aca="false">K3520</f>
        <v>45.6922594297864</v>
      </c>
      <c r="W3520" s="0" t="n">
        <f aca="false">J3520</f>
        <v>0</v>
      </c>
    </row>
    <row r="3521" customFormat="false" ht="12.8" hidden="false" customHeight="false" outlineLevel="0" collapsed="false">
      <c r="A3521" s="0" t="s">
        <v>74</v>
      </c>
      <c r="B3521" s="0" t="s">
        <v>850</v>
      </c>
      <c r="C3521" s="0" t="s">
        <v>876</v>
      </c>
      <c r="D3521" s="0" t="s">
        <v>13</v>
      </c>
      <c r="E3521" s="0" t="s">
        <v>14</v>
      </c>
      <c r="F3521" s="0" t="s">
        <v>880</v>
      </c>
      <c r="G3521" s="0" t="s">
        <v>1610</v>
      </c>
      <c r="H3521" s="0" t="n">
        <v>0.763039861034711</v>
      </c>
      <c r="I3521" s="0" t="n">
        <v>25.9464369230769</v>
      </c>
      <c r="J3521" s="0" t="n">
        <v>224</v>
      </c>
      <c r="K3521" s="0" t="n">
        <f aca="false">I3521*SUMIFS(syst_chauffage!$H$3:$H$27,syst_chauffage!$B$3:$B$27,D3521,syst_chauffage!$C$3:$C$27,E3521)</f>
        <v>52.4012096119026</v>
      </c>
      <c r="L3521" s="12" t="n">
        <f aca="false">H3521*SUMIFS(syst_chauffage!$K$3:$K$27,syst_chauffage!$B$3:$B$27,D3521,syst_chauffage!$C$3:$C$27,E3521)</f>
        <v>0.763039861034711</v>
      </c>
      <c r="N3521" s="0" t="str">
        <f aca="false">A3521</f>
        <v>Commerce</v>
      </c>
      <c r="O3521" s="0" t="str">
        <f aca="false">B3521</f>
        <v>Process</v>
      </c>
      <c r="P3521" s="0" t="str">
        <f aca="false">C3521</f>
        <v>Petit process</v>
      </c>
      <c r="Q3521" s="0" t="str">
        <f aca="false">D3521</f>
        <v>Chaudière gaz</v>
      </c>
      <c r="R3521" s="0" t="str">
        <f aca="false">E3521</f>
        <v>Gaz</v>
      </c>
      <c r="S3521" s="0" t="str">
        <f aca="false">F3521</f>
        <v>0324760404</v>
      </c>
      <c r="T3521" s="0" t="str">
        <f aca="false">G3521</f>
        <v>2</v>
      </c>
      <c r="U3521" s="0" t="n">
        <f aca="false">L3521</f>
        <v>0.763039861034711</v>
      </c>
      <c r="V3521" s="0" t="n">
        <f aca="false">K3521</f>
        <v>52.4012096119026</v>
      </c>
      <c r="W3521" s="0" t="n">
        <f aca="false">J3521</f>
        <v>224</v>
      </c>
    </row>
    <row r="3522" customFormat="false" ht="12.8" hidden="false" customHeight="false" outlineLevel="0" collapsed="false">
      <c r="A3522" s="0" t="s">
        <v>74</v>
      </c>
      <c r="B3522" s="0" t="s">
        <v>850</v>
      </c>
      <c r="C3522" s="0" t="s">
        <v>876</v>
      </c>
      <c r="D3522" s="0" t="s">
        <v>29</v>
      </c>
      <c r="E3522" s="0" t="s">
        <v>30</v>
      </c>
      <c r="F3522" s="0" t="s">
        <v>881</v>
      </c>
      <c r="G3522" s="0" t="s">
        <v>1610</v>
      </c>
      <c r="H3522" s="0" t="n">
        <v>0.92</v>
      </c>
      <c r="I3522" s="0" t="n">
        <v>10.4</v>
      </c>
      <c r="J3522" s="0" t="n">
        <v>0</v>
      </c>
      <c r="K3522" s="0" t="n">
        <f aca="false">I3522*SUMIFS(syst_chauffage!$H$3:$H$27,syst_chauffage!$B$3:$B$27,D3522,syst_chauffage!$C$3:$C$27,E3522)</f>
        <v>3</v>
      </c>
      <c r="L3522" s="12" t="n">
        <f aca="false">H3522*SUMIFS(syst_chauffage!$K$3:$K$27,syst_chauffage!$B$3:$B$27,D3522,syst_chauffage!$C$3:$C$27,E3522)</f>
        <v>0.92</v>
      </c>
      <c r="N3522" s="0" t="str">
        <f aca="false">A3522</f>
        <v>Commerce</v>
      </c>
      <c r="O3522" s="0" t="str">
        <f aca="false">B3522</f>
        <v>Process</v>
      </c>
      <c r="P3522" s="0" t="str">
        <f aca="false">C3522</f>
        <v>Petit process</v>
      </c>
      <c r="Q3522" s="0" t="str">
        <f aca="false">D3522</f>
        <v>Electrique direct</v>
      </c>
      <c r="R3522" s="0" t="str">
        <f aca="false">E3522</f>
        <v>Electricité</v>
      </c>
      <c r="S3522" s="0" t="str">
        <f aca="false">F3522</f>
        <v>0324760602</v>
      </c>
      <c r="T3522" s="0" t="str">
        <f aca="false">G3522</f>
        <v>2</v>
      </c>
      <c r="U3522" s="0" t="n">
        <f aca="false">L3522</f>
        <v>0.92</v>
      </c>
      <c r="V3522" s="0" t="n">
        <f aca="false">K3522</f>
        <v>3</v>
      </c>
      <c r="W3522" s="0" t="n">
        <f aca="false">J3522</f>
        <v>0</v>
      </c>
    </row>
    <row r="3523" customFormat="false" ht="12.8" hidden="false" customHeight="false" outlineLevel="0" collapsed="false">
      <c r="A3523" s="0" t="s">
        <v>74</v>
      </c>
      <c r="B3523" s="0" t="s">
        <v>850</v>
      </c>
      <c r="C3523" s="0" t="s">
        <v>876</v>
      </c>
      <c r="D3523" s="0" t="s">
        <v>36</v>
      </c>
      <c r="E3523" s="0" t="s">
        <v>30</v>
      </c>
      <c r="F3523" s="0" t="s">
        <v>882</v>
      </c>
      <c r="G3523" s="0" t="s">
        <v>1610</v>
      </c>
      <c r="H3523" s="0" t="n">
        <v>3.27439423255813</v>
      </c>
      <c r="I3523" s="0" t="n">
        <v>83.2855292570771</v>
      </c>
      <c r="J3523" s="0" t="n">
        <v>603</v>
      </c>
      <c r="K3523" s="0" t="n">
        <f aca="false">I3523*SUMIFS(syst_chauffage!$H$3:$H$27,syst_chauffage!$B$3:$B$27,D3523,syst_chauffage!$C$3:$C$27,E3523)</f>
        <v>51.5252674933843</v>
      </c>
      <c r="L3523" s="12" t="n">
        <f aca="false">H3523*SUMIFS(syst_chauffage!$K$3:$K$27,syst_chauffage!$B$3:$B$27,D3523,syst_chauffage!$C$3:$C$27,E3523)</f>
        <v>2.75111501758348</v>
      </c>
      <c r="N3523" s="0" t="str">
        <f aca="false">A3523</f>
        <v>Commerce</v>
      </c>
      <c r="O3523" s="0" t="str">
        <f aca="false">B3523</f>
        <v>Process</v>
      </c>
      <c r="P3523" s="0" t="str">
        <f aca="false">C3523</f>
        <v>Petit process</v>
      </c>
      <c r="Q3523" s="0" t="str">
        <f aca="false">D3523</f>
        <v>PAC</v>
      </c>
      <c r="R3523" s="0" t="str">
        <f aca="false">E3523</f>
        <v>Electricité</v>
      </c>
      <c r="S3523" s="0" t="str">
        <f aca="false">F3523</f>
        <v>0324760902</v>
      </c>
      <c r="T3523" s="0" t="str">
        <f aca="false">G3523</f>
        <v>2</v>
      </c>
      <c r="U3523" s="0" t="n">
        <f aca="false">L3523</f>
        <v>2.75111501758348</v>
      </c>
      <c r="V3523" s="0" t="n">
        <f aca="false">K3523</f>
        <v>51.5252674933843</v>
      </c>
      <c r="W3523" s="0" t="n">
        <f aca="false">J3523</f>
        <v>603</v>
      </c>
    </row>
    <row r="3524" customFormat="false" ht="12.8" hidden="false" customHeight="false" outlineLevel="0" collapsed="false">
      <c r="A3524" s="0" t="s">
        <v>74</v>
      </c>
      <c r="B3524" s="0" t="s">
        <v>850</v>
      </c>
      <c r="C3524" s="0" t="s">
        <v>876</v>
      </c>
      <c r="D3524" s="0" t="s">
        <v>51</v>
      </c>
      <c r="E3524" s="0" t="s">
        <v>57</v>
      </c>
      <c r="F3524" s="0" t="s">
        <v>883</v>
      </c>
      <c r="G3524" s="0" t="s">
        <v>1610</v>
      </c>
      <c r="H3524" s="0" t="n">
        <v>1.85978533214234</v>
      </c>
      <c r="I3524" s="0" t="n">
        <v>43.8936696050102</v>
      </c>
      <c r="J3524" s="0" t="n">
        <v>0</v>
      </c>
      <c r="K3524" s="0" t="n">
        <f aca="false">I3524*SUMIFS(syst_chauffage!$H$3:$H$27,syst_chauffage!$B$3:$B$27,D3524,syst_chauffage!$C$3:$C$27,E3524)</f>
        <v>93.004271067071</v>
      </c>
      <c r="L3524" s="12" t="n">
        <f aca="false">H3524*SUMIFS(syst_chauffage!$K$3:$K$27,syst_chauffage!$B$3:$B$27,D3524,syst_chauffage!$C$3:$C$27,E3524)</f>
        <v>1.85978533214234</v>
      </c>
      <c r="N3524" s="0" t="str">
        <f aca="false">A3524</f>
        <v>Commerce</v>
      </c>
      <c r="O3524" s="0" t="str">
        <f aca="false">B3524</f>
        <v>Process</v>
      </c>
      <c r="P3524" s="0" t="str">
        <f aca="false">C3524</f>
        <v>Petit process</v>
      </c>
      <c r="Q3524" s="0" t="str">
        <f aca="false">D3524</f>
        <v>Autre système centralisé performant</v>
      </c>
      <c r="R3524" s="0" t="str">
        <f aca="false">E3524</f>
        <v>Autres</v>
      </c>
      <c r="S3524" s="0" t="str">
        <f aca="false">F3524</f>
        <v>0324762101</v>
      </c>
      <c r="T3524" s="0" t="str">
        <f aca="false">G3524</f>
        <v>2</v>
      </c>
      <c r="U3524" s="0" t="n">
        <f aca="false">L3524</f>
        <v>1.85978533214234</v>
      </c>
      <c r="V3524" s="0" t="n">
        <f aca="false">K3524</f>
        <v>93.004271067071</v>
      </c>
      <c r="W3524" s="0" t="n">
        <f aca="false">J3524</f>
        <v>0</v>
      </c>
    </row>
    <row r="3525" customFormat="false" ht="12.8" hidden="false" customHeight="false" outlineLevel="0" collapsed="false">
      <c r="A3525" s="0" t="s">
        <v>74</v>
      </c>
      <c r="B3525" s="0" t="s">
        <v>850</v>
      </c>
      <c r="C3525" s="0" t="s">
        <v>876</v>
      </c>
      <c r="D3525" s="0" t="s">
        <v>51</v>
      </c>
      <c r="E3525" s="0" t="s">
        <v>58</v>
      </c>
      <c r="F3525" s="0" t="s">
        <v>884</v>
      </c>
      <c r="G3525" s="0" t="s">
        <v>1610</v>
      </c>
      <c r="H3525" s="0" t="n">
        <v>1.89559889470188</v>
      </c>
      <c r="I3525" s="0" t="n">
        <v>43.5045364859408</v>
      </c>
      <c r="J3525" s="0" t="n">
        <v>680</v>
      </c>
      <c r="K3525" s="0" t="n">
        <f aca="false">I3525*SUMIFS(syst_chauffage!$H$3:$H$27,syst_chauffage!$B$3:$B$27,D3525,syst_chauffage!$C$3:$C$27,E3525)</f>
        <v>92.8386594114807</v>
      </c>
      <c r="L3525" s="12" t="n">
        <f aca="false">H3525*SUMIFS(syst_chauffage!$K$3:$K$27,syst_chauffage!$B$3:$B$27,D3525,syst_chauffage!$C$3:$C$27,E3525)</f>
        <v>1.89559889470188</v>
      </c>
      <c r="N3525" s="0" t="str">
        <f aca="false">A3525</f>
        <v>Commerce</v>
      </c>
      <c r="O3525" s="0" t="str">
        <f aca="false">B3525</f>
        <v>Process</v>
      </c>
      <c r="P3525" s="0" t="str">
        <f aca="false">C3525</f>
        <v>Petit process</v>
      </c>
      <c r="Q3525" s="0" t="str">
        <f aca="false">D3525</f>
        <v>Autre système centralisé performant</v>
      </c>
      <c r="R3525" s="0" t="str">
        <f aca="false">E3525</f>
        <v>Urbain</v>
      </c>
      <c r="S3525" s="0" t="str">
        <f aca="false">F3525</f>
        <v>0324762106</v>
      </c>
      <c r="T3525" s="0" t="str">
        <f aca="false">G3525</f>
        <v>2</v>
      </c>
      <c r="U3525" s="0" t="n">
        <f aca="false">L3525</f>
        <v>1.89559889470188</v>
      </c>
      <c r="V3525" s="0" t="n">
        <f aca="false">K3525</f>
        <v>92.8386594114807</v>
      </c>
      <c r="W3525" s="0" t="n">
        <f aca="false">J3525</f>
        <v>680</v>
      </c>
    </row>
    <row r="3526" customFormat="false" ht="12.8" hidden="false" customHeight="false" outlineLevel="0" collapsed="false">
      <c r="A3526" s="0" t="s">
        <v>74</v>
      </c>
      <c r="B3526" s="0" t="s">
        <v>850</v>
      </c>
      <c r="C3526" s="0" t="s">
        <v>876</v>
      </c>
      <c r="D3526" s="0" t="s">
        <v>27</v>
      </c>
      <c r="E3526" s="0" t="s">
        <v>23</v>
      </c>
      <c r="F3526" s="0" t="s">
        <v>885</v>
      </c>
      <c r="G3526" s="0" t="s">
        <v>1610</v>
      </c>
      <c r="H3526" s="0" t="n">
        <v>0.74947052151688</v>
      </c>
      <c r="I3526" s="0" t="n">
        <v>30.8886153846153</v>
      </c>
      <c r="J3526" s="0" t="n">
        <v>504</v>
      </c>
      <c r="K3526" s="0" t="n">
        <f aca="false">I3526*SUMIFS(syst_chauffage!$H$3:$H$27,syst_chauffage!$B$3:$B$27,D3526,syst_chauffage!$C$3:$C$27,E3526)</f>
        <v>79.2108623583623</v>
      </c>
      <c r="L3526" s="12" t="n">
        <f aca="false">H3526*SUMIFS(syst_chauffage!$K$3:$K$27,syst_chauffage!$B$3:$B$27,D3526,syst_chauffage!$C$3:$C$27,E3526)</f>
        <v>0.74947052151688</v>
      </c>
      <c r="N3526" s="0" t="str">
        <f aca="false">A3526</f>
        <v>Commerce</v>
      </c>
      <c r="O3526" s="0" t="str">
        <f aca="false">B3526</f>
        <v>Process</v>
      </c>
      <c r="P3526" s="0" t="str">
        <f aca="false">C3526</f>
        <v>Petit process</v>
      </c>
      <c r="Q3526" s="0" t="str">
        <f aca="false">D3526</f>
        <v>Chaudière condensation fioul</v>
      </c>
      <c r="R3526" s="0" t="str">
        <f aca="false">E3526</f>
        <v>Fioul</v>
      </c>
      <c r="S3526" s="0" t="str">
        <f aca="false">F3526</f>
        <v>0324762303</v>
      </c>
      <c r="T3526" s="0" t="str">
        <f aca="false">G3526</f>
        <v>2</v>
      </c>
      <c r="U3526" s="0" t="n">
        <f aca="false">L3526</f>
        <v>0.74947052151688</v>
      </c>
      <c r="V3526" s="0" t="n">
        <f aca="false">K3526</f>
        <v>79.2108623583623</v>
      </c>
      <c r="W3526" s="0" t="n">
        <f aca="false">J3526</f>
        <v>504</v>
      </c>
    </row>
    <row r="3527" customFormat="false" ht="12.8" hidden="false" customHeight="false" outlineLevel="0" collapsed="false">
      <c r="A3527" s="0" t="s">
        <v>74</v>
      </c>
      <c r="B3527" s="0" t="s">
        <v>850</v>
      </c>
      <c r="C3527" s="0" t="s">
        <v>876</v>
      </c>
      <c r="D3527" s="0" t="s">
        <v>18</v>
      </c>
      <c r="E3527" s="0" t="s">
        <v>14</v>
      </c>
      <c r="F3527" s="0" t="s">
        <v>886</v>
      </c>
      <c r="G3527" s="0" t="s">
        <v>1610</v>
      </c>
      <c r="H3527" s="0" t="n">
        <v>0.977268354683153</v>
      </c>
      <c r="I3527" s="0" t="n">
        <v>30.8886153846153</v>
      </c>
      <c r="J3527" s="0" t="n">
        <v>504</v>
      </c>
      <c r="K3527" s="0" t="n">
        <f aca="false">I3527*SUMIFS(syst_chauffage!$H$3:$H$27,syst_chauffage!$B$3:$B$27,D3527,syst_chauffage!$C$3:$C$27,E3527)</f>
        <v>84.1692814255286</v>
      </c>
      <c r="L3527" s="12" t="n">
        <f aca="false">H3527*SUMIFS(syst_chauffage!$K$3:$K$27,syst_chauffage!$B$3:$B$27,D3527,syst_chauffage!$C$3:$C$27,E3527)</f>
        <v>0.949364304163943</v>
      </c>
      <c r="N3527" s="0" t="str">
        <f aca="false">A3527</f>
        <v>Commerce</v>
      </c>
      <c r="O3527" s="0" t="str">
        <f aca="false">B3527</f>
        <v>Process</v>
      </c>
      <c r="P3527" s="0" t="str">
        <f aca="false">C3527</f>
        <v>Petit process</v>
      </c>
      <c r="Q3527" s="0" t="str">
        <f aca="false">D3527</f>
        <v>Chaudière condensation gaz</v>
      </c>
      <c r="R3527" s="0" t="str">
        <f aca="false">E3527</f>
        <v>Gaz</v>
      </c>
      <c r="S3527" s="0" t="str">
        <f aca="false">F3527</f>
        <v>0324762404</v>
      </c>
      <c r="T3527" s="0" t="str">
        <f aca="false">G3527</f>
        <v>2</v>
      </c>
      <c r="U3527" s="0" t="n">
        <f aca="false">L3527</f>
        <v>0.949364304163943</v>
      </c>
      <c r="V3527" s="0" t="n">
        <f aca="false">K3527</f>
        <v>84.1692814255286</v>
      </c>
      <c r="W3527" s="0" t="n">
        <f aca="false">J3527</f>
        <v>504</v>
      </c>
    </row>
    <row r="3528" customFormat="false" ht="12.8" hidden="false" customHeight="false" outlineLevel="0" collapsed="false">
      <c r="A3528" s="0" t="s">
        <v>74</v>
      </c>
      <c r="B3528" s="0" t="s">
        <v>850</v>
      </c>
      <c r="C3528" s="0" t="s">
        <v>876</v>
      </c>
      <c r="D3528" s="0" t="s">
        <v>32</v>
      </c>
      <c r="E3528" s="0" t="s">
        <v>30</v>
      </c>
      <c r="F3528" s="0" t="s">
        <v>887</v>
      </c>
      <c r="G3528" s="0" t="s">
        <v>1610</v>
      </c>
      <c r="H3528" s="0" t="n">
        <v>1</v>
      </c>
      <c r="I3528" s="0" t="n">
        <v>12</v>
      </c>
      <c r="J3528" s="0" t="n">
        <v>0</v>
      </c>
      <c r="K3528" s="0" t="n">
        <f aca="false">I3528*SUMIFS(syst_chauffage!$H$3:$H$27,syst_chauffage!$B$3:$B$27,D3528,syst_chauffage!$C$3:$C$27,E3528)</f>
        <v>12</v>
      </c>
      <c r="L3528" s="12" t="n">
        <f aca="false">H3528*SUMIFS(syst_chauffage!$K$3:$K$27,syst_chauffage!$B$3:$B$27,D3528,syst_chauffage!$C$3:$C$27,E3528)</f>
        <v>1</v>
      </c>
      <c r="N3528" s="0" t="str">
        <f aca="false">A3528</f>
        <v>Commerce</v>
      </c>
      <c r="O3528" s="0" t="str">
        <f aca="false">B3528</f>
        <v>Process</v>
      </c>
      <c r="P3528" s="0" t="str">
        <f aca="false">C3528</f>
        <v>Petit process</v>
      </c>
      <c r="Q3528" s="0" t="str">
        <f aca="false">D3528</f>
        <v>Electrique direct performant</v>
      </c>
      <c r="R3528" s="0" t="str">
        <f aca="false">E3528</f>
        <v>Electricité</v>
      </c>
      <c r="S3528" s="0" t="str">
        <f aca="false">F3528</f>
        <v>0324762602</v>
      </c>
      <c r="T3528" s="0" t="str">
        <f aca="false">G3528</f>
        <v>2</v>
      </c>
      <c r="U3528" s="0" t="n">
        <f aca="false">L3528</f>
        <v>1</v>
      </c>
      <c r="V3528" s="0" t="n">
        <f aca="false">K3528</f>
        <v>12</v>
      </c>
      <c r="W3528" s="0" t="n">
        <f aca="false">J3528</f>
        <v>0</v>
      </c>
    </row>
    <row r="3529" customFormat="false" ht="12.8" hidden="false" customHeight="false" outlineLevel="0" collapsed="false">
      <c r="A3529" s="0" t="s">
        <v>74</v>
      </c>
      <c r="B3529" s="0" t="s">
        <v>850</v>
      </c>
      <c r="C3529" s="0" t="s">
        <v>876</v>
      </c>
      <c r="D3529" s="0" t="s">
        <v>38</v>
      </c>
      <c r="E3529" s="0" t="s">
        <v>30</v>
      </c>
      <c r="F3529" s="0" t="s">
        <v>888</v>
      </c>
      <c r="G3529" s="0" t="s">
        <v>1610</v>
      </c>
      <c r="H3529" s="0" t="n">
        <v>3.39795627906976</v>
      </c>
      <c r="I3529" s="0" t="n">
        <v>99.1494395917585</v>
      </c>
      <c r="J3529" s="0" t="n">
        <v>648</v>
      </c>
      <c r="K3529" s="0" t="n">
        <f aca="false">I3529*SUMIFS(syst_chauffage!$H$3:$H$27,syst_chauffage!$B$3:$B$27,D3529,syst_chauffage!$C$3:$C$27,E3529)</f>
        <v>100.219639009884</v>
      </c>
      <c r="L3529" s="12" t="n">
        <f aca="false">H3529*SUMIFS(syst_chauffage!$K$3:$K$27,syst_chauffage!$B$3:$B$27,D3529,syst_chauffage!$C$3:$C$27,E3529)</f>
        <v>3.03986496519792</v>
      </c>
      <c r="N3529" s="0" t="str">
        <f aca="false">A3529</f>
        <v>Commerce</v>
      </c>
      <c r="O3529" s="0" t="str">
        <f aca="false">B3529</f>
        <v>Process</v>
      </c>
      <c r="P3529" s="0" t="str">
        <f aca="false">C3529</f>
        <v>Petit process</v>
      </c>
      <c r="Q3529" s="0" t="str">
        <f aca="false">D3529</f>
        <v>PAC performant</v>
      </c>
      <c r="R3529" s="0" t="str">
        <f aca="false">E3529</f>
        <v>Electricité</v>
      </c>
      <c r="S3529" s="0" t="str">
        <f aca="false">F3529</f>
        <v>0324762902</v>
      </c>
      <c r="T3529" s="0" t="str">
        <f aca="false">G3529</f>
        <v>2</v>
      </c>
      <c r="U3529" s="0" t="n">
        <f aca="false">L3529</f>
        <v>3.03986496519792</v>
      </c>
      <c r="V3529" s="0" t="n">
        <f aca="false">K3529</f>
        <v>100.219639009884</v>
      </c>
      <c r="W3529" s="0" t="n">
        <f aca="false">J3529</f>
        <v>648</v>
      </c>
    </row>
    <row r="3530" customFormat="false" ht="12.8" hidden="false" customHeight="false" outlineLevel="0" collapsed="false">
      <c r="A3530" s="0" t="s">
        <v>75</v>
      </c>
      <c r="B3530" s="0" t="s">
        <v>889</v>
      </c>
      <c r="C3530" s="0" t="s">
        <v>890</v>
      </c>
      <c r="D3530" s="0" t="s">
        <v>19</v>
      </c>
      <c r="E3530" s="0" t="s">
        <v>57</v>
      </c>
      <c r="F3530" s="0" t="s">
        <v>891</v>
      </c>
      <c r="G3530" s="0" t="s">
        <v>1610</v>
      </c>
      <c r="H3530" s="0" t="n">
        <v>0.788852099964712</v>
      </c>
      <c r="I3530" s="0" t="n">
        <v>48.4172873363721</v>
      </c>
      <c r="J3530" s="0" t="n">
        <v>0</v>
      </c>
      <c r="K3530" s="0" t="n">
        <f aca="false">I3530*SUMIFS(syst_chauffage!$H$3:$H$27,syst_chauffage!$B$3:$B$27,D3530,syst_chauffage!$C$3:$C$27,E3530)</f>
        <v>67.4199432200001</v>
      </c>
      <c r="L3530" s="12" t="n">
        <f aca="false">H3530*SUMIFS(syst_chauffage!$K$3:$K$27,syst_chauffage!$B$3:$B$27,D3530,syst_chauffage!$C$3:$C$27,E3530)</f>
        <v>0.788852099964712</v>
      </c>
      <c r="N3530" s="0" t="str">
        <f aca="false">A3530</f>
        <v>Enseignement Recherche</v>
      </c>
      <c r="O3530" s="0" t="str">
        <f aca="false">B3530</f>
        <v>Enseignement primaire</v>
      </c>
      <c r="P3530" s="0" t="str">
        <f aca="false">C3530</f>
        <v>Cantine élémentaire</v>
      </c>
      <c r="Q3530" s="0" t="str">
        <f aca="false">D3530</f>
        <v>Autre système centralisé</v>
      </c>
      <c r="R3530" s="0" t="str">
        <f aca="false">E3530</f>
        <v>Autres</v>
      </c>
      <c r="S3530" s="0" t="str">
        <f aca="false">F3530</f>
        <v>0409030101</v>
      </c>
      <c r="T3530" s="0" t="str">
        <f aca="false">G3530</f>
        <v>2</v>
      </c>
      <c r="U3530" s="0" t="n">
        <f aca="false">L3530</f>
        <v>0.788852099964712</v>
      </c>
      <c r="V3530" s="0" t="n">
        <f aca="false">K3530</f>
        <v>67.4199432200001</v>
      </c>
      <c r="W3530" s="0" t="n">
        <f aca="false">J3530</f>
        <v>0</v>
      </c>
    </row>
    <row r="3531" customFormat="false" ht="12.8" hidden="false" customHeight="false" outlineLevel="0" collapsed="false">
      <c r="A3531" s="0" t="s">
        <v>75</v>
      </c>
      <c r="B3531" s="0" t="s">
        <v>889</v>
      </c>
      <c r="C3531" s="0" t="s">
        <v>890</v>
      </c>
      <c r="D3531" s="0" t="s">
        <v>19</v>
      </c>
      <c r="E3531" s="0" t="s">
        <v>58</v>
      </c>
      <c r="F3531" s="0" t="s">
        <v>892</v>
      </c>
      <c r="G3531" s="0" t="s">
        <v>1610</v>
      </c>
      <c r="H3531" s="0" t="n">
        <v>0.940526734644275</v>
      </c>
      <c r="I3531" s="0" t="n">
        <v>48.7913337852317</v>
      </c>
      <c r="J3531" s="0" t="n">
        <v>680</v>
      </c>
      <c r="K3531" s="0" t="n">
        <f aca="false">I3531*SUMIFS(syst_chauffage!$H$3:$H$27,syst_chauffage!$B$3:$B$27,D3531,syst_chauffage!$C$3:$C$27,E3531)</f>
        <v>80.2592845123061</v>
      </c>
      <c r="L3531" s="12" t="n">
        <f aca="false">H3531*SUMIFS(syst_chauffage!$K$3:$K$27,syst_chauffage!$B$3:$B$27,D3531,syst_chauffage!$C$3:$C$27,E3531)</f>
        <v>0.940526734644275</v>
      </c>
      <c r="N3531" s="0" t="str">
        <f aca="false">A3531</f>
        <v>Enseignement Recherche</v>
      </c>
      <c r="O3531" s="0" t="str">
        <f aca="false">B3531</f>
        <v>Enseignement primaire</v>
      </c>
      <c r="P3531" s="0" t="str">
        <f aca="false">C3531</f>
        <v>Cantine élémentaire</v>
      </c>
      <c r="Q3531" s="0" t="str">
        <f aca="false">D3531</f>
        <v>Autre système centralisé</v>
      </c>
      <c r="R3531" s="0" t="str">
        <f aca="false">E3531</f>
        <v>Urbain</v>
      </c>
      <c r="S3531" s="0" t="str">
        <f aca="false">F3531</f>
        <v>0409030106</v>
      </c>
      <c r="T3531" s="0" t="str">
        <f aca="false">G3531</f>
        <v>2</v>
      </c>
      <c r="U3531" s="0" t="n">
        <f aca="false">L3531</f>
        <v>0.940526734644275</v>
      </c>
      <c r="V3531" s="0" t="n">
        <f aca="false">K3531</f>
        <v>80.2592845123061</v>
      </c>
      <c r="W3531" s="0" t="n">
        <f aca="false">J3531</f>
        <v>680</v>
      </c>
    </row>
    <row r="3532" customFormat="false" ht="12.8" hidden="false" customHeight="false" outlineLevel="0" collapsed="false">
      <c r="A3532" s="0" t="s">
        <v>75</v>
      </c>
      <c r="B3532" s="0" t="s">
        <v>889</v>
      </c>
      <c r="C3532" s="0" t="s">
        <v>890</v>
      </c>
      <c r="D3532" s="0" t="s">
        <v>22</v>
      </c>
      <c r="E3532" s="0" t="s">
        <v>23</v>
      </c>
      <c r="F3532" s="0" t="s">
        <v>893</v>
      </c>
      <c r="G3532" s="0" t="s">
        <v>1610</v>
      </c>
      <c r="H3532" s="0" t="n">
        <v>0.599580441110708</v>
      </c>
      <c r="I3532" s="0" t="n">
        <v>30.5644991525639</v>
      </c>
      <c r="J3532" s="0" t="n">
        <v>0</v>
      </c>
      <c r="K3532" s="0" t="n">
        <f aca="false">I3532*SUMIFS(syst_chauffage!$H$3:$H$27,syst_chauffage!$B$3:$B$27,D3532,syst_chauffage!$C$3:$C$27,E3532)</f>
        <v>53.8247709602981</v>
      </c>
      <c r="L3532" s="12" t="n">
        <f aca="false">H3532*SUMIFS(syst_chauffage!$K$3:$K$27,syst_chauffage!$B$3:$B$27,D3532,syst_chauffage!$C$3:$C$27,E3532)</f>
        <v>0.599580441110708</v>
      </c>
      <c r="N3532" s="0" t="str">
        <f aca="false">A3532</f>
        <v>Enseignement Recherche</v>
      </c>
      <c r="O3532" s="0" t="str">
        <f aca="false">B3532</f>
        <v>Enseignement primaire</v>
      </c>
      <c r="P3532" s="0" t="str">
        <f aca="false">C3532</f>
        <v>Cantine élémentaire</v>
      </c>
      <c r="Q3532" s="0" t="str">
        <f aca="false">D3532</f>
        <v>Chaudière fioul</v>
      </c>
      <c r="R3532" s="0" t="str">
        <f aca="false">E3532</f>
        <v>Fioul</v>
      </c>
      <c r="S3532" s="0" t="str">
        <f aca="false">F3532</f>
        <v>0409030303</v>
      </c>
      <c r="T3532" s="0" t="str">
        <f aca="false">G3532</f>
        <v>2</v>
      </c>
      <c r="U3532" s="0" t="n">
        <f aca="false">L3532</f>
        <v>0.599580441110708</v>
      </c>
      <c r="V3532" s="0" t="n">
        <f aca="false">K3532</f>
        <v>53.8247709602981</v>
      </c>
      <c r="W3532" s="0" t="n">
        <f aca="false">J3532</f>
        <v>0</v>
      </c>
    </row>
    <row r="3533" customFormat="false" ht="12.8" hidden="false" customHeight="false" outlineLevel="0" collapsed="false">
      <c r="A3533" s="0" t="s">
        <v>75</v>
      </c>
      <c r="B3533" s="0" t="s">
        <v>889</v>
      </c>
      <c r="C3533" s="0" t="s">
        <v>890</v>
      </c>
      <c r="D3533" s="0" t="s">
        <v>13</v>
      </c>
      <c r="E3533" s="0" t="s">
        <v>14</v>
      </c>
      <c r="F3533" s="0" t="s">
        <v>894</v>
      </c>
      <c r="G3533" s="0" t="s">
        <v>1610</v>
      </c>
      <c r="H3533" s="0" t="n">
        <v>0.897758035357945</v>
      </c>
      <c r="I3533" s="0" t="n">
        <v>22.3108825844694</v>
      </c>
      <c r="J3533" s="0" t="n">
        <v>224</v>
      </c>
      <c r="K3533" s="0" t="n">
        <f aca="false">I3533*SUMIFS(syst_chauffage!$H$3:$H$27,syst_chauffage!$B$3:$B$27,D3533,syst_chauffage!$C$3:$C$27,E3533)</f>
        <v>45.0588741105916</v>
      </c>
      <c r="L3533" s="12" t="n">
        <f aca="false">H3533*SUMIFS(syst_chauffage!$K$3:$K$27,syst_chauffage!$B$3:$B$27,D3533,syst_chauffage!$C$3:$C$27,E3533)</f>
        <v>0.897758035357945</v>
      </c>
      <c r="N3533" s="0" t="str">
        <f aca="false">A3533</f>
        <v>Enseignement Recherche</v>
      </c>
      <c r="O3533" s="0" t="str">
        <f aca="false">B3533</f>
        <v>Enseignement primaire</v>
      </c>
      <c r="P3533" s="0" t="str">
        <f aca="false">C3533</f>
        <v>Cantine élémentaire</v>
      </c>
      <c r="Q3533" s="0" t="str">
        <f aca="false">D3533</f>
        <v>Chaudière gaz</v>
      </c>
      <c r="R3533" s="0" t="str">
        <f aca="false">E3533</f>
        <v>Gaz</v>
      </c>
      <c r="S3533" s="0" t="str">
        <f aca="false">F3533</f>
        <v>0409030404</v>
      </c>
      <c r="T3533" s="0" t="str">
        <f aca="false">G3533</f>
        <v>2</v>
      </c>
      <c r="U3533" s="0" t="n">
        <f aca="false">L3533</f>
        <v>0.897758035357945</v>
      </c>
      <c r="V3533" s="0" t="n">
        <f aca="false">K3533</f>
        <v>45.0588741105916</v>
      </c>
      <c r="W3533" s="0" t="n">
        <f aca="false">J3533</f>
        <v>224</v>
      </c>
    </row>
    <row r="3534" customFormat="false" ht="12.8" hidden="false" customHeight="false" outlineLevel="0" collapsed="false">
      <c r="A3534" s="0" t="s">
        <v>75</v>
      </c>
      <c r="B3534" s="0" t="s">
        <v>889</v>
      </c>
      <c r="C3534" s="0" t="s">
        <v>890</v>
      </c>
      <c r="D3534" s="0" t="s">
        <v>29</v>
      </c>
      <c r="E3534" s="0" t="s">
        <v>30</v>
      </c>
      <c r="F3534" s="0" t="s">
        <v>895</v>
      </c>
      <c r="G3534" s="0" t="s">
        <v>1610</v>
      </c>
      <c r="H3534" s="0" t="n">
        <v>0.92</v>
      </c>
      <c r="I3534" s="0" t="n">
        <v>10.4</v>
      </c>
      <c r="J3534" s="0" t="n">
        <v>0</v>
      </c>
      <c r="K3534" s="0" t="n">
        <f aca="false">I3534*SUMIFS(syst_chauffage!$H$3:$H$27,syst_chauffage!$B$3:$B$27,D3534,syst_chauffage!$C$3:$C$27,E3534)</f>
        <v>3</v>
      </c>
      <c r="L3534" s="12" t="n">
        <f aca="false">H3534*SUMIFS(syst_chauffage!$K$3:$K$27,syst_chauffage!$B$3:$B$27,D3534,syst_chauffage!$C$3:$C$27,E3534)</f>
        <v>0.92</v>
      </c>
      <c r="N3534" s="0" t="str">
        <f aca="false">A3534</f>
        <v>Enseignement Recherche</v>
      </c>
      <c r="O3534" s="0" t="str">
        <f aca="false">B3534</f>
        <v>Enseignement primaire</v>
      </c>
      <c r="P3534" s="0" t="str">
        <f aca="false">C3534</f>
        <v>Cantine élémentaire</v>
      </c>
      <c r="Q3534" s="0" t="str">
        <f aca="false">D3534</f>
        <v>Electrique direct</v>
      </c>
      <c r="R3534" s="0" t="str">
        <f aca="false">E3534</f>
        <v>Electricité</v>
      </c>
      <c r="S3534" s="0" t="str">
        <f aca="false">F3534</f>
        <v>0409030602</v>
      </c>
      <c r="T3534" s="0" t="str">
        <f aca="false">G3534</f>
        <v>2</v>
      </c>
      <c r="U3534" s="0" t="n">
        <f aca="false">L3534</f>
        <v>0.92</v>
      </c>
      <c r="V3534" s="0" t="n">
        <f aca="false">K3534</f>
        <v>3</v>
      </c>
      <c r="W3534" s="0" t="n">
        <f aca="false">J3534</f>
        <v>0</v>
      </c>
    </row>
    <row r="3535" customFormat="false" ht="12.8" hidden="false" customHeight="false" outlineLevel="0" collapsed="false">
      <c r="A3535" s="0" t="s">
        <v>75</v>
      </c>
      <c r="B3535" s="0" t="s">
        <v>889</v>
      </c>
      <c r="C3535" s="0" t="s">
        <v>890</v>
      </c>
      <c r="D3535" s="0" t="s">
        <v>36</v>
      </c>
      <c r="E3535" s="0" t="s">
        <v>30</v>
      </c>
      <c r="F3535" s="0" t="s">
        <v>896</v>
      </c>
      <c r="G3535" s="0" t="s">
        <v>1610</v>
      </c>
      <c r="H3535" s="0" t="n">
        <v>2.89517134883721</v>
      </c>
      <c r="I3535" s="0" t="n">
        <v>134.402745770786</v>
      </c>
      <c r="J3535" s="0" t="n">
        <v>603</v>
      </c>
      <c r="K3535" s="0" t="n">
        <f aca="false">I3535*SUMIFS(syst_chauffage!$H$3:$H$27,syst_chauffage!$B$3:$B$27,D3535,syst_chauffage!$C$3:$C$27,E3535)</f>
        <v>83.1493476652983</v>
      </c>
      <c r="L3535" s="12" t="n">
        <f aca="false">H3535*SUMIFS(syst_chauffage!$K$3:$K$27,syst_chauffage!$B$3:$B$27,D3535,syst_chauffage!$C$3:$C$27,E3535)</f>
        <v>2.4324955428598</v>
      </c>
      <c r="N3535" s="0" t="str">
        <f aca="false">A3535</f>
        <v>Enseignement Recherche</v>
      </c>
      <c r="O3535" s="0" t="str">
        <f aca="false">B3535</f>
        <v>Enseignement primaire</v>
      </c>
      <c r="P3535" s="0" t="str">
        <f aca="false">C3535</f>
        <v>Cantine élémentaire</v>
      </c>
      <c r="Q3535" s="0" t="str">
        <f aca="false">D3535</f>
        <v>PAC</v>
      </c>
      <c r="R3535" s="0" t="str">
        <f aca="false">E3535</f>
        <v>Electricité</v>
      </c>
      <c r="S3535" s="0" t="str">
        <f aca="false">F3535</f>
        <v>0409030902</v>
      </c>
      <c r="T3535" s="0" t="str">
        <f aca="false">G3535</f>
        <v>2</v>
      </c>
      <c r="U3535" s="0" t="n">
        <f aca="false">L3535</f>
        <v>2.4324955428598</v>
      </c>
      <c r="V3535" s="0" t="n">
        <f aca="false">K3535</f>
        <v>83.1493476652983</v>
      </c>
      <c r="W3535" s="0" t="n">
        <f aca="false">J3535</f>
        <v>603</v>
      </c>
    </row>
    <row r="3536" customFormat="false" ht="12.8" hidden="false" customHeight="false" outlineLevel="0" collapsed="false">
      <c r="A3536" s="0" t="s">
        <v>75</v>
      </c>
      <c r="B3536" s="0" t="s">
        <v>889</v>
      </c>
      <c r="C3536" s="0" t="s">
        <v>890</v>
      </c>
      <c r="D3536" s="0" t="s">
        <v>51</v>
      </c>
      <c r="E3536" s="0" t="s">
        <v>57</v>
      </c>
      <c r="F3536" s="0" t="s">
        <v>897</v>
      </c>
      <c r="G3536" s="0" t="s">
        <v>1610</v>
      </c>
      <c r="H3536" s="0" t="n">
        <v>0.910213961497744</v>
      </c>
      <c r="I3536" s="0" t="n">
        <v>57.6396277813953</v>
      </c>
      <c r="J3536" s="0" t="n">
        <v>0</v>
      </c>
      <c r="K3536" s="0" t="n">
        <f aca="false">I3536*SUMIFS(syst_chauffage!$H$3:$H$27,syst_chauffage!$B$3:$B$27,D3536,syst_chauffage!$C$3:$C$27,E3536)</f>
        <v>122.129947544282</v>
      </c>
      <c r="L3536" s="12" t="n">
        <f aca="false">H3536*SUMIFS(syst_chauffage!$K$3:$K$27,syst_chauffage!$B$3:$B$27,D3536,syst_chauffage!$C$3:$C$27,E3536)</f>
        <v>0.910213961497744</v>
      </c>
      <c r="N3536" s="0" t="str">
        <f aca="false">A3536</f>
        <v>Enseignement Recherche</v>
      </c>
      <c r="O3536" s="0" t="str">
        <f aca="false">B3536</f>
        <v>Enseignement primaire</v>
      </c>
      <c r="P3536" s="0" t="str">
        <f aca="false">C3536</f>
        <v>Cantine élémentaire</v>
      </c>
      <c r="Q3536" s="0" t="str">
        <f aca="false">D3536</f>
        <v>Autre système centralisé performant</v>
      </c>
      <c r="R3536" s="0" t="str">
        <f aca="false">E3536</f>
        <v>Autres</v>
      </c>
      <c r="S3536" s="0" t="str">
        <f aca="false">F3536</f>
        <v>0409032101</v>
      </c>
      <c r="T3536" s="0" t="str">
        <f aca="false">G3536</f>
        <v>2</v>
      </c>
      <c r="U3536" s="0" t="n">
        <f aca="false">L3536</f>
        <v>0.910213961497744</v>
      </c>
      <c r="V3536" s="0" t="n">
        <f aca="false">K3536</f>
        <v>122.129947544282</v>
      </c>
      <c r="W3536" s="0" t="n">
        <f aca="false">J3536</f>
        <v>0</v>
      </c>
    </row>
    <row r="3537" customFormat="false" ht="12.8" hidden="false" customHeight="false" outlineLevel="0" collapsed="false">
      <c r="A3537" s="0" t="s">
        <v>75</v>
      </c>
      <c r="B3537" s="0" t="s">
        <v>889</v>
      </c>
      <c r="C3537" s="0" t="s">
        <v>890</v>
      </c>
      <c r="D3537" s="0" t="s">
        <v>51</v>
      </c>
      <c r="E3537" s="0" t="s">
        <v>58</v>
      </c>
      <c r="F3537" s="0" t="s">
        <v>898</v>
      </c>
      <c r="G3537" s="0" t="s">
        <v>1610</v>
      </c>
      <c r="H3537" s="0" t="n">
        <v>1.08522315535878</v>
      </c>
      <c r="I3537" s="0" t="n">
        <v>58.0849211728948</v>
      </c>
      <c r="J3537" s="0" t="n">
        <v>680</v>
      </c>
      <c r="K3537" s="0" t="n">
        <f aca="false">I3537*SUMIFS(syst_chauffage!$H$3:$H$27,syst_chauffage!$B$3:$B$27,D3537,syst_chauffage!$C$3:$C$27,E3537)</f>
        <v>123.953193144714</v>
      </c>
      <c r="L3537" s="12" t="n">
        <f aca="false">H3537*SUMIFS(syst_chauffage!$K$3:$K$27,syst_chauffage!$B$3:$B$27,D3537,syst_chauffage!$C$3:$C$27,E3537)</f>
        <v>1.08522315535878</v>
      </c>
      <c r="N3537" s="0" t="str">
        <f aca="false">A3537</f>
        <v>Enseignement Recherche</v>
      </c>
      <c r="O3537" s="0" t="str">
        <f aca="false">B3537</f>
        <v>Enseignement primaire</v>
      </c>
      <c r="P3537" s="0" t="str">
        <f aca="false">C3537</f>
        <v>Cantine élémentaire</v>
      </c>
      <c r="Q3537" s="0" t="str">
        <f aca="false">D3537</f>
        <v>Autre système centralisé performant</v>
      </c>
      <c r="R3537" s="0" t="str">
        <f aca="false">E3537</f>
        <v>Urbain</v>
      </c>
      <c r="S3537" s="0" t="str">
        <f aca="false">F3537</f>
        <v>0409032106</v>
      </c>
      <c r="T3537" s="0" t="str">
        <f aca="false">G3537</f>
        <v>2</v>
      </c>
      <c r="U3537" s="0" t="n">
        <f aca="false">L3537</f>
        <v>1.08522315535878</v>
      </c>
      <c r="V3537" s="0" t="n">
        <f aca="false">K3537</f>
        <v>123.953193144714</v>
      </c>
      <c r="W3537" s="0" t="n">
        <f aca="false">J3537</f>
        <v>680</v>
      </c>
    </row>
    <row r="3538" customFormat="false" ht="12.8" hidden="false" customHeight="false" outlineLevel="0" collapsed="false">
      <c r="A3538" s="0" t="s">
        <v>75</v>
      </c>
      <c r="B3538" s="0" t="s">
        <v>889</v>
      </c>
      <c r="C3538" s="0" t="s">
        <v>890</v>
      </c>
      <c r="D3538" s="0" t="s">
        <v>27</v>
      </c>
      <c r="E3538" s="0" t="s">
        <v>23</v>
      </c>
      <c r="F3538" s="0" t="s">
        <v>899</v>
      </c>
      <c r="G3538" s="0" t="s">
        <v>1610</v>
      </c>
      <c r="H3538" s="0" t="n">
        <v>0.760672811892987</v>
      </c>
      <c r="I3538" s="0" t="n">
        <v>36.3863085149571</v>
      </c>
      <c r="J3538" s="0" t="n">
        <v>504</v>
      </c>
      <c r="K3538" s="0" t="n">
        <f aca="false">I3538*SUMIFS(syst_chauffage!$H$3:$H$27,syst_chauffage!$B$3:$B$27,D3538,syst_chauffage!$C$3:$C$27,E3538)</f>
        <v>93.3091638980589</v>
      </c>
      <c r="L3538" s="12" t="n">
        <f aca="false">H3538*SUMIFS(syst_chauffage!$K$3:$K$27,syst_chauffage!$B$3:$B$27,D3538,syst_chauffage!$C$3:$C$27,E3538)</f>
        <v>0.760672811892987</v>
      </c>
      <c r="N3538" s="0" t="str">
        <f aca="false">A3538</f>
        <v>Enseignement Recherche</v>
      </c>
      <c r="O3538" s="0" t="str">
        <f aca="false">B3538</f>
        <v>Enseignement primaire</v>
      </c>
      <c r="P3538" s="0" t="str">
        <f aca="false">C3538</f>
        <v>Cantine élémentaire</v>
      </c>
      <c r="Q3538" s="0" t="str">
        <f aca="false">D3538</f>
        <v>Chaudière condensation fioul</v>
      </c>
      <c r="R3538" s="0" t="str">
        <f aca="false">E3538</f>
        <v>Fioul</v>
      </c>
      <c r="S3538" s="0" t="str">
        <f aca="false">F3538</f>
        <v>0409032303</v>
      </c>
      <c r="T3538" s="0" t="str">
        <f aca="false">G3538</f>
        <v>2</v>
      </c>
      <c r="U3538" s="0" t="n">
        <f aca="false">L3538</f>
        <v>0.760672811892987</v>
      </c>
      <c r="V3538" s="0" t="n">
        <f aca="false">K3538</f>
        <v>93.3091638980589</v>
      </c>
      <c r="W3538" s="0" t="n">
        <f aca="false">J3538</f>
        <v>504</v>
      </c>
    </row>
    <row r="3539" customFormat="false" ht="12.8" hidden="false" customHeight="false" outlineLevel="0" collapsed="false">
      <c r="A3539" s="0" t="s">
        <v>75</v>
      </c>
      <c r="B3539" s="0" t="s">
        <v>889</v>
      </c>
      <c r="C3539" s="0" t="s">
        <v>890</v>
      </c>
      <c r="D3539" s="0" t="s">
        <v>18</v>
      </c>
      <c r="E3539" s="0" t="s">
        <v>14</v>
      </c>
      <c r="F3539" s="0" t="s">
        <v>900</v>
      </c>
      <c r="G3539" s="0" t="s">
        <v>1610</v>
      </c>
      <c r="H3539" s="0" t="n">
        <v>0.987070626323076</v>
      </c>
      <c r="I3539" s="0" t="n">
        <v>26.5605745053206</v>
      </c>
      <c r="J3539" s="0" t="n">
        <v>504</v>
      </c>
      <c r="K3539" s="0" t="n">
        <f aca="false">I3539*SUMIFS(syst_chauffage!$H$3:$H$27,syst_chauffage!$B$3:$B$27,D3539,syst_chauffage!$C$3:$C$27,E3539)</f>
        <v>72.3756776574559</v>
      </c>
      <c r="L3539" s="12" t="n">
        <f aca="false">H3539*SUMIFS(syst_chauffage!$K$3:$K$27,syst_chauffage!$B$3:$B$27,D3539,syst_chauffage!$C$3:$C$27,E3539)</f>
        <v>0.958886690466607</v>
      </c>
      <c r="N3539" s="0" t="str">
        <f aca="false">A3539</f>
        <v>Enseignement Recherche</v>
      </c>
      <c r="O3539" s="0" t="str">
        <f aca="false">B3539</f>
        <v>Enseignement primaire</v>
      </c>
      <c r="P3539" s="0" t="str">
        <f aca="false">C3539</f>
        <v>Cantine élémentaire</v>
      </c>
      <c r="Q3539" s="0" t="str">
        <f aca="false">D3539</f>
        <v>Chaudière condensation gaz</v>
      </c>
      <c r="R3539" s="0" t="str">
        <f aca="false">E3539</f>
        <v>Gaz</v>
      </c>
      <c r="S3539" s="0" t="str">
        <f aca="false">F3539</f>
        <v>0409032404</v>
      </c>
      <c r="T3539" s="0" t="str">
        <f aca="false">G3539</f>
        <v>2</v>
      </c>
      <c r="U3539" s="0" t="n">
        <f aca="false">L3539</f>
        <v>0.958886690466607</v>
      </c>
      <c r="V3539" s="0" t="n">
        <f aca="false">K3539</f>
        <v>72.3756776574559</v>
      </c>
      <c r="W3539" s="0" t="n">
        <f aca="false">J3539</f>
        <v>504</v>
      </c>
    </row>
    <row r="3540" customFormat="false" ht="12.8" hidden="false" customHeight="false" outlineLevel="0" collapsed="false">
      <c r="A3540" s="0" t="s">
        <v>75</v>
      </c>
      <c r="B3540" s="0" t="s">
        <v>889</v>
      </c>
      <c r="C3540" s="0" t="s">
        <v>890</v>
      </c>
      <c r="D3540" s="0" t="s">
        <v>32</v>
      </c>
      <c r="E3540" s="0" t="s">
        <v>30</v>
      </c>
      <c r="F3540" s="0" t="s">
        <v>901</v>
      </c>
      <c r="G3540" s="0" t="s">
        <v>1610</v>
      </c>
      <c r="H3540" s="0" t="n">
        <v>1</v>
      </c>
      <c r="I3540" s="0" t="n">
        <v>12</v>
      </c>
      <c r="J3540" s="0" t="n">
        <v>0</v>
      </c>
      <c r="K3540" s="0" t="n">
        <f aca="false">I3540*SUMIFS(syst_chauffage!$H$3:$H$27,syst_chauffage!$B$3:$B$27,D3540,syst_chauffage!$C$3:$C$27,E3540)</f>
        <v>12</v>
      </c>
      <c r="L3540" s="12" t="n">
        <f aca="false">H3540*SUMIFS(syst_chauffage!$K$3:$K$27,syst_chauffage!$B$3:$B$27,D3540,syst_chauffage!$C$3:$C$27,E3540)</f>
        <v>1</v>
      </c>
      <c r="N3540" s="0" t="str">
        <f aca="false">A3540</f>
        <v>Enseignement Recherche</v>
      </c>
      <c r="O3540" s="0" t="str">
        <f aca="false">B3540</f>
        <v>Enseignement primaire</v>
      </c>
      <c r="P3540" s="0" t="str">
        <f aca="false">C3540</f>
        <v>Cantine élémentaire</v>
      </c>
      <c r="Q3540" s="0" t="str">
        <f aca="false">D3540</f>
        <v>Electrique direct performant</v>
      </c>
      <c r="R3540" s="0" t="str">
        <f aca="false">E3540</f>
        <v>Electricité</v>
      </c>
      <c r="S3540" s="0" t="str">
        <f aca="false">F3540</f>
        <v>0409032602</v>
      </c>
      <c r="T3540" s="0" t="str">
        <f aca="false">G3540</f>
        <v>2</v>
      </c>
      <c r="U3540" s="0" t="n">
        <f aca="false">L3540</f>
        <v>1</v>
      </c>
      <c r="V3540" s="0" t="n">
        <f aca="false">K3540</f>
        <v>12</v>
      </c>
      <c r="W3540" s="0" t="n">
        <f aca="false">J3540</f>
        <v>0</v>
      </c>
    </row>
    <row r="3541" customFormat="false" ht="12.8" hidden="false" customHeight="false" outlineLevel="0" collapsed="false">
      <c r="A3541" s="0" t="s">
        <v>75</v>
      </c>
      <c r="B3541" s="0" t="s">
        <v>889</v>
      </c>
      <c r="C3541" s="0" t="s">
        <v>890</v>
      </c>
      <c r="D3541" s="0" t="s">
        <v>38</v>
      </c>
      <c r="E3541" s="0" t="s">
        <v>30</v>
      </c>
      <c r="F3541" s="0" t="s">
        <v>902</v>
      </c>
      <c r="G3541" s="0" t="s">
        <v>1610</v>
      </c>
      <c r="H3541" s="0" t="n">
        <v>3.34058232558139</v>
      </c>
      <c r="I3541" s="0" t="n">
        <v>160.003268774745</v>
      </c>
      <c r="J3541" s="0" t="n">
        <v>648</v>
      </c>
      <c r="K3541" s="0" t="n">
        <f aca="false">I3541*SUMIFS(syst_chauffage!$H$3:$H$27,syst_chauffage!$B$3:$B$27,D3541,syst_chauffage!$C$3:$C$27,E3541)</f>
        <v>161.730312375253</v>
      </c>
      <c r="L3541" s="12" t="n">
        <f aca="false">H3541*SUMIFS(syst_chauffage!$K$3:$K$27,syst_chauffage!$B$3:$B$27,D3541,syst_chauffage!$C$3:$C$27,E3541)</f>
        <v>2.98853732681761</v>
      </c>
      <c r="N3541" s="0" t="str">
        <f aca="false">A3541</f>
        <v>Enseignement Recherche</v>
      </c>
      <c r="O3541" s="0" t="str">
        <f aca="false">B3541</f>
        <v>Enseignement primaire</v>
      </c>
      <c r="P3541" s="0" t="str">
        <f aca="false">C3541</f>
        <v>Cantine élémentaire</v>
      </c>
      <c r="Q3541" s="0" t="str">
        <f aca="false">D3541</f>
        <v>PAC performant</v>
      </c>
      <c r="R3541" s="0" t="str">
        <f aca="false">E3541</f>
        <v>Electricité</v>
      </c>
      <c r="S3541" s="0" t="str">
        <f aca="false">F3541</f>
        <v>0409032902</v>
      </c>
      <c r="T3541" s="0" t="str">
        <f aca="false">G3541</f>
        <v>2</v>
      </c>
      <c r="U3541" s="0" t="n">
        <f aca="false">L3541</f>
        <v>2.98853732681761</v>
      </c>
      <c r="V3541" s="0" t="n">
        <f aca="false">K3541</f>
        <v>161.730312375253</v>
      </c>
      <c r="W3541" s="0" t="n">
        <f aca="false">J3541</f>
        <v>648</v>
      </c>
    </row>
    <row r="3542" customFormat="false" ht="12.8" hidden="false" customHeight="false" outlineLevel="0" collapsed="false">
      <c r="A3542" s="0" t="s">
        <v>75</v>
      </c>
      <c r="B3542" s="0" t="s">
        <v>889</v>
      </c>
      <c r="C3542" s="0" t="s">
        <v>903</v>
      </c>
      <c r="D3542" s="0" t="s">
        <v>19</v>
      </c>
      <c r="E3542" s="0" t="s">
        <v>57</v>
      </c>
      <c r="F3542" s="0" t="s">
        <v>904</v>
      </c>
      <c r="G3542" s="0" t="s">
        <v>1610</v>
      </c>
      <c r="H3542" s="0" t="n">
        <v>0.8079765356321</v>
      </c>
      <c r="I3542" s="0" t="n">
        <v>52.0639351468634</v>
      </c>
      <c r="J3542" s="0" t="n">
        <v>0</v>
      </c>
      <c r="K3542" s="0" t="n">
        <f aca="false">I3542*SUMIFS(syst_chauffage!$H$3:$H$27,syst_chauffage!$B$3:$B$27,D3542,syst_chauffage!$C$3:$C$27,E3542)</f>
        <v>72.4978152333289</v>
      </c>
      <c r="L3542" s="12" t="n">
        <f aca="false">H3542*SUMIFS(syst_chauffage!$K$3:$K$27,syst_chauffage!$B$3:$B$27,D3542,syst_chauffage!$C$3:$C$27,E3542)</f>
        <v>0.8079765356321</v>
      </c>
      <c r="N3542" s="0" t="str">
        <f aca="false">A3542</f>
        <v>Enseignement Recherche</v>
      </c>
      <c r="O3542" s="0" t="str">
        <f aca="false">B3542</f>
        <v>Enseignement primaire</v>
      </c>
      <c r="P3542" s="0" t="str">
        <f aca="false">C3542</f>
        <v>Cantine préélémentaire</v>
      </c>
      <c r="Q3542" s="0" t="str">
        <f aca="false">D3542</f>
        <v>Autre système centralisé</v>
      </c>
      <c r="R3542" s="0" t="str">
        <f aca="false">E3542</f>
        <v>Autres</v>
      </c>
      <c r="S3542" s="0" t="str">
        <f aca="false">F3542</f>
        <v>0409060101</v>
      </c>
      <c r="T3542" s="0" t="str">
        <f aca="false">G3542</f>
        <v>2</v>
      </c>
      <c r="U3542" s="0" t="n">
        <f aca="false">L3542</f>
        <v>0.8079765356321</v>
      </c>
      <c r="V3542" s="0" t="n">
        <f aca="false">K3542</f>
        <v>72.4978152333289</v>
      </c>
      <c r="W3542" s="0" t="n">
        <f aca="false">J3542</f>
        <v>0</v>
      </c>
    </row>
    <row r="3543" customFormat="false" ht="12.8" hidden="false" customHeight="false" outlineLevel="0" collapsed="false">
      <c r="A3543" s="0" t="s">
        <v>75</v>
      </c>
      <c r="B3543" s="0" t="s">
        <v>889</v>
      </c>
      <c r="C3543" s="0" t="s">
        <v>903</v>
      </c>
      <c r="D3543" s="0" t="s">
        <v>19</v>
      </c>
      <c r="E3543" s="0" t="s">
        <v>58</v>
      </c>
      <c r="F3543" s="0" t="s">
        <v>905</v>
      </c>
      <c r="G3543" s="0" t="s">
        <v>1610</v>
      </c>
      <c r="H3543" s="0" t="n">
        <v>0.949773873897018</v>
      </c>
      <c r="I3543" s="0" t="n">
        <v>49.2901625858078</v>
      </c>
      <c r="J3543" s="0" t="n">
        <v>680</v>
      </c>
      <c r="K3543" s="0" t="n">
        <f aca="false">I3543*SUMIFS(syst_chauffage!$H$3:$H$27,syst_chauffage!$B$3:$B$27,D3543,syst_chauffage!$C$3:$C$27,E3543)</f>
        <v>81.0798327433629</v>
      </c>
      <c r="L3543" s="12" t="n">
        <f aca="false">H3543*SUMIFS(syst_chauffage!$K$3:$K$27,syst_chauffage!$B$3:$B$27,D3543,syst_chauffage!$C$3:$C$27,E3543)</f>
        <v>0.949773873897018</v>
      </c>
      <c r="N3543" s="0" t="str">
        <f aca="false">A3543</f>
        <v>Enseignement Recherche</v>
      </c>
      <c r="O3543" s="0" t="str">
        <f aca="false">B3543</f>
        <v>Enseignement primaire</v>
      </c>
      <c r="P3543" s="0" t="str">
        <f aca="false">C3543</f>
        <v>Cantine préélémentaire</v>
      </c>
      <c r="Q3543" s="0" t="str">
        <f aca="false">D3543</f>
        <v>Autre système centralisé</v>
      </c>
      <c r="R3543" s="0" t="str">
        <f aca="false">E3543</f>
        <v>Urbain</v>
      </c>
      <c r="S3543" s="0" t="str">
        <f aca="false">F3543</f>
        <v>0409060106</v>
      </c>
      <c r="T3543" s="0" t="str">
        <f aca="false">G3543</f>
        <v>2</v>
      </c>
      <c r="U3543" s="0" t="n">
        <f aca="false">L3543</f>
        <v>0.949773873897018</v>
      </c>
      <c r="V3543" s="0" t="n">
        <f aca="false">K3543</f>
        <v>81.0798327433629</v>
      </c>
      <c r="W3543" s="0" t="n">
        <f aca="false">J3543</f>
        <v>680</v>
      </c>
    </row>
    <row r="3544" customFormat="false" ht="12.8" hidden="false" customHeight="false" outlineLevel="0" collapsed="false">
      <c r="A3544" s="0" t="s">
        <v>75</v>
      </c>
      <c r="B3544" s="0" t="s">
        <v>889</v>
      </c>
      <c r="C3544" s="0" t="s">
        <v>903</v>
      </c>
      <c r="D3544" s="0" t="s">
        <v>22</v>
      </c>
      <c r="E3544" s="0" t="s">
        <v>23</v>
      </c>
      <c r="F3544" s="0" t="s">
        <v>906</v>
      </c>
      <c r="G3544" s="0" t="s">
        <v>1610</v>
      </c>
      <c r="H3544" s="0" t="n">
        <v>0.599575751786102</v>
      </c>
      <c r="I3544" s="0" t="n">
        <v>30.5004605637268</v>
      </c>
      <c r="J3544" s="0" t="n">
        <v>0</v>
      </c>
      <c r="K3544" s="0" t="n">
        <f aca="false">I3544*SUMIFS(syst_chauffage!$H$3:$H$27,syst_chauffage!$B$3:$B$27,D3544,syst_chauffage!$C$3:$C$27,E3544)</f>
        <v>53.711997563961</v>
      </c>
      <c r="L3544" s="12" t="n">
        <f aca="false">H3544*SUMIFS(syst_chauffage!$K$3:$K$27,syst_chauffage!$B$3:$B$27,D3544,syst_chauffage!$C$3:$C$27,E3544)</f>
        <v>0.599575751786102</v>
      </c>
      <c r="N3544" s="0" t="str">
        <f aca="false">A3544</f>
        <v>Enseignement Recherche</v>
      </c>
      <c r="O3544" s="0" t="str">
        <f aca="false">B3544</f>
        <v>Enseignement primaire</v>
      </c>
      <c r="P3544" s="0" t="str">
        <f aca="false">C3544</f>
        <v>Cantine préélémentaire</v>
      </c>
      <c r="Q3544" s="0" t="str">
        <f aca="false">D3544</f>
        <v>Chaudière fioul</v>
      </c>
      <c r="R3544" s="0" t="str">
        <f aca="false">E3544</f>
        <v>Fioul</v>
      </c>
      <c r="S3544" s="0" t="str">
        <f aca="false">F3544</f>
        <v>0409060303</v>
      </c>
      <c r="T3544" s="0" t="str">
        <f aca="false">G3544</f>
        <v>2</v>
      </c>
      <c r="U3544" s="0" t="n">
        <f aca="false">L3544</f>
        <v>0.599575751786102</v>
      </c>
      <c r="V3544" s="0" t="n">
        <f aca="false">K3544</f>
        <v>53.711997563961</v>
      </c>
      <c r="W3544" s="0" t="n">
        <f aca="false">J3544</f>
        <v>0</v>
      </c>
    </row>
    <row r="3545" customFormat="false" ht="12.8" hidden="false" customHeight="false" outlineLevel="0" collapsed="false">
      <c r="A3545" s="0" t="s">
        <v>75</v>
      </c>
      <c r="B3545" s="0" t="s">
        <v>889</v>
      </c>
      <c r="C3545" s="0" t="s">
        <v>903</v>
      </c>
      <c r="D3545" s="0" t="s">
        <v>13</v>
      </c>
      <c r="E3545" s="0" t="s">
        <v>14</v>
      </c>
      <c r="F3545" s="0" t="s">
        <v>907</v>
      </c>
      <c r="G3545" s="0" t="s">
        <v>1610</v>
      </c>
      <c r="H3545" s="0" t="n">
        <v>0.89773735137878</v>
      </c>
      <c r="I3545" s="0" t="n">
        <v>22.124739767207</v>
      </c>
      <c r="J3545" s="0" t="n">
        <v>224</v>
      </c>
      <c r="K3545" s="0" t="n">
        <f aca="false">I3545*SUMIFS(syst_chauffage!$H$3:$H$27,syst_chauffage!$B$3:$B$27,D3545,syst_chauffage!$C$3:$C$27,E3545)</f>
        <v>44.6829416149647</v>
      </c>
      <c r="L3545" s="12" t="n">
        <f aca="false">H3545*SUMIFS(syst_chauffage!$K$3:$K$27,syst_chauffage!$B$3:$B$27,D3545,syst_chauffage!$C$3:$C$27,E3545)</f>
        <v>0.89773735137878</v>
      </c>
      <c r="N3545" s="0" t="str">
        <f aca="false">A3545</f>
        <v>Enseignement Recherche</v>
      </c>
      <c r="O3545" s="0" t="str">
        <f aca="false">B3545</f>
        <v>Enseignement primaire</v>
      </c>
      <c r="P3545" s="0" t="str">
        <f aca="false">C3545</f>
        <v>Cantine préélémentaire</v>
      </c>
      <c r="Q3545" s="0" t="str">
        <f aca="false">D3545</f>
        <v>Chaudière gaz</v>
      </c>
      <c r="R3545" s="0" t="str">
        <f aca="false">E3545</f>
        <v>Gaz</v>
      </c>
      <c r="S3545" s="0" t="str">
        <f aca="false">F3545</f>
        <v>0409060404</v>
      </c>
      <c r="T3545" s="0" t="str">
        <f aca="false">G3545</f>
        <v>2</v>
      </c>
      <c r="U3545" s="0" t="n">
        <f aca="false">L3545</f>
        <v>0.89773735137878</v>
      </c>
      <c r="V3545" s="0" t="n">
        <f aca="false">K3545</f>
        <v>44.6829416149647</v>
      </c>
      <c r="W3545" s="0" t="n">
        <f aca="false">J3545</f>
        <v>224</v>
      </c>
    </row>
    <row r="3546" customFormat="false" ht="12.8" hidden="false" customHeight="false" outlineLevel="0" collapsed="false">
      <c r="A3546" s="0" t="s">
        <v>75</v>
      </c>
      <c r="B3546" s="0" t="s">
        <v>889</v>
      </c>
      <c r="C3546" s="0" t="s">
        <v>903</v>
      </c>
      <c r="D3546" s="0" t="s">
        <v>29</v>
      </c>
      <c r="E3546" s="0" t="s">
        <v>30</v>
      </c>
      <c r="F3546" s="0" t="s">
        <v>908</v>
      </c>
      <c r="G3546" s="0" t="s">
        <v>1610</v>
      </c>
      <c r="H3546" s="0" t="n">
        <v>0.92</v>
      </c>
      <c r="I3546" s="0" t="n">
        <v>10.4</v>
      </c>
      <c r="J3546" s="0" t="n">
        <v>0</v>
      </c>
      <c r="K3546" s="0" t="n">
        <f aca="false">I3546*SUMIFS(syst_chauffage!$H$3:$H$27,syst_chauffage!$B$3:$B$27,D3546,syst_chauffage!$C$3:$C$27,E3546)</f>
        <v>3</v>
      </c>
      <c r="L3546" s="12" t="n">
        <f aca="false">H3546*SUMIFS(syst_chauffage!$K$3:$K$27,syst_chauffage!$B$3:$B$27,D3546,syst_chauffage!$C$3:$C$27,E3546)</f>
        <v>0.92</v>
      </c>
      <c r="N3546" s="0" t="str">
        <f aca="false">A3546</f>
        <v>Enseignement Recherche</v>
      </c>
      <c r="O3546" s="0" t="str">
        <f aca="false">B3546</f>
        <v>Enseignement primaire</v>
      </c>
      <c r="P3546" s="0" t="str">
        <f aca="false">C3546</f>
        <v>Cantine préélémentaire</v>
      </c>
      <c r="Q3546" s="0" t="str">
        <f aca="false">D3546</f>
        <v>Electrique direct</v>
      </c>
      <c r="R3546" s="0" t="str">
        <f aca="false">E3546</f>
        <v>Electricité</v>
      </c>
      <c r="S3546" s="0" t="str">
        <f aca="false">F3546</f>
        <v>0409060602</v>
      </c>
      <c r="T3546" s="0" t="str">
        <f aca="false">G3546</f>
        <v>2</v>
      </c>
      <c r="U3546" s="0" t="n">
        <f aca="false">L3546</f>
        <v>0.92</v>
      </c>
      <c r="V3546" s="0" t="n">
        <f aca="false">K3546</f>
        <v>3</v>
      </c>
      <c r="W3546" s="0" t="n">
        <f aca="false">J3546</f>
        <v>0</v>
      </c>
    </row>
    <row r="3547" customFormat="false" ht="12.8" hidden="false" customHeight="false" outlineLevel="0" collapsed="false">
      <c r="A3547" s="0" t="s">
        <v>75</v>
      </c>
      <c r="B3547" s="0" t="s">
        <v>889</v>
      </c>
      <c r="C3547" s="0" t="s">
        <v>903</v>
      </c>
      <c r="D3547" s="0" t="s">
        <v>36</v>
      </c>
      <c r="E3547" s="0" t="s">
        <v>30</v>
      </c>
      <c r="F3547" s="0" t="s">
        <v>909</v>
      </c>
      <c r="G3547" s="0" t="s">
        <v>1610</v>
      </c>
      <c r="H3547" s="0" t="n">
        <v>2.89517134883721</v>
      </c>
      <c r="I3547" s="0" t="n">
        <v>135.092441900028</v>
      </c>
      <c r="J3547" s="0" t="n">
        <v>603</v>
      </c>
      <c r="K3547" s="0" t="n">
        <f aca="false">I3547*SUMIFS(syst_chauffage!$H$3:$H$27,syst_chauffage!$B$3:$B$27,D3547,syst_chauffage!$C$3:$C$27,E3547)</f>
        <v>83.5760337638959</v>
      </c>
      <c r="L3547" s="12" t="n">
        <f aca="false">H3547*SUMIFS(syst_chauffage!$K$3:$K$27,syst_chauffage!$B$3:$B$27,D3547,syst_chauffage!$C$3:$C$27,E3547)</f>
        <v>2.4324955428598</v>
      </c>
      <c r="N3547" s="0" t="str">
        <f aca="false">A3547</f>
        <v>Enseignement Recherche</v>
      </c>
      <c r="O3547" s="0" t="str">
        <f aca="false">B3547</f>
        <v>Enseignement primaire</v>
      </c>
      <c r="P3547" s="0" t="str">
        <f aca="false">C3547</f>
        <v>Cantine préélémentaire</v>
      </c>
      <c r="Q3547" s="0" t="str">
        <f aca="false">D3547</f>
        <v>PAC</v>
      </c>
      <c r="R3547" s="0" t="str">
        <f aca="false">E3547</f>
        <v>Electricité</v>
      </c>
      <c r="S3547" s="0" t="str">
        <f aca="false">F3547</f>
        <v>0409060902</v>
      </c>
      <c r="T3547" s="0" t="str">
        <f aca="false">G3547</f>
        <v>2</v>
      </c>
      <c r="U3547" s="0" t="n">
        <f aca="false">L3547</f>
        <v>2.4324955428598</v>
      </c>
      <c r="V3547" s="0" t="n">
        <f aca="false">K3547</f>
        <v>83.5760337638959</v>
      </c>
      <c r="W3547" s="0" t="n">
        <f aca="false">J3547</f>
        <v>603</v>
      </c>
    </row>
    <row r="3548" customFormat="false" ht="12.8" hidden="false" customHeight="false" outlineLevel="0" collapsed="false">
      <c r="A3548" s="0" t="s">
        <v>75</v>
      </c>
      <c r="B3548" s="0" t="s">
        <v>889</v>
      </c>
      <c r="C3548" s="0" t="s">
        <v>903</v>
      </c>
      <c r="D3548" s="0" t="s">
        <v>51</v>
      </c>
      <c r="E3548" s="0" t="s">
        <v>57</v>
      </c>
      <c r="F3548" s="0" t="s">
        <v>910</v>
      </c>
      <c r="G3548" s="0" t="s">
        <v>1610</v>
      </c>
      <c r="H3548" s="0" t="n">
        <v>0.932280618037037</v>
      </c>
      <c r="I3548" s="0" t="n">
        <v>61.9808751748374</v>
      </c>
      <c r="J3548" s="0" t="n">
        <v>0</v>
      </c>
      <c r="K3548" s="0" t="n">
        <f aca="false">I3548*SUMIFS(syst_chauffage!$H$3:$H$27,syst_chauffage!$B$3:$B$27,D3548,syst_chauffage!$C$3:$C$27,E3548)</f>
        <v>131.32841632081</v>
      </c>
      <c r="L3548" s="12" t="n">
        <f aca="false">H3548*SUMIFS(syst_chauffage!$K$3:$K$27,syst_chauffage!$B$3:$B$27,D3548,syst_chauffage!$C$3:$C$27,E3548)</f>
        <v>0.932280618037037</v>
      </c>
      <c r="N3548" s="0" t="str">
        <f aca="false">A3548</f>
        <v>Enseignement Recherche</v>
      </c>
      <c r="O3548" s="0" t="str">
        <f aca="false">B3548</f>
        <v>Enseignement primaire</v>
      </c>
      <c r="P3548" s="0" t="str">
        <f aca="false">C3548</f>
        <v>Cantine préélémentaire</v>
      </c>
      <c r="Q3548" s="0" t="str">
        <f aca="false">D3548</f>
        <v>Autre système centralisé performant</v>
      </c>
      <c r="R3548" s="0" t="str">
        <f aca="false">E3548</f>
        <v>Autres</v>
      </c>
      <c r="S3548" s="0" t="str">
        <f aca="false">F3548</f>
        <v>0409062101</v>
      </c>
      <c r="T3548" s="0" t="str">
        <f aca="false">G3548</f>
        <v>2</v>
      </c>
      <c r="U3548" s="0" t="n">
        <f aca="false">L3548</f>
        <v>0.932280618037037</v>
      </c>
      <c r="V3548" s="0" t="n">
        <f aca="false">K3548</f>
        <v>131.32841632081</v>
      </c>
      <c r="W3548" s="0" t="n">
        <f aca="false">J3548</f>
        <v>0</v>
      </c>
    </row>
    <row r="3549" customFormat="false" ht="12.8" hidden="false" customHeight="false" outlineLevel="0" collapsed="false">
      <c r="A3549" s="0" t="s">
        <v>75</v>
      </c>
      <c r="B3549" s="0" t="s">
        <v>889</v>
      </c>
      <c r="C3549" s="0" t="s">
        <v>903</v>
      </c>
      <c r="D3549" s="0" t="s">
        <v>51</v>
      </c>
      <c r="E3549" s="0" t="s">
        <v>58</v>
      </c>
      <c r="F3549" s="0" t="s">
        <v>911</v>
      </c>
      <c r="G3549" s="0" t="s">
        <v>1610</v>
      </c>
      <c r="H3549" s="0" t="n">
        <v>1.09589293141964</v>
      </c>
      <c r="I3549" s="0" t="n">
        <v>58.6787649831045</v>
      </c>
      <c r="J3549" s="0" t="n">
        <v>680</v>
      </c>
      <c r="K3549" s="0" t="n">
        <f aca="false">I3549*SUMIFS(syst_chauffage!$H$3:$H$27,syst_chauffage!$B$3:$B$27,D3549,syst_chauffage!$C$3:$C$27,E3549)</f>
        <v>125.220455542912</v>
      </c>
      <c r="L3549" s="12" t="n">
        <f aca="false">H3549*SUMIFS(syst_chauffage!$K$3:$K$27,syst_chauffage!$B$3:$B$27,D3549,syst_chauffage!$C$3:$C$27,E3549)</f>
        <v>1.09589293141964</v>
      </c>
      <c r="N3549" s="0" t="str">
        <f aca="false">A3549</f>
        <v>Enseignement Recherche</v>
      </c>
      <c r="O3549" s="0" t="str">
        <f aca="false">B3549</f>
        <v>Enseignement primaire</v>
      </c>
      <c r="P3549" s="0" t="str">
        <f aca="false">C3549</f>
        <v>Cantine préélémentaire</v>
      </c>
      <c r="Q3549" s="0" t="str">
        <f aca="false">D3549</f>
        <v>Autre système centralisé performant</v>
      </c>
      <c r="R3549" s="0" t="str">
        <f aca="false">E3549</f>
        <v>Urbain</v>
      </c>
      <c r="S3549" s="0" t="str">
        <f aca="false">F3549</f>
        <v>0409062106</v>
      </c>
      <c r="T3549" s="0" t="str">
        <f aca="false">G3549</f>
        <v>2</v>
      </c>
      <c r="U3549" s="0" t="n">
        <f aca="false">L3549</f>
        <v>1.09589293141964</v>
      </c>
      <c r="V3549" s="0" t="n">
        <f aca="false">K3549</f>
        <v>125.220455542912</v>
      </c>
      <c r="W3549" s="0" t="n">
        <f aca="false">J3549</f>
        <v>680</v>
      </c>
    </row>
    <row r="3550" customFormat="false" ht="12.8" hidden="false" customHeight="false" outlineLevel="0" collapsed="false">
      <c r="A3550" s="0" t="s">
        <v>75</v>
      </c>
      <c r="B3550" s="0" t="s">
        <v>889</v>
      </c>
      <c r="C3550" s="0" t="s">
        <v>903</v>
      </c>
      <c r="D3550" s="0" t="s">
        <v>27</v>
      </c>
      <c r="E3550" s="0" t="s">
        <v>23</v>
      </c>
      <c r="F3550" s="0" t="s">
        <v>912</v>
      </c>
      <c r="G3550" s="0" t="s">
        <v>1610</v>
      </c>
      <c r="H3550" s="0" t="n">
        <v>0.760673012465402</v>
      </c>
      <c r="I3550" s="0" t="n">
        <v>36.3100720996747</v>
      </c>
      <c r="J3550" s="0" t="n">
        <v>504</v>
      </c>
      <c r="K3550" s="0" t="n">
        <f aca="false">I3550*SUMIFS(syst_chauffage!$H$3:$H$27,syst_chauffage!$B$3:$B$27,D3550,syst_chauffage!$C$3:$C$27,E3550)</f>
        <v>93.1136629951393</v>
      </c>
      <c r="L3550" s="12" t="n">
        <f aca="false">H3550*SUMIFS(syst_chauffage!$K$3:$K$27,syst_chauffage!$B$3:$B$27,D3550,syst_chauffage!$C$3:$C$27,E3550)</f>
        <v>0.760673012465402</v>
      </c>
      <c r="N3550" s="0" t="str">
        <f aca="false">A3550</f>
        <v>Enseignement Recherche</v>
      </c>
      <c r="O3550" s="0" t="str">
        <f aca="false">B3550</f>
        <v>Enseignement primaire</v>
      </c>
      <c r="P3550" s="0" t="str">
        <f aca="false">C3550</f>
        <v>Cantine préélémentaire</v>
      </c>
      <c r="Q3550" s="0" t="str">
        <f aca="false">D3550</f>
        <v>Chaudière condensation fioul</v>
      </c>
      <c r="R3550" s="0" t="str">
        <f aca="false">E3550</f>
        <v>Fioul</v>
      </c>
      <c r="S3550" s="0" t="str">
        <f aca="false">F3550</f>
        <v>0409062303</v>
      </c>
      <c r="T3550" s="0" t="str">
        <f aca="false">G3550</f>
        <v>2</v>
      </c>
      <c r="U3550" s="0" t="n">
        <f aca="false">L3550</f>
        <v>0.760673012465402</v>
      </c>
      <c r="V3550" s="0" t="n">
        <f aca="false">K3550</f>
        <v>93.1136629951393</v>
      </c>
      <c r="W3550" s="0" t="n">
        <f aca="false">J3550</f>
        <v>504</v>
      </c>
    </row>
    <row r="3551" customFormat="false" ht="12.8" hidden="false" customHeight="false" outlineLevel="0" collapsed="false">
      <c r="A3551" s="0" t="s">
        <v>75</v>
      </c>
      <c r="B3551" s="0" t="s">
        <v>889</v>
      </c>
      <c r="C3551" s="0" t="s">
        <v>903</v>
      </c>
      <c r="D3551" s="0" t="s">
        <v>18</v>
      </c>
      <c r="E3551" s="0" t="s">
        <v>14</v>
      </c>
      <c r="F3551" s="0" t="s">
        <v>913</v>
      </c>
      <c r="G3551" s="0" t="s">
        <v>1610</v>
      </c>
      <c r="H3551" s="0" t="n">
        <v>0.987057730570977</v>
      </c>
      <c r="I3551" s="0" t="n">
        <v>26.3389759133417</v>
      </c>
      <c r="J3551" s="0" t="n">
        <v>504</v>
      </c>
      <c r="K3551" s="0" t="n">
        <f aca="false">I3551*SUMIFS(syst_chauffage!$H$3:$H$27,syst_chauffage!$B$3:$B$27,D3551,syst_chauffage!$C$3:$C$27,E3551)</f>
        <v>71.7718372450733</v>
      </c>
      <c r="L3551" s="12" t="n">
        <f aca="false">H3551*SUMIFS(syst_chauffage!$K$3:$K$27,syst_chauffage!$B$3:$B$27,D3551,syst_chauffage!$C$3:$C$27,E3551)</f>
        <v>0.958874162928332</v>
      </c>
      <c r="N3551" s="0" t="str">
        <f aca="false">A3551</f>
        <v>Enseignement Recherche</v>
      </c>
      <c r="O3551" s="0" t="str">
        <f aca="false">B3551</f>
        <v>Enseignement primaire</v>
      </c>
      <c r="P3551" s="0" t="str">
        <f aca="false">C3551</f>
        <v>Cantine préélémentaire</v>
      </c>
      <c r="Q3551" s="0" t="str">
        <f aca="false">D3551</f>
        <v>Chaudière condensation gaz</v>
      </c>
      <c r="R3551" s="0" t="str">
        <f aca="false">E3551</f>
        <v>Gaz</v>
      </c>
      <c r="S3551" s="0" t="str">
        <f aca="false">F3551</f>
        <v>0409062404</v>
      </c>
      <c r="T3551" s="0" t="str">
        <f aca="false">G3551</f>
        <v>2</v>
      </c>
      <c r="U3551" s="0" t="n">
        <f aca="false">L3551</f>
        <v>0.958874162928332</v>
      </c>
      <c r="V3551" s="0" t="n">
        <f aca="false">K3551</f>
        <v>71.7718372450733</v>
      </c>
      <c r="W3551" s="0" t="n">
        <f aca="false">J3551</f>
        <v>504</v>
      </c>
    </row>
    <row r="3552" customFormat="false" ht="12.8" hidden="false" customHeight="false" outlineLevel="0" collapsed="false">
      <c r="A3552" s="0" t="s">
        <v>75</v>
      </c>
      <c r="B3552" s="0" t="s">
        <v>889</v>
      </c>
      <c r="C3552" s="0" t="s">
        <v>903</v>
      </c>
      <c r="D3552" s="0" t="s">
        <v>32</v>
      </c>
      <c r="E3552" s="0" t="s">
        <v>30</v>
      </c>
      <c r="F3552" s="0" t="s">
        <v>914</v>
      </c>
      <c r="G3552" s="0" t="s">
        <v>1610</v>
      </c>
      <c r="H3552" s="0" t="n">
        <v>1</v>
      </c>
      <c r="I3552" s="0" t="n">
        <v>12</v>
      </c>
      <c r="J3552" s="0" t="n">
        <v>0</v>
      </c>
      <c r="K3552" s="0" t="n">
        <f aca="false">I3552*SUMIFS(syst_chauffage!$H$3:$H$27,syst_chauffage!$B$3:$B$27,D3552,syst_chauffage!$C$3:$C$27,E3552)</f>
        <v>12</v>
      </c>
      <c r="L3552" s="12" t="n">
        <f aca="false">H3552*SUMIFS(syst_chauffage!$K$3:$K$27,syst_chauffage!$B$3:$B$27,D3552,syst_chauffage!$C$3:$C$27,E3552)</f>
        <v>1</v>
      </c>
      <c r="N3552" s="0" t="str">
        <f aca="false">A3552</f>
        <v>Enseignement Recherche</v>
      </c>
      <c r="O3552" s="0" t="str">
        <f aca="false">B3552</f>
        <v>Enseignement primaire</v>
      </c>
      <c r="P3552" s="0" t="str">
        <f aca="false">C3552</f>
        <v>Cantine préélémentaire</v>
      </c>
      <c r="Q3552" s="0" t="str">
        <f aca="false">D3552</f>
        <v>Electrique direct performant</v>
      </c>
      <c r="R3552" s="0" t="str">
        <f aca="false">E3552</f>
        <v>Electricité</v>
      </c>
      <c r="S3552" s="0" t="str">
        <f aca="false">F3552</f>
        <v>0409062602</v>
      </c>
      <c r="T3552" s="0" t="str">
        <f aca="false">G3552</f>
        <v>2</v>
      </c>
      <c r="U3552" s="0" t="n">
        <f aca="false">L3552</f>
        <v>1</v>
      </c>
      <c r="V3552" s="0" t="n">
        <f aca="false">K3552</f>
        <v>12</v>
      </c>
      <c r="W3552" s="0" t="n">
        <f aca="false">J3552</f>
        <v>0</v>
      </c>
    </row>
    <row r="3553" customFormat="false" ht="12.8" hidden="false" customHeight="false" outlineLevel="0" collapsed="false">
      <c r="A3553" s="0" t="s">
        <v>75</v>
      </c>
      <c r="B3553" s="0" t="s">
        <v>889</v>
      </c>
      <c r="C3553" s="0" t="s">
        <v>903</v>
      </c>
      <c r="D3553" s="0" t="s">
        <v>38</v>
      </c>
      <c r="E3553" s="0" t="s">
        <v>30</v>
      </c>
      <c r="F3553" s="0" t="s">
        <v>915</v>
      </c>
      <c r="G3553" s="0" t="s">
        <v>1610</v>
      </c>
      <c r="H3553" s="0" t="n">
        <v>3.34058232558139</v>
      </c>
      <c r="I3553" s="0" t="n">
        <v>160.824335595271</v>
      </c>
      <c r="J3553" s="0" t="n">
        <v>648</v>
      </c>
      <c r="K3553" s="0" t="n">
        <f aca="false">I3553*SUMIFS(syst_chauffage!$H$3:$H$27,syst_chauffage!$B$3:$B$27,D3553,syst_chauffage!$C$3:$C$27,E3553)</f>
        <v>162.560241628459</v>
      </c>
      <c r="L3553" s="12" t="n">
        <f aca="false">H3553*SUMIFS(syst_chauffage!$K$3:$K$27,syst_chauffage!$B$3:$B$27,D3553,syst_chauffage!$C$3:$C$27,E3553)</f>
        <v>2.98853732681761</v>
      </c>
      <c r="N3553" s="0" t="str">
        <f aca="false">A3553</f>
        <v>Enseignement Recherche</v>
      </c>
      <c r="O3553" s="0" t="str">
        <f aca="false">B3553</f>
        <v>Enseignement primaire</v>
      </c>
      <c r="P3553" s="0" t="str">
        <f aca="false">C3553</f>
        <v>Cantine préélémentaire</v>
      </c>
      <c r="Q3553" s="0" t="str">
        <f aca="false">D3553</f>
        <v>PAC performant</v>
      </c>
      <c r="R3553" s="0" t="str">
        <f aca="false">E3553</f>
        <v>Electricité</v>
      </c>
      <c r="S3553" s="0" t="str">
        <f aca="false">F3553</f>
        <v>0409062902</v>
      </c>
      <c r="T3553" s="0" t="str">
        <f aca="false">G3553</f>
        <v>2</v>
      </c>
      <c r="U3553" s="0" t="n">
        <f aca="false">L3553</f>
        <v>2.98853732681761</v>
      </c>
      <c r="V3553" s="0" t="n">
        <f aca="false">K3553</f>
        <v>162.560241628459</v>
      </c>
      <c r="W3553" s="0" t="n">
        <f aca="false">J3553</f>
        <v>648</v>
      </c>
    </row>
    <row r="3554" customFormat="false" ht="12.8" hidden="false" customHeight="false" outlineLevel="0" collapsed="false">
      <c r="A3554" s="0" t="s">
        <v>75</v>
      </c>
      <c r="B3554" s="0" t="s">
        <v>889</v>
      </c>
      <c r="C3554" s="0" t="s">
        <v>916</v>
      </c>
      <c r="D3554" s="0" t="s">
        <v>19</v>
      </c>
      <c r="E3554" s="0" t="s">
        <v>57</v>
      </c>
      <c r="F3554" s="0" t="s">
        <v>917</v>
      </c>
      <c r="G3554" s="0" t="s">
        <v>1610</v>
      </c>
      <c r="H3554" s="0" t="n">
        <v>0.799467857675324</v>
      </c>
      <c r="I3554" s="0" t="n">
        <v>23.5453999376362</v>
      </c>
      <c r="J3554" s="0" t="n">
        <v>0</v>
      </c>
      <c r="K3554" s="0" t="n">
        <f aca="false">I3554*SUMIFS(syst_chauffage!$H$3:$H$27,syst_chauffage!$B$3:$B$27,D3554,syst_chauffage!$C$3:$C$27,E3554)</f>
        <v>32.7864201862279</v>
      </c>
      <c r="L3554" s="12" t="n">
        <f aca="false">H3554*SUMIFS(syst_chauffage!$K$3:$K$27,syst_chauffage!$B$3:$B$27,D3554,syst_chauffage!$C$3:$C$27,E3554)</f>
        <v>0.799467857675324</v>
      </c>
      <c r="N3554" s="0" t="str">
        <f aca="false">A3554</f>
        <v>Enseignement Recherche</v>
      </c>
      <c r="O3554" s="0" t="str">
        <f aca="false">B3554</f>
        <v>Enseignement primaire</v>
      </c>
      <c r="P3554" s="0" t="str">
        <f aca="false">C3554</f>
        <v>Elémentaire</v>
      </c>
      <c r="Q3554" s="0" t="str">
        <f aca="false">D3554</f>
        <v>Autre système centralisé</v>
      </c>
      <c r="R3554" s="0" t="str">
        <f aca="false">E3554</f>
        <v>Autres</v>
      </c>
      <c r="S3554" s="0" t="str">
        <f aca="false">F3554</f>
        <v>0409110101</v>
      </c>
      <c r="T3554" s="0" t="str">
        <f aca="false">G3554</f>
        <v>2</v>
      </c>
      <c r="U3554" s="0" t="n">
        <f aca="false">L3554</f>
        <v>0.799467857675324</v>
      </c>
      <c r="V3554" s="0" t="n">
        <f aca="false">K3554</f>
        <v>32.7864201862279</v>
      </c>
      <c r="W3554" s="0" t="n">
        <f aca="false">J3554</f>
        <v>0</v>
      </c>
    </row>
    <row r="3555" customFormat="false" ht="12.8" hidden="false" customHeight="false" outlineLevel="0" collapsed="false">
      <c r="A3555" s="0" t="s">
        <v>75</v>
      </c>
      <c r="B3555" s="0" t="s">
        <v>889</v>
      </c>
      <c r="C3555" s="0" t="s">
        <v>916</v>
      </c>
      <c r="D3555" s="0" t="s">
        <v>19</v>
      </c>
      <c r="E3555" s="0" t="s">
        <v>58</v>
      </c>
      <c r="F3555" s="0" t="s">
        <v>918</v>
      </c>
      <c r="G3555" s="0" t="s">
        <v>1610</v>
      </c>
      <c r="H3555" s="0" t="n">
        <v>0.932040082258216</v>
      </c>
      <c r="I3555" s="0" t="n">
        <v>22.1757164917644</v>
      </c>
      <c r="J3555" s="0" t="n">
        <v>680</v>
      </c>
      <c r="K3555" s="0" t="n">
        <f aca="false">I3555*SUMIFS(syst_chauffage!$H$3:$H$27,syst_chauffage!$B$3:$B$27,D3555,syst_chauffage!$C$3:$C$27,E3555)</f>
        <v>36.4779357541457</v>
      </c>
      <c r="L3555" s="12" t="n">
        <f aca="false">H3555*SUMIFS(syst_chauffage!$K$3:$K$27,syst_chauffage!$B$3:$B$27,D3555,syst_chauffage!$C$3:$C$27,E3555)</f>
        <v>0.932040082258216</v>
      </c>
      <c r="N3555" s="0" t="str">
        <f aca="false">A3555</f>
        <v>Enseignement Recherche</v>
      </c>
      <c r="O3555" s="0" t="str">
        <f aca="false">B3555</f>
        <v>Enseignement primaire</v>
      </c>
      <c r="P3555" s="0" t="str">
        <f aca="false">C3555</f>
        <v>Elémentaire</v>
      </c>
      <c r="Q3555" s="0" t="str">
        <f aca="false">D3555</f>
        <v>Autre système centralisé</v>
      </c>
      <c r="R3555" s="0" t="str">
        <f aca="false">E3555</f>
        <v>Urbain</v>
      </c>
      <c r="S3555" s="0" t="str">
        <f aca="false">F3555</f>
        <v>0409110106</v>
      </c>
      <c r="T3555" s="0" t="str">
        <f aca="false">G3555</f>
        <v>2</v>
      </c>
      <c r="U3555" s="0" t="n">
        <f aca="false">L3555</f>
        <v>0.932040082258216</v>
      </c>
      <c r="V3555" s="0" t="n">
        <f aca="false">K3555</f>
        <v>36.4779357541457</v>
      </c>
      <c r="W3555" s="0" t="n">
        <f aca="false">J3555</f>
        <v>680</v>
      </c>
    </row>
    <row r="3556" customFormat="false" ht="12.8" hidden="false" customHeight="false" outlineLevel="0" collapsed="false">
      <c r="A3556" s="0" t="s">
        <v>75</v>
      </c>
      <c r="B3556" s="0" t="s">
        <v>889</v>
      </c>
      <c r="C3556" s="0" t="s">
        <v>916</v>
      </c>
      <c r="D3556" s="0" t="s">
        <v>22</v>
      </c>
      <c r="E3556" s="0" t="s">
        <v>23</v>
      </c>
      <c r="F3556" s="0" t="s">
        <v>919</v>
      </c>
      <c r="G3556" s="0" t="s">
        <v>1610</v>
      </c>
      <c r="H3556" s="0" t="n">
        <v>0.597981592581667</v>
      </c>
      <c r="I3556" s="0" t="n">
        <v>12.8470308145646</v>
      </c>
      <c r="J3556" s="0" t="n">
        <v>0</v>
      </c>
      <c r="K3556" s="0" t="n">
        <f aca="false">I3556*SUMIFS(syst_chauffage!$H$3:$H$27,syst_chauffage!$B$3:$B$27,D3556,syst_chauffage!$C$3:$C$27,E3556)</f>
        <v>22.6239104283123</v>
      </c>
      <c r="L3556" s="12" t="n">
        <f aca="false">H3556*SUMIFS(syst_chauffage!$K$3:$K$27,syst_chauffage!$B$3:$B$27,D3556,syst_chauffage!$C$3:$C$27,E3556)</f>
        <v>0.597981592581667</v>
      </c>
      <c r="N3556" s="0" t="str">
        <f aca="false">A3556</f>
        <v>Enseignement Recherche</v>
      </c>
      <c r="O3556" s="0" t="str">
        <f aca="false">B3556</f>
        <v>Enseignement primaire</v>
      </c>
      <c r="P3556" s="0" t="str">
        <f aca="false">C3556</f>
        <v>Elémentaire</v>
      </c>
      <c r="Q3556" s="0" t="str">
        <f aca="false">D3556</f>
        <v>Chaudière fioul</v>
      </c>
      <c r="R3556" s="0" t="str">
        <f aca="false">E3556</f>
        <v>Fioul</v>
      </c>
      <c r="S3556" s="0" t="str">
        <f aca="false">F3556</f>
        <v>0409110303</v>
      </c>
      <c r="T3556" s="0" t="str">
        <f aca="false">G3556</f>
        <v>2</v>
      </c>
      <c r="U3556" s="0" t="n">
        <f aca="false">L3556</f>
        <v>0.597981592581667</v>
      </c>
      <c r="V3556" s="0" t="n">
        <f aca="false">K3556</f>
        <v>22.6239104283123</v>
      </c>
      <c r="W3556" s="0" t="n">
        <f aca="false">J3556</f>
        <v>0</v>
      </c>
    </row>
    <row r="3557" customFormat="false" ht="12.8" hidden="false" customHeight="false" outlineLevel="0" collapsed="false">
      <c r="A3557" s="0" t="s">
        <v>75</v>
      </c>
      <c r="B3557" s="0" t="s">
        <v>889</v>
      </c>
      <c r="C3557" s="0" t="s">
        <v>916</v>
      </c>
      <c r="D3557" s="0" t="s">
        <v>13</v>
      </c>
      <c r="E3557" s="0" t="s">
        <v>14</v>
      </c>
      <c r="F3557" s="0" t="s">
        <v>920</v>
      </c>
      <c r="G3557" s="0" t="s">
        <v>1610</v>
      </c>
      <c r="H3557" s="0" t="n">
        <v>0.896030546623133</v>
      </c>
      <c r="I3557" s="0" t="n">
        <v>9.45769263145368</v>
      </c>
      <c r="J3557" s="0" t="n">
        <v>264</v>
      </c>
      <c r="K3557" s="0" t="n">
        <f aca="false">I3557*SUMIFS(syst_chauffage!$H$3:$H$27,syst_chauffage!$B$3:$B$27,D3557,syst_chauffage!$C$3:$C$27,E3557)</f>
        <v>19.1006778886455</v>
      </c>
      <c r="L3557" s="12" t="n">
        <f aca="false">H3557*SUMIFS(syst_chauffage!$K$3:$K$27,syst_chauffage!$B$3:$B$27,D3557,syst_chauffage!$C$3:$C$27,E3557)</f>
        <v>0.896030546623133</v>
      </c>
      <c r="N3557" s="0" t="str">
        <f aca="false">A3557</f>
        <v>Enseignement Recherche</v>
      </c>
      <c r="O3557" s="0" t="str">
        <f aca="false">B3557</f>
        <v>Enseignement primaire</v>
      </c>
      <c r="P3557" s="0" t="str">
        <f aca="false">C3557</f>
        <v>Elémentaire</v>
      </c>
      <c r="Q3557" s="0" t="str">
        <f aca="false">D3557</f>
        <v>Chaudière gaz</v>
      </c>
      <c r="R3557" s="0" t="str">
        <f aca="false">E3557</f>
        <v>Gaz</v>
      </c>
      <c r="S3557" s="0" t="str">
        <f aca="false">F3557</f>
        <v>0409110404</v>
      </c>
      <c r="T3557" s="0" t="str">
        <f aca="false">G3557</f>
        <v>2</v>
      </c>
      <c r="U3557" s="0" t="n">
        <f aca="false">L3557</f>
        <v>0.896030546623133</v>
      </c>
      <c r="V3557" s="0" t="n">
        <f aca="false">K3557</f>
        <v>19.1006778886455</v>
      </c>
      <c r="W3557" s="0" t="n">
        <f aca="false">J3557</f>
        <v>264</v>
      </c>
    </row>
    <row r="3558" customFormat="false" ht="12.8" hidden="false" customHeight="false" outlineLevel="0" collapsed="false">
      <c r="A3558" s="0" t="s">
        <v>75</v>
      </c>
      <c r="B3558" s="0" t="s">
        <v>889</v>
      </c>
      <c r="C3558" s="0" t="s">
        <v>916</v>
      </c>
      <c r="D3558" s="0" t="s">
        <v>29</v>
      </c>
      <c r="E3558" s="0" t="s">
        <v>30</v>
      </c>
      <c r="F3558" s="0" t="s">
        <v>921</v>
      </c>
      <c r="G3558" s="0" t="s">
        <v>1610</v>
      </c>
      <c r="H3558" s="0" t="n">
        <v>0.92</v>
      </c>
      <c r="I3558" s="0" t="n">
        <v>10.4</v>
      </c>
      <c r="J3558" s="0" t="n">
        <v>0</v>
      </c>
      <c r="K3558" s="0" t="n">
        <f aca="false">I3558*SUMIFS(syst_chauffage!$H$3:$H$27,syst_chauffage!$B$3:$B$27,D3558,syst_chauffage!$C$3:$C$27,E3558)</f>
        <v>3</v>
      </c>
      <c r="L3558" s="12" t="n">
        <f aca="false">H3558*SUMIFS(syst_chauffage!$K$3:$K$27,syst_chauffage!$B$3:$B$27,D3558,syst_chauffage!$C$3:$C$27,E3558)</f>
        <v>0.92</v>
      </c>
      <c r="N3558" s="0" t="str">
        <f aca="false">A3558</f>
        <v>Enseignement Recherche</v>
      </c>
      <c r="O3558" s="0" t="str">
        <f aca="false">B3558</f>
        <v>Enseignement primaire</v>
      </c>
      <c r="P3558" s="0" t="str">
        <f aca="false">C3558</f>
        <v>Elémentaire</v>
      </c>
      <c r="Q3558" s="0" t="str">
        <f aca="false">D3558</f>
        <v>Electrique direct</v>
      </c>
      <c r="R3558" s="0" t="str">
        <f aca="false">E3558</f>
        <v>Electricité</v>
      </c>
      <c r="S3558" s="0" t="str">
        <f aca="false">F3558</f>
        <v>0409110602</v>
      </c>
      <c r="T3558" s="0" t="str">
        <f aca="false">G3558</f>
        <v>2</v>
      </c>
      <c r="U3558" s="0" t="n">
        <f aca="false">L3558</f>
        <v>0.92</v>
      </c>
      <c r="V3558" s="0" t="n">
        <f aca="false">K3558</f>
        <v>3</v>
      </c>
      <c r="W3558" s="0" t="n">
        <f aca="false">J3558</f>
        <v>0</v>
      </c>
    </row>
    <row r="3559" customFormat="false" ht="12.8" hidden="false" customHeight="false" outlineLevel="0" collapsed="false">
      <c r="A3559" s="0" t="s">
        <v>75</v>
      </c>
      <c r="B3559" s="0" t="s">
        <v>889</v>
      </c>
      <c r="C3559" s="0" t="s">
        <v>916</v>
      </c>
      <c r="D3559" s="0" t="s">
        <v>36</v>
      </c>
      <c r="E3559" s="0" t="s">
        <v>30</v>
      </c>
      <c r="F3559" s="0" t="s">
        <v>922</v>
      </c>
      <c r="G3559" s="0" t="s">
        <v>1610</v>
      </c>
      <c r="H3559" s="0" t="n">
        <v>2.89517134883721</v>
      </c>
      <c r="I3559" s="0" t="n">
        <v>65.3457194273138</v>
      </c>
      <c r="J3559" s="0" t="n">
        <v>603</v>
      </c>
      <c r="K3559" s="0" t="n">
        <f aca="false">I3559*SUMIFS(syst_chauffage!$H$3:$H$27,syst_chauffage!$B$3:$B$27,D3559,syst_chauffage!$C$3:$C$27,E3559)</f>
        <v>40.4266587854321</v>
      </c>
      <c r="L3559" s="12" t="n">
        <f aca="false">H3559*SUMIFS(syst_chauffage!$K$3:$K$27,syst_chauffage!$B$3:$B$27,D3559,syst_chauffage!$C$3:$C$27,E3559)</f>
        <v>2.4324955428598</v>
      </c>
      <c r="N3559" s="0" t="str">
        <f aca="false">A3559</f>
        <v>Enseignement Recherche</v>
      </c>
      <c r="O3559" s="0" t="str">
        <f aca="false">B3559</f>
        <v>Enseignement primaire</v>
      </c>
      <c r="P3559" s="0" t="str">
        <f aca="false">C3559</f>
        <v>Elémentaire</v>
      </c>
      <c r="Q3559" s="0" t="str">
        <f aca="false">D3559</f>
        <v>PAC</v>
      </c>
      <c r="R3559" s="0" t="str">
        <f aca="false">E3559</f>
        <v>Electricité</v>
      </c>
      <c r="S3559" s="0" t="str">
        <f aca="false">F3559</f>
        <v>0409110902</v>
      </c>
      <c r="T3559" s="0" t="str">
        <f aca="false">G3559</f>
        <v>2</v>
      </c>
      <c r="U3559" s="0" t="n">
        <f aca="false">L3559</f>
        <v>2.4324955428598</v>
      </c>
      <c r="V3559" s="0" t="n">
        <f aca="false">K3559</f>
        <v>40.4266587854321</v>
      </c>
      <c r="W3559" s="0" t="n">
        <f aca="false">J3559</f>
        <v>603</v>
      </c>
    </row>
    <row r="3560" customFormat="false" ht="12.8" hidden="false" customHeight="false" outlineLevel="0" collapsed="false">
      <c r="A3560" s="0" t="s">
        <v>75</v>
      </c>
      <c r="B3560" s="0" t="s">
        <v>889</v>
      </c>
      <c r="C3560" s="0" t="s">
        <v>916</v>
      </c>
      <c r="D3560" s="0" t="s">
        <v>51</v>
      </c>
      <c r="E3560" s="0" t="s">
        <v>57</v>
      </c>
      <c r="F3560" s="0" t="s">
        <v>923</v>
      </c>
      <c r="G3560" s="0" t="s">
        <v>1610</v>
      </c>
      <c r="H3560" s="0" t="n">
        <v>0.922462912702297</v>
      </c>
      <c r="I3560" s="0" t="n">
        <v>28.0302380209955</v>
      </c>
      <c r="J3560" s="0" t="n">
        <v>0</v>
      </c>
      <c r="K3560" s="0" t="n">
        <f aca="false">I3560*SUMIFS(syst_chauffage!$H$3:$H$27,syst_chauffage!$B$3:$B$27,D3560,syst_chauffage!$C$3:$C$27,E3560)</f>
        <v>59.3919778965489</v>
      </c>
      <c r="L3560" s="12" t="n">
        <f aca="false">H3560*SUMIFS(syst_chauffage!$K$3:$K$27,syst_chauffage!$B$3:$B$27,D3560,syst_chauffage!$C$3:$C$27,E3560)</f>
        <v>0.922462912702297</v>
      </c>
      <c r="N3560" s="0" t="str">
        <f aca="false">A3560</f>
        <v>Enseignement Recherche</v>
      </c>
      <c r="O3560" s="0" t="str">
        <f aca="false">B3560</f>
        <v>Enseignement primaire</v>
      </c>
      <c r="P3560" s="0" t="str">
        <f aca="false">C3560</f>
        <v>Elémentaire</v>
      </c>
      <c r="Q3560" s="0" t="str">
        <f aca="false">D3560</f>
        <v>Autre système centralisé performant</v>
      </c>
      <c r="R3560" s="0" t="str">
        <f aca="false">E3560</f>
        <v>Autres</v>
      </c>
      <c r="S3560" s="0" t="str">
        <f aca="false">F3560</f>
        <v>0409112101</v>
      </c>
      <c r="T3560" s="0" t="str">
        <f aca="false">G3560</f>
        <v>2</v>
      </c>
      <c r="U3560" s="0" t="n">
        <f aca="false">L3560</f>
        <v>0.922462912702297</v>
      </c>
      <c r="V3560" s="0" t="n">
        <f aca="false">K3560</f>
        <v>59.3919778965489</v>
      </c>
      <c r="W3560" s="0" t="n">
        <f aca="false">J3560</f>
        <v>0</v>
      </c>
    </row>
    <row r="3561" customFormat="false" ht="12.8" hidden="false" customHeight="false" outlineLevel="0" collapsed="false">
      <c r="A3561" s="0" t="s">
        <v>75</v>
      </c>
      <c r="B3561" s="0" t="s">
        <v>889</v>
      </c>
      <c r="C3561" s="0" t="s">
        <v>916</v>
      </c>
      <c r="D3561" s="0" t="s">
        <v>51</v>
      </c>
      <c r="E3561" s="0" t="s">
        <v>58</v>
      </c>
      <c r="F3561" s="0" t="s">
        <v>924</v>
      </c>
      <c r="G3561" s="0" t="s">
        <v>1610</v>
      </c>
      <c r="H3561" s="0" t="n">
        <v>1.07543086414409</v>
      </c>
      <c r="I3561" s="0" t="n">
        <v>26.3996624901957</v>
      </c>
      <c r="J3561" s="0" t="n">
        <v>680</v>
      </c>
      <c r="K3561" s="0" t="n">
        <f aca="false">I3561*SUMIFS(syst_chauffage!$H$3:$H$27,syst_chauffage!$B$3:$B$27,D3561,syst_chauffage!$C$3:$C$27,E3561)</f>
        <v>56.3368667379636</v>
      </c>
      <c r="L3561" s="12" t="n">
        <f aca="false">H3561*SUMIFS(syst_chauffage!$K$3:$K$27,syst_chauffage!$B$3:$B$27,D3561,syst_chauffage!$C$3:$C$27,E3561)</f>
        <v>1.07543086414409</v>
      </c>
      <c r="N3561" s="0" t="str">
        <f aca="false">A3561</f>
        <v>Enseignement Recherche</v>
      </c>
      <c r="O3561" s="0" t="str">
        <f aca="false">B3561</f>
        <v>Enseignement primaire</v>
      </c>
      <c r="P3561" s="0" t="str">
        <f aca="false">C3561</f>
        <v>Elémentaire</v>
      </c>
      <c r="Q3561" s="0" t="str">
        <f aca="false">D3561</f>
        <v>Autre système centralisé performant</v>
      </c>
      <c r="R3561" s="0" t="str">
        <f aca="false">E3561</f>
        <v>Urbain</v>
      </c>
      <c r="S3561" s="0" t="str">
        <f aca="false">F3561</f>
        <v>0409112106</v>
      </c>
      <c r="T3561" s="0" t="str">
        <f aca="false">G3561</f>
        <v>2</v>
      </c>
      <c r="U3561" s="0" t="n">
        <f aca="false">L3561</f>
        <v>1.07543086414409</v>
      </c>
      <c r="V3561" s="0" t="n">
        <f aca="false">K3561</f>
        <v>56.3368667379636</v>
      </c>
      <c r="W3561" s="0" t="n">
        <f aca="false">J3561</f>
        <v>680</v>
      </c>
    </row>
    <row r="3562" customFormat="false" ht="12.8" hidden="false" customHeight="false" outlineLevel="0" collapsed="false">
      <c r="A3562" s="0" t="s">
        <v>75</v>
      </c>
      <c r="B3562" s="0" t="s">
        <v>889</v>
      </c>
      <c r="C3562" s="0" t="s">
        <v>916</v>
      </c>
      <c r="D3562" s="0" t="s">
        <v>27</v>
      </c>
      <c r="E3562" s="0" t="s">
        <v>23</v>
      </c>
      <c r="F3562" s="0" t="s">
        <v>925</v>
      </c>
      <c r="G3562" s="0" t="s">
        <v>1610</v>
      </c>
      <c r="H3562" s="0" t="n">
        <v>0.76016614599945</v>
      </c>
      <c r="I3562" s="0" t="n">
        <v>15.2940843030531</v>
      </c>
      <c r="J3562" s="0" t="n">
        <v>608</v>
      </c>
      <c r="K3562" s="0" t="n">
        <f aca="false">I3562*SUMIFS(syst_chauffage!$H$3:$H$27,syst_chauffage!$B$3:$B$27,D3562,syst_chauffage!$C$3:$C$27,E3562)</f>
        <v>39.2201978477067</v>
      </c>
      <c r="L3562" s="12" t="n">
        <f aca="false">H3562*SUMIFS(syst_chauffage!$K$3:$K$27,syst_chauffage!$B$3:$B$27,D3562,syst_chauffage!$C$3:$C$27,E3562)</f>
        <v>0.76016614599945</v>
      </c>
      <c r="N3562" s="0" t="str">
        <f aca="false">A3562</f>
        <v>Enseignement Recherche</v>
      </c>
      <c r="O3562" s="0" t="str">
        <f aca="false">B3562</f>
        <v>Enseignement primaire</v>
      </c>
      <c r="P3562" s="0" t="str">
        <f aca="false">C3562</f>
        <v>Elémentaire</v>
      </c>
      <c r="Q3562" s="0" t="str">
        <f aca="false">D3562</f>
        <v>Chaudière condensation fioul</v>
      </c>
      <c r="R3562" s="0" t="str">
        <f aca="false">E3562</f>
        <v>Fioul</v>
      </c>
      <c r="S3562" s="0" t="str">
        <f aca="false">F3562</f>
        <v>0409112303</v>
      </c>
      <c r="T3562" s="0" t="str">
        <f aca="false">G3562</f>
        <v>2</v>
      </c>
      <c r="U3562" s="0" t="n">
        <f aca="false">L3562</f>
        <v>0.76016614599945</v>
      </c>
      <c r="V3562" s="0" t="n">
        <f aca="false">K3562</f>
        <v>39.2201978477067</v>
      </c>
      <c r="W3562" s="0" t="n">
        <f aca="false">J3562</f>
        <v>608</v>
      </c>
    </row>
    <row r="3563" customFormat="false" ht="12.8" hidden="false" customHeight="false" outlineLevel="0" collapsed="false">
      <c r="A3563" s="0" t="s">
        <v>75</v>
      </c>
      <c r="B3563" s="0" t="s">
        <v>889</v>
      </c>
      <c r="C3563" s="0" t="s">
        <v>916</v>
      </c>
      <c r="D3563" s="0" t="s">
        <v>18</v>
      </c>
      <c r="E3563" s="0" t="s">
        <v>14</v>
      </c>
      <c r="F3563" s="0" t="s">
        <v>926</v>
      </c>
      <c r="G3563" s="0" t="s">
        <v>1610</v>
      </c>
      <c r="H3563" s="0" t="n">
        <v>0.9864976612936</v>
      </c>
      <c r="I3563" s="0" t="n">
        <v>11.2591578945877</v>
      </c>
      <c r="J3563" s="0" t="n">
        <v>608</v>
      </c>
      <c r="K3563" s="0" t="n">
        <f aca="false">I3563*SUMIFS(syst_chauffage!$H$3:$H$27,syst_chauffage!$B$3:$B$27,D3563,syst_chauffage!$C$3:$C$27,E3563)</f>
        <v>30.6804049855865</v>
      </c>
      <c r="L3563" s="12" t="n">
        <f aca="false">H3563*SUMIFS(syst_chauffage!$K$3:$K$27,syst_chauffage!$B$3:$B$27,D3563,syst_chauffage!$C$3:$C$27,E3563)</f>
        <v>0.958330085370461</v>
      </c>
      <c r="N3563" s="0" t="str">
        <f aca="false">A3563</f>
        <v>Enseignement Recherche</v>
      </c>
      <c r="O3563" s="0" t="str">
        <f aca="false">B3563</f>
        <v>Enseignement primaire</v>
      </c>
      <c r="P3563" s="0" t="str">
        <f aca="false">C3563</f>
        <v>Elémentaire</v>
      </c>
      <c r="Q3563" s="0" t="str">
        <f aca="false">D3563</f>
        <v>Chaudière condensation gaz</v>
      </c>
      <c r="R3563" s="0" t="str">
        <f aca="false">E3563</f>
        <v>Gaz</v>
      </c>
      <c r="S3563" s="0" t="str">
        <f aca="false">F3563</f>
        <v>0409112404</v>
      </c>
      <c r="T3563" s="0" t="str">
        <f aca="false">G3563</f>
        <v>2</v>
      </c>
      <c r="U3563" s="0" t="n">
        <f aca="false">L3563</f>
        <v>0.958330085370461</v>
      </c>
      <c r="V3563" s="0" t="n">
        <f aca="false">K3563</f>
        <v>30.6804049855865</v>
      </c>
      <c r="W3563" s="0" t="n">
        <f aca="false">J3563</f>
        <v>608</v>
      </c>
    </row>
    <row r="3564" customFormat="false" ht="12.8" hidden="false" customHeight="false" outlineLevel="0" collapsed="false">
      <c r="A3564" s="0" t="s">
        <v>75</v>
      </c>
      <c r="B3564" s="0" t="s">
        <v>889</v>
      </c>
      <c r="C3564" s="0" t="s">
        <v>916</v>
      </c>
      <c r="D3564" s="0" t="s">
        <v>32</v>
      </c>
      <c r="E3564" s="0" t="s">
        <v>30</v>
      </c>
      <c r="F3564" s="0" t="s">
        <v>927</v>
      </c>
      <c r="G3564" s="0" t="s">
        <v>1610</v>
      </c>
      <c r="H3564" s="0" t="n">
        <v>1</v>
      </c>
      <c r="I3564" s="0" t="n">
        <v>12</v>
      </c>
      <c r="J3564" s="0" t="n">
        <v>0</v>
      </c>
      <c r="K3564" s="0" t="n">
        <f aca="false">I3564*SUMIFS(syst_chauffage!$H$3:$H$27,syst_chauffage!$B$3:$B$27,D3564,syst_chauffage!$C$3:$C$27,E3564)</f>
        <v>12</v>
      </c>
      <c r="L3564" s="12" t="n">
        <f aca="false">H3564*SUMIFS(syst_chauffage!$K$3:$K$27,syst_chauffage!$B$3:$B$27,D3564,syst_chauffage!$C$3:$C$27,E3564)</f>
        <v>1</v>
      </c>
      <c r="N3564" s="0" t="str">
        <f aca="false">A3564</f>
        <v>Enseignement Recherche</v>
      </c>
      <c r="O3564" s="0" t="str">
        <f aca="false">B3564</f>
        <v>Enseignement primaire</v>
      </c>
      <c r="P3564" s="0" t="str">
        <f aca="false">C3564</f>
        <v>Elémentaire</v>
      </c>
      <c r="Q3564" s="0" t="str">
        <f aca="false">D3564</f>
        <v>Electrique direct performant</v>
      </c>
      <c r="R3564" s="0" t="str">
        <f aca="false">E3564</f>
        <v>Electricité</v>
      </c>
      <c r="S3564" s="0" t="str">
        <f aca="false">F3564</f>
        <v>0409112602</v>
      </c>
      <c r="T3564" s="0" t="str">
        <f aca="false">G3564</f>
        <v>2</v>
      </c>
      <c r="U3564" s="0" t="n">
        <f aca="false">L3564</f>
        <v>1</v>
      </c>
      <c r="V3564" s="0" t="n">
        <f aca="false">K3564</f>
        <v>12</v>
      </c>
      <c r="W3564" s="0" t="n">
        <f aca="false">J3564</f>
        <v>0</v>
      </c>
    </row>
    <row r="3565" customFormat="false" ht="12.8" hidden="false" customHeight="false" outlineLevel="0" collapsed="false">
      <c r="A3565" s="0" t="s">
        <v>75</v>
      </c>
      <c r="B3565" s="0" t="s">
        <v>889</v>
      </c>
      <c r="C3565" s="0" t="s">
        <v>916</v>
      </c>
      <c r="D3565" s="0" t="s">
        <v>38</v>
      </c>
      <c r="E3565" s="0" t="s">
        <v>30</v>
      </c>
      <c r="F3565" s="0" t="s">
        <v>928</v>
      </c>
      <c r="G3565" s="0" t="s">
        <v>1610</v>
      </c>
      <c r="H3565" s="0" t="n">
        <v>3.34058232558139</v>
      </c>
      <c r="I3565" s="0" t="n">
        <v>77.7925231277545</v>
      </c>
      <c r="J3565" s="0" t="n">
        <v>648</v>
      </c>
      <c r="K3565" s="0" t="n">
        <f aca="false">I3565*SUMIFS(syst_chauffage!$H$3:$H$27,syst_chauffage!$B$3:$B$27,D3565,syst_chauffage!$C$3:$C$27,E3565)</f>
        <v>78.632200218504</v>
      </c>
      <c r="L3565" s="12" t="n">
        <f aca="false">H3565*SUMIFS(syst_chauffage!$K$3:$K$27,syst_chauffage!$B$3:$B$27,D3565,syst_chauffage!$C$3:$C$27,E3565)</f>
        <v>2.98853732681761</v>
      </c>
      <c r="N3565" s="0" t="str">
        <f aca="false">A3565</f>
        <v>Enseignement Recherche</v>
      </c>
      <c r="O3565" s="0" t="str">
        <f aca="false">B3565</f>
        <v>Enseignement primaire</v>
      </c>
      <c r="P3565" s="0" t="str">
        <f aca="false">C3565</f>
        <v>Elémentaire</v>
      </c>
      <c r="Q3565" s="0" t="str">
        <f aca="false">D3565</f>
        <v>PAC performant</v>
      </c>
      <c r="R3565" s="0" t="str">
        <f aca="false">E3565</f>
        <v>Electricité</v>
      </c>
      <c r="S3565" s="0" t="str">
        <f aca="false">F3565</f>
        <v>0409112902</v>
      </c>
      <c r="T3565" s="0" t="str">
        <f aca="false">G3565</f>
        <v>2</v>
      </c>
      <c r="U3565" s="0" t="n">
        <f aca="false">L3565</f>
        <v>2.98853732681761</v>
      </c>
      <c r="V3565" s="0" t="n">
        <f aca="false">K3565</f>
        <v>78.632200218504</v>
      </c>
      <c r="W3565" s="0" t="n">
        <f aca="false">J3565</f>
        <v>648</v>
      </c>
    </row>
    <row r="3566" customFormat="false" ht="12.8" hidden="false" customHeight="false" outlineLevel="0" collapsed="false">
      <c r="A3566" s="0" t="s">
        <v>75</v>
      </c>
      <c r="B3566" s="0" t="s">
        <v>889</v>
      </c>
      <c r="C3566" s="0" t="s">
        <v>929</v>
      </c>
      <c r="D3566" s="0" t="s">
        <v>19</v>
      </c>
      <c r="E3566" s="0" t="s">
        <v>57</v>
      </c>
      <c r="F3566" s="0" t="s">
        <v>930</v>
      </c>
      <c r="G3566" s="0" t="s">
        <v>1610</v>
      </c>
      <c r="H3566" s="0" t="n">
        <v>0.815810059360556</v>
      </c>
      <c r="I3566" s="0" t="n">
        <v>21.6325660936795</v>
      </c>
      <c r="J3566" s="0" t="n">
        <v>0</v>
      </c>
      <c r="K3566" s="0" t="n">
        <f aca="false">I3566*SUMIFS(syst_chauffage!$H$3:$H$27,syst_chauffage!$B$3:$B$27,D3566,syst_chauffage!$C$3:$C$27,E3566)</f>
        <v>30.1228436778436</v>
      </c>
      <c r="L3566" s="12" t="n">
        <f aca="false">H3566*SUMIFS(syst_chauffage!$K$3:$K$27,syst_chauffage!$B$3:$B$27,D3566,syst_chauffage!$C$3:$C$27,E3566)</f>
        <v>0.815810059360556</v>
      </c>
      <c r="N3566" s="0" t="str">
        <f aca="false">A3566</f>
        <v>Enseignement Recherche</v>
      </c>
      <c r="O3566" s="0" t="str">
        <f aca="false">B3566</f>
        <v>Enseignement primaire</v>
      </c>
      <c r="P3566" s="0" t="str">
        <f aca="false">C3566</f>
        <v>Préélémentaire</v>
      </c>
      <c r="Q3566" s="0" t="str">
        <f aca="false">D3566</f>
        <v>Autre système centralisé</v>
      </c>
      <c r="R3566" s="0" t="str">
        <f aca="false">E3566</f>
        <v>Autres</v>
      </c>
      <c r="S3566" s="0" t="str">
        <f aca="false">F3566</f>
        <v>0409860101</v>
      </c>
      <c r="T3566" s="0" t="str">
        <f aca="false">G3566</f>
        <v>2</v>
      </c>
      <c r="U3566" s="0" t="n">
        <f aca="false">L3566</f>
        <v>0.815810059360556</v>
      </c>
      <c r="V3566" s="0" t="n">
        <f aca="false">K3566</f>
        <v>30.1228436778436</v>
      </c>
      <c r="W3566" s="0" t="n">
        <f aca="false">J3566</f>
        <v>0</v>
      </c>
    </row>
    <row r="3567" customFormat="false" ht="12.8" hidden="false" customHeight="false" outlineLevel="0" collapsed="false">
      <c r="A3567" s="0" t="s">
        <v>75</v>
      </c>
      <c r="B3567" s="0" t="s">
        <v>889</v>
      </c>
      <c r="C3567" s="0" t="s">
        <v>929</v>
      </c>
      <c r="D3567" s="0" t="s">
        <v>19</v>
      </c>
      <c r="E3567" s="0" t="s">
        <v>58</v>
      </c>
      <c r="F3567" s="0" t="s">
        <v>931</v>
      </c>
      <c r="G3567" s="0" t="s">
        <v>1610</v>
      </c>
      <c r="H3567" s="0" t="n">
        <v>0.937435005142112</v>
      </c>
      <c r="I3567" s="0" t="n">
        <v>23.9701485099541</v>
      </c>
      <c r="J3567" s="0" t="n">
        <v>680</v>
      </c>
      <c r="K3567" s="0" t="n">
        <f aca="false">I3567*SUMIFS(syst_chauffage!$H$3:$H$27,syst_chauffage!$B$3:$B$27,D3567,syst_chauffage!$C$3:$C$27,E3567)</f>
        <v>39.4296859669974</v>
      </c>
      <c r="L3567" s="12" t="n">
        <f aca="false">H3567*SUMIFS(syst_chauffage!$K$3:$K$27,syst_chauffage!$B$3:$B$27,D3567,syst_chauffage!$C$3:$C$27,E3567)</f>
        <v>0.937435005142112</v>
      </c>
      <c r="N3567" s="0" t="str">
        <f aca="false">A3567</f>
        <v>Enseignement Recherche</v>
      </c>
      <c r="O3567" s="0" t="str">
        <f aca="false">B3567</f>
        <v>Enseignement primaire</v>
      </c>
      <c r="P3567" s="0" t="str">
        <f aca="false">C3567</f>
        <v>Préélémentaire</v>
      </c>
      <c r="Q3567" s="0" t="str">
        <f aca="false">D3567</f>
        <v>Autre système centralisé</v>
      </c>
      <c r="R3567" s="0" t="str">
        <f aca="false">E3567</f>
        <v>Urbain</v>
      </c>
      <c r="S3567" s="0" t="str">
        <f aca="false">F3567</f>
        <v>0409860106</v>
      </c>
      <c r="T3567" s="0" t="str">
        <f aca="false">G3567</f>
        <v>2</v>
      </c>
      <c r="U3567" s="0" t="n">
        <f aca="false">L3567</f>
        <v>0.937435005142112</v>
      </c>
      <c r="V3567" s="0" t="n">
        <f aca="false">K3567</f>
        <v>39.4296859669974</v>
      </c>
      <c r="W3567" s="0" t="n">
        <f aca="false">J3567</f>
        <v>680</v>
      </c>
    </row>
    <row r="3568" customFormat="false" ht="12.8" hidden="false" customHeight="false" outlineLevel="0" collapsed="false">
      <c r="A3568" s="0" t="s">
        <v>75</v>
      </c>
      <c r="B3568" s="0" t="s">
        <v>889</v>
      </c>
      <c r="C3568" s="0" t="s">
        <v>929</v>
      </c>
      <c r="D3568" s="0" t="s">
        <v>22</v>
      </c>
      <c r="E3568" s="0" t="s">
        <v>23</v>
      </c>
      <c r="F3568" s="0" t="s">
        <v>932</v>
      </c>
      <c r="G3568" s="0" t="s">
        <v>1610</v>
      </c>
      <c r="H3568" s="0" t="n">
        <v>0.597976795330556</v>
      </c>
      <c r="I3568" s="0" t="n">
        <v>12.8075801814447</v>
      </c>
      <c r="J3568" s="0" t="n">
        <v>0</v>
      </c>
      <c r="K3568" s="0" t="n">
        <f aca="false">I3568*SUMIFS(syst_chauffage!$H$3:$H$27,syst_chauffage!$B$3:$B$27,D3568,syst_chauffage!$C$3:$C$27,E3568)</f>
        <v>22.5544369754244</v>
      </c>
      <c r="L3568" s="12" t="n">
        <f aca="false">H3568*SUMIFS(syst_chauffage!$K$3:$K$27,syst_chauffage!$B$3:$B$27,D3568,syst_chauffage!$C$3:$C$27,E3568)</f>
        <v>0.597976795330556</v>
      </c>
      <c r="N3568" s="0" t="str">
        <f aca="false">A3568</f>
        <v>Enseignement Recherche</v>
      </c>
      <c r="O3568" s="0" t="str">
        <f aca="false">B3568</f>
        <v>Enseignement primaire</v>
      </c>
      <c r="P3568" s="0" t="str">
        <f aca="false">C3568</f>
        <v>Préélémentaire</v>
      </c>
      <c r="Q3568" s="0" t="str">
        <f aca="false">D3568</f>
        <v>Chaudière fioul</v>
      </c>
      <c r="R3568" s="0" t="str">
        <f aca="false">E3568</f>
        <v>Fioul</v>
      </c>
      <c r="S3568" s="0" t="str">
        <f aca="false">F3568</f>
        <v>0409860303</v>
      </c>
      <c r="T3568" s="0" t="str">
        <f aca="false">G3568</f>
        <v>2</v>
      </c>
      <c r="U3568" s="0" t="n">
        <f aca="false">L3568</f>
        <v>0.597976795330556</v>
      </c>
      <c r="V3568" s="0" t="n">
        <f aca="false">K3568</f>
        <v>22.5544369754244</v>
      </c>
      <c r="W3568" s="0" t="n">
        <f aca="false">J3568</f>
        <v>0</v>
      </c>
    </row>
    <row r="3569" customFormat="false" ht="12.8" hidden="false" customHeight="false" outlineLevel="0" collapsed="false">
      <c r="A3569" s="0" t="s">
        <v>75</v>
      </c>
      <c r="B3569" s="0" t="s">
        <v>889</v>
      </c>
      <c r="C3569" s="0" t="s">
        <v>929</v>
      </c>
      <c r="D3569" s="0" t="s">
        <v>13</v>
      </c>
      <c r="E3569" s="0" t="s">
        <v>14</v>
      </c>
      <c r="F3569" s="0" t="s">
        <v>933</v>
      </c>
      <c r="G3569" s="0" t="s">
        <v>1610</v>
      </c>
      <c r="H3569" s="0" t="n">
        <v>0.89604830575714</v>
      </c>
      <c r="I3569" s="0" t="n">
        <v>9.52552098514948</v>
      </c>
      <c r="J3569" s="0" t="n">
        <v>264</v>
      </c>
      <c r="K3569" s="0" t="n">
        <f aca="false">I3569*SUMIFS(syst_chauffage!$H$3:$H$27,syst_chauffage!$B$3:$B$27,D3569,syst_chauffage!$C$3:$C$27,E3569)</f>
        <v>19.2376634712972</v>
      </c>
      <c r="L3569" s="12" t="n">
        <f aca="false">H3569*SUMIFS(syst_chauffage!$K$3:$K$27,syst_chauffage!$B$3:$B$27,D3569,syst_chauffage!$C$3:$C$27,E3569)</f>
        <v>0.89604830575714</v>
      </c>
      <c r="N3569" s="0" t="str">
        <f aca="false">A3569</f>
        <v>Enseignement Recherche</v>
      </c>
      <c r="O3569" s="0" t="str">
        <f aca="false">B3569</f>
        <v>Enseignement primaire</v>
      </c>
      <c r="P3569" s="0" t="str">
        <f aca="false">C3569</f>
        <v>Préélémentaire</v>
      </c>
      <c r="Q3569" s="0" t="str">
        <f aca="false">D3569</f>
        <v>Chaudière gaz</v>
      </c>
      <c r="R3569" s="0" t="str">
        <f aca="false">E3569</f>
        <v>Gaz</v>
      </c>
      <c r="S3569" s="0" t="str">
        <f aca="false">F3569</f>
        <v>0409860404</v>
      </c>
      <c r="T3569" s="0" t="str">
        <f aca="false">G3569</f>
        <v>2</v>
      </c>
      <c r="U3569" s="0" t="n">
        <f aca="false">L3569</f>
        <v>0.89604830575714</v>
      </c>
      <c r="V3569" s="0" t="n">
        <f aca="false">K3569</f>
        <v>19.2376634712972</v>
      </c>
      <c r="W3569" s="0" t="n">
        <f aca="false">J3569</f>
        <v>264</v>
      </c>
    </row>
    <row r="3570" customFormat="false" ht="12.8" hidden="false" customHeight="false" outlineLevel="0" collapsed="false">
      <c r="A3570" s="0" t="s">
        <v>75</v>
      </c>
      <c r="B3570" s="0" t="s">
        <v>889</v>
      </c>
      <c r="C3570" s="0" t="s">
        <v>929</v>
      </c>
      <c r="D3570" s="0" t="s">
        <v>29</v>
      </c>
      <c r="E3570" s="0" t="s">
        <v>30</v>
      </c>
      <c r="F3570" s="0" t="s">
        <v>934</v>
      </c>
      <c r="G3570" s="0" t="s">
        <v>1610</v>
      </c>
      <c r="H3570" s="0" t="n">
        <v>0.92</v>
      </c>
      <c r="I3570" s="0" t="n">
        <v>10.4</v>
      </c>
      <c r="J3570" s="0" t="n">
        <v>0</v>
      </c>
      <c r="K3570" s="0" t="n">
        <f aca="false">I3570*SUMIFS(syst_chauffage!$H$3:$H$27,syst_chauffage!$B$3:$B$27,D3570,syst_chauffage!$C$3:$C$27,E3570)</f>
        <v>3</v>
      </c>
      <c r="L3570" s="12" t="n">
        <f aca="false">H3570*SUMIFS(syst_chauffage!$K$3:$K$27,syst_chauffage!$B$3:$B$27,D3570,syst_chauffage!$C$3:$C$27,E3570)</f>
        <v>0.92</v>
      </c>
      <c r="N3570" s="0" t="str">
        <f aca="false">A3570</f>
        <v>Enseignement Recherche</v>
      </c>
      <c r="O3570" s="0" t="str">
        <f aca="false">B3570</f>
        <v>Enseignement primaire</v>
      </c>
      <c r="P3570" s="0" t="str">
        <f aca="false">C3570</f>
        <v>Préélémentaire</v>
      </c>
      <c r="Q3570" s="0" t="str">
        <f aca="false">D3570</f>
        <v>Electrique direct</v>
      </c>
      <c r="R3570" s="0" t="str">
        <f aca="false">E3570</f>
        <v>Electricité</v>
      </c>
      <c r="S3570" s="0" t="str">
        <f aca="false">F3570</f>
        <v>0409860602</v>
      </c>
      <c r="T3570" s="0" t="str">
        <f aca="false">G3570</f>
        <v>2</v>
      </c>
      <c r="U3570" s="0" t="n">
        <f aca="false">L3570</f>
        <v>0.92</v>
      </c>
      <c r="V3570" s="0" t="n">
        <f aca="false">K3570</f>
        <v>3</v>
      </c>
      <c r="W3570" s="0" t="n">
        <f aca="false">J3570</f>
        <v>0</v>
      </c>
    </row>
    <row r="3571" customFormat="false" ht="12.8" hidden="false" customHeight="false" outlineLevel="0" collapsed="false">
      <c r="A3571" s="0" t="s">
        <v>75</v>
      </c>
      <c r="B3571" s="0" t="s">
        <v>889</v>
      </c>
      <c r="C3571" s="0" t="s">
        <v>929</v>
      </c>
      <c r="D3571" s="0" t="s">
        <v>36</v>
      </c>
      <c r="E3571" s="0" t="s">
        <v>30</v>
      </c>
      <c r="F3571" s="0" t="s">
        <v>935</v>
      </c>
      <c r="G3571" s="0" t="s">
        <v>1610</v>
      </c>
      <c r="H3571" s="0" t="n">
        <v>2.89517134883721</v>
      </c>
      <c r="I3571" s="0" t="n">
        <v>62.8593532344733</v>
      </c>
      <c r="J3571" s="0" t="n">
        <v>603</v>
      </c>
      <c r="K3571" s="0" t="n">
        <f aca="false">I3571*SUMIFS(syst_chauffage!$H$3:$H$27,syst_chauffage!$B$3:$B$27,D3571,syst_chauffage!$C$3:$C$27,E3571)</f>
        <v>38.8884481945241</v>
      </c>
      <c r="L3571" s="12" t="n">
        <f aca="false">H3571*SUMIFS(syst_chauffage!$K$3:$K$27,syst_chauffage!$B$3:$B$27,D3571,syst_chauffage!$C$3:$C$27,E3571)</f>
        <v>2.4324955428598</v>
      </c>
      <c r="N3571" s="0" t="str">
        <f aca="false">A3571</f>
        <v>Enseignement Recherche</v>
      </c>
      <c r="O3571" s="0" t="str">
        <f aca="false">B3571</f>
        <v>Enseignement primaire</v>
      </c>
      <c r="P3571" s="0" t="str">
        <f aca="false">C3571</f>
        <v>Préélémentaire</v>
      </c>
      <c r="Q3571" s="0" t="str">
        <f aca="false">D3571</f>
        <v>PAC</v>
      </c>
      <c r="R3571" s="0" t="str">
        <f aca="false">E3571</f>
        <v>Electricité</v>
      </c>
      <c r="S3571" s="0" t="str">
        <f aca="false">F3571</f>
        <v>0409860902</v>
      </c>
      <c r="T3571" s="0" t="str">
        <f aca="false">G3571</f>
        <v>2</v>
      </c>
      <c r="U3571" s="0" t="n">
        <f aca="false">L3571</f>
        <v>2.4324955428598</v>
      </c>
      <c r="V3571" s="0" t="n">
        <f aca="false">K3571</f>
        <v>38.8884481945241</v>
      </c>
      <c r="W3571" s="0" t="n">
        <f aca="false">J3571</f>
        <v>603</v>
      </c>
    </row>
    <row r="3572" customFormat="false" ht="12.8" hidden="false" customHeight="false" outlineLevel="0" collapsed="false">
      <c r="A3572" s="0" t="s">
        <v>75</v>
      </c>
      <c r="B3572" s="0" t="s">
        <v>889</v>
      </c>
      <c r="C3572" s="0" t="s">
        <v>929</v>
      </c>
      <c r="D3572" s="0" t="s">
        <v>51</v>
      </c>
      <c r="E3572" s="0" t="s">
        <v>57</v>
      </c>
      <c r="F3572" s="0" t="s">
        <v>936</v>
      </c>
      <c r="G3572" s="0" t="s">
        <v>1610</v>
      </c>
      <c r="H3572" s="0" t="n">
        <v>0.941319299262179</v>
      </c>
      <c r="I3572" s="0" t="n">
        <v>25.753054873428</v>
      </c>
      <c r="J3572" s="0" t="n">
        <v>0</v>
      </c>
      <c r="K3572" s="0" t="n">
        <f aca="false">I3572*SUMIFS(syst_chauffage!$H$3:$H$27,syst_chauffage!$B$3:$B$27,D3572,syst_chauffage!$C$3:$C$27,E3572)</f>
        <v>54.5669596050374</v>
      </c>
      <c r="L3572" s="12" t="n">
        <f aca="false">H3572*SUMIFS(syst_chauffage!$K$3:$K$27,syst_chauffage!$B$3:$B$27,D3572,syst_chauffage!$C$3:$C$27,E3572)</f>
        <v>0.941319299262179</v>
      </c>
      <c r="N3572" s="0" t="str">
        <f aca="false">A3572</f>
        <v>Enseignement Recherche</v>
      </c>
      <c r="O3572" s="0" t="str">
        <f aca="false">B3572</f>
        <v>Enseignement primaire</v>
      </c>
      <c r="P3572" s="0" t="str">
        <f aca="false">C3572</f>
        <v>Préélémentaire</v>
      </c>
      <c r="Q3572" s="0" t="str">
        <f aca="false">D3572</f>
        <v>Autre système centralisé performant</v>
      </c>
      <c r="R3572" s="0" t="str">
        <f aca="false">E3572</f>
        <v>Autres</v>
      </c>
      <c r="S3572" s="0" t="str">
        <f aca="false">F3572</f>
        <v>0409862101</v>
      </c>
      <c r="T3572" s="0" t="str">
        <f aca="false">G3572</f>
        <v>2</v>
      </c>
      <c r="U3572" s="0" t="n">
        <f aca="false">L3572</f>
        <v>0.941319299262179</v>
      </c>
      <c r="V3572" s="0" t="n">
        <f aca="false">K3572</f>
        <v>54.5669596050374</v>
      </c>
      <c r="W3572" s="0" t="n">
        <f aca="false">J3572</f>
        <v>0</v>
      </c>
    </row>
    <row r="3573" customFormat="false" ht="12.8" hidden="false" customHeight="false" outlineLevel="0" collapsed="false">
      <c r="A3573" s="0" t="s">
        <v>75</v>
      </c>
      <c r="B3573" s="0" t="s">
        <v>889</v>
      </c>
      <c r="C3573" s="0" t="s">
        <v>929</v>
      </c>
      <c r="D3573" s="0" t="s">
        <v>51</v>
      </c>
      <c r="E3573" s="0" t="s">
        <v>58</v>
      </c>
      <c r="F3573" s="0" t="s">
        <v>937</v>
      </c>
      <c r="G3573" s="0" t="s">
        <v>1610</v>
      </c>
      <c r="H3573" s="0" t="n">
        <v>1.08165577516398</v>
      </c>
      <c r="I3573" s="0" t="n">
        <v>28.5358910832787</v>
      </c>
      <c r="J3573" s="0" t="n">
        <v>680</v>
      </c>
      <c r="K3573" s="0" t="n">
        <f aca="false">I3573*SUMIFS(syst_chauffage!$H$3:$H$27,syst_chauffage!$B$3:$B$27,D3573,syst_chauffage!$C$3:$C$27,E3573)</f>
        <v>60.8955775023545</v>
      </c>
      <c r="L3573" s="12" t="n">
        <f aca="false">H3573*SUMIFS(syst_chauffage!$K$3:$K$27,syst_chauffage!$B$3:$B$27,D3573,syst_chauffage!$C$3:$C$27,E3573)</f>
        <v>1.08165577516398</v>
      </c>
      <c r="N3573" s="0" t="str">
        <f aca="false">A3573</f>
        <v>Enseignement Recherche</v>
      </c>
      <c r="O3573" s="0" t="str">
        <f aca="false">B3573</f>
        <v>Enseignement primaire</v>
      </c>
      <c r="P3573" s="0" t="str">
        <f aca="false">C3573</f>
        <v>Préélémentaire</v>
      </c>
      <c r="Q3573" s="0" t="str">
        <f aca="false">D3573</f>
        <v>Autre système centralisé performant</v>
      </c>
      <c r="R3573" s="0" t="str">
        <f aca="false">E3573</f>
        <v>Urbain</v>
      </c>
      <c r="S3573" s="0" t="str">
        <f aca="false">F3573</f>
        <v>0409862106</v>
      </c>
      <c r="T3573" s="0" t="str">
        <f aca="false">G3573</f>
        <v>2</v>
      </c>
      <c r="U3573" s="0" t="n">
        <f aca="false">L3573</f>
        <v>1.08165577516398</v>
      </c>
      <c r="V3573" s="0" t="n">
        <f aca="false">K3573</f>
        <v>60.8955775023545</v>
      </c>
      <c r="W3573" s="0" t="n">
        <f aca="false">J3573</f>
        <v>680</v>
      </c>
    </row>
    <row r="3574" customFormat="false" ht="12.8" hidden="false" customHeight="false" outlineLevel="0" collapsed="false">
      <c r="A3574" s="0" t="s">
        <v>75</v>
      </c>
      <c r="B3574" s="0" t="s">
        <v>889</v>
      </c>
      <c r="C3574" s="0" t="s">
        <v>929</v>
      </c>
      <c r="D3574" s="0" t="s">
        <v>27</v>
      </c>
      <c r="E3574" s="0" t="s">
        <v>23</v>
      </c>
      <c r="F3574" s="0" t="s">
        <v>938</v>
      </c>
      <c r="G3574" s="0" t="s">
        <v>1610</v>
      </c>
      <c r="H3574" s="0" t="n">
        <v>0.760180594165539</v>
      </c>
      <c r="I3574" s="0" t="n">
        <v>15.2471192636247</v>
      </c>
      <c r="J3574" s="0" t="n">
        <v>608</v>
      </c>
      <c r="K3574" s="0" t="n">
        <f aca="false">I3574*SUMIFS(syst_chauffage!$H$3:$H$27,syst_chauffage!$B$3:$B$27,D3574,syst_chauffage!$C$3:$C$27,E3574)</f>
        <v>39.099760553011</v>
      </c>
      <c r="L3574" s="12" t="n">
        <f aca="false">H3574*SUMIFS(syst_chauffage!$K$3:$K$27,syst_chauffage!$B$3:$B$27,D3574,syst_chauffage!$C$3:$C$27,E3574)</f>
        <v>0.760180594165539</v>
      </c>
      <c r="N3574" s="0" t="str">
        <f aca="false">A3574</f>
        <v>Enseignement Recherche</v>
      </c>
      <c r="O3574" s="0" t="str">
        <f aca="false">B3574</f>
        <v>Enseignement primaire</v>
      </c>
      <c r="P3574" s="0" t="str">
        <f aca="false">C3574</f>
        <v>Préélémentaire</v>
      </c>
      <c r="Q3574" s="0" t="str">
        <f aca="false">D3574</f>
        <v>Chaudière condensation fioul</v>
      </c>
      <c r="R3574" s="0" t="str">
        <f aca="false">E3574</f>
        <v>Fioul</v>
      </c>
      <c r="S3574" s="0" t="str">
        <f aca="false">F3574</f>
        <v>0409862303</v>
      </c>
      <c r="T3574" s="0" t="str">
        <f aca="false">G3574</f>
        <v>2</v>
      </c>
      <c r="U3574" s="0" t="n">
        <f aca="false">L3574</f>
        <v>0.760180594165539</v>
      </c>
      <c r="V3574" s="0" t="n">
        <f aca="false">K3574</f>
        <v>39.099760553011</v>
      </c>
      <c r="W3574" s="0" t="n">
        <f aca="false">J3574</f>
        <v>608</v>
      </c>
    </row>
    <row r="3575" customFormat="false" ht="12.8" hidden="false" customHeight="false" outlineLevel="0" collapsed="false">
      <c r="A3575" s="0" t="s">
        <v>75</v>
      </c>
      <c r="B3575" s="0" t="s">
        <v>889</v>
      </c>
      <c r="C3575" s="0" t="s">
        <v>929</v>
      </c>
      <c r="D3575" s="0" t="s">
        <v>18</v>
      </c>
      <c r="E3575" s="0" t="s">
        <v>14</v>
      </c>
      <c r="F3575" s="0" t="s">
        <v>939</v>
      </c>
      <c r="G3575" s="0" t="s">
        <v>1610</v>
      </c>
      <c r="H3575" s="0" t="n">
        <v>0.986495619265336</v>
      </c>
      <c r="I3575" s="0" t="n">
        <v>11.3399059347018</v>
      </c>
      <c r="J3575" s="0" t="n">
        <v>608</v>
      </c>
      <c r="K3575" s="0" t="n">
        <f aca="false">I3575*SUMIFS(syst_chauffage!$H$3:$H$27,syst_chauffage!$B$3:$B$27,D3575,syst_chauffage!$C$3:$C$27,E3575)</f>
        <v>30.9004376554972</v>
      </c>
      <c r="L3575" s="12" t="n">
        <f aca="false">H3575*SUMIFS(syst_chauffage!$K$3:$K$27,syst_chauffage!$B$3:$B$27,D3575,syst_chauffage!$C$3:$C$27,E3575)</f>
        <v>0.958328101648454</v>
      </c>
      <c r="N3575" s="0" t="str">
        <f aca="false">A3575</f>
        <v>Enseignement Recherche</v>
      </c>
      <c r="O3575" s="0" t="str">
        <f aca="false">B3575</f>
        <v>Enseignement primaire</v>
      </c>
      <c r="P3575" s="0" t="str">
        <f aca="false">C3575</f>
        <v>Préélémentaire</v>
      </c>
      <c r="Q3575" s="0" t="str">
        <f aca="false">D3575</f>
        <v>Chaudière condensation gaz</v>
      </c>
      <c r="R3575" s="0" t="str">
        <f aca="false">E3575</f>
        <v>Gaz</v>
      </c>
      <c r="S3575" s="0" t="str">
        <f aca="false">F3575</f>
        <v>0409862404</v>
      </c>
      <c r="T3575" s="0" t="str">
        <f aca="false">G3575</f>
        <v>2</v>
      </c>
      <c r="U3575" s="0" t="n">
        <f aca="false">L3575</f>
        <v>0.958328101648454</v>
      </c>
      <c r="V3575" s="0" t="n">
        <f aca="false">K3575</f>
        <v>30.9004376554972</v>
      </c>
      <c r="W3575" s="0" t="n">
        <f aca="false">J3575</f>
        <v>608</v>
      </c>
    </row>
    <row r="3576" customFormat="false" ht="12.8" hidden="false" customHeight="false" outlineLevel="0" collapsed="false">
      <c r="A3576" s="0" t="s">
        <v>75</v>
      </c>
      <c r="B3576" s="0" t="s">
        <v>889</v>
      </c>
      <c r="C3576" s="0" t="s">
        <v>929</v>
      </c>
      <c r="D3576" s="0" t="s">
        <v>32</v>
      </c>
      <c r="E3576" s="0" t="s">
        <v>30</v>
      </c>
      <c r="F3576" s="0" t="s">
        <v>940</v>
      </c>
      <c r="G3576" s="0" t="s">
        <v>1610</v>
      </c>
      <c r="H3576" s="0" t="n">
        <v>1</v>
      </c>
      <c r="I3576" s="0" t="n">
        <v>12</v>
      </c>
      <c r="J3576" s="0" t="n">
        <v>0</v>
      </c>
      <c r="K3576" s="0" t="n">
        <f aca="false">I3576*SUMIFS(syst_chauffage!$H$3:$H$27,syst_chauffage!$B$3:$B$27,D3576,syst_chauffage!$C$3:$C$27,E3576)</f>
        <v>12</v>
      </c>
      <c r="L3576" s="12" t="n">
        <f aca="false">H3576*SUMIFS(syst_chauffage!$K$3:$K$27,syst_chauffage!$B$3:$B$27,D3576,syst_chauffage!$C$3:$C$27,E3576)</f>
        <v>1</v>
      </c>
      <c r="N3576" s="0" t="str">
        <f aca="false">A3576</f>
        <v>Enseignement Recherche</v>
      </c>
      <c r="O3576" s="0" t="str">
        <f aca="false">B3576</f>
        <v>Enseignement primaire</v>
      </c>
      <c r="P3576" s="0" t="str">
        <f aca="false">C3576</f>
        <v>Préélémentaire</v>
      </c>
      <c r="Q3576" s="0" t="str">
        <f aca="false">D3576</f>
        <v>Electrique direct performant</v>
      </c>
      <c r="R3576" s="0" t="str">
        <f aca="false">E3576</f>
        <v>Electricité</v>
      </c>
      <c r="S3576" s="0" t="str">
        <f aca="false">F3576</f>
        <v>0409862602</v>
      </c>
      <c r="T3576" s="0" t="str">
        <f aca="false">G3576</f>
        <v>2</v>
      </c>
      <c r="U3576" s="0" t="n">
        <f aca="false">L3576</f>
        <v>1</v>
      </c>
      <c r="V3576" s="0" t="n">
        <f aca="false">K3576</f>
        <v>12</v>
      </c>
      <c r="W3576" s="0" t="n">
        <f aca="false">J3576</f>
        <v>0</v>
      </c>
    </row>
    <row r="3577" customFormat="false" ht="12.8" hidden="false" customHeight="false" outlineLevel="0" collapsed="false">
      <c r="A3577" s="0" t="s">
        <v>75</v>
      </c>
      <c r="B3577" s="0" t="s">
        <v>889</v>
      </c>
      <c r="C3577" s="0" t="s">
        <v>929</v>
      </c>
      <c r="D3577" s="0" t="s">
        <v>38</v>
      </c>
      <c r="E3577" s="0" t="s">
        <v>30</v>
      </c>
      <c r="F3577" s="0" t="s">
        <v>941</v>
      </c>
      <c r="G3577" s="0" t="s">
        <v>1610</v>
      </c>
      <c r="H3577" s="0" t="n">
        <v>3.34058232558139</v>
      </c>
      <c r="I3577" s="0" t="n">
        <v>74.832563374373</v>
      </c>
      <c r="J3577" s="0" t="n">
        <v>648</v>
      </c>
      <c r="K3577" s="0" t="n">
        <f aca="false">I3577*SUMIFS(syst_chauffage!$H$3:$H$27,syst_chauffage!$B$3:$B$27,D3577,syst_chauffage!$C$3:$C$27,E3577)</f>
        <v>75.6402912456535</v>
      </c>
      <c r="L3577" s="12" t="n">
        <f aca="false">H3577*SUMIFS(syst_chauffage!$K$3:$K$27,syst_chauffage!$B$3:$B$27,D3577,syst_chauffage!$C$3:$C$27,E3577)</f>
        <v>2.98853732681761</v>
      </c>
      <c r="N3577" s="0" t="str">
        <f aca="false">A3577</f>
        <v>Enseignement Recherche</v>
      </c>
      <c r="O3577" s="0" t="str">
        <f aca="false">B3577</f>
        <v>Enseignement primaire</v>
      </c>
      <c r="P3577" s="0" t="str">
        <f aca="false">C3577</f>
        <v>Préélémentaire</v>
      </c>
      <c r="Q3577" s="0" t="str">
        <f aca="false">D3577</f>
        <v>PAC performant</v>
      </c>
      <c r="R3577" s="0" t="str">
        <f aca="false">E3577</f>
        <v>Electricité</v>
      </c>
      <c r="S3577" s="0" t="str">
        <f aca="false">F3577</f>
        <v>0409862902</v>
      </c>
      <c r="T3577" s="0" t="str">
        <f aca="false">G3577</f>
        <v>2</v>
      </c>
      <c r="U3577" s="0" t="n">
        <f aca="false">L3577</f>
        <v>2.98853732681761</v>
      </c>
      <c r="V3577" s="0" t="n">
        <f aca="false">K3577</f>
        <v>75.6402912456535</v>
      </c>
      <c r="W3577" s="0" t="n">
        <f aca="false">J3577</f>
        <v>648</v>
      </c>
    </row>
    <row r="3578" customFormat="false" ht="12.8" hidden="false" customHeight="false" outlineLevel="0" collapsed="false">
      <c r="A3578" s="0" t="s">
        <v>75</v>
      </c>
      <c r="B3578" s="0" t="s">
        <v>942</v>
      </c>
      <c r="C3578" s="0" t="s">
        <v>943</v>
      </c>
      <c r="D3578" s="0" t="s">
        <v>19</v>
      </c>
      <c r="E3578" s="0" t="s">
        <v>57</v>
      </c>
      <c r="F3578" s="0" t="s">
        <v>944</v>
      </c>
      <c r="G3578" s="0" t="s">
        <v>1610</v>
      </c>
      <c r="H3578" s="0" t="n">
        <v>0.877991717485576</v>
      </c>
      <c r="I3578" s="0" t="n">
        <v>44.6426161362648</v>
      </c>
      <c r="J3578" s="0" t="n">
        <v>0</v>
      </c>
      <c r="K3578" s="0" t="n">
        <f aca="false">I3578*SUMIFS(syst_chauffage!$H$3:$H$27,syst_chauffage!$B$3:$B$27,D3578,syst_chauffage!$C$3:$C$27,E3578)</f>
        <v>62.1638016229423</v>
      </c>
      <c r="L3578" s="12" t="n">
        <f aca="false">H3578*SUMIFS(syst_chauffage!$K$3:$K$27,syst_chauffage!$B$3:$B$27,D3578,syst_chauffage!$C$3:$C$27,E3578)</f>
        <v>0.877991717485576</v>
      </c>
      <c r="N3578" s="0" t="str">
        <f aca="false">A3578</f>
        <v>Enseignement Recherche</v>
      </c>
      <c r="O3578" s="0" t="str">
        <f aca="false">B3578</f>
        <v>Enseignement secondaire</v>
      </c>
      <c r="P3578" s="0" t="str">
        <f aca="false">C3578</f>
        <v>Cantine collége</v>
      </c>
      <c r="Q3578" s="0" t="str">
        <f aca="false">D3578</f>
        <v>Autre système centralisé</v>
      </c>
      <c r="R3578" s="0" t="str">
        <f aca="false">E3578</f>
        <v>Autres</v>
      </c>
      <c r="S3578" s="0" t="str">
        <f aca="false">F3578</f>
        <v>0410020101</v>
      </c>
      <c r="T3578" s="0" t="str">
        <f aca="false">G3578</f>
        <v>2</v>
      </c>
      <c r="U3578" s="0" t="n">
        <f aca="false">L3578</f>
        <v>0.877991717485576</v>
      </c>
      <c r="V3578" s="0" t="n">
        <f aca="false">K3578</f>
        <v>62.1638016229423</v>
      </c>
      <c r="W3578" s="0" t="n">
        <f aca="false">J3578</f>
        <v>0</v>
      </c>
    </row>
    <row r="3579" customFormat="false" ht="12.8" hidden="false" customHeight="false" outlineLevel="0" collapsed="false">
      <c r="A3579" s="0" t="s">
        <v>75</v>
      </c>
      <c r="B3579" s="0" t="s">
        <v>942</v>
      </c>
      <c r="C3579" s="0" t="s">
        <v>943</v>
      </c>
      <c r="D3579" s="0" t="s">
        <v>19</v>
      </c>
      <c r="E3579" s="0" t="s">
        <v>58</v>
      </c>
      <c r="F3579" s="0" t="s">
        <v>945</v>
      </c>
      <c r="G3579" s="0" t="s">
        <v>1610</v>
      </c>
      <c r="H3579" s="0" t="n">
        <v>0.876279146061918</v>
      </c>
      <c r="I3579" s="0" t="n">
        <v>44.1643831846646</v>
      </c>
      <c r="J3579" s="0" t="n">
        <v>680</v>
      </c>
      <c r="K3579" s="0" t="n">
        <f aca="false">I3579*SUMIFS(syst_chauffage!$H$3:$H$27,syst_chauffage!$B$3:$B$27,D3579,syst_chauffage!$C$3:$C$27,E3579)</f>
        <v>72.6481840183142</v>
      </c>
      <c r="L3579" s="12" t="n">
        <f aca="false">H3579*SUMIFS(syst_chauffage!$K$3:$K$27,syst_chauffage!$B$3:$B$27,D3579,syst_chauffage!$C$3:$C$27,E3579)</f>
        <v>0.876279146061918</v>
      </c>
      <c r="N3579" s="0" t="str">
        <f aca="false">A3579</f>
        <v>Enseignement Recherche</v>
      </c>
      <c r="O3579" s="0" t="str">
        <f aca="false">B3579</f>
        <v>Enseignement secondaire</v>
      </c>
      <c r="P3579" s="0" t="str">
        <f aca="false">C3579</f>
        <v>Cantine collége</v>
      </c>
      <c r="Q3579" s="0" t="str">
        <f aca="false">D3579</f>
        <v>Autre système centralisé</v>
      </c>
      <c r="R3579" s="0" t="str">
        <f aca="false">E3579</f>
        <v>Urbain</v>
      </c>
      <c r="S3579" s="0" t="str">
        <f aca="false">F3579</f>
        <v>0410020106</v>
      </c>
      <c r="T3579" s="0" t="str">
        <f aca="false">G3579</f>
        <v>2</v>
      </c>
      <c r="U3579" s="0" t="n">
        <f aca="false">L3579</f>
        <v>0.876279146061918</v>
      </c>
      <c r="V3579" s="0" t="n">
        <f aca="false">K3579</f>
        <v>72.6481840183142</v>
      </c>
      <c r="W3579" s="0" t="n">
        <f aca="false">J3579</f>
        <v>680</v>
      </c>
    </row>
    <row r="3580" customFormat="false" ht="12.8" hidden="false" customHeight="false" outlineLevel="0" collapsed="false">
      <c r="A3580" s="0" t="s">
        <v>75</v>
      </c>
      <c r="B3580" s="0" t="s">
        <v>942</v>
      </c>
      <c r="C3580" s="0" t="s">
        <v>943</v>
      </c>
      <c r="D3580" s="0" t="s">
        <v>22</v>
      </c>
      <c r="E3580" s="0" t="s">
        <v>23</v>
      </c>
      <c r="F3580" s="0" t="s">
        <v>946</v>
      </c>
      <c r="G3580" s="0" t="s">
        <v>1610</v>
      </c>
      <c r="H3580" s="0" t="n">
        <v>0.737276685938635</v>
      </c>
      <c r="I3580" s="0" t="n">
        <v>28.9541021331913</v>
      </c>
      <c r="J3580" s="0" t="n">
        <v>0</v>
      </c>
      <c r="K3580" s="0" t="n">
        <f aca="false">I3580*SUMIFS(syst_chauffage!$H$3:$H$27,syst_chauffage!$B$3:$B$27,D3580,syst_chauffage!$C$3:$C$27,E3580)</f>
        <v>50.9888255620041</v>
      </c>
      <c r="L3580" s="12" t="n">
        <f aca="false">H3580*SUMIFS(syst_chauffage!$K$3:$K$27,syst_chauffage!$B$3:$B$27,D3580,syst_chauffage!$C$3:$C$27,E3580)</f>
        <v>0.737276685938635</v>
      </c>
      <c r="N3580" s="0" t="str">
        <f aca="false">A3580</f>
        <v>Enseignement Recherche</v>
      </c>
      <c r="O3580" s="0" t="str">
        <f aca="false">B3580</f>
        <v>Enseignement secondaire</v>
      </c>
      <c r="P3580" s="0" t="str">
        <f aca="false">C3580</f>
        <v>Cantine collége</v>
      </c>
      <c r="Q3580" s="0" t="str">
        <f aca="false">D3580</f>
        <v>Chaudière fioul</v>
      </c>
      <c r="R3580" s="0" t="str">
        <f aca="false">E3580</f>
        <v>Fioul</v>
      </c>
      <c r="S3580" s="0" t="str">
        <f aca="false">F3580</f>
        <v>0410020303</v>
      </c>
      <c r="T3580" s="0" t="str">
        <f aca="false">G3580</f>
        <v>2</v>
      </c>
      <c r="U3580" s="0" t="n">
        <f aca="false">L3580</f>
        <v>0.737276685938635</v>
      </c>
      <c r="V3580" s="0" t="n">
        <f aca="false">K3580</f>
        <v>50.9888255620041</v>
      </c>
      <c r="W3580" s="0" t="n">
        <f aca="false">J3580</f>
        <v>0</v>
      </c>
    </row>
    <row r="3581" customFormat="false" ht="12.8" hidden="false" customHeight="false" outlineLevel="0" collapsed="false">
      <c r="A3581" s="0" t="s">
        <v>75</v>
      </c>
      <c r="B3581" s="0" t="s">
        <v>942</v>
      </c>
      <c r="C3581" s="0" t="s">
        <v>943</v>
      </c>
      <c r="D3581" s="0" t="s">
        <v>13</v>
      </c>
      <c r="E3581" s="0" t="s">
        <v>14</v>
      </c>
      <c r="F3581" s="0" t="s">
        <v>947</v>
      </c>
      <c r="G3581" s="0" t="s">
        <v>1610</v>
      </c>
      <c r="H3581" s="0" t="n">
        <v>0.87571995905867</v>
      </c>
      <c r="I3581" s="0" t="n">
        <v>20.9088975872043</v>
      </c>
      <c r="J3581" s="0" t="n">
        <v>264</v>
      </c>
      <c r="K3581" s="0" t="n">
        <f aca="false">I3581*SUMIFS(syst_chauffage!$H$3:$H$27,syst_chauffage!$B$3:$B$27,D3581,syst_chauffage!$C$3:$C$27,E3581)</f>
        <v>42.227436794854</v>
      </c>
      <c r="L3581" s="12" t="n">
        <f aca="false">H3581*SUMIFS(syst_chauffage!$K$3:$K$27,syst_chauffage!$B$3:$B$27,D3581,syst_chauffage!$C$3:$C$27,E3581)</f>
        <v>0.87571995905867</v>
      </c>
      <c r="N3581" s="0" t="str">
        <f aca="false">A3581</f>
        <v>Enseignement Recherche</v>
      </c>
      <c r="O3581" s="0" t="str">
        <f aca="false">B3581</f>
        <v>Enseignement secondaire</v>
      </c>
      <c r="P3581" s="0" t="str">
        <f aca="false">C3581</f>
        <v>Cantine collége</v>
      </c>
      <c r="Q3581" s="0" t="str">
        <f aca="false">D3581</f>
        <v>Chaudière gaz</v>
      </c>
      <c r="R3581" s="0" t="str">
        <f aca="false">E3581</f>
        <v>Gaz</v>
      </c>
      <c r="S3581" s="0" t="str">
        <f aca="false">F3581</f>
        <v>0410020404</v>
      </c>
      <c r="T3581" s="0" t="str">
        <f aca="false">G3581</f>
        <v>2</v>
      </c>
      <c r="U3581" s="0" t="n">
        <f aca="false">L3581</f>
        <v>0.87571995905867</v>
      </c>
      <c r="V3581" s="0" t="n">
        <f aca="false">K3581</f>
        <v>42.227436794854</v>
      </c>
      <c r="W3581" s="0" t="n">
        <f aca="false">J3581</f>
        <v>264</v>
      </c>
    </row>
    <row r="3582" customFormat="false" ht="12.8" hidden="false" customHeight="false" outlineLevel="0" collapsed="false">
      <c r="A3582" s="0" t="s">
        <v>75</v>
      </c>
      <c r="B3582" s="0" t="s">
        <v>942</v>
      </c>
      <c r="C3582" s="0" t="s">
        <v>943</v>
      </c>
      <c r="D3582" s="0" t="s">
        <v>29</v>
      </c>
      <c r="E3582" s="0" t="s">
        <v>30</v>
      </c>
      <c r="F3582" s="0" t="s">
        <v>948</v>
      </c>
      <c r="G3582" s="0" t="s">
        <v>1610</v>
      </c>
      <c r="H3582" s="0" t="n">
        <v>0.92</v>
      </c>
      <c r="I3582" s="0" t="n">
        <v>10.4</v>
      </c>
      <c r="J3582" s="0" t="n">
        <v>0</v>
      </c>
      <c r="K3582" s="0" t="n">
        <f aca="false">I3582*SUMIFS(syst_chauffage!$H$3:$H$27,syst_chauffage!$B$3:$B$27,D3582,syst_chauffage!$C$3:$C$27,E3582)</f>
        <v>3</v>
      </c>
      <c r="L3582" s="12" t="n">
        <f aca="false">H3582*SUMIFS(syst_chauffage!$K$3:$K$27,syst_chauffage!$B$3:$B$27,D3582,syst_chauffage!$C$3:$C$27,E3582)</f>
        <v>0.92</v>
      </c>
      <c r="N3582" s="0" t="str">
        <f aca="false">A3582</f>
        <v>Enseignement Recherche</v>
      </c>
      <c r="O3582" s="0" t="str">
        <f aca="false">B3582</f>
        <v>Enseignement secondaire</v>
      </c>
      <c r="P3582" s="0" t="str">
        <f aca="false">C3582</f>
        <v>Cantine collége</v>
      </c>
      <c r="Q3582" s="0" t="str">
        <f aca="false">D3582</f>
        <v>Electrique direct</v>
      </c>
      <c r="R3582" s="0" t="str">
        <f aca="false">E3582</f>
        <v>Electricité</v>
      </c>
      <c r="S3582" s="0" t="str">
        <f aca="false">F3582</f>
        <v>0410020602</v>
      </c>
      <c r="T3582" s="0" t="str">
        <f aca="false">G3582</f>
        <v>2</v>
      </c>
      <c r="U3582" s="0" t="n">
        <f aca="false">L3582</f>
        <v>0.92</v>
      </c>
      <c r="V3582" s="0" t="n">
        <f aca="false">K3582</f>
        <v>3</v>
      </c>
      <c r="W3582" s="0" t="n">
        <f aca="false">J3582</f>
        <v>0</v>
      </c>
    </row>
    <row r="3583" customFormat="false" ht="12.8" hidden="false" customHeight="false" outlineLevel="0" collapsed="false">
      <c r="A3583" s="0" t="s">
        <v>75</v>
      </c>
      <c r="B3583" s="0" t="s">
        <v>942</v>
      </c>
      <c r="C3583" s="0" t="s">
        <v>943</v>
      </c>
      <c r="D3583" s="0" t="s">
        <v>36</v>
      </c>
      <c r="E3583" s="0" t="s">
        <v>30</v>
      </c>
      <c r="F3583" s="0" t="s">
        <v>949</v>
      </c>
      <c r="G3583" s="0" t="s">
        <v>1610</v>
      </c>
      <c r="H3583" s="0" t="n">
        <v>2.89517134883721</v>
      </c>
      <c r="I3583" s="0" t="n">
        <v>124.112232360534</v>
      </c>
      <c r="J3583" s="0" t="n">
        <v>603</v>
      </c>
      <c r="K3583" s="0" t="n">
        <f aca="false">I3583*SUMIFS(syst_chauffage!$H$3:$H$27,syst_chauffage!$B$3:$B$27,D3583,syst_chauffage!$C$3:$C$27,E3583)</f>
        <v>76.7830381654707</v>
      </c>
      <c r="L3583" s="12" t="n">
        <f aca="false">H3583*SUMIFS(syst_chauffage!$K$3:$K$27,syst_chauffage!$B$3:$B$27,D3583,syst_chauffage!$C$3:$C$27,E3583)</f>
        <v>2.4324955428598</v>
      </c>
      <c r="N3583" s="0" t="str">
        <f aca="false">A3583</f>
        <v>Enseignement Recherche</v>
      </c>
      <c r="O3583" s="0" t="str">
        <f aca="false">B3583</f>
        <v>Enseignement secondaire</v>
      </c>
      <c r="P3583" s="0" t="str">
        <f aca="false">C3583</f>
        <v>Cantine collége</v>
      </c>
      <c r="Q3583" s="0" t="str">
        <f aca="false">D3583</f>
        <v>PAC</v>
      </c>
      <c r="R3583" s="0" t="str">
        <f aca="false">E3583</f>
        <v>Electricité</v>
      </c>
      <c r="S3583" s="0" t="str">
        <f aca="false">F3583</f>
        <v>0410020902</v>
      </c>
      <c r="T3583" s="0" t="str">
        <f aca="false">G3583</f>
        <v>2</v>
      </c>
      <c r="U3583" s="0" t="n">
        <f aca="false">L3583</f>
        <v>2.4324955428598</v>
      </c>
      <c r="V3583" s="0" t="n">
        <f aca="false">K3583</f>
        <v>76.7830381654707</v>
      </c>
      <c r="W3583" s="0" t="n">
        <f aca="false">J3583</f>
        <v>603</v>
      </c>
    </row>
    <row r="3584" customFormat="false" ht="12.8" hidden="false" customHeight="false" outlineLevel="0" collapsed="false">
      <c r="A3584" s="0" t="s">
        <v>75</v>
      </c>
      <c r="B3584" s="0" t="s">
        <v>942</v>
      </c>
      <c r="C3584" s="0" t="s">
        <v>943</v>
      </c>
      <c r="D3584" s="0" t="s">
        <v>51</v>
      </c>
      <c r="E3584" s="0" t="s">
        <v>57</v>
      </c>
      <c r="F3584" s="0" t="s">
        <v>950</v>
      </c>
      <c r="G3584" s="0" t="s">
        <v>1610</v>
      </c>
      <c r="H3584" s="0" t="n">
        <v>1.01306736632951</v>
      </c>
      <c r="I3584" s="0" t="n">
        <v>53.1459715907915</v>
      </c>
      <c r="J3584" s="0" t="n">
        <v>0</v>
      </c>
      <c r="K3584" s="0" t="n">
        <f aca="false">I3584*SUMIFS(syst_chauffage!$H$3:$H$27,syst_chauffage!$B$3:$B$27,D3584,syst_chauffage!$C$3:$C$27,E3584)</f>
        <v>112.608546800303</v>
      </c>
      <c r="L3584" s="12" t="n">
        <f aca="false">H3584*SUMIFS(syst_chauffage!$K$3:$K$27,syst_chauffage!$B$3:$B$27,D3584,syst_chauffage!$C$3:$C$27,E3584)</f>
        <v>1.01306736632951</v>
      </c>
      <c r="N3584" s="0" t="str">
        <f aca="false">A3584</f>
        <v>Enseignement Recherche</v>
      </c>
      <c r="O3584" s="0" t="str">
        <f aca="false">B3584</f>
        <v>Enseignement secondaire</v>
      </c>
      <c r="P3584" s="0" t="str">
        <f aca="false">C3584</f>
        <v>Cantine collége</v>
      </c>
      <c r="Q3584" s="0" t="str">
        <f aca="false">D3584</f>
        <v>Autre système centralisé performant</v>
      </c>
      <c r="R3584" s="0" t="str">
        <f aca="false">E3584</f>
        <v>Autres</v>
      </c>
      <c r="S3584" s="0" t="str">
        <f aca="false">F3584</f>
        <v>0410022101</v>
      </c>
      <c r="T3584" s="0" t="str">
        <f aca="false">G3584</f>
        <v>2</v>
      </c>
      <c r="U3584" s="0" t="n">
        <f aca="false">L3584</f>
        <v>1.01306736632951</v>
      </c>
      <c r="V3584" s="0" t="n">
        <f aca="false">K3584</f>
        <v>112.608546800303</v>
      </c>
      <c r="W3584" s="0" t="n">
        <f aca="false">J3584</f>
        <v>0</v>
      </c>
    </row>
    <row r="3585" customFormat="false" ht="12.8" hidden="false" customHeight="false" outlineLevel="0" collapsed="false">
      <c r="A3585" s="0" t="s">
        <v>75</v>
      </c>
      <c r="B3585" s="0" t="s">
        <v>942</v>
      </c>
      <c r="C3585" s="0" t="s">
        <v>943</v>
      </c>
      <c r="D3585" s="0" t="s">
        <v>51</v>
      </c>
      <c r="E3585" s="0" t="s">
        <v>58</v>
      </c>
      <c r="F3585" s="0" t="s">
        <v>951</v>
      </c>
      <c r="G3585" s="0" t="s">
        <v>1610</v>
      </c>
      <c r="H3585" s="0" t="n">
        <v>1.01109132237914</v>
      </c>
      <c r="I3585" s="0" t="n">
        <v>52.5766466484102</v>
      </c>
      <c r="J3585" s="0" t="n">
        <v>680</v>
      </c>
      <c r="K3585" s="0" t="n">
        <f aca="false">I3585*SUMIFS(syst_chauffage!$H$3:$H$27,syst_chauffage!$B$3:$B$27,D3585,syst_chauffage!$C$3:$C$27,E3585)</f>
        <v>112.198538025269</v>
      </c>
      <c r="L3585" s="12" t="n">
        <f aca="false">H3585*SUMIFS(syst_chauffage!$K$3:$K$27,syst_chauffage!$B$3:$B$27,D3585,syst_chauffage!$C$3:$C$27,E3585)</f>
        <v>1.01109132237914</v>
      </c>
      <c r="N3585" s="0" t="str">
        <f aca="false">A3585</f>
        <v>Enseignement Recherche</v>
      </c>
      <c r="O3585" s="0" t="str">
        <f aca="false">B3585</f>
        <v>Enseignement secondaire</v>
      </c>
      <c r="P3585" s="0" t="str">
        <f aca="false">C3585</f>
        <v>Cantine collége</v>
      </c>
      <c r="Q3585" s="0" t="str">
        <f aca="false">D3585</f>
        <v>Autre système centralisé performant</v>
      </c>
      <c r="R3585" s="0" t="str">
        <f aca="false">E3585</f>
        <v>Urbain</v>
      </c>
      <c r="S3585" s="0" t="str">
        <f aca="false">F3585</f>
        <v>0410022106</v>
      </c>
      <c r="T3585" s="0" t="str">
        <f aca="false">G3585</f>
        <v>2</v>
      </c>
      <c r="U3585" s="0" t="n">
        <f aca="false">L3585</f>
        <v>1.01109132237914</v>
      </c>
      <c r="V3585" s="0" t="n">
        <f aca="false">K3585</f>
        <v>112.198538025269</v>
      </c>
      <c r="W3585" s="0" t="n">
        <f aca="false">J3585</f>
        <v>680</v>
      </c>
    </row>
    <row r="3586" customFormat="false" ht="12.8" hidden="false" customHeight="false" outlineLevel="0" collapsed="false">
      <c r="A3586" s="0" t="s">
        <v>75</v>
      </c>
      <c r="B3586" s="0" t="s">
        <v>942</v>
      </c>
      <c r="C3586" s="0" t="s">
        <v>943</v>
      </c>
      <c r="D3586" s="0" t="s">
        <v>27</v>
      </c>
      <c r="E3586" s="0" t="s">
        <v>23</v>
      </c>
      <c r="F3586" s="0" t="s">
        <v>952</v>
      </c>
      <c r="G3586" s="0" t="s">
        <v>1610</v>
      </c>
      <c r="H3586" s="0" t="n">
        <v>0.760067864745672</v>
      </c>
      <c r="I3586" s="0" t="n">
        <v>34.4691692061801</v>
      </c>
      <c r="J3586" s="0" t="n">
        <v>608</v>
      </c>
      <c r="K3586" s="0" t="n">
        <f aca="false">I3586*SUMIFS(syst_chauffage!$H$3:$H$27,syst_chauffage!$B$3:$B$27,D3586,syst_chauffage!$C$3:$C$27,E3586)</f>
        <v>88.392845830109</v>
      </c>
      <c r="L3586" s="12" t="n">
        <f aca="false">H3586*SUMIFS(syst_chauffage!$K$3:$K$27,syst_chauffage!$B$3:$B$27,D3586,syst_chauffage!$C$3:$C$27,E3586)</f>
        <v>0.760067864745672</v>
      </c>
      <c r="N3586" s="0" t="str">
        <f aca="false">A3586</f>
        <v>Enseignement Recherche</v>
      </c>
      <c r="O3586" s="0" t="str">
        <f aca="false">B3586</f>
        <v>Enseignement secondaire</v>
      </c>
      <c r="P3586" s="0" t="str">
        <f aca="false">C3586</f>
        <v>Cantine collége</v>
      </c>
      <c r="Q3586" s="0" t="str">
        <f aca="false">D3586</f>
        <v>Chaudière condensation fioul</v>
      </c>
      <c r="R3586" s="0" t="str">
        <f aca="false">E3586</f>
        <v>Fioul</v>
      </c>
      <c r="S3586" s="0" t="str">
        <f aca="false">F3586</f>
        <v>0410022303</v>
      </c>
      <c r="T3586" s="0" t="str">
        <f aca="false">G3586</f>
        <v>2</v>
      </c>
      <c r="U3586" s="0" t="n">
        <f aca="false">L3586</f>
        <v>0.760067864745672</v>
      </c>
      <c r="V3586" s="0" t="n">
        <f aca="false">K3586</f>
        <v>88.392845830109</v>
      </c>
      <c r="W3586" s="0" t="n">
        <f aca="false">J3586</f>
        <v>608</v>
      </c>
    </row>
    <row r="3587" customFormat="false" ht="12.8" hidden="false" customHeight="false" outlineLevel="0" collapsed="false">
      <c r="A3587" s="0" t="s">
        <v>75</v>
      </c>
      <c r="B3587" s="0" t="s">
        <v>942</v>
      </c>
      <c r="C3587" s="0" t="s">
        <v>943</v>
      </c>
      <c r="D3587" s="0" t="s">
        <v>18</v>
      </c>
      <c r="E3587" s="0" t="s">
        <v>14</v>
      </c>
      <c r="F3587" s="0" t="s">
        <v>953</v>
      </c>
      <c r="G3587" s="0" t="s">
        <v>1610</v>
      </c>
      <c r="H3587" s="0" t="n">
        <v>0.986470315825552</v>
      </c>
      <c r="I3587" s="0" t="n">
        <v>24.8915447466718</v>
      </c>
      <c r="J3587" s="0" t="n">
        <v>608</v>
      </c>
      <c r="K3587" s="0" t="n">
        <f aca="false">I3587*SUMIFS(syst_chauffage!$H$3:$H$27,syst_chauffage!$B$3:$B$27,D3587,syst_chauffage!$C$3:$C$27,E3587)</f>
        <v>67.8276901962483</v>
      </c>
      <c r="L3587" s="12" t="n">
        <f aca="false">H3587*SUMIFS(syst_chauffage!$K$3:$K$27,syst_chauffage!$B$3:$B$27,D3587,syst_chauffage!$C$3:$C$27,E3587)</f>
        <v>0.958303520700561</v>
      </c>
      <c r="N3587" s="0" t="str">
        <f aca="false">A3587</f>
        <v>Enseignement Recherche</v>
      </c>
      <c r="O3587" s="0" t="str">
        <f aca="false">B3587</f>
        <v>Enseignement secondaire</v>
      </c>
      <c r="P3587" s="0" t="str">
        <f aca="false">C3587</f>
        <v>Cantine collége</v>
      </c>
      <c r="Q3587" s="0" t="str">
        <f aca="false">D3587</f>
        <v>Chaudière condensation gaz</v>
      </c>
      <c r="R3587" s="0" t="str">
        <f aca="false">E3587</f>
        <v>Gaz</v>
      </c>
      <c r="S3587" s="0" t="str">
        <f aca="false">F3587</f>
        <v>0410022404</v>
      </c>
      <c r="T3587" s="0" t="str">
        <f aca="false">G3587</f>
        <v>2</v>
      </c>
      <c r="U3587" s="0" t="n">
        <f aca="false">L3587</f>
        <v>0.958303520700561</v>
      </c>
      <c r="V3587" s="0" t="n">
        <f aca="false">K3587</f>
        <v>67.8276901962483</v>
      </c>
      <c r="W3587" s="0" t="n">
        <f aca="false">J3587</f>
        <v>608</v>
      </c>
    </row>
    <row r="3588" customFormat="false" ht="12.8" hidden="false" customHeight="false" outlineLevel="0" collapsed="false">
      <c r="A3588" s="0" t="s">
        <v>75</v>
      </c>
      <c r="B3588" s="0" t="s">
        <v>942</v>
      </c>
      <c r="C3588" s="0" t="s">
        <v>943</v>
      </c>
      <c r="D3588" s="0" t="s">
        <v>32</v>
      </c>
      <c r="E3588" s="0" t="s">
        <v>30</v>
      </c>
      <c r="F3588" s="0" t="s">
        <v>954</v>
      </c>
      <c r="G3588" s="0" t="s">
        <v>1610</v>
      </c>
      <c r="H3588" s="0" t="n">
        <v>1</v>
      </c>
      <c r="I3588" s="0" t="n">
        <v>12</v>
      </c>
      <c r="J3588" s="0" t="n">
        <v>0</v>
      </c>
      <c r="K3588" s="0" t="n">
        <f aca="false">I3588*SUMIFS(syst_chauffage!$H$3:$H$27,syst_chauffage!$B$3:$B$27,D3588,syst_chauffage!$C$3:$C$27,E3588)</f>
        <v>12</v>
      </c>
      <c r="L3588" s="12" t="n">
        <f aca="false">H3588*SUMIFS(syst_chauffage!$K$3:$K$27,syst_chauffage!$B$3:$B$27,D3588,syst_chauffage!$C$3:$C$27,E3588)</f>
        <v>1</v>
      </c>
      <c r="N3588" s="0" t="str">
        <f aca="false">A3588</f>
        <v>Enseignement Recherche</v>
      </c>
      <c r="O3588" s="0" t="str">
        <f aca="false">B3588</f>
        <v>Enseignement secondaire</v>
      </c>
      <c r="P3588" s="0" t="str">
        <f aca="false">C3588</f>
        <v>Cantine collége</v>
      </c>
      <c r="Q3588" s="0" t="str">
        <f aca="false">D3588</f>
        <v>Electrique direct performant</v>
      </c>
      <c r="R3588" s="0" t="str">
        <f aca="false">E3588</f>
        <v>Electricité</v>
      </c>
      <c r="S3588" s="0" t="str">
        <f aca="false">F3588</f>
        <v>0410022602</v>
      </c>
      <c r="T3588" s="0" t="str">
        <f aca="false">G3588</f>
        <v>2</v>
      </c>
      <c r="U3588" s="0" t="n">
        <f aca="false">L3588</f>
        <v>1</v>
      </c>
      <c r="V3588" s="0" t="n">
        <f aca="false">K3588</f>
        <v>12</v>
      </c>
      <c r="W3588" s="0" t="n">
        <f aca="false">J3588</f>
        <v>0</v>
      </c>
    </row>
    <row r="3589" customFormat="false" ht="12.8" hidden="false" customHeight="false" outlineLevel="0" collapsed="false">
      <c r="A3589" s="0" t="s">
        <v>75</v>
      </c>
      <c r="B3589" s="0" t="s">
        <v>942</v>
      </c>
      <c r="C3589" s="0" t="s">
        <v>943</v>
      </c>
      <c r="D3589" s="0" t="s">
        <v>38</v>
      </c>
      <c r="E3589" s="0" t="s">
        <v>30</v>
      </c>
      <c r="F3589" s="0" t="s">
        <v>955</v>
      </c>
      <c r="G3589" s="0" t="s">
        <v>1610</v>
      </c>
      <c r="H3589" s="0" t="n">
        <v>3.34058232558139</v>
      </c>
      <c r="I3589" s="0" t="n">
        <v>147.752657572064</v>
      </c>
      <c r="J3589" s="0" t="n">
        <v>648</v>
      </c>
      <c r="K3589" s="0" t="n">
        <f aca="false">I3589*SUMIFS(syst_chauffage!$H$3:$H$27,syst_chauffage!$B$3:$B$27,D3589,syst_chauffage!$C$3:$C$27,E3589)</f>
        <v>149.347470501025</v>
      </c>
      <c r="L3589" s="12" t="n">
        <f aca="false">H3589*SUMIFS(syst_chauffage!$K$3:$K$27,syst_chauffage!$B$3:$B$27,D3589,syst_chauffage!$C$3:$C$27,E3589)</f>
        <v>2.98853732681761</v>
      </c>
      <c r="N3589" s="0" t="str">
        <f aca="false">A3589</f>
        <v>Enseignement Recherche</v>
      </c>
      <c r="O3589" s="0" t="str">
        <f aca="false">B3589</f>
        <v>Enseignement secondaire</v>
      </c>
      <c r="P3589" s="0" t="str">
        <f aca="false">C3589</f>
        <v>Cantine collége</v>
      </c>
      <c r="Q3589" s="0" t="str">
        <f aca="false">D3589</f>
        <v>PAC performant</v>
      </c>
      <c r="R3589" s="0" t="str">
        <f aca="false">E3589</f>
        <v>Electricité</v>
      </c>
      <c r="S3589" s="0" t="str">
        <f aca="false">F3589</f>
        <v>0410022902</v>
      </c>
      <c r="T3589" s="0" t="str">
        <f aca="false">G3589</f>
        <v>2</v>
      </c>
      <c r="U3589" s="0" t="n">
        <f aca="false">L3589</f>
        <v>2.98853732681761</v>
      </c>
      <c r="V3589" s="0" t="n">
        <f aca="false">K3589</f>
        <v>149.347470501025</v>
      </c>
      <c r="W3589" s="0" t="n">
        <f aca="false">J3589</f>
        <v>648</v>
      </c>
    </row>
    <row r="3590" customFormat="false" ht="12.8" hidden="false" customHeight="false" outlineLevel="0" collapsed="false">
      <c r="A3590" s="0" t="s">
        <v>75</v>
      </c>
      <c r="B3590" s="0" t="s">
        <v>942</v>
      </c>
      <c r="C3590" s="0" t="s">
        <v>956</v>
      </c>
      <c r="D3590" s="0" t="s">
        <v>19</v>
      </c>
      <c r="E3590" s="0" t="s">
        <v>57</v>
      </c>
      <c r="F3590" s="0" t="s">
        <v>957</v>
      </c>
      <c r="G3590" s="0" t="s">
        <v>1610</v>
      </c>
      <c r="H3590" s="0" t="n">
        <v>0.937681186216424</v>
      </c>
      <c r="I3590" s="0" t="n">
        <v>48.8948036979171</v>
      </c>
      <c r="J3590" s="0" t="n">
        <v>0</v>
      </c>
      <c r="K3590" s="0" t="n">
        <f aca="false">I3590*SUMIFS(syst_chauffage!$H$3:$H$27,syst_chauffage!$B$3:$B$27,D3590,syst_chauffage!$C$3:$C$27,E3590)</f>
        <v>68.0848736147643</v>
      </c>
      <c r="L3590" s="12" t="n">
        <f aca="false">H3590*SUMIFS(syst_chauffage!$K$3:$K$27,syst_chauffage!$B$3:$B$27,D3590,syst_chauffage!$C$3:$C$27,E3590)</f>
        <v>0.937681186216424</v>
      </c>
      <c r="N3590" s="0" t="str">
        <f aca="false">A3590</f>
        <v>Enseignement Recherche</v>
      </c>
      <c r="O3590" s="0" t="str">
        <f aca="false">B3590</f>
        <v>Enseignement secondaire</v>
      </c>
      <c r="P3590" s="0" t="str">
        <f aca="false">C3590</f>
        <v>Cantine LEGT</v>
      </c>
      <c r="Q3590" s="0" t="str">
        <f aca="false">D3590</f>
        <v>Autre système centralisé</v>
      </c>
      <c r="R3590" s="0" t="str">
        <f aca="false">E3590</f>
        <v>Autres</v>
      </c>
      <c r="S3590" s="0" t="str">
        <f aca="false">F3590</f>
        <v>0410040101</v>
      </c>
      <c r="T3590" s="0" t="str">
        <f aca="false">G3590</f>
        <v>2</v>
      </c>
      <c r="U3590" s="0" t="n">
        <f aca="false">L3590</f>
        <v>0.937681186216424</v>
      </c>
      <c r="V3590" s="0" t="n">
        <f aca="false">K3590</f>
        <v>68.0848736147643</v>
      </c>
      <c r="W3590" s="0" t="n">
        <f aca="false">J3590</f>
        <v>0</v>
      </c>
    </row>
    <row r="3591" customFormat="false" ht="12.8" hidden="false" customHeight="false" outlineLevel="0" collapsed="false">
      <c r="A3591" s="0" t="s">
        <v>75</v>
      </c>
      <c r="B3591" s="0" t="s">
        <v>942</v>
      </c>
      <c r="C3591" s="0" t="s">
        <v>956</v>
      </c>
      <c r="D3591" s="0" t="s">
        <v>19</v>
      </c>
      <c r="E3591" s="0" t="s">
        <v>58</v>
      </c>
      <c r="F3591" s="0" t="s">
        <v>958</v>
      </c>
      <c r="G3591" s="0" t="s">
        <v>1610</v>
      </c>
      <c r="H3591" s="0" t="n">
        <v>0.875354646256387</v>
      </c>
      <c r="I3591" s="0" t="n">
        <v>45.9079058791695</v>
      </c>
      <c r="J3591" s="0" t="n">
        <v>680</v>
      </c>
      <c r="K3591" s="0" t="n">
        <f aca="false">I3591*SUMIFS(syst_chauffage!$H$3:$H$27,syst_chauffage!$B$3:$B$27,D3591,syst_chauffage!$C$3:$C$27,E3591)</f>
        <v>75.5161909600365</v>
      </c>
      <c r="L3591" s="12" t="n">
        <f aca="false">H3591*SUMIFS(syst_chauffage!$K$3:$K$27,syst_chauffage!$B$3:$B$27,D3591,syst_chauffage!$C$3:$C$27,E3591)</f>
        <v>0.875354646256387</v>
      </c>
      <c r="N3591" s="0" t="str">
        <f aca="false">A3591</f>
        <v>Enseignement Recherche</v>
      </c>
      <c r="O3591" s="0" t="str">
        <f aca="false">B3591</f>
        <v>Enseignement secondaire</v>
      </c>
      <c r="P3591" s="0" t="str">
        <f aca="false">C3591</f>
        <v>Cantine LEGT</v>
      </c>
      <c r="Q3591" s="0" t="str">
        <f aca="false">D3591</f>
        <v>Autre système centralisé</v>
      </c>
      <c r="R3591" s="0" t="str">
        <f aca="false">E3591</f>
        <v>Urbain</v>
      </c>
      <c r="S3591" s="0" t="str">
        <f aca="false">F3591</f>
        <v>0410040106</v>
      </c>
      <c r="T3591" s="0" t="str">
        <f aca="false">G3591</f>
        <v>2</v>
      </c>
      <c r="U3591" s="0" t="n">
        <f aca="false">L3591</f>
        <v>0.875354646256387</v>
      </c>
      <c r="V3591" s="0" t="n">
        <f aca="false">K3591</f>
        <v>75.5161909600365</v>
      </c>
      <c r="W3591" s="0" t="n">
        <f aca="false">J3591</f>
        <v>680</v>
      </c>
    </row>
    <row r="3592" customFormat="false" ht="12.8" hidden="false" customHeight="false" outlineLevel="0" collapsed="false">
      <c r="A3592" s="0" t="s">
        <v>75</v>
      </c>
      <c r="B3592" s="0" t="s">
        <v>942</v>
      </c>
      <c r="C3592" s="0" t="s">
        <v>956</v>
      </c>
      <c r="D3592" s="0" t="s">
        <v>22</v>
      </c>
      <c r="E3592" s="0" t="s">
        <v>23</v>
      </c>
      <c r="F3592" s="0" t="s">
        <v>959</v>
      </c>
      <c r="G3592" s="0" t="s">
        <v>1610</v>
      </c>
      <c r="H3592" s="0" t="n">
        <v>0.737341489588736</v>
      </c>
      <c r="I3592" s="0" t="n">
        <v>29.8812155732775</v>
      </c>
      <c r="J3592" s="0" t="n">
        <v>0</v>
      </c>
      <c r="K3592" s="0" t="n">
        <f aca="false">I3592*SUMIFS(syst_chauffage!$H$3:$H$27,syst_chauffage!$B$3:$B$27,D3592,syst_chauffage!$C$3:$C$27,E3592)</f>
        <v>52.621493197674</v>
      </c>
      <c r="L3592" s="12" t="n">
        <f aca="false">H3592*SUMIFS(syst_chauffage!$K$3:$K$27,syst_chauffage!$B$3:$B$27,D3592,syst_chauffage!$C$3:$C$27,E3592)</f>
        <v>0.737341489588736</v>
      </c>
      <c r="N3592" s="0" t="str">
        <f aca="false">A3592</f>
        <v>Enseignement Recherche</v>
      </c>
      <c r="O3592" s="0" t="str">
        <f aca="false">B3592</f>
        <v>Enseignement secondaire</v>
      </c>
      <c r="P3592" s="0" t="str">
        <f aca="false">C3592</f>
        <v>Cantine LEGT</v>
      </c>
      <c r="Q3592" s="0" t="str">
        <f aca="false">D3592</f>
        <v>Chaudière fioul</v>
      </c>
      <c r="R3592" s="0" t="str">
        <f aca="false">E3592</f>
        <v>Fioul</v>
      </c>
      <c r="S3592" s="0" t="str">
        <f aca="false">F3592</f>
        <v>0410040303</v>
      </c>
      <c r="T3592" s="0" t="str">
        <f aca="false">G3592</f>
        <v>2</v>
      </c>
      <c r="U3592" s="0" t="n">
        <f aca="false">L3592</f>
        <v>0.737341489588736</v>
      </c>
      <c r="V3592" s="0" t="n">
        <f aca="false">K3592</f>
        <v>52.621493197674</v>
      </c>
      <c r="W3592" s="0" t="n">
        <f aca="false">J3592</f>
        <v>0</v>
      </c>
    </row>
    <row r="3593" customFormat="false" ht="12.8" hidden="false" customHeight="false" outlineLevel="0" collapsed="false">
      <c r="A3593" s="0" t="s">
        <v>75</v>
      </c>
      <c r="B3593" s="0" t="s">
        <v>942</v>
      </c>
      <c r="C3593" s="0" t="s">
        <v>956</v>
      </c>
      <c r="D3593" s="0" t="s">
        <v>13</v>
      </c>
      <c r="E3593" s="0" t="s">
        <v>14</v>
      </c>
      <c r="F3593" s="0" t="s">
        <v>960</v>
      </c>
      <c r="G3593" s="0" t="s">
        <v>1610</v>
      </c>
      <c r="H3593" s="0" t="n">
        <v>0.875771612133165</v>
      </c>
      <c r="I3593" s="0" t="n">
        <v>21.4263692493868</v>
      </c>
      <c r="J3593" s="0" t="n">
        <v>264</v>
      </c>
      <c r="K3593" s="0" t="n">
        <f aca="false">I3593*SUMIFS(syst_chauffage!$H$3:$H$27,syst_chauffage!$B$3:$B$27,D3593,syst_chauffage!$C$3:$C$27,E3593)</f>
        <v>43.2725182878789</v>
      </c>
      <c r="L3593" s="12" t="n">
        <f aca="false">H3593*SUMIFS(syst_chauffage!$K$3:$K$27,syst_chauffage!$B$3:$B$27,D3593,syst_chauffage!$C$3:$C$27,E3593)</f>
        <v>0.875771612133165</v>
      </c>
      <c r="N3593" s="0" t="str">
        <f aca="false">A3593</f>
        <v>Enseignement Recherche</v>
      </c>
      <c r="O3593" s="0" t="str">
        <f aca="false">B3593</f>
        <v>Enseignement secondaire</v>
      </c>
      <c r="P3593" s="0" t="str">
        <f aca="false">C3593</f>
        <v>Cantine LEGT</v>
      </c>
      <c r="Q3593" s="0" t="str">
        <f aca="false">D3593</f>
        <v>Chaudière gaz</v>
      </c>
      <c r="R3593" s="0" t="str">
        <f aca="false">E3593</f>
        <v>Gaz</v>
      </c>
      <c r="S3593" s="0" t="str">
        <f aca="false">F3593</f>
        <v>0410040404</v>
      </c>
      <c r="T3593" s="0" t="str">
        <f aca="false">G3593</f>
        <v>2</v>
      </c>
      <c r="U3593" s="0" t="n">
        <f aca="false">L3593</f>
        <v>0.875771612133165</v>
      </c>
      <c r="V3593" s="0" t="n">
        <f aca="false">K3593</f>
        <v>43.2725182878789</v>
      </c>
      <c r="W3593" s="0" t="n">
        <f aca="false">J3593</f>
        <v>264</v>
      </c>
    </row>
    <row r="3594" customFormat="false" ht="12.8" hidden="false" customHeight="false" outlineLevel="0" collapsed="false">
      <c r="A3594" s="0" t="s">
        <v>75</v>
      </c>
      <c r="B3594" s="0" t="s">
        <v>942</v>
      </c>
      <c r="C3594" s="0" t="s">
        <v>956</v>
      </c>
      <c r="D3594" s="0" t="s">
        <v>29</v>
      </c>
      <c r="E3594" s="0" t="s">
        <v>30</v>
      </c>
      <c r="F3594" s="0" t="s">
        <v>961</v>
      </c>
      <c r="G3594" s="0" t="s">
        <v>1610</v>
      </c>
      <c r="H3594" s="0" t="n">
        <v>0.92</v>
      </c>
      <c r="I3594" s="0" t="n">
        <v>10.4</v>
      </c>
      <c r="J3594" s="0" t="n">
        <v>0</v>
      </c>
      <c r="K3594" s="0" t="n">
        <f aca="false">I3594*SUMIFS(syst_chauffage!$H$3:$H$27,syst_chauffage!$B$3:$B$27,D3594,syst_chauffage!$C$3:$C$27,E3594)</f>
        <v>3</v>
      </c>
      <c r="L3594" s="12" t="n">
        <f aca="false">H3594*SUMIFS(syst_chauffage!$K$3:$K$27,syst_chauffage!$B$3:$B$27,D3594,syst_chauffage!$C$3:$C$27,E3594)</f>
        <v>0.92</v>
      </c>
      <c r="N3594" s="0" t="str">
        <f aca="false">A3594</f>
        <v>Enseignement Recherche</v>
      </c>
      <c r="O3594" s="0" t="str">
        <f aca="false">B3594</f>
        <v>Enseignement secondaire</v>
      </c>
      <c r="P3594" s="0" t="str">
        <f aca="false">C3594</f>
        <v>Cantine LEGT</v>
      </c>
      <c r="Q3594" s="0" t="str">
        <f aca="false">D3594</f>
        <v>Electrique direct</v>
      </c>
      <c r="R3594" s="0" t="str">
        <f aca="false">E3594</f>
        <v>Electricité</v>
      </c>
      <c r="S3594" s="0" t="str">
        <f aca="false">F3594</f>
        <v>0410040602</v>
      </c>
      <c r="T3594" s="0" t="str">
        <f aca="false">G3594</f>
        <v>2</v>
      </c>
      <c r="U3594" s="0" t="n">
        <f aca="false">L3594</f>
        <v>0.92</v>
      </c>
      <c r="V3594" s="0" t="n">
        <f aca="false">K3594</f>
        <v>3</v>
      </c>
      <c r="W3594" s="0" t="n">
        <f aca="false">J3594</f>
        <v>0</v>
      </c>
    </row>
    <row r="3595" customFormat="false" ht="12.8" hidden="false" customHeight="false" outlineLevel="0" collapsed="false">
      <c r="A3595" s="0" t="s">
        <v>75</v>
      </c>
      <c r="B3595" s="0" t="s">
        <v>942</v>
      </c>
      <c r="C3595" s="0" t="s">
        <v>956</v>
      </c>
      <c r="D3595" s="0" t="s">
        <v>36</v>
      </c>
      <c r="E3595" s="0" t="s">
        <v>30</v>
      </c>
      <c r="F3595" s="0" t="s">
        <v>962</v>
      </c>
      <c r="G3595" s="0" t="s">
        <v>1610</v>
      </c>
      <c r="H3595" s="0" t="n">
        <v>2.89517134883721</v>
      </c>
      <c r="I3595" s="0" t="n">
        <v>127.704482109981</v>
      </c>
      <c r="J3595" s="0" t="n">
        <v>603</v>
      </c>
      <c r="K3595" s="0" t="n">
        <f aca="false">I3595*SUMIFS(syst_chauffage!$H$3:$H$27,syst_chauffage!$B$3:$B$27,D3595,syst_chauffage!$C$3:$C$27,E3595)</f>
        <v>79.0054125790616</v>
      </c>
      <c r="L3595" s="12" t="n">
        <f aca="false">H3595*SUMIFS(syst_chauffage!$K$3:$K$27,syst_chauffage!$B$3:$B$27,D3595,syst_chauffage!$C$3:$C$27,E3595)</f>
        <v>2.4324955428598</v>
      </c>
      <c r="N3595" s="0" t="str">
        <f aca="false">A3595</f>
        <v>Enseignement Recherche</v>
      </c>
      <c r="O3595" s="0" t="str">
        <f aca="false">B3595</f>
        <v>Enseignement secondaire</v>
      </c>
      <c r="P3595" s="0" t="str">
        <f aca="false">C3595</f>
        <v>Cantine LEGT</v>
      </c>
      <c r="Q3595" s="0" t="str">
        <f aca="false">D3595</f>
        <v>PAC</v>
      </c>
      <c r="R3595" s="0" t="str">
        <f aca="false">E3595</f>
        <v>Electricité</v>
      </c>
      <c r="S3595" s="0" t="str">
        <f aca="false">F3595</f>
        <v>0410040902</v>
      </c>
      <c r="T3595" s="0" t="str">
        <f aca="false">G3595</f>
        <v>2</v>
      </c>
      <c r="U3595" s="0" t="n">
        <f aca="false">L3595</f>
        <v>2.4324955428598</v>
      </c>
      <c r="V3595" s="0" t="n">
        <f aca="false">K3595</f>
        <v>79.0054125790616</v>
      </c>
      <c r="W3595" s="0" t="n">
        <f aca="false">J3595</f>
        <v>603</v>
      </c>
    </row>
    <row r="3596" customFormat="false" ht="12.8" hidden="false" customHeight="false" outlineLevel="0" collapsed="false">
      <c r="A3596" s="0" t="s">
        <v>75</v>
      </c>
      <c r="B3596" s="0" t="s">
        <v>942</v>
      </c>
      <c r="C3596" s="0" t="s">
        <v>956</v>
      </c>
      <c r="D3596" s="0" t="s">
        <v>51</v>
      </c>
      <c r="E3596" s="0" t="s">
        <v>57</v>
      </c>
      <c r="F3596" s="0" t="s">
        <v>963</v>
      </c>
      <c r="G3596" s="0" t="s">
        <v>1610</v>
      </c>
      <c r="H3596" s="0" t="n">
        <v>1.08193983024972</v>
      </c>
      <c r="I3596" s="0" t="n">
        <v>58.2080996403775</v>
      </c>
      <c r="J3596" s="0" t="n">
        <v>0</v>
      </c>
      <c r="K3596" s="0" t="n">
        <f aca="false">I3596*SUMIFS(syst_chauffage!$H$3:$H$27,syst_chauffage!$B$3:$B$27,D3596,syst_chauffage!$C$3:$C$27,E3596)</f>
        <v>123.334456334332</v>
      </c>
      <c r="L3596" s="12" t="n">
        <f aca="false">H3596*SUMIFS(syst_chauffage!$K$3:$K$27,syst_chauffage!$B$3:$B$27,D3596,syst_chauffage!$C$3:$C$27,E3596)</f>
        <v>1.08193983024972</v>
      </c>
      <c r="N3596" s="0" t="str">
        <f aca="false">A3596</f>
        <v>Enseignement Recherche</v>
      </c>
      <c r="O3596" s="0" t="str">
        <f aca="false">B3596</f>
        <v>Enseignement secondaire</v>
      </c>
      <c r="P3596" s="0" t="str">
        <f aca="false">C3596</f>
        <v>Cantine LEGT</v>
      </c>
      <c r="Q3596" s="0" t="str">
        <f aca="false">D3596</f>
        <v>Autre système centralisé performant</v>
      </c>
      <c r="R3596" s="0" t="str">
        <f aca="false">E3596</f>
        <v>Autres</v>
      </c>
      <c r="S3596" s="0" t="str">
        <f aca="false">F3596</f>
        <v>0410042101</v>
      </c>
      <c r="T3596" s="0" t="str">
        <f aca="false">G3596</f>
        <v>2</v>
      </c>
      <c r="U3596" s="0" t="n">
        <f aca="false">L3596</f>
        <v>1.08193983024972</v>
      </c>
      <c r="V3596" s="0" t="n">
        <f aca="false">K3596</f>
        <v>123.334456334332</v>
      </c>
      <c r="W3596" s="0" t="n">
        <f aca="false">J3596</f>
        <v>0</v>
      </c>
    </row>
    <row r="3597" customFormat="false" ht="12.8" hidden="false" customHeight="false" outlineLevel="0" collapsed="false">
      <c r="A3597" s="0" t="s">
        <v>75</v>
      </c>
      <c r="B3597" s="0" t="s">
        <v>942</v>
      </c>
      <c r="C3597" s="0" t="s">
        <v>956</v>
      </c>
      <c r="D3597" s="0" t="s">
        <v>51</v>
      </c>
      <c r="E3597" s="0" t="s">
        <v>58</v>
      </c>
      <c r="F3597" s="0" t="s">
        <v>964</v>
      </c>
      <c r="G3597" s="0" t="s">
        <v>1610</v>
      </c>
      <c r="H3597" s="0" t="n">
        <v>1.01002459183429</v>
      </c>
      <c r="I3597" s="0" t="n">
        <v>54.6522689037733</v>
      </c>
      <c r="J3597" s="0" t="n">
        <v>680</v>
      </c>
      <c r="K3597" s="0" t="n">
        <f aca="false">I3597*SUMIFS(syst_chauffage!$H$3:$H$27,syst_chauffage!$B$3:$B$27,D3597,syst_chauffage!$C$3:$C$27,E3597)</f>
        <v>116.627914894847</v>
      </c>
      <c r="L3597" s="12" t="n">
        <f aca="false">H3597*SUMIFS(syst_chauffage!$K$3:$K$27,syst_chauffage!$B$3:$B$27,D3597,syst_chauffage!$C$3:$C$27,E3597)</f>
        <v>1.01002459183429</v>
      </c>
      <c r="N3597" s="0" t="str">
        <f aca="false">A3597</f>
        <v>Enseignement Recherche</v>
      </c>
      <c r="O3597" s="0" t="str">
        <f aca="false">B3597</f>
        <v>Enseignement secondaire</v>
      </c>
      <c r="P3597" s="0" t="str">
        <f aca="false">C3597</f>
        <v>Cantine LEGT</v>
      </c>
      <c r="Q3597" s="0" t="str">
        <f aca="false">D3597</f>
        <v>Autre système centralisé performant</v>
      </c>
      <c r="R3597" s="0" t="str">
        <f aca="false">E3597</f>
        <v>Urbain</v>
      </c>
      <c r="S3597" s="0" t="str">
        <f aca="false">F3597</f>
        <v>0410042106</v>
      </c>
      <c r="T3597" s="0" t="str">
        <f aca="false">G3597</f>
        <v>2</v>
      </c>
      <c r="U3597" s="0" t="n">
        <f aca="false">L3597</f>
        <v>1.01002459183429</v>
      </c>
      <c r="V3597" s="0" t="n">
        <f aca="false">K3597</f>
        <v>116.627914894847</v>
      </c>
      <c r="W3597" s="0" t="n">
        <f aca="false">J3597</f>
        <v>680</v>
      </c>
    </row>
    <row r="3598" customFormat="false" ht="12.8" hidden="false" customHeight="false" outlineLevel="0" collapsed="false">
      <c r="A3598" s="0" t="s">
        <v>75</v>
      </c>
      <c r="B3598" s="0" t="s">
        <v>942</v>
      </c>
      <c r="C3598" s="0" t="s">
        <v>956</v>
      </c>
      <c r="D3598" s="0" t="s">
        <v>27</v>
      </c>
      <c r="E3598" s="0" t="s">
        <v>23</v>
      </c>
      <c r="F3598" s="0" t="s">
        <v>965</v>
      </c>
      <c r="G3598" s="0" t="s">
        <v>1610</v>
      </c>
      <c r="H3598" s="0" t="n">
        <v>0.760066274056417</v>
      </c>
      <c r="I3598" s="0" t="n">
        <v>35.5728756824732</v>
      </c>
      <c r="J3598" s="0" t="n">
        <v>608</v>
      </c>
      <c r="K3598" s="0" t="n">
        <f aca="false">I3598*SUMIFS(syst_chauffage!$H$3:$H$27,syst_chauffage!$B$3:$B$27,D3598,syst_chauffage!$C$3:$C$27,E3598)</f>
        <v>91.2231941862619</v>
      </c>
      <c r="L3598" s="12" t="n">
        <f aca="false">H3598*SUMIFS(syst_chauffage!$K$3:$K$27,syst_chauffage!$B$3:$B$27,D3598,syst_chauffage!$C$3:$C$27,E3598)</f>
        <v>0.760066274056417</v>
      </c>
      <c r="N3598" s="0" t="str">
        <f aca="false">A3598</f>
        <v>Enseignement Recherche</v>
      </c>
      <c r="O3598" s="0" t="str">
        <f aca="false">B3598</f>
        <v>Enseignement secondaire</v>
      </c>
      <c r="P3598" s="0" t="str">
        <f aca="false">C3598</f>
        <v>Cantine LEGT</v>
      </c>
      <c r="Q3598" s="0" t="str">
        <f aca="false">D3598</f>
        <v>Chaudière condensation fioul</v>
      </c>
      <c r="R3598" s="0" t="str">
        <f aca="false">E3598</f>
        <v>Fioul</v>
      </c>
      <c r="S3598" s="0" t="str">
        <f aca="false">F3598</f>
        <v>0410042303</v>
      </c>
      <c r="T3598" s="0" t="str">
        <f aca="false">G3598</f>
        <v>2</v>
      </c>
      <c r="U3598" s="0" t="n">
        <f aca="false">L3598</f>
        <v>0.760066274056417</v>
      </c>
      <c r="V3598" s="0" t="n">
        <f aca="false">K3598</f>
        <v>91.2231941862619</v>
      </c>
      <c r="W3598" s="0" t="n">
        <f aca="false">J3598</f>
        <v>608</v>
      </c>
    </row>
    <row r="3599" customFormat="false" ht="12.8" hidden="false" customHeight="false" outlineLevel="0" collapsed="false">
      <c r="A3599" s="0" t="s">
        <v>75</v>
      </c>
      <c r="B3599" s="0" t="s">
        <v>942</v>
      </c>
      <c r="C3599" s="0" t="s">
        <v>956</v>
      </c>
      <c r="D3599" s="0" t="s">
        <v>18</v>
      </c>
      <c r="E3599" s="0" t="s">
        <v>14</v>
      </c>
      <c r="F3599" s="0" t="s">
        <v>966</v>
      </c>
      <c r="G3599" s="0" t="s">
        <v>1610</v>
      </c>
      <c r="H3599" s="0" t="n">
        <v>0.986474411339795</v>
      </c>
      <c r="I3599" s="0" t="n">
        <v>25.5075824397462</v>
      </c>
      <c r="J3599" s="0" t="n">
        <v>608</v>
      </c>
      <c r="K3599" s="0" t="n">
        <f aca="false">I3599*SUMIFS(syst_chauffage!$H$3:$H$27,syst_chauffage!$B$3:$B$27,D3599,syst_chauffage!$C$3:$C$27,E3599)</f>
        <v>69.5063491232178</v>
      </c>
      <c r="L3599" s="12" t="n">
        <f aca="false">H3599*SUMIFS(syst_chauffage!$K$3:$K$27,syst_chauffage!$B$3:$B$27,D3599,syst_chauffage!$C$3:$C$27,E3599)</f>
        <v>0.958307499275137</v>
      </c>
      <c r="N3599" s="0" t="str">
        <f aca="false">A3599</f>
        <v>Enseignement Recherche</v>
      </c>
      <c r="O3599" s="0" t="str">
        <f aca="false">B3599</f>
        <v>Enseignement secondaire</v>
      </c>
      <c r="P3599" s="0" t="str">
        <f aca="false">C3599</f>
        <v>Cantine LEGT</v>
      </c>
      <c r="Q3599" s="0" t="str">
        <f aca="false">D3599</f>
        <v>Chaudière condensation gaz</v>
      </c>
      <c r="R3599" s="0" t="str">
        <f aca="false">E3599</f>
        <v>Gaz</v>
      </c>
      <c r="S3599" s="0" t="str">
        <f aca="false">F3599</f>
        <v>0410042404</v>
      </c>
      <c r="T3599" s="0" t="str">
        <f aca="false">G3599</f>
        <v>2</v>
      </c>
      <c r="U3599" s="0" t="n">
        <f aca="false">L3599</f>
        <v>0.958307499275137</v>
      </c>
      <c r="V3599" s="0" t="n">
        <f aca="false">K3599</f>
        <v>69.5063491232178</v>
      </c>
      <c r="W3599" s="0" t="n">
        <f aca="false">J3599</f>
        <v>608</v>
      </c>
    </row>
    <row r="3600" customFormat="false" ht="12.8" hidden="false" customHeight="false" outlineLevel="0" collapsed="false">
      <c r="A3600" s="0" t="s">
        <v>75</v>
      </c>
      <c r="B3600" s="0" t="s">
        <v>942</v>
      </c>
      <c r="C3600" s="0" t="s">
        <v>956</v>
      </c>
      <c r="D3600" s="0" t="s">
        <v>32</v>
      </c>
      <c r="E3600" s="0" t="s">
        <v>30</v>
      </c>
      <c r="F3600" s="0" t="s">
        <v>967</v>
      </c>
      <c r="G3600" s="0" t="s">
        <v>1610</v>
      </c>
      <c r="H3600" s="0" t="n">
        <v>1</v>
      </c>
      <c r="I3600" s="0" t="n">
        <v>12</v>
      </c>
      <c r="J3600" s="0" t="n">
        <v>0</v>
      </c>
      <c r="K3600" s="0" t="n">
        <f aca="false">I3600*SUMIFS(syst_chauffage!$H$3:$H$27,syst_chauffage!$B$3:$B$27,D3600,syst_chauffage!$C$3:$C$27,E3600)</f>
        <v>12</v>
      </c>
      <c r="L3600" s="12" t="n">
        <f aca="false">H3600*SUMIFS(syst_chauffage!$K$3:$K$27,syst_chauffage!$B$3:$B$27,D3600,syst_chauffage!$C$3:$C$27,E3600)</f>
        <v>1</v>
      </c>
      <c r="N3600" s="0" t="str">
        <f aca="false">A3600</f>
        <v>Enseignement Recherche</v>
      </c>
      <c r="O3600" s="0" t="str">
        <f aca="false">B3600</f>
        <v>Enseignement secondaire</v>
      </c>
      <c r="P3600" s="0" t="str">
        <f aca="false">C3600</f>
        <v>Cantine LEGT</v>
      </c>
      <c r="Q3600" s="0" t="str">
        <f aca="false">D3600</f>
        <v>Electrique direct performant</v>
      </c>
      <c r="R3600" s="0" t="str">
        <f aca="false">E3600</f>
        <v>Electricité</v>
      </c>
      <c r="S3600" s="0" t="str">
        <f aca="false">F3600</f>
        <v>0410042602</v>
      </c>
      <c r="T3600" s="0" t="str">
        <f aca="false">G3600</f>
        <v>2</v>
      </c>
      <c r="U3600" s="0" t="n">
        <f aca="false">L3600</f>
        <v>1</v>
      </c>
      <c r="V3600" s="0" t="n">
        <f aca="false">K3600</f>
        <v>12</v>
      </c>
      <c r="W3600" s="0" t="n">
        <f aca="false">J3600</f>
        <v>0</v>
      </c>
    </row>
    <row r="3601" customFormat="false" ht="12.8" hidden="false" customHeight="false" outlineLevel="0" collapsed="false">
      <c r="A3601" s="0" t="s">
        <v>75</v>
      </c>
      <c r="B3601" s="0" t="s">
        <v>942</v>
      </c>
      <c r="C3601" s="0" t="s">
        <v>956</v>
      </c>
      <c r="D3601" s="0" t="s">
        <v>38</v>
      </c>
      <c r="E3601" s="0" t="s">
        <v>30</v>
      </c>
      <c r="F3601" s="0" t="s">
        <v>968</v>
      </c>
      <c r="G3601" s="0" t="s">
        <v>1610</v>
      </c>
      <c r="H3601" s="0" t="n">
        <v>3.34058232558139</v>
      </c>
      <c r="I3601" s="0" t="n">
        <v>152.029145369025</v>
      </c>
      <c r="J3601" s="0" t="n">
        <v>648</v>
      </c>
      <c r="K3601" s="0" t="n">
        <f aca="false">I3601*SUMIFS(syst_chauffage!$H$3:$H$27,syst_chauffage!$B$3:$B$27,D3601,syst_chauffage!$C$3:$C$27,E3601)</f>
        <v>153.670117860468</v>
      </c>
      <c r="L3601" s="12" t="n">
        <f aca="false">H3601*SUMIFS(syst_chauffage!$K$3:$K$27,syst_chauffage!$B$3:$B$27,D3601,syst_chauffage!$C$3:$C$27,E3601)</f>
        <v>2.98853732681761</v>
      </c>
      <c r="N3601" s="0" t="str">
        <f aca="false">A3601</f>
        <v>Enseignement Recherche</v>
      </c>
      <c r="O3601" s="0" t="str">
        <f aca="false">B3601</f>
        <v>Enseignement secondaire</v>
      </c>
      <c r="P3601" s="0" t="str">
        <f aca="false">C3601</f>
        <v>Cantine LEGT</v>
      </c>
      <c r="Q3601" s="0" t="str">
        <f aca="false">D3601</f>
        <v>PAC performant</v>
      </c>
      <c r="R3601" s="0" t="str">
        <f aca="false">E3601</f>
        <v>Electricité</v>
      </c>
      <c r="S3601" s="0" t="str">
        <f aca="false">F3601</f>
        <v>0410042902</v>
      </c>
      <c r="T3601" s="0" t="str">
        <f aca="false">G3601</f>
        <v>2</v>
      </c>
      <c r="U3601" s="0" t="n">
        <f aca="false">L3601</f>
        <v>2.98853732681761</v>
      </c>
      <c r="V3601" s="0" t="n">
        <f aca="false">K3601</f>
        <v>153.670117860468</v>
      </c>
      <c r="W3601" s="0" t="n">
        <f aca="false">J3601</f>
        <v>648</v>
      </c>
    </row>
    <row r="3602" customFormat="false" ht="12.8" hidden="false" customHeight="false" outlineLevel="0" collapsed="false">
      <c r="A3602" s="0" t="s">
        <v>75</v>
      </c>
      <c r="B3602" s="0" t="s">
        <v>942</v>
      </c>
      <c r="C3602" s="0" t="s">
        <v>969</v>
      </c>
      <c r="D3602" s="0" t="s">
        <v>19</v>
      </c>
      <c r="E3602" s="0" t="s">
        <v>57</v>
      </c>
      <c r="F3602" s="0" t="s">
        <v>970</v>
      </c>
      <c r="G3602" s="0" t="s">
        <v>1610</v>
      </c>
      <c r="H3602" s="0" t="n">
        <v>0.87542498545087</v>
      </c>
      <c r="I3602" s="0" t="n">
        <v>45.3804454914094</v>
      </c>
      <c r="J3602" s="0" t="n">
        <v>0</v>
      </c>
      <c r="K3602" s="0" t="n">
        <f aca="false">I3602*SUMIFS(syst_chauffage!$H$3:$H$27,syst_chauffage!$B$3:$B$27,D3602,syst_chauffage!$C$3:$C$27,E3602)</f>
        <v>63.1912117891564</v>
      </c>
      <c r="L3602" s="12" t="n">
        <f aca="false">H3602*SUMIFS(syst_chauffage!$K$3:$K$27,syst_chauffage!$B$3:$B$27,D3602,syst_chauffage!$C$3:$C$27,E3602)</f>
        <v>0.87542498545087</v>
      </c>
      <c r="N3602" s="0" t="str">
        <f aca="false">A3602</f>
        <v>Enseignement Recherche</v>
      </c>
      <c r="O3602" s="0" t="str">
        <f aca="false">B3602</f>
        <v>Enseignement secondaire</v>
      </c>
      <c r="P3602" s="0" t="str">
        <f aca="false">C3602</f>
        <v>Cantine LP</v>
      </c>
      <c r="Q3602" s="0" t="str">
        <f aca="false">D3602</f>
        <v>Autre système centralisé</v>
      </c>
      <c r="R3602" s="0" t="str">
        <f aca="false">E3602</f>
        <v>Autres</v>
      </c>
      <c r="S3602" s="0" t="str">
        <f aca="false">F3602</f>
        <v>0410050101</v>
      </c>
      <c r="T3602" s="0" t="str">
        <f aca="false">G3602</f>
        <v>2</v>
      </c>
      <c r="U3602" s="0" t="n">
        <f aca="false">L3602</f>
        <v>0.87542498545087</v>
      </c>
      <c r="V3602" s="0" t="n">
        <f aca="false">K3602</f>
        <v>63.1912117891564</v>
      </c>
      <c r="W3602" s="0" t="n">
        <f aca="false">J3602</f>
        <v>0</v>
      </c>
    </row>
    <row r="3603" customFormat="false" ht="12.8" hidden="false" customHeight="false" outlineLevel="0" collapsed="false">
      <c r="A3603" s="0" t="s">
        <v>75</v>
      </c>
      <c r="B3603" s="0" t="s">
        <v>942</v>
      </c>
      <c r="C3603" s="0" t="s">
        <v>969</v>
      </c>
      <c r="D3603" s="0" t="s">
        <v>19</v>
      </c>
      <c r="E3603" s="0" t="s">
        <v>58</v>
      </c>
      <c r="F3603" s="0" t="s">
        <v>971</v>
      </c>
      <c r="G3603" s="0" t="s">
        <v>1610</v>
      </c>
      <c r="H3603" s="0" t="n">
        <v>0.934331959043396</v>
      </c>
      <c r="I3603" s="0" t="n">
        <v>44.5057974283682</v>
      </c>
      <c r="J3603" s="0" t="n">
        <v>680</v>
      </c>
      <c r="K3603" s="0" t="n">
        <f aca="false">I3603*SUMIFS(syst_chauffage!$H$3:$H$27,syst_chauffage!$B$3:$B$27,D3603,syst_chauffage!$C$3:$C$27,E3603)</f>
        <v>73.2097932385618</v>
      </c>
      <c r="L3603" s="12" t="n">
        <f aca="false">H3603*SUMIFS(syst_chauffage!$K$3:$K$27,syst_chauffage!$B$3:$B$27,D3603,syst_chauffage!$C$3:$C$27,E3603)</f>
        <v>0.934331959043396</v>
      </c>
      <c r="N3603" s="0" t="str">
        <f aca="false">A3603</f>
        <v>Enseignement Recherche</v>
      </c>
      <c r="O3603" s="0" t="str">
        <f aca="false">B3603</f>
        <v>Enseignement secondaire</v>
      </c>
      <c r="P3603" s="0" t="str">
        <f aca="false">C3603</f>
        <v>Cantine LP</v>
      </c>
      <c r="Q3603" s="0" t="str">
        <f aca="false">D3603</f>
        <v>Autre système centralisé</v>
      </c>
      <c r="R3603" s="0" t="str">
        <f aca="false">E3603</f>
        <v>Urbain</v>
      </c>
      <c r="S3603" s="0" t="str">
        <f aca="false">F3603</f>
        <v>0410050106</v>
      </c>
      <c r="T3603" s="0" t="str">
        <f aca="false">G3603</f>
        <v>2</v>
      </c>
      <c r="U3603" s="0" t="n">
        <f aca="false">L3603</f>
        <v>0.934331959043396</v>
      </c>
      <c r="V3603" s="0" t="n">
        <f aca="false">K3603</f>
        <v>73.2097932385618</v>
      </c>
      <c r="W3603" s="0" t="n">
        <f aca="false">J3603</f>
        <v>680</v>
      </c>
    </row>
    <row r="3604" customFormat="false" ht="12.8" hidden="false" customHeight="false" outlineLevel="0" collapsed="false">
      <c r="A3604" s="0" t="s">
        <v>75</v>
      </c>
      <c r="B3604" s="0" t="s">
        <v>942</v>
      </c>
      <c r="C3604" s="0" t="s">
        <v>969</v>
      </c>
      <c r="D3604" s="0" t="s">
        <v>22</v>
      </c>
      <c r="E3604" s="0" t="s">
        <v>23</v>
      </c>
      <c r="F3604" s="0" t="s">
        <v>972</v>
      </c>
      <c r="G3604" s="0" t="s">
        <v>1610</v>
      </c>
      <c r="H3604" s="0" t="n">
        <v>0.737271898953764</v>
      </c>
      <c r="I3604" s="0" t="n">
        <v>28.8432600237663</v>
      </c>
      <c r="J3604" s="0" t="n">
        <v>0</v>
      </c>
      <c r="K3604" s="0" t="n">
        <f aca="false">I3604*SUMIFS(syst_chauffage!$H$3:$H$27,syst_chauffage!$B$3:$B$27,D3604,syst_chauffage!$C$3:$C$27,E3604)</f>
        <v>50.7936301124475</v>
      </c>
      <c r="L3604" s="12" t="n">
        <f aca="false">H3604*SUMIFS(syst_chauffage!$K$3:$K$27,syst_chauffage!$B$3:$B$27,D3604,syst_chauffage!$C$3:$C$27,E3604)</f>
        <v>0.737271898953764</v>
      </c>
      <c r="N3604" s="0" t="str">
        <f aca="false">A3604</f>
        <v>Enseignement Recherche</v>
      </c>
      <c r="O3604" s="0" t="str">
        <f aca="false">B3604</f>
        <v>Enseignement secondaire</v>
      </c>
      <c r="P3604" s="0" t="str">
        <f aca="false">C3604</f>
        <v>Cantine LP</v>
      </c>
      <c r="Q3604" s="0" t="str">
        <f aca="false">D3604</f>
        <v>Chaudière fioul</v>
      </c>
      <c r="R3604" s="0" t="str">
        <f aca="false">E3604</f>
        <v>Fioul</v>
      </c>
      <c r="S3604" s="0" t="str">
        <f aca="false">F3604</f>
        <v>0410050303</v>
      </c>
      <c r="T3604" s="0" t="str">
        <f aca="false">G3604</f>
        <v>2</v>
      </c>
      <c r="U3604" s="0" t="n">
        <f aca="false">L3604</f>
        <v>0.737271898953764</v>
      </c>
      <c r="V3604" s="0" t="n">
        <f aca="false">K3604</f>
        <v>50.7936301124475</v>
      </c>
      <c r="W3604" s="0" t="n">
        <f aca="false">J3604</f>
        <v>0</v>
      </c>
    </row>
    <row r="3605" customFormat="false" ht="12.8" hidden="false" customHeight="false" outlineLevel="0" collapsed="false">
      <c r="A3605" s="0" t="s">
        <v>75</v>
      </c>
      <c r="B3605" s="0" t="s">
        <v>942</v>
      </c>
      <c r="C3605" s="0" t="s">
        <v>969</v>
      </c>
      <c r="D3605" s="0" t="s">
        <v>13</v>
      </c>
      <c r="E3605" s="0" t="s">
        <v>14</v>
      </c>
      <c r="F3605" s="0" t="s">
        <v>973</v>
      </c>
      <c r="G3605" s="0" t="s">
        <v>1610</v>
      </c>
      <c r="H3605" s="0" t="n">
        <v>0.875735119344413</v>
      </c>
      <c r="I3605" s="0" t="n">
        <v>21.0472612288236</v>
      </c>
      <c r="J3605" s="0" t="n">
        <v>224</v>
      </c>
      <c r="K3605" s="0" t="n">
        <f aca="false">I3605*SUMIFS(syst_chauffage!$H$3:$H$27,syst_chauffage!$B$3:$B$27,D3605,syst_chauffage!$C$3:$C$27,E3605)</f>
        <v>42.5068748621561</v>
      </c>
      <c r="L3605" s="12" t="n">
        <f aca="false">H3605*SUMIFS(syst_chauffage!$K$3:$K$27,syst_chauffage!$B$3:$B$27,D3605,syst_chauffage!$C$3:$C$27,E3605)</f>
        <v>0.875735119344413</v>
      </c>
      <c r="N3605" s="0" t="str">
        <f aca="false">A3605</f>
        <v>Enseignement Recherche</v>
      </c>
      <c r="O3605" s="0" t="str">
        <f aca="false">B3605</f>
        <v>Enseignement secondaire</v>
      </c>
      <c r="P3605" s="0" t="str">
        <f aca="false">C3605</f>
        <v>Cantine LP</v>
      </c>
      <c r="Q3605" s="0" t="str">
        <f aca="false">D3605</f>
        <v>Chaudière gaz</v>
      </c>
      <c r="R3605" s="0" t="str">
        <f aca="false">E3605</f>
        <v>Gaz</v>
      </c>
      <c r="S3605" s="0" t="str">
        <f aca="false">F3605</f>
        <v>0410050404</v>
      </c>
      <c r="T3605" s="0" t="str">
        <f aca="false">G3605</f>
        <v>2</v>
      </c>
      <c r="U3605" s="0" t="n">
        <f aca="false">L3605</f>
        <v>0.875735119344413</v>
      </c>
      <c r="V3605" s="0" t="n">
        <f aca="false">K3605</f>
        <v>42.5068748621561</v>
      </c>
      <c r="W3605" s="0" t="n">
        <f aca="false">J3605</f>
        <v>224</v>
      </c>
    </row>
    <row r="3606" customFormat="false" ht="12.8" hidden="false" customHeight="false" outlineLevel="0" collapsed="false">
      <c r="A3606" s="0" t="s">
        <v>75</v>
      </c>
      <c r="B3606" s="0" t="s">
        <v>942</v>
      </c>
      <c r="C3606" s="0" t="s">
        <v>969</v>
      </c>
      <c r="D3606" s="0" t="s">
        <v>29</v>
      </c>
      <c r="E3606" s="0" t="s">
        <v>30</v>
      </c>
      <c r="F3606" s="0" t="s">
        <v>974</v>
      </c>
      <c r="G3606" s="0" t="s">
        <v>1610</v>
      </c>
      <c r="H3606" s="0" t="n">
        <v>0.92</v>
      </c>
      <c r="I3606" s="0" t="n">
        <v>10.4</v>
      </c>
      <c r="J3606" s="0" t="n">
        <v>0</v>
      </c>
      <c r="K3606" s="0" t="n">
        <f aca="false">I3606*SUMIFS(syst_chauffage!$H$3:$H$27,syst_chauffage!$B$3:$B$27,D3606,syst_chauffage!$C$3:$C$27,E3606)</f>
        <v>3</v>
      </c>
      <c r="L3606" s="12" t="n">
        <f aca="false">H3606*SUMIFS(syst_chauffage!$K$3:$K$27,syst_chauffage!$B$3:$B$27,D3606,syst_chauffage!$C$3:$C$27,E3606)</f>
        <v>0.92</v>
      </c>
      <c r="N3606" s="0" t="str">
        <f aca="false">A3606</f>
        <v>Enseignement Recherche</v>
      </c>
      <c r="O3606" s="0" t="str">
        <f aca="false">B3606</f>
        <v>Enseignement secondaire</v>
      </c>
      <c r="P3606" s="0" t="str">
        <f aca="false">C3606</f>
        <v>Cantine LP</v>
      </c>
      <c r="Q3606" s="0" t="str">
        <f aca="false">D3606</f>
        <v>Electrique direct</v>
      </c>
      <c r="R3606" s="0" t="str">
        <f aca="false">E3606</f>
        <v>Electricité</v>
      </c>
      <c r="S3606" s="0" t="str">
        <f aca="false">F3606</f>
        <v>0410050602</v>
      </c>
      <c r="T3606" s="0" t="str">
        <f aca="false">G3606</f>
        <v>2</v>
      </c>
      <c r="U3606" s="0" t="n">
        <f aca="false">L3606</f>
        <v>0.92</v>
      </c>
      <c r="V3606" s="0" t="n">
        <f aca="false">K3606</f>
        <v>3</v>
      </c>
      <c r="W3606" s="0" t="n">
        <f aca="false">J3606</f>
        <v>0</v>
      </c>
    </row>
    <row r="3607" customFormat="false" ht="12.8" hidden="false" customHeight="false" outlineLevel="0" collapsed="false">
      <c r="A3607" s="0" t="s">
        <v>75</v>
      </c>
      <c r="B3607" s="0" t="s">
        <v>942</v>
      </c>
      <c r="C3607" s="0" t="s">
        <v>969</v>
      </c>
      <c r="D3607" s="0" t="s">
        <v>36</v>
      </c>
      <c r="E3607" s="0" t="s">
        <v>30</v>
      </c>
      <c r="F3607" s="0" t="s">
        <v>975</v>
      </c>
      <c r="G3607" s="0" t="s">
        <v>1610</v>
      </c>
      <c r="H3607" s="0" t="n">
        <v>2.89517134883721</v>
      </c>
      <c r="I3607" s="0" t="n">
        <v>121.809095138481</v>
      </c>
      <c r="J3607" s="0" t="n">
        <v>603</v>
      </c>
      <c r="K3607" s="0" t="n">
        <f aca="false">I3607*SUMIFS(syst_chauffage!$H$3:$H$27,syst_chauffage!$B$3:$B$27,D3607,syst_chauffage!$C$3:$C$27,E3607)</f>
        <v>75.3581836619476</v>
      </c>
      <c r="L3607" s="12" t="n">
        <f aca="false">H3607*SUMIFS(syst_chauffage!$K$3:$K$27,syst_chauffage!$B$3:$B$27,D3607,syst_chauffage!$C$3:$C$27,E3607)</f>
        <v>2.4324955428598</v>
      </c>
      <c r="N3607" s="0" t="str">
        <f aca="false">A3607</f>
        <v>Enseignement Recherche</v>
      </c>
      <c r="O3607" s="0" t="str">
        <f aca="false">B3607</f>
        <v>Enseignement secondaire</v>
      </c>
      <c r="P3607" s="0" t="str">
        <f aca="false">C3607</f>
        <v>Cantine LP</v>
      </c>
      <c r="Q3607" s="0" t="str">
        <f aca="false">D3607</f>
        <v>PAC</v>
      </c>
      <c r="R3607" s="0" t="str">
        <f aca="false">E3607</f>
        <v>Electricité</v>
      </c>
      <c r="S3607" s="0" t="str">
        <f aca="false">F3607</f>
        <v>0410050902</v>
      </c>
      <c r="T3607" s="0" t="str">
        <f aca="false">G3607</f>
        <v>2</v>
      </c>
      <c r="U3607" s="0" t="n">
        <f aca="false">L3607</f>
        <v>2.4324955428598</v>
      </c>
      <c r="V3607" s="0" t="n">
        <f aca="false">K3607</f>
        <v>75.3581836619476</v>
      </c>
      <c r="W3607" s="0" t="n">
        <f aca="false">J3607</f>
        <v>603</v>
      </c>
    </row>
    <row r="3608" customFormat="false" ht="12.8" hidden="false" customHeight="false" outlineLevel="0" collapsed="false">
      <c r="A3608" s="0" t="s">
        <v>75</v>
      </c>
      <c r="B3608" s="0" t="s">
        <v>942</v>
      </c>
      <c r="C3608" s="0" t="s">
        <v>969</v>
      </c>
      <c r="D3608" s="0" t="s">
        <v>51</v>
      </c>
      <c r="E3608" s="0" t="s">
        <v>57</v>
      </c>
      <c r="F3608" s="0" t="s">
        <v>976</v>
      </c>
      <c r="G3608" s="0" t="s">
        <v>1610</v>
      </c>
      <c r="H3608" s="0" t="n">
        <v>1.01010575244331</v>
      </c>
      <c r="I3608" s="0" t="n">
        <v>54.0243398707255</v>
      </c>
      <c r="J3608" s="0" t="n">
        <v>0</v>
      </c>
      <c r="K3608" s="0" t="n">
        <f aca="false">I3608*SUMIFS(syst_chauffage!$H$3:$H$27,syst_chauffage!$B$3:$B$27,D3608,syst_chauffage!$C$3:$C$27,E3608)</f>
        <v>114.469680816639</v>
      </c>
      <c r="L3608" s="12" t="n">
        <f aca="false">H3608*SUMIFS(syst_chauffage!$K$3:$K$27,syst_chauffage!$B$3:$B$27,D3608,syst_chauffage!$C$3:$C$27,E3608)</f>
        <v>1.01010575244331</v>
      </c>
      <c r="N3608" s="0" t="str">
        <f aca="false">A3608</f>
        <v>Enseignement Recherche</v>
      </c>
      <c r="O3608" s="0" t="str">
        <f aca="false">B3608</f>
        <v>Enseignement secondaire</v>
      </c>
      <c r="P3608" s="0" t="str">
        <f aca="false">C3608</f>
        <v>Cantine LP</v>
      </c>
      <c r="Q3608" s="0" t="str">
        <f aca="false">D3608</f>
        <v>Autre système centralisé performant</v>
      </c>
      <c r="R3608" s="0" t="str">
        <f aca="false">E3608</f>
        <v>Autres</v>
      </c>
      <c r="S3608" s="0" t="str">
        <f aca="false">F3608</f>
        <v>0410052101</v>
      </c>
      <c r="T3608" s="0" t="str">
        <f aca="false">G3608</f>
        <v>2</v>
      </c>
      <c r="U3608" s="0" t="n">
        <f aca="false">L3608</f>
        <v>1.01010575244331</v>
      </c>
      <c r="V3608" s="0" t="n">
        <f aca="false">K3608</f>
        <v>114.469680816639</v>
      </c>
      <c r="W3608" s="0" t="n">
        <f aca="false">J3608</f>
        <v>0</v>
      </c>
    </row>
    <row r="3609" customFormat="false" ht="12.8" hidden="false" customHeight="false" outlineLevel="0" collapsed="false">
      <c r="A3609" s="0" t="s">
        <v>75</v>
      </c>
      <c r="B3609" s="0" t="s">
        <v>942</v>
      </c>
      <c r="C3609" s="0" t="s">
        <v>969</v>
      </c>
      <c r="D3609" s="0" t="s">
        <v>51</v>
      </c>
      <c r="E3609" s="0" t="s">
        <v>58</v>
      </c>
      <c r="F3609" s="0" t="s">
        <v>977</v>
      </c>
      <c r="G3609" s="0" t="s">
        <v>1610</v>
      </c>
      <c r="H3609" s="0" t="n">
        <v>1.07807533735776</v>
      </c>
      <c r="I3609" s="0" t="n">
        <v>52.9830921766289</v>
      </c>
      <c r="J3609" s="0" t="n">
        <v>680</v>
      </c>
      <c r="K3609" s="0" t="n">
        <f aca="false">I3609*SUMIFS(syst_chauffage!$H$3:$H$27,syst_chauffage!$B$3:$B$27,D3609,syst_chauffage!$C$3:$C$27,E3609)</f>
        <v>113.065892582093</v>
      </c>
      <c r="L3609" s="12" t="n">
        <f aca="false">H3609*SUMIFS(syst_chauffage!$K$3:$K$27,syst_chauffage!$B$3:$B$27,D3609,syst_chauffage!$C$3:$C$27,E3609)</f>
        <v>1.07807533735776</v>
      </c>
      <c r="N3609" s="0" t="str">
        <f aca="false">A3609</f>
        <v>Enseignement Recherche</v>
      </c>
      <c r="O3609" s="0" t="str">
        <f aca="false">B3609</f>
        <v>Enseignement secondaire</v>
      </c>
      <c r="P3609" s="0" t="str">
        <f aca="false">C3609</f>
        <v>Cantine LP</v>
      </c>
      <c r="Q3609" s="0" t="str">
        <f aca="false">D3609</f>
        <v>Autre système centralisé performant</v>
      </c>
      <c r="R3609" s="0" t="str">
        <f aca="false">E3609</f>
        <v>Urbain</v>
      </c>
      <c r="S3609" s="0" t="str">
        <f aca="false">F3609</f>
        <v>0410052106</v>
      </c>
      <c r="T3609" s="0" t="str">
        <f aca="false">G3609</f>
        <v>2</v>
      </c>
      <c r="U3609" s="0" t="n">
        <f aca="false">L3609</f>
        <v>1.07807533735776</v>
      </c>
      <c r="V3609" s="0" t="n">
        <f aca="false">K3609</f>
        <v>113.065892582093</v>
      </c>
      <c r="W3609" s="0" t="n">
        <f aca="false">J3609</f>
        <v>680</v>
      </c>
    </row>
    <row r="3610" customFormat="false" ht="12.8" hidden="false" customHeight="false" outlineLevel="0" collapsed="false">
      <c r="A3610" s="0" t="s">
        <v>75</v>
      </c>
      <c r="B3610" s="0" t="s">
        <v>942</v>
      </c>
      <c r="C3610" s="0" t="s">
        <v>969</v>
      </c>
      <c r="D3610" s="0" t="s">
        <v>27</v>
      </c>
      <c r="E3610" s="0" t="s">
        <v>23</v>
      </c>
      <c r="F3610" s="0" t="s">
        <v>978</v>
      </c>
      <c r="G3610" s="0" t="s">
        <v>1610</v>
      </c>
      <c r="H3610" s="0" t="n">
        <v>0.760080244820484</v>
      </c>
      <c r="I3610" s="0" t="n">
        <v>34.3372143140076</v>
      </c>
      <c r="J3610" s="0" t="n">
        <v>504</v>
      </c>
      <c r="K3610" s="0" t="n">
        <f aca="false">I3610*SUMIFS(syst_chauffage!$H$3:$H$27,syst_chauffage!$B$3:$B$27,D3610,syst_chauffage!$C$3:$C$27,E3610)</f>
        <v>88.0544602899597</v>
      </c>
      <c r="L3610" s="12" t="n">
        <f aca="false">H3610*SUMIFS(syst_chauffage!$K$3:$K$27,syst_chauffage!$B$3:$B$27,D3610,syst_chauffage!$C$3:$C$27,E3610)</f>
        <v>0.760080244820484</v>
      </c>
      <c r="N3610" s="0" t="str">
        <f aca="false">A3610</f>
        <v>Enseignement Recherche</v>
      </c>
      <c r="O3610" s="0" t="str">
        <f aca="false">B3610</f>
        <v>Enseignement secondaire</v>
      </c>
      <c r="P3610" s="0" t="str">
        <f aca="false">C3610</f>
        <v>Cantine LP</v>
      </c>
      <c r="Q3610" s="0" t="str">
        <f aca="false">D3610</f>
        <v>Chaudière condensation fioul</v>
      </c>
      <c r="R3610" s="0" t="str">
        <f aca="false">E3610</f>
        <v>Fioul</v>
      </c>
      <c r="S3610" s="0" t="str">
        <f aca="false">F3610</f>
        <v>0410052303</v>
      </c>
      <c r="T3610" s="0" t="str">
        <f aca="false">G3610</f>
        <v>2</v>
      </c>
      <c r="U3610" s="0" t="n">
        <f aca="false">L3610</f>
        <v>0.760080244820484</v>
      </c>
      <c r="V3610" s="0" t="n">
        <f aca="false">K3610</f>
        <v>88.0544602899597</v>
      </c>
      <c r="W3610" s="0" t="n">
        <f aca="false">J3610</f>
        <v>504</v>
      </c>
    </row>
    <row r="3611" customFormat="false" ht="12.8" hidden="false" customHeight="false" outlineLevel="0" collapsed="false">
      <c r="A3611" s="0" t="s">
        <v>75</v>
      </c>
      <c r="B3611" s="0" t="s">
        <v>942</v>
      </c>
      <c r="C3611" s="0" t="s">
        <v>969</v>
      </c>
      <c r="D3611" s="0" t="s">
        <v>18</v>
      </c>
      <c r="E3611" s="0" t="s">
        <v>14</v>
      </c>
      <c r="F3611" s="0" t="s">
        <v>979</v>
      </c>
      <c r="G3611" s="0" t="s">
        <v>1610</v>
      </c>
      <c r="H3611" s="0" t="n">
        <v>0.986473976610088</v>
      </c>
      <c r="I3611" s="0" t="n">
        <v>25.0562633676471</v>
      </c>
      <c r="J3611" s="0" t="n">
        <v>504</v>
      </c>
      <c r="K3611" s="0" t="n">
        <f aca="false">I3611*SUMIFS(syst_chauffage!$H$3:$H$27,syst_chauffage!$B$3:$B$27,D3611,syst_chauffage!$C$3:$C$27,E3611)</f>
        <v>68.2765367305543</v>
      </c>
      <c r="L3611" s="12" t="n">
        <f aca="false">H3611*SUMIFS(syst_chauffage!$K$3:$K$27,syst_chauffage!$B$3:$B$27,D3611,syst_chauffage!$C$3:$C$27,E3611)</f>
        <v>0.958307076958315</v>
      </c>
      <c r="N3611" s="0" t="str">
        <f aca="false">A3611</f>
        <v>Enseignement Recherche</v>
      </c>
      <c r="O3611" s="0" t="str">
        <f aca="false">B3611</f>
        <v>Enseignement secondaire</v>
      </c>
      <c r="P3611" s="0" t="str">
        <f aca="false">C3611</f>
        <v>Cantine LP</v>
      </c>
      <c r="Q3611" s="0" t="str">
        <f aca="false">D3611</f>
        <v>Chaudière condensation gaz</v>
      </c>
      <c r="R3611" s="0" t="str">
        <f aca="false">E3611</f>
        <v>Gaz</v>
      </c>
      <c r="S3611" s="0" t="str">
        <f aca="false">F3611</f>
        <v>0410052404</v>
      </c>
      <c r="T3611" s="0" t="str">
        <f aca="false">G3611</f>
        <v>2</v>
      </c>
      <c r="U3611" s="0" t="n">
        <f aca="false">L3611</f>
        <v>0.958307076958315</v>
      </c>
      <c r="V3611" s="0" t="n">
        <f aca="false">K3611</f>
        <v>68.2765367305543</v>
      </c>
      <c r="W3611" s="0" t="n">
        <f aca="false">J3611</f>
        <v>504</v>
      </c>
    </row>
    <row r="3612" customFormat="false" ht="12.8" hidden="false" customHeight="false" outlineLevel="0" collapsed="false">
      <c r="A3612" s="0" t="s">
        <v>75</v>
      </c>
      <c r="B3612" s="0" t="s">
        <v>942</v>
      </c>
      <c r="C3612" s="0" t="s">
        <v>969</v>
      </c>
      <c r="D3612" s="0" t="s">
        <v>32</v>
      </c>
      <c r="E3612" s="0" t="s">
        <v>30</v>
      </c>
      <c r="F3612" s="0" t="s">
        <v>980</v>
      </c>
      <c r="G3612" s="0" t="s">
        <v>1610</v>
      </c>
      <c r="H3612" s="0" t="n">
        <v>1</v>
      </c>
      <c r="I3612" s="0" t="n">
        <v>12</v>
      </c>
      <c r="J3612" s="0" t="n">
        <v>0</v>
      </c>
      <c r="K3612" s="0" t="n">
        <f aca="false">I3612*SUMIFS(syst_chauffage!$H$3:$H$27,syst_chauffage!$B$3:$B$27,D3612,syst_chauffage!$C$3:$C$27,E3612)</f>
        <v>12</v>
      </c>
      <c r="L3612" s="12" t="n">
        <f aca="false">H3612*SUMIFS(syst_chauffage!$K$3:$K$27,syst_chauffage!$B$3:$B$27,D3612,syst_chauffage!$C$3:$C$27,E3612)</f>
        <v>1</v>
      </c>
      <c r="N3612" s="0" t="str">
        <f aca="false">A3612</f>
        <v>Enseignement Recherche</v>
      </c>
      <c r="O3612" s="0" t="str">
        <f aca="false">B3612</f>
        <v>Enseignement secondaire</v>
      </c>
      <c r="P3612" s="0" t="str">
        <f aca="false">C3612</f>
        <v>Cantine LP</v>
      </c>
      <c r="Q3612" s="0" t="str">
        <f aca="false">D3612</f>
        <v>Electrique direct performant</v>
      </c>
      <c r="R3612" s="0" t="str">
        <f aca="false">E3612</f>
        <v>Electricité</v>
      </c>
      <c r="S3612" s="0" t="str">
        <f aca="false">F3612</f>
        <v>0410052602</v>
      </c>
      <c r="T3612" s="0" t="str">
        <f aca="false">G3612</f>
        <v>2</v>
      </c>
      <c r="U3612" s="0" t="n">
        <f aca="false">L3612</f>
        <v>1</v>
      </c>
      <c r="V3612" s="0" t="n">
        <f aca="false">K3612</f>
        <v>12</v>
      </c>
      <c r="W3612" s="0" t="n">
        <f aca="false">J3612</f>
        <v>0</v>
      </c>
    </row>
    <row r="3613" customFormat="false" ht="12.8" hidden="false" customHeight="false" outlineLevel="0" collapsed="false">
      <c r="A3613" s="0" t="s">
        <v>75</v>
      </c>
      <c r="B3613" s="0" t="s">
        <v>942</v>
      </c>
      <c r="C3613" s="0" t="s">
        <v>969</v>
      </c>
      <c r="D3613" s="0" t="s">
        <v>38</v>
      </c>
      <c r="E3613" s="0" t="s">
        <v>30</v>
      </c>
      <c r="F3613" s="0" t="s">
        <v>981</v>
      </c>
      <c r="G3613" s="0" t="s">
        <v>1610</v>
      </c>
      <c r="H3613" s="0" t="n">
        <v>3.34058232558139</v>
      </c>
      <c r="I3613" s="0" t="n">
        <v>145.01082754581</v>
      </c>
      <c r="J3613" s="0" t="n">
        <v>648</v>
      </c>
      <c r="K3613" s="0" t="n">
        <f aca="false">I3613*SUMIFS(syst_chauffage!$H$3:$H$27,syst_chauffage!$B$3:$B$27,D3613,syst_chauffage!$C$3:$C$27,E3613)</f>
        <v>146.576045704384</v>
      </c>
      <c r="L3613" s="12" t="n">
        <f aca="false">H3613*SUMIFS(syst_chauffage!$K$3:$K$27,syst_chauffage!$B$3:$B$27,D3613,syst_chauffage!$C$3:$C$27,E3613)</f>
        <v>2.98853732681761</v>
      </c>
      <c r="N3613" s="0" t="str">
        <f aca="false">A3613</f>
        <v>Enseignement Recherche</v>
      </c>
      <c r="O3613" s="0" t="str">
        <f aca="false">B3613</f>
        <v>Enseignement secondaire</v>
      </c>
      <c r="P3613" s="0" t="str">
        <f aca="false">C3613</f>
        <v>Cantine LP</v>
      </c>
      <c r="Q3613" s="0" t="str">
        <f aca="false">D3613</f>
        <v>PAC performant</v>
      </c>
      <c r="R3613" s="0" t="str">
        <f aca="false">E3613</f>
        <v>Electricité</v>
      </c>
      <c r="S3613" s="0" t="str">
        <f aca="false">F3613</f>
        <v>0410052902</v>
      </c>
      <c r="T3613" s="0" t="str">
        <f aca="false">G3613</f>
        <v>2</v>
      </c>
      <c r="U3613" s="0" t="n">
        <f aca="false">L3613</f>
        <v>2.98853732681761</v>
      </c>
      <c r="V3613" s="0" t="n">
        <f aca="false">K3613</f>
        <v>146.576045704384</v>
      </c>
      <c r="W3613" s="0" t="n">
        <f aca="false">J3613</f>
        <v>648</v>
      </c>
    </row>
    <row r="3614" customFormat="false" ht="12.8" hidden="false" customHeight="false" outlineLevel="0" collapsed="false">
      <c r="A3614" s="0" t="s">
        <v>75</v>
      </c>
      <c r="B3614" s="0" t="s">
        <v>942</v>
      </c>
      <c r="C3614" s="0" t="s">
        <v>982</v>
      </c>
      <c r="D3614" s="0" t="s">
        <v>19</v>
      </c>
      <c r="E3614" s="0" t="s">
        <v>57</v>
      </c>
      <c r="F3614" s="0" t="s">
        <v>983</v>
      </c>
      <c r="G3614" s="0" t="s">
        <v>1610</v>
      </c>
      <c r="H3614" s="0" t="n">
        <v>0.818650276152844</v>
      </c>
      <c r="I3614" s="0" t="n">
        <v>18.13095538045</v>
      </c>
      <c r="J3614" s="0" t="n">
        <v>0</v>
      </c>
      <c r="K3614" s="0" t="n">
        <f aca="false">I3614*SUMIFS(syst_chauffage!$H$3:$H$27,syst_chauffage!$B$3:$B$27,D3614,syst_chauffage!$C$3:$C$27,E3614)</f>
        <v>25.2469324392738</v>
      </c>
      <c r="L3614" s="12" t="n">
        <f aca="false">H3614*SUMIFS(syst_chauffage!$K$3:$K$27,syst_chauffage!$B$3:$B$27,D3614,syst_chauffage!$C$3:$C$27,E3614)</f>
        <v>0.818650276152844</v>
      </c>
      <c r="N3614" s="0" t="str">
        <f aca="false">A3614</f>
        <v>Enseignement Recherche</v>
      </c>
      <c r="O3614" s="0" t="str">
        <f aca="false">B3614</f>
        <v>Enseignement secondaire</v>
      </c>
      <c r="P3614" s="0" t="str">
        <f aca="false">C3614</f>
        <v>Collège</v>
      </c>
      <c r="Q3614" s="0" t="str">
        <f aca="false">D3614</f>
        <v>Autre système centralisé</v>
      </c>
      <c r="R3614" s="0" t="str">
        <f aca="false">E3614</f>
        <v>Autres</v>
      </c>
      <c r="S3614" s="0" t="str">
        <f aca="false">F3614</f>
        <v>0410080101</v>
      </c>
      <c r="T3614" s="0" t="str">
        <f aca="false">G3614</f>
        <v>2</v>
      </c>
      <c r="U3614" s="0" t="n">
        <f aca="false">L3614</f>
        <v>0.818650276152844</v>
      </c>
      <c r="V3614" s="0" t="n">
        <f aca="false">K3614</f>
        <v>25.2469324392738</v>
      </c>
      <c r="W3614" s="0" t="n">
        <f aca="false">J3614</f>
        <v>0</v>
      </c>
    </row>
    <row r="3615" customFormat="false" ht="12.8" hidden="false" customHeight="false" outlineLevel="0" collapsed="false">
      <c r="A3615" s="0" t="s">
        <v>75</v>
      </c>
      <c r="B3615" s="0" t="s">
        <v>942</v>
      </c>
      <c r="C3615" s="0" t="s">
        <v>982</v>
      </c>
      <c r="D3615" s="0" t="s">
        <v>19</v>
      </c>
      <c r="E3615" s="0" t="s">
        <v>58</v>
      </c>
      <c r="F3615" s="0" t="s">
        <v>984</v>
      </c>
      <c r="G3615" s="0" t="s">
        <v>1610</v>
      </c>
      <c r="H3615" s="0" t="n">
        <v>0.852461584964472</v>
      </c>
      <c r="I3615" s="0" t="n">
        <v>18.8474311274884</v>
      </c>
      <c r="J3615" s="0" t="n">
        <v>680</v>
      </c>
      <c r="K3615" s="0" t="n">
        <f aca="false">I3615*SUMIFS(syst_chauffage!$H$3:$H$27,syst_chauffage!$B$3:$B$27,D3615,syst_chauffage!$C$3:$C$27,E3615)</f>
        <v>31.0030741083173</v>
      </c>
      <c r="L3615" s="12" t="n">
        <f aca="false">H3615*SUMIFS(syst_chauffage!$K$3:$K$27,syst_chauffage!$B$3:$B$27,D3615,syst_chauffage!$C$3:$C$27,E3615)</f>
        <v>0.852461584964472</v>
      </c>
      <c r="N3615" s="0" t="str">
        <f aca="false">A3615</f>
        <v>Enseignement Recherche</v>
      </c>
      <c r="O3615" s="0" t="str">
        <f aca="false">B3615</f>
        <v>Enseignement secondaire</v>
      </c>
      <c r="P3615" s="0" t="str">
        <f aca="false">C3615</f>
        <v>Collège</v>
      </c>
      <c r="Q3615" s="0" t="str">
        <f aca="false">D3615</f>
        <v>Autre système centralisé</v>
      </c>
      <c r="R3615" s="0" t="str">
        <f aca="false">E3615</f>
        <v>Urbain</v>
      </c>
      <c r="S3615" s="0" t="str">
        <f aca="false">F3615</f>
        <v>0410080106</v>
      </c>
      <c r="T3615" s="0" t="str">
        <f aca="false">G3615</f>
        <v>2</v>
      </c>
      <c r="U3615" s="0" t="n">
        <f aca="false">L3615</f>
        <v>0.852461584964472</v>
      </c>
      <c r="V3615" s="0" t="n">
        <f aca="false">K3615</f>
        <v>31.0030741083173</v>
      </c>
      <c r="W3615" s="0" t="n">
        <f aca="false">J3615</f>
        <v>680</v>
      </c>
    </row>
    <row r="3616" customFormat="false" ht="12.8" hidden="false" customHeight="false" outlineLevel="0" collapsed="false">
      <c r="A3616" s="0" t="s">
        <v>75</v>
      </c>
      <c r="B3616" s="0" t="s">
        <v>942</v>
      </c>
      <c r="C3616" s="0" t="s">
        <v>982</v>
      </c>
      <c r="D3616" s="0" t="s">
        <v>22</v>
      </c>
      <c r="E3616" s="0" t="s">
        <v>23</v>
      </c>
      <c r="F3616" s="0" t="s">
        <v>985</v>
      </c>
      <c r="G3616" s="0" t="s">
        <v>1610</v>
      </c>
      <c r="H3616" s="0" t="n">
        <v>0.739063698951267</v>
      </c>
      <c r="I3616" s="0" t="n">
        <v>7.90206758938025</v>
      </c>
      <c r="J3616" s="0" t="n">
        <v>0</v>
      </c>
      <c r="K3616" s="0" t="n">
        <f aca="false">I3616*SUMIFS(syst_chauffage!$H$3:$H$27,syst_chauffage!$B$3:$B$27,D3616,syst_chauffage!$C$3:$C$27,E3616)</f>
        <v>13.9157188864163</v>
      </c>
      <c r="L3616" s="12" t="n">
        <f aca="false">H3616*SUMIFS(syst_chauffage!$K$3:$K$27,syst_chauffage!$B$3:$B$27,D3616,syst_chauffage!$C$3:$C$27,E3616)</f>
        <v>0.739063698951267</v>
      </c>
      <c r="N3616" s="0" t="str">
        <f aca="false">A3616</f>
        <v>Enseignement Recherche</v>
      </c>
      <c r="O3616" s="0" t="str">
        <f aca="false">B3616</f>
        <v>Enseignement secondaire</v>
      </c>
      <c r="P3616" s="0" t="str">
        <f aca="false">C3616</f>
        <v>Collège</v>
      </c>
      <c r="Q3616" s="0" t="str">
        <f aca="false">D3616</f>
        <v>Chaudière fioul</v>
      </c>
      <c r="R3616" s="0" t="str">
        <f aca="false">E3616</f>
        <v>Fioul</v>
      </c>
      <c r="S3616" s="0" t="str">
        <f aca="false">F3616</f>
        <v>0410080303</v>
      </c>
      <c r="T3616" s="0" t="str">
        <f aca="false">G3616</f>
        <v>2</v>
      </c>
      <c r="U3616" s="0" t="n">
        <f aca="false">L3616</f>
        <v>0.739063698951267</v>
      </c>
      <c r="V3616" s="0" t="n">
        <f aca="false">K3616</f>
        <v>13.9157188864163</v>
      </c>
      <c r="W3616" s="0" t="n">
        <f aca="false">J3616</f>
        <v>0</v>
      </c>
    </row>
    <row r="3617" customFormat="false" ht="12.8" hidden="false" customHeight="false" outlineLevel="0" collapsed="false">
      <c r="A3617" s="0" t="s">
        <v>75</v>
      </c>
      <c r="B3617" s="0" t="s">
        <v>942</v>
      </c>
      <c r="C3617" s="0" t="s">
        <v>982</v>
      </c>
      <c r="D3617" s="0" t="s">
        <v>13</v>
      </c>
      <c r="E3617" s="0" t="s">
        <v>14</v>
      </c>
      <c r="F3617" s="0" t="s">
        <v>986</v>
      </c>
      <c r="G3617" s="0" t="s">
        <v>1610</v>
      </c>
      <c r="H3617" s="0" t="n">
        <v>0.877514545746114</v>
      </c>
      <c r="I3617" s="0" t="n">
        <v>5.8882092240766</v>
      </c>
      <c r="J3617" s="0" t="n">
        <v>196</v>
      </c>
      <c r="K3617" s="0" t="n">
        <f aca="false">I3617*SUMIFS(syst_chauffage!$H$3:$H$27,syst_chauffage!$B$3:$B$27,D3617,syst_chauffage!$C$3:$C$27,E3617)</f>
        <v>11.8917786940969</v>
      </c>
      <c r="L3617" s="12" t="n">
        <f aca="false">H3617*SUMIFS(syst_chauffage!$K$3:$K$27,syst_chauffage!$B$3:$B$27,D3617,syst_chauffage!$C$3:$C$27,E3617)</f>
        <v>0.877514545746114</v>
      </c>
      <c r="N3617" s="0" t="str">
        <f aca="false">A3617</f>
        <v>Enseignement Recherche</v>
      </c>
      <c r="O3617" s="0" t="str">
        <f aca="false">B3617</f>
        <v>Enseignement secondaire</v>
      </c>
      <c r="P3617" s="0" t="str">
        <f aca="false">C3617</f>
        <v>Collège</v>
      </c>
      <c r="Q3617" s="0" t="str">
        <f aca="false">D3617</f>
        <v>Chaudière gaz</v>
      </c>
      <c r="R3617" s="0" t="str">
        <f aca="false">E3617</f>
        <v>Gaz</v>
      </c>
      <c r="S3617" s="0" t="str">
        <f aca="false">F3617</f>
        <v>0410080404</v>
      </c>
      <c r="T3617" s="0" t="str">
        <f aca="false">G3617</f>
        <v>2</v>
      </c>
      <c r="U3617" s="0" t="n">
        <f aca="false">L3617</f>
        <v>0.877514545746114</v>
      </c>
      <c r="V3617" s="0" t="n">
        <f aca="false">K3617</f>
        <v>11.8917786940969</v>
      </c>
      <c r="W3617" s="0" t="n">
        <f aca="false">J3617</f>
        <v>196</v>
      </c>
    </row>
    <row r="3618" customFormat="false" ht="12.8" hidden="false" customHeight="false" outlineLevel="0" collapsed="false">
      <c r="A3618" s="0" t="s">
        <v>75</v>
      </c>
      <c r="B3618" s="0" t="s">
        <v>942</v>
      </c>
      <c r="C3618" s="0" t="s">
        <v>982</v>
      </c>
      <c r="D3618" s="0" t="s">
        <v>29</v>
      </c>
      <c r="E3618" s="0" t="s">
        <v>30</v>
      </c>
      <c r="F3618" s="0" t="s">
        <v>987</v>
      </c>
      <c r="G3618" s="0" t="s">
        <v>1610</v>
      </c>
      <c r="H3618" s="0" t="n">
        <v>0.92</v>
      </c>
      <c r="I3618" s="0" t="n">
        <v>10.4</v>
      </c>
      <c r="J3618" s="0" t="n">
        <v>0</v>
      </c>
      <c r="K3618" s="0" t="n">
        <f aca="false">I3618*SUMIFS(syst_chauffage!$H$3:$H$27,syst_chauffage!$B$3:$B$27,D3618,syst_chauffage!$C$3:$C$27,E3618)</f>
        <v>3</v>
      </c>
      <c r="L3618" s="12" t="n">
        <f aca="false">H3618*SUMIFS(syst_chauffage!$K$3:$K$27,syst_chauffage!$B$3:$B$27,D3618,syst_chauffage!$C$3:$C$27,E3618)</f>
        <v>0.92</v>
      </c>
      <c r="N3618" s="0" t="str">
        <f aca="false">A3618</f>
        <v>Enseignement Recherche</v>
      </c>
      <c r="O3618" s="0" t="str">
        <f aca="false">B3618</f>
        <v>Enseignement secondaire</v>
      </c>
      <c r="P3618" s="0" t="str">
        <f aca="false">C3618</f>
        <v>Collège</v>
      </c>
      <c r="Q3618" s="0" t="str">
        <f aca="false">D3618</f>
        <v>Electrique direct</v>
      </c>
      <c r="R3618" s="0" t="str">
        <f aca="false">E3618</f>
        <v>Electricité</v>
      </c>
      <c r="S3618" s="0" t="str">
        <f aca="false">F3618</f>
        <v>0410080602</v>
      </c>
      <c r="T3618" s="0" t="str">
        <f aca="false">G3618</f>
        <v>2</v>
      </c>
      <c r="U3618" s="0" t="n">
        <f aca="false">L3618</f>
        <v>0.92</v>
      </c>
      <c r="V3618" s="0" t="n">
        <f aca="false">K3618</f>
        <v>3</v>
      </c>
      <c r="W3618" s="0" t="n">
        <f aca="false">J3618</f>
        <v>0</v>
      </c>
    </row>
    <row r="3619" customFormat="false" ht="12.8" hidden="false" customHeight="false" outlineLevel="0" collapsed="false">
      <c r="A3619" s="0" t="s">
        <v>75</v>
      </c>
      <c r="B3619" s="0" t="s">
        <v>942</v>
      </c>
      <c r="C3619" s="0" t="s">
        <v>982</v>
      </c>
      <c r="D3619" s="0" t="s">
        <v>36</v>
      </c>
      <c r="E3619" s="0" t="s">
        <v>30</v>
      </c>
      <c r="F3619" s="0" t="s">
        <v>988</v>
      </c>
      <c r="G3619" s="0" t="s">
        <v>1610</v>
      </c>
      <c r="H3619" s="0" t="n">
        <v>2.89517134883721</v>
      </c>
      <c r="I3619" s="0" t="n">
        <v>52.0711619381939</v>
      </c>
      <c r="J3619" s="0" t="n">
        <v>522</v>
      </c>
      <c r="K3619" s="0" t="n">
        <f aca="false">I3619*SUMIFS(syst_chauffage!$H$3:$H$27,syst_chauffage!$B$3:$B$27,D3619,syst_chauffage!$C$3:$C$27,E3619)</f>
        <v>32.2142462380857</v>
      </c>
      <c r="L3619" s="12" t="n">
        <f aca="false">H3619*SUMIFS(syst_chauffage!$K$3:$K$27,syst_chauffage!$B$3:$B$27,D3619,syst_chauffage!$C$3:$C$27,E3619)</f>
        <v>2.4324955428598</v>
      </c>
      <c r="N3619" s="0" t="str">
        <f aca="false">A3619</f>
        <v>Enseignement Recherche</v>
      </c>
      <c r="O3619" s="0" t="str">
        <f aca="false">B3619</f>
        <v>Enseignement secondaire</v>
      </c>
      <c r="P3619" s="0" t="str">
        <f aca="false">C3619</f>
        <v>Collège</v>
      </c>
      <c r="Q3619" s="0" t="str">
        <f aca="false">D3619</f>
        <v>PAC</v>
      </c>
      <c r="R3619" s="0" t="str">
        <f aca="false">E3619</f>
        <v>Electricité</v>
      </c>
      <c r="S3619" s="0" t="str">
        <f aca="false">F3619</f>
        <v>0410080902</v>
      </c>
      <c r="T3619" s="0" t="str">
        <f aca="false">G3619</f>
        <v>2</v>
      </c>
      <c r="U3619" s="0" t="n">
        <f aca="false">L3619</f>
        <v>2.4324955428598</v>
      </c>
      <c r="V3619" s="0" t="n">
        <f aca="false">K3619</f>
        <v>32.2142462380857</v>
      </c>
      <c r="W3619" s="0" t="n">
        <f aca="false">J3619</f>
        <v>522</v>
      </c>
    </row>
    <row r="3620" customFormat="false" ht="12.8" hidden="false" customHeight="false" outlineLevel="0" collapsed="false">
      <c r="A3620" s="0" t="s">
        <v>75</v>
      </c>
      <c r="B3620" s="0" t="s">
        <v>942</v>
      </c>
      <c r="C3620" s="0" t="s">
        <v>982</v>
      </c>
      <c r="D3620" s="0" t="s">
        <v>51</v>
      </c>
      <c r="E3620" s="0" t="s">
        <v>57</v>
      </c>
      <c r="F3620" s="0" t="s">
        <v>989</v>
      </c>
      <c r="G3620" s="0" t="s">
        <v>1610</v>
      </c>
      <c r="H3620" s="0" t="n">
        <v>0.94459647248405</v>
      </c>
      <c r="I3620" s="0" t="n">
        <v>21.5844706910119</v>
      </c>
      <c r="J3620" s="0" t="n">
        <v>0</v>
      </c>
      <c r="K3620" s="0" t="n">
        <f aca="false">I3620*SUMIFS(syst_chauffage!$H$3:$H$27,syst_chauffage!$B$3:$B$27,D3620,syst_chauffage!$C$3:$C$27,E3620)</f>
        <v>45.7343389388656</v>
      </c>
      <c r="L3620" s="12" t="n">
        <f aca="false">H3620*SUMIFS(syst_chauffage!$K$3:$K$27,syst_chauffage!$B$3:$B$27,D3620,syst_chauffage!$C$3:$C$27,E3620)</f>
        <v>0.94459647248405</v>
      </c>
      <c r="N3620" s="0" t="str">
        <f aca="false">A3620</f>
        <v>Enseignement Recherche</v>
      </c>
      <c r="O3620" s="0" t="str">
        <f aca="false">B3620</f>
        <v>Enseignement secondaire</v>
      </c>
      <c r="P3620" s="0" t="str">
        <f aca="false">C3620</f>
        <v>Collège</v>
      </c>
      <c r="Q3620" s="0" t="str">
        <f aca="false">D3620</f>
        <v>Autre système centralisé performant</v>
      </c>
      <c r="R3620" s="0" t="str">
        <f aca="false">E3620</f>
        <v>Autres</v>
      </c>
      <c r="S3620" s="0" t="str">
        <f aca="false">F3620</f>
        <v>0410082101</v>
      </c>
      <c r="T3620" s="0" t="str">
        <f aca="false">G3620</f>
        <v>2</v>
      </c>
      <c r="U3620" s="0" t="n">
        <f aca="false">L3620</f>
        <v>0.94459647248405</v>
      </c>
      <c r="V3620" s="0" t="n">
        <f aca="false">K3620</f>
        <v>45.7343389388656</v>
      </c>
      <c r="W3620" s="0" t="n">
        <f aca="false">J3620</f>
        <v>0</v>
      </c>
    </row>
    <row r="3621" customFormat="false" ht="12.8" hidden="false" customHeight="false" outlineLevel="0" collapsed="false">
      <c r="A3621" s="0" t="s">
        <v>75</v>
      </c>
      <c r="B3621" s="0" t="s">
        <v>942</v>
      </c>
      <c r="C3621" s="0" t="s">
        <v>982</v>
      </c>
      <c r="D3621" s="0" t="s">
        <v>51</v>
      </c>
      <c r="E3621" s="0" t="s">
        <v>58</v>
      </c>
      <c r="F3621" s="0" t="s">
        <v>990</v>
      </c>
      <c r="G3621" s="0" t="s">
        <v>1610</v>
      </c>
      <c r="H3621" s="0" t="n">
        <v>0.983609521112851</v>
      </c>
      <c r="I3621" s="0" t="n">
        <v>22.4374180089147</v>
      </c>
      <c r="J3621" s="0" t="n">
        <v>680</v>
      </c>
      <c r="K3621" s="0" t="n">
        <f aca="false">I3621*SUMIFS(syst_chauffage!$H$3:$H$27,syst_chauffage!$B$3:$B$27,D3621,syst_chauffage!$C$3:$C$27,E3621)</f>
        <v>47.8814389684586</v>
      </c>
      <c r="L3621" s="12" t="n">
        <f aca="false">H3621*SUMIFS(syst_chauffage!$K$3:$K$27,syst_chauffage!$B$3:$B$27,D3621,syst_chauffage!$C$3:$C$27,E3621)</f>
        <v>0.983609521112851</v>
      </c>
      <c r="N3621" s="0" t="str">
        <f aca="false">A3621</f>
        <v>Enseignement Recherche</v>
      </c>
      <c r="O3621" s="0" t="str">
        <f aca="false">B3621</f>
        <v>Enseignement secondaire</v>
      </c>
      <c r="P3621" s="0" t="str">
        <f aca="false">C3621</f>
        <v>Collège</v>
      </c>
      <c r="Q3621" s="0" t="str">
        <f aca="false">D3621</f>
        <v>Autre système centralisé performant</v>
      </c>
      <c r="R3621" s="0" t="str">
        <f aca="false">E3621</f>
        <v>Urbain</v>
      </c>
      <c r="S3621" s="0" t="str">
        <f aca="false">F3621</f>
        <v>0410082106</v>
      </c>
      <c r="T3621" s="0" t="str">
        <f aca="false">G3621</f>
        <v>2</v>
      </c>
      <c r="U3621" s="0" t="n">
        <f aca="false">L3621</f>
        <v>0.983609521112851</v>
      </c>
      <c r="V3621" s="0" t="n">
        <f aca="false">K3621</f>
        <v>47.8814389684586</v>
      </c>
      <c r="W3621" s="0" t="n">
        <f aca="false">J3621</f>
        <v>680</v>
      </c>
    </row>
    <row r="3622" customFormat="false" ht="12.8" hidden="false" customHeight="false" outlineLevel="0" collapsed="false">
      <c r="A3622" s="0" t="s">
        <v>75</v>
      </c>
      <c r="B3622" s="0" t="s">
        <v>942</v>
      </c>
      <c r="C3622" s="0" t="s">
        <v>982</v>
      </c>
      <c r="D3622" s="0" t="s">
        <v>27</v>
      </c>
      <c r="E3622" s="0" t="s">
        <v>23</v>
      </c>
      <c r="F3622" s="0" t="s">
        <v>991</v>
      </c>
      <c r="G3622" s="0" t="s">
        <v>1610</v>
      </c>
      <c r="H3622" s="0" t="n">
        <v>0.764069137801932</v>
      </c>
      <c r="I3622" s="0" t="n">
        <v>9.40722332069077</v>
      </c>
      <c r="J3622" s="0" t="n">
        <v>441</v>
      </c>
      <c r="K3622" s="0" t="n">
        <f aca="false">I3622*SUMIFS(syst_chauffage!$H$3:$H$27,syst_chauffage!$B$3:$B$27,D3622,syst_chauffage!$C$3:$C$27,E3622)</f>
        <v>24.1239130453465</v>
      </c>
      <c r="L3622" s="12" t="n">
        <f aca="false">H3622*SUMIFS(syst_chauffage!$K$3:$K$27,syst_chauffage!$B$3:$B$27,D3622,syst_chauffage!$C$3:$C$27,E3622)</f>
        <v>0.764069137801932</v>
      </c>
      <c r="N3622" s="0" t="str">
        <f aca="false">A3622</f>
        <v>Enseignement Recherche</v>
      </c>
      <c r="O3622" s="0" t="str">
        <f aca="false">B3622</f>
        <v>Enseignement secondaire</v>
      </c>
      <c r="P3622" s="0" t="str">
        <f aca="false">C3622</f>
        <v>Collège</v>
      </c>
      <c r="Q3622" s="0" t="str">
        <f aca="false">D3622</f>
        <v>Chaudière condensation fioul</v>
      </c>
      <c r="R3622" s="0" t="str">
        <f aca="false">E3622</f>
        <v>Fioul</v>
      </c>
      <c r="S3622" s="0" t="str">
        <f aca="false">F3622</f>
        <v>0410082303</v>
      </c>
      <c r="T3622" s="0" t="str">
        <f aca="false">G3622</f>
        <v>2</v>
      </c>
      <c r="U3622" s="0" t="n">
        <f aca="false">L3622</f>
        <v>0.764069137801932</v>
      </c>
      <c r="V3622" s="0" t="n">
        <f aca="false">K3622</f>
        <v>24.1239130453465</v>
      </c>
      <c r="W3622" s="0" t="n">
        <f aca="false">J3622</f>
        <v>441</v>
      </c>
    </row>
    <row r="3623" customFormat="false" ht="12.8" hidden="false" customHeight="false" outlineLevel="0" collapsed="false">
      <c r="A3623" s="0" t="s">
        <v>75</v>
      </c>
      <c r="B3623" s="0" t="s">
        <v>942</v>
      </c>
      <c r="C3623" s="0" t="s">
        <v>982</v>
      </c>
      <c r="D3623" s="0" t="s">
        <v>18</v>
      </c>
      <c r="E3623" s="0" t="s">
        <v>14</v>
      </c>
      <c r="F3623" s="0" t="s">
        <v>992</v>
      </c>
      <c r="G3623" s="0" t="s">
        <v>1610</v>
      </c>
      <c r="H3623" s="0" t="n">
        <v>0.990459690571957</v>
      </c>
      <c r="I3623" s="0" t="n">
        <v>7.00977288580548</v>
      </c>
      <c r="J3623" s="0" t="n">
        <v>441</v>
      </c>
      <c r="K3623" s="0" t="n">
        <f aca="false">I3623*SUMIFS(syst_chauffage!$H$3:$H$27,syst_chauffage!$B$3:$B$27,D3623,syst_chauffage!$C$3:$C$27,E3623)</f>
        <v>19.1011328739671</v>
      </c>
      <c r="L3623" s="12" t="n">
        <f aca="false">H3623*SUMIFS(syst_chauffage!$K$3:$K$27,syst_chauffage!$B$3:$B$27,D3623,syst_chauffage!$C$3:$C$27,E3623)</f>
        <v>0.962178986392273</v>
      </c>
      <c r="N3623" s="0" t="str">
        <f aca="false">A3623</f>
        <v>Enseignement Recherche</v>
      </c>
      <c r="O3623" s="0" t="str">
        <f aca="false">B3623</f>
        <v>Enseignement secondaire</v>
      </c>
      <c r="P3623" s="0" t="str">
        <f aca="false">C3623</f>
        <v>Collège</v>
      </c>
      <c r="Q3623" s="0" t="str">
        <f aca="false">D3623</f>
        <v>Chaudière condensation gaz</v>
      </c>
      <c r="R3623" s="0" t="str">
        <f aca="false">E3623</f>
        <v>Gaz</v>
      </c>
      <c r="S3623" s="0" t="str">
        <f aca="false">F3623</f>
        <v>0410082404</v>
      </c>
      <c r="T3623" s="0" t="str">
        <f aca="false">G3623</f>
        <v>2</v>
      </c>
      <c r="U3623" s="0" t="n">
        <f aca="false">L3623</f>
        <v>0.962178986392273</v>
      </c>
      <c r="V3623" s="0" t="n">
        <f aca="false">K3623</f>
        <v>19.1011328739671</v>
      </c>
      <c r="W3623" s="0" t="n">
        <f aca="false">J3623</f>
        <v>441</v>
      </c>
    </row>
    <row r="3624" customFormat="false" ht="12.8" hidden="false" customHeight="false" outlineLevel="0" collapsed="false">
      <c r="A3624" s="0" t="s">
        <v>75</v>
      </c>
      <c r="B3624" s="0" t="s">
        <v>942</v>
      </c>
      <c r="C3624" s="0" t="s">
        <v>982</v>
      </c>
      <c r="D3624" s="0" t="s">
        <v>32</v>
      </c>
      <c r="E3624" s="0" t="s">
        <v>30</v>
      </c>
      <c r="F3624" s="0" t="s">
        <v>993</v>
      </c>
      <c r="G3624" s="0" t="s">
        <v>1610</v>
      </c>
      <c r="H3624" s="0" t="n">
        <v>1</v>
      </c>
      <c r="I3624" s="0" t="n">
        <v>12</v>
      </c>
      <c r="J3624" s="0" t="n">
        <v>0</v>
      </c>
      <c r="K3624" s="0" t="n">
        <f aca="false">I3624*SUMIFS(syst_chauffage!$H$3:$H$27,syst_chauffage!$B$3:$B$27,D3624,syst_chauffage!$C$3:$C$27,E3624)</f>
        <v>12</v>
      </c>
      <c r="L3624" s="12" t="n">
        <f aca="false">H3624*SUMIFS(syst_chauffage!$K$3:$K$27,syst_chauffage!$B$3:$B$27,D3624,syst_chauffage!$C$3:$C$27,E3624)</f>
        <v>1</v>
      </c>
      <c r="N3624" s="0" t="str">
        <f aca="false">A3624</f>
        <v>Enseignement Recherche</v>
      </c>
      <c r="O3624" s="0" t="str">
        <f aca="false">B3624</f>
        <v>Enseignement secondaire</v>
      </c>
      <c r="P3624" s="0" t="str">
        <f aca="false">C3624</f>
        <v>Collège</v>
      </c>
      <c r="Q3624" s="0" t="str">
        <f aca="false">D3624</f>
        <v>Electrique direct performant</v>
      </c>
      <c r="R3624" s="0" t="str">
        <f aca="false">E3624</f>
        <v>Electricité</v>
      </c>
      <c r="S3624" s="0" t="str">
        <f aca="false">F3624</f>
        <v>0410082602</v>
      </c>
      <c r="T3624" s="0" t="str">
        <f aca="false">G3624</f>
        <v>2</v>
      </c>
      <c r="U3624" s="0" t="n">
        <f aca="false">L3624</f>
        <v>1</v>
      </c>
      <c r="V3624" s="0" t="n">
        <f aca="false">K3624</f>
        <v>12</v>
      </c>
      <c r="W3624" s="0" t="n">
        <f aca="false">J3624</f>
        <v>0</v>
      </c>
    </row>
    <row r="3625" customFormat="false" ht="12.8" hidden="false" customHeight="false" outlineLevel="0" collapsed="false">
      <c r="A3625" s="0" t="s">
        <v>75</v>
      </c>
      <c r="B3625" s="0" t="s">
        <v>942</v>
      </c>
      <c r="C3625" s="0" t="s">
        <v>982</v>
      </c>
      <c r="D3625" s="0" t="s">
        <v>38</v>
      </c>
      <c r="E3625" s="0" t="s">
        <v>30</v>
      </c>
      <c r="F3625" s="0" t="s">
        <v>994</v>
      </c>
      <c r="G3625" s="0" t="s">
        <v>1610</v>
      </c>
      <c r="H3625" s="0" t="n">
        <v>3.34058232558139</v>
      </c>
      <c r="I3625" s="0" t="n">
        <v>61.9894784978499</v>
      </c>
      <c r="J3625" s="0" t="n">
        <v>567</v>
      </c>
      <c r="K3625" s="0" t="n">
        <f aca="false">I3625*SUMIFS(syst_chauffage!$H$3:$H$27,syst_chauffage!$B$3:$B$27,D3625,syst_chauffage!$C$3:$C$27,E3625)</f>
        <v>62.6585806540645</v>
      </c>
      <c r="L3625" s="12" t="n">
        <f aca="false">H3625*SUMIFS(syst_chauffage!$K$3:$K$27,syst_chauffage!$B$3:$B$27,D3625,syst_chauffage!$C$3:$C$27,E3625)</f>
        <v>2.98853732681761</v>
      </c>
      <c r="N3625" s="0" t="str">
        <f aca="false">A3625</f>
        <v>Enseignement Recherche</v>
      </c>
      <c r="O3625" s="0" t="str">
        <f aca="false">B3625</f>
        <v>Enseignement secondaire</v>
      </c>
      <c r="P3625" s="0" t="str">
        <f aca="false">C3625</f>
        <v>Collège</v>
      </c>
      <c r="Q3625" s="0" t="str">
        <f aca="false">D3625</f>
        <v>PAC performant</v>
      </c>
      <c r="R3625" s="0" t="str">
        <f aca="false">E3625</f>
        <v>Electricité</v>
      </c>
      <c r="S3625" s="0" t="str">
        <f aca="false">F3625</f>
        <v>0410082902</v>
      </c>
      <c r="T3625" s="0" t="str">
        <f aca="false">G3625</f>
        <v>2</v>
      </c>
      <c r="U3625" s="0" t="n">
        <f aca="false">L3625</f>
        <v>2.98853732681761</v>
      </c>
      <c r="V3625" s="0" t="n">
        <f aca="false">K3625</f>
        <v>62.6585806540645</v>
      </c>
      <c r="W3625" s="0" t="n">
        <f aca="false">J3625</f>
        <v>567</v>
      </c>
    </row>
    <row r="3626" customFormat="false" ht="12.8" hidden="false" customHeight="false" outlineLevel="0" collapsed="false">
      <c r="A3626" s="0" t="s">
        <v>75</v>
      </c>
      <c r="B3626" s="0" t="s">
        <v>942</v>
      </c>
      <c r="C3626" s="0" t="s">
        <v>995</v>
      </c>
      <c r="D3626" s="0" t="s">
        <v>19</v>
      </c>
      <c r="E3626" s="0" t="s">
        <v>57</v>
      </c>
      <c r="F3626" s="0" t="s">
        <v>996</v>
      </c>
      <c r="G3626" s="0" t="s">
        <v>1610</v>
      </c>
      <c r="H3626" s="0" t="n">
        <v>0.872328555209744</v>
      </c>
      <c r="I3626" s="0" t="n">
        <v>16.741088938941</v>
      </c>
      <c r="J3626" s="0" t="n">
        <v>0</v>
      </c>
      <c r="K3626" s="0" t="n">
        <f aca="false">I3626*SUMIFS(syst_chauffage!$H$3:$H$27,syst_chauffage!$B$3:$B$27,D3626,syst_chauffage!$C$3:$C$27,E3626)</f>
        <v>23.3115758399063</v>
      </c>
      <c r="L3626" s="12" t="n">
        <f aca="false">H3626*SUMIFS(syst_chauffage!$K$3:$K$27,syst_chauffage!$B$3:$B$27,D3626,syst_chauffage!$C$3:$C$27,E3626)</f>
        <v>0.872328555209744</v>
      </c>
      <c r="N3626" s="0" t="str">
        <f aca="false">A3626</f>
        <v>Enseignement Recherche</v>
      </c>
      <c r="O3626" s="0" t="str">
        <f aca="false">B3626</f>
        <v>Enseignement secondaire</v>
      </c>
      <c r="P3626" s="0" t="str">
        <f aca="false">C3626</f>
        <v>Internat college</v>
      </c>
      <c r="Q3626" s="0" t="str">
        <f aca="false">D3626</f>
        <v>Autre système centralisé</v>
      </c>
      <c r="R3626" s="0" t="str">
        <f aca="false">E3626</f>
        <v>Autres</v>
      </c>
      <c r="S3626" s="0" t="str">
        <f aca="false">F3626</f>
        <v>0410460101</v>
      </c>
      <c r="T3626" s="0" t="str">
        <f aca="false">G3626</f>
        <v>2</v>
      </c>
      <c r="U3626" s="0" t="n">
        <f aca="false">L3626</f>
        <v>0.872328555209744</v>
      </c>
      <c r="V3626" s="0" t="n">
        <f aca="false">K3626</f>
        <v>23.3115758399063</v>
      </c>
      <c r="W3626" s="0" t="n">
        <f aca="false">J3626</f>
        <v>0</v>
      </c>
    </row>
    <row r="3627" customFormat="false" ht="12.8" hidden="false" customHeight="false" outlineLevel="0" collapsed="false">
      <c r="A3627" s="0" t="s">
        <v>75</v>
      </c>
      <c r="B3627" s="0" t="s">
        <v>942</v>
      </c>
      <c r="C3627" s="0" t="s">
        <v>995</v>
      </c>
      <c r="D3627" s="0" t="s">
        <v>19</v>
      </c>
      <c r="E3627" s="0" t="s">
        <v>58</v>
      </c>
      <c r="F3627" s="0" t="s">
        <v>997</v>
      </c>
      <c r="G3627" s="0" t="s">
        <v>1610</v>
      </c>
      <c r="H3627" s="0" t="n">
        <v>0.846247519130833</v>
      </c>
      <c r="I3627" s="0" t="n">
        <v>14.2168994466179</v>
      </c>
      <c r="J3627" s="0" t="n">
        <v>680</v>
      </c>
      <c r="K3627" s="0" t="n">
        <f aca="false">I3627*SUMIFS(syst_chauffage!$H$3:$H$27,syst_chauffage!$B$3:$B$27,D3627,syst_chauffage!$C$3:$C$27,E3627)</f>
        <v>23.3860829177481</v>
      </c>
      <c r="L3627" s="12" t="n">
        <f aca="false">H3627*SUMIFS(syst_chauffage!$K$3:$K$27,syst_chauffage!$B$3:$B$27,D3627,syst_chauffage!$C$3:$C$27,E3627)</f>
        <v>0.846247519130833</v>
      </c>
      <c r="N3627" s="0" t="str">
        <f aca="false">A3627</f>
        <v>Enseignement Recherche</v>
      </c>
      <c r="O3627" s="0" t="str">
        <f aca="false">B3627</f>
        <v>Enseignement secondaire</v>
      </c>
      <c r="P3627" s="0" t="str">
        <f aca="false">C3627</f>
        <v>Internat college</v>
      </c>
      <c r="Q3627" s="0" t="str">
        <f aca="false">D3627</f>
        <v>Autre système centralisé</v>
      </c>
      <c r="R3627" s="0" t="str">
        <f aca="false">E3627</f>
        <v>Urbain</v>
      </c>
      <c r="S3627" s="0" t="str">
        <f aca="false">F3627</f>
        <v>0410460106</v>
      </c>
      <c r="T3627" s="0" t="str">
        <f aca="false">G3627</f>
        <v>2</v>
      </c>
      <c r="U3627" s="0" t="n">
        <f aca="false">L3627</f>
        <v>0.846247519130833</v>
      </c>
      <c r="V3627" s="0" t="n">
        <f aca="false">K3627</f>
        <v>23.3860829177481</v>
      </c>
      <c r="W3627" s="0" t="n">
        <f aca="false">J3627</f>
        <v>680</v>
      </c>
    </row>
    <row r="3628" customFormat="false" ht="12.8" hidden="false" customHeight="false" outlineLevel="0" collapsed="false">
      <c r="A3628" s="0" t="s">
        <v>75</v>
      </c>
      <c r="B3628" s="0" t="s">
        <v>942</v>
      </c>
      <c r="C3628" s="0" t="s">
        <v>995</v>
      </c>
      <c r="D3628" s="0" t="s">
        <v>22</v>
      </c>
      <c r="E3628" s="0" t="s">
        <v>23</v>
      </c>
      <c r="F3628" s="0" t="s">
        <v>998</v>
      </c>
      <c r="G3628" s="0" t="s">
        <v>1610</v>
      </c>
      <c r="H3628" s="0" t="n">
        <v>0.739250336619145</v>
      </c>
      <c r="I3628" s="0" t="n">
        <v>6.82700246235355</v>
      </c>
      <c r="J3628" s="0" t="n">
        <v>0</v>
      </c>
      <c r="K3628" s="0" t="n">
        <f aca="false">I3628*SUMIFS(syst_chauffage!$H$3:$H$27,syst_chauffage!$B$3:$B$27,D3628,syst_chauffage!$C$3:$C$27,E3628)</f>
        <v>12.0225049999142</v>
      </c>
      <c r="L3628" s="12" t="n">
        <f aca="false">H3628*SUMIFS(syst_chauffage!$K$3:$K$27,syst_chauffage!$B$3:$B$27,D3628,syst_chauffage!$C$3:$C$27,E3628)</f>
        <v>0.739250336619145</v>
      </c>
      <c r="N3628" s="0" t="str">
        <f aca="false">A3628</f>
        <v>Enseignement Recherche</v>
      </c>
      <c r="O3628" s="0" t="str">
        <f aca="false">B3628</f>
        <v>Enseignement secondaire</v>
      </c>
      <c r="P3628" s="0" t="str">
        <f aca="false">C3628</f>
        <v>Internat college</v>
      </c>
      <c r="Q3628" s="0" t="str">
        <f aca="false">D3628</f>
        <v>Chaudière fioul</v>
      </c>
      <c r="R3628" s="0" t="str">
        <f aca="false">E3628</f>
        <v>Fioul</v>
      </c>
      <c r="S3628" s="0" t="str">
        <f aca="false">F3628</f>
        <v>0410460303</v>
      </c>
      <c r="T3628" s="0" t="str">
        <f aca="false">G3628</f>
        <v>2</v>
      </c>
      <c r="U3628" s="0" t="n">
        <f aca="false">L3628</f>
        <v>0.739250336619145</v>
      </c>
      <c r="V3628" s="0" t="n">
        <f aca="false">K3628</f>
        <v>12.0225049999142</v>
      </c>
      <c r="W3628" s="0" t="n">
        <f aca="false">J3628</f>
        <v>0</v>
      </c>
    </row>
    <row r="3629" customFormat="false" ht="12.8" hidden="false" customHeight="false" outlineLevel="0" collapsed="false">
      <c r="A3629" s="0" t="s">
        <v>75</v>
      </c>
      <c r="B3629" s="0" t="s">
        <v>942</v>
      </c>
      <c r="C3629" s="0" t="s">
        <v>995</v>
      </c>
      <c r="D3629" s="0" t="s">
        <v>13</v>
      </c>
      <c r="E3629" s="0" t="s">
        <v>14</v>
      </c>
      <c r="F3629" s="0" t="s">
        <v>999</v>
      </c>
      <c r="G3629" s="0" t="s">
        <v>1610</v>
      </c>
      <c r="H3629" s="0" t="n">
        <v>0.877708416498669</v>
      </c>
      <c r="I3629" s="0" t="n">
        <v>4.79238947291967</v>
      </c>
      <c r="J3629" s="0" t="n">
        <v>224</v>
      </c>
      <c r="K3629" s="0" t="n">
        <f aca="false">I3629*SUMIFS(syst_chauffage!$H$3:$H$27,syst_chauffage!$B$3:$B$27,D3629,syst_chauffage!$C$3:$C$27,E3629)</f>
        <v>9.67867017952608</v>
      </c>
      <c r="L3629" s="12" t="n">
        <f aca="false">H3629*SUMIFS(syst_chauffage!$K$3:$K$27,syst_chauffage!$B$3:$B$27,D3629,syst_chauffage!$C$3:$C$27,E3629)</f>
        <v>0.877708416498669</v>
      </c>
      <c r="N3629" s="0" t="str">
        <f aca="false">A3629</f>
        <v>Enseignement Recherche</v>
      </c>
      <c r="O3629" s="0" t="str">
        <f aca="false">B3629</f>
        <v>Enseignement secondaire</v>
      </c>
      <c r="P3629" s="0" t="str">
        <f aca="false">C3629</f>
        <v>Internat college</v>
      </c>
      <c r="Q3629" s="0" t="str">
        <f aca="false">D3629</f>
        <v>Chaudière gaz</v>
      </c>
      <c r="R3629" s="0" t="str">
        <f aca="false">E3629</f>
        <v>Gaz</v>
      </c>
      <c r="S3629" s="0" t="str">
        <f aca="false">F3629</f>
        <v>0410460404</v>
      </c>
      <c r="T3629" s="0" t="str">
        <f aca="false">G3629</f>
        <v>2</v>
      </c>
      <c r="U3629" s="0" t="n">
        <f aca="false">L3629</f>
        <v>0.877708416498669</v>
      </c>
      <c r="V3629" s="0" t="n">
        <f aca="false">K3629</f>
        <v>9.67867017952608</v>
      </c>
      <c r="W3629" s="0" t="n">
        <f aca="false">J3629</f>
        <v>224</v>
      </c>
    </row>
    <row r="3630" customFormat="false" ht="12.8" hidden="false" customHeight="false" outlineLevel="0" collapsed="false">
      <c r="A3630" s="0" t="s">
        <v>75</v>
      </c>
      <c r="B3630" s="0" t="s">
        <v>942</v>
      </c>
      <c r="C3630" s="0" t="s">
        <v>995</v>
      </c>
      <c r="D3630" s="0" t="s">
        <v>29</v>
      </c>
      <c r="E3630" s="0" t="s">
        <v>30</v>
      </c>
      <c r="F3630" s="0" t="s">
        <v>1000</v>
      </c>
      <c r="G3630" s="0" t="s">
        <v>1610</v>
      </c>
      <c r="H3630" s="0" t="n">
        <v>0.92</v>
      </c>
      <c r="I3630" s="0" t="n">
        <v>10.4</v>
      </c>
      <c r="J3630" s="0" t="n">
        <v>0</v>
      </c>
      <c r="K3630" s="0" t="n">
        <f aca="false">I3630*SUMIFS(syst_chauffage!$H$3:$H$27,syst_chauffage!$B$3:$B$27,D3630,syst_chauffage!$C$3:$C$27,E3630)</f>
        <v>3</v>
      </c>
      <c r="L3630" s="12" t="n">
        <f aca="false">H3630*SUMIFS(syst_chauffage!$K$3:$K$27,syst_chauffage!$B$3:$B$27,D3630,syst_chauffage!$C$3:$C$27,E3630)</f>
        <v>0.92</v>
      </c>
      <c r="N3630" s="0" t="str">
        <f aca="false">A3630</f>
        <v>Enseignement Recherche</v>
      </c>
      <c r="O3630" s="0" t="str">
        <f aca="false">B3630</f>
        <v>Enseignement secondaire</v>
      </c>
      <c r="P3630" s="0" t="str">
        <f aca="false">C3630</f>
        <v>Internat college</v>
      </c>
      <c r="Q3630" s="0" t="str">
        <f aca="false">D3630</f>
        <v>Electrique direct</v>
      </c>
      <c r="R3630" s="0" t="str">
        <f aca="false">E3630</f>
        <v>Electricité</v>
      </c>
      <c r="S3630" s="0" t="str">
        <f aca="false">F3630</f>
        <v>0410460602</v>
      </c>
      <c r="T3630" s="0" t="str">
        <f aca="false">G3630</f>
        <v>2</v>
      </c>
      <c r="U3630" s="0" t="n">
        <f aca="false">L3630</f>
        <v>0.92</v>
      </c>
      <c r="V3630" s="0" t="n">
        <f aca="false">K3630</f>
        <v>3</v>
      </c>
      <c r="W3630" s="0" t="n">
        <f aca="false">J3630</f>
        <v>0</v>
      </c>
    </row>
    <row r="3631" customFormat="false" ht="12.8" hidden="false" customHeight="false" outlineLevel="0" collapsed="false">
      <c r="A3631" s="0" t="s">
        <v>75</v>
      </c>
      <c r="B3631" s="0" t="s">
        <v>942</v>
      </c>
      <c r="C3631" s="0" t="s">
        <v>995</v>
      </c>
      <c r="D3631" s="0" t="s">
        <v>36</v>
      </c>
      <c r="E3631" s="0" t="s">
        <v>30</v>
      </c>
      <c r="F3631" s="0" t="s">
        <v>1001</v>
      </c>
      <c r="G3631" s="0" t="s">
        <v>1610</v>
      </c>
      <c r="H3631" s="0" t="n">
        <v>2.89517134883721</v>
      </c>
      <c r="I3631" s="0" t="n">
        <v>47.430701495951</v>
      </c>
      <c r="J3631" s="0" t="n">
        <v>603</v>
      </c>
      <c r="K3631" s="0" t="n">
        <f aca="false">I3631*SUMIFS(syst_chauffage!$H$3:$H$27,syst_chauffage!$B$3:$B$27,D3631,syst_chauffage!$C$3:$C$27,E3631)</f>
        <v>29.3433877863011</v>
      </c>
      <c r="L3631" s="12" t="n">
        <f aca="false">H3631*SUMIFS(syst_chauffage!$K$3:$K$27,syst_chauffage!$B$3:$B$27,D3631,syst_chauffage!$C$3:$C$27,E3631)</f>
        <v>2.4324955428598</v>
      </c>
      <c r="N3631" s="0" t="str">
        <f aca="false">A3631</f>
        <v>Enseignement Recherche</v>
      </c>
      <c r="O3631" s="0" t="str">
        <f aca="false">B3631</f>
        <v>Enseignement secondaire</v>
      </c>
      <c r="P3631" s="0" t="str">
        <f aca="false">C3631</f>
        <v>Internat college</v>
      </c>
      <c r="Q3631" s="0" t="str">
        <f aca="false">D3631</f>
        <v>PAC</v>
      </c>
      <c r="R3631" s="0" t="str">
        <f aca="false">E3631</f>
        <v>Electricité</v>
      </c>
      <c r="S3631" s="0" t="str">
        <f aca="false">F3631</f>
        <v>0410460902</v>
      </c>
      <c r="T3631" s="0" t="str">
        <f aca="false">G3631</f>
        <v>2</v>
      </c>
      <c r="U3631" s="0" t="n">
        <f aca="false">L3631</f>
        <v>2.4324955428598</v>
      </c>
      <c r="V3631" s="0" t="n">
        <f aca="false">K3631</f>
        <v>29.3433877863011</v>
      </c>
      <c r="W3631" s="0" t="n">
        <f aca="false">J3631</f>
        <v>603</v>
      </c>
    </row>
    <row r="3632" customFormat="false" ht="12.8" hidden="false" customHeight="false" outlineLevel="0" collapsed="false">
      <c r="A3632" s="0" t="s">
        <v>75</v>
      </c>
      <c r="B3632" s="0" t="s">
        <v>942</v>
      </c>
      <c r="C3632" s="0" t="s">
        <v>995</v>
      </c>
      <c r="D3632" s="0" t="s">
        <v>51</v>
      </c>
      <c r="E3632" s="0" t="s">
        <v>57</v>
      </c>
      <c r="F3632" s="0" t="s">
        <v>1002</v>
      </c>
      <c r="G3632" s="0" t="s">
        <v>1610</v>
      </c>
      <c r="H3632" s="0" t="n">
        <v>1.00653294831893</v>
      </c>
      <c r="I3632" s="0" t="n">
        <v>19.9298677844536</v>
      </c>
      <c r="J3632" s="0" t="n">
        <v>0</v>
      </c>
      <c r="K3632" s="0" t="n">
        <f aca="false">I3632*SUMIFS(syst_chauffage!$H$3:$H$27,syst_chauffage!$B$3:$B$27,D3632,syst_chauffage!$C$3:$C$27,E3632)</f>
        <v>42.2284771912676</v>
      </c>
      <c r="L3632" s="12" t="n">
        <f aca="false">H3632*SUMIFS(syst_chauffage!$K$3:$K$27,syst_chauffage!$B$3:$B$27,D3632,syst_chauffage!$C$3:$C$27,E3632)</f>
        <v>1.00653294831893</v>
      </c>
      <c r="N3632" s="0" t="str">
        <f aca="false">A3632</f>
        <v>Enseignement Recherche</v>
      </c>
      <c r="O3632" s="0" t="str">
        <f aca="false">B3632</f>
        <v>Enseignement secondaire</v>
      </c>
      <c r="P3632" s="0" t="str">
        <f aca="false">C3632</f>
        <v>Internat college</v>
      </c>
      <c r="Q3632" s="0" t="str">
        <f aca="false">D3632</f>
        <v>Autre système centralisé performant</v>
      </c>
      <c r="R3632" s="0" t="str">
        <f aca="false">E3632</f>
        <v>Autres</v>
      </c>
      <c r="S3632" s="0" t="str">
        <f aca="false">F3632</f>
        <v>0410462101</v>
      </c>
      <c r="T3632" s="0" t="str">
        <f aca="false">G3632</f>
        <v>2</v>
      </c>
      <c r="U3632" s="0" t="n">
        <f aca="false">L3632</f>
        <v>1.00653294831893</v>
      </c>
      <c r="V3632" s="0" t="n">
        <f aca="false">K3632</f>
        <v>42.2284771912676</v>
      </c>
      <c r="W3632" s="0" t="n">
        <f aca="false">J3632</f>
        <v>0</v>
      </c>
    </row>
    <row r="3633" customFormat="false" ht="12.8" hidden="false" customHeight="false" outlineLevel="0" collapsed="false">
      <c r="A3633" s="0" t="s">
        <v>75</v>
      </c>
      <c r="B3633" s="0" t="s">
        <v>942</v>
      </c>
      <c r="C3633" s="0" t="s">
        <v>995</v>
      </c>
      <c r="D3633" s="0" t="s">
        <v>51</v>
      </c>
      <c r="E3633" s="0" t="s">
        <v>58</v>
      </c>
      <c r="F3633" s="0" t="s">
        <v>1003</v>
      </c>
      <c r="G3633" s="0" t="s">
        <v>1610</v>
      </c>
      <c r="H3633" s="0" t="n">
        <v>0.976439445150961</v>
      </c>
      <c r="I3633" s="0" t="n">
        <v>16.9248802935928</v>
      </c>
      <c r="J3633" s="0" t="n">
        <v>680</v>
      </c>
      <c r="K3633" s="0" t="n">
        <f aca="false">I3633*SUMIFS(syst_chauffage!$H$3:$H$27,syst_chauffage!$B$3:$B$27,D3633,syst_chauffage!$C$3:$C$27,E3633)</f>
        <v>36.1176862018684</v>
      </c>
      <c r="L3633" s="12" t="n">
        <f aca="false">H3633*SUMIFS(syst_chauffage!$K$3:$K$27,syst_chauffage!$B$3:$B$27,D3633,syst_chauffage!$C$3:$C$27,E3633)</f>
        <v>0.976439445150961</v>
      </c>
      <c r="N3633" s="0" t="str">
        <f aca="false">A3633</f>
        <v>Enseignement Recherche</v>
      </c>
      <c r="O3633" s="0" t="str">
        <f aca="false">B3633</f>
        <v>Enseignement secondaire</v>
      </c>
      <c r="P3633" s="0" t="str">
        <f aca="false">C3633</f>
        <v>Internat college</v>
      </c>
      <c r="Q3633" s="0" t="str">
        <f aca="false">D3633</f>
        <v>Autre système centralisé performant</v>
      </c>
      <c r="R3633" s="0" t="str">
        <f aca="false">E3633</f>
        <v>Urbain</v>
      </c>
      <c r="S3633" s="0" t="str">
        <f aca="false">F3633</f>
        <v>0410462106</v>
      </c>
      <c r="T3633" s="0" t="str">
        <f aca="false">G3633</f>
        <v>2</v>
      </c>
      <c r="U3633" s="0" t="n">
        <f aca="false">L3633</f>
        <v>0.976439445150961</v>
      </c>
      <c r="V3633" s="0" t="n">
        <f aca="false">K3633</f>
        <v>36.1176862018684</v>
      </c>
      <c r="W3633" s="0" t="n">
        <f aca="false">J3633</f>
        <v>680</v>
      </c>
    </row>
    <row r="3634" customFormat="false" ht="12.8" hidden="false" customHeight="false" outlineLevel="0" collapsed="false">
      <c r="A3634" s="0" t="s">
        <v>75</v>
      </c>
      <c r="B3634" s="0" t="s">
        <v>942</v>
      </c>
      <c r="C3634" s="0" t="s">
        <v>995</v>
      </c>
      <c r="D3634" s="0" t="s">
        <v>27</v>
      </c>
      <c r="E3634" s="0" t="s">
        <v>23</v>
      </c>
      <c r="F3634" s="0" t="s">
        <v>1004</v>
      </c>
      <c r="G3634" s="0" t="s">
        <v>1610</v>
      </c>
      <c r="H3634" s="0" t="n">
        <v>0.765002326141321</v>
      </c>
      <c r="I3634" s="0" t="n">
        <v>8.12738388375423</v>
      </c>
      <c r="J3634" s="0" t="n">
        <v>504</v>
      </c>
      <c r="K3634" s="0" t="n">
        <f aca="false">I3634*SUMIFS(syst_chauffage!$H$3:$H$27,syst_chauffage!$B$3:$B$27,D3634,syst_chauffage!$C$3:$C$27,E3634)</f>
        <v>20.8418887714298</v>
      </c>
      <c r="L3634" s="12" t="n">
        <f aca="false">H3634*SUMIFS(syst_chauffage!$K$3:$K$27,syst_chauffage!$B$3:$B$27,D3634,syst_chauffage!$C$3:$C$27,E3634)</f>
        <v>0.765002326141321</v>
      </c>
      <c r="N3634" s="0" t="str">
        <f aca="false">A3634</f>
        <v>Enseignement Recherche</v>
      </c>
      <c r="O3634" s="0" t="str">
        <f aca="false">B3634</f>
        <v>Enseignement secondaire</v>
      </c>
      <c r="P3634" s="0" t="str">
        <f aca="false">C3634</f>
        <v>Internat college</v>
      </c>
      <c r="Q3634" s="0" t="str">
        <f aca="false">D3634</f>
        <v>Chaudière condensation fioul</v>
      </c>
      <c r="R3634" s="0" t="str">
        <f aca="false">E3634</f>
        <v>Fioul</v>
      </c>
      <c r="S3634" s="0" t="str">
        <f aca="false">F3634</f>
        <v>0410462303</v>
      </c>
      <c r="T3634" s="0" t="str">
        <f aca="false">G3634</f>
        <v>2</v>
      </c>
      <c r="U3634" s="0" t="n">
        <f aca="false">L3634</f>
        <v>0.765002326141321</v>
      </c>
      <c r="V3634" s="0" t="n">
        <f aca="false">K3634</f>
        <v>20.8418887714298</v>
      </c>
      <c r="W3634" s="0" t="n">
        <f aca="false">J3634</f>
        <v>504</v>
      </c>
    </row>
    <row r="3635" customFormat="false" ht="12.8" hidden="false" customHeight="false" outlineLevel="0" collapsed="false">
      <c r="A3635" s="0" t="s">
        <v>75</v>
      </c>
      <c r="B3635" s="0" t="s">
        <v>942</v>
      </c>
      <c r="C3635" s="0" t="s">
        <v>995</v>
      </c>
      <c r="D3635" s="0" t="s">
        <v>18</v>
      </c>
      <c r="E3635" s="0" t="s">
        <v>14</v>
      </c>
      <c r="F3635" s="0" t="s">
        <v>1005</v>
      </c>
      <c r="G3635" s="0" t="s">
        <v>1610</v>
      </c>
      <c r="H3635" s="0" t="n">
        <v>0.991429044334732</v>
      </c>
      <c r="I3635" s="0" t="n">
        <v>5.7052255629996</v>
      </c>
      <c r="J3635" s="0" t="n">
        <v>504</v>
      </c>
      <c r="K3635" s="0" t="n">
        <f aca="false">I3635*SUMIFS(syst_chauffage!$H$3:$H$27,syst_chauffage!$B$3:$B$27,D3635,syst_chauffage!$C$3:$C$27,E3635)</f>
        <v>15.5463341437897</v>
      </c>
      <c r="L3635" s="12" t="n">
        <f aca="false">H3635*SUMIFS(syst_chauffage!$K$3:$K$27,syst_chauffage!$B$3:$B$27,D3635,syst_chauffage!$C$3:$C$27,E3635)</f>
        <v>0.963120662090739</v>
      </c>
      <c r="N3635" s="0" t="str">
        <f aca="false">A3635</f>
        <v>Enseignement Recherche</v>
      </c>
      <c r="O3635" s="0" t="str">
        <f aca="false">B3635</f>
        <v>Enseignement secondaire</v>
      </c>
      <c r="P3635" s="0" t="str">
        <f aca="false">C3635</f>
        <v>Internat college</v>
      </c>
      <c r="Q3635" s="0" t="str">
        <f aca="false">D3635</f>
        <v>Chaudière condensation gaz</v>
      </c>
      <c r="R3635" s="0" t="str">
        <f aca="false">E3635</f>
        <v>Gaz</v>
      </c>
      <c r="S3635" s="0" t="str">
        <f aca="false">F3635</f>
        <v>0410462404</v>
      </c>
      <c r="T3635" s="0" t="str">
        <f aca="false">G3635</f>
        <v>2</v>
      </c>
      <c r="U3635" s="0" t="n">
        <f aca="false">L3635</f>
        <v>0.963120662090739</v>
      </c>
      <c r="V3635" s="0" t="n">
        <f aca="false">K3635</f>
        <v>15.5463341437897</v>
      </c>
      <c r="W3635" s="0" t="n">
        <f aca="false">J3635</f>
        <v>504</v>
      </c>
    </row>
    <row r="3636" customFormat="false" ht="12.8" hidden="false" customHeight="false" outlineLevel="0" collapsed="false">
      <c r="A3636" s="0" t="s">
        <v>75</v>
      </c>
      <c r="B3636" s="0" t="s">
        <v>942</v>
      </c>
      <c r="C3636" s="0" t="s">
        <v>995</v>
      </c>
      <c r="D3636" s="0" t="s">
        <v>32</v>
      </c>
      <c r="E3636" s="0" t="s">
        <v>30</v>
      </c>
      <c r="F3636" s="0" t="s">
        <v>1006</v>
      </c>
      <c r="G3636" s="0" t="s">
        <v>1610</v>
      </c>
      <c r="H3636" s="0" t="n">
        <v>1</v>
      </c>
      <c r="I3636" s="0" t="n">
        <v>12</v>
      </c>
      <c r="J3636" s="0" t="n">
        <v>0</v>
      </c>
      <c r="K3636" s="0" t="n">
        <f aca="false">I3636*SUMIFS(syst_chauffage!$H$3:$H$27,syst_chauffage!$B$3:$B$27,D3636,syst_chauffage!$C$3:$C$27,E3636)</f>
        <v>12</v>
      </c>
      <c r="L3636" s="12" t="n">
        <f aca="false">H3636*SUMIFS(syst_chauffage!$K$3:$K$27,syst_chauffage!$B$3:$B$27,D3636,syst_chauffage!$C$3:$C$27,E3636)</f>
        <v>1</v>
      </c>
      <c r="N3636" s="0" t="str">
        <f aca="false">A3636</f>
        <v>Enseignement Recherche</v>
      </c>
      <c r="O3636" s="0" t="str">
        <f aca="false">B3636</f>
        <v>Enseignement secondaire</v>
      </c>
      <c r="P3636" s="0" t="str">
        <f aca="false">C3636</f>
        <v>Internat college</v>
      </c>
      <c r="Q3636" s="0" t="str">
        <f aca="false">D3636</f>
        <v>Electrique direct performant</v>
      </c>
      <c r="R3636" s="0" t="str">
        <f aca="false">E3636</f>
        <v>Electricité</v>
      </c>
      <c r="S3636" s="0" t="str">
        <f aca="false">F3636</f>
        <v>0410462602</v>
      </c>
      <c r="T3636" s="0" t="str">
        <f aca="false">G3636</f>
        <v>2</v>
      </c>
      <c r="U3636" s="0" t="n">
        <f aca="false">L3636</f>
        <v>1</v>
      </c>
      <c r="V3636" s="0" t="n">
        <f aca="false">K3636</f>
        <v>12</v>
      </c>
      <c r="W3636" s="0" t="n">
        <f aca="false">J3636</f>
        <v>0</v>
      </c>
    </row>
    <row r="3637" customFormat="false" ht="12.8" hidden="false" customHeight="false" outlineLevel="0" collapsed="false">
      <c r="A3637" s="0" t="s">
        <v>75</v>
      </c>
      <c r="B3637" s="0" t="s">
        <v>942</v>
      </c>
      <c r="C3637" s="0" t="s">
        <v>995</v>
      </c>
      <c r="D3637" s="0" t="s">
        <v>38</v>
      </c>
      <c r="E3637" s="0" t="s">
        <v>30</v>
      </c>
      <c r="F3637" s="0" t="s">
        <v>1007</v>
      </c>
      <c r="G3637" s="0" t="s">
        <v>1610</v>
      </c>
      <c r="H3637" s="0" t="n">
        <v>3.34058232558139</v>
      </c>
      <c r="I3637" s="0" t="n">
        <v>56.4651208285131</v>
      </c>
      <c r="J3637" s="0" t="n">
        <v>648</v>
      </c>
      <c r="K3637" s="0" t="n">
        <f aca="false">I3637*SUMIFS(syst_chauffage!$H$3:$H$27,syst_chauffage!$B$3:$B$27,D3637,syst_chauffage!$C$3:$C$27,E3637)</f>
        <v>57.0745941619367</v>
      </c>
      <c r="L3637" s="12" t="n">
        <f aca="false">H3637*SUMIFS(syst_chauffage!$K$3:$K$27,syst_chauffage!$B$3:$B$27,D3637,syst_chauffage!$C$3:$C$27,E3637)</f>
        <v>2.98853732681761</v>
      </c>
      <c r="N3637" s="0" t="str">
        <f aca="false">A3637</f>
        <v>Enseignement Recherche</v>
      </c>
      <c r="O3637" s="0" t="str">
        <f aca="false">B3637</f>
        <v>Enseignement secondaire</v>
      </c>
      <c r="P3637" s="0" t="str">
        <f aca="false">C3637</f>
        <v>Internat college</v>
      </c>
      <c r="Q3637" s="0" t="str">
        <f aca="false">D3637</f>
        <v>PAC performant</v>
      </c>
      <c r="R3637" s="0" t="str">
        <f aca="false">E3637</f>
        <v>Electricité</v>
      </c>
      <c r="S3637" s="0" t="str">
        <f aca="false">F3637</f>
        <v>0410462902</v>
      </c>
      <c r="T3637" s="0" t="str">
        <f aca="false">G3637</f>
        <v>2</v>
      </c>
      <c r="U3637" s="0" t="n">
        <f aca="false">L3637</f>
        <v>2.98853732681761</v>
      </c>
      <c r="V3637" s="0" t="n">
        <f aca="false">K3637</f>
        <v>57.0745941619367</v>
      </c>
      <c r="W3637" s="0" t="n">
        <f aca="false">J3637</f>
        <v>648</v>
      </c>
    </row>
    <row r="3638" customFormat="false" ht="12.8" hidden="false" customHeight="false" outlineLevel="0" collapsed="false">
      <c r="A3638" s="0" t="s">
        <v>75</v>
      </c>
      <c r="B3638" s="0" t="s">
        <v>942</v>
      </c>
      <c r="C3638" s="0" t="s">
        <v>1008</v>
      </c>
      <c r="D3638" s="0" t="s">
        <v>19</v>
      </c>
      <c r="E3638" s="0" t="s">
        <v>57</v>
      </c>
      <c r="F3638" s="0" t="s">
        <v>1009</v>
      </c>
      <c r="G3638" s="0" t="s">
        <v>1610</v>
      </c>
      <c r="H3638" s="0" t="n">
        <v>0.859496888531144</v>
      </c>
      <c r="I3638" s="0" t="n">
        <v>17.6457053426676</v>
      </c>
      <c r="J3638" s="0" t="n">
        <v>0</v>
      </c>
      <c r="K3638" s="0" t="n">
        <f aca="false">I3638*SUMIFS(syst_chauffage!$H$3:$H$27,syst_chauffage!$B$3:$B$27,D3638,syst_chauffage!$C$3:$C$27,E3638)</f>
        <v>24.5712330807471</v>
      </c>
      <c r="L3638" s="12" t="n">
        <f aca="false">H3638*SUMIFS(syst_chauffage!$K$3:$K$27,syst_chauffage!$B$3:$B$27,D3638,syst_chauffage!$C$3:$C$27,E3638)</f>
        <v>0.859496888531144</v>
      </c>
      <c r="N3638" s="0" t="str">
        <f aca="false">A3638</f>
        <v>Enseignement Recherche</v>
      </c>
      <c r="O3638" s="0" t="str">
        <f aca="false">B3638</f>
        <v>Enseignement secondaire</v>
      </c>
      <c r="P3638" s="0" t="str">
        <f aca="false">C3638</f>
        <v>Internat LEGT</v>
      </c>
      <c r="Q3638" s="0" t="str">
        <f aca="false">D3638</f>
        <v>Autre système centralisé</v>
      </c>
      <c r="R3638" s="0" t="str">
        <f aca="false">E3638</f>
        <v>Autres</v>
      </c>
      <c r="S3638" s="0" t="str">
        <f aca="false">F3638</f>
        <v>0410470101</v>
      </c>
      <c r="T3638" s="0" t="str">
        <f aca="false">G3638</f>
        <v>2</v>
      </c>
      <c r="U3638" s="0" t="n">
        <f aca="false">L3638</f>
        <v>0.859496888531144</v>
      </c>
      <c r="V3638" s="0" t="n">
        <f aca="false">K3638</f>
        <v>24.5712330807471</v>
      </c>
      <c r="W3638" s="0" t="n">
        <f aca="false">J3638</f>
        <v>0</v>
      </c>
    </row>
    <row r="3639" customFormat="false" ht="12.8" hidden="false" customHeight="false" outlineLevel="0" collapsed="false">
      <c r="A3639" s="0" t="s">
        <v>75</v>
      </c>
      <c r="B3639" s="0" t="s">
        <v>942</v>
      </c>
      <c r="C3639" s="0" t="s">
        <v>1008</v>
      </c>
      <c r="D3639" s="0" t="s">
        <v>19</v>
      </c>
      <c r="E3639" s="0" t="s">
        <v>58</v>
      </c>
      <c r="F3639" s="0" t="s">
        <v>1010</v>
      </c>
      <c r="G3639" s="0" t="s">
        <v>1610</v>
      </c>
      <c r="H3639" s="0" t="n">
        <v>0.930031260812643</v>
      </c>
      <c r="I3639" s="0" t="n">
        <v>17.9501229502398</v>
      </c>
      <c r="J3639" s="0" t="n">
        <v>680</v>
      </c>
      <c r="K3639" s="0" t="n">
        <f aca="false">I3639*SUMIFS(syst_chauffage!$H$3:$H$27,syst_chauffage!$B$3:$B$27,D3639,syst_chauffage!$C$3:$C$27,E3639)</f>
        <v>29.5270473899247</v>
      </c>
      <c r="L3639" s="12" t="n">
        <f aca="false">H3639*SUMIFS(syst_chauffage!$K$3:$K$27,syst_chauffage!$B$3:$B$27,D3639,syst_chauffage!$C$3:$C$27,E3639)</f>
        <v>0.930031260812643</v>
      </c>
      <c r="N3639" s="0" t="str">
        <f aca="false">A3639</f>
        <v>Enseignement Recherche</v>
      </c>
      <c r="O3639" s="0" t="str">
        <f aca="false">B3639</f>
        <v>Enseignement secondaire</v>
      </c>
      <c r="P3639" s="0" t="str">
        <f aca="false">C3639</f>
        <v>Internat LEGT</v>
      </c>
      <c r="Q3639" s="0" t="str">
        <f aca="false">D3639</f>
        <v>Autre système centralisé</v>
      </c>
      <c r="R3639" s="0" t="str">
        <f aca="false">E3639</f>
        <v>Urbain</v>
      </c>
      <c r="S3639" s="0" t="str">
        <f aca="false">F3639</f>
        <v>0410470106</v>
      </c>
      <c r="T3639" s="0" t="str">
        <f aca="false">G3639</f>
        <v>2</v>
      </c>
      <c r="U3639" s="0" t="n">
        <f aca="false">L3639</f>
        <v>0.930031260812643</v>
      </c>
      <c r="V3639" s="0" t="n">
        <f aca="false">K3639</f>
        <v>29.5270473899247</v>
      </c>
      <c r="W3639" s="0" t="n">
        <f aca="false">J3639</f>
        <v>680</v>
      </c>
    </row>
    <row r="3640" customFormat="false" ht="12.8" hidden="false" customHeight="false" outlineLevel="0" collapsed="false">
      <c r="A3640" s="0" t="s">
        <v>75</v>
      </c>
      <c r="B3640" s="0" t="s">
        <v>942</v>
      </c>
      <c r="C3640" s="0" t="s">
        <v>1008</v>
      </c>
      <c r="D3640" s="0" t="s">
        <v>22</v>
      </c>
      <c r="E3640" s="0" t="s">
        <v>23</v>
      </c>
      <c r="F3640" s="0" t="s">
        <v>1011</v>
      </c>
      <c r="G3640" s="0" t="s">
        <v>1610</v>
      </c>
      <c r="H3640" s="0" t="n">
        <v>0.739248445781441</v>
      </c>
      <c r="I3640" s="0" t="n">
        <v>7.08314444138651</v>
      </c>
      <c r="J3640" s="0" t="n">
        <v>0</v>
      </c>
      <c r="K3640" s="0" t="n">
        <f aca="false">I3640*SUMIFS(syst_chauffage!$H$3:$H$27,syst_chauffage!$B$3:$B$27,D3640,syst_chauffage!$C$3:$C$27,E3640)</f>
        <v>12.4735767902926</v>
      </c>
      <c r="L3640" s="12" t="n">
        <f aca="false">H3640*SUMIFS(syst_chauffage!$K$3:$K$27,syst_chauffage!$B$3:$B$27,D3640,syst_chauffage!$C$3:$C$27,E3640)</f>
        <v>0.739248445781441</v>
      </c>
      <c r="N3640" s="0" t="str">
        <f aca="false">A3640</f>
        <v>Enseignement Recherche</v>
      </c>
      <c r="O3640" s="0" t="str">
        <f aca="false">B3640</f>
        <v>Enseignement secondaire</v>
      </c>
      <c r="P3640" s="0" t="str">
        <f aca="false">C3640</f>
        <v>Internat LEGT</v>
      </c>
      <c r="Q3640" s="0" t="str">
        <f aca="false">D3640</f>
        <v>Chaudière fioul</v>
      </c>
      <c r="R3640" s="0" t="str">
        <f aca="false">E3640</f>
        <v>Fioul</v>
      </c>
      <c r="S3640" s="0" t="str">
        <f aca="false">F3640</f>
        <v>0410470303</v>
      </c>
      <c r="T3640" s="0" t="str">
        <f aca="false">G3640</f>
        <v>2</v>
      </c>
      <c r="U3640" s="0" t="n">
        <f aca="false">L3640</f>
        <v>0.739248445781441</v>
      </c>
      <c r="V3640" s="0" t="n">
        <f aca="false">K3640</f>
        <v>12.4735767902926</v>
      </c>
      <c r="W3640" s="0" t="n">
        <f aca="false">J3640</f>
        <v>0</v>
      </c>
    </row>
    <row r="3641" customFormat="false" ht="12.8" hidden="false" customHeight="false" outlineLevel="0" collapsed="false">
      <c r="A3641" s="0" t="s">
        <v>75</v>
      </c>
      <c r="B3641" s="0" t="s">
        <v>942</v>
      </c>
      <c r="C3641" s="0" t="s">
        <v>1008</v>
      </c>
      <c r="D3641" s="0" t="s">
        <v>13</v>
      </c>
      <c r="E3641" s="0" t="s">
        <v>14</v>
      </c>
      <c r="F3641" s="0" t="s">
        <v>1012</v>
      </c>
      <c r="G3641" s="0" t="s">
        <v>1610</v>
      </c>
      <c r="H3641" s="0" t="n">
        <v>0.877700589095048</v>
      </c>
      <c r="I3641" s="0" t="n">
        <v>5.32127067228281</v>
      </c>
      <c r="J3641" s="0" t="n">
        <v>264</v>
      </c>
      <c r="K3641" s="0" t="n">
        <f aca="false">I3641*SUMIFS(syst_chauffage!$H$3:$H$27,syst_chauffage!$B$3:$B$27,D3641,syst_chauffage!$C$3:$C$27,E3641)</f>
        <v>10.7467942795629</v>
      </c>
      <c r="L3641" s="12" t="n">
        <f aca="false">H3641*SUMIFS(syst_chauffage!$K$3:$K$27,syst_chauffage!$B$3:$B$27,D3641,syst_chauffage!$C$3:$C$27,E3641)</f>
        <v>0.877700589095048</v>
      </c>
      <c r="N3641" s="0" t="str">
        <f aca="false">A3641</f>
        <v>Enseignement Recherche</v>
      </c>
      <c r="O3641" s="0" t="str">
        <f aca="false">B3641</f>
        <v>Enseignement secondaire</v>
      </c>
      <c r="P3641" s="0" t="str">
        <f aca="false">C3641</f>
        <v>Internat LEGT</v>
      </c>
      <c r="Q3641" s="0" t="str">
        <f aca="false">D3641</f>
        <v>Chaudière gaz</v>
      </c>
      <c r="R3641" s="0" t="str">
        <f aca="false">E3641</f>
        <v>Gaz</v>
      </c>
      <c r="S3641" s="0" t="str">
        <f aca="false">F3641</f>
        <v>0410470404</v>
      </c>
      <c r="T3641" s="0" t="str">
        <f aca="false">G3641</f>
        <v>2</v>
      </c>
      <c r="U3641" s="0" t="n">
        <f aca="false">L3641</f>
        <v>0.877700589095048</v>
      </c>
      <c r="V3641" s="0" t="n">
        <f aca="false">K3641</f>
        <v>10.7467942795629</v>
      </c>
      <c r="W3641" s="0" t="n">
        <f aca="false">J3641</f>
        <v>264</v>
      </c>
    </row>
    <row r="3642" customFormat="false" ht="12.8" hidden="false" customHeight="false" outlineLevel="0" collapsed="false">
      <c r="A3642" s="0" t="s">
        <v>75</v>
      </c>
      <c r="B3642" s="0" t="s">
        <v>942</v>
      </c>
      <c r="C3642" s="0" t="s">
        <v>1008</v>
      </c>
      <c r="D3642" s="0" t="s">
        <v>29</v>
      </c>
      <c r="E3642" s="0" t="s">
        <v>30</v>
      </c>
      <c r="F3642" s="0" t="s">
        <v>1013</v>
      </c>
      <c r="G3642" s="0" t="s">
        <v>1610</v>
      </c>
      <c r="H3642" s="0" t="n">
        <v>0.92</v>
      </c>
      <c r="I3642" s="0" t="n">
        <v>10.4</v>
      </c>
      <c r="J3642" s="0" t="n">
        <v>0</v>
      </c>
      <c r="K3642" s="0" t="n">
        <f aca="false">I3642*SUMIFS(syst_chauffage!$H$3:$H$27,syst_chauffage!$B$3:$B$27,D3642,syst_chauffage!$C$3:$C$27,E3642)</f>
        <v>3</v>
      </c>
      <c r="L3642" s="12" t="n">
        <f aca="false">H3642*SUMIFS(syst_chauffage!$K$3:$K$27,syst_chauffage!$B$3:$B$27,D3642,syst_chauffage!$C$3:$C$27,E3642)</f>
        <v>0.92</v>
      </c>
      <c r="N3642" s="0" t="str">
        <f aca="false">A3642</f>
        <v>Enseignement Recherche</v>
      </c>
      <c r="O3642" s="0" t="str">
        <f aca="false">B3642</f>
        <v>Enseignement secondaire</v>
      </c>
      <c r="P3642" s="0" t="str">
        <f aca="false">C3642</f>
        <v>Internat LEGT</v>
      </c>
      <c r="Q3642" s="0" t="str">
        <f aca="false">D3642</f>
        <v>Electrique direct</v>
      </c>
      <c r="R3642" s="0" t="str">
        <f aca="false">E3642</f>
        <v>Electricité</v>
      </c>
      <c r="S3642" s="0" t="str">
        <f aca="false">F3642</f>
        <v>0410470602</v>
      </c>
      <c r="T3642" s="0" t="str">
        <f aca="false">G3642</f>
        <v>2</v>
      </c>
      <c r="U3642" s="0" t="n">
        <f aca="false">L3642</f>
        <v>0.92</v>
      </c>
      <c r="V3642" s="0" t="n">
        <f aca="false">K3642</f>
        <v>3</v>
      </c>
      <c r="W3642" s="0" t="n">
        <f aca="false">J3642</f>
        <v>0</v>
      </c>
    </row>
    <row r="3643" customFormat="false" ht="12.8" hidden="false" customHeight="false" outlineLevel="0" collapsed="false">
      <c r="A3643" s="0" t="s">
        <v>75</v>
      </c>
      <c r="B3643" s="0" t="s">
        <v>942</v>
      </c>
      <c r="C3643" s="0" t="s">
        <v>1008</v>
      </c>
      <c r="D3643" s="0" t="s">
        <v>36</v>
      </c>
      <c r="E3643" s="0" t="s">
        <v>30</v>
      </c>
      <c r="F3643" s="0" t="s">
        <v>1014</v>
      </c>
      <c r="G3643" s="0" t="s">
        <v>1610</v>
      </c>
      <c r="H3643" s="0" t="n">
        <v>2.89517134883721</v>
      </c>
      <c r="I3643" s="0" t="n">
        <v>52.867918928596</v>
      </c>
      <c r="J3643" s="0" t="n">
        <v>603</v>
      </c>
      <c r="K3643" s="0" t="n">
        <f aca="false">I3643*SUMIFS(syst_chauffage!$H$3:$H$27,syst_chauffage!$B$3:$B$27,D3643,syst_chauffage!$C$3:$C$27,E3643)</f>
        <v>32.7071664058975</v>
      </c>
      <c r="L3643" s="12" t="n">
        <f aca="false">H3643*SUMIFS(syst_chauffage!$K$3:$K$27,syst_chauffage!$B$3:$B$27,D3643,syst_chauffage!$C$3:$C$27,E3643)</f>
        <v>2.4324955428598</v>
      </c>
      <c r="N3643" s="0" t="str">
        <f aca="false">A3643</f>
        <v>Enseignement Recherche</v>
      </c>
      <c r="O3643" s="0" t="str">
        <f aca="false">B3643</f>
        <v>Enseignement secondaire</v>
      </c>
      <c r="P3643" s="0" t="str">
        <f aca="false">C3643</f>
        <v>Internat LEGT</v>
      </c>
      <c r="Q3643" s="0" t="str">
        <f aca="false">D3643</f>
        <v>PAC</v>
      </c>
      <c r="R3643" s="0" t="str">
        <f aca="false">E3643</f>
        <v>Electricité</v>
      </c>
      <c r="S3643" s="0" t="str">
        <f aca="false">F3643</f>
        <v>0410470902</v>
      </c>
      <c r="T3643" s="0" t="str">
        <f aca="false">G3643</f>
        <v>2</v>
      </c>
      <c r="U3643" s="0" t="n">
        <f aca="false">L3643</f>
        <v>2.4324955428598</v>
      </c>
      <c r="V3643" s="0" t="n">
        <f aca="false">K3643</f>
        <v>32.7071664058975</v>
      </c>
      <c r="W3643" s="0" t="n">
        <f aca="false">J3643</f>
        <v>603</v>
      </c>
    </row>
    <row r="3644" customFormat="false" ht="12.8" hidden="false" customHeight="false" outlineLevel="0" collapsed="false">
      <c r="A3644" s="0" t="s">
        <v>75</v>
      </c>
      <c r="B3644" s="0" t="s">
        <v>942</v>
      </c>
      <c r="C3644" s="0" t="s">
        <v>1008</v>
      </c>
      <c r="D3644" s="0" t="s">
        <v>51</v>
      </c>
      <c r="E3644" s="0" t="s">
        <v>57</v>
      </c>
      <c r="F3644" s="0" t="s">
        <v>1015</v>
      </c>
      <c r="G3644" s="0" t="s">
        <v>1610</v>
      </c>
      <c r="H3644" s="0" t="n">
        <v>0.991727179074395</v>
      </c>
      <c r="I3644" s="0" t="n">
        <v>21.0067920746043</v>
      </c>
      <c r="J3644" s="0" t="n">
        <v>0</v>
      </c>
      <c r="K3644" s="0" t="n">
        <f aca="false">I3644*SUMIFS(syst_chauffage!$H$3:$H$27,syst_chauffage!$B$3:$B$27,D3644,syst_chauffage!$C$3:$C$27,E3644)</f>
        <v>44.5103223753498</v>
      </c>
      <c r="L3644" s="12" t="n">
        <f aca="false">H3644*SUMIFS(syst_chauffage!$K$3:$K$27,syst_chauffage!$B$3:$B$27,D3644,syst_chauffage!$C$3:$C$27,E3644)</f>
        <v>0.991727179074395</v>
      </c>
      <c r="N3644" s="0" t="str">
        <f aca="false">A3644</f>
        <v>Enseignement Recherche</v>
      </c>
      <c r="O3644" s="0" t="str">
        <f aca="false">B3644</f>
        <v>Enseignement secondaire</v>
      </c>
      <c r="P3644" s="0" t="str">
        <f aca="false">C3644</f>
        <v>Internat LEGT</v>
      </c>
      <c r="Q3644" s="0" t="str">
        <f aca="false">D3644</f>
        <v>Autre système centralisé performant</v>
      </c>
      <c r="R3644" s="0" t="str">
        <f aca="false">E3644</f>
        <v>Autres</v>
      </c>
      <c r="S3644" s="0" t="str">
        <f aca="false">F3644</f>
        <v>0410472101</v>
      </c>
      <c r="T3644" s="0" t="str">
        <f aca="false">G3644</f>
        <v>2</v>
      </c>
      <c r="U3644" s="0" t="n">
        <f aca="false">L3644</f>
        <v>0.991727179074395</v>
      </c>
      <c r="V3644" s="0" t="n">
        <f aca="false">K3644</f>
        <v>44.5103223753498</v>
      </c>
      <c r="W3644" s="0" t="n">
        <f aca="false">J3644</f>
        <v>0</v>
      </c>
    </row>
    <row r="3645" customFormat="false" ht="12.8" hidden="false" customHeight="false" outlineLevel="0" collapsed="false">
      <c r="A3645" s="0" t="s">
        <v>75</v>
      </c>
      <c r="B3645" s="0" t="s">
        <v>942</v>
      </c>
      <c r="C3645" s="0" t="s">
        <v>1008</v>
      </c>
      <c r="D3645" s="0" t="s">
        <v>51</v>
      </c>
      <c r="E3645" s="0" t="s">
        <v>58</v>
      </c>
      <c r="F3645" s="0" t="s">
        <v>1016</v>
      </c>
      <c r="G3645" s="0" t="s">
        <v>1610</v>
      </c>
      <c r="H3645" s="0" t="n">
        <v>1.07311299324536</v>
      </c>
      <c r="I3645" s="0" t="n">
        <v>21.3691939883807</v>
      </c>
      <c r="J3645" s="0" t="n">
        <v>680</v>
      </c>
      <c r="K3645" s="0" t="n">
        <f aca="false">I3645*SUMIFS(syst_chauffage!$H$3:$H$27,syst_chauffage!$B$3:$B$27,D3645,syst_chauffage!$C$3:$C$27,E3645)</f>
        <v>45.6018494353172</v>
      </c>
      <c r="L3645" s="12" t="n">
        <f aca="false">H3645*SUMIFS(syst_chauffage!$K$3:$K$27,syst_chauffage!$B$3:$B$27,D3645,syst_chauffage!$C$3:$C$27,E3645)</f>
        <v>1.07311299324536</v>
      </c>
      <c r="N3645" s="0" t="str">
        <f aca="false">A3645</f>
        <v>Enseignement Recherche</v>
      </c>
      <c r="O3645" s="0" t="str">
        <f aca="false">B3645</f>
        <v>Enseignement secondaire</v>
      </c>
      <c r="P3645" s="0" t="str">
        <f aca="false">C3645</f>
        <v>Internat LEGT</v>
      </c>
      <c r="Q3645" s="0" t="str">
        <f aca="false">D3645</f>
        <v>Autre système centralisé performant</v>
      </c>
      <c r="R3645" s="0" t="str">
        <f aca="false">E3645</f>
        <v>Urbain</v>
      </c>
      <c r="S3645" s="0" t="str">
        <f aca="false">F3645</f>
        <v>0410472106</v>
      </c>
      <c r="T3645" s="0" t="str">
        <f aca="false">G3645</f>
        <v>2</v>
      </c>
      <c r="U3645" s="0" t="n">
        <f aca="false">L3645</f>
        <v>1.07311299324536</v>
      </c>
      <c r="V3645" s="0" t="n">
        <f aca="false">K3645</f>
        <v>45.6018494353172</v>
      </c>
      <c r="W3645" s="0" t="n">
        <f aca="false">J3645</f>
        <v>680</v>
      </c>
    </row>
    <row r="3646" customFormat="false" ht="12.8" hidden="false" customHeight="false" outlineLevel="0" collapsed="false">
      <c r="A3646" s="0" t="s">
        <v>75</v>
      </c>
      <c r="B3646" s="0" t="s">
        <v>942</v>
      </c>
      <c r="C3646" s="0" t="s">
        <v>1008</v>
      </c>
      <c r="D3646" s="0" t="s">
        <v>27</v>
      </c>
      <c r="E3646" s="0" t="s">
        <v>23</v>
      </c>
      <c r="F3646" s="0" t="s">
        <v>1017</v>
      </c>
      <c r="G3646" s="0" t="s">
        <v>1610</v>
      </c>
      <c r="H3646" s="0" t="n">
        <v>0.764992871952798</v>
      </c>
      <c r="I3646" s="0" t="n">
        <v>8.43231481117441</v>
      </c>
      <c r="J3646" s="0" t="n">
        <v>608</v>
      </c>
      <c r="K3646" s="0" t="n">
        <f aca="false">I3646*SUMIFS(syst_chauffage!$H$3:$H$27,syst_chauffage!$B$3:$B$27,D3646,syst_chauffage!$C$3:$C$27,E3646)</f>
        <v>21.6238545999376</v>
      </c>
      <c r="L3646" s="12" t="n">
        <f aca="false">H3646*SUMIFS(syst_chauffage!$K$3:$K$27,syst_chauffage!$B$3:$B$27,D3646,syst_chauffage!$C$3:$C$27,E3646)</f>
        <v>0.764992871952798</v>
      </c>
      <c r="N3646" s="0" t="str">
        <f aca="false">A3646</f>
        <v>Enseignement Recherche</v>
      </c>
      <c r="O3646" s="0" t="str">
        <f aca="false">B3646</f>
        <v>Enseignement secondaire</v>
      </c>
      <c r="P3646" s="0" t="str">
        <f aca="false">C3646</f>
        <v>Internat LEGT</v>
      </c>
      <c r="Q3646" s="0" t="str">
        <f aca="false">D3646</f>
        <v>Chaudière condensation fioul</v>
      </c>
      <c r="R3646" s="0" t="str">
        <f aca="false">E3646</f>
        <v>Fioul</v>
      </c>
      <c r="S3646" s="0" t="str">
        <f aca="false">F3646</f>
        <v>0410472303</v>
      </c>
      <c r="T3646" s="0" t="str">
        <f aca="false">G3646</f>
        <v>2</v>
      </c>
      <c r="U3646" s="0" t="n">
        <f aca="false">L3646</f>
        <v>0.764992871952798</v>
      </c>
      <c r="V3646" s="0" t="n">
        <f aca="false">K3646</f>
        <v>21.6238545999376</v>
      </c>
      <c r="W3646" s="0" t="n">
        <f aca="false">J3646</f>
        <v>608</v>
      </c>
    </row>
    <row r="3647" customFormat="false" ht="12.8" hidden="false" customHeight="false" outlineLevel="0" collapsed="false">
      <c r="A3647" s="0" t="s">
        <v>75</v>
      </c>
      <c r="B3647" s="0" t="s">
        <v>942</v>
      </c>
      <c r="C3647" s="0" t="s">
        <v>1008</v>
      </c>
      <c r="D3647" s="0" t="s">
        <v>18</v>
      </c>
      <c r="E3647" s="0" t="s">
        <v>14</v>
      </c>
      <c r="F3647" s="0" t="s">
        <v>1018</v>
      </c>
      <c r="G3647" s="0" t="s">
        <v>1610</v>
      </c>
      <c r="H3647" s="0" t="n">
        <v>0.991389907316624</v>
      </c>
      <c r="I3647" s="0" t="n">
        <v>6.33484603843191</v>
      </c>
      <c r="J3647" s="0" t="n">
        <v>608</v>
      </c>
      <c r="K3647" s="0" t="n">
        <f aca="false">I3647*SUMIFS(syst_chauffage!$H$3:$H$27,syst_chauffage!$B$3:$B$27,D3647,syst_chauffage!$C$3:$C$27,E3647)</f>
        <v>17.2620051872491</v>
      </c>
      <c r="L3647" s="12" t="n">
        <f aca="false">H3647*SUMIFS(syst_chauffage!$K$3:$K$27,syst_chauffage!$B$3:$B$27,D3647,syst_chauffage!$C$3:$C$27,E3647)</f>
        <v>0.963082642556202</v>
      </c>
      <c r="N3647" s="0" t="str">
        <f aca="false">A3647</f>
        <v>Enseignement Recherche</v>
      </c>
      <c r="O3647" s="0" t="str">
        <f aca="false">B3647</f>
        <v>Enseignement secondaire</v>
      </c>
      <c r="P3647" s="0" t="str">
        <f aca="false">C3647</f>
        <v>Internat LEGT</v>
      </c>
      <c r="Q3647" s="0" t="str">
        <f aca="false">D3647</f>
        <v>Chaudière condensation gaz</v>
      </c>
      <c r="R3647" s="0" t="str">
        <f aca="false">E3647</f>
        <v>Gaz</v>
      </c>
      <c r="S3647" s="0" t="str">
        <f aca="false">F3647</f>
        <v>0410472404</v>
      </c>
      <c r="T3647" s="0" t="str">
        <f aca="false">G3647</f>
        <v>2</v>
      </c>
      <c r="U3647" s="0" t="n">
        <f aca="false">L3647</f>
        <v>0.963082642556202</v>
      </c>
      <c r="V3647" s="0" t="n">
        <f aca="false">K3647</f>
        <v>17.2620051872491</v>
      </c>
      <c r="W3647" s="0" t="n">
        <f aca="false">J3647</f>
        <v>608</v>
      </c>
    </row>
    <row r="3648" customFormat="false" ht="12.8" hidden="false" customHeight="false" outlineLevel="0" collapsed="false">
      <c r="A3648" s="0" t="s">
        <v>75</v>
      </c>
      <c r="B3648" s="0" t="s">
        <v>942</v>
      </c>
      <c r="C3648" s="0" t="s">
        <v>1008</v>
      </c>
      <c r="D3648" s="0" t="s">
        <v>32</v>
      </c>
      <c r="E3648" s="0" t="s">
        <v>30</v>
      </c>
      <c r="F3648" s="0" t="s">
        <v>1019</v>
      </c>
      <c r="G3648" s="0" t="s">
        <v>1610</v>
      </c>
      <c r="H3648" s="0" t="n">
        <v>1</v>
      </c>
      <c r="I3648" s="0" t="n">
        <v>12</v>
      </c>
      <c r="J3648" s="0" t="n">
        <v>0</v>
      </c>
      <c r="K3648" s="0" t="n">
        <f aca="false">I3648*SUMIFS(syst_chauffage!$H$3:$H$27,syst_chauffage!$B$3:$B$27,D3648,syst_chauffage!$C$3:$C$27,E3648)</f>
        <v>12</v>
      </c>
      <c r="L3648" s="12" t="n">
        <f aca="false">H3648*SUMIFS(syst_chauffage!$K$3:$K$27,syst_chauffage!$B$3:$B$27,D3648,syst_chauffage!$C$3:$C$27,E3648)</f>
        <v>1</v>
      </c>
      <c r="N3648" s="0" t="str">
        <f aca="false">A3648</f>
        <v>Enseignement Recherche</v>
      </c>
      <c r="O3648" s="0" t="str">
        <f aca="false">B3648</f>
        <v>Enseignement secondaire</v>
      </c>
      <c r="P3648" s="0" t="str">
        <f aca="false">C3648</f>
        <v>Internat LEGT</v>
      </c>
      <c r="Q3648" s="0" t="str">
        <f aca="false">D3648</f>
        <v>Electrique direct performant</v>
      </c>
      <c r="R3648" s="0" t="str">
        <f aca="false">E3648</f>
        <v>Electricité</v>
      </c>
      <c r="S3648" s="0" t="str">
        <f aca="false">F3648</f>
        <v>0410472602</v>
      </c>
      <c r="T3648" s="0" t="str">
        <f aca="false">G3648</f>
        <v>2</v>
      </c>
      <c r="U3648" s="0" t="n">
        <f aca="false">L3648</f>
        <v>1</v>
      </c>
      <c r="V3648" s="0" t="n">
        <f aca="false">K3648</f>
        <v>12</v>
      </c>
      <c r="W3648" s="0" t="n">
        <f aca="false">J3648</f>
        <v>0</v>
      </c>
    </row>
    <row r="3649" customFormat="false" ht="12.8" hidden="false" customHeight="false" outlineLevel="0" collapsed="false">
      <c r="A3649" s="0" t="s">
        <v>75</v>
      </c>
      <c r="B3649" s="0" t="s">
        <v>942</v>
      </c>
      <c r="C3649" s="0" t="s">
        <v>1008</v>
      </c>
      <c r="D3649" s="0" t="s">
        <v>38</v>
      </c>
      <c r="E3649" s="0" t="s">
        <v>30</v>
      </c>
      <c r="F3649" s="0" t="s">
        <v>1020</v>
      </c>
      <c r="G3649" s="0" t="s">
        <v>1610</v>
      </c>
      <c r="H3649" s="0" t="n">
        <v>3.34058232558139</v>
      </c>
      <c r="I3649" s="0" t="n">
        <v>62.937998724519</v>
      </c>
      <c r="J3649" s="0" t="n">
        <v>648</v>
      </c>
      <c r="K3649" s="0" t="n">
        <f aca="false">I3649*SUMIFS(syst_chauffage!$H$3:$H$27,syst_chauffage!$B$3:$B$27,D3649,syst_chauffage!$C$3:$C$27,E3649)</f>
        <v>63.6173390202414</v>
      </c>
      <c r="L3649" s="12" t="n">
        <f aca="false">H3649*SUMIFS(syst_chauffage!$K$3:$K$27,syst_chauffage!$B$3:$B$27,D3649,syst_chauffage!$C$3:$C$27,E3649)</f>
        <v>2.98853732681761</v>
      </c>
      <c r="N3649" s="0" t="str">
        <f aca="false">A3649</f>
        <v>Enseignement Recherche</v>
      </c>
      <c r="O3649" s="0" t="str">
        <f aca="false">B3649</f>
        <v>Enseignement secondaire</v>
      </c>
      <c r="P3649" s="0" t="str">
        <f aca="false">C3649</f>
        <v>Internat LEGT</v>
      </c>
      <c r="Q3649" s="0" t="str">
        <f aca="false">D3649</f>
        <v>PAC performant</v>
      </c>
      <c r="R3649" s="0" t="str">
        <f aca="false">E3649</f>
        <v>Electricité</v>
      </c>
      <c r="S3649" s="0" t="str">
        <f aca="false">F3649</f>
        <v>0410472902</v>
      </c>
      <c r="T3649" s="0" t="str">
        <f aca="false">G3649</f>
        <v>2</v>
      </c>
      <c r="U3649" s="0" t="n">
        <f aca="false">L3649</f>
        <v>2.98853732681761</v>
      </c>
      <c r="V3649" s="0" t="n">
        <f aca="false">K3649</f>
        <v>63.6173390202414</v>
      </c>
      <c r="W3649" s="0" t="n">
        <f aca="false">J3649</f>
        <v>648</v>
      </c>
    </row>
    <row r="3650" customFormat="false" ht="12.8" hidden="false" customHeight="false" outlineLevel="0" collapsed="false">
      <c r="A3650" s="0" t="s">
        <v>75</v>
      </c>
      <c r="B3650" s="0" t="s">
        <v>942</v>
      </c>
      <c r="C3650" s="0" t="s">
        <v>1021</v>
      </c>
      <c r="D3650" s="0" t="s">
        <v>19</v>
      </c>
      <c r="E3650" s="0" t="s">
        <v>57</v>
      </c>
      <c r="F3650" s="0" t="s">
        <v>1022</v>
      </c>
      <c r="G3650" s="0" t="s">
        <v>1610</v>
      </c>
      <c r="H3650" s="0" t="n">
        <v>0.917455412887589</v>
      </c>
      <c r="I3650" s="0" t="n">
        <v>18.5496408196398</v>
      </c>
      <c r="J3650" s="0" t="n">
        <v>0</v>
      </c>
      <c r="K3650" s="0" t="n">
        <f aca="false">I3650*SUMIFS(syst_chauffage!$H$3:$H$27,syst_chauffage!$B$3:$B$27,D3650,syst_chauffage!$C$3:$C$27,E3650)</f>
        <v>25.8299421469658</v>
      </c>
      <c r="L3650" s="12" t="n">
        <f aca="false">H3650*SUMIFS(syst_chauffage!$K$3:$K$27,syst_chauffage!$B$3:$B$27,D3650,syst_chauffage!$C$3:$C$27,E3650)</f>
        <v>0.917455412887589</v>
      </c>
      <c r="N3650" s="0" t="str">
        <f aca="false">A3650</f>
        <v>Enseignement Recherche</v>
      </c>
      <c r="O3650" s="0" t="str">
        <f aca="false">B3650</f>
        <v>Enseignement secondaire</v>
      </c>
      <c r="P3650" s="0" t="str">
        <f aca="false">C3650</f>
        <v>Internat LP</v>
      </c>
      <c r="Q3650" s="0" t="str">
        <f aca="false">D3650</f>
        <v>Autre système centralisé</v>
      </c>
      <c r="R3650" s="0" t="str">
        <f aca="false">E3650</f>
        <v>Autres</v>
      </c>
      <c r="S3650" s="0" t="str">
        <f aca="false">F3650</f>
        <v>0410480101</v>
      </c>
      <c r="T3650" s="0" t="str">
        <f aca="false">G3650</f>
        <v>2</v>
      </c>
      <c r="U3650" s="0" t="n">
        <f aca="false">L3650</f>
        <v>0.917455412887589</v>
      </c>
      <c r="V3650" s="0" t="n">
        <f aca="false">K3650</f>
        <v>25.8299421469658</v>
      </c>
      <c r="W3650" s="0" t="n">
        <f aca="false">J3650</f>
        <v>0</v>
      </c>
    </row>
    <row r="3651" customFormat="false" ht="12.8" hidden="false" customHeight="false" outlineLevel="0" collapsed="false">
      <c r="A3651" s="0" t="s">
        <v>75</v>
      </c>
      <c r="B3651" s="0" t="s">
        <v>942</v>
      </c>
      <c r="C3651" s="0" t="s">
        <v>1021</v>
      </c>
      <c r="D3651" s="0" t="s">
        <v>19</v>
      </c>
      <c r="E3651" s="0" t="s">
        <v>58</v>
      </c>
      <c r="F3651" s="0" t="s">
        <v>1023</v>
      </c>
      <c r="G3651" s="0" t="s">
        <v>1610</v>
      </c>
      <c r="H3651" s="0" t="n">
        <v>0.903889311188939</v>
      </c>
      <c r="I3651" s="0" t="n">
        <v>15.9493050298231</v>
      </c>
      <c r="J3651" s="0" t="n">
        <v>680</v>
      </c>
      <c r="K3651" s="0" t="n">
        <f aca="false">I3651*SUMIFS(syst_chauffage!$H$3:$H$27,syst_chauffage!$B$3:$B$27,D3651,syst_chauffage!$C$3:$C$27,E3651)</f>
        <v>26.2358027717944</v>
      </c>
      <c r="L3651" s="12" t="n">
        <f aca="false">H3651*SUMIFS(syst_chauffage!$K$3:$K$27,syst_chauffage!$B$3:$B$27,D3651,syst_chauffage!$C$3:$C$27,E3651)</f>
        <v>0.903889311188939</v>
      </c>
      <c r="N3651" s="0" t="str">
        <f aca="false">A3651</f>
        <v>Enseignement Recherche</v>
      </c>
      <c r="O3651" s="0" t="str">
        <f aca="false">B3651</f>
        <v>Enseignement secondaire</v>
      </c>
      <c r="P3651" s="0" t="str">
        <f aca="false">C3651</f>
        <v>Internat LP</v>
      </c>
      <c r="Q3651" s="0" t="str">
        <f aca="false">D3651</f>
        <v>Autre système centralisé</v>
      </c>
      <c r="R3651" s="0" t="str">
        <f aca="false">E3651</f>
        <v>Urbain</v>
      </c>
      <c r="S3651" s="0" t="str">
        <f aca="false">F3651</f>
        <v>0410480106</v>
      </c>
      <c r="T3651" s="0" t="str">
        <f aca="false">G3651</f>
        <v>2</v>
      </c>
      <c r="U3651" s="0" t="n">
        <f aca="false">L3651</f>
        <v>0.903889311188939</v>
      </c>
      <c r="V3651" s="0" t="n">
        <f aca="false">K3651</f>
        <v>26.2358027717944</v>
      </c>
      <c r="W3651" s="0" t="n">
        <f aca="false">J3651</f>
        <v>680</v>
      </c>
    </row>
    <row r="3652" customFormat="false" ht="12.8" hidden="false" customHeight="false" outlineLevel="0" collapsed="false">
      <c r="A3652" s="0" t="s">
        <v>75</v>
      </c>
      <c r="B3652" s="0" t="s">
        <v>942</v>
      </c>
      <c r="C3652" s="0" t="s">
        <v>1021</v>
      </c>
      <c r="D3652" s="0" t="s">
        <v>22</v>
      </c>
      <c r="E3652" s="0" t="s">
        <v>23</v>
      </c>
      <c r="F3652" s="0" t="s">
        <v>1024</v>
      </c>
      <c r="G3652" s="0" t="s">
        <v>1610</v>
      </c>
      <c r="H3652" s="0" t="n">
        <v>0.735827685576311</v>
      </c>
      <c r="I3652" s="0" t="n">
        <v>6.84250621690647</v>
      </c>
      <c r="J3652" s="0" t="n">
        <v>0</v>
      </c>
      <c r="K3652" s="0" t="n">
        <f aca="false">I3652*SUMIFS(syst_chauffage!$H$3:$H$27,syst_chauffage!$B$3:$B$27,D3652,syst_chauffage!$C$3:$C$27,E3652)</f>
        <v>12.0498074606438</v>
      </c>
      <c r="L3652" s="12" t="n">
        <f aca="false">H3652*SUMIFS(syst_chauffage!$K$3:$K$27,syst_chauffage!$B$3:$B$27,D3652,syst_chauffage!$C$3:$C$27,E3652)</f>
        <v>0.735827685576311</v>
      </c>
      <c r="N3652" s="0" t="str">
        <f aca="false">A3652</f>
        <v>Enseignement Recherche</v>
      </c>
      <c r="O3652" s="0" t="str">
        <f aca="false">B3652</f>
        <v>Enseignement secondaire</v>
      </c>
      <c r="P3652" s="0" t="str">
        <f aca="false">C3652</f>
        <v>Internat LP</v>
      </c>
      <c r="Q3652" s="0" t="str">
        <f aca="false">D3652</f>
        <v>Chaudière fioul</v>
      </c>
      <c r="R3652" s="0" t="str">
        <f aca="false">E3652</f>
        <v>Fioul</v>
      </c>
      <c r="S3652" s="0" t="str">
        <f aca="false">F3652</f>
        <v>0410480303</v>
      </c>
      <c r="T3652" s="0" t="str">
        <f aca="false">G3652</f>
        <v>2</v>
      </c>
      <c r="U3652" s="0" t="n">
        <f aca="false">L3652</f>
        <v>0.735827685576311</v>
      </c>
      <c r="V3652" s="0" t="n">
        <f aca="false">K3652</f>
        <v>12.0498074606438</v>
      </c>
      <c r="W3652" s="0" t="n">
        <f aca="false">J3652</f>
        <v>0</v>
      </c>
    </row>
    <row r="3653" customFormat="false" ht="12.8" hidden="false" customHeight="false" outlineLevel="0" collapsed="false">
      <c r="A3653" s="0" t="s">
        <v>75</v>
      </c>
      <c r="B3653" s="0" t="s">
        <v>942</v>
      </c>
      <c r="C3653" s="0" t="s">
        <v>1021</v>
      </c>
      <c r="D3653" s="0" t="s">
        <v>13</v>
      </c>
      <c r="E3653" s="0" t="s">
        <v>14</v>
      </c>
      <c r="F3653" s="0" t="s">
        <v>1025</v>
      </c>
      <c r="G3653" s="0" t="s">
        <v>1610</v>
      </c>
      <c r="H3653" s="0" t="n">
        <v>0.877705264471975</v>
      </c>
      <c r="I3653" s="0" t="n">
        <v>5.01285133997994</v>
      </c>
      <c r="J3653" s="0" t="n">
        <v>264</v>
      </c>
      <c r="K3653" s="0" t="n">
        <f aca="false">I3653*SUMIFS(syst_chauffage!$H$3:$H$27,syst_chauffage!$B$3:$B$27,D3653,syst_chauffage!$C$3:$C$27,E3653)</f>
        <v>10.1239131445431</v>
      </c>
      <c r="L3653" s="12" t="n">
        <f aca="false">H3653*SUMIFS(syst_chauffage!$K$3:$K$27,syst_chauffage!$B$3:$B$27,D3653,syst_chauffage!$C$3:$C$27,E3653)</f>
        <v>0.877705264471975</v>
      </c>
      <c r="N3653" s="0" t="str">
        <f aca="false">A3653</f>
        <v>Enseignement Recherche</v>
      </c>
      <c r="O3653" s="0" t="str">
        <f aca="false">B3653</f>
        <v>Enseignement secondaire</v>
      </c>
      <c r="P3653" s="0" t="str">
        <f aca="false">C3653</f>
        <v>Internat LP</v>
      </c>
      <c r="Q3653" s="0" t="str">
        <f aca="false">D3653</f>
        <v>Chaudière gaz</v>
      </c>
      <c r="R3653" s="0" t="str">
        <f aca="false">E3653</f>
        <v>Gaz</v>
      </c>
      <c r="S3653" s="0" t="str">
        <f aca="false">F3653</f>
        <v>0410480404</v>
      </c>
      <c r="T3653" s="0" t="str">
        <f aca="false">G3653</f>
        <v>2</v>
      </c>
      <c r="U3653" s="0" t="n">
        <f aca="false">L3653</f>
        <v>0.877705264471975</v>
      </c>
      <c r="V3653" s="0" t="n">
        <f aca="false">K3653</f>
        <v>10.1239131445431</v>
      </c>
      <c r="W3653" s="0" t="n">
        <f aca="false">J3653</f>
        <v>264</v>
      </c>
    </row>
    <row r="3654" customFormat="false" ht="12.8" hidden="false" customHeight="false" outlineLevel="0" collapsed="false">
      <c r="A3654" s="0" t="s">
        <v>75</v>
      </c>
      <c r="B3654" s="0" t="s">
        <v>942</v>
      </c>
      <c r="C3654" s="0" t="s">
        <v>1021</v>
      </c>
      <c r="D3654" s="0" t="s">
        <v>29</v>
      </c>
      <c r="E3654" s="0" t="s">
        <v>30</v>
      </c>
      <c r="F3654" s="0" t="s">
        <v>1026</v>
      </c>
      <c r="G3654" s="0" t="s">
        <v>1610</v>
      </c>
      <c r="H3654" s="0" t="n">
        <v>0.92</v>
      </c>
      <c r="I3654" s="0" t="n">
        <v>10.4</v>
      </c>
      <c r="J3654" s="0" t="n">
        <v>0</v>
      </c>
      <c r="K3654" s="0" t="n">
        <f aca="false">I3654*SUMIFS(syst_chauffage!$H$3:$H$27,syst_chauffage!$B$3:$B$27,D3654,syst_chauffage!$C$3:$C$27,E3654)</f>
        <v>3</v>
      </c>
      <c r="L3654" s="12" t="n">
        <f aca="false">H3654*SUMIFS(syst_chauffage!$K$3:$K$27,syst_chauffage!$B$3:$B$27,D3654,syst_chauffage!$C$3:$C$27,E3654)</f>
        <v>0.92</v>
      </c>
      <c r="N3654" s="0" t="str">
        <f aca="false">A3654</f>
        <v>Enseignement Recherche</v>
      </c>
      <c r="O3654" s="0" t="str">
        <f aca="false">B3654</f>
        <v>Enseignement secondaire</v>
      </c>
      <c r="P3654" s="0" t="str">
        <f aca="false">C3654</f>
        <v>Internat LP</v>
      </c>
      <c r="Q3654" s="0" t="str">
        <f aca="false">D3654</f>
        <v>Electrique direct</v>
      </c>
      <c r="R3654" s="0" t="str">
        <f aca="false">E3654</f>
        <v>Electricité</v>
      </c>
      <c r="S3654" s="0" t="str">
        <f aca="false">F3654</f>
        <v>0410480602</v>
      </c>
      <c r="T3654" s="0" t="str">
        <f aca="false">G3654</f>
        <v>2</v>
      </c>
      <c r="U3654" s="0" t="n">
        <f aca="false">L3654</f>
        <v>0.92</v>
      </c>
      <c r="V3654" s="0" t="n">
        <f aca="false">K3654</f>
        <v>3</v>
      </c>
      <c r="W3654" s="0" t="n">
        <f aca="false">J3654</f>
        <v>0</v>
      </c>
    </row>
    <row r="3655" customFormat="false" ht="12.8" hidden="false" customHeight="false" outlineLevel="0" collapsed="false">
      <c r="A3655" s="0" t="s">
        <v>75</v>
      </c>
      <c r="B3655" s="0" t="s">
        <v>942</v>
      </c>
      <c r="C3655" s="0" t="s">
        <v>1021</v>
      </c>
      <c r="D3655" s="0" t="s">
        <v>36</v>
      </c>
      <c r="E3655" s="0" t="s">
        <v>30</v>
      </c>
      <c r="F3655" s="0" t="s">
        <v>1027</v>
      </c>
      <c r="G3655" s="0" t="s">
        <v>1610</v>
      </c>
      <c r="H3655" s="0" t="n">
        <v>2.89517134883721</v>
      </c>
      <c r="I3655" s="0" t="n">
        <v>49.3715985256312</v>
      </c>
      <c r="J3655" s="0" t="n">
        <v>603</v>
      </c>
      <c r="K3655" s="0" t="n">
        <f aca="false">I3655*SUMIFS(syst_chauffage!$H$3:$H$27,syst_chauffage!$B$3:$B$27,D3655,syst_chauffage!$C$3:$C$27,E3655)</f>
        <v>30.5441394597725</v>
      </c>
      <c r="L3655" s="12" t="n">
        <f aca="false">H3655*SUMIFS(syst_chauffage!$K$3:$K$27,syst_chauffage!$B$3:$B$27,D3655,syst_chauffage!$C$3:$C$27,E3655)</f>
        <v>2.4324955428598</v>
      </c>
      <c r="N3655" s="0" t="str">
        <f aca="false">A3655</f>
        <v>Enseignement Recherche</v>
      </c>
      <c r="O3655" s="0" t="str">
        <f aca="false">B3655</f>
        <v>Enseignement secondaire</v>
      </c>
      <c r="P3655" s="0" t="str">
        <f aca="false">C3655</f>
        <v>Internat LP</v>
      </c>
      <c r="Q3655" s="0" t="str">
        <f aca="false">D3655</f>
        <v>PAC</v>
      </c>
      <c r="R3655" s="0" t="str">
        <f aca="false">E3655</f>
        <v>Electricité</v>
      </c>
      <c r="S3655" s="0" t="str">
        <f aca="false">F3655</f>
        <v>0410480902</v>
      </c>
      <c r="T3655" s="0" t="str">
        <f aca="false">G3655</f>
        <v>2</v>
      </c>
      <c r="U3655" s="0" t="n">
        <f aca="false">L3655</f>
        <v>2.4324955428598</v>
      </c>
      <c r="V3655" s="0" t="n">
        <f aca="false">K3655</f>
        <v>30.5441394597725</v>
      </c>
      <c r="W3655" s="0" t="n">
        <f aca="false">J3655</f>
        <v>603</v>
      </c>
    </row>
    <row r="3656" customFormat="false" ht="12.8" hidden="false" customHeight="false" outlineLevel="0" collapsed="false">
      <c r="A3656" s="0" t="s">
        <v>75</v>
      </c>
      <c r="B3656" s="0" t="s">
        <v>942</v>
      </c>
      <c r="C3656" s="0" t="s">
        <v>1021</v>
      </c>
      <c r="D3656" s="0" t="s">
        <v>51</v>
      </c>
      <c r="E3656" s="0" t="s">
        <v>57</v>
      </c>
      <c r="F3656" s="0" t="s">
        <v>1028</v>
      </c>
      <c r="G3656" s="0" t="s">
        <v>1610</v>
      </c>
      <c r="H3656" s="0" t="n">
        <v>1.05860239948568</v>
      </c>
      <c r="I3656" s="0" t="n">
        <v>22.0829057376664</v>
      </c>
      <c r="J3656" s="0" t="n">
        <v>0</v>
      </c>
      <c r="K3656" s="0" t="n">
        <f aca="false">I3656*SUMIFS(syst_chauffage!$H$3:$H$27,syst_chauffage!$B$3:$B$27,D3656,syst_chauffage!$C$3:$C$27,E3656)</f>
        <v>46.7904499591001</v>
      </c>
      <c r="L3656" s="12" t="n">
        <f aca="false">H3656*SUMIFS(syst_chauffage!$K$3:$K$27,syst_chauffage!$B$3:$B$27,D3656,syst_chauffage!$C$3:$C$27,E3656)</f>
        <v>1.05860239948568</v>
      </c>
      <c r="N3656" s="0" t="str">
        <f aca="false">A3656</f>
        <v>Enseignement Recherche</v>
      </c>
      <c r="O3656" s="0" t="str">
        <f aca="false">B3656</f>
        <v>Enseignement secondaire</v>
      </c>
      <c r="P3656" s="0" t="str">
        <f aca="false">C3656</f>
        <v>Internat LP</v>
      </c>
      <c r="Q3656" s="0" t="str">
        <f aca="false">D3656</f>
        <v>Autre système centralisé performant</v>
      </c>
      <c r="R3656" s="0" t="str">
        <f aca="false">E3656</f>
        <v>Autres</v>
      </c>
      <c r="S3656" s="0" t="str">
        <f aca="false">F3656</f>
        <v>0410482101</v>
      </c>
      <c r="T3656" s="0" t="str">
        <f aca="false">G3656</f>
        <v>2</v>
      </c>
      <c r="U3656" s="0" t="n">
        <f aca="false">L3656</f>
        <v>1.05860239948568</v>
      </c>
      <c r="V3656" s="0" t="n">
        <f aca="false">K3656</f>
        <v>46.7904499591001</v>
      </c>
      <c r="W3656" s="0" t="n">
        <f aca="false">J3656</f>
        <v>0</v>
      </c>
    </row>
    <row r="3657" customFormat="false" ht="12.8" hidden="false" customHeight="false" outlineLevel="0" collapsed="false">
      <c r="A3657" s="0" t="s">
        <v>75</v>
      </c>
      <c r="B3657" s="0" t="s">
        <v>942</v>
      </c>
      <c r="C3657" s="0" t="s">
        <v>1021</v>
      </c>
      <c r="D3657" s="0" t="s">
        <v>51</v>
      </c>
      <c r="E3657" s="0" t="s">
        <v>58</v>
      </c>
      <c r="F3657" s="0" t="s">
        <v>1029</v>
      </c>
      <c r="G3657" s="0" t="s">
        <v>1610</v>
      </c>
      <c r="H3657" s="0" t="n">
        <v>1.04294920521801</v>
      </c>
      <c r="I3657" s="0" t="n">
        <v>18.9872678926465</v>
      </c>
      <c r="J3657" s="0" t="n">
        <v>680</v>
      </c>
      <c r="K3657" s="0" t="n">
        <f aca="false">I3657*SUMIFS(syst_chauffage!$H$3:$H$27,syst_chauffage!$B$3:$B$27,D3657,syst_chauffage!$C$3:$C$27,E3657)</f>
        <v>40.5188203214075</v>
      </c>
      <c r="L3657" s="12" t="n">
        <f aca="false">H3657*SUMIFS(syst_chauffage!$K$3:$K$27,syst_chauffage!$B$3:$B$27,D3657,syst_chauffage!$C$3:$C$27,E3657)</f>
        <v>1.04294920521801</v>
      </c>
      <c r="N3657" s="0" t="str">
        <f aca="false">A3657</f>
        <v>Enseignement Recherche</v>
      </c>
      <c r="O3657" s="0" t="str">
        <f aca="false">B3657</f>
        <v>Enseignement secondaire</v>
      </c>
      <c r="P3657" s="0" t="str">
        <f aca="false">C3657</f>
        <v>Internat LP</v>
      </c>
      <c r="Q3657" s="0" t="str">
        <f aca="false">D3657</f>
        <v>Autre système centralisé performant</v>
      </c>
      <c r="R3657" s="0" t="str">
        <f aca="false">E3657</f>
        <v>Urbain</v>
      </c>
      <c r="S3657" s="0" t="str">
        <f aca="false">F3657</f>
        <v>0410482106</v>
      </c>
      <c r="T3657" s="0" t="str">
        <f aca="false">G3657</f>
        <v>2</v>
      </c>
      <c r="U3657" s="0" t="n">
        <f aca="false">L3657</f>
        <v>1.04294920521801</v>
      </c>
      <c r="V3657" s="0" t="n">
        <f aca="false">K3657</f>
        <v>40.5188203214075</v>
      </c>
      <c r="W3657" s="0" t="n">
        <f aca="false">J3657</f>
        <v>680</v>
      </c>
    </row>
    <row r="3658" customFormat="false" ht="12.8" hidden="false" customHeight="false" outlineLevel="0" collapsed="false">
      <c r="A3658" s="0" t="s">
        <v>75</v>
      </c>
      <c r="B3658" s="0" t="s">
        <v>942</v>
      </c>
      <c r="C3658" s="0" t="s">
        <v>1021</v>
      </c>
      <c r="D3658" s="0" t="s">
        <v>27</v>
      </c>
      <c r="E3658" s="0" t="s">
        <v>23</v>
      </c>
      <c r="F3658" s="0" t="s">
        <v>1030</v>
      </c>
      <c r="G3658" s="0" t="s">
        <v>1610</v>
      </c>
      <c r="H3658" s="0" t="n">
        <v>0.764145481638</v>
      </c>
      <c r="I3658" s="0" t="n">
        <v>8.14584073441247</v>
      </c>
      <c r="J3658" s="0" t="n">
        <v>608</v>
      </c>
      <c r="K3658" s="0" t="n">
        <f aca="false">I3658*SUMIFS(syst_chauffage!$H$3:$H$27,syst_chauffage!$B$3:$B$27,D3658,syst_chauffage!$C$3:$C$27,E3658)</f>
        <v>20.8892195772576</v>
      </c>
      <c r="L3658" s="12" t="n">
        <f aca="false">H3658*SUMIFS(syst_chauffage!$K$3:$K$27,syst_chauffage!$B$3:$B$27,D3658,syst_chauffage!$C$3:$C$27,E3658)</f>
        <v>0.764145481638</v>
      </c>
      <c r="N3658" s="0" t="str">
        <f aca="false">A3658</f>
        <v>Enseignement Recherche</v>
      </c>
      <c r="O3658" s="0" t="str">
        <f aca="false">B3658</f>
        <v>Enseignement secondaire</v>
      </c>
      <c r="P3658" s="0" t="str">
        <f aca="false">C3658</f>
        <v>Internat LP</v>
      </c>
      <c r="Q3658" s="0" t="str">
        <f aca="false">D3658</f>
        <v>Chaudière condensation fioul</v>
      </c>
      <c r="R3658" s="0" t="str">
        <f aca="false">E3658</f>
        <v>Fioul</v>
      </c>
      <c r="S3658" s="0" t="str">
        <f aca="false">F3658</f>
        <v>0410482303</v>
      </c>
      <c r="T3658" s="0" t="str">
        <f aca="false">G3658</f>
        <v>2</v>
      </c>
      <c r="U3658" s="0" t="n">
        <f aca="false">L3658</f>
        <v>0.764145481638</v>
      </c>
      <c r="V3658" s="0" t="n">
        <f aca="false">K3658</f>
        <v>20.8892195772576</v>
      </c>
      <c r="W3658" s="0" t="n">
        <f aca="false">J3658</f>
        <v>608</v>
      </c>
    </row>
    <row r="3659" customFormat="false" ht="12.8" hidden="false" customHeight="false" outlineLevel="0" collapsed="false">
      <c r="A3659" s="0" t="s">
        <v>75</v>
      </c>
      <c r="B3659" s="0" t="s">
        <v>942</v>
      </c>
      <c r="C3659" s="0" t="s">
        <v>1021</v>
      </c>
      <c r="D3659" s="0" t="s">
        <v>18</v>
      </c>
      <c r="E3659" s="0" t="s">
        <v>14</v>
      </c>
      <c r="F3659" s="0" t="s">
        <v>1031</v>
      </c>
      <c r="G3659" s="0" t="s">
        <v>1610</v>
      </c>
      <c r="H3659" s="0" t="n">
        <v>0.99141328420126</v>
      </c>
      <c r="I3659" s="0" t="n">
        <v>5.96768016664279</v>
      </c>
      <c r="J3659" s="0" t="n">
        <v>608</v>
      </c>
      <c r="K3659" s="0" t="n">
        <f aca="false">I3659*SUMIFS(syst_chauffage!$H$3:$H$27,syst_chauffage!$B$3:$B$27,D3659,syst_chauffage!$C$3:$C$27,E3659)</f>
        <v>16.2615042839985</v>
      </c>
      <c r="L3659" s="12" t="n">
        <f aca="false">H3659*SUMIFS(syst_chauffage!$K$3:$K$27,syst_chauffage!$B$3:$B$27,D3659,syst_chauffage!$C$3:$C$27,E3659)</f>
        <v>0.963105351958087</v>
      </c>
      <c r="N3659" s="0" t="str">
        <f aca="false">A3659</f>
        <v>Enseignement Recherche</v>
      </c>
      <c r="O3659" s="0" t="str">
        <f aca="false">B3659</f>
        <v>Enseignement secondaire</v>
      </c>
      <c r="P3659" s="0" t="str">
        <f aca="false">C3659</f>
        <v>Internat LP</v>
      </c>
      <c r="Q3659" s="0" t="str">
        <f aca="false">D3659</f>
        <v>Chaudière condensation gaz</v>
      </c>
      <c r="R3659" s="0" t="str">
        <f aca="false">E3659</f>
        <v>Gaz</v>
      </c>
      <c r="S3659" s="0" t="str">
        <f aca="false">F3659</f>
        <v>0410482404</v>
      </c>
      <c r="T3659" s="0" t="str">
        <f aca="false">G3659</f>
        <v>2</v>
      </c>
      <c r="U3659" s="0" t="n">
        <f aca="false">L3659</f>
        <v>0.963105351958087</v>
      </c>
      <c r="V3659" s="0" t="n">
        <f aca="false">K3659</f>
        <v>16.2615042839985</v>
      </c>
      <c r="W3659" s="0" t="n">
        <f aca="false">J3659</f>
        <v>608</v>
      </c>
    </row>
    <row r="3660" customFormat="false" ht="12.8" hidden="false" customHeight="false" outlineLevel="0" collapsed="false">
      <c r="A3660" s="0" t="s">
        <v>75</v>
      </c>
      <c r="B3660" s="0" t="s">
        <v>942</v>
      </c>
      <c r="C3660" s="0" t="s">
        <v>1021</v>
      </c>
      <c r="D3660" s="0" t="s">
        <v>32</v>
      </c>
      <c r="E3660" s="0" t="s">
        <v>30</v>
      </c>
      <c r="F3660" s="0" t="s">
        <v>1032</v>
      </c>
      <c r="G3660" s="0" t="s">
        <v>1610</v>
      </c>
      <c r="H3660" s="0" t="n">
        <v>1</v>
      </c>
      <c r="I3660" s="0" t="n">
        <v>12</v>
      </c>
      <c r="J3660" s="0" t="n">
        <v>0</v>
      </c>
      <c r="K3660" s="0" t="n">
        <f aca="false">I3660*SUMIFS(syst_chauffage!$H$3:$H$27,syst_chauffage!$B$3:$B$27,D3660,syst_chauffage!$C$3:$C$27,E3660)</f>
        <v>12</v>
      </c>
      <c r="L3660" s="12" t="n">
        <f aca="false">H3660*SUMIFS(syst_chauffage!$K$3:$K$27,syst_chauffage!$B$3:$B$27,D3660,syst_chauffage!$C$3:$C$27,E3660)</f>
        <v>1</v>
      </c>
      <c r="N3660" s="0" t="str">
        <f aca="false">A3660</f>
        <v>Enseignement Recherche</v>
      </c>
      <c r="O3660" s="0" t="str">
        <f aca="false">B3660</f>
        <v>Enseignement secondaire</v>
      </c>
      <c r="P3660" s="0" t="str">
        <f aca="false">C3660</f>
        <v>Internat LP</v>
      </c>
      <c r="Q3660" s="0" t="str">
        <f aca="false">D3660</f>
        <v>Electrique direct performant</v>
      </c>
      <c r="R3660" s="0" t="str">
        <f aca="false">E3660</f>
        <v>Electricité</v>
      </c>
      <c r="S3660" s="0" t="str">
        <f aca="false">F3660</f>
        <v>0410482602</v>
      </c>
      <c r="T3660" s="0" t="str">
        <f aca="false">G3660</f>
        <v>2</v>
      </c>
      <c r="U3660" s="0" t="n">
        <f aca="false">L3660</f>
        <v>1</v>
      </c>
      <c r="V3660" s="0" t="n">
        <f aca="false">K3660</f>
        <v>12</v>
      </c>
      <c r="W3660" s="0" t="n">
        <f aca="false">J3660</f>
        <v>0</v>
      </c>
    </row>
    <row r="3661" customFormat="false" ht="12.8" hidden="false" customHeight="false" outlineLevel="0" collapsed="false">
      <c r="A3661" s="0" t="s">
        <v>75</v>
      </c>
      <c r="B3661" s="0" t="s">
        <v>942</v>
      </c>
      <c r="C3661" s="0" t="s">
        <v>1021</v>
      </c>
      <c r="D3661" s="0" t="s">
        <v>38</v>
      </c>
      <c r="E3661" s="0" t="s">
        <v>30</v>
      </c>
      <c r="F3661" s="0" t="s">
        <v>1033</v>
      </c>
      <c r="G3661" s="0" t="s">
        <v>1610</v>
      </c>
      <c r="H3661" s="0" t="n">
        <v>3.34058232558139</v>
      </c>
      <c r="I3661" s="0" t="n">
        <v>58.7757125305134</v>
      </c>
      <c r="J3661" s="0" t="n">
        <v>648</v>
      </c>
      <c r="K3661" s="0" t="n">
        <f aca="false">I3661*SUMIFS(syst_chauffage!$H$3:$H$27,syst_chauffage!$B$3:$B$27,D3661,syst_chauffage!$C$3:$C$27,E3661)</f>
        <v>59.4101259332424</v>
      </c>
      <c r="L3661" s="12" t="n">
        <f aca="false">H3661*SUMIFS(syst_chauffage!$K$3:$K$27,syst_chauffage!$B$3:$B$27,D3661,syst_chauffage!$C$3:$C$27,E3661)</f>
        <v>2.98853732681761</v>
      </c>
      <c r="N3661" s="0" t="str">
        <f aca="false">A3661</f>
        <v>Enseignement Recherche</v>
      </c>
      <c r="O3661" s="0" t="str">
        <f aca="false">B3661</f>
        <v>Enseignement secondaire</v>
      </c>
      <c r="P3661" s="0" t="str">
        <f aca="false">C3661</f>
        <v>Internat LP</v>
      </c>
      <c r="Q3661" s="0" t="str">
        <f aca="false">D3661</f>
        <v>PAC performant</v>
      </c>
      <c r="R3661" s="0" t="str">
        <f aca="false">E3661</f>
        <v>Electricité</v>
      </c>
      <c r="S3661" s="0" t="str">
        <f aca="false">F3661</f>
        <v>0410482902</v>
      </c>
      <c r="T3661" s="0" t="str">
        <f aca="false">G3661</f>
        <v>2</v>
      </c>
      <c r="U3661" s="0" t="n">
        <f aca="false">L3661</f>
        <v>2.98853732681761</v>
      </c>
      <c r="V3661" s="0" t="n">
        <f aca="false">K3661</f>
        <v>59.4101259332424</v>
      </c>
      <c r="W3661" s="0" t="n">
        <f aca="false">J3661</f>
        <v>648</v>
      </c>
    </row>
    <row r="3662" customFormat="false" ht="12.8" hidden="false" customHeight="false" outlineLevel="0" collapsed="false">
      <c r="A3662" s="0" t="s">
        <v>75</v>
      </c>
      <c r="B3662" s="0" t="s">
        <v>942</v>
      </c>
      <c r="C3662" s="0" t="s">
        <v>1034</v>
      </c>
      <c r="D3662" s="0" t="s">
        <v>19</v>
      </c>
      <c r="E3662" s="0" t="s">
        <v>57</v>
      </c>
      <c r="F3662" s="0" t="s">
        <v>1035</v>
      </c>
      <c r="G3662" s="0" t="s">
        <v>1610</v>
      </c>
      <c r="H3662" s="0" t="n">
        <v>0.787098711901825</v>
      </c>
      <c r="I3662" s="0" t="n">
        <v>20.5926776613659</v>
      </c>
      <c r="J3662" s="0" t="n">
        <v>0</v>
      </c>
      <c r="K3662" s="0" t="n">
        <f aca="false">I3662*SUMIFS(syst_chauffage!$H$3:$H$27,syst_chauffage!$B$3:$B$27,D3662,syst_chauffage!$C$3:$C$27,E3662)</f>
        <v>28.6748232925906</v>
      </c>
      <c r="L3662" s="12" t="n">
        <f aca="false">H3662*SUMIFS(syst_chauffage!$K$3:$K$27,syst_chauffage!$B$3:$B$27,D3662,syst_chauffage!$C$3:$C$27,E3662)</f>
        <v>0.787098711901825</v>
      </c>
      <c r="N3662" s="0" t="str">
        <f aca="false">A3662</f>
        <v>Enseignement Recherche</v>
      </c>
      <c r="O3662" s="0" t="str">
        <f aca="false">B3662</f>
        <v>Enseignement secondaire</v>
      </c>
      <c r="P3662" s="0" t="str">
        <f aca="false">C3662</f>
        <v>Lycée d’enseignement général et technologique (LEGT)</v>
      </c>
      <c r="Q3662" s="0" t="str">
        <f aca="false">D3662</f>
        <v>Autre système centralisé</v>
      </c>
      <c r="R3662" s="0" t="str">
        <f aca="false">E3662</f>
        <v>Autres</v>
      </c>
      <c r="S3662" s="0" t="str">
        <f aca="false">F3662</f>
        <v>0410490101</v>
      </c>
      <c r="T3662" s="0" t="str">
        <f aca="false">G3662</f>
        <v>2</v>
      </c>
      <c r="U3662" s="0" t="n">
        <f aca="false">L3662</f>
        <v>0.787098711901825</v>
      </c>
      <c r="V3662" s="0" t="n">
        <f aca="false">K3662</f>
        <v>28.6748232925906</v>
      </c>
      <c r="W3662" s="0" t="n">
        <f aca="false">J3662</f>
        <v>0</v>
      </c>
    </row>
    <row r="3663" customFormat="false" ht="12.8" hidden="false" customHeight="false" outlineLevel="0" collapsed="false">
      <c r="A3663" s="0" t="s">
        <v>75</v>
      </c>
      <c r="B3663" s="0" t="s">
        <v>942</v>
      </c>
      <c r="C3663" s="0" t="s">
        <v>1034</v>
      </c>
      <c r="D3663" s="0" t="s">
        <v>19</v>
      </c>
      <c r="E3663" s="0" t="s">
        <v>58</v>
      </c>
      <c r="F3663" s="0" t="s">
        <v>1036</v>
      </c>
      <c r="G3663" s="0" t="s">
        <v>1610</v>
      </c>
      <c r="H3663" s="0" t="n">
        <v>0.854334330479235</v>
      </c>
      <c r="I3663" s="0" t="n">
        <v>20.3060236792542</v>
      </c>
      <c r="J3663" s="0" t="n">
        <v>680</v>
      </c>
      <c r="K3663" s="0" t="n">
        <f aca="false">I3663*SUMIFS(syst_chauffage!$H$3:$H$27,syst_chauffage!$B$3:$B$27,D3663,syst_chauffage!$C$3:$C$27,E3663)</f>
        <v>33.4023853285229</v>
      </c>
      <c r="L3663" s="12" t="n">
        <f aca="false">H3663*SUMIFS(syst_chauffage!$K$3:$K$27,syst_chauffage!$B$3:$B$27,D3663,syst_chauffage!$C$3:$C$27,E3663)</f>
        <v>0.854334330479235</v>
      </c>
      <c r="N3663" s="0" t="str">
        <f aca="false">A3663</f>
        <v>Enseignement Recherche</v>
      </c>
      <c r="O3663" s="0" t="str">
        <f aca="false">B3663</f>
        <v>Enseignement secondaire</v>
      </c>
      <c r="P3663" s="0" t="str">
        <f aca="false">C3663</f>
        <v>Lycée d’enseignement général et technologique (LEGT)</v>
      </c>
      <c r="Q3663" s="0" t="str">
        <f aca="false">D3663</f>
        <v>Autre système centralisé</v>
      </c>
      <c r="R3663" s="0" t="str">
        <f aca="false">E3663</f>
        <v>Urbain</v>
      </c>
      <c r="S3663" s="0" t="str">
        <f aca="false">F3663</f>
        <v>0410490106</v>
      </c>
      <c r="T3663" s="0" t="str">
        <f aca="false">G3663</f>
        <v>2</v>
      </c>
      <c r="U3663" s="0" t="n">
        <f aca="false">L3663</f>
        <v>0.854334330479235</v>
      </c>
      <c r="V3663" s="0" t="n">
        <f aca="false">K3663</f>
        <v>33.4023853285229</v>
      </c>
      <c r="W3663" s="0" t="n">
        <f aca="false">J3663</f>
        <v>680</v>
      </c>
    </row>
    <row r="3664" customFormat="false" ht="12.8" hidden="false" customHeight="false" outlineLevel="0" collapsed="false">
      <c r="A3664" s="0" t="s">
        <v>75</v>
      </c>
      <c r="B3664" s="0" t="s">
        <v>942</v>
      </c>
      <c r="C3664" s="0" t="s">
        <v>1034</v>
      </c>
      <c r="D3664" s="0" t="s">
        <v>22</v>
      </c>
      <c r="E3664" s="0" t="s">
        <v>23</v>
      </c>
      <c r="F3664" s="0" t="s">
        <v>1037</v>
      </c>
      <c r="G3664" s="0" t="s">
        <v>1610</v>
      </c>
      <c r="H3664" s="0" t="n">
        <v>0.739110043765106</v>
      </c>
      <c r="I3664" s="0" t="n">
        <v>7.95484840193708</v>
      </c>
      <c r="J3664" s="0" t="n">
        <v>0</v>
      </c>
      <c r="K3664" s="0" t="n">
        <f aca="false">I3664*SUMIFS(syst_chauffage!$H$3:$H$27,syst_chauffage!$B$3:$B$27,D3664,syst_chauffage!$C$3:$C$27,E3664)</f>
        <v>14.0086670853313</v>
      </c>
      <c r="L3664" s="12" t="n">
        <f aca="false">H3664*SUMIFS(syst_chauffage!$K$3:$K$27,syst_chauffage!$B$3:$B$27,D3664,syst_chauffage!$C$3:$C$27,E3664)</f>
        <v>0.739110043765106</v>
      </c>
      <c r="N3664" s="0" t="str">
        <f aca="false">A3664</f>
        <v>Enseignement Recherche</v>
      </c>
      <c r="O3664" s="0" t="str">
        <f aca="false">B3664</f>
        <v>Enseignement secondaire</v>
      </c>
      <c r="P3664" s="0" t="str">
        <f aca="false">C3664</f>
        <v>Lycée d’enseignement général et technologique (LEGT)</v>
      </c>
      <c r="Q3664" s="0" t="str">
        <f aca="false">D3664</f>
        <v>Chaudière fioul</v>
      </c>
      <c r="R3664" s="0" t="str">
        <f aca="false">E3664</f>
        <v>Fioul</v>
      </c>
      <c r="S3664" s="0" t="str">
        <f aca="false">F3664</f>
        <v>0410490303</v>
      </c>
      <c r="T3664" s="0" t="str">
        <f aca="false">G3664</f>
        <v>2</v>
      </c>
      <c r="U3664" s="0" t="n">
        <f aca="false">L3664</f>
        <v>0.739110043765106</v>
      </c>
      <c r="V3664" s="0" t="n">
        <f aca="false">K3664</f>
        <v>14.0086670853313</v>
      </c>
      <c r="W3664" s="0" t="n">
        <f aca="false">J3664</f>
        <v>0</v>
      </c>
    </row>
    <row r="3665" customFormat="false" ht="12.8" hidden="false" customHeight="false" outlineLevel="0" collapsed="false">
      <c r="A3665" s="0" t="s">
        <v>75</v>
      </c>
      <c r="B3665" s="0" t="s">
        <v>942</v>
      </c>
      <c r="C3665" s="0" t="s">
        <v>1034</v>
      </c>
      <c r="D3665" s="0" t="s">
        <v>13</v>
      </c>
      <c r="E3665" s="0" t="s">
        <v>14</v>
      </c>
      <c r="F3665" s="0" t="s">
        <v>1038</v>
      </c>
      <c r="G3665" s="0" t="s">
        <v>1610</v>
      </c>
      <c r="H3665" s="0" t="n">
        <v>0.877546731872816</v>
      </c>
      <c r="I3665" s="0" t="n">
        <v>5.9625960117361</v>
      </c>
      <c r="J3665" s="0" t="n">
        <v>196</v>
      </c>
      <c r="K3665" s="0" t="n">
        <f aca="false">I3665*SUMIFS(syst_chauffage!$H$3:$H$27,syst_chauffage!$B$3:$B$27,D3665,syst_chauffage!$C$3:$C$27,E3665)</f>
        <v>12.0420096357888</v>
      </c>
      <c r="L3665" s="12" t="n">
        <f aca="false">H3665*SUMIFS(syst_chauffage!$K$3:$K$27,syst_chauffage!$B$3:$B$27,D3665,syst_chauffage!$C$3:$C$27,E3665)</f>
        <v>0.877546731872816</v>
      </c>
      <c r="N3665" s="0" t="str">
        <f aca="false">A3665</f>
        <v>Enseignement Recherche</v>
      </c>
      <c r="O3665" s="0" t="str">
        <f aca="false">B3665</f>
        <v>Enseignement secondaire</v>
      </c>
      <c r="P3665" s="0" t="str">
        <f aca="false">C3665</f>
        <v>Lycée d’enseignement général et technologique (LEGT)</v>
      </c>
      <c r="Q3665" s="0" t="str">
        <f aca="false">D3665</f>
        <v>Chaudière gaz</v>
      </c>
      <c r="R3665" s="0" t="str">
        <f aca="false">E3665</f>
        <v>Gaz</v>
      </c>
      <c r="S3665" s="0" t="str">
        <f aca="false">F3665</f>
        <v>0410490404</v>
      </c>
      <c r="T3665" s="0" t="str">
        <f aca="false">G3665</f>
        <v>2</v>
      </c>
      <c r="U3665" s="0" t="n">
        <f aca="false">L3665</f>
        <v>0.877546731872816</v>
      </c>
      <c r="V3665" s="0" t="n">
        <f aca="false">K3665</f>
        <v>12.0420096357888</v>
      </c>
      <c r="W3665" s="0" t="n">
        <f aca="false">J3665</f>
        <v>196</v>
      </c>
    </row>
    <row r="3666" customFormat="false" ht="12.8" hidden="false" customHeight="false" outlineLevel="0" collapsed="false">
      <c r="A3666" s="0" t="s">
        <v>75</v>
      </c>
      <c r="B3666" s="0" t="s">
        <v>942</v>
      </c>
      <c r="C3666" s="0" t="s">
        <v>1034</v>
      </c>
      <c r="D3666" s="0" t="s">
        <v>29</v>
      </c>
      <c r="E3666" s="0" t="s">
        <v>30</v>
      </c>
      <c r="F3666" s="0" t="s">
        <v>1039</v>
      </c>
      <c r="G3666" s="0" t="s">
        <v>1610</v>
      </c>
      <c r="H3666" s="0" t="n">
        <v>0.92</v>
      </c>
      <c r="I3666" s="0" t="n">
        <v>10.4</v>
      </c>
      <c r="J3666" s="0" t="n">
        <v>0</v>
      </c>
      <c r="K3666" s="0" t="n">
        <f aca="false">I3666*SUMIFS(syst_chauffage!$H$3:$H$27,syst_chauffage!$B$3:$B$27,D3666,syst_chauffage!$C$3:$C$27,E3666)</f>
        <v>3</v>
      </c>
      <c r="L3666" s="12" t="n">
        <f aca="false">H3666*SUMIFS(syst_chauffage!$K$3:$K$27,syst_chauffage!$B$3:$B$27,D3666,syst_chauffage!$C$3:$C$27,E3666)</f>
        <v>0.92</v>
      </c>
      <c r="N3666" s="0" t="str">
        <f aca="false">A3666</f>
        <v>Enseignement Recherche</v>
      </c>
      <c r="O3666" s="0" t="str">
        <f aca="false">B3666</f>
        <v>Enseignement secondaire</v>
      </c>
      <c r="P3666" s="0" t="str">
        <f aca="false">C3666</f>
        <v>Lycée d’enseignement général et technologique (LEGT)</v>
      </c>
      <c r="Q3666" s="0" t="str">
        <f aca="false">D3666</f>
        <v>Electrique direct</v>
      </c>
      <c r="R3666" s="0" t="str">
        <f aca="false">E3666</f>
        <v>Electricité</v>
      </c>
      <c r="S3666" s="0" t="str">
        <f aca="false">F3666</f>
        <v>0410490602</v>
      </c>
      <c r="T3666" s="0" t="str">
        <f aca="false">G3666</f>
        <v>2</v>
      </c>
      <c r="U3666" s="0" t="n">
        <f aca="false">L3666</f>
        <v>0.92</v>
      </c>
      <c r="V3666" s="0" t="n">
        <f aca="false">K3666</f>
        <v>3</v>
      </c>
      <c r="W3666" s="0" t="n">
        <f aca="false">J3666</f>
        <v>0</v>
      </c>
    </row>
    <row r="3667" customFormat="false" ht="12.8" hidden="false" customHeight="false" outlineLevel="0" collapsed="false">
      <c r="A3667" s="0" t="s">
        <v>75</v>
      </c>
      <c r="B3667" s="0" t="s">
        <v>942</v>
      </c>
      <c r="C3667" s="0" t="s">
        <v>1034</v>
      </c>
      <c r="D3667" s="0" t="s">
        <v>36</v>
      </c>
      <c r="E3667" s="0" t="s">
        <v>30</v>
      </c>
      <c r="F3667" s="0" t="s">
        <v>1040</v>
      </c>
      <c r="G3667" s="0" t="s">
        <v>1610</v>
      </c>
      <c r="H3667" s="0" t="n">
        <v>2.89517134883721</v>
      </c>
      <c r="I3667" s="0" t="n">
        <v>52.2022939581889</v>
      </c>
      <c r="J3667" s="0" t="n">
        <v>522</v>
      </c>
      <c r="K3667" s="0" t="n">
        <f aca="false">I3667*SUMIFS(syst_chauffage!$H$3:$H$27,syst_chauffage!$B$3:$B$27,D3667,syst_chauffage!$C$3:$C$27,E3667)</f>
        <v>32.2953721247488</v>
      </c>
      <c r="L3667" s="12" t="n">
        <f aca="false">H3667*SUMIFS(syst_chauffage!$K$3:$K$27,syst_chauffage!$B$3:$B$27,D3667,syst_chauffage!$C$3:$C$27,E3667)</f>
        <v>2.4324955428598</v>
      </c>
      <c r="N3667" s="0" t="str">
        <f aca="false">A3667</f>
        <v>Enseignement Recherche</v>
      </c>
      <c r="O3667" s="0" t="str">
        <f aca="false">B3667</f>
        <v>Enseignement secondaire</v>
      </c>
      <c r="P3667" s="0" t="str">
        <f aca="false">C3667</f>
        <v>Lycée d’enseignement général et technologique (LEGT)</v>
      </c>
      <c r="Q3667" s="0" t="str">
        <f aca="false">D3667</f>
        <v>PAC</v>
      </c>
      <c r="R3667" s="0" t="str">
        <f aca="false">E3667</f>
        <v>Electricité</v>
      </c>
      <c r="S3667" s="0" t="str">
        <f aca="false">F3667</f>
        <v>0410490902</v>
      </c>
      <c r="T3667" s="0" t="str">
        <f aca="false">G3667</f>
        <v>2</v>
      </c>
      <c r="U3667" s="0" t="n">
        <f aca="false">L3667</f>
        <v>2.4324955428598</v>
      </c>
      <c r="V3667" s="0" t="n">
        <f aca="false">K3667</f>
        <v>32.2953721247488</v>
      </c>
      <c r="W3667" s="0" t="n">
        <f aca="false">J3667</f>
        <v>522</v>
      </c>
    </row>
    <row r="3668" customFormat="false" ht="12.8" hidden="false" customHeight="false" outlineLevel="0" collapsed="false">
      <c r="A3668" s="0" t="s">
        <v>75</v>
      </c>
      <c r="B3668" s="0" t="s">
        <v>942</v>
      </c>
      <c r="C3668" s="0" t="s">
        <v>1034</v>
      </c>
      <c r="D3668" s="0" t="s">
        <v>51</v>
      </c>
      <c r="E3668" s="0" t="s">
        <v>57</v>
      </c>
      <c r="F3668" s="0" t="s">
        <v>1041</v>
      </c>
      <c r="G3668" s="0" t="s">
        <v>1610</v>
      </c>
      <c r="H3668" s="0" t="n">
        <v>0.908190821425183</v>
      </c>
      <c r="I3668" s="0" t="n">
        <v>24.515092454007</v>
      </c>
      <c r="J3668" s="0" t="n">
        <v>0</v>
      </c>
      <c r="K3668" s="0" t="n">
        <f aca="false">I3668*SUMIFS(syst_chauffage!$H$3:$H$27,syst_chauffage!$B$3:$B$27,D3668,syst_chauffage!$C$3:$C$27,E3668)</f>
        <v>51.943898159896</v>
      </c>
      <c r="L3668" s="12" t="n">
        <f aca="false">H3668*SUMIFS(syst_chauffage!$K$3:$K$27,syst_chauffage!$B$3:$B$27,D3668,syst_chauffage!$C$3:$C$27,E3668)</f>
        <v>0.908190821425183</v>
      </c>
      <c r="N3668" s="0" t="str">
        <f aca="false">A3668</f>
        <v>Enseignement Recherche</v>
      </c>
      <c r="O3668" s="0" t="str">
        <f aca="false">B3668</f>
        <v>Enseignement secondaire</v>
      </c>
      <c r="P3668" s="0" t="str">
        <f aca="false">C3668</f>
        <v>Lycée d’enseignement général et technologique (LEGT)</v>
      </c>
      <c r="Q3668" s="0" t="str">
        <f aca="false">D3668</f>
        <v>Autre système centralisé performant</v>
      </c>
      <c r="R3668" s="0" t="str">
        <f aca="false">E3668</f>
        <v>Autres</v>
      </c>
      <c r="S3668" s="0" t="str">
        <f aca="false">F3668</f>
        <v>0410492101</v>
      </c>
      <c r="T3668" s="0" t="str">
        <f aca="false">G3668</f>
        <v>2</v>
      </c>
      <c r="U3668" s="0" t="n">
        <f aca="false">L3668</f>
        <v>0.908190821425183</v>
      </c>
      <c r="V3668" s="0" t="n">
        <f aca="false">K3668</f>
        <v>51.943898159896</v>
      </c>
      <c r="W3668" s="0" t="n">
        <f aca="false">J3668</f>
        <v>0</v>
      </c>
    </row>
    <row r="3669" customFormat="false" ht="12.8" hidden="false" customHeight="false" outlineLevel="0" collapsed="false">
      <c r="A3669" s="0" t="s">
        <v>75</v>
      </c>
      <c r="B3669" s="0" t="s">
        <v>942</v>
      </c>
      <c r="C3669" s="0" t="s">
        <v>1034</v>
      </c>
      <c r="D3669" s="0" t="s">
        <v>51</v>
      </c>
      <c r="E3669" s="0" t="s">
        <v>58</v>
      </c>
      <c r="F3669" s="0" t="s">
        <v>1042</v>
      </c>
      <c r="G3669" s="0" t="s">
        <v>1610</v>
      </c>
      <c r="H3669" s="0" t="n">
        <v>0.985770381322194</v>
      </c>
      <c r="I3669" s="0" t="n">
        <v>24.1738377133979</v>
      </c>
      <c r="J3669" s="0" t="n">
        <v>680</v>
      </c>
      <c r="K3669" s="0" t="n">
        <f aca="false">I3669*SUMIFS(syst_chauffage!$H$3:$H$27,syst_chauffage!$B$3:$B$27,D3669,syst_chauffage!$C$3:$C$27,E3669)</f>
        <v>51.5869577616998</v>
      </c>
      <c r="L3669" s="12" t="n">
        <f aca="false">H3669*SUMIFS(syst_chauffage!$K$3:$K$27,syst_chauffage!$B$3:$B$27,D3669,syst_chauffage!$C$3:$C$27,E3669)</f>
        <v>0.985770381322194</v>
      </c>
      <c r="N3669" s="0" t="str">
        <f aca="false">A3669</f>
        <v>Enseignement Recherche</v>
      </c>
      <c r="O3669" s="0" t="str">
        <f aca="false">B3669</f>
        <v>Enseignement secondaire</v>
      </c>
      <c r="P3669" s="0" t="str">
        <f aca="false">C3669</f>
        <v>Lycée d’enseignement général et technologique (LEGT)</v>
      </c>
      <c r="Q3669" s="0" t="str">
        <f aca="false">D3669</f>
        <v>Autre système centralisé performant</v>
      </c>
      <c r="R3669" s="0" t="str">
        <f aca="false">E3669</f>
        <v>Urbain</v>
      </c>
      <c r="S3669" s="0" t="str">
        <f aca="false">F3669</f>
        <v>0410492106</v>
      </c>
      <c r="T3669" s="0" t="str">
        <f aca="false">G3669</f>
        <v>2</v>
      </c>
      <c r="U3669" s="0" t="n">
        <f aca="false">L3669</f>
        <v>0.985770381322194</v>
      </c>
      <c r="V3669" s="0" t="n">
        <f aca="false">K3669</f>
        <v>51.5869577616998</v>
      </c>
      <c r="W3669" s="0" t="n">
        <f aca="false">J3669</f>
        <v>680</v>
      </c>
    </row>
    <row r="3670" customFormat="false" ht="12.8" hidden="false" customHeight="false" outlineLevel="0" collapsed="false">
      <c r="A3670" s="0" t="s">
        <v>75</v>
      </c>
      <c r="B3670" s="0" t="s">
        <v>942</v>
      </c>
      <c r="C3670" s="0" t="s">
        <v>1034</v>
      </c>
      <c r="D3670" s="0" t="s">
        <v>27</v>
      </c>
      <c r="E3670" s="0" t="s">
        <v>23</v>
      </c>
      <c r="F3670" s="0" t="s">
        <v>1043</v>
      </c>
      <c r="G3670" s="0" t="s">
        <v>1610</v>
      </c>
      <c r="H3670" s="0" t="n">
        <v>0.764300861871125</v>
      </c>
      <c r="I3670" s="0" t="n">
        <v>9.47005762135366</v>
      </c>
      <c r="J3670" s="0" t="n">
        <v>441</v>
      </c>
      <c r="K3670" s="0" t="n">
        <f aca="false">I3670*SUMIFS(syst_chauffage!$H$3:$H$27,syst_chauffage!$B$3:$B$27,D3670,syst_chauffage!$C$3:$C$27,E3670)</f>
        <v>24.2850455234204</v>
      </c>
      <c r="L3670" s="12" t="n">
        <f aca="false">H3670*SUMIFS(syst_chauffage!$K$3:$K$27,syst_chauffage!$B$3:$B$27,D3670,syst_chauffage!$C$3:$C$27,E3670)</f>
        <v>0.764300861871125</v>
      </c>
      <c r="N3670" s="0" t="str">
        <f aca="false">A3670</f>
        <v>Enseignement Recherche</v>
      </c>
      <c r="O3670" s="0" t="str">
        <f aca="false">B3670</f>
        <v>Enseignement secondaire</v>
      </c>
      <c r="P3670" s="0" t="str">
        <f aca="false">C3670</f>
        <v>Lycée d’enseignement général et technologique (LEGT)</v>
      </c>
      <c r="Q3670" s="0" t="str">
        <f aca="false">D3670</f>
        <v>Chaudière condensation fioul</v>
      </c>
      <c r="R3670" s="0" t="str">
        <f aca="false">E3670</f>
        <v>Fioul</v>
      </c>
      <c r="S3670" s="0" t="str">
        <f aca="false">F3670</f>
        <v>0410492303</v>
      </c>
      <c r="T3670" s="0" t="str">
        <f aca="false">G3670</f>
        <v>2</v>
      </c>
      <c r="U3670" s="0" t="n">
        <f aca="false">L3670</f>
        <v>0.764300861871125</v>
      </c>
      <c r="V3670" s="0" t="n">
        <f aca="false">K3670</f>
        <v>24.2850455234204</v>
      </c>
      <c r="W3670" s="0" t="n">
        <f aca="false">J3670</f>
        <v>441</v>
      </c>
    </row>
    <row r="3671" customFormat="false" ht="12.8" hidden="false" customHeight="false" outlineLevel="0" collapsed="false">
      <c r="A3671" s="0" t="s">
        <v>75</v>
      </c>
      <c r="B3671" s="0" t="s">
        <v>942</v>
      </c>
      <c r="C3671" s="0" t="s">
        <v>1034</v>
      </c>
      <c r="D3671" s="0" t="s">
        <v>18</v>
      </c>
      <c r="E3671" s="0" t="s">
        <v>14</v>
      </c>
      <c r="F3671" s="0" t="s">
        <v>1044</v>
      </c>
      <c r="G3671" s="0" t="s">
        <v>1610</v>
      </c>
      <c r="H3671" s="0" t="n">
        <v>0.990620621205464</v>
      </c>
      <c r="I3671" s="0" t="n">
        <v>7.09832858540011</v>
      </c>
      <c r="J3671" s="0" t="n">
        <v>441</v>
      </c>
      <c r="K3671" s="0" t="n">
        <f aca="false">I3671*SUMIFS(syst_chauffage!$H$3:$H$27,syst_chauffage!$B$3:$B$27,D3671,syst_chauffage!$C$3:$C$27,E3671)</f>
        <v>19.3424408610104</v>
      </c>
      <c r="L3671" s="12" t="n">
        <f aca="false">H3671*SUMIFS(syst_chauffage!$K$3:$K$27,syst_chauffage!$B$3:$B$27,D3671,syst_chauffage!$C$3:$C$27,E3671)</f>
        <v>0.96233532195575</v>
      </c>
      <c r="N3671" s="0" t="str">
        <f aca="false">A3671</f>
        <v>Enseignement Recherche</v>
      </c>
      <c r="O3671" s="0" t="str">
        <f aca="false">B3671</f>
        <v>Enseignement secondaire</v>
      </c>
      <c r="P3671" s="0" t="str">
        <f aca="false">C3671</f>
        <v>Lycée d’enseignement général et technologique (LEGT)</v>
      </c>
      <c r="Q3671" s="0" t="str">
        <f aca="false">D3671</f>
        <v>Chaudière condensation gaz</v>
      </c>
      <c r="R3671" s="0" t="str">
        <f aca="false">E3671</f>
        <v>Gaz</v>
      </c>
      <c r="S3671" s="0" t="str">
        <f aca="false">F3671</f>
        <v>0410492404</v>
      </c>
      <c r="T3671" s="0" t="str">
        <f aca="false">G3671</f>
        <v>2</v>
      </c>
      <c r="U3671" s="0" t="n">
        <f aca="false">L3671</f>
        <v>0.96233532195575</v>
      </c>
      <c r="V3671" s="0" t="n">
        <f aca="false">K3671</f>
        <v>19.3424408610104</v>
      </c>
      <c r="W3671" s="0" t="n">
        <f aca="false">J3671</f>
        <v>441</v>
      </c>
    </row>
    <row r="3672" customFormat="false" ht="12.8" hidden="false" customHeight="false" outlineLevel="0" collapsed="false">
      <c r="A3672" s="0" t="s">
        <v>75</v>
      </c>
      <c r="B3672" s="0" t="s">
        <v>942</v>
      </c>
      <c r="C3672" s="0" t="s">
        <v>1034</v>
      </c>
      <c r="D3672" s="0" t="s">
        <v>32</v>
      </c>
      <c r="E3672" s="0" t="s">
        <v>30</v>
      </c>
      <c r="F3672" s="0" t="s">
        <v>1045</v>
      </c>
      <c r="G3672" s="0" t="s">
        <v>1610</v>
      </c>
      <c r="H3672" s="0" t="n">
        <v>1</v>
      </c>
      <c r="I3672" s="0" t="n">
        <v>12</v>
      </c>
      <c r="J3672" s="0" t="n">
        <v>0</v>
      </c>
      <c r="K3672" s="0" t="n">
        <f aca="false">I3672*SUMIFS(syst_chauffage!$H$3:$H$27,syst_chauffage!$B$3:$B$27,D3672,syst_chauffage!$C$3:$C$27,E3672)</f>
        <v>12</v>
      </c>
      <c r="L3672" s="12" t="n">
        <f aca="false">H3672*SUMIFS(syst_chauffage!$K$3:$K$27,syst_chauffage!$B$3:$B$27,D3672,syst_chauffage!$C$3:$C$27,E3672)</f>
        <v>1</v>
      </c>
      <c r="N3672" s="0" t="str">
        <f aca="false">A3672</f>
        <v>Enseignement Recherche</v>
      </c>
      <c r="O3672" s="0" t="str">
        <f aca="false">B3672</f>
        <v>Enseignement secondaire</v>
      </c>
      <c r="P3672" s="0" t="str">
        <f aca="false">C3672</f>
        <v>Lycée d’enseignement général et technologique (LEGT)</v>
      </c>
      <c r="Q3672" s="0" t="str">
        <f aca="false">D3672</f>
        <v>Electrique direct performant</v>
      </c>
      <c r="R3672" s="0" t="str">
        <f aca="false">E3672</f>
        <v>Electricité</v>
      </c>
      <c r="S3672" s="0" t="str">
        <f aca="false">F3672</f>
        <v>0410492602</v>
      </c>
      <c r="T3672" s="0" t="str">
        <f aca="false">G3672</f>
        <v>2</v>
      </c>
      <c r="U3672" s="0" t="n">
        <f aca="false">L3672</f>
        <v>1</v>
      </c>
      <c r="V3672" s="0" t="n">
        <f aca="false">K3672</f>
        <v>12</v>
      </c>
      <c r="W3672" s="0" t="n">
        <f aca="false">J3672</f>
        <v>0</v>
      </c>
    </row>
    <row r="3673" customFormat="false" ht="12.8" hidden="false" customHeight="false" outlineLevel="0" collapsed="false">
      <c r="A3673" s="0" t="s">
        <v>75</v>
      </c>
      <c r="B3673" s="0" t="s">
        <v>942</v>
      </c>
      <c r="C3673" s="0" t="s">
        <v>1034</v>
      </c>
      <c r="D3673" s="0" t="s">
        <v>38</v>
      </c>
      <c r="E3673" s="0" t="s">
        <v>30</v>
      </c>
      <c r="F3673" s="0" t="s">
        <v>1046</v>
      </c>
      <c r="G3673" s="0" t="s">
        <v>1610</v>
      </c>
      <c r="H3673" s="0" t="n">
        <v>3.34058232558139</v>
      </c>
      <c r="I3673" s="0" t="n">
        <v>62.145588045463</v>
      </c>
      <c r="J3673" s="0" t="n">
        <v>567</v>
      </c>
      <c r="K3673" s="0" t="n">
        <f aca="false">I3673*SUMIFS(syst_chauffage!$H$3:$H$27,syst_chauffage!$B$3:$B$27,D3673,syst_chauffage!$C$3:$C$27,E3673)</f>
        <v>62.8163752172229</v>
      </c>
      <c r="L3673" s="12" t="n">
        <f aca="false">H3673*SUMIFS(syst_chauffage!$K$3:$K$27,syst_chauffage!$B$3:$B$27,D3673,syst_chauffage!$C$3:$C$27,E3673)</f>
        <v>2.98853732681761</v>
      </c>
      <c r="N3673" s="0" t="str">
        <f aca="false">A3673</f>
        <v>Enseignement Recherche</v>
      </c>
      <c r="O3673" s="0" t="str">
        <f aca="false">B3673</f>
        <v>Enseignement secondaire</v>
      </c>
      <c r="P3673" s="0" t="str">
        <f aca="false">C3673</f>
        <v>Lycée d’enseignement général et technologique (LEGT)</v>
      </c>
      <c r="Q3673" s="0" t="str">
        <f aca="false">D3673</f>
        <v>PAC performant</v>
      </c>
      <c r="R3673" s="0" t="str">
        <f aca="false">E3673</f>
        <v>Electricité</v>
      </c>
      <c r="S3673" s="0" t="str">
        <f aca="false">F3673</f>
        <v>0410492902</v>
      </c>
      <c r="T3673" s="0" t="str">
        <f aca="false">G3673</f>
        <v>2</v>
      </c>
      <c r="U3673" s="0" t="n">
        <f aca="false">L3673</f>
        <v>2.98853732681761</v>
      </c>
      <c r="V3673" s="0" t="n">
        <f aca="false">K3673</f>
        <v>62.8163752172229</v>
      </c>
      <c r="W3673" s="0" t="n">
        <f aca="false">J3673</f>
        <v>567</v>
      </c>
    </row>
    <row r="3674" customFormat="false" ht="12.8" hidden="false" customHeight="false" outlineLevel="0" collapsed="false">
      <c r="A3674" s="0" t="s">
        <v>75</v>
      </c>
      <c r="B3674" s="0" t="s">
        <v>942</v>
      </c>
      <c r="C3674" s="0" t="s">
        <v>1047</v>
      </c>
      <c r="D3674" s="0" t="s">
        <v>19</v>
      </c>
      <c r="E3674" s="0" t="s">
        <v>57</v>
      </c>
      <c r="F3674" s="0" t="s">
        <v>1048</v>
      </c>
      <c r="G3674" s="0" t="s">
        <v>1610</v>
      </c>
      <c r="H3674" s="0" t="n">
        <v>0.803760055669989</v>
      </c>
      <c r="I3674" s="0" t="n">
        <v>19.28980053911</v>
      </c>
      <c r="J3674" s="0" t="n">
        <v>0</v>
      </c>
      <c r="K3674" s="0" t="n">
        <f aca="false">I3674*SUMIFS(syst_chauffage!$H$3:$H$27,syst_chauffage!$B$3:$B$27,D3674,syst_chauffage!$C$3:$C$27,E3674)</f>
        <v>26.8605972911445</v>
      </c>
      <c r="L3674" s="12" t="n">
        <f aca="false">H3674*SUMIFS(syst_chauffage!$K$3:$K$27,syst_chauffage!$B$3:$B$27,D3674,syst_chauffage!$C$3:$C$27,E3674)</f>
        <v>0.803760055669989</v>
      </c>
      <c r="N3674" s="0" t="str">
        <f aca="false">A3674</f>
        <v>Enseignement Recherche</v>
      </c>
      <c r="O3674" s="0" t="str">
        <f aca="false">B3674</f>
        <v>Enseignement secondaire</v>
      </c>
      <c r="P3674" s="0" t="str">
        <f aca="false">C3674</f>
        <v>Lycée professionnel (LP)</v>
      </c>
      <c r="Q3674" s="0" t="str">
        <f aca="false">D3674</f>
        <v>Autre système centralisé</v>
      </c>
      <c r="R3674" s="0" t="str">
        <f aca="false">E3674</f>
        <v>Autres</v>
      </c>
      <c r="S3674" s="0" t="str">
        <f aca="false">F3674</f>
        <v>0410500101</v>
      </c>
      <c r="T3674" s="0" t="str">
        <f aca="false">G3674</f>
        <v>2</v>
      </c>
      <c r="U3674" s="0" t="n">
        <f aca="false">L3674</f>
        <v>0.803760055669989</v>
      </c>
      <c r="V3674" s="0" t="n">
        <f aca="false">K3674</f>
        <v>26.8605972911445</v>
      </c>
      <c r="W3674" s="0" t="n">
        <f aca="false">J3674</f>
        <v>0</v>
      </c>
    </row>
    <row r="3675" customFormat="false" ht="12.8" hidden="false" customHeight="false" outlineLevel="0" collapsed="false">
      <c r="A3675" s="0" t="s">
        <v>75</v>
      </c>
      <c r="B3675" s="0" t="s">
        <v>942</v>
      </c>
      <c r="C3675" s="0" t="s">
        <v>1047</v>
      </c>
      <c r="D3675" s="0" t="s">
        <v>19</v>
      </c>
      <c r="E3675" s="0" t="s">
        <v>58</v>
      </c>
      <c r="F3675" s="0" t="s">
        <v>1049</v>
      </c>
      <c r="G3675" s="0" t="s">
        <v>1610</v>
      </c>
      <c r="H3675" s="0" t="n">
        <v>0.834843869804583</v>
      </c>
      <c r="I3675" s="0" t="n">
        <v>19.0113557126195</v>
      </c>
      <c r="J3675" s="0" t="n">
        <v>680</v>
      </c>
      <c r="K3675" s="0" t="n">
        <f aca="false">I3675*SUMIFS(syst_chauffage!$H$3:$H$27,syst_chauffage!$B$3:$B$27,D3675,syst_chauffage!$C$3:$C$27,E3675)</f>
        <v>31.2727217874423</v>
      </c>
      <c r="L3675" s="12" t="n">
        <f aca="false">H3675*SUMIFS(syst_chauffage!$K$3:$K$27,syst_chauffage!$B$3:$B$27,D3675,syst_chauffage!$C$3:$C$27,E3675)</f>
        <v>0.834843869804583</v>
      </c>
      <c r="N3675" s="0" t="str">
        <f aca="false">A3675</f>
        <v>Enseignement Recherche</v>
      </c>
      <c r="O3675" s="0" t="str">
        <f aca="false">B3675</f>
        <v>Enseignement secondaire</v>
      </c>
      <c r="P3675" s="0" t="str">
        <f aca="false">C3675</f>
        <v>Lycée professionnel (LP)</v>
      </c>
      <c r="Q3675" s="0" t="str">
        <f aca="false">D3675</f>
        <v>Autre système centralisé</v>
      </c>
      <c r="R3675" s="0" t="str">
        <f aca="false">E3675</f>
        <v>Urbain</v>
      </c>
      <c r="S3675" s="0" t="str">
        <f aca="false">F3675</f>
        <v>0410500106</v>
      </c>
      <c r="T3675" s="0" t="str">
        <f aca="false">G3675</f>
        <v>2</v>
      </c>
      <c r="U3675" s="0" t="n">
        <f aca="false">L3675</f>
        <v>0.834843869804583</v>
      </c>
      <c r="V3675" s="0" t="n">
        <f aca="false">K3675</f>
        <v>31.2727217874423</v>
      </c>
      <c r="W3675" s="0" t="n">
        <f aca="false">J3675</f>
        <v>680</v>
      </c>
    </row>
    <row r="3676" customFormat="false" ht="12.8" hidden="false" customHeight="false" outlineLevel="0" collapsed="false">
      <c r="A3676" s="0" t="s">
        <v>75</v>
      </c>
      <c r="B3676" s="0" t="s">
        <v>942</v>
      </c>
      <c r="C3676" s="0" t="s">
        <v>1047</v>
      </c>
      <c r="D3676" s="0" t="s">
        <v>22</v>
      </c>
      <c r="E3676" s="0" t="s">
        <v>23</v>
      </c>
      <c r="F3676" s="0" t="s">
        <v>1050</v>
      </c>
      <c r="G3676" s="0" t="s">
        <v>1610</v>
      </c>
      <c r="H3676" s="0" t="n">
        <v>0.73909570290468</v>
      </c>
      <c r="I3676" s="0" t="n">
        <v>8.01483710810779</v>
      </c>
      <c r="J3676" s="0" t="n">
        <v>0</v>
      </c>
      <c r="K3676" s="0" t="n">
        <f aca="false">I3676*SUMIFS(syst_chauffage!$H$3:$H$27,syst_chauffage!$B$3:$B$27,D3676,syst_chauffage!$C$3:$C$27,E3676)</f>
        <v>14.1143085471372</v>
      </c>
      <c r="L3676" s="12" t="n">
        <f aca="false">H3676*SUMIFS(syst_chauffage!$K$3:$K$27,syst_chauffage!$B$3:$B$27,D3676,syst_chauffage!$C$3:$C$27,E3676)</f>
        <v>0.73909570290468</v>
      </c>
      <c r="N3676" s="0" t="str">
        <f aca="false">A3676</f>
        <v>Enseignement Recherche</v>
      </c>
      <c r="O3676" s="0" t="str">
        <f aca="false">B3676</f>
        <v>Enseignement secondaire</v>
      </c>
      <c r="P3676" s="0" t="str">
        <f aca="false">C3676</f>
        <v>Lycée professionnel (LP)</v>
      </c>
      <c r="Q3676" s="0" t="str">
        <f aca="false">D3676</f>
        <v>Chaudière fioul</v>
      </c>
      <c r="R3676" s="0" t="str">
        <f aca="false">E3676</f>
        <v>Fioul</v>
      </c>
      <c r="S3676" s="0" t="str">
        <f aca="false">F3676</f>
        <v>0410500303</v>
      </c>
      <c r="T3676" s="0" t="str">
        <f aca="false">G3676</f>
        <v>2</v>
      </c>
      <c r="U3676" s="0" t="n">
        <f aca="false">L3676</f>
        <v>0.73909570290468</v>
      </c>
      <c r="V3676" s="0" t="n">
        <f aca="false">K3676</f>
        <v>14.1143085471372</v>
      </c>
      <c r="W3676" s="0" t="n">
        <f aca="false">J3676</f>
        <v>0</v>
      </c>
    </row>
    <row r="3677" customFormat="false" ht="12.8" hidden="false" customHeight="false" outlineLevel="0" collapsed="false">
      <c r="A3677" s="0" t="s">
        <v>75</v>
      </c>
      <c r="B3677" s="0" t="s">
        <v>942</v>
      </c>
      <c r="C3677" s="0" t="s">
        <v>1047</v>
      </c>
      <c r="D3677" s="0" t="s">
        <v>13</v>
      </c>
      <c r="E3677" s="0" t="s">
        <v>14</v>
      </c>
      <c r="F3677" s="0" t="s">
        <v>1051</v>
      </c>
      <c r="G3677" s="0" t="s">
        <v>1610</v>
      </c>
      <c r="H3677" s="0" t="n">
        <v>0.877549820586025</v>
      </c>
      <c r="I3677" s="0" t="n">
        <v>5.90003695639564</v>
      </c>
      <c r="J3677" s="0" t="n">
        <v>196</v>
      </c>
      <c r="K3677" s="0" t="n">
        <f aca="false">I3677*SUMIFS(syst_chauffage!$H$3:$H$27,syst_chauffage!$B$3:$B$27,D3677,syst_chauffage!$C$3:$C$27,E3677)</f>
        <v>11.9156658845548</v>
      </c>
      <c r="L3677" s="12" t="n">
        <f aca="false">H3677*SUMIFS(syst_chauffage!$K$3:$K$27,syst_chauffage!$B$3:$B$27,D3677,syst_chauffage!$C$3:$C$27,E3677)</f>
        <v>0.877549820586025</v>
      </c>
      <c r="N3677" s="0" t="str">
        <f aca="false">A3677</f>
        <v>Enseignement Recherche</v>
      </c>
      <c r="O3677" s="0" t="str">
        <f aca="false">B3677</f>
        <v>Enseignement secondaire</v>
      </c>
      <c r="P3677" s="0" t="str">
        <f aca="false">C3677</f>
        <v>Lycée professionnel (LP)</v>
      </c>
      <c r="Q3677" s="0" t="str">
        <f aca="false">D3677</f>
        <v>Chaudière gaz</v>
      </c>
      <c r="R3677" s="0" t="str">
        <f aca="false">E3677</f>
        <v>Gaz</v>
      </c>
      <c r="S3677" s="0" t="str">
        <f aca="false">F3677</f>
        <v>0410500404</v>
      </c>
      <c r="T3677" s="0" t="str">
        <f aca="false">G3677</f>
        <v>2</v>
      </c>
      <c r="U3677" s="0" t="n">
        <f aca="false">L3677</f>
        <v>0.877549820586025</v>
      </c>
      <c r="V3677" s="0" t="n">
        <f aca="false">K3677</f>
        <v>11.9156658845548</v>
      </c>
      <c r="W3677" s="0" t="n">
        <f aca="false">J3677</f>
        <v>196</v>
      </c>
    </row>
    <row r="3678" customFormat="false" ht="12.8" hidden="false" customHeight="false" outlineLevel="0" collapsed="false">
      <c r="A3678" s="0" t="s">
        <v>75</v>
      </c>
      <c r="B3678" s="0" t="s">
        <v>942</v>
      </c>
      <c r="C3678" s="0" t="s">
        <v>1047</v>
      </c>
      <c r="D3678" s="0" t="s">
        <v>29</v>
      </c>
      <c r="E3678" s="0" t="s">
        <v>30</v>
      </c>
      <c r="F3678" s="0" t="s">
        <v>1052</v>
      </c>
      <c r="G3678" s="0" t="s">
        <v>1610</v>
      </c>
      <c r="H3678" s="0" t="n">
        <v>0.92</v>
      </c>
      <c r="I3678" s="0" t="n">
        <v>10.4</v>
      </c>
      <c r="J3678" s="0" t="n">
        <v>0</v>
      </c>
      <c r="K3678" s="0" t="n">
        <f aca="false">I3678*SUMIFS(syst_chauffage!$H$3:$H$27,syst_chauffage!$B$3:$B$27,D3678,syst_chauffage!$C$3:$C$27,E3678)</f>
        <v>3</v>
      </c>
      <c r="L3678" s="12" t="n">
        <f aca="false">H3678*SUMIFS(syst_chauffage!$K$3:$K$27,syst_chauffage!$B$3:$B$27,D3678,syst_chauffage!$C$3:$C$27,E3678)</f>
        <v>0.92</v>
      </c>
      <c r="N3678" s="0" t="str">
        <f aca="false">A3678</f>
        <v>Enseignement Recherche</v>
      </c>
      <c r="O3678" s="0" t="str">
        <f aca="false">B3678</f>
        <v>Enseignement secondaire</v>
      </c>
      <c r="P3678" s="0" t="str">
        <f aca="false">C3678</f>
        <v>Lycée professionnel (LP)</v>
      </c>
      <c r="Q3678" s="0" t="str">
        <f aca="false">D3678</f>
        <v>Electrique direct</v>
      </c>
      <c r="R3678" s="0" t="str">
        <f aca="false">E3678</f>
        <v>Electricité</v>
      </c>
      <c r="S3678" s="0" t="str">
        <f aca="false">F3678</f>
        <v>0410500602</v>
      </c>
      <c r="T3678" s="0" t="str">
        <f aca="false">G3678</f>
        <v>2</v>
      </c>
      <c r="U3678" s="0" t="n">
        <f aca="false">L3678</f>
        <v>0.92</v>
      </c>
      <c r="V3678" s="0" t="n">
        <f aca="false">K3678</f>
        <v>3</v>
      </c>
      <c r="W3678" s="0" t="n">
        <f aca="false">J3678</f>
        <v>0</v>
      </c>
    </row>
    <row r="3679" customFormat="false" ht="12.8" hidden="false" customHeight="false" outlineLevel="0" collapsed="false">
      <c r="A3679" s="0" t="s">
        <v>75</v>
      </c>
      <c r="B3679" s="0" t="s">
        <v>942</v>
      </c>
      <c r="C3679" s="0" t="s">
        <v>1047</v>
      </c>
      <c r="D3679" s="0" t="s">
        <v>36</v>
      </c>
      <c r="E3679" s="0" t="s">
        <v>30</v>
      </c>
      <c r="F3679" s="0" t="s">
        <v>1053</v>
      </c>
      <c r="G3679" s="0" t="s">
        <v>1610</v>
      </c>
      <c r="H3679" s="0" t="n">
        <v>2.89517134883721</v>
      </c>
      <c r="I3679" s="0" t="n">
        <v>53.353427972919</v>
      </c>
      <c r="J3679" s="0" t="n">
        <v>522</v>
      </c>
      <c r="K3679" s="0" t="n">
        <f aca="false">I3679*SUMIFS(syst_chauffage!$H$3:$H$27,syst_chauffage!$B$3:$B$27,D3679,syst_chauffage!$C$3:$C$27,E3679)</f>
        <v>33.0075305099903</v>
      </c>
      <c r="L3679" s="12" t="n">
        <f aca="false">H3679*SUMIFS(syst_chauffage!$K$3:$K$27,syst_chauffage!$B$3:$B$27,D3679,syst_chauffage!$C$3:$C$27,E3679)</f>
        <v>2.4324955428598</v>
      </c>
      <c r="N3679" s="0" t="str">
        <f aca="false">A3679</f>
        <v>Enseignement Recherche</v>
      </c>
      <c r="O3679" s="0" t="str">
        <f aca="false">B3679</f>
        <v>Enseignement secondaire</v>
      </c>
      <c r="P3679" s="0" t="str">
        <f aca="false">C3679</f>
        <v>Lycée professionnel (LP)</v>
      </c>
      <c r="Q3679" s="0" t="str">
        <f aca="false">D3679</f>
        <v>PAC</v>
      </c>
      <c r="R3679" s="0" t="str">
        <f aca="false">E3679</f>
        <v>Electricité</v>
      </c>
      <c r="S3679" s="0" t="str">
        <f aca="false">F3679</f>
        <v>0410500902</v>
      </c>
      <c r="T3679" s="0" t="str">
        <f aca="false">G3679</f>
        <v>2</v>
      </c>
      <c r="U3679" s="0" t="n">
        <f aca="false">L3679</f>
        <v>2.4324955428598</v>
      </c>
      <c r="V3679" s="0" t="n">
        <f aca="false">K3679</f>
        <v>33.0075305099903</v>
      </c>
      <c r="W3679" s="0" t="n">
        <f aca="false">J3679</f>
        <v>522</v>
      </c>
    </row>
    <row r="3680" customFormat="false" ht="12.8" hidden="false" customHeight="false" outlineLevel="0" collapsed="false">
      <c r="A3680" s="0" t="s">
        <v>75</v>
      </c>
      <c r="B3680" s="0" t="s">
        <v>942</v>
      </c>
      <c r="C3680" s="0" t="s">
        <v>1047</v>
      </c>
      <c r="D3680" s="0" t="s">
        <v>51</v>
      </c>
      <c r="E3680" s="0" t="s">
        <v>57</v>
      </c>
      <c r="F3680" s="0" t="s">
        <v>1054</v>
      </c>
      <c r="G3680" s="0" t="s">
        <v>1610</v>
      </c>
      <c r="H3680" s="0" t="n">
        <v>0.927415448849987</v>
      </c>
      <c r="I3680" s="0" t="n">
        <v>22.9640482608453</v>
      </c>
      <c r="J3680" s="0" t="n">
        <v>0</v>
      </c>
      <c r="K3680" s="0" t="n">
        <f aca="false">I3680*SUMIFS(syst_chauffage!$H$3:$H$27,syst_chauffage!$B$3:$B$27,D3680,syst_chauffage!$C$3:$C$27,E3680)</f>
        <v>48.6574621914312</v>
      </c>
      <c r="L3680" s="12" t="n">
        <f aca="false">H3680*SUMIFS(syst_chauffage!$K$3:$K$27,syst_chauffage!$B$3:$B$27,D3680,syst_chauffage!$C$3:$C$27,E3680)</f>
        <v>0.927415448849987</v>
      </c>
      <c r="N3680" s="0" t="str">
        <f aca="false">A3680</f>
        <v>Enseignement Recherche</v>
      </c>
      <c r="O3680" s="0" t="str">
        <f aca="false">B3680</f>
        <v>Enseignement secondaire</v>
      </c>
      <c r="P3680" s="0" t="str">
        <f aca="false">C3680</f>
        <v>Lycée professionnel (LP)</v>
      </c>
      <c r="Q3680" s="0" t="str">
        <f aca="false">D3680</f>
        <v>Autre système centralisé performant</v>
      </c>
      <c r="R3680" s="0" t="str">
        <f aca="false">E3680</f>
        <v>Autres</v>
      </c>
      <c r="S3680" s="0" t="str">
        <f aca="false">F3680</f>
        <v>0410502101</v>
      </c>
      <c r="T3680" s="0" t="str">
        <f aca="false">G3680</f>
        <v>2</v>
      </c>
      <c r="U3680" s="0" t="n">
        <f aca="false">L3680</f>
        <v>0.927415448849987</v>
      </c>
      <c r="V3680" s="0" t="n">
        <f aca="false">K3680</f>
        <v>48.6574621914312</v>
      </c>
      <c r="W3680" s="0" t="n">
        <f aca="false">J3680</f>
        <v>0</v>
      </c>
    </row>
    <row r="3681" customFormat="false" ht="12.8" hidden="false" customHeight="false" outlineLevel="0" collapsed="false">
      <c r="A3681" s="0" t="s">
        <v>75</v>
      </c>
      <c r="B3681" s="0" t="s">
        <v>942</v>
      </c>
      <c r="C3681" s="0" t="s">
        <v>1047</v>
      </c>
      <c r="D3681" s="0" t="s">
        <v>51</v>
      </c>
      <c r="E3681" s="0" t="s">
        <v>58</v>
      </c>
      <c r="F3681" s="0" t="s">
        <v>1055</v>
      </c>
      <c r="G3681" s="0" t="s">
        <v>1610</v>
      </c>
      <c r="H3681" s="0" t="n">
        <v>0.963281388236056</v>
      </c>
      <c r="I3681" s="0" t="n">
        <v>22.6325663245471</v>
      </c>
      <c r="J3681" s="0" t="n">
        <v>680</v>
      </c>
      <c r="K3681" s="0" t="n">
        <f aca="false">I3681*SUMIFS(syst_chauffage!$H$3:$H$27,syst_chauffage!$B$3:$B$27,D3681,syst_chauffage!$C$3:$C$27,E3681)</f>
        <v>48.297885377802</v>
      </c>
      <c r="L3681" s="12" t="n">
        <f aca="false">H3681*SUMIFS(syst_chauffage!$K$3:$K$27,syst_chauffage!$B$3:$B$27,D3681,syst_chauffage!$C$3:$C$27,E3681)</f>
        <v>0.963281388236056</v>
      </c>
      <c r="N3681" s="0" t="str">
        <f aca="false">A3681</f>
        <v>Enseignement Recherche</v>
      </c>
      <c r="O3681" s="0" t="str">
        <f aca="false">B3681</f>
        <v>Enseignement secondaire</v>
      </c>
      <c r="P3681" s="0" t="str">
        <f aca="false">C3681</f>
        <v>Lycée professionnel (LP)</v>
      </c>
      <c r="Q3681" s="0" t="str">
        <f aca="false">D3681</f>
        <v>Autre système centralisé performant</v>
      </c>
      <c r="R3681" s="0" t="str">
        <f aca="false">E3681</f>
        <v>Urbain</v>
      </c>
      <c r="S3681" s="0" t="str">
        <f aca="false">F3681</f>
        <v>0410502106</v>
      </c>
      <c r="T3681" s="0" t="str">
        <f aca="false">G3681</f>
        <v>2</v>
      </c>
      <c r="U3681" s="0" t="n">
        <f aca="false">L3681</f>
        <v>0.963281388236056</v>
      </c>
      <c r="V3681" s="0" t="n">
        <f aca="false">K3681</f>
        <v>48.297885377802</v>
      </c>
      <c r="W3681" s="0" t="n">
        <f aca="false">J3681</f>
        <v>680</v>
      </c>
    </row>
    <row r="3682" customFormat="false" ht="12.8" hidden="false" customHeight="false" outlineLevel="0" collapsed="false">
      <c r="A3682" s="0" t="s">
        <v>75</v>
      </c>
      <c r="B3682" s="0" t="s">
        <v>942</v>
      </c>
      <c r="C3682" s="0" t="s">
        <v>1047</v>
      </c>
      <c r="D3682" s="0" t="s">
        <v>27</v>
      </c>
      <c r="E3682" s="0" t="s">
        <v>23</v>
      </c>
      <c r="F3682" s="0" t="s">
        <v>1056</v>
      </c>
      <c r="G3682" s="0" t="s">
        <v>1610</v>
      </c>
      <c r="H3682" s="0" t="n">
        <v>0.764229157568996</v>
      </c>
      <c r="I3682" s="0" t="n">
        <v>9.54147274774737</v>
      </c>
      <c r="J3682" s="0" t="n">
        <v>441</v>
      </c>
      <c r="K3682" s="0" t="n">
        <f aca="false">I3682*SUMIFS(syst_chauffage!$H$3:$H$27,syst_chauffage!$B$3:$B$27,D3682,syst_chauffage!$C$3:$C$27,E3682)</f>
        <v>24.4681826979631</v>
      </c>
      <c r="L3682" s="12" t="n">
        <f aca="false">H3682*SUMIFS(syst_chauffage!$K$3:$K$27,syst_chauffage!$B$3:$B$27,D3682,syst_chauffage!$C$3:$C$27,E3682)</f>
        <v>0.764229157568996</v>
      </c>
      <c r="N3682" s="0" t="str">
        <f aca="false">A3682</f>
        <v>Enseignement Recherche</v>
      </c>
      <c r="O3682" s="0" t="str">
        <f aca="false">B3682</f>
        <v>Enseignement secondaire</v>
      </c>
      <c r="P3682" s="0" t="str">
        <f aca="false">C3682</f>
        <v>Lycée professionnel (LP)</v>
      </c>
      <c r="Q3682" s="0" t="str">
        <f aca="false">D3682</f>
        <v>Chaudière condensation fioul</v>
      </c>
      <c r="R3682" s="0" t="str">
        <f aca="false">E3682</f>
        <v>Fioul</v>
      </c>
      <c r="S3682" s="0" t="str">
        <f aca="false">F3682</f>
        <v>0410502303</v>
      </c>
      <c r="T3682" s="0" t="str">
        <f aca="false">G3682</f>
        <v>2</v>
      </c>
      <c r="U3682" s="0" t="n">
        <f aca="false">L3682</f>
        <v>0.764229157568996</v>
      </c>
      <c r="V3682" s="0" t="n">
        <f aca="false">K3682</f>
        <v>24.4681826979631</v>
      </c>
      <c r="W3682" s="0" t="n">
        <f aca="false">J3682</f>
        <v>441</v>
      </c>
    </row>
    <row r="3683" customFormat="false" ht="12.8" hidden="false" customHeight="false" outlineLevel="0" collapsed="false">
      <c r="A3683" s="0" t="s">
        <v>75</v>
      </c>
      <c r="B3683" s="0" t="s">
        <v>942</v>
      </c>
      <c r="C3683" s="0" t="s">
        <v>1047</v>
      </c>
      <c r="D3683" s="0" t="s">
        <v>18</v>
      </c>
      <c r="E3683" s="0" t="s">
        <v>14</v>
      </c>
      <c r="F3683" s="0" t="s">
        <v>1057</v>
      </c>
      <c r="G3683" s="0" t="s">
        <v>1610</v>
      </c>
      <c r="H3683" s="0" t="n">
        <v>0.990636064771512</v>
      </c>
      <c r="I3683" s="0" t="n">
        <v>7.02385351951862</v>
      </c>
      <c r="J3683" s="0" t="n">
        <v>441</v>
      </c>
      <c r="K3683" s="0" t="n">
        <f aca="false">I3683*SUMIFS(syst_chauffage!$H$3:$H$27,syst_chauffage!$B$3:$B$27,D3683,syst_chauffage!$C$3:$C$27,E3683)</f>
        <v>19.1395016000137</v>
      </c>
      <c r="L3683" s="12" t="n">
        <f aca="false">H3683*SUMIFS(syst_chauffage!$K$3:$K$27,syst_chauffage!$B$3:$B$27,D3683,syst_chauffage!$C$3:$C$27,E3683)</f>
        <v>0.962350324559963</v>
      </c>
      <c r="N3683" s="0" t="str">
        <f aca="false">A3683</f>
        <v>Enseignement Recherche</v>
      </c>
      <c r="O3683" s="0" t="str">
        <f aca="false">B3683</f>
        <v>Enseignement secondaire</v>
      </c>
      <c r="P3683" s="0" t="str">
        <f aca="false">C3683</f>
        <v>Lycée professionnel (LP)</v>
      </c>
      <c r="Q3683" s="0" t="str">
        <f aca="false">D3683</f>
        <v>Chaudière condensation gaz</v>
      </c>
      <c r="R3683" s="0" t="str">
        <f aca="false">E3683</f>
        <v>Gaz</v>
      </c>
      <c r="S3683" s="0" t="str">
        <f aca="false">F3683</f>
        <v>0410502404</v>
      </c>
      <c r="T3683" s="0" t="str">
        <f aca="false">G3683</f>
        <v>2</v>
      </c>
      <c r="U3683" s="0" t="n">
        <f aca="false">L3683</f>
        <v>0.962350324559963</v>
      </c>
      <c r="V3683" s="0" t="n">
        <f aca="false">K3683</f>
        <v>19.1395016000137</v>
      </c>
      <c r="W3683" s="0" t="n">
        <f aca="false">J3683</f>
        <v>441</v>
      </c>
    </row>
    <row r="3684" customFormat="false" ht="12.8" hidden="false" customHeight="false" outlineLevel="0" collapsed="false">
      <c r="A3684" s="0" t="s">
        <v>75</v>
      </c>
      <c r="B3684" s="0" t="s">
        <v>942</v>
      </c>
      <c r="C3684" s="0" t="s">
        <v>1047</v>
      </c>
      <c r="D3684" s="0" t="s">
        <v>32</v>
      </c>
      <c r="E3684" s="0" t="s">
        <v>30</v>
      </c>
      <c r="F3684" s="0" t="s">
        <v>1058</v>
      </c>
      <c r="G3684" s="0" t="s">
        <v>1610</v>
      </c>
      <c r="H3684" s="0" t="n">
        <v>1</v>
      </c>
      <c r="I3684" s="0" t="n">
        <v>12</v>
      </c>
      <c r="J3684" s="0" t="n">
        <v>0</v>
      </c>
      <c r="K3684" s="0" t="n">
        <f aca="false">I3684*SUMIFS(syst_chauffage!$H$3:$H$27,syst_chauffage!$B$3:$B$27,D3684,syst_chauffage!$C$3:$C$27,E3684)</f>
        <v>12</v>
      </c>
      <c r="L3684" s="12" t="n">
        <f aca="false">H3684*SUMIFS(syst_chauffage!$K$3:$K$27,syst_chauffage!$B$3:$B$27,D3684,syst_chauffage!$C$3:$C$27,E3684)</f>
        <v>1</v>
      </c>
      <c r="N3684" s="0" t="str">
        <f aca="false">A3684</f>
        <v>Enseignement Recherche</v>
      </c>
      <c r="O3684" s="0" t="str">
        <f aca="false">B3684</f>
        <v>Enseignement secondaire</v>
      </c>
      <c r="P3684" s="0" t="str">
        <f aca="false">C3684</f>
        <v>Lycée professionnel (LP)</v>
      </c>
      <c r="Q3684" s="0" t="str">
        <f aca="false">D3684</f>
        <v>Electrique direct performant</v>
      </c>
      <c r="R3684" s="0" t="str">
        <f aca="false">E3684</f>
        <v>Electricité</v>
      </c>
      <c r="S3684" s="0" t="str">
        <f aca="false">F3684</f>
        <v>0410502602</v>
      </c>
      <c r="T3684" s="0" t="str">
        <f aca="false">G3684</f>
        <v>2</v>
      </c>
      <c r="U3684" s="0" t="n">
        <f aca="false">L3684</f>
        <v>1</v>
      </c>
      <c r="V3684" s="0" t="n">
        <f aca="false">K3684</f>
        <v>12</v>
      </c>
      <c r="W3684" s="0" t="n">
        <f aca="false">J3684</f>
        <v>0</v>
      </c>
    </row>
    <row r="3685" customFormat="false" ht="12.8" hidden="false" customHeight="false" outlineLevel="0" collapsed="false">
      <c r="A3685" s="0" t="s">
        <v>75</v>
      </c>
      <c r="B3685" s="0" t="s">
        <v>942</v>
      </c>
      <c r="C3685" s="0" t="s">
        <v>1047</v>
      </c>
      <c r="D3685" s="0" t="s">
        <v>38</v>
      </c>
      <c r="E3685" s="0" t="s">
        <v>30</v>
      </c>
      <c r="F3685" s="0" t="s">
        <v>1059</v>
      </c>
      <c r="G3685" s="0" t="s">
        <v>1610</v>
      </c>
      <c r="H3685" s="0" t="n">
        <v>3.34058232558139</v>
      </c>
      <c r="I3685" s="0" t="n">
        <v>63.5159856820464</v>
      </c>
      <c r="J3685" s="0" t="n">
        <v>567</v>
      </c>
      <c r="K3685" s="0" t="n">
        <f aca="false">I3685*SUMIFS(syst_chauffage!$H$3:$H$27,syst_chauffage!$B$3:$B$27,D3685,syst_chauffage!$C$3:$C$27,E3685)</f>
        <v>64.2015646545397</v>
      </c>
      <c r="L3685" s="12" t="n">
        <f aca="false">H3685*SUMIFS(syst_chauffage!$K$3:$K$27,syst_chauffage!$B$3:$B$27,D3685,syst_chauffage!$C$3:$C$27,E3685)</f>
        <v>2.98853732681761</v>
      </c>
      <c r="N3685" s="0" t="str">
        <f aca="false">A3685</f>
        <v>Enseignement Recherche</v>
      </c>
      <c r="O3685" s="0" t="str">
        <f aca="false">B3685</f>
        <v>Enseignement secondaire</v>
      </c>
      <c r="P3685" s="0" t="str">
        <f aca="false">C3685</f>
        <v>Lycée professionnel (LP)</v>
      </c>
      <c r="Q3685" s="0" t="str">
        <f aca="false">D3685</f>
        <v>PAC performant</v>
      </c>
      <c r="R3685" s="0" t="str">
        <f aca="false">E3685</f>
        <v>Electricité</v>
      </c>
      <c r="S3685" s="0" t="str">
        <f aca="false">F3685</f>
        <v>0410502902</v>
      </c>
      <c r="T3685" s="0" t="str">
        <f aca="false">G3685</f>
        <v>2</v>
      </c>
      <c r="U3685" s="0" t="n">
        <f aca="false">L3685</f>
        <v>2.98853732681761</v>
      </c>
      <c r="V3685" s="0" t="n">
        <f aca="false">K3685</f>
        <v>64.2015646545397</v>
      </c>
      <c r="W3685" s="0" t="n">
        <f aca="false">J3685</f>
        <v>567</v>
      </c>
    </row>
    <row r="3686" customFormat="false" ht="12.8" hidden="false" customHeight="false" outlineLevel="0" collapsed="false">
      <c r="A3686" s="0" t="s">
        <v>75</v>
      </c>
      <c r="B3686" s="0" t="s">
        <v>1060</v>
      </c>
      <c r="C3686" s="0" t="s">
        <v>1061</v>
      </c>
      <c r="D3686" s="0" t="s">
        <v>19</v>
      </c>
      <c r="E3686" s="0" t="s">
        <v>57</v>
      </c>
      <c r="F3686" s="0" t="s">
        <v>1062</v>
      </c>
      <c r="G3686" s="0" t="s">
        <v>1610</v>
      </c>
      <c r="H3686" s="0" t="n">
        <v>0.786146559849243</v>
      </c>
      <c r="I3686" s="0" t="n">
        <v>19.3112167278389</v>
      </c>
      <c r="J3686" s="0" t="n">
        <v>0</v>
      </c>
      <c r="K3686" s="0" t="n">
        <f aca="false">I3686*SUMIFS(syst_chauffage!$H$3:$H$27,syst_chauffage!$B$3:$B$27,D3686,syst_chauffage!$C$3:$C$27,E3686)</f>
        <v>26.8904188343892</v>
      </c>
      <c r="L3686" s="12" t="n">
        <f aca="false">H3686*SUMIFS(syst_chauffage!$K$3:$K$27,syst_chauffage!$B$3:$B$27,D3686,syst_chauffage!$C$3:$C$27,E3686)</f>
        <v>0.786146559849243</v>
      </c>
      <c r="N3686" s="0" t="str">
        <f aca="false">A3686</f>
        <v>Enseignement Recherche</v>
      </c>
      <c r="O3686" s="0" t="str">
        <f aca="false">B3686</f>
        <v>Enseignement supérieur et recherche</v>
      </c>
      <c r="P3686" s="0" t="str">
        <f aca="false">C3686</f>
        <v>école</v>
      </c>
      <c r="Q3686" s="0" t="str">
        <f aca="false">D3686</f>
        <v>Autre système centralisé</v>
      </c>
      <c r="R3686" s="0" t="str">
        <f aca="false">E3686</f>
        <v>Autres</v>
      </c>
      <c r="S3686" s="0" t="str">
        <f aca="false">F3686</f>
        <v>0411100101</v>
      </c>
      <c r="T3686" s="0" t="str">
        <f aca="false">G3686</f>
        <v>2</v>
      </c>
      <c r="U3686" s="0" t="n">
        <f aca="false">L3686</f>
        <v>0.786146559849243</v>
      </c>
      <c r="V3686" s="0" t="n">
        <f aca="false">K3686</f>
        <v>26.8904188343892</v>
      </c>
      <c r="W3686" s="0" t="n">
        <f aca="false">J3686</f>
        <v>0</v>
      </c>
    </row>
    <row r="3687" customFormat="false" ht="12.8" hidden="false" customHeight="false" outlineLevel="0" collapsed="false">
      <c r="A3687" s="0" t="s">
        <v>75</v>
      </c>
      <c r="B3687" s="0" t="s">
        <v>1060</v>
      </c>
      <c r="C3687" s="0" t="s">
        <v>1061</v>
      </c>
      <c r="D3687" s="0" t="s">
        <v>19</v>
      </c>
      <c r="E3687" s="0" t="s">
        <v>58</v>
      </c>
      <c r="F3687" s="0" t="s">
        <v>1063</v>
      </c>
      <c r="G3687" s="0" t="s">
        <v>1610</v>
      </c>
      <c r="H3687" s="0" t="n">
        <v>0.90206515965668</v>
      </c>
      <c r="I3687" s="0" t="n">
        <v>19.1419397554619</v>
      </c>
      <c r="J3687" s="0" t="n">
        <v>680</v>
      </c>
      <c r="K3687" s="0" t="n">
        <f aca="false">I3687*SUMIFS(syst_chauffage!$H$3:$H$27,syst_chauffage!$B$3:$B$27,D3687,syst_chauffage!$C$3:$C$27,E3687)</f>
        <v>31.4875259551945</v>
      </c>
      <c r="L3687" s="12" t="n">
        <f aca="false">H3687*SUMIFS(syst_chauffage!$K$3:$K$27,syst_chauffage!$B$3:$B$27,D3687,syst_chauffage!$C$3:$C$27,E3687)</f>
        <v>0.90206515965668</v>
      </c>
      <c r="N3687" s="0" t="str">
        <f aca="false">A3687</f>
        <v>Enseignement Recherche</v>
      </c>
      <c r="O3687" s="0" t="str">
        <f aca="false">B3687</f>
        <v>Enseignement supérieur et recherche</v>
      </c>
      <c r="P3687" s="0" t="str">
        <f aca="false">C3687</f>
        <v>école</v>
      </c>
      <c r="Q3687" s="0" t="str">
        <f aca="false">D3687</f>
        <v>Autre système centralisé</v>
      </c>
      <c r="R3687" s="0" t="str">
        <f aca="false">E3687</f>
        <v>Urbain</v>
      </c>
      <c r="S3687" s="0" t="str">
        <f aca="false">F3687</f>
        <v>0411100106</v>
      </c>
      <c r="T3687" s="0" t="str">
        <f aca="false">G3687</f>
        <v>2</v>
      </c>
      <c r="U3687" s="0" t="n">
        <f aca="false">L3687</f>
        <v>0.90206515965668</v>
      </c>
      <c r="V3687" s="0" t="n">
        <f aca="false">K3687</f>
        <v>31.4875259551945</v>
      </c>
      <c r="W3687" s="0" t="n">
        <f aca="false">J3687</f>
        <v>680</v>
      </c>
    </row>
    <row r="3688" customFormat="false" ht="12.8" hidden="false" customHeight="false" outlineLevel="0" collapsed="false">
      <c r="A3688" s="0" t="s">
        <v>75</v>
      </c>
      <c r="B3688" s="0" t="s">
        <v>1060</v>
      </c>
      <c r="C3688" s="0" t="s">
        <v>1061</v>
      </c>
      <c r="D3688" s="0" t="s">
        <v>22</v>
      </c>
      <c r="E3688" s="0" t="s">
        <v>23</v>
      </c>
      <c r="F3688" s="0" t="s">
        <v>1064</v>
      </c>
      <c r="G3688" s="0" t="s">
        <v>1610</v>
      </c>
      <c r="H3688" s="0" t="n">
        <v>0.724986604984925</v>
      </c>
      <c r="I3688" s="0" t="n">
        <v>11.647136687495</v>
      </c>
      <c r="J3688" s="0" t="n">
        <v>0</v>
      </c>
      <c r="K3688" s="0" t="n">
        <f aca="false">I3688*SUMIFS(syst_chauffage!$H$3:$H$27,syst_chauffage!$B$3:$B$27,D3688,syst_chauffage!$C$3:$C$27,E3688)</f>
        <v>20.5108698630554</v>
      </c>
      <c r="L3688" s="12" t="n">
        <f aca="false">H3688*SUMIFS(syst_chauffage!$K$3:$K$27,syst_chauffage!$B$3:$B$27,D3688,syst_chauffage!$C$3:$C$27,E3688)</f>
        <v>0.724986604984925</v>
      </c>
      <c r="N3688" s="0" t="str">
        <f aca="false">A3688</f>
        <v>Enseignement Recherche</v>
      </c>
      <c r="O3688" s="0" t="str">
        <f aca="false">B3688</f>
        <v>Enseignement supérieur et recherche</v>
      </c>
      <c r="P3688" s="0" t="str">
        <f aca="false">C3688</f>
        <v>école</v>
      </c>
      <c r="Q3688" s="0" t="str">
        <f aca="false">D3688</f>
        <v>Chaudière fioul</v>
      </c>
      <c r="R3688" s="0" t="str">
        <f aca="false">E3688</f>
        <v>Fioul</v>
      </c>
      <c r="S3688" s="0" t="str">
        <f aca="false">F3688</f>
        <v>0411100303</v>
      </c>
      <c r="T3688" s="0" t="str">
        <f aca="false">G3688</f>
        <v>2</v>
      </c>
      <c r="U3688" s="0" t="n">
        <f aca="false">L3688</f>
        <v>0.724986604984925</v>
      </c>
      <c r="V3688" s="0" t="n">
        <f aca="false">K3688</f>
        <v>20.5108698630554</v>
      </c>
      <c r="W3688" s="0" t="n">
        <f aca="false">J3688</f>
        <v>0</v>
      </c>
    </row>
    <row r="3689" customFormat="false" ht="12.8" hidden="false" customHeight="false" outlineLevel="0" collapsed="false">
      <c r="A3689" s="0" t="s">
        <v>75</v>
      </c>
      <c r="B3689" s="0" t="s">
        <v>1060</v>
      </c>
      <c r="C3689" s="0" t="s">
        <v>1061</v>
      </c>
      <c r="D3689" s="0" t="s">
        <v>13</v>
      </c>
      <c r="E3689" s="0" t="s">
        <v>14</v>
      </c>
      <c r="F3689" s="0" t="s">
        <v>1065</v>
      </c>
      <c r="G3689" s="0" t="s">
        <v>1610</v>
      </c>
      <c r="H3689" s="0" t="n">
        <v>0.783819334928058</v>
      </c>
      <c r="I3689" s="0" t="n">
        <v>8.60408518976097</v>
      </c>
      <c r="J3689" s="0" t="n">
        <v>264</v>
      </c>
      <c r="K3689" s="0" t="n">
        <f aca="false">I3689*SUMIFS(syst_chauffage!$H$3:$H$27,syst_chauffage!$B$3:$B$27,D3689,syst_chauffage!$C$3:$C$27,E3689)</f>
        <v>17.3767393528446</v>
      </c>
      <c r="L3689" s="12" t="n">
        <f aca="false">H3689*SUMIFS(syst_chauffage!$K$3:$K$27,syst_chauffage!$B$3:$B$27,D3689,syst_chauffage!$C$3:$C$27,E3689)</f>
        <v>0.783819334928058</v>
      </c>
      <c r="N3689" s="0" t="str">
        <f aca="false">A3689</f>
        <v>Enseignement Recherche</v>
      </c>
      <c r="O3689" s="0" t="str">
        <f aca="false">B3689</f>
        <v>Enseignement supérieur et recherche</v>
      </c>
      <c r="P3689" s="0" t="str">
        <f aca="false">C3689</f>
        <v>école</v>
      </c>
      <c r="Q3689" s="0" t="str">
        <f aca="false">D3689</f>
        <v>Chaudière gaz</v>
      </c>
      <c r="R3689" s="0" t="str">
        <f aca="false">E3689</f>
        <v>Gaz</v>
      </c>
      <c r="S3689" s="0" t="str">
        <f aca="false">F3689</f>
        <v>0411100404</v>
      </c>
      <c r="T3689" s="0" t="str">
        <f aca="false">G3689</f>
        <v>2</v>
      </c>
      <c r="U3689" s="0" t="n">
        <f aca="false">L3689</f>
        <v>0.783819334928058</v>
      </c>
      <c r="V3689" s="0" t="n">
        <f aca="false">K3689</f>
        <v>17.3767393528446</v>
      </c>
      <c r="W3689" s="0" t="n">
        <f aca="false">J3689</f>
        <v>264</v>
      </c>
    </row>
    <row r="3690" customFormat="false" ht="12.8" hidden="false" customHeight="false" outlineLevel="0" collapsed="false">
      <c r="A3690" s="0" t="s">
        <v>75</v>
      </c>
      <c r="B3690" s="0" t="s">
        <v>1060</v>
      </c>
      <c r="C3690" s="0" t="s">
        <v>1061</v>
      </c>
      <c r="D3690" s="0" t="s">
        <v>29</v>
      </c>
      <c r="E3690" s="0" t="s">
        <v>30</v>
      </c>
      <c r="F3690" s="0" t="s">
        <v>1066</v>
      </c>
      <c r="G3690" s="0" t="s">
        <v>1610</v>
      </c>
      <c r="H3690" s="0" t="n">
        <v>0.92</v>
      </c>
      <c r="I3690" s="0" t="n">
        <v>10.4</v>
      </c>
      <c r="J3690" s="0" t="n">
        <v>0</v>
      </c>
      <c r="K3690" s="0" t="n">
        <f aca="false">I3690*SUMIFS(syst_chauffage!$H$3:$H$27,syst_chauffage!$B$3:$B$27,D3690,syst_chauffage!$C$3:$C$27,E3690)</f>
        <v>3</v>
      </c>
      <c r="L3690" s="12" t="n">
        <f aca="false">H3690*SUMIFS(syst_chauffage!$K$3:$K$27,syst_chauffage!$B$3:$B$27,D3690,syst_chauffage!$C$3:$C$27,E3690)</f>
        <v>0.92</v>
      </c>
      <c r="N3690" s="0" t="str">
        <f aca="false">A3690</f>
        <v>Enseignement Recherche</v>
      </c>
      <c r="O3690" s="0" t="str">
        <f aca="false">B3690</f>
        <v>Enseignement supérieur et recherche</v>
      </c>
      <c r="P3690" s="0" t="str">
        <f aca="false">C3690</f>
        <v>école</v>
      </c>
      <c r="Q3690" s="0" t="str">
        <f aca="false">D3690</f>
        <v>Electrique direct</v>
      </c>
      <c r="R3690" s="0" t="str">
        <f aca="false">E3690</f>
        <v>Electricité</v>
      </c>
      <c r="S3690" s="0" t="str">
        <f aca="false">F3690</f>
        <v>0411100602</v>
      </c>
      <c r="T3690" s="0" t="str">
        <f aca="false">G3690</f>
        <v>2</v>
      </c>
      <c r="U3690" s="0" t="n">
        <f aca="false">L3690</f>
        <v>0.92</v>
      </c>
      <c r="V3690" s="0" t="n">
        <f aca="false">K3690</f>
        <v>3</v>
      </c>
      <c r="W3690" s="0" t="n">
        <f aca="false">J3690</f>
        <v>0</v>
      </c>
    </row>
    <row r="3691" customFormat="false" ht="12.8" hidden="false" customHeight="false" outlineLevel="0" collapsed="false">
      <c r="A3691" s="0" t="s">
        <v>75</v>
      </c>
      <c r="B3691" s="0" t="s">
        <v>1060</v>
      </c>
      <c r="C3691" s="0" t="s">
        <v>1061</v>
      </c>
      <c r="D3691" s="0" t="s">
        <v>36</v>
      </c>
      <c r="E3691" s="0" t="s">
        <v>30</v>
      </c>
      <c r="F3691" s="0" t="s">
        <v>1067</v>
      </c>
      <c r="G3691" s="0" t="s">
        <v>1610</v>
      </c>
      <c r="H3691" s="0" t="n">
        <v>2.77281655813953</v>
      </c>
      <c r="I3691" s="0" t="n">
        <v>63.1643193045264</v>
      </c>
      <c r="J3691" s="0" t="n">
        <v>603</v>
      </c>
      <c r="K3691" s="0" t="n">
        <f aca="false">I3691*SUMIFS(syst_chauffage!$H$3:$H$27,syst_chauffage!$B$3:$B$27,D3691,syst_chauffage!$C$3:$C$27,E3691)</f>
        <v>39.0771179247409</v>
      </c>
      <c r="L3691" s="12" t="n">
        <f aca="false">H3691*SUMIFS(syst_chauffage!$K$3:$K$27,syst_chauffage!$B$3:$B$27,D3691,syst_chauffage!$C$3:$C$27,E3691)</f>
        <v>2.32969420671809</v>
      </c>
      <c r="N3691" s="0" t="str">
        <f aca="false">A3691</f>
        <v>Enseignement Recherche</v>
      </c>
      <c r="O3691" s="0" t="str">
        <f aca="false">B3691</f>
        <v>Enseignement supérieur et recherche</v>
      </c>
      <c r="P3691" s="0" t="str">
        <f aca="false">C3691</f>
        <v>école</v>
      </c>
      <c r="Q3691" s="0" t="str">
        <f aca="false">D3691</f>
        <v>PAC</v>
      </c>
      <c r="R3691" s="0" t="str">
        <f aca="false">E3691</f>
        <v>Electricité</v>
      </c>
      <c r="S3691" s="0" t="str">
        <f aca="false">F3691</f>
        <v>0411100902</v>
      </c>
      <c r="T3691" s="0" t="str">
        <f aca="false">G3691</f>
        <v>2</v>
      </c>
      <c r="U3691" s="0" t="n">
        <f aca="false">L3691</f>
        <v>2.32969420671809</v>
      </c>
      <c r="V3691" s="0" t="n">
        <f aca="false">K3691</f>
        <v>39.0771179247409</v>
      </c>
      <c r="W3691" s="0" t="n">
        <f aca="false">J3691</f>
        <v>603</v>
      </c>
    </row>
    <row r="3692" customFormat="false" ht="12.8" hidden="false" customHeight="false" outlineLevel="0" collapsed="false">
      <c r="A3692" s="0" t="s">
        <v>75</v>
      </c>
      <c r="B3692" s="0" t="s">
        <v>1060</v>
      </c>
      <c r="C3692" s="0" t="s">
        <v>1061</v>
      </c>
      <c r="D3692" s="0" t="s">
        <v>51</v>
      </c>
      <c r="E3692" s="0" t="s">
        <v>57</v>
      </c>
      <c r="F3692" s="0" t="s">
        <v>1068</v>
      </c>
      <c r="G3692" s="0" t="s">
        <v>1610</v>
      </c>
      <c r="H3692" s="0" t="n">
        <v>0.907092184441433</v>
      </c>
      <c r="I3692" s="0" t="n">
        <v>22.9895437236178</v>
      </c>
      <c r="J3692" s="0" t="n">
        <v>0</v>
      </c>
      <c r="K3692" s="0" t="n">
        <f aca="false">I3692*SUMIFS(syst_chauffage!$H$3:$H$27,syst_chauffage!$B$3:$B$27,D3692,syst_chauffage!$C$3:$C$27,E3692)</f>
        <v>48.7114833510201</v>
      </c>
      <c r="L3692" s="12" t="n">
        <f aca="false">H3692*SUMIFS(syst_chauffage!$K$3:$K$27,syst_chauffage!$B$3:$B$27,D3692,syst_chauffage!$C$3:$C$27,E3692)</f>
        <v>0.907092184441433</v>
      </c>
      <c r="N3692" s="0" t="str">
        <f aca="false">A3692</f>
        <v>Enseignement Recherche</v>
      </c>
      <c r="O3692" s="0" t="str">
        <f aca="false">B3692</f>
        <v>Enseignement supérieur et recherche</v>
      </c>
      <c r="P3692" s="0" t="str">
        <f aca="false">C3692</f>
        <v>école</v>
      </c>
      <c r="Q3692" s="0" t="str">
        <f aca="false">D3692</f>
        <v>Autre système centralisé performant</v>
      </c>
      <c r="R3692" s="0" t="str">
        <f aca="false">E3692</f>
        <v>Autres</v>
      </c>
      <c r="S3692" s="0" t="str">
        <f aca="false">F3692</f>
        <v>0411102101</v>
      </c>
      <c r="T3692" s="0" t="str">
        <f aca="false">G3692</f>
        <v>2</v>
      </c>
      <c r="U3692" s="0" t="n">
        <f aca="false">L3692</f>
        <v>0.907092184441433</v>
      </c>
      <c r="V3692" s="0" t="n">
        <f aca="false">K3692</f>
        <v>48.7114833510201</v>
      </c>
      <c r="W3692" s="0" t="n">
        <f aca="false">J3692</f>
        <v>0</v>
      </c>
    </row>
    <row r="3693" customFormat="false" ht="12.8" hidden="false" customHeight="false" outlineLevel="0" collapsed="false">
      <c r="A3693" s="0" t="s">
        <v>75</v>
      </c>
      <c r="B3693" s="0" t="s">
        <v>1060</v>
      </c>
      <c r="C3693" s="0" t="s">
        <v>1061</v>
      </c>
      <c r="D3693" s="0" t="s">
        <v>51</v>
      </c>
      <c r="E3693" s="0" t="s">
        <v>58</v>
      </c>
      <c r="F3693" s="0" t="s">
        <v>1069</v>
      </c>
      <c r="G3693" s="0" t="s">
        <v>1610</v>
      </c>
      <c r="H3693" s="0" t="n">
        <v>1.04084441498848</v>
      </c>
      <c r="I3693" s="0" t="n">
        <v>22.7880235184071</v>
      </c>
      <c r="J3693" s="0" t="n">
        <v>680</v>
      </c>
      <c r="K3693" s="0" t="n">
        <f aca="false">I3693*SUMIFS(syst_chauffage!$H$3:$H$27,syst_chauffage!$B$3:$B$27,D3693,syst_chauffage!$C$3:$C$27,E3693)</f>
        <v>48.6296309528525</v>
      </c>
      <c r="L3693" s="12" t="n">
        <f aca="false">H3693*SUMIFS(syst_chauffage!$K$3:$K$27,syst_chauffage!$B$3:$B$27,D3693,syst_chauffage!$C$3:$C$27,E3693)</f>
        <v>1.04084441498848</v>
      </c>
      <c r="N3693" s="0" t="str">
        <f aca="false">A3693</f>
        <v>Enseignement Recherche</v>
      </c>
      <c r="O3693" s="0" t="str">
        <f aca="false">B3693</f>
        <v>Enseignement supérieur et recherche</v>
      </c>
      <c r="P3693" s="0" t="str">
        <f aca="false">C3693</f>
        <v>école</v>
      </c>
      <c r="Q3693" s="0" t="str">
        <f aca="false">D3693</f>
        <v>Autre système centralisé performant</v>
      </c>
      <c r="R3693" s="0" t="str">
        <f aca="false">E3693</f>
        <v>Urbain</v>
      </c>
      <c r="S3693" s="0" t="str">
        <f aca="false">F3693</f>
        <v>0411102106</v>
      </c>
      <c r="T3693" s="0" t="str">
        <f aca="false">G3693</f>
        <v>2</v>
      </c>
      <c r="U3693" s="0" t="n">
        <f aca="false">L3693</f>
        <v>1.04084441498848</v>
      </c>
      <c r="V3693" s="0" t="n">
        <f aca="false">K3693</f>
        <v>48.6296309528525</v>
      </c>
      <c r="W3693" s="0" t="n">
        <f aca="false">J3693</f>
        <v>680</v>
      </c>
    </row>
    <row r="3694" customFormat="false" ht="12.8" hidden="false" customHeight="false" outlineLevel="0" collapsed="false">
      <c r="A3694" s="0" t="s">
        <v>75</v>
      </c>
      <c r="B3694" s="0" t="s">
        <v>1060</v>
      </c>
      <c r="C3694" s="0" t="s">
        <v>1061</v>
      </c>
      <c r="D3694" s="0" t="s">
        <v>27</v>
      </c>
      <c r="E3694" s="0" t="s">
        <v>23</v>
      </c>
      <c r="F3694" s="0" t="s">
        <v>1070</v>
      </c>
      <c r="G3694" s="0" t="s">
        <v>1610</v>
      </c>
      <c r="H3694" s="0" t="n">
        <v>0.766210595717177</v>
      </c>
      <c r="I3694" s="0" t="n">
        <v>13.8656389136845</v>
      </c>
      <c r="J3694" s="0" t="n">
        <v>608</v>
      </c>
      <c r="K3694" s="0" t="n">
        <f aca="false">I3694*SUMIFS(syst_chauffage!$H$3:$H$27,syst_chauffage!$B$3:$B$27,D3694,syst_chauffage!$C$3:$C$27,E3694)</f>
        <v>35.5570880023858</v>
      </c>
      <c r="L3694" s="12" t="n">
        <f aca="false">H3694*SUMIFS(syst_chauffage!$K$3:$K$27,syst_chauffage!$B$3:$B$27,D3694,syst_chauffage!$C$3:$C$27,E3694)</f>
        <v>0.766210595717177</v>
      </c>
      <c r="N3694" s="0" t="str">
        <f aca="false">A3694</f>
        <v>Enseignement Recherche</v>
      </c>
      <c r="O3694" s="0" t="str">
        <f aca="false">B3694</f>
        <v>Enseignement supérieur et recherche</v>
      </c>
      <c r="P3694" s="0" t="str">
        <f aca="false">C3694</f>
        <v>école</v>
      </c>
      <c r="Q3694" s="0" t="str">
        <f aca="false">D3694</f>
        <v>Chaudière condensation fioul</v>
      </c>
      <c r="R3694" s="0" t="str">
        <f aca="false">E3694</f>
        <v>Fioul</v>
      </c>
      <c r="S3694" s="0" t="str">
        <f aca="false">F3694</f>
        <v>0411102303</v>
      </c>
      <c r="T3694" s="0" t="str">
        <f aca="false">G3694</f>
        <v>2</v>
      </c>
      <c r="U3694" s="0" t="n">
        <f aca="false">L3694</f>
        <v>0.766210595717177</v>
      </c>
      <c r="V3694" s="0" t="n">
        <f aca="false">K3694</f>
        <v>35.5570880023858</v>
      </c>
      <c r="W3694" s="0" t="n">
        <f aca="false">J3694</f>
        <v>608</v>
      </c>
    </row>
    <row r="3695" customFormat="false" ht="12.8" hidden="false" customHeight="false" outlineLevel="0" collapsed="false">
      <c r="A3695" s="0" t="s">
        <v>75</v>
      </c>
      <c r="B3695" s="0" t="s">
        <v>1060</v>
      </c>
      <c r="C3695" s="0" t="s">
        <v>1061</v>
      </c>
      <c r="D3695" s="0" t="s">
        <v>18</v>
      </c>
      <c r="E3695" s="0" t="s">
        <v>14</v>
      </c>
      <c r="F3695" s="0" t="s">
        <v>1071</v>
      </c>
      <c r="G3695" s="0" t="s">
        <v>1610</v>
      </c>
      <c r="H3695" s="0" t="n">
        <v>0.992608555568395</v>
      </c>
      <c r="I3695" s="0" t="n">
        <v>10.2429585592393</v>
      </c>
      <c r="J3695" s="0" t="n">
        <v>608</v>
      </c>
      <c r="K3695" s="0" t="n">
        <f aca="false">I3695*SUMIFS(syst_chauffage!$H$3:$H$27,syst_chauffage!$B$3:$B$27,D3695,syst_chauffage!$C$3:$C$27,E3695)</f>
        <v>27.9113340260647</v>
      </c>
      <c r="L3695" s="12" t="n">
        <f aca="false">H3695*SUMIFS(syst_chauffage!$K$3:$K$27,syst_chauffage!$B$3:$B$27,D3695,syst_chauffage!$C$3:$C$27,E3695)</f>
        <v>0.964266494610778</v>
      </c>
      <c r="N3695" s="0" t="str">
        <f aca="false">A3695</f>
        <v>Enseignement Recherche</v>
      </c>
      <c r="O3695" s="0" t="str">
        <f aca="false">B3695</f>
        <v>Enseignement supérieur et recherche</v>
      </c>
      <c r="P3695" s="0" t="str">
        <f aca="false">C3695</f>
        <v>école</v>
      </c>
      <c r="Q3695" s="0" t="str">
        <f aca="false">D3695</f>
        <v>Chaudière condensation gaz</v>
      </c>
      <c r="R3695" s="0" t="str">
        <f aca="false">E3695</f>
        <v>Gaz</v>
      </c>
      <c r="S3695" s="0" t="str">
        <f aca="false">F3695</f>
        <v>0411102404</v>
      </c>
      <c r="T3695" s="0" t="str">
        <f aca="false">G3695</f>
        <v>2</v>
      </c>
      <c r="U3695" s="0" t="n">
        <f aca="false">L3695</f>
        <v>0.964266494610778</v>
      </c>
      <c r="V3695" s="0" t="n">
        <f aca="false">K3695</f>
        <v>27.9113340260647</v>
      </c>
      <c r="W3695" s="0" t="n">
        <f aca="false">J3695</f>
        <v>608</v>
      </c>
    </row>
    <row r="3696" customFormat="false" ht="12.8" hidden="false" customHeight="false" outlineLevel="0" collapsed="false">
      <c r="A3696" s="0" t="s">
        <v>75</v>
      </c>
      <c r="B3696" s="0" t="s">
        <v>1060</v>
      </c>
      <c r="C3696" s="0" t="s">
        <v>1061</v>
      </c>
      <c r="D3696" s="0" t="s">
        <v>32</v>
      </c>
      <c r="E3696" s="0" t="s">
        <v>30</v>
      </c>
      <c r="F3696" s="0" t="s">
        <v>1072</v>
      </c>
      <c r="G3696" s="0" t="s">
        <v>1610</v>
      </c>
      <c r="H3696" s="0" t="n">
        <v>1</v>
      </c>
      <c r="I3696" s="0" t="n">
        <v>12</v>
      </c>
      <c r="J3696" s="0" t="n">
        <v>0</v>
      </c>
      <c r="K3696" s="0" t="n">
        <f aca="false">I3696*SUMIFS(syst_chauffage!$H$3:$H$27,syst_chauffage!$B$3:$B$27,D3696,syst_chauffage!$C$3:$C$27,E3696)</f>
        <v>12</v>
      </c>
      <c r="L3696" s="12" t="n">
        <f aca="false">H3696*SUMIFS(syst_chauffage!$K$3:$K$27,syst_chauffage!$B$3:$B$27,D3696,syst_chauffage!$C$3:$C$27,E3696)</f>
        <v>1</v>
      </c>
      <c r="N3696" s="0" t="str">
        <f aca="false">A3696</f>
        <v>Enseignement Recherche</v>
      </c>
      <c r="O3696" s="0" t="str">
        <f aca="false">B3696</f>
        <v>Enseignement supérieur et recherche</v>
      </c>
      <c r="P3696" s="0" t="str">
        <f aca="false">C3696</f>
        <v>école</v>
      </c>
      <c r="Q3696" s="0" t="str">
        <f aca="false">D3696</f>
        <v>Electrique direct performant</v>
      </c>
      <c r="R3696" s="0" t="str">
        <f aca="false">E3696</f>
        <v>Electricité</v>
      </c>
      <c r="S3696" s="0" t="str">
        <f aca="false">F3696</f>
        <v>0411102602</v>
      </c>
      <c r="T3696" s="0" t="str">
        <f aca="false">G3696</f>
        <v>2</v>
      </c>
      <c r="U3696" s="0" t="n">
        <f aca="false">L3696</f>
        <v>1</v>
      </c>
      <c r="V3696" s="0" t="n">
        <f aca="false">K3696</f>
        <v>12</v>
      </c>
      <c r="W3696" s="0" t="n">
        <f aca="false">J3696</f>
        <v>0</v>
      </c>
    </row>
    <row r="3697" customFormat="false" ht="12.8" hidden="false" customHeight="false" outlineLevel="0" collapsed="false">
      <c r="A3697" s="0" t="s">
        <v>75</v>
      </c>
      <c r="B3697" s="0" t="s">
        <v>1060</v>
      </c>
      <c r="C3697" s="0" t="s">
        <v>1061</v>
      </c>
      <c r="D3697" s="0" t="s">
        <v>38</v>
      </c>
      <c r="E3697" s="0" t="s">
        <v>30</v>
      </c>
      <c r="F3697" s="0" t="s">
        <v>1073</v>
      </c>
      <c r="G3697" s="0" t="s">
        <v>1610</v>
      </c>
      <c r="H3697" s="0" t="n">
        <v>3.19940372093023</v>
      </c>
      <c r="I3697" s="0" t="n">
        <v>75.1956182196743</v>
      </c>
      <c r="J3697" s="0" t="n">
        <v>648</v>
      </c>
      <c r="K3697" s="0" t="n">
        <f aca="false">I3697*SUMIFS(syst_chauffage!$H$3:$H$27,syst_chauffage!$B$3:$B$27,D3697,syst_chauffage!$C$3:$C$27,E3697)</f>
        <v>76.0072648330656</v>
      </c>
      <c r="L3697" s="12" t="n">
        <f aca="false">H3697*SUMIFS(syst_chauffage!$K$3:$K$27,syst_chauffage!$B$3:$B$27,D3697,syst_chauffage!$C$3:$C$27,E3697)</f>
        <v>2.86223673349977</v>
      </c>
      <c r="N3697" s="0" t="str">
        <f aca="false">A3697</f>
        <v>Enseignement Recherche</v>
      </c>
      <c r="O3697" s="0" t="str">
        <f aca="false">B3697</f>
        <v>Enseignement supérieur et recherche</v>
      </c>
      <c r="P3697" s="0" t="str">
        <f aca="false">C3697</f>
        <v>école</v>
      </c>
      <c r="Q3697" s="0" t="str">
        <f aca="false">D3697</f>
        <v>PAC performant</v>
      </c>
      <c r="R3697" s="0" t="str">
        <f aca="false">E3697</f>
        <v>Electricité</v>
      </c>
      <c r="S3697" s="0" t="str">
        <f aca="false">F3697</f>
        <v>0411102902</v>
      </c>
      <c r="T3697" s="0" t="str">
        <f aca="false">G3697</f>
        <v>2</v>
      </c>
      <c r="U3697" s="0" t="n">
        <f aca="false">L3697</f>
        <v>2.86223673349977</v>
      </c>
      <c r="V3697" s="0" t="n">
        <f aca="false">K3697</f>
        <v>76.0072648330656</v>
      </c>
      <c r="W3697" s="0" t="n">
        <f aca="false">J3697</f>
        <v>648</v>
      </c>
    </row>
    <row r="3698" customFormat="false" ht="12.8" hidden="false" customHeight="false" outlineLevel="0" collapsed="false">
      <c r="A3698" s="0" t="s">
        <v>75</v>
      </c>
      <c r="B3698" s="0" t="s">
        <v>1060</v>
      </c>
      <c r="C3698" s="0" t="s">
        <v>1074</v>
      </c>
      <c r="D3698" s="0" t="s">
        <v>19</v>
      </c>
      <c r="E3698" s="0" t="s">
        <v>57</v>
      </c>
      <c r="F3698" s="0" t="s">
        <v>1075</v>
      </c>
      <c r="G3698" s="0" t="s">
        <v>1610</v>
      </c>
      <c r="H3698" s="0" t="n">
        <v>0.821319232357371</v>
      </c>
      <c r="I3698" s="0" t="n">
        <v>18.3882825779629</v>
      </c>
      <c r="J3698" s="0" t="n">
        <v>0</v>
      </c>
      <c r="K3698" s="0" t="n">
        <f aca="false">I3698*SUMIFS(syst_chauffage!$H$3:$H$27,syst_chauffage!$B$3:$B$27,D3698,syst_chauffage!$C$3:$C$27,E3698)</f>
        <v>25.6052545593206</v>
      </c>
      <c r="L3698" s="12" t="n">
        <f aca="false">H3698*SUMIFS(syst_chauffage!$K$3:$K$27,syst_chauffage!$B$3:$B$27,D3698,syst_chauffage!$C$3:$C$27,E3698)</f>
        <v>0.821319232357371</v>
      </c>
      <c r="N3698" s="0" t="str">
        <f aca="false">A3698</f>
        <v>Enseignement Recherche</v>
      </c>
      <c r="O3698" s="0" t="str">
        <f aca="false">B3698</f>
        <v>Enseignement supérieur et recherche</v>
      </c>
      <c r="P3698" s="0" t="str">
        <f aca="false">C3698</f>
        <v>R&amp;D en sciences humaines et sociales</v>
      </c>
      <c r="Q3698" s="0" t="str">
        <f aca="false">D3698</f>
        <v>Autre système centralisé</v>
      </c>
      <c r="R3698" s="0" t="str">
        <f aca="false">E3698</f>
        <v>Autres</v>
      </c>
      <c r="S3698" s="0" t="str">
        <f aca="false">F3698</f>
        <v>0411870101</v>
      </c>
      <c r="T3698" s="0" t="str">
        <f aca="false">G3698</f>
        <v>2</v>
      </c>
      <c r="U3698" s="0" t="n">
        <f aca="false">L3698</f>
        <v>0.821319232357371</v>
      </c>
      <c r="V3698" s="0" t="n">
        <f aca="false">K3698</f>
        <v>25.6052545593206</v>
      </c>
      <c r="W3698" s="0" t="n">
        <f aca="false">J3698</f>
        <v>0</v>
      </c>
    </row>
    <row r="3699" customFormat="false" ht="12.8" hidden="false" customHeight="false" outlineLevel="0" collapsed="false">
      <c r="A3699" s="0" t="s">
        <v>75</v>
      </c>
      <c r="B3699" s="0" t="s">
        <v>1060</v>
      </c>
      <c r="C3699" s="0" t="s">
        <v>1074</v>
      </c>
      <c r="D3699" s="0" t="s">
        <v>19</v>
      </c>
      <c r="E3699" s="0" t="s">
        <v>58</v>
      </c>
      <c r="F3699" s="0" t="s">
        <v>1076</v>
      </c>
      <c r="G3699" s="0" t="s">
        <v>1610</v>
      </c>
      <c r="H3699" s="0" t="n">
        <v>0.952644641233162</v>
      </c>
      <c r="I3699" s="0" t="n">
        <v>18.9171532524419</v>
      </c>
      <c r="J3699" s="0" t="n">
        <v>680</v>
      </c>
      <c r="K3699" s="0" t="n">
        <f aca="false">I3699*SUMIFS(syst_chauffage!$H$3:$H$27,syst_chauffage!$B$3:$B$27,D3699,syst_chauffage!$C$3:$C$27,E3699)</f>
        <v>31.1177634891832</v>
      </c>
      <c r="L3699" s="12" t="n">
        <f aca="false">H3699*SUMIFS(syst_chauffage!$K$3:$K$27,syst_chauffage!$B$3:$B$27,D3699,syst_chauffage!$C$3:$C$27,E3699)</f>
        <v>0.952644641233162</v>
      </c>
      <c r="N3699" s="0" t="str">
        <f aca="false">A3699</f>
        <v>Enseignement Recherche</v>
      </c>
      <c r="O3699" s="0" t="str">
        <f aca="false">B3699</f>
        <v>Enseignement supérieur et recherche</v>
      </c>
      <c r="P3699" s="0" t="str">
        <f aca="false">C3699</f>
        <v>R&amp;D en sciences humaines et sociales</v>
      </c>
      <c r="Q3699" s="0" t="str">
        <f aca="false">D3699</f>
        <v>Autre système centralisé</v>
      </c>
      <c r="R3699" s="0" t="str">
        <f aca="false">E3699</f>
        <v>Urbain</v>
      </c>
      <c r="S3699" s="0" t="str">
        <f aca="false">F3699</f>
        <v>0411870106</v>
      </c>
      <c r="T3699" s="0" t="str">
        <f aca="false">G3699</f>
        <v>2</v>
      </c>
      <c r="U3699" s="0" t="n">
        <f aca="false">L3699</f>
        <v>0.952644641233162</v>
      </c>
      <c r="V3699" s="0" t="n">
        <f aca="false">K3699</f>
        <v>31.1177634891832</v>
      </c>
      <c r="W3699" s="0" t="n">
        <f aca="false">J3699</f>
        <v>680</v>
      </c>
    </row>
    <row r="3700" customFormat="false" ht="12.8" hidden="false" customHeight="false" outlineLevel="0" collapsed="false">
      <c r="A3700" s="0" t="s">
        <v>75</v>
      </c>
      <c r="B3700" s="0" t="s">
        <v>1060</v>
      </c>
      <c r="C3700" s="0" t="s">
        <v>1074</v>
      </c>
      <c r="D3700" s="0" t="s">
        <v>22</v>
      </c>
      <c r="E3700" s="0" t="s">
        <v>23</v>
      </c>
      <c r="F3700" s="0" t="s">
        <v>1077</v>
      </c>
      <c r="G3700" s="0" t="s">
        <v>1610</v>
      </c>
      <c r="H3700" s="0" t="n">
        <v>0.718588076739892</v>
      </c>
      <c r="I3700" s="0" t="n">
        <v>10.8245103782116</v>
      </c>
      <c r="J3700" s="0" t="n">
        <v>0</v>
      </c>
      <c r="K3700" s="0" t="n">
        <f aca="false">I3700*SUMIFS(syst_chauffage!$H$3:$H$27,syst_chauffage!$B$3:$B$27,D3700,syst_chauffage!$C$3:$C$27,E3700)</f>
        <v>19.062206416549</v>
      </c>
      <c r="L3700" s="12" t="n">
        <f aca="false">H3700*SUMIFS(syst_chauffage!$K$3:$K$27,syst_chauffage!$B$3:$B$27,D3700,syst_chauffage!$C$3:$C$27,E3700)</f>
        <v>0.718588076739892</v>
      </c>
      <c r="N3700" s="0" t="str">
        <f aca="false">A3700</f>
        <v>Enseignement Recherche</v>
      </c>
      <c r="O3700" s="0" t="str">
        <f aca="false">B3700</f>
        <v>Enseignement supérieur et recherche</v>
      </c>
      <c r="P3700" s="0" t="str">
        <f aca="false">C3700</f>
        <v>R&amp;D en sciences humaines et sociales</v>
      </c>
      <c r="Q3700" s="0" t="str">
        <f aca="false">D3700</f>
        <v>Chaudière fioul</v>
      </c>
      <c r="R3700" s="0" t="str">
        <f aca="false">E3700</f>
        <v>Fioul</v>
      </c>
      <c r="S3700" s="0" t="str">
        <f aca="false">F3700</f>
        <v>0411870303</v>
      </c>
      <c r="T3700" s="0" t="str">
        <f aca="false">G3700</f>
        <v>2</v>
      </c>
      <c r="U3700" s="0" t="n">
        <f aca="false">L3700</f>
        <v>0.718588076739892</v>
      </c>
      <c r="V3700" s="0" t="n">
        <f aca="false">K3700</f>
        <v>19.062206416549</v>
      </c>
      <c r="W3700" s="0" t="n">
        <f aca="false">J3700</f>
        <v>0</v>
      </c>
    </row>
    <row r="3701" customFormat="false" ht="12.8" hidden="false" customHeight="false" outlineLevel="0" collapsed="false">
      <c r="A3701" s="0" t="s">
        <v>75</v>
      </c>
      <c r="B3701" s="0" t="s">
        <v>1060</v>
      </c>
      <c r="C3701" s="0" t="s">
        <v>1074</v>
      </c>
      <c r="D3701" s="0" t="s">
        <v>13</v>
      </c>
      <c r="E3701" s="0" t="s">
        <v>14</v>
      </c>
      <c r="F3701" s="0" t="s">
        <v>1078</v>
      </c>
      <c r="G3701" s="0" t="s">
        <v>1610</v>
      </c>
      <c r="H3701" s="0" t="n">
        <v>0.777784463323076</v>
      </c>
      <c r="I3701" s="0" t="n">
        <v>8.28467323324911</v>
      </c>
      <c r="J3701" s="0" t="n">
        <v>264</v>
      </c>
      <c r="K3701" s="0" t="n">
        <f aca="false">I3701*SUMIFS(syst_chauffage!$H$3:$H$27,syst_chauffage!$B$3:$B$27,D3701,syst_chauffage!$C$3:$C$27,E3701)</f>
        <v>16.7316576048055</v>
      </c>
      <c r="L3701" s="12" t="n">
        <f aca="false">H3701*SUMIFS(syst_chauffage!$K$3:$K$27,syst_chauffage!$B$3:$B$27,D3701,syst_chauffage!$C$3:$C$27,E3701)</f>
        <v>0.777784463323076</v>
      </c>
      <c r="N3701" s="0" t="str">
        <f aca="false">A3701</f>
        <v>Enseignement Recherche</v>
      </c>
      <c r="O3701" s="0" t="str">
        <f aca="false">B3701</f>
        <v>Enseignement supérieur et recherche</v>
      </c>
      <c r="P3701" s="0" t="str">
        <f aca="false">C3701</f>
        <v>R&amp;D en sciences humaines et sociales</v>
      </c>
      <c r="Q3701" s="0" t="str">
        <f aca="false">D3701</f>
        <v>Chaudière gaz</v>
      </c>
      <c r="R3701" s="0" t="str">
        <f aca="false">E3701</f>
        <v>Gaz</v>
      </c>
      <c r="S3701" s="0" t="str">
        <f aca="false">F3701</f>
        <v>0411870404</v>
      </c>
      <c r="T3701" s="0" t="str">
        <f aca="false">G3701</f>
        <v>2</v>
      </c>
      <c r="U3701" s="0" t="n">
        <f aca="false">L3701</f>
        <v>0.777784463323076</v>
      </c>
      <c r="V3701" s="0" t="n">
        <f aca="false">K3701</f>
        <v>16.7316576048055</v>
      </c>
      <c r="W3701" s="0" t="n">
        <f aca="false">J3701</f>
        <v>264</v>
      </c>
    </row>
    <row r="3702" customFormat="false" ht="12.8" hidden="false" customHeight="false" outlineLevel="0" collapsed="false">
      <c r="A3702" s="0" t="s">
        <v>75</v>
      </c>
      <c r="B3702" s="0" t="s">
        <v>1060</v>
      </c>
      <c r="C3702" s="0" t="s">
        <v>1074</v>
      </c>
      <c r="D3702" s="0" t="s">
        <v>29</v>
      </c>
      <c r="E3702" s="0" t="s">
        <v>30</v>
      </c>
      <c r="F3702" s="0" t="s">
        <v>1079</v>
      </c>
      <c r="G3702" s="0" t="s">
        <v>1610</v>
      </c>
      <c r="H3702" s="0" t="n">
        <v>0.92</v>
      </c>
      <c r="I3702" s="0" t="n">
        <v>10.4</v>
      </c>
      <c r="J3702" s="0" t="n">
        <v>0</v>
      </c>
      <c r="K3702" s="0" t="n">
        <f aca="false">I3702*SUMIFS(syst_chauffage!$H$3:$H$27,syst_chauffage!$B$3:$B$27,D3702,syst_chauffage!$C$3:$C$27,E3702)</f>
        <v>3</v>
      </c>
      <c r="L3702" s="12" t="n">
        <f aca="false">H3702*SUMIFS(syst_chauffage!$K$3:$K$27,syst_chauffage!$B$3:$B$27,D3702,syst_chauffage!$C$3:$C$27,E3702)</f>
        <v>0.92</v>
      </c>
      <c r="N3702" s="0" t="str">
        <f aca="false">A3702</f>
        <v>Enseignement Recherche</v>
      </c>
      <c r="O3702" s="0" t="str">
        <f aca="false">B3702</f>
        <v>Enseignement supérieur et recherche</v>
      </c>
      <c r="P3702" s="0" t="str">
        <f aca="false">C3702</f>
        <v>R&amp;D en sciences humaines et sociales</v>
      </c>
      <c r="Q3702" s="0" t="str">
        <f aca="false">D3702</f>
        <v>Electrique direct</v>
      </c>
      <c r="R3702" s="0" t="str">
        <f aca="false">E3702</f>
        <v>Electricité</v>
      </c>
      <c r="S3702" s="0" t="str">
        <f aca="false">F3702</f>
        <v>0411870602</v>
      </c>
      <c r="T3702" s="0" t="str">
        <f aca="false">G3702</f>
        <v>2</v>
      </c>
      <c r="U3702" s="0" t="n">
        <f aca="false">L3702</f>
        <v>0.92</v>
      </c>
      <c r="V3702" s="0" t="n">
        <f aca="false">K3702</f>
        <v>3</v>
      </c>
      <c r="W3702" s="0" t="n">
        <f aca="false">J3702</f>
        <v>0</v>
      </c>
    </row>
    <row r="3703" customFormat="false" ht="12.8" hidden="false" customHeight="false" outlineLevel="0" collapsed="false">
      <c r="A3703" s="0" t="s">
        <v>75</v>
      </c>
      <c r="B3703" s="0" t="s">
        <v>1060</v>
      </c>
      <c r="C3703" s="0" t="s">
        <v>1074</v>
      </c>
      <c r="D3703" s="0" t="s">
        <v>36</v>
      </c>
      <c r="E3703" s="0" t="s">
        <v>30</v>
      </c>
      <c r="F3703" s="0" t="s">
        <v>1080</v>
      </c>
      <c r="G3703" s="0" t="s">
        <v>1610</v>
      </c>
      <c r="H3703" s="0" t="n">
        <v>2.77281655813953</v>
      </c>
      <c r="I3703" s="0" t="n">
        <v>45.9934229536503</v>
      </c>
      <c r="J3703" s="0" t="n">
        <v>603</v>
      </c>
      <c r="K3703" s="0" t="n">
        <f aca="false">I3703*SUMIFS(syst_chauffage!$H$3:$H$27,syst_chauffage!$B$3:$B$27,D3703,syst_chauffage!$C$3:$C$27,E3703)</f>
        <v>28.4542037706006</v>
      </c>
      <c r="L3703" s="12" t="n">
        <f aca="false">H3703*SUMIFS(syst_chauffage!$K$3:$K$27,syst_chauffage!$B$3:$B$27,D3703,syst_chauffage!$C$3:$C$27,E3703)</f>
        <v>2.32969420671809</v>
      </c>
      <c r="N3703" s="0" t="str">
        <f aca="false">A3703</f>
        <v>Enseignement Recherche</v>
      </c>
      <c r="O3703" s="0" t="str">
        <f aca="false">B3703</f>
        <v>Enseignement supérieur et recherche</v>
      </c>
      <c r="P3703" s="0" t="str">
        <f aca="false">C3703</f>
        <v>R&amp;D en sciences humaines et sociales</v>
      </c>
      <c r="Q3703" s="0" t="str">
        <f aca="false">D3703</f>
        <v>PAC</v>
      </c>
      <c r="R3703" s="0" t="str">
        <f aca="false">E3703</f>
        <v>Electricité</v>
      </c>
      <c r="S3703" s="0" t="str">
        <f aca="false">F3703</f>
        <v>0411870902</v>
      </c>
      <c r="T3703" s="0" t="str">
        <f aca="false">G3703</f>
        <v>2</v>
      </c>
      <c r="U3703" s="0" t="n">
        <f aca="false">L3703</f>
        <v>2.32969420671809</v>
      </c>
      <c r="V3703" s="0" t="n">
        <f aca="false">K3703</f>
        <v>28.4542037706006</v>
      </c>
      <c r="W3703" s="0" t="n">
        <f aca="false">J3703</f>
        <v>603</v>
      </c>
    </row>
    <row r="3704" customFormat="false" ht="12.8" hidden="false" customHeight="false" outlineLevel="0" collapsed="false">
      <c r="A3704" s="0" t="s">
        <v>75</v>
      </c>
      <c r="B3704" s="0" t="s">
        <v>1060</v>
      </c>
      <c r="C3704" s="0" t="s">
        <v>1074</v>
      </c>
      <c r="D3704" s="0" t="s">
        <v>51</v>
      </c>
      <c r="E3704" s="0" t="s">
        <v>57</v>
      </c>
      <c r="F3704" s="0" t="s">
        <v>1081</v>
      </c>
      <c r="G3704" s="0" t="s">
        <v>1610</v>
      </c>
      <c r="H3704" s="0" t="n">
        <v>0.947676037335427</v>
      </c>
      <c r="I3704" s="0" t="n">
        <v>21.890812592813</v>
      </c>
      <c r="J3704" s="0" t="n">
        <v>0</v>
      </c>
      <c r="K3704" s="0" t="n">
        <f aca="false">I3704*SUMIFS(syst_chauffage!$H$3:$H$27,syst_chauffage!$B$3:$B$27,D3704,syst_chauffage!$C$3:$C$27,E3704)</f>
        <v>46.3834326585454</v>
      </c>
      <c r="L3704" s="12" t="n">
        <f aca="false">H3704*SUMIFS(syst_chauffage!$K$3:$K$27,syst_chauffage!$B$3:$B$27,D3704,syst_chauffage!$C$3:$C$27,E3704)</f>
        <v>0.947676037335427</v>
      </c>
      <c r="N3704" s="0" t="str">
        <f aca="false">A3704</f>
        <v>Enseignement Recherche</v>
      </c>
      <c r="O3704" s="0" t="str">
        <f aca="false">B3704</f>
        <v>Enseignement supérieur et recherche</v>
      </c>
      <c r="P3704" s="0" t="str">
        <f aca="false">C3704</f>
        <v>R&amp;D en sciences humaines et sociales</v>
      </c>
      <c r="Q3704" s="0" t="str">
        <f aca="false">D3704</f>
        <v>Autre système centralisé performant</v>
      </c>
      <c r="R3704" s="0" t="str">
        <f aca="false">E3704</f>
        <v>Autres</v>
      </c>
      <c r="S3704" s="0" t="str">
        <f aca="false">F3704</f>
        <v>0411872101</v>
      </c>
      <c r="T3704" s="0" t="str">
        <f aca="false">G3704</f>
        <v>2</v>
      </c>
      <c r="U3704" s="0" t="n">
        <f aca="false">L3704</f>
        <v>0.947676037335427</v>
      </c>
      <c r="V3704" s="0" t="n">
        <f aca="false">K3704</f>
        <v>46.3834326585454</v>
      </c>
      <c r="W3704" s="0" t="n">
        <f aca="false">J3704</f>
        <v>0</v>
      </c>
    </row>
    <row r="3705" customFormat="false" ht="12.8" hidden="false" customHeight="false" outlineLevel="0" collapsed="false">
      <c r="A3705" s="0" t="s">
        <v>75</v>
      </c>
      <c r="B3705" s="0" t="s">
        <v>1060</v>
      </c>
      <c r="C3705" s="0" t="s">
        <v>1074</v>
      </c>
      <c r="D3705" s="0" t="s">
        <v>51</v>
      </c>
      <c r="E3705" s="0" t="s">
        <v>58</v>
      </c>
      <c r="F3705" s="0" t="s">
        <v>1082</v>
      </c>
      <c r="G3705" s="0" t="s">
        <v>1610</v>
      </c>
      <c r="H3705" s="0" t="n">
        <v>1.09920535526903</v>
      </c>
      <c r="I3705" s="0" t="n">
        <v>22.5204205386213</v>
      </c>
      <c r="J3705" s="0" t="n">
        <v>680</v>
      </c>
      <c r="K3705" s="0" t="n">
        <f aca="false">I3705*SUMIFS(syst_chauffage!$H$3:$H$27,syst_chauffage!$B$3:$B$27,D3705,syst_chauffage!$C$3:$C$27,E3705)</f>
        <v>48.0585663259288</v>
      </c>
      <c r="L3705" s="12" t="n">
        <f aca="false">H3705*SUMIFS(syst_chauffage!$K$3:$K$27,syst_chauffage!$B$3:$B$27,D3705,syst_chauffage!$C$3:$C$27,E3705)</f>
        <v>1.09920535526903</v>
      </c>
      <c r="N3705" s="0" t="str">
        <f aca="false">A3705</f>
        <v>Enseignement Recherche</v>
      </c>
      <c r="O3705" s="0" t="str">
        <f aca="false">B3705</f>
        <v>Enseignement supérieur et recherche</v>
      </c>
      <c r="P3705" s="0" t="str">
        <f aca="false">C3705</f>
        <v>R&amp;D en sciences humaines et sociales</v>
      </c>
      <c r="Q3705" s="0" t="str">
        <f aca="false">D3705</f>
        <v>Autre système centralisé performant</v>
      </c>
      <c r="R3705" s="0" t="str">
        <f aca="false">E3705</f>
        <v>Urbain</v>
      </c>
      <c r="S3705" s="0" t="str">
        <f aca="false">F3705</f>
        <v>0411872106</v>
      </c>
      <c r="T3705" s="0" t="str">
        <f aca="false">G3705</f>
        <v>2</v>
      </c>
      <c r="U3705" s="0" t="n">
        <f aca="false">L3705</f>
        <v>1.09920535526903</v>
      </c>
      <c r="V3705" s="0" t="n">
        <f aca="false">K3705</f>
        <v>48.0585663259288</v>
      </c>
      <c r="W3705" s="0" t="n">
        <f aca="false">J3705</f>
        <v>680</v>
      </c>
    </row>
    <row r="3706" customFormat="false" ht="12.8" hidden="false" customHeight="false" outlineLevel="0" collapsed="false">
      <c r="A3706" s="0" t="s">
        <v>75</v>
      </c>
      <c r="B3706" s="0" t="s">
        <v>1060</v>
      </c>
      <c r="C3706" s="0" t="s">
        <v>1074</v>
      </c>
      <c r="D3706" s="0" t="s">
        <v>27</v>
      </c>
      <c r="E3706" s="0" t="s">
        <v>23</v>
      </c>
      <c r="F3706" s="0" t="s">
        <v>1083</v>
      </c>
      <c r="G3706" s="0" t="s">
        <v>1610</v>
      </c>
      <c r="H3706" s="0" t="n">
        <v>0.759390536863586</v>
      </c>
      <c r="I3706" s="0" t="n">
        <v>12.8863218788234</v>
      </c>
      <c r="J3706" s="0" t="n">
        <v>608</v>
      </c>
      <c r="K3706" s="0" t="n">
        <f aca="false">I3706*SUMIFS(syst_chauffage!$H$3:$H$27,syst_chauffage!$B$3:$B$27,D3706,syst_chauffage!$C$3:$C$27,E3706)</f>
        <v>33.0457243207292</v>
      </c>
      <c r="L3706" s="12" t="n">
        <f aca="false">H3706*SUMIFS(syst_chauffage!$K$3:$K$27,syst_chauffage!$B$3:$B$27,D3706,syst_chauffage!$C$3:$C$27,E3706)</f>
        <v>0.759390536863586</v>
      </c>
      <c r="N3706" s="0" t="str">
        <f aca="false">A3706</f>
        <v>Enseignement Recherche</v>
      </c>
      <c r="O3706" s="0" t="str">
        <f aca="false">B3706</f>
        <v>Enseignement supérieur et recherche</v>
      </c>
      <c r="P3706" s="0" t="str">
        <f aca="false">C3706</f>
        <v>R&amp;D en sciences humaines et sociales</v>
      </c>
      <c r="Q3706" s="0" t="str">
        <f aca="false">D3706</f>
        <v>Chaudière condensation fioul</v>
      </c>
      <c r="R3706" s="0" t="str">
        <f aca="false">E3706</f>
        <v>Fioul</v>
      </c>
      <c r="S3706" s="0" t="str">
        <f aca="false">F3706</f>
        <v>0411872303</v>
      </c>
      <c r="T3706" s="0" t="str">
        <f aca="false">G3706</f>
        <v>2</v>
      </c>
      <c r="U3706" s="0" t="n">
        <f aca="false">L3706</f>
        <v>0.759390536863586</v>
      </c>
      <c r="V3706" s="0" t="n">
        <f aca="false">K3706</f>
        <v>33.0457243207292</v>
      </c>
      <c r="W3706" s="0" t="n">
        <f aca="false">J3706</f>
        <v>608</v>
      </c>
    </row>
    <row r="3707" customFormat="false" ht="12.8" hidden="false" customHeight="false" outlineLevel="0" collapsed="false">
      <c r="A3707" s="0" t="s">
        <v>75</v>
      </c>
      <c r="B3707" s="0" t="s">
        <v>1060</v>
      </c>
      <c r="C3707" s="0" t="s">
        <v>1074</v>
      </c>
      <c r="D3707" s="0" t="s">
        <v>18</v>
      </c>
      <c r="E3707" s="0" t="s">
        <v>14</v>
      </c>
      <c r="F3707" s="0" t="s">
        <v>1084</v>
      </c>
      <c r="G3707" s="0" t="s">
        <v>1610</v>
      </c>
      <c r="H3707" s="0" t="n">
        <v>0.985731096462153</v>
      </c>
      <c r="I3707" s="0" t="n">
        <v>9.86270623005846</v>
      </c>
      <c r="J3707" s="0" t="n">
        <v>608</v>
      </c>
      <c r="K3707" s="0" t="n">
        <f aca="false">I3707*SUMIFS(syst_chauffage!$H$3:$H$27,syst_chauffage!$B$3:$B$27,D3707,syst_chauffage!$C$3:$C$27,E3707)</f>
        <v>26.8751734565794</v>
      </c>
      <c r="L3707" s="12" t="n">
        <f aca="false">H3707*SUMIFS(syst_chauffage!$K$3:$K$27,syst_chauffage!$B$3:$B$27,D3707,syst_chauffage!$C$3:$C$27,E3707)</f>
        <v>0.957585408348724</v>
      </c>
      <c r="N3707" s="0" t="str">
        <f aca="false">A3707</f>
        <v>Enseignement Recherche</v>
      </c>
      <c r="O3707" s="0" t="str">
        <f aca="false">B3707</f>
        <v>Enseignement supérieur et recherche</v>
      </c>
      <c r="P3707" s="0" t="str">
        <f aca="false">C3707</f>
        <v>R&amp;D en sciences humaines et sociales</v>
      </c>
      <c r="Q3707" s="0" t="str">
        <f aca="false">D3707</f>
        <v>Chaudière condensation gaz</v>
      </c>
      <c r="R3707" s="0" t="str">
        <f aca="false">E3707</f>
        <v>Gaz</v>
      </c>
      <c r="S3707" s="0" t="str">
        <f aca="false">F3707</f>
        <v>0411872404</v>
      </c>
      <c r="T3707" s="0" t="str">
        <f aca="false">G3707</f>
        <v>2</v>
      </c>
      <c r="U3707" s="0" t="n">
        <f aca="false">L3707</f>
        <v>0.957585408348724</v>
      </c>
      <c r="V3707" s="0" t="n">
        <f aca="false">K3707</f>
        <v>26.8751734565794</v>
      </c>
      <c r="W3707" s="0" t="n">
        <f aca="false">J3707</f>
        <v>608</v>
      </c>
    </row>
    <row r="3708" customFormat="false" ht="12.8" hidden="false" customHeight="false" outlineLevel="0" collapsed="false">
      <c r="A3708" s="0" t="s">
        <v>75</v>
      </c>
      <c r="B3708" s="0" t="s">
        <v>1060</v>
      </c>
      <c r="C3708" s="0" t="s">
        <v>1074</v>
      </c>
      <c r="D3708" s="0" t="s">
        <v>32</v>
      </c>
      <c r="E3708" s="0" t="s">
        <v>30</v>
      </c>
      <c r="F3708" s="0" t="s">
        <v>1085</v>
      </c>
      <c r="G3708" s="0" t="s">
        <v>1610</v>
      </c>
      <c r="H3708" s="0" t="n">
        <v>1</v>
      </c>
      <c r="I3708" s="0" t="n">
        <v>12</v>
      </c>
      <c r="J3708" s="0" t="n">
        <v>0</v>
      </c>
      <c r="K3708" s="0" t="n">
        <f aca="false">I3708*SUMIFS(syst_chauffage!$H$3:$H$27,syst_chauffage!$B$3:$B$27,D3708,syst_chauffage!$C$3:$C$27,E3708)</f>
        <v>12</v>
      </c>
      <c r="L3708" s="12" t="n">
        <f aca="false">H3708*SUMIFS(syst_chauffage!$K$3:$K$27,syst_chauffage!$B$3:$B$27,D3708,syst_chauffage!$C$3:$C$27,E3708)</f>
        <v>1</v>
      </c>
      <c r="N3708" s="0" t="str">
        <f aca="false">A3708</f>
        <v>Enseignement Recherche</v>
      </c>
      <c r="O3708" s="0" t="str">
        <f aca="false">B3708</f>
        <v>Enseignement supérieur et recherche</v>
      </c>
      <c r="P3708" s="0" t="str">
        <f aca="false">C3708</f>
        <v>R&amp;D en sciences humaines et sociales</v>
      </c>
      <c r="Q3708" s="0" t="str">
        <f aca="false">D3708</f>
        <v>Electrique direct performant</v>
      </c>
      <c r="R3708" s="0" t="str">
        <f aca="false">E3708</f>
        <v>Electricité</v>
      </c>
      <c r="S3708" s="0" t="str">
        <f aca="false">F3708</f>
        <v>0411872602</v>
      </c>
      <c r="T3708" s="0" t="str">
        <f aca="false">G3708</f>
        <v>2</v>
      </c>
      <c r="U3708" s="0" t="n">
        <f aca="false">L3708</f>
        <v>1</v>
      </c>
      <c r="V3708" s="0" t="n">
        <f aca="false">K3708</f>
        <v>12</v>
      </c>
      <c r="W3708" s="0" t="n">
        <f aca="false">J3708</f>
        <v>0</v>
      </c>
    </row>
    <row r="3709" customFormat="false" ht="12.8" hidden="false" customHeight="false" outlineLevel="0" collapsed="false">
      <c r="A3709" s="0" t="s">
        <v>75</v>
      </c>
      <c r="B3709" s="0" t="s">
        <v>1060</v>
      </c>
      <c r="C3709" s="0" t="s">
        <v>1074</v>
      </c>
      <c r="D3709" s="0" t="s">
        <v>38</v>
      </c>
      <c r="E3709" s="0" t="s">
        <v>30</v>
      </c>
      <c r="F3709" s="0" t="s">
        <v>1086</v>
      </c>
      <c r="G3709" s="0" t="s">
        <v>1610</v>
      </c>
      <c r="H3709" s="0" t="n">
        <v>3.19940372093023</v>
      </c>
      <c r="I3709" s="0" t="n">
        <v>54.7540749448218</v>
      </c>
      <c r="J3709" s="0" t="n">
        <v>648</v>
      </c>
      <c r="K3709" s="0" t="n">
        <f aca="false">I3709*SUMIFS(syst_chauffage!$H$3:$H$27,syst_chauffage!$B$3:$B$27,D3709,syst_chauffage!$C$3:$C$27,E3709)</f>
        <v>55.3450795877853</v>
      </c>
      <c r="L3709" s="12" t="n">
        <f aca="false">H3709*SUMIFS(syst_chauffage!$K$3:$K$27,syst_chauffage!$B$3:$B$27,D3709,syst_chauffage!$C$3:$C$27,E3709)</f>
        <v>2.86223673349977</v>
      </c>
      <c r="N3709" s="0" t="str">
        <f aca="false">A3709</f>
        <v>Enseignement Recherche</v>
      </c>
      <c r="O3709" s="0" t="str">
        <f aca="false">B3709</f>
        <v>Enseignement supérieur et recherche</v>
      </c>
      <c r="P3709" s="0" t="str">
        <f aca="false">C3709</f>
        <v>R&amp;D en sciences humaines et sociales</v>
      </c>
      <c r="Q3709" s="0" t="str">
        <f aca="false">D3709</f>
        <v>PAC performant</v>
      </c>
      <c r="R3709" s="0" t="str">
        <f aca="false">E3709</f>
        <v>Electricité</v>
      </c>
      <c r="S3709" s="0" t="str">
        <f aca="false">F3709</f>
        <v>0411872902</v>
      </c>
      <c r="T3709" s="0" t="str">
        <f aca="false">G3709</f>
        <v>2</v>
      </c>
      <c r="U3709" s="0" t="n">
        <f aca="false">L3709</f>
        <v>2.86223673349977</v>
      </c>
      <c r="V3709" s="0" t="n">
        <f aca="false">K3709</f>
        <v>55.3450795877853</v>
      </c>
      <c r="W3709" s="0" t="n">
        <f aca="false">J3709</f>
        <v>648</v>
      </c>
    </row>
    <row r="3710" customFormat="false" ht="12.8" hidden="false" customHeight="false" outlineLevel="0" collapsed="false">
      <c r="A3710" s="0" t="s">
        <v>75</v>
      </c>
      <c r="B3710" s="0" t="s">
        <v>1060</v>
      </c>
      <c r="C3710" s="0" t="s">
        <v>1087</v>
      </c>
      <c r="D3710" s="0" t="s">
        <v>19</v>
      </c>
      <c r="E3710" s="0" t="s">
        <v>57</v>
      </c>
      <c r="F3710" s="0" t="s">
        <v>1088</v>
      </c>
      <c r="G3710" s="0" t="s">
        <v>1610</v>
      </c>
      <c r="H3710" s="0" t="n">
        <v>0.799042947413251</v>
      </c>
      <c r="I3710" s="0" t="n">
        <v>16.9345219611318</v>
      </c>
      <c r="J3710" s="0" t="n">
        <v>0</v>
      </c>
      <c r="K3710" s="0" t="n">
        <f aca="false">I3710*SUMIFS(syst_chauffage!$H$3:$H$27,syst_chauffage!$B$3:$B$27,D3710,syst_chauffage!$C$3:$C$27,E3710)</f>
        <v>23.5809268112314</v>
      </c>
      <c r="L3710" s="12" t="n">
        <f aca="false">H3710*SUMIFS(syst_chauffage!$K$3:$K$27,syst_chauffage!$B$3:$B$27,D3710,syst_chauffage!$C$3:$C$27,E3710)</f>
        <v>0.799042947413251</v>
      </c>
      <c r="N3710" s="0" t="str">
        <f aca="false">A3710</f>
        <v>Enseignement Recherche</v>
      </c>
      <c r="O3710" s="0" t="str">
        <f aca="false">B3710</f>
        <v>Enseignement supérieur et recherche</v>
      </c>
      <c r="P3710" s="0" t="str">
        <f aca="false">C3710</f>
        <v>R&amp;D sciences physiques et naturelles</v>
      </c>
      <c r="Q3710" s="0" t="str">
        <f aca="false">D3710</f>
        <v>Autre système centralisé</v>
      </c>
      <c r="R3710" s="0" t="str">
        <f aca="false">E3710</f>
        <v>Autres</v>
      </c>
      <c r="S3710" s="0" t="str">
        <f aca="false">F3710</f>
        <v>0411880101</v>
      </c>
      <c r="T3710" s="0" t="str">
        <f aca="false">G3710</f>
        <v>2</v>
      </c>
      <c r="U3710" s="0" t="n">
        <f aca="false">L3710</f>
        <v>0.799042947413251</v>
      </c>
      <c r="V3710" s="0" t="n">
        <f aca="false">K3710</f>
        <v>23.5809268112314</v>
      </c>
      <c r="W3710" s="0" t="n">
        <f aca="false">J3710</f>
        <v>0</v>
      </c>
    </row>
    <row r="3711" customFormat="false" ht="12.8" hidden="false" customHeight="false" outlineLevel="0" collapsed="false">
      <c r="A3711" s="0" t="s">
        <v>75</v>
      </c>
      <c r="B3711" s="0" t="s">
        <v>1060</v>
      </c>
      <c r="C3711" s="0" t="s">
        <v>1087</v>
      </c>
      <c r="D3711" s="0" t="s">
        <v>19</v>
      </c>
      <c r="E3711" s="0" t="s">
        <v>58</v>
      </c>
      <c r="F3711" s="0" t="s">
        <v>1089</v>
      </c>
      <c r="G3711" s="0" t="s">
        <v>1610</v>
      </c>
      <c r="H3711" s="0" t="n">
        <v>0.8738224927927</v>
      </c>
      <c r="I3711" s="0" t="n">
        <v>17.7859964649052</v>
      </c>
      <c r="J3711" s="0" t="n">
        <v>680</v>
      </c>
      <c r="K3711" s="0" t="n">
        <f aca="false">I3711*SUMIFS(syst_chauffage!$H$3:$H$27,syst_chauffage!$B$3:$B$27,D3711,syst_chauffage!$C$3:$C$27,E3711)</f>
        <v>29.2570675951428</v>
      </c>
      <c r="L3711" s="12" t="n">
        <f aca="false">H3711*SUMIFS(syst_chauffage!$K$3:$K$27,syst_chauffage!$B$3:$B$27,D3711,syst_chauffage!$C$3:$C$27,E3711)</f>
        <v>0.8738224927927</v>
      </c>
      <c r="N3711" s="0" t="str">
        <f aca="false">A3711</f>
        <v>Enseignement Recherche</v>
      </c>
      <c r="O3711" s="0" t="str">
        <f aca="false">B3711</f>
        <v>Enseignement supérieur et recherche</v>
      </c>
      <c r="P3711" s="0" t="str">
        <f aca="false">C3711</f>
        <v>R&amp;D sciences physiques et naturelles</v>
      </c>
      <c r="Q3711" s="0" t="str">
        <f aca="false">D3711</f>
        <v>Autre système centralisé</v>
      </c>
      <c r="R3711" s="0" t="str">
        <f aca="false">E3711</f>
        <v>Urbain</v>
      </c>
      <c r="S3711" s="0" t="str">
        <f aca="false">F3711</f>
        <v>0411880106</v>
      </c>
      <c r="T3711" s="0" t="str">
        <f aca="false">G3711</f>
        <v>2</v>
      </c>
      <c r="U3711" s="0" t="n">
        <f aca="false">L3711</f>
        <v>0.8738224927927</v>
      </c>
      <c r="V3711" s="0" t="n">
        <f aca="false">K3711</f>
        <v>29.2570675951428</v>
      </c>
      <c r="W3711" s="0" t="n">
        <f aca="false">J3711</f>
        <v>680</v>
      </c>
    </row>
    <row r="3712" customFormat="false" ht="12.8" hidden="false" customHeight="false" outlineLevel="0" collapsed="false">
      <c r="A3712" s="0" t="s">
        <v>75</v>
      </c>
      <c r="B3712" s="0" t="s">
        <v>1060</v>
      </c>
      <c r="C3712" s="0" t="s">
        <v>1087</v>
      </c>
      <c r="D3712" s="0" t="s">
        <v>22</v>
      </c>
      <c r="E3712" s="0" t="s">
        <v>23</v>
      </c>
      <c r="F3712" s="0" t="s">
        <v>1090</v>
      </c>
      <c r="G3712" s="0" t="s">
        <v>1610</v>
      </c>
      <c r="H3712" s="0" t="n">
        <v>0.719193480753438</v>
      </c>
      <c r="I3712" s="0" t="n">
        <v>10.6376150883818</v>
      </c>
      <c r="J3712" s="0" t="n">
        <v>0</v>
      </c>
      <c r="K3712" s="0" t="n">
        <f aca="false">I3712*SUMIFS(syst_chauffage!$H$3:$H$27,syst_chauffage!$B$3:$B$27,D3712,syst_chauffage!$C$3:$C$27,E3712)</f>
        <v>18.7330796044774</v>
      </c>
      <c r="L3712" s="12" t="n">
        <f aca="false">H3712*SUMIFS(syst_chauffage!$K$3:$K$27,syst_chauffage!$B$3:$B$27,D3712,syst_chauffage!$C$3:$C$27,E3712)</f>
        <v>0.719193480753438</v>
      </c>
      <c r="N3712" s="0" t="str">
        <f aca="false">A3712</f>
        <v>Enseignement Recherche</v>
      </c>
      <c r="O3712" s="0" t="str">
        <f aca="false">B3712</f>
        <v>Enseignement supérieur et recherche</v>
      </c>
      <c r="P3712" s="0" t="str">
        <f aca="false">C3712</f>
        <v>R&amp;D sciences physiques et naturelles</v>
      </c>
      <c r="Q3712" s="0" t="str">
        <f aca="false">D3712</f>
        <v>Chaudière fioul</v>
      </c>
      <c r="R3712" s="0" t="str">
        <f aca="false">E3712</f>
        <v>Fioul</v>
      </c>
      <c r="S3712" s="0" t="str">
        <f aca="false">F3712</f>
        <v>0411880303</v>
      </c>
      <c r="T3712" s="0" t="str">
        <f aca="false">G3712</f>
        <v>2</v>
      </c>
      <c r="U3712" s="0" t="n">
        <f aca="false">L3712</f>
        <v>0.719193480753438</v>
      </c>
      <c r="V3712" s="0" t="n">
        <f aca="false">K3712</f>
        <v>18.7330796044774</v>
      </c>
      <c r="W3712" s="0" t="n">
        <f aca="false">J3712</f>
        <v>0</v>
      </c>
    </row>
    <row r="3713" customFormat="false" ht="12.8" hidden="false" customHeight="false" outlineLevel="0" collapsed="false">
      <c r="A3713" s="0" t="s">
        <v>75</v>
      </c>
      <c r="B3713" s="0" t="s">
        <v>1060</v>
      </c>
      <c r="C3713" s="0" t="s">
        <v>1087</v>
      </c>
      <c r="D3713" s="0" t="s">
        <v>13</v>
      </c>
      <c r="E3713" s="0" t="s">
        <v>14</v>
      </c>
      <c r="F3713" s="0" t="s">
        <v>1091</v>
      </c>
      <c r="G3713" s="0" t="s">
        <v>1610</v>
      </c>
      <c r="H3713" s="0" t="n">
        <v>0.778581143295015</v>
      </c>
      <c r="I3713" s="0" t="n">
        <v>8.6755408872532</v>
      </c>
      <c r="J3713" s="0" t="n">
        <v>264</v>
      </c>
      <c r="K3713" s="0" t="n">
        <f aca="false">I3713*SUMIFS(syst_chauffage!$H$3:$H$27,syst_chauffage!$B$3:$B$27,D3713,syst_chauffage!$C$3:$C$27,E3713)</f>
        <v>17.5210506890545</v>
      </c>
      <c r="L3713" s="12" t="n">
        <f aca="false">H3713*SUMIFS(syst_chauffage!$K$3:$K$27,syst_chauffage!$B$3:$B$27,D3713,syst_chauffage!$C$3:$C$27,E3713)</f>
        <v>0.778581143295015</v>
      </c>
      <c r="N3713" s="0" t="str">
        <f aca="false">A3713</f>
        <v>Enseignement Recherche</v>
      </c>
      <c r="O3713" s="0" t="str">
        <f aca="false">B3713</f>
        <v>Enseignement supérieur et recherche</v>
      </c>
      <c r="P3713" s="0" t="str">
        <f aca="false">C3713</f>
        <v>R&amp;D sciences physiques et naturelles</v>
      </c>
      <c r="Q3713" s="0" t="str">
        <f aca="false">D3713</f>
        <v>Chaudière gaz</v>
      </c>
      <c r="R3713" s="0" t="str">
        <f aca="false">E3713</f>
        <v>Gaz</v>
      </c>
      <c r="S3713" s="0" t="str">
        <f aca="false">F3713</f>
        <v>0411880404</v>
      </c>
      <c r="T3713" s="0" t="str">
        <f aca="false">G3713</f>
        <v>2</v>
      </c>
      <c r="U3713" s="0" t="n">
        <f aca="false">L3713</f>
        <v>0.778581143295015</v>
      </c>
      <c r="V3713" s="0" t="n">
        <f aca="false">K3713</f>
        <v>17.5210506890545</v>
      </c>
      <c r="W3713" s="0" t="n">
        <f aca="false">J3713</f>
        <v>264</v>
      </c>
    </row>
    <row r="3714" customFormat="false" ht="12.8" hidden="false" customHeight="false" outlineLevel="0" collapsed="false">
      <c r="A3714" s="0" t="s">
        <v>75</v>
      </c>
      <c r="B3714" s="0" t="s">
        <v>1060</v>
      </c>
      <c r="C3714" s="0" t="s">
        <v>1087</v>
      </c>
      <c r="D3714" s="0" t="s">
        <v>29</v>
      </c>
      <c r="E3714" s="0" t="s">
        <v>30</v>
      </c>
      <c r="F3714" s="0" t="s">
        <v>1092</v>
      </c>
      <c r="G3714" s="0" t="s">
        <v>1610</v>
      </c>
      <c r="H3714" s="0" t="n">
        <v>0.92</v>
      </c>
      <c r="I3714" s="0" t="n">
        <v>10.4</v>
      </c>
      <c r="J3714" s="0" t="n">
        <v>0</v>
      </c>
      <c r="K3714" s="0" t="n">
        <f aca="false">I3714*SUMIFS(syst_chauffage!$H$3:$H$27,syst_chauffage!$B$3:$B$27,D3714,syst_chauffage!$C$3:$C$27,E3714)</f>
        <v>3</v>
      </c>
      <c r="L3714" s="12" t="n">
        <f aca="false">H3714*SUMIFS(syst_chauffage!$K$3:$K$27,syst_chauffage!$B$3:$B$27,D3714,syst_chauffage!$C$3:$C$27,E3714)</f>
        <v>0.92</v>
      </c>
      <c r="N3714" s="0" t="str">
        <f aca="false">A3714</f>
        <v>Enseignement Recherche</v>
      </c>
      <c r="O3714" s="0" t="str">
        <f aca="false">B3714</f>
        <v>Enseignement supérieur et recherche</v>
      </c>
      <c r="P3714" s="0" t="str">
        <f aca="false">C3714</f>
        <v>R&amp;D sciences physiques et naturelles</v>
      </c>
      <c r="Q3714" s="0" t="str">
        <f aca="false">D3714</f>
        <v>Electrique direct</v>
      </c>
      <c r="R3714" s="0" t="str">
        <f aca="false">E3714</f>
        <v>Electricité</v>
      </c>
      <c r="S3714" s="0" t="str">
        <f aca="false">F3714</f>
        <v>0411880602</v>
      </c>
      <c r="T3714" s="0" t="str">
        <f aca="false">G3714</f>
        <v>2</v>
      </c>
      <c r="U3714" s="0" t="n">
        <f aca="false">L3714</f>
        <v>0.92</v>
      </c>
      <c r="V3714" s="0" t="n">
        <f aca="false">K3714</f>
        <v>3</v>
      </c>
      <c r="W3714" s="0" t="n">
        <f aca="false">J3714</f>
        <v>0</v>
      </c>
    </row>
    <row r="3715" customFormat="false" ht="12.8" hidden="false" customHeight="false" outlineLevel="0" collapsed="false">
      <c r="A3715" s="0" t="s">
        <v>75</v>
      </c>
      <c r="B3715" s="0" t="s">
        <v>1060</v>
      </c>
      <c r="C3715" s="0" t="s">
        <v>1087</v>
      </c>
      <c r="D3715" s="0" t="s">
        <v>36</v>
      </c>
      <c r="E3715" s="0" t="s">
        <v>30</v>
      </c>
      <c r="F3715" s="0" t="s">
        <v>1093</v>
      </c>
      <c r="G3715" s="0" t="s">
        <v>1610</v>
      </c>
      <c r="H3715" s="0" t="n">
        <v>2.82170260465116</v>
      </c>
      <c r="I3715" s="0" t="n">
        <v>43.8283387287222</v>
      </c>
      <c r="J3715" s="0" t="n">
        <v>603</v>
      </c>
      <c r="K3715" s="0" t="n">
        <f aca="false">I3715*SUMIFS(syst_chauffage!$H$3:$H$27,syst_chauffage!$B$3:$B$27,D3715,syst_chauffage!$C$3:$C$27,E3715)</f>
        <v>27.1147568723191</v>
      </c>
      <c r="L3715" s="12" t="n">
        <f aca="false">H3715*SUMIFS(syst_chauffage!$K$3:$K$27,syst_chauffage!$B$3:$B$27,D3715,syst_chauffage!$C$3:$C$27,E3715)</f>
        <v>2.37076779992539</v>
      </c>
      <c r="N3715" s="0" t="str">
        <f aca="false">A3715</f>
        <v>Enseignement Recherche</v>
      </c>
      <c r="O3715" s="0" t="str">
        <f aca="false">B3715</f>
        <v>Enseignement supérieur et recherche</v>
      </c>
      <c r="P3715" s="0" t="str">
        <f aca="false">C3715</f>
        <v>R&amp;D sciences physiques et naturelles</v>
      </c>
      <c r="Q3715" s="0" t="str">
        <f aca="false">D3715</f>
        <v>PAC</v>
      </c>
      <c r="R3715" s="0" t="str">
        <f aca="false">E3715</f>
        <v>Electricité</v>
      </c>
      <c r="S3715" s="0" t="str">
        <f aca="false">F3715</f>
        <v>0411880902</v>
      </c>
      <c r="T3715" s="0" t="str">
        <f aca="false">G3715</f>
        <v>2</v>
      </c>
      <c r="U3715" s="0" t="n">
        <f aca="false">L3715</f>
        <v>2.37076779992539</v>
      </c>
      <c r="V3715" s="0" t="n">
        <f aca="false">K3715</f>
        <v>27.1147568723191</v>
      </c>
      <c r="W3715" s="0" t="n">
        <f aca="false">J3715</f>
        <v>603</v>
      </c>
    </row>
    <row r="3716" customFormat="false" ht="12.8" hidden="false" customHeight="false" outlineLevel="0" collapsed="false">
      <c r="A3716" s="0" t="s">
        <v>75</v>
      </c>
      <c r="B3716" s="0" t="s">
        <v>1060</v>
      </c>
      <c r="C3716" s="0" t="s">
        <v>1087</v>
      </c>
      <c r="D3716" s="0" t="s">
        <v>51</v>
      </c>
      <c r="E3716" s="0" t="s">
        <v>57</v>
      </c>
      <c r="F3716" s="0" t="s">
        <v>1094</v>
      </c>
      <c r="G3716" s="0" t="s">
        <v>1610</v>
      </c>
      <c r="H3716" s="0" t="n">
        <v>0.921972631630673</v>
      </c>
      <c r="I3716" s="0" t="n">
        <v>20.1601451918235</v>
      </c>
      <c r="J3716" s="0" t="n">
        <v>0</v>
      </c>
      <c r="K3716" s="0" t="n">
        <f aca="false">I3716*SUMIFS(syst_chauffage!$H$3:$H$27,syst_chauffage!$B$3:$B$27,D3716,syst_chauffage!$C$3:$C$27,E3716)</f>
        <v>42.7164013636682</v>
      </c>
      <c r="L3716" s="12" t="n">
        <f aca="false">H3716*SUMIFS(syst_chauffage!$K$3:$K$27,syst_chauffage!$B$3:$B$27,D3716,syst_chauffage!$C$3:$C$27,E3716)</f>
        <v>0.921972631630673</v>
      </c>
      <c r="N3716" s="0" t="str">
        <f aca="false">A3716</f>
        <v>Enseignement Recherche</v>
      </c>
      <c r="O3716" s="0" t="str">
        <f aca="false">B3716</f>
        <v>Enseignement supérieur et recherche</v>
      </c>
      <c r="P3716" s="0" t="str">
        <f aca="false">C3716</f>
        <v>R&amp;D sciences physiques et naturelles</v>
      </c>
      <c r="Q3716" s="0" t="str">
        <f aca="false">D3716</f>
        <v>Autre système centralisé performant</v>
      </c>
      <c r="R3716" s="0" t="str">
        <f aca="false">E3716</f>
        <v>Autres</v>
      </c>
      <c r="S3716" s="0" t="str">
        <f aca="false">F3716</f>
        <v>0411882101</v>
      </c>
      <c r="T3716" s="0" t="str">
        <f aca="false">G3716</f>
        <v>2</v>
      </c>
      <c r="U3716" s="0" t="n">
        <f aca="false">L3716</f>
        <v>0.921972631630673</v>
      </c>
      <c r="V3716" s="0" t="n">
        <f aca="false">K3716</f>
        <v>42.7164013636682</v>
      </c>
      <c r="W3716" s="0" t="n">
        <f aca="false">J3716</f>
        <v>0</v>
      </c>
    </row>
    <row r="3717" customFormat="false" ht="12.8" hidden="false" customHeight="false" outlineLevel="0" collapsed="false">
      <c r="A3717" s="0" t="s">
        <v>75</v>
      </c>
      <c r="B3717" s="0" t="s">
        <v>1060</v>
      </c>
      <c r="C3717" s="0" t="s">
        <v>1087</v>
      </c>
      <c r="D3717" s="0" t="s">
        <v>51</v>
      </c>
      <c r="E3717" s="0" t="s">
        <v>58</v>
      </c>
      <c r="F3717" s="0" t="s">
        <v>1095</v>
      </c>
      <c r="G3717" s="0" t="s">
        <v>1610</v>
      </c>
      <c r="H3717" s="0" t="n">
        <v>1.00825672245311</v>
      </c>
      <c r="I3717" s="0" t="n">
        <v>21.1738053153633</v>
      </c>
      <c r="J3717" s="0" t="n">
        <v>680</v>
      </c>
      <c r="K3717" s="0" t="n">
        <f aca="false">I3717*SUMIFS(syst_chauffage!$H$3:$H$27,syst_chauffage!$B$3:$B$27,D3717,syst_chauffage!$C$3:$C$27,E3717)</f>
        <v>45.1848901034327</v>
      </c>
      <c r="L3717" s="12" t="n">
        <f aca="false">H3717*SUMIFS(syst_chauffage!$K$3:$K$27,syst_chauffage!$B$3:$B$27,D3717,syst_chauffage!$C$3:$C$27,E3717)</f>
        <v>1.00825672245311</v>
      </c>
      <c r="N3717" s="0" t="str">
        <f aca="false">A3717</f>
        <v>Enseignement Recherche</v>
      </c>
      <c r="O3717" s="0" t="str">
        <f aca="false">B3717</f>
        <v>Enseignement supérieur et recherche</v>
      </c>
      <c r="P3717" s="0" t="str">
        <f aca="false">C3717</f>
        <v>R&amp;D sciences physiques et naturelles</v>
      </c>
      <c r="Q3717" s="0" t="str">
        <f aca="false">D3717</f>
        <v>Autre système centralisé performant</v>
      </c>
      <c r="R3717" s="0" t="str">
        <f aca="false">E3717</f>
        <v>Urbain</v>
      </c>
      <c r="S3717" s="0" t="str">
        <f aca="false">F3717</f>
        <v>0411882106</v>
      </c>
      <c r="T3717" s="0" t="str">
        <f aca="false">G3717</f>
        <v>2</v>
      </c>
      <c r="U3717" s="0" t="n">
        <f aca="false">L3717</f>
        <v>1.00825672245311</v>
      </c>
      <c r="V3717" s="0" t="n">
        <f aca="false">K3717</f>
        <v>45.1848901034327</v>
      </c>
      <c r="W3717" s="0" t="n">
        <f aca="false">J3717</f>
        <v>680</v>
      </c>
    </row>
    <row r="3718" customFormat="false" ht="12.8" hidden="false" customHeight="false" outlineLevel="0" collapsed="false">
      <c r="A3718" s="0" t="s">
        <v>75</v>
      </c>
      <c r="B3718" s="0" t="s">
        <v>1060</v>
      </c>
      <c r="C3718" s="0" t="s">
        <v>1087</v>
      </c>
      <c r="D3718" s="0" t="s">
        <v>27</v>
      </c>
      <c r="E3718" s="0" t="s">
        <v>23</v>
      </c>
      <c r="F3718" s="0" t="s">
        <v>1096</v>
      </c>
      <c r="G3718" s="0" t="s">
        <v>1610</v>
      </c>
      <c r="H3718" s="0" t="n">
        <v>0.759604796623066</v>
      </c>
      <c r="I3718" s="0" t="n">
        <v>12.6638274861688</v>
      </c>
      <c r="J3718" s="0" t="n">
        <v>608</v>
      </c>
      <c r="K3718" s="0" t="n">
        <f aca="false">I3718*SUMIFS(syst_chauffage!$H$3:$H$27,syst_chauffage!$B$3:$B$27,D3718,syst_chauffage!$C$3:$C$27,E3718)</f>
        <v>32.4751590010274</v>
      </c>
      <c r="L3718" s="12" t="n">
        <f aca="false">H3718*SUMIFS(syst_chauffage!$K$3:$K$27,syst_chauffage!$B$3:$B$27,D3718,syst_chauffage!$C$3:$C$27,E3718)</f>
        <v>0.759604796623066</v>
      </c>
      <c r="N3718" s="0" t="str">
        <f aca="false">A3718</f>
        <v>Enseignement Recherche</v>
      </c>
      <c r="O3718" s="0" t="str">
        <f aca="false">B3718</f>
        <v>Enseignement supérieur et recherche</v>
      </c>
      <c r="P3718" s="0" t="str">
        <f aca="false">C3718</f>
        <v>R&amp;D sciences physiques et naturelles</v>
      </c>
      <c r="Q3718" s="0" t="str">
        <f aca="false">D3718</f>
        <v>Chaudière condensation fioul</v>
      </c>
      <c r="R3718" s="0" t="str">
        <f aca="false">E3718</f>
        <v>Fioul</v>
      </c>
      <c r="S3718" s="0" t="str">
        <f aca="false">F3718</f>
        <v>0411882303</v>
      </c>
      <c r="T3718" s="0" t="str">
        <f aca="false">G3718</f>
        <v>2</v>
      </c>
      <c r="U3718" s="0" t="n">
        <f aca="false">L3718</f>
        <v>0.759604796623066</v>
      </c>
      <c r="V3718" s="0" t="n">
        <f aca="false">K3718</f>
        <v>32.4751590010274</v>
      </c>
      <c r="W3718" s="0" t="n">
        <f aca="false">J3718</f>
        <v>608</v>
      </c>
    </row>
    <row r="3719" customFormat="false" ht="12.8" hidden="false" customHeight="false" outlineLevel="0" collapsed="false">
      <c r="A3719" s="0" t="s">
        <v>75</v>
      </c>
      <c r="B3719" s="0" t="s">
        <v>1060</v>
      </c>
      <c r="C3719" s="0" t="s">
        <v>1087</v>
      </c>
      <c r="D3719" s="0" t="s">
        <v>18</v>
      </c>
      <c r="E3719" s="0" t="s">
        <v>14</v>
      </c>
      <c r="F3719" s="0" t="s">
        <v>1097</v>
      </c>
      <c r="G3719" s="0" t="s">
        <v>1610</v>
      </c>
      <c r="H3719" s="0" t="n">
        <v>0.985838356140444</v>
      </c>
      <c r="I3719" s="0" t="n">
        <v>10.3280248657776</v>
      </c>
      <c r="J3719" s="0" t="n">
        <v>608</v>
      </c>
      <c r="K3719" s="0" t="n">
        <f aca="false">I3719*SUMIFS(syst_chauffage!$H$3:$H$27,syst_chauffage!$B$3:$B$27,D3719,syst_chauffage!$C$3:$C$27,E3719)</f>
        <v>28.1431336650482</v>
      </c>
      <c r="L3719" s="12" t="n">
        <f aca="false">H3719*SUMIFS(syst_chauffage!$K$3:$K$27,syst_chauffage!$B$3:$B$27,D3719,syst_chauffage!$C$3:$C$27,E3719)</f>
        <v>0.957689605429656</v>
      </c>
      <c r="N3719" s="0" t="str">
        <f aca="false">A3719</f>
        <v>Enseignement Recherche</v>
      </c>
      <c r="O3719" s="0" t="str">
        <f aca="false">B3719</f>
        <v>Enseignement supérieur et recherche</v>
      </c>
      <c r="P3719" s="0" t="str">
        <f aca="false">C3719</f>
        <v>R&amp;D sciences physiques et naturelles</v>
      </c>
      <c r="Q3719" s="0" t="str">
        <f aca="false">D3719</f>
        <v>Chaudière condensation gaz</v>
      </c>
      <c r="R3719" s="0" t="str">
        <f aca="false">E3719</f>
        <v>Gaz</v>
      </c>
      <c r="S3719" s="0" t="str">
        <f aca="false">F3719</f>
        <v>0411882404</v>
      </c>
      <c r="T3719" s="0" t="str">
        <f aca="false">G3719</f>
        <v>2</v>
      </c>
      <c r="U3719" s="0" t="n">
        <f aca="false">L3719</f>
        <v>0.957689605429656</v>
      </c>
      <c r="V3719" s="0" t="n">
        <f aca="false">K3719</f>
        <v>28.1431336650482</v>
      </c>
      <c r="W3719" s="0" t="n">
        <f aca="false">J3719</f>
        <v>608</v>
      </c>
    </row>
    <row r="3720" customFormat="false" ht="12.8" hidden="false" customHeight="false" outlineLevel="0" collapsed="false">
      <c r="A3720" s="0" t="s">
        <v>75</v>
      </c>
      <c r="B3720" s="0" t="s">
        <v>1060</v>
      </c>
      <c r="C3720" s="0" t="s">
        <v>1087</v>
      </c>
      <c r="D3720" s="0" t="s">
        <v>32</v>
      </c>
      <c r="E3720" s="0" t="s">
        <v>30</v>
      </c>
      <c r="F3720" s="0" t="s">
        <v>1098</v>
      </c>
      <c r="G3720" s="0" t="s">
        <v>1610</v>
      </c>
      <c r="H3720" s="0" t="n">
        <v>1</v>
      </c>
      <c r="I3720" s="0" t="n">
        <v>12</v>
      </c>
      <c r="J3720" s="0" t="n">
        <v>0</v>
      </c>
      <c r="K3720" s="0" t="n">
        <f aca="false">I3720*SUMIFS(syst_chauffage!$H$3:$H$27,syst_chauffage!$B$3:$B$27,D3720,syst_chauffage!$C$3:$C$27,E3720)</f>
        <v>12</v>
      </c>
      <c r="L3720" s="12" t="n">
        <f aca="false">H3720*SUMIFS(syst_chauffage!$K$3:$K$27,syst_chauffage!$B$3:$B$27,D3720,syst_chauffage!$C$3:$C$27,E3720)</f>
        <v>1</v>
      </c>
      <c r="N3720" s="0" t="str">
        <f aca="false">A3720</f>
        <v>Enseignement Recherche</v>
      </c>
      <c r="O3720" s="0" t="str">
        <f aca="false">B3720</f>
        <v>Enseignement supérieur et recherche</v>
      </c>
      <c r="P3720" s="0" t="str">
        <f aca="false">C3720</f>
        <v>R&amp;D sciences physiques et naturelles</v>
      </c>
      <c r="Q3720" s="0" t="str">
        <f aca="false">D3720</f>
        <v>Electrique direct performant</v>
      </c>
      <c r="R3720" s="0" t="str">
        <f aca="false">E3720</f>
        <v>Electricité</v>
      </c>
      <c r="S3720" s="0" t="str">
        <f aca="false">F3720</f>
        <v>0411882602</v>
      </c>
      <c r="T3720" s="0" t="str">
        <f aca="false">G3720</f>
        <v>2</v>
      </c>
      <c r="U3720" s="0" t="n">
        <f aca="false">L3720</f>
        <v>1</v>
      </c>
      <c r="V3720" s="0" t="n">
        <f aca="false">K3720</f>
        <v>12</v>
      </c>
      <c r="W3720" s="0" t="n">
        <f aca="false">J3720</f>
        <v>0</v>
      </c>
    </row>
    <row r="3721" customFormat="false" ht="12.8" hidden="false" customHeight="false" outlineLevel="0" collapsed="false">
      <c r="A3721" s="0" t="s">
        <v>75</v>
      </c>
      <c r="B3721" s="0" t="s">
        <v>1060</v>
      </c>
      <c r="C3721" s="0" t="s">
        <v>1087</v>
      </c>
      <c r="D3721" s="0" t="s">
        <v>38</v>
      </c>
      <c r="E3721" s="0" t="s">
        <v>30</v>
      </c>
      <c r="F3721" s="0" t="s">
        <v>1099</v>
      </c>
      <c r="G3721" s="0" t="s">
        <v>1610</v>
      </c>
      <c r="H3721" s="0" t="n">
        <v>3.25581069767441</v>
      </c>
      <c r="I3721" s="0" t="n">
        <v>52.1765937246693</v>
      </c>
      <c r="J3721" s="0" t="n">
        <v>648</v>
      </c>
      <c r="K3721" s="0" t="n">
        <f aca="false">I3721*SUMIFS(syst_chauffage!$H$3:$H$27,syst_chauffage!$B$3:$B$27,D3721,syst_chauffage!$C$3:$C$27,E3721)</f>
        <v>52.739777545716</v>
      </c>
      <c r="L3721" s="12" t="n">
        <f aca="false">H3721*SUMIFS(syst_chauffage!$K$3:$K$27,syst_chauffage!$B$3:$B$27,D3721,syst_chauffage!$C$3:$C$27,E3721)</f>
        <v>2.91269929932311</v>
      </c>
      <c r="N3721" s="0" t="str">
        <f aca="false">A3721</f>
        <v>Enseignement Recherche</v>
      </c>
      <c r="O3721" s="0" t="str">
        <f aca="false">B3721</f>
        <v>Enseignement supérieur et recherche</v>
      </c>
      <c r="P3721" s="0" t="str">
        <f aca="false">C3721</f>
        <v>R&amp;D sciences physiques et naturelles</v>
      </c>
      <c r="Q3721" s="0" t="str">
        <f aca="false">D3721</f>
        <v>PAC performant</v>
      </c>
      <c r="R3721" s="0" t="str">
        <f aca="false">E3721</f>
        <v>Electricité</v>
      </c>
      <c r="S3721" s="0" t="str">
        <f aca="false">F3721</f>
        <v>0411882902</v>
      </c>
      <c r="T3721" s="0" t="str">
        <f aca="false">G3721</f>
        <v>2</v>
      </c>
      <c r="U3721" s="0" t="n">
        <f aca="false">L3721</f>
        <v>2.91269929932311</v>
      </c>
      <c r="V3721" s="0" t="n">
        <f aca="false">K3721</f>
        <v>52.739777545716</v>
      </c>
      <c r="W3721" s="0" t="n">
        <f aca="false">J3721</f>
        <v>648</v>
      </c>
    </row>
    <row r="3722" customFormat="false" ht="12.8" hidden="false" customHeight="false" outlineLevel="0" collapsed="false">
      <c r="A3722" s="0" t="s">
        <v>75</v>
      </c>
      <c r="B3722" s="0" t="s">
        <v>1060</v>
      </c>
      <c r="C3722" s="0" t="s">
        <v>1100</v>
      </c>
      <c r="D3722" s="0" t="s">
        <v>19</v>
      </c>
      <c r="E3722" s="0" t="s">
        <v>57</v>
      </c>
      <c r="F3722" s="0" t="s">
        <v>1101</v>
      </c>
      <c r="G3722" s="0" t="s">
        <v>1610</v>
      </c>
      <c r="H3722" s="0" t="n">
        <v>0.808253870714118</v>
      </c>
      <c r="I3722" s="0" t="n">
        <v>20.4084406835249</v>
      </c>
      <c r="J3722" s="0" t="n">
        <v>0</v>
      </c>
      <c r="K3722" s="0" t="n">
        <f aca="false">I3722*SUMIFS(syst_chauffage!$H$3:$H$27,syst_chauffage!$B$3:$B$27,D3722,syst_chauffage!$C$3:$C$27,E3722)</f>
        <v>28.418277598513</v>
      </c>
      <c r="L3722" s="12" t="n">
        <f aca="false">H3722*SUMIFS(syst_chauffage!$K$3:$K$27,syst_chauffage!$B$3:$B$27,D3722,syst_chauffage!$C$3:$C$27,E3722)</f>
        <v>0.808253870714118</v>
      </c>
      <c r="N3722" s="0" t="str">
        <f aca="false">A3722</f>
        <v>Enseignement Recherche</v>
      </c>
      <c r="O3722" s="0" t="str">
        <f aca="false">B3722</f>
        <v>Enseignement supérieur et recherche</v>
      </c>
      <c r="P3722" s="0" t="str">
        <f aca="false">C3722</f>
        <v>université</v>
      </c>
      <c r="Q3722" s="0" t="str">
        <f aca="false">D3722</f>
        <v>Autre système centralisé</v>
      </c>
      <c r="R3722" s="0" t="str">
        <f aca="false">E3722</f>
        <v>Autres</v>
      </c>
      <c r="S3722" s="0" t="str">
        <f aca="false">F3722</f>
        <v>0411940101</v>
      </c>
      <c r="T3722" s="0" t="str">
        <f aca="false">G3722</f>
        <v>2</v>
      </c>
      <c r="U3722" s="0" t="n">
        <f aca="false">L3722</f>
        <v>0.808253870714118</v>
      </c>
      <c r="V3722" s="0" t="n">
        <f aca="false">K3722</f>
        <v>28.418277598513</v>
      </c>
      <c r="W3722" s="0" t="n">
        <f aca="false">J3722</f>
        <v>0</v>
      </c>
    </row>
    <row r="3723" customFormat="false" ht="12.8" hidden="false" customHeight="false" outlineLevel="0" collapsed="false">
      <c r="A3723" s="0" t="s">
        <v>75</v>
      </c>
      <c r="B3723" s="0" t="s">
        <v>1060</v>
      </c>
      <c r="C3723" s="0" t="s">
        <v>1100</v>
      </c>
      <c r="D3723" s="0" t="s">
        <v>19</v>
      </c>
      <c r="E3723" s="0" t="s">
        <v>58</v>
      </c>
      <c r="F3723" s="0" t="s">
        <v>1102</v>
      </c>
      <c r="G3723" s="0" t="s">
        <v>1610</v>
      </c>
      <c r="H3723" s="0" t="n">
        <v>0.785187399708502</v>
      </c>
      <c r="I3723" s="0" t="n">
        <v>18.8289946288239</v>
      </c>
      <c r="J3723" s="0" t="n">
        <v>680</v>
      </c>
      <c r="K3723" s="0" t="n">
        <f aca="false">I3723*SUMIFS(syst_chauffage!$H$3:$H$27,syst_chauffage!$B$3:$B$27,D3723,syst_chauffage!$C$3:$C$27,E3723)</f>
        <v>30.9727469973956</v>
      </c>
      <c r="L3723" s="12" t="n">
        <f aca="false">H3723*SUMIFS(syst_chauffage!$K$3:$K$27,syst_chauffage!$B$3:$B$27,D3723,syst_chauffage!$C$3:$C$27,E3723)</f>
        <v>0.785187399708502</v>
      </c>
      <c r="N3723" s="0" t="str">
        <f aca="false">A3723</f>
        <v>Enseignement Recherche</v>
      </c>
      <c r="O3723" s="0" t="str">
        <f aca="false">B3723</f>
        <v>Enseignement supérieur et recherche</v>
      </c>
      <c r="P3723" s="0" t="str">
        <f aca="false">C3723</f>
        <v>université</v>
      </c>
      <c r="Q3723" s="0" t="str">
        <f aca="false">D3723</f>
        <v>Autre système centralisé</v>
      </c>
      <c r="R3723" s="0" t="str">
        <f aca="false">E3723</f>
        <v>Urbain</v>
      </c>
      <c r="S3723" s="0" t="str">
        <f aca="false">F3723</f>
        <v>0411940106</v>
      </c>
      <c r="T3723" s="0" t="str">
        <f aca="false">G3723</f>
        <v>2</v>
      </c>
      <c r="U3723" s="0" t="n">
        <f aca="false">L3723</f>
        <v>0.785187399708502</v>
      </c>
      <c r="V3723" s="0" t="n">
        <f aca="false">K3723</f>
        <v>30.9727469973956</v>
      </c>
      <c r="W3723" s="0" t="n">
        <f aca="false">J3723</f>
        <v>680</v>
      </c>
    </row>
    <row r="3724" customFormat="false" ht="12.8" hidden="false" customHeight="false" outlineLevel="0" collapsed="false">
      <c r="A3724" s="0" t="s">
        <v>75</v>
      </c>
      <c r="B3724" s="0" t="s">
        <v>1060</v>
      </c>
      <c r="C3724" s="0" t="s">
        <v>1100</v>
      </c>
      <c r="D3724" s="0" t="s">
        <v>22</v>
      </c>
      <c r="E3724" s="0" t="s">
        <v>23</v>
      </c>
      <c r="F3724" s="0" t="s">
        <v>1103</v>
      </c>
      <c r="G3724" s="0" t="s">
        <v>1610</v>
      </c>
      <c r="H3724" s="0" t="n">
        <v>0.724986604984925</v>
      </c>
      <c r="I3724" s="0" t="n">
        <v>5.76514053524366</v>
      </c>
      <c r="J3724" s="0" t="n">
        <v>0</v>
      </c>
      <c r="K3724" s="0" t="n">
        <f aca="false">I3724*SUMIFS(syst_chauffage!$H$3:$H$27,syst_chauffage!$B$3:$B$27,D3724,syst_chauffage!$C$3:$C$27,E3724)</f>
        <v>10.1525422456461</v>
      </c>
      <c r="L3724" s="12" t="n">
        <f aca="false">H3724*SUMIFS(syst_chauffage!$K$3:$K$27,syst_chauffage!$B$3:$B$27,D3724,syst_chauffage!$C$3:$C$27,E3724)</f>
        <v>0.724986604984925</v>
      </c>
      <c r="N3724" s="0" t="str">
        <f aca="false">A3724</f>
        <v>Enseignement Recherche</v>
      </c>
      <c r="O3724" s="0" t="str">
        <f aca="false">B3724</f>
        <v>Enseignement supérieur et recherche</v>
      </c>
      <c r="P3724" s="0" t="str">
        <f aca="false">C3724</f>
        <v>université</v>
      </c>
      <c r="Q3724" s="0" t="str">
        <f aca="false">D3724</f>
        <v>Chaudière fioul</v>
      </c>
      <c r="R3724" s="0" t="str">
        <f aca="false">E3724</f>
        <v>Fioul</v>
      </c>
      <c r="S3724" s="0" t="str">
        <f aca="false">F3724</f>
        <v>0411940303</v>
      </c>
      <c r="T3724" s="0" t="str">
        <f aca="false">G3724</f>
        <v>2</v>
      </c>
      <c r="U3724" s="0" t="n">
        <f aca="false">L3724</f>
        <v>0.724986604984925</v>
      </c>
      <c r="V3724" s="0" t="n">
        <f aca="false">K3724</f>
        <v>10.1525422456461</v>
      </c>
      <c r="W3724" s="0" t="n">
        <f aca="false">J3724</f>
        <v>0</v>
      </c>
    </row>
    <row r="3725" customFormat="false" ht="12.8" hidden="false" customHeight="false" outlineLevel="0" collapsed="false">
      <c r="A3725" s="0" t="s">
        <v>75</v>
      </c>
      <c r="B3725" s="0" t="s">
        <v>1060</v>
      </c>
      <c r="C3725" s="0" t="s">
        <v>1100</v>
      </c>
      <c r="D3725" s="0" t="s">
        <v>13</v>
      </c>
      <c r="E3725" s="0" t="s">
        <v>14</v>
      </c>
      <c r="F3725" s="0" t="s">
        <v>1104</v>
      </c>
      <c r="G3725" s="0" t="s">
        <v>1610</v>
      </c>
      <c r="H3725" s="0" t="n">
        <v>0.783819334928058</v>
      </c>
      <c r="I3725" s="0" t="n">
        <v>4.51665504544762</v>
      </c>
      <c r="J3725" s="0" t="n">
        <v>196</v>
      </c>
      <c r="K3725" s="0" t="n">
        <f aca="false">I3725*SUMIFS(syst_chauffage!$H$3:$H$27,syst_chauffage!$B$3:$B$27,D3725,syst_chauffage!$C$3:$C$27,E3725)</f>
        <v>9.12179920822405</v>
      </c>
      <c r="L3725" s="12" t="n">
        <f aca="false">H3725*SUMIFS(syst_chauffage!$K$3:$K$27,syst_chauffage!$B$3:$B$27,D3725,syst_chauffage!$C$3:$C$27,E3725)</f>
        <v>0.783819334928058</v>
      </c>
      <c r="N3725" s="0" t="str">
        <f aca="false">A3725</f>
        <v>Enseignement Recherche</v>
      </c>
      <c r="O3725" s="0" t="str">
        <f aca="false">B3725</f>
        <v>Enseignement supérieur et recherche</v>
      </c>
      <c r="P3725" s="0" t="str">
        <f aca="false">C3725</f>
        <v>université</v>
      </c>
      <c r="Q3725" s="0" t="str">
        <f aca="false">D3725</f>
        <v>Chaudière gaz</v>
      </c>
      <c r="R3725" s="0" t="str">
        <f aca="false">E3725</f>
        <v>Gaz</v>
      </c>
      <c r="S3725" s="0" t="str">
        <f aca="false">F3725</f>
        <v>0411940404</v>
      </c>
      <c r="T3725" s="0" t="str">
        <f aca="false">G3725</f>
        <v>2</v>
      </c>
      <c r="U3725" s="0" t="n">
        <f aca="false">L3725</f>
        <v>0.783819334928058</v>
      </c>
      <c r="V3725" s="0" t="n">
        <f aca="false">K3725</f>
        <v>9.12179920822405</v>
      </c>
      <c r="W3725" s="0" t="n">
        <f aca="false">J3725</f>
        <v>196</v>
      </c>
    </row>
    <row r="3726" customFormat="false" ht="12.8" hidden="false" customHeight="false" outlineLevel="0" collapsed="false">
      <c r="A3726" s="0" t="s">
        <v>75</v>
      </c>
      <c r="B3726" s="0" t="s">
        <v>1060</v>
      </c>
      <c r="C3726" s="0" t="s">
        <v>1100</v>
      </c>
      <c r="D3726" s="0" t="s">
        <v>29</v>
      </c>
      <c r="E3726" s="0" t="s">
        <v>30</v>
      </c>
      <c r="F3726" s="0" t="s">
        <v>1105</v>
      </c>
      <c r="G3726" s="0" t="s">
        <v>1610</v>
      </c>
      <c r="H3726" s="0" t="n">
        <v>0.92</v>
      </c>
      <c r="I3726" s="0" t="n">
        <v>10.4</v>
      </c>
      <c r="J3726" s="0" t="n">
        <v>0</v>
      </c>
      <c r="K3726" s="0" t="n">
        <f aca="false">I3726*SUMIFS(syst_chauffage!$H$3:$H$27,syst_chauffage!$B$3:$B$27,D3726,syst_chauffage!$C$3:$C$27,E3726)</f>
        <v>3</v>
      </c>
      <c r="L3726" s="12" t="n">
        <f aca="false">H3726*SUMIFS(syst_chauffage!$K$3:$K$27,syst_chauffage!$B$3:$B$27,D3726,syst_chauffage!$C$3:$C$27,E3726)</f>
        <v>0.92</v>
      </c>
      <c r="N3726" s="0" t="str">
        <f aca="false">A3726</f>
        <v>Enseignement Recherche</v>
      </c>
      <c r="O3726" s="0" t="str">
        <f aca="false">B3726</f>
        <v>Enseignement supérieur et recherche</v>
      </c>
      <c r="P3726" s="0" t="str">
        <f aca="false">C3726</f>
        <v>université</v>
      </c>
      <c r="Q3726" s="0" t="str">
        <f aca="false">D3726</f>
        <v>Electrique direct</v>
      </c>
      <c r="R3726" s="0" t="str">
        <f aca="false">E3726</f>
        <v>Electricité</v>
      </c>
      <c r="S3726" s="0" t="str">
        <f aca="false">F3726</f>
        <v>0411940602</v>
      </c>
      <c r="T3726" s="0" t="str">
        <f aca="false">G3726</f>
        <v>2</v>
      </c>
      <c r="U3726" s="0" t="n">
        <f aca="false">L3726</f>
        <v>0.92</v>
      </c>
      <c r="V3726" s="0" t="n">
        <f aca="false">K3726</f>
        <v>3</v>
      </c>
      <c r="W3726" s="0" t="n">
        <f aca="false">J3726</f>
        <v>0</v>
      </c>
    </row>
    <row r="3727" customFormat="false" ht="12.8" hidden="false" customHeight="false" outlineLevel="0" collapsed="false">
      <c r="A3727" s="0" t="s">
        <v>75</v>
      </c>
      <c r="B3727" s="0" t="s">
        <v>1060</v>
      </c>
      <c r="C3727" s="0" t="s">
        <v>1100</v>
      </c>
      <c r="D3727" s="0" t="s">
        <v>36</v>
      </c>
      <c r="E3727" s="0" t="s">
        <v>30</v>
      </c>
      <c r="F3727" s="0" t="s">
        <v>1106</v>
      </c>
      <c r="G3727" s="0" t="s">
        <v>1610</v>
      </c>
      <c r="H3727" s="0" t="n">
        <v>2.8138808372093</v>
      </c>
      <c r="I3727" s="0" t="n">
        <v>67.0060323763673</v>
      </c>
      <c r="J3727" s="0" t="n">
        <v>522</v>
      </c>
      <c r="K3727" s="0" t="n">
        <f aca="false">I3727*SUMIFS(syst_chauffage!$H$3:$H$27,syst_chauffage!$B$3:$B$27,D3727,syst_chauffage!$C$3:$C$27,E3727)</f>
        <v>41.4538248439998</v>
      </c>
      <c r="L3727" s="12" t="n">
        <f aca="false">H3727*SUMIFS(syst_chauffage!$K$3:$K$27,syst_chauffage!$B$3:$B$27,D3727,syst_chauffage!$C$3:$C$27,E3727)</f>
        <v>2.36419602501222</v>
      </c>
      <c r="N3727" s="0" t="str">
        <f aca="false">A3727</f>
        <v>Enseignement Recherche</v>
      </c>
      <c r="O3727" s="0" t="str">
        <f aca="false">B3727</f>
        <v>Enseignement supérieur et recherche</v>
      </c>
      <c r="P3727" s="0" t="str">
        <f aca="false">C3727</f>
        <v>université</v>
      </c>
      <c r="Q3727" s="0" t="str">
        <f aca="false">D3727</f>
        <v>PAC</v>
      </c>
      <c r="R3727" s="0" t="str">
        <f aca="false">E3727</f>
        <v>Electricité</v>
      </c>
      <c r="S3727" s="0" t="str">
        <f aca="false">F3727</f>
        <v>0411940902</v>
      </c>
      <c r="T3727" s="0" t="str">
        <f aca="false">G3727</f>
        <v>2</v>
      </c>
      <c r="U3727" s="0" t="n">
        <f aca="false">L3727</f>
        <v>2.36419602501222</v>
      </c>
      <c r="V3727" s="0" t="n">
        <f aca="false">K3727</f>
        <v>41.4538248439998</v>
      </c>
      <c r="W3727" s="0" t="n">
        <f aca="false">J3727</f>
        <v>522</v>
      </c>
    </row>
    <row r="3728" customFormat="false" ht="12.8" hidden="false" customHeight="false" outlineLevel="0" collapsed="false">
      <c r="A3728" s="0" t="s">
        <v>75</v>
      </c>
      <c r="B3728" s="0" t="s">
        <v>1060</v>
      </c>
      <c r="C3728" s="0" t="s">
        <v>1100</v>
      </c>
      <c r="D3728" s="0" t="s">
        <v>51</v>
      </c>
      <c r="E3728" s="0" t="s">
        <v>57</v>
      </c>
      <c r="F3728" s="0" t="s">
        <v>1107</v>
      </c>
      <c r="G3728" s="0" t="s">
        <v>1610</v>
      </c>
      <c r="H3728" s="0" t="n">
        <v>0.932600620054751</v>
      </c>
      <c r="I3728" s="0" t="n">
        <v>24.295762718482</v>
      </c>
      <c r="J3728" s="0" t="n">
        <v>0</v>
      </c>
      <c r="K3728" s="0" t="n">
        <f aca="false">I3728*SUMIFS(syst_chauffage!$H$3:$H$27,syst_chauffage!$B$3:$B$27,D3728,syst_chauffage!$C$3:$C$27,E3728)</f>
        <v>51.4791705041908</v>
      </c>
      <c r="L3728" s="12" t="n">
        <f aca="false">H3728*SUMIFS(syst_chauffage!$K$3:$K$27,syst_chauffage!$B$3:$B$27,D3728,syst_chauffage!$C$3:$C$27,E3728)</f>
        <v>0.932600620054751</v>
      </c>
      <c r="N3728" s="0" t="str">
        <f aca="false">A3728</f>
        <v>Enseignement Recherche</v>
      </c>
      <c r="O3728" s="0" t="str">
        <f aca="false">B3728</f>
        <v>Enseignement supérieur et recherche</v>
      </c>
      <c r="P3728" s="0" t="str">
        <f aca="false">C3728</f>
        <v>université</v>
      </c>
      <c r="Q3728" s="0" t="str">
        <f aca="false">D3728</f>
        <v>Autre système centralisé performant</v>
      </c>
      <c r="R3728" s="0" t="str">
        <f aca="false">E3728</f>
        <v>Autres</v>
      </c>
      <c r="S3728" s="0" t="str">
        <f aca="false">F3728</f>
        <v>0411942101</v>
      </c>
      <c r="T3728" s="0" t="str">
        <f aca="false">G3728</f>
        <v>2</v>
      </c>
      <c r="U3728" s="0" t="n">
        <f aca="false">L3728</f>
        <v>0.932600620054751</v>
      </c>
      <c r="V3728" s="0" t="n">
        <f aca="false">K3728</f>
        <v>51.4791705041908</v>
      </c>
      <c r="W3728" s="0" t="n">
        <f aca="false">J3728</f>
        <v>0</v>
      </c>
    </row>
    <row r="3729" customFormat="false" ht="12.8" hidden="false" customHeight="false" outlineLevel="0" collapsed="false">
      <c r="A3729" s="0" t="s">
        <v>75</v>
      </c>
      <c r="B3729" s="0" t="s">
        <v>1060</v>
      </c>
      <c r="C3729" s="0" t="s">
        <v>1100</v>
      </c>
      <c r="D3729" s="0" t="s">
        <v>51</v>
      </c>
      <c r="E3729" s="0" t="s">
        <v>58</v>
      </c>
      <c r="F3729" s="0" t="s">
        <v>1108</v>
      </c>
      <c r="G3729" s="0" t="s">
        <v>1610</v>
      </c>
      <c r="H3729" s="0" t="n">
        <v>0.905985461202116</v>
      </c>
      <c r="I3729" s="0" t="n">
        <v>22.4154697962189</v>
      </c>
      <c r="J3729" s="0" t="n">
        <v>680</v>
      </c>
      <c r="K3729" s="0" t="n">
        <f aca="false">I3729*SUMIFS(syst_chauffage!$H$3:$H$27,syst_chauffage!$B$3:$B$27,D3729,syst_chauffage!$C$3:$C$27,E3729)</f>
        <v>47.8346014933871</v>
      </c>
      <c r="L3729" s="12" t="n">
        <f aca="false">H3729*SUMIFS(syst_chauffage!$K$3:$K$27,syst_chauffage!$B$3:$B$27,D3729,syst_chauffage!$C$3:$C$27,E3729)</f>
        <v>0.905985461202116</v>
      </c>
      <c r="N3729" s="0" t="str">
        <f aca="false">A3729</f>
        <v>Enseignement Recherche</v>
      </c>
      <c r="O3729" s="0" t="str">
        <f aca="false">B3729</f>
        <v>Enseignement supérieur et recherche</v>
      </c>
      <c r="P3729" s="0" t="str">
        <f aca="false">C3729</f>
        <v>université</v>
      </c>
      <c r="Q3729" s="0" t="str">
        <f aca="false">D3729</f>
        <v>Autre système centralisé performant</v>
      </c>
      <c r="R3729" s="0" t="str">
        <f aca="false">E3729</f>
        <v>Urbain</v>
      </c>
      <c r="S3729" s="0" t="str">
        <f aca="false">F3729</f>
        <v>0411942106</v>
      </c>
      <c r="T3729" s="0" t="str">
        <f aca="false">G3729</f>
        <v>2</v>
      </c>
      <c r="U3729" s="0" t="n">
        <f aca="false">L3729</f>
        <v>0.905985461202116</v>
      </c>
      <c r="V3729" s="0" t="n">
        <f aca="false">K3729</f>
        <v>47.8346014933871</v>
      </c>
      <c r="W3729" s="0" t="n">
        <f aca="false">J3729</f>
        <v>680</v>
      </c>
    </row>
    <row r="3730" customFormat="false" ht="12.8" hidden="false" customHeight="false" outlineLevel="0" collapsed="false">
      <c r="A3730" s="0" t="s">
        <v>75</v>
      </c>
      <c r="B3730" s="0" t="s">
        <v>1060</v>
      </c>
      <c r="C3730" s="0" t="s">
        <v>1100</v>
      </c>
      <c r="D3730" s="0" t="s">
        <v>27</v>
      </c>
      <c r="E3730" s="0" t="s">
        <v>23</v>
      </c>
      <c r="F3730" s="0" t="s">
        <v>1109</v>
      </c>
      <c r="G3730" s="0" t="s">
        <v>1610</v>
      </c>
      <c r="H3730" s="0" t="n">
        <v>0.766210595717177</v>
      </c>
      <c r="I3730" s="0" t="n">
        <v>6.86326254195674</v>
      </c>
      <c r="J3730" s="0" t="n">
        <v>441</v>
      </c>
      <c r="K3730" s="0" t="n">
        <f aca="false">I3730*SUMIFS(syst_chauffage!$H$3:$H$27,syst_chauffage!$B$3:$B$27,D3730,syst_chauffage!$C$3:$C$27,E3730)</f>
        <v>17.6001720300811</v>
      </c>
      <c r="L3730" s="12" t="n">
        <f aca="false">H3730*SUMIFS(syst_chauffage!$K$3:$K$27,syst_chauffage!$B$3:$B$27,D3730,syst_chauffage!$C$3:$C$27,E3730)</f>
        <v>0.766210595717177</v>
      </c>
      <c r="N3730" s="0" t="str">
        <f aca="false">A3730</f>
        <v>Enseignement Recherche</v>
      </c>
      <c r="O3730" s="0" t="str">
        <f aca="false">B3730</f>
        <v>Enseignement supérieur et recherche</v>
      </c>
      <c r="P3730" s="0" t="str">
        <f aca="false">C3730</f>
        <v>université</v>
      </c>
      <c r="Q3730" s="0" t="str">
        <f aca="false">D3730</f>
        <v>Chaudière condensation fioul</v>
      </c>
      <c r="R3730" s="0" t="str">
        <f aca="false">E3730</f>
        <v>Fioul</v>
      </c>
      <c r="S3730" s="0" t="str">
        <f aca="false">F3730</f>
        <v>0411942303</v>
      </c>
      <c r="T3730" s="0" t="str">
        <f aca="false">G3730</f>
        <v>2</v>
      </c>
      <c r="U3730" s="0" t="n">
        <f aca="false">L3730</f>
        <v>0.766210595717177</v>
      </c>
      <c r="V3730" s="0" t="n">
        <f aca="false">K3730</f>
        <v>17.6001720300811</v>
      </c>
      <c r="W3730" s="0" t="n">
        <f aca="false">J3730</f>
        <v>441</v>
      </c>
    </row>
    <row r="3731" customFormat="false" ht="12.8" hidden="false" customHeight="false" outlineLevel="0" collapsed="false">
      <c r="A3731" s="0" t="s">
        <v>75</v>
      </c>
      <c r="B3731" s="0" t="s">
        <v>1060</v>
      </c>
      <c r="C3731" s="0" t="s">
        <v>1100</v>
      </c>
      <c r="D3731" s="0" t="s">
        <v>18</v>
      </c>
      <c r="E3731" s="0" t="s">
        <v>14</v>
      </c>
      <c r="F3731" s="0" t="s">
        <v>1110</v>
      </c>
      <c r="G3731" s="0" t="s">
        <v>1610</v>
      </c>
      <c r="H3731" s="0" t="n">
        <v>0.992608555568395</v>
      </c>
      <c r="I3731" s="0" t="n">
        <v>5.37697029219955</v>
      </c>
      <c r="J3731" s="0" t="n">
        <v>441</v>
      </c>
      <c r="K3731" s="0" t="n">
        <f aca="false">I3731*SUMIFS(syst_chauffage!$H$3:$H$27,syst_chauffage!$B$3:$B$27,D3731,syst_chauffage!$C$3:$C$27,E3731)</f>
        <v>14.651861862551</v>
      </c>
      <c r="L3731" s="12" t="n">
        <f aca="false">H3731*SUMIFS(syst_chauffage!$K$3:$K$27,syst_chauffage!$B$3:$B$27,D3731,syst_chauffage!$C$3:$C$27,E3731)</f>
        <v>0.964266494610778</v>
      </c>
      <c r="N3731" s="0" t="str">
        <f aca="false">A3731</f>
        <v>Enseignement Recherche</v>
      </c>
      <c r="O3731" s="0" t="str">
        <f aca="false">B3731</f>
        <v>Enseignement supérieur et recherche</v>
      </c>
      <c r="P3731" s="0" t="str">
        <f aca="false">C3731</f>
        <v>université</v>
      </c>
      <c r="Q3731" s="0" t="str">
        <f aca="false">D3731</f>
        <v>Chaudière condensation gaz</v>
      </c>
      <c r="R3731" s="0" t="str">
        <f aca="false">E3731</f>
        <v>Gaz</v>
      </c>
      <c r="S3731" s="0" t="str">
        <f aca="false">F3731</f>
        <v>0411942404</v>
      </c>
      <c r="T3731" s="0" t="str">
        <f aca="false">G3731</f>
        <v>2</v>
      </c>
      <c r="U3731" s="0" t="n">
        <f aca="false">L3731</f>
        <v>0.964266494610778</v>
      </c>
      <c r="V3731" s="0" t="n">
        <f aca="false">K3731</f>
        <v>14.651861862551</v>
      </c>
      <c r="W3731" s="0" t="n">
        <f aca="false">J3731</f>
        <v>441</v>
      </c>
    </row>
    <row r="3732" customFormat="false" ht="12.8" hidden="false" customHeight="false" outlineLevel="0" collapsed="false">
      <c r="A3732" s="0" t="s">
        <v>75</v>
      </c>
      <c r="B3732" s="0" t="s">
        <v>1060</v>
      </c>
      <c r="C3732" s="0" t="s">
        <v>1100</v>
      </c>
      <c r="D3732" s="0" t="s">
        <v>32</v>
      </c>
      <c r="E3732" s="0" t="s">
        <v>30</v>
      </c>
      <c r="F3732" s="0" t="s">
        <v>1111</v>
      </c>
      <c r="G3732" s="0" t="s">
        <v>1610</v>
      </c>
      <c r="H3732" s="0" t="n">
        <v>1</v>
      </c>
      <c r="I3732" s="0" t="n">
        <v>12</v>
      </c>
      <c r="J3732" s="0" t="n">
        <v>0</v>
      </c>
      <c r="K3732" s="0" t="n">
        <f aca="false">I3732*SUMIFS(syst_chauffage!$H$3:$H$27,syst_chauffage!$B$3:$B$27,D3732,syst_chauffage!$C$3:$C$27,E3732)</f>
        <v>12</v>
      </c>
      <c r="L3732" s="12" t="n">
        <f aca="false">H3732*SUMIFS(syst_chauffage!$K$3:$K$27,syst_chauffage!$B$3:$B$27,D3732,syst_chauffage!$C$3:$C$27,E3732)</f>
        <v>1</v>
      </c>
      <c r="N3732" s="0" t="str">
        <f aca="false">A3732</f>
        <v>Enseignement Recherche</v>
      </c>
      <c r="O3732" s="0" t="str">
        <f aca="false">B3732</f>
        <v>Enseignement supérieur et recherche</v>
      </c>
      <c r="P3732" s="0" t="str">
        <f aca="false">C3732</f>
        <v>université</v>
      </c>
      <c r="Q3732" s="0" t="str">
        <f aca="false">D3732</f>
        <v>Electrique direct performant</v>
      </c>
      <c r="R3732" s="0" t="str">
        <f aca="false">E3732</f>
        <v>Electricité</v>
      </c>
      <c r="S3732" s="0" t="str">
        <f aca="false">F3732</f>
        <v>0411942602</v>
      </c>
      <c r="T3732" s="0" t="str">
        <f aca="false">G3732</f>
        <v>2</v>
      </c>
      <c r="U3732" s="0" t="n">
        <f aca="false">L3732</f>
        <v>1</v>
      </c>
      <c r="V3732" s="0" t="n">
        <f aca="false">K3732</f>
        <v>12</v>
      </c>
      <c r="W3732" s="0" t="n">
        <f aca="false">J3732</f>
        <v>0</v>
      </c>
    </row>
    <row r="3733" customFormat="false" ht="12.8" hidden="false" customHeight="false" outlineLevel="0" collapsed="false">
      <c r="A3733" s="0" t="s">
        <v>75</v>
      </c>
      <c r="B3733" s="0" t="s">
        <v>1060</v>
      </c>
      <c r="C3733" s="0" t="s">
        <v>1100</v>
      </c>
      <c r="D3733" s="0" t="s">
        <v>38</v>
      </c>
      <c r="E3733" s="0" t="s">
        <v>30</v>
      </c>
      <c r="F3733" s="0" t="s">
        <v>1112</v>
      </c>
      <c r="G3733" s="0" t="s">
        <v>1610</v>
      </c>
      <c r="H3733" s="0" t="n">
        <v>3.24678558139534</v>
      </c>
      <c r="I3733" s="0" t="n">
        <v>79.769086162342</v>
      </c>
      <c r="J3733" s="0" t="n">
        <v>567</v>
      </c>
      <c r="K3733" s="0" t="n">
        <f aca="false">I3733*SUMIFS(syst_chauffage!$H$3:$H$27,syst_chauffage!$B$3:$B$27,D3733,syst_chauffage!$C$3:$C$27,E3733)</f>
        <v>80.6300978831027</v>
      </c>
      <c r="L3733" s="12" t="n">
        <f aca="false">H3733*SUMIFS(syst_chauffage!$K$3:$K$27,syst_chauffage!$B$3:$B$27,D3733,syst_chauffage!$C$3:$C$27,E3733)</f>
        <v>2.90462528879137</v>
      </c>
      <c r="N3733" s="0" t="str">
        <f aca="false">A3733</f>
        <v>Enseignement Recherche</v>
      </c>
      <c r="O3733" s="0" t="str">
        <f aca="false">B3733</f>
        <v>Enseignement supérieur et recherche</v>
      </c>
      <c r="P3733" s="0" t="str">
        <f aca="false">C3733</f>
        <v>université</v>
      </c>
      <c r="Q3733" s="0" t="str">
        <f aca="false">D3733</f>
        <v>PAC performant</v>
      </c>
      <c r="R3733" s="0" t="str">
        <f aca="false">E3733</f>
        <v>Electricité</v>
      </c>
      <c r="S3733" s="0" t="str">
        <f aca="false">F3733</f>
        <v>0411942902</v>
      </c>
      <c r="T3733" s="0" t="str">
        <f aca="false">G3733</f>
        <v>2</v>
      </c>
      <c r="U3733" s="0" t="n">
        <f aca="false">L3733</f>
        <v>2.90462528879137</v>
      </c>
      <c r="V3733" s="0" t="n">
        <f aca="false">K3733</f>
        <v>80.6300978831027</v>
      </c>
      <c r="W3733" s="0" t="n">
        <f aca="false">J3733</f>
        <v>567</v>
      </c>
    </row>
    <row r="3734" customFormat="false" ht="12.8" hidden="false" customHeight="false" outlineLevel="0" collapsed="false">
      <c r="A3734" s="0" t="s">
        <v>76</v>
      </c>
      <c r="B3734" s="0" t="s">
        <v>1113</v>
      </c>
      <c r="C3734" s="0" t="s">
        <v>1114</v>
      </c>
      <c r="D3734" s="0" t="s">
        <v>19</v>
      </c>
      <c r="E3734" s="0" t="s">
        <v>57</v>
      </c>
      <c r="F3734" s="0" t="s">
        <v>1115</v>
      </c>
      <c r="G3734" s="0" t="s">
        <v>1610</v>
      </c>
      <c r="H3734" s="0" t="n">
        <v>1.59109308575718</v>
      </c>
      <c r="I3734" s="0" t="n">
        <v>17.0170401174242</v>
      </c>
      <c r="J3734" s="0" t="n">
        <v>0</v>
      </c>
      <c r="K3734" s="0" t="n">
        <f aca="false">I3734*SUMIFS(syst_chauffage!$H$3:$H$27,syst_chauffage!$B$3:$B$27,D3734,syst_chauffage!$C$3:$C$27,E3734)</f>
        <v>23.6958314190257</v>
      </c>
      <c r="L3734" s="12" t="n">
        <f aca="false">H3734*SUMIFS(syst_chauffage!$K$3:$K$27,syst_chauffage!$B$3:$B$27,D3734,syst_chauffage!$C$3:$C$27,E3734)</f>
        <v>1.59109308575718</v>
      </c>
      <c r="N3734" s="0" t="str">
        <f aca="false">A3734</f>
        <v>Habitat Communautaire</v>
      </c>
      <c r="O3734" s="0" t="str">
        <f aca="false">B3734</f>
        <v>Foyer</v>
      </c>
      <c r="P3734" s="0" t="str">
        <f aca="false">C3734</f>
        <v>Foyers</v>
      </c>
      <c r="Q3734" s="0" t="str">
        <f aca="false">D3734</f>
        <v>Autre système centralisé</v>
      </c>
      <c r="R3734" s="0" t="str">
        <f aca="false">E3734</f>
        <v>Autres</v>
      </c>
      <c r="S3734" s="0" t="str">
        <f aca="false">F3734</f>
        <v>0514130101</v>
      </c>
      <c r="T3734" s="0" t="str">
        <f aca="false">G3734</f>
        <v>2</v>
      </c>
      <c r="U3734" s="0" t="n">
        <f aca="false">L3734</f>
        <v>1.59109308575718</v>
      </c>
      <c r="V3734" s="0" t="n">
        <f aca="false">K3734</f>
        <v>23.6958314190257</v>
      </c>
      <c r="W3734" s="0" t="n">
        <f aca="false">J3734</f>
        <v>0</v>
      </c>
    </row>
    <row r="3735" customFormat="false" ht="12.8" hidden="false" customHeight="false" outlineLevel="0" collapsed="false">
      <c r="A3735" s="0" t="s">
        <v>76</v>
      </c>
      <c r="B3735" s="0" t="s">
        <v>1113</v>
      </c>
      <c r="C3735" s="0" t="s">
        <v>1114</v>
      </c>
      <c r="D3735" s="0" t="s">
        <v>19</v>
      </c>
      <c r="E3735" s="0" t="s">
        <v>58</v>
      </c>
      <c r="F3735" s="0" t="s">
        <v>1116</v>
      </c>
      <c r="G3735" s="0" t="s">
        <v>1610</v>
      </c>
      <c r="H3735" s="0" t="n">
        <v>1.74029035435512</v>
      </c>
      <c r="I3735" s="0" t="n">
        <v>17.5899529432126</v>
      </c>
      <c r="J3735" s="0" t="n">
        <v>680</v>
      </c>
      <c r="K3735" s="0" t="n">
        <f aca="false">I3735*SUMIFS(syst_chauffage!$H$3:$H$27,syst_chauffage!$B$3:$B$27,D3735,syst_chauffage!$C$3:$C$27,E3735)</f>
        <v>28.9345858844853</v>
      </c>
      <c r="L3735" s="12" t="n">
        <f aca="false">H3735*SUMIFS(syst_chauffage!$K$3:$K$27,syst_chauffage!$B$3:$B$27,D3735,syst_chauffage!$C$3:$C$27,E3735)</f>
        <v>1.74029035435512</v>
      </c>
      <c r="N3735" s="0" t="str">
        <f aca="false">A3735</f>
        <v>Habitat Communautaire</v>
      </c>
      <c r="O3735" s="0" t="str">
        <f aca="false">B3735</f>
        <v>Foyer</v>
      </c>
      <c r="P3735" s="0" t="str">
        <f aca="false">C3735</f>
        <v>Foyers</v>
      </c>
      <c r="Q3735" s="0" t="str">
        <f aca="false">D3735</f>
        <v>Autre système centralisé</v>
      </c>
      <c r="R3735" s="0" t="str">
        <f aca="false">E3735</f>
        <v>Urbain</v>
      </c>
      <c r="S3735" s="0" t="str">
        <f aca="false">F3735</f>
        <v>0514130106</v>
      </c>
      <c r="T3735" s="0" t="str">
        <f aca="false">G3735</f>
        <v>2</v>
      </c>
      <c r="U3735" s="0" t="n">
        <f aca="false">L3735</f>
        <v>1.74029035435512</v>
      </c>
      <c r="V3735" s="0" t="n">
        <f aca="false">K3735</f>
        <v>28.9345858844853</v>
      </c>
      <c r="W3735" s="0" t="n">
        <f aca="false">J3735</f>
        <v>680</v>
      </c>
    </row>
    <row r="3736" customFormat="false" ht="12.8" hidden="false" customHeight="false" outlineLevel="0" collapsed="false">
      <c r="A3736" s="0" t="s">
        <v>76</v>
      </c>
      <c r="B3736" s="0" t="s">
        <v>1113</v>
      </c>
      <c r="C3736" s="0" t="s">
        <v>1114</v>
      </c>
      <c r="D3736" s="0" t="s">
        <v>22</v>
      </c>
      <c r="E3736" s="0" t="s">
        <v>23</v>
      </c>
      <c r="F3736" s="0" t="s">
        <v>1117</v>
      </c>
      <c r="G3736" s="0" t="s">
        <v>1610</v>
      </c>
      <c r="H3736" s="0" t="n">
        <v>0.623927402253678</v>
      </c>
      <c r="I3736" s="0" t="n">
        <v>9.96498746338061</v>
      </c>
      <c r="J3736" s="0" t="n">
        <v>0</v>
      </c>
      <c r="K3736" s="0" t="n">
        <f aca="false">I3736*SUMIFS(syst_chauffage!$H$3:$H$27,syst_chauffage!$B$3:$B$27,D3736,syst_chauffage!$C$3:$C$27,E3736)</f>
        <v>17.5485672171962</v>
      </c>
      <c r="L3736" s="12" t="n">
        <f aca="false">H3736*SUMIFS(syst_chauffage!$K$3:$K$27,syst_chauffage!$B$3:$B$27,D3736,syst_chauffage!$C$3:$C$27,E3736)</f>
        <v>0.623927402253678</v>
      </c>
      <c r="N3736" s="0" t="str">
        <f aca="false">A3736</f>
        <v>Habitat Communautaire</v>
      </c>
      <c r="O3736" s="0" t="str">
        <f aca="false">B3736</f>
        <v>Foyer</v>
      </c>
      <c r="P3736" s="0" t="str">
        <f aca="false">C3736</f>
        <v>Foyers</v>
      </c>
      <c r="Q3736" s="0" t="str">
        <f aca="false">D3736</f>
        <v>Chaudière fioul</v>
      </c>
      <c r="R3736" s="0" t="str">
        <f aca="false">E3736</f>
        <v>Fioul</v>
      </c>
      <c r="S3736" s="0" t="str">
        <f aca="false">F3736</f>
        <v>0514130303</v>
      </c>
      <c r="T3736" s="0" t="str">
        <f aca="false">G3736</f>
        <v>2</v>
      </c>
      <c r="U3736" s="0" t="n">
        <f aca="false">L3736</f>
        <v>0.623927402253678</v>
      </c>
      <c r="V3736" s="0" t="n">
        <f aca="false">K3736</f>
        <v>17.5485672171962</v>
      </c>
      <c r="W3736" s="0" t="n">
        <f aca="false">J3736</f>
        <v>0</v>
      </c>
    </row>
    <row r="3737" customFormat="false" ht="12.8" hidden="false" customHeight="false" outlineLevel="0" collapsed="false">
      <c r="A3737" s="0" t="s">
        <v>76</v>
      </c>
      <c r="B3737" s="0" t="s">
        <v>1113</v>
      </c>
      <c r="C3737" s="0" t="s">
        <v>1114</v>
      </c>
      <c r="D3737" s="0" t="s">
        <v>13</v>
      </c>
      <c r="E3737" s="0" t="s">
        <v>14</v>
      </c>
      <c r="F3737" s="0" t="s">
        <v>1118</v>
      </c>
      <c r="G3737" s="0" t="s">
        <v>1610</v>
      </c>
      <c r="H3737" s="0" t="n">
        <v>0.837062896444272</v>
      </c>
      <c r="I3737" s="0" t="n">
        <v>7.44588394189792</v>
      </c>
      <c r="J3737" s="0" t="n">
        <v>264</v>
      </c>
      <c r="K3737" s="0" t="n">
        <f aca="false">I3737*SUMIFS(syst_chauffage!$H$3:$H$27,syst_chauffage!$B$3:$B$27,D3737,syst_chauffage!$C$3:$C$27,E3737)</f>
        <v>15.0376456829905</v>
      </c>
      <c r="L3737" s="12" t="n">
        <f aca="false">H3737*SUMIFS(syst_chauffage!$K$3:$K$27,syst_chauffage!$B$3:$B$27,D3737,syst_chauffage!$C$3:$C$27,E3737)</f>
        <v>0.837062896444272</v>
      </c>
      <c r="N3737" s="0" t="str">
        <f aca="false">A3737</f>
        <v>Habitat Communautaire</v>
      </c>
      <c r="O3737" s="0" t="str">
        <f aca="false">B3737</f>
        <v>Foyer</v>
      </c>
      <c r="P3737" s="0" t="str">
        <f aca="false">C3737</f>
        <v>Foyers</v>
      </c>
      <c r="Q3737" s="0" t="str">
        <f aca="false">D3737</f>
        <v>Chaudière gaz</v>
      </c>
      <c r="R3737" s="0" t="str">
        <f aca="false">E3737</f>
        <v>Gaz</v>
      </c>
      <c r="S3737" s="0" t="str">
        <f aca="false">F3737</f>
        <v>0514130404</v>
      </c>
      <c r="T3737" s="0" t="str">
        <f aca="false">G3737</f>
        <v>2</v>
      </c>
      <c r="U3737" s="0" t="n">
        <f aca="false">L3737</f>
        <v>0.837062896444272</v>
      </c>
      <c r="V3737" s="0" t="n">
        <f aca="false">K3737</f>
        <v>15.0376456829905</v>
      </c>
      <c r="W3737" s="0" t="n">
        <f aca="false">J3737</f>
        <v>264</v>
      </c>
    </row>
    <row r="3738" customFormat="false" ht="12.8" hidden="false" customHeight="false" outlineLevel="0" collapsed="false">
      <c r="A3738" s="0" t="s">
        <v>76</v>
      </c>
      <c r="B3738" s="0" t="s">
        <v>1113</v>
      </c>
      <c r="C3738" s="0" t="s">
        <v>1114</v>
      </c>
      <c r="D3738" s="0" t="s">
        <v>29</v>
      </c>
      <c r="E3738" s="0" t="s">
        <v>30</v>
      </c>
      <c r="F3738" s="0" t="s">
        <v>1119</v>
      </c>
      <c r="G3738" s="0" t="s">
        <v>1610</v>
      </c>
      <c r="H3738" s="0" t="n">
        <v>0.92</v>
      </c>
      <c r="I3738" s="0" t="n">
        <v>10.4</v>
      </c>
      <c r="J3738" s="0" t="n">
        <v>0</v>
      </c>
      <c r="K3738" s="0" t="n">
        <f aca="false">I3738*SUMIFS(syst_chauffage!$H$3:$H$27,syst_chauffage!$B$3:$B$27,D3738,syst_chauffage!$C$3:$C$27,E3738)</f>
        <v>3</v>
      </c>
      <c r="L3738" s="12" t="n">
        <f aca="false">H3738*SUMIFS(syst_chauffage!$K$3:$K$27,syst_chauffage!$B$3:$B$27,D3738,syst_chauffage!$C$3:$C$27,E3738)</f>
        <v>0.92</v>
      </c>
      <c r="N3738" s="0" t="str">
        <f aca="false">A3738</f>
        <v>Habitat Communautaire</v>
      </c>
      <c r="O3738" s="0" t="str">
        <f aca="false">B3738</f>
        <v>Foyer</v>
      </c>
      <c r="P3738" s="0" t="str">
        <f aca="false">C3738</f>
        <v>Foyers</v>
      </c>
      <c r="Q3738" s="0" t="str">
        <f aca="false">D3738</f>
        <v>Electrique direct</v>
      </c>
      <c r="R3738" s="0" t="str">
        <f aca="false">E3738</f>
        <v>Electricité</v>
      </c>
      <c r="S3738" s="0" t="str">
        <f aca="false">F3738</f>
        <v>0514130602</v>
      </c>
      <c r="T3738" s="0" t="str">
        <f aca="false">G3738</f>
        <v>2</v>
      </c>
      <c r="U3738" s="0" t="n">
        <f aca="false">L3738</f>
        <v>0.92</v>
      </c>
      <c r="V3738" s="0" t="n">
        <f aca="false">K3738</f>
        <v>3</v>
      </c>
      <c r="W3738" s="0" t="n">
        <f aca="false">J3738</f>
        <v>0</v>
      </c>
    </row>
    <row r="3739" customFormat="false" ht="12.8" hidden="false" customHeight="false" outlineLevel="0" collapsed="false">
      <c r="A3739" s="0" t="s">
        <v>76</v>
      </c>
      <c r="B3739" s="0" t="s">
        <v>1113</v>
      </c>
      <c r="C3739" s="0" t="s">
        <v>1114</v>
      </c>
      <c r="D3739" s="0" t="s">
        <v>36</v>
      </c>
      <c r="E3739" s="0" t="s">
        <v>30</v>
      </c>
      <c r="F3739" s="0" t="s">
        <v>1120</v>
      </c>
      <c r="G3739" s="0" t="s">
        <v>1610</v>
      </c>
      <c r="H3739" s="0" t="n">
        <v>2.94489544186046</v>
      </c>
      <c r="I3739" s="0" t="n">
        <v>46.6369755986121</v>
      </c>
      <c r="J3739" s="0" t="n">
        <v>603</v>
      </c>
      <c r="K3739" s="0" t="n">
        <f aca="false">I3739*SUMIFS(syst_chauffage!$H$3:$H$27,syst_chauffage!$B$3:$B$27,D3739,syst_chauffage!$C$3:$C$27,E3739)</f>
        <v>28.8523428287722</v>
      </c>
      <c r="L3739" s="12" t="n">
        <f aca="false">H3739*SUMIFS(syst_chauffage!$K$3:$K$27,syst_chauffage!$B$3:$B$27,D3739,syst_chauffage!$C$3:$C$27,E3739)</f>
        <v>2.47427325480779</v>
      </c>
      <c r="N3739" s="0" t="str">
        <f aca="false">A3739</f>
        <v>Habitat Communautaire</v>
      </c>
      <c r="O3739" s="0" t="str">
        <f aca="false">B3739</f>
        <v>Foyer</v>
      </c>
      <c r="P3739" s="0" t="str">
        <f aca="false">C3739</f>
        <v>Foyers</v>
      </c>
      <c r="Q3739" s="0" t="str">
        <f aca="false">D3739</f>
        <v>PAC</v>
      </c>
      <c r="R3739" s="0" t="str">
        <f aca="false">E3739</f>
        <v>Electricité</v>
      </c>
      <c r="S3739" s="0" t="str">
        <f aca="false">F3739</f>
        <v>0514130902</v>
      </c>
      <c r="T3739" s="0" t="str">
        <f aca="false">G3739</f>
        <v>2</v>
      </c>
      <c r="U3739" s="0" t="n">
        <f aca="false">L3739</f>
        <v>2.47427325480779</v>
      </c>
      <c r="V3739" s="0" t="n">
        <f aca="false">K3739</f>
        <v>28.8523428287722</v>
      </c>
      <c r="W3739" s="0" t="n">
        <f aca="false">J3739</f>
        <v>603</v>
      </c>
    </row>
    <row r="3740" customFormat="false" ht="12.8" hidden="false" customHeight="false" outlineLevel="0" collapsed="false">
      <c r="A3740" s="0" t="s">
        <v>76</v>
      </c>
      <c r="B3740" s="0" t="s">
        <v>1113</v>
      </c>
      <c r="C3740" s="0" t="s">
        <v>1114</v>
      </c>
      <c r="D3740" s="0" t="s">
        <v>51</v>
      </c>
      <c r="E3740" s="0" t="s">
        <v>57</v>
      </c>
      <c r="F3740" s="0" t="s">
        <v>1121</v>
      </c>
      <c r="G3740" s="0" t="s">
        <v>1610</v>
      </c>
      <c r="H3740" s="0" t="n">
        <v>1.83587663741213</v>
      </c>
      <c r="I3740" s="0" t="n">
        <v>20.2583810921717</v>
      </c>
      <c r="J3740" s="0" t="n">
        <v>0</v>
      </c>
      <c r="K3740" s="0" t="n">
        <f aca="false">I3740*SUMIFS(syst_chauffage!$H$3:$H$27,syst_chauffage!$B$3:$B$27,D3740,syst_chauffage!$C$3:$C$27,E3740)</f>
        <v>42.9245488798526</v>
      </c>
      <c r="L3740" s="12" t="n">
        <f aca="false">H3740*SUMIFS(syst_chauffage!$K$3:$K$27,syst_chauffage!$B$3:$B$27,D3740,syst_chauffage!$C$3:$C$27,E3740)</f>
        <v>1.83587663741213</v>
      </c>
      <c r="N3740" s="0" t="str">
        <f aca="false">A3740</f>
        <v>Habitat Communautaire</v>
      </c>
      <c r="O3740" s="0" t="str">
        <f aca="false">B3740</f>
        <v>Foyer</v>
      </c>
      <c r="P3740" s="0" t="str">
        <f aca="false">C3740</f>
        <v>Foyers</v>
      </c>
      <c r="Q3740" s="0" t="str">
        <f aca="false">D3740</f>
        <v>Autre système centralisé performant</v>
      </c>
      <c r="R3740" s="0" t="str">
        <f aca="false">E3740</f>
        <v>Autres</v>
      </c>
      <c r="S3740" s="0" t="str">
        <f aca="false">F3740</f>
        <v>0514132101</v>
      </c>
      <c r="T3740" s="0" t="str">
        <f aca="false">G3740</f>
        <v>2</v>
      </c>
      <c r="U3740" s="0" t="n">
        <f aca="false">L3740</f>
        <v>1.83587663741213</v>
      </c>
      <c r="V3740" s="0" t="n">
        <f aca="false">K3740</f>
        <v>42.9245488798526</v>
      </c>
      <c r="W3740" s="0" t="n">
        <f aca="false">J3740</f>
        <v>0</v>
      </c>
    </row>
    <row r="3741" customFormat="false" ht="12.8" hidden="false" customHeight="false" outlineLevel="0" collapsed="false">
      <c r="A3741" s="0" t="s">
        <v>76</v>
      </c>
      <c r="B3741" s="0" t="s">
        <v>1113</v>
      </c>
      <c r="C3741" s="0" t="s">
        <v>1114</v>
      </c>
      <c r="D3741" s="0" t="s">
        <v>51</v>
      </c>
      <c r="E3741" s="0" t="s">
        <v>58</v>
      </c>
      <c r="F3741" s="0" t="s">
        <v>1122</v>
      </c>
      <c r="G3741" s="0" t="s">
        <v>1610</v>
      </c>
      <c r="H3741" s="0" t="n">
        <v>2.00802733194822</v>
      </c>
      <c r="I3741" s="0" t="n">
        <v>20.9404201704912</v>
      </c>
      <c r="J3741" s="0" t="n">
        <v>680</v>
      </c>
      <c r="K3741" s="0" t="n">
        <f aca="false">I3741*SUMIFS(syst_chauffage!$H$3:$H$27,syst_chauffage!$B$3:$B$27,D3741,syst_chauffage!$C$3:$C$27,E3741)</f>
        <v>44.686846319344</v>
      </c>
      <c r="L3741" s="12" t="n">
        <f aca="false">H3741*SUMIFS(syst_chauffage!$K$3:$K$27,syst_chauffage!$B$3:$B$27,D3741,syst_chauffage!$C$3:$C$27,E3741)</f>
        <v>2.00802733194822</v>
      </c>
      <c r="N3741" s="0" t="str">
        <f aca="false">A3741</f>
        <v>Habitat Communautaire</v>
      </c>
      <c r="O3741" s="0" t="str">
        <f aca="false">B3741</f>
        <v>Foyer</v>
      </c>
      <c r="P3741" s="0" t="str">
        <f aca="false">C3741</f>
        <v>Foyers</v>
      </c>
      <c r="Q3741" s="0" t="str">
        <f aca="false">D3741</f>
        <v>Autre système centralisé performant</v>
      </c>
      <c r="R3741" s="0" t="str">
        <f aca="false">E3741</f>
        <v>Urbain</v>
      </c>
      <c r="S3741" s="0" t="str">
        <f aca="false">F3741</f>
        <v>0514132106</v>
      </c>
      <c r="T3741" s="0" t="str">
        <f aca="false">G3741</f>
        <v>2</v>
      </c>
      <c r="U3741" s="0" t="n">
        <f aca="false">L3741</f>
        <v>2.00802733194822</v>
      </c>
      <c r="V3741" s="0" t="n">
        <f aca="false">K3741</f>
        <v>44.686846319344</v>
      </c>
      <c r="W3741" s="0" t="n">
        <f aca="false">J3741</f>
        <v>680</v>
      </c>
    </row>
    <row r="3742" customFormat="false" ht="12.8" hidden="false" customHeight="false" outlineLevel="0" collapsed="false">
      <c r="A3742" s="0" t="s">
        <v>76</v>
      </c>
      <c r="B3742" s="0" t="s">
        <v>1113</v>
      </c>
      <c r="C3742" s="0" t="s">
        <v>1114</v>
      </c>
      <c r="D3742" s="0" t="s">
        <v>27</v>
      </c>
      <c r="E3742" s="0" t="s">
        <v>23</v>
      </c>
      <c r="F3742" s="0" t="s">
        <v>1123</v>
      </c>
      <c r="G3742" s="0" t="s">
        <v>1610</v>
      </c>
      <c r="H3742" s="0" t="n">
        <v>0.753311670237354</v>
      </c>
      <c r="I3742" s="0" t="n">
        <v>11.8630803135483</v>
      </c>
      <c r="J3742" s="0" t="n">
        <v>608</v>
      </c>
      <c r="K3742" s="0" t="n">
        <f aca="false">I3742*SUMIFS(syst_chauffage!$H$3:$H$27,syst_chauffage!$B$3:$B$27,D3742,syst_chauffage!$C$3:$C$27,E3742)</f>
        <v>30.4217204352482</v>
      </c>
      <c r="L3742" s="12" t="n">
        <f aca="false">H3742*SUMIFS(syst_chauffage!$K$3:$K$27,syst_chauffage!$B$3:$B$27,D3742,syst_chauffage!$C$3:$C$27,E3742)</f>
        <v>0.753311670237354</v>
      </c>
      <c r="N3742" s="0" t="str">
        <f aca="false">A3742</f>
        <v>Habitat Communautaire</v>
      </c>
      <c r="O3742" s="0" t="str">
        <f aca="false">B3742</f>
        <v>Foyer</v>
      </c>
      <c r="P3742" s="0" t="str">
        <f aca="false">C3742</f>
        <v>Foyers</v>
      </c>
      <c r="Q3742" s="0" t="str">
        <f aca="false">D3742</f>
        <v>Chaudière condensation fioul</v>
      </c>
      <c r="R3742" s="0" t="str">
        <f aca="false">E3742</f>
        <v>Fioul</v>
      </c>
      <c r="S3742" s="0" t="str">
        <f aca="false">F3742</f>
        <v>0514132303</v>
      </c>
      <c r="T3742" s="0" t="str">
        <f aca="false">G3742</f>
        <v>2</v>
      </c>
      <c r="U3742" s="0" t="n">
        <f aca="false">L3742</f>
        <v>0.753311670237354</v>
      </c>
      <c r="V3742" s="0" t="n">
        <f aca="false">K3742</f>
        <v>30.4217204352482</v>
      </c>
      <c r="W3742" s="0" t="n">
        <f aca="false">J3742</f>
        <v>608</v>
      </c>
    </row>
    <row r="3743" customFormat="false" ht="12.8" hidden="false" customHeight="false" outlineLevel="0" collapsed="false">
      <c r="A3743" s="0" t="s">
        <v>76</v>
      </c>
      <c r="B3743" s="0" t="s">
        <v>1113</v>
      </c>
      <c r="C3743" s="0" t="s">
        <v>1114</v>
      </c>
      <c r="D3743" s="0" t="s">
        <v>18</v>
      </c>
      <c r="E3743" s="0" t="s">
        <v>14</v>
      </c>
      <c r="F3743" s="0" t="s">
        <v>1124</v>
      </c>
      <c r="G3743" s="0" t="s">
        <v>1610</v>
      </c>
      <c r="H3743" s="0" t="n">
        <v>0.982019516528418</v>
      </c>
      <c r="I3743" s="0" t="n">
        <v>8.86414754987847</v>
      </c>
      <c r="J3743" s="0" t="n">
        <v>608</v>
      </c>
      <c r="K3743" s="0" t="n">
        <f aca="false">I3743*SUMIFS(syst_chauffage!$H$3:$H$27,syst_chauffage!$B$3:$B$27,D3743,syst_chauffage!$C$3:$C$27,E3743)</f>
        <v>24.1541720285311</v>
      </c>
      <c r="L3743" s="12" t="n">
        <f aca="false">H3743*SUMIFS(syst_chauffage!$K$3:$K$27,syst_chauffage!$B$3:$B$27,D3743,syst_chauffage!$C$3:$C$27,E3743)</f>
        <v>0.953979805563927</v>
      </c>
      <c r="N3743" s="0" t="str">
        <f aca="false">A3743</f>
        <v>Habitat Communautaire</v>
      </c>
      <c r="O3743" s="0" t="str">
        <f aca="false">B3743</f>
        <v>Foyer</v>
      </c>
      <c r="P3743" s="0" t="str">
        <f aca="false">C3743</f>
        <v>Foyers</v>
      </c>
      <c r="Q3743" s="0" t="str">
        <f aca="false">D3743</f>
        <v>Chaudière condensation gaz</v>
      </c>
      <c r="R3743" s="0" t="str">
        <f aca="false">E3743</f>
        <v>Gaz</v>
      </c>
      <c r="S3743" s="0" t="str">
        <f aca="false">F3743</f>
        <v>0514132404</v>
      </c>
      <c r="T3743" s="0" t="str">
        <f aca="false">G3743</f>
        <v>2</v>
      </c>
      <c r="U3743" s="0" t="n">
        <f aca="false">L3743</f>
        <v>0.953979805563927</v>
      </c>
      <c r="V3743" s="0" t="n">
        <f aca="false">K3743</f>
        <v>24.1541720285311</v>
      </c>
      <c r="W3743" s="0" t="n">
        <f aca="false">J3743</f>
        <v>608</v>
      </c>
    </row>
    <row r="3744" customFormat="false" ht="12.8" hidden="false" customHeight="false" outlineLevel="0" collapsed="false">
      <c r="A3744" s="0" t="s">
        <v>76</v>
      </c>
      <c r="B3744" s="0" t="s">
        <v>1113</v>
      </c>
      <c r="C3744" s="0" t="s">
        <v>1114</v>
      </c>
      <c r="D3744" s="0" t="s">
        <v>32</v>
      </c>
      <c r="E3744" s="0" t="s">
        <v>30</v>
      </c>
      <c r="F3744" s="0" t="s">
        <v>1125</v>
      </c>
      <c r="G3744" s="0" t="s">
        <v>1610</v>
      </c>
      <c r="H3744" s="0" t="n">
        <v>1</v>
      </c>
      <c r="I3744" s="0" t="n">
        <v>12</v>
      </c>
      <c r="J3744" s="0" t="n">
        <v>0</v>
      </c>
      <c r="K3744" s="0" t="n">
        <f aca="false">I3744*SUMIFS(syst_chauffage!$H$3:$H$27,syst_chauffage!$B$3:$B$27,D3744,syst_chauffage!$C$3:$C$27,E3744)</f>
        <v>12</v>
      </c>
      <c r="L3744" s="12" t="n">
        <f aca="false">H3744*SUMIFS(syst_chauffage!$K$3:$K$27,syst_chauffage!$B$3:$B$27,D3744,syst_chauffage!$C$3:$C$27,E3744)</f>
        <v>1</v>
      </c>
      <c r="N3744" s="0" t="str">
        <f aca="false">A3744</f>
        <v>Habitat Communautaire</v>
      </c>
      <c r="O3744" s="0" t="str">
        <f aca="false">B3744</f>
        <v>Foyer</v>
      </c>
      <c r="P3744" s="0" t="str">
        <f aca="false">C3744</f>
        <v>Foyers</v>
      </c>
      <c r="Q3744" s="0" t="str">
        <f aca="false">D3744</f>
        <v>Electrique direct performant</v>
      </c>
      <c r="R3744" s="0" t="str">
        <f aca="false">E3744</f>
        <v>Electricité</v>
      </c>
      <c r="S3744" s="0" t="str">
        <f aca="false">F3744</f>
        <v>0514132602</v>
      </c>
      <c r="T3744" s="0" t="str">
        <f aca="false">G3744</f>
        <v>2</v>
      </c>
      <c r="U3744" s="0" t="n">
        <f aca="false">L3744</f>
        <v>1</v>
      </c>
      <c r="V3744" s="0" t="n">
        <f aca="false">K3744</f>
        <v>12</v>
      </c>
      <c r="W3744" s="0" t="n">
        <f aca="false">J3744</f>
        <v>0</v>
      </c>
    </row>
    <row r="3745" customFormat="false" ht="12.8" hidden="false" customHeight="false" outlineLevel="0" collapsed="false">
      <c r="A3745" s="0" t="s">
        <v>76</v>
      </c>
      <c r="B3745" s="0" t="s">
        <v>1113</v>
      </c>
      <c r="C3745" s="0" t="s">
        <v>1114</v>
      </c>
      <c r="D3745" s="0" t="s">
        <v>38</v>
      </c>
      <c r="E3745" s="0" t="s">
        <v>30</v>
      </c>
      <c r="F3745" s="0" t="s">
        <v>1126</v>
      </c>
      <c r="G3745" s="0" t="s">
        <v>1610</v>
      </c>
      <c r="H3745" s="0" t="n">
        <v>3.39795627906976</v>
      </c>
      <c r="I3745" s="0" t="n">
        <v>55.5202090459668</v>
      </c>
      <c r="J3745" s="0" t="n">
        <v>648</v>
      </c>
      <c r="K3745" s="0" t="n">
        <f aca="false">I3745*SUMIFS(syst_chauffage!$H$3:$H$27,syst_chauffage!$B$3:$B$27,D3745,syst_chauffage!$C$3:$C$27,E3745)</f>
        <v>56.119483188714</v>
      </c>
      <c r="L3745" s="12" t="n">
        <f aca="false">H3745*SUMIFS(syst_chauffage!$K$3:$K$27,syst_chauffage!$B$3:$B$27,D3745,syst_chauffage!$C$3:$C$27,E3745)</f>
        <v>3.03986496519792</v>
      </c>
      <c r="N3745" s="0" t="str">
        <f aca="false">A3745</f>
        <v>Habitat Communautaire</v>
      </c>
      <c r="O3745" s="0" t="str">
        <f aca="false">B3745</f>
        <v>Foyer</v>
      </c>
      <c r="P3745" s="0" t="str">
        <f aca="false">C3745</f>
        <v>Foyers</v>
      </c>
      <c r="Q3745" s="0" t="str">
        <f aca="false">D3745</f>
        <v>PAC performant</v>
      </c>
      <c r="R3745" s="0" t="str">
        <f aca="false">E3745</f>
        <v>Electricité</v>
      </c>
      <c r="S3745" s="0" t="str">
        <f aca="false">F3745</f>
        <v>0514132902</v>
      </c>
      <c r="T3745" s="0" t="str">
        <f aca="false">G3745</f>
        <v>2</v>
      </c>
      <c r="U3745" s="0" t="n">
        <f aca="false">L3745</f>
        <v>3.03986496519792</v>
      </c>
      <c r="V3745" s="0" t="n">
        <f aca="false">K3745</f>
        <v>56.119483188714</v>
      </c>
      <c r="W3745" s="0" t="n">
        <f aca="false">J3745</f>
        <v>648</v>
      </c>
    </row>
    <row r="3746" customFormat="false" ht="12.8" hidden="false" customHeight="false" outlineLevel="0" collapsed="false">
      <c r="A3746" s="0" t="s">
        <v>76</v>
      </c>
      <c r="B3746" s="0" t="s">
        <v>1127</v>
      </c>
      <c r="C3746" s="0" t="s">
        <v>1127</v>
      </c>
      <c r="D3746" s="0" t="s">
        <v>19</v>
      </c>
      <c r="E3746" s="0" t="s">
        <v>57</v>
      </c>
      <c r="F3746" s="0" t="s">
        <v>1128</v>
      </c>
      <c r="G3746" s="0" t="s">
        <v>1610</v>
      </c>
      <c r="H3746" s="0" t="n">
        <v>1.63217951248333</v>
      </c>
      <c r="I3746" s="0" t="n">
        <v>17.3497125473371</v>
      </c>
      <c r="J3746" s="0" t="n">
        <v>0</v>
      </c>
      <c r="K3746" s="0" t="n">
        <f aca="false">I3746*SUMIFS(syst_chauffage!$H$3:$H$27,syst_chauffage!$B$3:$B$27,D3746,syst_chauffage!$C$3:$C$27,E3746)</f>
        <v>24.1590700176644</v>
      </c>
      <c r="L3746" s="12" t="n">
        <f aca="false">H3746*SUMIFS(syst_chauffage!$K$3:$K$27,syst_chauffage!$B$3:$B$27,D3746,syst_chauffage!$C$3:$C$27,E3746)</f>
        <v>1.63217951248333</v>
      </c>
      <c r="N3746" s="0" t="str">
        <f aca="false">A3746</f>
        <v>Habitat Communautaire</v>
      </c>
      <c r="O3746" s="0" t="str">
        <f aca="false">B3746</f>
        <v>Maison de pré-retraite</v>
      </c>
      <c r="P3746" s="0" t="str">
        <f aca="false">C3746</f>
        <v>Maison de pré-retraite</v>
      </c>
      <c r="Q3746" s="0" t="str">
        <f aca="false">D3746</f>
        <v>Autre système centralisé</v>
      </c>
      <c r="R3746" s="0" t="str">
        <f aca="false">E3746</f>
        <v>Autres</v>
      </c>
      <c r="S3746" s="0" t="str">
        <f aca="false">F3746</f>
        <v>0521510101</v>
      </c>
      <c r="T3746" s="0" t="str">
        <f aca="false">G3746</f>
        <v>2</v>
      </c>
      <c r="U3746" s="0" t="n">
        <f aca="false">L3746</f>
        <v>1.63217951248333</v>
      </c>
      <c r="V3746" s="0" t="n">
        <f aca="false">K3746</f>
        <v>24.1590700176644</v>
      </c>
      <c r="W3746" s="0" t="n">
        <f aca="false">J3746</f>
        <v>0</v>
      </c>
    </row>
    <row r="3747" customFormat="false" ht="12.8" hidden="false" customHeight="false" outlineLevel="0" collapsed="false">
      <c r="A3747" s="0" t="s">
        <v>76</v>
      </c>
      <c r="B3747" s="0" t="s">
        <v>1127</v>
      </c>
      <c r="C3747" s="0" t="s">
        <v>1127</v>
      </c>
      <c r="D3747" s="0" t="s">
        <v>19</v>
      </c>
      <c r="E3747" s="0" t="s">
        <v>58</v>
      </c>
      <c r="F3747" s="0" t="s">
        <v>1129</v>
      </c>
      <c r="G3747" s="0" t="s">
        <v>1610</v>
      </c>
      <c r="H3747" s="0" t="n">
        <v>1.78020592557298</v>
      </c>
      <c r="I3747" s="0" t="n">
        <v>16.6286145574268</v>
      </c>
      <c r="J3747" s="0" t="n">
        <v>1190</v>
      </c>
      <c r="K3747" s="0" t="n">
        <f aca="false">I3747*SUMIFS(syst_chauffage!$H$3:$H$27,syst_chauffage!$B$3:$B$27,D3747,syst_chauffage!$C$3:$C$27,E3747)</f>
        <v>27.353232700803</v>
      </c>
      <c r="L3747" s="12" t="n">
        <f aca="false">H3747*SUMIFS(syst_chauffage!$K$3:$K$27,syst_chauffage!$B$3:$B$27,D3747,syst_chauffage!$C$3:$C$27,E3747)</f>
        <v>1.78020592557298</v>
      </c>
      <c r="N3747" s="0" t="str">
        <f aca="false">A3747</f>
        <v>Habitat Communautaire</v>
      </c>
      <c r="O3747" s="0" t="str">
        <f aca="false">B3747</f>
        <v>Maison de pré-retraite</v>
      </c>
      <c r="P3747" s="0" t="str">
        <f aca="false">C3747</f>
        <v>Maison de pré-retraite</v>
      </c>
      <c r="Q3747" s="0" t="str">
        <f aca="false">D3747</f>
        <v>Autre système centralisé</v>
      </c>
      <c r="R3747" s="0" t="str">
        <f aca="false">E3747</f>
        <v>Urbain</v>
      </c>
      <c r="S3747" s="0" t="str">
        <f aca="false">F3747</f>
        <v>0521510106</v>
      </c>
      <c r="T3747" s="0" t="str">
        <f aca="false">G3747</f>
        <v>2</v>
      </c>
      <c r="U3747" s="0" t="n">
        <f aca="false">L3747</f>
        <v>1.78020592557298</v>
      </c>
      <c r="V3747" s="0" t="n">
        <f aca="false">K3747</f>
        <v>27.353232700803</v>
      </c>
      <c r="W3747" s="0" t="n">
        <f aca="false">J3747</f>
        <v>1190</v>
      </c>
    </row>
    <row r="3748" customFormat="false" ht="12.8" hidden="false" customHeight="false" outlineLevel="0" collapsed="false">
      <c r="A3748" s="0" t="s">
        <v>76</v>
      </c>
      <c r="B3748" s="0" t="s">
        <v>1127</v>
      </c>
      <c r="C3748" s="0" t="s">
        <v>1127</v>
      </c>
      <c r="D3748" s="0" t="s">
        <v>22</v>
      </c>
      <c r="E3748" s="0" t="s">
        <v>23</v>
      </c>
      <c r="F3748" s="0" t="s">
        <v>1130</v>
      </c>
      <c r="G3748" s="0" t="s">
        <v>1610</v>
      </c>
      <c r="H3748" s="0" t="n">
        <v>0.61058413125682</v>
      </c>
      <c r="I3748" s="0" t="n">
        <v>10.6563990453707</v>
      </c>
      <c r="J3748" s="0" t="n">
        <v>0</v>
      </c>
      <c r="K3748" s="0" t="n">
        <f aca="false">I3748*SUMIFS(syst_chauffage!$H$3:$H$27,syst_chauffage!$B$3:$B$27,D3748,syst_chauffage!$C$3:$C$27,E3748)</f>
        <v>18.7661585755284</v>
      </c>
      <c r="L3748" s="12" t="n">
        <f aca="false">H3748*SUMIFS(syst_chauffage!$K$3:$K$27,syst_chauffage!$B$3:$B$27,D3748,syst_chauffage!$C$3:$C$27,E3748)</f>
        <v>0.61058413125682</v>
      </c>
      <c r="N3748" s="0" t="str">
        <f aca="false">A3748</f>
        <v>Habitat Communautaire</v>
      </c>
      <c r="O3748" s="0" t="str">
        <f aca="false">B3748</f>
        <v>Maison de pré-retraite</v>
      </c>
      <c r="P3748" s="0" t="str">
        <f aca="false">C3748</f>
        <v>Maison de pré-retraite</v>
      </c>
      <c r="Q3748" s="0" t="str">
        <f aca="false">D3748</f>
        <v>Chaudière fioul</v>
      </c>
      <c r="R3748" s="0" t="str">
        <f aca="false">E3748</f>
        <v>Fioul</v>
      </c>
      <c r="S3748" s="0" t="str">
        <f aca="false">F3748</f>
        <v>0521510303</v>
      </c>
      <c r="T3748" s="0" t="str">
        <f aca="false">G3748</f>
        <v>2</v>
      </c>
      <c r="U3748" s="0" t="n">
        <f aca="false">L3748</f>
        <v>0.61058413125682</v>
      </c>
      <c r="V3748" s="0" t="n">
        <f aca="false">K3748</f>
        <v>18.7661585755284</v>
      </c>
      <c r="W3748" s="0" t="n">
        <f aca="false">J3748</f>
        <v>0</v>
      </c>
    </row>
    <row r="3749" customFormat="false" ht="12.8" hidden="false" customHeight="false" outlineLevel="0" collapsed="false">
      <c r="A3749" s="0" t="s">
        <v>76</v>
      </c>
      <c r="B3749" s="0" t="s">
        <v>1127</v>
      </c>
      <c r="C3749" s="0" t="s">
        <v>1127</v>
      </c>
      <c r="D3749" s="0" t="s">
        <v>13</v>
      </c>
      <c r="E3749" s="0" t="s">
        <v>14</v>
      </c>
      <c r="F3749" s="0" t="s">
        <v>1131</v>
      </c>
      <c r="G3749" s="0" t="s">
        <v>1610</v>
      </c>
      <c r="H3749" s="0" t="n">
        <v>0.813966457480645</v>
      </c>
      <c r="I3749" s="0" t="n">
        <v>7.59879454789258</v>
      </c>
      <c r="J3749" s="0" t="n">
        <v>297</v>
      </c>
      <c r="K3749" s="0" t="n">
        <f aca="false">I3749*SUMIFS(syst_chauffage!$H$3:$H$27,syst_chauffage!$B$3:$B$27,D3749,syst_chauffage!$C$3:$C$27,E3749)</f>
        <v>15.346462679342</v>
      </c>
      <c r="L3749" s="12" t="n">
        <f aca="false">H3749*SUMIFS(syst_chauffage!$K$3:$K$27,syst_chauffage!$B$3:$B$27,D3749,syst_chauffage!$C$3:$C$27,E3749)</f>
        <v>0.813966457480645</v>
      </c>
      <c r="N3749" s="0" t="str">
        <f aca="false">A3749</f>
        <v>Habitat Communautaire</v>
      </c>
      <c r="O3749" s="0" t="str">
        <f aca="false">B3749</f>
        <v>Maison de pré-retraite</v>
      </c>
      <c r="P3749" s="0" t="str">
        <f aca="false">C3749</f>
        <v>Maison de pré-retraite</v>
      </c>
      <c r="Q3749" s="0" t="str">
        <f aca="false">D3749</f>
        <v>Chaudière gaz</v>
      </c>
      <c r="R3749" s="0" t="str">
        <f aca="false">E3749</f>
        <v>Gaz</v>
      </c>
      <c r="S3749" s="0" t="str">
        <f aca="false">F3749</f>
        <v>0521510404</v>
      </c>
      <c r="T3749" s="0" t="str">
        <f aca="false">G3749</f>
        <v>2</v>
      </c>
      <c r="U3749" s="0" t="n">
        <f aca="false">L3749</f>
        <v>0.813966457480645</v>
      </c>
      <c r="V3749" s="0" t="n">
        <f aca="false">K3749</f>
        <v>15.346462679342</v>
      </c>
      <c r="W3749" s="0" t="n">
        <f aca="false">J3749</f>
        <v>297</v>
      </c>
    </row>
    <row r="3750" customFormat="false" ht="12.8" hidden="false" customHeight="false" outlineLevel="0" collapsed="false">
      <c r="A3750" s="0" t="s">
        <v>76</v>
      </c>
      <c r="B3750" s="0" t="s">
        <v>1127</v>
      </c>
      <c r="C3750" s="0" t="s">
        <v>1127</v>
      </c>
      <c r="D3750" s="0" t="s">
        <v>29</v>
      </c>
      <c r="E3750" s="0" t="s">
        <v>30</v>
      </c>
      <c r="F3750" s="0" t="s">
        <v>1132</v>
      </c>
      <c r="G3750" s="0" t="s">
        <v>1610</v>
      </c>
      <c r="H3750" s="0" t="n">
        <v>0.909145407051474</v>
      </c>
      <c r="I3750" s="0" t="n">
        <v>10.4</v>
      </c>
      <c r="J3750" s="0" t="n">
        <v>0</v>
      </c>
      <c r="K3750" s="0" t="n">
        <f aca="false">I3750*SUMIFS(syst_chauffage!$H$3:$H$27,syst_chauffage!$B$3:$B$27,D3750,syst_chauffage!$C$3:$C$27,E3750)</f>
        <v>3</v>
      </c>
      <c r="L3750" s="12" t="n">
        <f aca="false">H3750*SUMIFS(syst_chauffage!$K$3:$K$27,syst_chauffage!$B$3:$B$27,D3750,syst_chauffage!$C$3:$C$27,E3750)</f>
        <v>0.909145407051474</v>
      </c>
      <c r="N3750" s="0" t="str">
        <f aca="false">A3750</f>
        <v>Habitat Communautaire</v>
      </c>
      <c r="O3750" s="0" t="str">
        <f aca="false">B3750</f>
        <v>Maison de pré-retraite</v>
      </c>
      <c r="P3750" s="0" t="str">
        <f aca="false">C3750</f>
        <v>Maison de pré-retraite</v>
      </c>
      <c r="Q3750" s="0" t="str">
        <f aca="false">D3750</f>
        <v>Electrique direct</v>
      </c>
      <c r="R3750" s="0" t="str">
        <f aca="false">E3750</f>
        <v>Electricité</v>
      </c>
      <c r="S3750" s="0" t="str">
        <f aca="false">F3750</f>
        <v>0521510602</v>
      </c>
      <c r="T3750" s="0" t="str">
        <f aca="false">G3750</f>
        <v>2</v>
      </c>
      <c r="U3750" s="0" t="n">
        <f aca="false">L3750</f>
        <v>0.909145407051474</v>
      </c>
      <c r="V3750" s="0" t="n">
        <f aca="false">K3750</f>
        <v>3</v>
      </c>
      <c r="W3750" s="0" t="n">
        <f aca="false">J3750</f>
        <v>0</v>
      </c>
    </row>
    <row r="3751" customFormat="false" ht="12.8" hidden="false" customHeight="false" outlineLevel="0" collapsed="false">
      <c r="A3751" s="0" t="s">
        <v>76</v>
      </c>
      <c r="B3751" s="0" t="s">
        <v>1127</v>
      </c>
      <c r="C3751" s="0" t="s">
        <v>1127</v>
      </c>
      <c r="D3751" s="0" t="s">
        <v>36</v>
      </c>
      <c r="E3751" s="0" t="s">
        <v>30</v>
      </c>
      <c r="F3751" s="0" t="s">
        <v>1133</v>
      </c>
      <c r="G3751" s="0" t="s">
        <v>1610</v>
      </c>
      <c r="H3751" s="0" t="n">
        <v>2.69257543418717</v>
      </c>
      <c r="I3751" s="0" t="n">
        <v>48.7960309786358</v>
      </c>
      <c r="J3751" s="0" t="n">
        <v>846</v>
      </c>
      <c r="K3751" s="0" t="n">
        <f aca="false">I3751*SUMIFS(syst_chauffage!$H$3:$H$27,syst_chauffage!$B$3:$B$27,D3751,syst_chauffage!$C$3:$C$27,E3751)</f>
        <v>30.1880599333051</v>
      </c>
      <c r="L3751" s="12" t="n">
        <f aca="false">H3751*SUMIFS(syst_chauffage!$K$3:$K$27,syst_chauffage!$B$3:$B$27,D3751,syst_chauffage!$C$3:$C$27,E3751)</f>
        <v>2.26227637445522</v>
      </c>
      <c r="N3751" s="0" t="str">
        <f aca="false">A3751</f>
        <v>Habitat Communautaire</v>
      </c>
      <c r="O3751" s="0" t="str">
        <f aca="false">B3751</f>
        <v>Maison de pré-retraite</v>
      </c>
      <c r="P3751" s="0" t="str">
        <f aca="false">C3751</f>
        <v>Maison de pré-retraite</v>
      </c>
      <c r="Q3751" s="0" t="str">
        <f aca="false">D3751</f>
        <v>PAC</v>
      </c>
      <c r="R3751" s="0" t="str">
        <f aca="false">E3751</f>
        <v>Electricité</v>
      </c>
      <c r="S3751" s="0" t="str">
        <f aca="false">F3751</f>
        <v>0521510902</v>
      </c>
      <c r="T3751" s="0" t="str">
        <f aca="false">G3751</f>
        <v>2</v>
      </c>
      <c r="U3751" s="0" t="n">
        <f aca="false">L3751</f>
        <v>2.26227637445522</v>
      </c>
      <c r="V3751" s="0" t="n">
        <f aca="false">K3751</f>
        <v>30.1880599333051</v>
      </c>
      <c r="W3751" s="0" t="n">
        <f aca="false">J3751</f>
        <v>846</v>
      </c>
    </row>
    <row r="3752" customFormat="false" ht="12.8" hidden="false" customHeight="false" outlineLevel="0" collapsed="false">
      <c r="A3752" s="0" t="s">
        <v>76</v>
      </c>
      <c r="B3752" s="0" t="s">
        <v>1127</v>
      </c>
      <c r="C3752" s="0" t="s">
        <v>1127</v>
      </c>
      <c r="D3752" s="0" t="s">
        <v>51</v>
      </c>
      <c r="E3752" s="0" t="s">
        <v>57</v>
      </c>
      <c r="F3752" s="0" t="s">
        <v>1134</v>
      </c>
      <c r="G3752" s="0" t="s">
        <v>1610</v>
      </c>
      <c r="H3752" s="0" t="n">
        <v>1.88328405286538</v>
      </c>
      <c r="I3752" s="0" t="n">
        <v>20.6544196992108</v>
      </c>
      <c r="J3752" s="0" t="n">
        <v>0</v>
      </c>
      <c r="K3752" s="0" t="n">
        <f aca="false">I3752*SUMIFS(syst_chauffage!$H$3:$H$27,syst_chauffage!$B$3:$B$27,D3752,syst_chauffage!$C$3:$C$27,E3752)</f>
        <v>43.7636968092362</v>
      </c>
      <c r="L3752" s="12" t="n">
        <f aca="false">H3752*SUMIFS(syst_chauffage!$K$3:$K$27,syst_chauffage!$B$3:$B$27,D3752,syst_chauffage!$C$3:$C$27,E3752)</f>
        <v>1.88328405286538</v>
      </c>
      <c r="N3752" s="0" t="str">
        <f aca="false">A3752</f>
        <v>Habitat Communautaire</v>
      </c>
      <c r="O3752" s="0" t="str">
        <f aca="false">B3752</f>
        <v>Maison de pré-retraite</v>
      </c>
      <c r="P3752" s="0" t="str">
        <f aca="false">C3752</f>
        <v>Maison de pré-retraite</v>
      </c>
      <c r="Q3752" s="0" t="str">
        <f aca="false">D3752</f>
        <v>Autre système centralisé performant</v>
      </c>
      <c r="R3752" s="0" t="str">
        <f aca="false">E3752</f>
        <v>Autres</v>
      </c>
      <c r="S3752" s="0" t="str">
        <f aca="false">F3752</f>
        <v>0521512101</v>
      </c>
      <c r="T3752" s="0" t="str">
        <f aca="false">G3752</f>
        <v>2</v>
      </c>
      <c r="U3752" s="0" t="n">
        <f aca="false">L3752</f>
        <v>1.88328405286538</v>
      </c>
      <c r="V3752" s="0" t="n">
        <f aca="false">K3752</f>
        <v>43.7636968092362</v>
      </c>
      <c r="W3752" s="0" t="n">
        <f aca="false">J3752</f>
        <v>0</v>
      </c>
    </row>
    <row r="3753" customFormat="false" ht="12.8" hidden="false" customHeight="false" outlineLevel="0" collapsed="false">
      <c r="A3753" s="0" t="s">
        <v>76</v>
      </c>
      <c r="B3753" s="0" t="s">
        <v>1127</v>
      </c>
      <c r="C3753" s="0" t="s">
        <v>1127</v>
      </c>
      <c r="D3753" s="0" t="s">
        <v>51</v>
      </c>
      <c r="E3753" s="0" t="s">
        <v>58</v>
      </c>
      <c r="F3753" s="0" t="s">
        <v>1135</v>
      </c>
      <c r="G3753" s="0" t="s">
        <v>1610</v>
      </c>
      <c r="H3753" s="0" t="n">
        <v>2.05408376027652</v>
      </c>
      <c r="I3753" s="0" t="n">
        <v>19.7959697112224</v>
      </c>
      <c r="J3753" s="0" t="n">
        <v>1190</v>
      </c>
      <c r="K3753" s="0" t="n">
        <f aca="false">I3753*SUMIFS(syst_chauffage!$H$3:$H$27,syst_chauffage!$B$3:$B$27,D3753,syst_chauffage!$C$3:$C$27,E3753)</f>
        <v>42.2445896035253</v>
      </c>
      <c r="L3753" s="12" t="n">
        <f aca="false">H3753*SUMIFS(syst_chauffage!$K$3:$K$27,syst_chauffage!$B$3:$B$27,D3753,syst_chauffage!$C$3:$C$27,E3753)</f>
        <v>2.05408376027652</v>
      </c>
      <c r="N3753" s="0" t="str">
        <f aca="false">A3753</f>
        <v>Habitat Communautaire</v>
      </c>
      <c r="O3753" s="0" t="str">
        <f aca="false">B3753</f>
        <v>Maison de pré-retraite</v>
      </c>
      <c r="P3753" s="0" t="str">
        <f aca="false">C3753</f>
        <v>Maison de pré-retraite</v>
      </c>
      <c r="Q3753" s="0" t="str">
        <f aca="false">D3753</f>
        <v>Autre système centralisé performant</v>
      </c>
      <c r="R3753" s="0" t="str">
        <f aca="false">E3753</f>
        <v>Urbain</v>
      </c>
      <c r="S3753" s="0" t="str">
        <f aca="false">F3753</f>
        <v>0521512106</v>
      </c>
      <c r="T3753" s="0" t="str">
        <f aca="false">G3753</f>
        <v>2</v>
      </c>
      <c r="U3753" s="0" t="n">
        <f aca="false">L3753</f>
        <v>2.05408376027652</v>
      </c>
      <c r="V3753" s="0" t="n">
        <f aca="false">K3753</f>
        <v>42.2445896035253</v>
      </c>
      <c r="W3753" s="0" t="n">
        <f aca="false">J3753</f>
        <v>1190</v>
      </c>
    </row>
    <row r="3754" customFormat="false" ht="12.8" hidden="false" customHeight="false" outlineLevel="0" collapsed="false">
      <c r="A3754" s="0" t="s">
        <v>76</v>
      </c>
      <c r="B3754" s="0" t="s">
        <v>1127</v>
      </c>
      <c r="C3754" s="0" t="s">
        <v>1127</v>
      </c>
      <c r="D3754" s="0" t="s">
        <v>27</v>
      </c>
      <c r="E3754" s="0" t="s">
        <v>23</v>
      </c>
      <c r="F3754" s="0" t="s">
        <v>1136</v>
      </c>
      <c r="G3754" s="0" t="s">
        <v>1610</v>
      </c>
      <c r="H3754" s="0" t="n">
        <v>0.708990449700104</v>
      </c>
      <c r="I3754" s="0" t="n">
        <v>12.6861893397271</v>
      </c>
      <c r="J3754" s="0" t="n">
        <v>684</v>
      </c>
      <c r="K3754" s="0" t="n">
        <f aca="false">I3754*SUMIFS(syst_chauffage!$H$3:$H$27,syst_chauffage!$B$3:$B$27,D3754,syst_chauffage!$C$3:$C$27,E3754)</f>
        <v>32.5325038085634</v>
      </c>
      <c r="L3754" s="12" t="n">
        <f aca="false">H3754*SUMIFS(syst_chauffage!$K$3:$K$27,syst_chauffage!$B$3:$B$27,D3754,syst_chauffage!$C$3:$C$27,E3754)</f>
        <v>0.708990449700104</v>
      </c>
      <c r="N3754" s="0" t="str">
        <f aca="false">A3754</f>
        <v>Habitat Communautaire</v>
      </c>
      <c r="O3754" s="0" t="str">
        <f aca="false">B3754</f>
        <v>Maison de pré-retraite</v>
      </c>
      <c r="P3754" s="0" t="str">
        <f aca="false">C3754</f>
        <v>Maison de pré-retraite</v>
      </c>
      <c r="Q3754" s="0" t="str">
        <f aca="false">D3754</f>
        <v>Chaudière condensation fioul</v>
      </c>
      <c r="R3754" s="0" t="str">
        <f aca="false">E3754</f>
        <v>Fioul</v>
      </c>
      <c r="S3754" s="0" t="str">
        <f aca="false">F3754</f>
        <v>0521512303</v>
      </c>
      <c r="T3754" s="0" t="str">
        <f aca="false">G3754</f>
        <v>2</v>
      </c>
      <c r="U3754" s="0" t="n">
        <f aca="false">L3754</f>
        <v>0.708990449700104</v>
      </c>
      <c r="V3754" s="0" t="n">
        <f aca="false">K3754</f>
        <v>32.5325038085634</v>
      </c>
      <c r="W3754" s="0" t="n">
        <f aca="false">J3754</f>
        <v>684</v>
      </c>
    </row>
    <row r="3755" customFormat="false" ht="12.8" hidden="false" customHeight="false" outlineLevel="0" collapsed="false">
      <c r="A3755" s="0" t="s">
        <v>76</v>
      </c>
      <c r="B3755" s="0" t="s">
        <v>1127</v>
      </c>
      <c r="C3755" s="0" t="s">
        <v>1127</v>
      </c>
      <c r="D3755" s="0" t="s">
        <v>18</v>
      </c>
      <c r="E3755" s="0" t="s">
        <v>14</v>
      </c>
      <c r="F3755" s="0" t="s">
        <v>1137</v>
      </c>
      <c r="G3755" s="0" t="s">
        <v>1610</v>
      </c>
      <c r="H3755" s="0" t="n">
        <v>0.909550246678663</v>
      </c>
      <c r="I3755" s="0" t="n">
        <v>9.0461839855864</v>
      </c>
      <c r="J3755" s="0" t="n">
        <v>684</v>
      </c>
      <c r="K3755" s="0" t="n">
        <f aca="false">I3755*SUMIFS(syst_chauffage!$H$3:$H$27,syst_chauffage!$B$3:$B$27,D3755,syst_chauffage!$C$3:$C$27,E3755)</f>
        <v>24.6502083770698</v>
      </c>
      <c r="L3755" s="12" t="n">
        <f aca="false">H3755*SUMIFS(syst_chauffage!$K$3:$K$27,syst_chauffage!$B$3:$B$27,D3755,syst_chauffage!$C$3:$C$27,E3755)</f>
        <v>0.883579758724707</v>
      </c>
      <c r="N3755" s="0" t="str">
        <f aca="false">A3755</f>
        <v>Habitat Communautaire</v>
      </c>
      <c r="O3755" s="0" t="str">
        <f aca="false">B3755</f>
        <v>Maison de pré-retraite</v>
      </c>
      <c r="P3755" s="0" t="str">
        <f aca="false">C3755</f>
        <v>Maison de pré-retraite</v>
      </c>
      <c r="Q3755" s="0" t="str">
        <f aca="false">D3755</f>
        <v>Chaudière condensation gaz</v>
      </c>
      <c r="R3755" s="0" t="str">
        <f aca="false">E3755</f>
        <v>Gaz</v>
      </c>
      <c r="S3755" s="0" t="str">
        <f aca="false">F3755</f>
        <v>0521512404</v>
      </c>
      <c r="T3755" s="0" t="str">
        <f aca="false">G3755</f>
        <v>2</v>
      </c>
      <c r="U3755" s="0" t="n">
        <f aca="false">L3755</f>
        <v>0.883579758724707</v>
      </c>
      <c r="V3755" s="0" t="n">
        <f aca="false">K3755</f>
        <v>24.6502083770698</v>
      </c>
      <c r="W3755" s="0" t="n">
        <f aca="false">J3755</f>
        <v>684</v>
      </c>
    </row>
    <row r="3756" customFormat="false" ht="12.8" hidden="false" customHeight="false" outlineLevel="0" collapsed="false">
      <c r="A3756" s="0" t="s">
        <v>76</v>
      </c>
      <c r="B3756" s="0" t="s">
        <v>1127</v>
      </c>
      <c r="C3756" s="0" t="s">
        <v>1127</v>
      </c>
      <c r="D3756" s="0" t="s">
        <v>32</v>
      </c>
      <c r="E3756" s="0" t="s">
        <v>30</v>
      </c>
      <c r="F3756" s="0" t="s">
        <v>1138</v>
      </c>
      <c r="G3756" s="0" t="s">
        <v>1610</v>
      </c>
      <c r="H3756" s="0" t="n">
        <v>1</v>
      </c>
      <c r="I3756" s="0" t="n">
        <v>12</v>
      </c>
      <c r="J3756" s="0" t="n">
        <v>0</v>
      </c>
      <c r="K3756" s="0" t="n">
        <f aca="false">I3756*SUMIFS(syst_chauffage!$H$3:$H$27,syst_chauffage!$B$3:$B$27,D3756,syst_chauffage!$C$3:$C$27,E3756)</f>
        <v>12</v>
      </c>
      <c r="L3756" s="12" t="n">
        <f aca="false">H3756*SUMIFS(syst_chauffage!$K$3:$K$27,syst_chauffage!$B$3:$B$27,D3756,syst_chauffage!$C$3:$C$27,E3756)</f>
        <v>1</v>
      </c>
      <c r="N3756" s="0" t="str">
        <f aca="false">A3756</f>
        <v>Habitat Communautaire</v>
      </c>
      <c r="O3756" s="0" t="str">
        <f aca="false">B3756</f>
        <v>Maison de pré-retraite</v>
      </c>
      <c r="P3756" s="0" t="str">
        <f aca="false">C3756</f>
        <v>Maison de pré-retraite</v>
      </c>
      <c r="Q3756" s="0" t="str">
        <f aca="false">D3756</f>
        <v>Electrique direct performant</v>
      </c>
      <c r="R3756" s="0" t="str">
        <f aca="false">E3756</f>
        <v>Electricité</v>
      </c>
      <c r="S3756" s="0" t="str">
        <f aca="false">F3756</f>
        <v>0521512602</v>
      </c>
      <c r="T3756" s="0" t="str">
        <f aca="false">G3756</f>
        <v>2</v>
      </c>
      <c r="U3756" s="0" t="n">
        <f aca="false">L3756</f>
        <v>1</v>
      </c>
      <c r="V3756" s="0" t="n">
        <f aca="false">K3756</f>
        <v>12</v>
      </c>
      <c r="W3756" s="0" t="n">
        <f aca="false">J3756</f>
        <v>0</v>
      </c>
    </row>
    <row r="3757" customFormat="false" ht="12.8" hidden="false" customHeight="false" outlineLevel="0" collapsed="false">
      <c r="A3757" s="0" t="s">
        <v>76</v>
      </c>
      <c r="B3757" s="0" t="s">
        <v>1127</v>
      </c>
      <c r="C3757" s="0" t="s">
        <v>1127</v>
      </c>
      <c r="D3757" s="0" t="s">
        <v>38</v>
      </c>
      <c r="E3757" s="0" t="s">
        <v>30</v>
      </c>
      <c r="F3757" s="0" t="s">
        <v>1139</v>
      </c>
      <c r="G3757" s="0" t="s">
        <v>1610</v>
      </c>
      <c r="H3757" s="0" t="n">
        <v>2.66865839171316</v>
      </c>
      <c r="I3757" s="0" t="n">
        <v>58.0905130698045</v>
      </c>
      <c r="J3757" s="0" t="n">
        <v>900</v>
      </c>
      <c r="K3757" s="0" t="n">
        <f aca="false">I3757*SUMIFS(syst_chauffage!$H$3:$H$27,syst_chauffage!$B$3:$B$27,D3757,syst_chauffage!$C$3:$C$27,E3757)</f>
        <v>58.7175305652327</v>
      </c>
      <c r="L3757" s="12" t="n">
        <f aca="false">H3757*SUMIFS(syst_chauffage!$K$3:$K$27,syst_chauffage!$B$3:$B$27,D3757,syst_chauffage!$C$3:$C$27,E3757)</f>
        <v>2.38742364020974</v>
      </c>
      <c r="N3757" s="0" t="str">
        <f aca="false">A3757</f>
        <v>Habitat Communautaire</v>
      </c>
      <c r="O3757" s="0" t="str">
        <f aca="false">B3757</f>
        <v>Maison de pré-retraite</v>
      </c>
      <c r="P3757" s="0" t="str">
        <f aca="false">C3757</f>
        <v>Maison de pré-retraite</v>
      </c>
      <c r="Q3757" s="0" t="str">
        <f aca="false">D3757</f>
        <v>PAC performant</v>
      </c>
      <c r="R3757" s="0" t="str">
        <f aca="false">E3757</f>
        <v>Electricité</v>
      </c>
      <c r="S3757" s="0" t="str">
        <f aca="false">F3757</f>
        <v>0521512902</v>
      </c>
      <c r="T3757" s="0" t="str">
        <f aca="false">G3757</f>
        <v>2</v>
      </c>
      <c r="U3757" s="0" t="n">
        <f aca="false">L3757</f>
        <v>2.38742364020974</v>
      </c>
      <c r="V3757" s="0" t="n">
        <f aca="false">K3757</f>
        <v>58.7175305652327</v>
      </c>
      <c r="W3757" s="0" t="n">
        <f aca="false">J3757</f>
        <v>900</v>
      </c>
    </row>
    <row r="3758" customFormat="false" ht="12.8" hidden="false" customHeight="false" outlineLevel="0" collapsed="false">
      <c r="A3758" s="0" t="s">
        <v>76</v>
      </c>
      <c r="B3758" s="0" t="s">
        <v>1140</v>
      </c>
      <c r="C3758" s="0" t="s">
        <v>1140</v>
      </c>
      <c r="D3758" s="0" t="s">
        <v>19</v>
      </c>
      <c r="E3758" s="0" t="s">
        <v>57</v>
      </c>
      <c r="F3758" s="0" t="s">
        <v>1141</v>
      </c>
      <c r="G3758" s="0" t="s">
        <v>1610</v>
      </c>
      <c r="H3758" s="0" t="n">
        <v>1.5939909442182</v>
      </c>
      <c r="I3758" s="0" t="n">
        <v>15.6763568832319</v>
      </c>
      <c r="J3758" s="0" t="n">
        <v>0</v>
      </c>
      <c r="K3758" s="0" t="n">
        <f aca="false">I3758*SUMIFS(syst_chauffage!$H$3:$H$27,syst_chauffage!$B$3:$B$27,D3758,syst_chauffage!$C$3:$C$27,E3758)</f>
        <v>21.8289612885848</v>
      </c>
      <c r="L3758" s="12" t="n">
        <f aca="false">H3758*SUMIFS(syst_chauffage!$K$3:$K$27,syst_chauffage!$B$3:$B$27,D3758,syst_chauffage!$C$3:$C$27,E3758)</f>
        <v>1.5939909442182</v>
      </c>
      <c r="N3758" s="0" t="str">
        <f aca="false">A3758</f>
        <v>Habitat Communautaire</v>
      </c>
      <c r="O3758" s="0" t="str">
        <f aca="false">B3758</f>
        <v>Maison retraite médicalisée</v>
      </c>
      <c r="P3758" s="0" t="str">
        <f aca="false">C3758</f>
        <v>Maison retraite médicalisée</v>
      </c>
      <c r="Q3758" s="0" t="str">
        <f aca="false">D3758</f>
        <v>Autre système centralisé</v>
      </c>
      <c r="R3758" s="0" t="str">
        <f aca="false">E3758</f>
        <v>Autres</v>
      </c>
      <c r="S3758" s="0" t="str">
        <f aca="false">F3758</f>
        <v>0522520101</v>
      </c>
      <c r="T3758" s="0" t="str">
        <f aca="false">G3758</f>
        <v>2</v>
      </c>
      <c r="U3758" s="0" t="n">
        <f aca="false">L3758</f>
        <v>1.5939909442182</v>
      </c>
      <c r="V3758" s="0" t="n">
        <f aca="false">K3758</f>
        <v>21.8289612885848</v>
      </c>
      <c r="W3758" s="0" t="n">
        <f aca="false">J3758</f>
        <v>0</v>
      </c>
    </row>
    <row r="3759" customFormat="false" ht="12.8" hidden="false" customHeight="false" outlineLevel="0" collapsed="false">
      <c r="A3759" s="0" t="s">
        <v>76</v>
      </c>
      <c r="B3759" s="0" t="s">
        <v>1140</v>
      </c>
      <c r="C3759" s="0" t="s">
        <v>1140</v>
      </c>
      <c r="D3759" s="0" t="s">
        <v>19</v>
      </c>
      <c r="E3759" s="0" t="s">
        <v>58</v>
      </c>
      <c r="F3759" s="0" t="s">
        <v>1142</v>
      </c>
      <c r="G3759" s="0" t="s">
        <v>1610</v>
      </c>
      <c r="H3759" s="0" t="n">
        <v>1.71915734662831</v>
      </c>
      <c r="I3759" s="0" t="n">
        <v>14.6981359972892</v>
      </c>
      <c r="J3759" s="0" t="n">
        <v>1190</v>
      </c>
      <c r="K3759" s="0" t="n">
        <f aca="false">I3759*SUMIFS(syst_chauffage!$H$3:$H$27,syst_chauffage!$B$3:$B$27,D3759,syst_chauffage!$C$3:$C$27,E3759)</f>
        <v>24.1776927845343</v>
      </c>
      <c r="L3759" s="12" t="n">
        <f aca="false">H3759*SUMIFS(syst_chauffage!$K$3:$K$27,syst_chauffage!$B$3:$B$27,D3759,syst_chauffage!$C$3:$C$27,E3759)</f>
        <v>1.71915734662831</v>
      </c>
      <c r="N3759" s="0" t="str">
        <f aca="false">A3759</f>
        <v>Habitat Communautaire</v>
      </c>
      <c r="O3759" s="0" t="str">
        <f aca="false">B3759</f>
        <v>Maison retraite médicalisée</v>
      </c>
      <c r="P3759" s="0" t="str">
        <f aca="false">C3759</f>
        <v>Maison retraite médicalisée</v>
      </c>
      <c r="Q3759" s="0" t="str">
        <f aca="false">D3759</f>
        <v>Autre système centralisé</v>
      </c>
      <c r="R3759" s="0" t="str">
        <f aca="false">E3759</f>
        <v>Urbain</v>
      </c>
      <c r="S3759" s="0" t="str">
        <f aca="false">F3759</f>
        <v>0522520106</v>
      </c>
      <c r="T3759" s="0" t="str">
        <f aca="false">G3759</f>
        <v>2</v>
      </c>
      <c r="U3759" s="0" t="n">
        <f aca="false">L3759</f>
        <v>1.71915734662831</v>
      </c>
      <c r="V3759" s="0" t="n">
        <f aca="false">K3759</f>
        <v>24.1776927845343</v>
      </c>
      <c r="W3759" s="0" t="n">
        <f aca="false">J3759</f>
        <v>1190</v>
      </c>
    </row>
    <row r="3760" customFormat="false" ht="12.8" hidden="false" customHeight="false" outlineLevel="0" collapsed="false">
      <c r="A3760" s="0" t="s">
        <v>76</v>
      </c>
      <c r="B3760" s="0" t="s">
        <v>1140</v>
      </c>
      <c r="C3760" s="0" t="s">
        <v>1140</v>
      </c>
      <c r="D3760" s="0" t="s">
        <v>22</v>
      </c>
      <c r="E3760" s="0" t="s">
        <v>23</v>
      </c>
      <c r="F3760" s="0" t="s">
        <v>1143</v>
      </c>
      <c r="G3760" s="0" t="s">
        <v>1610</v>
      </c>
      <c r="H3760" s="0" t="n">
        <v>0.612273350983146</v>
      </c>
      <c r="I3760" s="0" t="n">
        <v>6.99100201533417</v>
      </c>
      <c r="J3760" s="0" t="n">
        <v>0</v>
      </c>
      <c r="K3760" s="0" t="n">
        <f aca="false">I3760*SUMIFS(syst_chauffage!$H$3:$H$27,syst_chauffage!$B$3:$B$27,D3760,syst_chauffage!$C$3:$C$27,E3760)</f>
        <v>12.3113119040519</v>
      </c>
      <c r="L3760" s="12" t="n">
        <f aca="false">H3760*SUMIFS(syst_chauffage!$K$3:$K$27,syst_chauffage!$B$3:$B$27,D3760,syst_chauffage!$C$3:$C$27,E3760)</f>
        <v>0.612273350983146</v>
      </c>
      <c r="N3760" s="0" t="str">
        <f aca="false">A3760</f>
        <v>Habitat Communautaire</v>
      </c>
      <c r="O3760" s="0" t="str">
        <f aca="false">B3760</f>
        <v>Maison retraite médicalisée</v>
      </c>
      <c r="P3760" s="0" t="str">
        <f aca="false">C3760</f>
        <v>Maison retraite médicalisée</v>
      </c>
      <c r="Q3760" s="0" t="str">
        <f aca="false">D3760</f>
        <v>Chaudière fioul</v>
      </c>
      <c r="R3760" s="0" t="str">
        <f aca="false">E3760</f>
        <v>Fioul</v>
      </c>
      <c r="S3760" s="0" t="str">
        <f aca="false">F3760</f>
        <v>0522520303</v>
      </c>
      <c r="T3760" s="0" t="str">
        <f aca="false">G3760</f>
        <v>2</v>
      </c>
      <c r="U3760" s="0" t="n">
        <f aca="false">L3760</f>
        <v>0.612273350983146</v>
      </c>
      <c r="V3760" s="0" t="n">
        <f aca="false">K3760</f>
        <v>12.3113119040519</v>
      </c>
      <c r="W3760" s="0" t="n">
        <f aca="false">J3760</f>
        <v>0</v>
      </c>
    </row>
    <row r="3761" customFormat="false" ht="12.8" hidden="false" customHeight="false" outlineLevel="0" collapsed="false">
      <c r="A3761" s="0" t="s">
        <v>76</v>
      </c>
      <c r="B3761" s="0" t="s">
        <v>1140</v>
      </c>
      <c r="C3761" s="0" t="s">
        <v>1140</v>
      </c>
      <c r="D3761" s="0" t="s">
        <v>13</v>
      </c>
      <c r="E3761" s="0" t="s">
        <v>14</v>
      </c>
      <c r="F3761" s="0" t="s">
        <v>1144</v>
      </c>
      <c r="G3761" s="0" t="s">
        <v>1610</v>
      </c>
      <c r="H3761" s="0" t="n">
        <v>0.813653575015383</v>
      </c>
      <c r="I3761" s="0" t="n">
        <v>5.0420359391457</v>
      </c>
      <c r="J3761" s="0" t="n">
        <v>297</v>
      </c>
      <c r="K3761" s="0" t="n">
        <f aca="false">I3761*SUMIFS(syst_chauffage!$H$3:$H$27,syst_chauffage!$B$3:$B$27,D3761,syst_chauffage!$C$3:$C$27,E3761)</f>
        <v>10.182854119863</v>
      </c>
      <c r="L3761" s="12" t="n">
        <f aca="false">H3761*SUMIFS(syst_chauffage!$K$3:$K$27,syst_chauffage!$B$3:$B$27,D3761,syst_chauffage!$C$3:$C$27,E3761)</f>
        <v>0.813653575015383</v>
      </c>
      <c r="N3761" s="0" t="str">
        <f aca="false">A3761</f>
        <v>Habitat Communautaire</v>
      </c>
      <c r="O3761" s="0" t="str">
        <f aca="false">B3761</f>
        <v>Maison retraite médicalisée</v>
      </c>
      <c r="P3761" s="0" t="str">
        <f aca="false">C3761</f>
        <v>Maison retraite médicalisée</v>
      </c>
      <c r="Q3761" s="0" t="str">
        <f aca="false">D3761</f>
        <v>Chaudière gaz</v>
      </c>
      <c r="R3761" s="0" t="str">
        <f aca="false">E3761</f>
        <v>Gaz</v>
      </c>
      <c r="S3761" s="0" t="str">
        <f aca="false">F3761</f>
        <v>0522520404</v>
      </c>
      <c r="T3761" s="0" t="str">
        <f aca="false">G3761</f>
        <v>2</v>
      </c>
      <c r="U3761" s="0" t="n">
        <f aca="false">L3761</f>
        <v>0.813653575015383</v>
      </c>
      <c r="V3761" s="0" t="n">
        <f aca="false">K3761</f>
        <v>10.182854119863</v>
      </c>
      <c r="W3761" s="0" t="n">
        <f aca="false">J3761</f>
        <v>297</v>
      </c>
    </row>
    <row r="3762" customFormat="false" ht="12.8" hidden="false" customHeight="false" outlineLevel="0" collapsed="false">
      <c r="A3762" s="0" t="s">
        <v>76</v>
      </c>
      <c r="B3762" s="0" t="s">
        <v>1140</v>
      </c>
      <c r="C3762" s="0" t="s">
        <v>1140</v>
      </c>
      <c r="D3762" s="0" t="s">
        <v>29</v>
      </c>
      <c r="E3762" s="0" t="s">
        <v>30</v>
      </c>
      <c r="F3762" s="0" t="s">
        <v>1145</v>
      </c>
      <c r="G3762" s="0" t="s">
        <v>1610</v>
      </c>
      <c r="H3762" s="0" t="n">
        <v>0.908305016401562</v>
      </c>
      <c r="I3762" s="0" t="n">
        <v>10.4</v>
      </c>
      <c r="J3762" s="0" t="n">
        <v>0</v>
      </c>
      <c r="K3762" s="0" t="n">
        <f aca="false">I3762*SUMIFS(syst_chauffage!$H$3:$H$27,syst_chauffage!$B$3:$B$27,D3762,syst_chauffage!$C$3:$C$27,E3762)</f>
        <v>3</v>
      </c>
      <c r="L3762" s="12" t="n">
        <f aca="false">H3762*SUMIFS(syst_chauffage!$K$3:$K$27,syst_chauffage!$B$3:$B$27,D3762,syst_chauffage!$C$3:$C$27,E3762)</f>
        <v>0.908305016401562</v>
      </c>
      <c r="N3762" s="0" t="str">
        <f aca="false">A3762</f>
        <v>Habitat Communautaire</v>
      </c>
      <c r="O3762" s="0" t="str">
        <f aca="false">B3762</f>
        <v>Maison retraite médicalisée</v>
      </c>
      <c r="P3762" s="0" t="str">
        <f aca="false">C3762</f>
        <v>Maison retraite médicalisée</v>
      </c>
      <c r="Q3762" s="0" t="str">
        <f aca="false">D3762</f>
        <v>Electrique direct</v>
      </c>
      <c r="R3762" s="0" t="str">
        <f aca="false">E3762</f>
        <v>Electricité</v>
      </c>
      <c r="S3762" s="0" t="str">
        <f aca="false">F3762</f>
        <v>0522520602</v>
      </c>
      <c r="T3762" s="0" t="str">
        <f aca="false">G3762</f>
        <v>2</v>
      </c>
      <c r="U3762" s="0" t="n">
        <f aca="false">L3762</f>
        <v>0.908305016401562</v>
      </c>
      <c r="V3762" s="0" t="n">
        <f aca="false">K3762</f>
        <v>3</v>
      </c>
      <c r="W3762" s="0" t="n">
        <f aca="false">J3762</f>
        <v>0</v>
      </c>
    </row>
    <row r="3763" customFormat="false" ht="12.8" hidden="false" customHeight="false" outlineLevel="0" collapsed="false">
      <c r="A3763" s="0" t="s">
        <v>76</v>
      </c>
      <c r="B3763" s="0" t="s">
        <v>1140</v>
      </c>
      <c r="C3763" s="0" t="s">
        <v>1140</v>
      </c>
      <c r="D3763" s="0" t="s">
        <v>36</v>
      </c>
      <c r="E3763" s="0" t="s">
        <v>30</v>
      </c>
      <c r="F3763" s="0" t="s">
        <v>1146</v>
      </c>
      <c r="G3763" s="0" t="s">
        <v>1610</v>
      </c>
      <c r="H3763" s="0" t="n">
        <v>2.65692340011166</v>
      </c>
      <c r="I3763" s="0" t="n">
        <v>45.1600432075767</v>
      </c>
      <c r="J3763" s="0" t="n">
        <v>846</v>
      </c>
      <c r="K3763" s="0" t="n">
        <f aca="false">I3763*SUMIFS(syst_chauffage!$H$3:$H$27,syst_chauffage!$B$3:$B$27,D3763,syst_chauffage!$C$3:$C$27,E3763)</f>
        <v>27.9386266382579</v>
      </c>
      <c r="L3763" s="12" t="n">
        <f aca="false">H3763*SUMIFS(syst_chauffage!$K$3:$K$27,syst_chauffage!$B$3:$B$27,D3763,syst_chauffage!$C$3:$C$27,E3763)</f>
        <v>2.23232187313792</v>
      </c>
      <c r="N3763" s="0" t="str">
        <f aca="false">A3763</f>
        <v>Habitat Communautaire</v>
      </c>
      <c r="O3763" s="0" t="str">
        <f aca="false">B3763</f>
        <v>Maison retraite médicalisée</v>
      </c>
      <c r="P3763" s="0" t="str">
        <f aca="false">C3763</f>
        <v>Maison retraite médicalisée</v>
      </c>
      <c r="Q3763" s="0" t="str">
        <f aca="false">D3763</f>
        <v>PAC</v>
      </c>
      <c r="R3763" s="0" t="str">
        <f aca="false">E3763</f>
        <v>Electricité</v>
      </c>
      <c r="S3763" s="0" t="str">
        <f aca="false">F3763</f>
        <v>0522520902</v>
      </c>
      <c r="T3763" s="0" t="str">
        <f aca="false">G3763</f>
        <v>2</v>
      </c>
      <c r="U3763" s="0" t="n">
        <f aca="false">L3763</f>
        <v>2.23232187313792</v>
      </c>
      <c r="V3763" s="0" t="n">
        <f aca="false">K3763</f>
        <v>27.9386266382579</v>
      </c>
      <c r="W3763" s="0" t="n">
        <f aca="false">J3763</f>
        <v>846</v>
      </c>
    </row>
    <row r="3764" customFormat="false" ht="12.8" hidden="false" customHeight="false" outlineLevel="0" collapsed="false">
      <c r="A3764" s="0" t="s">
        <v>76</v>
      </c>
      <c r="B3764" s="0" t="s">
        <v>1140</v>
      </c>
      <c r="C3764" s="0" t="s">
        <v>1140</v>
      </c>
      <c r="D3764" s="0" t="s">
        <v>51</v>
      </c>
      <c r="E3764" s="0" t="s">
        <v>57</v>
      </c>
      <c r="F3764" s="0" t="s">
        <v>1147</v>
      </c>
      <c r="G3764" s="0" t="s">
        <v>1610</v>
      </c>
      <c r="H3764" s="0" t="n">
        <v>1.83922032025177</v>
      </c>
      <c r="I3764" s="0" t="n">
        <v>18.6623296228952</v>
      </c>
      <c r="J3764" s="0" t="n">
        <v>0</v>
      </c>
      <c r="K3764" s="0" t="n">
        <f aca="false">I3764*SUMIFS(syst_chauffage!$H$3:$H$27,syst_chauffage!$B$3:$B$27,D3764,syst_chauffage!$C$3:$C$27,E3764)</f>
        <v>39.5427490708741</v>
      </c>
      <c r="L3764" s="12" t="n">
        <f aca="false">H3764*SUMIFS(syst_chauffage!$K$3:$K$27,syst_chauffage!$B$3:$B$27,D3764,syst_chauffage!$C$3:$C$27,E3764)</f>
        <v>1.83922032025177</v>
      </c>
      <c r="N3764" s="0" t="str">
        <f aca="false">A3764</f>
        <v>Habitat Communautaire</v>
      </c>
      <c r="O3764" s="0" t="str">
        <f aca="false">B3764</f>
        <v>Maison retraite médicalisée</v>
      </c>
      <c r="P3764" s="0" t="str">
        <f aca="false">C3764</f>
        <v>Maison retraite médicalisée</v>
      </c>
      <c r="Q3764" s="0" t="str">
        <f aca="false">D3764</f>
        <v>Autre système centralisé performant</v>
      </c>
      <c r="R3764" s="0" t="str">
        <f aca="false">E3764</f>
        <v>Autres</v>
      </c>
      <c r="S3764" s="0" t="str">
        <f aca="false">F3764</f>
        <v>0522522101</v>
      </c>
      <c r="T3764" s="0" t="str">
        <f aca="false">G3764</f>
        <v>2</v>
      </c>
      <c r="U3764" s="0" t="n">
        <f aca="false">L3764</f>
        <v>1.83922032025177</v>
      </c>
      <c r="V3764" s="0" t="n">
        <f aca="false">K3764</f>
        <v>39.5427490708741</v>
      </c>
      <c r="W3764" s="0" t="n">
        <f aca="false">J3764</f>
        <v>0</v>
      </c>
    </row>
    <row r="3765" customFormat="false" ht="12.8" hidden="false" customHeight="false" outlineLevel="0" collapsed="false">
      <c r="A3765" s="0" t="s">
        <v>76</v>
      </c>
      <c r="B3765" s="0" t="s">
        <v>1140</v>
      </c>
      <c r="C3765" s="0" t="s">
        <v>1140</v>
      </c>
      <c r="D3765" s="0" t="s">
        <v>51</v>
      </c>
      <c r="E3765" s="0" t="s">
        <v>58</v>
      </c>
      <c r="F3765" s="0" t="s">
        <v>1148</v>
      </c>
      <c r="G3765" s="0" t="s">
        <v>1610</v>
      </c>
      <c r="H3765" s="0" t="n">
        <v>1.98364309226343</v>
      </c>
      <c r="I3765" s="0" t="n">
        <v>17.4977809491538</v>
      </c>
      <c r="J3765" s="0" t="n">
        <v>1190</v>
      </c>
      <c r="K3765" s="0" t="n">
        <f aca="false">I3765*SUMIFS(syst_chauffage!$H$3:$H$27,syst_chauffage!$B$3:$B$27,D3765,syst_chauffage!$C$3:$C$27,E3765)</f>
        <v>37.3402559183721</v>
      </c>
      <c r="L3765" s="12" t="n">
        <f aca="false">H3765*SUMIFS(syst_chauffage!$K$3:$K$27,syst_chauffage!$B$3:$B$27,D3765,syst_chauffage!$C$3:$C$27,E3765)</f>
        <v>1.98364309226343</v>
      </c>
      <c r="N3765" s="0" t="str">
        <f aca="false">A3765</f>
        <v>Habitat Communautaire</v>
      </c>
      <c r="O3765" s="0" t="str">
        <f aca="false">B3765</f>
        <v>Maison retraite médicalisée</v>
      </c>
      <c r="P3765" s="0" t="str">
        <f aca="false">C3765</f>
        <v>Maison retraite médicalisée</v>
      </c>
      <c r="Q3765" s="0" t="str">
        <f aca="false">D3765</f>
        <v>Autre système centralisé performant</v>
      </c>
      <c r="R3765" s="0" t="str">
        <f aca="false">E3765</f>
        <v>Urbain</v>
      </c>
      <c r="S3765" s="0" t="str">
        <f aca="false">F3765</f>
        <v>0522522106</v>
      </c>
      <c r="T3765" s="0" t="str">
        <f aca="false">G3765</f>
        <v>2</v>
      </c>
      <c r="U3765" s="0" t="n">
        <f aca="false">L3765</f>
        <v>1.98364309226343</v>
      </c>
      <c r="V3765" s="0" t="n">
        <f aca="false">K3765</f>
        <v>37.3402559183721</v>
      </c>
      <c r="W3765" s="0" t="n">
        <f aca="false">J3765</f>
        <v>1190</v>
      </c>
    </row>
    <row r="3766" customFormat="false" ht="12.8" hidden="false" customHeight="false" outlineLevel="0" collapsed="false">
      <c r="A3766" s="0" t="s">
        <v>76</v>
      </c>
      <c r="B3766" s="0" t="s">
        <v>1140</v>
      </c>
      <c r="C3766" s="0" t="s">
        <v>1140</v>
      </c>
      <c r="D3766" s="0" t="s">
        <v>27</v>
      </c>
      <c r="E3766" s="0" t="s">
        <v>23</v>
      </c>
      <c r="F3766" s="0" t="s">
        <v>1149</v>
      </c>
      <c r="G3766" s="0" t="s">
        <v>1610</v>
      </c>
      <c r="H3766" s="0" t="n">
        <v>0.704042145243581</v>
      </c>
      <c r="I3766" s="0" t="n">
        <v>8.32262144682639</v>
      </c>
      <c r="J3766" s="0" t="n">
        <v>684</v>
      </c>
      <c r="K3766" s="0" t="n">
        <f aca="false">I3766*SUMIFS(syst_chauffage!$H$3:$H$27,syst_chauffage!$B$3:$B$27,D3766,syst_chauffage!$C$3:$C$27,E3766)</f>
        <v>21.3425565916972</v>
      </c>
      <c r="L3766" s="12" t="n">
        <f aca="false">H3766*SUMIFS(syst_chauffage!$K$3:$K$27,syst_chauffage!$B$3:$B$27,D3766,syst_chauffage!$C$3:$C$27,E3766)</f>
        <v>0.704042145243581</v>
      </c>
      <c r="N3766" s="0" t="str">
        <f aca="false">A3766</f>
        <v>Habitat Communautaire</v>
      </c>
      <c r="O3766" s="0" t="str">
        <f aca="false">B3766</f>
        <v>Maison retraite médicalisée</v>
      </c>
      <c r="P3766" s="0" t="str">
        <f aca="false">C3766</f>
        <v>Maison retraite médicalisée</v>
      </c>
      <c r="Q3766" s="0" t="str">
        <f aca="false">D3766</f>
        <v>Chaudière condensation fioul</v>
      </c>
      <c r="R3766" s="0" t="str">
        <f aca="false">E3766</f>
        <v>Fioul</v>
      </c>
      <c r="S3766" s="0" t="str">
        <f aca="false">F3766</f>
        <v>0522522303</v>
      </c>
      <c r="T3766" s="0" t="str">
        <f aca="false">G3766</f>
        <v>2</v>
      </c>
      <c r="U3766" s="0" t="n">
        <f aca="false">L3766</f>
        <v>0.704042145243581</v>
      </c>
      <c r="V3766" s="0" t="n">
        <f aca="false">K3766</f>
        <v>21.3425565916972</v>
      </c>
      <c r="W3766" s="0" t="n">
        <f aca="false">J3766</f>
        <v>684</v>
      </c>
    </row>
    <row r="3767" customFormat="false" ht="12.8" hidden="false" customHeight="false" outlineLevel="0" collapsed="false">
      <c r="A3767" s="0" t="s">
        <v>76</v>
      </c>
      <c r="B3767" s="0" t="s">
        <v>1140</v>
      </c>
      <c r="C3767" s="0" t="s">
        <v>1140</v>
      </c>
      <c r="D3767" s="0" t="s">
        <v>18</v>
      </c>
      <c r="E3767" s="0" t="s">
        <v>14</v>
      </c>
      <c r="F3767" s="0" t="s">
        <v>1150</v>
      </c>
      <c r="G3767" s="0" t="s">
        <v>1610</v>
      </c>
      <c r="H3767" s="0" t="n">
        <v>0.898122668281457</v>
      </c>
      <c r="I3767" s="0" t="n">
        <v>6.00242373707821</v>
      </c>
      <c r="J3767" s="0" t="n">
        <v>684</v>
      </c>
      <c r="K3767" s="0" t="n">
        <f aca="false">I3767*SUMIFS(syst_chauffage!$H$3:$H$27,syst_chauffage!$B$3:$B$27,D3767,syst_chauffage!$C$3:$C$27,E3767)</f>
        <v>16.3561780439354</v>
      </c>
      <c r="L3767" s="12" t="n">
        <f aca="false">H3767*SUMIFS(syst_chauffage!$K$3:$K$27,syst_chauffage!$B$3:$B$27,D3767,syst_chauffage!$C$3:$C$27,E3767)</f>
        <v>0.872478473226867</v>
      </c>
      <c r="N3767" s="0" t="str">
        <f aca="false">A3767</f>
        <v>Habitat Communautaire</v>
      </c>
      <c r="O3767" s="0" t="str">
        <f aca="false">B3767</f>
        <v>Maison retraite médicalisée</v>
      </c>
      <c r="P3767" s="0" t="str">
        <f aca="false">C3767</f>
        <v>Maison retraite médicalisée</v>
      </c>
      <c r="Q3767" s="0" t="str">
        <f aca="false">D3767</f>
        <v>Chaudière condensation gaz</v>
      </c>
      <c r="R3767" s="0" t="str">
        <f aca="false">E3767</f>
        <v>Gaz</v>
      </c>
      <c r="S3767" s="0" t="str">
        <f aca="false">F3767</f>
        <v>0522522404</v>
      </c>
      <c r="T3767" s="0" t="str">
        <f aca="false">G3767</f>
        <v>2</v>
      </c>
      <c r="U3767" s="0" t="n">
        <f aca="false">L3767</f>
        <v>0.872478473226867</v>
      </c>
      <c r="V3767" s="0" t="n">
        <f aca="false">K3767</f>
        <v>16.3561780439354</v>
      </c>
      <c r="W3767" s="0" t="n">
        <f aca="false">J3767</f>
        <v>684</v>
      </c>
    </row>
    <row r="3768" customFormat="false" ht="12.8" hidden="false" customHeight="false" outlineLevel="0" collapsed="false">
      <c r="A3768" s="0" t="s">
        <v>76</v>
      </c>
      <c r="B3768" s="0" t="s">
        <v>1140</v>
      </c>
      <c r="C3768" s="0" t="s">
        <v>1140</v>
      </c>
      <c r="D3768" s="0" t="s">
        <v>32</v>
      </c>
      <c r="E3768" s="0" t="s">
        <v>30</v>
      </c>
      <c r="F3768" s="0" t="s">
        <v>1151</v>
      </c>
      <c r="G3768" s="0" t="s">
        <v>1610</v>
      </c>
      <c r="H3768" s="0" t="n">
        <v>1</v>
      </c>
      <c r="I3768" s="0" t="n">
        <v>12</v>
      </c>
      <c r="J3768" s="0" t="n">
        <v>0</v>
      </c>
      <c r="K3768" s="0" t="n">
        <f aca="false">I3768*SUMIFS(syst_chauffage!$H$3:$H$27,syst_chauffage!$B$3:$B$27,D3768,syst_chauffage!$C$3:$C$27,E3768)</f>
        <v>12</v>
      </c>
      <c r="L3768" s="12" t="n">
        <f aca="false">H3768*SUMIFS(syst_chauffage!$K$3:$K$27,syst_chauffage!$B$3:$B$27,D3768,syst_chauffage!$C$3:$C$27,E3768)</f>
        <v>1</v>
      </c>
      <c r="N3768" s="0" t="str">
        <f aca="false">A3768</f>
        <v>Habitat Communautaire</v>
      </c>
      <c r="O3768" s="0" t="str">
        <f aca="false">B3768</f>
        <v>Maison retraite médicalisée</v>
      </c>
      <c r="P3768" s="0" t="str">
        <f aca="false">C3768</f>
        <v>Maison retraite médicalisée</v>
      </c>
      <c r="Q3768" s="0" t="str">
        <f aca="false">D3768</f>
        <v>Electrique direct performant</v>
      </c>
      <c r="R3768" s="0" t="str">
        <f aca="false">E3768</f>
        <v>Electricité</v>
      </c>
      <c r="S3768" s="0" t="str">
        <f aca="false">F3768</f>
        <v>0522522602</v>
      </c>
      <c r="T3768" s="0" t="str">
        <f aca="false">G3768</f>
        <v>2</v>
      </c>
      <c r="U3768" s="0" t="n">
        <f aca="false">L3768</f>
        <v>1</v>
      </c>
      <c r="V3768" s="0" t="n">
        <f aca="false">K3768</f>
        <v>12</v>
      </c>
      <c r="W3768" s="0" t="n">
        <f aca="false">J3768</f>
        <v>0</v>
      </c>
    </row>
    <row r="3769" customFormat="false" ht="12.8" hidden="false" customHeight="false" outlineLevel="0" collapsed="false">
      <c r="A3769" s="0" t="s">
        <v>76</v>
      </c>
      <c r="B3769" s="0" t="s">
        <v>1140</v>
      </c>
      <c r="C3769" s="0" t="s">
        <v>1140</v>
      </c>
      <c r="D3769" s="0" t="s">
        <v>38</v>
      </c>
      <c r="E3769" s="0" t="s">
        <v>30</v>
      </c>
      <c r="F3769" s="0" t="s">
        <v>1152</v>
      </c>
      <c r="G3769" s="0" t="s">
        <v>1610</v>
      </c>
      <c r="H3769" s="0" t="n">
        <v>2.53657855675673</v>
      </c>
      <c r="I3769" s="0" t="n">
        <v>53.761956199496</v>
      </c>
      <c r="J3769" s="0" t="n">
        <v>900</v>
      </c>
      <c r="K3769" s="0" t="n">
        <f aca="false">I3769*SUMIFS(syst_chauffage!$H$3:$H$27,syst_chauffage!$B$3:$B$27,D3769,syst_chauffage!$C$3:$C$27,E3769)</f>
        <v>54.3422521091744</v>
      </c>
      <c r="L3769" s="12" t="n">
        <f aca="false">H3769*SUMIFS(syst_chauffage!$K$3:$K$27,syst_chauffage!$B$3:$B$27,D3769,syst_chauffage!$C$3:$C$27,E3769)</f>
        <v>2.26926294892412</v>
      </c>
      <c r="N3769" s="0" t="str">
        <f aca="false">A3769</f>
        <v>Habitat Communautaire</v>
      </c>
      <c r="O3769" s="0" t="str">
        <f aca="false">B3769</f>
        <v>Maison retraite médicalisée</v>
      </c>
      <c r="P3769" s="0" t="str">
        <f aca="false">C3769</f>
        <v>Maison retraite médicalisée</v>
      </c>
      <c r="Q3769" s="0" t="str">
        <f aca="false">D3769</f>
        <v>PAC performant</v>
      </c>
      <c r="R3769" s="0" t="str">
        <f aca="false">E3769</f>
        <v>Electricité</v>
      </c>
      <c r="S3769" s="0" t="str">
        <f aca="false">F3769</f>
        <v>0522522902</v>
      </c>
      <c r="T3769" s="0" t="str">
        <f aca="false">G3769</f>
        <v>2</v>
      </c>
      <c r="U3769" s="0" t="n">
        <f aca="false">L3769</f>
        <v>2.26926294892412</v>
      </c>
      <c r="V3769" s="0" t="n">
        <f aca="false">K3769</f>
        <v>54.3422521091744</v>
      </c>
      <c r="W3769" s="0" t="n">
        <f aca="false">J3769</f>
        <v>900</v>
      </c>
    </row>
    <row r="3770" customFormat="false" ht="12.8" hidden="false" customHeight="false" outlineLevel="0" collapsed="false">
      <c r="A3770" s="0" t="s">
        <v>76</v>
      </c>
      <c r="B3770" s="0" t="s">
        <v>1153</v>
      </c>
      <c r="C3770" s="0" t="s">
        <v>1153</v>
      </c>
      <c r="D3770" s="0" t="s">
        <v>19</v>
      </c>
      <c r="E3770" s="0" t="s">
        <v>57</v>
      </c>
      <c r="F3770" s="0" t="s">
        <v>1154</v>
      </c>
      <c r="G3770" s="0" t="s">
        <v>1610</v>
      </c>
      <c r="H3770" s="0" t="n">
        <v>1.57662856907505</v>
      </c>
      <c r="I3770" s="0" t="n">
        <v>15.1905719941728</v>
      </c>
      <c r="J3770" s="0" t="n">
        <v>0</v>
      </c>
      <c r="K3770" s="0" t="n">
        <f aca="false">I3770*SUMIFS(syst_chauffage!$H$3:$H$27,syst_chauffage!$B$3:$B$27,D3770,syst_chauffage!$C$3:$C$27,E3770)</f>
        <v>21.1525171621313</v>
      </c>
      <c r="L3770" s="12" t="n">
        <f aca="false">H3770*SUMIFS(syst_chauffage!$K$3:$K$27,syst_chauffage!$B$3:$B$27,D3770,syst_chauffage!$C$3:$C$27,E3770)</f>
        <v>1.57662856907505</v>
      </c>
      <c r="N3770" s="0" t="str">
        <f aca="false">A3770</f>
        <v>Habitat Communautaire</v>
      </c>
      <c r="O3770" s="0" t="str">
        <f aca="false">B3770</f>
        <v>Résidence universitaire</v>
      </c>
      <c r="P3770" s="0" t="str">
        <f aca="false">C3770</f>
        <v>Résidence universitaire</v>
      </c>
      <c r="Q3770" s="0" t="str">
        <f aca="false">D3770</f>
        <v>Autre système centralisé</v>
      </c>
      <c r="R3770" s="0" t="str">
        <f aca="false">E3770</f>
        <v>Autres</v>
      </c>
      <c r="S3770" s="0" t="str">
        <f aca="false">F3770</f>
        <v>0525890101</v>
      </c>
      <c r="T3770" s="0" t="str">
        <f aca="false">G3770</f>
        <v>2</v>
      </c>
      <c r="U3770" s="0" t="n">
        <f aca="false">L3770</f>
        <v>1.57662856907505</v>
      </c>
      <c r="V3770" s="0" t="n">
        <f aca="false">K3770</f>
        <v>21.1525171621313</v>
      </c>
      <c r="W3770" s="0" t="n">
        <f aca="false">J3770</f>
        <v>0</v>
      </c>
    </row>
    <row r="3771" customFormat="false" ht="12.8" hidden="false" customHeight="false" outlineLevel="0" collapsed="false">
      <c r="A3771" s="0" t="s">
        <v>76</v>
      </c>
      <c r="B3771" s="0" t="s">
        <v>1153</v>
      </c>
      <c r="C3771" s="0" t="s">
        <v>1153</v>
      </c>
      <c r="D3771" s="0" t="s">
        <v>19</v>
      </c>
      <c r="E3771" s="0" t="s">
        <v>58</v>
      </c>
      <c r="F3771" s="0" t="s">
        <v>1155</v>
      </c>
      <c r="G3771" s="0" t="s">
        <v>1610</v>
      </c>
      <c r="H3771" s="0" t="n">
        <v>1.69876961136885</v>
      </c>
      <c r="I3771" s="0" t="n">
        <v>13.4314789246139</v>
      </c>
      <c r="J3771" s="0" t="n">
        <v>680</v>
      </c>
      <c r="K3771" s="0" t="n">
        <f aca="false">I3771*SUMIFS(syst_chauffage!$H$3:$H$27,syst_chauffage!$B$3:$B$27,D3771,syst_chauffage!$C$3:$C$27,E3771)</f>
        <v>22.0941057519916</v>
      </c>
      <c r="L3771" s="12" t="n">
        <f aca="false">H3771*SUMIFS(syst_chauffage!$K$3:$K$27,syst_chauffage!$B$3:$B$27,D3771,syst_chauffage!$C$3:$C$27,E3771)</f>
        <v>1.69876961136885</v>
      </c>
      <c r="N3771" s="0" t="str">
        <f aca="false">A3771</f>
        <v>Habitat Communautaire</v>
      </c>
      <c r="O3771" s="0" t="str">
        <f aca="false">B3771</f>
        <v>Résidence universitaire</v>
      </c>
      <c r="P3771" s="0" t="str">
        <f aca="false">C3771</f>
        <v>Résidence universitaire</v>
      </c>
      <c r="Q3771" s="0" t="str">
        <f aca="false">D3771</f>
        <v>Autre système centralisé</v>
      </c>
      <c r="R3771" s="0" t="str">
        <f aca="false">E3771</f>
        <v>Urbain</v>
      </c>
      <c r="S3771" s="0" t="str">
        <f aca="false">F3771</f>
        <v>0525890106</v>
      </c>
      <c r="T3771" s="0" t="str">
        <f aca="false">G3771</f>
        <v>2</v>
      </c>
      <c r="U3771" s="0" t="n">
        <f aca="false">L3771</f>
        <v>1.69876961136885</v>
      </c>
      <c r="V3771" s="0" t="n">
        <f aca="false">K3771</f>
        <v>22.0941057519916</v>
      </c>
      <c r="W3771" s="0" t="n">
        <f aca="false">J3771</f>
        <v>680</v>
      </c>
    </row>
    <row r="3772" customFormat="false" ht="12.8" hidden="false" customHeight="false" outlineLevel="0" collapsed="false">
      <c r="A3772" s="0" t="s">
        <v>76</v>
      </c>
      <c r="B3772" s="0" t="s">
        <v>1153</v>
      </c>
      <c r="C3772" s="0" t="s">
        <v>1153</v>
      </c>
      <c r="D3772" s="0" t="s">
        <v>22</v>
      </c>
      <c r="E3772" s="0" t="s">
        <v>23</v>
      </c>
      <c r="F3772" s="0" t="s">
        <v>1156</v>
      </c>
      <c r="G3772" s="0" t="s">
        <v>1610</v>
      </c>
      <c r="H3772" s="0" t="n">
        <v>0.627356956027899</v>
      </c>
      <c r="I3772" s="0" t="n">
        <v>6.12487012376492</v>
      </c>
      <c r="J3772" s="0" t="n">
        <v>0</v>
      </c>
      <c r="K3772" s="0" t="n">
        <f aca="false">I3772*SUMIFS(syst_chauffage!$H$3:$H$27,syst_chauffage!$B$3:$B$27,D3772,syst_chauffage!$C$3:$C$27,E3772)</f>
        <v>10.7860341479067</v>
      </c>
      <c r="L3772" s="12" t="n">
        <f aca="false">H3772*SUMIFS(syst_chauffage!$K$3:$K$27,syst_chauffage!$B$3:$B$27,D3772,syst_chauffage!$C$3:$C$27,E3772)</f>
        <v>0.627356956027899</v>
      </c>
      <c r="N3772" s="0" t="str">
        <f aca="false">A3772</f>
        <v>Habitat Communautaire</v>
      </c>
      <c r="O3772" s="0" t="str">
        <f aca="false">B3772</f>
        <v>Résidence universitaire</v>
      </c>
      <c r="P3772" s="0" t="str">
        <f aca="false">C3772</f>
        <v>Résidence universitaire</v>
      </c>
      <c r="Q3772" s="0" t="str">
        <f aca="false">D3772</f>
        <v>Chaudière fioul</v>
      </c>
      <c r="R3772" s="0" t="str">
        <f aca="false">E3772</f>
        <v>Fioul</v>
      </c>
      <c r="S3772" s="0" t="str">
        <f aca="false">F3772</f>
        <v>0525890303</v>
      </c>
      <c r="T3772" s="0" t="str">
        <f aca="false">G3772</f>
        <v>2</v>
      </c>
      <c r="U3772" s="0" t="n">
        <f aca="false">L3772</f>
        <v>0.627356956027899</v>
      </c>
      <c r="V3772" s="0" t="n">
        <f aca="false">K3772</f>
        <v>10.7860341479067</v>
      </c>
      <c r="W3772" s="0" t="n">
        <f aca="false">J3772</f>
        <v>0</v>
      </c>
    </row>
    <row r="3773" customFormat="false" ht="12.8" hidden="false" customHeight="false" outlineLevel="0" collapsed="false">
      <c r="A3773" s="0" t="s">
        <v>76</v>
      </c>
      <c r="B3773" s="0" t="s">
        <v>1153</v>
      </c>
      <c r="C3773" s="0" t="s">
        <v>1153</v>
      </c>
      <c r="D3773" s="0" t="s">
        <v>13</v>
      </c>
      <c r="E3773" s="0" t="s">
        <v>14</v>
      </c>
      <c r="F3773" s="0" t="s">
        <v>1157</v>
      </c>
      <c r="G3773" s="0" t="s">
        <v>1610</v>
      </c>
      <c r="H3773" s="0" t="n">
        <v>0.840348056075515</v>
      </c>
      <c r="I3773" s="0" t="n">
        <v>4.64234574514107</v>
      </c>
      <c r="J3773" s="0" t="n">
        <v>264</v>
      </c>
      <c r="K3773" s="0" t="n">
        <f aca="false">I3773*SUMIFS(syst_chauffage!$H$3:$H$27,syst_chauffage!$B$3:$B$27,D3773,syst_chauffage!$C$3:$C$27,E3773)</f>
        <v>9.37564310673041</v>
      </c>
      <c r="L3773" s="12" t="n">
        <f aca="false">H3773*SUMIFS(syst_chauffage!$K$3:$K$27,syst_chauffage!$B$3:$B$27,D3773,syst_chauffage!$C$3:$C$27,E3773)</f>
        <v>0.840348056075515</v>
      </c>
      <c r="N3773" s="0" t="str">
        <f aca="false">A3773</f>
        <v>Habitat Communautaire</v>
      </c>
      <c r="O3773" s="0" t="str">
        <f aca="false">B3773</f>
        <v>Résidence universitaire</v>
      </c>
      <c r="P3773" s="0" t="str">
        <f aca="false">C3773</f>
        <v>Résidence universitaire</v>
      </c>
      <c r="Q3773" s="0" t="str">
        <f aca="false">D3773</f>
        <v>Chaudière gaz</v>
      </c>
      <c r="R3773" s="0" t="str">
        <f aca="false">E3773</f>
        <v>Gaz</v>
      </c>
      <c r="S3773" s="0" t="str">
        <f aca="false">F3773</f>
        <v>0525890404</v>
      </c>
      <c r="T3773" s="0" t="str">
        <f aca="false">G3773</f>
        <v>2</v>
      </c>
      <c r="U3773" s="0" t="n">
        <f aca="false">L3773</f>
        <v>0.840348056075515</v>
      </c>
      <c r="V3773" s="0" t="n">
        <f aca="false">K3773</f>
        <v>9.37564310673041</v>
      </c>
      <c r="W3773" s="0" t="n">
        <f aca="false">J3773</f>
        <v>264</v>
      </c>
    </row>
    <row r="3774" customFormat="false" ht="12.8" hidden="false" customHeight="false" outlineLevel="0" collapsed="false">
      <c r="A3774" s="0" t="s">
        <v>76</v>
      </c>
      <c r="B3774" s="0" t="s">
        <v>1153</v>
      </c>
      <c r="C3774" s="0" t="s">
        <v>1153</v>
      </c>
      <c r="D3774" s="0" t="s">
        <v>29</v>
      </c>
      <c r="E3774" s="0" t="s">
        <v>30</v>
      </c>
      <c r="F3774" s="0" t="s">
        <v>1158</v>
      </c>
      <c r="G3774" s="0" t="s">
        <v>1610</v>
      </c>
      <c r="H3774" s="0" t="n">
        <v>0.92</v>
      </c>
      <c r="I3774" s="0" t="n">
        <v>10.4</v>
      </c>
      <c r="J3774" s="0" t="n">
        <v>0</v>
      </c>
      <c r="K3774" s="0" t="n">
        <f aca="false">I3774*SUMIFS(syst_chauffage!$H$3:$H$27,syst_chauffage!$B$3:$B$27,D3774,syst_chauffage!$C$3:$C$27,E3774)</f>
        <v>3</v>
      </c>
      <c r="L3774" s="12" t="n">
        <f aca="false">H3774*SUMIFS(syst_chauffage!$K$3:$K$27,syst_chauffage!$B$3:$B$27,D3774,syst_chauffage!$C$3:$C$27,E3774)</f>
        <v>0.92</v>
      </c>
      <c r="N3774" s="0" t="str">
        <f aca="false">A3774</f>
        <v>Habitat Communautaire</v>
      </c>
      <c r="O3774" s="0" t="str">
        <f aca="false">B3774</f>
        <v>Résidence universitaire</v>
      </c>
      <c r="P3774" s="0" t="str">
        <f aca="false">C3774</f>
        <v>Résidence universitaire</v>
      </c>
      <c r="Q3774" s="0" t="str">
        <f aca="false">D3774</f>
        <v>Electrique direct</v>
      </c>
      <c r="R3774" s="0" t="str">
        <f aca="false">E3774</f>
        <v>Electricité</v>
      </c>
      <c r="S3774" s="0" t="str">
        <f aca="false">F3774</f>
        <v>0525890602</v>
      </c>
      <c r="T3774" s="0" t="str">
        <f aca="false">G3774</f>
        <v>2</v>
      </c>
      <c r="U3774" s="0" t="n">
        <f aca="false">L3774</f>
        <v>0.92</v>
      </c>
      <c r="V3774" s="0" t="n">
        <f aca="false">K3774</f>
        <v>3</v>
      </c>
      <c r="W3774" s="0" t="n">
        <f aca="false">J3774</f>
        <v>0</v>
      </c>
    </row>
    <row r="3775" customFormat="false" ht="12.8" hidden="false" customHeight="false" outlineLevel="0" collapsed="false">
      <c r="A3775" s="0" t="s">
        <v>76</v>
      </c>
      <c r="B3775" s="0" t="s">
        <v>1153</v>
      </c>
      <c r="C3775" s="0" t="s">
        <v>1153</v>
      </c>
      <c r="D3775" s="0" t="s">
        <v>36</v>
      </c>
      <c r="E3775" s="0" t="s">
        <v>30</v>
      </c>
      <c r="F3775" s="0" t="s">
        <v>1159</v>
      </c>
      <c r="G3775" s="0" t="s">
        <v>1610</v>
      </c>
      <c r="H3775" s="0" t="n">
        <v>2.94489544186046</v>
      </c>
      <c r="I3775" s="0" t="n">
        <v>40.4349495073334</v>
      </c>
      <c r="J3775" s="0" t="n">
        <v>603</v>
      </c>
      <c r="K3775" s="0" t="n">
        <f aca="false">I3775*SUMIFS(syst_chauffage!$H$3:$H$27,syst_chauffage!$B$3:$B$27,D3775,syst_chauffage!$C$3:$C$27,E3775)</f>
        <v>25.0154091356729</v>
      </c>
      <c r="L3775" s="12" t="n">
        <f aca="false">H3775*SUMIFS(syst_chauffage!$K$3:$K$27,syst_chauffage!$B$3:$B$27,D3775,syst_chauffage!$C$3:$C$27,E3775)</f>
        <v>2.47427325480779</v>
      </c>
      <c r="N3775" s="0" t="str">
        <f aca="false">A3775</f>
        <v>Habitat Communautaire</v>
      </c>
      <c r="O3775" s="0" t="str">
        <f aca="false">B3775</f>
        <v>Résidence universitaire</v>
      </c>
      <c r="P3775" s="0" t="str">
        <f aca="false">C3775</f>
        <v>Résidence universitaire</v>
      </c>
      <c r="Q3775" s="0" t="str">
        <f aca="false">D3775</f>
        <v>PAC</v>
      </c>
      <c r="R3775" s="0" t="str">
        <f aca="false">E3775</f>
        <v>Electricité</v>
      </c>
      <c r="S3775" s="0" t="str">
        <f aca="false">F3775</f>
        <v>0525890902</v>
      </c>
      <c r="T3775" s="0" t="str">
        <f aca="false">G3775</f>
        <v>2</v>
      </c>
      <c r="U3775" s="0" t="n">
        <f aca="false">L3775</f>
        <v>2.47427325480779</v>
      </c>
      <c r="V3775" s="0" t="n">
        <f aca="false">K3775</f>
        <v>25.0154091356729</v>
      </c>
      <c r="W3775" s="0" t="n">
        <f aca="false">J3775</f>
        <v>603</v>
      </c>
    </row>
    <row r="3776" customFormat="false" ht="12.8" hidden="false" customHeight="false" outlineLevel="0" collapsed="false">
      <c r="A3776" s="0" t="s">
        <v>76</v>
      </c>
      <c r="B3776" s="0" t="s">
        <v>1153</v>
      </c>
      <c r="C3776" s="0" t="s">
        <v>1153</v>
      </c>
      <c r="D3776" s="0" t="s">
        <v>51</v>
      </c>
      <c r="E3776" s="0" t="s">
        <v>57</v>
      </c>
      <c r="F3776" s="0" t="s">
        <v>1160</v>
      </c>
      <c r="G3776" s="0" t="s">
        <v>1610</v>
      </c>
      <c r="H3776" s="0" t="n">
        <v>1.81918681047121</v>
      </c>
      <c r="I3776" s="0" t="n">
        <v>18.0840142787772</v>
      </c>
      <c r="J3776" s="0" t="n">
        <v>0</v>
      </c>
      <c r="K3776" s="0" t="n">
        <f aca="false">I3776*SUMIFS(syst_chauffage!$H$3:$H$27,syst_chauffage!$B$3:$B$27,D3776,syst_chauffage!$C$3:$C$27,E3776)</f>
        <v>38.3173833743943</v>
      </c>
      <c r="L3776" s="12" t="n">
        <f aca="false">H3776*SUMIFS(syst_chauffage!$K$3:$K$27,syst_chauffage!$B$3:$B$27,D3776,syst_chauffage!$C$3:$C$27,E3776)</f>
        <v>1.81918681047121</v>
      </c>
      <c r="N3776" s="0" t="str">
        <f aca="false">A3776</f>
        <v>Habitat Communautaire</v>
      </c>
      <c r="O3776" s="0" t="str">
        <f aca="false">B3776</f>
        <v>Résidence universitaire</v>
      </c>
      <c r="P3776" s="0" t="str">
        <f aca="false">C3776</f>
        <v>Résidence universitaire</v>
      </c>
      <c r="Q3776" s="0" t="str">
        <f aca="false">D3776</f>
        <v>Autre système centralisé performant</v>
      </c>
      <c r="R3776" s="0" t="str">
        <f aca="false">E3776</f>
        <v>Autres</v>
      </c>
      <c r="S3776" s="0" t="str">
        <f aca="false">F3776</f>
        <v>0525892101</v>
      </c>
      <c r="T3776" s="0" t="str">
        <f aca="false">G3776</f>
        <v>2</v>
      </c>
      <c r="U3776" s="0" t="n">
        <f aca="false">L3776</f>
        <v>1.81918681047121</v>
      </c>
      <c r="V3776" s="0" t="n">
        <f aca="false">K3776</f>
        <v>38.3173833743943</v>
      </c>
      <c r="W3776" s="0" t="n">
        <f aca="false">J3776</f>
        <v>0</v>
      </c>
    </row>
    <row r="3777" customFormat="false" ht="12.8" hidden="false" customHeight="false" outlineLevel="0" collapsed="false">
      <c r="A3777" s="0" t="s">
        <v>76</v>
      </c>
      <c r="B3777" s="0" t="s">
        <v>1153</v>
      </c>
      <c r="C3777" s="0" t="s">
        <v>1153</v>
      </c>
      <c r="D3777" s="0" t="s">
        <v>51</v>
      </c>
      <c r="E3777" s="0" t="s">
        <v>58</v>
      </c>
      <c r="F3777" s="0" t="s">
        <v>1161</v>
      </c>
      <c r="G3777" s="0" t="s">
        <v>1610</v>
      </c>
      <c r="H3777" s="0" t="n">
        <v>1.96011878234868</v>
      </c>
      <c r="I3777" s="0" t="n">
        <v>15.9898558626356</v>
      </c>
      <c r="J3777" s="0" t="n">
        <v>680</v>
      </c>
      <c r="K3777" s="0" t="n">
        <f aca="false">I3777*SUMIFS(syst_chauffage!$H$3:$H$27,syst_chauffage!$B$3:$B$27,D3777,syst_chauffage!$C$3:$C$27,E3777)</f>
        <v>34.122344527211</v>
      </c>
      <c r="L3777" s="12" t="n">
        <f aca="false">H3777*SUMIFS(syst_chauffage!$K$3:$K$27,syst_chauffage!$B$3:$B$27,D3777,syst_chauffage!$C$3:$C$27,E3777)</f>
        <v>1.96011878234868</v>
      </c>
      <c r="N3777" s="0" t="str">
        <f aca="false">A3777</f>
        <v>Habitat Communautaire</v>
      </c>
      <c r="O3777" s="0" t="str">
        <f aca="false">B3777</f>
        <v>Résidence universitaire</v>
      </c>
      <c r="P3777" s="0" t="str">
        <f aca="false">C3777</f>
        <v>Résidence universitaire</v>
      </c>
      <c r="Q3777" s="0" t="str">
        <f aca="false">D3777</f>
        <v>Autre système centralisé performant</v>
      </c>
      <c r="R3777" s="0" t="str">
        <f aca="false">E3777</f>
        <v>Urbain</v>
      </c>
      <c r="S3777" s="0" t="str">
        <f aca="false">F3777</f>
        <v>0525892106</v>
      </c>
      <c r="T3777" s="0" t="str">
        <f aca="false">G3777</f>
        <v>2</v>
      </c>
      <c r="U3777" s="0" t="n">
        <f aca="false">L3777</f>
        <v>1.96011878234868</v>
      </c>
      <c r="V3777" s="0" t="n">
        <f aca="false">K3777</f>
        <v>34.122344527211</v>
      </c>
      <c r="W3777" s="0" t="n">
        <f aca="false">J3777</f>
        <v>680</v>
      </c>
    </row>
    <row r="3778" customFormat="false" ht="12.8" hidden="false" customHeight="false" outlineLevel="0" collapsed="false">
      <c r="A3778" s="0" t="s">
        <v>76</v>
      </c>
      <c r="B3778" s="0" t="s">
        <v>1153</v>
      </c>
      <c r="C3778" s="0" t="s">
        <v>1153</v>
      </c>
      <c r="D3778" s="0" t="s">
        <v>27</v>
      </c>
      <c r="E3778" s="0" t="s">
        <v>23</v>
      </c>
      <c r="F3778" s="0" t="s">
        <v>1162</v>
      </c>
      <c r="G3778" s="0" t="s">
        <v>1610</v>
      </c>
      <c r="H3778" s="0" t="n">
        <v>0.756422830434448</v>
      </c>
      <c r="I3778" s="0" t="n">
        <v>7.2915120521011</v>
      </c>
      <c r="J3778" s="0" t="n">
        <v>608</v>
      </c>
      <c r="K3778" s="0" t="n">
        <f aca="false">I3778*SUMIFS(syst_chauffage!$H$3:$H$27,syst_chauffage!$B$3:$B$27,D3778,syst_chauffage!$C$3:$C$27,E3778)</f>
        <v>18.6983764196497</v>
      </c>
      <c r="L3778" s="12" t="n">
        <f aca="false">H3778*SUMIFS(syst_chauffage!$K$3:$K$27,syst_chauffage!$B$3:$B$27,D3778,syst_chauffage!$C$3:$C$27,E3778)</f>
        <v>0.756422830434448</v>
      </c>
      <c r="N3778" s="0" t="str">
        <f aca="false">A3778</f>
        <v>Habitat Communautaire</v>
      </c>
      <c r="O3778" s="0" t="str">
        <f aca="false">B3778</f>
        <v>Résidence universitaire</v>
      </c>
      <c r="P3778" s="0" t="str">
        <f aca="false">C3778</f>
        <v>Résidence universitaire</v>
      </c>
      <c r="Q3778" s="0" t="str">
        <f aca="false">D3778</f>
        <v>Chaudière condensation fioul</v>
      </c>
      <c r="R3778" s="0" t="str">
        <f aca="false">E3778</f>
        <v>Fioul</v>
      </c>
      <c r="S3778" s="0" t="str">
        <f aca="false">F3778</f>
        <v>0525892303</v>
      </c>
      <c r="T3778" s="0" t="str">
        <f aca="false">G3778</f>
        <v>2</v>
      </c>
      <c r="U3778" s="0" t="n">
        <f aca="false">L3778</f>
        <v>0.756422830434448</v>
      </c>
      <c r="V3778" s="0" t="n">
        <f aca="false">K3778</f>
        <v>18.6983764196497</v>
      </c>
      <c r="W3778" s="0" t="n">
        <f aca="false">J3778</f>
        <v>608</v>
      </c>
    </row>
    <row r="3779" customFormat="false" ht="12.8" hidden="false" customHeight="false" outlineLevel="0" collapsed="false">
      <c r="A3779" s="0" t="s">
        <v>76</v>
      </c>
      <c r="B3779" s="0" t="s">
        <v>1153</v>
      </c>
      <c r="C3779" s="0" t="s">
        <v>1153</v>
      </c>
      <c r="D3779" s="0" t="s">
        <v>18</v>
      </c>
      <c r="E3779" s="0" t="s">
        <v>14</v>
      </c>
      <c r="F3779" s="0" t="s">
        <v>1163</v>
      </c>
      <c r="G3779" s="0" t="s">
        <v>1610</v>
      </c>
      <c r="H3779" s="0" t="n">
        <v>0.985134312763207</v>
      </c>
      <c r="I3779" s="0" t="n">
        <v>5.52660207754889</v>
      </c>
      <c r="J3779" s="0" t="n">
        <v>608</v>
      </c>
      <c r="K3779" s="0" t="n">
        <f aca="false">I3779*SUMIFS(syst_chauffage!$H$3:$H$27,syst_chauffage!$B$3:$B$27,D3779,syst_chauffage!$C$3:$C$27,E3779)</f>
        <v>15.0595978421166</v>
      </c>
      <c r="L3779" s="12" t="n">
        <f aca="false">H3779*SUMIFS(syst_chauffage!$K$3:$K$27,syst_chauffage!$B$3:$B$27,D3779,syst_chauffage!$C$3:$C$27,E3779)</f>
        <v>0.95700566468019</v>
      </c>
      <c r="N3779" s="0" t="str">
        <f aca="false">A3779</f>
        <v>Habitat Communautaire</v>
      </c>
      <c r="O3779" s="0" t="str">
        <f aca="false">B3779</f>
        <v>Résidence universitaire</v>
      </c>
      <c r="P3779" s="0" t="str">
        <f aca="false">C3779</f>
        <v>Résidence universitaire</v>
      </c>
      <c r="Q3779" s="0" t="str">
        <f aca="false">D3779</f>
        <v>Chaudière condensation gaz</v>
      </c>
      <c r="R3779" s="0" t="str">
        <f aca="false">E3779</f>
        <v>Gaz</v>
      </c>
      <c r="S3779" s="0" t="str">
        <f aca="false">F3779</f>
        <v>0525892404</v>
      </c>
      <c r="T3779" s="0" t="str">
        <f aca="false">G3779</f>
        <v>2</v>
      </c>
      <c r="U3779" s="0" t="n">
        <f aca="false">L3779</f>
        <v>0.95700566468019</v>
      </c>
      <c r="V3779" s="0" t="n">
        <f aca="false">K3779</f>
        <v>15.0595978421166</v>
      </c>
      <c r="W3779" s="0" t="n">
        <f aca="false">J3779</f>
        <v>608</v>
      </c>
    </row>
    <row r="3780" customFormat="false" ht="12.8" hidden="false" customHeight="false" outlineLevel="0" collapsed="false">
      <c r="A3780" s="0" t="s">
        <v>76</v>
      </c>
      <c r="B3780" s="0" t="s">
        <v>1153</v>
      </c>
      <c r="C3780" s="0" t="s">
        <v>1153</v>
      </c>
      <c r="D3780" s="0" t="s">
        <v>32</v>
      </c>
      <c r="E3780" s="0" t="s">
        <v>30</v>
      </c>
      <c r="F3780" s="0" t="s">
        <v>1164</v>
      </c>
      <c r="G3780" s="0" t="s">
        <v>1610</v>
      </c>
      <c r="H3780" s="0" t="n">
        <v>1</v>
      </c>
      <c r="I3780" s="0" t="n">
        <v>12</v>
      </c>
      <c r="J3780" s="0" t="n">
        <v>0</v>
      </c>
      <c r="K3780" s="0" t="n">
        <f aca="false">I3780*SUMIFS(syst_chauffage!$H$3:$H$27,syst_chauffage!$B$3:$B$27,D3780,syst_chauffage!$C$3:$C$27,E3780)</f>
        <v>12</v>
      </c>
      <c r="L3780" s="12" t="n">
        <f aca="false">H3780*SUMIFS(syst_chauffage!$K$3:$K$27,syst_chauffage!$B$3:$B$27,D3780,syst_chauffage!$C$3:$C$27,E3780)</f>
        <v>1</v>
      </c>
      <c r="N3780" s="0" t="str">
        <f aca="false">A3780</f>
        <v>Habitat Communautaire</v>
      </c>
      <c r="O3780" s="0" t="str">
        <f aca="false">B3780</f>
        <v>Résidence universitaire</v>
      </c>
      <c r="P3780" s="0" t="str">
        <f aca="false">C3780</f>
        <v>Résidence universitaire</v>
      </c>
      <c r="Q3780" s="0" t="str">
        <f aca="false">D3780</f>
        <v>Electrique direct performant</v>
      </c>
      <c r="R3780" s="0" t="str">
        <f aca="false">E3780</f>
        <v>Electricité</v>
      </c>
      <c r="S3780" s="0" t="str">
        <f aca="false">F3780</f>
        <v>0525892602</v>
      </c>
      <c r="T3780" s="0" t="str">
        <f aca="false">G3780</f>
        <v>2</v>
      </c>
      <c r="U3780" s="0" t="n">
        <f aca="false">L3780</f>
        <v>1</v>
      </c>
      <c r="V3780" s="0" t="n">
        <f aca="false">K3780</f>
        <v>12</v>
      </c>
      <c r="W3780" s="0" t="n">
        <f aca="false">J3780</f>
        <v>0</v>
      </c>
    </row>
    <row r="3781" customFormat="false" ht="12.8" hidden="false" customHeight="false" outlineLevel="0" collapsed="false">
      <c r="A3781" s="0" t="s">
        <v>76</v>
      </c>
      <c r="B3781" s="0" t="s">
        <v>1153</v>
      </c>
      <c r="C3781" s="0" t="s">
        <v>1153</v>
      </c>
      <c r="D3781" s="0" t="s">
        <v>38</v>
      </c>
      <c r="E3781" s="0" t="s">
        <v>30</v>
      </c>
      <c r="F3781" s="0" t="s">
        <v>1165</v>
      </c>
      <c r="G3781" s="0" t="s">
        <v>1610</v>
      </c>
      <c r="H3781" s="0" t="n">
        <v>3.39795627906976</v>
      </c>
      <c r="I3781" s="0" t="n">
        <v>48.1368446515874</v>
      </c>
      <c r="J3781" s="0" t="n">
        <v>648</v>
      </c>
      <c r="K3781" s="0" t="n">
        <f aca="false">I3781*SUMIFS(syst_chauffage!$H$3:$H$27,syst_chauffage!$B$3:$B$27,D3781,syst_chauffage!$C$3:$C$27,E3781)</f>
        <v>48.65642422106</v>
      </c>
      <c r="L3781" s="12" t="n">
        <f aca="false">H3781*SUMIFS(syst_chauffage!$K$3:$K$27,syst_chauffage!$B$3:$B$27,D3781,syst_chauffage!$C$3:$C$27,E3781)</f>
        <v>3.03986496519792</v>
      </c>
      <c r="N3781" s="0" t="str">
        <f aca="false">A3781</f>
        <v>Habitat Communautaire</v>
      </c>
      <c r="O3781" s="0" t="str">
        <f aca="false">B3781</f>
        <v>Résidence universitaire</v>
      </c>
      <c r="P3781" s="0" t="str">
        <f aca="false">C3781</f>
        <v>Résidence universitaire</v>
      </c>
      <c r="Q3781" s="0" t="str">
        <f aca="false">D3781</f>
        <v>PAC performant</v>
      </c>
      <c r="R3781" s="0" t="str">
        <f aca="false">E3781</f>
        <v>Electricité</v>
      </c>
      <c r="S3781" s="0" t="str">
        <f aca="false">F3781</f>
        <v>0525892902</v>
      </c>
      <c r="T3781" s="0" t="str">
        <f aca="false">G3781</f>
        <v>2</v>
      </c>
      <c r="U3781" s="0" t="n">
        <f aca="false">L3781</f>
        <v>3.03986496519792</v>
      </c>
      <c r="V3781" s="0" t="n">
        <f aca="false">K3781</f>
        <v>48.65642422106</v>
      </c>
      <c r="W3781" s="0" t="n">
        <f aca="false">J3781</f>
        <v>648</v>
      </c>
    </row>
    <row r="3782" customFormat="false" ht="12.8" hidden="false" customHeight="false" outlineLevel="0" collapsed="false">
      <c r="A3782" s="0" t="s">
        <v>76</v>
      </c>
      <c r="B3782" s="0" t="s">
        <v>1166</v>
      </c>
      <c r="C3782" s="0" t="s">
        <v>1167</v>
      </c>
      <c r="D3782" s="0" t="s">
        <v>19</v>
      </c>
      <c r="E3782" s="0" t="s">
        <v>57</v>
      </c>
      <c r="F3782" s="0" t="s">
        <v>1168</v>
      </c>
      <c r="G3782" s="0" t="s">
        <v>1610</v>
      </c>
      <c r="H3782" s="0" t="n">
        <v>1.64687127447792</v>
      </c>
      <c r="I3782" s="0" t="n">
        <v>26.0402207528718</v>
      </c>
      <c r="J3782" s="0" t="n">
        <v>0</v>
      </c>
      <c r="K3782" s="0" t="n">
        <f aca="false">I3782*SUMIFS(syst_chauffage!$H$3:$H$27,syst_chauffage!$B$3:$B$27,D3782,syst_chauffage!$C$3:$C$27,E3782)</f>
        <v>36.2603999765187</v>
      </c>
      <c r="L3782" s="12" t="n">
        <f aca="false">H3782*SUMIFS(syst_chauffage!$K$3:$K$27,syst_chauffage!$B$3:$B$27,D3782,syst_chauffage!$C$3:$C$27,E3782)</f>
        <v>1.64687127447792</v>
      </c>
      <c r="N3782" s="0" t="str">
        <f aca="false">A3782</f>
        <v>Habitat Communautaire</v>
      </c>
      <c r="O3782" s="0" t="str">
        <f aca="false">B3782</f>
        <v>Service à la personne</v>
      </c>
      <c r="P3782" s="0" t="str">
        <f aca="false">C3782</f>
        <v>Résidentiel</v>
      </c>
      <c r="Q3782" s="0" t="str">
        <f aca="false">D3782</f>
        <v>Autre système centralisé</v>
      </c>
      <c r="R3782" s="0" t="str">
        <f aca="false">E3782</f>
        <v>Autres</v>
      </c>
      <c r="S3782" s="0" t="str">
        <f aca="false">F3782</f>
        <v>0528900101</v>
      </c>
      <c r="T3782" s="0" t="str">
        <f aca="false">G3782</f>
        <v>2</v>
      </c>
      <c r="U3782" s="0" t="n">
        <f aca="false">L3782</f>
        <v>1.64687127447792</v>
      </c>
      <c r="V3782" s="0" t="n">
        <f aca="false">K3782</f>
        <v>36.2603999765187</v>
      </c>
      <c r="W3782" s="0" t="n">
        <f aca="false">J3782</f>
        <v>0</v>
      </c>
    </row>
    <row r="3783" customFormat="false" ht="12.8" hidden="false" customHeight="false" outlineLevel="0" collapsed="false">
      <c r="A3783" s="0" t="s">
        <v>76</v>
      </c>
      <c r="B3783" s="0" t="s">
        <v>1166</v>
      </c>
      <c r="C3783" s="0" t="s">
        <v>1167</v>
      </c>
      <c r="D3783" s="0" t="s">
        <v>19</v>
      </c>
      <c r="E3783" s="0" t="s">
        <v>58</v>
      </c>
      <c r="F3783" s="0" t="s">
        <v>1169</v>
      </c>
      <c r="G3783" s="0" t="s">
        <v>1610</v>
      </c>
      <c r="H3783" s="0" t="n">
        <v>1.70746776068833</v>
      </c>
      <c r="I3783" s="0" t="n">
        <v>26.0322166841266</v>
      </c>
      <c r="J3783" s="0" t="n">
        <v>1190</v>
      </c>
      <c r="K3783" s="0" t="n">
        <f aca="false">I3783*SUMIFS(syst_chauffage!$H$3:$H$27,syst_chauffage!$B$3:$B$27,D3783,syst_chauffage!$C$3:$C$27,E3783)</f>
        <v>42.8216841649392</v>
      </c>
      <c r="L3783" s="12" t="n">
        <f aca="false">H3783*SUMIFS(syst_chauffage!$K$3:$K$27,syst_chauffage!$B$3:$B$27,D3783,syst_chauffage!$C$3:$C$27,E3783)</f>
        <v>1.70746776068833</v>
      </c>
      <c r="N3783" s="0" t="str">
        <f aca="false">A3783</f>
        <v>Habitat Communautaire</v>
      </c>
      <c r="O3783" s="0" t="str">
        <f aca="false">B3783</f>
        <v>Service à la personne</v>
      </c>
      <c r="P3783" s="0" t="str">
        <f aca="false">C3783</f>
        <v>Résidentiel</v>
      </c>
      <c r="Q3783" s="0" t="str">
        <f aca="false">D3783</f>
        <v>Autre système centralisé</v>
      </c>
      <c r="R3783" s="0" t="str">
        <f aca="false">E3783</f>
        <v>Urbain</v>
      </c>
      <c r="S3783" s="0" t="str">
        <f aca="false">F3783</f>
        <v>0528900106</v>
      </c>
      <c r="T3783" s="0" t="str">
        <f aca="false">G3783</f>
        <v>2</v>
      </c>
      <c r="U3783" s="0" t="n">
        <f aca="false">L3783</f>
        <v>1.70746776068833</v>
      </c>
      <c r="V3783" s="0" t="n">
        <f aca="false">K3783</f>
        <v>42.8216841649392</v>
      </c>
      <c r="W3783" s="0" t="n">
        <f aca="false">J3783</f>
        <v>1190</v>
      </c>
    </row>
    <row r="3784" customFormat="false" ht="12.8" hidden="false" customHeight="false" outlineLevel="0" collapsed="false">
      <c r="A3784" s="0" t="s">
        <v>76</v>
      </c>
      <c r="B3784" s="0" t="s">
        <v>1166</v>
      </c>
      <c r="C3784" s="0" t="s">
        <v>1167</v>
      </c>
      <c r="D3784" s="0" t="s">
        <v>22</v>
      </c>
      <c r="E3784" s="0" t="s">
        <v>23</v>
      </c>
      <c r="F3784" s="0" t="s">
        <v>1170</v>
      </c>
      <c r="G3784" s="0" t="s">
        <v>1610</v>
      </c>
      <c r="H3784" s="0" t="n">
        <v>0.615455804812019</v>
      </c>
      <c r="I3784" s="0" t="n">
        <v>28.10864</v>
      </c>
      <c r="J3784" s="0" t="n">
        <v>0</v>
      </c>
      <c r="K3784" s="0" t="n">
        <f aca="false">I3784*SUMIFS(syst_chauffage!$H$3:$H$27,syst_chauffage!$B$3:$B$27,D3784,syst_chauffage!$C$3:$C$27,E3784)</f>
        <v>49.499947715602</v>
      </c>
      <c r="L3784" s="12" t="n">
        <f aca="false">H3784*SUMIFS(syst_chauffage!$K$3:$K$27,syst_chauffage!$B$3:$B$27,D3784,syst_chauffage!$C$3:$C$27,E3784)</f>
        <v>0.615455804812019</v>
      </c>
      <c r="N3784" s="0" t="str">
        <f aca="false">A3784</f>
        <v>Habitat Communautaire</v>
      </c>
      <c r="O3784" s="0" t="str">
        <f aca="false">B3784</f>
        <v>Service à la personne</v>
      </c>
      <c r="P3784" s="0" t="str">
        <f aca="false">C3784</f>
        <v>Résidentiel</v>
      </c>
      <c r="Q3784" s="0" t="str">
        <f aca="false">D3784</f>
        <v>Chaudière fioul</v>
      </c>
      <c r="R3784" s="0" t="str">
        <f aca="false">E3784</f>
        <v>Fioul</v>
      </c>
      <c r="S3784" s="0" t="str">
        <f aca="false">F3784</f>
        <v>0528900303</v>
      </c>
      <c r="T3784" s="0" t="str">
        <f aca="false">G3784</f>
        <v>2</v>
      </c>
      <c r="U3784" s="0" t="n">
        <f aca="false">L3784</f>
        <v>0.615455804812019</v>
      </c>
      <c r="V3784" s="0" t="n">
        <f aca="false">K3784</f>
        <v>49.499947715602</v>
      </c>
      <c r="W3784" s="0" t="n">
        <f aca="false">J3784</f>
        <v>0</v>
      </c>
    </row>
    <row r="3785" customFormat="false" ht="12.8" hidden="false" customHeight="false" outlineLevel="0" collapsed="false">
      <c r="A3785" s="0" t="s">
        <v>76</v>
      </c>
      <c r="B3785" s="0" t="s">
        <v>1166</v>
      </c>
      <c r="C3785" s="0" t="s">
        <v>1167</v>
      </c>
      <c r="D3785" s="0" t="s">
        <v>13</v>
      </c>
      <c r="E3785" s="0" t="s">
        <v>14</v>
      </c>
      <c r="F3785" s="0" t="s">
        <v>1171</v>
      </c>
      <c r="G3785" s="0" t="s">
        <v>1610</v>
      </c>
      <c r="H3785" s="0" t="n">
        <v>0.828467942198617</v>
      </c>
      <c r="I3785" s="0" t="n">
        <v>28.10864</v>
      </c>
      <c r="J3785" s="0" t="n">
        <v>297</v>
      </c>
      <c r="K3785" s="0" t="n">
        <f aca="false">I3785*SUMIFS(syst_chauffage!$H$3:$H$27,syst_chauffage!$B$3:$B$27,D3785,syst_chauffage!$C$3:$C$27,E3785)</f>
        <v>56.7679770795612</v>
      </c>
      <c r="L3785" s="12" t="n">
        <f aca="false">H3785*SUMIFS(syst_chauffage!$K$3:$K$27,syst_chauffage!$B$3:$B$27,D3785,syst_chauffage!$C$3:$C$27,E3785)</f>
        <v>0.828467942198617</v>
      </c>
      <c r="N3785" s="0" t="str">
        <f aca="false">A3785</f>
        <v>Habitat Communautaire</v>
      </c>
      <c r="O3785" s="0" t="str">
        <f aca="false">B3785</f>
        <v>Service à la personne</v>
      </c>
      <c r="P3785" s="0" t="str">
        <f aca="false">C3785</f>
        <v>Résidentiel</v>
      </c>
      <c r="Q3785" s="0" t="str">
        <f aca="false">D3785</f>
        <v>Chaudière gaz</v>
      </c>
      <c r="R3785" s="0" t="str">
        <f aca="false">E3785</f>
        <v>Gaz</v>
      </c>
      <c r="S3785" s="0" t="str">
        <f aca="false">F3785</f>
        <v>0528900404</v>
      </c>
      <c r="T3785" s="0" t="str">
        <f aca="false">G3785</f>
        <v>2</v>
      </c>
      <c r="U3785" s="0" t="n">
        <f aca="false">L3785</f>
        <v>0.828467942198617</v>
      </c>
      <c r="V3785" s="0" t="n">
        <f aca="false">K3785</f>
        <v>56.7679770795612</v>
      </c>
      <c r="W3785" s="0" t="n">
        <f aca="false">J3785</f>
        <v>297</v>
      </c>
    </row>
    <row r="3786" customFormat="false" ht="12.8" hidden="false" customHeight="false" outlineLevel="0" collapsed="false">
      <c r="A3786" s="0" t="s">
        <v>76</v>
      </c>
      <c r="B3786" s="0" t="s">
        <v>1166</v>
      </c>
      <c r="C3786" s="0" t="s">
        <v>1167</v>
      </c>
      <c r="D3786" s="0" t="s">
        <v>29</v>
      </c>
      <c r="E3786" s="0" t="s">
        <v>30</v>
      </c>
      <c r="F3786" s="0" t="s">
        <v>1172</v>
      </c>
      <c r="G3786" s="0" t="s">
        <v>1610</v>
      </c>
      <c r="H3786" s="0" t="n">
        <v>0.92</v>
      </c>
      <c r="I3786" s="0" t="n">
        <v>10.4</v>
      </c>
      <c r="J3786" s="0" t="n">
        <v>0</v>
      </c>
      <c r="K3786" s="0" t="n">
        <f aca="false">I3786*SUMIFS(syst_chauffage!$H$3:$H$27,syst_chauffage!$B$3:$B$27,D3786,syst_chauffage!$C$3:$C$27,E3786)</f>
        <v>3</v>
      </c>
      <c r="L3786" s="12" t="n">
        <f aca="false">H3786*SUMIFS(syst_chauffage!$K$3:$K$27,syst_chauffage!$B$3:$B$27,D3786,syst_chauffage!$C$3:$C$27,E3786)</f>
        <v>0.92</v>
      </c>
      <c r="N3786" s="0" t="str">
        <f aca="false">A3786</f>
        <v>Habitat Communautaire</v>
      </c>
      <c r="O3786" s="0" t="str">
        <f aca="false">B3786</f>
        <v>Service à la personne</v>
      </c>
      <c r="P3786" s="0" t="str">
        <f aca="false">C3786</f>
        <v>Résidentiel</v>
      </c>
      <c r="Q3786" s="0" t="str">
        <f aca="false">D3786</f>
        <v>Electrique direct</v>
      </c>
      <c r="R3786" s="0" t="str">
        <f aca="false">E3786</f>
        <v>Electricité</v>
      </c>
      <c r="S3786" s="0" t="str">
        <f aca="false">F3786</f>
        <v>0528900602</v>
      </c>
      <c r="T3786" s="0" t="str">
        <f aca="false">G3786</f>
        <v>2</v>
      </c>
      <c r="U3786" s="0" t="n">
        <f aca="false">L3786</f>
        <v>0.92</v>
      </c>
      <c r="V3786" s="0" t="n">
        <f aca="false">K3786</f>
        <v>3</v>
      </c>
      <c r="W3786" s="0" t="n">
        <f aca="false">J3786</f>
        <v>0</v>
      </c>
    </row>
    <row r="3787" customFormat="false" ht="12.8" hidden="false" customHeight="false" outlineLevel="0" collapsed="false">
      <c r="A3787" s="0" t="s">
        <v>76</v>
      </c>
      <c r="B3787" s="0" t="s">
        <v>1166</v>
      </c>
      <c r="C3787" s="0" t="s">
        <v>1167</v>
      </c>
      <c r="D3787" s="0" t="s">
        <v>36</v>
      </c>
      <c r="E3787" s="0" t="s">
        <v>30</v>
      </c>
      <c r="F3787" s="0" t="s">
        <v>1173</v>
      </c>
      <c r="G3787" s="0" t="s">
        <v>1610</v>
      </c>
      <c r="H3787" s="0" t="n">
        <v>2.94489544186046</v>
      </c>
      <c r="I3787" s="0" t="n">
        <v>44.4812052273557</v>
      </c>
      <c r="J3787" s="0" t="n">
        <v>846</v>
      </c>
      <c r="K3787" s="0" t="n">
        <f aca="false">I3787*SUMIFS(syst_chauffage!$H$3:$H$27,syst_chauffage!$B$3:$B$27,D3787,syst_chauffage!$C$3:$C$27,E3787)</f>
        <v>27.5186580215299</v>
      </c>
      <c r="L3787" s="12" t="n">
        <f aca="false">H3787*SUMIFS(syst_chauffage!$K$3:$K$27,syst_chauffage!$B$3:$B$27,D3787,syst_chauffage!$C$3:$C$27,E3787)</f>
        <v>2.47427325480779</v>
      </c>
      <c r="N3787" s="0" t="str">
        <f aca="false">A3787</f>
        <v>Habitat Communautaire</v>
      </c>
      <c r="O3787" s="0" t="str">
        <f aca="false">B3787</f>
        <v>Service à la personne</v>
      </c>
      <c r="P3787" s="0" t="str">
        <f aca="false">C3787</f>
        <v>Résidentiel</v>
      </c>
      <c r="Q3787" s="0" t="str">
        <f aca="false">D3787</f>
        <v>PAC</v>
      </c>
      <c r="R3787" s="0" t="str">
        <f aca="false">E3787</f>
        <v>Electricité</v>
      </c>
      <c r="S3787" s="0" t="str">
        <f aca="false">F3787</f>
        <v>0528900902</v>
      </c>
      <c r="T3787" s="0" t="str">
        <f aca="false">G3787</f>
        <v>2</v>
      </c>
      <c r="U3787" s="0" t="n">
        <f aca="false">L3787</f>
        <v>2.47427325480779</v>
      </c>
      <c r="V3787" s="0" t="n">
        <f aca="false">K3787</f>
        <v>27.5186580215299</v>
      </c>
      <c r="W3787" s="0" t="n">
        <f aca="false">J3787</f>
        <v>846</v>
      </c>
    </row>
    <row r="3788" customFormat="false" ht="12.8" hidden="false" customHeight="false" outlineLevel="0" collapsed="false">
      <c r="A3788" s="0" t="s">
        <v>76</v>
      </c>
      <c r="B3788" s="0" t="s">
        <v>1166</v>
      </c>
      <c r="C3788" s="0" t="s">
        <v>1167</v>
      </c>
      <c r="D3788" s="0" t="s">
        <v>51</v>
      </c>
      <c r="E3788" s="0" t="s">
        <v>57</v>
      </c>
      <c r="F3788" s="0" t="s">
        <v>1174</v>
      </c>
      <c r="G3788" s="0" t="s">
        <v>1610</v>
      </c>
      <c r="H3788" s="0" t="n">
        <v>1.90023608593606</v>
      </c>
      <c r="I3788" s="0" t="n">
        <v>31.0002628010379</v>
      </c>
      <c r="J3788" s="0" t="n">
        <v>0</v>
      </c>
      <c r="K3788" s="0" t="n">
        <f aca="false">I3788*SUMIFS(syst_chauffage!$H$3:$H$27,syst_chauffage!$B$3:$B$27,D3788,syst_chauffage!$C$3:$C$27,E3788)</f>
        <v>65.6850263521615</v>
      </c>
      <c r="L3788" s="12" t="n">
        <f aca="false">H3788*SUMIFS(syst_chauffage!$K$3:$K$27,syst_chauffage!$B$3:$B$27,D3788,syst_chauffage!$C$3:$C$27,E3788)</f>
        <v>1.90023608593606</v>
      </c>
      <c r="N3788" s="0" t="str">
        <f aca="false">A3788</f>
        <v>Habitat Communautaire</v>
      </c>
      <c r="O3788" s="0" t="str">
        <f aca="false">B3788</f>
        <v>Service à la personne</v>
      </c>
      <c r="P3788" s="0" t="str">
        <f aca="false">C3788</f>
        <v>Résidentiel</v>
      </c>
      <c r="Q3788" s="0" t="str">
        <f aca="false">D3788</f>
        <v>Autre système centralisé performant</v>
      </c>
      <c r="R3788" s="0" t="str">
        <f aca="false">E3788</f>
        <v>Autres</v>
      </c>
      <c r="S3788" s="0" t="str">
        <f aca="false">F3788</f>
        <v>0528902101</v>
      </c>
      <c r="T3788" s="0" t="str">
        <f aca="false">G3788</f>
        <v>2</v>
      </c>
      <c r="U3788" s="0" t="n">
        <f aca="false">L3788</f>
        <v>1.90023608593606</v>
      </c>
      <c r="V3788" s="0" t="n">
        <f aca="false">K3788</f>
        <v>65.6850263521615</v>
      </c>
      <c r="W3788" s="0" t="n">
        <f aca="false">J3788</f>
        <v>0</v>
      </c>
    </row>
    <row r="3789" customFormat="false" ht="12.8" hidden="false" customHeight="false" outlineLevel="0" collapsed="false">
      <c r="A3789" s="0" t="s">
        <v>76</v>
      </c>
      <c r="B3789" s="0" t="s">
        <v>1166</v>
      </c>
      <c r="C3789" s="0" t="s">
        <v>1167</v>
      </c>
      <c r="D3789" s="0" t="s">
        <v>51</v>
      </c>
      <c r="E3789" s="0" t="s">
        <v>58</v>
      </c>
      <c r="F3789" s="0" t="s">
        <v>1175</v>
      </c>
      <c r="G3789" s="0" t="s">
        <v>1610</v>
      </c>
      <c r="H3789" s="0" t="n">
        <v>1.97015510848654</v>
      </c>
      <c r="I3789" s="0" t="n">
        <v>30.9907341477697</v>
      </c>
      <c r="J3789" s="0" t="n">
        <v>1190</v>
      </c>
      <c r="K3789" s="0" t="n">
        <f aca="false">I3789*SUMIFS(syst_chauffage!$H$3:$H$27,syst_chauffage!$B$3:$B$27,D3789,syst_chauffage!$C$3:$C$27,E3789)</f>
        <v>66.1342113916402</v>
      </c>
      <c r="L3789" s="12" t="n">
        <f aca="false">H3789*SUMIFS(syst_chauffage!$K$3:$K$27,syst_chauffage!$B$3:$B$27,D3789,syst_chauffage!$C$3:$C$27,E3789)</f>
        <v>1.97015510848654</v>
      </c>
      <c r="N3789" s="0" t="str">
        <f aca="false">A3789</f>
        <v>Habitat Communautaire</v>
      </c>
      <c r="O3789" s="0" t="str">
        <f aca="false">B3789</f>
        <v>Service à la personne</v>
      </c>
      <c r="P3789" s="0" t="str">
        <f aca="false">C3789</f>
        <v>Résidentiel</v>
      </c>
      <c r="Q3789" s="0" t="str">
        <f aca="false">D3789</f>
        <v>Autre système centralisé performant</v>
      </c>
      <c r="R3789" s="0" t="str">
        <f aca="false">E3789</f>
        <v>Urbain</v>
      </c>
      <c r="S3789" s="0" t="str">
        <f aca="false">F3789</f>
        <v>0528902106</v>
      </c>
      <c r="T3789" s="0" t="str">
        <f aca="false">G3789</f>
        <v>2</v>
      </c>
      <c r="U3789" s="0" t="n">
        <f aca="false">L3789</f>
        <v>1.97015510848654</v>
      </c>
      <c r="V3789" s="0" t="n">
        <f aca="false">K3789</f>
        <v>66.1342113916402</v>
      </c>
      <c r="W3789" s="0" t="n">
        <f aca="false">J3789</f>
        <v>1190</v>
      </c>
    </row>
    <row r="3790" customFormat="false" ht="12.8" hidden="false" customHeight="false" outlineLevel="0" collapsed="false">
      <c r="A3790" s="0" t="s">
        <v>76</v>
      </c>
      <c r="B3790" s="0" t="s">
        <v>1166</v>
      </c>
      <c r="C3790" s="0" t="s">
        <v>1167</v>
      </c>
      <c r="D3790" s="0" t="s">
        <v>27</v>
      </c>
      <c r="E3790" s="0" t="s">
        <v>23</v>
      </c>
      <c r="F3790" s="0" t="s">
        <v>1176</v>
      </c>
      <c r="G3790" s="0" t="s">
        <v>1610</v>
      </c>
      <c r="H3790" s="0" t="n">
        <v>0.751417742745563</v>
      </c>
      <c r="I3790" s="0" t="n">
        <v>33.4626666666666</v>
      </c>
      <c r="J3790" s="0" t="n">
        <v>684</v>
      </c>
      <c r="K3790" s="0" t="n">
        <f aca="false">I3790*SUMIFS(syst_chauffage!$H$3:$H$27,syst_chauffage!$B$3:$B$27,D3790,syst_chauffage!$C$3:$C$27,E3790)</f>
        <v>85.8117675548926</v>
      </c>
      <c r="L3790" s="12" t="n">
        <f aca="false">H3790*SUMIFS(syst_chauffage!$K$3:$K$27,syst_chauffage!$B$3:$B$27,D3790,syst_chauffage!$C$3:$C$27,E3790)</f>
        <v>0.751417742745563</v>
      </c>
      <c r="N3790" s="0" t="str">
        <f aca="false">A3790</f>
        <v>Habitat Communautaire</v>
      </c>
      <c r="O3790" s="0" t="str">
        <f aca="false">B3790</f>
        <v>Service à la personne</v>
      </c>
      <c r="P3790" s="0" t="str">
        <f aca="false">C3790</f>
        <v>Résidentiel</v>
      </c>
      <c r="Q3790" s="0" t="str">
        <f aca="false">D3790</f>
        <v>Chaudière condensation fioul</v>
      </c>
      <c r="R3790" s="0" t="str">
        <f aca="false">E3790</f>
        <v>Fioul</v>
      </c>
      <c r="S3790" s="0" t="str">
        <f aca="false">F3790</f>
        <v>0528902303</v>
      </c>
      <c r="T3790" s="0" t="str">
        <f aca="false">G3790</f>
        <v>2</v>
      </c>
      <c r="U3790" s="0" t="n">
        <f aca="false">L3790</f>
        <v>0.751417742745563</v>
      </c>
      <c r="V3790" s="0" t="n">
        <f aca="false">K3790</f>
        <v>85.8117675548926</v>
      </c>
      <c r="W3790" s="0" t="n">
        <f aca="false">J3790</f>
        <v>684</v>
      </c>
    </row>
    <row r="3791" customFormat="false" ht="12.8" hidden="false" customHeight="false" outlineLevel="0" collapsed="false">
      <c r="A3791" s="0" t="s">
        <v>76</v>
      </c>
      <c r="B3791" s="0" t="s">
        <v>1166</v>
      </c>
      <c r="C3791" s="0" t="s">
        <v>1167</v>
      </c>
      <c r="D3791" s="0" t="s">
        <v>18</v>
      </c>
      <c r="E3791" s="0" t="s">
        <v>14</v>
      </c>
      <c r="F3791" s="0" t="s">
        <v>1177</v>
      </c>
      <c r="G3791" s="0" t="s">
        <v>1610</v>
      </c>
      <c r="H3791" s="0" t="n">
        <v>0.980154421996798</v>
      </c>
      <c r="I3791" s="0" t="n">
        <v>33.4626666666666</v>
      </c>
      <c r="J3791" s="0" t="n">
        <v>684</v>
      </c>
      <c r="K3791" s="0" t="n">
        <f aca="false">I3791*SUMIFS(syst_chauffage!$H$3:$H$27,syst_chauffage!$B$3:$B$27,D3791,syst_chauffage!$C$3:$C$27,E3791)</f>
        <v>91.1833882109893</v>
      </c>
      <c r="L3791" s="12" t="n">
        <f aca="false">H3791*SUMIFS(syst_chauffage!$K$3:$K$27,syst_chauffage!$B$3:$B$27,D3791,syst_chauffage!$C$3:$C$27,E3791)</f>
        <v>0.952167965281034</v>
      </c>
      <c r="N3791" s="0" t="str">
        <f aca="false">A3791</f>
        <v>Habitat Communautaire</v>
      </c>
      <c r="O3791" s="0" t="str">
        <f aca="false">B3791</f>
        <v>Service à la personne</v>
      </c>
      <c r="P3791" s="0" t="str">
        <f aca="false">C3791</f>
        <v>Résidentiel</v>
      </c>
      <c r="Q3791" s="0" t="str">
        <f aca="false">D3791</f>
        <v>Chaudière condensation gaz</v>
      </c>
      <c r="R3791" s="0" t="str">
        <f aca="false">E3791</f>
        <v>Gaz</v>
      </c>
      <c r="S3791" s="0" t="str">
        <f aca="false">F3791</f>
        <v>0528902404</v>
      </c>
      <c r="T3791" s="0" t="str">
        <f aca="false">G3791</f>
        <v>2</v>
      </c>
      <c r="U3791" s="0" t="n">
        <f aca="false">L3791</f>
        <v>0.952167965281034</v>
      </c>
      <c r="V3791" s="0" t="n">
        <f aca="false">K3791</f>
        <v>91.1833882109893</v>
      </c>
      <c r="W3791" s="0" t="n">
        <f aca="false">J3791</f>
        <v>684</v>
      </c>
    </row>
    <row r="3792" customFormat="false" ht="12.8" hidden="false" customHeight="false" outlineLevel="0" collapsed="false">
      <c r="A3792" s="0" t="s">
        <v>76</v>
      </c>
      <c r="B3792" s="0" t="s">
        <v>1166</v>
      </c>
      <c r="C3792" s="0" t="s">
        <v>1167</v>
      </c>
      <c r="D3792" s="0" t="s">
        <v>32</v>
      </c>
      <c r="E3792" s="0" t="s">
        <v>30</v>
      </c>
      <c r="F3792" s="0" t="s">
        <v>1178</v>
      </c>
      <c r="G3792" s="0" t="s">
        <v>1610</v>
      </c>
      <c r="H3792" s="0" t="n">
        <v>1</v>
      </c>
      <c r="I3792" s="0" t="n">
        <v>12</v>
      </c>
      <c r="J3792" s="0" t="n">
        <v>0</v>
      </c>
      <c r="K3792" s="0" t="n">
        <f aca="false">I3792*SUMIFS(syst_chauffage!$H$3:$H$27,syst_chauffage!$B$3:$B$27,D3792,syst_chauffage!$C$3:$C$27,E3792)</f>
        <v>12</v>
      </c>
      <c r="L3792" s="12" t="n">
        <f aca="false">H3792*SUMIFS(syst_chauffage!$K$3:$K$27,syst_chauffage!$B$3:$B$27,D3792,syst_chauffage!$C$3:$C$27,E3792)</f>
        <v>1</v>
      </c>
      <c r="N3792" s="0" t="str">
        <f aca="false">A3792</f>
        <v>Habitat Communautaire</v>
      </c>
      <c r="O3792" s="0" t="str">
        <f aca="false">B3792</f>
        <v>Service à la personne</v>
      </c>
      <c r="P3792" s="0" t="str">
        <f aca="false">C3792</f>
        <v>Résidentiel</v>
      </c>
      <c r="Q3792" s="0" t="str">
        <f aca="false">D3792</f>
        <v>Electrique direct performant</v>
      </c>
      <c r="R3792" s="0" t="str">
        <f aca="false">E3792</f>
        <v>Electricité</v>
      </c>
      <c r="S3792" s="0" t="str">
        <f aca="false">F3792</f>
        <v>0528902602</v>
      </c>
      <c r="T3792" s="0" t="str">
        <f aca="false">G3792</f>
        <v>2</v>
      </c>
      <c r="U3792" s="0" t="n">
        <f aca="false">L3792</f>
        <v>1</v>
      </c>
      <c r="V3792" s="0" t="n">
        <f aca="false">K3792</f>
        <v>12</v>
      </c>
      <c r="W3792" s="0" t="n">
        <f aca="false">J3792</f>
        <v>0</v>
      </c>
    </row>
    <row r="3793" customFormat="false" ht="12.8" hidden="false" customHeight="false" outlineLevel="0" collapsed="false">
      <c r="A3793" s="0" t="s">
        <v>76</v>
      </c>
      <c r="B3793" s="0" t="s">
        <v>1166</v>
      </c>
      <c r="C3793" s="0" t="s">
        <v>1167</v>
      </c>
      <c r="D3793" s="0" t="s">
        <v>38</v>
      </c>
      <c r="E3793" s="0" t="s">
        <v>30</v>
      </c>
      <c r="F3793" s="0" t="s">
        <v>1179</v>
      </c>
      <c r="G3793" s="0" t="s">
        <v>1610</v>
      </c>
      <c r="H3793" s="0" t="n">
        <v>3.39795627906976</v>
      </c>
      <c r="I3793" s="0" t="n">
        <v>52.9538157468521</v>
      </c>
      <c r="J3793" s="0" t="n">
        <v>900</v>
      </c>
      <c r="K3793" s="0" t="n">
        <f aca="false">I3793*SUMIFS(syst_chauffage!$H$3:$H$27,syst_chauffage!$B$3:$B$27,D3793,syst_chauffage!$C$3:$C$27,E3793)</f>
        <v>53.5253887485066</v>
      </c>
      <c r="L3793" s="12" t="n">
        <f aca="false">H3793*SUMIFS(syst_chauffage!$K$3:$K$27,syst_chauffage!$B$3:$B$27,D3793,syst_chauffage!$C$3:$C$27,E3793)</f>
        <v>3.03986496519792</v>
      </c>
      <c r="N3793" s="0" t="str">
        <f aca="false">A3793</f>
        <v>Habitat Communautaire</v>
      </c>
      <c r="O3793" s="0" t="str">
        <f aca="false">B3793</f>
        <v>Service à la personne</v>
      </c>
      <c r="P3793" s="0" t="str">
        <f aca="false">C3793</f>
        <v>Résidentiel</v>
      </c>
      <c r="Q3793" s="0" t="str">
        <f aca="false">D3793</f>
        <v>PAC performant</v>
      </c>
      <c r="R3793" s="0" t="str">
        <f aca="false">E3793</f>
        <v>Electricité</v>
      </c>
      <c r="S3793" s="0" t="str">
        <f aca="false">F3793</f>
        <v>0528902902</v>
      </c>
      <c r="T3793" s="0" t="str">
        <f aca="false">G3793</f>
        <v>2</v>
      </c>
      <c r="U3793" s="0" t="n">
        <f aca="false">L3793</f>
        <v>3.03986496519792</v>
      </c>
      <c r="V3793" s="0" t="n">
        <f aca="false">K3793</f>
        <v>53.5253887485066</v>
      </c>
      <c r="W3793" s="0" t="n">
        <f aca="false">J3793</f>
        <v>900</v>
      </c>
    </row>
    <row r="3794" customFormat="false" ht="12.8" hidden="false" customHeight="false" outlineLevel="0" collapsed="false">
      <c r="A3794" s="0" t="s">
        <v>77</v>
      </c>
      <c r="B3794" s="0" t="s">
        <v>1180</v>
      </c>
      <c r="C3794" s="0" t="s">
        <v>1180</v>
      </c>
      <c r="D3794" s="0" t="s">
        <v>19</v>
      </c>
      <c r="E3794" s="0" t="s">
        <v>57</v>
      </c>
      <c r="F3794" s="0" t="s">
        <v>1181</v>
      </c>
      <c r="G3794" s="0" t="s">
        <v>1610</v>
      </c>
      <c r="H3794" s="0" t="n">
        <v>0.759298114133152</v>
      </c>
      <c r="I3794" s="0" t="n">
        <v>11.4313984811044</v>
      </c>
      <c r="J3794" s="0" t="n">
        <v>0</v>
      </c>
      <c r="K3794" s="0" t="n">
        <f aca="false">I3794*SUMIFS(syst_chauffage!$H$3:$H$27,syst_chauffage!$B$3:$B$27,D3794,syst_chauffage!$C$3:$C$27,E3794)</f>
        <v>15.9179557327716</v>
      </c>
      <c r="L3794" s="12" t="n">
        <f aca="false">H3794*SUMIFS(syst_chauffage!$K$3:$K$27,syst_chauffage!$B$3:$B$27,D3794,syst_chauffage!$C$3:$C$27,E3794)</f>
        <v>0.759298114133152</v>
      </c>
      <c r="N3794" s="0" t="str">
        <f aca="false">A3794</f>
        <v>Santé Action Sociale</v>
      </c>
      <c r="O3794" s="0" t="str">
        <f aca="false">B3794</f>
        <v>Cabinet médical</v>
      </c>
      <c r="P3794" s="0" t="str">
        <f aca="false">C3794</f>
        <v>Cabinet médical</v>
      </c>
      <c r="Q3794" s="0" t="str">
        <f aca="false">D3794</f>
        <v>Autre système centralisé</v>
      </c>
      <c r="R3794" s="0" t="str">
        <f aca="false">E3794</f>
        <v>Autres</v>
      </c>
      <c r="S3794" s="0" t="str">
        <f aca="false">F3794</f>
        <v>0603010101</v>
      </c>
      <c r="T3794" s="0" t="str">
        <f aca="false">G3794</f>
        <v>2</v>
      </c>
      <c r="U3794" s="0" t="n">
        <f aca="false">L3794</f>
        <v>0.759298114133152</v>
      </c>
      <c r="V3794" s="0" t="n">
        <f aca="false">K3794</f>
        <v>15.9179557327716</v>
      </c>
      <c r="W3794" s="0" t="n">
        <f aca="false">J3794</f>
        <v>0</v>
      </c>
    </row>
    <row r="3795" customFormat="false" ht="12.8" hidden="false" customHeight="false" outlineLevel="0" collapsed="false">
      <c r="A3795" s="0" t="s">
        <v>77</v>
      </c>
      <c r="B3795" s="0" t="s">
        <v>1180</v>
      </c>
      <c r="C3795" s="0" t="s">
        <v>1180</v>
      </c>
      <c r="D3795" s="0" t="s">
        <v>19</v>
      </c>
      <c r="E3795" s="0" t="s">
        <v>58</v>
      </c>
      <c r="F3795" s="0" t="s">
        <v>1182</v>
      </c>
      <c r="G3795" s="0" t="s">
        <v>1610</v>
      </c>
      <c r="H3795" s="0" t="n">
        <v>0.75021093624049</v>
      </c>
      <c r="I3795" s="0" t="n">
        <v>12.5995996868832</v>
      </c>
      <c r="J3795" s="0" t="n">
        <v>1190</v>
      </c>
      <c r="K3795" s="0" t="n">
        <f aca="false">I3795*SUMIFS(syst_chauffage!$H$3:$H$27,syst_chauffage!$B$3:$B$27,D3795,syst_chauffage!$C$3:$C$27,E3795)</f>
        <v>20.7257063408421</v>
      </c>
      <c r="L3795" s="12" t="n">
        <f aca="false">H3795*SUMIFS(syst_chauffage!$K$3:$K$27,syst_chauffage!$B$3:$B$27,D3795,syst_chauffage!$C$3:$C$27,E3795)</f>
        <v>0.75021093624049</v>
      </c>
      <c r="N3795" s="0" t="str">
        <f aca="false">A3795</f>
        <v>Santé Action Sociale</v>
      </c>
      <c r="O3795" s="0" t="str">
        <f aca="false">B3795</f>
        <v>Cabinet médical</v>
      </c>
      <c r="P3795" s="0" t="str">
        <f aca="false">C3795</f>
        <v>Cabinet médical</v>
      </c>
      <c r="Q3795" s="0" t="str">
        <f aca="false">D3795</f>
        <v>Autre système centralisé</v>
      </c>
      <c r="R3795" s="0" t="str">
        <f aca="false">E3795</f>
        <v>Urbain</v>
      </c>
      <c r="S3795" s="0" t="str">
        <f aca="false">F3795</f>
        <v>0603010106</v>
      </c>
      <c r="T3795" s="0" t="str">
        <f aca="false">G3795</f>
        <v>2</v>
      </c>
      <c r="U3795" s="0" t="n">
        <f aca="false">L3795</f>
        <v>0.75021093624049</v>
      </c>
      <c r="V3795" s="0" t="n">
        <f aca="false">K3795</f>
        <v>20.7257063408421</v>
      </c>
      <c r="W3795" s="0" t="n">
        <f aca="false">J3795</f>
        <v>1190</v>
      </c>
    </row>
    <row r="3796" customFormat="false" ht="12.8" hidden="false" customHeight="false" outlineLevel="0" collapsed="false">
      <c r="A3796" s="0" t="s">
        <v>77</v>
      </c>
      <c r="B3796" s="0" t="s">
        <v>1180</v>
      </c>
      <c r="C3796" s="0" t="s">
        <v>1180</v>
      </c>
      <c r="D3796" s="0" t="s">
        <v>22</v>
      </c>
      <c r="E3796" s="0" t="s">
        <v>23</v>
      </c>
      <c r="F3796" s="0" t="s">
        <v>1183</v>
      </c>
      <c r="G3796" s="0" t="s">
        <v>1610</v>
      </c>
      <c r="H3796" s="0" t="n">
        <v>0.631211300391437</v>
      </c>
      <c r="I3796" s="0" t="n">
        <v>6.74372675172192</v>
      </c>
      <c r="J3796" s="0" t="n">
        <v>0</v>
      </c>
      <c r="K3796" s="0" t="n">
        <f aca="false">I3796*SUMIFS(syst_chauffage!$H$3:$H$27,syst_chauffage!$B$3:$B$27,D3796,syst_chauffage!$C$3:$C$27,E3796)</f>
        <v>11.8758545991034</v>
      </c>
      <c r="L3796" s="12" t="n">
        <f aca="false">H3796*SUMIFS(syst_chauffage!$K$3:$K$27,syst_chauffage!$B$3:$B$27,D3796,syst_chauffage!$C$3:$C$27,E3796)</f>
        <v>0.631211300391437</v>
      </c>
      <c r="N3796" s="0" t="str">
        <f aca="false">A3796</f>
        <v>Santé Action Sociale</v>
      </c>
      <c r="O3796" s="0" t="str">
        <f aca="false">B3796</f>
        <v>Cabinet médical</v>
      </c>
      <c r="P3796" s="0" t="str">
        <f aca="false">C3796</f>
        <v>Cabinet médical</v>
      </c>
      <c r="Q3796" s="0" t="str">
        <f aca="false">D3796</f>
        <v>Chaudière fioul</v>
      </c>
      <c r="R3796" s="0" t="str">
        <f aca="false">E3796</f>
        <v>Fioul</v>
      </c>
      <c r="S3796" s="0" t="str">
        <f aca="false">F3796</f>
        <v>0603010303</v>
      </c>
      <c r="T3796" s="0" t="str">
        <f aca="false">G3796</f>
        <v>2</v>
      </c>
      <c r="U3796" s="0" t="n">
        <f aca="false">L3796</f>
        <v>0.631211300391437</v>
      </c>
      <c r="V3796" s="0" t="n">
        <f aca="false">K3796</f>
        <v>11.8758545991034</v>
      </c>
      <c r="W3796" s="0" t="n">
        <f aca="false">J3796</f>
        <v>0</v>
      </c>
    </row>
    <row r="3797" customFormat="false" ht="12.8" hidden="false" customHeight="false" outlineLevel="0" collapsed="false">
      <c r="A3797" s="0" t="s">
        <v>77</v>
      </c>
      <c r="B3797" s="0" t="s">
        <v>1180</v>
      </c>
      <c r="C3797" s="0" t="s">
        <v>1180</v>
      </c>
      <c r="D3797" s="0" t="s">
        <v>13</v>
      </c>
      <c r="E3797" s="0" t="s">
        <v>14</v>
      </c>
      <c r="F3797" s="0" t="s">
        <v>1184</v>
      </c>
      <c r="G3797" s="0" t="s">
        <v>1610</v>
      </c>
      <c r="H3797" s="0" t="n">
        <v>0.937291274480885</v>
      </c>
      <c r="I3797" s="0" t="n">
        <v>5.01875038362034</v>
      </c>
      <c r="J3797" s="0" t="n">
        <v>252</v>
      </c>
      <c r="K3797" s="0" t="n">
        <f aca="false">I3797*SUMIFS(syst_chauffage!$H$3:$H$27,syst_chauffage!$B$3:$B$27,D3797,syst_chauffage!$C$3:$C$27,E3797)</f>
        <v>10.1358268043348</v>
      </c>
      <c r="L3797" s="12" t="n">
        <f aca="false">H3797*SUMIFS(syst_chauffage!$K$3:$K$27,syst_chauffage!$B$3:$B$27,D3797,syst_chauffage!$C$3:$C$27,E3797)</f>
        <v>0.937291274480885</v>
      </c>
      <c r="N3797" s="0" t="str">
        <f aca="false">A3797</f>
        <v>Santé Action Sociale</v>
      </c>
      <c r="O3797" s="0" t="str">
        <f aca="false">B3797</f>
        <v>Cabinet médical</v>
      </c>
      <c r="P3797" s="0" t="str">
        <f aca="false">C3797</f>
        <v>Cabinet médical</v>
      </c>
      <c r="Q3797" s="0" t="str">
        <f aca="false">D3797</f>
        <v>Chaudière gaz</v>
      </c>
      <c r="R3797" s="0" t="str">
        <f aca="false">E3797</f>
        <v>Gaz</v>
      </c>
      <c r="S3797" s="0" t="str">
        <f aca="false">F3797</f>
        <v>0603010404</v>
      </c>
      <c r="T3797" s="0" t="str">
        <f aca="false">G3797</f>
        <v>2</v>
      </c>
      <c r="U3797" s="0" t="n">
        <f aca="false">L3797</f>
        <v>0.937291274480885</v>
      </c>
      <c r="V3797" s="0" t="n">
        <f aca="false">K3797</f>
        <v>10.1358268043348</v>
      </c>
      <c r="W3797" s="0" t="n">
        <f aca="false">J3797</f>
        <v>252</v>
      </c>
    </row>
    <row r="3798" customFormat="false" ht="12.8" hidden="false" customHeight="false" outlineLevel="0" collapsed="false">
      <c r="A3798" s="0" t="s">
        <v>77</v>
      </c>
      <c r="B3798" s="0" t="s">
        <v>1180</v>
      </c>
      <c r="C3798" s="0" t="s">
        <v>1180</v>
      </c>
      <c r="D3798" s="0" t="s">
        <v>29</v>
      </c>
      <c r="E3798" s="0" t="s">
        <v>30</v>
      </c>
      <c r="F3798" s="0" t="s">
        <v>1185</v>
      </c>
      <c r="G3798" s="0" t="s">
        <v>1610</v>
      </c>
      <c r="H3798" s="0" t="n">
        <v>0.92</v>
      </c>
      <c r="I3798" s="0" t="n">
        <v>10.4</v>
      </c>
      <c r="J3798" s="0" t="n">
        <v>0</v>
      </c>
      <c r="K3798" s="0" t="n">
        <f aca="false">I3798*SUMIFS(syst_chauffage!$H$3:$H$27,syst_chauffage!$B$3:$B$27,D3798,syst_chauffage!$C$3:$C$27,E3798)</f>
        <v>3</v>
      </c>
      <c r="L3798" s="12" t="n">
        <f aca="false">H3798*SUMIFS(syst_chauffage!$K$3:$K$27,syst_chauffage!$B$3:$B$27,D3798,syst_chauffage!$C$3:$C$27,E3798)</f>
        <v>0.92</v>
      </c>
      <c r="N3798" s="0" t="str">
        <f aca="false">A3798</f>
        <v>Santé Action Sociale</v>
      </c>
      <c r="O3798" s="0" t="str">
        <f aca="false">B3798</f>
        <v>Cabinet médical</v>
      </c>
      <c r="P3798" s="0" t="str">
        <f aca="false">C3798</f>
        <v>Cabinet médical</v>
      </c>
      <c r="Q3798" s="0" t="str">
        <f aca="false">D3798</f>
        <v>Electrique direct</v>
      </c>
      <c r="R3798" s="0" t="str">
        <f aca="false">E3798</f>
        <v>Electricité</v>
      </c>
      <c r="S3798" s="0" t="str">
        <f aca="false">F3798</f>
        <v>0603010602</v>
      </c>
      <c r="T3798" s="0" t="str">
        <f aca="false">G3798</f>
        <v>2</v>
      </c>
      <c r="U3798" s="0" t="n">
        <f aca="false">L3798</f>
        <v>0.92</v>
      </c>
      <c r="V3798" s="0" t="n">
        <f aca="false">K3798</f>
        <v>3</v>
      </c>
      <c r="W3798" s="0" t="n">
        <f aca="false">J3798</f>
        <v>0</v>
      </c>
    </row>
    <row r="3799" customFormat="false" ht="12.8" hidden="false" customHeight="false" outlineLevel="0" collapsed="false">
      <c r="A3799" s="0" t="s">
        <v>77</v>
      </c>
      <c r="B3799" s="0" t="s">
        <v>1180</v>
      </c>
      <c r="C3799" s="0" t="s">
        <v>1180</v>
      </c>
      <c r="D3799" s="0" t="s">
        <v>36</v>
      </c>
      <c r="E3799" s="0" t="s">
        <v>30</v>
      </c>
      <c r="F3799" s="0" t="s">
        <v>1186</v>
      </c>
      <c r="G3799" s="0" t="s">
        <v>1610</v>
      </c>
      <c r="H3799" s="0" t="n">
        <v>2.94489544186046</v>
      </c>
      <c r="I3799" s="0" t="n">
        <v>28.7044589208096</v>
      </c>
      <c r="J3799" s="0" t="n">
        <v>846</v>
      </c>
      <c r="K3799" s="0" t="n">
        <f aca="false">I3799*SUMIFS(syst_chauffage!$H$3:$H$27,syst_chauffage!$B$3:$B$27,D3799,syst_chauffage!$C$3:$C$27,E3799)</f>
        <v>17.7582460883731</v>
      </c>
      <c r="L3799" s="12" t="n">
        <f aca="false">H3799*SUMIFS(syst_chauffage!$K$3:$K$27,syst_chauffage!$B$3:$B$27,D3799,syst_chauffage!$C$3:$C$27,E3799)</f>
        <v>2.47427325480779</v>
      </c>
      <c r="N3799" s="0" t="str">
        <f aca="false">A3799</f>
        <v>Santé Action Sociale</v>
      </c>
      <c r="O3799" s="0" t="str">
        <f aca="false">B3799</f>
        <v>Cabinet médical</v>
      </c>
      <c r="P3799" s="0" t="str">
        <f aca="false">C3799</f>
        <v>Cabinet médical</v>
      </c>
      <c r="Q3799" s="0" t="str">
        <f aca="false">D3799</f>
        <v>PAC</v>
      </c>
      <c r="R3799" s="0" t="str">
        <f aca="false">E3799</f>
        <v>Electricité</v>
      </c>
      <c r="S3799" s="0" t="str">
        <f aca="false">F3799</f>
        <v>0603010902</v>
      </c>
      <c r="T3799" s="0" t="str">
        <f aca="false">G3799</f>
        <v>2</v>
      </c>
      <c r="U3799" s="0" t="n">
        <f aca="false">L3799</f>
        <v>2.47427325480779</v>
      </c>
      <c r="V3799" s="0" t="n">
        <f aca="false">K3799</f>
        <v>17.7582460883731</v>
      </c>
      <c r="W3799" s="0" t="n">
        <f aca="false">J3799</f>
        <v>846</v>
      </c>
    </row>
    <row r="3800" customFormat="false" ht="12.8" hidden="false" customHeight="false" outlineLevel="0" collapsed="false">
      <c r="A3800" s="0" t="s">
        <v>77</v>
      </c>
      <c r="B3800" s="0" t="s">
        <v>1180</v>
      </c>
      <c r="C3800" s="0" t="s">
        <v>1180</v>
      </c>
      <c r="D3800" s="0" t="s">
        <v>51</v>
      </c>
      <c r="E3800" s="0" t="s">
        <v>57</v>
      </c>
      <c r="F3800" s="0" t="s">
        <v>1187</v>
      </c>
      <c r="G3800" s="0" t="s">
        <v>1610</v>
      </c>
      <c r="H3800" s="0" t="n">
        <v>0.876113208615176</v>
      </c>
      <c r="I3800" s="0" t="n">
        <v>13.6088077156005</v>
      </c>
      <c r="J3800" s="0" t="n">
        <v>0</v>
      </c>
      <c r="K3800" s="0" t="n">
        <f aca="false">I3800*SUMIFS(syst_chauffage!$H$3:$H$27,syst_chauffage!$B$3:$B$27,D3800,syst_chauffage!$C$3:$C$27,E3800)</f>
        <v>28.8350746946181</v>
      </c>
      <c r="L3800" s="12" t="n">
        <f aca="false">H3800*SUMIFS(syst_chauffage!$K$3:$K$27,syst_chauffage!$B$3:$B$27,D3800,syst_chauffage!$C$3:$C$27,E3800)</f>
        <v>0.876113208615176</v>
      </c>
      <c r="N3800" s="0" t="str">
        <f aca="false">A3800</f>
        <v>Santé Action Sociale</v>
      </c>
      <c r="O3800" s="0" t="str">
        <f aca="false">B3800</f>
        <v>Cabinet médical</v>
      </c>
      <c r="P3800" s="0" t="str">
        <f aca="false">C3800</f>
        <v>Cabinet médical</v>
      </c>
      <c r="Q3800" s="0" t="str">
        <f aca="false">D3800</f>
        <v>Autre système centralisé performant</v>
      </c>
      <c r="R3800" s="0" t="str">
        <f aca="false">E3800</f>
        <v>Autres</v>
      </c>
      <c r="S3800" s="0" t="str">
        <f aca="false">F3800</f>
        <v>0603012101</v>
      </c>
      <c r="T3800" s="0" t="str">
        <f aca="false">G3800</f>
        <v>2</v>
      </c>
      <c r="U3800" s="0" t="n">
        <f aca="false">L3800</f>
        <v>0.876113208615176</v>
      </c>
      <c r="V3800" s="0" t="n">
        <f aca="false">K3800</f>
        <v>28.8350746946181</v>
      </c>
      <c r="W3800" s="0" t="n">
        <f aca="false">J3800</f>
        <v>0</v>
      </c>
    </row>
    <row r="3801" customFormat="false" ht="12.8" hidden="false" customHeight="false" outlineLevel="0" collapsed="false">
      <c r="A3801" s="0" t="s">
        <v>77</v>
      </c>
      <c r="B3801" s="0" t="s">
        <v>1180</v>
      </c>
      <c r="C3801" s="0" t="s">
        <v>1180</v>
      </c>
      <c r="D3801" s="0" t="s">
        <v>51</v>
      </c>
      <c r="E3801" s="0" t="s">
        <v>58</v>
      </c>
      <c r="F3801" s="0" t="s">
        <v>1188</v>
      </c>
      <c r="G3801" s="0" t="s">
        <v>1610</v>
      </c>
      <c r="H3801" s="0" t="n">
        <v>0.865628003354412</v>
      </c>
      <c r="I3801" s="0" t="n">
        <v>14.9995234367657</v>
      </c>
      <c r="J3801" s="0" t="n">
        <v>1190</v>
      </c>
      <c r="K3801" s="0" t="n">
        <f aca="false">I3801*SUMIFS(syst_chauffage!$H$3:$H$27,syst_chauffage!$B$3:$B$27,D3801,syst_chauffage!$C$3:$C$27,E3801)</f>
        <v>32.0089756186791</v>
      </c>
      <c r="L3801" s="12" t="n">
        <f aca="false">H3801*SUMIFS(syst_chauffage!$K$3:$K$27,syst_chauffage!$B$3:$B$27,D3801,syst_chauffage!$C$3:$C$27,E3801)</f>
        <v>0.865628003354412</v>
      </c>
      <c r="N3801" s="0" t="str">
        <f aca="false">A3801</f>
        <v>Santé Action Sociale</v>
      </c>
      <c r="O3801" s="0" t="str">
        <f aca="false">B3801</f>
        <v>Cabinet médical</v>
      </c>
      <c r="P3801" s="0" t="str">
        <f aca="false">C3801</f>
        <v>Cabinet médical</v>
      </c>
      <c r="Q3801" s="0" t="str">
        <f aca="false">D3801</f>
        <v>Autre système centralisé performant</v>
      </c>
      <c r="R3801" s="0" t="str">
        <f aca="false">E3801</f>
        <v>Urbain</v>
      </c>
      <c r="S3801" s="0" t="str">
        <f aca="false">F3801</f>
        <v>0603012106</v>
      </c>
      <c r="T3801" s="0" t="str">
        <f aca="false">G3801</f>
        <v>2</v>
      </c>
      <c r="U3801" s="0" t="n">
        <f aca="false">L3801</f>
        <v>0.865628003354412</v>
      </c>
      <c r="V3801" s="0" t="n">
        <f aca="false">K3801</f>
        <v>32.0089756186791</v>
      </c>
      <c r="W3801" s="0" t="n">
        <f aca="false">J3801</f>
        <v>1190</v>
      </c>
    </row>
    <row r="3802" customFormat="false" ht="12.8" hidden="false" customHeight="false" outlineLevel="0" collapsed="false">
      <c r="A3802" s="0" t="s">
        <v>77</v>
      </c>
      <c r="B3802" s="0" t="s">
        <v>1180</v>
      </c>
      <c r="C3802" s="0" t="s">
        <v>1180</v>
      </c>
      <c r="D3802" s="0" t="s">
        <v>27</v>
      </c>
      <c r="E3802" s="0" t="s">
        <v>23</v>
      </c>
      <c r="F3802" s="0" t="s">
        <v>1189</v>
      </c>
      <c r="G3802" s="0" t="s">
        <v>1610</v>
      </c>
      <c r="H3802" s="0" t="n">
        <v>0.764099764471662</v>
      </c>
      <c r="I3802" s="0" t="n">
        <v>8.02824613300228</v>
      </c>
      <c r="J3802" s="0" t="n">
        <v>567</v>
      </c>
      <c r="K3802" s="0" t="n">
        <f aca="false">I3802*SUMIFS(syst_chauffage!$H$3:$H$27,syst_chauffage!$B$3:$B$27,D3802,syst_chauffage!$C$3:$C$27,E3802)</f>
        <v>20.5876596118657</v>
      </c>
      <c r="L3802" s="12" t="n">
        <f aca="false">H3802*SUMIFS(syst_chauffage!$K$3:$K$27,syst_chauffage!$B$3:$B$27,D3802,syst_chauffage!$C$3:$C$27,E3802)</f>
        <v>0.764099764471662</v>
      </c>
      <c r="N3802" s="0" t="str">
        <f aca="false">A3802</f>
        <v>Santé Action Sociale</v>
      </c>
      <c r="O3802" s="0" t="str">
        <f aca="false">B3802</f>
        <v>Cabinet médical</v>
      </c>
      <c r="P3802" s="0" t="str">
        <f aca="false">C3802</f>
        <v>Cabinet médical</v>
      </c>
      <c r="Q3802" s="0" t="str">
        <f aca="false">D3802</f>
        <v>Chaudière condensation fioul</v>
      </c>
      <c r="R3802" s="0" t="str">
        <f aca="false">E3802</f>
        <v>Fioul</v>
      </c>
      <c r="S3802" s="0" t="str">
        <f aca="false">F3802</f>
        <v>0603012303</v>
      </c>
      <c r="T3802" s="0" t="str">
        <f aca="false">G3802</f>
        <v>2</v>
      </c>
      <c r="U3802" s="0" t="n">
        <f aca="false">L3802</f>
        <v>0.764099764471662</v>
      </c>
      <c r="V3802" s="0" t="n">
        <f aca="false">K3802</f>
        <v>20.5876596118657</v>
      </c>
      <c r="W3802" s="0" t="n">
        <f aca="false">J3802</f>
        <v>567</v>
      </c>
    </row>
    <row r="3803" customFormat="false" ht="12.8" hidden="false" customHeight="false" outlineLevel="0" collapsed="false">
      <c r="A3803" s="0" t="s">
        <v>77</v>
      </c>
      <c r="B3803" s="0" t="s">
        <v>1180</v>
      </c>
      <c r="C3803" s="0" t="s">
        <v>1180</v>
      </c>
      <c r="D3803" s="0" t="s">
        <v>18</v>
      </c>
      <c r="E3803" s="0" t="s">
        <v>14</v>
      </c>
      <c r="F3803" s="0" t="s">
        <v>1190</v>
      </c>
      <c r="G3803" s="0" t="s">
        <v>1610</v>
      </c>
      <c r="H3803" s="0" t="n">
        <v>0.989965040057115</v>
      </c>
      <c r="I3803" s="0" t="n">
        <v>5.97470283764326</v>
      </c>
      <c r="J3803" s="0" t="n">
        <v>567</v>
      </c>
      <c r="K3803" s="0" t="n">
        <f aca="false">I3803*SUMIFS(syst_chauffage!$H$3:$H$27,syst_chauffage!$B$3:$B$27,D3803,syst_chauffage!$C$3:$C$27,E3803)</f>
        <v>16.2806405633181</v>
      </c>
      <c r="L3803" s="12" t="n">
        <f aca="false">H3803*SUMIFS(syst_chauffage!$K$3:$K$27,syst_chauffage!$B$3:$B$27,D3803,syst_chauffage!$C$3:$C$27,E3803)</f>
        <v>0.961698459687835</v>
      </c>
      <c r="N3803" s="0" t="str">
        <f aca="false">A3803</f>
        <v>Santé Action Sociale</v>
      </c>
      <c r="O3803" s="0" t="str">
        <f aca="false">B3803</f>
        <v>Cabinet médical</v>
      </c>
      <c r="P3803" s="0" t="str">
        <f aca="false">C3803</f>
        <v>Cabinet médical</v>
      </c>
      <c r="Q3803" s="0" t="str">
        <f aca="false">D3803</f>
        <v>Chaudière condensation gaz</v>
      </c>
      <c r="R3803" s="0" t="str">
        <f aca="false">E3803</f>
        <v>Gaz</v>
      </c>
      <c r="S3803" s="0" t="str">
        <f aca="false">F3803</f>
        <v>0603012404</v>
      </c>
      <c r="T3803" s="0" t="str">
        <f aca="false">G3803</f>
        <v>2</v>
      </c>
      <c r="U3803" s="0" t="n">
        <f aca="false">L3803</f>
        <v>0.961698459687835</v>
      </c>
      <c r="V3803" s="0" t="n">
        <f aca="false">K3803</f>
        <v>16.2806405633181</v>
      </c>
      <c r="W3803" s="0" t="n">
        <f aca="false">J3803</f>
        <v>567</v>
      </c>
    </row>
    <row r="3804" customFormat="false" ht="12.8" hidden="false" customHeight="false" outlineLevel="0" collapsed="false">
      <c r="A3804" s="0" t="s">
        <v>77</v>
      </c>
      <c r="B3804" s="0" t="s">
        <v>1180</v>
      </c>
      <c r="C3804" s="0" t="s">
        <v>1180</v>
      </c>
      <c r="D3804" s="0" t="s">
        <v>32</v>
      </c>
      <c r="E3804" s="0" t="s">
        <v>30</v>
      </c>
      <c r="F3804" s="0" t="s">
        <v>1191</v>
      </c>
      <c r="G3804" s="0" t="s">
        <v>1610</v>
      </c>
      <c r="H3804" s="0" t="n">
        <v>1</v>
      </c>
      <c r="I3804" s="0" t="n">
        <v>12</v>
      </c>
      <c r="J3804" s="0" t="n">
        <v>0</v>
      </c>
      <c r="K3804" s="0" t="n">
        <f aca="false">I3804*SUMIFS(syst_chauffage!$H$3:$H$27,syst_chauffage!$B$3:$B$27,D3804,syst_chauffage!$C$3:$C$27,E3804)</f>
        <v>12</v>
      </c>
      <c r="L3804" s="12" t="n">
        <f aca="false">H3804*SUMIFS(syst_chauffage!$K$3:$K$27,syst_chauffage!$B$3:$B$27,D3804,syst_chauffage!$C$3:$C$27,E3804)</f>
        <v>1</v>
      </c>
      <c r="N3804" s="0" t="str">
        <f aca="false">A3804</f>
        <v>Santé Action Sociale</v>
      </c>
      <c r="O3804" s="0" t="str">
        <f aca="false">B3804</f>
        <v>Cabinet médical</v>
      </c>
      <c r="P3804" s="0" t="str">
        <f aca="false">C3804</f>
        <v>Cabinet médical</v>
      </c>
      <c r="Q3804" s="0" t="str">
        <f aca="false">D3804</f>
        <v>Electrique direct performant</v>
      </c>
      <c r="R3804" s="0" t="str">
        <f aca="false">E3804</f>
        <v>Electricité</v>
      </c>
      <c r="S3804" s="0" t="str">
        <f aca="false">F3804</f>
        <v>0603012602</v>
      </c>
      <c r="T3804" s="0" t="str">
        <f aca="false">G3804</f>
        <v>2</v>
      </c>
      <c r="U3804" s="0" t="n">
        <f aca="false">L3804</f>
        <v>1</v>
      </c>
      <c r="V3804" s="0" t="n">
        <f aca="false">K3804</f>
        <v>12</v>
      </c>
      <c r="W3804" s="0" t="n">
        <f aca="false">J3804</f>
        <v>0</v>
      </c>
    </row>
    <row r="3805" customFormat="false" ht="12.8" hidden="false" customHeight="false" outlineLevel="0" collapsed="false">
      <c r="A3805" s="0" t="s">
        <v>77</v>
      </c>
      <c r="B3805" s="0" t="s">
        <v>1180</v>
      </c>
      <c r="C3805" s="0" t="s">
        <v>1180</v>
      </c>
      <c r="D3805" s="0" t="s">
        <v>38</v>
      </c>
      <c r="E3805" s="0" t="s">
        <v>30</v>
      </c>
      <c r="F3805" s="0" t="s">
        <v>1192</v>
      </c>
      <c r="G3805" s="0" t="s">
        <v>1610</v>
      </c>
      <c r="H3805" s="0" t="n">
        <v>3.39795627906976</v>
      </c>
      <c r="I3805" s="0" t="n">
        <v>34.1719749057257</v>
      </c>
      <c r="J3805" s="0" t="n">
        <v>900</v>
      </c>
      <c r="K3805" s="0" t="n">
        <f aca="false">I3805*SUMIFS(syst_chauffage!$H$3:$H$27,syst_chauffage!$B$3:$B$27,D3805,syst_chauffage!$C$3:$C$27,E3805)</f>
        <v>34.5408204363802</v>
      </c>
      <c r="L3805" s="12" t="n">
        <f aca="false">H3805*SUMIFS(syst_chauffage!$K$3:$K$27,syst_chauffage!$B$3:$B$27,D3805,syst_chauffage!$C$3:$C$27,E3805)</f>
        <v>3.03986496519792</v>
      </c>
      <c r="N3805" s="0" t="str">
        <f aca="false">A3805</f>
        <v>Santé Action Sociale</v>
      </c>
      <c r="O3805" s="0" t="str">
        <f aca="false">B3805</f>
        <v>Cabinet médical</v>
      </c>
      <c r="P3805" s="0" t="str">
        <f aca="false">C3805</f>
        <v>Cabinet médical</v>
      </c>
      <c r="Q3805" s="0" t="str">
        <f aca="false">D3805</f>
        <v>PAC performant</v>
      </c>
      <c r="R3805" s="0" t="str">
        <f aca="false">E3805</f>
        <v>Electricité</v>
      </c>
      <c r="S3805" s="0" t="str">
        <f aca="false">F3805</f>
        <v>0603012902</v>
      </c>
      <c r="T3805" s="0" t="str">
        <f aca="false">G3805</f>
        <v>2</v>
      </c>
      <c r="U3805" s="0" t="n">
        <f aca="false">L3805</f>
        <v>3.03986496519792</v>
      </c>
      <c r="V3805" s="0" t="n">
        <f aca="false">K3805</f>
        <v>34.5408204363802</v>
      </c>
      <c r="W3805" s="0" t="n">
        <f aca="false">J3805</f>
        <v>900</v>
      </c>
    </row>
    <row r="3806" customFormat="false" ht="12.8" hidden="false" customHeight="false" outlineLevel="0" collapsed="false">
      <c r="A3806" s="0" t="s">
        <v>77</v>
      </c>
      <c r="B3806" s="0" t="s">
        <v>1193</v>
      </c>
      <c r="C3806" s="0" t="s">
        <v>1193</v>
      </c>
      <c r="D3806" s="0" t="s">
        <v>19</v>
      </c>
      <c r="E3806" s="0" t="s">
        <v>57</v>
      </c>
      <c r="F3806" s="0" t="s">
        <v>1194</v>
      </c>
      <c r="G3806" s="0" t="s">
        <v>1610</v>
      </c>
      <c r="H3806" s="0" t="n">
        <v>0.752312518289602</v>
      </c>
      <c r="I3806" s="0" t="n">
        <v>16.0994256434825</v>
      </c>
      <c r="J3806" s="0" t="n">
        <v>0</v>
      </c>
      <c r="K3806" s="0" t="n">
        <f aca="false">I3806*SUMIFS(syst_chauffage!$H$3:$H$27,syst_chauffage!$B$3:$B$27,D3806,syst_chauffage!$C$3:$C$27,E3806)</f>
        <v>22.4180746686073</v>
      </c>
      <c r="L3806" s="12" t="n">
        <f aca="false">H3806*SUMIFS(syst_chauffage!$K$3:$K$27,syst_chauffage!$B$3:$B$27,D3806,syst_chauffage!$C$3:$C$27,E3806)</f>
        <v>0.752312518289602</v>
      </c>
      <c r="N3806" s="0" t="str">
        <f aca="false">A3806</f>
        <v>Santé Action Sociale</v>
      </c>
      <c r="O3806" s="0" t="str">
        <f aca="false">B3806</f>
        <v>Centre accueil</v>
      </c>
      <c r="P3806" s="0" t="str">
        <f aca="false">C3806</f>
        <v>Centre accueil</v>
      </c>
      <c r="Q3806" s="0" t="str">
        <f aca="false">D3806</f>
        <v>Autre système centralisé</v>
      </c>
      <c r="R3806" s="0" t="str">
        <f aca="false">E3806</f>
        <v>Autres</v>
      </c>
      <c r="S3806" s="0" t="str">
        <f aca="false">F3806</f>
        <v>0605070101</v>
      </c>
      <c r="T3806" s="0" t="str">
        <f aca="false">G3806</f>
        <v>2</v>
      </c>
      <c r="U3806" s="0" t="n">
        <f aca="false">L3806</f>
        <v>0.752312518289602</v>
      </c>
      <c r="V3806" s="0" t="n">
        <f aca="false">K3806</f>
        <v>22.4180746686073</v>
      </c>
      <c r="W3806" s="0" t="n">
        <f aca="false">J3806</f>
        <v>0</v>
      </c>
    </row>
    <row r="3807" customFormat="false" ht="12.8" hidden="false" customHeight="false" outlineLevel="0" collapsed="false">
      <c r="A3807" s="0" t="s">
        <v>77</v>
      </c>
      <c r="B3807" s="0" t="s">
        <v>1193</v>
      </c>
      <c r="C3807" s="0" t="s">
        <v>1193</v>
      </c>
      <c r="D3807" s="0" t="s">
        <v>19</v>
      </c>
      <c r="E3807" s="0" t="s">
        <v>58</v>
      </c>
      <c r="F3807" s="0" t="s">
        <v>1195</v>
      </c>
      <c r="G3807" s="0" t="s">
        <v>1610</v>
      </c>
      <c r="H3807" s="0" t="n">
        <v>0.742548180229624</v>
      </c>
      <c r="I3807" s="0" t="n">
        <v>16.9565560493061</v>
      </c>
      <c r="J3807" s="0" t="n">
        <v>1190</v>
      </c>
      <c r="K3807" s="0" t="n">
        <f aca="false">I3807*SUMIFS(syst_chauffage!$H$3:$H$27,syst_chauffage!$B$3:$B$27,D3807,syst_chauffage!$C$3:$C$27,E3807)</f>
        <v>27.8926799234591</v>
      </c>
      <c r="L3807" s="12" t="n">
        <f aca="false">H3807*SUMIFS(syst_chauffage!$K$3:$K$27,syst_chauffage!$B$3:$B$27,D3807,syst_chauffage!$C$3:$C$27,E3807)</f>
        <v>0.742548180229624</v>
      </c>
      <c r="N3807" s="0" t="str">
        <f aca="false">A3807</f>
        <v>Santé Action Sociale</v>
      </c>
      <c r="O3807" s="0" t="str">
        <f aca="false">B3807</f>
        <v>Centre accueil</v>
      </c>
      <c r="P3807" s="0" t="str">
        <f aca="false">C3807</f>
        <v>Centre accueil</v>
      </c>
      <c r="Q3807" s="0" t="str">
        <f aca="false">D3807</f>
        <v>Autre système centralisé</v>
      </c>
      <c r="R3807" s="0" t="str">
        <f aca="false">E3807</f>
        <v>Urbain</v>
      </c>
      <c r="S3807" s="0" t="str">
        <f aca="false">F3807</f>
        <v>0605070106</v>
      </c>
      <c r="T3807" s="0" t="str">
        <f aca="false">G3807</f>
        <v>2</v>
      </c>
      <c r="U3807" s="0" t="n">
        <f aca="false">L3807</f>
        <v>0.742548180229624</v>
      </c>
      <c r="V3807" s="0" t="n">
        <f aca="false">K3807</f>
        <v>27.8926799234591</v>
      </c>
      <c r="W3807" s="0" t="n">
        <f aca="false">J3807</f>
        <v>1190</v>
      </c>
    </row>
    <row r="3808" customFormat="false" ht="12.8" hidden="false" customHeight="false" outlineLevel="0" collapsed="false">
      <c r="A3808" s="0" t="s">
        <v>77</v>
      </c>
      <c r="B3808" s="0" t="s">
        <v>1193</v>
      </c>
      <c r="C3808" s="0" t="s">
        <v>1193</v>
      </c>
      <c r="D3808" s="0" t="s">
        <v>22</v>
      </c>
      <c r="E3808" s="0" t="s">
        <v>23</v>
      </c>
      <c r="F3808" s="0" t="s">
        <v>1196</v>
      </c>
      <c r="G3808" s="0" t="s">
        <v>1610</v>
      </c>
      <c r="H3808" s="0" t="n">
        <v>0.627438531948871</v>
      </c>
      <c r="I3808" s="0" t="n">
        <v>10.0306889400166</v>
      </c>
      <c r="J3808" s="0" t="n">
        <v>0</v>
      </c>
      <c r="K3808" s="0" t="n">
        <f aca="false">I3808*SUMIFS(syst_chauffage!$H$3:$H$27,syst_chauffage!$B$3:$B$27,D3808,syst_chauffage!$C$3:$C$27,E3808)</f>
        <v>17.6642689963758</v>
      </c>
      <c r="L3808" s="12" t="n">
        <f aca="false">H3808*SUMIFS(syst_chauffage!$K$3:$K$27,syst_chauffage!$B$3:$B$27,D3808,syst_chauffage!$C$3:$C$27,E3808)</f>
        <v>0.627438531948871</v>
      </c>
      <c r="N3808" s="0" t="str">
        <f aca="false">A3808</f>
        <v>Santé Action Sociale</v>
      </c>
      <c r="O3808" s="0" t="str">
        <f aca="false">B3808</f>
        <v>Centre accueil</v>
      </c>
      <c r="P3808" s="0" t="str">
        <f aca="false">C3808</f>
        <v>Centre accueil</v>
      </c>
      <c r="Q3808" s="0" t="str">
        <f aca="false">D3808</f>
        <v>Chaudière fioul</v>
      </c>
      <c r="R3808" s="0" t="str">
        <f aca="false">E3808</f>
        <v>Fioul</v>
      </c>
      <c r="S3808" s="0" t="str">
        <f aca="false">F3808</f>
        <v>0605070303</v>
      </c>
      <c r="T3808" s="0" t="str">
        <f aca="false">G3808</f>
        <v>2</v>
      </c>
      <c r="U3808" s="0" t="n">
        <f aca="false">L3808</f>
        <v>0.627438531948871</v>
      </c>
      <c r="V3808" s="0" t="n">
        <f aca="false">K3808</f>
        <v>17.6642689963758</v>
      </c>
      <c r="W3808" s="0" t="n">
        <f aca="false">J3808</f>
        <v>0</v>
      </c>
    </row>
    <row r="3809" customFormat="false" ht="12.8" hidden="false" customHeight="false" outlineLevel="0" collapsed="false">
      <c r="A3809" s="0" t="s">
        <v>77</v>
      </c>
      <c r="B3809" s="0" t="s">
        <v>1193</v>
      </c>
      <c r="C3809" s="0" t="s">
        <v>1193</v>
      </c>
      <c r="D3809" s="0" t="s">
        <v>13</v>
      </c>
      <c r="E3809" s="0" t="s">
        <v>14</v>
      </c>
      <c r="F3809" s="0" t="s">
        <v>1197</v>
      </c>
      <c r="G3809" s="0" t="s">
        <v>1610</v>
      </c>
      <c r="H3809" s="0" t="n">
        <v>0.933449041232538</v>
      </c>
      <c r="I3809" s="0" t="n">
        <v>7.1186581449152</v>
      </c>
      <c r="J3809" s="0" t="n">
        <v>297</v>
      </c>
      <c r="K3809" s="0" t="n">
        <f aca="false">I3809*SUMIFS(syst_chauffage!$H$3:$H$27,syst_chauffage!$B$3:$B$27,D3809,syst_chauffage!$C$3:$C$27,E3809)</f>
        <v>14.3767831673029</v>
      </c>
      <c r="L3809" s="12" t="n">
        <f aca="false">H3809*SUMIFS(syst_chauffage!$K$3:$K$27,syst_chauffage!$B$3:$B$27,D3809,syst_chauffage!$C$3:$C$27,E3809)</f>
        <v>0.933449041232538</v>
      </c>
      <c r="N3809" s="0" t="str">
        <f aca="false">A3809</f>
        <v>Santé Action Sociale</v>
      </c>
      <c r="O3809" s="0" t="str">
        <f aca="false">B3809</f>
        <v>Centre accueil</v>
      </c>
      <c r="P3809" s="0" t="str">
        <f aca="false">C3809</f>
        <v>Centre accueil</v>
      </c>
      <c r="Q3809" s="0" t="str">
        <f aca="false">D3809</f>
        <v>Chaudière gaz</v>
      </c>
      <c r="R3809" s="0" t="str">
        <f aca="false">E3809</f>
        <v>Gaz</v>
      </c>
      <c r="S3809" s="0" t="str">
        <f aca="false">F3809</f>
        <v>0605070404</v>
      </c>
      <c r="T3809" s="0" t="str">
        <f aca="false">G3809</f>
        <v>2</v>
      </c>
      <c r="U3809" s="0" t="n">
        <f aca="false">L3809</f>
        <v>0.933449041232538</v>
      </c>
      <c r="V3809" s="0" t="n">
        <f aca="false">K3809</f>
        <v>14.3767831673029</v>
      </c>
      <c r="W3809" s="0" t="n">
        <f aca="false">J3809</f>
        <v>297</v>
      </c>
    </row>
    <row r="3810" customFormat="false" ht="12.8" hidden="false" customHeight="false" outlineLevel="0" collapsed="false">
      <c r="A3810" s="0" t="s">
        <v>77</v>
      </c>
      <c r="B3810" s="0" t="s">
        <v>1193</v>
      </c>
      <c r="C3810" s="0" t="s">
        <v>1193</v>
      </c>
      <c r="D3810" s="0" t="s">
        <v>29</v>
      </c>
      <c r="E3810" s="0" t="s">
        <v>30</v>
      </c>
      <c r="F3810" s="0" t="s">
        <v>1198</v>
      </c>
      <c r="G3810" s="0" t="s">
        <v>1610</v>
      </c>
      <c r="H3810" s="0" t="n">
        <v>0.92</v>
      </c>
      <c r="I3810" s="0" t="n">
        <v>10.4</v>
      </c>
      <c r="J3810" s="0" t="n">
        <v>0</v>
      </c>
      <c r="K3810" s="0" t="n">
        <f aca="false">I3810*SUMIFS(syst_chauffage!$H$3:$H$27,syst_chauffage!$B$3:$B$27,D3810,syst_chauffage!$C$3:$C$27,E3810)</f>
        <v>3</v>
      </c>
      <c r="L3810" s="12" t="n">
        <f aca="false">H3810*SUMIFS(syst_chauffage!$K$3:$K$27,syst_chauffage!$B$3:$B$27,D3810,syst_chauffage!$C$3:$C$27,E3810)</f>
        <v>0.92</v>
      </c>
      <c r="N3810" s="0" t="str">
        <f aca="false">A3810</f>
        <v>Santé Action Sociale</v>
      </c>
      <c r="O3810" s="0" t="str">
        <f aca="false">B3810</f>
        <v>Centre accueil</v>
      </c>
      <c r="P3810" s="0" t="str">
        <f aca="false">C3810</f>
        <v>Centre accueil</v>
      </c>
      <c r="Q3810" s="0" t="str">
        <f aca="false">D3810</f>
        <v>Electrique direct</v>
      </c>
      <c r="R3810" s="0" t="str">
        <f aca="false">E3810</f>
        <v>Electricité</v>
      </c>
      <c r="S3810" s="0" t="str">
        <f aca="false">F3810</f>
        <v>0605070602</v>
      </c>
      <c r="T3810" s="0" t="str">
        <f aca="false">G3810</f>
        <v>2</v>
      </c>
      <c r="U3810" s="0" t="n">
        <f aca="false">L3810</f>
        <v>0.92</v>
      </c>
      <c r="V3810" s="0" t="n">
        <f aca="false">K3810</f>
        <v>3</v>
      </c>
      <c r="W3810" s="0" t="n">
        <f aca="false">J3810</f>
        <v>0</v>
      </c>
    </row>
    <row r="3811" customFormat="false" ht="12.8" hidden="false" customHeight="false" outlineLevel="0" collapsed="false">
      <c r="A3811" s="0" t="s">
        <v>77</v>
      </c>
      <c r="B3811" s="0" t="s">
        <v>1193</v>
      </c>
      <c r="C3811" s="0" t="s">
        <v>1193</v>
      </c>
      <c r="D3811" s="0" t="s">
        <v>36</v>
      </c>
      <c r="E3811" s="0" t="s">
        <v>30</v>
      </c>
      <c r="F3811" s="0" t="s">
        <v>1199</v>
      </c>
      <c r="G3811" s="0" t="s">
        <v>1610</v>
      </c>
      <c r="H3811" s="0" t="n">
        <v>2.94489544186046</v>
      </c>
      <c r="I3811" s="0" t="n">
        <v>43.8354488617128</v>
      </c>
      <c r="J3811" s="0" t="n">
        <v>846</v>
      </c>
      <c r="K3811" s="0" t="n">
        <f aca="false">I3811*SUMIFS(syst_chauffage!$H$3:$H$27,syst_chauffage!$B$3:$B$27,D3811,syst_chauffage!$C$3:$C$27,E3811)</f>
        <v>27.1191556137034</v>
      </c>
      <c r="L3811" s="12" t="n">
        <f aca="false">H3811*SUMIFS(syst_chauffage!$K$3:$K$27,syst_chauffage!$B$3:$B$27,D3811,syst_chauffage!$C$3:$C$27,E3811)</f>
        <v>2.47427325480779</v>
      </c>
      <c r="N3811" s="0" t="str">
        <f aca="false">A3811</f>
        <v>Santé Action Sociale</v>
      </c>
      <c r="O3811" s="0" t="str">
        <f aca="false">B3811</f>
        <v>Centre accueil</v>
      </c>
      <c r="P3811" s="0" t="str">
        <f aca="false">C3811</f>
        <v>Centre accueil</v>
      </c>
      <c r="Q3811" s="0" t="str">
        <f aca="false">D3811</f>
        <v>PAC</v>
      </c>
      <c r="R3811" s="0" t="str">
        <f aca="false">E3811</f>
        <v>Electricité</v>
      </c>
      <c r="S3811" s="0" t="str">
        <f aca="false">F3811</f>
        <v>0605070902</v>
      </c>
      <c r="T3811" s="0" t="str">
        <f aca="false">G3811</f>
        <v>2</v>
      </c>
      <c r="U3811" s="0" t="n">
        <f aca="false">L3811</f>
        <v>2.47427325480779</v>
      </c>
      <c r="V3811" s="0" t="n">
        <f aca="false">K3811</f>
        <v>27.1191556137034</v>
      </c>
      <c r="W3811" s="0" t="n">
        <f aca="false">J3811</f>
        <v>846</v>
      </c>
    </row>
    <row r="3812" customFormat="false" ht="12.8" hidden="false" customHeight="false" outlineLevel="0" collapsed="false">
      <c r="A3812" s="0" t="s">
        <v>77</v>
      </c>
      <c r="B3812" s="0" t="s">
        <v>1193</v>
      </c>
      <c r="C3812" s="0" t="s">
        <v>1193</v>
      </c>
      <c r="D3812" s="0" t="s">
        <v>51</v>
      </c>
      <c r="E3812" s="0" t="s">
        <v>57</v>
      </c>
      <c r="F3812" s="0" t="s">
        <v>1200</v>
      </c>
      <c r="G3812" s="0" t="s">
        <v>1610</v>
      </c>
      <c r="H3812" s="0" t="n">
        <v>0.868052905718771</v>
      </c>
      <c r="I3812" s="0" t="n">
        <v>19.1659829089077</v>
      </c>
      <c r="J3812" s="0" t="n">
        <v>0</v>
      </c>
      <c r="K3812" s="0" t="n">
        <f aca="false">I3812*SUMIFS(syst_chauffage!$H$3:$H$27,syst_chauffage!$B$3:$B$27,D3812,syst_chauffage!$C$3:$C$27,E3812)</f>
        <v>40.6099167776904</v>
      </c>
      <c r="L3812" s="12" t="n">
        <f aca="false">H3812*SUMIFS(syst_chauffage!$K$3:$K$27,syst_chauffage!$B$3:$B$27,D3812,syst_chauffage!$C$3:$C$27,E3812)</f>
        <v>0.868052905718771</v>
      </c>
      <c r="N3812" s="0" t="str">
        <f aca="false">A3812</f>
        <v>Santé Action Sociale</v>
      </c>
      <c r="O3812" s="0" t="str">
        <f aca="false">B3812</f>
        <v>Centre accueil</v>
      </c>
      <c r="P3812" s="0" t="str">
        <f aca="false">C3812</f>
        <v>Centre accueil</v>
      </c>
      <c r="Q3812" s="0" t="str">
        <f aca="false">D3812</f>
        <v>Autre système centralisé performant</v>
      </c>
      <c r="R3812" s="0" t="str">
        <f aca="false">E3812</f>
        <v>Autres</v>
      </c>
      <c r="S3812" s="0" t="str">
        <f aca="false">F3812</f>
        <v>0605072101</v>
      </c>
      <c r="T3812" s="0" t="str">
        <f aca="false">G3812</f>
        <v>2</v>
      </c>
      <c r="U3812" s="0" t="n">
        <f aca="false">L3812</f>
        <v>0.868052905718771</v>
      </c>
      <c r="V3812" s="0" t="n">
        <f aca="false">K3812</f>
        <v>40.6099167776904</v>
      </c>
      <c r="W3812" s="0" t="n">
        <f aca="false">J3812</f>
        <v>0</v>
      </c>
    </row>
    <row r="3813" customFormat="false" ht="12.8" hidden="false" customHeight="false" outlineLevel="0" collapsed="false">
      <c r="A3813" s="0" t="s">
        <v>77</v>
      </c>
      <c r="B3813" s="0" t="s">
        <v>1193</v>
      </c>
      <c r="C3813" s="0" t="s">
        <v>1193</v>
      </c>
      <c r="D3813" s="0" t="s">
        <v>51</v>
      </c>
      <c r="E3813" s="0" t="s">
        <v>58</v>
      </c>
      <c r="F3813" s="0" t="s">
        <v>1201</v>
      </c>
      <c r="G3813" s="0" t="s">
        <v>1610</v>
      </c>
      <c r="H3813" s="0" t="n">
        <v>0.856786361803412</v>
      </c>
      <c r="I3813" s="0" t="n">
        <v>20.186376249174</v>
      </c>
      <c r="J3813" s="0" t="n">
        <v>1190</v>
      </c>
      <c r="K3813" s="0" t="n">
        <f aca="false">I3813*SUMIFS(syst_chauffage!$H$3:$H$27,syst_chauffage!$B$3:$B$27,D3813,syst_chauffage!$C$3:$C$27,E3813)</f>
        <v>43.0777169630276</v>
      </c>
      <c r="L3813" s="12" t="n">
        <f aca="false">H3813*SUMIFS(syst_chauffage!$K$3:$K$27,syst_chauffage!$B$3:$B$27,D3813,syst_chauffage!$C$3:$C$27,E3813)</f>
        <v>0.856786361803412</v>
      </c>
      <c r="N3813" s="0" t="str">
        <f aca="false">A3813</f>
        <v>Santé Action Sociale</v>
      </c>
      <c r="O3813" s="0" t="str">
        <f aca="false">B3813</f>
        <v>Centre accueil</v>
      </c>
      <c r="P3813" s="0" t="str">
        <f aca="false">C3813</f>
        <v>Centre accueil</v>
      </c>
      <c r="Q3813" s="0" t="str">
        <f aca="false">D3813</f>
        <v>Autre système centralisé performant</v>
      </c>
      <c r="R3813" s="0" t="str">
        <f aca="false">E3813</f>
        <v>Urbain</v>
      </c>
      <c r="S3813" s="0" t="str">
        <f aca="false">F3813</f>
        <v>0605072106</v>
      </c>
      <c r="T3813" s="0" t="str">
        <f aca="false">G3813</f>
        <v>2</v>
      </c>
      <c r="U3813" s="0" t="n">
        <f aca="false">L3813</f>
        <v>0.856786361803412</v>
      </c>
      <c r="V3813" s="0" t="n">
        <f aca="false">K3813</f>
        <v>43.0777169630276</v>
      </c>
      <c r="W3813" s="0" t="n">
        <f aca="false">J3813</f>
        <v>1190</v>
      </c>
    </row>
    <row r="3814" customFormat="false" ht="12.8" hidden="false" customHeight="false" outlineLevel="0" collapsed="false">
      <c r="A3814" s="0" t="s">
        <v>77</v>
      </c>
      <c r="B3814" s="0" t="s">
        <v>1193</v>
      </c>
      <c r="C3814" s="0" t="s">
        <v>1193</v>
      </c>
      <c r="D3814" s="0" t="s">
        <v>27</v>
      </c>
      <c r="E3814" s="0" t="s">
        <v>23</v>
      </c>
      <c r="F3814" s="0" t="s">
        <v>1202</v>
      </c>
      <c r="G3814" s="0" t="s">
        <v>1610</v>
      </c>
      <c r="H3814" s="0" t="n">
        <v>0.761213749029122</v>
      </c>
      <c r="I3814" s="0" t="n">
        <v>11.9412963571626</v>
      </c>
      <c r="J3814" s="0" t="n">
        <v>684</v>
      </c>
      <c r="K3814" s="0" t="n">
        <f aca="false">I3814*SUMIFS(syst_chauffage!$H$3:$H$27,syst_chauffage!$B$3:$B$27,D3814,syst_chauffage!$C$3:$C$27,E3814)</f>
        <v>30.622297903283</v>
      </c>
      <c r="L3814" s="12" t="n">
        <f aca="false">H3814*SUMIFS(syst_chauffage!$K$3:$K$27,syst_chauffage!$B$3:$B$27,D3814,syst_chauffage!$C$3:$C$27,E3814)</f>
        <v>0.761213749029122</v>
      </c>
      <c r="N3814" s="0" t="str">
        <f aca="false">A3814</f>
        <v>Santé Action Sociale</v>
      </c>
      <c r="O3814" s="0" t="str">
        <f aca="false">B3814</f>
        <v>Centre accueil</v>
      </c>
      <c r="P3814" s="0" t="str">
        <f aca="false">C3814</f>
        <v>Centre accueil</v>
      </c>
      <c r="Q3814" s="0" t="str">
        <f aca="false">D3814</f>
        <v>Chaudière condensation fioul</v>
      </c>
      <c r="R3814" s="0" t="str">
        <f aca="false">E3814</f>
        <v>Fioul</v>
      </c>
      <c r="S3814" s="0" t="str">
        <f aca="false">F3814</f>
        <v>0605072303</v>
      </c>
      <c r="T3814" s="0" t="str">
        <f aca="false">G3814</f>
        <v>2</v>
      </c>
      <c r="U3814" s="0" t="n">
        <f aca="false">L3814</f>
        <v>0.761213749029122</v>
      </c>
      <c r="V3814" s="0" t="n">
        <f aca="false">K3814</f>
        <v>30.622297903283</v>
      </c>
      <c r="W3814" s="0" t="n">
        <f aca="false">J3814</f>
        <v>684</v>
      </c>
    </row>
    <row r="3815" customFormat="false" ht="12.8" hidden="false" customHeight="false" outlineLevel="0" collapsed="false">
      <c r="A3815" s="0" t="s">
        <v>77</v>
      </c>
      <c r="B3815" s="0" t="s">
        <v>1193</v>
      </c>
      <c r="C3815" s="0" t="s">
        <v>1193</v>
      </c>
      <c r="D3815" s="0" t="s">
        <v>18</v>
      </c>
      <c r="E3815" s="0" t="s">
        <v>14</v>
      </c>
      <c r="F3815" s="0" t="s">
        <v>1203</v>
      </c>
      <c r="G3815" s="0" t="s">
        <v>1610</v>
      </c>
      <c r="H3815" s="0" t="n">
        <v>0.987107085656158</v>
      </c>
      <c r="I3815" s="0" t="n">
        <v>8.47459302966096</v>
      </c>
      <c r="J3815" s="0" t="n">
        <v>684</v>
      </c>
      <c r="K3815" s="0" t="n">
        <f aca="false">I3815*SUMIFS(syst_chauffage!$H$3:$H$27,syst_chauffage!$B$3:$B$27,D3815,syst_chauffage!$C$3:$C$27,E3815)</f>
        <v>23.092663649651</v>
      </c>
      <c r="L3815" s="12" t="n">
        <f aca="false">H3815*SUMIFS(syst_chauffage!$K$3:$K$27,syst_chauffage!$B$3:$B$27,D3815,syst_chauffage!$C$3:$C$27,E3815)</f>
        <v>0.958922108772352</v>
      </c>
      <c r="N3815" s="0" t="str">
        <f aca="false">A3815</f>
        <v>Santé Action Sociale</v>
      </c>
      <c r="O3815" s="0" t="str">
        <f aca="false">B3815</f>
        <v>Centre accueil</v>
      </c>
      <c r="P3815" s="0" t="str">
        <f aca="false">C3815</f>
        <v>Centre accueil</v>
      </c>
      <c r="Q3815" s="0" t="str">
        <f aca="false">D3815</f>
        <v>Chaudière condensation gaz</v>
      </c>
      <c r="R3815" s="0" t="str">
        <f aca="false">E3815</f>
        <v>Gaz</v>
      </c>
      <c r="S3815" s="0" t="str">
        <f aca="false">F3815</f>
        <v>0605072404</v>
      </c>
      <c r="T3815" s="0" t="str">
        <f aca="false">G3815</f>
        <v>2</v>
      </c>
      <c r="U3815" s="0" t="n">
        <f aca="false">L3815</f>
        <v>0.958922108772352</v>
      </c>
      <c r="V3815" s="0" t="n">
        <f aca="false">K3815</f>
        <v>23.092663649651</v>
      </c>
      <c r="W3815" s="0" t="n">
        <f aca="false">J3815</f>
        <v>684</v>
      </c>
    </row>
    <row r="3816" customFormat="false" ht="12.8" hidden="false" customHeight="false" outlineLevel="0" collapsed="false">
      <c r="A3816" s="0" t="s">
        <v>77</v>
      </c>
      <c r="B3816" s="0" t="s">
        <v>1193</v>
      </c>
      <c r="C3816" s="0" t="s">
        <v>1193</v>
      </c>
      <c r="D3816" s="0" t="s">
        <v>32</v>
      </c>
      <c r="E3816" s="0" t="s">
        <v>30</v>
      </c>
      <c r="F3816" s="0" t="s">
        <v>1204</v>
      </c>
      <c r="G3816" s="0" t="s">
        <v>1610</v>
      </c>
      <c r="H3816" s="0" t="n">
        <v>1</v>
      </c>
      <c r="I3816" s="0" t="n">
        <v>12</v>
      </c>
      <c r="J3816" s="0" t="n">
        <v>0</v>
      </c>
      <c r="K3816" s="0" t="n">
        <f aca="false">I3816*SUMIFS(syst_chauffage!$H$3:$H$27,syst_chauffage!$B$3:$B$27,D3816,syst_chauffage!$C$3:$C$27,E3816)</f>
        <v>12</v>
      </c>
      <c r="L3816" s="12" t="n">
        <f aca="false">H3816*SUMIFS(syst_chauffage!$K$3:$K$27,syst_chauffage!$B$3:$B$27,D3816,syst_chauffage!$C$3:$C$27,E3816)</f>
        <v>1</v>
      </c>
      <c r="N3816" s="0" t="str">
        <f aca="false">A3816</f>
        <v>Santé Action Sociale</v>
      </c>
      <c r="O3816" s="0" t="str">
        <f aca="false">B3816</f>
        <v>Centre accueil</v>
      </c>
      <c r="P3816" s="0" t="str">
        <f aca="false">C3816</f>
        <v>Centre accueil</v>
      </c>
      <c r="Q3816" s="0" t="str">
        <f aca="false">D3816</f>
        <v>Electrique direct performant</v>
      </c>
      <c r="R3816" s="0" t="str">
        <f aca="false">E3816</f>
        <v>Electricité</v>
      </c>
      <c r="S3816" s="0" t="str">
        <f aca="false">F3816</f>
        <v>0605072602</v>
      </c>
      <c r="T3816" s="0" t="str">
        <f aca="false">G3816</f>
        <v>2</v>
      </c>
      <c r="U3816" s="0" t="n">
        <f aca="false">L3816</f>
        <v>1</v>
      </c>
      <c r="V3816" s="0" t="n">
        <f aca="false">K3816</f>
        <v>12</v>
      </c>
      <c r="W3816" s="0" t="n">
        <f aca="false">J3816</f>
        <v>0</v>
      </c>
    </row>
    <row r="3817" customFormat="false" ht="12.8" hidden="false" customHeight="false" outlineLevel="0" collapsed="false">
      <c r="A3817" s="0" t="s">
        <v>77</v>
      </c>
      <c r="B3817" s="0" t="s">
        <v>1193</v>
      </c>
      <c r="C3817" s="0" t="s">
        <v>1193</v>
      </c>
      <c r="D3817" s="0" t="s">
        <v>38</v>
      </c>
      <c r="E3817" s="0" t="s">
        <v>30</v>
      </c>
      <c r="F3817" s="0" t="s">
        <v>1205</v>
      </c>
      <c r="G3817" s="0" t="s">
        <v>1610</v>
      </c>
      <c r="H3817" s="0" t="n">
        <v>3.39795627906976</v>
      </c>
      <c r="I3817" s="0" t="n">
        <v>52.1850581687057</v>
      </c>
      <c r="J3817" s="0" t="n">
        <v>900</v>
      </c>
      <c r="K3817" s="0" t="n">
        <f aca="false">I3817*SUMIFS(syst_chauffage!$H$3:$H$27,syst_chauffage!$B$3:$B$27,D3817,syst_chauffage!$C$3:$C$27,E3817)</f>
        <v>52.7483333532852</v>
      </c>
      <c r="L3817" s="12" t="n">
        <f aca="false">H3817*SUMIFS(syst_chauffage!$K$3:$K$27,syst_chauffage!$B$3:$B$27,D3817,syst_chauffage!$C$3:$C$27,E3817)</f>
        <v>3.03986496519792</v>
      </c>
      <c r="N3817" s="0" t="str">
        <f aca="false">A3817</f>
        <v>Santé Action Sociale</v>
      </c>
      <c r="O3817" s="0" t="str">
        <f aca="false">B3817</f>
        <v>Centre accueil</v>
      </c>
      <c r="P3817" s="0" t="str">
        <f aca="false">C3817</f>
        <v>Centre accueil</v>
      </c>
      <c r="Q3817" s="0" t="str">
        <f aca="false">D3817</f>
        <v>PAC performant</v>
      </c>
      <c r="R3817" s="0" t="str">
        <f aca="false">E3817</f>
        <v>Electricité</v>
      </c>
      <c r="S3817" s="0" t="str">
        <f aca="false">F3817</f>
        <v>0605072902</v>
      </c>
      <c r="T3817" s="0" t="str">
        <f aca="false">G3817</f>
        <v>2</v>
      </c>
      <c r="U3817" s="0" t="n">
        <f aca="false">L3817</f>
        <v>3.03986496519792</v>
      </c>
      <c r="V3817" s="0" t="n">
        <f aca="false">K3817</f>
        <v>52.7483333532852</v>
      </c>
      <c r="W3817" s="0" t="n">
        <f aca="false">J3817</f>
        <v>900</v>
      </c>
    </row>
    <row r="3818" customFormat="false" ht="12.8" hidden="false" customHeight="false" outlineLevel="0" collapsed="false">
      <c r="A3818" s="0" t="s">
        <v>77</v>
      </c>
      <c r="B3818" s="0" t="s">
        <v>1206</v>
      </c>
      <c r="C3818" s="0" t="s">
        <v>1206</v>
      </c>
      <c r="D3818" s="0" t="s">
        <v>19</v>
      </c>
      <c r="E3818" s="0" t="s">
        <v>57</v>
      </c>
      <c r="F3818" s="0" t="s">
        <v>1207</v>
      </c>
      <c r="G3818" s="0" t="s">
        <v>1610</v>
      </c>
      <c r="H3818" s="0" t="n">
        <v>0.754819736582231</v>
      </c>
      <c r="I3818" s="0" t="n">
        <v>13.5206484665701</v>
      </c>
      <c r="J3818" s="0" t="n">
        <v>0</v>
      </c>
      <c r="K3818" s="0" t="n">
        <f aca="false">I3818*SUMIFS(syst_chauffage!$H$3:$H$27,syst_chauffage!$B$3:$B$27,D3818,syst_chauffage!$C$3:$C$27,E3818)</f>
        <v>18.8271876030724</v>
      </c>
      <c r="L3818" s="12" t="n">
        <f aca="false">H3818*SUMIFS(syst_chauffage!$K$3:$K$27,syst_chauffage!$B$3:$B$27,D3818,syst_chauffage!$C$3:$C$27,E3818)</f>
        <v>0.754819736582231</v>
      </c>
      <c r="N3818" s="0" t="str">
        <f aca="false">A3818</f>
        <v>Santé Action Sociale</v>
      </c>
      <c r="O3818" s="0" t="str">
        <f aca="false">B3818</f>
        <v>Garderie</v>
      </c>
      <c r="P3818" s="0" t="str">
        <f aca="false">C3818</f>
        <v>Garderie</v>
      </c>
      <c r="Q3818" s="0" t="str">
        <f aca="false">D3818</f>
        <v>Autre système centralisé</v>
      </c>
      <c r="R3818" s="0" t="str">
        <f aca="false">E3818</f>
        <v>Autres</v>
      </c>
      <c r="S3818" s="0" t="str">
        <f aca="false">F3818</f>
        <v>0615140101</v>
      </c>
      <c r="T3818" s="0" t="str">
        <f aca="false">G3818</f>
        <v>2</v>
      </c>
      <c r="U3818" s="0" t="n">
        <f aca="false">L3818</f>
        <v>0.754819736582231</v>
      </c>
      <c r="V3818" s="0" t="n">
        <f aca="false">K3818</f>
        <v>18.8271876030724</v>
      </c>
      <c r="W3818" s="0" t="n">
        <f aca="false">J3818</f>
        <v>0</v>
      </c>
    </row>
    <row r="3819" customFormat="false" ht="12.8" hidden="false" customHeight="false" outlineLevel="0" collapsed="false">
      <c r="A3819" s="0" t="s">
        <v>77</v>
      </c>
      <c r="B3819" s="0" t="s">
        <v>1206</v>
      </c>
      <c r="C3819" s="0" t="s">
        <v>1206</v>
      </c>
      <c r="D3819" s="0" t="s">
        <v>19</v>
      </c>
      <c r="E3819" s="0" t="s">
        <v>58</v>
      </c>
      <c r="F3819" s="0" t="s">
        <v>1208</v>
      </c>
      <c r="G3819" s="0" t="s">
        <v>1610</v>
      </c>
      <c r="H3819" s="0" t="n">
        <v>0.764639808225649</v>
      </c>
      <c r="I3819" s="0" t="n">
        <v>13.6351688154352</v>
      </c>
      <c r="J3819" s="0" t="n">
        <v>1190</v>
      </c>
      <c r="K3819" s="0" t="n">
        <f aca="false">I3819*SUMIFS(syst_chauffage!$H$3:$H$27,syst_chauffage!$B$3:$B$27,D3819,syst_chauffage!$C$3:$C$27,E3819)</f>
        <v>22.4291653544134</v>
      </c>
      <c r="L3819" s="12" t="n">
        <f aca="false">H3819*SUMIFS(syst_chauffage!$K$3:$K$27,syst_chauffage!$B$3:$B$27,D3819,syst_chauffage!$C$3:$C$27,E3819)</f>
        <v>0.764639808225649</v>
      </c>
      <c r="N3819" s="0" t="str">
        <f aca="false">A3819</f>
        <v>Santé Action Sociale</v>
      </c>
      <c r="O3819" s="0" t="str">
        <f aca="false">B3819</f>
        <v>Garderie</v>
      </c>
      <c r="P3819" s="0" t="str">
        <f aca="false">C3819</f>
        <v>Garderie</v>
      </c>
      <c r="Q3819" s="0" t="str">
        <f aca="false">D3819</f>
        <v>Autre système centralisé</v>
      </c>
      <c r="R3819" s="0" t="str">
        <f aca="false">E3819</f>
        <v>Urbain</v>
      </c>
      <c r="S3819" s="0" t="str">
        <f aca="false">F3819</f>
        <v>0615140106</v>
      </c>
      <c r="T3819" s="0" t="str">
        <f aca="false">G3819</f>
        <v>2</v>
      </c>
      <c r="U3819" s="0" t="n">
        <f aca="false">L3819</f>
        <v>0.764639808225649</v>
      </c>
      <c r="V3819" s="0" t="n">
        <f aca="false">K3819</f>
        <v>22.4291653544134</v>
      </c>
      <c r="W3819" s="0" t="n">
        <f aca="false">J3819</f>
        <v>1190</v>
      </c>
    </row>
    <row r="3820" customFormat="false" ht="12.8" hidden="false" customHeight="false" outlineLevel="0" collapsed="false">
      <c r="A3820" s="0" t="s">
        <v>77</v>
      </c>
      <c r="B3820" s="0" t="s">
        <v>1206</v>
      </c>
      <c r="C3820" s="0" t="s">
        <v>1206</v>
      </c>
      <c r="D3820" s="0" t="s">
        <v>22</v>
      </c>
      <c r="E3820" s="0" t="s">
        <v>23</v>
      </c>
      <c r="F3820" s="0" t="s">
        <v>1209</v>
      </c>
      <c r="G3820" s="0" t="s">
        <v>1610</v>
      </c>
      <c r="H3820" s="0" t="n">
        <v>0.626946098334411</v>
      </c>
      <c r="I3820" s="0" t="n">
        <v>8.40168451111642</v>
      </c>
      <c r="J3820" s="0" t="n">
        <v>0</v>
      </c>
      <c r="K3820" s="0" t="n">
        <f aca="false">I3820*SUMIFS(syst_chauffage!$H$3:$H$27,syst_chauffage!$B$3:$B$27,D3820,syst_chauffage!$C$3:$C$27,E3820)</f>
        <v>14.7955555310839</v>
      </c>
      <c r="L3820" s="12" t="n">
        <f aca="false">H3820*SUMIFS(syst_chauffage!$K$3:$K$27,syst_chauffage!$B$3:$B$27,D3820,syst_chauffage!$C$3:$C$27,E3820)</f>
        <v>0.626946098334411</v>
      </c>
      <c r="N3820" s="0" t="str">
        <f aca="false">A3820</f>
        <v>Santé Action Sociale</v>
      </c>
      <c r="O3820" s="0" t="str">
        <f aca="false">B3820</f>
        <v>Garderie</v>
      </c>
      <c r="P3820" s="0" t="str">
        <f aca="false">C3820</f>
        <v>Garderie</v>
      </c>
      <c r="Q3820" s="0" t="str">
        <f aca="false">D3820</f>
        <v>Chaudière fioul</v>
      </c>
      <c r="R3820" s="0" t="str">
        <f aca="false">E3820</f>
        <v>Fioul</v>
      </c>
      <c r="S3820" s="0" t="str">
        <f aca="false">F3820</f>
        <v>0615140303</v>
      </c>
      <c r="T3820" s="0" t="str">
        <f aca="false">G3820</f>
        <v>2</v>
      </c>
      <c r="U3820" s="0" t="n">
        <f aca="false">L3820</f>
        <v>0.626946098334411</v>
      </c>
      <c r="V3820" s="0" t="n">
        <f aca="false">K3820</f>
        <v>14.7955555310839</v>
      </c>
      <c r="W3820" s="0" t="n">
        <f aca="false">J3820</f>
        <v>0</v>
      </c>
    </row>
    <row r="3821" customFormat="false" ht="12.8" hidden="false" customHeight="false" outlineLevel="0" collapsed="false">
      <c r="A3821" s="0" t="s">
        <v>77</v>
      </c>
      <c r="B3821" s="0" t="s">
        <v>1206</v>
      </c>
      <c r="C3821" s="0" t="s">
        <v>1206</v>
      </c>
      <c r="D3821" s="0" t="s">
        <v>13</v>
      </c>
      <c r="E3821" s="0" t="s">
        <v>14</v>
      </c>
      <c r="F3821" s="0" t="s">
        <v>1210</v>
      </c>
      <c r="G3821" s="0" t="s">
        <v>1610</v>
      </c>
      <c r="H3821" s="0" t="n">
        <v>0.933119231329119</v>
      </c>
      <c r="I3821" s="0" t="n">
        <v>6.02642128544</v>
      </c>
      <c r="J3821" s="0" t="n">
        <v>297</v>
      </c>
      <c r="K3821" s="0" t="n">
        <f aca="false">I3821*SUMIFS(syst_chauffage!$H$3:$H$27,syst_chauffage!$B$3:$B$27,D3821,syst_chauffage!$C$3:$C$27,E3821)</f>
        <v>12.1709106311667</v>
      </c>
      <c r="L3821" s="12" t="n">
        <f aca="false">H3821*SUMIFS(syst_chauffage!$K$3:$K$27,syst_chauffage!$B$3:$B$27,D3821,syst_chauffage!$C$3:$C$27,E3821)</f>
        <v>0.933119231329119</v>
      </c>
      <c r="N3821" s="0" t="str">
        <f aca="false">A3821</f>
        <v>Santé Action Sociale</v>
      </c>
      <c r="O3821" s="0" t="str">
        <f aca="false">B3821</f>
        <v>Garderie</v>
      </c>
      <c r="P3821" s="0" t="str">
        <f aca="false">C3821</f>
        <v>Garderie</v>
      </c>
      <c r="Q3821" s="0" t="str">
        <f aca="false">D3821</f>
        <v>Chaudière gaz</v>
      </c>
      <c r="R3821" s="0" t="str">
        <f aca="false">E3821</f>
        <v>Gaz</v>
      </c>
      <c r="S3821" s="0" t="str">
        <f aca="false">F3821</f>
        <v>0615140404</v>
      </c>
      <c r="T3821" s="0" t="str">
        <f aca="false">G3821</f>
        <v>2</v>
      </c>
      <c r="U3821" s="0" t="n">
        <f aca="false">L3821</f>
        <v>0.933119231329119</v>
      </c>
      <c r="V3821" s="0" t="n">
        <f aca="false">K3821</f>
        <v>12.1709106311667</v>
      </c>
      <c r="W3821" s="0" t="n">
        <f aca="false">J3821</f>
        <v>297</v>
      </c>
    </row>
    <row r="3822" customFormat="false" ht="12.8" hidden="false" customHeight="false" outlineLevel="0" collapsed="false">
      <c r="A3822" s="0" t="s">
        <v>77</v>
      </c>
      <c r="B3822" s="0" t="s">
        <v>1206</v>
      </c>
      <c r="C3822" s="0" t="s">
        <v>1206</v>
      </c>
      <c r="D3822" s="0" t="s">
        <v>29</v>
      </c>
      <c r="E3822" s="0" t="s">
        <v>30</v>
      </c>
      <c r="F3822" s="0" t="s">
        <v>1211</v>
      </c>
      <c r="G3822" s="0" t="s">
        <v>1610</v>
      </c>
      <c r="H3822" s="0" t="n">
        <v>0.92</v>
      </c>
      <c r="I3822" s="0" t="n">
        <v>10.4</v>
      </c>
      <c r="J3822" s="0" t="n">
        <v>0</v>
      </c>
      <c r="K3822" s="0" t="n">
        <f aca="false">I3822*SUMIFS(syst_chauffage!$H$3:$H$27,syst_chauffage!$B$3:$B$27,D3822,syst_chauffage!$C$3:$C$27,E3822)</f>
        <v>3</v>
      </c>
      <c r="L3822" s="12" t="n">
        <f aca="false">H3822*SUMIFS(syst_chauffage!$K$3:$K$27,syst_chauffage!$B$3:$B$27,D3822,syst_chauffage!$C$3:$C$27,E3822)</f>
        <v>0.92</v>
      </c>
      <c r="N3822" s="0" t="str">
        <f aca="false">A3822</f>
        <v>Santé Action Sociale</v>
      </c>
      <c r="O3822" s="0" t="str">
        <f aca="false">B3822</f>
        <v>Garderie</v>
      </c>
      <c r="P3822" s="0" t="str">
        <f aca="false">C3822</f>
        <v>Garderie</v>
      </c>
      <c r="Q3822" s="0" t="str">
        <f aca="false">D3822</f>
        <v>Electrique direct</v>
      </c>
      <c r="R3822" s="0" t="str">
        <f aca="false">E3822</f>
        <v>Electricité</v>
      </c>
      <c r="S3822" s="0" t="str">
        <f aca="false">F3822</f>
        <v>0615140602</v>
      </c>
      <c r="T3822" s="0" t="str">
        <f aca="false">G3822</f>
        <v>2</v>
      </c>
      <c r="U3822" s="0" t="n">
        <f aca="false">L3822</f>
        <v>0.92</v>
      </c>
      <c r="V3822" s="0" t="n">
        <f aca="false">K3822</f>
        <v>3</v>
      </c>
      <c r="W3822" s="0" t="n">
        <f aca="false">J3822</f>
        <v>0</v>
      </c>
    </row>
    <row r="3823" customFormat="false" ht="12.8" hidden="false" customHeight="false" outlineLevel="0" collapsed="false">
      <c r="A3823" s="0" t="s">
        <v>77</v>
      </c>
      <c r="B3823" s="0" t="s">
        <v>1206</v>
      </c>
      <c r="C3823" s="0" t="s">
        <v>1206</v>
      </c>
      <c r="D3823" s="0" t="s">
        <v>36</v>
      </c>
      <c r="E3823" s="0" t="s">
        <v>30</v>
      </c>
      <c r="F3823" s="0" t="s">
        <v>1212</v>
      </c>
      <c r="G3823" s="0" t="s">
        <v>1610</v>
      </c>
      <c r="H3823" s="0" t="n">
        <v>2.94489544186046</v>
      </c>
      <c r="I3823" s="0" t="n">
        <v>35.3433339581465</v>
      </c>
      <c r="J3823" s="0" t="n">
        <v>846</v>
      </c>
      <c r="K3823" s="0" t="n">
        <f aca="false">I3823*SUMIFS(syst_chauffage!$H$3:$H$27,syst_chauffage!$B$3:$B$27,D3823,syst_chauffage!$C$3:$C$27,E3823)</f>
        <v>21.8654399215067</v>
      </c>
      <c r="L3823" s="12" t="n">
        <f aca="false">H3823*SUMIFS(syst_chauffage!$K$3:$K$27,syst_chauffage!$B$3:$B$27,D3823,syst_chauffage!$C$3:$C$27,E3823)</f>
        <v>2.47427325480779</v>
      </c>
      <c r="N3823" s="0" t="str">
        <f aca="false">A3823</f>
        <v>Santé Action Sociale</v>
      </c>
      <c r="O3823" s="0" t="str">
        <f aca="false">B3823</f>
        <v>Garderie</v>
      </c>
      <c r="P3823" s="0" t="str">
        <f aca="false">C3823</f>
        <v>Garderie</v>
      </c>
      <c r="Q3823" s="0" t="str">
        <f aca="false">D3823</f>
        <v>PAC</v>
      </c>
      <c r="R3823" s="0" t="str">
        <f aca="false">E3823</f>
        <v>Electricité</v>
      </c>
      <c r="S3823" s="0" t="str">
        <f aca="false">F3823</f>
        <v>0615140902</v>
      </c>
      <c r="T3823" s="0" t="str">
        <f aca="false">G3823</f>
        <v>2</v>
      </c>
      <c r="U3823" s="0" t="n">
        <f aca="false">L3823</f>
        <v>2.47427325480779</v>
      </c>
      <c r="V3823" s="0" t="n">
        <f aca="false">K3823</f>
        <v>21.8654399215067</v>
      </c>
      <c r="W3823" s="0" t="n">
        <f aca="false">J3823</f>
        <v>846</v>
      </c>
    </row>
    <row r="3824" customFormat="false" ht="12.8" hidden="false" customHeight="false" outlineLevel="0" collapsed="false">
      <c r="A3824" s="0" t="s">
        <v>77</v>
      </c>
      <c r="B3824" s="0" t="s">
        <v>1206</v>
      </c>
      <c r="C3824" s="0" t="s">
        <v>1206</v>
      </c>
      <c r="D3824" s="0" t="s">
        <v>51</v>
      </c>
      <c r="E3824" s="0" t="s">
        <v>57</v>
      </c>
      <c r="F3824" s="0" t="s">
        <v>1213</v>
      </c>
      <c r="G3824" s="0" t="s">
        <v>1610</v>
      </c>
      <c r="H3824" s="0" t="n">
        <v>0.870945849902573</v>
      </c>
      <c r="I3824" s="0" t="n">
        <v>16.0960100792501</v>
      </c>
      <c r="J3824" s="0" t="n">
        <v>0</v>
      </c>
      <c r="K3824" s="0" t="n">
        <f aca="false">I3824*SUMIFS(syst_chauffage!$H$3:$H$27,syst_chauffage!$B$3:$B$27,D3824,syst_chauffage!$C$3:$C$27,E3824)</f>
        <v>34.105093011818</v>
      </c>
      <c r="L3824" s="12" t="n">
        <f aca="false">H3824*SUMIFS(syst_chauffage!$K$3:$K$27,syst_chauffage!$B$3:$B$27,D3824,syst_chauffage!$C$3:$C$27,E3824)</f>
        <v>0.870945849902573</v>
      </c>
      <c r="N3824" s="0" t="str">
        <f aca="false">A3824</f>
        <v>Santé Action Sociale</v>
      </c>
      <c r="O3824" s="0" t="str">
        <f aca="false">B3824</f>
        <v>Garderie</v>
      </c>
      <c r="P3824" s="0" t="str">
        <f aca="false">C3824</f>
        <v>Garderie</v>
      </c>
      <c r="Q3824" s="0" t="str">
        <f aca="false">D3824</f>
        <v>Autre système centralisé performant</v>
      </c>
      <c r="R3824" s="0" t="str">
        <f aca="false">E3824</f>
        <v>Autres</v>
      </c>
      <c r="S3824" s="0" t="str">
        <f aca="false">F3824</f>
        <v>0615142101</v>
      </c>
      <c r="T3824" s="0" t="str">
        <f aca="false">G3824</f>
        <v>2</v>
      </c>
      <c r="U3824" s="0" t="n">
        <f aca="false">L3824</f>
        <v>0.870945849902573</v>
      </c>
      <c r="V3824" s="0" t="n">
        <f aca="false">K3824</f>
        <v>34.105093011818</v>
      </c>
      <c r="W3824" s="0" t="n">
        <f aca="false">J3824</f>
        <v>0</v>
      </c>
    </row>
    <row r="3825" customFormat="false" ht="12.8" hidden="false" customHeight="false" outlineLevel="0" collapsed="false">
      <c r="A3825" s="0" t="s">
        <v>77</v>
      </c>
      <c r="B3825" s="0" t="s">
        <v>1206</v>
      </c>
      <c r="C3825" s="0" t="s">
        <v>1206</v>
      </c>
      <c r="D3825" s="0" t="s">
        <v>51</v>
      </c>
      <c r="E3825" s="0" t="s">
        <v>58</v>
      </c>
      <c r="F3825" s="0" t="s">
        <v>1214</v>
      </c>
      <c r="G3825" s="0" t="s">
        <v>1610</v>
      </c>
      <c r="H3825" s="0" t="n">
        <v>0.882276701798826</v>
      </c>
      <c r="I3825" s="0" t="n">
        <v>16.2323438278991</v>
      </c>
      <c r="J3825" s="0" t="n">
        <v>1190</v>
      </c>
      <c r="K3825" s="0" t="n">
        <f aca="false">I3825*SUMIFS(syst_chauffage!$H$3:$H$27,syst_chauffage!$B$3:$B$27,D3825,syst_chauffage!$C$3:$C$27,E3825)</f>
        <v>34.6398137255268</v>
      </c>
      <c r="L3825" s="12" t="n">
        <f aca="false">H3825*SUMIFS(syst_chauffage!$K$3:$K$27,syst_chauffage!$B$3:$B$27,D3825,syst_chauffage!$C$3:$C$27,E3825)</f>
        <v>0.882276701798826</v>
      </c>
      <c r="N3825" s="0" t="str">
        <f aca="false">A3825</f>
        <v>Santé Action Sociale</v>
      </c>
      <c r="O3825" s="0" t="str">
        <f aca="false">B3825</f>
        <v>Garderie</v>
      </c>
      <c r="P3825" s="0" t="str">
        <f aca="false">C3825</f>
        <v>Garderie</v>
      </c>
      <c r="Q3825" s="0" t="str">
        <f aca="false">D3825</f>
        <v>Autre système centralisé performant</v>
      </c>
      <c r="R3825" s="0" t="str">
        <f aca="false">E3825</f>
        <v>Urbain</v>
      </c>
      <c r="S3825" s="0" t="str">
        <f aca="false">F3825</f>
        <v>0615142106</v>
      </c>
      <c r="T3825" s="0" t="str">
        <f aca="false">G3825</f>
        <v>2</v>
      </c>
      <c r="U3825" s="0" t="n">
        <f aca="false">L3825</f>
        <v>0.882276701798826</v>
      </c>
      <c r="V3825" s="0" t="n">
        <f aca="false">K3825</f>
        <v>34.6398137255268</v>
      </c>
      <c r="W3825" s="0" t="n">
        <f aca="false">J3825</f>
        <v>1190</v>
      </c>
    </row>
    <row r="3826" customFormat="false" ht="12.8" hidden="false" customHeight="false" outlineLevel="0" collapsed="false">
      <c r="A3826" s="0" t="s">
        <v>77</v>
      </c>
      <c r="B3826" s="0" t="s">
        <v>1206</v>
      </c>
      <c r="C3826" s="0" t="s">
        <v>1206</v>
      </c>
      <c r="D3826" s="0" t="s">
        <v>27</v>
      </c>
      <c r="E3826" s="0" t="s">
        <v>23</v>
      </c>
      <c r="F3826" s="0" t="s">
        <v>1215</v>
      </c>
      <c r="G3826" s="0" t="s">
        <v>1610</v>
      </c>
      <c r="H3826" s="0" t="n">
        <v>0.760956568284383</v>
      </c>
      <c r="I3826" s="0" t="n">
        <v>10.0020053703767</v>
      </c>
      <c r="J3826" s="0" t="n">
        <v>684</v>
      </c>
      <c r="K3826" s="0" t="n">
        <f aca="false">I3826*SUMIFS(syst_chauffage!$H$3:$H$27,syst_chauffage!$B$3:$B$27,D3826,syst_chauffage!$C$3:$C$27,E3826)</f>
        <v>25.6491740026364</v>
      </c>
      <c r="L3826" s="12" t="n">
        <f aca="false">H3826*SUMIFS(syst_chauffage!$K$3:$K$27,syst_chauffage!$B$3:$B$27,D3826,syst_chauffage!$C$3:$C$27,E3826)</f>
        <v>0.760956568284383</v>
      </c>
      <c r="N3826" s="0" t="str">
        <f aca="false">A3826</f>
        <v>Santé Action Sociale</v>
      </c>
      <c r="O3826" s="0" t="str">
        <f aca="false">B3826</f>
        <v>Garderie</v>
      </c>
      <c r="P3826" s="0" t="str">
        <f aca="false">C3826</f>
        <v>Garderie</v>
      </c>
      <c r="Q3826" s="0" t="str">
        <f aca="false">D3826</f>
        <v>Chaudière condensation fioul</v>
      </c>
      <c r="R3826" s="0" t="str">
        <f aca="false">E3826</f>
        <v>Fioul</v>
      </c>
      <c r="S3826" s="0" t="str">
        <f aca="false">F3826</f>
        <v>0615142303</v>
      </c>
      <c r="T3826" s="0" t="str">
        <f aca="false">G3826</f>
        <v>2</v>
      </c>
      <c r="U3826" s="0" t="n">
        <f aca="false">L3826</f>
        <v>0.760956568284383</v>
      </c>
      <c r="V3826" s="0" t="n">
        <f aca="false">K3826</f>
        <v>25.6491740026364</v>
      </c>
      <c r="W3826" s="0" t="n">
        <f aca="false">J3826</f>
        <v>684</v>
      </c>
    </row>
    <row r="3827" customFormat="false" ht="12.8" hidden="false" customHeight="false" outlineLevel="0" collapsed="false">
      <c r="A3827" s="0" t="s">
        <v>77</v>
      </c>
      <c r="B3827" s="0" t="s">
        <v>1206</v>
      </c>
      <c r="C3827" s="0" t="s">
        <v>1206</v>
      </c>
      <c r="D3827" s="0" t="s">
        <v>18</v>
      </c>
      <c r="E3827" s="0" t="s">
        <v>14</v>
      </c>
      <c r="F3827" s="0" t="s">
        <v>1216</v>
      </c>
      <c r="G3827" s="0" t="s">
        <v>1610</v>
      </c>
      <c r="H3827" s="0" t="n">
        <v>0.986854796105332</v>
      </c>
      <c r="I3827" s="0" t="n">
        <v>7.17431105409524</v>
      </c>
      <c r="J3827" s="0" t="n">
        <v>684</v>
      </c>
      <c r="K3827" s="0" t="n">
        <f aca="false">I3827*SUMIFS(syst_chauffage!$H$3:$H$27,syst_chauffage!$B$3:$B$27,D3827,syst_chauffage!$C$3:$C$27,E3827)</f>
        <v>19.5494876875312</v>
      </c>
      <c r="L3827" s="12" t="n">
        <f aca="false">H3827*SUMIFS(syst_chauffage!$K$3:$K$27,syst_chauffage!$B$3:$B$27,D3827,syst_chauffage!$C$3:$C$27,E3827)</f>
        <v>0.958677022872742</v>
      </c>
      <c r="N3827" s="0" t="str">
        <f aca="false">A3827</f>
        <v>Santé Action Sociale</v>
      </c>
      <c r="O3827" s="0" t="str">
        <f aca="false">B3827</f>
        <v>Garderie</v>
      </c>
      <c r="P3827" s="0" t="str">
        <f aca="false">C3827</f>
        <v>Garderie</v>
      </c>
      <c r="Q3827" s="0" t="str">
        <f aca="false">D3827</f>
        <v>Chaudière condensation gaz</v>
      </c>
      <c r="R3827" s="0" t="str">
        <f aca="false">E3827</f>
        <v>Gaz</v>
      </c>
      <c r="S3827" s="0" t="str">
        <f aca="false">F3827</f>
        <v>0615142404</v>
      </c>
      <c r="T3827" s="0" t="str">
        <f aca="false">G3827</f>
        <v>2</v>
      </c>
      <c r="U3827" s="0" t="n">
        <f aca="false">L3827</f>
        <v>0.958677022872742</v>
      </c>
      <c r="V3827" s="0" t="n">
        <f aca="false">K3827</f>
        <v>19.5494876875312</v>
      </c>
      <c r="W3827" s="0" t="n">
        <f aca="false">J3827</f>
        <v>684</v>
      </c>
    </row>
    <row r="3828" customFormat="false" ht="12.8" hidden="false" customHeight="false" outlineLevel="0" collapsed="false">
      <c r="A3828" s="0" t="s">
        <v>77</v>
      </c>
      <c r="B3828" s="0" t="s">
        <v>1206</v>
      </c>
      <c r="C3828" s="0" t="s">
        <v>1206</v>
      </c>
      <c r="D3828" s="0" t="s">
        <v>32</v>
      </c>
      <c r="E3828" s="0" t="s">
        <v>30</v>
      </c>
      <c r="F3828" s="0" t="s">
        <v>1217</v>
      </c>
      <c r="G3828" s="0" t="s">
        <v>1610</v>
      </c>
      <c r="H3828" s="0" t="n">
        <v>1</v>
      </c>
      <c r="I3828" s="0" t="n">
        <v>12</v>
      </c>
      <c r="J3828" s="0" t="n">
        <v>0</v>
      </c>
      <c r="K3828" s="0" t="n">
        <f aca="false">I3828*SUMIFS(syst_chauffage!$H$3:$H$27,syst_chauffage!$B$3:$B$27,D3828,syst_chauffage!$C$3:$C$27,E3828)</f>
        <v>12</v>
      </c>
      <c r="L3828" s="12" t="n">
        <f aca="false">H3828*SUMIFS(syst_chauffage!$K$3:$K$27,syst_chauffage!$B$3:$B$27,D3828,syst_chauffage!$C$3:$C$27,E3828)</f>
        <v>1</v>
      </c>
      <c r="N3828" s="0" t="str">
        <f aca="false">A3828</f>
        <v>Santé Action Sociale</v>
      </c>
      <c r="O3828" s="0" t="str">
        <f aca="false">B3828</f>
        <v>Garderie</v>
      </c>
      <c r="P3828" s="0" t="str">
        <f aca="false">C3828</f>
        <v>Garderie</v>
      </c>
      <c r="Q3828" s="0" t="str">
        <f aca="false">D3828</f>
        <v>Electrique direct performant</v>
      </c>
      <c r="R3828" s="0" t="str">
        <f aca="false">E3828</f>
        <v>Electricité</v>
      </c>
      <c r="S3828" s="0" t="str">
        <f aca="false">F3828</f>
        <v>0615142602</v>
      </c>
      <c r="T3828" s="0" t="str">
        <f aca="false">G3828</f>
        <v>2</v>
      </c>
      <c r="U3828" s="0" t="n">
        <f aca="false">L3828</f>
        <v>1</v>
      </c>
      <c r="V3828" s="0" t="n">
        <f aca="false">K3828</f>
        <v>12</v>
      </c>
      <c r="W3828" s="0" t="n">
        <f aca="false">J3828</f>
        <v>0</v>
      </c>
    </row>
    <row r="3829" customFormat="false" ht="12.8" hidden="false" customHeight="false" outlineLevel="0" collapsed="false">
      <c r="A3829" s="0" t="s">
        <v>77</v>
      </c>
      <c r="B3829" s="0" t="s">
        <v>1206</v>
      </c>
      <c r="C3829" s="0" t="s">
        <v>1206</v>
      </c>
      <c r="D3829" s="0" t="s">
        <v>38</v>
      </c>
      <c r="E3829" s="0" t="s">
        <v>30</v>
      </c>
      <c r="F3829" s="0" t="s">
        <v>1218</v>
      </c>
      <c r="G3829" s="0" t="s">
        <v>1610</v>
      </c>
      <c r="H3829" s="0" t="n">
        <v>3.39795627906976</v>
      </c>
      <c r="I3829" s="0" t="n">
        <v>42.075397569222</v>
      </c>
      <c r="J3829" s="0" t="n">
        <v>900</v>
      </c>
      <c r="K3829" s="0" t="n">
        <f aca="false">I3829*SUMIFS(syst_chauffage!$H$3:$H$27,syst_chauffage!$B$3:$B$27,D3829,syst_chauffage!$C$3:$C$27,E3829)</f>
        <v>42.5295510791298</v>
      </c>
      <c r="L3829" s="12" t="n">
        <f aca="false">H3829*SUMIFS(syst_chauffage!$K$3:$K$27,syst_chauffage!$B$3:$B$27,D3829,syst_chauffage!$C$3:$C$27,E3829)</f>
        <v>3.03986496519792</v>
      </c>
      <c r="N3829" s="0" t="str">
        <f aca="false">A3829</f>
        <v>Santé Action Sociale</v>
      </c>
      <c r="O3829" s="0" t="str">
        <f aca="false">B3829</f>
        <v>Garderie</v>
      </c>
      <c r="P3829" s="0" t="str">
        <f aca="false">C3829</f>
        <v>Garderie</v>
      </c>
      <c r="Q3829" s="0" t="str">
        <f aca="false">D3829</f>
        <v>PAC performant</v>
      </c>
      <c r="R3829" s="0" t="str">
        <f aca="false">E3829</f>
        <v>Electricité</v>
      </c>
      <c r="S3829" s="0" t="str">
        <f aca="false">F3829</f>
        <v>0615142902</v>
      </c>
      <c r="T3829" s="0" t="str">
        <f aca="false">G3829</f>
        <v>2</v>
      </c>
      <c r="U3829" s="0" t="n">
        <f aca="false">L3829</f>
        <v>3.03986496519792</v>
      </c>
      <c r="V3829" s="0" t="n">
        <f aca="false">K3829</f>
        <v>42.5295510791298</v>
      </c>
      <c r="W3829" s="0" t="n">
        <f aca="false">J3829</f>
        <v>900</v>
      </c>
    </row>
    <row r="3830" customFormat="false" ht="12.8" hidden="false" customHeight="false" outlineLevel="0" collapsed="false">
      <c r="A3830" s="0" t="s">
        <v>77</v>
      </c>
      <c r="B3830" s="0" t="s">
        <v>1219</v>
      </c>
      <c r="C3830" s="0" t="s">
        <v>1220</v>
      </c>
      <c r="D3830" s="0" t="s">
        <v>19</v>
      </c>
      <c r="E3830" s="0" t="s">
        <v>57</v>
      </c>
      <c r="F3830" s="0" t="s">
        <v>1221</v>
      </c>
      <c r="G3830" s="0" t="s">
        <v>1610</v>
      </c>
      <c r="H3830" s="0" t="n">
        <v>0.78940190205193</v>
      </c>
      <c r="I3830" s="0" t="n">
        <v>11.4259900505003</v>
      </c>
      <c r="J3830" s="0" t="n">
        <v>0</v>
      </c>
      <c r="K3830" s="0" t="n">
        <f aca="false">I3830*SUMIFS(syst_chauffage!$H$3:$H$27,syst_chauffage!$B$3:$B$27,D3830,syst_chauffage!$C$3:$C$27,E3830)</f>
        <v>15.910424619314</v>
      </c>
      <c r="L3830" s="12" t="n">
        <f aca="false">H3830*SUMIFS(syst_chauffage!$K$3:$K$27,syst_chauffage!$B$3:$B$27,D3830,syst_chauffage!$C$3:$C$27,E3830)</f>
        <v>0.78940190205193</v>
      </c>
      <c r="N3830" s="0" t="str">
        <f aca="false">A3830</f>
        <v>Santé Action Sociale</v>
      </c>
      <c r="O3830" s="0" t="str">
        <f aca="false">B3830</f>
        <v>Hôpital</v>
      </c>
      <c r="P3830" s="0" t="str">
        <f aca="false">C3830</f>
        <v>Hopital bloc</v>
      </c>
      <c r="Q3830" s="0" t="str">
        <f aca="false">D3830</f>
        <v>Autre système centralisé</v>
      </c>
      <c r="R3830" s="0" t="str">
        <f aca="false">E3830</f>
        <v>Autres</v>
      </c>
      <c r="S3830" s="0" t="str">
        <f aca="false">F3830</f>
        <v>0617340101</v>
      </c>
      <c r="T3830" s="0" t="str">
        <f aca="false">G3830</f>
        <v>2</v>
      </c>
      <c r="U3830" s="0" t="n">
        <f aca="false">L3830</f>
        <v>0.78940190205193</v>
      </c>
      <c r="V3830" s="0" t="n">
        <f aca="false">K3830</f>
        <v>15.910424619314</v>
      </c>
      <c r="W3830" s="0" t="n">
        <f aca="false">J3830</f>
        <v>0</v>
      </c>
    </row>
    <row r="3831" customFormat="false" ht="12.8" hidden="false" customHeight="false" outlineLevel="0" collapsed="false">
      <c r="A3831" s="0" t="s">
        <v>77</v>
      </c>
      <c r="B3831" s="0" t="s">
        <v>1219</v>
      </c>
      <c r="C3831" s="0" t="s">
        <v>1220</v>
      </c>
      <c r="D3831" s="0" t="s">
        <v>19</v>
      </c>
      <c r="E3831" s="0" t="s">
        <v>58</v>
      </c>
      <c r="F3831" s="0" t="s">
        <v>1222</v>
      </c>
      <c r="G3831" s="0" t="s">
        <v>1610</v>
      </c>
      <c r="H3831" s="0" t="n">
        <v>0.811382876546204</v>
      </c>
      <c r="I3831" s="0" t="n">
        <v>11.2911858192265</v>
      </c>
      <c r="J3831" s="0" t="n">
        <v>1190</v>
      </c>
      <c r="K3831" s="0" t="n">
        <f aca="false">I3831*SUMIFS(syst_chauffage!$H$3:$H$27,syst_chauffage!$B$3:$B$27,D3831,syst_chauffage!$C$3:$C$27,E3831)</f>
        <v>18.5734314855093</v>
      </c>
      <c r="L3831" s="12" t="n">
        <f aca="false">H3831*SUMIFS(syst_chauffage!$K$3:$K$27,syst_chauffage!$B$3:$B$27,D3831,syst_chauffage!$C$3:$C$27,E3831)</f>
        <v>0.811382876546204</v>
      </c>
      <c r="N3831" s="0" t="str">
        <f aca="false">A3831</f>
        <v>Santé Action Sociale</v>
      </c>
      <c r="O3831" s="0" t="str">
        <f aca="false">B3831</f>
        <v>Hôpital</v>
      </c>
      <c r="P3831" s="0" t="str">
        <f aca="false">C3831</f>
        <v>Hopital bloc</v>
      </c>
      <c r="Q3831" s="0" t="str">
        <f aca="false">D3831</f>
        <v>Autre système centralisé</v>
      </c>
      <c r="R3831" s="0" t="str">
        <f aca="false">E3831</f>
        <v>Urbain</v>
      </c>
      <c r="S3831" s="0" t="str">
        <f aca="false">F3831</f>
        <v>0617340106</v>
      </c>
      <c r="T3831" s="0" t="str">
        <f aca="false">G3831</f>
        <v>2</v>
      </c>
      <c r="U3831" s="0" t="n">
        <f aca="false">L3831</f>
        <v>0.811382876546204</v>
      </c>
      <c r="V3831" s="0" t="n">
        <f aca="false">K3831</f>
        <v>18.5734314855093</v>
      </c>
      <c r="W3831" s="0" t="n">
        <f aca="false">J3831</f>
        <v>1190</v>
      </c>
    </row>
    <row r="3832" customFormat="false" ht="12.8" hidden="false" customHeight="false" outlineLevel="0" collapsed="false">
      <c r="A3832" s="0" t="s">
        <v>77</v>
      </c>
      <c r="B3832" s="0" t="s">
        <v>1219</v>
      </c>
      <c r="C3832" s="0" t="s">
        <v>1220</v>
      </c>
      <c r="D3832" s="0" t="s">
        <v>22</v>
      </c>
      <c r="E3832" s="0" t="s">
        <v>23</v>
      </c>
      <c r="F3832" s="0" t="s">
        <v>1223</v>
      </c>
      <c r="G3832" s="0" t="s">
        <v>1610</v>
      </c>
      <c r="H3832" s="0" t="n">
        <v>0.626230472793739</v>
      </c>
      <c r="I3832" s="0" t="n">
        <v>2.3955881220948</v>
      </c>
      <c r="J3832" s="0" t="n">
        <v>0</v>
      </c>
      <c r="K3832" s="0" t="n">
        <f aca="false">I3832*SUMIFS(syst_chauffage!$H$3:$H$27,syst_chauffage!$B$3:$B$27,D3832,syst_chauffage!$C$3:$C$27,E3832)</f>
        <v>4.21868460344612</v>
      </c>
      <c r="L3832" s="12" t="n">
        <f aca="false">H3832*SUMIFS(syst_chauffage!$K$3:$K$27,syst_chauffage!$B$3:$B$27,D3832,syst_chauffage!$C$3:$C$27,E3832)</f>
        <v>0.626230472793739</v>
      </c>
      <c r="N3832" s="0" t="str">
        <f aca="false">A3832</f>
        <v>Santé Action Sociale</v>
      </c>
      <c r="O3832" s="0" t="str">
        <f aca="false">B3832</f>
        <v>Hôpital</v>
      </c>
      <c r="P3832" s="0" t="str">
        <f aca="false">C3832</f>
        <v>Hopital bloc</v>
      </c>
      <c r="Q3832" s="0" t="str">
        <f aca="false">D3832</f>
        <v>Chaudière fioul</v>
      </c>
      <c r="R3832" s="0" t="str">
        <f aca="false">E3832</f>
        <v>Fioul</v>
      </c>
      <c r="S3832" s="0" t="str">
        <f aca="false">F3832</f>
        <v>0617340303</v>
      </c>
      <c r="T3832" s="0" t="str">
        <f aca="false">G3832</f>
        <v>2</v>
      </c>
      <c r="U3832" s="0" t="n">
        <f aca="false">L3832</f>
        <v>0.626230472793739</v>
      </c>
      <c r="V3832" s="0" t="n">
        <f aca="false">K3832</f>
        <v>4.21868460344612</v>
      </c>
      <c r="W3832" s="0" t="n">
        <f aca="false">J3832</f>
        <v>0</v>
      </c>
    </row>
    <row r="3833" customFormat="false" ht="12.8" hidden="false" customHeight="false" outlineLevel="0" collapsed="false">
      <c r="A3833" s="0" t="s">
        <v>77</v>
      </c>
      <c r="B3833" s="0" t="s">
        <v>1219</v>
      </c>
      <c r="C3833" s="0" t="s">
        <v>1220</v>
      </c>
      <c r="D3833" s="0" t="s">
        <v>13</v>
      </c>
      <c r="E3833" s="0" t="s">
        <v>14</v>
      </c>
      <c r="F3833" s="0" t="s">
        <v>1224</v>
      </c>
      <c r="G3833" s="0" t="s">
        <v>1610</v>
      </c>
      <c r="H3833" s="0" t="n">
        <v>0.926356163481477</v>
      </c>
      <c r="I3833" s="0" t="n">
        <v>1.72622633241566</v>
      </c>
      <c r="J3833" s="0" t="n">
        <v>308</v>
      </c>
      <c r="K3833" s="0" t="n">
        <f aca="false">I3833*SUMIFS(syst_chauffage!$H$3:$H$27,syst_chauffage!$B$3:$B$27,D3833,syst_chauffage!$C$3:$C$27,E3833)</f>
        <v>3.48627243696981</v>
      </c>
      <c r="L3833" s="12" t="n">
        <f aca="false">H3833*SUMIFS(syst_chauffage!$K$3:$K$27,syst_chauffage!$B$3:$B$27,D3833,syst_chauffage!$C$3:$C$27,E3833)</f>
        <v>0.926356163481477</v>
      </c>
      <c r="N3833" s="0" t="str">
        <f aca="false">A3833</f>
        <v>Santé Action Sociale</v>
      </c>
      <c r="O3833" s="0" t="str">
        <f aca="false">B3833</f>
        <v>Hôpital</v>
      </c>
      <c r="P3833" s="0" t="str">
        <f aca="false">C3833</f>
        <v>Hopital bloc</v>
      </c>
      <c r="Q3833" s="0" t="str">
        <f aca="false">D3833</f>
        <v>Chaudière gaz</v>
      </c>
      <c r="R3833" s="0" t="str">
        <f aca="false">E3833</f>
        <v>Gaz</v>
      </c>
      <c r="S3833" s="0" t="str">
        <f aca="false">F3833</f>
        <v>0617340404</v>
      </c>
      <c r="T3833" s="0" t="str">
        <f aca="false">G3833</f>
        <v>2</v>
      </c>
      <c r="U3833" s="0" t="n">
        <f aca="false">L3833</f>
        <v>0.926356163481477</v>
      </c>
      <c r="V3833" s="0" t="n">
        <f aca="false">K3833</f>
        <v>3.48627243696981</v>
      </c>
      <c r="W3833" s="0" t="n">
        <f aca="false">J3833</f>
        <v>308</v>
      </c>
    </row>
    <row r="3834" customFormat="false" ht="12.8" hidden="false" customHeight="false" outlineLevel="0" collapsed="false">
      <c r="A3834" s="0" t="s">
        <v>77</v>
      </c>
      <c r="B3834" s="0" t="s">
        <v>1219</v>
      </c>
      <c r="C3834" s="0" t="s">
        <v>1220</v>
      </c>
      <c r="D3834" s="0" t="s">
        <v>29</v>
      </c>
      <c r="E3834" s="0" t="s">
        <v>30</v>
      </c>
      <c r="F3834" s="0" t="s">
        <v>1225</v>
      </c>
      <c r="G3834" s="0" t="s">
        <v>1610</v>
      </c>
      <c r="H3834" s="0" t="n">
        <v>0.91601788579863</v>
      </c>
      <c r="I3834" s="0" t="n">
        <v>10.4</v>
      </c>
      <c r="J3834" s="0" t="n">
        <v>0</v>
      </c>
      <c r="K3834" s="0" t="n">
        <f aca="false">I3834*SUMIFS(syst_chauffage!$H$3:$H$27,syst_chauffage!$B$3:$B$27,D3834,syst_chauffage!$C$3:$C$27,E3834)</f>
        <v>3</v>
      </c>
      <c r="L3834" s="12" t="n">
        <f aca="false">H3834*SUMIFS(syst_chauffage!$K$3:$K$27,syst_chauffage!$B$3:$B$27,D3834,syst_chauffage!$C$3:$C$27,E3834)</f>
        <v>0.91601788579863</v>
      </c>
      <c r="N3834" s="0" t="str">
        <f aca="false">A3834</f>
        <v>Santé Action Sociale</v>
      </c>
      <c r="O3834" s="0" t="str">
        <f aca="false">B3834</f>
        <v>Hôpital</v>
      </c>
      <c r="P3834" s="0" t="str">
        <f aca="false">C3834</f>
        <v>Hopital bloc</v>
      </c>
      <c r="Q3834" s="0" t="str">
        <f aca="false">D3834</f>
        <v>Electrique direct</v>
      </c>
      <c r="R3834" s="0" t="str">
        <f aca="false">E3834</f>
        <v>Electricité</v>
      </c>
      <c r="S3834" s="0" t="str">
        <f aca="false">F3834</f>
        <v>0617340602</v>
      </c>
      <c r="T3834" s="0" t="str">
        <f aca="false">G3834</f>
        <v>2</v>
      </c>
      <c r="U3834" s="0" t="n">
        <f aca="false">L3834</f>
        <v>0.91601788579863</v>
      </c>
      <c r="V3834" s="0" t="n">
        <f aca="false">K3834</f>
        <v>3</v>
      </c>
      <c r="W3834" s="0" t="n">
        <f aca="false">J3834</f>
        <v>0</v>
      </c>
    </row>
    <row r="3835" customFormat="false" ht="12.8" hidden="false" customHeight="false" outlineLevel="0" collapsed="false">
      <c r="A3835" s="0" t="s">
        <v>77</v>
      </c>
      <c r="B3835" s="0" t="s">
        <v>1219</v>
      </c>
      <c r="C3835" s="0" t="s">
        <v>1220</v>
      </c>
      <c r="D3835" s="0" t="s">
        <v>36</v>
      </c>
      <c r="E3835" s="0" t="s">
        <v>30</v>
      </c>
      <c r="F3835" s="0" t="s">
        <v>1226</v>
      </c>
      <c r="G3835" s="0" t="s">
        <v>1610</v>
      </c>
      <c r="H3835" s="0" t="n">
        <v>2.81462482166341</v>
      </c>
      <c r="I3835" s="0" t="n">
        <v>32.1755807859468</v>
      </c>
      <c r="J3835" s="0" t="n">
        <v>801</v>
      </c>
      <c r="K3835" s="0" t="n">
        <f aca="false">I3835*SUMIFS(syst_chauffage!$H$3:$H$27,syst_chauffage!$B$3:$B$27,D3835,syst_chauffage!$C$3:$C$27,E3835)</f>
        <v>19.9056837549007</v>
      </c>
      <c r="L3835" s="12" t="n">
        <f aca="false">H3835*SUMIFS(syst_chauffage!$K$3:$K$27,syst_chauffage!$B$3:$B$27,D3835,syst_chauffage!$C$3:$C$27,E3835)</f>
        <v>2.36482111370319</v>
      </c>
      <c r="N3835" s="0" t="str">
        <f aca="false">A3835</f>
        <v>Santé Action Sociale</v>
      </c>
      <c r="O3835" s="0" t="str">
        <f aca="false">B3835</f>
        <v>Hôpital</v>
      </c>
      <c r="P3835" s="0" t="str">
        <f aca="false">C3835</f>
        <v>Hopital bloc</v>
      </c>
      <c r="Q3835" s="0" t="str">
        <f aca="false">D3835</f>
        <v>PAC</v>
      </c>
      <c r="R3835" s="0" t="str">
        <f aca="false">E3835</f>
        <v>Electricité</v>
      </c>
      <c r="S3835" s="0" t="str">
        <f aca="false">F3835</f>
        <v>0617340902</v>
      </c>
      <c r="T3835" s="0" t="str">
        <f aca="false">G3835</f>
        <v>2</v>
      </c>
      <c r="U3835" s="0" t="n">
        <f aca="false">L3835</f>
        <v>2.36482111370319</v>
      </c>
      <c r="V3835" s="0" t="n">
        <f aca="false">K3835</f>
        <v>19.9056837549007</v>
      </c>
      <c r="W3835" s="0" t="n">
        <f aca="false">J3835</f>
        <v>801</v>
      </c>
    </row>
    <row r="3836" customFormat="false" ht="12.8" hidden="false" customHeight="false" outlineLevel="0" collapsed="false">
      <c r="A3836" s="0" t="s">
        <v>77</v>
      </c>
      <c r="B3836" s="0" t="s">
        <v>1219</v>
      </c>
      <c r="C3836" s="0" t="s">
        <v>1220</v>
      </c>
      <c r="D3836" s="0" t="s">
        <v>51</v>
      </c>
      <c r="E3836" s="0" t="s">
        <v>57</v>
      </c>
      <c r="F3836" s="0" t="s">
        <v>1227</v>
      </c>
      <c r="G3836" s="0" t="s">
        <v>1610</v>
      </c>
      <c r="H3836" s="0" t="n">
        <v>0.910848348521457</v>
      </c>
      <c r="I3836" s="0" t="n">
        <v>13.6023691077384</v>
      </c>
      <c r="J3836" s="0" t="n">
        <v>0</v>
      </c>
      <c r="K3836" s="0" t="n">
        <f aca="false">I3836*SUMIFS(syst_chauffage!$H$3:$H$27,syst_chauffage!$B$3:$B$27,D3836,syst_chauffage!$C$3:$C$27,E3836)</f>
        <v>28.8214322255265</v>
      </c>
      <c r="L3836" s="12" t="n">
        <f aca="false">H3836*SUMIFS(syst_chauffage!$K$3:$K$27,syst_chauffage!$B$3:$B$27,D3836,syst_chauffage!$C$3:$C$27,E3836)</f>
        <v>0.910848348521457</v>
      </c>
      <c r="N3836" s="0" t="str">
        <f aca="false">A3836</f>
        <v>Santé Action Sociale</v>
      </c>
      <c r="O3836" s="0" t="str">
        <f aca="false">B3836</f>
        <v>Hôpital</v>
      </c>
      <c r="P3836" s="0" t="str">
        <f aca="false">C3836</f>
        <v>Hopital bloc</v>
      </c>
      <c r="Q3836" s="0" t="str">
        <f aca="false">D3836</f>
        <v>Autre système centralisé performant</v>
      </c>
      <c r="R3836" s="0" t="str">
        <f aca="false">E3836</f>
        <v>Autres</v>
      </c>
      <c r="S3836" s="0" t="str">
        <f aca="false">F3836</f>
        <v>0617342101</v>
      </c>
      <c r="T3836" s="0" t="str">
        <f aca="false">G3836</f>
        <v>2</v>
      </c>
      <c r="U3836" s="0" t="n">
        <f aca="false">L3836</f>
        <v>0.910848348521457</v>
      </c>
      <c r="V3836" s="0" t="n">
        <f aca="false">K3836</f>
        <v>28.8214322255265</v>
      </c>
      <c r="W3836" s="0" t="n">
        <f aca="false">J3836</f>
        <v>0</v>
      </c>
    </row>
    <row r="3837" customFormat="false" ht="12.8" hidden="false" customHeight="false" outlineLevel="0" collapsed="false">
      <c r="A3837" s="0" t="s">
        <v>77</v>
      </c>
      <c r="B3837" s="0" t="s">
        <v>1219</v>
      </c>
      <c r="C3837" s="0" t="s">
        <v>1220</v>
      </c>
      <c r="D3837" s="0" t="s">
        <v>51</v>
      </c>
      <c r="E3837" s="0" t="s">
        <v>58</v>
      </c>
      <c r="F3837" s="0" t="s">
        <v>1228</v>
      </c>
      <c r="G3837" s="0" t="s">
        <v>1610</v>
      </c>
      <c r="H3837" s="0" t="n">
        <v>0.936211011399467</v>
      </c>
      <c r="I3837" s="0" t="n">
        <v>13.4418878800315</v>
      </c>
      <c r="J3837" s="0" t="n">
        <v>1190</v>
      </c>
      <c r="K3837" s="0" t="n">
        <f aca="false">I3837*SUMIFS(syst_chauffage!$H$3:$H$27,syst_chauffage!$B$3:$B$27,D3837,syst_chauffage!$C$3:$C$27,E3837)</f>
        <v>28.6849821085864</v>
      </c>
      <c r="L3837" s="12" t="n">
        <f aca="false">H3837*SUMIFS(syst_chauffage!$K$3:$K$27,syst_chauffage!$B$3:$B$27,D3837,syst_chauffage!$C$3:$C$27,E3837)</f>
        <v>0.936211011399467</v>
      </c>
      <c r="N3837" s="0" t="str">
        <f aca="false">A3837</f>
        <v>Santé Action Sociale</v>
      </c>
      <c r="O3837" s="0" t="str">
        <f aca="false">B3837</f>
        <v>Hôpital</v>
      </c>
      <c r="P3837" s="0" t="str">
        <f aca="false">C3837</f>
        <v>Hopital bloc</v>
      </c>
      <c r="Q3837" s="0" t="str">
        <f aca="false">D3837</f>
        <v>Autre système centralisé performant</v>
      </c>
      <c r="R3837" s="0" t="str">
        <f aca="false">E3837</f>
        <v>Urbain</v>
      </c>
      <c r="S3837" s="0" t="str">
        <f aca="false">F3837</f>
        <v>0617342106</v>
      </c>
      <c r="T3837" s="0" t="str">
        <f aca="false">G3837</f>
        <v>2</v>
      </c>
      <c r="U3837" s="0" t="n">
        <f aca="false">L3837</f>
        <v>0.936211011399467</v>
      </c>
      <c r="V3837" s="0" t="n">
        <f aca="false">K3837</f>
        <v>28.6849821085864</v>
      </c>
      <c r="W3837" s="0" t="n">
        <f aca="false">J3837</f>
        <v>1190</v>
      </c>
    </row>
    <row r="3838" customFormat="false" ht="12.8" hidden="false" customHeight="false" outlineLevel="0" collapsed="false">
      <c r="A3838" s="0" t="s">
        <v>77</v>
      </c>
      <c r="B3838" s="0" t="s">
        <v>1219</v>
      </c>
      <c r="C3838" s="0" t="s">
        <v>1220</v>
      </c>
      <c r="D3838" s="0" t="s">
        <v>27</v>
      </c>
      <c r="E3838" s="0" t="s">
        <v>23</v>
      </c>
      <c r="F3838" s="0" t="s">
        <v>1229</v>
      </c>
      <c r="G3838" s="0" t="s">
        <v>1610</v>
      </c>
      <c r="H3838" s="0" t="n">
        <v>0.744777473286268</v>
      </c>
      <c r="I3838" s="0" t="n">
        <v>2.85189062154142</v>
      </c>
      <c r="J3838" s="0" t="n">
        <v>693</v>
      </c>
      <c r="K3838" s="0" t="n">
        <f aca="false">I3838*SUMIFS(syst_chauffage!$H$3:$H$27,syst_chauffage!$B$3:$B$27,D3838,syst_chauffage!$C$3:$C$27,E3838)</f>
        <v>7.31339727181608</v>
      </c>
      <c r="L3838" s="12" t="n">
        <f aca="false">H3838*SUMIFS(syst_chauffage!$K$3:$K$27,syst_chauffage!$B$3:$B$27,D3838,syst_chauffage!$C$3:$C$27,E3838)</f>
        <v>0.744777473286268</v>
      </c>
      <c r="N3838" s="0" t="str">
        <f aca="false">A3838</f>
        <v>Santé Action Sociale</v>
      </c>
      <c r="O3838" s="0" t="str">
        <f aca="false">B3838</f>
        <v>Hôpital</v>
      </c>
      <c r="P3838" s="0" t="str">
        <f aca="false">C3838</f>
        <v>Hopital bloc</v>
      </c>
      <c r="Q3838" s="0" t="str">
        <f aca="false">D3838</f>
        <v>Chaudière condensation fioul</v>
      </c>
      <c r="R3838" s="0" t="str">
        <f aca="false">E3838</f>
        <v>Fioul</v>
      </c>
      <c r="S3838" s="0" t="str">
        <f aca="false">F3838</f>
        <v>0617342303</v>
      </c>
      <c r="T3838" s="0" t="str">
        <f aca="false">G3838</f>
        <v>2</v>
      </c>
      <c r="U3838" s="0" t="n">
        <f aca="false">L3838</f>
        <v>0.744777473286268</v>
      </c>
      <c r="V3838" s="0" t="n">
        <f aca="false">K3838</f>
        <v>7.31339727181608</v>
      </c>
      <c r="W3838" s="0" t="n">
        <f aca="false">J3838</f>
        <v>693</v>
      </c>
    </row>
    <row r="3839" customFormat="false" ht="12.8" hidden="false" customHeight="false" outlineLevel="0" collapsed="false">
      <c r="A3839" s="0" t="s">
        <v>77</v>
      </c>
      <c r="B3839" s="0" t="s">
        <v>1219</v>
      </c>
      <c r="C3839" s="0" t="s">
        <v>1220</v>
      </c>
      <c r="D3839" s="0" t="s">
        <v>18</v>
      </c>
      <c r="E3839" s="0" t="s">
        <v>14</v>
      </c>
      <c r="F3839" s="0" t="s">
        <v>1230</v>
      </c>
      <c r="G3839" s="0" t="s">
        <v>1610</v>
      </c>
      <c r="H3839" s="0" t="n">
        <v>0.954918999982188</v>
      </c>
      <c r="I3839" s="0" t="n">
        <v>2.05503134811388</v>
      </c>
      <c r="J3839" s="0" t="n">
        <v>693</v>
      </c>
      <c r="K3839" s="0" t="n">
        <f aca="false">I3839*SUMIFS(syst_chauffage!$H$3:$H$27,syst_chauffage!$B$3:$B$27,D3839,syst_chauffage!$C$3:$C$27,E3839)</f>
        <v>5.5998143563221</v>
      </c>
      <c r="L3839" s="12" t="n">
        <f aca="false">H3839*SUMIFS(syst_chauffage!$K$3:$K$27,syst_chauffage!$B$3:$B$27,D3839,syst_chauffage!$C$3:$C$27,E3839)</f>
        <v>0.927653093039058</v>
      </c>
      <c r="N3839" s="0" t="str">
        <f aca="false">A3839</f>
        <v>Santé Action Sociale</v>
      </c>
      <c r="O3839" s="0" t="str">
        <f aca="false">B3839</f>
        <v>Hôpital</v>
      </c>
      <c r="P3839" s="0" t="str">
        <f aca="false">C3839</f>
        <v>Hopital bloc</v>
      </c>
      <c r="Q3839" s="0" t="str">
        <f aca="false">D3839</f>
        <v>Chaudière condensation gaz</v>
      </c>
      <c r="R3839" s="0" t="str">
        <f aca="false">E3839</f>
        <v>Gaz</v>
      </c>
      <c r="S3839" s="0" t="str">
        <f aca="false">F3839</f>
        <v>0617342404</v>
      </c>
      <c r="T3839" s="0" t="str">
        <f aca="false">G3839</f>
        <v>2</v>
      </c>
      <c r="U3839" s="0" t="n">
        <f aca="false">L3839</f>
        <v>0.927653093039058</v>
      </c>
      <c r="V3839" s="0" t="n">
        <f aca="false">K3839</f>
        <v>5.5998143563221</v>
      </c>
      <c r="W3839" s="0" t="n">
        <f aca="false">J3839</f>
        <v>693</v>
      </c>
    </row>
    <row r="3840" customFormat="false" ht="12.8" hidden="false" customHeight="false" outlineLevel="0" collapsed="false">
      <c r="A3840" s="0" t="s">
        <v>77</v>
      </c>
      <c r="B3840" s="0" t="s">
        <v>1219</v>
      </c>
      <c r="C3840" s="0" t="s">
        <v>1220</v>
      </c>
      <c r="D3840" s="0" t="s">
        <v>32</v>
      </c>
      <c r="E3840" s="0" t="s">
        <v>30</v>
      </c>
      <c r="F3840" s="0" t="s">
        <v>1231</v>
      </c>
      <c r="G3840" s="0" t="s">
        <v>1610</v>
      </c>
      <c r="H3840" s="0" t="n">
        <v>1</v>
      </c>
      <c r="I3840" s="0" t="n">
        <v>12</v>
      </c>
      <c r="J3840" s="0" t="n">
        <v>0</v>
      </c>
      <c r="K3840" s="0" t="n">
        <f aca="false">I3840*SUMIFS(syst_chauffage!$H$3:$H$27,syst_chauffage!$B$3:$B$27,D3840,syst_chauffage!$C$3:$C$27,E3840)</f>
        <v>12</v>
      </c>
      <c r="L3840" s="12" t="n">
        <f aca="false">H3840*SUMIFS(syst_chauffage!$K$3:$K$27,syst_chauffage!$B$3:$B$27,D3840,syst_chauffage!$C$3:$C$27,E3840)</f>
        <v>1</v>
      </c>
      <c r="N3840" s="0" t="str">
        <f aca="false">A3840</f>
        <v>Santé Action Sociale</v>
      </c>
      <c r="O3840" s="0" t="str">
        <f aca="false">B3840</f>
        <v>Hôpital</v>
      </c>
      <c r="P3840" s="0" t="str">
        <f aca="false">C3840</f>
        <v>Hopital bloc</v>
      </c>
      <c r="Q3840" s="0" t="str">
        <f aca="false">D3840</f>
        <v>Electrique direct performant</v>
      </c>
      <c r="R3840" s="0" t="str">
        <f aca="false">E3840</f>
        <v>Electricité</v>
      </c>
      <c r="S3840" s="0" t="str">
        <f aca="false">F3840</f>
        <v>0617342602</v>
      </c>
      <c r="T3840" s="0" t="str">
        <f aca="false">G3840</f>
        <v>2</v>
      </c>
      <c r="U3840" s="0" t="n">
        <f aca="false">L3840</f>
        <v>1</v>
      </c>
      <c r="V3840" s="0" t="n">
        <f aca="false">K3840</f>
        <v>12</v>
      </c>
      <c r="W3840" s="0" t="n">
        <f aca="false">J3840</f>
        <v>0</v>
      </c>
    </row>
    <row r="3841" customFormat="false" ht="12.8" hidden="false" customHeight="false" outlineLevel="0" collapsed="false">
      <c r="A3841" s="0" t="s">
        <v>77</v>
      </c>
      <c r="B3841" s="0" t="s">
        <v>1219</v>
      </c>
      <c r="C3841" s="0" t="s">
        <v>1220</v>
      </c>
      <c r="D3841" s="0" t="s">
        <v>38</v>
      </c>
      <c r="E3841" s="0" t="s">
        <v>30</v>
      </c>
      <c r="F3841" s="0" t="s">
        <v>1232</v>
      </c>
      <c r="G3841" s="0" t="s">
        <v>1610</v>
      </c>
      <c r="H3841" s="0" t="n">
        <v>2.97321354256344</v>
      </c>
      <c r="I3841" s="0" t="n">
        <v>38.3042628404128</v>
      </c>
      <c r="J3841" s="0" t="n">
        <v>864</v>
      </c>
      <c r="K3841" s="0" t="n">
        <f aca="false">I3841*SUMIFS(syst_chauffage!$H$3:$H$27,syst_chauffage!$B$3:$B$27,D3841,syst_chauffage!$C$3:$C$27,E3841)</f>
        <v>38.7177114687896</v>
      </c>
      <c r="L3841" s="12" t="n">
        <f aca="false">H3841*SUMIFS(syst_chauffage!$K$3:$K$27,syst_chauffage!$B$3:$B$27,D3841,syst_chauffage!$C$3:$C$27,E3841)</f>
        <v>2.6598834534048</v>
      </c>
      <c r="N3841" s="0" t="str">
        <f aca="false">A3841</f>
        <v>Santé Action Sociale</v>
      </c>
      <c r="O3841" s="0" t="str">
        <f aca="false">B3841</f>
        <v>Hôpital</v>
      </c>
      <c r="P3841" s="0" t="str">
        <f aca="false">C3841</f>
        <v>Hopital bloc</v>
      </c>
      <c r="Q3841" s="0" t="str">
        <f aca="false">D3841</f>
        <v>PAC performant</v>
      </c>
      <c r="R3841" s="0" t="str">
        <f aca="false">E3841</f>
        <v>Electricité</v>
      </c>
      <c r="S3841" s="0" t="str">
        <f aca="false">F3841</f>
        <v>0617342902</v>
      </c>
      <c r="T3841" s="0" t="str">
        <f aca="false">G3841</f>
        <v>2</v>
      </c>
      <c r="U3841" s="0" t="n">
        <f aca="false">L3841</f>
        <v>2.6598834534048</v>
      </c>
      <c r="V3841" s="0" t="n">
        <f aca="false">K3841</f>
        <v>38.7177114687896</v>
      </c>
      <c r="W3841" s="0" t="n">
        <f aca="false">J3841</f>
        <v>864</v>
      </c>
    </row>
    <row r="3842" customFormat="false" ht="12.8" hidden="false" customHeight="false" outlineLevel="0" collapsed="false">
      <c r="A3842" s="0" t="s">
        <v>77</v>
      </c>
      <c r="B3842" s="0" t="s">
        <v>1219</v>
      </c>
      <c r="C3842" s="0" t="s">
        <v>1233</v>
      </c>
      <c r="D3842" s="0" t="s">
        <v>19</v>
      </c>
      <c r="E3842" s="0" t="s">
        <v>57</v>
      </c>
      <c r="F3842" s="0" t="s">
        <v>1234</v>
      </c>
      <c r="G3842" s="0" t="s">
        <v>1610</v>
      </c>
      <c r="H3842" s="0" t="n">
        <v>0.749409078407902</v>
      </c>
      <c r="I3842" s="0" t="n">
        <v>13.8480676648357</v>
      </c>
      <c r="J3842" s="0" t="n">
        <v>0</v>
      </c>
      <c r="K3842" s="0" t="n">
        <f aca="false">I3842*SUMIFS(syst_chauffage!$H$3:$H$27,syst_chauffage!$B$3:$B$27,D3842,syst_chauffage!$C$3:$C$27,E3842)</f>
        <v>19.2831111991806</v>
      </c>
      <c r="L3842" s="12" t="n">
        <f aca="false">H3842*SUMIFS(syst_chauffage!$K$3:$K$27,syst_chauffage!$B$3:$B$27,D3842,syst_chauffage!$C$3:$C$27,E3842)</f>
        <v>0.749409078407902</v>
      </c>
      <c r="N3842" s="0" t="str">
        <f aca="false">A3842</f>
        <v>Santé Action Sociale</v>
      </c>
      <c r="O3842" s="0" t="str">
        <f aca="false">B3842</f>
        <v>Hôpital</v>
      </c>
      <c r="P3842" s="0" t="str">
        <f aca="false">C3842</f>
        <v>Hopital maison</v>
      </c>
      <c r="Q3842" s="0" t="str">
        <f aca="false">D3842</f>
        <v>Autre système centralisé</v>
      </c>
      <c r="R3842" s="0" t="str">
        <f aca="false">E3842</f>
        <v>Autres</v>
      </c>
      <c r="S3842" s="0" t="str">
        <f aca="false">F3842</f>
        <v>0617350101</v>
      </c>
      <c r="T3842" s="0" t="str">
        <f aca="false">G3842</f>
        <v>2</v>
      </c>
      <c r="U3842" s="0" t="n">
        <f aca="false">L3842</f>
        <v>0.749409078407902</v>
      </c>
      <c r="V3842" s="0" t="n">
        <f aca="false">K3842</f>
        <v>19.2831111991806</v>
      </c>
      <c r="W3842" s="0" t="n">
        <f aca="false">J3842</f>
        <v>0</v>
      </c>
    </row>
    <row r="3843" customFormat="false" ht="12.8" hidden="false" customHeight="false" outlineLevel="0" collapsed="false">
      <c r="A3843" s="0" t="s">
        <v>77</v>
      </c>
      <c r="B3843" s="0" t="s">
        <v>1219</v>
      </c>
      <c r="C3843" s="0" t="s">
        <v>1233</v>
      </c>
      <c r="D3843" s="0" t="s">
        <v>19</v>
      </c>
      <c r="E3843" s="0" t="s">
        <v>58</v>
      </c>
      <c r="F3843" s="0" t="s">
        <v>1235</v>
      </c>
      <c r="G3843" s="0" t="s">
        <v>1610</v>
      </c>
      <c r="H3843" s="0" t="n">
        <v>0.760587021009366</v>
      </c>
      <c r="I3843" s="0" t="n">
        <v>13.5771828269919</v>
      </c>
      <c r="J3843" s="0" t="n">
        <v>1190</v>
      </c>
      <c r="K3843" s="0" t="n">
        <f aca="false">I3843*SUMIFS(syst_chauffage!$H$3:$H$27,syst_chauffage!$B$3:$B$27,D3843,syst_chauffage!$C$3:$C$27,E3843)</f>
        <v>22.3337813264898</v>
      </c>
      <c r="L3843" s="12" t="n">
        <f aca="false">H3843*SUMIFS(syst_chauffage!$K$3:$K$27,syst_chauffage!$B$3:$B$27,D3843,syst_chauffage!$C$3:$C$27,E3843)</f>
        <v>0.760587021009366</v>
      </c>
      <c r="N3843" s="0" t="str">
        <f aca="false">A3843</f>
        <v>Santé Action Sociale</v>
      </c>
      <c r="O3843" s="0" t="str">
        <f aca="false">B3843</f>
        <v>Hôpital</v>
      </c>
      <c r="P3843" s="0" t="str">
        <f aca="false">C3843</f>
        <v>Hopital maison</v>
      </c>
      <c r="Q3843" s="0" t="str">
        <f aca="false">D3843</f>
        <v>Autre système centralisé</v>
      </c>
      <c r="R3843" s="0" t="str">
        <f aca="false">E3843</f>
        <v>Urbain</v>
      </c>
      <c r="S3843" s="0" t="str">
        <f aca="false">F3843</f>
        <v>0617350106</v>
      </c>
      <c r="T3843" s="0" t="str">
        <f aca="false">G3843</f>
        <v>2</v>
      </c>
      <c r="U3843" s="0" t="n">
        <f aca="false">L3843</f>
        <v>0.760587021009366</v>
      </c>
      <c r="V3843" s="0" t="n">
        <f aca="false">K3843</f>
        <v>22.3337813264898</v>
      </c>
      <c r="W3843" s="0" t="n">
        <f aca="false">J3843</f>
        <v>1190</v>
      </c>
    </row>
    <row r="3844" customFormat="false" ht="12.8" hidden="false" customHeight="false" outlineLevel="0" collapsed="false">
      <c r="A3844" s="0" t="s">
        <v>77</v>
      </c>
      <c r="B3844" s="0" t="s">
        <v>1219</v>
      </c>
      <c r="C3844" s="0" t="s">
        <v>1233</v>
      </c>
      <c r="D3844" s="0" t="s">
        <v>22</v>
      </c>
      <c r="E3844" s="0" t="s">
        <v>23</v>
      </c>
      <c r="F3844" s="0" t="s">
        <v>1236</v>
      </c>
      <c r="G3844" s="0" t="s">
        <v>1610</v>
      </c>
      <c r="H3844" s="0" t="n">
        <v>0.625890359166807</v>
      </c>
      <c r="I3844" s="0" t="n">
        <v>3.03374995543664</v>
      </c>
      <c r="J3844" s="0" t="n">
        <v>0</v>
      </c>
      <c r="K3844" s="0" t="n">
        <f aca="false">I3844*SUMIFS(syst_chauffage!$H$3:$H$27,syst_chauffage!$B$3:$B$27,D3844,syst_chauffage!$C$3:$C$27,E3844)</f>
        <v>5.34250195585142</v>
      </c>
      <c r="L3844" s="12" t="n">
        <f aca="false">H3844*SUMIFS(syst_chauffage!$K$3:$K$27,syst_chauffage!$B$3:$B$27,D3844,syst_chauffage!$C$3:$C$27,E3844)</f>
        <v>0.625890359166807</v>
      </c>
      <c r="N3844" s="0" t="str">
        <f aca="false">A3844</f>
        <v>Santé Action Sociale</v>
      </c>
      <c r="O3844" s="0" t="str">
        <f aca="false">B3844</f>
        <v>Hôpital</v>
      </c>
      <c r="P3844" s="0" t="str">
        <f aca="false">C3844</f>
        <v>Hopital maison</v>
      </c>
      <c r="Q3844" s="0" t="str">
        <f aca="false">D3844</f>
        <v>Chaudière fioul</v>
      </c>
      <c r="R3844" s="0" t="str">
        <f aca="false">E3844</f>
        <v>Fioul</v>
      </c>
      <c r="S3844" s="0" t="str">
        <f aca="false">F3844</f>
        <v>0617350303</v>
      </c>
      <c r="T3844" s="0" t="str">
        <f aca="false">G3844</f>
        <v>2</v>
      </c>
      <c r="U3844" s="0" t="n">
        <f aca="false">L3844</f>
        <v>0.625890359166807</v>
      </c>
      <c r="V3844" s="0" t="n">
        <f aca="false">K3844</f>
        <v>5.34250195585142</v>
      </c>
      <c r="W3844" s="0" t="n">
        <f aca="false">J3844</f>
        <v>0</v>
      </c>
    </row>
    <row r="3845" customFormat="false" ht="12.8" hidden="false" customHeight="false" outlineLevel="0" collapsed="false">
      <c r="A3845" s="0" t="s">
        <v>77</v>
      </c>
      <c r="B3845" s="0" t="s">
        <v>1219</v>
      </c>
      <c r="C3845" s="0" t="s">
        <v>1233</v>
      </c>
      <c r="D3845" s="0" t="s">
        <v>13</v>
      </c>
      <c r="E3845" s="0" t="s">
        <v>14</v>
      </c>
      <c r="F3845" s="0" t="s">
        <v>1237</v>
      </c>
      <c r="G3845" s="0" t="s">
        <v>1610</v>
      </c>
      <c r="H3845" s="0" t="n">
        <v>0.92590483853927</v>
      </c>
      <c r="I3845" s="0" t="n">
        <v>2.29565739988806</v>
      </c>
      <c r="J3845" s="0" t="n">
        <v>308</v>
      </c>
      <c r="K3845" s="0" t="n">
        <f aca="false">I3845*SUMIFS(syst_chauffage!$H$3:$H$27,syst_chauffage!$B$3:$B$27,D3845,syst_chauffage!$C$3:$C$27,E3845)</f>
        <v>4.63629071557252</v>
      </c>
      <c r="L3845" s="12" t="n">
        <f aca="false">H3845*SUMIFS(syst_chauffage!$K$3:$K$27,syst_chauffage!$B$3:$B$27,D3845,syst_chauffage!$C$3:$C$27,E3845)</f>
        <v>0.92590483853927</v>
      </c>
      <c r="N3845" s="0" t="str">
        <f aca="false">A3845</f>
        <v>Santé Action Sociale</v>
      </c>
      <c r="O3845" s="0" t="str">
        <f aca="false">B3845</f>
        <v>Hôpital</v>
      </c>
      <c r="P3845" s="0" t="str">
        <f aca="false">C3845</f>
        <v>Hopital maison</v>
      </c>
      <c r="Q3845" s="0" t="str">
        <f aca="false">D3845</f>
        <v>Chaudière gaz</v>
      </c>
      <c r="R3845" s="0" t="str">
        <f aca="false">E3845</f>
        <v>Gaz</v>
      </c>
      <c r="S3845" s="0" t="str">
        <f aca="false">F3845</f>
        <v>0617350404</v>
      </c>
      <c r="T3845" s="0" t="str">
        <f aca="false">G3845</f>
        <v>2</v>
      </c>
      <c r="U3845" s="0" t="n">
        <f aca="false">L3845</f>
        <v>0.92590483853927</v>
      </c>
      <c r="V3845" s="0" t="n">
        <f aca="false">K3845</f>
        <v>4.63629071557252</v>
      </c>
      <c r="W3845" s="0" t="n">
        <f aca="false">J3845</f>
        <v>308</v>
      </c>
    </row>
    <row r="3846" customFormat="false" ht="12.8" hidden="false" customHeight="false" outlineLevel="0" collapsed="false">
      <c r="A3846" s="0" t="s">
        <v>77</v>
      </c>
      <c r="B3846" s="0" t="s">
        <v>1219</v>
      </c>
      <c r="C3846" s="0" t="s">
        <v>1233</v>
      </c>
      <c r="D3846" s="0" t="s">
        <v>29</v>
      </c>
      <c r="E3846" s="0" t="s">
        <v>30</v>
      </c>
      <c r="F3846" s="0" t="s">
        <v>1238</v>
      </c>
      <c r="G3846" s="0" t="s">
        <v>1610</v>
      </c>
      <c r="H3846" s="0" t="n">
        <v>0.915653920499225</v>
      </c>
      <c r="I3846" s="0" t="n">
        <v>10.4</v>
      </c>
      <c r="J3846" s="0" t="n">
        <v>0</v>
      </c>
      <c r="K3846" s="0" t="n">
        <f aca="false">I3846*SUMIFS(syst_chauffage!$H$3:$H$27,syst_chauffage!$B$3:$B$27,D3846,syst_chauffage!$C$3:$C$27,E3846)</f>
        <v>3</v>
      </c>
      <c r="L3846" s="12" t="n">
        <f aca="false">H3846*SUMIFS(syst_chauffage!$K$3:$K$27,syst_chauffage!$B$3:$B$27,D3846,syst_chauffage!$C$3:$C$27,E3846)</f>
        <v>0.915653920499225</v>
      </c>
      <c r="N3846" s="0" t="str">
        <f aca="false">A3846</f>
        <v>Santé Action Sociale</v>
      </c>
      <c r="O3846" s="0" t="str">
        <f aca="false">B3846</f>
        <v>Hôpital</v>
      </c>
      <c r="P3846" s="0" t="str">
        <f aca="false">C3846</f>
        <v>Hopital maison</v>
      </c>
      <c r="Q3846" s="0" t="str">
        <f aca="false">D3846</f>
        <v>Electrique direct</v>
      </c>
      <c r="R3846" s="0" t="str">
        <f aca="false">E3846</f>
        <v>Electricité</v>
      </c>
      <c r="S3846" s="0" t="str">
        <f aca="false">F3846</f>
        <v>0617350602</v>
      </c>
      <c r="T3846" s="0" t="str">
        <f aca="false">G3846</f>
        <v>2</v>
      </c>
      <c r="U3846" s="0" t="n">
        <f aca="false">L3846</f>
        <v>0.915653920499225</v>
      </c>
      <c r="V3846" s="0" t="n">
        <f aca="false">K3846</f>
        <v>3</v>
      </c>
      <c r="W3846" s="0" t="n">
        <f aca="false">J3846</f>
        <v>0</v>
      </c>
    </row>
    <row r="3847" customFormat="false" ht="12.8" hidden="false" customHeight="false" outlineLevel="0" collapsed="false">
      <c r="A3847" s="0" t="s">
        <v>77</v>
      </c>
      <c r="B3847" s="0" t="s">
        <v>1219</v>
      </c>
      <c r="C3847" s="0" t="s">
        <v>1233</v>
      </c>
      <c r="D3847" s="0" t="s">
        <v>36</v>
      </c>
      <c r="E3847" s="0" t="s">
        <v>30</v>
      </c>
      <c r="F3847" s="0" t="s">
        <v>1239</v>
      </c>
      <c r="G3847" s="0" t="s">
        <v>1610</v>
      </c>
      <c r="H3847" s="0" t="n">
        <v>2.81310184967335</v>
      </c>
      <c r="I3847" s="0" t="n">
        <v>38.4884842065554</v>
      </c>
      <c r="J3847" s="0" t="n">
        <v>801</v>
      </c>
      <c r="K3847" s="0" t="n">
        <f aca="false">I3847*SUMIFS(syst_chauffage!$H$3:$H$27,syst_chauffage!$B$3:$B$27,D3847,syst_chauffage!$C$3:$C$27,E3847)</f>
        <v>23.8112126061701</v>
      </c>
      <c r="L3847" s="12" t="n">
        <f aca="false">H3847*SUMIFS(syst_chauffage!$K$3:$K$27,syst_chauffage!$B$3:$B$27,D3847,syst_chauffage!$C$3:$C$27,E3847)</f>
        <v>2.36354152706346</v>
      </c>
      <c r="N3847" s="0" t="str">
        <f aca="false">A3847</f>
        <v>Santé Action Sociale</v>
      </c>
      <c r="O3847" s="0" t="str">
        <f aca="false">B3847</f>
        <v>Hôpital</v>
      </c>
      <c r="P3847" s="0" t="str">
        <f aca="false">C3847</f>
        <v>Hopital maison</v>
      </c>
      <c r="Q3847" s="0" t="str">
        <f aca="false">D3847</f>
        <v>PAC</v>
      </c>
      <c r="R3847" s="0" t="str">
        <f aca="false">E3847</f>
        <v>Electricité</v>
      </c>
      <c r="S3847" s="0" t="str">
        <f aca="false">F3847</f>
        <v>0617350902</v>
      </c>
      <c r="T3847" s="0" t="str">
        <f aca="false">G3847</f>
        <v>2</v>
      </c>
      <c r="U3847" s="0" t="n">
        <f aca="false">L3847</f>
        <v>2.36354152706346</v>
      </c>
      <c r="V3847" s="0" t="n">
        <f aca="false">K3847</f>
        <v>23.8112126061701</v>
      </c>
      <c r="W3847" s="0" t="n">
        <f aca="false">J3847</f>
        <v>801</v>
      </c>
    </row>
    <row r="3848" customFormat="false" ht="12.8" hidden="false" customHeight="false" outlineLevel="0" collapsed="false">
      <c r="A3848" s="0" t="s">
        <v>77</v>
      </c>
      <c r="B3848" s="0" t="s">
        <v>1219</v>
      </c>
      <c r="C3848" s="0" t="s">
        <v>1233</v>
      </c>
      <c r="D3848" s="0" t="s">
        <v>51</v>
      </c>
      <c r="E3848" s="0" t="s">
        <v>57</v>
      </c>
      <c r="F3848" s="0" t="s">
        <v>1240</v>
      </c>
      <c r="G3848" s="0" t="s">
        <v>1610</v>
      </c>
      <c r="H3848" s="0" t="n">
        <v>0.864702782778348</v>
      </c>
      <c r="I3848" s="0" t="n">
        <v>16.4857948390901</v>
      </c>
      <c r="J3848" s="0" t="n">
        <v>0</v>
      </c>
      <c r="K3848" s="0" t="n">
        <f aca="false">I3848*SUMIFS(syst_chauffage!$H$3:$H$27,syst_chauffage!$B$3:$B$27,D3848,syst_chauffage!$C$3:$C$27,E3848)</f>
        <v>34.9309899529531</v>
      </c>
      <c r="L3848" s="12" t="n">
        <f aca="false">H3848*SUMIFS(syst_chauffage!$K$3:$K$27,syst_chauffage!$B$3:$B$27,D3848,syst_chauffage!$C$3:$C$27,E3848)</f>
        <v>0.864702782778348</v>
      </c>
      <c r="N3848" s="0" t="str">
        <f aca="false">A3848</f>
        <v>Santé Action Sociale</v>
      </c>
      <c r="O3848" s="0" t="str">
        <f aca="false">B3848</f>
        <v>Hôpital</v>
      </c>
      <c r="P3848" s="0" t="str">
        <f aca="false">C3848</f>
        <v>Hopital maison</v>
      </c>
      <c r="Q3848" s="0" t="str">
        <f aca="false">D3848</f>
        <v>Autre système centralisé performant</v>
      </c>
      <c r="R3848" s="0" t="str">
        <f aca="false">E3848</f>
        <v>Autres</v>
      </c>
      <c r="S3848" s="0" t="str">
        <f aca="false">F3848</f>
        <v>0617352101</v>
      </c>
      <c r="T3848" s="0" t="str">
        <f aca="false">G3848</f>
        <v>2</v>
      </c>
      <c r="U3848" s="0" t="n">
        <f aca="false">L3848</f>
        <v>0.864702782778348</v>
      </c>
      <c r="V3848" s="0" t="n">
        <f aca="false">K3848</f>
        <v>34.9309899529531</v>
      </c>
      <c r="W3848" s="0" t="n">
        <f aca="false">J3848</f>
        <v>0</v>
      </c>
    </row>
    <row r="3849" customFormat="false" ht="12.8" hidden="false" customHeight="false" outlineLevel="0" collapsed="false">
      <c r="A3849" s="0" t="s">
        <v>77</v>
      </c>
      <c r="B3849" s="0" t="s">
        <v>1219</v>
      </c>
      <c r="C3849" s="0" t="s">
        <v>1233</v>
      </c>
      <c r="D3849" s="0" t="s">
        <v>51</v>
      </c>
      <c r="E3849" s="0" t="s">
        <v>58</v>
      </c>
      <c r="F3849" s="0" t="s">
        <v>1241</v>
      </c>
      <c r="G3849" s="0" t="s">
        <v>1610</v>
      </c>
      <c r="H3849" s="0" t="n">
        <v>0.87760040885696</v>
      </c>
      <c r="I3849" s="0" t="n">
        <v>16.163312889276</v>
      </c>
      <c r="J3849" s="0" t="n">
        <v>1190</v>
      </c>
      <c r="K3849" s="0" t="n">
        <f aca="false">I3849*SUMIFS(syst_chauffage!$H$3:$H$27,syst_chauffage!$B$3:$B$27,D3849,syst_chauffage!$C$3:$C$27,E3849)</f>
        <v>34.4925017365402</v>
      </c>
      <c r="L3849" s="12" t="n">
        <f aca="false">H3849*SUMIFS(syst_chauffage!$K$3:$K$27,syst_chauffage!$B$3:$B$27,D3849,syst_chauffage!$C$3:$C$27,E3849)</f>
        <v>0.87760040885696</v>
      </c>
      <c r="N3849" s="0" t="str">
        <f aca="false">A3849</f>
        <v>Santé Action Sociale</v>
      </c>
      <c r="O3849" s="0" t="str">
        <f aca="false">B3849</f>
        <v>Hôpital</v>
      </c>
      <c r="P3849" s="0" t="str">
        <f aca="false">C3849</f>
        <v>Hopital maison</v>
      </c>
      <c r="Q3849" s="0" t="str">
        <f aca="false">D3849</f>
        <v>Autre système centralisé performant</v>
      </c>
      <c r="R3849" s="0" t="str">
        <f aca="false">E3849</f>
        <v>Urbain</v>
      </c>
      <c r="S3849" s="0" t="str">
        <f aca="false">F3849</f>
        <v>0617352106</v>
      </c>
      <c r="T3849" s="0" t="str">
        <f aca="false">G3849</f>
        <v>2</v>
      </c>
      <c r="U3849" s="0" t="n">
        <f aca="false">L3849</f>
        <v>0.87760040885696</v>
      </c>
      <c r="V3849" s="0" t="n">
        <f aca="false">K3849</f>
        <v>34.4925017365402</v>
      </c>
      <c r="W3849" s="0" t="n">
        <f aca="false">J3849</f>
        <v>1190</v>
      </c>
    </row>
    <row r="3850" customFormat="false" ht="12.8" hidden="false" customHeight="false" outlineLevel="0" collapsed="false">
      <c r="A3850" s="0" t="s">
        <v>77</v>
      </c>
      <c r="B3850" s="0" t="s">
        <v>1219</v>
      </c>
      <c r="C3850" s="0" t="s">
        <v>1233</v>
      </c>
      <c r="D3850" s="0" t="s">
        <v>27</v>
      </c>
      <c r="E3850" s="0" t="s">
        <v>23</v>
      </c>
      <c r="F3850" s="0" t="s">
        <v>1242</v>
      </c>
      <c r="G3850" s="0" t="s">
        <v>1610</v>
      </c>
      <c r="H3850" s="0" t="n">
        <v>0.743589258182374</v>
      </c>
      <c r="I3850" s="0" t="n">
        <v>3.61160708980552</v>
      </c>
      <c r="J3850" s="0" t="n">
        <v>693</v>
      </c>
      <c r="K3850" s="0" t="n">
        <f aca="false">I3850*SUMIFS(syst_chauffage!$H$3:$H$27,syst_chauffage!$B$3:$B$27,D3850,syst_chauffage!$C$3:$C$27,E3850)</f>
        <v>9.26161657040664</v>
      </c>
      <c r="L3850" s="12" t="n">
        <f aca="false">H3850*SUMIFS(syst_chauffage!$K$3:$K$27,syst_chauffage!$B$3:$B$27,D3850,syst_chauffage!$C$3:$C$27,E3850)</f>
        <v>0.743589258182374</v>
      </c>
      <c r="N3850" s="0" t="str">
        <f aca="false">A3850</f>
        <v>Santé Action Sociale</v>
      </c>
      <c r="O3850" s="0" t="str">
        <f aca="false">B3850</f>
        <v>Hôpital</v>
      </c>
      <c r="P3850" s="0" t="str">
        <f aca="false">C3850</f>
        <v>Hopital maison</v>
      </c>
      <c r="Q3850" s="0" t="str">
        <f aca="false">D3850</f>
        <v>Chaudière condensation fioul</v>
      </c>
      <c r="R3850" s="0" t="str">
        <f aca="false">E3850</f>
        <v>Fioul</v>
      </c>
      <c r="S3850" s="0" t="str">
        <f aca="false">F3850</f>
        <v>0617352303</v>
      </c>
      <c r="T3850" s="0" t="str">
        <f aca="false">G3850</f>
        <v>2</v>
      </c>
      <c r="U3850" s="0" t="n">
        <f aca="false">L3850</f>
        <v>0.743589258182374</v>
      </c>
      <c r="V3850" s="0" t="n">
        <f aca="false">K3850</f>
        <v>9.26161657040664</v>
      </c>
      <c r="W3850" s="0" t="n">
        <f aca="false">J3850</f>
        <v>693</v>
      </c>
    </row>
    <row r="3851" customFormat="false" ht="12.8" hidden="false" customHeight="false" outlineLevel="0" collapsed="false">
      <c r="A3851" s="0" t="s">
        <v>77</v>
      </c>
      <c r="B3851" s="0" t="s">
        <v>1219</v>
      </c>
      <c r="C3851" s="0" t="s">
        <v>1233</v>
      </c>
      <c r="D3851" s="0" t="s">
        <v>18</v>
      </c>
      <c r="E3851" s="0" t="s">
        <v>14</v>
      </c>
      <c r="F3851" s="0" t="s">
        <v>1243</v>
      </c>
      <c r="G3851" s="0" t="s">
        <v>1610</v>
      </c>
      <c r="H3851" s="0" t="n">
        <v>0.953613609575628</v>
      </c>
      <c r="I3851" s="0" t="n">
        <v>2.73292547605722</v>
      </c>
      <c r="J3851" s="0" t="n">
        <v>693</v>
      </c>
      <c r="K3851" s="0" t="n">
        <f aca="false">I3851*SUMIFS(syst_chauffage!$H$3:$H$27,syst_chauffage!$B$3:$B$27,D3851,syst_chauffage!$C$3:$C$27,E3851)</f>
        <v>7.44702767168473</v>
      </c>
      <c r="L3851" s="12" t="n">
        <f aca="false">H3851*SUMIFS(syst_chauffage!$K$3:$K$27,syst_chauffage!$B$3:$B$27,D3851,syst_chauffage!$C$3:$C$27,E3851)</f>
        <v>0.926384975587954</v>
      </c>
      <c r="N3851" s="0" t="str">
        <f aca="false">A3851</f>
        <v>Santé Action Sociale</v>
      </c>
      <c r="O3851" s="0" t="str">
        <f aca="false">B3851</f>
        <v>Hôpital</v>
      </c>
      <c r="P3851" s="0" t="str">
        <f aca="false">C3851</f>
        <v>Hopital maison</v>
      </c>
      <c r="Q3851" s="0" t="str">
        <f aca="false">D3851</f>
        <v>Chaudière condensation gaz</v>
      </c>
      <c r="R3851" s="0" t="str">
        <f aca="false">E3851</f>
        <v>Gaz</v>
      </c>
      <c r="S3851" s="0" t="str">
        <f aca="false">F3851</f>
        <v>0617352404</v>
      </c>
      <c r="T3851" s="0" t="str">
        <f aca="false">G3851</f>
        <v>2</v>
      </c>
      <c r="U3851" s="0" t="n">
        <f aca="false">L3851</f>
        <v>0.926384975587954</v>
      </c>
      <c r="V3851" s="0" t="n">
        <f aca="false">K3851</f>
        <v>7.44702767168473</v>
      </c>
      <c r="W3851" s="0" t="n">
        <f aca="false">J3851</f>
        <v>693</v>
      </c>
    </row>
    <row r="3852" customFormat="false" ht="12.8" hidden="false" customHeight="false" outlineLevel="0" collapsed="false">
      <c r="A3852" s="0" t="s">
        <v>77</v>
      </c>
      <c r="B3852" s="0" t="s">
        <v>1219</v>
      </c>
      <c r="C3852" s="0" t="s">
        <v>1233</v>
      </c>
      <c r="D3852" s="0" t="s">
        <v>32</v>
      </c>
      <c r="E3852" s="0" t="s">
        <v>30</v>
      </c>
      <c r="F3852" s="0" t="s">
        <v>1244</v>
      </c>
      <c r="G3852" s="0" t="s">
        <v>1610</v>
      </c>
      <c r="H3852" s="0" t="n">
        <v>1</v>
      </c>
      <c r="I3852" s="0" t="n">
        <v>12</v>
      </c>
      <c r="J3852" s="0" t="n">
        <v>0</v>
      </c>
      <c r="K3852" s="0" t="n">
        <f aca="false">I3852*SUMIFS(syst_chauffage!$H$3:$H$27,syst_chauffage!$B$3:$B$27,D3852,syst_chauffage!$C$3:$C$27,E3852)</f>
        <v>12</v>
      </c>
      <c r="L3852" s="12" t="n">
        <f aca="false">H3852*SUMIFS(syst_chauffage!$K$3:$K$27,syst_chauffage!$B$3:$B$27,D3852,syst_chauffage!$C$3:$C$27,E3852)</f>
        <v>1</v>
      </c>
      <c r="N3852" s="0" t="str">
        <f aca="false">A3852</f>
        <v>Santé Action Sociale</v>
      </c>
      <c r="O3852" s="0" t="str">
        <f aca="false">B3852</f>
        <v>Hôpital</v>
      </c>
      <c r="P3852" s="0" t="str">
        <f aca="false">C3852</f>
        <v>Hopital maison</v>
      </c>
      <c r="Q3852" s="0" t="str">
        <f aca="false">D3852</f>
        <v>Electrique direct performant</v>
      </c>
      <c r="R3852" s="0" t="str">
        <f aca="false">E3852</f>
        <v>Electricité</v>
      </c>
      <c r="S3852" s="0" t="str">
        <f aca="false">F3852</f>
        <v>0617352602</v>
      </c>
      <c r="T3852" s="0" t="str">
        <f aca="false">G3852</f>
        <v>2</v>
      </c>
      <c r="U3852" s="0" t="n">
        <f aca="false">L3852</f>
        <v>1</v>
      </c>
      <c r="V3852" s="0" t="n">
        <f aca="false">K3852</f>
        <v>12</v>
      </c>
      <c r="W3852" s="0" t="n">
        <f aca="false">J3852</f>
        <v>0</v>
      </c>
    </row>
    <row r="3853" customFormat="false" ht="12.8" hidden="false" customHeight="false" outlineLevel="0" collapsed="false">
      <c r="A3853" s="0" t="s">
        <v>77</v>
      </c>
      <c r="B3853" s="0" t="s">
        <v>1219</v>
      </c>
      <c r="C3853" s="0" t="s">
        <v>1233</v>
      </c>
      <c r="D3853" s="0" t="s">
        <v>38</v>
      </c>
      <c r="E3853" s="0" t="s">
        <v>30</v>
      </c>
      <c r="F3853" s="0" t="s">
        <v>1245</v>
      </c>
      <c r="G3853" s="0" t="s">
        <v>1610</v>
      </c>
      <c r="H3853" s="0" t="n">
        <v>2.97064346076446</v>
      </c>
      <c r="I3853" s="0" t="n">
        <v>45.8196240554231</v>
      </c>
      <c r="J3853" s="0" t="n">
        <v>864</v>
      </c>
      <c r="K3853" s="0" t="n">
        <f aca="false">I3853*SUMIFS(syst_chauffage!$H$3:$H$27,syst_chauffage!$B$3:$B$27,D3853,syst_chauffage!$C$3:$C$27,E3853)</f>
        <v>46.3141920046193</v>
      </c>
      <c r="L3853" s="12" t="n">
        <f aca="false">H3853*SUMIFS(syst_chauffage!$K$3:$K$27,syst_chauffage!$B$3:$B$27,D3853,syst_chauffage!$C$3:$C$27,E3853)</f>
        <v>2.65758421793007</v>
      </c>
      <c r="N3853" s="0" t="str">
        <f aca="false">A3853</f>
        <v>Santé Action Sociale</v>
      </c>
      <c r="O3853" s="0" t="str">
        <f aca="false">B3853</f>
        <v>Hôpital</v>
      </c>
      <c r="P3853" s="0" t="str">
        <f aca="false">C3853</f>
        <v>Hopital maison</v>
      </c>
      <c r="Q3853" s="0" t="str">
        <f aca="false">D3853</f>
        <v>PAC performant</v>
      </c>
      <c r="R3853" s="0" t="str">
        <f aca="false">E3853</f>
        <v>Electricité</v>
      </c>
      <c r="S3853" s="0" t="str">
        <f aca="false">F3853</f>
        <v>0617352902</v>
      </c>
      <c r="T3853" s="0" t="str">
        <f aca="false">G3853</f>
        <v>2</v>
      </c>
      <c r="U3853" s="0" t="n">
        <f aca="false">L3853</f>
        <v>2.65758421793007</v>
      </c>
      <c r="V3853" s="0" t="n">
        <f aca="false">K3853</f>
        <v>46.3141920046193</v>
      </c>
      <c r="W3853" s="0" t="n">
        <f aca="false">J3853</f>
        <v>864</v>
      </c>
    </row>
    <row r="3854" customFormat="false" ht="12.8" hidden="false" customHeight="false" outlineLevel="0" collapsed="false">
      <c r="A3854" s="0" t="s">
        <v>77</v>
      </c>
      <c r="B3854" s="0" t="s">
        <v>1219</v>
      </c>
      <c r="C3854" s="0" t="s">
        <v>1246</v>
      </c>
      <c r="D3854" s="0" t="s">
        <v>19</v>
      </c>
      <c r="E3854" s="0" t="s">
        <v>57</v>
      </c>
      <c r="F3854" s="0" t="s">
        <v>1247</v>
      </c>
      <c r="G3854" s="0" t="s">
        <v>1610</v>
      </c>
      <c r="H3854" s="0" t="n">
        <v>0.764798843561673</v>
      </c>
      <c r="I3854" s="0" t="n">
        <v>19.1981177428741</v>
      </c>
      <c r="J3854" s="0" t="n">
        <v>0</v>
      </c>
      <c r="K3854" s="0" t="n">
        <f aca="false">I3854*SUMIFS(syst_chauffage!$H$3:$H$27,syst_chauffage!$B$3:$B$27,D3854,syst_chauffage!$C$3:$C$27,E3854)</f>
        <v>26.732931136006</v>
      </c>
      <c r="L3854" s="12" t="n">
        <f aca="false">H3854*SUMIFS(syst_chauffage!$K$3:$K$27,syst_chauffage!$B$3:$B$27,D3854,syst_chauffage!$C$3:$C$27,E3854)</f>
        <v>0.764798843561673</v>
      </c>
      <c r="N3854" s="0" t="str">
        <f aca="false">A3854</f>
        <v>Santé Action Sociale</v>
      </c>
      <c r="O3854" s="0" t="str">
        <f aca="false">B3854</f>
        <v>Hôpital</v>
      </c>
      <c r="P3854" s="0" t="str">
        <f aca="false">C3854</f>
        <v>Hopital pavillonnaire</v>
      </c>
      <c r="Q3854" s="0" t="str">
        <f aca="false">D3854</f>
        <v>Autre système centralisé</v>
      </c>
      <c r="R3854" s="0" t="str">
        <f aca="false">E3854</f>
        <v>Autres</v>
      </c>
      <c r="S3854" s="0" t="str">
        <f aca="false">F3854</f>
        <v>0617360101</v>
      </c>
      <c r="T3854" s="0" t="str">
        <f aca="false">G3854</f>
        <v>2</v>
      </c>
      <c r="U3854" s="0" t="n">
        <f aca="false">L3854</f>
        <v>0.764798843561673</v>
      </c>
      <c r="V3854" s="0" t="n">
        <f aca="false">K3854</f>
        <v>26.732931136006</v>
      </c>
      <c r="W3854" s="0" t="n">
        <f aca="false">J3854</f>
        <v>0</v>
      </c>
    </row>
    <row r="3855" customFormat="false" ht="12.8" hidden="false" customHeight="false" outlineLevel="0" collapsed="false">
      <c r="A3855" s="0" t="s">
        <v>77</v>
      </c>
      <c r="B3855" s="0" t="s">
        <v>1219</v>
      </c>
      <c r="C3855" s="0" t="s">
        <v>1246</v>
      </c>
      <c r="D3855" s="0" t="s">
        <v>19</v>
      </c>
      <c r="E3855" s="0" t="s">
        <v>58</v>
      </c>
      <c r="F3855" s="0" t="s">
        <v>1248</v>
      </c>
      <c r="G3855" s="0" t="s">
        <v>1610</v>
      </c>
      <c r="H3855" s="0" t="n">
        <v>0.776390385069699</v>
      </c>
      <c r="I3855" s="0" t="n">
        <v>19.1554915237265</v>
      </c>
      <c r="J3855" s="0" t="n">
        <v>1190</v>
      </c>
      <c r="K3855" s="0" t="n">
        <f aca="false">I3855*SUMIFS(syst_chauffage!$H$3:$H$27,syst_chauffage!$B$3:$B$27,D3855,syst_chauffage!$C$3:$C$27,E3855)</f>
        <v>31.509817930847</v>
      </c>
      <c r="L3855" s="12" t="n">
        <f aca="false">H3855*SUMIFS(syst_chauffage!$K$3:$K$27,syst_chauffage!$B$3:$B$27,D3855,syst_chauffage!$C$3:$C$27,E3855)</f>
        <v>0.776390385069699</v>
      </c>
      <c r="N3855" s="0" t="str">
        <f aca="false">A3855</f>
        <v>Santé Action Sociale</v>
      </c>
      <c r="O3855" s="0" t="str">
        <f aca="false">B3855</f>
        <v>Hôpital</v>
      </c>
      <c r="P3855" s="0" t="str">
        <f aca="false">C3855</f>
        <v>Hopital pavillonnaire</v>
      </c>
      <c r="Q3855" s="0" t="str">
        <f aca="false">D3855</f>
        <v>Autre système centralisé</v>
      </c>
      <c r="R3855" s="0" t="str">
        <f aca="false">E3855</f>
        <v>Urbain</v>
      </c>
      <c r="S3855" s="0" t="str">
        <f aca="false">F3855</f>
        <v>0617360106</v>
      </c>
      <c r="T3855" s="0" t="str">
        <f aca="false">G3855</f>
        <v>2</v>
      </c>
      <c r="U3855" s="0" t="n">
        <f aca="false">L3855</f>
        <v>0.776390385069699</v>
      </c>
      <c r="V3855" s="0" t="n">
        <f aca="false">K3855</f>
        <v>31.509817930847</v>
      </c>
      <c r="W3855" s="0" t="n">
        <f aca="false">J3855</f>
        <v>1190</v>
      </c>
    </row>
    <row r="3856" customFormat="false" ht="12.8" hidden="false" customHeight="false" outlineLevel="0" collapsed="false">
      <c r="A3856" s="0" t="s">
        <v>77</v>
      </c>
      <c r="B3856" s="0" t="s">
        <v>1219</v>
      </c>
      <c r="C3856" s="0" t="s">
        <v>1246</v>
      </c>
      <c r="D3856" s="0" t="s">
        <v>22</v>
      </c>
      <c r="E3856" s="0" t="s">
        <v>23</v>
      </c>
      <c r="F3856" s="0" t="s">
        <v>1249</v>
      </c>
      <c r="G3856" s="0" t="s">
        <v>1610</v>
      </c>
      <c r="H3856" s="0" t="n">
        <v>0.62712518210784</v>
      </c>
      <c r="I3856" s="0" t="n">
        <v>3.82022775656501</v>
      </c>
      <c r="J3856" s="0" t="n">
        <v>0</v>
      </c>
      <c r="K3856" s="0" t="n">
        <f aca="false">I3856*SUMIFS(syst_chauffage!$H$3:$H$27,syst_chauffage!$B$3:$B$27,D3856,syst_chauffage!$C$3:$C$27,E3856)</f>
        <v>6.72750706585803</v>
      </c>
      <c r="L3856" s="12" t="n">
        <f aca="false">H3856*SUMIFS(syst_chauffage!$K$3:$K$27,syst_chauffage!$B$3:$B$27,D3856,syst_chauffage!$C$3:$C$27,E3856)</f>
        <v>0.62712518210784</v>
      </c>
      <c r="N3856" s="0" t="str">
        <f aca="false">A3856</f>
        <v>Santé Action Sociale</v>
      </c>
      <c r="O3856" s="0" t="str">
        <f aca="false">B3856</f>
        <v>Hôpital</v>
      </c>
      <c r="P3856" s="0" t="str">
        <f aca="false">C3856</f>
        <v>Hopital pavillonnaire</v>
      </c>
      <c r="Q3856" s="0" t="str">
        <f aca="false">D3856</f>
        <v>Chaudière fioul</v>
      </c>
      <c r="R3856" s="0" t="str">
        <f aca="false">E3856</f>
        <v>Fioul</v>
      </c>
      <c r="S3856" s="0" t="str">
        <f aca="false">F3856</f>
        <v>0617360303</v>
      </c>
      <c r="T3856" s="0" t="str">
        <f aca="false">G3856</f>
        <v>2</v>
      </c>
      <c r="U3856" s="0" t="n">
        <f aca="false">L3856</f>
        <v>0.62712518210784</v>
      </c>
      <c r="V3856" s="0" t="n">
        <f aca="false">K3856</f>
        <v>6.72750706585803</v>
      </c>
      <c r="W3856" s="0" t="n">
        <f aca="false">J3856</f>
        <v>0</v>
      </c>
    </row>
    <row r="3857" customFormat="false" ht="12.8" hidden="false" customHeight="false" outlineLevel="0" collapsed="false">
      <c r="A3857" s="0" t="s">
        <v>77</v>
      </c>
      <c r="B3857" s="0" t="s">
        <v>1219</v>
      </c>
      <c r="C3857" s="0" t="s">
        <v>1246</v>
      </c>
      <c r="D3857" s="0" t="s">
        <v>13</v>
      </c>
      <c r="E3857" s="0" t="s">
        <v>14</v>
      </c>
      <c r="F3857" s="0" t="s">
        <v>1250</v>
      </c>
      <c r="G3857" s="0" t="s">
        <v>1610</v>
      </c>
      <c r="H3857" s="0" t="n">
        <v>0.928458769013862</v>
      </c>
      <c r="I3857" s="0" t="n">
        <v>2.95554214818805</v>
      </c>
      <c r="J3857" s="0" t="n">
        <v>308</v>
      </c>
      <c r="K3857" s="0" t="n">
        <f aca="false">I3857*SUMIFS(syst_chauffage!$H$3:$H$27,syst_chauffage!$B$3:$B$27,D3857,syst_chauffage!$C$3:$C$27,E3857)</f>
        <v>5.96898850054703</v>
      </c>
      <c r="L3857" s="12" t="n">
        <f aca="false">H3857*SUMIFS(syst_chauffage!$K$3:$K$27,syst_chauffage!$B$3:$B$27,D3857,syst_chauffage!$C$3:$C$27,E3857)</f>
        <v>0.928458769013862</v>
      </c>
      <c r="N3857" s="0" t="str">
        <f aca="false">A3857</f>
        <v>Santé Action Sociale</v>
      </c>
      <c r="O3857" s="0" t="str">
        <f aca="false">B3857</f>
        <v>Hôpital</v>
      </c>
      <c r="P3857" s="0" t="str">
        <f aca="false">C3857</f>
        <v>Hopital pavillonnaire</v>
      </c>
      <c r="Q3857" s="0" t="str">
        <f aca="false">D3857</f>
        <v>Chaudière gaz</v>
      </c>
      <c r="R3857" s="0" t="str">
        <f aca="false">E3857</f>
        <v>Gaz</v>
      </c>
      <c r="S3857" s="0" t="str">
        <f aca="false">F3857</f>
        <v>0617360404</v>
      </c>
      <c r="T3857" s="0" t="str">
        <f aca="false">G3857</f>
        <v>2</v>
      </c>
      <c r="U3857" s="0" t="n">
        <f aca="false">L3857</f>
        <v>0.928458769013862</v>
      </c>
      <c r="V3857" s="0" t="n">
        <f aca="false">K3857</f>
        <v>5.96898850054703</v>
      </c>
      <c r="W3857" s="0" t="n">
        <f aca="false">J3857</f>
        <v>308</v>
      </c>
    </row>
    <row r="3858" customFormat="false" ht="12.8" hidden="false" customHeight="false" outlineLevel="0" collapsed="false">
      <c r="A3858" s="0" t="s">
        <v>77</v>
      </c>
      <c r="B3858" s="0" t="s">
        <v>1219</v>
      </c>
      <c r="C3858" s="0" t="s">
        <v>1246</v>
      </c>
      <c r="D3858" s="0" t="s">
        <v>29</v>
      </c>
      <c r="E3858" s="0" t="s">
        <v>30</v>
      </c>
      <c r="F3858" s="0" t="s">
        <v>1251</v>
      </c>
      <c r="G3858" s="0" t="s">
        <v>1610</v>
      </c>
      <c r="H3858" s="0" t="n">
        <v>0.917133540598765</v>
      </c>
      <c r="I3858" s="0" t="n">
        <v>10.4</v>
      </c>
      <c r="J3858" s="0" t="n">
        <v>0</v>
      </c>
      <c r="K3858" s="0" t="n">
        <f aca="false">I3858*SUMIFS(syst_chauffage!$H$3:$H$27,syst_chauffage!$B$3:$B$27,D3858,syst_chauffage!$C$3:$C$27,E3858)</f>
        <v>3</v>
      </c>
      <c r="L3858" s="12" t="n">
        <f aca="false">H3858*SUMIFS(syst_chauffage!$K$3:$K$27,syst_chauffage!$B$3:$B$27,D3858,syst_chauffage!$C$3:$C$27,E3858)</f>
        <v>0.917133540598765</v>
      </c>
      <c r="N3858" s="0" t="str">
        <f aca="false">A3858</f>
        <v>Santé Action Sociale</v>
      </c>
      <c r="O3858" s="0" t="str">
        <f aca="false">B3858</f>
        <v>Hôpital</v>
      </c>
      <c r="P3858" s="0" t="str">
        <f aca="false">C3858</f>
        <v>Hopital pavillonnaire</v>
      </c>
      <c r="Q3858" s="0" t="str">
        <f aca="false">D3858</f>
        <v>Electrique direct</v>
      </c>
      <c r="R3858" s="0" t="str">
        <f aca="false">E3858</f>
        <v>Electricité</v>
      </c>
      <c r="S3858" s="0" t="str">
        <f aca="false">F3858</f>
        <v>0617360602</v>
      </c>
      <c r="T3858" s="0" t="str">
        <f aca="false">G3858</f>
        <v>2</v>
      </c>
      <c r="U3858" s="0" t="n">
        <f aca="false">L3858</f>
        <v>0.917133540598765</v>
      </c>
      <c r="V3858" s="0" t="n">
        <f aca="false">K3858</f>
        <v>3</v>
      </c>
      <c r="W3858" s="0" t="n">
        <f aca="false">J3858</f>
        <v>0</v>
      </c>
    </row>
    <row r="3859" customFormat="false" ht="12.8" hidden="false" customHeight="false" outlineLevel="0" collapsed="false">
      <c r="A3859" s="0" t="s">
        <v>77</v>
      </c>
      <c r="B3859" s="0" t="s">
        <v>1219</v>
      </c>
      <c r="C3859" s="0" t="s">
        <v>1246</v>
      </c>
      <c r="D3859" s="0" t="s">
        <v>36</v>
      </c>
      <c r="E3859" s="0" t="s">
        <v>30</v>
      </c>
      <c r="F3859" s="0" t="s">
        <v>1252</v>
      </c>
      <c r="G3859" s="0" t="s">
        <v>1610</v>
      </c>
      <c r="H3859" s="0" t="n">
        <v>2.83541239870046</v>
      </c>
      <c r="I3859" s="0" t="n">
        <v>50.8017691721817</v>
      </c>
      <c r="J3859" s="0" t="n">
        <v>801</v>
      </c>
      <c r="K3859" s="0" t="n">
        <f aca="false">I3859*SUMIFS(syst_chauffage!$H$3:$H$27,syst_chauffage!$B$3:$B$27,D3859,syst_chauffage!$C$3:$C$27,E3859)</f>
        <v>31.4289261181756</v>
      </c>
      <c r="L3859" s="12" t="n">
        <f aca="false">H3859*SUMIFS(syst_chauffage!$K$3:$K$27,syst_chauffage!$B$3:$B$27,D3859,syst_chauffage!$C$3:$C$27,E3859)</f>
        <v>2.38228663901996</v>
      </c>
      <c r="N3859" s="0" t="str">
        <f aca="false">A3859</f>
        <v>Santé Action Sociale</v>
      </c>
      <c r="O3859" s="0" t="str">
        <f aca="false">B3859</f>
        <v>Hôpital</v>
      </c>
      <c r="P3859" s="0" t="str">
        <f aca="false">C3859</f>
        <v>Hopital pavillonnaire</v>
      </c>
      <c r="Q3859" s="0" t="str">
        <f aca="false">D3859</f>
        <v>PAC</v>
      </c>
      <c r="R3859" s="0" t="str">
        <f aca="false">E3859</f>
        <v>Electricité</v>
      </c>
      <c r="S3859" s="0" t="str">
        <f aca="false">F3859</f>
        <v>0617360902</v>
      </c>
      <c r="T3859" s="0" t="str">
        <f aca="false">G3859</f>
        <v>2</v>
      </c>
      <c r="U3859" s="0" t="n">
        <f aca="false">L3859</f>
        <v>2.38228663901996</v>
      </c>
      <c r="V3859" s="0" t="n">
        <f aca="false">K3859</f>
        <v>31.4289261181756</v>
      </c>
      <c r="W3859" s="0" t="n">
        <f aca="false">J3859</f>
        <v>801</v>
      </c>
    </row>
    <row r="3860" customFormat="false" ht="12.8" hidden="false" customHeight="false" outlineLevel="0" collapsed="false">
      <c r="A3860" s="0" t="s">
        <v>77</v>
      </c>
      <c r="B3860" s="0" t="s">
        <v>1219</v>
      </c>
      <c r="C3860" s="0" t="s">
        <v>1246</v>
      </c>
      <c r="D3860" s="0" t="s">
        <v>51</v>
      </c>
      <c r="E3860" s="0" t="s">
        <v>57</v>
      </c>
      <c r="F3860" s="0" t="s">
        <v>1253</v>
      </c>
      <c r="G3860" s="0" t="s">
        <v>1610</v>
      </c>
      <c r="H3860" s="0" t="n">
        <v>0.882460204109622</v>
      </c>
      <c r="I3860" s="0" t="n">
        <v>22.8549020748501</v>
      </c>
      <c r="J3860" s="0" t="n">
        <v>0</v>
      </c>
      <c r="K3860" s="0" t="n">
        <f aca="false">I3860*SUMIFS(syst_chauffage!$H$3:$H$27,syst_chauffage!$B$3:$B$27,D3860,syst_chauffage!$C$3:$C$27,E3860)</f>
        <v>48.4261973744409</v>
      </c>
      <c r="L3860" s="12" t="n">
        <f aca="false">H3860*SUMIFS(syst_chauffage!$K$3:$K$27,syst_chauffage!$B$3:$B$27,D3860,syst_chauffage!$C$3:$C$27,E3860)</f>
        <v>0.882460204109622</v>
      </c>
      <c r="N3860" s="0" t="str">
        <f aca="false">A3860</f>
        <v>Santé Action Sociale</v>
      </c>
      <c r="O3860" s="0" t="str">
        <f aca="false">B3860</f>
        <v>Hôpital</v>
      </c>
      <c r="P3860" s="0" t="str">
        <f aca="false">C3860</f>
        <v>Hopital pavillonnaire</v>
      </c>
      <c r="Q3860" s="0" t="str">
        <f aca="false">D3860</f>
        <v>Autre système centralisé performant</v>
      </c>
      <c r="R3860" s="0" t="str">
        <f aca="false">E3860</f>
        <v>Autres</v>
      </c>
      <c r="S3860" s="0" t="str">
        <f aca="false">F3860</f>
        <v>0617362101</v>
      </c>
      <c r="T3860" s="0" t="str">
        <f aca="false">G3860</f>
        <v>2</v>
      </c>
      <c r="U3860" s="0" t="n">
        <f aca="false">L3860</f>
        <v>0.882460204109622</v>
      </c>
      <c r="V3860" s="0" t="n">
        <f aca="false">K3860</f>
        <v>48.4261973744409</v>
      </c>
      <c r="W3860" s="0" t="n">
        <f aca="false">J3860</f>
        <v>0</v>
      </c>
    </row>
    <row r="3861" customFormat="false" ht="12.8" hidden="false" customHeight="false" outlineLevel="0" collapsed="false">
      <c r="A3861" s="0" t="s">
        <v>77</v>
      </c>
      <c r="B3861" s="0" t="s">
        <v>1219</v>
      </c>
      <c r="C3861" s="0" t="s">
        <v>1246</v>
      </c>
      <c r="D3861" s="0" t="s">
        <v>51</v>
      </c>
      <c r="E3861" s="0" t="s">
        <v>58</v>
      </c>
      <c r="F3861" s="0" t="s">
        <v>1254</v>
      </c>
      <c r="G3861" s="0" t="s">
        <v>1610</v>
      </c>
      <c r="H3861" s="0" t="n">
        <v>0.895835059695806</v>
      </c>
      <c r="I3861" s="0" t="n">
        <v>22.8041565758649</v>
      </c>
      <c r="J3861" s="0" t="n">
        <v>1190</v>
      </c>
      <c r="K3861" s="0" t="n">
        <f aca="false">I3861*SUMIFS(syst_chauffage!$H$3:$H$27,syst_chauffage!$B$3:$B$27,D3861,syst_chauffage!$C$3:$C$27,E3861)</f>
        <v>48.6640588895132</v>
      </c>
      <c r="L3861" s="12" t="n">
        <f aca="false">H3861*SUMIFS(syst_chauffage!$K$3:$K$27,syst_chauffage!$B$3:$B$27,D3861,syst_chauffage!$C$3:$C$27,E3861)</f>
        <v>0.895835059695806</v>
      </c>
      <c r="N3861" s="0" t="str">
        <f aca="false">A3861</f>
        <v>Santé Action Sociale</v>
      </c>
      <c r="O3861" s="0" t="str">
        <f aca="false">B3861</f>
        <v>Hôpital</v>
      </c>
      <c r="P3861" s="0" t="str">
        <f aca="false">C3861</f>
        <v>Hopital pavillonnaire</v>
      </c>
      <c r="Q3861" s="0" t="str">
        <f aca="false">D3861</f>
        <v>Autre système centralisé performant</v>
      </c>
      <c r="R3861" s="0" t="str">
        <f aca="false">E3861</f>
        <v>Urbain</v>
      </c>
      <c r="S3861" s="0" t="str">
        <f aca="false">F3861</f>
        <v>0617362106</v>
      </c>
      <c r="T3861" s="0" t="str">
        <f aca="false">G3861</f>
        <v>2</v>
      </c>
      <c r="U3861" s="0" t="n">
        <f aca="false">L3861</f>
        <v>0.895835059695806</v>
      </c>
      <c r="V3861" s="0" t="n">
        <f aca="false">K3861</f>
        <v>48.6640588895132</v>
      </c>
      <c r="W3861" s="0" t="n">
        <f aca="false">J3861</f>
        <v>1190</v>
      </c>
    </row>
    <row r="3862" customFormat="false" ht="12.8" hidden="false" customHeight="false" outlineLevel="0" collapsed="false">
      <c r="A3862" s="0" t="s">
        <v>77</v>
      </c>
      <c r="B3862" s="0" t="s">
        <v>1219</v>
      </c>
      <c r="C3862" s="0" t="s">
        <v>1246</v>
      </c>
      <c r="D3862" s="0" t="s">
        <v>27</v>
      </c>
      <c r="E3862" s="0" t="s">
        <v>23</v>
      </c>
      <c r="F3862" s="0" t="s">
        <v>1255</v>
      </c>
      <c r="G3862" s="0" t="s">
        <v>1610</v>
      </c>
      <c r="H3862" s="0" t="n">
        <v>0.746685682691834</v>
      </c>
      <c r="I3862" s="0" t="n">
        <v>4.54789018638692</v>
      </c>
      <c r="J3862" s="0" t="n">
        <v>693</v>
      </c>
      <c r="K3862" s="0" t="n">
        <f aca="false">I3862*SUMIFS(syst_chauffage!$H$3:$H$27,syst_chauffage!$B$3:$B$27,D3862,syst_chauffage!$C$3:$C$27,E3862)</f>
        <v>11.6626238855066</v>
      </c>
      <c r="L3862" s="12" t="n">
        <f aca="false">H3862*SUMIFS(syst_chauffage!$K$3:$K$27,syst_chauffage!$B$3:$B$27,D3862,syst_chauffage!$C$3:$C$27,E3862)</f>
        <v>0.746685682691834</v>
      </c>
      <c r="N3862" s="0" t="str">
        <f aca="false">A3862</f>
        <v>Santé Action Sociale</v>
      </c>
      <c r="O3862" s="0" t="str">
        <f aca="false">B3862</f>
        <v>Hôpital</v>
      </c>
      <c r="P3862" s="0" t="str">
        <f aca="false">C3862</f>
        <v>Hopital pavillonnaire</v>
      </c>
      <c r="Q3862" s="0" t="str">
        <f aca="false">D3862</f>
        <v>Chaudière condensation fioul</v>
      </c>
      <c r="R3862" s="0" t="str">
        <f aca="false">E3862</f>
        <v>Fioul</v>
      </c>
      <c r="S3862" s="0" t="str">
        <f aca="false">F3862</f>
        <v>0617362303</v>
      </c>
      <c r="T3862" s="0" t="str">
        <f aca="false">G3862</f>
        <v>2</v>
      </c>
      <c r="U3862" s="0" t="n">
        <f aca="false">L3862</f>
        <v>0.746685682691834</v>
      </c>
      <c r="V3862" s="0" t="n">
        <f aca="false">K3862</f>
        <v>11.6626238855066</v>
      </c>
      <c r="W3862" s="0" t="n">
        <f aca="false">J3862</f>
        <v>693</v>
      </c>
    </row>
    <row r="3863" customFormat="false" ht="12.8" hidden="false" customHeight="false" outlineLevel="0" collapsed="false">
      <c r="A3863" s="0" t="s">
        <v>77</v>
      </c>
      <c r="B3863" s="0" t="s">
        <v>1219</v>
      </c>
      <c r="C3863" s="0" t="s">
        <v>1246</v>
      </c>
      <c r="D3863" s="0" t="s">
        <v>18</v>
      </c>
      <c r="E3863" s="0" t="s">
        <v>14</v>
      </c>
      <c r="F3863" s="0" t="s">
        <v>1256</v>
      </c>
      <c r="G3863" s="0" t="s">
        <v>1610</v>
      </c>
      <c r="H3863" s="0" t="n">
        <v>0.958722249144943</v>
      </c>
      <c r="I3863" s="0" t="n">
        <v>3.51850255736673</v>
      </c>
      <c r="J3863" s="0" t="n">
        <v>693</v>
      </c>
      <c r="K3863" s="0" t="n">
        <f aca="false">I3863*SUMIFS(syst_chauffage!$H$3:$H$27,syst_chauffage!$B$3:$B$27,D3863,syst_chauffage!$C$3:$C$27,E3863)</f>
        <v>9.58766938109326</v>
      </c>
      <c r="L3863" s="12" t="n">
        <f aca="false">H3863*SUMIFS(syst_chauffage!$K$3:$K$27,syst_chauffage!$B$3:$B$27,D3863,syst_chauffage!$C$3:$C$27,E3863)</f>
        <v>0.931347747611324</v>
      </c>
      <c r="N3863" s="0" t="str">
        <f aca="false">A3863</f>
        <v>Santé Action Sociale</v>
      </c>
      <c r="O3863" s="0" t="str">
        <f aca="false">B3863</f>
        <v>Hôpital</v>
      </c>
      <c r="P3863" s="0" t="str">
        <f aca="false">C3863</f>
        <v>Hopital pavillonnaire</v>
      </c>
      <c r="Q3863" s="0" t="str">
        <f aca="false">D3863</f>
        <v>Chaudière condensation gaz</v>
      </c>
      <c r="R3863" s="0" t="str">
        <f aca="false">E3863</f>
        <v>Gaz</v>
      </c>
      <c r="S3863" s="0" t="str">
        <f aca="false">F3863</f>
        <v>0617362404</v>
      </c>
      <c r="T3863" s="0" t="str">
        <f aca="false">G3863</f>
        <v>2</v>
      </c>
      <c r="U3863" s="0" t="n">
        <f aca="false">L3863</f>
        <v>0.931347747611324</v>
      </c>
      <c r="V3863" s="0" t="n">
        <f aca="false">K3863</f>
        <v>9.58766938109326</v>
      </c>
      <c r="W3863" s="0" t="n">
        <f aca="false">J3863</f>
        <v>693</v>
      </c>
    </row>
    <row r="3864" customFormat="false" ht="12.8" hidden="false" customHeight="false" outlineLevel="0" collapsed="false">
      <c r="A3864" s="0" t="s">
        <v>77</v>
      </c>
      <c r="B3864" s="0" t="s">
        <v>1219</v>
      </c>
      <c r="C3864" s="0" t="s">
        <v>1246</v>
      </c>
      <c r="D3864" s="0" t="s">
        <v>32</v>
      </c>
      <c r="E3864" s="0" t="s">
        <v>30</v>
      </c>
      <c r="F3864" s="0" t="s">
        <v>1257</v>
      </c>
      <c r="G3864" s="0" t="s">
        <v>1610</v>
      </c>
      <c r="H3864" s="0" t="n">
        <v>1</v>
      </c>
      <c r="I3864" s="0" t="n">
        <v>12</v>
      </c>
      <c r="J3864" s="0" t="n">
        <v>0</v>
      </c>
      <c r="K3864" s="0" t="n">
        <f aca="false">I3864*SUMIFS(syst_chauffage!$H$3:$H$27,syst_chauffage!$B$3:$B$27,D3864,syst_chauffage!$C$3:$C$27,E3864)</f>
        <v>12</v>
      </c>
      <c r="L3864" s="12" t="n">
        <f aca="false">H3864*SUMIFS(syst_chauffage!$K$3:$K$27,syst_chauffage!$B$3:$B$27,D3864,syst_chauffage!$C$3:$C$27,E3864)</f>
        <v>1</v>
      </c>
      <c r="N3864" s="0" t="str">
        <f aca="false">A3864</f>
        <v>Santé Action Sociale</v>
      </c>
      <c r="O3864" s="0" t="str">
        <f aca="false">B3864</f>
        <v>Hôpital</v>
      </c>
      <c r="P3864" s="0" t="str">
        <f aca="false">C3864</f>
        <v>Hopital pavillonnaire</v>
      </c>
      <c r="Q3864" s="0" t="str">
        <f aca="false">D3864</f>
        <v>Electrique direct performant</v>
      </c>
      <c r="R3864" s="0" t="str">
        <f aca="false">E3864</f>
        <v>Electricité</v>
      </c>
      <c r="S3864" s="0" t="str">
        <f aca="false">F3864</f>
        <v>0617362602</v>
      </c>
      <c r="T3864" s="0" t="str">
        <f aca="false">G3864</f>
        <v>2</v>
      </c>
      <c r="U3864" s="0" t="n">
        <f aca="false">L3864</f>
        <v>1</v>
      </c>
      <c r="V3864" s="0" t="n">
        <f aca="false">K3864</f>
        <v>12</v>
      </c>
      <c r="W3864" s="0" t="n">
        <f aca="false">J3864</f>
        <v>0</v>
      </c>
    </row>
    <row r="3865" customFormat="false" ht="12.8" hidden="false" customHeight="false" outlineLevel="0" collapsed="false">
      <c r="A3865" s="0" t="s">
        <v>77</v>
      </c>
      <c r="B3865" s="0" t="s">
        <v>1219</v>
      </c>
      <c r="C3865" s="0" t="s">
        <v>1246</v>
      </c>
      <c r="D3865" s="0" t="s">
        <v>38</v>
      </c>
      <c r="E3865" s="0" t="s">
        <v>30</v>
      </c>
      <c r="F3865" s="0" t="s">
        <v>1258</v>
      </c>
      <c r="G3865" s="0" t="s">
        <v>1610</v>
      </c>
      <c r="H3865" s="0" t="n">
        <v>3.01122616213059</v>
      </c>
      <c r="I3865" s="0" t="n">
        <v>60.4782966335497</v>
      </c>
      <c r="J3865" s="0" t="n">
        <v>864</v>
      </c>
      <c r="K3865" s="0" t="n">
        <f aca="false">I3865*SUMIFS(syst_chauffage!$H$3:$H$27,syst_chauffage!$B$3:$B$27,D3865,syst_chauffage!$C$3:$C$27,E3865)</f>
        <v>61.1310873919539</v>
      </c>
      <c r="L3865" s="12" t="n">
        <f aca="false">H3865*SUMIFS(syst_chauffage!$K$3:$K$27,syst_chauffage!$B$3:$B$27,D3865,syst_chauffage!$C$3:$C$27,E3865)</f>
        <v>2.69389013888494</v>
      </c>
      <c r="N3865" s="0" t="str">
        <f aca="false">A3865</f>
        <v>Santé Action Sociale</v>
      </c>
      <c r="O3865" s="0" t="str">
        <f aca="false">B3865</f>
        <v>Hôpital</v>
      </c>
      <c r="P3865" s="0" t="str">
        <f aca="false">C3865</f>
        <v>Hopital pavillonnaire</v>
      </c>
      <c r="Q3865" s="0" t="str">
        <f aca="false">D3865</f>
        <v>PAC performant</v>
      </c>
      <c r="R3865" s="0" t="str">
        <f aca="false">E3865</f>
        <v>Electricité</v>
      </c>
      <c r="S3865" s="0" t="str">
        <f aca="false">F3865</f>
        <v>0617362902</v>
      </c>
      <c r="T3865" s="0" t="str">
        <f aca="false">G3865</f>
        <v>2</v>
      </c>
      <c r="U3865" s="0" t="n">
        <f aca="false">L3865</f>
        <v>2.69389013888494</v>
      </c>
      <c r="V3865" s="0" t="n">
        <f aca="false">K3865</f>
        <v>61.1310873919539</v>
      </c>
      <c r="W3865" s="0" t="n">
        <f aca="false">J3865</f>
        <v>864</v>
      </c>
    </row>
    <row r="3866" customFormat="false" ht="12.8" hidden="false" customHeight="false" outlineLevel="0" collapsed="false">
      <c r="A3866" s="0" t="s">
        <v>78</v>
      </c>
      <c r="B3866" s="0" t="s">
        <v>1259</v>
      </c>
      <c r="C3866" s="0" t="s">
        <v>1260</v>
      </c>
      <c r="D3866" s="0" t="s">
        <v>19</v>
      </c>
      <c r="E3866" s="0" t="s">
        <v>57</v>
      </c>
      <c r="F3866" s="0" t="s">
        <v>1261</v>
      </c>
      <c r="G3866" s="0" t="s">
        <v>1610</v>
      </c>
      <c r="H3866" s="0" t="n">
        <v>2.61800024864765</v>
      </c>
      <c r="I3866" s="0" t="n">
        <v>30.1216136913547</v>
      </c>
      <c r="J3866" s="0" t="n">
        <v>0</v>
      </c>
      <c r="K3866" s="0" t="n">
        <f aca="false">I3866*SUMIFS(syst_chauffage!$H$3:$H$27,syst_chauffage!$B$3:$B$27,D3866,syst_chauffage!$C$3:$C$27,E3866)</f>
        <v>41.9436444395829</v>
      </c>
      <c r="L3866" s="12" t="n">
        <f aca="false">H3866*SUMIFS(syst_chauffage!$K$3:$K$27,syst_chauffage!$B$3:$B$27,D3866,syst_chauffage!$C$3:$C$27,E3866)</f>
        <v>2.61800024864765</v>
      </c>
      <c r="N3866" s="0" t="str">
        <f aca="false">A3866</f>
        <v>Sport Loisir Culture</v>
      </c>
      <c r="O3866" s="0" t="str">
        <f aca="false">B3866</f>
        <v>Culture</v>
      </c>
      <c r="P3866" s="0" t="str">
        <f aca="false">C3866</f>
        <v>Grand cinéma</v>
      </c>
      <c r="Q3866" s="0" t="str">
        <f aca="false">D3866</f>
        <v>Autre système centralisé</v>
      </c>
      <c r="R3866" s="0" t="str">
        <f aca="false">E3866</f>
        <v>Autres</v>
      </c>
      <c r="S3866" s="0" t="str">
        <f aca="false">F3866</f>
        <v>0708180101</v>
      </c>
      <c r="T3866" s="0" t="str">
        <f aca="false">G3866</f>
        <v>2</v>
      </c>
      <c r="U3866" s="0" t="n">
        <f aca="false">L3866</f>
        <v>2.61800024864765</v>
      </c>
      <c r="V3866" s="0" t="n">
        <f aca="false">K3866</f>
        <v>41.9436444395829</v>
      </c>
      <c r="W3866" s="0" t="n">
        <f aca="false">J3866</f>
        <v>0</v>
      </c>
    </row>
    <row r="3867" customFormat="false" ht="12.8" hidden="false" customHeight="false" outlineLevel="0" collapsed="false">
      <c r="A3867" s="0" t="s">
        <v>78</v>
      </c>
      <c r="B3867" s="0" t="s">
        <v>1259</v>
      </c>
      <c r="C3867" s="0" t="s">
        <v>1260</v>
      </c>
      <c r="D3867" s="0" t="s">
        <v>19</v>
      </c>
      <c r="E3867" s="0" t="s">
        <v>58</v>
      </c>
      <c r="F3867" s="0" t="s">
        <v>1262</v>
      </c>
      <c r="G3867" s="0" t="s">
        <v>1610</v>
      </c>
      <c r="H3867" s="0" t="n">
        <v>2.20575775390292</v>
      </c>
      <c r="I3867" s="0" t="n">
        <v>26.4207251915451</v>
      </c>
      <c r="J3867" s="0" t="n">
        <v>680</v>
      </c>
      <c r="K3867" s="0" t="n">
        <f aca="false">I3867*SUMIFS(syst_chauffage!$H$3:$H$27,syst_chauffage!$B$3:$B$27,D3867,syst_chauffage!$C$3:$C$27,E3867)</f>
        <v>43.4607610749824</v>
      </c>
      <c r="L3867" s="12" t="n">
        <f aca="false">H3867*SUMIFS(syst_chauffage!$K$3:$K$27,syst_chauffage!$B$3:$B$27,D3867,syst_chauffage!$C$3:$C$27,E3867)</f>
        <v>2.20575775390292</v>
      </c>
      <c r="N3867" s="0" t="str">
        <f aca="false">A3867</f>
        <v>Sport Loisir Culture</v>
      </c>
      <c r="O3867" s="0" t="str">
        <f aca="false">B3867</f>
        <v>Culture</v>
      </c>
      <c r="P3867" s="0" t="str">
        <f aca="false">C3867</f>
        <v>Grand cinéma</v>
      </c>
      <c r="Q3867" s="0" t="str">
        <f aca="false">D3867</f>
        <v>Autre système centralisé</v>
      </c>
      <c r="R3867" s="0" t="str">
        <f aca="false">E3867</f>
        <v>Urbain</v>
      </c>
      <c r="S3867" s="0" t="str">
        <f aca="false">F3867</f>
        <v>0708180106</v>
      </c>
      <c r="T3867" s="0" t="str">
        <f aca="false">G3867</f>
        <v>2</v>
      </c>
      <c r="U3867" s="0" t="n">
        <f aca="false">L3867</f>
        <v>2.20575775390292</v>
      </c>
      <c r="V3867" s="0" t="n">
        <f aca="false">K3867</f>
        <v>43.4607610749824</v>
      </c>
      <c r="W3867" s="0" t="n">
        <f aca="false">J3867</f>
        <v>680</v>
      </c>
    </row>
    <row r="3868" customFormat="false" ht="12.8" hidden="false" customHeight="false" outlineLevel="0" collapsed="false">
      <c r="A3868" s="0" t="s">
        <v>78</v>
      </c>
      <c r="B3868" s="0" t="s">
        <v>1259</v>
      </c>
      <c r="C3868" s="0" t="s">
        <v>1260</v>
      </c>
      <c r="D3868" s="0" t="s">
        <v>24</v>
      </c>
      <c r="E3868" s="0" t="s">
        <v>30</v>
      </c>
      <c r="F3868" s="0" t="s">
        <v>1263</v>
      </c>
      <c r="G3868" s="0" t="s">
        <v>1610</v>
      </c>
      <c r="H3868" s="0" t="n">
        <v>0.84</v>
      </c>
      <c r="I3868" s="0" t="n">
        <v>10.4</v>
      </c>
      <c r="J3868" s="0" t="n">
        <v>0</v>
      </c>
      <c r="K3868" s="0" t="n">
        <f aca="false">I3868*SUMIFS(syst_chauffage!$H$3:$H$27,syst_chauffage!$B$3:$B$27,D3868,syst_chauffage!$C$3:$C$27,E3868)</f>
        <v>3</v>
      </c>
      <c r="L3868" s="12" t="n">
        <f aca="false">H3868*SUMIFS(syst_chauffage!$K$3:$K$27,syst_chauffage!$B$3:$B$27,D3868,syst_chauffage!$C$3:$C$27,E3868)</f>
        <v>0.84</v>
      </c>
      <c r="N3868" s="0" t="str">
        <f aca="false">A3868</f>
        <v>Sport Loisir Culture</v>
      </c>
      <c r="O3868" s="0" t="str">
        <f aca="false">B3868</f>
        <v>Culture</v>
      </c>
      <c r="P3868" s="0" t="str">
        <f aca="false">C3868</f>
        <v>Grand cinéma</v>
      </c>
      <c r="Q3868" s="0" t="str">
        <f aca="false">D3868</f>
        <v>Cassette rayonnante</v>
      </c>
      <c r="R3868" s="0" t="str">
        <f aca="false">E3868</f>
        <v>Electricité</v>
      </c>
      <c r="S3868" s="0" t="str">
        <f aca="false">F3868</f>
        <v>0708180202</v>
      </c>
      <c r="T3868" s="0" t="str">
        <f aca="false">G3868</f>
        <v>2</v>
      </c>
      <c r="U3868" s="0" t="n">
        <f aca="false">L3868</f>
        <v>0.84</v>
      </c>
      <c r="V3868" s="0" t="n">
        <f aca="false">K3868</f>
        <v>3</v>
      </c>
      <c r="W3868" s="0" t="n">
        <f aca="false">J3868</f>
        <v>0</v>
      </c>
    </row>
    <row r="3869" customFormat="false" ht="12.8" hidden="false" customHeight="false" outlineLevel="0" collapsed="false">
      <c r="A3869" s="0" t="s">
        <v>78</v>
      </c>
      <c r="B3869" s="0" t="s">
        <v>1259</v>
      </c>
      <c r="C3869" s="0" t="s">
        <v>1260</v>
      </c>
      <c r="D3869" s="0" t="s">
        <v>22</v>
      </c>
      <c r="E3869" s="0" t="s">
        <v>23</v>
      </c>
      <c r="F3869" s="0" t="s">
        <v>1264</v>
      </c>
      <c r="G3869" s="0" t="s">
        <v>1610</v>
      </c>
      <c r="H3869" s="0" t="n">
        <v>0.696675140363582</v>
      </c>
      <c r="I3869" s="0" t="n">
        <v>12.0073492066613</v>
      </c>
      <c r="J3869" s="0" t="n">
        <v>0</v>
      </c>
      <c r="K3869" s="0" t="n">
        <f aca="false">I3869*SUMIFS(syst_chauffage!$H$3:$H$27,syst_chauffage!$B$3:$B$27,D3869,syst_chauffage!$C$3:$C$27,E3869)</f>
        <v>21.1452122170517</v>
      </c>
      <c r="L3869" s="12" t="n">
        <f aca="false">H3869*SUMIFS(syst_chauffage!$K$3:$K$27,syst_chauffage!$B$3:$B$27,D3869,syst_chauffage!$C$3:$C$27,E3869)</f>
        <v>0.696675140363582</v>
      </c>
      <c r="N3869" s="0" t="str">
        <f aca="false">A3869</f>
        <v>Sport Loisir Culture</v>
      </c>
      <c r="O3869" s="0" t="str">
        <f aca="false">B3869</f>
        <v>Culture</v>
      </c>
      <c r="P3869" s="0" t="str">
        <f aca="false">C3869</f>
        <v>Grand cinéma</v>
      </c>
      <c r="Q3869" s="0" t="str">
        <f aca="false">D3869</f>
        <v>Chaudière fioul</v>
      </c>
      <c r="R3869" s="0" t="str">
        <f aca="false">E3869</f>
        <v>Fioul</v>
      </c>
      <c r="S3869" s="0" t="str">
        <f aca="false">F3869</f>
        <v>0708180303</v>
      </c>
      <c r="T3869" s="0" t="str">
        <f aca="false">G3869</f>
        <v>2</v>
      </c>
      <c r="U3869" s="0" t="n">
        <f aca="false">L3869</f>
        <v>0.696675140363582</v>
      </c>
      <c r="V3869" s="0" t="n">
        <f aca="false">K3869</f>
        <v>21.1452122170517</v>
      </c>
      <c r="W3869" s="0" t="n">
        <f aca="false">J3869</f>
        <v>0</v>
      </c>
    </row>
    <row r="3870" customFormat="false" ht="12.8" hidden="false" customHeight="false" outlineLevel="0" collapsed="false">
      <c r="A3870" s="0" t="s">
        <v>78</v>
      </c>
      <c r="B3870" s="0" t="s">
        <v>1259</v>
      </c>
      <c r="C3870" s="0" t="s">
        <v>1260</v>
      </c>
      <c r="D3870" s="0" t="s">
        <v>13</v>
      </c>
      <c r="E3870" s="0" t="s">
        <v>14</v>
      </c>
      <c r="F3870" s="0" t="s">
        <v>1265</v>
      </c>
      <c r="G3870" s="0" t="s">
        <v>1610</v>
      </c>
      <c r="H3870" s="0" t="n">
        <v>0.727269249401621</v>
      </c>
      <c r="I3870" s="0" t="n">
        <v>8.68928146132467</v>
      </c>
      <c r="J3870" s="0" t="n">
        <v>196</v>
      </c>
      <c r="K3870" s="0" t="n">
        <f aca="false">I3870*SUMIFS(syst_chauffage!$H$3:$H$27,syst_chauffage!$B$3:$B$27,D3870,syst_chauffage!$C$3:$C$27,E3870)</f>
        <v>17.5488010389096</v>
      </c>
      <c r="L3870" s="12" t="n">
        <f aca="false">H3870*SUMIFS(syst_chauffage!$K$3:$K$27,syst_chauffage!$B$3:$B$27,D3870,syst_chauffage!$C$3:$C$27,E3870)</f>
        <v>0.727269249401621</v>
      </c>
      <c r="N3870" s="0" t="str">
        <f aca="false">A3870</f>
        <v>Sport Loisir Culture</v>
      </c>
      <c r="O3870" s="0" t="str">
        <f aca="false">B3870</f>
        <v>Culture</v>
      </c>
      <c r="P3870" s="0" t="str">
        <f aca="false">C3870</f>
        <v>Grand cinéma</v>
      </c>
      <c r="Q3870" s="0" t="str">
        <f aca="false">D3870</f>
        <v>Chaudière gaz</v>
      </c>
      <c r="R3870" s="0" t="str">
        <f aca="false">E3870</f>
        <v>Gaz</v>
      </c>
      <c r="S3870" s="0" t="str">
        <f aca="false">F3870</f>
        <v>0708180404</v>
      </c>
      <c r="T3870" s="0" t="str">
        <f aca="false">G3870</f>
        <v>2</v>
      </c>
      <c r="U3870" s="0" t="n">
        <f aca="false">L3870</f>
        <v>0.727269249401621</v>
      </c>
      <c r="V3870" s="0" t="n">
        <f aca="false">K3870</f>
        <v>17.5488010389096</v>
      </c>
      <c r="W3870" s="0" t="n">
        <f aca="false">J3870</f>
        <v>196</v>
      </c>
    </row>
    <row r="3871" customFormat="false" ht="12.8" hidden="false" customHeight="false" outlineLevel="0" collapsed="false">
      <c r="A3871" s="0" t="s">
        <v>78</v>
      </c>
      <c r="B3871" s="0" t="s">
        <v>1259</v>
      </c>
      <c r="C3871" s="0" t="s">
        <v>1260</v>
      </c>
      <c r="D3871" s="0" t="s">
        <v>29</v>
      </c>
      <c r="E3871" s="0" t="s">
        <v>30</v>
      </c>
      <c r="F3871" s="0" t="s">
        <v>1266</v>
      </c>
      <c r="G3871" s="0" t="s">
        <v>1610</v>
      </c>
      <c r="H3871" s="0" t="n">
        <v>0.919999999999999</v>
      </c>
      <c r="I3871" s="0" t="n">
        <v>10.4</v>
      </c>
      <c r="J3871" s="0" t="n">
        <v>0</v>
      </c>
      <c r="K3871" s="0" t="n">
        <f aca="false">I3871*SUMIFS(syst_chauffage!$H$3:$H$27,syst_chauffage!$B$3:$B$27,D3871,syst_chauffage!$C$3:$C$27,E3871)</f>
        <v>3</v>
      </c>
      <c r="L3871" s="12" t="n">
        <f aca="false">H3871*SUMIFS(syst_chauffage!$K$3:$K$27,syst_chauffage!$B$3:$B$27,D3871,syst_chauffage!$C$3:$C$27,E3871)</f>
        <v>0.919999999999999</v>
      </c>
      <c r="N3871" s="0" t="str">
        <f aca="false">A3871</f>
        <v>Sport Loisir Culture</v>
      </c>
      <c r="O3871" s="0" t="str">
        <f aca="false">B3871</f>
        <v>Culture</v>
      </c>
      <c r="P3871" s="0" t="str">
        <f aca="false">C3871</f>
        <v>Grand cinéma</v>
      </c>
      <c r="Q3871" s="0" t="str">
        <f aca="false">D3871</f>
        <v>Electrique direct</v>
      </c>
      <c r="R3871" s="0" t="str">
        <f aca="false">E3871</f>
        <v>Electricité</v>
      </c>
      <c r="S3871" s="0" t="str">
        <f aca="false">F3871</f>
        <v>0708180602</v>
      </c>
      <c r="T3871" s="0" t="str">
        <f aca="false">G3871</f>
        <v>2</v>
      </c>
      <c r="U3871" s="0" t="n">
        <f aca="false">L3871</f>
        <v>0.919999999999999</v>
      </c>
      <c r="V3871" s="0" t="n">
        <f aca="false">K3871</f>
        <v>3</v>
      </c>
      <c r="W3871" s="0" t="n">
        <f aca="false">J3871</f>
        <v>0</v>
      </c>
    </row>
    <row r="3872" customFormat="false" ht="12.8" hidden="false" customHeight="false" outlineLevel="0" collapsed="false">
      <c r="A3872" s="0" t="s">
        <v>78</v>
      </c>
      <c r="B3872" s="0" t="s">
        <v>1259</v>
      </c>
      <c r="C3872" s="0" t="s">
        <v>1260</v>
      </c>
      <c r="D3872" s="0" t="s">
        <v>36</v>
      </c>
      <c r="E3872" s="0" t="s">
        <v>30</v>
      </c>
      <c r="F3872" s="0" t="s">
        <v>1267</v>
      </c>
      <c r="G3872" s="0" t="s">
        <v>1610</v>
      </c>
      <c r="H3872" s="0" t="n">
        <v>2.95662809302325</v>
      </c>
      <c r="I3872" s="0" t="n">
        <v>21.5670908823214</v>
      </c>
      <c r="J3872" s="0" t="n">
        <v>495</v>
      </c>
      <c r="K3872" s="0" t="n">
        <f aca="false">I3872*SUMIFS(syst_chauffage!$H$3:$H$27,syst_chauffage!$B$3:$B$27,D3872,syst_chauffage!$C$3:$C$27,E3872)</f>
        <v>13.3426555210527</v>
      </c>
      <c r="L3872" s="12" t="n">
        <f aca="false">H3872*SUMIFS(syst_chauffage!$K$3:$K$27,syst_chauffage!$B$3:$B$27,D3872,syst_chauffage!$C$3:$C$27,E3872)</f>
        <v>2.48413091717754</v>
      </c>
      <c r="N3872" s="0" t="str">
        <f aca="false">A3872</f>
        <v>Sport Loisir Culture</v>
      </c>
      <c r="O3872" s="0" t="str">
        <f aca="false">B3872</f>
        <v>Culture</v>
      </c>
      <c r="P3872" s="0" t="str">
        <f aca="false">C3872</f>
        <v>Grand cinéma</v>
      </c>
      <c r="Q3872" s="0" t="str">
        <f aca="false">D3872</f>
        <v>PAC</v>
      </c>
      <c r="R3872" s="0" t="str">
        <f aca="false">E3872</f>
        <v>Electricité</v>
      </c>
      <c r="S3872" s="0" t="str">
        <f aca="false">F3872</f>
        <v>0708180902</v>
      </c>
      <c r="T3872" s="0" t="str">
        <f aca="false">G3872</f>
        <v>2</v>
      </c>
      <c r="U3872" s="0" t="n">
        <f aca="false">L3872</f>
        <v>2.48413091717754</v>
      </c>
      <c r="V3872" s="0" t="n">
        <f aca="false">K3872</f>
        <v>13.3426555210527</v>
      </c>
      <c r="W3872" s="0" t="n">
        <f aca="false">J3872</f>
        <v>495</v>
      </c>
    </row>
    <row r="3873" customFormat="false" ht="12.8" hidden="false" customHeight="false" outlineLevel="0" collapsed="false">
      <c r="A3873" s="0" t="s">
        <v>78</v>
      </c>
      <c r="B3873" s="0" t="s">
        <v>1259</v>
      </c>
      <c r="C3873" s="0" t="s">
        <v>1260</v>
      </c>
      <c r="D3873" s="0" t="s">
        <v>42</v>
      </c>
      <c r="E3873" s="0" t="s">
        <v>30</v>
      </c>
      <c r="F3873" s="0" t="s">
        <v>1268</v>
      </c>
      <c r="G3873" s="0" t="s">
        <v>1610</v>
      </c>
      <c r="H3873" s="0" t="n">
        <v>2.8152736744186</v>
      </c>
      <c r="I3873" s="0" t="n">
        <v>3.85922288148865</v>
      </c>
      <c r="J3873" s="0" t="n">
        <v>495</v>
      </c>
      <c r="K3873" s="0" t="n">
        <f aca="false">I3873*SUMIFS(syst_chauffage!$H$3:$H$27,syst_chauffage!$B$3:$B$27,D3873,syst_chauffage!$C$3:$C$27,E3873)</f>
        <v>3.48369053132102</v>
      </c>
      <c r="L3873" s="12" t="n">
        <f aca="false">H3873*SUMIFS(syst_chauffage!$K$3:$K$27,syst_chauffage!$B$3:$B$27,D3873,syst_chauffage!$C$3:$C$27,E3873)</f>
        <v>2.50992612734922</v>
      </c>
      <c r="N3873" s="0" t="str">
        <f aca="false">A3873</f>
        <v>Sport Loisir Culture</v>
      </c>
      <c r="O3873" s="0" t="str">
        <f aca="false">B3873</f>
        <v>Culture</v>
      </c>
      <c r="P3873" s="0" t="str">
        <f aca="false">C3873</f>
        <v>Grand cinéma</v>
      </c>
      <c r="Q3873" s="0" t="str">
        <f aca="false">D3873</f>
        <v>Rooftop</v>
      </c>
      <c r="R3873" s="0" t="str">
        <f aca="false">E3873</f>
        <v>Electricité</v>
      </c>
      <c r="S3873" s="0" t="str">
        <f aca="false">F3873</f>
        <v>0708181002</v>
      </c>
      <c r="T3873" s="0" t="str">
        <f aca="false">G3873</f>
        <v>2</v>
      </c>
      <c r="U3873" s="0" t="n">
        <f aca="false">L3873</f>
        <v>2.50992612734922</v>
      </c>
      <c r="V3873" s="0" t="n">
        <f aca="false">K3873</f>
        <v>3.48369053132102</v>
      </c>
      <c r="W3873" s="0" t="n">
        <f aca="false">J3873</f>
        <v>495</v>
      </c>
    </row>
    <row r="3874" customFormat="false" ht="12.8" hidden="false" customHeight="false" outlineLevel="0" collapsed="false">
      <c r="A3874" s="0" t="s">
        <v>78</v>
      </c>
      <c r="B3874" s="0" t="s">
        <v>1259</v>
      </c>
      <c r="C3874" s="0" t="s">
        <v>1260</v>
      </c>
      <c r="D3874" s="0" t="s">
        <v>51</v>
      </c>
      <c r="E3874" s="0" t="s">
        <v>57</v>
      </c>
      <c r="F3874" s="0" t="s">
        <v>1269</v>
      </c>
      <c r="G3874" s="0" t="s">
        <v>1610</v>
      </c>
      <c r="H3874" s="0" t="n">
        <v>3.17705777726909</v>
      </c>
      <c r="I3874" s="0" t="n">
        <v>35.8590639182794</v>
      </c>
      <c r="J3874" s="0" t="n">
        <v>0</v>
      </c>
      <c r="K3874" s="0" t="n">
        <f aca="false">I3874*SUMIFS(syst_chauffage!$H$3:$H$27,syst_chauffage!$B$3:$B$27,D3874,syst_chauffage!$C$3:$C$27,E3874)</f>
        <v>75.9801158317008</v>
      </c>
      <c r="L3874" s="12" t="n">
        <f aca="false">H3874*SUMIFS(syst_chauffage!$K$3:$K$27,syst_chauffage!$B$3:$B$27,D3874,syst_chauffage!$C$3:$C$27,E3874)</f>
        <v>3.17705777726909</v>
      </c>
      <c r="N3874" s="0" t="str">
        <f aca="false">A3874</f>
        <v>Sport Loisir Culture</v>
      </c>
      <c r="O3874" s="0" t="str">
        <f aca="false">B3874</f>
        <v>Culture</v>
      </c>
      <c r="P3874" s="0" t="str">
        <f aca="false">C3874</f>
        <v>Grand cinéma</v>
      </c>
      <c r="Q3874" s="0" t="str">
        <f aca="false">D3874</f>
        <v>Autre système centralisé performant</v>
      </c>
      <c r="R3874" s="0" t="str">
        <f aca="false">E3874</f>
        <v>Autres</v>
      </c>
      <c r="S3874" s="0" t="str">
        <f aca="false">F3874</f>
        <v>0708182101</v>
      </c>
      <c r="T3874" s="0" t="str">
        <f aca="false">G3874</f>
        <v>2</v>
      </c>
      <c r="U3874" s="0" t="n">
        <f aca="false">L3874</f>
        <v>3.17705777726909</v>
      </c>
      <c r="V3874" s="0" t="n">
        <f aca="false">K3874</f>
        <v>75.9801158317008</v>
      </c>
      <c r="W3874" s="0" t="n">
        <f aca="false">J3874</f>
        <v>0</v>
      </c>
    </row>
    <row r="3875" customFormat="false" ht="12.8" hidden="false" customHeight="false" outlineLevel="0" collapsed="false">
      <c r="A3875" s="0" t="s">
        <v>78</v>
      </c>
      <c r="B3875" s="0" t="s">
        <v>1259</v>
      </c>
      <c r="C3875" s="0" t="s">
        <v>1260</v>
      </c>
      <c r="D3875" s="0" t="s">
        <v>51</v>
      </c>
      <c r="E3875" s="0" t="s">
        <v>58</v>
      </c>
      <c r="F3875" s="0" t="s">
        <v>1270</v>
      </c>
      <c r="G3875" s="0" t="s">
        <v>1610</v>
      </c>
      <c r="H3875" s="0" t="n">
        <v>2.66490701053421</v>
      </c>
      <c r="I3875" s="0" t="n">
        <v>31.4532442756489</v>
      </c>
      <c r="J3875" s="0" t="n">
        <v>680</v>
      </c>
      <c r="K3875" s="0" t="n">
        <f aca="false">I3875*SUMIFS(syst_chauffage!$H$3:$H$27,syst_chauffage!$B$3:$B$27,D3875,syst_chauffage!$C$3:$C$27,E3875)</f>
        <v>67.121207776498</v>
      </c>
      <c r="L3875" s="12" t="n">
        <f aca="false">H3875*SUMIFS(syst_chauffage!$K$3:$K$27,syst_chauffage!$B$3:$B$27,D3875,syst_chauffage!$C$3:$C$27,E3875)</f>
        <v>2.66490701053421</v>
      </c>
      <c r="N3875" s="0" t="str">
        <f aca="false">A3875</f>
        <v>Sport Loisir Culture</v>
      </c>
      <c r="O3875" s="0" t="str">
        <f aca="false">B3875</f>
        <v>Culture</v>
      </c>
      <c r="P3875" s="0" t="str">
        <f aca="false">C3875</f>
        <v>Grand cinéma</v>
      </c>
      <c r="Q3875" s="0" t="str">
        <f aca="false">D3875</f>
        <v>Autre système centralisé performant</v>
      </c>
      <c r="R3875" s="0" t="str">
        <f aca="false">E3875</f>
        <v>Urbain</v>
      </c>
      <c r="S3875" s="0" t="str">
        <f aca="false">F3875</f>
        <v>0708182106</v>
      </c>
      <c r="T3875" s="0" t="str">
        <f aca="false">G3875</f>
        <v>2</v>
      </c>
      <c r="U3875" s="0" t="n">
        <f aca="false">L3875</f>
        <v>2.66490701053421</v>
      </c>
      <c r="V3875" s="0" t="n">
        <f aca="false">K3875</f>
        <v>67.121207776498</v>
      </c>
      <c r="W3875" s="0" t="n">
        <f aca="false">J3875</f>
        <v>680</v>
      </c>
    </row>
    <row r="3876" customFormat="false" ht="12.8" hidden="false" customHeight="false" outlineLevel="0" collapsed="false">
      <c r="A3876" s="0" t="s">
        <v>78</v>
      </c>
      <c r="B3876" s="0" t="s">
        <v>1259</v>
      </c>
      <c r="C3876" s="0" t="s">
        <v>1260</v>
      </c>
      <c r="D3876" s="0" t="s">
        <v>54</v>
      </c>
      <c r="E3876" s="0" t="s">
        <v>30</v>
      </c>
      <c r="F3876" s="0" t="s">
        <v>1271</v>
      </c>
      <c r="G3876" s="0" t="s">
        <v>1610</v>
      </c>
      <c r="H3876" s="0" t="n">
        <v>1</v>
      </c>
      <c r="I3876" s="0" t="n">
        <v>12</v>
      </c>
      <c r="J3876" s="0" t="n">
        <v>0</v>
      </c>
      <c r="K3876" s="0" t="n">
        <f aca="false">I3876*SUMIFS(syst_chauffage!$H$3:$H$27,syst_chauffage!$B$3:$B$27,D3876,syst_chauffage!$C$3:$C$27,E3876)</f>
        <v>12</v>
      </c>
      <c r="L3876" s="12" t="n">
        <f aca="false">H3876*SUMIFS(syst_chauffage!$K$3:$K$27,syst_chauffage!$B$3:$B$27,D3876,syst_chauffage!$C$3:$C$27,E3876)</f>
        <v>1</v>
      </c>
      <c r="N3876" s="0" t="str">
        <f aca="false">A3876</f>
        <v>Sport Loisir Culture</v>
      </c>
      <c r="O3876" s="0" t="str">
        <f aca="false">B3876</f>
        <v>Culture</v>
      </c>
      <c r="P3876" s="0" t="str">
        <f aca="false">C3876</f>
        <v>Grand cinéma</v>
      </c>
      <c r="Q3876" s="0" t="str">
        <f aca="false">D3876</f>
        <v>Cassette rayonnante performant</v>
      </c>
      <c r="R3876" s="0" t="str">
        <f aca="false">E3876</f>
        <v>Electricité</v>
      </c>
      <c r="S3876" s="0" t="str">
        <f aca="false">F3876</f>
        <v>0708182202</v>
      </c>
      <c r="T3876" s="0" t="str">
        <f aca="false">G3876</f>
        <v>2</v>
      </c>
      <c r="U3876" s="0" t="n">
        <f aca="false">L3876</f>
        <v>1</v>
      </c>
      <c r="V3876" s="0" t="n">
        <f aca="false">K3876</f>
        <v>12</v>
      </c>
      <c r="W3876" s="0" t="n">
        <f aca="false">J3876</f>
        <v>0</v>
      </c>
    </row>
    <row r="3877" customFormat="false" ht="12.8" hidden="false" customHeight="false" outlineLevel="0" collapsed="false">
      <c r="A3877" s="0" t="s">
        <v>78</v>
      </c>
      <c r="B3877" s="0" t="s">
        <v>1259</v>
      </c>
      <c r="C3877" s="0" t="s">
        <v>1260</v>
      </c>
      <c r="D3877" s="0" t="s">
        <v>27</v>
      </c>
      <c r="E3877" s="0" t="s">
        <v>23</v>
      </c>
      <c r="F3877" s="0" t="s">
        <v>1272</v>
      </c>
      <c r="G3877" s="0" t="s">
        <v>1610</v>
      </c>
      <c r="H3877" s="0" t="n">
        <v>0.757256696292313</v>
      </c>
      <c r="I3877" s="0" t="n">
        <v>14.2944633412635</v>
      </c>
      <c r="J3877" s="0" t="n">
        <v>441</v>
      </c>
      <c r="K3877" s="0" t="n">
        <f aca="false">I3877*SUMIFS(syst_chauffage!$H$3:$H$27,syst_chauffage!$B$3:$B$27,D3877,syst_chauffage!$C$3:$C$27,E3877)</f>
        <v>36.6567667120305</v>
      </c>
      <c r="L3877" s="12" t="n">
        <f aca="false">H3877*SUMIFS(syst_chauffage!$K$3:$K$27,syst_chauffage!$B$3:$B$27,D3877,syst_chauffage!$C$3:$C$27,E3877)</f>
        <v>0.757256696292313</v>
      </c>
      <c r="N3877" s="0" t="str">
        <f aca="false">A3877</f>
        <v>Sport Loisir Culture</v>
      </c>
      <c r="O3877" s="0" t="str">
        <f aca="false">B3877</f>
        <v>Culture</v>
      </c>
      <c r="P3877" s="0" t="str">
        <f aca="false">C3877</f>
        <v>Grand cinéma</v>
      </c>
      <c r="Q3877" s="0" t="str">
        <f aca="false">D3877</f>
        <v>Chaudière condensation fioul</v>
      </c>
      <c r="R3877" s="0" t="str">
        <f aca="false">E3877</f>
        <v>Fioul</v>
      </c>
      <c r="S3877" s="0" t="str">
        <f aca="false">F3877</f>
        <v>0708182303</v>
      </c>
      <c r="T3877" s="0" t="str">
        <f aca="false">G3877</f>
        <v>2</v>
      </c>
      <c r="U3877" s="0" t="n">
        <f aca="false">L3877</f>
        <v>0.757256696292313</v>
      </c>
      <c r="V3877" s="0" t="n">
        <f aca="false">K3877</f>
        <v>36.6567667120305</v>
      </c>
      <c r="W3877" s="0" t="n">
        <f aca="false">J3877</f>
        <v>441</v>
      </c>
    </row>
    <row r="3878" customFormat="false" ht="12.8" hidden="false" customHeight="false" outlineLevel="0" collapsed="false">
      <c r="A3878" s="0" t="s">
        <v>78</v>
      </c>
      <c r="B3878" s="0" t="s">
        <v>1259</v>
      </c>
      <c r="C3878" s="0" t="s">
        <v>1260</v>
      </c>
      <c r="D3878" s="0" t="s">
        <v>18</v>
      </c>
      <c r="E3878" s="0" t="s">
        <v>14</v>
      </c>
      <c r="F3878" s="0" t="s">
        <v>1273</v>
      </c>
      <c r="G3878" s="0" t="s">
        <v>1610</v>
      </c>
      <c r="H3878" s="0" t="n">
        <v>0.981239301611903</v>
      </c>
      <c r="I3878" s="0" t="n">
        <v>10.3443826920532</v>
      </c>
      <c r="J3878" s="0" t="n">
        <v>441</v>
      </c>
      <c r="K3878" s="0" t="n">
        <f aca="false">I3878*SUMIFS(syst_chauffage!$H$3:$H$27,syst_chauffage!$B$3:$B$27,D3878,syst_chauffage!$C$3:$C$27,E3878)</f>
        <v>28.1877075789694</v>
      </c>
      <c r="L3878" s="12" t="n">
        <f aca="false">H3878*SUMIFS(syst_chauffage!$K$3:$K$27,syst_chauffage!$B$3:$B$27,D3878,syst_chauffage!$C$3:$C$27,E3878)</f>
        <v>0.953221868209498</v>
      </c>
      <c r="N3878" s="0" t="str">
        <f aca="false">A3878</f>
        <v>Sport Loisir Culture</v>
      </c>
      <c r="O3878" s="0" t="str">
        <f aca="false">B3878</f>
        <v>Culture</v>
      </c>
      <c r="P3878" s="0" t="str">
        <f aca="false">C3878</f>
        <v>Grand cinéma</v>
      </c>
      <c r="Q3878" s="0" t="str">
        <f aca="false">D3878</f>
        <v>Chaudière condensation gaz</v>
      </c>
      <c r="R3878" s="0" t="str">
        <f aca="false">E3878</f>
        <v>Gaz</v>
      </c>
      <c r="S3878" s="0" t="str">
        <f aca="false">F3878</f>
        <v>0708182404</v>
      </c>
      <c r="T3878" s="0" t="str">
        <f aca="false">G3878</f>
        <v>2</v>
      </c>
      <c r="U3878" s="0" t="n">
        <f aca="false">L3878</f>
        <v>0.953221868209498</v>
      </c>
      <c r="V3878" s="0" t="n">
        <f aca="false">K3878</f>
        <v>28.1877075789694</v>
      </c>
      <c r="W3878" s="0" t="n">
        <f aca="false">J3878</f>
        <v>441</v>
      </c>
    </row>
    <row r="3879" customFormat="false" ht="12.8" hidden="false" customHeight="false" outlineLevel="0" collapsed="false">
      <c r="A3879" s="0" t="s">
        <v>78</v>
      </c>
      <c r="B3879" s="0" t="s">
        <v>1259</v>
      </c>
      <c r="C3879" s="0" t="s">
        <v>1260</v>
      </c>
      <c r="D3879" s="0" t="s">
        <v>32</v>
      </c>
      <c r="E3879" s="0" t="s">
        <v>30</v>
      </c>
      <c r="F3879" s="0" t="s">
        <v>1274</v>
      </c>
      <c r="G3879" s="0" t="s">
        <v>1610</v>
      </c>
      <c r="H3879" s="0" t="n">
        <v>1</v>
      </c>
      <c r="I3879" s="0" t="n">
        <v>12</v>
      </c>
      <c r="J3879" s="0" t="n">
        <v>0</v>
      </c>
      <c r="K3879" s="0" t="n">
        <f aca="false">I3879*SUMIFS(syst_chauffage!$H$3:$H$27,syst_chauffage!$B$3:$B$27,D3879,syst_chauffage!$C$3:$C$27,E3879)</f>
        <v>12</v>
      </c>
      <c r="L3879" s="12" t="n">
        <f aca="false">H3879*SUMIFS(syst_chauffage!$K$3:$K$27,syst_chauffage!$B$3:$B$27,D3879,syst_chauffage!$C$3:$C$27,E3879)</f>
        <v>1</v>
      </c>
      <c r="N3879" s="0" t="str">
        <f aca="false">A3879</f>
        <v>Sport Loisir Culture</v>
      </c>
      <c r="O3879" s="0" t="str">
        <f aca="false">B3879</f>
        <v>Culture</v>
      </c>
      <c r="P3879" s="0" t="str">
        <f aca="false">C3879</f>
        <v>Grand cinéma</v>
      </c>
      <c r="Q3879" s="0" t="str">
        <f aca="false">D3879</f>
        <v>Electrique direct performant</v>
      </c>
      <c r="R3879" s="0" t="str">
        <f aca="false">E3879</f>
        <v>Electricité</v>
      </c>
      <c r="S3879" s="0" t="str">
        <f aca="false">F3879</f>
        <v>0708182602</v>
      </c>
      <c r="T3879" s="0" t="str">
        <f aca="false">G3879</f>
        <v>2</v>
      </c>
      <c r="U3879" s="0" t="n">
        <f aca="false">L3879</f>
        <v>1</v>
      </c>
      <c r="V3879" s="0" t="n">
        <f aca="false">K3879</f>
        <v>12</v>
      </c>
      <c r="W3879" s="0" t="n">
        <f aca="false">J3879</f>
        <v>0</v>
      </c>
    </row>
    <row r="3880" customFormat="false" ht="12.8" hidden="false" customHeight="false" outlineLevel="0" collapsed="false">
      <c r="A3880" s="0" t="s">
        <v>78</v>
      </c>
      <c r="B3880" s="0" t="s">
        <v>1259</v>
      </c>
      <c r="C3880" s="0" t="s">
        <v>1260</v>
      </c>
      <c r="D3880" s="0" t="s">
        <v>38</v>
      </c>
      <c r="E3880" s="0" t="s">
        <v>30</v>
      </c>
      <c r="F3880" s="0" t="s">
        <v>1275</v>
      </c>
      <c r="G3880" s="0" t="s">
        <v>1610</v>
      </c>
      <c r="H3880" s="0" t="n">
        <v>3.41149395348837</v>
      </c>
      <c r="I3880" s="0" t="n">
        <v>25.6751081932397</v>
      </c>
      <c r="J3880" s="0" t="n">
        <v>540</v>
      </c>
      <c r="K3880" s="0" t="n">
        <f aca="false">I3880*SUMIFS(syst_chauffage!$H$3:$H$27,syst_chauffage!$B$3:$B$27,D3880,syst_chauffage!$C$3:$C$27,E3880)</f>
        <v>25.9522402270853</v>
      </c>
      <c r="L3880" s="12" t="n">
        <f aca="false">H3880*SUMIFS(syst_chauffage!$K$3:$K$27,syst_chauffage!$B$3:$B$27,D3880,syst_chauffage!$C$3:$C$27,E3880)</f>
        <v>3.05197598099553</v>
      </c>
      <c r="N3880" s="0" t="str">
        <f aca="false">A3880</f>
        <v>Sport Loisir Culture</v>
      </c>
      <c r="O3880" s="0" t="str">
        <f aca="false">B3880</f>
        <v>Culture</v>
      </c>
      <c r="P3880" s="0" t="str">
        <f aca="false">C3880</f>
        <v>Grand cinéma</v>
      </c>
      <c r="Q3880" s="0" t="str">
        <f aca="false">D3880</f>
        <v>PAC performant</v>
      </c>
      <c r="R3880" s="0" t="str">
        <f aca="false">E3880</f>
        <v>Electricité</v>
      </c>
      <c r="S3880" s="0" t="str">
        <f aca="false">F3880</f>
        <v>0708182902</v>
      </c>
      <c r="T3880" s="0" t="str">
        <f aca="false">G3880</f>
        <v>2</v>
      </c>
      <c r="U3880" s="0" t="n">
        <f aca="false">L3880</f>
        <v>3.05197598099553</v>
      </c>
      <c r="V3880" s="0" t="n">
        <f aca="false">K3880</f>
        <v>25.9522402270853</v>
      </c>
      <c r="W3880" s="0" t="n">
        <f aca="false">J3880</f>
        <v>540</v>
      </c>
    </row>
    <row r="3881" customFormat="false" ht="12.8" hidden="false" customHeight="false" outlineLevel="0" collapsed="false">
      <c r="A3881" s="0" t="s">
        <v>78</v>
      </c>
      <c r="B3881" s="0" t="s">
        <v>1259</v>
      </c>
      <c r="C3881" s="0" t="s">
        <v>1260</v>
      </c>
      <c r="D3881" s="0" t="s">
        <v>46</v>
      </c>
      <c r="E3881" s="0" t="s">
        <v>30</v>
      </c>
      <c r="F3881" s="0" t="s">
        <v>1276</v>
      </c>
      <c r="G3881" s="0" t="s">
        <v>1610</v>
      </c>
      <c r="H3881" s="0" t="n">
        <v>3.34187162790697</v>
      </c>
      <c r="I3881" s="0" t="n">
        <v>4.59431295415316</v>
      </c>
      <c r="J3881" s="0" t="n">
        <v>540</v>
      </c>
      <c r="K3881" s="0" t="n">
        <f aca="false">I3881*SUMIFS(syst_chauffage!$H$3:$H$27,syst_chauffage!$B$3:$B$27,D3881,syst_chauffage!$C$3:$C$27,E3881)</f>
        <v>7.97070792157027</v>
      </c>
      <c r="L3881" s="12" t="n">
        <f aca="false">H3881*SUMIFS(syst_chauffage!$K$3:$K$27,syst_chauffage!$B$3:$B$27,D3881,syst_chauffage!$C$3:$C$27,E3881)</f>
        <v>3.01273252281067</v>
      </c>
      <c r="N3881" s="0" t="str">
        <f aca="false">A3881</f>
        <v>Sport Loisir Culture</v>
      </c>
      <c r="O3881" s="0" t="str">
        <f aca="false">B3881</f>
        <v>Culture</v>
      </c>
      <c r="P3881" s="0" t="str">
        <f aca="false">C3881</f>
        <v>Grand cinéma</v>
      </c>
      <c r="Q3881" s="0" t="str">
        <f aca="false">D3881</f>
        <v>Rooftop performant</v>
      </c>
      <c r="R3881" s="0" t="str">
        <f aca="false">E3881</f>
        <v>Electricité</v>
      </c>
      <c r="S3881" s="0" t="str">
        <f aca="false">F3881</f>
        <v>0708183002</v>
      </c>
      <c r="T3881" s="0" t="str">
        <f aca="false">G3881</f>
        <v>2</v>
      </c>
      <c r="U3881" s="0" t="n">
        <f aca="false">L3881</f>
        <v>3.01273252281067</v>
      </c>
      <c r="V3881" s="0" t="n">
        <f aca="false">K3881</f>
        <v>7.97070792157027</v>
      </c>
      <c r="W3881" s="0" t="n">
        <f aca="false">J3881</f>
        <v>540</v>
      </c>
    </row>
    <row r="3882" customFormat="false" ht="12.8" hidden="false" customHeight="false" outlineLevel="0" collapsed="false">
      <c r="A3882" s="0" t="s">
        <v>78</v>
      </c>
      <c r="B3882" s="0" t="s">
        <v>1259</v>
      </c>
      <c r="C3882" s="0" t="s">
        <v>1277</v>
      </c>
      <c r="D3882" s="0" t="s">
        <v>19</v>
      </c>
      <c r="E3882" s="0" t="s">
        <v>57</v>
      </c>
      <c r="F3882" s="0" t="s">
        <v>1278</v>
      </c>
      <c r="G3882" s="0" t="s">
        <v>1610</v>
      </c>
      <c r="H3882" s="0" t="n">
        <v>2.92407726523866</v>
      </c>
      <c r="I3882" s="0" t="n">
        <v>36.5956184096385</v>
      </c>
      <c r="J3882" s="0" t="n">
        <v>0</v>
      </c>
      <c r="K3882" s="0" t="n">
        <f aca="false">I3882*SUMIFS(syst_chauffage!$H$3:$H$27,syst_chauffage!$B$3:$B$27,D3882,syst_chauffage!$C$3:$C$27,E3882)</f>
        <v>50.9585449952531</v>
      </c>
      <c r="L3882" s="12" t="n">
        <f aca="false">H3882*SUMIFS(syst_chauffage!$K$3:$K$27,syst_chauffage!$B$3:$B$27,D3882,syst_chauffage!$C$3:$C$27,E3882)</f>
        <v>2.92407726523866</v>
      </c>
      <c r="N3882" s="0" t="str">
        <f aca="false">A3882</f>
        <v>Sport Loisir Culture</v>
      </c>
      <c r="O3882" s="0" t="str">
        <f aca="false">B3882</f>
        <v>Culture</v>
      </c>
      <c r="P3882" s="0" t="str">
        <f aca="false">C3882</f>
        <v>Grande salle de spectacle</v>
      </c>
      <c r="Q3882" s="0" t="str">
        <f aca="false">D3882</f>
        <v>Autre système centralisé</v>
      </c>
      <c r="R3882" s="0" t="str">
        <f aca="false">E3882</f>
        <v>Autres</v>
      </c>
      <c r="S3882" s="0" t="str">
        <f aca="false">F3882</f>
        <v>0708320101</v>
      </c>
      <c r="T3882" s="0" t="str">
        <f aca="false">G3882</f>
        <v>2</v>
      </c>
      <c r="U3882" s="0" t="n">
        <f aca="false">L3882</f>
        <v>2.92407726523866</v>
      </c>
      <c r="V3882" s="0" t="n">
        <f aca="false">K3882</f>
        <v>50.9585449952531</v>
      </c>
      <c r="W3882" s="0" t="n">
        <f aca="false">J3882</f>
        <v>0</v>
      </c>
    </row>
    <row r="3883" customFormat="false" ht="12.8" hidden="false" customHeight="false" outlineLevel="0" collapsed="false">
      <c r="A3883" s="0" t="s">
        <v>78</v>
      </c>
      <c r="B3883" s="0" t="s">
        <v>1259</v>
      </c>
      <c r="C3883" s="0" t="s">
        <v>1277</v>
      </c>
      <c r="D3883" s="0" t="s">
        <v>19</v>
      </c>
      <c r="E3883" s="0" t="s">
        <v>58</v>
      </c>
      <c r="F3883" s="0" t="s">
        <v>1279</v>
      </c>
      <c r="G3883" s="0" t="s">
        <v>1610</v>
      </c>
      <c r="H3883" s="0" t="n">
        <v>2.25641242683049</v>
      </c>
      <c r="I3883" s="0" t="n">
        <v>27.9826314639788</v>
      </c>
      <c r="J3883" s="0" t="n">
        <v>680</v>
      </c>
      <c r="K3883" s="0" t="n">
        <f aca="false">I3883*SUMIFS(syst_chauffage!$H$3:$H$27,syst_chauffage!$B$3:$B$27,D3883,syst_chauffage!$C$3:$C$27,E3883)</f>
        <v>46.0300181576563</v>
      </c>
      <c r="L3883" s="12" t="n">
        <f aca="false">H3883*SUMIFS(syst_chauffage!$K$3:$K$27,syst_chauffage!$B$3:$B$27,D3883,syst_chauffage!$C$3:$C$27,E3883)</f>
        <v>2.25641242683049</v>
      </c>
      <c r="N3883" s="0" t="str">
        <f aca="false">A3883</f>
        <v>Sport Loisir Culture</v>
      </c>
      <c r="O3883" s="0" t="str">
        <f aca="false">B3883</f>
        <v>Culture</v>
      </c>
      <c r="P3883" s="0" t="str">
        <f aca="false">C3883</f>
        <v>Grande salle de spectacle</v>
      </c>
      <c r="Q3883" s="0" t="str">
        <f aca="false">D3883</f>
        <v>Autre système centralisé</v>
      </c>
      <c r="R3883" s="0" t="str">
        <f aca="false">E3883</f>
        <v>Urbain</v>
      </c>
      <c r="S3883" s="0" t="str">
        <f aca="false">F3883</f>
        <v>0708320106</v>
      </c>
      <c r="T3883" s="0" t="str">
        <f aca="false">G3883</f>
        <v>2</v>
      </c>
      <c r="U3883" s="0" t="n">
        <f aca="false">L3883</f>
        <v>2.25641242683049</v>
      </c>
      <c r="V3883" s="0" t="n">
        <f aca="false">K3883</f>
        <v>46.0300181576563</v>
      </c>
      <c r="W3883" s="0" t="n">
        <f aca="false">J3883</f>
        <v>680</v>
      </c>
    </row>
    <row r="3884" customFormat="false" ht="12.8" hidden="false" customHeight="false" outlineLevel="0" collapsed="false">
      <c r="A3884" s="0" t="s">
        <v>78</v>
      </c>
      <c r="B3884" s="0" t="s">
        <v>1259</v>
      </c>
      <c r="C3884" s="0" t="s">
        <v>1277</v>
      </c>
      <c r="D3884" s="0" t="s">
        <v>24</v>
      </c>
      <c r="E3884" s="0" t="s">
        <v>30</v>
      </c>
      <c r="F3884" s="0" t="s">
        <v>1280</v>
      </c>
      <c r="G3884" s="0" t="s">
        <v>1610</v>
      </c>
      <c r="H3884" s="0" t="n">
        <v>0.84</v>
      </c>
      <c r="I3884" s="0" t="n">
        <v>10.4</v>
      </c>
      <c r="J3884" s="0" t="n">
        <v>0</v>
      </c>
      <c r="K3884" s="0" t="n">
        <f aca="false">I3884*SUMIFS(syst_chauffage!$H$3:$H$27,syst_chauffage!$B$3:$B$27,D3884,syst_chauffage!$C$3:$C$27,E3884)</f>
        <v>3</v>
      </c>
      <c r="L3884" s="12" t="n">
        <f aca="false">H3884*SUMIFS(syst_chauffage!$K$3:$K$27,syst_chauffage!$B$3:$B$27,D3884,syst_chauffage!$C$3:$C$27,E3884)</f>
        <v>0.84</v>
      </c>
      <c r="N3884" s="0" t="str">
        <f aca="false">A3884</f>
        <v>Sport Loisir Culture</v>
      </c>
      <c r="O3884" s="0" t="str">
        <f aca="false">B3884</f>
        <v>Culture</v>
      </c>
      <c r="P3884" s="0" t="str">
        <f aca="false">C3884</f>
        <v>Grande salle de spectacle</v>
      </c>
      <c r="Q3884" s="0" t="str">
        <f aca="false">D3884</f>
        <v>Cassette rayonnante</v>
      </c>
      <c r="R3884" s="0" t="str">
        <f aca="false">E3884</f>
        <v>Electricité</v>
      </c>
      <c r="S3884" s="0" t="str">
        <f aca="false">F3884</f>
        <v>0708320202</v>
      </c>
      <c r="T3884" s="0" t="str">
        <f aca="false">G3884</f>
        <v>2</v>
      </c>
      <c r="U3884" s="0" t="n">
        <f aca="false">L3884</f>
        <v>0.84</v>
      </c>
      <c r="V3884" s="0" t="n">
        <f aca="false">K3884</f>
        <v>3</v>
      </c>
      <c r="W3884" s="0" t="n">
        <f aca="false">J3884</f>
        <v>0</v>
      </c>
    </row>
    <row r="3885" customFormat="false" ht="12.8" hidden="false" customHeight="false" outlineLevel="0" collapsed="false">
      <c r="A3885" s="0" t="s">
        <v>78</v>
      </c>
      <c r="B3885" s="0" t="s">
        <v>1259</v>
      </c>
      <c r="C3885" s="0" t="s">
        <v>1277</v>
      </c>
      <c r="D3885" s="0" t="s">
        <v>22</v>
      </c>
      <c r="E3885" s="0" t="s">
        <v>23</v>
      </c>
      <c r="F3885" s="0" t="s">
        <v>1281</v>
      </c>
      <c r="G3885" s="0" t="s">
        <v>1610</v>
      </c>
      <c r="H3885" s="0" t="n">
        <v>0.694728613689899</v>
      </c>
      <c r="I3885" s="0" t="n">
        <v>5.10541931964914</v>
      </c>
      <c r="J3885" s="0" t="n">
        <v>0</v>
      </c>
      <c r="K3885" s="0" t="n">
        <f aca="false">I3885*SUMIFS(syst_chauffage!$H$3:$H$27,syst_chauffage!$B$3:$B$27,D3885,syst_chauffage!$C$3:$C$27,E3885)</f>
        <v>8.99075833583044</v>
      </c>
      <c r="L3885" s="12" t="n">
        <f aca="false">H3885*SUMIFS(syst_chauffage!$K$3:$K$27,syst_chauffage!$B$3:$B$27,D3885,syst_chauffage!$C$3:$C$27,E3885)</f>
        <v>0.694728613689899</v>
      </c>
      <c r="N3885" s="0" t="str">
        <f aca="false">A3885</f>
        <v>Sport Loisir Culture</v>
      </c>
      <c r="O3885" s="0" t="str">
        <f aca="false">B3885</f>
        <v>Culture</v>
      </c>
      <c r="P3885" s="0" t="str">
        <f aca="false">C3885</f>
        <v>Grande salle de spectacle</v>
      </c>
      <c r="Q3885" s="0" t="str">
        <f aca="false">D3885</f>
        <v>Chaudière fioul</v>
      </c>
      <c r="R3885" s="0" t="str">
        <f aca="false">E3885</f>
        <v>Fioul</v>
      </c>
      <c r="S3885" s="0" t="str">
        <f aca="false">F3885</f>
        <v>0708320303</v>
      </c>
      <c r="T3885" s="0" t="str">
        <f aca="false">G3885</f>
        <v>2</v>
      </c>
      <c r="U3885" s="0" t="n">
        <f aca="false">L3885</f>
        <v>0.694728613689899</v>
      </c>
      <c r="V3885" s="0" t="n">
        <f aca="false">K3885</f>
        <v>8.99075833583044</v>
      </c>
      <c r="W3885" s="0" t="n">
        <f aca="false">J3885</f>
        <v>0</v>
      </c>
    </row>
    <row r="3886" customFormat="false" ht="12.8" hidden="false" customHeight="false" outlineLevel="0" collapsed="false">
      <c r="A3886" s="0" t="s">
        <v>78</v>
      </c>
      <c r="B3886" s="0" t="s">
        <v>1259</v>
      </c>
      <c r="C3886" s="0" t="s">
        <v>1277</v>
      </c>
      <c r="D3886" s="0" t="s">
        <v>13</v>
      </c>
      <c r="E3886" s="0" t="s">
        <v>14</v>
      </c>
      <c r="F3886" s="0" t="s">
        <v>1282</v>
      </c>
      <c r="G3886" s="0" t="s">
        <v>1610</v>
      </c>
      <c r="H3886" s="0" t="n">
        <v>0.715089022788845</v>
      </c>
      <c r="I3886" s="0" t="n">
        <v>3.85040587633188</v>
      </c>
      <c r="J3886" s="0" t="n">
        <v>196</v>
      </c>
      <c r="K3886" s="0" t="n">
        <f aca="false">I3886*SUMIFS(syst_chauffage!$H$3:$H$27,syst_chauffage!$B$3:$B$27,D3886,syst_chauffage!$C$3:$C$27,E3886)</f>
        <v>7.77624789155988</v>
      </c>
      <c r="L3886" s="12" t="n">
        <f aca="false">H3886*SUMIFS(syst_chauffage!$K$3:$K$27,syst_chauffage!$B$3:$B$27,D3886,syst_chauffage!$C$3:$C$27,E3886)</f>
        <v>0.715089022788845</v>
      </c>
      <c r="N3886" s="0" t="str">
        <f aca="false">A3886</f>
        <v>Sport Loisir Culture</v>
      </c>
      <c r="O3886" s="0" t="str">
        <f aca="false">B3886</f>
        <v>Culture</v>
      </c>
      <c r="P3886" s="0" t="str">
        <f aca="false">C3886</f>
        <v>Grande salle de spectacle</v>
      </c>
      <c r="Q3886" s="0" t="str">
        <f aca="false">D3886</f>
        <v>Chaudière gaz</v>
      </c>
      <c r="R3886" s="0" t="str">
        <f aca="false">E3886</f>
        <v>Gaz</v>
      </c>
      <c r="S3886" s="0" t="str">
        <f aca="false">F3886</f>
        <v>0708320404</v>
      </c>
      <c r="T3886" s="0" t="str">
        <f aca="false">G3886</f>
        <v>2</v>
      </c>
      <c r="U3886" s="0" t="n">
        <f aca="false">L3886</f>
        <v>0.715089022788845</v>
      </c>
      <c r="V3886" s="0" t="n">
        <f aca="false">K3886</f>
        <v>7.77624789155988</v>
      </c>
      <c r="W3886" s="0" t="n">
        <f aca="false">J3886</f>
        <v>196</v>
      </c>
    </row>
    <row r="3887" customFormat="false" ht="12.8" hidden="false" customHeight="false" outlineLevel="0" collapsed="false">
      <c r="A3887" s="0" t="s">
        <v>78</v>
      </c>
      <c r="B3887" s="0" t="s">
        <v>1259</v>
      </c>
      <c r="C3887" s="0" t="s">
        <v>1277</v>
      </c>
      <c r="D3887" s="0" t="s">
        <v>29</v>
      </c>
      <c r="E3887" s="0" t="s">
        <v>30</v>
      </c>
      <c r="F3887" s="0" t="s">
        <v>1283</v>
      </c>
      <c r="G3887" s="0" t="s">
        <v>1610</v>
      </c>
      <c r="H3887" s="0" t="n">
        <v>0.919999999999999</v>
      </c>
      <c r="I3887" s="0" t="n">
        <v>10.4</v>
      </c>
      <c r="J3887" s="0" t="n">
        <v>0</v>
      </c>
      <c r="K3887" s="0" t="n">
        <f aca="false">I3887*SUMIFS(syst_chauffage!$H$3:$H$27,syst_chauffage!$B$3:$B$27,D3887,syst_chauffage!$C$3:$C$27,E3887)</f>
        <v>3</v>
      </c>
      <c r="L3887" s="12" t="n">
        <f aca="false">H3887*SUMIFS(syst_chauffage!$K$3:$K$27,syst_chauffage!$B$3:$B$27,D3887,syst_chauffage!$C$3:$C$27,E3887)</f>
        <v>0.919999999999999</v>
      </c>
      <c r="N3887" s="0" t="str">
        <f aca="false">A3887</f>
        <v>Sport Loisir Culture</v>
      </c>
      <c r="O3887" s="0" t="str">
        <f aca="false">B3887</f>
        <v>Culture</v>
      </c>
      <c r="P3887" s="0" t="str">
        <f aca="false">C3887</f>
        <v>Grande salle de spectacle</v>
      </c>
      <c r="Q3887" s="0" t="str">
        <f aca="false">D3887</f>
        <v>Electrique direct</v>
      </c>
      <c r="R3887" s="0" t="str">
        <f aca="false">E3887</f>
        <v>Electricité</v>
      </c>
      <c r="S3887" s="0" t="str">
        <f aca="false">F3887</f>
        <v>0708320602</v>
      </c>
      <c r="T3887" s="0" t="str">
        <f aca="false">G3887</f>
        <v>2</v>
      </c>
      <c r="U3887" s="0" t="n">
        <f aca="false">L3887</f>
        <v>0.919999999999999</v>
      </c>
      <c r="V3887" s="0" t="n">
        <f aca="false">K3887</f>
        <v>3</v>
      </c>
      <c r="W3887" s="0" t="n">
        <f aca="false">J3887</f>
        <v>0</v>
      </c>
    </row>
    <row r="3888" customFormat="false" ht="12.8" hidden="false" customHeight="false" outlineLevel="0" collapsed="false">
      <c r="A3888" s="0" t="s">
        <v>78</v>
      </c>
      <c r="B3888" s="0" t="s">
        <v>1259</v>
      </c>
      <c r="C3888" s="0" t="s">
        <v>1277</v>
      </c>
      <c r="D3888" s="0" t="s">
        <v>36</v>
      </c>
      <c r="E3888" s="0" t="s">
        <v>30</v>
      </c>
      <c r="F3888" s="0" t="s">
        <v>1284</v>
      </c>
      <c r="G3888" s="0" t="s">
        <v>1610</v>
      </c>
      <c r="H3888" s="0" t="n">
        <v>2.91360837209302</v>
      </c>
      <c r="I3888" s="0" t="n">
        <v>27.202598003166</v>
      </c>
      <c r="J3888" s="0" t="n">
        <v>495</v>
      </c>
      <c r="K3888" s="0" t="n">
        <f aca="false">I3888*SUMIFS(syst_chauffage!$H$3:$H$27,syst_chauffage!$B$3:$B$27,D3888,syst_chauffage!$C$3:$C$27,E3888)</f>
        <v>16.82910766289</v>
      </c>
      <c r="L3888" s="12" t="n">
        <f aca="false">H3888*SUMIFS(syst_chauffage!$K$3:$K$27,syst_chauffage!$B$3:$B$27,D3888,syst_chauffage!$C$3:$C$27,E3888)</f>
        <v>2.44798615515512</v>
      </c>
      <c r="N3888" s="0" t="str">
        <f aca="false">A3888</f>
        <v>Sport Loisir Culture</v>
      </c>
      <c r="O3888" s="0" t="str">
        <f aca="false">B3888</f>
        <v>Culture</v>
      </c>
      <c r="P3888" s="0" t="str">
        <f aca="false">C3888</f>
        <v>Grande salle de spectacle</v>
      </c>
      <c r="Q3888" s="0" t="str">
        <f aca="false">D3888</f>
        <v>PAC</v>
      </c>
      <c r="R3888" s="0" t="str">
        <f aca="false">E3888</f>
        <v>Electricité</v>
      </c>
      <c r="S3888" s="0" t="str">
        <f aca="false">F3888</f>
        <v>0708320902</v>
      </c>
      <c r="T3888" s="0" t="str">
        <f aca="false">G3888</f>
        <v>2</v>
      </c>
      <c r="U3888" s="0" t="n">
        <f aca="false">L3888</f>
        <v>2.44798615515512</v>
      </c>
      <c r="V3888" s="0" t="n">
        <f aca="false">K3888</f>
        <v>16.82910766289</v>
      </c>
      <c r="W3888" s="0" t="n">
        <f aca="false">J3888</f>
        <v>495</v>
      </c>
    </row>
    <row r="3889" customFormat="false" ht="12.8" hidden="false" customHeight="false" outlineLevel="0" collapsed="false">
      <c r="A3889" s="0" t="s">
        <v>78</v>
      </c>
      <c r="B3889" s="0" t="s">
        <v>1259</v>
      </c>
      <c r="C3889" s="0" t="s">
        <v>1277</v>
      </c>
      <c r="D3889" s="0" t="s">
        <v>42</v>
      </c>
      <c r="E3889" s="0" t="s">
        <v>30</v>
      </c>
      <c r="F3889" s="0" t="s">
        <v>1285</v>
      </c>
      <c r="G3889" s="0" t="s">
        <v>1610</v>
      </c>
      <c r="H3889" s="0" t="n">
        <v>2.77431069767441</v>
      </c>
      <c r="I3889" s="0" t="n">
        <v>3.74530390519355</v>
      </c>
      <c r="J3889" s="0" t="n">
        <v>495</v>
      </c>
      <c r="K3889" s="0" t="n">
        <f aca="false">I3889*SUMIFS(syst_chauffage!$H$3:$H$27,syst_chauffage!$B$3:$B$27,D3889,syst_chauffage!$C$3:$C$27,E3889)</f>
        <v>3.38085675590975</v>
      </c>
      <c r="L3889" s="12" t="n">
        <f aca="false">H3889*SUMIFS(syst_chauffage!$K$3:$K$27,syst_chauffage!$B$3:$B$27,D3889,syst_chauffage!$C$3:$C$27,E3889)</f>
        <v>2.47340603819466</v>
      </c>
      <c r="N3889" s="0" t="str">
        <f aca="false">A3889</f>
        <v>Sport Loisir Culture</v>
      </c>
      <c r="O3889" s="0" t="str">
        <f aca="false">B3889</f>
        <v>Culture</v>
      </c>
      <c r="P3889" s="0" t="str">
        <f aca="false">C3889</f>
        <v>Grande salle de spectacle</v>
      </c>
      <c r="Q3889" s="0" t="str">
        <f aca="false">D3889</f>
        <v>Rooftop</v>
      </c>
      <c r="R3889" s="0" t="str">
        <f aca="false">E3889</f>
        <v>Electricité</v>
      </c>
      <c r="S3889" s="0" t="str">
        <f aca="false">F3889</f>
        <v>0708321002</v>
      </c>
      <c r="T3889" s="0" t="str">
        <f aca="false">G3889</f>
        <v>2</v>
      </c>
      <c r="U3889" s="0" t="n">
        <f aca="false">L3889</f>
        <v>2.47340603819466</v>
      </c>
      <c r="V3889" s="0" t="n">
        <f aca="false">K3889</f>
        <v>3.38085675590975</v>
      </c>
      <c r="W3889" s="0" t="n">
        <f aca="false">J3889</f>
        <v>495</v>
      </c>
    </row>
    <row r="3890" customFormat="false" ht="12.8" hidden="false" customHeight="false" outlineLevel="0" collapsed="false">
      <c r="A3890" s="0" t="s">
        <v>78</v>
      </c>
      <c r="B3890" s="0" t="s">
        <v>1259</v>
      </c>
      <c r="C3890" s="0" t="s">
        <v>1277</v>
      </c>
      <c r="D3890" s="0" t="s">
        <v>51</v>
      </c>
      <c r="E3890" s="0" t="s">
        <v>57</v>
      </c>
      <c r="F3890" s="0" t="s">
        <v>1286</v>
      </c>
      <c r="G3890" s="0" t="s">
        <v>1610</v>
      </c>
      <c r="H3890" s="0" t="n">
        <v>3.55058718833836</v>
      </c>
      <c r="I3890" s="0" t="n">
        <v>43.5662123924268</v>
      </c>
      <c r="J3890" s="0" t="n">
        <v>0</v>
      </c>
      <c r="K3890" s="0" t="n">
        <f aca="false">I3890*SUMIFS(syst_chauffage!$H$3:$H$27,syst_chauffage!$B$3:$B$27,D3890,syst_chauffage!$C$3:$C$27,E3890)</f>
        <v>92.3104370897336</v>
      </c>
      <c r="L3890" s="12" t="n">
        <f aca="false">H3890*SUMIFS(syst_chauffage!$K$3:$K$27,syst_chauffage!$B$3:$B$27,D3890,syst_chauffage!$C$3:$C$27,E3890)</f>
        <v>3.55058718833836</v>
      </c>
      <c r="N3890" s="0" t="str">
        <f aca="false">A3890</f>
        <v>Sport Loisir Culture</v>
      </c>
      <c r="O3890" s="0" t="str">
        <f aca="false">B3890</f>
        <v>Culture</v>
      </c>
      <c r="P3890" s="0" t="str">
        <f aca="false">C3890</f>
        <v>Grande salle de spectacle</v>
      </c>
      <c r="Q3890" s="0" t="str">
        <f aca="false">D3890</f>
        <v>Autre système centralisé performant</v>
      </c>
      <c r="R3890" s="0" t="str">
        <f aca="false">E3890</f>
        <v>Autres</v>
      </c>
      <c r="S3890" s="0" t="str">
        <f aca="false">F3890</f>
        <v>0708322101</v>
      </c>
      <c r="T3890" s="0" t="str">
        <f aca="false">G3890</f>
        <v>2</v>
      </c>
      <c r="U3890" s="0" t="n">
        <f aca="false">L3890</f>
        <v>3.55058718833836</v>
      </c>
      <c r="V3890" s="0" t="n">
        <f aca="false">K3890</f>
        <v>92.3104370897336</v>
      </c>
      <c r="W3890" s="0" t="n">
        <f aca="false">J3890</f>
        <v>0</v>
      </c>
    </row>
    <row r="3891" customFormat="false" ht="12.8" hidden="false" customHeight="false" outlineLevel="0" collapsed="false">
      <c r="A3891" s="0" t="s">
        <v>78</v>
      </c>
      <c r="B3891" s="0" t="s">
        <v>1259</v>
      </c>
      <c r="C3891" s="0" t="s">
        <v>1277</v>
      </c>
      <c r="D3891" s="0" t="s">
        <v>51</v>
      </c>
      <c r="E3891" s="0" t="s">
        <v>58</v>
      </c>
      <c r="F3891" s="0" t="s">
        <v>1287</v>
      </c>
      <c r="G3891" s="0" t="s">
        <v>1610</v>
      </c>
      <c r="H3891" s="0" t="n">
        <v>2.74413334388332</v>
      </c>
      <c r="I3891" s="0" t="n">
        <v>33.3126565047367</v>
      </c>
      <c r="J3891" s="0" t="n">
        <v>680</v>
      </c>
      <c r="K3891" s="0" t="n">
        <f aca="false">I3891*SUMIFS(syst_chauffage!$H$3:$H$27,syst_chauffage!$B$3:$B$27,D3891,syst_chauffage!$C$3:$C$27,E3891)</f>
        <v>71.0891925566051</v>
      </c>
      <c r="L3891" s="12" t="n">
        <f aca="false">H3891*SUMIFS(syst_chauffage!$K$3:$K$27,syst_chauffage!$B$3:$B$27,D3891,syst_chauffage!$C$3:$C$27,E3891)</f>
        <v>2.74413334388332</v>
      </c>
      <c r="N3891" s="0" t="str">
        <f aca="false">A3891</f>
        <v>Sport Loisir Culture</v>
      </c>
      <c r="O3891" s="0" t="str">
        <f aca="false">B3891</f>
        <v>Culture</v>
      </c>
      <c r="P3891" s="0" t="str">
        <f aca="false">C3891</f>
        <v>Grande salle de spectacle</v>
      </c>
      <c r="Q3891" s="0" t="str">
        <f aca="false">D3891</f>
        <v>Autre système centralisé performant</v>
      </c>
      <c r="R3891" s="0" t="str">
        <f aca="false">E3891</f>
        <v>Urbain</v>
      </c>
      <c r="S3891" s="0" t="str">
        <f aca="false">F3891</f>
        <v>0708322106</v>
      </c>
      <c r="T3891" s="0" t="str">
        <f aca="false">G3891</f>
        <v>2</v>
      </c>
      <c r="U3891" s="0" t="n">
        <f aca="false">L3891</f>
        <v>2.74413334388332</v>
      </c>
      <c r="V3891" s="0" t="n">
        <f aca="false">K3891</f>
        <v>71.0891925566051</v>
      </c>
      <c r="W3891" s="0" t="n">
        <f aca="false">J3891</f>
        <v>680</v>
      </c>
    </row>
    <row r="3892" customFormat="false" ht="12.8" hidden="false" customHeight="false" outlineLevel="0" collapsed="false">
      <c r="A3892" s="0" t="s">
        <v>78</v>
      </c>
      <c r="B3892" s="0" t="s">
        <v>1259</v>
      </c>
      <c r="C3892" s="0" t="s">
        <v>1277</v>
      </c>
      <c r="D3892" s="0" t="s">
        <v>54</v>
      </c>
      <c r="E3892" s="0" t="s">
        <v>30</v>
      </c>
      <c r="F3892" s="0" t="s">
        <v>1288</v>
      </c>
      <c r="G3892" s="0" t="s">
        <v>1610</v>
      </c>
      <c r="H3892" s="0" t="n">
        <v>1</v>
      </c>
      <c r="I3892" s="0" t="n">
        <v>12</v>
      </c>
      <c r="J3892" s="0" t="n">
        <v>0</v>
      </c>
      <c r="K3892" s="0" t="n">
        <f aca="false">I3892*SUMIFS(syst_chauffage!$H$3:$H$27,syst_chauffage!$B$3:$B$27,D3892,syst_chauffage!$C$3:$C$27,E3892)</f>
        <v>12</v>
      </c>
      <c r="L3892" s="12" t="n">
        <f aca="false">H3892*SUMIFS(syst_chauffage!$K$3:$K$27,syst_chauffage!$B$3:$B$27,D3892,syst_chauffage!$C$3:$C$27,E3892)</f>
        <v>1</v>
      </c>
      <c r="N3892" s="0" t="str">
        <f aca="false">A3892</f>
        <v>Sport Loisir Culture</v>
      </c>
      <c r="O3892" s="0" t="str">
        <f aca="false">B3892</f>
        <v>Culture</v>
      </c>
      <c r="P3892" s="0" t="str">
        <f aca="false">C3892</f>
        <v>Grande salle de spectacle</v>
      </c>
      <c r="Q3892" s="0" t="str">
        <f aca="false">D3892</f>
        <v>Cassette rayonnante performant</v>
      </c>
      <c r="R3892" s="0" t="str">
        <f aca="false">E3892</f>
        <v>Electricité</v>
      </c>
      <c r="S3892" s="0" t="str">
        <f aca="false">F3892</f>
        <v>0708322202</v>
      </c>
      <c r="T3892" s="0" t="str">
        <f aca="false">G3892</f>
        <v>2</v>
      </c>
      <c r="U3892" s="0" t="n">
        <f aca="false">L3892</f>
        <v>1</v>
      </c>
      <c r="V3892" s="0" t="n">
        <f aca="false">K3892</f>
        <v>12</v>
      </c>
      <c r="W3892" s="0" t="n">
        <f aca="false">J3892</f>
        <v>0</v>
      </c>
    </row>
    <row r="3893" customFormat="false" ht="12.8" hidden="false" customHeight="false" outlineLevel="0" collapsed="false">
      <c r="A3893" s="0" t="s">
        <v>78</v>
      </c>
      <c r="B3893" s="0" t="s">
        <v>1259</v>
      </c>
      <c r="C3893" s="0" t="s">
        <v>1277</v>
      </c>
      <c r="D3893" s="0" t="s">
        <v>27</v>
      </c>
      <c r="E3893" s="0" t="s">
        <v>23</v>
      </c>
      <c r="F3893" s="0" t="s">
        <v>1289</v>
      </c>
      <c r="G3893" s="0" t="s">
        <v>1610</v>
      </c>
      <c r="H3893" s="0" t="n">
        <v>0.757182985212167</v>
      </c>
      <c r="I3893" s="0" t="n">
        <v>6.07788014243945</v>
      </c>
      <c r="J3893" s="0" t="n">
        <v>441</v>
      </c>
      <c r="K3893" s="0" t="n">
        <f aca="false">I3893*SUMIFS(syst_chauffage!$H$3:$H$27,syst_chauffage!$B$3:$B$27,D3893,syst_chauffage!$C$3:$C$27,E3893)</f>
        <v>15.5861349367309</v>
      </c>
      <c r="L3893" s="12" t="n">
        <f aca="false">H3893*SUMIFS(syst_chauffage!$K$3:$K$27,syst_chauffage!$B$3:$B$27,D3893,syst_chauffage!$C$3:$C$27,E3893)</f>
        <v>0.757182985212167</v>
      </c>
      <c r="N3893" s="0" t="str">
        <f aca="false">A3893</f>
        <v>Sport Loisir Culture</v>
      </c>
      <c r="O3893" s="0" t="str">
        <f aca="false">B3893</f>
        <v>Culture</v>
      </c>
      <c r="P3893" s="0" t="str">
        <f aca="false">C3893</f>
        <v>Grande salle de spectacle</v>
      </c>
      <c r="Q3893" s="0" t="str">
        <f aca="false">D3893</f>
        <v>Chaudière condensation fioul</v>
      </c>
      <c r="R3893" s="0" t="str">
        <f aca="false">E3893</f>
        <v>Fioul</v>
      </c>
      <c r="S3893" s="0" t="str">
        <f aca="false">F3893</f>
        <v>0708322303</v>
      </c>
      <c r="T3893" s="0" t="str">
        <f aca="false">G3893</f>
        <v>2</v>
      </c>
      <c r="U3893" s="0" t="n">
        <f aca="false">L3893</f>
        <v>0.757182985212167</v>
      </c>
      <c r="V3893" s="0" t="n">
        <f aca="false">K3893</f>
        <v>15.5861349367309</v>
      </c>
      <c r="W3893" s="0" t="n">
        <f aca="false">J3893</f>
        <v>441</v>
      </c>
    </row>
    <row r="3894" customFormat="false" ht="12.8" hidden="false" customHeight="false" outlineLevel="0" collapsed="false">
      <c r="A3894" s="0" t="s">
        <v>78</v>
      </c>
      <c r="B3894" s="0" t="s">
        <v>1259</v>
      </c>
      <c r="C3894" s="0" t="s">
        <v>1277</v>
      </c>
      <c r="D3894" s="0" t="s">
        <v>18</v>
      </c>
      <c r="E3894" s="0" t="s">
        <v>14</v>
      </c>
      <c r="F3894" s="0" t="s">
        <v>1290</v>
      </c>
      <c r="G3894" s="0" t="s">
        <v>1610</v>
      </c>
      <c r="H3894" s="0" t="n">
        <v>0.978031098188251</v>
      </c>
      <c r="I3894" s="0" t="n">
        <v>4.58381651944271</v>
      </c>
      <c r="J3894" s="0" t="n">
        <v>441</v>
      </c>
      <c r="K3894" s="0" t="n">
        <f aca="false">I3894*SUMIFS(syst_chauffage!$H$3:$H$27,syst_chauffage!$B$3:$B$27,D3894,syst_chauffage!$C$3:$C$27,E3894)</f>
        <v>12.4905742074837</v>
      </c>
      <c r="L3894" s="12" t="n">
        <f aca="false">H3894*SUMIFS(syst_chauffage!$K$3:$K$27,syst_chauffage!$B$3:$B$27,D3894,syst_chauffage!$C$3:$C$27,E3894)</f>
        <v>0.950105268970081</v>
      </c>
      <c r="N3894" s="0" t="str">
        <f aca="false">A3894</f>
        <v>Sport Loisir Culture</v>
      </c>
      <c r="O3894" s="0" t="str">
        <f aca="false">B3894</f>
        <v>Culture</v>
      </c>
      <c r="P3894" s="0" t="str">
        <f aca="false">C3894</f>
        <v>Grande salle de spectacle</v>
      </c>
      <c r="Q3894" s="0" t="str">
        <f aca="false">D3894</f>
        <v>Chaudière condensation gaz</v>
      </c>
      <c r="R3894" s="0" t="str">
        <f aca="false">E3894</f>
        <v>Gaz</v>
      </c>
      <c r="S3894" s="0" t="str">
        <f aca="false">F3894</f>
        <v>0708322404</v>
      </c>
      <c r="T3894" s="0" t="str">
        <f aca="false">G3894</f>
        <v>2</v>
      </c>
      <c r="U3894" s="0" t="n">
        <f aca="false">L3894</f>
        <v>0.950105268970081</v>
      </c>
      <c r="V3894" s="0" t="n">
        <f aca="false">K3894</f>
        <v>12.4905742074837</v>
      </c>
      <c r="W3894" s="0" t="n">
        <f aca="false">J3894</f>
        <v>441</v>
      </c>
    </row>
    <row r="3895" customFormat="false" ht="12.8" hidden="false" customHeight="false" outlineLevel="0" collapsed="false">
      <c r="A3895" s="0" t="s">
        <v>78</v>
      </c>
      <c r="B3895" s="0" t="s">
        <v>1259</v>
      </c>
      <c r="C3895" s="0" t="s">
        <v>1277</v>
      </c>
      <c r="D3895" s="0" t="s">
        <v>32</v>
      </c>
      <c r="E3895" s="0" t="s">
        <v>30</v>
      </c>
      <c r="F3895" s="0" t="s">
        <v>1291</v>
      </c>
      <c r="G3895" s="0" t="s">
        <v>1610</v>
      </c>
      <c r="H3895" s="0" t="n">
        <v>1</v>
      </c>
      <c r="I3895" s="0" t="n">
        <v>12</v>
      </c>
      <c r="J3895" s="0" t="n">
        <v>0</v>
      </c>
      <c r="K3895" s="0" t="n">
        <f aca="false">I3895*SUMIFS(syst_chauffage!$H$3:$H$27,syst_chauffage!$B$3:$B$27,D3895,syst_chauffage!$C$3:$C$27,E3895)</f>
        <v>12</v>
      </c>
      <c r="L3895" s="12" t="n">
        <f aca="false">H3895*SUMIFS(syst_chauffage!$K$3:$K$27,syst_chauffage!$B$3:$B$27,D3895,syst_chauffage!$C$3:$C$27,E3895)</f>
        <v>1</v>
      </c>
      <c r="N3895" s="0" t="str">
        <f aca="false">A3895</f>
        <v>Sport Loisir Culture</v>
      </c>
      <c r="O3895" s="0" t="str">
        <f aca="false">B3895</f>
        <v>Culture</v>
      </c>
      <c r="P3895" s="0" t="str">
        <f aca="false">C3895</f>
        <v>Grande salle de spectacle</v>
      </c>
      <c r="Q3895" s="0" t="str">
        <f aca="false">D3895</f>
        <v>Electrique direct performant</v>
      </c>
      <c r="R3895" s="0" t="str">
        <f aca="false">E3895</f>
        <v>Electricité</v>
      </c>
      <c r="S3895" s="0" t="str">
        <f aca="false">F3895</f>
        <v>0708322602</v>
      </c>
      <c r="T3895" s="0" t="str">
        <f aca="false">G3895</f>
        <v>2</v>
      </c>
      <c r="U3895" s="0" t="n">
        <f aca="false">L3895</f>
        <v>1</v>
      </c>
      <c r="V3895" s="0" t="n">
        <f aca="false">K3895</f>
        <v>12</v>
      </c>
      <c r="W3895" s="0" t="n">
        <f aca="false">J3895</f>
        <v>0</v>
      </c>
    </row>
    <row r="3896" customFormat="false" ht="12.8" hidden="false" customHeight="false" outlineLevel="0" collapsed="false">
      <c r="A3896" s="0" t="s">
        <v>78</v>
      </c>
      <c r="B3896" s="0" t="s">
        <v>1259</v>
      </c>
      <c r="C3896" s="0" t="s">
        <v>1277</v>
      </c>
      <c r="D3896" s="0" t="s">
        <v>38</v>
      </c>
      <c r="E3896" s="0" t="s">
        <v>30</v>
      </c>
      <c r="F3896" s="0" t="s">
        <v>1292</v>
      </c>
      <c r="G3896" s="0" t="s">
        <v>1610</v>
      </c>
      <c r="H3896" s="0" t="n">
        <v>3.36185581395348</v>
      </c>
      <c r="I3896" s="0" t="n">
        <v>32.3840452418642</v>
      </c>
      <c r="J3896" s="0" t="n">
        <v>540</v>
      </c>
      <c r="K3896" s="0" t="n">
        <f aca="false">I3896*SUMIFS(syst_chauffage!$H$3:$H$27,syst_chauffage!$B$3:$B$27,D3896,syst_chauffage!$C$3:$C$27,E3896)</f>
        <v>32.7335922137593</v>
      </c>
      <c r="L3896" s="12" t="n">
        <f aca="false">H3896*SUMIFS(syst_chauffage!$K$3:$K$27,syst_chauffage!$B$3:$B$27,D3896,syst_chauffage!$C$3:$C$27,E3896)</f>
        <v>3.00756892307098</v>
      </c>
      <c r="N3896" s="0" t="str">
        <f aca="false">A3896</f>
        <v>Sport Loisir Culture</v>
      </c>
      <c r="O3896" s="0" t="str">
        <f aca="false">B3896</f>
        <v>Culture</v>
      </c>
      <c r="P3896" s="0" t="str">
        <f aca="false">C3896</f>
        <v>Grande salle de spectacle</v>
      </c>
      <c r="Q3896" s="0" t="str">
        <f aca="false">D3896</f>
        <v>PAC performant</v>
      </c>
      <c r="R3896" s="0" t="str">
        <f aca="false">E3896</f>
        <v>Electricité</v>
      </c>
      <c r="S3896" s="0" t="str">
        <f aca="false">F3896</f>
        <v>0708322902</v>
      </c>
      <c r="T3896" s="0" t="str">
        <f aca="false">G3896</f>
        <v>2</v>
      </c>
      <c r="U3896" s="0" t="n">
        <f aca="false">L3896</f>
        <v>3.00756892307098</v>
      </c>
      <c r="V3896" s="0" t="n">
        <f aca="false">K3896</f>
        <v>32.7335922137593</v>
      </c>
      <c r="W3896" s="0" t="n">
        <f aca="false">J3896</f>
        <v>540</v>
      </c>
    </row>
    <row r="3897" customFormat="false" ht="12.8" hidden="false" customHeight="false" outlineLevel="0" collapsed="false">
      <c r="A3897" s="0" t="s">
        <v>78</v>
      </c>
      <c r="B3897" s="0" t="s">
        <v>1259</v>
      </c>
      <c r="C3897" s="0" t="s">
        <v>1277</v>
      </c>
      <c r="D3897" s="0" t="s">
        <v>46</v>
      </c>
      <c r="E3897" s="0" t="s">
        <v>30</v>
      </c>
      <c r="F3897" s="0" t="s">
        <v>1293</v>
      </c>
      <c r="G3897" s="0" t="s">
        <v>1610</v>
      </c>
      <c r="H3897" s="0" t="n">
        <v>3.2932465116279</v>
      </c>
      <c r="I3897" s="0" t="n">
        <v>4.45869512523041</v>
      </c>
      <c r="J3897" s="0" t="n">
        <v>540</v>
      </c>
      <c r="K3897" s="0" t="n">
        <f aca="false">I3897*SUMIFS(syst_chauffage!$H$3:$H$27,syst_chauffage!$B$3:$B$27,D3897,syst_chauffage!$C$3:$C$27,E3897)</f>
        <v>7.73542353539811</v>
      </c>
      <c r="L3897" s="12" t="n">
        <f aca="false">H3897*SUMIFS(syst_chauffage!$K$3:$K$27,syst_chauffage!$B$3:$B$27,D3897,syst_chauffage!$C$3:$C$27,E3897)</f>
        <v>2.96889646758459</v>
      </c>
      <c r="N3897" s="0" t="str">
        <f aca="false">A3897</f>
        <v>Sport Loisir Culture</v>
      </c>
      <c r="O3897" s="0" t="str">
        <f aca="false">B3897</f>
        <v>Culture</v>
      </c>
      <c r="P3897" s="0" t="str">
        <f aca="false">C3897</f>
        <v>Grande salle de spectacle</v>
      </c>
      <c r="Q3897" s="0" t="str">
        <f aca="false">D3897</f>
        <v>Rooftop performant</v>
      </c>
      <c r="R3897" s="0" t="str">
        <f aca="false">E3897</f>
        <v>Electricité</v>
      </c>
      <c r="S3897" s="0" t="str">
        <f aca="false">F3897</f>
        <v>0708323002</v>
      </c>
      <c r="T3897" s="0" t="str">
        <f aca="false">G3897</f>
        <v>2</v>
      </c>
      <c r="U3897" s="0" t="n">
        <f aca="false">L3897</f>
        <v>2.96889646758459</v>
      </c>
      <c r="V3897" s="0" t="n">
        <f aca="false">K3897</f>
        <v>7.73542353539811</v>
      </c>
      <c r="W3897" s="0" t="n">
        <f aca="false">J3897</f>
        <v>540</v>
      </c>
    </row>
    <row r="3898" customFormat="false" ht="12.8" hidden="false" customHeight="false" outlineLevel="0" collapsed="false">
      <c r="A3898" s="0" t="s">
        <v>78</v>
      </c>
      <c r="B3898" s="0" t="s">
        <v>1259</v>
      </c>
      <c r="C3898" s="0" t="s">
        <v>1294</v>
      </c>
      <c r="D3898" s="0" t="s">
        <v>19</v>
      </c>
      <c r="E3898" s="0" t="s">
        <v>57</v>
      </c>
      <c r="F3898" s="0" t="s">
        <v>1295</v>
      </c>
      <c r="G3898" s="0" t="s">
        <v>1610</v>
      </c>
      <c r="H3898" s="0" t="n">
        <v>0.864858218975526</v>
      </c>
      <c r="I3898" s="0" t="n">
        <v>17.893509324269</v>
      </c>
      <c r="J3898" s="0" t="n">
        <v>0</v>
      </c>
      <c r="K3898" s="0" t="n">
        <f aca="false">I3898*SUMIFS(syst_chauffage!$H$3:$H$27,syst_chauffage!$B$3:$B$27,D3898,syst_chauffage!$C$3:$C$27,E3898)</f>
        <v>24.9162943447784</v>
      </c>
      <c r="L3898" s="12" t="n">
        <f aca="false">H3898*SUMIFS(syst_chauffage!$K$3:$K$27,syst_chauffage!$B$3:$B$27,D3898,syst_chauffage!$C$3:$C$27,E3898)</f>
        <v>0.864858218975526</v>
      </c>
      <c r="N3898" s="0" t="str">
        <f aca="false">A3898</f>
        <v>Sport Loisir Culture</v>
      </c>
      <c r="O3898" s="0" t="str">
        <f aca="false">B3898</f>
        <v>Culture</v>
      </c>
      <c r="P3898" s="0" t="str">
        <f aca="false">C3898</f>
        <v>Immeuble péri urbain</v>
      </c>
      <c r="Q3898" s="0" t="str">
        <f aca="false">D3898</f>
        <v>Autre système centralisé</v>
      </c>
      <c r="R3898" s="0" t="str">
        <f aca="false">E3898</f>
        <v>Autres</v>
      </c>
      <c r="S3898" s="0" t="str">
        <f aca="false">F3898</f>
        <v>0708430101</v>
      </c>
      <c r="T3898" s="0" t="str">
        <f aca="false">G3898</f>
        <v>2</v>
      </c>
      <c r="U3898" s="0" t="n">
        <f aca="false">L3898</f>
        <v>0.864858218975526</v>
      </c>
      <c r="V3898" s="0" t="n">
        <f aca="false">K3898</f>
        <v>24.9162943447784</v>
      </c>
      <c r="W3898" s="0" t="n">
        <f aca="false">J3898</f>
        <v>0</v>
      </c>
    </row>
    <row r="3899" customFormat="false" ht="12.8" hidden="false" customHeight="false" outlineLevel="0" collapsed="false">
      <c r="A3899" s="0" t="s">
        <v>78</v>
      </c>
      <c r="B3899" s="0" t="s">
        <v>1259</v>
      </c>
      <c r="C3899" s="0" t="s">
        <v>1294</v>
      </c>
      <c r="D3899" s="0" t="s">
        <v>19</v>
      </c>
      <c r="E3899" s="0" t="s">
        <v>58</v>
      </c>
      <c r="F3899" s="0" t="s">
        <v>1296</v>
      </c>
      <c r="G3899" s="0" t="s">
        <v>1610</v>
      </c>
      <c r="H3899" s="0" t="n">
        <v>0.885393065415578</v>
      </c>
      <c r="I3899" s="0" t="n">
        <v>16.0366137157253</v>
      </c>
      <c r="J3899" s="0" t="n">
        <v>680</v>
      </c>
      <c r="K3899" s="0" t="n">
        <f aca="false">I3899*SUMIFS(syst_chauffage!$H$3:$H$27,syst_chauffage!$B$3:$B$27,D3899,syst_chauffage!$C$3:$C$27,E3899)</f>
        <v>26.3794211588847</v>
      </c>
      <c r="L3899" s="12" t="n">
        <f aca="false">H3899*SUMIFS(syst_chauffage!$K$3:$K$27,syst_chauffage!$B$3:$B$27,D3899,syst_chauffage!$C$3:$C$27,E3899)</f>
        <v>0.885393065415578</v>
      </c>
      <c r="N3899" s="0" t="str">
        <f aca="false">A3899</f>
        <v>Sport Loisir Culture</v>
      </c>
      <c r="O3899" s="0" t="str">
        <f aca="false">B3899</f>
        <v>Culture</v>
      </c>
      <c r="P3899" s="0" t="str">
        <f aca="false">C3899</f>
        <v>Immeuble péri urbain</v>
      </c>
      <c r="Q3899" s="0" t="str">
        <f aca="false">D3899</f>
        <v>Autre système centralisé</v>
      </c>
      <c r="R3899" s="0" t="str">
        <f aca="false">E3899</f>
        <v>Urbain</v>
      </c>
      <c r="S3899" s="0" t="str">
        <f aca="false">F3899</f>
        <v>0708430106</v>
      </c>
      <c r="T3899" s="0" t="str">
        <f aca="false">G3899</f>
        <v>2</v>
      </c>
      <c r="U3899" s="0" t="n">
        <f aca="false">L3899</f>
        <v>0.885393065415578</v>
      </c>
      <c r="V3899" s="0" t="n">
        <f aca="false">K3899</f>
        <v>26.3794211588847</v>
      </c>
      <c r="W3899" s="0" t="n">
        <f aca="false">J3899</f>
        <v>680</v>
      </c>
    </row>
    <row r="3900" customFormat="false" ht="12.8" hidden="false" customHeight="false" outlineLevel="0" collapsed="false">
      <c r="A3900" s="0" t="s">
        <v>78</v>
      </c>
      <c r="B3900" s="0" t="s">
        <v>1259</v>
      </c>
      <c r="C3900" s="0" t="s">
        <v>1294</v>
      </c>
      <c r="D3900" s="0" t="s">
        <v>22</v>
      </c>
      <c r="E3900" s="0" t="s">
        <v>23</v>
      </c>
      <c r="F3900" s="0" t="s">
        <v>1297</v>
      </c>
      <c r="G3900" s="0" t="s">
        <v>1610</v>
      </c>
      <c r="H3900" s="0" t="n">
        <v>0.551313271638097</v>
      </c>
      <c r="I3900" s="0" t="n">
        <v>9.63385949100821</v>
      </c>
      <c r="J3900" s="0" t="n">
        <v>0</v>
      </c>
      <c r="K3900" s="0" t="n">
        <f aca="false">I3900*SUMIFS(syst_chauffage!$H$3:$H$27,syst_chauffage!$B$3:$B$27,D3900,syst_chauffage!$C$3:$C$27,E3900)</f>
        <v>16.9654434047454</v>
      </c>
      <c r="L3900" s="12" t="n">
        <f aca="false">H3900*SUMIFS(syst_chauffage!$K$3:$K$27,syst_chauffage!$B$3:$B$27,D3900,syst_chauffage!$C$3:$C$27,E3900)</f>
        <v>0.551313271638097</v>
      </c>
      <c r="N3900" s="0" t="str">
        <f aca="false">A3900</f>
        <v>Sport Loisir Culture</v>
      </c>
      <c r="O3900" s="0" t="str">
        <f aca="false">B3900</f>
        <v>Culture</v>
      </c>
      <c r="P3900" s="0" t="str">
        <f aca="false">C3900</f>
        <v>Immeuble péri urbain</v>
      </c>
      <c r="Q3900" s="0" t="str">
        <f aca="false">D3900</f>
        <v>Chaudière fioul</v>
      </c>
      <c r="R3900" s="0" t="str">
        <f aca="false">E3900</f>
        <v>Fioul</v>
      </c>
      <c r="S3900" s="0" t="str">
        <f aca="false">F3900</f>
        <v>0708430303</v>
      </c>
      <c r="T3900" s="0" t="str">
        <f aca="false">G3900</f>
        <v>2</v>
      </c>
      <c r="U3900" s="0" t="n">
        <f aca="false">L3900</f>
        <v>0.551313271638097</v>
      </c>
      <c r="V3900" s="0" t="n">
        <f aca="false">K3900</f>
        <v>16.9654434047454</v>
      </c>
      <c r="W3900" s="0" t="n">
        <f aca="false">J3900</f>
        <v>0</v>
      </c>
    </row>
    <row r="3901" customFormat="false" ht="12.8" hidden="false" customHeight="false" outlineLevel="0" collapsed="false">
      <c r="A3901" s="0" t="s">
        <v>78</v>
      </c>
      <c r="B3901" s="0" t="s">
        <v>1259</v>
      </c>
      <c r="C3901" s="0" t="s">
        <v>1294</v>
      </c>
      <c r="D3901" s="0" t="s">
        <v>13</v>
      </c>
      <c r="E3901" s="0" t="s">
        <v>14</v>
      </c>
      <c r="F3901" s="0" t="s">
        <v>1298</v>
      </c>
      <c r="G3901" s="0" t="s">
        <v>1610</v>
      </c>
      <c r="H3901" s="0" t="n">
        <v>0.728161707594714</v>
      </c>
      <c r="I3901" s="0" t="n">
        <v>7.15657834470628</v>
      </c>
      <c r="J3901" s="0" t="n">
        <v>224</v>
      </c>
      <c r="K3901" s="0" t="n">
        <f aca="false">I3901*SUMIFS(syst_chauffage!$H$3:$H$27,syst_chauffage!$B$3:$B$27,D3901,syst_chauffage!$C$3:$C$27,E3901)</f>
        <v>14.4533664894627</v>
      </c>
      <c r="L3901" s="12" t="n">
        <f aca="false">H3901*SUMIFS(syst_chauffage!$K$3:$K$27,syst_chauffage!$B$3:$B$27,D3901,syst_chauffage!$C$3:$C$27,E3901)</f>
        <v>0.728161707594714</v>
      </c>
      <c r="N3901" s="0" t="str">
        <f aca="false">A3901</f>
        <v>Sport Loisir Culture</v>
      </c>
      <c r="O3901" s="0" t="str">
        <f aca="false">B3901</f>
        <v>Culture</v>
      </c>
      <c r="P3901" s="0" t="str">
        <f aca="false">C3901</f>
        <v>Immeuble péri urbain</v>
      </c>
      <c r="Q3901" s="0" t="str">
        <f aca="false">D3901</f>
        <v>Chaudière gaz</v>
      </c>
      <c r="R3901" s="0" t="str">
        <f aca="false">E3901</f>
        <v>Gaz</v>
      </c>
      <c r="S3901" s="0" t="str">
        <f aca="false">F3901</f>
        <v>0708430404</v>
      </c>
      <c r="T3901" s="0" t="str">
        <f aca="false">G3901</f>
        <v>2</v>
      </c>
      <c r="U3901" s="0" t="n">
        <f aca="false">L3901</f>
        <v>0.728161707594714</v>
      </c>
      <c r="V3901" s="0" t="n">
        <f aca="false">K3901</f>
        <v>14.4533664894627</v>
      </c>
      <c r="W3901" s="0" t="n">
        <f aca="false">J3901</f>
        <v>224</v>
      </c>
    </row>
    <row r="3902" customFormat="false" ht="12.8" hidden="false" customHeight="false" outlineLevel="0" collapsed="false">
      <c r="A3902" s="0" t="s">
        <v>78</v>
      </c>
      <c r="B3902" s="0" t="s">
        <v>1259</v>
      </c>
      <c r="C3902" s="0" t="s">
        <v>1294</v>
      </c>
      <c r="D3902" s="0" t="s">
        <v>33</v>
      </c>
      <c r="E3902" s="0" t="s">
        <v>30</v>
      </c>
      <c r="F3902" s="0" t="s">
        <v>1299</v>
      </c>
      <c r="G3902" s="0" t="s">
        <v>1610</v>
      </c>
      <c r="H3902" s="0" t="n">
        <v>2.45701711046511</v>
      </c>
      <c r="I3902" s="0" t="n">
        <v>11.966876642461</v>
      </c>
      <c r="J3902" s="0" t="n">
        <v>603</v>
      </c>
      <c r="K3902" s="0" t="n">
        <f aca="false">I3902*SUMIFS(syst_chauffage!$H$3:$H$27,syst_chauffage!$B$3:$B$27,D3902,syst_chauffage!$C$3:$C$27,E3902)</f>
        <v>17.4682875699372</v>
      </c>
      <c r="L3902" s="12" t="n">
        <f aca="false">H3902*SUMIFS(syst_chauffage!$K$3:$K$27,syst_chauffage!$B$3:$B$27,D3902,syst_chauffage!$C$3:$C$27,E3902)</f>
        <v>2.06436250218387</v>
      </c>
      <c r="N3902" s="0" t="str">
        <f aca="false">A3902</f>
        <v>Sport Loisir Culture</v>
      </c>
      <c r="O3902" s="0" t="str">
        <f aca="false">B3902</f>
        <v>Culture</v>
      </c>
      <c r="P3902" s="0" t="str">
        <f aca="false">C3902</f>
        <v>Immeuble péri urbain</v>
      </c>
      <c r="Q3902" s="0" t="str">
        <f aca="false">D3902</f>
        <v>DRV</v>
      </c>
      <c r="R3902" s="0" t="str">
        <f aca="false">E3902</f>
        <v>Electricité</v>
      </c>
      <c r="S3902" s="0" t="str">
        <f aca="false">F3902</f>
        <v>0708430502</v>
      </c>
      <c r="T3902" s="0" t="str">
        <f aca="false">G3902</f>
        <v>2</v>
      </c>
      <c r="U3902" s="0" t="n">
        <f aca="false">L3902</f>
        <v>2.06436250218387</v>
      </c>
      <c r="V3902" s="0" t="n">
        <f aca="false">K3902</f>
        <v>17.4682875699372</v>
      </c>
      <c r="W3902" s="0" t="n">
        <f aca="false">J3902</f>
        <v>603</v>
      </c>
    </row>
    <row r="3903" customFormat="false" ht="12.8" hidden="false" customHeight="false" outlineLevel="0" collapsed="false">
      <c r="A3903" s="0" t="s">
        <v>78</v>
      </c>
      <c r="B3903" s="0" t="s">
        <v>1259</v>
      </c>
      <c r="C3903" s="0" t="s">
        <v>1294</v>
      </c>
      <c r="D3903" s="0" t="s">
        <v>29</v>
      </c>
      <c r="E3903" s="0" t="s">
        <v>30</v>
      </c>
      <c r="F3903" s="0" t="s">
        <v>1300</v>
      </c>
      <c r="G3903" s="0" t="s">
        <v>1610</v>
      </c>
      <c r="H3903" s="0" t="n">
        <v>0.92</v>
      </c>
      <c r="I3903" s="0" t="n">
        <v>10.4</v>
      </c>
      <c r="J3903" s="0" t="n">
        <v>0</v>
      </c>
      <c r="K3903" s="0" t="n">
        <f aca="false">I3903*SUMIFS(syst_chauffage!$H$3:$H$27,syst_chauffage!$B$3:$B$27,D3903,syst_chauffage!$C$3:$C$27,E3903)</f>
        <v>3</v>
      </c>
      <c r="L3903" s="12" t="n">
        <f aca="false">H3903*SUMIFS(syst_chauffage!$K$3:$K$27,syst_chauffage!$B$3:$B$27,D3903,syst_chauffage!$C$3:$C$27,E3903)</f>
        <v>0.92</v>
      </c>
      <c r="N3903" s="0" t="str">
        <f aca="false">A3903</f>
        <v>Sport Loisir Culture</v>
      </c>
      <c r="O3903" s="0" t="str">
        <f aca="false">B3903</f>
        <v>Culture</v>
      </c>
      <c r="P3903" s="0" t="str">
        <f aca="false">C3903</f>
        <v>Immeuble péri urbain</v>
      </c>
      <c r="Q3903" s="0" t="str">
        <f aca="false">D3903</f>
        <v>Electrique direct</v>
      </c>
      <c r="R3903" s="0" t="str">
        <f aca="false">E3903</f>
        <v>Electricité</v>
      </c>
      <c r="S3903" s="0" t="str">
        <f aca="false">F3903</f>
        <v>0708430602</v>
      </c>
      <c r="T3903" s="0" t="str">
        <f aca="false">G3903</f>
        <v>2</v>
      </c>
      <c r="U3903" s="0" t="n">
        <f aca="false">L3903</f>
        <v>0.92</v>
      </c>
      <c r="V3903" s="0" t="n">
        <f aca="false">K3903</f>
        <v>3</v>
      </c>
      <c r="W3903" s="0" t="n">
        <f aca="false">J3903</f>
        <v>0</v>
      </c>
    </row>
    <row r="3904" customFormat="false" ht="12.8" hidden="false" customHeight="false" outlineLevel="0" collapsed="false">
      <c r="A3904" s="0" t="s">
        <v>78</v>
      </c>
      <c r="B3904" s="0" t="s">
        <v>1259</v>
      </c>
      <c r="C3904" s="0" t="s">
        <v>1294</v>
      </c>
      <c r="D3904" s="0" t="s">
        <v>51</v>
      </c>
      <c r="E3904" s="0" t="s">
        <v>57</v>
      </c>
      <c r="F3904" s="0" t="s">
        <v>1301</v>
      </c>
      <c r="G3904" s="0" t="s">
        <v>1610</v>
      </c>
      <c r="H3904" s="0" t="n">
        <v>0.947579655367529</v>
      </c>
      <c r="I3904" s="0" t="n">
        <v>21.301796814606</v>
      </c>
      <c r="J3904" s="0" t="n">
        <v>0</v>
      </c>
      <c r="K3904" s="0" t="n">
        <f aca="false">I3904*SUMIFS(syst_chauffage!$H$3:$H$27,syst_chauffage!$B$3:$B$27,D3904,syst_chauffage!$C$3:$C$27,E3904)</f>
        <v>45.1353943060424</v>
      </c>
      <c r="L3904" s="12" t="n">
        <f aca="false">H3904*SUMIFS(syst_chauffage!$K$3:$K$27,syst_chauffage!$B$3:$B$27,D3904,syst_chauffage!$C$3:$C$27,E3904)</f>
        <v>0.947579655367529</v>
      </c>
      <c r="N3904" s="0" t="str">
        <f aca="false">A3904</f>
        <v>Sport Loisir Culture</v>
      </c>
      <c r="O3904" s="0" t="str">
        <f aca="false">B3904</f>
        <v>Culture</v>
      </c>
      <c r="P3904" s="0" t="str">
        <f aca="false">C3904</f>
        <v>Immeuble péri urbain</v>
      </c>
      <c r="Q3904" s="0" t="str">
        <f aca="false">D3904</f>
        <v>Autre système centralisé performant</v>
      </c>
      <c r="R3904" s="0" t="str">
        <f aca="false">E3904</f>
        <v>Autres</v>
      </c>
      <c r="S3904" s="0" t="str">
        <f aca="false">F3904</f>
        <v>0708432101</v>
      </c>
      <c r="T3904" s="0" t="str">
        <f aca="false">G3904</f>
        <v>2</v>
      </c>
      <c r="U3904" s="0" t="n">
        <f aca="false">L3904</f>
        <v>0.947579655367529</v>
      </c>
      <c r="V3904" s="0" t="n">
        <f aca="false">K3904</f>
        <v>45.1353943060424</v>
      </c>
      <c r="W3904" s="0" t="n">
        <f aca="false">J3904</f>
        <v>0</v>
      </c>
    </row>
    <row r="3905" customFormat="false" ht="12.8" hidden="false" customHeight="false" outlineLevel="0" collapsed="false">
      <c r="A3905" s="0" t="s">
        <v>78</v>
      </c>
      <c r="B3905" s="0" t="s">
        <v>1259</v>
      </c>
      <c r="C3905" s="0" t="s">
        <v>1294</v>
      </c>
      <c r="D3905" s="0" t="s">
        <v>51</v>
      </c>
      <c r="E3905" s="0" t="s">
        <v>58</v>
      </c>
      <c r="F3905" s="0" t="s">
        <v>1302</v>
      </c>
      <c r="G3905" s="0" t="s">
        <v>1610</v>
      </c>
      <c r="H3905" s="0" t="n">
        <v>0.975837612316915</v>
      </c>
      <c r="I3905" s="0" t="n">
        <v>19.0912068044349</v>
      </c>
      <c r="J3905" s="0" t="n">
        <v>680</v>
      </c>
      <c r="K3905" s="0" t="n">
        <f aca="false">I3905*SUMIFS(syst_chauffage!$H$3:$H$27,syst_chauffage!$B$3:$B$27,D3905,syst_chauffage!$C$3:$C$27,E3905)</f>
        <v>40.7406259079178</v>
      </c>
      <c r="L3905" s="12" t="n">
        <f aca="false">H3905*SUMIFS(syst_chauffage!$K$3:$K$27,syst_chauffage!$B$3:$B$27,D3905,syst_chauffage!$C$3:$C$27,E3905)</f>
        <v>0.975837612316915</v>
      </c>
      <c r="N3905" s="0" t="str">
        <f aca="false">A3905</f>
        <v>Sport Loisir Culture</v>
      </c>
      <c r="O3905" s="0" t="str">
        <f aca="false">B3905</f>
        <v>Culture</v>
      </c>
      <c r="P3905" s="0" t="str">
        <f aca="false">C3905</f>
        <v>Immeuble péri urbain</v>
      </c>
      <c r="Q3905" s="0" t="str">
        <f aca="false">D3905</f>
        <v>Autre système centralisé performant</v>
      </c>
      <c r="R3905" s="0" t="str">
        <f aca="false">E3905</f>
        <v>Urbain</v>
      </c>
      <c r="S3905" s="0" t="str">
        <f aca="false">F3905</f>
        <v>0708432106</v>
      </c>
      <c r="T3905" s="0" t="str">
        <f aca="false">G3905</f>
        <v>2</v>
      </c>
      <c r="U3905" s="0" t="n">
        <f aca="false">L3905</f>
        <v>0.975837612316915</v>
      </c>
      <c r="V3905" s="0" t="n">
        <f aca="false">K3905</f>
        <v>40.7406259079178</v>
      </c>
      <c r="W3905" s="0" t="n">
        <f aca="false">J3905</f>
        <v>680</v>
      </c>
    </row>
    <row r="3906" customFormat="false" ht="12.8" hidden="false" customHeight="false" outlineLevel="0" collapsed="false">
      <c r="A3906" s="0" t="s">
        <v>78</v>
      </c>
      <c r="B3906" s="0" t="s">
        <v>1259</v>
      </c>
      <c r="C3906" s="0" t="s">
        <v>1294</v>
      </c>
      <c r="D3906" s="0" t="s">
        <v>27</v>
      </c>
      <c r="E3906" s="0" t="s">
        <v>23</v>
      </c>
      <c r="F3906" s="0" t="s">
        <v>1303</v>
      </c>
      <c r="G3906" s="0" t="s">
        <v>1610</v>
      </c>
      <c r="H3906" s="0" t="n">
        <v>0.720436081892863</v>
      </c>
      <c r="I3906" s="0" t="n">
        <v>11.4688803464383</v>
      </c>
      <c r="J3906" s="0" t="n">
        <v>504</v>
      </c>
      <c r="K3906" s="0" t="n">
        <f aca="false">I3906*SUMIFS(syst_chauffage!$H$3:$H$27,syst_chauffage!$B$3:$B$27,D3906,syst_chauffage!$C$3:$C$27,E3906)</f>
        <v>29.410832800836</v>
      </c>
      <c r="L3906" s="12" t="n">
        <f aca="false">H3906*SUMIFS(syst_chauffage!$K$3:$K$27,syst_chauffage!$B$3:$B$27,D3906,syst_chauffage!$C$3:$C$27,E3906)</f>
        <v>0.720436081892863</v>
      </c>
      <c r="N3906" s="0" t="str">
        <f aca="false">A3906</f>
        <v>Sport Loisir Culture</v>
      </c>
      <c r="O3906" s="0" t="str">
        <f aca="false">B3906</f>
        <v>Culture</v>
      </c>
      <c r="P3906" s="0" t="str">
        <f aca="false">C3906</f>
        <v>Immeuble péri urbain</v>
      </c>
      <c r="Q3906" s="0" t="str">
        <f aca="false">D3906</f>
        <v>Chaudière condensation fioul</v>
      </c>
      <c r="R3906" s="0" t="str">
        <f aca="false">E3906</f>
        <v>Fioul</v>
      </c>
      <c r="S3906" s="0" t="str">
        <f aca="false">F3906</f>
        <v>0708432303</v>
      </c>
      <c r="T3906" s="0" t="str">
        <f aca="false">G3906</f>
        <v>2</v>
      </c>
      <c r="U3906" s="0" t="n">
        <f aca="false">L3906</f>
        <v>0.720436081892863</v>
      </c>
      <c r="V3906" s="0" t="n">
        <f aca="false">K3906</f>
        <v>29.410832800836</v>
      </c>
      <c r="W3906" s="0" t="n">
        <f aca="false">J3906</f>
        <v>504</v>
      </c>
    </row>
    <row r="3907" customFormat="false" ht="12.8" hidden="false" customHeight="false" outlineLevel="0" collapsed="false">
      <c r="A3907" s="0" t="s">
        <v>78</v>
      </c>
      <c r="B3907" s="0" t="s">
        <v>1259</v>
      </c>
      <c r="C3907" s="0" t="s">
        <v>1294</v>
      </c>
      <c r="D3907" s="0" t="s">
        <v>18</v>
      </c>
      <c r="E3907" s="0" t="s">
        <v>14</v>
      </c>
      <c r="F3907" s="0" t="s">
        <v>1304</v>
      </c>
      <c r="G3907" s="0" t="s">
        <v>1610</v>
      </c>
      <c r="H3907" s="0" t="n">
        <v>0.951166993056355</v>
      </c>
      <c r="I3907" s="0" t="n">
        <v>8.51973612465033</v>
      </c>
      <c r="J3907" s="0" t="n">
        <v>504</v>
      </c>
      <c r="K3907" s="0" t="n">
        <f aca="false">I3907*SUMIFS(syst_chauffage!$H$3:$H$27,syst_chauffage!$B$3:$B$27,D3907,syst_chauffage!$C$3:$C$27,E3907)</f>
        <v>23.2156753748212</v>
      </c>
      <c r="L3907" s="12" t="n">
        <f aca="false">H3907*SUMIFS(syst_chauffage!$K$3:$K$27,syst_chauffage!$B$3:$B$27,D3907,syst_chauffage!$C$3:$C$27,E3907)</f>
        <v>0.924008217578503</v>
      </c>
      <c r="N3907" s="0" t="str">
        <f aca="false">A3907</f>
        <v>Sport Loisir Culture</v>
      </c>
      <c r="O3907" s="0" t="str">
        <f aca="false">B3907</f>
        <v>Culture</v>
      </c>
      <c r="P3907" s="0" t="str">
        <f aca="false">C3907</f>
        <v>Immeuble péri urbain</v>
      </c>
      <c r="Q3907" s="0" t="str">
        <f aca="false">D3907</f>
        <v>Chaudière condensation gaz</v>
      </c>
      <c r="R3907" s="0" t="str">
        <f aca="false">E3907</f>
        <v>Gaz</v>
      </c>
      <c r="S3907" s="0" t="str">
        <f aca="false">F3907</f>
        <v>0708432404</v>
      </c>
      <c r="T3907" s="0" t="str">
        <f aca="false">G3907</f>
        <v>2</v>
      </c>
      <c r="U3907" s="0" t="n">
        <f aca="false">L3907</f>
        <v>0.924008217578503</v>
      </c>
      <c r="V3907" s="0" t="n">
        <f aca="false">K3907</f>
        <v>23.2156753748212</v>
      </c>
      <c r="W3907" s="0" t="n">
        <f aca="false">J3907</f>
        <v>504</v>
      </c>
    </row>
    <row r="3908" customFormat="false" ht="12.8" hidden="false" customHeight="false" outlineLevel="0" collapsed="false">
      <c r="A3908" s="0" t="s">
        <v>78</v>
      </c>
      <c r="B3908" s="0" t="s">
        <v>1259</v>
      </c>
      <c r="C3908" s="0" t="s">
        <v>1294</v>
      </c>
      <c r="D3908" s="0" t="s">
        <v>56</v>
      </c>
      <c r="E3908" s="0" t="s">
        <v>30</v>
      </c>
      <c r="F3908" s="0" t="s">
        <v>1305</v>
      </c>
      <c r="G3908" s="0" t="s">
        <v>1610</v>
      </c>
      <c r="H3908" s="0" t="n">
        <v>3.17730976744185</v>
      </c>
      <c r="I3908" s="0" t="n">
        <v>14.2462817172154</v>
      </c>
      <c r="J3908" s="0" t="n">
        <v>648</v>
      </c>
      <c r="K3908" s="0" t="n">
        <f aca="false">I3908*SUMIFS(syst_chauffage!$H$3:$H$27,syst_chauffage!$B$3:$B$27,D3908,syst_chauffage!$C$3:$C$27,E3908)</f>
        <v>46.7534674907002</v>
      </c>
      <c r="L3908" s="12" t="n">
        <f aca="false">H3908*SUMIFS(syst_chauffage!$K$3:$K$27,syst_chauffage!$B$3:$B$27,D3908,syst_chauffage!$C$3:$C$27,E3908)</f>
        <v>2.84247113628896</v>
      </c>
      <c r="N3908" s="0" t="str">
        <f aca="false">A3908</f>
        <v>Sport Loisir Culture</v>
      </c>
      <c r="O3908" s="0" t="str">
        <f aca="false">B3908</f>
        <v>Culture</v>
      </c>
      <c r="P3908" s="0" t="str">
        <f aca="false">C3908</f>
        <v>Immeuble péri urbain</v>
      </c>
      <c r="Q3908" s="0" t="str">
        <f aca="false">D3908</f>
        <v>DRV performant</v>
      </c>
      <c r="R3908" s="0" t="str">
        <f aca="false">E3908</f>
        <v>Electricité</v>
      </c>
      <c r="S3908" s="0" t="str">
        <f aca="false">F3908</f>
        <v>0708432502</v>
      </c>
      <c r="T3908" s="0" t="str">
        <f aca="false">G3908</f>
        <v>2</v>
      </c>
      <c r="U3908" s="0" t="n">
        <f aca="false">L3908</f>
        <v>2.84247113628896</v>
      </c>
      <c r="V3908" s="0" t="n">
        <f aca="false">K3908</f>
        <v>46.7534674907002</v>
      </c>
      <c r="W3908" s="0" t="n">
        <f aca="false">J3908</f>
        <v>648</v>
      </c>
    </row>
    <row r="3909" customFormat="false" ht="12.8" hidden="false" customHeight="false" outlineLevel="0" collapsed="false">
      <c r="A3909" s="0" t="s">
        <v>78</v>
      </c>
      <c r="B3909" s="0" t="s">
        <v>1259</v>
      </c>
      <c r="C3909" s="0" t="s">
        <v>1294</v>
      </c>
      <c r="D3909" s="0" t="s">
        <v>32</v>
      </c>
      <c r="E3909" s="0" t="s">
        <v>30</v>
      </c>
      <c r="F3909" s="0" t="s">
        <v>1306</v>
      </c>
      <c r="G3909" s="0" t="s">
        <v>1610</v>
      </c>
      <c r="H3909" s="0" t="n">
        <v>1</v>
      </c>
      <c r="I3909" s="0" t="n">
        <v>12</v>
      </c>
      <c r="J3909" s="0" t="n">
        <v>0</v>
      </c>
      <c r="K3909" s="0" t="n">
        <f aca="false">I3909*SUMIFS(syst_chauffage!$H$3:$H$27,syst_chauffage!$B$3:$B$27,D3909,syst_chauffage!$C$3:$C$27,E3909)</f>
        <v>12</v>
      </c>
      <c r="L3909" s="12" t="n">
        <f aca="false">H3909*SUMIFS(syst_chauffage!$K$3:$K$27,syst_chauffage!$B$3:$B$27,D3909,syst_chauffage!$C$3:$C$27,E3909)</f>
        <v>1</v>
      </c>
      <c r="N3909" s="0" t="str">
        <f aca="false">A3909</f>
        <v>Sport Loisir Culture</v>
      </c>
      <c r="O3909" s="0" t="str">
        <f aca="false">B3909</f>
        <v>Culture</v>
      </c>
      <c r="P3909" s="0" t="str">
        <f aca="false">C3909</f>
        <v>Immeuble péri urbain</v>
      </c>
      <c r="Q3909" s="0" t="str">
        <f aca="false">D3909</f>
        <v>Electrique direct performant</v>
      </c>
      <c r="R3909" s="0" t="str">
        <f aca="false">E3909</f>
        <v>Electricité</v>
      </c>
      <c r="S3909" s="0" t="str">
        <f aca="false">F3909</f>
        <v>0708432602</v>
      </c>
      <c r="T3909" s="0" t="str">
        <f aca="false">G3909</f>
        <v>2</v>
      </c>
      <c r="U3909" s="0" t="n">
        <f aca="false">L3909</f>
        <v>1</v>
      </c>
      <c r="V3909" s="0" t="n">
        <f aca="false">K3909</f>
        <v>12</v>
      </c>
      <c r="W3909" s="0" t="n">
        <f aca="false">J3909</f>
        <v>0</v>
      </c>
    </row>
    <row r="3910" customFormat="false" ht="12.8" hidden="false" customHeight="false" outlineLevel="0" collapsed="false">
      <c r="A3910" s="0" t="s">
        <v>78</v>
      </c>
      <c r="B3910" s="0" t="s">
        <v>1259</v>
      </c>
      <c r="C3910" s="0" t="s">
        <v>1307</v>
      </c>
      <c r="D3910" s="0" t="s">
        <v>19</v>
      </c>
      <c r="E3910" s="0" t="s">
        <v>57</v>
      </c>
      <c r="F3910" s="0" t="s">
        <v>1308</v>
      </c>
      <c r="G3910" s="0" t="s">
        <v>1610</v>
      </c>
      <c r="H3910" s="0" t="n">
        <v>2.31521102517827</v>
      </c>
      <c r="I3910" s="0" t="n">
        <v>27.4396766057567</v>
      </c>
      <c r="J3910" s="0" t="n">
        <v>0</v>
      </c>
      <c r="K3910" s="0" t="n">
        <f aca="false">I3910*SUMIFS(syst_chauffage!$H$3:$H$27,syst_chauffage!$B$3:$B$27,D3910,syst_chauffage!$C$3:$C$27,E3910)</f>
        <v>38.2091096075417</v>
      </c>
      <c r="L3910" s="12" t="n">
        <f aca="false">H3910*SUMIFS(syst_chauffage!$K$3:$K$27,syst_chauffage!$B$3:$B$27,D3910,syst_chauffage!$C$3:$C$27,E3910)</f>
        <v>2.31521102517827</v>
      </c>
      <c r="N3910" s="0" t="str">
        <f aca="false">A3910</f>
        <v>Sport Loisir Culture</v>
      </c>
      <c r="O3910" s="0" t="str">
        <f aca="false">B3910</f>
        <v>Culture</v>
      </c>
      <c r="P3910" s="0" t="str">
        <f aca="false">C3910</f>
        <v>Musée</v>
      </c>
      <c r="Q3910" s="0" t="str">
        <f aca="false">D3910</f>
        <v>Autre système centralisé</v>
      </c>
      <c r="R3910" s="0" t="str">
        <f aca="false">E3910</f>
        <v>Autres</v>
      </c>
      <c r="S3910" s="0" t="str">
        <f aca="false">F3910</f>
        <v>0708590101</v>
      </c>
      <c r="T3910" s="0" t="str">
        <f aca="false">G3910</f>
        <v>2</v>
      </c>
      <c r="U3910" s="0" t="n">
        <f aca="false">L3910</f>
        <v>2.31521102517827</v>
      </c>
      <c r="V3910" s="0" t="n">
        <f aca="false">K3910</f>
        <v>38.2091096075417</v>
      </c>
      <c r="W3910" s="0" t="n">
        <f aca="false">J3910</f>
        <v>0</v>
      </c>
    </row>
    <row r="3911" customFormat="false" ht="12.8" hidden="false" customHeight="false" outlineLevel="0" collapsed="false">
      <c r="A3911" s="0" t="s">
        <v>78</v>
      </c>
      <c r="B3911" s="0" t="s">
        <v>1259</v>
      </c>
      <c r="C3911" s="0" t="s">
        <v>1307</v>
      </c>
      <c r="D3911" s="0" t="s">
        <v>19</v>
      </c>
      <c r="E3911" s="0" t="s">
        <v>58</v>
      </c>
      <c r="F3911" s="0" t="s">
        <v>1309</v>
      </c>
      <c r="G3911" s="0" t="s">
        <v>1610</v>
      </c>
      <c r="H3911" s="0" t="n">
        <v>2.51928830962555</v>
      </c>
      <c r="I3911" s="0" t="n">
        <v>33.3293216068473</v>
      </c>
      <c r="J3911" s="0" t="n">
        <v>680</v>
      </c>
      <c r="K3911" s="0" t="n">
        <f aca="false">I3911*SUMIFS(syst_chauffage!$H$3:$H$27,syst_chauffage!$B$3:$B$27,D3911,syst_chauffage!$C$3:$C$27,E3911)</f>
        <v>54.825053916763</v>
      </c>
      <c r="L3911" s="12" t="n">
        <f aca="false">H3911*SUMIFS(syst_chauffage!$K$3:$K$27,syst_chauffage!$B$3:$B$27,D3911,syst_chauffage!$C$3:$C$27,E3911)</f>
        <v>2.51928830962555</v>
      </c>
      <c r="N3911" s="0" t="str">
        <f aca="false">A3911</f>
        <v>Sport Loisir Culture</v>
      </c>
      <c r="O3911" s="0" t="str">
        <f aca="false">B3911</f>
        <v>Culture</v>
      </c>
      <c r="P3911" s="0" t="str">
        <f aca="false">C3911</f>
        <v>Musée</v>
      </c>
      <c r="Q3911" s="0" t="str">
        <f aca="false">D3911</f>
        <v>Autre système centralisé</v>
      </c>
      <c r="R3911" s="0" t="str">
        <f aca="false">E3911</f>
        <v>Urbain</v>
      </c>
      <c r="S3911" s="0" t="str">
        <f aca="false">F3911</f>
        <v>0708590106</v>
      </c>
      <c r="T3911" s="0" t="str">
        <f aca="false">G3911</f>
        <v>2</v>
      </c>
      <c r="U3911" s="0" t="n">
        <f aca="false">L3911</f>
        <v>2.51928830962555</v>
      </c>
      <c r="V3911" s="0" t="n">
        <f aca="false">K3911</f>
        <v>54.825053916763</v>
      </c>
      <c r="W3911" s="0" t="n">
        <f aca="false">J3911</f>
        <v>680</v>
      </c>
    </row>
    <row r="3912" customFormat="false" ht="12.8" hidden="false" customHeight="false" outlineLevel="0" collapsed="false">
      <c r="A3912" s="0" t="s">
        <v>78</v>
      </c>
      <c r="B3912" s="0" t="s">
        <v>1259</v>
      </c>
      <c r="C3912" s="0" t="s">
        <v>1307</v>
      </c>
      <c r="D3912" s="0" t="s">
        <v>24</v>
      </c>
      <c r="E3912" s="0" t="s">
        <v>30</v>
      </c>
      <c r="F3912" s="0" t="s">
        <v>1310</v>
      </c>
      <c r="G3912" s="0" t="s">
        <v>1610</v>
      </c>
      <c r="H3912" s="0" t="n">
        <v>0.84</v>
      </c>
      <c r="I3912" s="0" t="n">
        <v>10.4</v>
      </c>
      <c r="J3912" s="0" t="n">
        <v>0</v>
      </c>
      <c r="K3912" s="0" t="n">
        <f aca="false">I3912*SUMIFS(syst_chauffage!$H$3:$H$27,syst_chauffage!$B$3:$B$27,D3912,syst_chauffage!$C$3:$C$27,E3912)</f>
        <v>3</v>
      </c>
      <c r="L3912" s="12" t="n">
        <f aca="false">H3912*SUMIFS(syst_chauffage!$K$3:$K$27,syst_chauffage!$B$3:$B$27,D3912,syst_chauffage!$C$3:$C$27,E3912)</f>
        <v>0.84</v>
      </c>
      <c r="N3912" s="0" t="str">
        <f aca="false">A3912</f>
        <v>Sport Loisir Culture</v>
      </c>
      <c r="O3912" s="0" t="str">
        <f aca="false">B3912</f>
        <v>Culture</v>
      </c>
      <c r="P3912" s="0" t="str">
        <f aca="false">C3912</f>
        <v>Musée</v>
      </c>
      <c r="Q3912" s="0" t="str">
        <f aca="false">D3912</f>
        <v>Cassette rayonnante</v>
      </c>
      <c r="R3912" s="0" t="str">
        <f aca="false">E3912</f>
        <v>Electricité</v>
      </c>
      <c r="S3912" s="0" t="str">
        <f aca="false">F3912</f>
        <v>0708590202</v>
      </c>
      <c r="T3912" s="0" t="str">
        <f aca="false">G3912</f>
        <v>2</v>
      </c>
      <c r="U3912" s="0" t="n">
        <f aca="false">L3912</f>
        <v>0.84</v>
      </c>
      <c r="V3912" s="0" t="n">
        <f aca="false">K3912</f>
        <v>3</v>
      </c>
      <c r="W3912" s="0" t="n">
        <f aca="false">J3912</f>
        <v>0</v>
      </c>
    </row>
    <row r="3913" customFormat="false" ht="12.8" hidden="false" customHeight="false" outlineLevel="0" collapsed="false">
      <c r="A3913" s="0" t="s">
        <v>78</v>
      </c>
      <c r="B3913" s="0" t="s">
        <v>1259</v>
      </c>
      <c r="C3913" s="0" t="s">
        <v>1307</v>
      </c>
      <c r="D3913" s="0" t="s">
        <v>22</v>
      </c>
      <c r="E3913" s="0" t="s">
        <v>23</v>
      </c>
      <c r="F3913" s="0" t="s">
        <v>1311</v>
      </c>
      <c r="G3913" s="0" t="s">
        <v>1610</v>
      </c>
      <c r="H3913" s="0" t="n">
        <v>0.694113104836767</v>
      </c>
      <c r="I3913" s="0" t="n">
        <v>13.9857068279288</v>
      </c>
      <c r="J3913" s="0" t="n">
        <v>0</v>
      </c>
      <c r="K3913" s="0" t="n">
        <f aca="false">I3913*SUMIFS(syst_chauffage!$H$3:$H$27,syst_chauffage!$B$3:$B$27,D3913,syst_chauffage!$C$3:$C$27,E3913)</f>
        <v>24.6291445174229</v>
      </c>
      <c r="L3913" s="12" t="n">
        <f aca="false">H3913*SUMIFS(syst_chauffage!$K$3:$K$27,syst_chauffage!$B$3:$B$27,D3913,syst_chauffage!$C$3:$C$27,E3913)</f>
        <v>0.694113104836767</v>
      </c>
      <c r="N3913" s="0" t="str">
        <f aca="false">A3913</f>
        <v>Sport Loisir Culture</v>
      </c>
      <c r="O3913" s="0" t="str">
        <f aca="false">B3913</f>
        <v>Culture</v>
      </c>
      <c r="P3913" s="0" t="str">
        <f aca="false">C3913</f>
        <v>Musée</v>
      </c>
      <c r="Q3913" s="0" t="str">
        <f aca="false">D3913</f>
        <v>Chaudière fioul</v>
      </c>
      <c r="R3913" s="0" t="str">
        <f aca="false">E3913</f>
        <v>Fioul</v>
      </c>
      <c r="S3913" s="0" t="str">
        <f aca="false">F3913</f>
        <v>0708590303</v>
      </c>
      <c r="T3913" s="0" t="str">
        <f aca="false">G3913</f>
        <v>2</v>
      </c>
      <c r="U3913" s="0" t="n">
        <f aca="false">L3913</f>
        <v>0.694113104836767</v>
      </c>
      <c r="V3913" s="0" t="n">
        <f aca="false">K3913</f>
        <v>24.6291445174229</v>
      </c>
      <c r="W3913" s="0" t="n">
        <f aca="false">J3913</f>
        <v>0</v>
      </c>
    </row>
    <row r="3914" customFormat="false" ht="12.8" hidden="false" customHeight="false" outlineLevel="0" collapsed="false">
      <c r="A3914" s="0" t="s">
        <v>78</v>
      </c>
      <c r="B3914" s="0" t="s">
        <v>1259</v>
      </c>
      <c r="C3914" s="0" t="s">
        <v>1307</v>
      </c>
      <c r="D3914" s="0" t="s">
        <v>13</v>
      </c>
      <c r="E3914" s="0" t="s">
        <v>14</v>
      </c>
      <c r="F3914" s="0" t="s">
        <v>1312</v>
      </c>
      <c r="G3914" s="0" t="s">
        <v>1610</v>
      </c>
      <c r="H3914" s="0" t="n">
        <v>0.724000916796944</v>
      </c>
      <c r="I3914" s="0" t="n">
        <v>8.20883485157988</v>
      </c>
      <c r="J3914" s="0" t="n">
        <v>264</v>
      </c>
      <c r="K3914" s="0" t="n">
        <f aca="false">I3914*SUMIFS(syst_chauffage!$H$3:$H$27,syst_chauffage!$B$3:$B$27,D3914,syst_chauffage!$C$3:$C$27,E3914)</f>
        <v>16.5784950358463</v>
      </c>
      <c r="L3914" s="12" t="n">
        <f aca="false">H3914*SUMIFS(syst_chauffage!$K$3:$K$27,syst_chauffage!$B$3:$B$27,D3914,syst_chauffage!$C$3:$C$27,E3914)</f>
        <v>0.724000916796944</v>
      </c>
      <c r="N3914" s="0" t="str">
        <f aca="false">A3914</f>
        <v>Sport Loisir Culture</v>
      </c>
      <c r="O3914" s="0" t="str">
        <f aca="false">B3914</f>
        <v>Culture</v>
      </c>
      <c r="P3914" s="0" t="str">
        <f aca="false">C3914</f>
        <v>Musée</v>
      </c>
      <c r="Q3914" s="0" t="str">
        <f aca="false">D3914</f>
        <v>Chaudière gaz</v>
      </c>
      <c r="R3914" s="0" t="str">
        <f aca="false">E3914</f>
        <v>Gaz</v>
      </c>
      <c r="S3914" s="0" t="str">
        <f aca="false">F3914</f>
        <v>0708590404</v>
      </c>
      <c r="T3914" s="0" t="str">
        <f aca="false">G3914</f>
        <v>2</v>
      </c>
      <c r="U3914" s="0" t="n">
        <f aca="false">L3914</f>
        <v>0.724000916796944</v>
      </c>
      <c r="V3914" s="0" t="n">
        <f aca="false">K3914</f>
        <v>16.5784950358463</v>
      </c>
      <c r="W3914" s="0" t="n">
        <f aca="false">J3914</f>
        <v>264</v>
      </c>
    </row>
    <row r="3915" customFormat="false" ht="12.8" hidden="false" customHeight="false" outlineLevel="0" collapsed="false">
      <c r="A3915" s="0" t="s">
        <v>78</v>
      </c>
      <c r="B3915" s="0" t="s">
        <v>1259</v>
      </c>
      <c r="C3915" s="0" t="s">
        <v>1307</v>
      </c>
      <c r="D3915" s="0" t="s">
        <v>29</v>
      </c>
      <c r="E3915" s="0" t="s">
        <v>30</v>
      </c>
      <c r="F3915" s="0" t="s">
        <v>1313</v>
      </c>
      <c r="G3915" s="0" t="s">
        <v>1610</v>
      </c>
      <c r="H3915" s="0" t="n">
        <v>0.92</v>
      </c>
      <c r="I3915" s="0" t="n">
        <v>10.4</v>
      </c>
      <c r="J3915" s="0" t="n">
        <v>0</v>
      </c>
      <c r="K3915" s="0" t="n">
        <f aca="false">I3915*SUMIFS(syst_chauffage!$H$3:$H$27,syst_chauffage!$B$3:$B$27,D3915,syst_chauffage!$C$3:$C$27,E3915)</f>
        <v>3</v>
      </c>
      <c r="L3915" s="12" t="n">
        <f aca="false">H3915*SUMIFS(syst_chauffage!$K$3:$K$27,syst_chauffage!$B$3:$B$27,D3915,syst_chauffage!$C$3:$C$27,E3915)</f>
        <v>0.92</v>
      </c>
      <c r="N3915" s="0" t="str">
        <f aca="false">A3915</f>
        <v>Sport Loisir Culture</v>
      </c>
      <c r="O3915" s="0" t="str">
        <f aca="false">B3915</f>
        <v>Culture</v>
      </c>
      <c r="P3915" s="0" t="str">
        <f aca="false">C3915</f>
        <v>Musée</v>
      </c>
      <c r="Q3915" s="0" t="str">
        <f aca="false">D3915</f>
        <v>Electrique direct</v>
      </c>
      <c r="R3915" s="0" t="str">
        <f aca="false">E3915</f>
        <v>Electricité</v>
      </c>
      <c r="S3915" s="0" t="str">
        <f aca="false">F3915</f>
        <v>0708590602</v>
      </c>
      <c r="T3915" s="0" t="str">
        <f aca="false">G3915</f>
        <v>2</v>
      </c>
      <c r="U3915" s="0" t="n">
        <f aca="false">L3915</f>
        <v>0.92</v>
      </c>
      <c r="V3915" s="0" t="n">
        <f aca="false">K3915</f>
        <v>3</v>
      </c>
      <c r="W3915" s="0" t="n">
        <f aca="false">J3915</f>
        <v>0</v>
      </c>
    </row>
    <row r="3916" customFormat="false" ht="12.8" hidden="false" customHeight="false" outlineLevel="0" collapsed="false">
      <c r="A3916" s="0" t="s">
        <v>78</v>
      </c>
      <c r="B3916" s="0" t="s">
        <v>1259</v>
      </c>
      <c r="C3916" s="0" t="s">
        <v>1307</v>
      </c>
      <c r="D3916" s="0" t="s">
        <v>36</v>
      </c>
      <c r="E3916" s="0" t="s">
        <v>30</v>
      </c>
      <c r="F3916" s="0" t="s">
        <v>1314</v>
      </c>
      <c r="G3916" s="0" t="s">
        <v>1610</v>
      </c>
      <c r="H3916" s="0" t="n">
        <v>2.95662809302325</v>
      </c>
      <c r="I3916" s="0" t="n">
        <v>56.9170378340525</v>
      </c>
      <c r="J3916" s="0" t="n">
        <v>603</v>
      </c>
      <c r="K3916" s="0" t="n">
        <f aca="false">I3916*SUMIFS(syst_chauffage!$H$3:$H$27,syst_chauffage!$B$3:$B$27,D3916,syst_chauffage!$C$3:$C$27,E3916)</f>
        <v>35.2121866246222</v>
      </c>
      <c r="L3916" s="12" t="n">
        <f aca="false">H3916*SUMIFS(syst_chauffage!$K$3:$K$27,syst_chauffage!$B$3:$B$27,D3916,syst_chauffage!$C$3:$C$27,E3916)</f>
        <v>2.48413091717754</v>
      </c>
      <c r="N3916" s="0" t="str">
        <f aca="false">A3916</f>
        <v>Sport Loisir Culture</v>
      </c>
      <c r="O3916" s="0" t="str">
        <f aca="false">B3916</f>
        <v>Culture</v>
      </c>
      <c r="P3916" s="0" t="str">
        <f aca="false">C3916</f>
        <v>Musée</v>
      </c>
      <c r="Q3916" s="0" t="str">
        <f aca="false">D3916</f>
        <v>PAC</v>
      </c>
      <c r="R3916" s="0" t="str">
        <f aca="false">E3916</f>
        <v>Electricité</v>
      </c>
      <c r="S3916" s="0" t="str">
        <f aca="false">F3916</f>
        <v>0708590902</v>
      </c>
      <c r="T3916" s="0" t="str">
        <f aca="false">G3916</f>
        <v>2</v>
      </c>
      <c r="U3916" s="0" t="n">
        <f aca="false">L3916</f>
        <v>2.48413091717754</v>
      </c>
      <c r="V3916" s="0" t="n">
        <f aca="false">K3916</f>
        <v>35.2121866246222</v>
      </c>
      <c r="W3916" s="0" t="n">
        <f aca="false">J3916</f>
        <v>603</v>
      </c>
    </row>
    <row r="3917" customFormat="false" ht="12.8" hidden="false" customHeight="false" outlineLevel="0" collapsed="false">
      <c r="A3917" s="0" t="s">
        <v>78</v>
      </c>
      <c r="B3917" s="0" t="s">
        <v>1259</v>
      </c>
      <c r="C3917" s="0" t="s">
        <v>1307</v>
      </c>
      <c r="D3917" s="0" t="s">
        <v>51</v>
      </c>
      <c r="E3917" s="0" t="s">
        <v>57</v>
      </c>
      <c r="F3917" s="0" t="s">
        <v>1315</v>
      </c>
      <c r="G3917" s="0" t="s">
        <v>1610</v>
      </c>
      <c r="H3917" s="0" t="n">
        <v>2.81170339902987</v>
      </c>
      <c r="I3917" s="0" t="n">
        <v>32.6662816735198</v>
      </c>
      <c r="J3917" s="0" t="n">
        <v>0</v>
      </c>
      <c r="K3917" s="0" t="n">
        <f aca="false">I3917*SUMIFS(syst_chauffage!$H$3:$H$27,syst_chauffage!$B$3:$B$27,D3917,syst_chauffage!$C$3:$C$27,E3917)</f>
        <v>69.215076863169</v>
      </c>
      <c r="L3917" s="12" t="n">
        <f aca="false">H3917*SUMIFS(syst_chauffage!$K$3:$K$27,syst_chauffage!$B$3:$B$27,D3917,syst_chauffage!$C$3:$C$27,E3917)</f>
        <v>2.81170339902987</v>
      </c>
      <c r="N3917" s="0" t="str">
        <f aca="false">A3917</f>
        <v>Sport Loisir Culture</v>
      </c>
      <c r="O3917" s="0" t="str">
        <f aca="false">B3917</f>
        <v>Culture</v>
      </c>
      <c r="P3917" s="0" t="str">
        <f aca="false">C3917</f>
        <v>Musée</v>
      </c>
      <c r="Q3917" s="0" t="str">
        <f aca="false">D3917</f>
        <v>Autre système centralisé performant</v>
      </c>
      <c r="R3917" s="0" t="str">
        <f aca="false">E3917</f>
        <v>Autres</v>
      </c>
      <c r="S3917" s="0" t="str">
        <f aca="false">F3917</f>
        <v>0708592101</v>
      </c>
      <c r="T3917" s="0" t="str">
        <f aca="false">G3917</f>
        <v>2</v>
      </c>
      <c r="U3917" s="0" t="n">
        <f aca="false">L3917</f>
        <v>2.81170339902987</v>
      </c>
      <c r="V3917" s="0" t="n">
        <f aca="false">K3917</f>
        <v>69.215076863169</v>
      </c>
      <c r="W3917" s="0" t="n">
        <f aca="false">J3917</f>
        <v>0</v>
      </c>
    </row>
    <row r="3918" customFormat="false" ht="12.8" hidden="false" customHeight="false" outlineLevel="0" collapsed="false">
      <c r="A3918" s="0" t="s">
        <v>78</v>
      </c>
      <c r="B3918" s="0" t="s">
        <v>1259</v>
      </c>
      <c r="C3918" s="0" t="s">
        <v>1307</v>
      </c>
      <c r="D3918" s="0" t="s">
        <v>51</v>
      </c>
      <c r="E3918" s="0" t="s">
        <v>58</v>
      </c>
      <c r="F3918" s="0" t="s">
        <v>1316</v>
      </c>
      <c r="G3918" s="0" t="s">
        <v>1610</v>
      </c>
      <c r="H3918" s="0" t="n">
        <v>3.06361239311262</v>
      </c>
      <c r="I3918" s="0" t="n">
        <v>39.6777638176754</v>
      </c>
      <c r="J3918" s="0" t="n">
        <v>680</v>
      </c>
      <c r="K3918" s="0" t="n">
        <f aca="false">I3918*SUMIFS(syst_chauffage!$H$3:$H$27,syst_chauffage!$B$3:$B$27,D3918,syst_chauffage!$C$3:$C$27,E3918)</f>
        <v>84.6723284241578</v>
      </c>
      <c r="L3918" s="12" t="n">
        <f aca="false">H3918*SUMIFS(syst_chauffage!$K$3:$K$27,syst_chauffage!$B$3:$B$27,D3918,syst_chauffage!$C$3:$C$27,E3918)</f>
        <v>3.06361239311262</v>
      </c>
      <c r="N3918" s="0" t="str">
        <f aca="false">A3918</f>
        <v>Sport Loisir Culture</v>
      </c>
      <c r="O3918" s="0" t="str">
        <f aca="false">B3918</f>
        <v>Culture</v>
      </c>
      <c r="P3918" s="0" t="str">
        <f aca="false">C3918</f>
        <v>Musée</v>
      </c>
      <c r="Q3918" s="0" t="str">
        <f aca="false">D3918</f>
        <v>Autre système centralisé performant</v>
      </c>
      <c r="R3918" s="0" t="str">
        <f aca="false">E3918</f>
        <v>Urbain</v>
      </c>
      <c r="S3918" s="0" t="str">
        <f aca="false">F3918</f>
        <v>0708592106</v>
      </c>
      <c r="T3918" s="0" t="str">
        <f aca="false">G3918</f>
        <v>2</v>
      </c>
      <c r="U3918" s="0" t="n">
        <f aca="false">L3918</f>
        <v>3.06361239311262</v>
      </c>
      <c r="V3918" s="0" t="n">
        <f aca="false">K3918</f>
        <v>84.6723284241578</v>
      </c>
      <c r="W3918" s="0" t="n">
        <f aca="false">J3918</f>
        <v>680</v>
      </c>
    </row>
    <row r="3919" customFormat="false" ht="12.8" hidden="false" customHeight="false" outlineLevel="0" collapsed="false">
      <c r="A3919" s="0" t="s">
        <v>78</v>
      </c>
      <c r="B3919" s="0" t="s">
        <v>1259</v>
      </c>
      <c r="C3919" s="0" t="s">
        <v>1307</v>
      </c>
      <c r="D3919" s="0" t="s">
        <v>54</v>
      </c>
      <c r="E3919" s="0" t="s">
        <v>30</v>
      </c>
      <c r="F3919" s="0" t="s">
        <v>1317</v>
      </c>
      <c r="G3919" s="0" t="s">
        <v>1610</v>
      </c>
      <c r="H3919" s="0" t="n">
        <v>1</v>
      </c>
      <c r="I3919" s="0" t="n">
        <v>12</v>
      </c>
      <c r="J3919" s="0" t="n">
        <v>0</v>
      </c>
      <c r="K3919" s="0" t="n">
        <f aca="false">I3919*SUMIFS(syst_chauffage!$H$3:$H$27,syst_chauffage!$B$3:$B$27,D3919,syst_chauffage!$C$3:$C$27,E3919)</f>
        <v>12</v>
      </c>
      <c r="L3919" s="12" t="n">
        <f aca="false">H3919*SUMIFS(syst_chauffage!$K$3:$K$27,syst_chauffage!$B$3:$B$27,D3919,syst_chauffage!$C$3:$C$27,E3919)</f>
        <v>1</v>
      </c>
      <c r="N3919" s="0" t="str">
        <f aca="false">A3919</f>
        <v>Sport Loisir Culture</v>
      </c>
      <c r="O3919" s="0" t="str">
        <f aca="false">B3919</f>
        <v>Culture</v>
      </c>
      <c r="P3919" s="0" t="str">
        <f aca="false">C3919</f>
        <v>Musée</v>
      </c>
      <c r="Q3919" s="0" t="str">
        <f aca="false">D3919</f>
        <v>Cassette rayonnante performant</v>
      </c>
      <c r="R3919" s="0" t="str">
        <f aca="false">E3919</f>
        <v>Electricité</v>
      </c>
      <c r="S3919" s="0" t="str">
        <f aca="false">F3919</f>
        <v>0708592202</v>
      </c>
      <c r="T3919" s="0" t="str">
        <f aca="false">G3919</f>
        <v>2</v>
      </c>
      <c r="U3919" s="0" t="n">
        <f aca="false">L3919</f>
        <v>1</v>
      </c>
      <c r="V3919" s="0" t="n">
        <f aca="false">K3919</f>
        <v>12</v>
      </c>
      <c r="W3919" s="0" t="n">
        <f aca="false">J3919</f>
        <v>0</v>
      </c>
    </row>
    <row r="3920" customFormat="false" ht="12.8" hidden="false" customHeight="false" outlineLevel="0" collapsed="false">
      <c r="A3920" s="0" t="s">
        <v>78</v>
      </c>
      <c r="B3920" s="0" t="s">
        <v>1259</v>
      </c>
      <c r="C3920" s="0" t="s">
        <v>1307</v>
      </c>
      <c r="D3920" s="0" t="s">
        <v>27</v>
      </c>
      <c r="E3920" s="0" t="s">
        <v>23</v>
      </c>
      <c r="F3920" s="0" t="s">
        <v>1318</v>
      </c>
      <c r="G3920" s="0" t="s">
        <v>1610</v>
      </c>
      <c r="H3920" s="0" t="n">
        <v>0.751336894050124</v>
      </c>
      <c r="I3920" s="0" t="n">
        <v>16.6496509856295</v>
      </c>
      <c r="J3920" s="0" t="n">
        <v>608</v>
      </c>
      <c r="K3920" s="0" t="n">
        <f aca="false">I3920*SUMIFS(syst_chauffage!$H$3:$H$27,syst_chauffage!$B$3:$B$27,D3920,syst_chauffage!$C$3:$C$27,E3920)</f>
        <v>42.6964173083116</v>
      </c>
      <c r="L3920" s="12" t="n">
        <f aca="false">H3920*SUMIFS(syst_chauffage!$K$3:$K$27,syst_chauffage!$B$3:$B$27,D3920,syst_chauffage!$C$3:$C$27,E3920)</f>
        <v>0.751336894050124</v>
      </c>
      <c r="N3920" s="0" t="str">
        <f aca="false">A3920</f>
        <v>Sport Loisir Culture</v>
      </c>
      <c r="O3920" s="0" t="str">
        <f aca="false">B3920</f>
        <v>Culture</v>
      </c>
      <c r="P3920" s="0" t="str">
        <f aca="false">C3920</f>
        <v>Musée</v>
      </c>
      <c r="Q3920" s="0" t="str">
        <f aca="false">D3920</f>
        <v>Chaudière condensation fioul</v>
      </c>
      <c r="R3920" s="0" t="str">
        <f aca="false">E3920</f>
        <v>Fioul</v>
      </c>
      <c r="S3920" s="0" t="str">
        <f aca="false">F3920</f>
        <v>0708592303</v>
      </c>
      <c r="T3920" s="0" t="str">
        <f aca="false">G3920</f>
        <v>2</v>
      </c>
      <c r="U3920" s="0" t="n">
        <f aca="false">L3920</f>
        <v>0.751336894050124</v>
      </c>
      <c r="V3920" s="0" t="n">
        <f aca="false">K3920</f>
        <v>42.6964173083116</v>
      </c>
      <c r="W3920" s="0" t="n">
        <f aca="false">J3920</f>
        <v>608</v>
      </c>
    </row>
    <row r="3921" customFormat="false" ht="12.8" hidden="false" customHeight="false" outlineLevel="0" collapsed="false">
      <c r="A3921" s="0" t="s">
        <v>78</v>
      </c>
      <c r="B3921" s="0" t="s">
        <v>1259</v>
      </c>
      <c r="C3921" s="0" t="s">
        <v>1307</v>
      </c>
      <c r="D3921" s="0" t="s">
        <v>18</v>
      </c>
      <c r="E3921" s="0" t="s">
        <v>14</v>
      </c>
      <c r="F3921" s="0" t="s">
        <v>1319</v>
      </c>
      <c r="G3921" s="0" t="s">
        <v>1610</v>
      </c>
      <c r="H3921" s="0" t="n">
        <v>0.97577250642482</v>
      </c>
      <c r="I3921" s="0" t="n">
        <v>9.772422442357</v>
      </c>
      <c r="J3921" s="0" t="n">
        <v>608</v>
      </c>
      <c r="K3921" s="0" t="n">
        <f aca="false">I3921*SUMIFS(syst_chauffage!$H$3:$H$27,syst_chauffage!$B$3:$B$27,D3921,syst_chauffage!$C$3:$C$27,E3921)</f>
        <v>26.6291565522739</v>
      </c>
      <c r="L3921" s="12" t="n">
        <f aca="false">H3921*SUMIFS(syst_chauffage!$K$3:$K$27,syst_chauffage!$B$3:$B$27,D3921,syst_chauffage!$C$3:$C$27,E3921)</f>
        <v>0.947911167024997</v>
      </c>
      <c r="N3921" s="0" t="str">
        <f aca="false">A3921</f>
        <v>Sport Loisir Culture</v>
      </c>
      <c r="O3921" s="0" t="str">
        <f aca="false">B3921</f>
        <v>Culture</v>
      </c>
      <c r="P3921" s="0" t="str">
        <f aca="false">C3921</f>
        <v>Musée</v>
      </c>
      <c r="Q3921" s="0" t="str">
        <f aca="false">D3921</f>
        <v>Chaudière condensation gaz</v>
      </c>
      <c r="R3921" s="0" t="str">
        <f aca="false">E3921</f>
        <v>Gaz</v>
      </c>
      <c r="S3921" s="0" t="str">
        <f aca="false">F3921</f>
        <v>0708592404</v>
      </c>
      <c r="T3921" s="0" t="str">
        <f aca="false">G3921</f>
        <v>2</v>
      </c>
      <c r="U3921" s="0" t="n">
        <f aca="false">L3921</f>
        <v>0.947911167024997</v>
      </c>
      <c r="V3921" s="0" t="n">
        <f aca="false">K3921</f>
        <v>26.6291565522739</v>
      </c>
      <c r="W3921" s="0" t="n">
        <f aca="false">J3921</f>
        <v>608</v>
      </c>
    </row>
    <row r="3922" customFormat="false" ht="12.8" hidden="false" customHeight="false" outlineLevel="0" collapsed="false">
      <c r="A3922" s="0" t="s">
        <v>78</v>
      </c>
      <c r="B3922" s="0" t="s">
        <v>1259</v>
      </c>
      <c r="C3922" s="0" t="s">
        <v>1307</v>
      </c>
      <c r="D3922" s="0" t="s">
        <v>32</v>
      </c>
      <c r="E3922" s="0" t="s">
        <v>30</v>
      </c>
      <c r="F3922" s="0" t="s">
        <v>1320</v>
      </c>
      <c r="G3922" s="0" t="s">
        <v>1610</v>
      </c>
      <c r="H3922" s="0" t="n">
        <v>1</v>
      </c>
      <c r="I3922" s="0" t="n">
        <v>12</v>
      </c>
      <c r="J3922" s="0" t="n">
        <v>0</v>
      </c>
      <c r="K3922" s="0" t="n">
        <f aca="false">I3922*SUMIFS(syst_chauffage!$H$3:$H$27,syst_chauffage!$B$3:$B$27,D3922,syst_chauffage!$C$3:$C$27,E3922)</f>
        <v>12</v>
      </c>
      <c r="L3922" s="12" t="n">
        <f aca="false">H3922*SUMIFS(syst_chauffage!$K$3:$K$27,syst_chauffage!$B$3:$B$27,D3922,syst_chauffage!$C$3:$C$27,E3922)</f>
        <v>1</v>
      </c>
      <c r="N3922" s="0" t="str">
        <f aca="false">A3922</f>
        <v>Sport Loisir Culture</v>
      </c>
      <c r="O3922" s="0" t="str">
        <f aca="false">B3922</f>
        <v>Culture</v>
      </c>
      <c r="P3922" s="0" t="str">
        <f aca="false">C3922</f>
        <v>Musée</v>
      </c>
      <c r="Q3922" s="0" t="str">
        <f aca="false">D3922</f>
        <v>Electrique direct performant</v>
      </c>
      <c r="R3922" s="0" t="str">
        <f aca="false">E3922</f>
        <v>Electricité</v>
      </c>
      <c r="S3922" s="0" t="str">
        <f aca="false">F3922</f>
        <v>0708592602</v>
      </c>
      <c r="T3922" s="0" t="str">
        <f aca="false">G3922</f>
        <v>2</v>
      </c>
      <c r="U3922" s="0" t="n">
        <f aca="false">L3922</f>
        <v>1</v>
      </c>
      <c r="V3922" s="0" t="n">
        <f aca="false">K3922</f>
        <v>12</v>
      </c>
      <c r="W3922" s="0" t="n">
        <f aca="false">J3922</f>
        <v>0</v>
      </c>
    </row>
    <row r="3923" customFormat="false" ht="12.8" hidden="false" customHeight="false" outlineLevel="0" collapsed="false">
      <c r="A3923" s="0" t="s">
        <v>78</v>
      </c>
      <c r="B3923" s="0" t="s">
        <v>1259</v>
      </c>
      <c r="C3923" s="0" t="s">
        <v>1307</v>
      </c>
      <c r="D3923" s="0" t="s">
        <v>38</v>
      </c>
      <c r="E3923" s="0" t="s">
        <v>30</v>
      </c>
      <c r="F3923" s="0" t="s">
        <v>1321</v>
      </c>
      <c r="G3923" s="0" t="s">
        <v>1610</v>
      </c>
      <c r="H3923" s="0" t="n">
        <v>3.41149395348837</v>
      </c>
      <c r="I3923" s="0" t="n">
        <v>67.758378373872</v>
      </c>
      <c r="J3923" s="0" t="n">
        <v>648</v>
      </c>
      <c r="K3923" s="0" t="n">
        <f aca="false">I3923*SUMIFS(syst_chauffage!$H$3:$H$27,syst_chauffage!$B$3:$B$27,D3923,syst_chauffage!$C$3:$C$27,E3923)</f>
        <v>68.4897488930342</v>
      </c>
      <c r="L3923" s="12" t="n">
        <f aca="false">H3923*SUMIFS(syst_chauffage!$K$3:$K$27,syst_chauffage!$B$3:$B$27,D3923,syst_chauffage!$C$3:$C$27,E3923)</f>
        <v>3.05197598099553</v>
      </c>
      <c r="N3923" s="0" t="str">
        <f aca="false">A3923</f>
        <v>Sport Loisir Culture</v>
      </c>
      <c r="O3923" s="0" t="str">
        <f aca="false">B3923</f>
        <v>Culture</v>
      </c>
      <c r="P3923" s="0" t="str">
        <f aca="false">C3923</f>
        <v>Musée</v>
      </c>
      <c r="Q3923" s="0" t="str">
        <f aca="false">D3923</f>
        <v>PAC performant</v>
      </c>
      <c r="R3923" s="0" t="str">
        <f aca="false">E3923</f>
        <v>Electricité</v>
      </c>
      <c r="S3923" s="0" t="str">
        <f aca="false">F3923</f>
        <v>0708592902</v>
      </c>
      <c r="T3923" s="0" t="str">
        <f aca="false">G3923</f>
        <v>2</v>
      </c>
      <c r="U3923" s="0" t="n">
        <f aca="false">L3923</f>
        <v>3.05197598099553</v>
      </c>
      <c r="V3923" s="0" t="n">
        <f aca="false">K3923</f>
        <v>68.4897488930342</v>
      </c>
      <c r="W3923" s="0" t="n">
        <f aca="false">J3923</f>
        <v>648</v>
      </c>
    </row>
    <row r="3924" customFormat="false" ht="12.8" hidden="false" customHeight="false" outlineLevel="0" collapsed="false">
      <c r="A3924" s="0" t="s">
        <v>78</v>
      </c>
      <c r="B3924" s="0" t="s">
        <v>1259</v>
      </c>
      <c r="C3924" s="0" t="s">
        <v>1322</v>
      </c>
      <c r="D3924" s="0" t="s">
        <v>19</v>
      </c>
      <c r="E3924" s="0" t="s">
        <v>57</v>
      </c>
      <c r="F3924" s="0" t="s">
        <v>1323</v>
      </c>
      <c r="G3924" s="0" t="s">
        <v>1610</v>
      </c>
      <c r="H3924" s="0" t="n">
        <v>2.07438054703529</v>
      </c>
      <c r="I3924" s="0" t="n">
        <v>50.4803047703639</v>
      </c>
      <c r="J3924" s="0" t="n">
        <v>0</v>
      </c>
      <c r="K3924" s="0" t="n">
        <f aca="false">I3924*SUMIFS(syst_chauffage!$H$3:$H$27,syst_chauffage!$B$3:$B$27,D3924,syst_chauffage!$C$3:$C$27,E3924)</f>
        <v>70.2926468742817</v>
      </c>
      <c r="L3924" s="12" t="n">
        <f aca="false">H3924*SUMIFS(syst_chauffage!$K$3:$K$27,syst_chauffage!$B$3:$B$27,D3924,syst_chauffage!$C$3:$C$27,E3924)</f>
        <v>2.07438054703529</v>
      </c>
      <c r="N3924" s="0" t="str">
        <f aca="false">A3924</f>
        <v>Sport Loisir Culture</v>
      </c>
      <c r="O3924" s="0" t="str">
        <f aca="false">B3924</f>
        <v>Culture</v>
      </c>
      <c r="P3924" s="0" t="str">
        <f aca="false">C3924</f>
        <v>Petit cinéma</v>
      </c>
      <c r="Q3924" s="0" t="str">
        <f aca="false">D3924</f>
        <v>Autre système centralisé</v>
      </c>
      <c r="R3924" s="0" t="str">
        <f aca="false">E3924</f>
        <v>Autres</v>
      </c>
      <c r="S3924" s="0" t="str">
        <f aca="false">F3924</f>
        <v>0708650101</v>
      </c>
      <c r="T3924" s="0" t="str">
        <f aca="false">G3924</f>
        <v>2</v>
      </c>
      <c r="U3924" s="0" t="n">
        <f aca="false">L3924</f>
        <v>2.07438054703529</v>
      </c>
      <c r="V3924" s="0" t="n">
        <f aca="false">K3924</f>
        <v>70.2926468742817</v>
      </c>
      <c r="W3924" s="0" t="n">
        <f aca="false">J3924</f>
        <v>0</v>
      </c>
    </row>
    <row r="3925" customFormat="false" ht="12.8" hidden="false" customHeight="false" outlineLevel="0" collapsed="false">
      <c r="A3925" s="0" t="s">
        <v>78</v>
      </c>
      <c r="B3925" s="0" t="s">
        <v>1259</v>
      </c>
      <c r="C3925" s="0" t="s">
        <v>1322</v>
      </c>
      <c r="D3925" s="0" t="s">
        <v>19</v>
      </c>
      <c r="E3925" s="0" t="s">
        <v>58</v>
      </c>
      <c r="F3925" s="0" t="s">
        <v>1324</v>
      </c>
      <c r="G3925" s="0" t="s">
        <v>1610</v>
      </c>
      <c r="H3925" s="0" t="n">
        <v>2.12550354447638</v>
      </c>
      <c r="I3925" s="0" t="n">
        <v>52.6864584612685</v>
      </c>
      <c r="J3925" s="0" t="n">
        <v>680</v>
      </c>
      <c r="K3925" s="0" t="n">
        <f aca="false">I3925*SUMIFS(syst_chauffage!$H$3:$H$27,syst_chauffage!$B$3:$B$27,D3925,syst_chauffage!$C$3:$C$27,E3925)</f>
        <v>86.6665682516895</v>
      </c>
      <c r="L3925" s="12" t="n">
        <f aca="false">H3925*SUMIFS(syst_chauffage!$K$3:$K$27,syst_chauffage!$B$3:$B$27,D3925,syst_chauffage!$C$3:$C$27,E3925)</f>
        <v>2.12550354447638</v>
      </c>
      <c r="N3925" s="0" t="str">
        <f aca="false">A3925</f>
        <v>Sport Loisir Culture</v>
      </c>
      <c r="O3925" s="0" t="str">
        <f aca="false">B3925</f>
        <v>Culture</v>
      </c>
      <c r="P3925" s="0" t="str">
        <f aca="false">C3925</f>
        <v>Petit cinéma</v>
      </c>
      <c r="Q3925" s="0" t="str">
        <f aca="false">D3925</f>
        <v>Autre système centralisé</v>
      </c>
      <c r="R3925" s="0" t="str">
        <f aca="false">E3925</f>
        <v>Urbain</v>
      </c>
      <c r="S3925" s="0" t="str">
        <f aca="false">F3925</f>
        <v>0708650106</v>
      </c>
      <c r="T3925" s="0" t="str">
        <f aca="false">G3925</f>
        <v>2</v>
      </c>
      <c r="U3925" s="0" t="n">
        <f aca="false">L3925</f>
        <v>2.12550354447638</v>
      </c>
      <c r="V3925" s="0" t="n">
        <f aca="false">K3925</f>
        <v>86.6665682516895</v>
      </c>
      <c r="W3925" s="0" t="n">
        <f aca="false">J3925</f>
        <v>680</v>
      </c>
    </row>
    <row r="3926" customFormat="false" ht="12.8" hidden="false" customHeight="false" outlineLevel="0" collapsed="false">
      <c r="A3926" s="0" t="s">
        <v>78</v>
      </c>
      <c r="B3926" s="0" t="s">
        <v>1259</v>
      </c>
      <c r="C3926" s="0" t="s">
        <v>1322</v>
      </c>
      <c r="D3926" s="0" t="s">
        <v>24</v>
      </c>
      <c r="E3926" s="0" t="s">
        <v>30</v>
      </c>
      <c r="F3926" s="0" t="s">
        <v>1325</v>
      </c>
      <c r="G3926" s="0" t="s">
        <v>1610</v>
      </c>
      <c r="H3926" s="0" t="n">
        <v>0.84</v>
      </c>
      <c r="I3926" s="0" t="n">
        <v>10.4</v>
      </c>
      <c r="J3926" s="0" t="n">
        <v>0</v>
      </c>
      <c r="K3926" s="0" t="n">
        <f aca="false">I3926*SUMIFS(syst_chauffage!$H$3:$H$27,syst_chauffage!$B$3:$B$27,D3926,syst_chauffage!$C$3:$C$27,E3926)</f>
        <v>3</v>
      </c>
      <c r="L3926" s="12" t="n">
        <f aca="false">H3926*SUMIFS(syst_chauffage!$K$3:$K$27,syst_chauffage!$B$3:$B$27,D3926,syst_chauffage!$C$3:$C$27,E3926)</f>
        <v>0.84</v>
      </c>
      <c r="N3926" s="0" t="str">
        <f aca="false">A3926</f>
        <v>Sport Loisir Culture</v>
      </c>
      <c r="O3926" s="0" t="str">
        <f aca="false">B3926</f>
        <v>Culture</v>
      </c>
      <c r="P3926" s="0" t="str">
        <f aca="false">C3926</f>
        <v>Petit cinéma</v>
      </c>
      <c r="Q3926" s="0" t="str">
        <f aca="false">D3926</f>
        <v>Cassette rayonnante</v>
      </c>
      <c r="R3926" s="0" t="str">
        <f aca="false">E3926</f>
        <v>Electricité</v>
      </c>
      <c r="S3926" s="0" t="str">
        <f aca="false">F3926</f>
        <v>0708650202</v>
      </c>
      <c r="T3926" s="0" t="str">
        <f aca="false">G3926</f>
        <v>2</v>
      </c>
      <c r="U3926" s="0" t="n">
        <f aca="false">L3926</f>
        <v>0.84</v>
      </c>
      <c r="V3926" s="0" t="n">
        <f aca="false">K3926</f>
        <v>3</v>
      </c>
      <c r="W3926" s="0" t="n">
        <f aca="false">J3926</f>
        <v>0</v>
      </c>
    </row>
    <row r="3927" customFormat="false" ht="12.8" hidden="false" customHeight="false" outlineLevel="0" collapsed="false">
      <c r="A3927" s="0" t="s">
        <v>78</v>
      </c>
      <c r="B3927" s="0" t="s">
        <v>1259</v>
      </c>
      <c r="C3927" s="0" t="s">
        <v>1322</v>
      </c>
      <c r="D3927" s="0" t="s">
        <v>22</v>
      </c>
      <c r="E3927" s="0" t="s">
        <v>23</v>
      </c>
      <c r="F3927" s="0" t="s">
        <v>1326</v>
      </c>
      <c r="G3927" s="0" t="s">
        <v>1610</v>
      </c>
      <c r="H3927" s="0" t="n">
        <v>0.692146111666082</v>
      </c>
      <c r="I3927" s="0" t="n">
        <v>25.6890912104124</v>
      </c>
      <c r="J3927" s="0" t="n">
        <v>0</v>
      </c>
      <c r="K3927" s="0" t="n">
        <f aca="false">I3927*SUMIFS(syst_chauffage!$H$3:$H$27,syst_chauffage!$B$3:$B$27,D3927,syst_chauffage!$C$3:$C$27,E3927)</f>
        <v>45.239067837389</v>
      </c>
      <c r="L3927" s="12" t="n">
        <f aca="false">H3927*SUMIFS(syst_chauffage!$K$3:$K$27,syst_chauffage!$B$3:$B$27,D3927,syst_chauffage!$C$3:$C$27,E3927)</f>
        <v>0.692146111666082</v>
      </c>
      <c r="N3927" s="0" t="str">
        <f aca="false">A3927</f>
        <v>Sport Loisir Culture</v>
      </c>
      <c r="O3927" s="0" t="str">
        <f aca="false">B3927</f>
        <v>Culture</v>
      </c>
      <c r="P3927" s="0" t="str">
        <f aca="false">C3927</f>
        <v>Petit cinéma</v>
      </c>
      <c r="Q3927" s="0" t="str">
        <f aca="false">D3927</f>
        <v>Chaudière fioul</v>
      </c>
      <c r="R3927" s="0" t="str">
        <f aca="false">E3927</f>
        <v>Fioul</v>
      </c>
      <c r="S3927" s="0" t="str">
        <f aca="false">F3927</f>
        <v>0708650303</v>
      </c>
      <c r="T3927" s="0" t="str">
        <f aca="false">G3927</f>
        <v>2</v>
      </c>
      <c r="U3927" s="0" t="n">
        <f aca="false">L3927</f>
        <v>0.692146111666082</v>
      </c>
      <c r="V3927" s="0" t="n">
        <f aca="false">K3927</f>
        <v>45.239067837389</v>
      </c>
      <c r="W3927" s="0" t="n">
        <f aca="false">J3927</f>
        <v>0</v>
      </c>
    </row>
    <row r="3928" customFormat="false" ht="12.8" hidden="false" customHeight="false" outlineLevel="0" collapsed="false">
      <c r="A3928" s="0" t="s">
        <v>78</v>
      </c>
      <c r="B3928" s="0" t="s">
        <v>1259</v>
      </c>
      <c r="C3928" s="0" t="s">
        <v>1322</v>
      </c>
      <c r="D3928" s="0" t="s">
        <v>13</v>
      </c>
      <c r="E3928" s="0" t="s">
        <v>14</v>
      </c>
      <c r="F3928" s="0" t="s">
        <v>1327</v>
      </c>
      <c r="G3928" s="0" t="s">
        <v>1610</v>
      </c>
      <c r="H3928" s="0" t="n">
        <v>0.706388400388766</v>
      </c>
      <c r="I3928" s="0" t="n">
        <v>17.420463039178</v>
      </c>
      <c r="J3928" s="0" t="n">
        <v>264</v>
      </c>
      <c r="K3928" s="0" t="n">
        <f aca="false">I3928*SUMIFS(syst_chauffage!$H$3:$H$27,syst_chauffage!$B$3:$B$27,D3928,syst_chauffage!$C$3:$C$27,E3928)</f>
        <v>35.1822232069356</v>
      </c>
      <c r="L3928" s="12" t="n">
        <f aca="false">H3928*SUMIFS(syst_chauffage!$K$3:$K$27,syst_chauffage!$B$3:$B$27,D3928,syst_chauffage!$C$3:$C$27,E3928)</f>
        <v>0.706388400388766</v>
      </c>
      <c r="N3928" s="0" t="str">
        <f aca="false">A3928</f>
        <v>Sport Loisir Culture</v>
      </c>
      <c r="O3928" s="0" t="str">
        <f aca="false">B3928</f>
        <v>Culture</v>
      </c>
      <c r="P3928" s="0" t="str">
        <f aca="false">C3928</f>
        <v>Petit cinéma</v>
      </c>
      <c r="Q3928" s="0" t="str">
        <f aca="false">D3928</f>
        <v>Chaudière gaz</v>
      </c>
      <c r="R3928" s="0" t="str">
        <f aca="false">E3928</f>
        <v>Gaz</v>
      </c>
      <c r="S3928" s="0" t="str">
        <f aca="false">F3928</f>
        <v>0708650404</v>
      </c>
      <c r="T3928" s="0" t="str">
        <f aca="false">G3928</f>
        <v>2</v>
      </c>
      <c r="U3928" s="0" t="n">
        <f aca="false">L3928</f>
        <v>0.706388400388766</v>
      </c>
      <c r="V3928" s="0" t="n">
        <f aca="false">K3928</f>
        <v>35.1822232069356</v>
      </c>
      <c r="W3928" s="0" t="n">
        <f aca="false">J3928</f>
        <v>264</v>
      </c>
    </row>
    <row r="3929" customFormat="false" ht="12.8" hidden="false" customHeight="false" outlineLevel="0" collapsed="false">
      <c r="A3929" s="0" t="s">
        <v>78</v>
      </c>
      <c r="B3929" s="0" t="s">
        <v>1259</v>
      </c>
      <c r="C3929" s="0" t="s">
        <v>1322</v>
      </c>
      <c r="D3929" s="0" t="s">
        <v>29</v>
      </c>
      <c r="E3929" s="0" t="s">
        <v>30</v>
      </c>
      <c r="F3929" s="0" t="s">
        <v>1328</v>
      </c>
      <c r="G3929" s="0" t="s">
        <v>1610</v>
      </c>
      <c r="H3929" s="0" t="n">
        <v>0.92</v>
      </c>
      <c r="I3929" s="0" t="n">
        <v>10.4</v>
      </c>
      <c r="J3929" s="0" t="n">
        <v>0</v>
      </c>
      <c r="K3929" s="0" t="n">
        <f aca="false">I3929*SUMIFS(syst_chauffage!$H$3:$H$27,syst_chauffage!$B$3:$B$27,D3929,syst_chauffage!$C$3:$C$27,E3929)</f>
        <v>3</v>
      </c>
      <c r="L3929" s="12" t="n">
        <f aca="false">H3929*SUMIFS(syst_chauffage!$K$3:$K$27,syst_chauffage!$B$3:$B$27,D3929,syst_chauffage!$C$3:$C$27,E3929)</f>
        <v>0.92</v>
      </c>
      <c r="N3929" s="0" t="str">
        <f aca="false">A3929</f>
        <v>Sport Loisir Culture</v>
      </c>
      <c r="O3929" s="0" t="str">
        <f aca="false">B3929</f>
        <v>Culture</v>
      </c>
      <c r="P3929" s="0" t="str">
        <f aca="false">C3929</f>
        <v>Petit cinéma</v>
      </c>
      <c r="Q3929" s="0" t="str">
        <f aca="false">D3929</f>
        <v>Electrique direct</v>
      </c>
      <c r="R3929" s="0" t="str">
        <f aca="false">E3929</f>
        <v>Electricité</v>
      </c>
      <c r="S3929" s="0" t="str">
        <f aca="false">F3929</f>
        <v>0708650602</v>
      </c>
      <c r="T3929" s="0" t="str">
        <f aca="false">G3929</f>
        <v>2</v>
      </c>
      <c r="U3929" s="0" t="n">
        <f aca="false">L3929</f>
        <v>0.92</v>
      </c>
      <c r="V3929" s="0" t="n">
        <f aca="false">K3929</f>
        <v>3</v>
      </c>
      <c r="W3929" s="0" t="n">
        <f aca="false">J3929</f>
        <v>0</v>
      </c>
    </row>
    <row r="3930" customFormat="false" ht="12.8" hidden="false" customHeight="false" outlineLevel="0" collapsed="false">
      <c r="A3930" s="0" t="s">
        <v>78</v>
      </c>
      <c r="B3930" s="0" t="s">
        <v>1259</v>
      </c>
      <c r="C3930" s="0" t="s">
        <v>1322</v>
      </c>
      <c r="D3930" s="0" t="s">
        <v>36</v>
      </c>
      <c r="E3930" s="0" t="s">
        <v>30</v>
      </c>
      <c r="F3930" s="0" t="s">
        <v>1329</v>
      </c>
      <c r="G3930" s="0" t="s">
        <v>1610</v>
      </c>
      <c r="H3930" s="0" t="n">
        <v>2.95662809302325</v>
      </c>
      <c r="I3930" s="0" t="n">
        <v>34.8902684676754</v>
      </c>
      <c r="J3930" s="0" t="n">
        <v>603</v>
      </c>
      <c r="K3930" s="0" t="n">
        <f aca="false">I3930*SUMIFS(syst_chauffage!$H$3:$H$27,syst_chauffage!$B$3:$B$27,D3930,syst_chauffage!$C$3:$C$27,E3930)</f>
        <v>21.5851472848773</v>
      </c>
      <c r="L3930" s="12" t="n">
        <f aca="false">H3930*SUMIFS(syst_chauffage!$K$3:$K$27,syst_chauffage!$B$3:$B$27,D3930,syst_chauffage!$C$3:$C$27,E3930)</f>
        <v>2.48413091717754</v>
      </c>
      <c r="N3930" s="0" t="str">
        <f aca="false">A3930</f>
        <v>Sport Loisir Culture</v>
      </c>
      <c r="O3930" s="0" t="str">
        <f aca="false">B3930</f>
        <v>Culture</v>
      </c>
      <c r="P3930" s="0" t="str">
        <f aca="false">C3930</f>
        <v>Petit cinéma</v>
      </c>
      <c r="Q3930" s="0" t="str">
        <f aca="false">D3930</f>
        <v>PAC</v>
      </c>
      <c r="R3930" s="0" t="str">
        <f aca="false">E3930</f>
        <v>Electricité</v>
      </c>
      <c r="S3930" s="0" t="str">
        <f aca="false">F3930</f>
        <v>0708650902</v>
      </c>
      <c r="T3930" s="0" t="str">
        <f aca="false">G3930</f>
        <v>2</v>
      </c>
      <c r="U3930" s="0" t="n">
        <f aca="false">L3930</f>
        <v>2.48413091717754</v>
      </c>
      <c r="V3930" s="0" t="n">
        <f aca="false">K3930</f>
        <v>21.5851472848773</v>
      </c>
      <c r="W3930" s="0" t="n">
        <f aca="false">J3930</f>
        <v>603</v>
      </c>
    </row>
    <row r="3931" customFormat="false" ht="12.8" hidden="false" customHeight="false" outlineLevel="0" collapsed="false">
      <c r="A3931" s="0" t="s">
        <v>78</v>
      </c>
      <c r="B3931" s="0" t="s">
        <v>1259</v>
      </c>
      <c r="C3931" s="0" t="s">
        <v>1322</v>
      </c>
      <c r="D3931" s="0" t="s">
        <v>42</v>
      </c>
      <c r="E3931" s="0" t="s">
        <v>30</v>
      </c>
      <c r="F3931" s="0" t="s">
        <v>1330</v>
      </c>
      <c r="G3931" s="0" t="s">
        <v>1610</v>
      </c>
      <c r="H3931" s="0" t="n">
        <v>2.72589990697674</v>
      </c>
      <c r="I3931" s="0" t="n">
        <v>9.60155699352696</v>
      </c>
      <c r="J3931" s="0" t="n">
        <v>603</v>
      </c>
      <c r="K3931" s="0" t="n">
        <f aca="false">I3931*SUMIFS(syst_chauffage!$H$3:$H$27,syst_chauffage!$B$3:$B$27,D3931,syst_chauffage!$C$3:$C$27,E3931)</f>
        <v>8.66725094959699</v>
      </c>
      <c r="L3931" s="12" t="n">
        <f aca="false">H3931*SUMIFS(syst_chauffage!$K$3:$K$27,syst_chauffage!$B$3:$B$27,D3931,syst_chauffage!$C$3:$C$27,E3931)</f>
        <v>2.4302459328302</v>
      </c>
      <c r="N3931" s="0" t="str">
        <f aca="false">A3931</f>
        <v>Sport Loisir Culture</v>
      </c>
      <c r="O3931" s="0" t="str">
        <f aca="false">B3931</f>
        <v>Culture</v>
      </c>
      <c r="P3931" s="0" t="str">
        <f aca="false">C3931</f>
        <v>Petit cinéma</v>
      </c>
      <c r="Q3931" s="0" t="str">
        <f aca="false">D3931</f>
        <v>Rooftop</v>
      </c>
      <c r="R3931" s="0" t="str">
        <f aca="false">E3931</f>
        <v>Electricité</v>
      </c>
      <c r="S3931" s="0" t="str">
        <f aca="false">F3931</f>
        <v>0708651002</v>
      </c>
      <c r="T3931" s="0" t="str">
        <f aca="false">G3931</f>
        <v>2</v>
      </c>
      <c r="U3931" s="0" t="n">
        <f aca="false">L3931</f>
        <v>2.4302459328302</v>
      </c>
      <c r="V3931" s="0" t="n">
        <f aca="false">K3931</f>
        <v>8.66725094959699</v>
      </c>
      <c r="W3931" s="0" t="n">
        <f aca="false">J3931</f>
        <v>603</v>
      </c>
    </row>
    <row r="3932" customFormat="false" ht="12.8" hidden="false" customHeight="false" outlineLevel="0" collapsed="false">
      <c r="A3932" s="0" t="s">
        <v>78</v>
      </c>
      <c r="B3932" s="0" t="s">
        <v>1259</v>
      </c>
      <c r="C3932" s="0" t="s">
        <v>1322</v>
      </c>
      <c r="D3932" s="0" t="s">
        <v>51</v>
      </c>
      <c r="E3932" s="0" t="s">
        <v>57</v>
      </c>
      <c r="F3932" s="0" t="s">
        <v>1331</v>
      </c>
      <c r="G3932" s="0" t="s">
        <v>1610</v>
      </c>
      <c r="H3932" s="0" t="n">
        <v>2.50724073931768</v>
      </c>
      <c r="I3932" s="0" t="n">
        <v>60.0956009170999</v>
      </c>
      <c r="J3932" s="0" t="n">
        <v>0</v>
      </c>
      <c r="K3932" s="0" t="n">
        <f aca="false">I3932*SUMIFS(syst_chauffage!$H$3:$H$27,syst_chauffage!$B$3:$B$27,D3932,syst_chauffage!$C$3:$C$27,E3932)</f>
        <v>127.333795691452</v>
      </c>
      <c r="L3932" s="12" t="n">
        <f aca="false">H3932*SUMIFS(syst_chauffage!$K$3:$K$27,syst_chauffage!$B$3:$B$27,D3932,syst_chauffage!$C$3:$C$27,E3932)</f>
        <v>2.50724073931768</v>
      </c>
      <c r="N3932" s="0" t="str">
        <f aca="false">A3932</f>
        <v>Sport Loisir Culture</v>
      </c>
      <c r="O3932" s="0" t="str">
        <f aca="false">B3932</f>
        <v>Culture</v>
      </c>
      <c r="P3932" s="0" t="str">
        <f aca="false">C3932</f>
        <v>Petit cinéma</v>
      </c>
      <c r="Q3932" s="0" t="str">
        <f aca="false">D3932</f>
        <v>Autre système centralisé performant</v>
      </c>
      <c r="R3932" s="0" t="str">
        <f aca="false">E3932</f>
        <v>Autres</v>
      </c>
      <c r="S3932" s="0" t="str">
        <f aca="false">F3932</f>
        <v>0708652101</v>
      </c>
      <c r="T3932" s="0" t="str">
        <f aca="false">G3932</f>
        <v>2</v>
      </c>
      <c r="U3932" s="0" t="n">
        <f aca="false">L3932</f>
        <v>2.50724073931768</v>
      </c>
      <c r="V3932" s="0" t="n">
        <f aca="false">K3932</f>
        <v>127.333795691452</v>
      </c>
      <c r="W3932" s="0" t="n">
        <f aca="false">J3932</f>
        <v>0</v>
      </c>
    </row>
    <row r="3933" customFormat="false" ht="12.8" hidden="false" customHeight="false" outlineLevel="0" collapsed="false">
      <c r="A3933" s="0" t="s">
        <v>78</v>
      </c>
      <c r="B3933" s="0" t="s">
        <v>1259</v>
      </c>
      <c r="C3933" s="0" t="s">
        <v>1322</v>
      </c>
      <c r="D3933" s="0" t="s">
        <v>51</v>
      </c>
      <c r="E3933" s="0" t="s">
        <v>58</v>
      </c>
      <c r="F3933" s="0" t="s">
        <v>1332</v>
      </c>
      <c r="G3933" s="0" t="s">
        <v>1610</v>
      </c>
      <c r="H3933" s="0" t="n">
        <v>2.57348655604679</v>
      </c>
      <c r="I3933" s="0" t="n">
        <v>62.721974358653</v>
      </c>
      <c r="J3933" s="0" t="n">
        <v>680</v>
      </c>
      <c r="K3933" s="0" t="n">
        <f aca="false">I3933*SUMIFS(syst_chauffage!$H$3:$H$27,syst_chauffage!$B$3:$B$27,D3933,syst_chauffage!$C$3:$C$27,E3933)</f>
        <v>133.848662356865</v>
      </c>
      <c r="L3933" s="12" t="n">
        <f aca="false">H3933*SUMIFS(syst_chauffage!$K$3:$K$27,syst_chauffage!$B$3:$B$27,D3933,syst_chauffage!$C$3:$C$27,E3933)</f>
        <v>2.57348655604679</v>
      </c>
      <c r="N3933" s="0" t="str">
        <f aca="false">A3933</f>
        <v>Sport Loisir Culture</v>
      </c>
      <c r="O3933" s="0" t="str">
        <f aca="false">B3933</f>
        <v>Culture</v>
      </c>
      <c r="P3933" s="0" t="str">
        <f aca="false">C3933</f>
        <v>Petit cinéma</v>
      </c>
      <c r="Q3933" s="0" t="str">
        <f aca="false">D3933</f>
        <v>Autre système centralisé performant</v>
      </c>
      <c r="R3933" s="0" t="str">
        <f aca="false">E3933</f>
        <v>Urbain</v>
      </c>
      <c r="S3933" s="0" t="str">
        <f aca="false">F3933</f>
        <v>0708652106</v>
      </c>
      <c r="T3933" s="0" t="str">
        <f aca="false">G3933</f>
        <v>2</v>
      </c>
      <c r="U3933" s="0" t="n">
        <f aca="false">L3933</f>
        <v>2.57348655604679</v>
      </c>
      <c r="V3933" s="0" t="n">
        <f aca="false">K3933</f>
        <v>133.848662356865</v>
      </c>
      <c r="W3933" s="0" t="n">
        <f aca="false">J3933</f>
        <v>680</v>
      </c>
    </row>
    <row r="3934" customFormat="false" ht="12.8" hidden="false" customHeight="false" outlineLevel="0" collapsed="false">
      <c r="A3934" s="0" t="s">
        <v>78</v>
      </c>
      <c r="B3934" s="0" t="s">
        <v>1259</v>
      </c>
      <c r="C3934" s="0" t="s">
        <v>1322</v>
      </c>
      <c r="D3934" s="0" t="s">
        <v>54</v>
      </c>
      <c r="E3934" s="0" t="s">
        <v>30</v>
      </c>
      <c r="F3934" s="0" t="s">
        <v>1333</v>
      </c>
      <c r="G3934" s="0" t="s">
        <v>1610</v>
      </c>
      <c r="H3934" s="0" t="n">
        <v>1</v>
      </c>
      <c r="I3934" s="0" t="n">
        <v>12</v>
      </c>
      <c r="J3934" s="0" t="n">
        <v>0</v>
      </c>
      <c r="K3934" s="0" t="n">
        <f aca="false">I3934*SUMIFS(syst_chauffage!$H$3:$H$27,syst_chauffage!$B$3:$B$27,D3934,syst_chauffage!$C$3:$C$27,E3934)</f>
        <v>12</v>
      </c>
      <c r="L3934" s="12" t="n">
        <f aca="false">H3934*SUMIFS(syst_chauffage!$K$3:$K$27,syst_chauffage!$B$3:$B$27,D3934,syst_chauffage!$C$3:$C$27,E3934)</f>
        <v>1</v>
      </c>
      <c r="N3934" s="0" t="str">
        <f aca="false">A3934</f>
        <v>Sport Loisir Culture</v>
      </c>
      <c r="O3934" s="0" t="str">
        <f aca="false">B3934</f>
        <v>Culture</v>
      </c>
      <c r="P3934" s="0" t="str">
        <f aca="false">C3934</f>
        <v>Petit cinéma</v>
      </c>
      <c r="Q3934" s="0" t="str">
        <f aca="false">D3934</f>
        <v>Cassette rayonnante performant</v>
      </c>
      <c r="R3934" s="0" t="str">
        <f aca="false">E3934</f>
        <v>Electricité</v>
      </c>
      <c r="S3934" s="0" t="str">
        <f aca="false">F3934</f>
        <v>0708652202</v>
      </c>
      <c r="T3934" s="0" t="str">
        <f aca="false">G3934</f>
        <v>2</v>
      </c>
      <c r="U3934" s="0" t="n">
        <f aca="false">L3934</f>
        <v>1</v>
      </c>
      <c r="V3934" s="0" t="n">
        <f aca="false">K3934</f>
        <v>12</v>
      </c>
      <c r="W3934" s="0" t="n">
        <f aca="false">J3934</f>
        <v>0</v>
      </c>
    </row>
    <row r="3935" customFormat="false" ht="12.8" hidden="false" customHeight="false" outlineLevel="0" collapsed="false">
      <c r="A3935" s="0" t="s">
        <v>78</v>
      </c>
      <c r="B3935" s="0" t="s">
        <v>1259</v>
      </c>
      <c r="C3935" s="0" t="s">
        <v>1322</v>
      </c>
      <c r="D3935" s="0" t="s">
        <v>27</v>
      </c>
      <c r="E3935" s="0" t="s">
        <v>23</v>
      </c>
      <c r="F3935" s="0" t="s">
        <v>1334</v>
      </c>
      <c r="G3935" s="0" t="s">
        <v>1610</v>
      </c>
      <c r="H3935" s="0" t="n">
        <v>0.750812573529875</v>
      </c>
      <c r="I3935" s="0" t="n">
        <v>30.5822514409672</v>
      </c>
      <c r="J3935" s="0" t="n">
        <v>608</v>
      </c>
      <c r="K3935" s="0" t="n">
        <f aca="false">I3935*SUMIFS(syst_chauffage!$H$3:$H$27,syst_chauffage!$B$3:$B$27,D3935,syst_chauffage!$C$3:$C$27,E3935)</f>
        <v>78.4252216985365</v>
      </c>
      <c r="L3935" s="12" t="n">
        <f aca="false">H3935*SUMIFS(syst_chauffage!$K$3:$K$27,syst_chauffage!$B$3:$B$27,D3935,syst_chauffage!$C$3:$C$27,E3935)</f>
        <v>0.750812573529875</v>
      </c>
      <c r="N3935" s="0" t="str">
        <f aca="false">A3935</f>
        <v>Sport Loisir Culture</v>
      </c>
      <c r="O3935" s="0" t="str">
        <f aca="false">B3935</f>
        <v>Culture</v>
      </c>
      <c r="P3935" s="0" t="str">
        <f aca="false">C3935</f>
        <v>Petit cinéma</v>
      </c>
      <c r="Q3935" s="0" t="str">
        <f aca="false">D3935</f>
        <v>Chaudière condensation fioul</v>
      </c>
      <c r="R3935" s="0" t="str">
        <f aca="false">E3935</f>
        <v>Fioul</v>
      </c>
      <c r="S3935" s="0" t="str">
        <f aca="false">F3935</f>
        <v>0708652303</v>
      </c>
      <c r="T3935" s="0" t="str">
        <f aca="false">G3935</f>
        <v>2</v>
      </c>
      <c r="U3935" s="0" t="n">
        <f aca="false">L3935</f>
        <v>0.750812573529875</v>
      </c>
      <c r="V3935" s="0" t="n">
        <f aca="false">K3935</f>
        <v>78.4252216985365</v>
      </c>
      <c r="W3935" s="0" t="n">
        <f aca="false">J3935</f>
        <v>608</v>
      </c>
    </row>
    <row r="3936" customFormat="false" ht="12.8" hidden="false" customHeight="false" outlineLevel="0" collapsed="false">
      <c r="A3936" s="0" t="s">
        <v>78</v>
      </c>
      <c r="B3936" s="0" t="s">
        <v>1259</v>
      </c>
      <c r="C3936" s="0" t="s">
        <v>1322</v>
      </c>
      <c r="D3936" s="0" t="s">
        <v>18</v>
      </c>
      <c r="E3936" s="0" t="s">
        <v>14</v>
      </c>
      <c r="F3936" s="0" t="s">
        <v>1335</v>
      </c>
      <c r="G3936" s="0" t="s">
        <v>1610</v>
      </c>
      <c r="H3936" s="0" t="n">
        <v>0.971104954503384</v>
      </c>
      <c r="I3936" s="0" t="n">
        <v>20.7386464752119</v>
      </c>
      <c r="J3936" s="0" t="n">
        <v>608</v>
      </c>
      <c r="K3936" s="0" t="n">
        <f aca="false">I3936*SUMIFS(syst_chauffage!$H$3:$H$27,syst_chauffage!$B$3:$B$27,D3936,syst_chauffage!$C$3:$C$27,E3936)</f>
        <v>56.5113375857588</v>
      </c>
      <c r="L3936" s="12" t="n">
        <f aca="false">H3936*SUMIFS(syst_chauffage!$K$3:$K$27,syst_chauffage!$B$3:$B$27,D3936,syst_chauffage!$C$3:$C$27,E3936)</f>
        <v>0.943376888225516</v>
      </c>
      <c r="N3936" s="0" t="str">
        <f aca="false">A3936</f>
        <v>Sport Loisir Culture</v>
      </c>
      <c r="O3936" s="0" t="str">
        <f aca="false">B3936</f>
        <v>Culture</v>
      </c>
      <c r="P3936" s="0" t="str">
        <f aca="false">C3936</f>
        <v>Petit cinéma</v>
      </c>
      <c r="Q3936" s="0" t="str">
        <f aca="false">D3936</f>
        <v>Chaudière condensation gaz</v>
      </c>
      <c r="R3936" s="0" t="str">
        <f aca="false">E3936</f>
        <v>Gaz</v>
      </c>
      <c r="S3936" s="0" t="str">
        <f aca="false">F3936</f>
        <v>0708652404</v>
      </c>
      <c r="T3936" s="0" t="str">
        <f aca="false">G3936</f>
        <v>2</v>
      </c>
      <c r="U3936" s="0" t="n">
        <f aca="false">L3936</f>
        <v>0.943376888225516</v>
      </c>
      <c r="V3936" s="0" t="n">
        <f aca="false">K3936</f>
        <v>56.5113375857588</v>
      </c>
      <c r="W3936" s="0" t="n">
        <f aca="false">J3936</f>
        <v>608</v>
      </c>
    </row>
    <row r="3937" customFormat="false" ht="12.8" hidden="false" customHeight="false" outlineLevel="0" collapsed="false">
      <c r="A3937" s="0" t="s">
        <v>78</v>
      </c>
      <c r="B3937" s="0" t="s">
        <v>1259</v>
      </c>
      <c r="C3937" s="0" t="s">
        <v>1322</v>
      </c>
      <c r="D3937" s="0" t="s">
        <v>32</v>
      </c>
      <c r="E3937" s="0" t="s">
        <v>30</v>
      </c>
      <c r="F3937" s="0" t="s">
        <v>1336</v>
      </c>
      <c r="G3937" s="0" t="s">
        <v>1610</v>
      </c>
      <c r="H3937" s="0" t="n">
        <v>1</v>
      </c>
      <c r="I3937" s="0" t="n">
        <v>12</v>
      </c>
      <c r="J3937" s="0" t="n">
        <v>0</v>
      </c>
      <c r="K3937" s="0" t="n">
        <f aca="false">I3937*SUMIFS(syst_chauffage!$H$3:$H$27,syst_chauffage!$B$3:$B$27,D3937,syst_chauffage!$C$3:$C$27,E3937)</f>
        <v>12</v>
      </c>
      <c r="L3937" s="12" t="n">
        <f aca="false">H3937*SUMIFS(syst_chauffage!$K$3:$K$27,syst_chauffage!$B$3:$B$27,D3937,syst_chauffage!$C$3:$C$27,E3937)</f>
        <v>1</v>
      </c>
      <c r="N3937" s="0" t="str">
        <f aca="false">A3937</f>
        <v>Sport Loisir Culture</v>
      </c>
      <c r="O3937" s="0" t="str">
        <f aca="false">B3937</f>
        <v>Culture</v>
      </c>
      <c r="P3937" s="0" t="str">
        <f aca="false">C3937</f>
        <v>Petit cinéma</v>
      </c>
      <c r="Q3937" s="0" t="str">
        <f aca="false">D3937</f>
        <v>Electrique direct performant</v>
      </c>
      <c r="R3937" s="0" t="str">
        <f aca="false">E3937</f>
        <v>Electricité</v>
      </c>
      <c r="S3937" s="0" t="str">
        <f aca="false">F3937</f>
        <v>0708652602</v>
      </c>
      <c r="T3937" s="0" t="str">
        <f aca="false">G3937</f>
        <v>2</v>
      </c>
      <c r="U3937" s="0" t="n">
        <f aca="false">L3937</f>
        <v>1</v>
      </c>
      <c r="V3937" s="0" t="n">
        <f aca="false">K3937</f>
        <v>12</v>
      </c>
      <c r="W3937" s="0" t="n">
        <f aca="false">J3937</f>
        <v>0</v>
      </c>
    </row>
    <row r="3938" customFormat="false" ht="12.8" hidden="false" customHeight="false" outlineLevel="0" collapsed="false">
      <c r="A3938" s="0" t="s">
        <v>78</v>
      </c>
      <c r="B3938" s="0" t="s">
        <v>1259</v>
      </c>
      <c r="C3938" s="0" t="s">
        <v>1322</v>
      </c>
      <c r="D3938" s="0" t="s">
        <v>38</v>
      </c>
      <c r="E3938" s="0" t="s">
        <v>30</v>
      </c>
      <c r="F3938" s="0" t="s">
        <v>1337</v>
      </c>
      <c r="G3938" s="0" t="s">
        <v>1610</v>
      </c>
      <c r="H3938" s="0" t="n">
        <v>3.41149395348837</v>
      </c>
      <c r="I3938" s="0" t="n">
        <v>41.5360338900898</v>
      </c>
      <c r="J3938" s="0" t="n">
        <v>648</v>
      </c>
      <c r="K3938" s="0" t="n">
        <f aca="false">I3938*SUMIFS(syst_chauffage!$H$3:$H$27,syst_chauffage!$B$3:$B$27,D3938,syst_chauffage!$C$3:$C$27,E3938)</f>
        <v>41.9843656152458</v>
      </c>
      <c r="L3938" s="12" t="n">
        <f aca="false">H3938*SUMIFS(syst_chauffage!$K$3:$K$27,syst_chauffage!$B$3:$B$27,D3938,syst_chauffage!$C$3:$C$27,E3938)</f>
        <v>3.05197598099553</v>
      </c>
      <c r="N3938" s="0" t="str">
        <f aca="false">A3938</f>
        <v>Sport Loisir Culture</v>
      </c>
      <c r="O3938" s="0" t="str">
        <f aca="false">B3938</f>
        <v>Culture</v>
      </c>
      <c r="P3938" s="0" t="str">
        <f aca="false">C3938</f>
        <v>Petit cinéma</v>
      </c>
      <c r="Q3938" s="0" t="str">
        <f aca="false">D3938</f>
        <v>PAC performant</v>
      </c>
      <c r="R3938" s="0" t="str">
        <f aca="false">E3938</f>
        <v>Electricité</v>
      </c>
      <c r="S3938" s="0" t="str">
        <f aca="false">F3938</f>
        <v>0708652902</v>
      </c>
      <c r="T3938" s="0" t="str">
        <f aca="false">G3938</f>
        <v>2</v>
      </c>
      <c r="U3938" s="0" t="n">
        <f aca="false">L3938</f>
        <v>3.05197598099553</v>
      </c>
      <c r="V3938" s="0" t="n">
        <f aca="false">K3938</f>
        <v>41.9843656152458</v>
      </c>
      <c r="W3938" s="0" t="n">
        <f aca="false">J3938</f>
        <v>648</v>
      </c>
    </row>
    <row r="3939" customFormat="false" ht="12.8" hidden="false" customHeight="false" outlineLevel="0" collapsed="false">
      <c r="A3939" s="0" t="s">
        <v>78</v>
      </c>
      <c r="B3939" s="0" t="s">
        <v>1259</v>
      </c>
      <c r="C3939" s="0" t="s">
        <v>1322</v>
      </c>
      <c r="D3939" s="0" t="s">
        <v>46</v>
      </c>
      <c r="E3939" s="0" t="s">
        <v>30</v>
      </c>
      <c r="F3939" s="0" t="s">
        <v>1338</v>
      </c>
      <c r="G3939" s="0" t="s">
        <v>1610</v>
      </c>
      <c r="H3939" s="0" t="n">
        <v>3.23578046511627</v>
      </c>
      <c r="I3939" s="0" t="n">
        <v>11.430424992294</v>
      </c>
      <c r="J3939" s="0" t="n">
        <v>648</v>
      </c>
      <c r="K3939" s="0" t="n">
        <f aca="false">I3939*SUMIFS(syst_chauffage!$H$3:$H$27,syst_chauffage!$B$3:$B$27,D3939,syst_chauffage!$C$3:$C$27,E3939)</f>
        <v>19.8307298484385</v>
      </c>
      <c r="L3939" s="12" t="n">
        <f aca="false">H3939*SUMIFS(syst_chauffage!$K$3:$K$27,syst_chauffage!$B$3:$B$27,D3939,syst_chauffage!$C$3:$C$27,E3939)</f>
        <v>2.91709022049921</v>
      </c>
      <c r="N3939" s="0" t="str">
        <f aca="false">A3939</f>
        <v>Sport Loisir Culture</v>
      </c>
      <c r="O3939" s="0" t="str">
        <f aca="false">B3939</f>
        <v>Culture</v>
      </c>
      <c r="P3939" s="0" t="str">
        <f aca="false">C3939</f>
        <v>Petit cinéma</v>
      </c>
      <c r="Q3939" s="0" t="str">
        <f aca="false">D3939</f>
        <v>Rooftop performant</v>
      </c>
      <c r="R3939" s="0" t="str">
        <f aca="false">E3939</f>
        <v>Electricité</v>
      </c>
      <c r="S3939" s="0" t="str">
        <f aca="false">F3939</f>
        <v>0708653002</v>
      </c>
      <c r="T3939" s="0" t="str">
        <f aca="false">G3939</f>
        <v>2</v>
      </c>
      <c r="U3939" s="0" t="n">
        <f aca="false">L3939</f>
        <v>2.91709022049921</v>
      </c>
      <c r="V3939" s="0" t="n">
        <f aca="false">K3939</f>
        <v>19.8307298484385</v>
      </c>
      <c r="W3939" s="0" t="n">
        <f aca="false">J3939</f>
        <v>648</v>
      </c>
    </row>
    <row r="3940" customFormat="false" ht="12.8" hidden="false" customHeight="false" outlineLevel="0" collapsed="false">
      <c r="A3940" s="0" t="s">
        <v>78</v>
      </c>
      <c r="B3940" s="0" t="s">
        <v>1259</v>
      </c>
      <c r="C3940" s="0" t="s">
        <v>1339</v>
      </c>
      <c r="D3940" s="0" t="s">
        <v>19</v>
      </c>
      <c r="E3940" s="0" t="s">
        <v>57</v>
      </c>
      <c r="F3940" s="0" t="s">
        <v>1340</v>
      </c>
      <c r="G3940" s="0" t="s">
        <v>1610</v>
      </c>
      <c r="H3940" s="0" t="n">
        <v>2.08070524564634</v>
      </c>
      <c r="I3940" s="0" t="n">
        <v>53.4994895917058</v>
      </c>
      <c r="J3940" s="0" t="n">
        <v>0</v>
      </c>
      <c r="K3940" s="0" t="n">
        <f aca="false">I3940*SUMIFS(syst_chauffage!$H$3:$H$27,syst_chauffage!$B$3:$B$27,D3940,syst_chauffage!$C$3:$C$27,E3940)</f>
        <v>74.4967913116063</v>
      </c>
      <c r="L3940" s="12" t="n">
        <f aca="false">H3940*SUMIFS(syst_chauffage!$K$3:$K$27,syst_chauffage!$B$3:$B$27,D3940,syst_chauffage!$C$3:$C$27,E3940)</f>
        <v>2.08070524564634</v>
      </c>
      <c r="N3940" s="0" t="str">
        <f aca="false">A3940</f>
        <v>Sport Loisir Culture</v>
      </c>
      <c r="O3940" s="0" t="str">
        <f aca="false">B3940</f>
        <v>Culture</v>
      </c>
      <c r="P3940" s="0" t="str">
        <f aca="false">C3940</f>
        <v>Petite salle de spectacle</v>
      </c>
      <c r="Q3940" s="0" t="str">
        <f aca="false">D3940</f>
        <v>Autre système centralisé</v>
      </c>
      <c r="R3940" s="0" t="str">
        <f aca="false">E3940</f>
        <v>Autres</v>
      </c>
      <c r="S3940" s="0" t="str">
        <f aca="false">F3940</f>
        <v>0708800101</v>
      </c>
      <c r="T3940" s="0" t="str">
        <f aca="false">G3940</f>
        <v>2</v>
      </c>
      <c r="U3940" s="0" t="n">
        <f aca="false">L3940</f>
        <v>2.08070524564634</v>
      </c>
      <c r="V3940" s="0" t="n">
        <f aca="false">K3940</f>
        <v>74.4967913116063</v>
      </c>
      <c r="W3940" s="0" t="n">
        <f aca="false">J3940</f>
        <v>0</v>
      </c>
    </row>
    <row r="3941" customFormat="false" ht="12.8" hidden="false" customHeight="false" outlineLevel="0" collapsed="false">
      <c r="A3941" s="0" t="s">
        <v>78</v>
      </c>
      <c r="B3941" s="0" t="s">
        <v>1259</v>
      </c>
      <c r="C3941" s="0" t="s">
        <v>1339</v>
      </c>
      <c r="D3941" s="0" t="s">
        <v>19</v>
      </c>
      <c r="E3941" s="0" t="s">
        <v>58</v>
      </c>
      <c r="F3941" s="0" t="s">
        <v>1341</v>
      </c>
      <c r="G3941" s="0" t="s">
        <v>1610</v>
      </c>
      <c r="H3941" s="0" t="n">
        <v>2.11289794313849</v>
      </c>
      <c r="I3941" s="0" t="n">
        <v>60.107403083373</v>
      </c>
      <c r="J3941" s="0" t="n">
        <v>680</v>
      </c>
      <c r="K3941" s="0" t="n">
        <f aca="false">I3941*SUMIFS(syst_chauffage!$H$3:$H$27,syst_chauffage!$B$3:$B$27,D3941,syst_chauffage!$C$3:$C$27,E3941)</f>
        <v>98.8736480662576</v>
      </c>
      <c r="L3941" s="12" t="n">
        <f aca="false">H3941*SUMIFS(syst_chauffage!$K$3:$K$27,syst_chauffage!$B$3:$B$27,D3941,syst_chauffage!$C$3:$C$27,E3941)</f>
        <v>2.11289794313849</v>
      </c>
      <c r="N3941" s="0" t="str">
        <f aca="false">A3941</f>
        <v>Sport Loisir Culture</v>
      </c>
      <c r="O3941" s="0" t="str">
        <f aca="false">B3941</f>
        <v>Culture</v>
      </c>
      <c r="P3941" s="0" t="str">
        <f aca="false">C3941</f>
        <v>Petite salle de spectacle</v>
      </c>
      <c r="Q3941" s="0" t="str">
        <f aca="false">D3941</f>
        <v>Autre système centralisé</v>
      </c>
      <c r="R3941" s="0" t="str">
        <f aca="false">E3941</f>
        <v>Urbain</v>
      </c>
      <c r="S3941" s="0" t="str">
        <f aca="false">F3941</f>
        <v>0708800106</v>
      </c>
      <c r="T3941" s="0" t="str">
        <f aca="false">G3941</f>
        <v>2</v>
      </c>
      <c r="U3941" s="0" t="n">
        <f aca="false">L3941</f>
        <v>2.11289794313849</v>
      </c>
      <c r="V3941" s="0" t="n">
        <f aca="false">K3941</f>
        <v>98.8736480662576</v>
      </c>
      <c r="W3941" s="0" t="n">
        <f aca="false">J3941</f>
        <v>680</v>
      </c>
    </row>
    <row r="3942" customFormat="false" ht="12.8" hidden="false" customHeight="false" outlineLevel="0" collapsed="false">
      <c r="A3942" s="0" t="s">
        <v>78</v>
      </c>
      <c r="B3942" s="0" t="s">
        <v>1259</v>
      </c>
      <c r="C3942" s="0" t="s">
        <v>1339</v>
      </c>
      <c r="D3942" s="0" t="s">
        <v>24</v>
      </c>
      <c r="E3942" s="0" t="s">
        <v>30</v>
      </c>
      <c r="F3942" s="0" t="s">
        <v>1342</v>
      </c>
      <c r="G3942" s="0" t="s">
        <v>1610</v>
      </c>
      <c r="H3942" s="0" t="n">
        <v>0.84</v>
      </c>
      <c r="I3942" s="0" t="n">
        <v>10.4</v>
      </c>
      <c r="J3942" s="0" t="n">
        <v>0</v>
      </c>
      <c r="K3942" s="0" t="n">
        <f aca="false">I3942*SUMIFS(syst_chauffage!$H$3:$H$27,syst_chauffage!$B$3:$B$27,D3942,syst_chauffage!$C$3:$C$27,E3942)</f>
        <v>3</v>
      </c>
      <c r="L3942" s="12" t="n">
        <f aca="false">H3942*SUMIFS(syst_chauffage!$K$3:$K$27,syst_chauffage!$B$3:$B$27,D3942,syst_chauffage!$C$3:$C$27,E3942)</f>
        <v>0.84</v>
      </c>
      <c r="N3942" s="0" t="str">
        <f aca="false">A3942</f>
        <v>Sport Loisir Culture</v>
      </c>
      <c r="O3942" s="0" t="str">
        <f aca="false">B3942</f>
        <v>Culture</v>
      </c>
      <c r="P3942" s="0" t="str">
        <f aca="false">C3942</f>
        <v>Petite salle de spectacle</v>
      </c>
      <c r="Q3942" s="0" t="str">
        <f aca="false">D3942</f>
        <v>Cassette rayonnante</v>
      </c>
      <c r="R3942" s="0" t="str">
        <f aca="false">E3942</f>
        <v>Electricité</v>
      </c>
      <c r="S3942" s="0" t="str">
        <f aca="false">F3942</f>
        <v>0708800202</v>
      </c>
      <c r="T3942" s="0" t="str">
        <f aca="false">G3942</f>
        <v>2</v>
      </c>
      <c r="U3942" s="0" t="n">
        <f aca="false">L3942</f>
        <v>0.84</v>
      </c>
      <c r="V3942" s="0" t="n">
        <f aca="false">K3942</f>
        <v>3</v>
      </c>
      <c r="W3942" s="0" t="n">
        <f aca="false">J3942</f>
        <v>0</v>
      </c>
    </row>
    <row r="3943" customFormat="false" ht="12.8" hidden="false" customHeight="false" outlineLevel="0" collapsed="false">
      <c r="A3943" s="0" t="s">
        <v>78</v>
      </c>
      <c r="B3943" s="0" t="s">
        <v>1259</v>
      </c>
      <c r="C3943" s="0" t="s">
        <v>1339</v>
      </c>
      <c r="D3943" s="0" t="s">
        <v>22</v>
      </c>
      <c r="E3943" s="0" t="s">
        <v>23</v>
      </c>
      <c r="F3943" s="0" t="s">
        <v>1343</v>
      </c>
      <c r="G3943" s="0" t="s">
        <v>1610</v>
      </c>
      <c r="H3943" s="0" t="n">
        <v>0.693864727433634</v>
      </c>
      <c r="I3943" s="0" t="n">
        <v>25.8195931722229</v>
      </c>
      <c r="J3943" s="0" t="n">
        <v>0</v>
      </c>
      <c r="K3943" s="0" t="n">
        <f aca="false">I3943*SUMIFS(syst_chauffage!$H$3:$H$27,syst_chauffage!$B$3:$B$27,D3943,syst_chauffage!$C$3:$C$27,E3943)</f>
        <v>45.4688847295048</v>
      </c>
      <c r="L3943" s="12" t="n">
        <f aca="false">H3943*SUMIFS(syst_chauffage!$K$3:$K$27,syst_chauffage!$B$3:$B$27,D3943,syst_chauffage!$C$3:$C$27,E3943)</f>
        <v>0.693864727433634</v>
      </c>
      <c r="N3943" s="0" t="str">
        <f aca="false">A3943</f>
        <v>Sport Loisir Culture</v>
      </c>
      <c r="O3943" s="0" t="str">
        <f aca="false">B3943</f>
        <v>Culture</v>
      </c>
      <c r="P3943" s="0" t="str">
        <f aca="false">C3943</f>
        <v>Petite salle de spectacle</v>
      </c>
      <c r="Q3943" s="0" t="str">
        <f aca="false">D3943</f>
        <v>Chaudière fioul</v>
      </c>
      <c r="R3943" s="0" t="str">
        <f aca="false">E3943</f>
        <v>Fioul</v>
      </c>
      <c r="S3943" s="0" t="str">
        <f aca="false">F3943</f>
        <v>0708800303</v>
      </c>
      <c r="T3943" s="0" t="str">
        <f aca="false">G3943</f>
        <v>2</v>
      </c>
      <c r="U3943" s="0" t="n">
        <f aca="false">L3943</f>
        <v>0.693864727433634</v>
      </c>
      <c r="V3943" s="0" t="n">
        <f aca="false">K3943</f>
        <v>45.4688847295048</v>
      </c>
      <c r="W3943" s="0" t="n">
        <f aca="false">J3943</f>
        <v>0</v>
      </c>
    </row>
    <row r="3944" customFormat="false" ht="12.8" hidden="false" customHeight="false" outlineLevel="0" collapsed="false">
      <c r="A3944" s="0" t="s">
        <v>78</v>
      </c>
      <c r="B3944" s="0" t="s">
        <v>1259</v>
      </c>
      <c r="C3944" s="0" t="s">
        <v>1339</v>
      </c>
      <c r="D3944" s="0" t="s">
        <v>13</v>
      </c>
      <c r="E3944" s="0" t="s">
        <v>14</v>
      </c>
      <c r="F3944" s="0" t="s">
        <v>1344</v>
      </c>
      <c r="G3944" s="0" t="s">
        <v>1610</v>
      </c>
      <c r="H3944" s="0" t="n">
        <v>0.707679396954448</v>
      </c>
      <c r="I3944" s="0" t="n">
        <v>17.0950026655679</v>
      </c>
      <c r="J3944" s="0" t="n">
        <v>264</v>
      </c>
      <c r="K3944" s="0" t="n">
        <f aca="false">I3944*SUMIFS(syst_chauffage!$H$3:$H$27,syst_chauffage!$B$3:$B$27,D3944,syst_chauffage!$C$3:$C$27,E3944)</f>
        <v>34.5249261257035</v>
      </c>
      <c r="L3944" s="12" t="n">
        <f aca="false">H3944*SUMIFS(syst_chauffage!$K$3:$K$27,syst_chauffage!$B$3:$B$27,D3944,syst_chauffage!$C$3:$C$27,E3944)</f>
        <v>0.707679396954448</v>
      </c>
      <c r="N3944" s="0" t="str">
        <f aca="false">A3944</f>
        <v>Sport Loisir Culture</v>
      </c>
      <c r="O3944" s="0" t="str">
        <f aca="false">B3944</f>
        <v>Culture</v>
      </c>
      <c r="P3944" s="0" t="str">
        <f aca="false">C3944</f>
        <v>Petite salle de spectacle</v>
      </c>
      <c r="Q3944" s="0" t="str">
        <f aca="false">D3944</f>
        <v>Chaudière gaz</v>
      </c>
      <c r="R3944" s="0" t="str">
        <f aca="false">E3944</f>
        <v>Gaz</v>
      </c>
      <c r="S3944" s="0" t="str">
        <f aca="false">F3944</f>
        <v>0708800404</v>
      </c>
      <c r="T3944" s="0" t="str">
        <f aca="false">G3944</f>
        <v>2</v>
      </c>
      <c r="U3944" s="0" t="n">
        <f aca="false">L3944</f>
        <v>0.707679396954448</v>
      </c>
      <c r="V3944" s="0" t="n">
        <f aca="false">K3944</f>
        <v>34.5249261257035</v>
      </c>
      <c r="W3944" s="0" t="n">
        <f aca="false">J3944</f>
        <v>264</v>
      </c>
    </row>
    <row r="3945" customFormat="false" ht="12.8" hidden="false" customHeight="false" outlineLevel="0" collapsed="false">
      <c r="A3945" s="0" t="s">
        <v>78</v>
      </c>
      <c r="B3945" s="0" t="s">
        <v>1259</v>
      </c>
      <c r="C3945" s="0" t="s">
        <v>1339</v>
      </c>
      <c r="D3945" s="0" t="s">
        <v>29</v>
      </c>
      <c r="E3945" s="0" t="s">
        <v>30</v>
      </c>
      <c r="F3945" s="0" t="s">
        <v>1345</v>
      </c>
      <c r="G3945" s="0" t="s">
        <v>1610</v>
      </c>
      <c r="H3945" s="0" t="n">
        <v>0.92</v>
      </c>
      <c r="I3945" s="0" t="n">
        <v>10.4</v>
      </c>
      <c r="J3945" s="0" t="n">
        <v>0</v>
      </c>
      <c r="K3945" s="0" t="n">
        <f aca="false">I3945*SUMIFS(syst_chauffage!$H$3:$H$27,syst_chauffage!$B$3:$B$27,D3945,syst_chauffage!$C$3:$C$27,E3945)</f>
        <v>3</v>
      </c>
      <c r="L3945" s="12" t="n">
        <f aca="false">H3945*SUMIFS(syst_chauffage!$K$3:$K$27,syst_chauffage!$B$3:$B$27,D3945,syst_chauffage!$C$3:$C$27,E3945)</f>
        <v>0.92</v>
      </c>
      <c r="N3945" s="0" t="str">
        <f aca="false">A3945</f>
        <v>Sport Loisir Culture</v>
      </c>
      <c r="O3945" s="0" t="str">
        <f aca="false">B3945</f>
        <v>Culture</v>
      </c>
      <c r="P3945" s="0" t="str">
        <f aca="false">C3945</f>
        <v>Petite salle de spectacle</v>
      </c>
      <c r="Q3945" s="0" t="str">
        <f aca="false">D3945</f>
        <v>Electrique direct</v>
      </c>
      <c r="R3945" s="0" t="str">
        <f aca="false">E3945</f>
        <v>Electricité</v>
      </c>
      <c r="S3945" s="0" t="str">
        <f aca="false">F3945</f>
        <v>0708800602</v>
      </c>
      <c r="T3945" s="0" t="str">
        <f aca="false">G3945</f>
        <v>2</v>
      </c>
      <c r="U3945" s="0" t="n">
        <f aca="false">L3945</f>
        <v>0.92</v>
      </c>
      <c r="V3945" s="0" t="n">
        <f aca="false">K3945</f>
        <v>3</v>
      </c>
      <c r="W3945" s="0" t="n">
        <f aca="false">J3945</f>
        <v>0</v>
      </c>
    </row>
    <row r="3946" customFormat="false" ht="12.8" hidden="false" customHeight="false" outlineLevel="0" collapsed="false">
      <c r="A3946" s="0" t="s">
        <v>78</v>
      </c>
      <c r="B3946" s="0" t="s">
        <v>1259</v>
      </c>
      <c r="C3946" s="0" t="s">
        <v>1339</v>
      </c>
      <c r="D3946" s="0" t="s">
        <v>36</v>
      </c>
      <c r="E3946" s="0" t="s">
        <v>30</v>
      </c>
      <c r="F3946" s="0" t="s">
        <v>1346</v>
      </c>
      <c r="G3946" s="0" t="s">
        <v>1610</v>
      </c>
      <c r="H3946" s="0" t="n">
        <v>2.95662809302325</v>
      </c>
      <c r="I3946" s="0" t="n">
        <v>68.6231971060135</v>
      </c>
      <c r="J3946" s="0" t="n">
        <v>603</v>
      </c>
      <c r="K3946" s="0" t="n">
        <f aca="false">I3946*SUMIFS(syst_chauffage!$H$3:$H$27,syst_chauffage!$B$3:$B$27,D3946,syst_chauffage!$C$3:$C$27,E3946)</f>
        <v>42.4542969070239</v>
      </c>
      <c r="L3946" s="12" t="n">
        <f aca="false">H3946*SUMIFS(syst_chauffage!$K$3:$K$27,syst_chauffage!$B$3:$B$27,D3946,syst_chauffage!$C$3:$C$27,E3946)</f>
        <v>2.48413091717754</v>
      </c>
      <c r="N3946" s="0" t="str">
        <f aca="false">A3946</f>
        <v>Sport Loisir Culture</v>
      </c>
      <c r="O3946" s="0" t="str">
        <f aca="false">B3946</f>
        <v>Culture</v>
      </c>
      <c r="P3946" s="0" t="str">
        <f aca="false">C3946</f>
        <v>Petite salle de spectacle</v>
      </c>
      <c r="Q3946" s="0" t="str">
        <f aca="false">D3946</f>
        <v>PAC</v>
      </c>
      <c r="R3946" s="0" t="str">
        <f aca="false">E3946</f>
        <v>Electricité</v>
      </c>
      <c r="S3946" s="0" t="str">
        <f aca="false">F3946</f>
        <v>0708800902</v>
      </c>
      <c r="T3946" s="0" t="str">
        <f aca="false">G3946</f>
        <v>2</v>
      </c>
      <c r="U3946" s="0" t="n">
        <f aca="false">L3946</f>
        <v>2.48413091717754</v>
      </c>
      <c r="V3946" s="0" t="n">
        <f aca="false">K3946</f>
        <v>42.4542969070239</v>
      </c>
      <c r="W3946" s="0" t="n">
        <f aca="false">J3946</f>
        <v>603</v>
      </c>
    </row>
    <row r="3947" customFormat="false" ht="12.8" hidden="false" customHeight="false" outlineLevel="0" collapsed="false">
      <c r="A3947" s="0" t="s">
        <v>78</v>
      </c>
      <c r="B3947" s="0" t="s">
        <v>1259</v>
      </c>
      <c r="C3947" s="0" t="s">
        <v>1339</v>
      </c>
      <c r="D3947" s="0" t="s">
        <v>42</v>
      </c>
      <c r="E3947" s="0" t="s">
        <v>30</v>
      </c>
      <c r="F3947" s="0" t="s">
        <v>1347</v>
      </c>
      <c r="G3947" s="0" t="s">
        <v>1610</v>
      </c>
      <c r="H3947" s="0" t="n">
        <v>2.72589990697674</v>
      </c>
      <c r="I3947" s="0" t="n">
        <v>10.4007506708781</v>
      </c>
      <c r="J3947" s="0" t="n">
        <v>603</v>
      </c>
      <c r="K3947" s="0" t="n">
        <f aca="false">I3947*SUMIFS(syst_chauffage!$H$3:$H$27,syst_chauffage!$B$3:$B$27,D3947,syst_chauffage!$C$3:$C$27,E3947)</f>
        <v>9.38867687703807</v>
      </c>
      <c r="L3947" s="12" t="n">
        <f aca="false">H3947*SUMIFS(syst_chauffage!$K$3:$K$27,syst_chauffage!$B$3:$B$27,D3947,syst_chauffage!$C$3:$C$27,E3947)</f>
        <v>2.4302459328302</v>
      </c>
      <c r="N3947" s="0" t="str">
        <f aca="false">A3947</f>
        <v>Sport Loisir Culture</v>
      </c>
      <c r="O3947" s="0" t="str">
        <f aca="false">B3947</f>
        <v>Culture</v>
      </c>
      <c r="P3947" s="0" t="str">
        <f aca="false">C3947</f>
        <v>Petite salle de spectacle</v>
      </c>
      <c r="Q3947" s="0" t="str">
        <f aca="false">D3947</f>
        <v>Rooftop</v>
      </c>
      <c r="R3947" s="0" t="str">
        <f aca="false">E3947</f>
        <v>Electricité</v>
      </c>
      <c r="S3947" s="0" t="str">
        <f aca="false">F3947</f>
        <v>0708801002</v>
      </c>
      <c r="T3947" s="0" t="str">
        <f aca="false">G3947</f>
        <v>2</v>
      </c>
      <c r="U3947" s="0" t="n">
        <f aca="false">L3947</f>
        <v>2.4302459328302</v>
      </c>
      <c r="V3947" s="0" t="n">
        <f aca="false">K3947</f>
        <v>9.38867687703807</v>
      </c>
      <c r="W3947" s="0" t="n">
        <f aca="false">J3947</f>
        <v>603</v>
      </c>
    </row>
    <row r="3948" customFormat="false" ht="12.8" hidden="false" customHeight="false" outlineLevel="0" collapsed="false">
      <c r="A3948" s="0" t="s">
        <v>78</v>
      </c>
      <c r="B3948" s="0" t="s">
        <v>1259</v>
      </c>
      <c r="C3948" s="0" t="s">
        <v>1339</v>
      </c>
      <c r="D3948" s="0" t="s">
        <v>29</v>
      </c>
      <c r="E3948" s="0" t="s">
        <v>30</v>
      </c>
      <c r="F3948" s="0" t="s">
        <v>1348</v>
      </c>
      <c r="G3948" s="0" t="s">
        <v>1610</v>
      </c>
      <c r="H3948" s="0" t="n">
        <v>2.52167109770355</v>
      </c>
      <c r="I3948" s="0" t="n">
        <v>63.6898685615545</v>
      </c>
      <c r="J3948" s="0" t="n">
        <v>0</v>
      </c>
      <c r="K3948" s="0" t="n">
        <f aca="false">I3948*SUMIFS(syst_chauffage!$H$3:$H$27,syst_chauffage!$B$3:$B$27,D3948,syst_chauffage!$C$3:$C$27,E3948)</f>
        <v>18.3720774696792</v>
      </c>
      <c r="L3948" s="12" t="n">
        <f aca="false">H3948*SUMIFS(syst_chauffage!$K$3:$K$27,syst_chauffage!$B$3:$B$27,D3948,syst_chauffage!$C$3:$C$27,E3948)</f>
        <v>2.52167109770355</v>
      </c>
      <c r="N3948" s="0" t="str">
        <f aca="false">A3948</f>
        <v>Sport Loisir Culture</v>
      </c>
      <c r="O3948" s="0" t="str">
        <f aca="false">B3948</f>
        <v>Culture</v>
      </c>
      <c r="P3948" s="0" t="str">
        <f aca="false">C3948</f>
        <v>Petite salle de spectacle</v>
      </c>
      <c r="Q3948" s="0" t="str">
        <f aca="false">D3948</f>
        <v>Electrique direct</v>
      </c>
      <c r="R3948" s="0" t="str">
        <f aca="false">E3948</f>
        <v>Electricité</v>
      </c>
      <c r="S3948" s="0" t="str">
        <f aca="false">F3948</f>
        <v>0708802101</v>
      </c>
      <c r="T3948" s="0" t="str">
        <f aca="false">G3948</f>
        <v>2</v>
      </c>
      <c r="U3948" s="0" t="n">
        <f aca="false">L3948</f>
        <v>2.52167109770355</v>
      </c>
      <c r="V3948" s="0" t="n">
        <f aca="false">K3948</f>
        <v>18.3720774696792</v>
      </c>
      <c r="W3948" s="0" t="n">
        <f aca="false">J3948</f>
        <v>0</v>
      </c>
    </row>
    <row r="3949" customFormat="false" ht="12.8" hidden="false" customHeight="false" outlineLevel="0" collapsed="false">
      <c r="A3949" s="0" t="s">
        <v>78</v>
      </c>
      <c r="B3949" s="0" t="s">
        <v>1259</v>
      </c>
      <c r="C3949" s="0" t="s">
        <v>1339</v>
      </c>
      <c r="D3949" s="0" t="s">
        <v>29</v>
      </c>
      <c r="E3949" s="0" t="s">
        <v>30</v>
      </c>
      <c r="F3949" s="0" t="s">
        <v>1349</v>
      </c>
      <c r="G3949" s="0" t="s">
        <v>1610</v>
      </c>
      <c r="H3949" s="0" t="n">
        <v>2.55932923625959</v>
      </c>
      <c r="I3949" s="0" t="n">
        <v>71.5564322421107</v>
      </c>
      <c r="J3949" s="0" t="n">
        <v>0</v>
      </c>
      <c r="K3949" s="0" t="n">
        <f aca="false">I3949*SUMIFS(syst_chauffage!$H$3:$H$27,syst_chauffage!$B$3:$B$27,D3949,syst_chauffage!$C$3:$C$27,E3949)</f>
        <v>20.6412785313781</v>
      </c>
      <c r="L3949" s="12" t="n">
        <f aca="false">H3949*SUMIFS(syst_chauffage!$K$3:$K$27,syst_chauffage!$B$3:$B$27,D3949,syst_chauffage!$C$3:$C$27,E3949)</f>
        <v>2.55932923625959</v>
      </c>
      <c r="N3949" s="0" t="str">
        <f aca="false">A3949</f>
        <v>Sport Loisir Culture</v>
      </c>
      <c r="O3949" s="0" t="str">
        <f aca="false">B3949</f>
        <v>Culture</v>
      </c>
      <c r="P3949" s="0" t="str">
        <f aca="false">C3949</f>
        <v>Petite salle de spectacle</v>
      </c>
      <c r="Q3949" s="0" t="str">
        <f aca="false">D3949</f>
        <v>Electrique direct</v>
      </c>
      <c r="R3949" s="0" t="str">
        <f aca="false">E3949</f>
        <v>Electricité</v>
      </c>
      <c r="S3949" s="0" t="str">
        <f aca="false">F3949</f>
        <v>0708802106</v>
      </c>
      <c r="T3949" s="0" t="str">
        <f aca="false">G3949</f>
        <v>2</v>
      </c>
      <c r="U3949" s="0" t="n">
        <f aca="false">L3949</f>
        <v>2.55932923625959</v>
      </c>
      <c r="V3949" s="0" t="n">
        <f aca="false">K3949</f>
        <v>20.6412785313781</v>
      </c>
      <c r="W3949" s="0" t="n">
        <f aca="false">J3949</f>
        <v>0</v>
      </c>
    </row>
    <row r="3950" customFormat="false" ht="12.8" hidden="false" customHeight="false" outlineLevel="0" collapsed="false">
      <c r="A3950" s="0" t="s">
        <v>78</v>
      </c>
      <c r="B3950" s="0" t="s">
        <v>1259</v>
      </c>
      <c r="C3950" s="0" t="s">
        <v>1339</v>
      </c>
      <c r="D3950" s="0" t="s">
        <v>54</v>
      </c>
      <c r="E3950" s="0" t="s">
        <v>30</v>
      </c>
      <c r="F3950" s="0" t="s">
        <v>1350</v>
      </c>
      <c r="G3950" s="0" t="s">
        <v>1610</v>
      </c>
      <c r="H3950" s="0" t="n">
        <v>1</v>
      </c>
      <c r="I3950" s="0" t="n">
        <v>12</v>
      </c>
      <c r="J3950" s="0" t="n">
        <v>0</v>
      </c>
      <c r="K3950" s="0" t="n">
        <f aca="false">I3950*SUMIFS(syst_chauffage!$H$3:$H$27,syst_chauffage!$B$3:$B$27,D3950,syst_chauffage!$C$3:$C$27,E3950)</f>
        <v>12</v>
      </c>
      <c r="L3950" s="12" t="n">
        <f aca="false">H3950*SUMIFS(syst_chauffage!$K$3:$K$27,syst_chauffage!$B$3:$B$27,D3950,syst_chauffage!$C$3:$C$27,E3950)</f>
        <v>1</v>
      </c>
      <c r="N3950" s="0" t="str">
        <f aca="false">A3950</f>
        <v>Sport Loisir Culture</v>
      </c>
      <c r="O3950" s="0" t="str">
        <f aca="false">B3950</f>
        <v>Culture</v>
      </c>
      <c r="P3950" s="0" t="str">
        <f aca="false">C3950</f>
        <v>Petite salle de spectacle</v>
      </c>
      <c r="Q3950" s="0" t="str">
        <f aca="false">D3950</f>
        <v>Cassette rayonnante performant</v>
      </c>
      <c r="R3950" s="0" t="str">
        <f aca="false">E3950</f>
        <v>Electricité</v>
      </c>
      <c r="S3950" s="0" t="str">
        <f aca="false">F3950</f>
        <v>0708802202</v>
      </c>
      <c r="T3950" s="0" t="str">
        <f aca="false">G3950</f>
        <v>2</v>
      </c>
      <c r="U3950" s="0" t="n">
        <f aca="false">L3950</f>
        <v>1</v>
      </c>
      <c r="V3950" s="0" t="n">
        <f aca="false">K3950</f>
        <v>12</v>
      </c>
      <c r="W3950" s="0" t="n">
        <f aca="false">J3950</f>
        <v>0</v>
      </c>
    </row>
    <row r="3951" customFormat="false" ht="12.8" hidden="false" customHeight="false" outlineLevel="0" collapsed="false">
      <c r="A3951" s="0" t="s">
        <v>78</v>
      </c>
      <c r="B3951" s="0" t="s">
        <v>1259</v>
      </c>
      <c r="C3951" s="0" t="s">
        <v>1339</v>
      </c>
      <c r="D3951" s="0" t="s">
        <v>27</v>
      </c>
      <c r="E3951" s="0" t="s">
        <v>23</v>
      </c>
      <c r="F3951" s="0" t="s">
        <v>1351</v>
      </c>
      <c r="G3951" s="0" t="s">
        <v>1610</v>
      </c>
      <c r="H3951" s="0" t="n">
        <v>0.752453017495824</v>
      </c>
      <c r="I3951" s="0" t="n">
        <v>30.737610919313</v>
      </c>
      <c r="J3951" s="0" t="n">
        <v>608</v>
      </c>
      <c r="K3951" s="0" t="n">
        <f aca="false">I3951*SUMIFS(syst_chauffage!$H$3:$H$27,syst_chauffage!$B$3:$B$27,D3951,syst_chauffage!$C$3:$C$27,E3951)</f>
        <v>78.8236260330165</v>
      </c>
      <c r="L3951" s="12" t="n">
        <f aca="false">H3951*SUMIFS(syst_chauffage!$K$3:$K$27,syst_chauffage!$B$3:$B$27,D3951,syst_chauffage!$C$3:$C$27,E3951)</f>
        <v>0.752453017495824</v>
      </c>
      <c r="N3951" s="0" t="str">
        <f aca="false">A3951</f>
        <v>Sport Loisir Culture</v>
      </c>
      <c r="O3951" s="0" t="str">
        <f aca="false">B3951</f>
        <v>Culture</v>
      </c>
      <c r="P3951" s="0" t="str">
        <f aca="false">C3951</f>
        <v>Petite salle de spectacle</v>
      </c>
      <c r="Q3951" s="0" t="str">
        <f aca="false">D3951</f>
        <v>Chaudière condensation fioul</v>
      </c>
      <c r="R3951" s="0" t="str">
        <f aca="false">E3951</f>
        <v>Fioul</v>
      </c>
      <c r="S3951" s="0" t="str">
        <f aca="false">F3951</f>
        <v>0708802303</v>
      </c>
      <c r="T3951" s="0" t="str">
        <f aca="false">G3951</f>
        <v>2</v>
      </c>
      <c r="U3951" s="0" t="n">
        <f aca="false">L3951</f>
        <v>0.752453017495824</v>
      </c>
      <c r="V3951" s="0" t="n">
        <f aca="false">K3951</f>
        <v>78.8236260330165</v>
      </c>
      <c r="W3951" s="0" t="n">
        <f aca="false">J3951</f>
        <v>608</v>
      </c>
    </row>
    <row r="3952" customFormat="false" ht="12.8" hidden="false" customHeight="false" outlineLevel="0" collapsed="false">
      <c r="A3952" s="0" t="s">
        <v>78</v>
      </c>
      <c r="B3952" s="0" t="s">
        <v>1259</v>
      </c>
      <c r="C3952" s="0" t="s">
        <v>1339</v>
      </c>
      <c r="D3952" s="0" t="s">
        <v>18</v>
      </c>
      <c r="E3952" s="0" t="s">
        <v>14</v>
      </c>
      <c r="F3952" s="0" t="s">
        <v>1352</v>
      </c>
      <c r="G3952" s="0" t="s">
        <v>1610</v>
      </c>
      <c r="H3952" s="0" t="n">
        <v>0.972516551409787</v>
      </c>
      <c r="I3952" s="0" t="n">
        <v>20.3511936494855</v>
      </c>
      <c r="J3952" s="0" t="n">
        <v>608</v>
      </c>
      <c r="K3952" s="0" t="n">
        <f aca="false">I3952*SUMIFS(syst_chauffage!$H$3:$H$27,syst_chauffage!$B$3:$B$27,D3952,syst_chauffage!$C$3:$C$27,E3952)</f>
        <v>55.4555561749829</v>
      </c>
      <c r="L3952" s="12" t="n">
        <f aca="false">H3952*SUMIFS(syst_chauffage!$K$3:$K$27,syst_chauffage!$B$3:$B$27,D3952,syst_chauffage!$C$3:$C$27,E3952)</f>
        <v>0.944748179650625</v>
      </c>
      <c r="N3952" s="0" t="str">
        <f aca="false">A3952</f>
        <v>Sport Loisir Culture</v>
      </c>
      <c r="O3952" s="0" t="str">
        <f aca="false">B3952</f>
        <v>Culture</v>
      </c>
      <c r="P3952" s="0" t="str">
        <f aca="false">C3952</f>
        <v>Petite salle de spectacle</v>
      </c>
      <c r="Q3952" s="0" t="str">
        <f aca="false">D3952</f>
        <v>Chaudière condensation gaz</v>
      </c>
      <c r="R3952" s="0" t="str">
        <f aca="false">E3952</f>
        <v>Gaz</v>
      </c>
      <c r="S3952" s="0" t="str">
        <f aca="false">F3952</f>
        <v>0708802404</v>
      </c>
      <c r="T3952" s="0" t="str">
        <f aca="false">G3952</f>
        <v>2</v>
      </c>
      <c r="U3952" s="0" t="n">
        <f aca="false">L3952</f>
        <v>0.944748179650625</v>
      </c>
      <c r="V3952" s="0" t="n">
        <f aca="false">K3952</f>
        <v>55.4555561749829</v>
      </c>
      <c r="W3952" s="0" t="n">
        <f aca="false">J3952</f>
        <v>608</v>
      </c>
    </row>
    <row r="3953" customFormat="false" ht="12.8" hidden="false" customHeight="false" outlineLevel="0" collapsed="false">
      <c r="A3953" s="0" t="s">
        <v>78</v>
      </c>
      <c r="B3953" s="0" t="s">
        <v>1259</v>
      </c>
      <c r="C3953" s="0" t="s">
        <v>1339</v>
      </c>
      <c r="D3953" s="0" t="s">
        <v>32</v>
      </c>
      <c r="E3953" s="0" t="s">
        <v>30</v>
      </c>
      <c r="F3953" s="0" t="s">
        <v>1353</v>
      </c>
      <c r="G3953" s="0" t="s">
        <v>1610</v>
      </c>
      <c r="H3953" s="0" t="n">
        <v>1</v>
      </c>
      <c r="I3953" s="0" t="n">
        <v>12</v>
      </c>
      <c r="J3953" s="0" t="n">
        <v>0</v>
      </c>
      <c r="K3953" s="0" t="n">
        <f aca="false">I3953*SUMIFS(syst_chauffage!$H$3:$H$27,syst_chauffage!$B$3:$B$27,D3953,syst_chauffage!$C$3:$C$27,E3953)</f>
        <v>12</v>
      </c>
      <c r="L3953" s="12" t="n">
        <f aca="false">H3953*SUMIFS(syst_chauffage!$K$3:$K$27,syst_chauffage!$B$3:$B$27,D3953,syst_chauffage!$C$3:$C$27,E3953)</f>
        <v>1</v>
      </c>
      <c r="N3953" s="0" t="str">
        <f aca="false">A3953</f>
        <v>Sport Loisir Culture</v>
      </c>
      <c r="O3953" s="0" t="str">
        <f aca="false">B3953</f>
        <v>Culture</v>
      </c>
      <c r="P3953" s="0" t="str">
        <f aca="false">C3953</f>
        <v>Petite salle de spectacle</v>
      </c>
      <c r="Q3953" s="0" t="str">
        <f aca="false">D3953</f>
        <v>Electrique direct performant</v>
      </c>
      <c r="R3953" s="0" t="str">
        <f aca="false">E3953</f>
        <v>Electricité</v>
      </c>
      <c r="S3953" s="0" t="str">
        <f aca="false">F3953</f>
        <v>0708802602</v>
      </c>
      <c r="T3953" s="0" t="str">
        <f aca="false">G3953</f>
        <v>2</v>
      </c>
      <c r="U3953" s="0" t="n">
        <f aca="false">L3953</f>
        <v>1</v>
      </c>
      <c r="V3953" s="0" t="n">
        <f aca="false">K3953</f>
        <v>12</v>
      </c>
      <c r="W3953" s="0" t="n">
        <f aca="false">J3953</f>
        <v>0</v>
      </c>
    </row>
    <row r="3954" customFormat="false" ht="12.8" hidden="false" customHeight="false" outlineLevel="0" collapsed="false">
      <c r="A3954" s="0" t="s">
        <v>78</v>
      </c>
      <c r="B3954" s="0" t="s">
        <v>1259</v>
      </c>
      <c r="C3954" s="0" t="s">
        <v>1339</v>
      </c>
      <c r="D3954" s="0" t="s">
        <v>32</v>
      </c>
      <c r="E3954" s="0" t="s">
        <v>30</v>
      </c>
      <c r="F3954" s="0" t="s">
        <v>1354</v>
      </c>
      <c r="G3954" s="0" t="s">
        <v>1610</v>
      </c>
      <c r="H3954" s="0" t="n">
        <v>3.41149395348837</v>
      </c>
      <c r="I3954" s="0" t="n">
        <v>81.6942822690637</v>
      </c>
      <c r="J3954" s="0" t="n">
        <v>0</v>
      </c>
      <c r="K3954" s="0" t="n">
        <f aca="false">I3954*SUMIFS(syst_chauffage!$H$3:$H$27,syst_chauffage!$B$3:$B$27,D3954,syst_chauffage!$C$3:$C$27,E3954)</f>
        <v>81.6942822690637</v>
      </c>
      <c r="L3954" s="12" t="n">
        <f aca="false">H3954*SUMIFS(syst_chauffage!$K$3:$K$27,syst_chauffage!$B$3:$B$27,D3954,syst_chauffage!$C$3:$C$27,E3954)</f>
        <v>3.41149395348837</v>
      </c>
      <c r="N3954" s="0" t="str">
        <f aca="false">A3954</f>
        <v>Sport Loisir Culture</v>
      </c>
      <c r="O3954" s="0" t="str">
        <f aca="false">B3954</f>
        <v>Culture</v>
      </c>
      <c r="P3954" s="0" t="str">
        <f aca="false">C3954</f>
        <v>Petite salle de spectacle</v>
      </c>
      <c r="Q3954" s="0" t="str">
        <f aca="false">D3954</f>
        <v>Electrique direct performant</v>
      </c>
      <c r="R3954" s="0" t="str">
        <f aca="false">E3954</f>
        <v>Electricité</v>
      </c>
      <c r="S3954" s="0" t="str">
        <f aca="false">F3954</f>
        <v>0708802902</v>
      </c>
      <c r="T3954" s="0" t="str">
        <f aca="false">G3954</f>
        <v>2</v>
      </c>
      <c r="U3954" s="0" t="n">
        <f aca="false">L3954</f>
        <v>3.41149395348837</v>
      </c>
      <c r="V3954" s="0" t="n">
        <f aca="false">K3954</f>
        <v>81.6942822690637</v>
      </c>
      <c r="W3954" s="0" t="n">
        <f aca="false">J3954</f>
        <v>0</v>
      </c>
    </row>
    <row r="3955" customFormat="false" ht="12.8" hidden="false" customHeight="false" outlineLevel="0" collapsed="false">
      <c r="A3955" s="0" t="s">
        <v>78</v>
      </c>
      <c r="B3955" s="0" t="s">
        <v>1259</v>
      </c>
      <c r="C3955" s="0" t="s">
        <v>1339</v>
      </c>
      <c r="D3955" s="0" t="s">
        <v>32</v>
      </c>
      <c r="E3955" s="0" t="s">
        <v>30</v>
      </c>
      <c r="F3955" s="0" t="s">
        <v>1355</v>
      </c>
      <c r="G3955" s="0" t="s">
        <v>1610</v>
      </c>
      <c r="H3955" s="0" t="n">
        <v>3.23578046511627</v>
      </c>
      <c r="I3955" s="0" t="n">
        <v>12.3818460367597</v>
      </c>
      <c r="J3955" s="0" t="n">
        <v>0</v>
      </c>
      <c r="K3955" s="0" t="n">
        <f aca="false">I3955*SUMIFS(syst_chauffage!$H$3:$H$27,syst_chauffage!$B$3:$B$27,D3955,syst_chauffage!$C$3:$C$27,E3955)</f>
        <v>12.3818460367597</v>
      </c>
      <c r="L3955" s="12" t="n">
        <f aca="false">H3955*SUMIFS(syst_chauffage!$K$3:$K$27,syst_chauffage!$B$3:$B$27,D3955,syst_chauffage!$C$3:$C$27,E3955)</f>
        <v>3.23578046511627</v>
      </c>
      <c r="N3955" s="0" t="str">
        <f aca="false">A3955</f>
        <v>Sport Loisir Culture</v>
      </c>
      <c r="O3955" s="0" t="str">
        <f aca="false">B3955</f>
        <v>Culture</v>
      </c>
      <c r="P3955" s="0" t="str">
        <f aca="false">C3955</f>
        <v>Petite salle de spectacle</v>
      </c>
      <c r="Q3955" s="0" t="str">
        <f aca="false">D3955</f>
        <v>Electrique direct performant</v>
      </c>
      <c r="R3955" s="0" t="str">
        <f aca="false">E3955</f>
        <v>Electricité</v>
      </c>
      <c r="S3955" s="0" t="str">
        <f aca="false">F3955</f>
        <v>0708803002</v>
      </c>
      <c r="T3955" s="0" t="str">
        <f aca="false">G3955</f>
        <v>2</v>
      </c>
      <c r="U3955" s="0" t="n">
        <f aca="false">L3955</f>
        <v>3.23578046511627</v>
      </c>
      <c r="V3955" s="0" t="n">
        <f aca="false">K3955</f>
        <v>12.3818460367597</v>
      </c>
      <c r="W3955" s="0" t="n">
        <f aca="false">J3955</f>
        <v>0</v>
      </c>
    </row>
    <row r="3956" customFormat="false" ht="12.8" hidden="false" customHeight="false" outlineLevel="0" collapsed="false">
      <c r="A3956" s="0" t="s">
        <v>78</v>
      </c>
      <c r="B3956" s="0" t="s">
        <v>1259</v>
      </c>
      <c r="C3956" s="0" t="s">
        <v>1339</v>
      </c>
      <c r="D3956" s="0" t="s">
        <v>32</v>
      </c>
      <c r="E3956" s="0" t="s">
        <v>30</v>
      </c>
      <c r="F3956" s="0" t="s">
        <v>1356</v>
      </c>
      <c r="G3956" s="0" t="s">
        <v>1610</v>
      </c>
      <c r="H3956" s="0" t="n">
        <v>0.878349576636749</v>
      </c>
      <c r="I3956" s="0" t="n">
        <v>17.3635220166504</v>
      </c>
      <c r="J3956" s="0" t="n">
        <v>0</v>
      </c>
      <c r="K3956" s="0" t="n">
        <f aca="false">I3956*SUMIFS(syst_chauffage!$H$3:$H$27,syst_chauffage!$B$3:$B$27,D3956,syst_chauffage!$C$3:$C$27,E3956)</f>
        <v>17.3635220166504</v>
      </c>
      <c r="L3956" s="12" t="n">
        <f aca="false">H3956*SUMIFS(syst_chauffage!$K$3:$K$27,syst_chauffage!$B$3:$B$27,D3956,syst_chauffage!$C$3:$C$27,E3956)</f>
        <v>0.878349576636749</v>
      </c>
      <c r="N3956" s="0" t="str">
        <f aca="false">A3956</f>
        <v>Sport Loisir Culture</v>
      </c>
      <c r="O3956" s="0" t="str">
        <f aca="false">B3956</f>
        <v>Culture</v>
      </c>
      <c r="P3956" s="0" t="str">
        <f aca="false">C3956</f>
        <v>Petite salle de spectacle</v>
      </c>
      <c r="Q3956" s="0" t="str">
        <f aca="false">D3956</f>
        <v>Electrique direct performant</v>
      </c>
      <c r="R3956" s="0" t="str">
        <f aca="false">E3956</f>
        <v>Electricité</v>
      </c>
      <c r="S3956" s="0" t="str">
        <f aca="false">F3956</f>
        <v>0713430101</v>
      </c>
      <c r="T3956" s="0" t="str">
        <f aca="false">G3956</f>
        <v>2</v>
      </c>
      <c r="U3956" s="0" t="n">
        <f aca="false">L3956</f>
        <v>0.878349576636749</v>
      </c>
      <c r="V3956" s="0" t="n">
        <f aca="false">K3956</f>
        <v>17.3635220166504</v>
      </c>
      <c r="W3956" s="0" t="n">
        <f aca="false">J3956</f>
        <v>0</v>
      </c>
    </row>
    <row r="3957" customFormat="false" ht="12.8" hidden="false" customHeight="false" outlineLevel="0" collapsed="false">
      <c r="A3957" s="0" t="s">
        <v>78</v>
      </c>
      <c r="B3957" s="0" t="s">
        <v>1357</v>
      </c>
      <c r="C3957" s="0" t="s">
        <v>1294</v>
      </c>
      <c r="D3957" s="0" t="s">
        <v>19</v>
      </c>
      <c r="E3957" s="0" t="s">
        <v>58</v>
      </c>
      <c r="F3957" s="0" t="s">
        <v>1358</v>
      </c>
      <c r="G3957" s="0" t="s">
        <v>1610</v>
      </c>
      <c r="H3957" s="0" t="n">
        <v>0.877514855905315</v>
      </c>
      <c r="I3957" s="0" t="n">
        <v>15.0994710828881</v>
      </c>
      <c r="J3957" s="0" t="n">
        <v>680</v>
      </c>
      <c r="K3957" s="0" t="n">
        <f aca="false">I3957*SUMIFS(syst_chauffage!$H$3:$H$27,syst_chauffage!$B$3:$B$27,D3957,syst_chauffage!$C$3:$C$27,E3957)</f>
        <v>24.8378687690983</v>
      </c>
      <c r="L3957" s="12" t="n">
        <f aca="false">H3957*SUMIFS(syst_chauffage!$K$3:$K$27,syst_chauffage!$B$3:$B$27,D3957,syst_chauffage!$C$3:$C$27,E3957)</f>
        <v>0.877514855905315</v>
      </c>
      <c r="N3957" s="0" t="str">
        <f aca="false">A3957</f>
        <v>Sport Loisir Culture</v>
      </c>
      <c r="O3957" s="0" t="str">
        <f aca="false">B3957</f>
        <v>Equipement collectif</v>
      </c>
      <c r="P3957" s="0" t="str">
        <f aca="false">C3957</f>
        <v>Immeuble péri urbain</v>
      </c>
      <c r="Q3957" s="0" t="str">
        <f aca="false">D3957</f>
        <v>Autre système centralisé</v>
      </c>
      <c r="R3957" s="0" t="str">
        <f aca="false">E3957</f>
        <v>Urbain</v>
      </c>
      <c r="S3957" s="0" t="str">
        <f aca="false">F3957</f>
        <v>0713430106</v>
      </c>
      <c r="T3957" s="0" t="str">
        <f aca="false">G3957</f>
        <v>2</v>
      </c>
      <c r="U3957" s="0" t="n">
        <f aca="false">L3957</f>
        <v>0.877514855905315</v>
      </c>
      <c r="V3957" s="0" t="n">
        <f aca="false">K3957</f>
        <v>24.8378687690983</v>
      </c>
      <c r="W3957" s="0" t="n">
        <f aca="false">J3957</f>
        <v>680</v>
      </c>
    </row>
    <row r="3958" customFormat="false" ht="12.8" hidden="false" customHeight="false" outlineLevel="0" collapsed="false">
      <c r="A3958" s="0" t="s">
        <v>78</v>
      </c>
      <c r="B3958" s="0" t="s">
        <v>1357</v>
      </c>
      <c r="C3958" s="0" t="s">
        <v>1294</v>
      </c>
      <c r="D3958" s="0" t="s">
        <v>22</v>
      </c>
      <c r="E3958" s="0" t="s">
        <v>23</v>
      </c>
      <c r="F3958" s="0" t="s">
        <v>1359</v>
      </c>
      <c r="G3958" s="0" t="s">
        <v>1610</v>
      </c>
      <c r="H3958" s="0" t="n">
        <v>0.551231739879985</v>
      </c>
      <c r="I3958" s="0" t="n">
        <v>10.5898966014297</v>
      </c>
      <c r="J3958" s="0" t="n">
        <v>0</v>
      </c>
      <c r="K3958" s="0" t="n">
        <f aca="false">I3958*SUMIFS(syst_chauffage!$H$3:$H$27,syst_chauffage!$B$3:$B$27,D3958,syst_chauffage!$C$3:$C$27,E3958)</f>
        <v>18.6490462748963</v>
      </c>
      <c r="L3958" s="12" t="n">
        <f aca="false">H3958*SUMIFS(syst_chauffage!$K$3:$K$27,syst_chauffage!$B$3:$B$27,D3958,syst_chauffage!$C$3:$C$27,E3958)</f>
        <v>0.551231739879985</v>
      </c>
      <c r="N3958" s="0" t="str">
        <f aca="false">A3958</f>
        <v>Sport Loisir Culture</v>
      </c>
      <c r="O3958" s="0" t="str">
        <f aca="false">B3958</f>
        <v>Equipement collectif</v>
      </c>
      <c r="P3958" s="0" t="str">
        <f aca="false">C3958</f>
        <v>Immeuble péri urbain</v>
      </c>
      <c r="Q3958" s="0" t="str">
        <f aca="false">D3958</f>
        <v>Chaudière fioul</v>
      </c>
      <c r="R3958" s="0" t="str">
        <f aca="false">E3958</f>
        <v>Fioul</v>
      </c>
      <c r="S3958" s="0" t="str">
        <f aca="false">F3958</f>
        <v>0713430303</v>
      </c>
      <c r="T3958" s="0" t="str">
        <f aca="false">G3958</f>
        <v>2</v>
      </c>
      <c r="U3958" s="0" t="n">
        <f aca="false">L3958</f>
        <v>0.551231739879985</v>
      </c>
      <c r="V3958" s="0" t="n">
        <f aca="false">K3958</f>
        <v>18.6490462748963</v>
      </c>
      <c r="W3958" s="0" t="n">
        <f aca="false">J3958</f>
        <v>0</v>
      </c>
    </row>
    <row r="3959" customFormat="false" ht="12.8" hidden="false" customHeight="false" outlineLevel="0" collapsed="false">
      <c r="A3959" s="0" t="s">
        <v>78</v>
      </c>
      <c r="B3959" s="0" t="s">
        <v>1357</v>
      </c>
      <c r="C3959" s="0" t="s">
        <v>1294</v>
      </c>
      <c r="D3959" s="0" t="s">
        <v>13</v>
      </c>
      <c r="E3959" s="0" t="s">
        <v>14</v>
      </c>
      <c r="F3959" s="0" t="s">
        <v>1360</v>
      </c>
      <c r="G3959" s="0" t="s">
        <v>1610</v>
      </c>
      <c r="H3959" s="0" t="n">
        <v>0.728018804985793</v>
      </c>
      <c r="I3959" s="0" t="n">
        <v>7.0674626841827</v>
      </c>
      <c r="J3959" s="0" t="n">
        <v>224</v>
      </c>
      <c r="K3959" s="0" t="n">
        <f aca="false">I3959*SUMIFS(syst_chauffage!$H$3:$H$27,syst_chauffage!$B$3:$B$27,D3959,syst_chauffage!$C$3:$C$27,E3959)</f>
        <v>14.2733892378407</v>
      </c>
      <c r="L3959" s="12" t="n">
        <f aca="false">H3959*SUMIFS(syst_chauffage!$K$3:$K$27,syst_chauffage!$B$3:$B$27,D3959,syst_chauffage!$C$3:$C$27,E3959)</f>
        <v>0.728018804985793</v>
      </c>
      <c r="N3959" s="0" t="str">
        <f aca="false">A3959</f>
        <v>Sport Loisir Culture</v>
      </c>
      <c r="O3959" s="0" t="str">
        <f aca="false">B3959</f>
        <v>Equipement collectif</v>
      </c>
      <c r="P3959" s="0" t="str">
        <f aca="false">C3959</f>
        <v>Immeuble péri urbain</v>
      </c>
      <c r="Q3959" s="0" t="str">
        <f aca="false">D3959</f>
        <v>Chaudière gaz</v>
      </c>
      <c r="R3959" s="0" t="str">
        <f aca="false">E3959</f>
        <v>Gaz</v>
      </c>
      <c r="S3959" s="0" t="str">
        <f aca="false">F3959</f>
        <v>0713430404</v>
      </c>
      <c r="T3959" s="0" t="str">
        <f aca="false">G3959</f>
        <v>2</v>
      </c>
      <c r="U3959" s="0" t="n">
        <f aca="false">L3959</f>
        <v>0.728018804985793</v>
      </c>
      <c r="V3959" s="0" t="n">
        <f aca="false">K3959</f>
        <v>14.2733892378407</v>
      </c>
      <c r="W3959" s="0" t="n">
        <f aca="false">J3959</f>
        <v>224</v>
      </c>
    </row>
    <row r="3960" customFormat="false" ht="12.8" hidden="false" customHeight="false" outlineLevel="0" collapsed="false">
      <c r="A3960" s="0" t="s">
        <v>78</v>
      </c>
      <c r="B3960" s="0" t="s">
        <v>1357</v>
      </c>
      <c r="C3960" s="0" t="s">
        <v>1294</v>
      </c>
      <c r="D3960" s="0" t="s">
        <v>33</v>
      </c>
      <c r="E3960" s="0" t="s">
        <v>30</v>
      </c>
      <c r="F3960" s="0" t="s">
        <v>1361</v>
      </c>
      <c r="G3960" s="0" t="s">
        <v>1610</v>
      </c>
      <c r="H3960" s="0" t="n">
        <v>2.45701711046511</v>
      </c>
      <c r="I3960" s="0" t="n">
        <v>14.6470576119579</v>
      </c>
      <c r="J3960" s="0" t="n">
        <v>603</v>
      </c>
      <c r="K3960" s="0" t="n">
        <f aca="false">I3960*SUMIFS(syst_chauffage!$H$3:$H$27,syst_chauffage!$B$3:$B$27,D3960,syst_chauffage!$C$3:$C$27,E3960)</f>
        <v>21.3806009758032</v>
      </c>
      <c r="L3960" s="12" t="n">
        <f aca="false">H3960*SUMIFS(syst_chauffage!$K$3:$K$27,syst_chauffage!$B$3:$B$27,D3960,syst_chauffage!$C$3:$C$27,E3960)</f>
        <v>2.06436250218387</v>
      </c>
      <c r="N3960" s="0" t="str">
        <f aca="false">A3960</f>
        <v>Sport Loisir Culture</v>
      </c>
      <c r="O3960" s="0" t="str">
        <f aca="false">B3960</f>
        <v>Equipement collectif</v>
      </c>
      <c r="P3960" s="0" t="str">
        <f aca="false">C3960</f>
        <v>Immeuble péri urbain</v>
      </c>
      <c r="Q3960" s="0" t="str">
        <f aca="false">D3960</f>
        <v>DRV</v>
      </c>
      <c r="R3960" s="0" t="str">
        <f aca="false">E3960</f>
        <v>Electricité</v>
      </c>
      <c r="S3960" s="0" t="str">
        <f aca="false">F3960</f>
        <v>0713430502</v>
      </c>
      <c r="T3960" s="0" t="str">
        <f aca="false">G3960</f>
        <v>2</v>
      </c>
      <c r="U3960" s="0" t="n">
        <f aca="false">L3960</f>
        <v>2.06436250218387</v>
      </c>
      <c r="V3960" s="0" t="n">
        <f aca="false">K3960</f>
        <v>21.3806009758032</v>
      </c>
      <c r="W3960" s="0" t="n">
        <f aca="false">J3960</f>
        <v>603</v>
      </c>
    </row>
    <row r="3961" customFormat="false" ht="12.8" hidden="false" customHeight="false" outlineLevel="0" collapsed="false">
      <c r="A3961" s="0" t="s">
        <v>78</v>
      </c>
      <c r="B3961" s="0" t="s">
        <v>1357</v>
      </c>
      <c r="C3961" s="0" t="s">
        <v>1294</v>
      </c>
      <c r="D3961" s="0" t="s">
        <v>29</v>
      </c>
      <c r="E3961" s="0" t="s">
        <v>30</v>
      </c>
      <c r="F3961" s="0" t="s">
        <v>1362</v>
      </c>
      <c r="G3961" s="0" t="s">
        <v>1610</v>
      </c>
      <c r="H3961" s="0" t="n">
        <v>0.92</v>
      </c>
      <c r="I3961" s="0" t="n">
        <v>10.4</v>
      </c>
      <c r="J3961" s="0" t="n">
        <v>0</v>
      </c>
      <c r="K3961" s="0" t="n">
        <f aca="false">I3961*SUMIFS(syst_chauffage!$H$3:$H$27,syst_chauffage!$B$3:$B$27,D3961,syst_chauffage!$C$3:$C$27,E3961)</f>
        <v>3</v>
      </c>
      <c r="L3961" s="12" t="n">
        <f aca="false">H3961*SUMIFS(syst_chauffage!$K$3:$K$27,syst_chauffage!$B$3:$B$27,D3961,syst_chauffage!$C$3:$C$27,E3961)</f>
        <v>0.92</v>
      </c>
      <c r="N3961" s="0" t="str">
        <f aca="false">A3961</f>
        <v>Sport Loisir Culture</v>
      </c>
      <c r="O3961" s="0" t="str">
        <f aca="false">B3961</f>
        <v>Equipement collectif</v>
      </c>
      <c r="P3961" s="0" t="str">
        <f aca="false">C3961</f>
        <v>Immeuble péri urbain</v>
      </c>
      <c r="Q3961" s="0" t="str">
        <f aca="false">D3961</f>
        <v>Electrique direct</v>
      </c>
      <c r="R3961" s="0" t="str">
        <f aca="false">E3961</f>
        <v>Electricité</v>
      </c>
      <c r="S3961" s="0" t="str">
        <f aca="false">F3961</f>
        <v>0713430602</v>
      </c>
      <c r="T3961" s="0" t="str">
        <f aca="false">G3961</f>
        <v>2</v>
      </c>
      <c r="U3961" s="0" t="n">
        <f aca="false">L3961</f>
        <v>0.92</v>
      </c>
      <c r="V3961" s="0" t="n">
        <f aca="false">K3961</f>
        <v>3</v>
      </c>
      <c r="W3961" s="0" t="n">
        <f aca="false">J3961</f>
        <v>0</v>
      </c>
    </row>
    <row r="3962" customFormat="false" ht="12.8" hidden="false" customHeight="false" outlineLevel="0" collapsed="false">
      <c r="A3962" s="0" t="s">
        <v>78</v>
      </c>
      <c r="B3962" s="0" t="s">
        <v>1357</v>
      </c>
      <c r="C3962" s="0" t="s">
        <v>1294</v>
      </c>
      <c r="D3962" s="0" t="s">
        <v>29</v>
      </c>
      <c r="E3962" s="0" t="s">
        <v>30</v>
      </c>
      <c r="F3962" s="0" t="s">
        <v>1363</v>
      </c>
      <c r="G3962" s="0" t="s">
        <v>1610</v>
      </c>
      <c r="H3962" s="0" t="n">
        <v>0.963556788327052</v>
      </c>
      <c r="I3962" s="0" t="n">
        <v>20.6708595436314</v>
      </c>
      <c r="J3962" s="0" t="n">
        <v>0</v>
      </c>
      <c r="K3962" s="0" t="n">
        <f aca="false">I3962*SUMIFS(syst_chauffage!$H$3:$H$27,syst_chauffage!$B$3:$B$27,D3962,syst_chauffage!$C$3:$C$27,E3962)</f>
        <v>5.96274794527829</v>
      </c>
      <c r="L3962" s="12" t="n">
        <f aca="false">H3962*SUMIFS(syst_chauffage!$K$3:$K$27,syst_chauffage!$B$3:$B$27,D3962,syst_chauffage!$C$3:$C$27,E3962)</f>
        <v>0.963556788327052</v>
      </c>
      <c r="N3962" s="0" t="str">
        <f aca="false">A3962</f>
        <v>Sport Loisir Culture</v>
      </c>
      <c r="O3962" s="0" t="str">
        <f aca="false">B3962</f>
        <v>Equipement collectif</v>
      </c>
      <c r="P3962" s="0" t="str">
        <f aca="false">C3962</f>
        <v>Immeuble péri urbain</v>
      </c>
      <c r="Q3962" s="0" t="str">
        <f aca="false">D3962</f>
        <v>Electrique direct</v>
      </c>
      <c r="R3962" s="0" t="str">
        <f aca="false">E3962</f>
        <v>Electricité</v>
      </c>
      <c r="S3962" s="0" t="str">
        <f aca="false">F3962</f>
        <v>0713432101</v>
      </c>
      <c r="T3962" s="0" t="str">
        <f aca="false">G3962</f>
        <v>2</v>
      </c>
      <c r="U3962" s="0" t="n">
        <f aca="false">L3962</f>
        <v>0.963556788327052</v>
      </c>
      <c r="V3962" s="0" t="n">
        <f aca="false">K3962</f>
        <v>5.96274794527829</v>
      </c>
      <c r="W3962" s="0" t="n">
        <f aca="false">J3962</f>
        <v>0</v>
      </c>
    </row>
    <row r="3963" customFormat="false" ht="12.8" hidden="false" customHeight="false" outlineLevel="0" collapsed="false">
      <c r="A3963" s="0" t="s">
        <v>78</v>
      </c>
      <c r="B3963" s="0" t="s">
        <v>1357</v>
      </c>
      <c r="C3963" s="0" t="s">
        <v>1294</v>
      </c>
      <c r="D3963" s="0" t="s">
        <v>51</v>
      </c>
      <c r="E3963" s="0" t="s">
        <v>58</v>
      </c>
      <c r="F3963" s="0" t="s">
        <v>1364</v>
      </c>
      <c r="G3963" s="0" t="s">
        <v>1610</v>
      </c>
      <c r="H3963" s="0" t="n">
        <v>0.967132911704346</v>
      </c>
      <c r="I3963" s="0" t="n">
        <v>17.9755608129621</v>
      </c>
      <c r="J3963" s="0" t="n">
        <v>680</v>
      </c>
      <c r="K3963" s="0" t="n">
        <f aca="false">I3963*SUMIFS(syst_chauffage!$H$3:$H$27,syst_chauffage!$B$3:$B$27,D3963,syst_chauffage!$C$3:$C$27,E3963)</f>
        <v>38.359837912174</v>
      </c>
      <c r="L3963" s="12" t="n">
        <f aca="false">H3963*SUMIFS(syst_chauffage!$K$3:$K$27,syst_chauffage!$B$3:$B$27,D3963,syst_chauffage!$C$3:$C$27,E3963)</f>
        <v>0.967132911704346</v>
      </c>
      <c r="N3963" s="0" t="str">
        <f aca="false">A3963</f>
        <v>Sport Loisir Culture</v>
      </c>
      <c r="O3963" s="0" t="str">
        <f aca="false">B3963</f>
        <v>Equipement collectif</v>
      </c>
      <c r="P3963" s="0" t="str">
        <f aca="false">C3963</f>
        <v>Immeuble péri urbain</v>
      </c>
      <c r="Q3963" s="0" t="str">
        <f aca="false">D3963</f>
        <v>Autre système centralisé performant</v>
      </c>
      <c r="R3963" s="0" t="str">
        <f aca="false">E3963</f>
        <v>Urbain</v>
      </c>
      <c r="S3963" s="0" t="str">
        <f aca="false">F3963</f>
        <v>0713432106</v>
      </c>
      <c r="T3963" s="0" t="str">
        <f aca="false">G3963</f>
        <v>2</v>
      </c>
      <c r="U3963" s="0" t="n">
        <f aca="false">L3963</f>
        <v>0.967132911704346</v>
      </c>
      <c r="V3963" s="0" t="n">
        <f aca="false">K3963</f>
        <v>38.359837912174</v>
      </c>
      <c r="W3963" s="0" t="n">
        <f aca="false">J3963</f>
        <v>680</v>
      </c>
    </row>
    <row r="3964" customFormat="false" ht="12.8" hidden="false" customHeight="false" outlineLevel="0" collapsed="false">
      <c r="A3964" s="0" t="s">
        <v>78</v>
      </c>
      <c r="B3964" s="0" t="s">
        <v>1357</v>
      </c>
      <c r="C3964" s="0" t="s">
        <v>1294</v>
      </c>
      <c r="D3964" s="0" t="s">
        <v>27</v>
      </c>
      <c r="E3964" s="0" t="s">
        <v>23</v>
      </c>
      <c r="F3964" s="0" t="s">
        <v>1365</v>
      </c>
      <c r="G3964" s="0" t="s">
        <v>1610</v>
      </c>
      <c r="H3964" s="0" t="n">
        <v>0.72027490724507</v>
      </c>
      <c r="I3964" s="0" t="n">
        <v>12.6070197636068</v>
      </c>
      <c r="J3964" s="0" t="n">
        <v>504</v>
      </c>
      <c r="K3964" s="0" t="n">
        <f aca="false">I3964*SUMIFS(syst_chauffage!$H$3:$H$27,syst_chauffage!$B$3:$B$27,D3964,syst_chauffage!$C$3:$C$27,E3964)</f>
        <v>32.3294810987737</v>
      </c>
      <c r="L3964" s="12" t="n">
        <f aca="false">H3964*SUMIFS(syst_chauffage!$K$3:$K$27,syst_chauffage!$B$3:$B$27,D3964,syst_chauffage!$C$3:$C$27,E3964)</f>
        <v>0.72027490724507</v>
      </c>
      <c r="N3964" s="0" t="str">
        <f aca="false">A3964</f>
        <v>Sport Loisir Culture</v>
      </c>
      <c r="O3964" s="0" t="str">
        <f aca="false">B3964</f>
        <v>Equipement collectif</v>
      </c>
      <c r="P3964" s="0" t="str">
        <f aca="false">C3964</f>
        <v>Immeuble péri urbain</v>
      </c>
      <c r="Q3964" s="0" t="str">
        <f aca="false">D3964</f>
        <v>Chaudière condensation fioul</v>
      </c>
      <c r="R3964" s="0" t="str">
        <f aca="false">E3964</f>
        <v>Fioul</v>
      </c>
      <c r="S3964" s="0" t="str">
        <f aca="false">F3964</f>
        <v>0713432303</v>
      </c>
      <c r="T3964" s="0" t="str">
        <f aca="false">G3964</f>
        <v>2</v>
      </c>
      <c r="U3964" s="0" t="n">
        <f aca="false">L3964</f>
        <v>0.72027490724507</v>
      </c>
      <c r="V3964" s="0" t="n">
        <f aca="false">K3964</f>
        <v>32.3294810987737</v>
      </c>
      <c r="W3964" s="0" t="n">
        <f aca="false">J3964</f>
        <v>504</v>
      </c>
    </row>
    <row r="3965" customFormat="false" ht="12.8" hidden="false" customHeight="false" outlineLevel="0" collapsed="false">
      <c r="A3965" s="0" t="s">
        <v>78</v>
      </c>
      <c r="B3965" s="0" t="s">
        <v>1357</v>
      </c>
      <c r="C3965" s="0" t="s">
        <v>1294</v>
      </c>
      <c r="D3965" s="0" t="s">
        <v>18</v>
      </c>
      <c r="E3965" s="0" t="s">
        <v>14</v>
      </c>
      <c r="F3965" s="0" t="s">
        <v>1366</v>
      </c>
      <c r="G3965" s="0" t="s">
        <v>1610</v>
      </c>
      <c r="H3965" s="0" t="n">
        <v>0.951104573478664</v>
      </c>
      <c r="I3965" s="0" t="n">
        <v>8.41364605259845</v>
      </c>
      <c r="J3965" s="0" t="n">
        <v>504</v>
      </c>
      <c r="K3965" s="0" t="n">
        <f aca="false">I3965*SUMIFS(syst_chauffage!$H$3:$H$27,syst_chauffage!$B$3:$B$27,D3965,syst_chauffage!$C$3:$C$27,E3965)</f>
        <v>22.9265874691381</v>
      </c>
      <c r="L3965" s="12" t="n">
        <f aca="false">H3965*SUMIFS(syst_chauffage!$K$3:$K$27,syst_chauffage!$B$3:$B$27,D3965,syst_chauffage!$C$3:$C$27,E3965)</f>
        <v>0.92394758027386</v>
      </c>
      <c r="N3965" s="0" t="str">
        <f aca="false">A3965</f>
        <v>Sport Loisir Culture</v>
      </c>
      <c r="O3965" s="0" t="str">
        <f aca="false">B3965</f>
        <v>Equipement collectif</v>
      </c>
      <c r="P3965" s="0" t="str">
        <f aca="false">C3965</f>
        <v>Immeuble péri urbain</v>
      </c>
      <c r="Q3965" s="0" t="str">
        <f aca="false">D3965</f>
        <v>Chaudière condensation gaz</v>
      </c>
      <c r="R3965" s="0" t="str">
        <f aca="false">E3965</f>
        <v>Gaz</v>
      </c>
      <c r="S3965" s="0" t="str">
        <f aca="false">F3965</f>
        <v>0713432404</v>
      </c>
      <c r="T3965" s="0" t="str">
        <f aca="false">G3965</f>
        <v>2</v>
      </c>
      <c r="U3965" s="0" t="n">
        <f aca="false">L3965</f>
        <v>0.92394758027386</v>
      </c>
      <c r="V3965" s="0" t="n">
        <f aca="false">K3965</f>
        <v>22.9265874691381</v>
      </c>
      <c r="W3965" s="0" t="n">
        <f aca="false">J3965</f>
        <v>504</v>
      </c>
    </row>
    <row r="3966" customFormat="false" ht="12.8" hidden="false" customHeight="false" outlineLevel="0" collapsed="false">
      <c r="A3966" s="0" t="s">
        <v>78</v>
      </c>
      <c r="B3966" s="0" t="s">
        <v>1357</v>
      </c>
      <c r="C3966" s="0" t="s">
        <v>1294</v>
      </c>
      <c r="D3966" s="0" t="s">
        <v>56</v>
      </c>
      <c r="E3966" s="0" t="s">
        <v>30</v>
      </c>
      <c r="F3966" s="0" t="s">
        <v>1367</v>
      </c>
      <c r="G3966" s="0" t="s">
        <v>1610</v>
      </c>
      <c r="H3966" s="0" t="n">
        <v>3.17730976744185</v>
      </c>
      <c r="I3966" s="0" t="n">
        <v>17.4369733475689</v>
      </c>
      <c r="J3966" s="0" t="n">
        <v>648</v>
      </c>
      <c r="K3966" s="0" t="n">
        <f aca="false">I3966*SUMIFS(syst_chauffage!$H$3:$H$27,syst_chauffage!$B$3:$B$27,D3966,syst_chauffage!$C$3:$C$27,E3966)</f>
        <v>57.2246837963777</v>
      </c>
      <c r="L3966" s="12" t="n">
        <f aca="false">H3966*SUMIFS(syst_chauffage!$K$3:$K$27,syst_chauffage!$B$3:$B$27,D3966,syst_chauffage!$C$3:$C$27,E3966)</f>
        <v>2.84247113628896</v>
      </c>
      <c r="N3966" s="0" t="str">
        <f aca="false">A3966</f>
        <v>Sport Loisir Culture</v>
      </c>
      <c r="O3966" s="0" t="str">
        <f aca="false">B3966</f>
        <v>Equipement collectif</v>
      </c>
      <c r="P3966" s="0" t="str">
        <f aca="false">C3966</f>
        <v>Immeuble péri urbain</v>
      </c>
      <c r="Q3966" s="0" t="str">
        <f aca="false">D3966</f>
        <v>DRV performant</v>
      </c>
      <c r="R3966" s="0" t="str">
        <f aca="false">E3966</f>
        <v>Electricité</v>
      </c>
      <c r="S3966" s="0" t="str">
        <f aca="false">F3966</f>
        <v>0713432502</v>
      </c>
      <c r="T3966" s="0" t="str">
        <f aca="false">G3966</f>
        <v>2</v>
      </c>
      <c r="U3966" s="0" t="n">
        <f aca="false">L3966</f>
        <v>2.84247113628896</v>
      </c>
      <c r="V3966" s="0" t="n">
        <f aca="false">K3966</f>
        <v>57.2246837963777</v>
      </c>
      <c r="W3966" s="0" t="n">
        <f aca="false">J3966</f>
        <v>648</v>
      </c>
    </row>
    <row r="3967" customFormat="false" ht="12.8" hidden="false" customHeight="false" outlineLevel="0" collapsed="false">
      <c r="A3967" s="0" t="s">
        <v>78</v>
      </c>
      <c r="B3967" s="0" t="s">
        <v>1357</v>
      </c>
      <c r="C3967" s="0" t="s">
        <v>1294</v>
      </c>
      <c r="D3967" s="0" t="s">
        <v>32</v>
      </c>
      <c r="E3967" s="0" t="s">
        <v>30</v>
      </c>
      <c r="F3967" s="0" t="s">
        <v>1368</v>
      </c>
      <c r="G3967" s="0" t="s">
        <v>1610</v>
      </c>
      <c r="H3967" s="0" t="n">
        <v>1</v>
      </c>
      <c r="I3967" s="0" t="n">
        <v>12</v>
      </c>
      <c r="J3967" s="0" t="n">
        <v>0</v>
      </c>
      <c r="K3967" s="0" t="n">
        <f aca="false">I3967*SUMIFS(syst_chauffage!$H$3:$H$27,syst_chauffage!$B$3:$B$27,D3967,syst_chauffage!$C$3:$C$27,E3967)</f>
        <v>12</v>
      </c>
      <c r="L3967" s="12" t="n">
        <f aca="false">H3967*SUMIFS(syst_chauffage!$K$3:$K$27,syst_chauffage!$B$3:$B$27,D3967,syst_chauffage!$C$3:$C$27,E3967)</f>
        <v>1</v>
      </c>
      <c r="N3967" s="0" t="str">
        <f aca="false">A3967</f>
        <v>Sport Loisir Culture</v>
      </c>
      <c r="O3967" s="0" t="str">
        <f aca="false">B3967</f>
        <v>Equipement collectif</v>
      </c>
      <c r="P3967" s="0" t="str">
        <f aca="false">C3967</f>
        <v>Immeuble péri urbain</v>
      </c>
      <c r="Q3967" s="0" t="str">
        <f aca="false">D3967</f>
        <v>Electrique direct performant</v>
      </c>
      <c r="R3967" s="0" t="str">
        <f aca="false">E3967</f>
        <v>Electricité</v>
      </c>
      <c r="S3967" s="0" t="str">
        <f aca="false">F3967</f>
        <v>0713432602</v>
      </c>
      <c r="T3967" s="0" t="str">
        <f aca="false">G3967</f>
        <v>2</v>
      </c>
      <c r="U3967" s="0" t="n">
        <f aca="false">L3967</f>
        <v>1</v>
      </c>
      <c r="V3967" s="0" t="n">
        <f aca="false">K3967</f>
        <v>12</v>
      </c>
      <c r="W3967" s="0" t="n">
        <f aca="false">J3967</f>
        <v>0</v>
      </c>
    </row>
    <row r="3968" customFormat="false" ht="12.8" hidden="false" customHeight="false" outlineLevel="0" collapsed="false">
      <c r="A3968" s="0" t="s">
        <v>78</v>
      </c>
      <c r="B3968" s="0" t="s">
        <v>1369</v>
      </c>
      <c r="C3968" s="0" t="s">
        <v>204</v>
      </c>
      <c r="D3968" s="0" t="s">
        <v>19</v>
      </c>
      <c r="E3968" s="0" t="s">
        <v>57</v>
      </c>
      <c r="F3968" s="0" t="s">
        <v>1370</v>
      </c>
      <c r="G3968" s="0" t="s">
        <v>1610</v>
      </c>
      <c r="H3968" s="0" t="n">
        <v>1.00891079020047</v>
      </c>
      <c r="I3968" s="0" t="n">
        <v>20.7250683233236</v>
      </c>
      <c r="J3968" s="0" t="n">
        <v>0</v>
      </c>
      <c r="K3968" s="0" t="n">
        <f aca="false">I3968*SUMIFS(syst_chauffage!$H$3:$H$27,syst_chauffage!$B$3:$B$27,D3968,syst_chauffage!$C$3:$C$27,E3968)</f>
        <v>28.8591742011831</v>
      </c>
      <c r="L3968" s="12" t="n">
        <f aca="false">H3968*SUMIFS(syst_chauffage!$K$3:$K$27,syst_chauffage!$B$3:$B$27,D3968,syst_chauffage!$C$3:$C$27,E3968)</f>
        <v>1.00891079020047</v>
      </c>
      <c r="N3968" s="0" t="str">
        <f aca="false">A3968</f>
        <v>Sport Loisir Culture</v>
      </c>
      <c r="O3968" s="0" t="str">
        <f aca="false">B3968</f>
        <v>Loisir</v>
      </c>
      <c r="P3968" s="0" t="str">
        <f aca="false">C3968</f>
        <v>Grand bar café tabac</v>
      </c>
      <c r="Q3968" s="0" t="str">
        <f aca="false">D3968</f>
        <v>Autre système centralisé</v>
      </c>
      <c r="R3968" s="0" t="str">
        <f aca="false">E3968</f>
        <v>Autres</v>
      </c>
      <c r="S3968" s="0" t="str">
        <f aca="false">F3968</f>
        <v>0720160101</v>
      </c>
      <c r="T3968" s="0" t="str">
        <f aca="false">G3968</f>
        <v>2</v>
      </c>
      <c r="U3968" s="0" t="n">
        <f aca="false">L3968</f>
        <v>1.00891079020047</v>
      </c>
      <c r="V3968" s="0" t="n">
        <f aca="false">K3968</f>
        <v>28.8591742011831</v>
      </c>
      <c r="W3968" s="0" t="n">
        <f aca="false">J3968</f>
        <v>0</v>
      </c>
    </row>
    <row r="3969" customFormat="false" ht="12.8" hidden="false" customHeight="false" outlineLevel="0" collapsed="false">
      <c r="A3969" s="0" t="s">
        <v>78</v>
      </c>
      <c r="B3969" s="0" t="s">
        <v>1369</v>
      </c>
      <c r="C3969" s="0" t="s">
        <v>204</v>
      </c>
      <c r="D3969" s="0" t="s">
        <v>19</v>
      </c>
      <c r="E3969" s="0" t="s">
        <v>57</v>
      </c>
      <c r="F3969" s="0" t="s">
        <v>1371</v>
      </c>
      <c r="G3969" s="0" t="s">
        <v>1610</v>
      </c>
      <c r="H3969" s="0" t="n">
        <v>1.00110273086107</v>
      </c>
      <c r="I3969" s="0" t="n">
        <v>21.9497466363502</v>
      </c>
      <c r="J3969" s="0" t="n">
        <v>0</v>
      </c>
      <c r="K3969" s="0" t="n">
        <f aca="false">I3969*SUMIFS(syst_chauffage!$H$3:$H$27,syst_chauffage!$B$3:$B$27,D3969,syst_chauffage!$C$3:$C$27,E3969)</f>
        <v>30.5645101848658</v>
      </c>
      <c r="L3969" s="12" t="n">
        <f aca="false">H3969*SUMIFS(syst_chauffage!$K$3:$K$27,syst_chauffage!$B$3:$B$27,D3969,syst_chauffage!$C$3:$C$27,E3969)</f>
        <v>1.00110273086107</v>
      </c>
      <c r="N3969" s="0" t="str">
        <f aca="false">A3969</f>
        <v>Sport Loisir Culture</v>
      </c>
      <c r="O3969" s="0" t="str">
        <f aca="false">B3969</f>
        <v>Loisir</v>
      </c>
      <c r="P3969" s="0" t="str">
        <f aca="false">C3969</f>
        <v>Grand bar café tabac</v>
      </c>
      <c r="Q3969" s="0" t="str">
        <f aca="false">D3969</f>
        <v>Autre système centralisé</v>
      </c>
      <c r="R3969" s="0" t="str">
        <f aca="false">E3969</f>
        <v>Autres</v>
      </c>
      <c r="S3969" s="0" t="str">
        <f aca="false">F3969</f>
        <v>0720160106</v>
      </c>
      <c r="T3969" s="0" t="str">
        <f aca="false">G3969</f>
        <v>2</v>
      </c>
      <c r="U3969" s="0" t="n">
        <f aca="false">L3969</f>
        <v>1.00110273086107</v>
      </c>
      <c r="V3969" s="0" t="n">
        <f aca="false">K3969</f>
        <v>30.5645101848658</v>
      </c>
      <c r="W3969" s="0" t="n">
        <f aca="false">J3969</f>
        <v>0</v>
      </c>
    </row>
    <row r="3970" customFormat="false" ht="12.8" hidden="false" customHeight="false" outlineLevel="0" collapsed="false">
      <c r="A3970" s="0" t="s">
        <v>78</v>
      </c>
      <c r="B3970" s="0" t="s">
        <v>1369</v>
      </c>
      <c r="C3970" s="0" t="s">
        <v>204</v>
      </c>
      <c r="D3970" s="0" t="s">
        <v>22</v>
      </c>
      <c r="E3970" s="0" t="s">
        <v>23</v>
      </c>
      <c r="F3970" s="0" t="s">
        <v>1372</v>
      </c>
      <c r="G3970" s="0" t="s">
        <v>1610</v>
      </c>
      <c r="H3970" s="0" t="n">
        <v>0.570451197875086</v>
      </c>
      <c r="I3970" s="0" t="n">
        <v>15.8737778921821</v>
      </c>
      <c r="J3970" s="0" t="n">
        <v>0</v>
      </c>
      <c r="K3970" s="0" t="n">
        <f aca="false">I3970*SUMIFS(syst_chauffage!$H$3:$H$27,syst_chauffage!$B$3:$B$27,D3970,syst_chauffage!$C$3:$C$27,E3970)</f>
        <v>27.9540801587018</v>
      </c>
      <c r="L3970" s="12" t="n">
        <f aca="false">H3970*SUMIFS(syst_chauffage!$K$3:$K$27,syst_chauffage!$B$3:$B$27,D3970,syst_chauffage!$C$3:$C$27,E3970)</f>
        <v>0.570451197875086</v>
      </c>
      <c r="N3970" s="0" t="str">
        <f aca="false">A3970</f>
        <v>Sport Loisir Culture</v>
      </c>
      <c r="O3970" s="0" t="str">
        <f aca="false">B3970</f>
        <v>Loisir</v>
      </c>
      <c r="P3970" s="0" t="str">
        <f aca="false">C3970</f>
        <v>Grand bar café tabac</v>
      </c>
      <c r="Q3970" s="0" t="str">
        <f aca="false">D3970</f>
        <v>Chaudière fioul</v>
      </c>
      <c r="R3970" s="0" t="str">
        <f aca="false">E3970</f>
        <v>Fioul</v>
      </c>
      <c r="S3970" s="0" t="str">
        <f aca="false">F3970</f>
        <v>0720160303</v>
      </c>
      <c r="T3970" s="0" t="str">
        <f aca="false">G3970</f>
        <v>2</v>
      </c>
      <c r="U3970" s="0" t="n">
        <f aca="false">L3970</f>
        <v>0.570451197875086</v>
      </c>
      <c r="V3970" s="0" t="n">
        <f aca="false">K3970</f>
        <v>27.9540801587018</v>
      </c>
      <c r="W3970" s="0" t="n">
        <f aca="false">J3970</f>
        <v>0</v>
      </c>
    </row>
    <row r="3971" customFormat="false" ht="12.8" hidden="false" customHeight="false" outlineLevel="0" collapsed="false">
      <c r="A3971" s="0" t="s">
        <v>78</v>
      </c>
      <c r="B3971" s="0" t="s">
        <v>1369</v>
      </c>
      <c r="C3971" s="0" t="s">
        <v>204</v>
      </c>
      <c r="D3971" s="0" t="s">
        <v>13</v>
      </c>
      <c r="E3971" s="0" t="s">
        <v>14</v>
      </c>
      <c r="F3971" s="0" t="s">
        <v>1373</v>
      </c>
      <c r="G3971" s="0" t="s">
        <v>1610</v>
      </c>
      <c r="H3971" s="0" t="n">
        <v>0.686257261640995</v>
      </c>
      <c r="I3971" s="0" t="n">
        <v>11.198698487678</v>
      </c>
      <c r="J3971" s="0" t="n">
        <v>462</v>
      </c>
      <c r="K3971" s="0" t="n">
        <f aca="false">I3971*SUMIFS(syst_chauffage!$H$3:$H$27,syst_chauffage!$B$3:$B$27,D3971,syst_chauffage!$C$3:$C$27,E3971)</f>
        <v>22.6167989297746</v>
      </c>
      <c r="L3971" s="12" t="n">
        <f aca="false">H3971*SUMIFS(syst_chauffage!$K$3:$K$27,syst_chauffage!$B$3:$B$27,D3971,syst_chauffage!$C$3:$C$27,E3971)</f>
        <v>0.686257261640995</v>
      </c>
      <c r="N3971" s="0" t="str">
        <f aca="false">A3971</f>
        <v>Sport Loisir Culture</v>
      </c>
      <c r="O3971" s="0" t="str">
        <f aca="false">B3971</f>
        <v>Loisir</v>
      </c>
      <c r="P3971" s="0" t="str">
        <f aca="false">C3971</f>
        <v>Grand bar café tabac</v>
      </c>
      <c r="Q3971" s="0" t="str">
        <f aca="false">D3971</f>
        <v>Chaudière gaz</v>
      </c>
      <c r="R3971" s="0" t="str">
        <f aca="false">E3971</f>
        <v>Gaz</v>
      </c>
      <c r="S3971" s="0" t="str">
        <f aca="false">F3971</f>
        <v>0720160404</v>
      </c>
      <c r="T3971" s="0" t="str">
        <f aca="false">G3971</f>
        <v>2</v>
      </c>
      <c r="U3971" s="0" t="n">
        <f aca="false">L3971</f>
        <v>0.686257261640995</v>
      </c>
      <c r="V3971" s="0" t="n">
        <f aca="false">K3971</f>
        <v>22.6167989297746</v>
      </c>
      <c r="W3971" s="0" t="n">
        <f aca="false">J3971</f>
        <v>462</v>
      </c>
    </row>
    <row r="3972" customFormat="false" ht="12.8" hidden="false" customHeight="false" outlineLevel="0" collapsed="false">
      <c r="A3972" s="0" t="s">
        <v>78</v>
      </c>
      <c r="B3972" s="0" t="s">
        <v>1369</v>
      </c>
      <c r="C3972" s="0" t="s">
        <v>204</v>
      </c>
      <c r="D3972" s="0" t="s">
        <v>29</v>
      </c>
      <c r="E3972" s="0" t="s">
        <v>30</v>
      </c>
      <c r="F3972" s="0" t="s">
        <v>1374</v>
      </c>
      <c r="G3972" s="0" t="s">
        <v>1610</v>
      </c>
      <c r="H3972" s="0" t="n">
        <v>0.92</v>
      </c>
      <c r="I3972" s="0" t="n">
        <v>10.4</v>
      </c>
      <c r="J3972" s="0" t="n">
        <v>0</v>
      </c>
      <c r="K3972" s="0" t="n">
        <f aca="false">I3972*SUMIFS(syst_chauffage!$H$3:$H$27,syst_chauffage!$B$3:$B$27,D3972,syst_chauffage!$C$3:$C$27,E3972)</f>
        <v>3</v>
      </c>
      <c r="L3972" s="12" t="n">
        <f aca="false">H3972*SUMIFS(syst_chauffage!$K$3:$K$27,syst_chauffage!$B$3:$B$27,D3972,syst_chauffage!$C$3:$C$27,E3972)</f>
        <v>0.92</v>
      </c>
      <c r="N3972" s="0" t="str">
        <f aca="false">A3972</f>
        <v>Sport Loisir Culture</v>
      </c>
      <c r="O3972" s="0" t="str">
        <f aca="false">B3972</f>
        <v>Loisir</v>
      </c>
      <c r="P3972" s="0" t="str">
        <f aca="false">C3972</f>
        <v>Grand bar café tabac</v>
      </c>
      <c r="Q3972" s="0" t="str">
        <f aca="false">D3972</f>
        <v>Electrique direct</v>
      </c>
      <c r="R3972" s="0" t="str">
        <f aca="false">E3972</f>
        <v>Electricité</v>
      </c>
      <c r="S3972" s="0" t="str">
        <f aca="false">F3972</f>
        <v>0720160602</v>
      </c>
      <c r="T3972" s="0" t="str">
        <f aca="false">G3972</f>
        <v>2</v>
      </c>
      <c r="U3972" s="0" t="n">
        <f aca="false">L3972</f>
        <v>0.92</v>
      </c>
      <c r="V3972" s="0" t="n">
        <f aca="false">K3972</f>
        <v>3</v>
      </c>
      <c r="W3972" s="0" t="n">
        <f aca="false">J3972</f>
        <v>0</v>
      </c>
    </row>
    <row r="3973" customFormat="false" ht="12.8" hidden="false" customHeight="false" outlineLevel="0" collapsed="false">
      <c r="A3973" s="0" t="s">
        <v>78</v>
      </c>
      <c r="B3973" s="0" t="s">
        <v>1369</v>
      </c>
      <c r="C3973" s="0" t="s">
        <v>204</v>
      </c>
      <c r="D3973" s="0" t="s">
        <v>29</v>
      </c>
      <c r="E3973" s="0" t="s">
        <v>30</v>
      </c>
      <c r="F3973" s="0" t="s">
        <v>1375</v>
      </c>
      <c r="G3973" s="0" t="s">
        <v>1610</v>
      </c>
      <c r="H3973" s="0" t="n">
        <v>2.9521585116279</v>
      </c>
      <c r="I3973" s="0" t="n">
        <v>12.3135941990836</v>
      </c>
      <c r="J3973" s="0" t="n">
        <v>0</v>
      </c>
      <c r="K3973" s="0" t="n">
        <f aca="false">I3973*SUMIFS(syst_chauffage!$H$3:$H$27,syst_chauffage!$B$3:$B$27,D3973,syst_chauffage!$C$3:$C$27,E3973)</f>
        <v>3.55199832665873</v>
      </c>
      <c r="L3973" s="12" t="n">
        <f aca="false">H3973*SUMIFS(syst_chauffage!$K$3:$K$27,syst_chauffage!$B$3:$B$27,D3973,syst_chauffage!$C$3:$C$27,E3973)</f>
        <v>2.9521585116279</v>
      </c>
      <c r="N3973" s="0" t="str">
        <f aca="false">A3973</f>
        <v>Sport Loisir Culture</v>
      </c>
      <c r="O3973" s="0" t="str">
        <f aca="false">B3973</f>
        <v>Loisir</v>
      </c>
      <c r="P3973" s="0" t="str">
        <f aca="false">C3973</f>
        <v>Grand bar café tabac</v>
      </c>
      <c r="Q3973" s="0" t="str">
        <f aca="false">D3973</f>
        <v>Electrique direct</v>
      </c>
      <c r="R3973" s="0" t="str">
        <f aca="false">E3973</f>
        <v>Electricité</v>
      </c>
      <c r="S3973" s="0" t="str">
        <f aca="false">F3973</f>
        <v>0720160902</v>
      </c>
      <c r="T3973" s="0" t="str">
        <f aca="false">G3973</f>
        <v>2</v>
      </c>
      <c r="U3973" s="0" t="n">
        <f aca="false">L3973</f>
        <v>2.9521585116279</v>
      </c>
      <c r="V3973" s="0" t="n">
        <f aca="false">K3973</f>
        <v>3.55199832665873</v>
      </c>
      <c r="W3973" s="0" t="n">
        <f aca="false">J3973</f>
        <v>0</v>
      </c>
    </row>
    <row r="3974" customFormat="false" ht="12.8" hidden="false" customHeight="false" outlineLevel="0" collapsed="false">
      <c r="A3974" s="0" t="s">
        <v>78</v>
      </c>
      <c r="B3974" s="0" t="s">
        <v>1369</v>
      </c>
      <c r="C3974" s="0" t="s">
        <v>204</v>
      </c>
      <c r="D3974" s="0" t="s">
        <v>29</v>
      </c>
      <c r="E3974" s="0" t="s">
        <v>30</v>
      </c>
      <c r="F3974" s="0" t="s">
        <v>1376</v>
      </c>
      <c r="G3974" s="0" t="s">
        <v>1610</v>
      </c>
      <c r="H3974" s="0" t="n">
        <v>2.81101778073089</v>
      </c>
      <c r="I3974" s="0" t="n">
        <v>11.1768216</v>
      </c>
      <c r="J3974" s="0" t="n">
        <v>0</v>
      </c>
      <c r="K3974" s="0" t="n">
        <f aca="false">I3974*SUMIFS(syst_chauffage!$H$3:$H$27,syst_chauffage!$B$3:$B$27,D3974,syst_chauffage!$C$3:$C$27,E3974)</f>
        <v>3.22408315384615</v>
      </c>
      <c r="L3974" s="12" t="n">
        <f aca="false">H3974*SUMIFS(syst_chauffage!$K$3:$K$27,syst_chauffage!$B$3:$B$27,D3974,syst_chauffage!$C$3:$C$27,E3974)</f>
        <v>2.81101778073089</v>
      </c>
      <c r="N3974" s="0" t="str">
        <f aca="false">A3974</f>
        <v>Sport Loisir Culture</v>
      </c>
      <c r="O3974" s="0" t="str">
        <f aca="false">B3974</f>
        <v>Loisir</v>
      </c>
      <c r="P3974" s="0" t="str">
        <f aca="false">C3974</f>
        <v>Grand bar café tabac</v>
      </c>
      <c r="Q3974" s="0" t="str">
        <f aca="false">D3974</f>
        <v>Electrique direct</v>
      </c>
      <c r="R3974" s="0" t="str">
        <f aca="false">E3974</f>
        <v>Electricité</v>
      </c>
      <c r="S3974" s="0" t="str">
        <f aca="false">F3974</f>
        <v>0720161002</v>
      </c>
      <c r="T3974" s="0" t="str">
        <f aca="false">G3974</f>
        <v>2</v>
      </c>
      <c r="U3974" s="0" t="n">
        <f aca="false">L3974</f>
        <v>2.81101778073089</v>
      </c>
      <c r="V3974" s="0" t="n">
        <f aca="false">K3974</f>
        <v>3.22408315384615</v>
      </c>
      <c r="W3974" s="0" t="n">
        <f aca="false">J3974</f>
        <v>0</v>
      </c>
    </row>
    <row r="3975" customFormat="false" ht="12.8" hidden="false" customHeight="false" outlineLevel="0" collapsed="false">
      <c r="A3975" s="0" t="s">
        <v>78</v>
      </c>
      <c r="B3975" s="0" t="s">
        <v>1369</v>
      </c>
      <c r="C3975" s="0" t="s">
        <v>204</v>
      </c>
      <c r="D3975" s="0" t="s">
        <v>51</v>
      </c>
      <c r="E3975" s="0" t="s">
        <v>57</v>
      </c>
      <c r="F3975" s="0" t="s">
        <v>1377</v>
      </c>
      <c r="G3975" s="0" t="s">
        <v>1610</v>
      </c>
      <c r="H3975" s="0" t="n">
        <v>1.10733777662764</v>
      </c>
      <c r="I3975" s="0" t="n">
        <v>24.672700384909</v>
      </c>
      <c r="J3975" s="0" t="n">
        <v>0</v>
      </c>
      <c r="K3975" s="0" t="n">
        <f aca="false">I3975*SUMIFS(syst_chauffage!$H$3:$H$27,syst_chauffage!$B$3:$B$27,D3975,syst_chauffage!$C$3:$C$27,E3975)</f>
        <v>52.277846331918</v>
      </c>
      <c r="L3975" s="12" t="n">
        <f aca="false">H3975*SUMIFS(syst_chauffage!$K$3:$K$27,syst_chauffage!$B$3:$B$27,D3975,syst_chauffage!$C$3:$C$27,E3975)</f>
        <v>1.10733777662764</v>
      </c>
      <c r="N3975" s="0" t="str">
        <f aca="false">A3975</f>
        <v>Sport Loisir Culture</v>
      </c>
      <c r="O3975" s="0" t="str">
        <f aca="false">B3975</f>
        <v>Loisir</v>
      </c>
      <c r="P3975" s="0" t="str">
        <f aca="false">C3975</f>
        <v>Grand bar café tabac</v>
      </c>
      <c r="Q3975" s="0" t="str">
        <f aca="false">D3975</f>
        <v>Autre système centralisé performant</v>
      </c>
      <c r="R3975" s="0" t="str">
        <f aca="false">E3975</f>
        <v>Autres</v>
      </c>
      <c r="S3975" s="0" t="str">
        <f aca="false">F3975</f>
        <v>0720162101</v>
      </c>
      <c r="T3975" s="0" t="str">
        <f aca="false">G3975</f>
        <v>2</v>
      </c>
      <c r="U3975" s="0" t="n">
        <f aca="false">L3975</f>
        <v>1.10733777662764</v>
      </c>
      <c r="V3975" s="0" t="n">
        <f aca="false">K3975</f>
        <v>52.277846331918</v>
      </c>
      <c r="W3975" s="0" t="n">
        <f aca="false">J3975</f>
        <v>0</v>
      </c>
    </row>
    <row r="3976" customFormat="false" ht="12.8" hidden="false" customHeight="false" outlineLevel="0" collapsed="false">
      <c r="A3976" s="0" t="s">
        <v>78</v>
      </c>
      <c r="B3976" s="0" t="s">
        <v>1369</v>
      </c>
      <c r="C3976" s="0" t="s">
        <v>204</v>
      </c>
      <c r="D3976" s="0" t="s">
        <v>51</v>
      </c>
      <c r="E3976" s="0" t="s">
        <v>57</v>
      </c>
      <c r="F3976" s="0" t="s">
        <v>1378</v>
      </c>
      <c r="G3976" s="0" t="s">
        <v>1610</v>
      </c>
      <c r="H3976" s="0" t="n">
        <v>1.10220815006447</v>
      </c>
      <c r="I3976" s="0" t="n">
        <v>26.1306507575597</v>
      </c>
      <c r="J3976" s="0" t="n">
        <v>0</v>
      </c>
      <c r="K3976" s="0" t="n">
        <f aca="false">I3976*SUMIFS(syst_chauffage!$H$3:$H$27,syst_chauffage!$B$3:$B$27,D3976,syst_chauffage!$C$3:$C$27,E3976)</f>
        <v>55.3670300998859</v>
      </c>
      <c r="L3976" s="12" t="n">
        <f aca="false">H3976*SUMIFS(syst_chauffage!$K$3:$K$27,syst_chauffage!$B$3:$B$27,D3976,syst_chauffage!$C$3:$C$27,E3976)</f>
        <v>1.10220815006447</v>
      </c>
      <c r="N3976" s="0" t="str">
        <f aca="false">A3976</f>
        <v>Sport Loisir Culture</v>
      </c>
      <c r="O3976" s="0" t="str">
        <f aca="false">B3976</f>
        <v>Loisir</v>
      </c>
      <c r="P3976" s="0" t="str">
        <f aca="false">C3976</f>
        <v>Grand bar café tabac</v>
      </c>
      <c r="Q3976" s="0" t="str">
        <f aca="false">D3976</f>
        <v>Autre système centralisé performant</v>
      </c>
      <c r="R3976" s="0" t="str">
        <f aca="false">E3976</f>
        <v>Autres</v>
      </c>
      <c r="S3976" s="0" t="str">
        <f aca="false">F3976</f>
        <v>0720162106</v>
      </c>
      <c r="T3976" s="0" t="str">
        <f aca="false">G3976</f>
        <v>2</v>
      </c>
      <c r="U3976" s="0" t="n">
        <f aca="false">L3976</f>
        <v>1.10220815006447</v>
      </c>
      <c r="V3976" s="0" t="n">
        <f aca="false">K3976</f>
        <v>55.3670300998859</v>
      </c>
      <c r="W3976" s="0" t="n">
        <f aca="false">J3976</f>
        <v>0</v>
      </c>
    </row>
    <row r="3977" customFormat="false" ht="12.8" hidden="false" customHeight="false" outlineLevel="0" collapsed="false">
      <c r="A3977" s="0" t="s">
        <v>78</v>
      </c>
      <c r="B3977" s="0" t="s">
        <v>1369</v>
      </c>
      <c r="C3977" s="0" t="s">
        <v>204</v>
      </c>
      <c r="D3977" s="0" t="s">
        <v>27</v>
      </c>
      <c r="E3977" s="0" t="s">
        <v>23</v>
      </c>
      <c r="F3977" s="0" t="s">
        <v>1379</v>
      </c>
      <c r="G3977" s="0" t="s">
        <v>1610</v>
      </c>
      <c r="H3977" s="0" t="n">
        <v>0.754143289010858</v>
      </c>
      <c r="I3977" s="0" t="n">
        <v>18.8973546335501</v>
      </c>
      <c r="J3977" s="0" t="n">
        <v>1064</v>
      </c>
      <c r="K3977" s="0" t="n">
        <f aca="false">I3977*SUMIFS(syst_chauffage!$H$3:$H$27,syst_chauffage!$B$3:$B$27,D3977,syst_chauffage!$C$3:$C$27,E3977)</f>
        <v>48.4604356063447</v>
      </c>
      <c r="L3977" s="12" t="n">
        <f aca="false">H3977*SUMIFS(syst_chauffage!$K$3:$K$27,syst_chauffage!$B$3:$B$27,D3977,syst_chauffage!$C$3:$C$27,E3977)</f>
        <v>0.754143289010858</v>
      </c>
      <c r="N3977" s="0" t="str">
        <f aca="false">A3977</f>
        <v>Sport Loisir Culture</v>
      </c>
      <c r="O3977" s="0" t="str">
        <f aca="false">B3977</f>
        <v>Loisir</v>
      </c>
      <c r="P3977" s="0" t="str">
        <f aca="false">C3977</f>
        <v>Grand bar café tabac</v>
      </c>
      <c r="Q3977" s="0" t="str">
        <f aca="false">D3977</f>
        <v>Chaudière condensation fioul</v>
      </c>
      <c r="R3977" s="0" t="str">
        <f aca="false">E3977</f>
        <v>Fioul</v>
      </c>
      <c r="S3977" s="0" t="str">
        <f aca="false">F3977</f>
        <v>0720162303</v>
      </c>
      <c r="T3977" s="0" t="str">
        <f aca="false">G3977</f>
        <v>2</v>
      </c>
      <c r="U3977" s="0" t="n">
        <f aca="false">L3977</f>
        <v>0.754143289010858</v>
      </c>
      <c r="V3977" s="0" t="n">
        <f aca="false">K3977</f>
        <v>48.4604356063447</v>
      </c>
      <c r="W3977" s="0" t="n">
        <f aca="false">J3977</f>
        <v>1064</v>
      </c>
    </row>
    <row r="3978" customFormat="false" ht="12.8" hidden="false" customHeight="false" outlineLevel="0" collapsed="false">
      <c r="A3978" s="0" t="s">
        <v>78</v>
      </c>
      <c r="B3978" s="0" t="s">
        <v>1369</v>
      </c>
      <c r="C3978" s="0" t="s">
        <v>204</v>
      </c>
      <c r="D3978" s="0" t="s">
        <v>18</v>
      </c>
      <c r="E3978" s="0" t="s">
        <v>14</v>
      </c>
      <c r="F3978" s="0" t="s">
        <v>1380</v>
      </c>
      <c r="G3978" s="0" t="s">
        <v>1610</v>
      </c>
      <c r="H3978" s="0" t="n">
        <v>0.981730360534115</v>
      </c>
      <c r="I3978" s="0" t="n">
        <v>13.3317839139023</v>
      </c>
      <c r="J3978" s="0" t="n">
        <v>1064</v>
      </c>
      <c r="K3978" s="0" t="n">
        <f aca="false">I3978*SUMIFS(syst_chauffage!$H$3:$H$27,syst_chauffage!$B$3:$B$27,D3978,syst_chauffage!$C$3:$C$27,E3978)</f>
        <v>36.3281635703385</v>
      </c>
      <c r="L3978" s="12" t="n">
        <f aca="false">H3978*SUMIFS(syst_chauffage!$K$3:$K$27,syst_chauffage!$B$3:$B$27,D3978,syst_chauffage!$C$3:$C$27,E3978)</f>
        <v>0.953698905872444</v>
      </c>
      <c r="N3978" s="0" t="str">
        <f aca="false">A3978</f>
        <v>Sport Loisir Culture</v>
      </c>
      <c r="O3978" s="0" t="str">
        <f aca="false">B3978</f>
        <v>Loisir</v>
      </c>
      <c r="P3978" s="0" t="str">
        <f aca="false">C3978</f>
        <v>Grand bar café tabac</v>
      </c>
      <c r="Q3978" s="0" t="str">
        <f aca="false">D3978</f>
        <v>Chaudière condensation gaz</v>
      </c>
      <c r="R3978" s="0" t="str">
        <f aca="false">E3978</f>
        <v>Gaz</v>
      </c>
      <c r="S3978" s="0" t="str">
        <f aca="false">F3978</f>
        <v>0720162404</v>
      </c>
      <c r="T3978" s="0" t="str">
        <f aca="false">G3978</f>
        <v>2</v>
      </c>
      <c r="U3978" s="0" t="n">
        <f aca="false">L3978</f>
        <v>0.953698905872444</v>
      </c>
      <c r="V3978" s="0" t="n">
        <f aca="false">K3978</f>
        <v>36.3281635703385</v>
      </c>
      <c r="W3978" s="0" t="n">
        <f aca="false">J3978</f>
        <v>1064</v>
      </c>
    </row>
    <row r="3979" customFormat="false" ht="12.8" hidden="false" customHeight="false" outlineLevel="0" collapsed="false">
      <c r="A3979" s="0" t="s">
        <v>78</v>
      </c>
      <c r="B3979" s="0" t="s">
        <v>1369</v>
      </c>
      <c r="C3979" s="0" t="s">
        <v>204</v>
      </c>
      <c r="D3979" s="0" t="s">
        <v>32</v>
      </c>
      <c r="E3979" s="0" t="s">
        <v>30</v>
      </c>
      <c r="F3979" s="0" t="s">
        <v>1381</v>
      </c>
      <c r="G3979" s="0" t="s">
        <v>1610</v>
      </c>
      <c r="H3979" s="0" t="n">
        <v>1</v>
      </c>
      <c r="I3979" s="0" t="n">
        <v>12</v>
      </c>
      <c r="J3979" s="0" t="n">
        <v>0</v>
      </c>
      <c r="K3979" s="0" t="n">
        <f aca="false">I3979*SUMIFS(syst_chauffage!$H$3:$H$27,syst_chauffage!$B$3:$B$27,D3979,syst_chauffage!$C$3:$C$27,E3979)</f>
        <v>12</v>
      </c>
      <c r="L3979" s="12" t="n">
        <f aca="false">H3979*SUMIFS(syst_chauffage!$K$3:$K$27,syst_chauffage!$B$3:$B$27,D3979,syst_chauffage!$C$3:$C$27,E3979)</f>
        <v>1</v>
      </c>
      <c r="N3979" s="0" t="str">
        <f aca="false">A3979</f>
        <v>Sport Loisir Culture</v>
      </c>
      <c r="O3979" s="0" t="str">
        <f aca="false">B3979</f>
        <v>Loisir</v>
      </c>
      <c r="P3979" s="0" t="str">
        <f aca="false">C3979</f>
        <v>Grand bar café tabac</v>
      </c>
      <c r="Q3979" s="0" t="str">
        <f aca="false">D3979</f>
        <v>Electrique direct performant</v>
      </c>
      <c r="R3979" s="0" t="str">
        <f aca="false">E3979</f>
        <v>Electricité</v>
      </c>
      <c r="S3979" s="0" t="str">
        <f aca="false">F3979</f>
        <v>0720162602</v>
      </c>
      <c r="T3979" s="0" t="str">
        <f aca="false">G3979</f>
        <v>2</v>
      </c>
      <c r="U3979" s="0" t="n">
        <f aca="false">L3979</f>
        <v>1</v>
      </c>
      <c r="V3979" s="0" t="n">
        <f aca="false">K3979</f>
        <v>12</v>
      </c>
      <c r="W3979" s="0" t="n">
        <f aca="false">J3979</f>
        <v>0</v>
      </c>
    </row>
    <row r="3980" customFormat="false" ht="12.8" hidden="false" customHeight="false" outlineLevel="0" collapsed="false">
      <c r="A3980" s="0" t="s">
        <v>78</v>
      </c>
      <c r="B3980" s="0" t="s">
        <v>1369</v>
      </c>
      <c r="C3980" s="0" t="s">
        <v>204</v>
      </c>
      <c r="D3980" s="0" t="s">
        <v>32</v>
      </c>
      <c r="E3980" s="0" t="s">
        <v>30</v>
      </c>
      <c r="F3980" s="0" t="s">
        <v>1382</v>
      </c>
      <c r="G3980" s="0" t="s">
        <v>1610</v>
      </c>
      <c r="H3980" s="0" t="n">
        <v>3.40633674418604</v>
      </c>
      <c r="I3980" s="0" t="n">
        <v>14.6590407131947</v>
      </c>
      <c r="J3980" s="0" t="n">
        <v>0</v>
      </c>
      <c r="K3980" s="0" t="n">
        <f aca="false">I3980*SUMIFS(syst_chauffage!$H$3:$H$27,syst_chauffage!$B$3:$B$27,D3980,syst_chauffage!$C$3:$C$27,E3980)</f>
        <v>14.6590407131947</v>
      </c>
      <c r="L3980" s="12" t="n">
        <f aca="false">H3980*SUMIFS(syst_chauffage!$K$3:$K$27,syst_chauffage!$B$3:$B$27,D3980,syst_chauffage!$C$3:$C$27,E3980)</f>
        <v>3.40633674418604</v>
      </c>
      <c r="N3980" s="0" t="str">
        <f aca="false">A3980</f>
        <v>Sport Loisir Culture</v>
      </c>
      <c r="O3980" s="0" t="str">
        <f aca="false">B3980</f>
        <v>Loisir</v>
      </c>
      <c r="P3980" s="0" t="str">
        <f aca="false">C3980</f>
        <v>Grand bar café tabac</v>
      </c>
      <c r="Q3980" s="0" t="str">
        <f aca="false">D3980</f>
        <v>Electrique direct performant</v>
      </c>
      <c r="R3980" s="0" t="str">
        <f aca="false">E3980</f>
        <v>Electricité</v>
      </c>
      <c r="S3980" s="0" t="str">
        <f aca="false">F3980</f>
        <v>0720162902</v>
      </c>
      <c r="T3980" s="0" t="str">
        <f aca="false">G3980</f>
        <v>2</v>
      </c>
      <c r="U3980" s="0" t="n">
        <f aca="false">L3980</f>
        <v>3.40633674418604</v>
      </c>
      <c r="V3980" s="0" t="n">
        <f aca="false">K3980</f>
        <v>14.6590407131947</v>
      </c>
      <c r="W3980" s="0" t="n">
        <f aca="false">J3980</f>
        <v>0</v>
      </c>
    </row>
    <row r="3981" customFormat="false" ht="12.8" hidden="false" customHeight="false" outlineLevel="0" collapsed="false">
      <c r="A3981" s="0" t="s">
        <v>78</v>
      </c>
      <c r="B3981" s="0" t="s">
        <v>1369</v>
      </c>
      <c r="C3981" s="0" t="s">
        <v>204</v>
      </c>
      <c r="D3981" s="0" t="s">
        <v>32</v>
      </c>
      <c r="E3981" s="0" t="s">
        <v>30</v>
      </c>
      <c r="F3981" s="0" t="s">
        <v>1383</v>
      </c>
      <c r="G3981" s="0" t="s">
        <v>1610</v>
      </c>
      <c r="H3981" s="0" t="n">
        <v>3.33681966777408</v>
      </c>
      <c r="I3981" s="0" t="n">
        <v>13.30574</v>
      </c>
      <c r="J3981" s="0" t="n">
        <v>0</v>
      </c>
      <c r="K3981" s="0" t="n">
        <f aca="false">I3981*SUMIFS(syst_chauffage!$H$3:$H$27,syst_chauffage!$B$3:$B$27,D3981,syst_chauffage!$C$3:$C$27,E3981)</f>
        <v>13.30574</v>
      </c>
      <c r="L3981" s="12" t="n">
        <f aca="false">H3981*SUMIFS(syst_chauffage!$K$3:$K$27,syst_chauffage!$B$3:$B$27,D3981,syst_chauffage!$C$3:$C$27,E3981)</f>
        <v>3.33681966777408</v>
      </c>
      <c r="N3981" s="0" t="str">
        <f aca="false">A3981</f>
        <v>Sport Loisir Culture</v>
      </c>
      <c r="O3981" s="0" t="str">
        <f aca="false">B3981</f>
        <v>Loisir</v>
      </c>
      <c r="P3981" s="0" t="str">
        <f aca="false">C3981</f>
        <v>Grand bar café tabac</v>
      </c>
      <c r="Q3981" s="0" t="str">
        <f aca="false">D3981</f>
        <v>Electrique direct performant</v>
      </c>
      <c r="R3981" s="0" t="str">
        <f aca="false">E3981</f>
        <v>Electricité</v>
      </c>
      <c r="S3981" s="0" t="str">
        <f aca="false">F3981</f>
        <v>0720163002</v>
      </c>
      <c r="T3981" s="0" t="str">
        <f aca="false">G3981</f>
        <v>2</v>
      </c>
      <c r="U3981" s="0" t="n">
        <f aca="false">L3981</f>
        <v>3.33681966777408</v>
      </c>
      <c r="V3981" s="0" t="n">
        <f aca="false">K3981</f>
        <v>13.30574</v>
      </c>
      <c r="W3981" s="0" t="n">
        <f aca="false">J3981</f>
        <v>0</v>
      </c>
    </row>
    <row r="3982" customFormat="false" ht="12.8" hidden="false" customHeight="false" outlineLevel="0" collapsed="false">
      <c r="A3982" s="0" t="s">
        <v>78</v>
      </c>
      <c r="B3982" s="0" t="s">
        <v>1369</v>
      </c>
      <c r="C3982" s="0" t="s">
        <v>1384</v>
      </c>
      <c r="D3982" s="0" t="s">
        <v>19</v>
      </c>
      <c r="E3982" s="0" t="s">
        <v>57</v>
      </c>
      <c r="F3982" s="0" t="s">
        <v>1385</v>
      </c>
      <c r="G3982" s="0" t="s">
        <v>1610</v>
      </c>
      <c r="H3982" s="0" t="n">
        <v>1.67702499869232</v>
      </c>
      <c r="I3982" s="0" t="n">
        <v>60.6701541513848</v>
      </c>
      <c r="J3982" s="0" t="n">
        <v>0</v>
      </c>
      <c r="K3982" s="0" t="n">
        <f aca="false">I3982*SUMIFS(syst_chauffage!$H$3:$H$27,syst_chauffage!$B$3:$B$27,D3982,syst_chauffage!$C$3:$C$27,E3982)</f>
        <v>84.4817744459268</v>
      </c>
      <c r="L3982" s="12" t="n">
        <f aca="false">H3982*SUMIFS(syst_chauffage!$K$3:$K$27,syst_chauffage!$B$3:$B$27,D3982,syst_chauffage!$C$3:$C$27,E3982)</f>
        <v>1.67702499869232</v>
      </c>
      <c r="N3982" s="0" t="str">
        <f aca="false">A3982</f>
        <v>Sport Loisir Culture</v>
      </c>
      <c r="O3982" s="0" t="str">
        <f aca="false">B3982</f>
        <v>Loisir</v>
      </c>
      <c r="P3982" s="0" t="str">
        <f aca="false">C3982</f>
        <v>Salle non spécialisée</v>
      </c>
      <c r="Q3982" s="0" t="str">
        <f aca="false">D3982</f>
        <v>Autre système centralisé</v>
      </c>
      <c r="R3982" s="0" t="str">
        <f aca="false">E3982</f>
        <v>Autres</v>
      </c>
      <c r="S3982" s="0" t="str">
        <f aca="false">F3982</f>
        <v>0720910101</v>
      </c>
      <c r="T3982" s="0" t="str">
        <f aca="false">G3982</f>
        <v>2</v>
      </c>
      <c r="U3982" s="0" t="n">
        <f aca="false">L3982</f>
        <v>1.67702499869232</v>
      </c>
      <c r="V3982" s="0" t="n">
        <f aca="false">K3982</f>
        <v>84.4817744459268</v>
      </c>
      <c r="W3982" s="0" t="n">
        <f aca="false">J3982</f>
        <v>0</v>
      </c>
    </row>
    <row r="3983" customFormat="false" ht="12.8" hidden="false" customHeight="false" outlineLevel="0" collapsed="false">
      <c r="A3983" s="0" t="s">
        <v>78</v>
      </c>
      <c r="B3983" s="0" t="s">
        <v>1369</v>
      </c>
      <c r="C3983" s="0" t="s">
        <v>1384</v>
      </c>
      <c r="D3983" s="0" t="s">
        <v>19</v>
      </c>
      <c r="E3983" s="0" t="s">
        <v>57</v>
      </c>
      <c r="F3983" s="0" t="s">
        <v>1386</v>
      </c>
      <c r="G3983" s="0" t="s">
        <v>1610</v>
      </c>
      <c r="H3983" s="0" t="n">
        <v>2.16992316987818</v>
      </c>
      <c r="I3983" s="0" t="n">
        <v>66.0933375594102</v>
      </c>
      <c r="J3983" s="0" t="n">
        <v>0</v>
      </c>
      <c r="K3983" s="0" t="n">
        <f aca="false">I3983*SUMIFS(syst_chauffage!$H$3:$H$27,syst_chauffage!$B$3:$B$27,D3983,syst_chauffage!$C$3:$C$27,E3983)</f>
        <v>92.0334308388295</v>
      </c>
      <c r="L3983" s="12" t="n">
        <f aca="false">H3983*SUMIFS(syst_chauffage!$K$3:$K$27,syst_chauffage!$B$3:$B$27,D3983,syst_chauffage!$C$3:$C$27,E3983)</f>
        <v>2.16992316987818</v>
      </c>
      <c r="N3983" s="0" t="str">
        <f aca="false">A3983</f>
        <v>Sport Loisir Culture</v>
      </c>
      <c r="O3983" s="0" t="str">
        <f aca="false">B3983</f>
        <v>Loisir</v>
      </c>
      <c r="P3983" s="0" t="str">
        <f aca="false">C3983</f>
        <v>Salle non spécialisée</v>
      </c>
      <c r="Q3983" s="0" t="str">
        <f aca="false">D3983</f>
        <v>Autre système centralisé</v>
      </c>
      <c r="R3983" s="0" t="str">
        <f aca="false">E3983</f>
        <v>Autres</v>
      </c>
      <c r="S3983" s="0" t="str">
        <f aca="false">F3983</f>
        <v>0720910106</v>
      </c>
      <c r="T3983" s="0" t="str">
        <f aca="false">G3983</f>
        <v>2</v>
      </c>
      <c r="U3983" s="0" t="n">
        <f aca="false">L3983</f>
        <v>2.16992316987818</v>
      </c>
      <c r="V3983" s="0" t="n">
        <f aca="false">K3983</f>
        <v>92.0334308388295</v>
      </c>
      <c r="W3983" s="0" t="n">
        <f aca="false">J3983</f>
        <v>0</v>
      </c>
    </row>
    <row r="3984" customFormat="false" ht="12.8" hidden="false" customHeight="false" outlineLevel="0" collapsed="false">
      <c r="A3984" s="0" t="s">
        <v>78</v>
      </c>
      <c r="B3984" s="0" t="s">
        <v>1369</v>
      </c>
      <c r="C3984" s="0" t="s">
        <v>1384</v>
      </c>
      <c r="D3984" s="0" t="s">
        <v>24</v>
      </c>
      <c r="E3984" s="0" t="s">
        <v>30</v>
      </c>
      <c r="F3984" s="0" t="s">
        <v>1387</v>
      </c>
      <c r="G3984" s="0" t="s">
        <v>1610</v>
      </c>
      <c r="H3984" s="0" t="n">
        <v>0.84</v>
      </c>
      <c r="I3984" s="0" t="n">
        <v>10.4</v>
      </c>
      <c r="J3984" s="0" t="n">
        <v>0</v>
      </c>
      <c r="K3984" s="0" t="n">
        <f aca="false">I3984*SUMIFS(syst_chauffage!$H$3:$H$27,syst_chauffage!$B$3:$B$27,D3984,syst_chauffage!$C$3:$C$27,E3984)</f>
        <v>3</v>
      </c>
      <c r="L3984" s="12" t="n">
        <f aca="false">H3984*SUMIFS(syst_chauffage!$K$3:$K$27,syst_chauffage!$B$3:$B$27,D3984,syst_chauffage!$C$3:$C$27,E3984)</f>
        <v>0.84</v>
      </c>
      <c r="N3984" s="0" t="str">
        <f aca="false">A3984</f>
        <v>Sport Loisir Culture</v>
      </c>
      <c r="O3984" s="0" t="str">
        <f aca="false">B3984</f>
        <v>Loisir</v>
      </c>
      <c r="P3984" s="0" t="str">
        <f aca="false">C3984</f>
        <v>Salle non spécialisée</v>
      </c>
      <c r="Q3984" s="0" t="str">
        <f aca="false">D3984</f>
        <v>Cassette rayonnante</v>
      </c>
      <c r="R3984" s="0" t="str">
        <f aca="false">E3984</f>
        <v>Electricité</v>
      </c>
      <c r="S3984" s="0" t="str">
        <f aca="false">F3984</f>
        <v>0720910202</v>
      </c>
      <c r="T3984" s="0" t="str">
        <f aca="false">G3984</f>
        <v>2</v>
      </c>
      <c r="U3984" s="0" t="n">
        <f aca="false">L3984</f>
        <v>0.84</v>
      </c>
      <c r="V3984" s="0" t="n">
        <f aca="false">K3984</f>
        <v>3</v>
      </c>
      <c r="W3984" s="0" t="n">
        <f aca="false">J3984</f>
        <v>0</v>
      </c>
    </row>
    <row r="3985" customFormat="false" ht="12.8" hidden="false" customHeight="false" outlineLevel="0" collapsed="false">
      <c r="A3985" s="0" t="s">
        <v>78</v>
      </c>
      <c r="B3985" s="0" t="s">
        <v>1369</v>
      </c>
      <c r="C3985" s="0" t="s">
        <v>1384</v>
      </c>
      <c r="D3985" s="0" t="s">
        <v>22</v>
      </c>
      <c r="E3985" s="0" t="s">
        <v>23</v>
      </c>
      <c r="F3985" s="0" t="s">
        <v>1388</v>
      </c>
      <c r="G3985" s="0" t="s">
        <v>1610</v>
      </c>
      <c r="H3985" s="0" t="n">
        <v>0.68738289000846</v>
      </c>
      <c r="I3985" s="0" t="n">
        <v>40.042248102364</v>
      </c>
      <c r="J3985" s="0" t="n">
        <v>0</v>
      </c>
      <c r="K3985" s="0" t="n">
        <f aca="false">I3985*SUMIFS(syst_chauffage!$H$3:$H$27,syst_chauffage!$B$3:$B$27,D3985,syst_chauffage!$C$3:$C$27,E3985)</f>
        <v>70.5153001882048</v>
      </c>
      <c r="L3985" s="12" t="n">
        <f aca="false">H3985*SUMIFS(syst_chauffage!$K$3:$K$27,syst_chauffage!$B$3:$B$27,D3985,syst_chauffage!$C$3:$C$27,E3985)</f>
        <v>0.68738289000846</v>
      </c>
      <c r="N3985" s="0" t="str">
        <f aca="false">A3985</f>
        <v>Sport Loisir Culture</v>
      </c>
      <c r="O3985" s="0" t="str">
        <f aca="false">B3985</f>
        <v>Loisir</v>
      </c>
      <c r="P3985" s="0" t="str">
        <f aca="false">C3985</f>
        <v>Salle non spécialisée</v>
      </c>
      <c r="Q3985" s="0" t="str">
        <f aca="false">D3985</f>
        <v>Chaudière fioul</v>
      </c>
      <c r="R3985" s="0" t="str">
        <f aca="false">E3985</f>
        <v>Fioul</v>
      </c>
      <c r="S3985" s="0" t="str">
        <f aca="false">F3985</f>
        <v>0720910303</v>
      </c>
      <c r="T3985" s="0" t="str">
        <f aca="false">G3985</f>
        <v>2</v>
      </c>
      <c r="U3985" s="0" t="n">
        <f aca="false">L3985</f>
        <v>0.68738289000846</v>
      </c>
      <c r="V3985" s="0" t="n">
        <f aca="false">K3985</f>
        <v>70.5153001882048</v>
      </c>
      <c r="W3985" s="0" t="n">
        <f aca="false">J3985</f>
        <v>0</v>
      </c>
    </row>
    <row r="3986" customFormat="false" ht="12.8" hidden="false" customHeight="false" outlineLevel="0" collapsed="false">
      <c r="A3986" s="0" t="s">
        <v>78</v>
      </c>
      <c r="B3986" s="0" t="s">
        <v>1369</v>
      </c>
      <c r="C3986" s="0" t="s">
        <v>1384</v>
      </c>
      <c r="D3986" s="0" t="s">
        <v>13</v>
      </c>
      <c r="E3986" s="0" t="s">
        <v>14</v>
      </c>
      <c r="F3986" s="0" t="s">
        <v>1389</v>
      </c>
      <c r="G3986" s="0" t="s">
        <v>1610</v>
      </c>
      <c r="H3986" s="0" t="n">
        <v>0.696607819670608</v>
      </c>
      <c r="I3986" s="0" t="n">
        <v>26.4029772089747</v>
      </c>
      <c r="J3986" s="0" t="n">
        <v>264</v>
      </c>
      <c r="K3986" s="0" t="n">
        <f aca="false">I3986*SUMIFS(syst_chauffage!$H$3:$H$27,syst_chauffage!$B$3:$B$27,D3986,syst_chauffage!$C$3:$C$27,E3986)</f>
        <v>53.3232346008648</v>
      </c>
      <c r="L3986" s="12" t="n">
        <f aca="false">H3986*SUMIFS(syst_chauffage!$K$3:$K$27,syst_chauffage!$B$3:$B$27,D3986,syst_chauffage!$C$3:$C$27,E3986)</f>
        <v>0.696607819670608</v>
      </c>
      <c r="N3986" s="0" t="str">
        <f aca="false">A3986</f>
        <v>Sport Loisir Culture</v>
      </c>
      <c r="O3986" s="0" t="str">
        <f aca="false">B3986</f>
        <v>Loisir</v>
      </c>
      <c r="P3986" s="0" t="str">
        <f aca="false">C3986</f>
        <v>Salle non spécialisée</v>
      </c>
      <c r="Q3986" s="0" t="str">
        <f aca="false">D3986</f>
        <v>Chaudière gaz</v>
      </c>
      <c r="R3986" s="0" t="str">
        <f aca="false">E3986</f>
        <v>Gaz</v>
      </c>
      <c r="S3986" s="0" t="str">
        <f aca="false">F3986</f>
        <v>0720910404</v>
      </c>
      <c r="T3986" s="0" t="str">
        <f aca="false">G3986</f>
        <v>2</v>
      </c>
      <c r="U3986" s="0" t="n">
        <f aca="false">L3986</f>
        <v>0.696607819670608</v>
      </c>
      <c r="V3986" s="0" t="n">
        <f aca="false">K3986</f>
        <v>53.3232346008648</v>
      </c>
      <c r="W3986" s="0" t="n">
        <f aca="false">J3986</f>
        <v>264</v>
      </c>
    </row>
    <row r="3987" customFormat="false" ht="12.8" hidden="false" customHeight="false" outlineLevel="0" collapsed="false">
      <c r="A3987" s="0" t="s">
        <v>78</v>
      </c>
      <c r="B3987" s="0" t="s">
        <v>1369</v>
      </c>
      <c r="C3987" s="0" t="s">
        <v>1384</v>
      </c>
      <c r="D3987" s="0" t="s">
        <v>29</v>
      </c>
      <c r="E3987" s="0" t="s">
        <v>30</v>
      </c>
      <c r="F3987" s="0" t="s">
        <v>1390</v>
      </c>
      <c r="G3987" s="0" t="s">
        <v>1610</v>
      </c>
      <c r="H3987" s="0" t="n">
        <v>0.92</v>
      </c>
      <c r="I3987" s="0" t="n">
        <v>10.4</v>
      </c>
      <c r="J3987" s="0" t="n">
        <v>0</v>
      </c>
      <c r="K3987" s="0" t="n">
        <f aca="false">I3987*SUMIFS(syst_chauffage!$H$3:$H$27,syst_chauffage!$B$3:$B$27,D3987,syst_chauffage!$C$3:$C$27,E3987)</f>
        <v>3</v>
      </c>
      <c r="L3987" s="12" t="n">
        <f aca="false">H3987*SUMIFS(syst_chauffage!$K$3:$K$27,syst_chauffage!$B$3:$B$27,D3987,syst_chauffage!$C$3:$C$27,E3987)</f>
        <v>0.92</v>
      </c>
      <c r="N3987" s="0" t="str">
        <f aca="false">A3987</f>
        <v>Sport Loisir Culture</v>
      </c>
      <c r="O3987" s="0" t="str">
        <f aca="false">B3987</f>
        <v>Loisir</v>
      </c>
      <c r="P3987" s="0" t="str">
        <f aca="false">C3987</f>
        <v>Salle non spécialisée</v>
      </c>
      <c r="Q3987" s="0" t="str">
        <f aca="false">D3987</f>
        <v>Electrique direct</v>
      </c>
      <c r="R3987" s="0" t="str">
        <f aca="false">E3987</f>
        <v>Electricité</v>
      </c>
      <c r="S3987" s="0" t="str">
        <f aca="false">F3987</f>
        <v>0720910602</v>
      </c>
      <c r="T3987" s="0" t="str">
        <f aca="false">G3987</f>
        <v>2</v>
      </c>
      <c r="U3987" s="0" t="n">
        <f aca="false">L3987</f>
        <v>0.92</v>
      </c>
      <c r="V3987" s="0" t="n">
        <f aca="false">K3987</f>
        <v>3</v>
      </c>
      <c r="W3987" s="0" t="n">
        <f aca="false">J3987</f>
        <v>0</v>
      </c>
    </row>
    <row r="3988" customFormat="false" ht="12.8" hidden="false" customHeight="false" outlineLevel="0" collapsed="false">
      <c r="A3988" s="0" t="s">
        <v>78</v>
      </c>
      <c r="B3988" s="0" t="s">
        <v>1369</v>
      </c>
      <c r="C3988" s="0" t="s">
        <v>1384</v>
      </c>
      <c r="D3988" s="0" t="s">
        <v>29</v>
      </c>
      <c r="E3988" s="0" t="s">
        <v>30</v>
      </c>
      <c r="F3988" s="0" t="s">
        <v>1391</v>
      </c>
      <c r="G3988" s="0" t="s">
        <v>1610</v>
      </c>
      <c r="H3988" s="0" t="n">
        <v>2.9521585116279</v>
      </c>
      <c r="I3988" s="0" t="n">
        <v>69.2331785108834</v>
      </c>
      <c r="J3988" s="0" t="n">
        <v>0</v>
      </c>
      <c r="K3988" s="0" t="n">
        <f aca="false">I3988*SUMIFS(syst_chauffage!$H$3:$H$27,syst_chauffage!$B$3:$B$27,D3988,syst_chauffage!$C$3:$C$27,E3988)</f>
        <v>19.9711091858318</v>
      </c>
      <c r="L3988" s="12" t="n">
        <f aca="false">H3988*SUMIFS(syst_chauffage!$K$3:$K$27,syst_chauffage!$B$3:$B$27,D3988,syst_chauffage!$C$3:$C$27,E3988)</f>
        <v>2.9521585116279</v>
      </c>
      <c r="N3988" s="0" t="str">
        <f aca="false">A3988</f>
        <v>Sport Loisir Culture</v>
      </c>
      <c r="O3988" s="0" t="str">
        <f aca="false">B3988</f>
        <v>Loisir</v>
      </c>
      <c r="P3988" s="0" t="str">
        <f aca="false">C3988</f>
        <v>Salle non spécialisée</v>
      </c>
      <c r="Q3988" s="0" t="str">
        <f aca="false">D3988</f>
        <v>Electrique direct</v>
      </c>
      <c r="R3988" s="0" t="str">
        <f aca="false">E3988</f>
        <v>Electricité</v>
      </c>
      <c r="S3988" s="0" t="str">
        <f aca="false">F3988</f>
        <v>0720910902</v>
      </c>
      <c r="T3988" s="0" t="str">
        <f aca="false">G3988</f>
        <v>2</v>
      </c>
      <c r="U3988" s="0" t="n">
        <f aca="false">L3988</f>
        <v>2.9521585116279</v>
      </c>
      <c r="V3988" s="0" t="n">
        <f aca="false">K3988</f>
        <v>19.9711091858318</v>
      </c>
      <c r="W3988" s="0" t="n">
        <f aca="false">J3988</f>
        <v>0</v>
      </c>
    </row>
    <row r="3989" customFormat="false" ht="12.8" hidden="false" customHeight="false" outlineLevel="0" collapsed="false">
      <c r="A3989" s="0" t="s">
        <v>78</v>
      </c>
      <c r="B3989" s="0" t="s">
        <v>1369</v>
      </c>
      <c r="C3989" s="0" t="s">
        <v>1384</v>
      </c>
      <c r="D3989" s="0" t="s">
        <v>48</v>
      </c>
      <c r="E3989" s="0" t="s">
        <v>14</v>
      </c>
      <c r="F3989" s="0" t="s">
        <v>1392</v>
      </c>
      <c r="G3989" s="0" t="s">
        <v>1610</v>
      </c>
      <c r="H3989" s="0" t="n">
        <v>0.84</v>
      </c>
      <c r="I3989" s="0" t="n">
        <v>10.4</v>
      </c>
      <c r="J3989" s="0" t="n">
        <v>0</v>
      </c>
      <c r="K3989" s="0" t="n">
        <f aca="false">I3989*SUMIFS(syst_chauffage!$H$3:$H$27,syst_chauffage!$B$3:$B$27,D3989,syst_chauffage!$C$3:$C$27,E3989)</f>
        <v>5</v>
      </c>
      <c r="L3989" s="12" t="n">
        <f aca="false">H3989*SUMIFS(syst_chauffage!$K$3:$K$27,syst_chauffage!$B$3:$B$27,D3989,syst_chauffage!$C$3:$C$27,E3989)</f>
        <v>0.84</v>
      </c>
      <c r="N3989" s="0" t="str">
        <f aca="false">A3989</f>
        <v>Sport Loisir Culture</v>
      </c>
      <c r="O3989" s="0" t="str">
        <f aca="false">B3989</f>
        <v>Loisir</v>
      </c>
      <c r="P3989" s="0" t="str">
        <f aca="false">C3989</f>
        <v>Salle non spécialisée</v>
      </c>
      <c r="Q3989" s="0" t="str">
        <f aca="false">D3989</f>
        <v>Tube radiant</v>
      </c>
      <c r="R3989" s="0" t="str">
        <f aca="false">E3989</f>
        <v>Gaz</v>
      </c>
      <c r="S3989" s="0" t="str">
        <f aca="false">F3989</f>
        <v>0720911104</v>
      </c>
      <c r="T3989" s="0" t="str">
        <f aca="false">G3989</f>
        <v>2</v>
      </c>
      <c r="U3989" s="0" t="n">
        <f aca="false">L3989</f>
        <v>0.84</v>
      </c>
      <c r="V3989" s="0" t="n">
        <f aca="false">K3989</f>
        <v>5</v>
      </c>
      <c r="W3989" s="0" t="n">
        <f aca="false">J3989</f>
        <v>0</v>
      </c>
    </row>
    <row r="3990" customFormat="false" ht="12.8" hidden="false" customHeight="false" outlineLevel="0" collapsed="false">
      <c r="A3990" s="0" t="s">
        <v>78</v>
      </c>
      <c r="B3990" s="0" t="s">
        <v>1369</v>
      </c>
      <c r="C3990" s="0" t="s">
        <v>1384</v>
      </c>
      <c r="D3990" s="0" t="s">
        <v>51</v>
      </c>
      <c r="E3990" s="0" t="s">
        <v>57</v>
      </c>
      <c r="F3990" s="0" t="s">
        <v>1393</v>
      </c>
      <c r="G3990" s="0" t="s">
        <v>1610</v>
      </c>
      <c r="H3990" s="0" t="n">
        <v>2.04368153516503</v>
      </c>
      <c r="I3990" s="0" t="n">
        <v>72.2263739897439</v>
      </c>
      <c r="J3990" s="0" t="n">
        <v>0</v>
      </c>
      <c r="K3990" s="0" t="n">
        <f aca="false">I3990*SUMIFS(syst_chauffage!$H$3:$H$27,syst_chauffage!$B$3:$B$27,D3990,syst_chauffage!$C$3:$C$27,E3990)</f>
        <v>153.037130984534</v>
      </c>
      <c r="L3990" s="12" t="n">
        <f aca="false">H3990*SUMIFS(syst_chauffage!$K$3:$K$27,syst_chauffage!$B$3:$B$27,D3990,syst_chauffage!$C$3:$C$27,E3990)</f>
        <v>2.04368153516503</v>
      </c>
      <c r="N3990" s="0" t="str">
        <f aca="false">A3990</f>
        <v>Sport Loisir Culture</v>
      </c>
      <c r="O3990" s="0" t="str">
        <f aca="false">B3990</f>
        <v>Loisir</v>
      </c>
      <c r="P3990" s="0" t="str">
        <f aca="false">C3990</f>
        <v>Salle non spécialisée</v>
      </c>
      <c r="Q3990" s="0" t="str">
        <f aca="false">D3990</f>
        <v>Autre système centralisé performant</v>
      </c>
      <c r="R3990" s="0" t="str">
        <f aca="false">E3990</f>
        <v>Autres</v>
      </c>
      <c r="S3990" s="0" t="str">
        <f aca="false">F3990</f>
        <v>0720912101</v>
      </c>
      <c r="T3990" s="0" t="str">
        <f aca="false">G3990</f>
        <v>2</v>
      </c>
      <c r="U3990" s="0" t="n">
        <f aca="false">L3990</f>
        <v>2.04368153516503</v>
      </c>
      <c r="V3990" s="0" t="n">
        <f aca="false">K3990</f>
        <v>153.037130984534</v>
      </c>
      <c r="W3990" s="0" t="n">
        <f aca="false">J3990</f>
        <v>0</v>
      </c>
    </row>
    <row r="3991" customFormat="false" ht="12.8" hidden="false" customHeight="false" outlineLevel="0" collapsed="false">
      <c r="A3991" s="0" t="s">
        <v>78</v>
      </c>
      <c r="B3991" s="0" t="s">
        <v>1369</v>
      </c>
      <c r="C3991" s="0" t="s">
        <v>1384</v>
      </c>
      <c r="D3991" s="0" t="s">
        <v>51</v>
      </c>
      <c r="E3991" s="0" t="s">
        <v>57</v>
      </c>
      <c r="F3991" s="0" t="s">
        <v>1394</v>
      </c>
      <c r="G3991" s="0" t="s">
        <v>1610</v>
      </c>
      <c r="H3991" s="0" t="n">
        <v>2.63439864460724</v>
      </c>
      <c r="I3991" s="0" t="n">
        <v>78.6825447135836</v>
      </c>
      <c r="J3991" s="0" t="n">
        <v>0</v>
      </c>
      <c r="K3991" s="0" t="n">
        <f aca="false">I3991*SUMIFS(syst_chauffage!$H$3:$H$27,syst_chauffage!$B$3:$B$27,D3991,syst_chauffage!$C$3:$C$27,E3991)</f>
        <v>166.716813213397</v>
      </c>
      <c r="L3991" s="12" t="n">
        <f aca="false">H3991*SUMIFS(syst_chauffage!$K$3:$K$27,syst_chauffage!$B$3:$B$27,D3991,syst_chauffage!$C$3:$C$27,E3991)</f>
        <v>2.63439864460724</v>
      </c>
      <c r="N3991" s="0" t="str">
        <f aca="false">A3991</f>
        <v>Sport Loisir Culture</v>
      </c>
      <c r="O3991" s="0" t="str">
        <f aca="false">B3991</f>
        <v>Loisir</v>
      </c>
      <c r="P3991" s="0" t="str">
        <f aca="false">C3991</f>
        <v>Salle non spécialisée</v>
      </c>
      <c r="Q3991" s="0" t="str">
        <f aca="false">D3991</f>
        <v>Autre système centralisé performant</v>
      </c>
      <c r="R3991" s="0" t="str">
        <f aca="false">E3991</f>
        <v>Autres</v>
      </c>
      <c r="S3991" s="0" t="str">
        <f aca="false">F3991</f>
        <v>0720912106</v>
      </c>
      <c r="T3991" s="0" t="str">
        <f aca="false">G3991</f>
        <v>2</v>
      </c>
      <c r="U3991" s="0" t="n">
        <f aca="false">L3991</f>
        <v>2.63439864460724</v>
      </c>
      <c r="V3991" s="0" t="n">
        <f aca="false">K3991</f>
        <v>166.716813213397</v>
      </c>
      <c r="W3991" s="0" t="n">
        <f aca="false">J3991</f>
        <v>0</v>
      </c>
    </row>
    <row r="3992" customFormat="false" ht="12.8" hidden="false" customHeight="false" outlineLevel="0" collapsed="false">
      <c r="A3992" s="0" t="s">
        <v>78</v>
      </c>
      <c r="B3992" s="0" t="s">
        <v>1369</v>
      </c>
      <c r="C3992" s="0" t="s">
        <v>1384</v>
      </c>
      <c r="D3992" s="0" t="s">
        <v>54</v>
      </c>
      <c r="E3992" s="0" t="s">
        <v>30</v>
      </c>
      <c r="F3992" s="0" t="s">
        <v>1395</v>
      </c>
      <c r="G3992" s="0" t="s">
        <v>1610</v>
      </c>
      <c r="H3992" s="0" t="n">
        <v>1</v>
      </c>
      <c r="I3992" s="0" t="n">
        <v>12</v>
      </c>
      <c r="J3992" s="0" t="n">
        <v>0</v>
      </c>
      <c r="K3992" s="0" t="n">
        <f aca="false">I3992*SUMIFS(syst_chauffage!$H$3:$H$27,syst_chauffage!$B$3:$B$27,D3992,syst_chauffage!$C$3:$C$27,E3992)</f>
        <v>12</v>
      </c>
      <c r="L3992" s="12" t="n">
        <f aca="false">H3992*SUMIFS(syst_chauffage!$K$3:$K$27,syst_chauffage!$B$3:$B$27,D3992,syst_chauffage!$C$3:$C$27,E3992)</f>
        <v>1</v>
      </c>
      <c r="N3992" s="0" t="str">
        <f aca="false">A3992</f>
        <v>Sport Loisir Culture</v>
      </c>
      <c r="O3992" s="0" t="str">
        <f aca="false">B3992</f>
        <v>Loisir</v>
      </c>
      <c r="P3992" s="0" t="str">
        <f aca="false">C3992</f>
        <v>Salle non spécialisée</v>
      </c>
      <c r="Q3992" s="0" t="str">
        <f aca="false">D3992</f>
        <v>Cassette rayonnante performant</v>
      </c>
      <c r="R3992" s="0" t="str">
        <f aca="false">E3992</f>
        <v>Electricité</v>
      </c>
      <c r="S3992" s="0" t="str">
        <f aca="false">F3992</f>
        <v>0720912202</v>
      </c>
      <c r="T3992" s="0" t="str">
        <f aca="false">G3992</f>
        <v>2</v>
      </c>
      <c r="U3992" s="0" t="n">
        <f aca="false">L3992</f>
        <v>1</v>
      </c>
      <c r="V3992" s="0" t="n">
        <f aca="false">K3992</f>
        <v>12</v>
      </c>
      <c r="W3992" s="0" t="n">
        <f aca="false">J3992</f>
        <v>0</v>
      </c>
    </row>
    <row r="3993" customFormat="false" ht="12.8" hidden="false" customHeight="false" outlineLevel="0" collapsed="false">
      <c r="A3993" s="0" t="s">
        <v>78</v>
      </c>
      <c r="B3993" s="0" t="s">
        <v>1369</v>
      </c>
      <c r="C3993" s="0" t="s">
        <v>1384</v>
      </c>
      <c r="D3993" s="0" t="s">
        <v>27</v>
      </c>
      <c r="E3993" s="0" t="s">
        <v>23</v>
      </c>
      <c r="F3993" s="0" t="s">
        <v>1396</v>
      </c>
      <c r="G3993" s="0" t="s">
        <v>1610</v>
      </c>
      <c r="H3993" s="0" t="n">
        <v>0.749201687257152</v>
      </c>
      <c r="I3993" s="0" t="n">
        <v>47.6693429790048</v>
      </c>
      <c r="J3993" s="0" t="n">
        <v>608</v>
      </c>
      <c r="K3993" s="0" t="n">
        <f aca="false">I3993*SUMIFS(syst_chauffage!$H$3:$H$27,syst_chauffage!$B$3:$B$27,D3993,syst_chauffage!$C$3:$C$27,E3993)</f>
        <v>122.24341293408</v>
      </c>
      <c r="L3993" s="12" t="n">
        <f aca="false">H3993*SUMIFS(syst_chauffage!$K$3:$K$27,syst_chauffage!$B$3:$B$27,D3993,syst_chauffage!$C$3:$C$27,E3993)</f>
        <v>0.749201687257152</v>
      </c>
      <c r="N3993" s="0" t="str">
        <f aca="false">A3993</f>
        <v>Sport Loisir Culture</v>
      </c>
      <c r="O3993" s="0" t="str">
        <f aca="false">B3993</f>
        <v>Loisir</v>
      </c>
      <c r="P3993" s="0" t="str">
        <f aca="false">C3993</f>
        <v>Salle non spécialisée</v>
      </c>
      <c r="Q3993" s="0" t="str">
        <f aca="false">D3993</f>
        <v>Chaudière condensation fioul</v>
      </c>
      <c r="R3993" s="0" t="str">
        <f aca="false">E3993</f>
        <v>Fioul</v>
      </c>
      <c r="S3993" s="0" t="str">
        <f aca="false">F3993</f>
        <v>0720912303</v>
      </c>
      <c r="T3993" s="0" t="str">
        <f aca="false">G3993</f>
        <v>2</v>
      </c>
      <c r="U3993" s="0" t="n">
        <f aca="false">L3993</f>
        <v>0.749201687257152</v>
      </c>
      <c r="V3993" s="0" t="n">
        <f aca="false">K3993</f>
        <v>122.24341293408</v>
      </c>
      <c r="W3993" s="0" t="n">
        <f aca="false">J3993</f>
        <v>608</v>
      </c>
    </row>
    <row r="3994" customFormat="false" ht="12.8" hidden="false" customHeight="false" outlineLevel="0" collapsed="false">
      <c r="A3994" s="0" t="s">
        <v>78</v>
      </c>
      <c r="B3994" s="0" t="s">
        <v>1369</v>
      </c>
      <c r="C3994" s="0" t="s">
        <v>1384</v>
      </c>
      <c r="D3994" s="0" t="s">
        <v>18</v>
      </c>
      <c r="E3994" s="0" t="s">
        <v>14</v>
      </c>
      <c r="F3994" s="0" t="s">
        <v>1397</v>
      </c>
      <c r="G3994" s="0" t="s">
        <v>1610</v>
      </c>
      <c r="H3994" s="0" t="n">
        <v>0.967821087083037</v>
      </c>
      <c r="I3994" s="0" t="n">
        <v>31.4321157249699</v>
      </c>
      <c r="J3994" s="0" t="n">
        <v>608</v>
      </c>
      <c r="K3994" s="0" t="n">
        <f aca="false">I3994*SUMIFS(syst_chauffage!$H$3:$H$27,syst_chauffage!$B$3:$B$27,D3994,syst_chauffage!$C$3:$C$27,E3994)</f>
        <v>85.6502812221385</v>
      </c>
      <c r="L3994" s="12" t="n">
        <f aca="false">H3994*SUMIFS(syst_chauffage!$K$3:$K$27,syst_chauffage!$B$3:$B$27,D3994,syst_chauffage!$C$3:$C$27,E3994)</f>
        <v>0.940186785431801</v>
      </c>
      <c r="N3994" s="0" t="str">
        <f aca="false">A3994</f>
        <v>Sport Loisir Culture</v>
      </c>
      <c r="O3994" s="0" t="str">
        <f aca="false">B3994</f>
        <v>Loisir</v>
      </c>
      <c r="P3994" s="0" t="str">
        <f aca="false">C3994</f>
        <v>Salle non spécialisée</v>
      </c>
      <c r="Q3994" s="0" t="str">
        <f aca="false">D3994</f>
        <v>Chaudière condensation gaz</v>
      </c>
      <c r="R3994" s="0" t="str">
        <f aca="false">E3994</f>
        <v>Gaz</v>
      </c>
      <c r="S3994" s="0" t="str">
        <f aca="false">F3994</f>
        <v>0720912404</v>
      </c>
      <c r="T3994" s="0" t="str">
        <f aca="false">G3994</f>
        <v>2</v>
      </c>
      <c r="U3994" s="0" t="n">
        <f aca="false">L3994</f>
        <v>0.940186785431801</v>
      </c>
      <c r="V3994" s="0" t="n">
        <f aca="false">K3994</f>
        <v>85.6502812221385</v>
      </c>
      <c r="W3994" s="0" t="n">
        <f aca="false">J3994</f>
        <v>608</v>
      </c>
    </row>
    <row r="3995" customFormat="false" ht="12.8" hidden="false" customHeight="false" outlineLevel="0" collapsed="false">
      <c r="A3995" s="0" t="s">
        <v>78</v>
      </c>
      <c r="B3995" s="0" t="s">
        <v>1369</v>
      </c>
      <c r="C3995" s="0" t="s">
        <v>1384</v>
      </c>
      <c r="D3995" s="0" t="s">
        <v>32</v>
      </c>
      <c r="E3995" s="0" t="s">
        <v>30</v>
      </c>
      <c r="F3995" s="0" t="s">
        <v>1398</v>
      </c>
      <c r="G3995" s="0" t="s">
        <v>1610</v>
      </c>
      <c r="H3995" s="0" t="n">
        <v>1</v>
      </c>
      <c r="I3995" s="0" t="n">
        <v>12</v>
      </c>
      <c r="J3995" s="0" t="n">
        <v>0</v>
      </c>
      <c r="K3995" s="0" t="n">
        <f aca="false">I3995*SUMIFS(syst_chauffage!$H$3:$H$27,syst_chauffage!$B$3:$B$27,D3995,syst_chauffage!$C$3:$C$27,E3995)</f>
        <v>12</v>
      </c>
      <c r="L3995" s="12" t="n">
        <f aca="false">H3995*SUMIFS(syst_chauffage!$K$3:$K$27,syst_chauffage!$B$3:$B$27,D3995,syst_chauffage!$C$3:$C$27,E3995)</f>
        <v>1</v>
      </c>
      <c r="N3995" s="0" t="str">
        <f aca="false">A3995</f>
        <v>Sport Loisir Culture</v>
      </c>
      <c r="O3995" s="0" t="str">
        <f aca="false">B3995</f>
        <v>Loisir</v>
      </c>
      <c r="P3995" s="0" t="str">
        <f aca="false">C3995</f>
        <v>Salle non spécialisée</v>
      </c>
      <c r="Q3995" s="0" t="str">
        <f aca="false">D3995</f>
        <v>Electrique direct performant</v>
      </c>
      <c r="R3995" s="0" t="str">
        <f aca="false">E3995</f>
        <v>Electricité</v>
      </c>
      <c r="S3995" s="0" t="str">
        <f aca="false">F3995</f>
        <v>0720912602</v>
      </c>
      <c r="T3995" s="0" t="str">
        <f aca="false">G3995</f>
        <v>2</v>
      </c>
      <c r="U3995" s="0" t="n">
        <f aca="false">L3995</f>
        <v>1</v>
      </c>
      <c r="V3995" s="0" t="n">
        <f aca="false">K3995</f>
        <v>12</v>
      </c>
      <c r="W3995" s="0" t="n">
        <f aca="false">J3995</f>
        <v>0</v>
      </c>
    </row>
    <row r="3996" customFormat="false" ht="12.8" hidden="false" customHeight="false" outlineLevel="0" collapsed="false">
      <c r="A3996" s="0" t="s">
        <v>78</v>
      </c>
      <c r="B3996" s="0" t="s">
        <v>1369</v>
      </c>
      <c r="C3996" s="0" t="s">
        <v>1384</v>
      </c>
      <c r="D3996" s="0" t="s">
        <v>32</v>
      </c>
      <c r="E3996" s="0" t="s">
        <v>30</v>
      </c>
      <c r="F3996" s="0" t="s">
        <v>1399</v>
      </c>
      <c r="G3996" s="0" t="s">
        <v>1610</v>
      </c>
      <c r="H3996" s="0" t="n">
        <v>3.40633674418604</v>
      </c>
      <c r="I3996" s="0" t="n">
        <v>82.4204506081945</v>
      </c>
      <c r="J3996" s="0" t="n">
        <v>0</v>
      </c>
      <c r="K3996" s="0" t="n">
        <f aca="false">I3996*SUMIFS(syst_chauffage!$H$3:$H$27,syst_chauffage!$B$3:$B$27,D3996,syst_chauffage!$C$3:$C$27,E3996)</f>
        <v>82.4204506081945</v>
      </c>
      <c r="L3996" s="12" t="n">
        <f aca="false">H3996*SUMIFS(syst_chauffage!$K$3:$K$27,syst_chauffage!$B$3:$B$27,D3996,syst_chauffage!$C$3:$C$27,E3996)</f>
        <v>3.40633674418604</v>
      </c>
      <c r="N3996" s="0" t="str">
        <f aca="false">A3996</f>
        <v>Sport Loisir Culture</v>
      </c>
      <c r="O3996" s="0" t="str">
        <f aca="false">B3996</f>
        <v>Loisir</v>
      </c>
      <c r="P3996" s="0" t="str">
        <f aca="false">C3996</f>
        <v>Salle non spécialisée</v>
      </c>
      <c r="Q3996" s="0" t="str">
        <f aca="false">D3996</f>
        <v>Electrique direct performant</v>
      </c>
      <c r="R3996" s="0" t="str">
        <f aca="false">E3996</f>
        <v>Electricité</v>
      </c>
      <c r="S3996" s="0" t="str">
        <f aca="false">F3996</f>
        <v>0720912902</v>
      </c>
      <c r="T3996" s="0" t="str">
        <f aca="false">G3996</f>
        <v>2</v>
      </c>
      <c r="U3996" s="0" t="n">
        <f aca="false">L3996</f>
        <v>3.40633674418604</v>
      </c>
      <c r="V3996" s="0" t="n">
        <f aca="false">K3996</f>
        <v>82.4204506081945</v>
      </c>
      <c r="W3996" s="0" t="n">
        <f aca="false">J3996</f>
        <v>0</v>
      </c>
    </row>
    <row r="3997" customFormat="false" ht="12.8" hidden="false" customHeight="false" outlineLevel="0" collapsed="false">
      <c r="A3997" s="0" t="s">
        <v>78</v>
      </c>
      <c r="B3997" s="0" t="s">
        <v>1369</v>
      </c>
      <c r="C3997" s="0" t="s">
        <v>1384</v>
      </c>
      <c r="D3997" s="0" t="s">
        <v>50</v>
      </c>
      <c r="E3997" s="0" t="s">
        <v>14</v>
      </c>
      <c r="F3997" s="0" t="s">
        <v>1400</v>
      </c>
      <c r="G3997" s="0" t="s">
        <v>1610</v>
      </c>
      <c r="H3997" s="0" t="n">
        <v>1</v>
      </c>
      <c r="I3997" s="0" t="n">
        <v>12</v>
      </c>
      <c r="J3997" s="0" t="n">
        <v>0</v>
      </c>
      <c r="K3997" s="0" t="n">
        <f aca="false">I3997*SUMIFS(syst_chauffage!$H$3:$H$27,syst_chauffage!$B$3:$B$27,D3997,syst_chauffage!$C$3:$C$27,E3997)</f>
        <v>12</v>
      </c>
      <c r="L3997" s="12" t="n">
        <f aca="false">H3997*SUMIFS(syst_chauffage!$K$3:$K$27,syst_chauffage!$B$3:$B$27,D3997,syst_chauffage!$C$3:$C$27,E3997)</f>
        <v>1</v>
      </c>
      <c r="N3997" s="0" t="str">
        <f aca="false">A3997</f>
        <v>Sport Loisir Culture</v>
      </c>
      <c r="O3997" s="0" t="str">
        <f aca="false">B3997</f>
        <v>Loisir</v>
      </c>
      <c r="P3997" s="0" t="str">
        <f aca="false">C3997</f>
        <v>Salle non spécialisée</v>
      </c>
      <c r="Q3997" s="0" t="str">
        <f aca="false">D3997</f>
        <v>Tube radiant performant</v>
      </c>
      <c r="R3997" s="0" t="str">
        <f aca="false">E3997</f>
        <v>Gaz</v>
      </c>
      <c r="S3997" s="0" t="str">
        <f aca="false">F3997</f>
        <v>0720913104</v>
      </c>
      <c r="T3997" s="0" t="str">
        <f aca="false">G3997</f>
        <v>2</v>
      </c>
      <c r="U3997" s="0" t="n">
        <f aca="false">L3997</f>
        <v>1</v>
      </c>
      <c r="V3997" s="0" t="n">
        <f aca="false">K3997</f>
        <v>12</v>
      </c>
      <c r="W3997" s="0" t="n">
        <f aca="false">J3997</f>
        <v>0</v>
      </c>
    </row>
    <row r="3998" customFormat="false" ht="12.8" hidden="false" customHeight="false" outlineLevel="0" collapsed="false">
      <c r="A3998" s="0" t="s">
        <v>78</v>
      </c>
      <c r="B3998" s="0" t="s">
        <v>1369</v>
      </c>
      <c r="C3998" s="0" t="s">
        <v>1401</v>
      </c>
      <c r="D3998" s="0" t="s">
        <v>19</v>
      </c>
      <c r="E3998" s="0" t="s">
        <v>57</v>
      </c>
      <c r="F3998" s="0" t="s">
        <v>1402</v>
      </c>
      <c r="G3998" s="0" t="s">
        <v>1610</v>
      </c>
      <c r="H3998" s="0" t="n">
        <v>2.09014958784305</v>
      </c>
      <c r="I3998" s="0" t="n">
        <v>85.6869454988482</v>
      </c>
      <c r="J3998" s="0" t="n">
        <v>0</v>
      </c>
      <c r="K3998" s="0" t="n">
        <f aca="false">I3998*SUMIFS(syst_chauffage!$H$3:$H$27,syst_chauffage!$B$3:$B$27,D3998,syst_chauffage!$C$3:$C$27,E3998)</f>
        <v>119.31707284823</v>
      </c>
      <c r="L3998" s="12" t="n">
        <f aca="false">H3998*SUMIFS(syst_chauffage!$K$3:$K$27,syst_chauffage!$B$3:$B$27,D3998,syst_chauffage!$C$3:$C$27,E3998)</f>
        <v>2.09014958784305</v>
      </c>
      <c r="N3998" s="0" t="str">
        <f aca="false">A3998</f>
        <v>Sport Loisir Culture</v>
      </c>
      <c r="O3998" s="0" t="str">
        <f aca="false">B3998</f>
        <v>Loisir</v>
      </c>
      <c r="P3998" s="0" t="str">
        <f aca="false">C3998</f>
        <v>Vestiaire et rangement</v>
      </c>
      <c r="Q3998" s="0" t="str">
        <f aca="false">D3998</f>
        <v>Autre système centralisé</v>
      </c>
      <c r="R3998" s="0" t="str">
        <f aca="false">E3998</f>
        <v>Autres</v>
      </c>
      <c r="S3998" s="0" t="str">
        <f aca="false">F3998</f>
        <v>0720950101</v>
      </c>
      <c r="T3998" s="0" t="str">
        <f aca="false">G3998</f>
        <v>2</v>
      </c>
      <c r="U3998" s="0" t="n">
        <f aca="false">L3998</f>
        <v>2.09014958784305</v>
      </c>
      <c r="V3998" s="0" t="n">
        <f aca="false">K3998</f>
        <v>119.31707284823</v>
      </c>
      <c r="W3998" s="0" t="n">
        <f aca="false">J3998</f>
        <v>0</v>
      </c>
    </row>
    <row r="3999" customFormat="false" ht="12.8" hidden="false" customHeight="false" outlineLevel="0" collapsed="false">
      <c r="A3999" s="0" t="s">
        <v>78</v>
      </c>
      <c r="B3999" s="0" t="s">
        <v>1369</v>
      </c>
      <c r="C3999" s="0" t="s">
        <v>1401</v>
      </c>
      <c r="D3999" s="0" t="s">
        <v>19</v>
      </c>
      <c r="E3999" s="0" t="s">
        <v>57</v>
      </c>
      <c r="F3999" s="0" t="s">
        <v>1403</v>
      </c>
      <c r="G3999" s="0" t="s">
        <v>1610</v>
      </c>
      <c r="H3999" s="0" t="n">
        <v>2.05516399602207</v>
      </c>
      <c r="I3999" s="0" t="n">
        <v>86.2321028441361</v>
      </c>
      <c r="J3999" s="0" t="n">
        <v>0</v>
      </c>
      <c r="K3999" s="0" t="n">
        <f aca="false">I3999*SUMIFS(syst_chauffage!$H$3:$H$27,syst_chauffage!$B$3:$B$27,D3999,syst_chauffage!$C$3:$C$27,E3999)</f>
        <v>120.076191735043</v>
      </c>
      <c r="L3999" s="12" t="n">
        <f aca="false">H3999*SUMIFS(syst_chauffage!$K$3:$K$27,syst_chauffage!$B$3:$B$27,D3999,syst_chauffage!$C$3:$C$27,E3999)</f>
        <v>2.05516399602207</v>
      </c>
      <c r="N3999" s="0" t="str">
        <f aca="false">A3999</f>
        <v>Sport Loisir Culture</v>
      </c>
      <c r="O3999" s="0" t="str">
        <f aca="false">B3999</f>
        <v>Loisir</v>
      </c>
      <c r="P3999" s="0" t="str">
        <f aca="false">C3999</f>
        <v>Vestiaire et rangement</v>
      </c>
      <c r="Q3999" s="0" t="str">
        <f aca="false">D3999</f>
        <v>Autre système centralisé</v>
      </c>
      <c r="R3999" s="0" t="str">
        <f aca="false">E3999</f>
        <v>Autres</v>
      </c>
      <c r="S3999" s="0" t="str">
        <f aca="false">F3999</f>
        <v>0720950106</v>
      </c>
      <c r="T3999" s="0" t="str">
        <f aca="false">G3999</f>
        <v>2</v>
      </c>
      <c r="U3999" s="0" t="n">
        <f aca="false">L3999</f>
        <v>2.05516399602207</v>
      </c>
      <c r="V3999" s="0" t="n">
        <f aca="false">K3999</f>
        <v>120.076191735043</v>
      </c>
      <c r="W3999" s="0" t="n">
        <f aca="false">J3999</f>
        <v>0</v>
      </c>
    </row>
    <row r="4000" customFormat="false" ht="12.8" hidden="false" customHeight="false" outlineLevel="0" collapsed="false">
      <c r="A4000" s="0" t="s">
        <v>78</v>
      </c>
      <c r="B4000" s="0" t="s">
        <v>1369</v>
      </c>
      <c r="C4000" s="0" t="s">
        <v>1401</v>
      </c>
      <c r="D4000" s="0" t="s">
        <v>24</v>
      </c>
      <c r="E4000" s="0" t="s">
        <v>30</v>
      </c>
      <c r="F4000" s="0" t="s">
        <v>1404</v>
      </c>
      <c r="G4000" s="0" t="s">
        <v>1610</v>
      </c>
      <c r="H4000" s="0" t="n">
        <v>0.84</v>
      </c>
      <c r="I4000" s="0" t="n">
        <v>10.4</v>
      </c>
      <c r="J4000" s="0" t="n">
        <v>0</v>
      </c>
      <c r="K4000" s="0" t="n">
        <f aca="false">I4000*SUMIFS(syst_chauffage!$H$3:$H$27,syst_chauffage!$B$3:$B$27,D4000,syst_chauffage!$C$3:$C$27,E4000)</f>
        <v>3</v>
      </c>
      <c r="L4000" s="12" t="n">
        <f aca="false">H4000*SUMIFS(syst_chauffage!$K$3:$K$27,syst_chauffage!$B$3:$B$27,D4000,syst_chauffage!$C$3:$C$27,E4000)</f>
        <v>0.84</v>
      </c>
      <c r="N4000" s="0" t="str">
        <f aca="false">A4000</f>
        <v>Sport Loisir Culture</v>
      </c>
      <c r="O4000" s="0" t="str">
        <f aca="false">B4000</f>
        <v>Loisir</v>
      </c>
      <c r="P4000" s="0" t="str">
        <f aca="false">C4000</f>
        <v>Vestiaire et rangement</v>
      </c>
      <c r="Q4000" s="0" t="str">
        <f aca="false">D4000</f>
        <v>Cassette rayonnante</v>
      </c>
      <c r="R4000" s="0" t="str">
        <f aca="false">E4000</f>
        <v>Electricité</v>
      </c>
      <c r="S4000" s="0" t="str">
        <f aca="false">F4000</f>
        <v>0720950202</v>
      </c>
      <c r="T4000" s="0" t="str">
        <f aca="false">G4000</f>
        <v>2</v>
      </c>
      <c r="U4000" s="0" t="n">
        <f aca="false">L4000</f>
        <v>0.84</v>
      </c>
      <c r="V4000" s="0" t="n">
        <f aca="false">K4000</f>
        <v>3</v>
      </c>
      <c r="W4000" s="0" t="n">
        <f aca="false">J4000</f>
        <v>0</v>
      </c>
    </row>
    <row r="4001" customFormat="false" ht="12.8" hidden="false" customHeight="false" outlineLevel="0" collapsed="false">
      <c r="A4001" s="0" t="s">
        <v>78</v>
      </c>
      <c r="B4001" s="0" t="s">
        <v>1369</v>
      </c>
      <c r="C4001" s="0" t="s">
        <v>1401</v>
      </c>
      <c r="D4001" s="0" t="s">
        <v>22</v>
      </c>
      <c r="E4001" s="0" t="s">
        <v>23</v>
      </c>
      <c r="F4001" s="0" t="s">
        <v>1405</v>
      </c>
      <c r="G4001" s="0" t="s">
        <v>1610</v>
      </c>
      <c r="H4001" s="0" t="n">
        <v>0.6751212776325</v>
      </c>
      <c r="I4001" s="0" t="n">
        <v>65.5769035477539</v>
      </c>
      <c r="J4001" s="0" t="n">
        <v>0</v>
      </c>
      <c r="K4001" s="0" t="n">
        <f aca="false">I4001*SUMIFS(syst_chauffage!$H$3:$H$27,syst_chauffage!$B$3:$B$27,D4001,syst_chauffage!$C$3:$C$27,E4001)</f>
        <v>115.482403167314</v>
      </c>
      <c r="L4001" s="12" t="n">
        <f aca="false">H4001*SUMIFS(syst_chauffage!$K$3:$K$27,syst_chauffage!$B$3:$B$27,D4001,syst_chauffage!$C$3:$C$27,E4001)</f>
        <v>0.6751212776325</v>
      </c>
      <c r="N4001" s="0" t="str">
        <f aca="false">A4001</f>
        <v>Sport Loisir Culture</v>
      </c>
      <c r="O4001" s="0" t="str">
        <f aca="false">B4001</f>
        <v>Loisir</v>
      </c>
      <c r="P4001" s="0" t="str">
        <f aca="false">C4001</f>
        <v>Vestiaire et rangement</v>
      </c>
      <c r="Q4001" s="0" t="str">
        <f aca="false">D4001</f>
        <v>Chaudière fioul</v>
      </c>
      <c r="R4001" s="0" t="str">
        <f aca="false">E4001</f>
        <v>Fioul</v>
      </c>
      <c r="S4001" s="0" t="str">
        <f aca="false">F4001</f>
        <v>0720950303</v>
      </c>
      <c r="T4001" s="0" t="str">
        <f aca="false">G4001</f>
        <v>2</v>
      </c>
      <c r="U4001" s="0" t="n">
        <f aca="false">L4001</f>
        <v>0.6751212776325</v>
      </c>
      <c r="V4001" s="0" t="n">
        <f aca="false">K4001</f>
        <v>115.482403167314</v>
      </c>
      <c r="W4001" s="0" t="n">
        <f aca="false">J4001</f>
        <v>0</v>
      </c>
    </row>
    <row r="4002" customFormat="false" ht="12.8" hidden="false" customHeight="false" outlineLevel="0" collapsed="false">
      <c r="A4002" s="0" t="s">
        <v>78</v>
      </c>
      <c r="B4002" s="0" t="s">
        <v>1369</v>
      </c>
      <c r="C4002" s="0" t="s">
        <v>1401</v>
      </c>
      <c r="D4002" s="0" t="s">
        <v>13</v>
      </c>
      <c r="E4002" s="0" t="s">
        <v>14</v>
      </c>
      <c r="F4002" s="0" t="s">
        <v>1406</v>
      </c>
      <c r="G4002" s="0" t="s">
        <v>1610</v>
      </c>
      <c r="H4002" s="0" t="n">
        <v>0.684788667349835</v>
      </c>
      <c r="I4002" s="0" t="n">
        <v>52.0324030209529</v>
      </c>
      <c r="J4002" s="0" t="n">
        <v>224</v>
      </c>
      <c r="K4002" s="0" t="n">
        <f aca="false">I4002*SUMIFS(syst_chauffage!$H$3:$H$27,syst_chauffage!$B$3:$B$27,D4002,syst_chauffage!$C$3:$C$27,E4002)</f>
        <v>105.084211192286</v>
      </c>
      <c r="L4002" s="12" t="n">
        <f aca="false">H4002*SUMIFS(syst_chauffage!$K$3:$K$27,syst_chauffage!$B$3:$B$27,D4002,syst_chauffage!$C$3:$C$27,E4002)</f>
        <v>0.684788667349835</v>
      </c>
      <c r="N4002" s="0" t="str">
        <f aca="false">A4002</f>
        <v>Sport Loisir Culture</v>
      </c>
      <c r="O4002" s="0" t="str">
        <f aca="false">B4002</f>
        <v>Loisir</v>
      </c>
      <c r="P4002" s="0" t="str">
        <f aca="false">C4002</f>
        <v>Vestiaire et rangement</v>
      </c>
      <c r="Q4002" s="0" t="str">
        <f aca="false">D4002</f>
        <v>Chaudière gaz</v>
      </c>
      <c r="R4002" s="0" t="str">
        <f aca="false">E4002</f>
        <v>Gaz</v>
      </c>
      <c r="S4002" s="0" t="str">
        <f aca="false">F4002</f>
        <v>0720950404</v>
      </c>
      <c r="T4002" s="0" t="str">
        <f aca="false">G4002</f>
        <v>2</v>
      </c>
      <c r="U4002" s="0" t="n">
        <f aca="false">L4002</f>
        <v>0.684788667349835</v>
      </c>
      <c r="V4002" s="0" t="n">
        <f aca="false">K4002</f>
        <v>105.084211192286</v>
      </c>
      <c r="W4002" s="0" t="n">
        <f aca="false">J4002</f>
        <v>224</v>
      </c>
    </row>
    <row r="4003" customFormat="false" ht="12.8" hidden="false" customHeight="false" outlineLevel="0" collapsed="false">
      <c r="A4003" s="0" t="s">
        <v>78</v>
      </c>
      <c r="B4003" s="0" t="s">
        <v>1369</v>
      </c>
      <c r="C4003" s="0" t="s">
        <v>1401</v>
      </c>
      <c r="D4003" s="0" t="s">
        <v>29</v>
      </c>
      <c r="E4003" s="0" t="s">
        <v>30</v>
      </c>
      <c r="F4003" s="0" t="s">
        <v>1407</v>
      </c>
      <c r="G4003" s="0" t="s">
        <v>1610</v>
      </c>
      <c r="H4003" s="0" t="n">
        <v>0.92</v>
      </c>
      <c r="I4003" s="0" t="n">
        <v>10.4</v>
      </c>
      <c r="J4003" s="0" t="n">
        <v>0</v>
      </c>
      <c r="K4003" s="0" t="n">
        <f aca="false">I4003*SUMIFS(syst_chauffage!$H$3:$H$27,syst_chauffage!$B$3:$B$27,D4003,syst_chauffage!$C$3:$C$27,E4003)</f>
        <v>3</v>
      </c>
      <c r="L4003" s="12" t="n">
        <f aca="false">H4003*SUMIFS(syst_chauffage!$K$3:$K$27,syst_chauffage!$B$3:$B$27,D4003,syst_chauffage!$C$3:$C$27,E4003)</f>
        <v>0.92</v>
      </c>
      <c r="N4003" s="0" t="str">
        <f aca="false">A4003</f>
        <v>Sport Loisir Culture</v>
      </c>
      <c r="O4003" s="0" t="str">
        <f aca="false">B4003</f>
        <v>Loisir</v>
      </c>
      <c r="P4003" s="0" t="str">
        <f aca="false">C4003</f>
        <v>Vestiaire et rangement</v>
      </c>
      <c r="Q4003" s="0" t="str">
        <f aca="false">D4003</f>
        <v>Electrique direct</v>
      </c>
      <c r="R4003" s="0" t="str">
        <f aca="false">E4003</f>
        <v>Electricité</v>
      </c>
      <c r="S4003" s="0" t="str">
        <f aca="false">F4003</f>
        <v>0720950602</v>
      </c>
      <c r="T4003" s="0" t="str">
        <f aca="false">G4003</f>
        <v>2</v>
      </c>
      <c r="U4003" s="0" t="n">
        <f aca="false">L4003</f>
        <v>0.92</v>
      </c>
      <c r="V4003" s="0" t="n">
        <f aca="false">K4003</f>
        <v>3</v>
      </c>
      <c r="W4003" s="0" t="n">
        <f aca="false">J4003</f>
        <v>0</v>
      </c>
    </row>
    <row r="4004" customFormat="false" ht="12.8" hidden="false" customHeight="false" outlineLevel="0" collapsed="false">
      <c r="A4004" s="0" t="s">
        <v>78</v>
      </c>
      <c r="B4004" s="0" t="s">
        <v>1369</v>
      </c>
      <c r="C4004" s="0" t="s">
        <v>1401</v>
      </c>
      <c r="D4004" s="0" t="s">
        <v>36</v>
      </c>
      <c r="E4004" s="0" t="s">
        <v>30</v>
      </c>
      <c r="F4004" s="0" t="s">
        <v>1408</v>
      </c>
      <c r="G4004" s="0" t="s">
        <v>1610</v>
      </c>
      <c r="H4004" s="0" t="n">
        <v>2.95662809302325</v>
      </c>
      <c r="I4004" s="0" t="n">
        <v>57.9672560654796</v>
      </c>
      <c r="J4004" s="0" t="n">
        <v>603</v>
      </c>
      <c r="K4004" s="0" t="n">
        <f aca="false">I4004*SUMIFS(syst_chauffage!$H$3:$H$27,syst_chauffage!$B$3:$B$27,D4004,syst_chauffage!$C$3:$C$27,E4004)</f>
        <v>35.8619126428562</v>
      </c>
      <c r="L4004" s="12" t="n">
        <f aca="false">H4004*SUMIFS(syst_chauffage!$K$3:$K$27,syst_chauffage!$B$3:$B$27,D4004,syst_chauffage!$C$3:$C$27,E4004)</f>
        <v>2.48413091717754</v>
      </c>
      <c r="N4004" s="0" t="str">
        <f aca="false">A4004</f>
        <v>Sport Loisir Culture</v>
      </c>
      <c r="O4004" s="0" t="str">
        <f aca="false">B4004</f>
        <v>Loisir</v>
      </c>
      <c r="P4004" s="0" t="str">
        <f aca="false">C4004</f>
        <v>Vestiaire et rangement</v>
      </c>
      <c r="Q4004" s="0" t="str">
        <f aca="false">D4004</f>
        <v>PAC</v>
      </c>
      <c r="R4004" s="0" t="str">
        <f aca="false">E4004</f>
        <v>Electricité</v>
      </c>
      <c r="S4004" s="0" t="str">
        <f aca="false">F4004</f>
        <v>0720950902</v>
      </c>
      <c r="T4004" s="0" t="str">
        <f aca="false">G4004</f>
        <v>2</v>
      </c>
      <c r="U4004" s="0" t="n">
        <f aca="false">L4004</f>
        <v>2.48413091717754</v>
      </c>
      <c r="V4004" s="0" t="n">
        <f aca="false">K4004</f>
        <v>35.8619126428562</v>
      </c>
      <c r="W4004" s="0" t="n">
        <f aca="false">J4004</f>
        <v>603</v>
      </c>
    </row>
    <row r="4005" customFormat="false" ht="12.8" hidden="false" customHeight="false" outlineLevel="0" collapsed="false">
      <c r="A4005" s="0" t="s">
        <v>78</v>
      </c>
      <c r="B4005" s="0" t="s">
        <v>1369</v>
      </c>
      <c r="C4005" s="0" t="s">
        <v>1401</v>
      </c>
      <c r="D4005" s="0" t="s">
        <v>36</v>
      </c>
      <c r="E4005" s="0" t="s">
        <v>30</v>
      </c>
      <c r="F4005" s="0" t="s">
        <v>1409</v>
      </c>
      <c r="G4005" s="0" t="s">
        <v>1610</v>
      </c>
      <c r="H4005" s="0" t="n">
        <v>0.84</v>
      </c>
      <c r="I4005" s="0" t="n">
        <v>10.4</v>
      </c>
      <c r="J4005" s="0" t="n">
        <v>603</v>
      </c>
      <c r="K4005" s="0" t="n">
        <f aca="false">I4005*SUMIFS(syst_chauffage!$H$3:$H$27,syst_chauffage!$B$3:$B$27,D4005,syst_chauffage!$C$3:$C$27,E4005)</f>
        <v>6.43404426568691</v>
      </c>
      <c r="L4005" s="12" t="n">
        <f aca="false">H4005*SUMIFS(syst_chauffage!$K$3:$K$27,syst_chauffage!$B$3:$B$27,D4005,syst_chauffage!$C$3:$C$27,E4005)</f>
        <v>0.705760043122449</v>
      </c>
      <c r="N4005" s="0" t="str">
        <f aca="false">A4005</f>
        <v>Sport Loisir Culture</v>
      </c>
      <c r="O4005" s="0" t="str">
        <f aca="false">B4005</f>
        <v>Loisir</v>
      </c>
      <c r="P4005" s="0" t="str">
        <f aca="false">C4005</f>
        <v>Vestiaire et rangement</v>
      </c>
      <c r="Q4005" s="0" t="str">
        <f aca="false">D4005</f>
        <v>PAC</v>
      </c>
      <c r="R4005" s="0" t="str">
        <f aca="false">E4005</f>
        <v>Electricité</v>
      </c>
      <c r="S4005" s="0" t="str">
        <f aca="false">F4005</f>
        <v>0720951104</v>
      </c>
      <c r="T4005" s="0" t="str">
        <f aca="false">G4005</f>
        <v>2</v>
      </c>
      <c r="U4005" s="0" t="n">
        <f aca="false">L4005</f>
        <v>0.705760043122449</v>
      </c>
      <c r="V4005" s="0" t="n">
        <f aca="false">K4005</f>
        <v>6.43404426568691</v>
      </c>
      <c r="W4005" s="0" t="n">
        <f aca="false">J4005</f>
        <v>603</v>
      </c>
    </row>
    <row r="4006" customFormat="false" ht="12.8" hidden="false" customHeight="false" outlineLevel="0" collapsed="false">
      <c r="A4006" s="0" t="s">
        <v>78</v>
      </c>
      <c r="B4006" s="0" t="s">
        <v>1369</v>
      </c>
      <c r="C4006" s="0" t="s">
        <v>1401</v>
      </c>
      <c r="D4006" s="0" t="s">
        <v>51</v>
      </c>
      <c r="E4006" s="0" t="s">
        <v>57</v>
      </c>
      <c r="F4006" s="0" t="s">
        <v>1410</v>
      </c>
      <c r="G4006" s="0" t="s">
        <v>1610</v>
      </c>
      <c r="H4006" s="0" t="n">
        <v>2.52443483217545</v>
      </c>
      <c r="I4006" s="0" t="n">
        <v>102.00826845101</v>
      </c>
      <c r="J4006" s="0" t="n">
        <v>0</v>
      </c>
      <c r="K4006" s="0" t="n">
        <f aca="false">I4006*SUMIFS(syst_chauffage!$H$3:$H$27,syst_chauffage!$B$3:$B$27,D4006,syst_chauffage!$C$3:$C$27,E4006)</f>
        <v>216.14061288276</v>
      </c>
      <c r="L4006" s="12" t="n">
        <f aca="false">H4006*SUMIFS(syst_chauffage!$K$3:$K$27,syst_chauffage!$B$3:$B$27,D4006,syst_chauffage!$C$3:$C$27,E4006)</f>
        <v>2.52443483217545</v>
      </c>
      <c r="N4006" s="0" t="str">
        <f aca="false">A4006</f>
        <v>Sport Loisir Culture</v>
      </c>
      <c r="O4006" s="0" t="str">
        <f aca="false">B4006</f>
        <v>Loisir</v>
      </c>
      <c r="P4006" s="0" t="str">
        <f aca="false">C4006</f>
        <v>Vestiaire et rangement</v>
      </c>
      <c r="Q4006" s="0" t="str">
        <f aca="false">D4006</f>
        <v>Autre système centralisé performant</v>
      </c>
      <c r="R4006" s="0" t="str">
        <f aca="false">E4006</f>
        <v>Autres</v>
      </c>
      <c r="S4006" s="0" t="str">
        <f aca="false">F4006</f>
        <v>0720952101</v>
      </c>
      <c r="T4006" s="0" t="str">
        <f aca="false">G4006</f>
        <v>2</v>
      </c>
      <c r="U4006" s="0" t="n">
        <f aca="false">L4006</f>
        <v>2.52443483217545</v>
      </c>
      <c r="V4006" s="0" t="n">
        <f aca="false">K4006</f>
        <v>216.14061288276</v>
      </c>
      <c r="W4006" s="0" t="n">
        <f aca="false">J4006</f>
        <v>0</v>
      </c>
    </row>
    <row r="4007" customFormat="false" ht="12.8" hidden="false" customHeight="false" outlineLevel="0" collapsed="false">
      <c r="A4007" s="0" t="s">
        <v>78</v>
      </c>
      <c r="B4007" s="0" t="s">
        <v>1369</v>
      </c>
      <c r="C4007" s="0" t="s">
        <v>1401</v>
      </c>
      <c r="D4007" s="0" t="s">
        <v>51</v>
      </c>
      <c r="E4007" s="0" t="s">
        <v>58</v>
      </c>
      <c r="F4007" s="0" t="s">
        <v>1411</v>
      </c>
      <c r="G4007" s="0" t="s">
        <v>1610</v>
      </c>
      <c r="H4007" s="0" t="n">
        <v>2.49332711064539</v>
      </c>
      <c r="I4007" s="0" t="n">
        <v>102.657265290638</v>
      </c>
      <c r="J4007" s="0" t="n">
        <v>680</v>
      </c>
      <c r="K4007" s="0" t="n">
        <f aca="false">I4007*SUMIFS(syst_chauffage!$H$3:$H$27,syst_chauffage!$B$3:$B$27,D4007,syst_chauffage!$C$3:$C$27,E4007)</f>
        <v>219.070553515988</v>
      </c>
      <c r="L4007" s="12" t="n">
        <f aca="false">H4007*SUMIFS(syst_chauffage!$K$3:$K$27,syst_chauffage!$B$3:$B$27,D4007,syst_chauffage!$C$3:$C$27,E4007)</f>
        <v>2.49332711064539</v>
      </c>
      <c r="N4007" s="0" t="str">
        <f aca="false">A4007</f>
        <v>Sport Loisir Culture</v>
      </c>
      <c r="O4007" s="0" t="str">
        <f aca="false">B4007</f>
        <v>Loisir</v>
      </c>
      <c r="P4007" s="0" t="str">
        <f aca="false">C4007</f>
        <v>Vestiaire et rangement</v>
      </c>
      <c r="Q4007" s="0" t="str">
        <f aca="false">D4007</f>
        <v>Autre système centralisé performant</v>
      </c>
      <c r="R4007" s="0" t="str">
        <f aca="false">E4007</f>
        <v>Urbain</v>
      </c>
      <c r="S4007" s="0" t="str">
        <f aca="false">F4007</f>
        <v>0720952106</v>
      </c>
      <c r="T4007" s="0" t="str">
        <f aca="false">G4007</f>
        <v>2</v>
      </c>
      <c r="U4007" s="0" t="n">
        <f aca="false">L4007</f>
        <v>2.49332711064539</v>
      </c>
      <c r="V4007" s="0" t="n">
        <f aca="false">K4007</f>
        <v>219.070553515988</v>
      </c>
      <c r="W4007" s="0" t="n">
        <f aca="false">J4007</f>
        <v>680</v>
      </c>
    </row>
    <row r="4008" customFormat="false" ht="12.8" hidden="false" customHeight="false" outlineLevel="0" collapsed="false">
      <c r="A4008" s="0" t="s">
        <v>78</v>
      </c>
      <c r="B4008" s="0" t="s">
        <v>1369</v>
      </c>
      <c r="C4008" s="0" t="s">
        <v>1401</v>
      </c>
      <c r="D4008" s="0" t="s">
        <v>54</v>
      </c>
      <c r="E4008" s="0" t="s">
        <v>30</v>
      </c>
      <c r="F4008" s="0" t="s">
        <v>1412</v>
      </c>
      <c r="G4008" s="0" t="s">
        <v>1610</v>
      </c>
      <c r="H4008" s="0" t="n">
        <v>1</v>
      </c>
      <c r="I4008" s="0" t="n">
        <v>12</v>
      </c>
      <c r="J4008" s="0" t="n">
        <v>0</v>
      </c>
      <c r="K4008" s="0" t="n">
        <f aca="false">I4008*SUMIFS(syst_chauffage!$H$3:$H$27,syst_chauffage!$B$3:$B$27,D4008,syst_chauffage!$C$3:$C$27,E4008)</f>
        <v>12</v>
      </c>
      <c r="L4008" s="12" t="n">
        <f aca="false">H4008*SUMIFS(syst_chauffage!$K$3:$K$27,syst_chauffage!$B$3:$B$27,D4008,syst_chauffage!$C$3:$C$27,E4008)</f>
        <v>1</v>
      </c>
      <c r="N4008" s="0" t="str">
        <f aca="false">A4008</f>
        <v>Sport Loisir Culture</v>
      </c>
      <c r="O4008" s="0" t="str">
        <f aca="false">B4008</f>
        <v>Loisir</v>
      </c>
      <c r="P4008" s="0" t="str">
        <f aca="false">C4008</f>
        <v>Vestiaire et rangement</v>
      </c>
      <c r="Q4008" s="0" t="str">
        <f aca="false">D4008</f>
        <v>Cassette rayonnante performant</v>
      </c>
      <c r="R4008" s="0" t="str">
        <f aca="false">E4008</f>
        <v>Electricité</v>
      </c>
      <c r="S4008" s="0" t="str">
        <f aca="false">F4008</f>
        <v>0720952202</v>
      </c>
      <c r="T4008" s="0" t="str">
        <f aca="false">G4008</f>
        <v>2</v>
      </c>
      <c r="U4008" s="0" t="n">
        <f aca="false">L4008</f>
        <v>1</v>
      </c>
      <c r="V4008" s="0" t="n">
        <f aca="false">K4008</f>
        <v>12</v>
      </c>
      <c r="W4008" s="0" t="n">
        <f aca="false">J4008</f>
        <v>0</v>
      </c>
    </row>
    <row r="4009" customFormat="false" ht="12.8" hidden="false" customHeight="false" outlineLevel="0" collapsed="false">
      <c r="A4009" s="0" t="s">
        <v>78</v>
      </c>
      <c r="B4009" s="0" t="s">
        <v>1369</v>
      </c>
      <c r="C4009" s="0" t="s">
        <v>1401</v>
      </c>
      <c r="D4009" s="0" t="s">
        <v>27</v>
      </c>
      <c r="E4009" s="0" t="s">
        <v>23</v>
      </c>
      <c r="F4009" s="0" t="s">
        <v>1413</v>
      </c>
      <c r="G4009" s="0" t="s">
        <v>1610</v>
      </c>
      <c r="H4009" s="0" t="n">
        <v>0.7420238310277</v>
      </c>
      <c r="I4009" s="0" t="n">
        <v>78.0677423187547</v>
      </c>
      <c r="J4009" s="0" t="n">
        <v>504</v>
      </c>
      <c r="K4009" s="0" t="n">
        <f aca="false">I4009*SUMIFS(syst_chauffage!$H$3:$H$27,syst_chauffage!$B$3:$B$27,D4009,syst_chauffage!$C$3:$C$27,E4009)</f>
        <v>200.197163726508</v>
      </c>
      <c r="L4009" s="12" t="n">
        <f aca="false">H4009*SUMIFS(syst_chauffage!$K$3:$K$27,syst_chauffage!$B$3:$B$27,D4009,syst_chauffage!$C$3:$C$27,E4009)</f>
        <v>0.7420238310277</v>
      </c>
      <c r="N4009" s="0" t="str">
        <f aca="false">A4009</f>
        <v>Sport Loisir Culture</v>
      </c>
      <c r="O4009" s="0" t="str">
        <f aca="false">B4009</f>
        <v>Loisir</v>
      </c>
      <c r="P4009" s="0" t="str">
        <f aca="false">C4009</f>
        <v>Vestiaire et rangement</v>
      </c>
      <c r="Q4009" s="0" t="str">
        <f aca="false">D4009</f>
        <v>Chaudière condensation fioul</v>
      </c>
      <c r="R4009" s="0" t="str">
        <f aca="false">E4009</f>
        <v>Fioul</v>
      </c>
      <c r="S4009" s="0" t="str">
        <f aca="false">F4009</f>
        <v>0720952303</v>
      </c>
      <c r="T4009" s="0" t="str">
        <f aca="false">G4009</f>
        <v>2</v>
      </c>
      <c r="U4009" s="0" t="n">
        <f aca="false">L4009</f>
        <v>0.7420238310277</v>
      </c>
      <c r="V4009" s="0" t="n">
        <f aca="false">K4009</f>
        <v>200.197163726508</v>
      </c>
      <c r="W4009" s="0" t="n">
        <f aca="false">J4009</f>
        <v>504</v>
      </c>
    </row>
    <row r="4010" customFormat="false" ht="12.8" hidden="false" customHeight="false" outlineLevel="0" collapsed="false">
      <c r="A4010" s="0" t="s">
        <v>78</v>
      </c>
      <c r="B4010" s="0" t="s">
        <v>1369</v>
      </c>
      <c r="C4010" s="0" t="s">
        <v>1401</v>
      </c>
      <c r="D4010" s="0" t="s">
        <v>18</v>
      </c>
      <c r="E4010" s="0" t="s">
        <v>14</v>
      </c>
      <c r="F4010" s="0" t="s">
        <v>1414</v>
      </c>
      <c r="G4010" s="0" t="s">
        <v>1610</v>
      </c>
      <c r="H4010" s="0" t="n">
        <v>0.960868502280211</v>
      </c>
      <c r="I4010" s="0" t="n">
        <v>61.9433369297058</v>
      </c>
      <c r="J4010" s="0" t="n">
        <v>504</v>
      </c>
      <c r="K4010" s="0" t="n">
        <f aca="false">I4010*SUMIFS(syst_chauffage!$H$3:$H$27,syst_chauffage!$B$3:$B$27,D4010,syst_chauffage!$C$3:$C$27,E4010)</f>
        <v>168.791190331877</v>
      </c>
      <c r="L4010" s="12" t="n">
        <f aca="false">H4010*SUMIFS(syst_chauffage!$K$3:$K$27,syst_chauffage!$B$3:$B$27,D4010,syst_chauffage!$C$3:$C$27,E4010)</f>
        <v>0.933432718545417</v>
      </c>
      <c r="N4010" s="0" t="str">
        <f aca="false">A4010</f>
        <v>Sport Loisir Culture</v>
      </c>
      <c r="O4010" s="0" t="str">
        <f aca="false">B4010</f>
        <v>Loisir</v>
      </c>
      <c r="P4010" s="0" t="str">
        <f aca="false">C4010</f>
        <v>Vestiaire et rangement</v>
      </c>
      <c r="Q4010" s="0" t="str">
        <f aca="false">D4010</f>
        <v>Chaudière condensation gaz</v>
      </c>
      <c r="R4010" s="0" t="str">
        <f aca="false">E4010</f>
        <v>Gaz</v>
      </c>
      <c r="S4010" s="0" t="str">
        <f aca="false">F4010</f>
        <v>0720952404</v>
      </c>
      <c r="T4010" s="0" t="str">
        <f aca="false">G4010</f>
        <v>2</v>
      </c>
      <c r="U4010" s="0" t="n">
        <f aca="false">L4010</f>
        <v>0.933432718545417</v>
      </c>
      <c r="V4010" s="0" t="n">
        <f aca="false">K4010</f>
        <v>168.791190331877</v>
      </c>
      <c r="W4010" s="0" t="n">
        <f aca="false">J4010</f>
        <v>504</v>
      </c>
    </row>
    <row r="4011" customFormat="false" ht="12.8" hidden="false" customHeight="false" outlineLevel="0" collapsed="false">
      <c r="A4011" s="0" t="s">
        <v>78</v>
      </c>
      <c r="B4011" s="0" t="s">
        <v>1369</v>
      </c>
      <c r="C4011" s="0" t="s">
        <v>1401</v>
      </c>
      <c r="D4011" s="0" t="s">
        <v>32</v>
      </c>
      <c r="E4011" s="0" t="s">
        <v>30</v>
      </c>
      <c r="F4011" s="0" t="s">
        <v>1415</v>
      </c>
      <c r="G4011" s="0" t="s">
        <v>1610</v>
      </c>
      <c r="H4011" s="0" t="n">
        <v>1</v>
      </c>
      <c r="I4011" s="0" t="n">
        <v>12</v>
      </c>
      <c r="J4011" s="0" t="n">
        <v>0</v>
      </c>
      <c r="K4011" s="0" t="n">
        <f aca="false">I4011*SUMIFS(syst_chauffage!$H$3:$H$27,syst_chauffage!$B$3:$B$27,D4011,syst_chauffage!$C$3:$C$27,E4011)</f>
        <v>12</v>
      </c>
      <c r="L4011" s="12" t="n">
        <f aca="false">H4011*SUMIFS(syst_chauffage!$K$3:$K$27,syst_chauffage!$B$3:$B$27,D4011,syst_chauffage!$C$3:$C$27,E4011)</f>
        <v>1</v>
      </c>
      <c r="N4011" s="0" t="str">
        <f aca="false">A4011</f>
        <v>Sport Loisir Culture</v>
      </c>
      <c r="O4011" s="0" t="str">
        <f aca="false">B4011</f>
        <v>Loisir</v>
      </c>
      <c r="P4011" s="0" t="str">
        <f aca="false">C4011</f>
        <v>Vestiaire et rangement</v>
      </c>
      <c r="Q4011" s="0" t="str">
        <f aca="false">D4011</f>
        <v>Electrique direct performant</v>
      </c>
      <c r="R4011" s="0" t="str">
        <f aca="false">E4011</f>
        <v>Electricité</v>
      </c>
      <c r="S4011" s="0" t="str">
        <f aca="false">F4011</f>
        <v>0720952602</v>
      </c>
      <c r="T4011" s="0" t="str">
        <f aca="false">G4011</f>
        <v>2</v>
      </c>
      <c r="U4011" s="0" t="n">
        <f aca="false">L4011</f>
        <v>1</v>
      </c>
      <c r="V4011" s="0" t="n">
        <f aca="false">K4011</f>
        <v>12</v>
      </c>
      <c r="W4011" s="0" t="n">
        <f aca="false">J4011</f>
        <v>0</v>
      </c>
    </row>
    <row r="4012" customFormat="false" ht="12.8" hidden="false" customHeight="false" outlineLevel="0" collapsed="false">
      <c r="A4012" s="0" t="s">
        <v>78</v>
      </c>
      <c r="B4012" s="0" t="s">
        <v>1369</v>
      </c>
      <c r="C4012" s="0" t="s">
        <v>1401</v>
      </c>
      <c r="D4012" s="0" t="s">
        <v>38</v>
      </c>
      <c r="E4012" s="0" t="s">
        <v>30</v>
      </c>
      <c r="F4012" s="0" t="s">
        <v>1416</v>
      </c>
      <c r="G4012" s="0" t="s">
        <v>1610</v>
      </c>
      <c r="H4012" s="0" t="n">
        <v>3.41149395348837</v>
      </c>
      <c r="I4012" s="0" t="n">
        <v>69.00863817319</v>
      </c>
      <c r="J4012" s="0" t="n">
        <v>648</v>
      </c>
      <c r="K4012" s="0" t="n">
        <f aca="false">I4012*SUMIFS(syst_chauffage!$H$3:$H$27,syst_chauffage!$B$3:$B$27,D4012,syst_chauffage!$C$3:$C$27,E4012)</f>
        <v>69.7535037490589</v>
      </c>
      <c r="L4012" s="12" t="n">
        <f aca="false">H4012*SUMIFS(syst_chauffage!$K$3:$K$27,syst_chauffage!$B$3:$B$27,D4012,syst_chauffage!$C$3:$C$27,E4012)</f>
        <v>3.05197598099553</v>
      </c>
      <c r="N4012" s="0" t="str">
        <f aca="false">A4012</f>
        <v>Sport Loisir Culture</v>
      </c>
      <c r="O4012" s="0" t="str">
        <f aca="false">B4012</f>
        <v>Loisir</v>
      </c>
      <c r="P4012" s="0" t="str">
        <f aca="false">C4012</f>
        <v>Vestiaire et rangement</v>
      </c>
      <c r="Q4012" s="0" t="str">
        <f aca="false">D4012</f>
        <v>PAC performant</v>
      </c>
      <c r="R4012" s="0" t="str">
        <f aca="false">E4012</f>
        <v>Electricité</v>
      </c>
      <c r="S4012" s="0" t="str">
        <f aca="false">F4012</f>
        <v>0720952902</v>
      </c>
      <c r="T4012" s="0" t="str">
        <f aca="false">G4012</f>
        <v>2</v>
      </c>
      <c r="U4012" s="0" t="n">
        <f aca="false">L4012</f>
        <v>3.05197598099553</v>
      </c>
      <c r="V4012" s="0" t="n">
        <f aca="false">K4012</f>
        <v>69.7535037490589</v>
      </c>
      <c r="W4012" s="0" t="n">
        <f aca="false">J4012</f>
        <v>648</v>
      </c>
    </row>
    <row r="4013" customFormat="false" ht="12.8" hidden="false" customHeight="false" outlineLevel="0" collapsed="false">
      <c r="A4013" s="0" t="s">
        <v>78</v>
      </c>
      <c r="B4013" s="0" t="s">
        <v>1369</v>
      </c>
      <c r="C4013" s="0" t="s">
        <v>1401</v>
      </c>
      <c r="D4013" s="0" t="s">
        <v>38</v>
      </c>
      <c r="E4013" s="0" t="s">
        <v>30</v>
      </c>
      <c r="F4013" s="0" t="s">
        <v>1417</v>
      </c>
      <c r="G4013" s="0" t="s">
        <v>1610</v>
      </c>
      <c r="H4013" s="0" t="n">
        <v>1</v>
      </c>
      <c r="I4013" s="0" t="n">
        <v>12</v>
      </c>
      <c r="J4013" s="0" t="n">
        <v>648</v>
      </c>
      <c r="K4013" s="0" t="n">
        <f aca="false">I4013*SUMIFS(syst_chauffage!$H$3:$H$27,syst_chauffage!$B$3:$B$27,D4013,syst_chauffage!$C$3:$C$27,E4013)</f>
        <v>12.1295256238501</v>
      </c>
      <c r="L4013" s="12" t="n">
        <f aca="false">H4013*SUMIFS(syst_chauffage!$K$3:$K$27,syst_chauffage!$B$3:$B$27,D4013,syst_chauffage!$C$3:$C$27,E4013)</f>
        <v>0.894615679407779</v>
      </c>
      <c r="N4013" s="0" t="str">
        <f aca="false">A4013</f>
        <v>Sport Loisir Culture</v>
      </c>
      <c r="O4013" s="0" t="str">
        <f aca="false">B4013</f>
        <v>Loisir</v>
      </c>
      <c r="P4013" s="0" t="str">
        <f aca="false">C4013</f>
        <v>Vestiaire et rangement</v>
      </c>
      <c r="Q4013" s="0" t="str">
        <f aca="false">D4013</f>
        <v>PAC performant</v>
      </c>
      <c r="R4013" s="0" t="str">
        <f aca="false">E4013</f>
        <v>Electricité</v>
      </c>
      <c r="S4013" s="0" t="str">
        <f aca="false">F4013</f>
        <v>0720953104</v>
      </c>
      <c r="T4013" s="0" t="str">
        <f aca="false">G4013</f>
        <v>2</v>
      </c>
      <c r="U4013" s="0" t="n">
        <f aca="false">L4013</f>
        <v>0.894615679407779</v>
      </c>
      <c r="V4013" s="0" t="n">
        <f aca="false">K4013</f>
        <v>12.1295256238501</v>
      </c>
      <c r="W4013" s="0" t="n">
        <f aca="false">J4013</f>
        <v>648</v>
      </c>
    </row>
    <row r="4014" customFormat="false" ht="12.8" hidden="false" customHeight="false" outlineLevel="0" collapsed="false">
      <c r="A4014" s="0" t="s">
        <v>78</v>
      </c>
      <c r="B4014" s="0" t="s">
        <v>1418</v>
      </c>
      <c r="C4014" s="0" t="s">
        <v>204</v>
      </c>
      <c r="D4014" s="0" t="s">
        <v>19</v>
      </c>
      <c r="E4014" s="0" t="s">
        <v>57</v>
      </c>
      <c r="F4014" s="0" t="s">
        <v>1419</v>
      </c>
      <c r="G4014" s="0" t="s">
        <v>1610</v>
      </c>
      <c r="H4014" s="0" t="n">
        <v>0.859710520716844</v>
      </c>
      <c r="I4014" s="0" t="n">
        <v>21.8744328198858</v>
      </c>
      <c r="J4014" s="0" t="n">
        <v>0</v>
      </c>
      <c r="K4014" s="0" t="n">
        <f aca="false">I4014*SUMIFS(syst_chauffage!$H$3:$H$27,syst_chauffage!$B$3:$B$27,D4014,syst_chauffage!$C$3:$C$27,E4014)</f>
        <v>30.4596374522314</v>
      </c>
      <c r="L4014" s="12" t="n">
        <f aca="false">H4014*SUMIFS(syst_chauffage!$K$3:$K$27,syst_chauffage!$B$3:$B$27,D4014,syst_chauffage!$C$3:$C$27,E4014)</f>
        <v>0.859710520716844</v>
      </c>
      <c r="N4014" s="0" t="str">
        <f aca="false">A4014</f>
        <v>Sport Loisir Culture</v>
      </c>
      <c r="O4014" s="0" t="str">
        <f aca="false">B4014</f>
        <v>Sport</v>
      </c>
      <c r="P4014" s="0" t="str">
        <f aca="false">C4014</f>
        <v>Grand bar café tabac</v>
      </c>
      <c r="Q4014" s="0" t="str">
        <f aca="false">D4014</f>
        <v>Autre système centralisé</v>
      </c>
      <c r="R4014" s="0" t="str">
        <f aca="false">E4014</f>
        <v>Autres</v>
      </c>
      <c r="S4014" s="0" t="str">
        <f aca="false">F4014</f>
        <v>0729160101</v>
      </c>
      <c r="T4014" s="0" t="str">
        <f aca="false">G4014</f>
        <v>2</v>
      </c>
      <c r="U4014" s="0" t="n">
        <f aca="false">L4014</f>
        <v>0.859710520716844</v>
      </c>
      <c r="V4014" s="0" t="n">
        <f aca="false">K4014</f>
        <v>30.4596374522314</v>
      </c>
      <c r="W4014" s="0" t="n">
        <f aca="false">J4014</f>
        <v>0</v>
      </c>
    </row>
    <row r="4015" customFormat="false" ht="12.8" hidden="false" customHeight="false" outlineLevel="0" collapsed="false">
      <c r="A4015" s="0" t="s">
        <v>78</v>
      </c>
      <c r="B4015" s="0" t="s">
        <v>1418</v>
      </c>
      <c r="C4015" s="0" t="s">
        <v>204</v>
      </c>
      <c r="D4015" s="0" t="s">
        <v>19</v>
      </c>
      <c r="E4015" s="0" t="s">
        <v>57</v>
      </c>
      <c r="F4015" s="0" t="s">
        <v>1420</v>
      </c>
      <c r="G4015" s="0" t="s">
        <v>1610</v>
      </c>
      <c r="H4015" s="0" t="n">
        <v>0.996250598526978</v>
      </c>
      <c r="I4015" s="0" t="n">
        <v>21.1279793999175</v>
      </c>
      <c r="J4015" s="0" t="n">
        <v>0</v>
      </c>
      <c r="K4015" s="0" t="n">
        <f aca="false">I4015*SUMIFS(syst_chauffage!$H$3:$H$27,syst_chauffage!$B$3:$B$27,D4015,syst_chauffage!$C$3:$C$27,E4015)</f>
        <v>29.4202184769177</v>
      </c>
      <c r="L4015" s="12" t="n">
        <f aca="false">H4015*SUMIFS(syst_chauffage!$K$3:$K$27,syst_chauffage!$B$3:$B$27,D4015,syst_chauffage!$C$3:$C$27,E4015)</f>
        <v>0.996250598526978</v>
      </c>
      <c r="N4015" s="0" t="str">
        <f aca="false">A4015</f>
        <v>Sport Loisir Culture</v>
      </c>
      <c r="O4015" s="0" t="str">
        <f aca="false">B4015</f>
        <v>Sport</v>
      </c>
      <c r="P4015" s="0" t="str">
        <f aca="false">C4015</f>
        <v>Grand bar café tabac</v>
      </c>
      <c r="Q4015" s="0" t="str">
        <f aca="false">D4015</f>
        <v>Autre système centralisé</v>
      </c>
      <c r="R4015" s="0" t="str">
        <f aca="false">E4015</f>
        <v>Autres</v>
      </c>
      <c r="S4015" s="0" t="str">
        <f aca="false">F4015</f>
        <v>0729160106</v>
      </c>
      <c r="T4015" s="0" t="str">
        <f aca="false">G4015</f>
        <v>2</v>
      </c>
      <c r="U4015" s="0" t="n">
        <f aca="false">L4015</f>
        <v>0.996250598526978</v>
      </c>
      <c r="V4015" s="0" t="n">
        <f aca="false">K4015</f>
        <v>29.4202184769177</v>
      </c>
      <c r="W4015" s="0" t="n">
        <f aca="false">J4015</f>
        <v>0</v>
      </c>
    </row>
    <row r="4016" customFormat="false" ht="12.8" hidden="false" customHeight="false" outlineLevel="0" collapsed="false">
      <c r="A4016" s="0" t="s">
        <v>78</v>
      </c>
      <c r="B4016" s="0" t="s">
        <v>1418</v>
      </c>
      <c r="C4016" s="0" t="s">
        <v>204</v>
      </c>
      <c r="D4016" s="0" t="s">
        <v>22</v>
      </c>
      <c r="E4016" s="0" t="s">
        <v>23</v>
      </c>
      <c r="F4016" s="0" t="s">
        <v>1421</v>
      </c>
      <c r="G4016" s="0" t="s">
        <v>1610</v>
      </c>
      <c r="H4016" s="0" t="n">
        <v>0.570451411535735</v>
      </c>
      <c r="I4016" s="0" t="n">
        <v>15.5082889673934</v>
      </c>
      <c r="J4016" s="0" t="n">
        <v>0</v>
      </c>
      <c r="K4016" s="0" t="n">
        <f aca="false">I4016*SUMIFS(syst_chauffage!$H$3:$H$27,syst_chauffage!$B$3:$B$27,D4016,syst_chauffage!$C$3:$C$27,E4016)</f>
        <v>27.3104459356419</v>
      </c>
      <c r="L4016" s="12" t="n">
        <f aca="false">H4016*SUMIFS(syst_chauffage!$K$3:$K$27,syst_chauffage!$B$3:$B$27,D4016,syst_chauffage!$C$3:$C$27,E4016)</f>
        <v>0.570451411535735</v>
      </c>
      <c r="N4016" s="0" t="str">
        <f aca="false">A4016</f>
        <v>Sport Loisir Culture</v>
      </c>
      <c r="O4016" s="0" t="str">
        <f aca="false">B4016</f>
        <v>Sport</v>
      </c>
      <c r="P4016" s="0" t="str">
        <f aca="false">C4016</f>
        <v>Grand bar café tabac</v>
      </c>
      <c r="Q4016" s="0" t="str">
        <f aca="false">D4016</f>
        <v>Chaudière fioul</v>
      </c>
      <c r="R4016" s="0" t="str">
        <f aca="false">E4016</f>
        <v>Fioul</v>
      </c>
      <c r="S4016" s="0" t="str">
        <f aca="false">F4016</f>
        <v>0729160303</v>
      </c>
      <c r="T4016" s="0" t="str">
        <f aca="false">G4016</f>
        <v>2</v>
      </c>
      <c r="U4016" s="0" t="n">
        <f aca="false">L4016</f>
        <v>0.570451411535735</v>
      </c>
      <c r="V4016" s="0" t="n">
        <f aca="false">K4016</f>
        <v>27.3104459356419</v>
      </c>
      <c r="W4016" s="0" t="n">
        <f aca="false">J4016</f>
        <v>0</v>
      </c>
    </row>
    <row r="4017" customFormat="false" ht="12.8" hidden="false" customHeight="false" outlineLevel="0" collapsed="false">
      <c r="A4017" s="0" t="s">
        <v>78</v>
      </c>
      <c r="B4017" s="0" t="s">
        <v>1418</v>
      </c>
      <c r="C4017" s="0" t="s">
        <v>204</v>
      </c>
      <c r="D4017" s="0" t="s">
        <v>13</v>
      </c>
      <c r="E4017" s="0" t="s">
        <v>14</v>
      </c>
      <c r="F4017" s="0" t="s">
        <v>1422</v>
      </c>
      <c r="G4017" s="0" t="s">
        <v>1610</v>
      </c>
      <c r="H4017" s="0" t="n">
        <v>0.686279255534833</v>
      </c>
      <c r="I4017" s="0" t="n">
        <v>11.1575907489099</v>
      </c>
      <c r="J4017" s="0" t="n">
        <v>462</v>
      </c>
      <c r="K4017" s="0" t="n">
        <f aca="false">I4017*SUMIFS(syst_chauffage!$H$3:$H$27,syst_chauffage!$B$3:$B$27,D4017,syst_chauffage!$C$3:$C$27,E4017)</f>
        <v>22.5337780802359</v>
      </c>
      <c r="L4017" s="12" t="n">
        <f aca="false">H4017*SUMIFS(syst_chauffage!$K$3:$K$27,syst_chauffage!$B$3:$B$27,D4017,syst_chauffage!$C$3:$C$27,E4017)</f>
        <v>0.686279255534833</v>
      </c>
      <c r="N4017" s="0" t="str">
        <f aca="false">A4017</f>
        <v>Sport Loisir Culture</v>
      </c>
      <c r="O4017" s="0" t="str">
        <f aca="false">B4017</f>
        <v>Sport</v>
      </c>
      <c r="P4017" s="0" t="str">
        <f aca="false">C4017</f>
        <v>Grand bar café tabac</v>
      </c>
      <c r="Q4017" s="0" t="str">
        <f aca="false">D4017</f>
        <v>Chaudière gaz</v>
      </c>
      <c r="R4017" s="0" t="str">
        <f aca="false">E4017</f>
        <v>Gaz</v>
      </c>
      <c r="S4017" s="0" t="str">
        <f aca="false">F4017</f>
        <v>0729160404</v>
      </c>
      <c r="T4017" s="0" t="str">
        <f aca="false">G4017</f>
        <v>2</v>
      </c>
      <c r="U4017" s="0" t="n">
        <f aca="false">L4017</f>
        <v>0.686279255534833</v>
      </c>
      <c r="V4017" s="0" t="n">
        <f aca="false">K4017</f>
        <v>22.5337780802359</v>
      </c>
      <c r="W4017" s="0" t="n">
        <f aca="false">J4017</f>
        <v>462</v>
      </c>
    </row>
    <row r="4018" customFormat="false" ht="12.8" hidden="false" customHeight="false" outlineLevel="0" collapsed="false">
      <c r="A4018" s="0" t="s">
        <v>78</v>
      </c>
      <c r="B4018" s="0" t="s">
        <v>1418</v>
      </c>
      <c r="C4018" s="0" t="s">
        <v>204</v>
      </c>
      <c r="D4018" s="0" t="s">
        <v>29</v>
      </c>
      <c r="E4018" s="0" t="s">
        <v>30</v>
      </c>
      <c r="F4018" s="0" t="s">
        <v>1423</v>
      </c>
      <c r="G4018" s="0" t="s">
        <v>1610</v>
      </c>
      <c r="H4018" s="0" t="n">
        <v>0.92</v>
      </c>
      <c r="I4018" s="0" t="n">
        <v>10.4</v>
      </c>
      <c r="J4018" s="0" t="n">
        <v>0</v>
      </c>
      <c r="K4018" s="0" t="n">
        <f aca="false">I4018*SUMIFS(syst_chauffage!$H$3:$H$27,syst_chauffage!$B$3:$B$27,D4018,syst_chauffage!$C$3:$C$27,E4018)</f>
        <v>3</v>
      </c>
      <c r="L4018" s="12" t="n">
        <f aca="false">H4018*SUMIFS(syst_chauffage!$K$3:$K$27,syst_chauffage!$B$3:$B$27,D4018,syst_chauffage!$C$3:$C$27,E4018)</f>
        <v>0.92</v>
      </c>
      <c r="N4018" s="0" t="str">
        <f aca="false">A4018</f>
        <v>Sport Loisir Culture</v>
      </c>
      <c r="O4018" s="0" t="str">
        <f aca="false">B4018</f>
        <v>Sport</v>
      </c>
      <c r="P4018" s="0" t="str">
        <f aca="false">C4018</f>
        <v>Grand bar café tabac</v>
      </c>
      <c r="Q4018" s="0" t="str">
        <f aca="false">D4018</f>
        <v>Electrique direct</v>
      </c>
      <c r="R4018" s="0" t="str">
        <f aca="false">E4018</f>
        <v>Electricité</v>
      </c>
      <c r="S4018" s="0" t="str">
        <f aca="false">F4018</f>
        <v>0729160602</v>
      </c>
      <c r="T4018" s="0" t="str">
        <f aca="false">G4018</f>
        <v>2</v>
      </c>
      <c r="U4018" s="0" t="n">
        <f aca="false">L4018</f>
        <v>0.92</v>
      </c>
      <c r="V4018" s="0" t="n">
        <f aca="false">K4018</f>
        <v>3</v>
      </c>
      <c r="W4018" s="0" t="n">
        <f aca="false">J4018</f>
        <v>0</v>
      </c>
    </row>
    <row r="4019" customFormat="false" ht="12.8" hidden="false" customHeight="false" outlineLevel="0" collapsed="false">
      <c r="A4019" s="0" t="s">
        <v>78</v>
      </c>
      <c r="B4019" s="0" t="s">
        <v>1418</v>
      </c>
      <c r="C4019" s="0" t="s">
        <v>204</v>
      </c>
      <c r="D4019" s="0" t="s">
        <v>36</v>
      </c>
      <c r="E4019" s="0" t="s">
        <v>30</v>
      </c>
      <c r="F4019" s="0" t="s">
        <v>1424</v>
      </c>
      <c r="G4019" s="0" t="s">
        <v>1610</v>
      </c>
      <c r="H4019" s="0" t="n">
        <v>2.9521585116279</v>
      </c>
      <c r="I4019" s="0" t="n">
        <v>11.6810056439421</v>
      </c>
      <c r="J4019" s="0" t="n">
        <v>738</v>
      </c>
      <c r="K4019" s="0" t="n">
        <f aca="false">I4019*SUMIFS(syst_chauffage!$H$3:$H$27,syst_chauffage!$B$3:$B$27,D4019,syst_chauffage!$C$3:$C$27,E4019)</f>
        <v>7.22654878662136</v>
      </c>
      <c r="L4019" s="12" t="n">
        <f aca="false">H4019*SUMIFS(syst_chauffage!$K$3:$K$27,syst_chauffage!$B$3:$B$27,D4019,syst_chauffage!$C$3:$C$27,E4019)</f>
        <v>2.48037561722716</v>
      </c>
      <c r="N4019" s="0" t="str">
        <f aca="false">A4019</f>
        <v>Sport Loisir Culture</v>
      </c>
      <c r="O4019" s="0" t="str">
        <f aca="false">B4019</f>
        <v>Sport</v>
      </c>
      <c r="P4019" s="0" t="str">
        <f aca="false">C4019</f>
        <v>Grand bar café tabac</v>
      </c>
      <c r="Q4019" s="0" t="str">
        <f aca="false">D4019</f>
        <v>PAC</v>
      </c>
      <c r="R4019" s="0" t="str">
        <f aca="false">E4019</f>
        <v>Electricité</v>
      </c>
      <c r="S4019" s="0" t="str">
        <f aca="false">F4019</f>
        <v>0729160902</v>
      </c>
      <c r="T4019" s="0" t="str">
        <f aca="false">G4019</f>
        <v>2</v>
      </c>
      <c r="U4019" s="0" t="n">
        <f aca="false">L4019</f>
        <v>2.48037561722716</v>
      </c>
      <c r="V4019" s="0" t="n">
        <f aca="false">K4019</f>
        <v>7.22654878662136</v>
      </c>
      <c r="W4019" s="0" t="n">
        <f aca="false">J4019</f>
        <v>738</v>
      </c>
    </row>
    <row r="4020" customFormat="false" ht="12.8" hidden="false" customHeight="false" outlineLevel="0" collapsed="false">
      <c r="A4020" s="0" t="s">
        <v>78</v>
      </c>
      <c r="B4020" s="0" t="s">
        <v>1418</v>
      </c>
      <c r="C4020" s="0" t="s">
        <v>204</v>
      </c>
      <c r="D4020" s="0" t="s">
        <v>42</v>
      </c>
      <c r="E4020" s="0" t="s">
        <v>30</v>
      </c>
      <c r="F4020" s="0" t="s">
        <v>1425</v>
      </c>
      <c r="G4020" s="0" t="s">
        <v>1610</v>
      </c>
      <c r="H4020" s="0" t="n">
        <v>2.81101778073089</v>
      </c>
      <c r="I4020" s="0" t="n">
        <v>11.1768216</v>
      </c>
      <c r="J4020" s="0" t="n">
        <v>738</v>
      </c>
      <c r="K4020" s="0" t="n">
        <f aca="false">I4020*SUMIFS(syst_chauffage!$H$3:$H$27,syst_chauffage!$B$3:$B$27,D4020,syst_chauffage!$C$3:$C$27,E4020)</f>
        <v>10.0892300791824</v>
      </c>
      <c r="L4020" s="12" t="n">
        <f aca="false">H4020*SUMIFS(syst_chauffage!$K$3:$K$27,syst_chauffage!$B$3:$B$27,D4020,syst_chauffage!$C$3:$C$27,E4020)</f>
        <v>2.50613183237212</v>
      </c>
      <c r="N4020" s="0" t="str">
        <f aca="false">A4020</f>
        <v>Sport Loisir Culture</v>
      </c>
      <c r="O4020" s="0" t="str">
        <f aca="false">B4020</f>
        <v>Sport</v>
      </c>
      <c r="P4020" s="0" t="str">
        <f aca="false">C4020</f>
        <v>Grand bar café tabac</v>
      </c>
      <c r="Q4020" s="0" t="str">
        <f aca="false">D4020</f>
        <v>Rooftop</v>
      </c>
      <c r="R4020" s="0" t="str">
        <f aca="false">E4020</f>
        <v>Electricité</v>
      </c>
      <c r="S4020" s="0" t="str">
        <f aca="false">F4020</f>
        <v>0729161002</v>
      </c>
      <c r="T4020" s="0" t="str">
        <f aca="false">G4020</f>
        <v>2</v>
      </c>
      <c r="U4020" s="0" t="n">
        <f aca="false">L4020</f>
        <v>2.50613183237212</v>
      </c>
      <c r="V4020" s="0" t="n">
        <f aca="false">K4020</f>
        <v>10.0892300791824</v>
      </c>
      <c r="W4020" s="0" t="n">
        <f aca="false">J4020</f>
        <v>738</v>
      </c>
    </row>
    <row r="4021" customFormat="false" ht="12.8" hidden="false" customHeight="false" outlineLevel="0" collapsed="false">
      <c r="A4021" s="0" t="s">
        <v>78</v>
      </c>
      <c r="B4021" s="0" t="s">
        <v>1418</v>
      </c>
      <c r="C4021" s="0" t="s">
        <v>204</v>
      </c>
      <c r="D4021" s="0" t="s">
        <v>51</v>
      </c>
      <c r="E4021" s="0" t="s">
        <v>57</v>
      </c>
      <c r="F4021" s="0" t="s">
        <v>1426</v>
      </c>
      <c r="G4021" s="0" t="s">
        <v>1610</v>
      </c>
      <c r="H4021" s="0" t="n">
        <v>0.947875899605418</v>
      </c>
      <c r="I4021" s="0" t="n">
        <v>26.0409914522451</v>
      </c>
      <c r="J4021" s="0" t="n">
        <v>0</v>
      </c>
      <c r="K4021" s="0" t="n">
        <f aca="false">I4021*SUMIFS(syst_chauffage!$H$3:$H$27,syst_chauffage!$B$3:$B$27,D4021,syst_chauffage!$C$3:$C$27,E4021)</f>
        <v>55.177055135154</v>
      </c>
      <c r="L4021" s="12" t="n">
        <f aca="false">H4021*SUMIFS(syst_chauffage!$K$3:$K$27,syst_chauffage!$B$3:$B$27,D4021,syst_chauffage!$C$3:$C$27,E4021)</f>
        <v>0.947875899605418</v>
      </c>
      <c r="N4021" s="0" t="str">
        <f aca="false">A4021</f>
        <v>Sport Loisir Culture</v>
      </c>
      <c r="O4021" s="0" t="str">
        <f aca="false">B4021</f>
        <v>Sport</v>
      </c>
      <c r="P4021" s="0" t="str">
        <f aca="false">C4021</f>
        <v>Grand bar café tabac</v>
      </c>
      <c r="Q4021" s="0" t="str">
        <f aca="false">D4021</f>
        <v>Autre système centralisé performant</v>
      </c>
      <c r="R4021" s="0" t="str">
        <f aca="false">E4021</f>
        <v>Autres</v>
      </c>
      <c r="S4021" s="0" t="str">
        <f aca="false">F4021</f>
        <v>0729162101</v>
      </c>
      <c r="T4021" s="0" t="str">
        <f aca="false">G4021</f>
        <v>2</v>
      </c>
      <c r="U4021" s="0" t="n">
        <f aca="false">L4021</f>
        <v>0.947875899605418</v>
      </c>
      <c r="V4021" s="0" t="n">
        <f aca="false">K4021</f>
        <v>55.177055135154</v>
      </c>
      <c r="W4021" s="0" t="n">
        <f aca="false">J4021</f>
        <v>0</v>
      </c>
    </row>
    <row r="4022" customFormat="false" ht="12.8" hidden="false" customHeight="false" outlineLevel="0" collapsed="false">
      <c r="A4022" s="0" t="s">
        <v>78</v>
      </c>
      <c r="B4022" s="0" t="s">
        <v>1418</v>
      </c>
      <c r="C4022" s="0" t="s">
        <v>204</v>
      </c>
      <c r="D4022" s="0" t="s">
        <v>51</v>
      </c>
      <c r="E4022" s="0" t="s">
        <v>57</v>
      </c>
      <c r="F4022" s="0" t="s">
        <v>1427</v>
      </c>
      <c r="G4022" s="0" t="s">
        <v>1610</v>
      </c>
      <c r="H4022" s="0" t="n">
        <v>1.09753635480448</v>
      </c>
      <c r="I4022" s="0" t="n">
        <v>25.1523564284732</v>
      </c>
      <c r="J4022" s="0" t="n">
        <v>0</v>
      </c>
      <c r="K4022" s="0" t="n">
        <f aca="false">I4022*SUMIFS(syst_chauffage!$H$3:$H$27,syst_chauffage!$B$3:$B$27,D4022,syst_chauffage!$C$3:$C$27,E4022)</f>
        <v>53.2941673890554</v>
      </c>
      <c r="L4022" s="12" t="n">
        <f aca="false">H4022*SUMIFS(syst_chauffage!$K$3:$K$27,syst_chauffage!$B$3:$B$27,D4022,syst_chauffage!$C$3:$C$27,E4022)</f>
        <v>1.09753635480448</v>
      </c>
      <c r="N4022" s="0" t="str">
        <f aca="false">A4022</f>
        <v>Sport Loisir Culture</v>
      </c>
      <c r="O4022" s="0" t="str">
        <f aca="false">B4022</f>
        <v>Sport</v>
      </c>
      <c r="P4022" s="0" t="str">
        <f aca="false">C4022</f>
        <v>Grand bar café tabac</v>
      </c>
      <c r="Q4022" s="0" t="str">
        <f aca="false">D4022</f>
        <v>Autre système centralisé performant</v>
      </c>
      <c r="R4022" s="0" t="str">
        <f aca="false">E4022</f>
        <v>Autres</v>
      </c>
      <c r="S4022" s="0" t="str">
        <f aca="false">F4022</f>
        <v>0729162106</v>
      </c>
      <c r="T4022" s="0" t="str">
        <f aca="false">G4022</f>
        <v>2</v>
      </c>
      <c r="U4022" s="0" t="n">
        <f aca="false">L4022</f>
        <v>1.09753635480448</v>
      </c>
      <c r="V4022" s="0" t="n">
        <f aca="false">K4022</f>
        <v>53.2941673890554</v>
      </c>
      <c r="W4022" s="0" t="n">
        <f aca="false">J4022</f>
        <v>0</v>
      </c>
    </row>
    <row r="4023" customFormat="false" ht="12.8" hidden="false" customHeight="false" outlineLevel="0" collapsed="false">
      <c r="A4023" s="0" t="s">
        <v>78</v>
      </c>
      <c r="B4023" s="0" t="s">
        <v>1418</v>
      </c>
      <c r="C4023" s="0" t="s">
        <v>204</v>
      </c>
      <c r="D4023" s="0" t="s">
        <v>27</v>
      </c>
      <c r="E4023" s="0" t="s">
        <v>23</v>
      </c>
      <c r="F4023" s="0" t="s">
        <v>1428</v>
      </c>
      <c r="G4023" s="0" t="s">
        <v>1610</v>
      </c>
      <c r="H4023" s="0" t="n">
        <v>0.754144357314103</v>
      </c>
      <c r="I4023" s="0" t="n">
        <v>18.4622487707064</v>
      </c>
      <c r="J4023" s="0" t="n">
        <v>1064</v>
      </c>
      <c r="K4023" s="0" t="n">
        <f aca="false">I4023*SUMIFS(syst_chauffage!$H$3:$H$27,syst_chauffage!$B$3:$B$27,D4023,syst_chauffage!$C$3:$C$27,E4023)</f>
        <v>47.3446487643681</v>
      </c>
      <c r="L4023" s="12" t="n">
        <f aca="false">H4023*SUMIFS(syst_chauffage!$K$3:$K$27,syst_chauffage!$B$3:$B$27,D4023,syst_chauffage!$C$3:$C$27,E4023)</f>
        <v>0.754144357314103</v>
      </c>
      <c r="N4023" s="0" t="str">
        <f aca="false">A4023</f>
        <v>Sport Loisir Culture</v>
      </c>
      <c r="O4023" s="0" t="str">
        <f aca="false">B4023</f>
        <v>Sport</v>
      </c>
      <c r="P4023" s="0" t="str">
        <f aca="false">C4023</f>
        <v>Grand bar café tabac</v>
      </c>
      <c r="Q4023" s="0" t="str">
        <f aca="false">D4023</f>
        <v>Chaudière condensation fioul</v>
      </c>
      <c r="R4023" s="0" t="str">
        <f aca="false">E4023</f>
        <v>Fioul</v>
      </c>
      <c r="S4023" s="0" t="str">
        <f aca="false">F4023</f>
        <v>0729162303</v>
      </c>
      <c r="T4023" s="0" t="str">
        <f aca="false">G4023</f>
        <v>2</v>
      </c>
      <c r="U4023" s="0" t="n">
        <f aca="false">L4023</f>
        <v>0.754144357314103</v>
      </c>
      <c r="V4023" s="0" t="n">
        <f aca="false">K4023</f>
        <v>47.3446487643681</v>
      </c>
      <c r="W4023" s="0" t="n">
        <f aca="false">J4023</f>
        <v>1064</v>
      </c>
    </row>
    <row r="4024" customFormat="false" ht="12.8" hidden="false" customHeight="false" outlineLevel="0" collapsed="false">
      <c r="A4024" s="0" t="s">
        <v>78</v>
      </c>
      <c r="B4024" s="0" t="s">
        <v>1418</v>
      </c>
      <c r="C4024" s="0" t="s">
        <v>204</v>
      </c>
      <c r="D4024" s="0" t="s">
        <v>18</v>
      </c>
      <c r="E4024" s="0" t="s">
        <v>14</v>
      </c>
      <c r="F4024" s="0" t="s">
        <v>1429</v>
      </c>
      <c r="G4024" s="0" t="s">
        <v>1610</v>
      </c>
      <c r="H4024" s="0" t="n">
        <v>0.981729664724299</v>
      </c>
      <c r="I4024" s="0" t="n">
        <v>13.2828461296546</v>
      </c>
      <c r="J4024" s="0" t="n">
        <v>1064</v>
      </c>
      <c r="K4024" s="0" t="n">
        <f aca="false">I4024*SUMIFS(syst_chauffage!$H$3:$H$27,syst_chauffage!$B$3:$B$27,D4024,syst_chauffage!$C$3:$C$27,E4024)</f>
        <v>36.1948115866578</v>
      </c>
      <c r="L4024" s="12" t="n">
        <f aca="false">H4024*SUMIFS(syst_chauffage!$K$3:$K$27,syst_chauffage!$B$3:$B$27,D4024,syst_chauffage!$C$3:$C$27,E4024)</f>
        <v>0.953698229930163</v>
      </c>
      <c r="N4024" s="0" t="str">
        <f aca="false">A4024</f>
        <v>Sport Loisir Culture</v>
      </c>
      <c r="O4024" s="0" t="str">
        <f aca="false">B4024</f>
        <v>Sport</v>
      </c>
      <c r="P4024" s="0" t="str">
        <f aca="false">C4024</f>
        <v>Grand bar café tabac</v>
      </c>
      <c r="Q4024" s="0" t="str">
        <f aca="false">D4024</f>
        <v>Chaudière condensation gaz</v>
      </c>
      <c r="R4024" s="0" t="str">
        <f aca="false">E4024</f>
        <v>Gaz</v>
      </c>
      <c r="S4024" s="0" t="str">
        <f aca="false">F4024</f>
        <v>0729162404</v>
      </c>
      <c r="T4024" s="0" t="str">
        <f aca="false">G4024</f>
        <v>2</v>
      </c>
      <c r="U4024" s="0" t="n">
        <f aca="false">L4024</f>
        <v>0.953698229930163</v>
      </c>
      <c r="V4024" s="0" t="n">
        <f aca="false">K4024</f>
        <v>36.1948115866578</v>
      </c>
      <c r="W4024" s="0" t="n">
        <f aca="false">J4024</f>
        <v>1064</v>
      </c>
    </row>
    <row r="4025" customFormat="false" ht="12.8" hidden="false" customHeight="false" outlineLevel="0" collapsed="false">
      <c r="A4025" s="0" t="s">
        <v>78</v>
      </c>
      <c r="B4025" s="0" t="s">
        <v>1418</v>
      </c>
      <c r="C4025" s="0" t="s">
        <v>204</v>
      </c>
      <c r="D4025" s="0" t="s">
        <v>32</v>
      </c>
      <c r="E4025" s="0" t="s">
        <v>30</v>
      </c>
      <c r="F4025" s="0" t="s">
        <v>1430</v>
      </c>
      <c r="G4025" s="0" t="s">
        <v>1610</v>
      </c>
      <c r="H4025" s="0" t="n">
        <v>1</v>
      </c>
      <c r="I4025" s="0" t="n">
        <v>12</v>
      </c>
      <c r="J4025" s="0" t="n">
        <v>0</v>
      </c>
      <c r="K4025" s="0" t="n">
        <f aca="false">I4025*SUMIFS(syst_chauffage!$H$3:$H$27,syst_chauffage!$B$3:$B$27,D4025,syst_chauffage!$C$3:$C$27,E4025)</f>
        <v>12</v>
      </c>
      <c r="L4025" s="12" t="n">
        <f aca="false">H4025*SUMIFS(syst_chauffage!$K$3:$K$27,syst_chauffage!$B$3:$B$27,D4025,syst_chauffage!$C$3:$C$27,E4025)</f>
        <v>1</v>
      </c>
      <c r="N4025" s="0" t="str">
        <f aca="false">A4025</f>
        <v>Sport Loisir Culture</v>
      </c>
      <c r="O4025" s="0" t="str">
        <f aca="false">B4025</f>
        <v>Sport</v>
      </c>
      <c r="P4025" s="0" t="str">
        <f aca="false">C4025</f>
        <v>Grand bar café tabac</v>
      </c>
      <c r="Q4025" s="0" t="str">
        <f aca="false">D4025</f>
        <v>Electrique direct performant</v>
      </c>
      <c r="R4025" s="0" t="str">
        <f aca="false">E4025</f>
        <v>Electricité</v>
      </c>
      <c r="S4025" s="0" t="str">
        <f aca="false">F4025</f>
        <v>0729162602</v>
      </c>
      <c r="T4025" s="0" t="str">
        <f aca="false">G4025</f>
        <v>2</v>
      </c>
      <c r="U4025" s="0" t="n">
        <f aca="false">L4025</f>
        <v>1</v>
      </c>
      <c r="V4025" s="0" t="n">
        <f aca="false">K4025</f>
        <v>12</v>
      </c>
      <c r="W4025" s="0" t="n">
        <f aca="false">J4025</f>
        <v>0</v>
      </c>
    </row>
    <row r="4026" customFormat="false" ht="12.8" hidden="false" customHeight="false" outlineLevel="0" collapsed="false">
      <c r="A4026" s="0" t="s">
        <v>78</v>
      </c>
      <c r="B4026" s="0" t="s">
        <v>1418</v>
      </c>
      <c r="C4026" s="0" t="s">
        <v>204</v>
      </c>
      <c r="D4026" s="0" t="s">
        <v>38</v>
      </c>
      <c r="E4026" s="0" t="s">
        <v>30</v>
      </c>
      <c r="F4026" s="0" t="s">
        <v>1431</v>
      </c>
      <c r="G4026" s="0" t="s">
        <v>1610</v>
      </c>
      <c r="H4026" s="0" t="n">
        <v>3.40633674418604</v>
      </c>
      <c r="I4026" s="0" t="n">
        <v>13.905959099931</v>
      </c>
      <c r="J4026" s="0" t="n">
        <v>792</v>
      </c>
      <c r="K4026" s="0" t="n">
        <f aca="false">I4026*SUMIFS(syst_chauffage!$H$3:$H$27,syst_chauffage!$B$3:$B$27,D4026,syst_chauffage!$C$3:$C$27,E4026)</f>
        <v>14.056057268902</v>
      </c>
      <c r="L4026" s="12" t="n">
        <f aca="false">H4026*SUMIFS(syst_chauffage!$K$3:$K$27,syst_chauffage!$B$3:$B$27,D4026,syst_chauffage!$C$3:$C$27,E4026)</f>
        <v>3.04736226069167</v>
      </c>
      <c r="N4026" s="0" t="str">
        <f aca="false">A4026</f>
        <v>Sport Loisir Culture</v>
      </c>
      <c r="O4026" s="0" t="str">
        <f aca="false">B4026</f>
        <v>Sport</v>
      </c>
      <c r="P4026" s="0" t="str">
        <f aca="false">C4026</f>
        <v>Grand bar café tabac</v>
      </c>
      <c r="Q4026" s="0" t="str">
        <f aca="false">D4026</f>
        <v>PAC performant</v>
      </c>
      <c r="R4026" s="0" t="str">
        <f aca="false">E4026</f>
        <v>Electricité</v>
      </c>
      <c r="S4026" s="0" t="str">
        <f aca="false">F4026</f>
        <v>0729162902</v>
      </c>
      <c r="T4026" s="0" t="str">
        <f aca="false">G4026</f>
        <v>2</v>
      </c>
      <c r="U4026" s="0" t="n">
        <f aca="false">L4026</f>
        <v>3.04736226069167</v>
      </c>
      <c r="V4026" s="0" t="n">
        <f aca="false">K4026</f>
        <v>14.056057268902</v>
      </c>
      <c r="W4026" s="0" t="n">
        <f aca="false">J4026</f>
        <v>792</v>
      </c>
    </row>
    <row r="4027" customFormat="false" ht="12.8" hidden="false" customHeight="false" outlineLevel="0" collapsed="false">
      <c r="A4027" s="0" t="s">
        <v>78</v>
      </c>
      <c r="B4027" s="0" t="s">
        <v>1418</v>
      </c>
      <c r="C4027" s="0" t="s">
        <v>204</v>
      </c>
      <c r="D4027" s="0" t="s">
        <v>46</v>
      </c>
      <c r="E4027" s="0" t="s">
        <v>30</v>
      </c>
      <c r="F4027" s="0" t="s">
        <v>1432</v>
      </c>
      <c r="G4027" s="0" t="s">
        <v>1610</v>
      </c>
      <c r="H4027" s="0" t="n">
        <v>3.33681966777408</v>
      </c>
      <c r="I4027" s="0" t="n">
        <v>13.30574</v>
      </c>
      <c r="J4027" s="0" t="n">
        <v>792</v>
      </c>
      <c r="K4027" s="0" t="n">
        <f aca="false">I4027*SUMIFS(syst_chauffage!$H$3:$H$27,syst_chauffage!$B$3:$B$27,D4027,syst_chauffage!$C$3:$C$27,E4027)</f>
        <v>23.0842278875413</v>
      </c>
      <c r="L4027" s="12" t="n">
        <f aca="false">H4027*SUMIFS(syst_chauffage!$K$3:$K$27,syst_chauffage!$B$3:$B$27,D4027,syst_chauffage!$C$3:$C$27,E4027)</f>
        <v>3.0081781274625</v>
      </c>
      <c r="N4027" s="0" t="str">
        <f aca="false">A4027</f>
        <v>Sport Loisir Culture</v>
      </c>
      <c r="O4027" s="0" t="str">
        <f aca="false">B4027</f>
        <v>Sport</v>
      </c>
      <c r="P4027" s="0" t="str">
        <f aca="false">C4027</f>
        <v>Grand bar café tabac</v>
      </c>
      <c r="Q4027" s="0" t="str">
        <f aca="false">D4027</f>
        <v>Rooftop performant</v>
      </c>
      <c r="R4027" s="0" t="str">
        <f aca="false">E4027</f>
        <v>Electricité</v>
      </c>
      <c r="S4027" s="0" t="str">
        <f aca="false">F4027</f>
        <v>0729163002</v>
      </c>
      <c r="T4027" s="0" t="str">
        <f aca="false">G4027</f>
        <v>2</v>
      </c>
      <c r="U4027" s="0" t="n">
        <f aca="false">L4027</f>
        <v>3.0081781274625</v>
      </c>
      <c r="V4027" s="0" t="n">
        <f aca="false">K4027</f>
        <v>23.0842278875413</v>
      </c>
      <c r="W4027" s="0" t="n">
        <f aca="false">J4027</f>
        <v>792</v>
      </c>
    </row>
    <row r="4028" customFormat="false" ht="12.8" hidden="false" customHeight="false" outlineLevel="0" collapsed="false">
      <c r="A4028" s="0" t="s">
        <v>78</v>
      </c>
      <c r="B4028" s="0" t="s">
        <v>1418</v>
      </c>
      <c r="C4028" s="0" t="s">
        <v>1433</v>
      </c>
      <c r="D4028" s="0" t="s">
        <v>19</v>
      </c>
      <c r="E4028" s="0" t="s">
        <v>57</v>
      </c>
      <c r="F4028" s="0" t="s">
        <v>1434</v>
      </c>
      <c r="G4028" s="0" t="s">
        <v>1610</v>
      </c>
      <c r="H4028" s="0" t="n">
        <v>1.74889108000953</v>
      </c>
      <c r="I4028" s="0" t="n">
        <v>20.7286906730026</v>
      </c>
      <c r="J4028" s="0" t="n">
        <v>0</v>
      </c>
      <c r="K4028" s="0" t="n">
        <f aca="false">I4028*SUMIFS(syst_chauffage!$H$3:$H$27,syst_chauffage!$B$3:$B$27,D4028,syst_chauffage!$C$3:$C$27,E4028)</f>
        <v>28.8642182386151</v>
      </c>
      <c r="L4028" s="12" t="n">
        <f aca="false">H4028*SUMIFS(syst_chauffage!$K$3:$K$27,syst_chauffage!$B$3:$B$27,D4028,syst_chauffage!$C$3:$C$27,E4028)</f>
        <v>1.74889108000953</v>
      </c>
      <c r="N4028" s="0" t="str">
        <f aca="false">A4028</f>
        <v>Sport Loisir Culture</v>
      </c>
      <c r="O4028" s="0" t="str">
        <f aca="false">B4028</f>
        <v>Sport</v>
      </c>
      <c r="P4028" s="0" t="str">
        <f aca="false">C4028</f>
        <v>Grande salle multisport</v>
      </c>
      <c r="Q4028" s="0" t="str">
        <f aca="false">D4028</f>
        <v>Autre système centralisé</v>
      </c>
      <c r="R4028" s="0" t="str">
        <f aca="false">E4028</f>
        <v>Autres</v>
      </c>
      <c r="S4028" s="0" t="str">
        <f aca="false">F4028</f>
        <v>0729330101</v>
      </c>
      <c r="T4028" s="0" t="str">
        <f aca="false">G4028</f>
        <v>2</v>
      </c>
      <c r="U4028" s="0" t="n">
        <f aca="false">L4028</f>
        <v>1.74889108000953</v>
      </c>
      <c r="V4028" s="0" t="n">
        <f aca="false">K4028</f>
        <v>28.8642182386151</v>
      </c>
      <c r="W4028" s="0" t="n">
        <f aca="false">J4028</f>
        <v>0</v>
      </c>
    </row>
    <row r="4029" customFormat="false" ht="12.8" hidden="false" customHeight="false" outlineLevel="0" collapsed="false">
      <c r="A4029" s="0" t="s">
        <v>78</v>
      </c>
      <c r="B4029" s="0" t="s">
        <v>1418</v>
      </c>
      <c r="C4029" s="0" t="s">
        <v>1433</v>
      </c>
      <c r="D4029" s="0" t="s">
        <v>19</v>
      </c>
      <c r="E4029" s="0" t="s">
        <v>57</v>
      </c>
      <c r="F4029" s="0" t="s">
        <v>1435</v>
      </c>
      <c r="G4029" s="0" t="s">
        <v>1610</v>
      </c>
      <c r="H4029" s="0" t="n">
        <v>2.46237458366197</v>
      </c>
      <c r="I4029" s="0" t="n">
        <v>19.1961918111609</v>
      </c>
      <c r="J4029" s="0" t="n">
        <v>0</v>
      </c>
      <c r="K4029" s="0" t="n">
        <f aca="false">I4029*SUMIFS(syst_chauffage!$H$3:$H$27,syst_chauffage!$B$3:$B$27,D4029,syst_chauffage!$C$3:$C$27,E4029)</f>
        <v>26.7302493210202</v>
      </c>
      <c r="L4029" s="12" t="n">
        <f aca="false">H4029*SUMIFS(syst_chauffage!$K$3:$K$27,syst_chauffage!$B$3:$B$27,D4029,syst_chauffage!$C$3:$C$27,E4029)</f>
        <v>2.46237458366197</v>
      </c>
      <c r="N4029" s="0" t="str">
        <f aca="false">A4029</f>
        <v>Sport Loisir Culture</v>
      </c>
      <c r="O4029" s="0" t="str">
        <f aca="false">B4029</f>
        <v>Sport</v>
      </c>
      <c r="P4029" s="0" t="str">
        <f aca="false">C4029</f>
        <v>Grande salle multisport</v>
      </c>
      <c r="Q4029" s="0" t="str">
        <f aca="false">D4029</f>
        <v>Autre système centralisé</v>
      </c>
      <c r="R4029" s="0" t="str">
        <f aca="false">E4029</f>
        <v>Autres</v>
      </c>
      <c r="S4029" s="0" t="str">
        <f aca="false">F4029</f>
        <v>0729330106</v>
      </c>
      <c r="T4029" s="0" t="str">
        <f aca="false">G4029</f>
        <v>2</v>
      </c>
      <c r="U4029" s="0" t="n">
        <f aca="false">L4029</f>
        <v>2.46237458366197</v>
      </c>
      <c r="V4029" s="0" t="n">
        <f aca="false">K4029</f>
        <v>26.7302493210202</v>
      </c>
      <c r="W4029" s="0" t="n">
        <f aca="false">J4029</f>
        <v>0</v>
      </c>
    </row>
    <row r="4030" customFormat="false" ht="12.8" hidden="false" customHeight="false" outlineLevel="0" collapsed="false">
      <c r="A4030" s="0" t="s">
        <v>78</v>
      </c>
      <c r="B4030" s="0" t="s">
        <v>1418</v>
      </c>
      <c r="C4030" s="0" t="s">
        <v>1433</v>
      </c>
      <c r="D4030" s="0" t="s">
        <v>24</v>
      </c>
      <c r="E4030" s="0" t="s">
        <v>30</v>
      </c>
      <c r="F4030" s="0" t="s">
        <v>1436</v>
      </c>
      <c r="G4030" s="0" t="s">
        <v>1610</v>
      </c>
      <c r="H4030" s="0" t="n">
        <v>0.839999999999999</v>
      </c>
      <c r="I4030" s="0" t="n">
        <v>10.4</v>
      </c>
      <c r="J4030" s="0" t="n">
        <v>0</v>
      </c>
      <c r="K4030" s="0" t="n">
        <f aca="false">I4030*SUMIFS(syst_chauffage!$H$3:$H$27,syst_chauffage!$B$3:$B$27,D4030,syst_chauffage!$C$3:$C$27,E4030)</f>
        <v>3</v>
      </c>
      <c r="L4030" s="12" t="n">
        <f aca="false">H4030*SUMIFS(syst_chauffage!$K$3:$K$27,syst_chauffage!$B$3:$B$27,D4030,syst_chauffage!$C$3:$C$27,E4030)</f>
        <v>0.839999999999999</v>
      </c>
      <c r="N4030" s="0" t="str">
        <f aca="false">A4030</f>
        <v>Sport Loisir Culture</v>
      </c>
      <c r="O4030" s="0" t="str">
        <f aca="false">B4030</f>
        <v>Sport</v>
      </c>
      <c r="P4030" s="0" t="str">
        <f aca="false">C4030</f>
        <v>Grande salle multisport</v>
      </c>
      <c r="Q4030" s="0" t="str">
        <f aca="false">D4030</f>
        <v>Cassette rayonnante</v>
      </c>
      <c r="R4030" s="0" t="str">
        <f aca="false">E4030</f>
        <v>Electricité</v>
      </c>
      <c r="S4030" s="0" t="str">
        <f aca="false">F4030</f>
        <v>0729330202</v>
      </c>
      <c r="T4030" s="0" t="str">
        <f aca="false">G4030</f>
        <v>2</v>
      </c>
      <c r="U4030" s="0" t="n">
        <f aca="false">L4030</f>
        <v>0.839999999999999</v>
      </c>
      <c r="V4030" s="0" t="n">
        <f aca="false">K4030</f>
        <v>3</v>
      </c>
      <c r="W4030" s="0" t="n">
        <f aca="false">J4030</f>
        <v>0</v>
      </c>
    </row>
    <row r="4031" customFormat="false" ht="12.8" hidden="false" customHeight="false" outlineLevel="0" collapsed="false">
      <c r="A4031" s="0" t="s">
        <v>78</v>
      </c>
      <c r="B4031" s="0" t="s">
        <v>1418</v>
      </c>
      <c r="C4031" s="0" t="s">
        <v>1433</v>
      </c>
      <c r="D4031" s="0" t="s">
        <v>22</v>
      </c>
      <c r="E4031" s="0" t="s">
        <v>23</v>
      </c>
      <c r="F4031" s="0" t="s">
        <v>1437</v>
      </c>
      <c r="G4031" s="0" t="s">
        <v>1610</v>
      </c>
      <c r="H4031" s="0" t="n">
        <v>0.696135611352945</v>
      </c>
      <c r="I4031" s="0" t="n">
        <v>9.35636140105971</v>
      </c>
      <c r="J4031" s="0" t="n">
        <v>0</v>
      </c>
      <c r="K4031" s="0" t="n">
        <f aca="false">I4031*SUMIFS(syst_chauffage!$H$3:$H$27,syst_chauffage!$B$3:$B$27,D4031,syst_chauffage!$C$3:$C$27,E4031)</f>
        <v>16.4767630223566</v>
      </c>
      <c r="L4031" s="12" t="n">
        <f aca="false">H4031*SUMIFS(syst_chauffage!$K$3:$K$27,syst_chauffage!$B$3:$B$27,D4031,syst_chauffage!$C$3:$C$27,E4031)</f>
        <v>0.696135611352945</v>
      </c>
      <c r="N4031" s="0" t="str">
        <f aca="false">A4031</f>
        <v>Sport Loisir Culture</v>
      </c>
      <c r="O4031" s="0" t="str">
        <f aca="false">B4031</f>
        <v>Sport</v>
      </c>
      <c r="P4031" s="0" t="str">
        <f aca="false">C4031</f>
        <v>Grande salle multisport</v>
      </c>
      <c r="Q4031" s="0" t="str">
        <f aca="false">D4031</f>
        <v>Chaudière fioul</v>
      </c>
      <c r="R4031" s="0" t="str">
        <f aca="false">E4031</f>
        <v>Fioul</v>
      </c>
      <c r="S4031" s="0" t="str">
        <f aca="false">F4031</f>
        <v>0729330303</v>
      </c>
      <c r="T4031" s="0" t="str">
        <f aca="false">G4031</f>
        <v>2</v>
      </c>
      <c r="U4031" s="0" t="n">
        <f aca="false">L4031</f>
        <v>0.696135611352945</v>
      </c>
      <c r="V4031" s="0" t="n">
        <f aca="false">K4031</f>
        <v>16.4767630223566</v>
      </c>
      <c r="W4031" s="0" t="n">
        <f aca="false">J4031</f>
        <v>0</v>
      </c>
    </row>
    <row r="4032" customFormat="false" ht="12.8" hidden="false" customHeight="false" outlineLevel="0" collapsed="false">
      <c r="A4032" s="0" t="s">
        <v>78</v>
      </c>
      <c r="B4032" s="0" t="s">
        <v>1418</v>
      </c>
      <c r="C4032" s="0" t="s">
        <v>1433</v>
      </c>
      <c r="D4032" s="0" t="s">
        <v>13</v>
      </c>
      <c r="E4032" s="0" t="s">
        <v>14</v>
      </c>
      <c r="F4032" s="0" t="s">
        <v>1438</v>
      </c>
      <c r="G4032" s="0" t="s">
        <v>1610</v>
      </c>
      <c r="H4032" s="0" t="n">
        <v>0.710908566922091</v>
      </c>
      <c r="I4032" s="0" t="n">
        <v>5.56830613164382</v>
      </c>
      <c r="J4032" s="0" t="n">
        <v>264</v>
      </c>
      <c r="K4032" s="0" t="n">
        <f aca="false">I4032*SUMIFS(syst_chauffage!$H$3:$H$27,syst_chauffage!$B$3:$B$27,D4032,syst_chauffage!$C$3:$C$27,E4032)</f>
        <v>11.2457050520102</v>
      </c>
      <c r="L4032" s="12" t="n">
        <f aca="false">H4032*SUMIFS(syst_chauffage!$K$3:$K$27,syst_chauffage!$B$3:$B$27,D4032,syst_chauffage!$C$3:$C$27,E4032)</f>
        <v>0.710908566922091</v>
      </c>
      <c r="N4032" s="0" t="str">
        <f aca="false">A4032</f>
        <v>Sport Loisir Culture</v>
      </c>
      <c r="O4032" s="0" t="str">
        <f aca="false">B4032</f>
        <v>Sport</v>
      </c>
      <c r="P4032" s="0" t="str">
        <f aca="false">C4032</f>
        <v>Grande salle multisport</v>
      </c>
      <c r="Q4032" s="0" t="str">
        <f aca="false">D4032</f>
        <v>Chaudière gaz</v>
      </c>
      <c r="R4032" s="0" t="str">
        <f aca="false">E4032</f>
        <v>Gaz</v>
      </c>
      <c r="S4032" s="0" t="str">
        <f aca="false">F4032</f>
        <v>0729330404</v>
      </c>
      <c r="T4032" s="0" t="str">
        <f aca="false">G4032</f>
        <v>2</v>
      </c>
      <c r="U4032" s="0" t="n">
        <f aca="false">L4032</f>
        <v>0.710908566922091</v>
      </c>
      <c r="V4032" s="0" t="n">
        <f aca="false">K4032</f>
        <v>11.2457050520102</v>
      </c>
      <c r="W4032" s="0" t="n">
        <f aca="false">J4032</f>
        <v>264</v>
      </c>
    </row>
    <row r="4033" customFormat="false" ht="12.8" hidden="false" customHeight="false" outlineLevel="0" collapsed="false">
      <c r="A4033" s="0" t="s">
        <v>78</v>
      </c>
      <c r="B4033" s="0" t="s">
        <v>1418</v>
      </c>
      <c r="C4033" s="0" t="s">
        <v>1433</v>
      </c>
      <c r="D4033" s="0" t="s">
        <v>29</v>
      </c>
      <c r="E4033" s="0" t="s">
        <v>30</v>
      </c>
      <c r="F4033" s="0" t="s">
        <v>1439</v>
      </c>
      <c r="G4033" s="0" t="s">
        <v>1610</v>
      </c>
      <c r="H4033" s="0" t="n">
        <v>0.92</v>
      </c>
      <c r="I4033" s="0" t="n">
        <v>10.4</v>
      </c>
      <c r="J4033" s="0" t="n">
        <v>0</v>
      </c>
      <c r="K4033" s="0" t="n">
        <f aca="false">I4033*SUMIFS(syst_chauffage!$H$3:$H$27,syst_chauffage!$B$3:$B$27,D4033,syst_chauffage!$C$3:$C$27,E4033)</f>
        <v>3</v>
      </c>
      <c r="L4033" s="12" t="n">
        <f aca="false">H4033*SUMIFS(syst_chauffage!$K$3:$K$27,syst_chauffage!$B$3:$B$27,D4033,syst_chauffage!$C$3:$C$27,E4033)</f>
        <v>0.92</v>
      </c>
      <c r="N4033" s="0" t="str">
        <f aca="false">A4033</f>
        <v>Sport Loisir Culture</v>
      </c>
      <c r="O4033" s="0" t="str">
        <f aca="false">B4033</f>
        <v>Sport</v>
      </c>
      <c r="P4033" s="0" t="str">
        <f aca="false">C4033</f>
        <v>Grande salle multisport</v>
      </c>
      <c r="Q4033" s="0" t="str">
        <f aca="false">D4033</f>
        <v>Electrique direct</v>
      </c>
      <c r="R4033" s="0" t="str">
        <f aca="false">E4033</f>
        <v>Electricité</v>
      </c>
      <c r="S4033" s="0" t="str">
        <f aca="false">F4033</f>
        <v>0729330602</v>
      </c>
      <c r="T4033" s="0" t="str">
        <f aca="false">G4033</f>
        <v>2</v>
      </c>
      <c r="U4033" s="0" t="n">
        <f aca="false">L4033</f>
        <v>0.92</v>
      </c>
      <c r="V4033" s="0" t="n">
        <f aca="false">K4033</f>
        <v>3</v>
      </c>
      <c r="W4033" s="0" t="n">
        <f aca="false">J4033</f>
        <v>0</v>
      </c>
    </row>
    <row r="4034" customFormat="false" ht="12.8" hidden="false" customHeight="false" outlineLevel="0" collapsed="false">
      <c r="A4034" s="0" t="s">
        <v>78</v>
      </c>
      <c r="B4034" s="0" t="s">
        <v>1418</v>
      </c>
      <c r="C4034" s="0" t="s">
        <v>1433</v>
      </c>
      <c r="D4034" s="0" t="s">
        <v>36</v>
      </c>
      <c r="E4034" s="0" t="s">
        <v>30</v>
      </c>
      <c r="F4034" s="0" t="s">
        <v>1440</v>
      </c>
      <c r="G4034" s="0" t="s">
        <v>1610</v>
      </c>
      <c r="H4034" s="0" t="n">
        <v>2.9521585116279</v>
      </c>
      <c r="I4034" s="0" t="n">
        <v>13.1697737924731</v>
      </c>
      <c r="J4034" s="0" t="n">
        <v>603</v>
      </c>
      <c r="K4034" s="0" t="n">
        <f aca="false">I4034*SUMIFS(syst_chauffage!$H$3:$H$27,syst_chauffage!$B$3:$B$27,D4034,syst_chauffage!$C$3:$C$27,E4034)</f>
        <v>8.14758726440917</v>
      </c>
      <c r="L4034" s="12" t="n">
        <f aca="false">H4034*SUMIFS(syst_chauffage!$K$3:$K$27,syst_chauffage!$B$3:$B$27,D4034,syst_chauffage!$C$3:$C$27,E4034)</f>
        <v>2.48037561722716</v>
      </c>
      <c r="N4034" s="0" t="str">
        <f aca="false">A4034</f>
        <v>Sport Loisir Culture</v>
      </c>
      <c r="O4034" s="0" t="str">
        <f aca="false">B4034</f>
        <v>Sport</v>
      </c>
      <c r="P4034" s="0" t="str">
        <f aca="false">C4034</f>
        <v>Grande salle multisport</v>
      </c>
      <c r="Q4034" s="0" t="str">
        <f aca="false">D4034</f>
        <v>PAC</v>
      </c>
      <c r="R4034" s="0" t="str">
        <f aca="false">E4034</f>
        <v>Electricité</v>
      </c>
      <c r="S4034" s="0" t="str">
        <f aca="false">F4034</f>
        <v>0729330902</v>
      </c>
      <c r="T4034" s="0" t="str">
        <f aca="false">G4034</f>
        <v>2</v>
      </c>
      <c r="U4034" s="0" t="n">
        <f aca="false">L4034</f>
        <v>2.48037561722716</v>
      </c>
      <c r="V4034" s="0" t="n">
        <f aca="false">K4034</f>
        <v>8.14758726440917</v>
      </c>
      <c r="W4034" s="0" t="n">
        <f aca="false">J4034</f>
        <v>603</v>
      </c>
    </row>
    <row r="4035" customFormat="false" ht="12.8" hidden="false" customHeight="false" outlineLevel="0" collapsed="false">
      <c r="A4035" s="0" t="s">
        <v>78</v>
      </c>
      <c r="B4035" s="0" t="s">
        <v>1418</v>
      </c>
      <c r="C4035" s="0" t="s">
        <v>1433</v>
      </c>
      <c r="D4035" s="0" t="s">
        <v>42</v>
      </c>
      <c r="E4035" s="0" t="s">
        <v>30</v>
      </c>
      <c r="F4035" s="0" t="s">
        <v>1441</v>
      </c>
      <c r="G4035" s="0" t="s">
        <v>1610</v>
      </c>
      <c r="H4035" s="0" t="n">
        <v>2.81101778073089</v>
      </c>
      <c r="I4035" s="0" t="n">
        <v>2.75048086817173</v>
      </c>
      <c r="J4035" s="0" t="n">
        <v>603</v>
      </c>
      <c r="K4035" s="0" t="n">
        <f aca="false">I4035*SUMIFS(syst_chauffage!$H$3:$H$27,syst_chauffage!$B$3:$B$27,D4035,syst_chauffage!$C$3:$C$27,E4035)</f>
        <v>2.48283772440046</v>
      </c>
      <c r="L4035" s="12" t="n">
        <f aca="false">H4035*SUMIFS(syst_chauffage!$K$3:$K$27,syst_chauffage!$B$3:$B$27,D4035,syst_chauffage!$C$3:$C$27,E4035)</f>
        <v>2.50613183237212</v>
      </c>
      <c r="N4035" s="0" t="str">
        <f aca="false">A4035</f>
        <v>Sport Loisir Culture</v>
      </c>
      <c r="O4035" s="0" t="str">
        <f aca="false">B4035</f>
        <v>Sport</v>
      </c>
      <c r="P4035" s="0" t="str">
        <f aca="false">C4035</f>
        <v>Grande salle multisport</v>
      </c>
      <c r="Q4035" s="0" t="str">
        <f aca="false">D4035</f>
        <v>Rooftop</v>
      </c>
      <c r="R4035" s="0" t="str">
        <f aca="false">E4035</f>
        <v>Electricité</v>
      </c>
      <c r="S4035" s="0" t="str">
        <f aca="false">F4035</f>
        <v>0729331002</v>
      </c>
      <c r="T4035" s="0" t="str">
        <f aca="false">G4035</f>
        <v>2</v>
      </c>
      <c r="U4035" s="0" t="n">
        <f aca="false">L4035</f>
        <v>2.50613183237212</v>
      </c>
      <c r="V4035" s="0" t="n">
        <f aca="false">K4035</f>
        <v>2.48283772440046</v>
      </c>
      <c r="W4035" s="0" t="n">
        <f aca="false">J4035</f>
        <v>603</v>
      </c>
    </row>
    <row r="4036" customFormat="false" ht="12.8" hidden="false" customHeight="false" outlineLevel="0" collapsed="false">
      <c r="A4036" s="0" t="s">
        <v>78</v>
      </c>
      <c r="B4036" s="0" t="s">
        <v>1418</v>
      </c>
      <c r="C4036" s="0" t="s">
        <v>1433</v>
      </c>
      <c r="D4036" s="0" t="s">
        <v>42</v>
      </c>
      <c r="E4036" s="0" t="s">
        <v>30</v>
      </c>
      <c r="F4036" s="0" t="s">
        <v>1442</v>
      </c>
      <c r="G4036" s="0" t="s">
        <v>1610</v>
      </c>
      <c r="H4036" s="0" t="n">
        <v>0.839999999999999</v>
      </c>
      <c r="I4036" s="0" t="n">
        <v>10.4</v>
      </c>
      <c r="J4036" s="0" t="n">
        <v>603</v>
      </c>
      <c r="K4036" s="0" t="n">
        <f aca="false">I4036*SUMIFS(syst_chauffage!$H$3:$H$27,syst_chauffage!$B$3:$B$27,D4036,syst_chauffage!$C$3:$C$27,E4036)</f>
        <v>9.38799925226478</v>
      </c>
      <c r="L4036" s="12" t="n">
        <f aca="false">H4036*SUMIFS(syst_chauffage!$K$3:$K$27,syst_chauffage!$B$3:$B$27,D4036,syst_chauffage!$C$3:$C$27,E4036)</f>
        <v>0.748892715522141</v>
      </c>
      <c r="N4036" s="0" t="str">
        <f aca="false">A4036</f>
        <v>Sport Loisir Culture</v>
      </c>
      <c r="O4036" s="0" t="str">
        <f aca="false">B4036</f>
        <v>Sport</v>
      </c>
      <c r="P4036" s="0" t="str">
        <f aca="false">C4036</f>
        <v>Grande salle multisport</v>
      </c>
      <c r="Q4036" s="0" t="str">
        <f aca="false">D4036</f>
        <v>Rooftop</v>
      </c>
      <c r="R4036" s="0" t="str">
        <f aca="false">E4036</f>
        <v>Electricité</v>
      </c>
      <c r="S4036" s="0" t="str">
        <f aca="false">F4036</f>
        <v>0729331104</v>
      </c>
      <c r="T4036" s="0" t="str">
        <f aca="false">G4036</f>
        <v>2</v>
      </c>
      <c r="U4036" s="0" t="n">
        <f aca="false">L4036</f>
        <v>0.748892715522141</v>
      </c>
      <c r="V4036" s="0" t="n">
        <f aca="false">K4036</f>
        <v>9.38799925226478</v>
      </c>
      <c r="W4036" s="0" t="n">
        <f aca="false">J4036</f>
        <v>603</v>
      </c>
    </row>
    <row r="4037" customFormat="false" ht="12.8" hidden="false" customHeight="false" outlineLevel="0" collapsed="false">
      <c r="A4037" s="0" t="s">
        <v>78</v>
      </c>
      <c r="B4037" s="0" t="s">
        <v>1418</v>
      </c>
      <c r="C4037" s="0" t="s">
        <v>1433</v>
      </c>
      <c r="D4037" s="0" t="s">
        <v>51</v>
      </c>
      <c r="E4037" s="0" t="s">
        <v>57</v>
      </c>
      <c r="F4037" s="0" t="s">
        <v>1443</v>
      </c>
      <c r="G4037" s="0" t="s">
        <v>1610</v>
      </c>
      <c r="H4037" s="0" t="n">
        <v>2.12951600830458</v>
      </c>
      <c r="I4037" s="0" t="n">
        <v>24.6770127059554</v>
      </c>
      <c r="J4037" s="0" t="n">
        <v>0</v>
      </c>
      <c r="K4037" s="0" t="n">
        <f aca="false">I4037*SUMIFS(syst_chauffage!$H$3:$H$27,syst_chauffage!$B$3:$B$27,D4037,syst_chauffage!$C$3:$C$27,E4037)</f>
        <v>52.2869835099926</v>
      </c>
      <c r="L4037" s="12" t="n">
        <f aca="false">H4037*SUMIFS(syst_chauffage!$K$3:$K$27,syst_chauffage!$B$3:$B$27,D4037,syst_chauffage!$C$3:$C$27,E4037)</f>
        <v>2.12951600830458</v>
      </c>
      <c r="N4037" s="0" t="str">
        <f aca="false">A4037</f>
        <v>Sport Loisir Culture</v>
      </c>
      <c r="O4037" s="0" t="str">
        <f aca="false">B4037</f>
        <v>Sport</v>
      </c>
      <c r="P4037" s="0" t="str">
        <f aca="false">C4037</f>
        <v>Grande salle multisport</v>
      </c>
      <c r="Q4037" s="0" t="str">
        <f aca="false">D4037</f>
        <v>Autre système centralisé performant</v>
      </c>
      <c r="R4037" s="0" t="str">
        <f aca="false">E4037</f>
        <v>Autres</v>
      </c>
      <c r="S4037" s="0" t="str">
        <f aca="false">F4037</f>
        <v>0729332101</v>
      </c>
      <c r="T4037" s="0" t="str">
        <f aca="false">G4037</f>
        <v>2</v>
      </c>
      <c r="U4037" s="0" t="n">
        <f aca="false">L4037</f>
        <v>2.12951600830458</v>
      </c>
      <c r="V4037" s="0" t="n">
        <f aca="false">K4037</f>
        <v>52.2869835099926</v>
      </c>
      <c r="W4037" s="0" t="n">
        <f aca="false">J4037</f>
        <v>0</v>
      </c>
    </row>
    <row r="4038" customFormat="false" ht="12.8" hidden="false" customHeight="false" outlineLevel="0" collapsed="false">
      <c r="A4038" s="0" t="s">
        <v>78</v>
      </c>
      <c r="B4038" s="0" t="s">
        <v>1418</v>
      </c>
      <c r="C4038" s="0" t="s">
        <v>1433</v>
      </c>
      <c r="D4038" s="0" t="s">
        <v>51</v>
      </c>
      <c r="E4038" s="0" t="s">
        <v>57</v>
      </c>
      <c r="F4038" s="0" t="s">
        <v>1444</v>
      </c>
      <c r="G4038" s="0" t="s">
        <v>1610</v>
      </c>
      <c r="H4038" s="0" t="n">
        <v>2.97446122458009</v>
      </c>
      <c r="I4038" s="0" t="n">
        <v>22.8526092990011</v>
      </c>
      <c r="J4038" s="0" t="n">
        <v>0</v>
      </c>
      <c r="K4038" s="0" t="n">
        <f aca="false">I4038*SUMIFS(syst_chauffage!$H$3:$H$27,syst_chauffage!$B$3:$B$27,D4038,syst_chauffage!$C$3:$C$27,E4038)</f>
        <v>48.4213393174938</v>
      </c>
      <c r="L4038" s="12" t="n">
        <f aca="false">H4038*SUMIFS(syst_chauffage!$K$3:$K$27,syst_chauffage!$B$3:$B$27,D4038,syst_chauffage!$C$3:$C$27,E4038)</f>
        <v>2.97446122458009</v>
      </c>
      <c r="N4038" s="0" t="str">
        <f aca="false">A4038</f>
        <v>Sport Loisir Culture</v>
      </c>
      <c r="O4038" s="0" t="str">
        <f aca="false">B4038</f>
        <v>Sport</v>
      </c>
      <c r="P4038" s="0" t="str">
        <f aca="false">C4038</f>
        <v>Grande salle multisport</v>
      </c>
      <c r="Q4038" s="0" t="str">
        <f aca="false">D4038</f>
        <v>Autre système centralisé performant</v>
      </c>
      <c r="R4038" s="0" t="str">
        <f aca="false">E4038</f>
        <v>Autres</v>
      </c>
      <c r="S4038" s="0" t="str">
        <f aca="false">F4038</f>
        <v>0729332106</v>
      </c>
      <c r="T4038" s="0" t="str">
        <f aca="false">G4038</f>
        <v>2</v>
      </c>
      <c r="U4038" s="0" t="n">
        <f aca="false">L4038</f>
        <v>2.97446122458009</v>
      </c>
      <c r="V4038" s="0" t="n">
        <f aca="false">K4038</f>
        <v>48.4213393174938</v>
      </c>
      <c r="W4038" s="0" t="n">
        <f aca="false">J4038</f>
        <v>0</v>
      </c>
    </row>
    <row r="4039" customFormat="false" ht="12.8" hidden="false" customHeight="false" outlineLevel="0" collapsed="false">
      <c r="A4039" s="0" t="s">
        <v>78</v>
      </c>
      <c r="B4039" s="0" t="s">
        <v>1418</v>
      </c>
      <c r="C4039" s="0" t="s">
        <v>1433</v>
      </c>
      <c r="D4039" s="0" t="s">
        <v>54</v>
      </c>
      <c r="E4039" s="0" t="s">
        <v>30</v>
      </c>
      <c r="F4039" s="0" t="s">
        <v>1445</v>
      </c>
      <c r="G4039" s="0" t="s">
        <v>1610</v>
      </c>
      <c r="H4039" s="0" t="n">
        <v>1</v>
      </c>
      <c r="I4039" s="0" t="n">
        <v>12</v>
      </c>
      <c r="J4039" s="0" t="n">
        <v>0</v>
      </c>
      <c r="K4039" s="0" t="n">
        <f aca="false">I4039*SUMIFS(syst_chauffage!$H$3:$H$27,syst_chauffage!$B$3:$B$27,D4039,syst_chauffage!$C$3:$C$27,E4039)</f>
        <v>12</v>
      </c>
      <c r="L4039" s="12" t="n">
        <f aca="false">H4039*SUMIFS(syst_chauffage!$K$3:$K$27,syst_chauffage!$B$3:$B$27,D4039,syst_chauffage!$C$3:$C$27,E4039)</f>
        <v>1</v>
      </c>
      <c r="N4039" s="0" t="str">
        <f aca="false">A4039</f>
        <v>Sport Loisir Culture</v>
      </c>
      <c r="O4039" s="0" t="str">
        <f aca="false">B4039</f>
        <v>Sport</v>
      </c>
      <c r="P4039" s="0" t="str">
        <f aca="false">C4039</f>
        <v>Grande salle multisport</v>
      </c>
      <c r="Q4039" s="0" t="str">
        <f aca="false">D4039</f>
        <v>Cassette rayonnante performant</v>
      </c>
      <c r="R4039" s="0" t="str">
        <f aca="false">E4039</f>
        <v>Electricité</v>
      </c>
      <c r="S4039" s="0" t="str">
        <f aca="false">F4039</f>
        <v>0729332202</v>
      </c>
      <c r="T4039" s="0" t="str">
        <f aca="false">G4039</f>
        <v>2</v>
      </c>
      <c r="U4039" s="0" t="n">
        <f aca="false">L4039</f>
        <v>1</v>
      </c>
      <c r="V4039" s="0" t="n">
        <f aca="false">K4039</f>
        <v>12</v>
      </c>
      <c r="W4039" s="0" t="n">
        <f aca="false">J4039</f>
        <v>0</v>
      </c>
    </row>
    <row r="4040" customFormat="false" ht="12.8" hidden="false" customHeight="false" outlineLevel="0" collapsed="false">
      <c r="A4040" s="0" t="s">
        <v>78</v>
      </c>
      <c r="B4040" s="0" t="s">
        <v>1418</v>
      </c>
      <c r="C4040" s="0" t="s">
        <v>1433</v>
      </c>
      <c r="D4040" s="0" t="s">
        <v>27</v>
      </c>
      <c r="E4040" s="0" t="s">
        <v>23</v>
      </c>
      <c r="F4040" s="0" t="s">
        <v>1446</v>
      </c>
      <c r="G4040" s="0" t="s">
        <v>1610</v>
      </c>
      <c r="H4040" s="0" t="n">
        <v>0.755633718659397</v>
      </c>
      <c r="I4040" s="0" t="n">
        <v>11.138525477452</v>
      </c>
      <c r="J4040" s="0" t="n">
        <v>608</v>
      </c>
      <c r="K4040" s="0" t="n">
        <f aca="false">I4040*SUMIFS(syst_chauffage!$H$3:$H$27,syst_chauffage!$B$3:$B$27,D4040,syst_chauffage!$C$3:$C$27,E4040)</f>
        <v>28.5636697366825</v>
      </c>
      <c r="L4040" s="12" t="n">
        <f aca="false">H4040*SUMIFS(syst_chauffage!$K$3:$K$27,syst_chauffage!$B$3:$B$27,D4040,syst_chauffage!$C$3:$C$27,E4040)</f>
        <v>0.755633718659397</v>
      </c>
      <c r="N4040" s="0" t="str">
        <f aca="false">A4040</f>
        <v>Sport Loisir Culture</v>
      </c>
      <c r="O4040" s="0" t="str">
        <f aca="false">B4040</f>
        <v>Sport</v>
      </c>
      <c r="P4040" s="0" t="str">
        <f aca="false">C4040</f>
        <v>Grande salle multisport</v>
      </c>
      <c r="Q4040" s="0" t="str">
        <f aca="false">D4040</f>
        <v>Chaudière condensation fioul</v>
      </c>
      <c r="R4040" s="0" t="str">
        <f aca="false">E4040</f>
        <v>Fioul</v>
      </c>
      <c r="S4040" s="0" t="str">
        <f aca="false">F4040</f>
        <v>0729332303</v>
      </c>
      <c r="T4040" s="0" t="str">
        <f aca="false">G4040</f>
        <v>2</v>
      </c>
      <c r="U4040" s="0" t="n">
        <f aca="false">L4040</f>
        <v>0.755633718659397</v>
      </c>
      <c r="V4040" s="0" t="n">
        <f aca="false">K4040</f>
        <v>28.5636697366825</v>
      </c>
      <c r="W4040" s="0" t="n">
        <f aca="false">J4040</f>
        <v>608</v>
      </c>
    </row>
    <row r="4041" customFormat="false" ht="12.8" hidden="false" customHeight="false" outlineLevel="0" collapsed="false">
      <c r="A4041" s="0" t="s">
        <v>78</v>
      </c>
      <c r="B4041" s="0" t="s">
        <v>1418</v>
      </c>
      <c r="C4041" s="0" t="s">
        <v>1433</v>
      </c>
      <c r="D4041" s="0" t="s">
        <v>18</v>
      </c>
      <c r="E4041" s="0" t="s">
        <v>14</v>
      </c>
      <c r="F4041" s="0" t="s">
        <v>1447</v>
      </c>
      <c r="G4041" s="0" t="s">
        <v>1610</v>
      </c>
      <c r="H4041" s="0" t="n">
        <v>0.975085112468256</v>
      </c>
      <c r="I4041" s="0" t="n">
        <v>6.62893587100455</v>
      </c>
      <c r="J4041" s="0" t="n">
        <v>608</v>
      </c>
      <c r="K4041" s="0" t="n">
        <f aca="false">I4041*SUMIFS(syst_chauffage!$H$3:$H$27,syst_chauffage!$B$3:$B$27,D4041,syst_chauffage!$C$3:$C$27,E4041)</f>
        <v>18.0633790777253</v>
      </c>
      <c r="L4041" s="12" t="n">
        <f aca="false">H4041*SUMIFS(syst_chauffage!$K$3:$K$27,syst_chauffage!$B$3:$B$27,D4041,syst_chauffage!$C$3:$C$27,E4041)</f>
        <v>0.947243400303469</v>
      </c>
      <c r="N4041" s="0" t="str">
        <f aca="false">A4041</f>
        <v>Sport Loisir Culture</v>
      </c>
      <c r="O4041" s="0" t="str">
        <f aca="false">B4041</f>
        <v>Sport</v>
      </c>
      <c r="P4041" s="0" t="str">
        <f aca="false">C4041</f>
        <v>Grande salle multisport</v>
      </c>
      <c r="Q4041" s="0" t="str">
        <f aca="false">D4041</f>
        <v>Chaudière condensation gaz</v>
      </c>
      <c r="R4041" s="0" t="str">
        <f aca="false">E4041</f>
        <v>Gaz</v>
      </c>
      <c r="S4041" s="0" t="str">
        <f aca="false">F4041</f>
        <v>0729332404</v>
      </c>
      <c r="T4041" s="0" t="str">
        <f aca="false">G4041</f>
        <v>2</v>
      </c>
      <c r="U4041" s="0" t="n">
        <f aca="false">L4041</f>
        <v>0.947243400303469</v>
      </c>
      <c r="V4041" s="0" t="n">
        <f aca="false">K4041</f>
        <v>18.0633790777253</v>
      </c>
      <c r="W4041" s="0" t="n">
        <f aca="false">J4041</f>
        <v>608</v>
      </c>
    </row>
    <row r="4042" customFormat="false" ht="12.8" hidden="false" customHeight="false" outlineLevel="0" collapsed="false">
      <c r="A4042" s="0" t="s">
        <v>78</v>
      </c>
      <c r="B4042" s="0" t="s">
        <v>1418</v>
      </c>
      <c r="C4042" s="0" t="s">
        <v>1433</v>
      </c>
      <c r="D4042" s="0" t="s">
        <v>32</v>
      </c>
      <c r="E4042" s="0" t="s">
        <v>30</v>
      </c>
      <c r="F4042" s="0" t="s">
        <v>1448</v>
      </c>
      <c r="G4042" s="0" t="s">
        <v>1610</v>
      </c>
      <c r="H4042" s="0" t="n">
        <v>1</v>
      </c>
      <c r="I4042" s="0" t="n">
        <v>12</v>
      </c>
      <c r="J4042" s="0" t="n">
        <v>0</v>
      </c>
      <c r="K4042" s="0" t="n">
        <f aca="false">I4042*SUMIFS(syst_chauffage!$H$3:$H$27,syst_chauffage!$B$3:$B$27,D4042,syst_chauffage!$C$3:$C$27,E4042)</f>
        <v>12</v>
      </c>
      <c r="L4042" s="12" t="n">
        <f aca="false">H4042*SUMIFS(syst_chauffage!$K$3:$K$27,syst_chauffage!$B$3:$B$27,D4042,syst_chauffage!$C$3:$C$27,E4042)</f>
        <v>1</v>
      </c>
      <c r="N4042" s="0" t="str">
        <f aca="false">A4042</f>
        <v>Sport Loisir Culture</v>
      </c>
      <c r="O4042" s="0" t="str">
        <f aca="false">B4042</f>
        <v>Sport</v>
      </c>
      <c r="P4042" s="0" t="str">
        <f aca="false">C4042</f>
        <v>Grande salle multisport</v>
      </c>
      <c r="Q4042" s="0" t="str">
        <f aca="false">D4042</f>
        <v>Electrique direct performant</v>
      </c>
      <c r="R4042" s="0" t="str">
        <f aca="false">E4042</f>
        <v>Electricité</v>
      </c>
      <c r="S4042" s="0" t="str">
        <f aca="false">F4042</f>
        <v>0729332602</v>
      </c>
      <c r="T4042" s="0" t="str">
        <f aca="false">G4042</f>
        <v>2</v>
      </c>
      <c r="U4042" s="0" t="n">
        <f aca="false">L4042</f>
        <v>1</v>
      </c>
      <c r="V4042" s="0" t="n">
        <f aca="false">K4042</f>
        <v>12</v>
      </c>
      <c r="W4042" s="0" t="n">
        <f aca="false">J4042</f>
        <v>0</v>
      </c>
    </row>
    <row r="4043" customFormat="false" ht="12.8" hidden="false" customHeight="false" outlineLevel="0" collapsed="false">
      <c r="A4043" s="0" t="s">
        <v>78</v>
      </c>
      <c r="B4043" s="0" t="s">
        <v>1418</v>
      </c>
      <c r="C4043" s="0" t="s">
        <v>1433</v>
      </c>
      <c r="D4043" s="0" t="s">
        <v>38</v>
      </c>
      <c r="E4043" s="0" t="s">
        <v>30</v>
      </c>
      <c r="F4043" s="0" t="s">
        <v>1449</v>
      </c>
      <c r="G4043" s="0" t="s">
        <v>1610</v>
      </c>
      <c r="H4043" s="0" t="n">
        <v>3.40633674418604</v>
      </c>
      <c r="I4043" s="0" t="n">
        <v>15.6783021338966</v>
      </c>
      <c r="J4043" s="0" t="n">
        <v>648</v>
      </c>
      <c r="K4043" s="0" t="n">
        <f aca="false">I4043*SUMIFS(syst_chauffage!$H$3:$H$27,syst_chauffage!$B$3:$B$27,D4043,syst_chauffage!$C$3:$C$27,E4043)</f>
        <v>15.8475306226302</v>
      </c>
      <c r="L4043" s="12" t="n">
        <f aca="false">H4043*SUMIFS(syst_chauffage!$K$3:$K$27,syst_chauffage!$B$3:$B$27,D4043,syst_chauffage!$C$3:$C$27,E4043)</f>
        <v>3.04736226069167</v>
      </c>
      <c r="N4043" s="0" t="str">
        <f aca="false">A4043</f>
        <v>Sport Loisir Culture</v>
      </c>
      <c r="O4043" s="0" t="str">
        <f aca="false">B4043</f>
        <v>Sport</v>
      </c>
      <c r="P4043" s="0" t="str">
        <f aca="false">C4043</f>
        <v>Grande salle multisport</v>
      </c>
      <c r="Q4043" s="0" t="str">
        <f aca="false">D4043</f>
        <v>PAC performant</v>
      </c>
      <c r="R4043" s="0" t="str">
        <f aca="false">E4043</f>
        <v>Electricité</v>
      </c>
      <c r="S4043" s="0" t="str">
        <f aca="false">F4043</f>
        <v>0729332902</v>
      </c>
      <c r="T4043" s="0" t="str">
        <f aca="false">G4043</f>
        <v>2</v>
      </c>
      <c r="U4043" s="0" t="n">
        <f aca="false">L4043</f>
        <v>3.04736226069167</v>
      </c>
      <c r="V4043" s="0" t="n">
        <f aca="false">K4043</f>
        <v>15.8475306226302</v>
      </c>
      <c r="W4043" s="0" t="n">
        <f aca="false">J4043</f>
        <v>648</v>
      </c>
    </row>
    <row r="4044" customFormat="false" ht="12.8" hidden="false" customHeight="false" outlineLevel="0" collapsed="false">
      <c r="A4044" s="0" t="s">
        <v>78</v>
      </c>
      <c r="B4044" s="0" t="s">
        <v>1418</v>
      </c>
      <c r="C4044" s="0" t="s">
        <v>1433</v>
      </c>
      <c r="D4044" s="0" t="s">
        <v>46</v>
      </c>
      <c r="E4044" s="0" t="s">
        <v>30</v>
      </c>
      <c r="F4044" s="0" t="s">
        <v>1450</v>
      </c>
      <c r="G4044" s="0" t="s">
        <v>1610</v>
      </c>
      <c r="H4044" s="0" t="n">
        <v>3.33681966777408</v>
      </c>
      <c r="I4044" s="0" t="n">
        <v>3.27438198591872</v>
      </c>
      <c r="J4044" s="0" t="n">
        <v>648</v>
      </c>
      <c r="K4044" s="0" t="n">
        <f aca="false">I4044*SUMIFS(syst_chauffage!$H$3:$H$27,syst_chauffage!$B$3:$B$27,D4044,syst_chauffage!$C$3:$C$27,E4044)</f>
        <v>5.68074980826377</v>
      </c>
      <c r="L4044" s="12" t="n">
        <f aca="false">H4044*SUMIFS(syst_chauffage!$K$3:$K$27,syst_chauffage!$B$3:$B$27,D4044,syst_chauffage!$C$3:$C$27,E4044)</f>
        <v>3.0081781274625</v>
      </c>
      <c r="N4044" s="0" t="str">
        <f aca="false">A4044</f>
        <v>Sport Loisir Culture</v>
      </c>
      <c r="O4044" s="0" t="str">
        <f aca="false">B4044</f>
        <v>Sport</v>
      </c>
      <c r="P4044" s="0" t="str">
        <f aca="false">C4044</f>
        <v>Grande salle multisport</v>
      </c>
      <c r="Q4044" s="0" t="str">
        <f aca="false">D4044</f>
        <v>Rooftop performant</v>
      </c>
      <c r="R4044" s="0" t="str">
        <f aca="false">E4044</f>
        <v>Electricité</v>
      </c>
      <c r="S4044" s="0" t="str">
        <f aca="false">F4044</f>
        <v>0729333002</v>
      </c>
      <c r="T4044" s="0" t="str">
        <f aca="false">G4044</f>
        <v>2</v>
      </c>
      <c r="U4044" s="0" t="n">
        <f aca="false">L4044</f>
        <v>3.0081781274625</v>
      </c>
      <c r="V4044" s="0" t="n">
        <f aca="false">K4044</f>
        <v>5.68074980826377</v>
      </c>
      <c r="W4044" s="0" t="n">
        <f aca="false">J4044</f>
        <v>648</v>
      </c>
    </row>
    <row r="4045" customFormat="false" ht="12.8" hidden="false" customHeight="false" outlineLevel="0" collapsed="false">
      <c r="A4045" s="0" t="s">
        <v>78</v>
      </c>
      <c r="B4045" s="0" t="s">
        <v>1418</v>
      </c>
      <c r="C4045" s="0" t="s">
        <v>1433</v>
      </c>
      <c r="D4045" s="0" t="s">
        <v>46</v>
      </c>
      <c r="E4045" s="0" t="s">
        <v>30</v>
      </c>
      <c r="F4045" s="0" t="s">
        <v>1451</v>
      </c>
      <c r="G4045" s="0" t="s">
        <v>1610</v>
      </c>
      <c r="H4045" s="0" t="n">
        <v>1</v>
      </c>
      <c r="I4045" s="0" t="n">
        <v>12</v>
      </c>
      <c r="J4045" s="0" t="n">
        <v>648</v>
      </c>
      <c r="K4045" s="0" t="n">
        <f aca="false">I4045*SUMIFS(syst_chauffage!$H$3:$H$27,syst_chauffage!$B$3:$B$27,D4045,syst_chauffage!$C$3:$C$27,E4045)</f>
        <v>20.81888979121</v>
      </c>
      <c r="L4045" s="12" t="n">
        <f aca="false">H4045*SUMIFS(syst_chauffage!$K$3:$K$27,syst_chauffage!$B$3:$B$27,D4045,syst_chauffage!$C$3:$C$27,E4045)</f>
        <v>0.901510548057034</v>
      </c>
      <c r="N4045" s="0" t="str">
        <f aca="false">A4045</f>
        <v>Sport Loisir Culture</v>
      </c>
      <c r="O4045" s="0" t="str">
        <f aca="false">B4045</f>
        <v>Sport</v>
      </c>
      <c r="P4045" s="0" t="str">
        <f aca="false">C4045</f>
        <v>Grande salle multisport</v>
      </c>
      <c r="Q4045" s="0" t="str">
        <f aca="false">D4045</f>
        <v>Rooftop performant</v>
      </c>
      <c r="R4045" s="0" t="str">
        <f aca="false">E4045</f>
        <v>Electricité</v>
      </c>
      <c r="S4045" s="0" t="str">
        <f aca="false">F4045</f>
        <v>0729333104</v>
      </c>
      <c r="T4045" s="0" t="str">
        <f aca="false">G4045</f>
        <v>2</v>
      </c>
      <c r="U4045" s="0" t="n">
        <f aca="false">L4045</f>
        <v>0.901510548057034</v>
      </c>
      <c r="V4045" s="0" t="n">
        <f aca="false">K4045</f>
        <v>20.81888979121</v>
      </c>
      <c r="W4045" s="0" t="n">
        <f aca="false">J4045</f>
        <v>648</v>
      </c>
    </row>
    <row r="4046" customFormat="false" ht="12.8" hidden="false" customHeight="false" outlineLevel="0" collapsed="false">
      <c r="A4046" s="0" t="s">
        <v>78</v>
      </c>
      <c r="B4046" s="0" t="s">
        <v>1418</v>
      </c>
      <c r="C4046" s="0" t="s">
        <v>1452</v>
      </c>
      <c r="D4046" s="0" t="s">
        <v>19</v>
      </c>
      <c r="E4046" s="0" t="s">
        <v>57</v>
      </c>
      <c r="F4046" s="0" t="s">
        <v>1453</v>
      </c>
      <c r="G4046" s="0" t="s">
        <v>1610</v>
      </c>
      <c r="H4046" s="0" t="n">
        <v>1.77351870780882</v>
      </c>
      <c r="I4046" s="0" t="n">
        <v>35.3863600670605</v>
      </c>
      <c r="J4046" s="0" t="n">
        <v>0</v>
      </c>
      <c r="K4046" s="0" t="n">
        <f aca="false">I4046*SUMIFS(syst_chauffage!$H$3:$H$27,syst_chauffage!$B$3:$B$27,D4046,syst_chauffage!$C$3:$C$27,E4046)</f>
        <v>49.2746809607294</v>
      </c>
      <c r="L4046" s="12" t="n">
        <f aca="false">H4046*SUMIFS(syst_chauffage!$K$3:$K$27,syst_chauffage!$B$3:$B$27,D4046,syst_chauffage!$C$3:$C$27,E4046)</f>
        <v>1.77351870780882</v>
      </c>
      <c r="N4046" s="0" t="str">
        <f aca="false">A4046</f>
        <v>Sport Loisir Culture</v>
      </c>
      <c r="O4046" s="0" t="str">
        <f aca="false">B4046</f>
        <v>Sport</v>
      </c>
      <c r="P4046" s="0" t="str">
        <f aca="false">C4046</f>
        <v>Patinoire</v>
      </c>
      <c r="Q4046" s="0" t="str">
        <f aca="false">D4046</f>
        <v>Autre système centralisé</v>
      </c>
      <c r="R4046" s="0" t="str">
        <f aca="false">E4046</f>
        <v>Autres</v>
      </c>
      <c r="S4046" s="0" t="str">
        <f aca="false">F4046</f>
        <v>0729610101</v>
      </c>
      <c r="T4046" s="0" t="str">
        <f aca="false">G4046</f>
        <v>2</v>
      </c>
      <c r="U4046" s="0" t="n">
        <f aca="false">L4046</f>
        <v>1.77351870780882</v>
      </c>
      <c r="V4046" s="0" t="n">
        <f aca="false">K4046</f>
        <v>49.2746809607294</v>
      </c>
      <c r="W4046" s="0" t="n">
        <f aca="false">J4046</f>
        <v>0</v>
      </c>
    </row>
    <row r="4047" customFormat="false" ht="12.8" hidden="false" customHeight="false" outlineLevel="0" collapsed="false">
      <c r="A4047" s="0" t="s">
        <v>78</v>
      </c>
      <c r="B4047" s="0" t="s">
        <v>1418</v>
      </c>
      <c r="C4047" s="0" t="s">
        <v>1452</v>
      </c>
      <c r="D4047" s="0" t="s">
        <v>19</v>
      </c>
      <c r="E4047" s="0" t="s">
        <v>57</v>
      </c>
      <c r="F4047" s="0" t="s">
        <v>1454</v>
      </c>
      <c r="G4047" s="0" t="s">
        <v>1610</v>
      </c>
      <c r="H4047" s="0" t="n">
        <v>2.10828694591579</v>
      </c>
      <c r="I4047" s="0" t="n">
        <v>48.4952677218914</v>
      </c>
      <c r="J4047" s="0" t="n">
        <v>0</v>
      </c>
      <c r="K4047" s="0" t="n">
        <f aca="false">I4047*SUMIFS(syst_chauffage!$H$3:$H$27,syst_chauffage!$B$3:$B$27,D4047,syst_chauffage!$C$3:$C$27,E4047)</f>
        <v>67.5285290878423</v>
      </c>
      <c r="L4047" s="12" t="n">
        <f aca="false">H4047*SUMIFS(syst_chauffage!$K$3:$K$27,syst_chauffage!$B$3:$B$27,D4047,syst_chauffage!$C$3:$C$27,E4047)</f>
        <v>2.10828694591579</v>
      </c>
      <c r="N4047" s="0" t="str">
        <f aca="false">A4047</f>
        <v>Sport Loisir Culture</v>
      </c>
      <c r="O4047" s="0" t="str">
        <f aca="false">B4047</f>
        <v>Sport</v>
      </c>
      <c r="P4047" s="0" t="str">
        <f aca="false">C4047</f>
        <v>Patinoire</v>
      </c>
      <c r="Q4047" s="0" t="str">
        <f aca="false">D4047</f>
        <v>Autre système centralisé</v>
      </c>
      <c r="R4047" s="0" t="str">
        <f aca="false">E4047</f>
        <v>Autres</v>
      </c>
      <c r="S4047" s="0" t="str">
        <f aca="false">F4047</f>
        <v>0729610106</v>
      </c>
      <c r="T4047" s="0" t="str">
        <f aca="false">G4047</f>
        <v>2</v>
      </c>
      <c r="U4047" s="0" t="n">
        <f aca="false">L4047</f>
        <v>2.10828694591579</v>
      </c>
      <c r="V4047" s="0" t="n">
        <f aca="false">K4047</f>
        <v>67.5285290878423</v>
      </c>
      <c r="W4047" s="0" t="n">
        <f aca="false">J4047</f>
        <v>0</v>
      </c>
    </row>
    <row r="4048" customFormat="false" ht="12.8" hidden="false" customHeight="false" outlineLevel="0" collapsed="false">
      <c r="A4048" s="0" t="s">
        <v>78</v>
      </c>
      <c r="B4048" s="0" t="s">
        <v>1418</v>
      </c>
      <c r="C4048" s="0" t="s">
        <v>1452</v>
      </c>
      <c r="D4048" s="0" t="s">
        <v>24</v>
      </c>
      <c r="E4048" s="0" t="s">
        <v>30</v>
      </c>
      <c r="F4048" s="0" t="s">
        <v>1455</v>
      </c>
      <c r="G4048" s="0" t="s">
        <v>1610</v>
      </c>
      <c r="H4048" s="0" t="n">
        <v>0.84</v>
      </c>
      <c r="I4048" s="0" t="n">
        <v>10.4</v>
      </c>
      <c r="J4048" s="0" t="n">
        <v>0</v>
      </c>
      <c r="K4048" s="0" t="n">
        <f aca="false">I4048*SUMIFS(syst_chauffage!$H$3:$H$27,syst_chauffage!$B$3:$B$27,D4048,syst_chauffage!$C$3:$C$27,E4048)</f>
        <v>3</v>
      </c>
      <c r="L4048" s="12" t="n">
        <f aca="false">H4048*SUMIFS(syst_chauffage!$K$3:$K$27,syst_chauffage!$B$3:$B$27,D4048,syst_chauffage!$C$3:$C$27,E4048)</f>
        <v>0.84</v>
      </c>
      <c r="N4048" s="0" t="str">
        <f aca="false">A4048</f>
        <v>Sport Loisir Culture</v>
      </c>
      <c r="O4048" s="0" t="str">
        <f aca="false">B4048</f>
        <v>Sport</v>
      </c>
      <c r="P4048" s="0" t="str">
        <f aca="false">C4048</f>
        <v>Patinoire</v>
      </c>
      <c r="Q4048" s="0" t="str">
        <f aca="false">D4048</f>
        <v>Cassette rayonnante</v>
      </c>
      <c r="R4048" s="0" t="str">
        <f aca="false">E4048</f>
        <v>Electricité</v>
      </c>
      <c r="S4048" s="0" t="str">
        <f aca="false">F4048</f>
        <v>0729610202</v>
      </c>
      <c r="T4048" s="0" t="str">
        <f aca="false">G4048</f>
        <v>2</v>
      </c>
      <c r="U4048" s="0" t="n">
        <f aca="false">L4048</f>
        <v>0.84</v>
      </c>
      <c r="V4048" s="0" t="n">
        <f aca="false">K4048</f>
        <v>3</v>
      </c>
      <c r="W4048" s="0" t="n">
        <f aca="false">J4048</f>
        <v>0</v>
      </c>
    </row>
    <row r="4049" customFormat="false" ht="12.8" hidden="false" customHeight="false" outlineLevel="0" collapsed="false">
      <c r="A4049" s="0" t="s">
        <v>78</v>
      </c>
      <c r="B4049" s="0" t="s">
        <v>1418</v>
      </c>
      <c r="C4049" s="0" t="s">
        <v>1452</v>
      </c>
      <c r="D4049" s="0" t="s">
        <v>24</v>
      </c>
      <c r="E4049" s="0" t="s">
        <v>30</v>
      </c>
      <c r="F4049" s="0" t="s">
        <v>1456</v>
      </c>
      <c r="G4049" s="0" t="s">
        <v>1610</v>
      </c>
      <c r="H4049" s="0" t="n">
        <v>0.70948886649987</v>
      </c>
      <c r="I4049" s="0" t="n">
        <v>13.0124778406362</v>
      </c>
      <c r="J4049" s="0" t="n">
        <v>0</v>
      </c>
      <c r="K4049" s="0" t="n">
        <f aca="false">I4049*SUMIFS(syst_chauffage!$H$3:$H$27,syst_chauffage!$B$3:$B$27,D4049,syst_chauffage!$C$3:$C$27,E4049)</f>
        <v>3.7535993771066</v>
      </c>
      <c r="L4049" s="12" t="n">
        <f aca="false">H4049*SUMIFS(syst_chauffage!$K$3:$K$27,syst_chauffage!$B$3:$B$27,D4049,syst_chauffage!$C$3:$C$27,E4049)</f>
        <v>0.70948886649987</v>
      </c>
      <c r="N4049" s="0" t="str">
        <f aca="false">A4049</f>
        <v>Sport Loisir Culture</v>
      </c>
      <c r="O4049" s="0" t="str">
        <f aca="false">B4049</f>
        <v>Sport</v>
      </c>
      <c r="P4049" s="0" t="str">
        <f aca="false">C4049</f>
        <v>Patinoire</v>
      </c>
      <c r="Q4049" s="0" t="str">
        <f aca="false">D4049</f>
        <v>Cassette rayonnante</v>
      </c>
      <c r="R4049" s="0" t="str">
        <f aca="false">E4049</f>
        <v>Electricité</v>
      </c>
      <c r="S4049" s="0" t="str">
        <f aca="false">F4049</f>
        <v>0729610303</v>
      </c>
      <c r="T4049" s="0" t="str">
        <f aca="false">G4049</f>
        <v>2</v>
      </c>
      <c r="U4049" s="0" t="n">
        <f aca="false">L4049</f>
        <v>0.70948886649987</v>
      </c>
      <c r="V4049" s="0" t="n">
        <f aca="false">K4049</f>
        <v>3.7535993771066</v>
      </c>
      <c r="W4049" s="0" t="n">
        <f aca="false">J4049</f>
        <v>0</v>
      </c>
    </row>
    <row r="4050" customFormat="false" ht="12.8" hidden="false" customHeight="false" outlineLevel="0" collapsed="false">
      <c r="A4050" s="0" t="s">
        <v>78</v>
      </c>
      <c r="B4050" s="0" t="s">
        <v>1418</v>
      </c>
      <c r="C4050" s="0" t="s">
        <v>1452</v>
      </c>
      <c r="D4050" s="0" t="s">
        <v>13</v>
      </c>
      <c r="E4050" s="0" t="s">
        <v>14</v>
      </c>
      <c r="F4050" s="0" t="s">
        <v>1457</v>
      </c>
      <c r="G4050" s="0" t="s">
        <v>1610</v>
      </c>
      <c r="H4050" s="0" t="n">
        <v>0.71034941077014</v>
      </c>
      <c r="I4050" s="0" t="n">
        <v>8.95817033689438</v>
      </c>
      <c r="J4050" s="0" t="n">
        <v>264</v>
      </c>
      <c r="K4050" s="0" t="n">
        <f aca="false">I4050*SUMIFS(syst_chauffage!$H$3:$H$27,syst_chauffage!$B$3:$B$27,D4050,syst_chauffage!$C$3:$C$27,E4050)</f>
        <v>18.0918467901551</v>
      </c>
      <c r="L4050" s="12" t="n">
        <f aca="false">H4050*SUMIFS(syst_chauffage!$K$3:$K$27,syst_chauffage!$B$3:$B$27,D4050,syst_chauffage!$C$3:$C$27,E4050)</f>
        <v>0.71034941077014</v>
      </c>
      <c r="N4050" s="0" t="str">
        <f aca="false">A4050</f>
        <v>Sport Loisir Culture</v>
      </c>
      <c r="O4050" s="0" t="str">
        <f aca="false">B4050</f>
        <v>Sport</v>
      </c>
      <c r="P4050" s="0" t="str">
        <f aca="false">C4050</f>
        <v>Patinoire</v>
      </c>
      <c r="Q4050" s="0" t="str">
        <f aca="false">D4050</f>
        <v>Chaudière gaz</v>
      </c>
      <c r="R4050" s="0" t="str">
        <f aca="false">E4050</f>
        <v>Gaz</v>
      </c>
      <c r="S4050" s="0" t="str">
        <f aca="false">F4050</f>
        <v>0729610404</v>
      </c>
      <c r="T4050" s="0" t="str">
        <f aca="false">G4050</f>
        <v>2</v>
      </c>
      <c r="U4050" s="0" t="n">
        <f aca="false">L4050</f>
        <v>0.71034941077014</v>
      </c>
      <c r="V4050" s="0" t="n">
        <f aca="false">K4050</f>
        <v>18.0918467901551</v>
      </c>
      <c r="W4050" s="0" t="n">
        <f aca="false">J4050</f>
        <v>264</v>
      </c>
    </row>
    <row r="4051" customFormat="false" ht="12.8" hidden="false" customHeight="false" outlineLevel="0" collapsed="false">
      <c r="A4051" s="0" t="s">
        <v>78</v>
      </c>
      <c r="B4051" s="0" t="s">
        <v>1418</v>
      </c>
      <c r="C4051" s="0" t="s">
        <v>1452</v>
      </c>
      <c r="D4051" s="0" t="s">
        <v>29</v>
      </c>
      <c r="E4051" s="0" t="s">
        <v>30</v>
      </c>
      <c r="F4051" s="0" t="s">
        <v>1458</v>
      </c>
      <c r="G4051" s="0" t="s">
        <v>1610</v>
      </c>
      <c r="H4051" s="0" t="n">
        <v>0.92</v>
      </c>
      <c r="I4051" s="0" t="n">
        <v>10.4</v>
      </c>
      <c r="J4051" s="0" t="n">
        <v>0</v>
      </c>
      <c r="K4051" s="0" t="n">
        <f aca="false">I4051*SUMIFS(syst_chauffage!$H$3:$H$27,syst_chauffage!$B$3:$B$27,D4051,syst_chauffage!$C$3:$C$27,E4051)</f>
        <v>3</v>
      </c>
      <c r="L4051" s="12" t="n">
        <f aca="false">H4051*SUMIFS(syst_chauffage!$K$3:$K$27,syst_chauffage!$B$3:$B$27,D4051,syst_chauffage!$C$3:$C$27,E4051)</f>
        <v>0.92</v>
      </c>
      <c r="N4051" s="0" t="str">
        <f aca="false">A4051</f>
        <v>Sport Loisir Culture</v>
      </c>
      <c r="O4051" s="0" t="str">
        <f aca="false">B4051</f>
        <v>Sport</v>
      </c>
      <c r="P4051" s="0" t="str">
        <f aca="false">C4051</f>
        <v>Patinoire</v>
      </c>
      <c r="Q4051" s="0" t="str">
        <f aca="false">D4051</f>
        <v>Electrique direct</v>
      </c>
      <c r="R4051" s="0" t="str">
        <f aca="false">E4051</f>
        <v>Electricité</v>
      </c>
      <c r="S4051" s="0" t="str">
        <f aca="false">F4051</f>
        <v>0729610602</v>
      </c>
      <c r="T4051" s="0" t="str">
        <f aca="false">G4051</f>
        <v>2</v>
      </c>
      <c r="U4051" s="0" t="n">
        <f aca="false">L4051</f>
        <v>0.92</v>
      </c>
      <c r="V4051" s="0" t="n">
        <f aca="false">K4051</f>
        <v>3</v>
      </c>
      <c r="W4051" s="0" t="n">
        <f aca="false">J4051</f>
        <v>0</v>
      </c>
    </row>
    <row r="4052" customFormat="false" ht="12.8" hidden="false" customHeight="false" outlineLevel="0" collapsed="false">
      <c r="A4052" s="0" t="s">
        <v>78</v>
      </c>
      <c r="B4052" s="0" t="s">
        <v>1418</v>
      </c>
      <c r="C4052" s="0" t="s">
        <v>1452</v>
      </c>
      <c r="D4052" s="0" t="s">
        <v>36</v>
      </c>
      <c r="E4052" s="0" t="s">
        <v>30</v>
      </c>
      <c r="F4052" s="0" t="s">
        <v>1459</v>
      </c>
      <c r="G4052" s="0" t="s">
        <v>1610</v>
      </c>
      <c r="H4052" s="0" t="n">
        <v>2.9521585116279</v>
      </c>
      <c r="I4052" s="0" t="n">
        <v>24.2545799733049</v>
      </c>
      <c r="J4052" s="0" t="n">
        <v>603</v>
      </c>
      <c r="K4052" s="0" t="n">
        <f aca="false">I4052*SUMIFS(syst_chauffage!$H$3:$H$27,syst_chauffage!$B$3:$B$27,D4052,syst_chauffage!$C$3:$C$27,E4052)</f>
        <v>15.0052924224891</v>
      </c>
      <c r="L4052" s="12" t="n">
        <f aca="false">H4052*SUMIFS(syst_chauffage!$K$3:$K$27,syst_chauffage!$B$3:$B$27,D4052,syst_chauffage!$C$3:$C$27,E4052)</f>
        <v>2.48037561722716</v>
      </c>
      <c r="N4052" s="0" t="str">
        <f aca="false">A4052</f>
        <v>Sport Loisir Culture</v>
      </c>
      <c r="O4052" s="0" t="str">
        <f aca="false">B4052</f>
        <v>Sport</v>
      </c>
      <c r="P4052" s="0" t="str">
        <f aca="false">C4052</f>
        <v>Patinoire</v>
      </c>
      <c r="Q4052" s="0" t="str">
        <f aca="false">D4052</f>
        <v>PAC</v>
      </c>
      <c r="R4052" s="0" t="str">
        <f aca="false">E4052</f>
        <v>Electricité</v>
      </c>
      <c r="S4052" s="0" t="str">
        <f aca="false">F4052</f>
        <v>0729610902</v>
      </c>
      <c r="T4052" s="0" t="str">
        <f aca="false">G4052</f>
        <v>2</v>
      </c>
      <c r="U4052" s="0" t="n">
        <f aca="false">L4052</f>
        <v>2.48037561722716</v>
      </c>
      <c r="V4052" s="0" t="n">
        <f aca="false">K4052</f>
        <v>15.0052924224891</v>
      </c>
      <c r="W4052" s="0" t="n">
        <f aca="false">J4052</f>
        <v>603</v>
      </c>
    </row>
    <row r="4053" customFormat="false" ht="12.8" hidden="false" customHeight="false" outlineLevel="0" collapsed="false">
      <c r="A4053" s="0" t="s">
        <v>78</v>
      </c>
      <c r="B4053" s="0" t="s">
        <v>1418</v>
      </c>
      <c r="C4053" s="0" t="s">
        <v>1452</v>
      </c>
      <c r="D4053" s="0" t="s">
        <v>42</v>
      </c>
      <c r="E4053" s="0" t="s">
        <v>30</v>
      </c>
      <c r="F4053" s="0" t="s">
        <v>1460</v>
      </c>
      <c r="G4053" s="0" t="s">
        <v>1610</v>
      </c>
      <c r="H4053" s="0" t="n">
        <v>2.81101778073089</v>
      </c>
      <c r="I4053" s="0" t="n">
        <v>7.1138822984337</v>
      </c>
      <c r="J4053" s="0" t="n">
        <v>603</v>
      </c>
      <c r="K4053" s="0" t="n">
        <f aca="false">I4053*SUMIFS(syst_chauffage!$H$3:$H$27,syst_chauffage!$B$3:$B$27,D4053,syst_chauffage!$C$3:$C$27,E4053)</f>
        <v>6.42164631715339</v>
      </c>
      <c r="L4053" s="12" t="n">
        <f aca="false">H4053*SUMIFS(syst_chauffage!$K$3:$K$27,syst_chauffage!$B$3:$B$27,D4053,syst_chauffage!$C$3:$C$27,E4053)</f>
        <v>2.50613183237212</v>
      </c>
      <c r="N4053" s="0" t="str">
        <f aca="false">A4053</f>
        <v>Sport Loisir Culture</v>
      </c>
      <c r="O4053" s="0" t="str">
        <f aca="false">B4053</f>
        <v>Sport</v>
      </c>
      <c r="P4053" s="0" t="str">
        <f aca="false">C4053</f>
        <v>Patinoire</v>
      </c>
      <c r="Q4053" s="0" t="str">
        <f aca="false">D4053</f>
        <v>Rooftop</v>
      </c>
      <c r="R4053" s="0" t="str">
        <f aca="false">E4053</f>
        <v>Electricité</v>
      </c>
      <c r="S4053" s="0" t="str">
        <f aca="false">F4053</f>
        <v>0729611002</v>
      </c>
      <c r="T4053" s="0" t="str">
        <f aca="false">G4053</f>
        <v>2</v>
      </c>
      <c r="U4053" s="0" t="n">
        <f aca="false">L4053</f>
        <v>2.50613183237212</v>
      </c>
      <c r="V4053" s="0" t="n">
        <f aca="false">K4053</f>
        <v>6.42164631715339</v>
      </c>
      <c r="W4053" s="0" t="n">
        <f aca="false">J4053</f>
        <v>603</v>
      </c>
    </row>
    <row r="4054" customFormat="false" ht="12.8" hidden="false" customHeight="false" outlineLevel="0" collapsed="false">
      <c r="A4054" s="0" t="s">
        <v>78</v>
      </c>
      <c r="B4054" s="0" t="s">
        <v>1418</v>
      </c>
      <c r="C4054" s="0" t="s">
        <v>1452</v>
      </c>
      <c r="D4054" s="0" t="s">
        <v>51</v>
      </c>
      <c r="E4054" s="0" t="s">
        <v>57</v>
      </c>
      <c r="F4054" s="0" t="s">
        <v>1461</v>
      </c>
      <c r="G4054" s="0" t="s">
        <v>1610</v>
      </c>
      <c r="H4054" s="0" t="n">
        <v>2.14977513845574</v>
      </c>
      <c r="I4054" s="0" t="n">
        <v>42.126619127453</v>
      </c>
      <c r="J4054" s="0" t="n">
        <v>0</v>
      </c>
      <c r="K4054" s="0" t="n">
        <f aca="false">I4054*SUMIFS(syst_chauffage!$H$3:$H$27,syst_chauffage!$B$3:$B$27,D4054,syst_chauffage!$C$3:$C$27,E4054)</f>
        <v>89.2601493501396</v>
      </c>
      <c r="L4054" s="12" t="n">
        <f aca="false">H4054*SUMIFS(syst_chauffage!$K$3:$K$27,syst_chauffage!$B$3:$B$27,D4054,syst_chauffage!$C$3:$C$27,E4054)</f>
        <v>2.14977513845574</v>
      </c>
      <c r="N4054" s="0" t="str">
        <f aca="false">A4054</f>
        <v>Sport Loisir Culture</v>
      </c>
      <c r="O4054" s="0" t="str">
        <f aca="false">B4054</f>
        <v>Sport</v>
      </c>
      <c r="P4054" s="0" t="str">
        <f aca="false">C4054</f>
        <v>Patinoire</v>
      </c>
      <c r="Q4054" s="0" t="str">
        <f aca="false">D4054</f>
        <v>Autre système centralisé performant</v>
      </c>
      <c r="R4054" s="0" t="str">
        <f aca="false">E4054</f>
        <v>Autres</v>
      </c>
      <c r="S4054" s="0" t="str">
        <f aca="false">F4054</f>
        <v>0729612101</v>
      </c>
      <c r="T4054" s="0" t="str">
        <f aca="false">G4054</f>
        <v>2</v>
      </c>
      <c r="U4054" s="0" t="n">
        <f aca="false">L4054</f>
        <v>2.14977513845574</v>
      </c>
      <c r="V4054" s="0" t="n">
        <f aca="false">K4054</f>
        <v>89.2601493501396</v>
      </c>
      <c r="W4054" s="0" t="n">
        <f aca="false">J4054</f>
        <v>0</v>
      </c>
    </row>
    <row r="4055" customFormat="false" ht="12.8" hidden="false" customHeight="false" outlineLevel="0" collapsed="false">
      <c r="A4055" s="0" t="s">
        <v>78</v>
      </c>
      <c r="B4055" s="0" t="s">
        <v>1418</v>
      </c>
      <c r="C4055" s="0" t="s">
        <v>1452</v>
      </c>
      <c r="D4055" s="0" t="s">
        <v>51</v>
      </c>
      <c r="E4055" s="0" t="s">
        <v>57</v>
      </c>
      <c r="F4055" s="0" t="s">
        <v>1462</v>
      </c>
      <c r="G4055" s="0" t="s">
        <v>1610</v>
      </c>
      <c r="H4055" s="0" t="n">
        <v>2.55969883566744</v>
      </c>
      <c r="I4055" s="0" t="n">
        <v>57.7324615736803</v>
      </c>
      <c r="J4055" s="0" t="n">
        <v>0</v>
      </c>
      <c r="K4055" s="0" t="n">
        <f aca="false">I4055*SUMIFS(syst_chauffage!$H$3:$H$27,syst_chauffage!$B$3:$B$27,D4055,syst_chauffage!$C$3:$C$27,E4055)</f>
        <v>122.32664878297</v>
      </c>
      <c r="L4055" s="12" t="n">
        <f aca="false">H4055*SUMIFS(syst_chauffage!$K$3:$K$27,syst_chauffage!$B$3:$B$27,D4055,syst_chauffage!$C$3:$C$27,E4055)</f>
        <v>2.55969883566744</v>
      </c>
      <c r="N4055" s="0" t="str">
        <f aca="false">A4055</f>
        <v>Sport Loisir Culture</v>
      </c>
      <c r="O4055" s="0" t="str">
        <f aca="false">B4055</f>
        <v>Sport</v>
      </c>
      <c r="P4055" s="0" t="str">
        <f aca="false">C4055</f>
        <v>Patinoire</v>
      </c>
      <c r="Q4055" s="0" t="str">
        <f aca="false">D4055</f>
        <v>Autre système centralisé performant</v>
      </c>
      <c r="R4055" s="0" t="str">
        <f aca="false">E4055</f>
        <v>Autres</v>
      </c>
      <c r="S4055" s="0" t="str">
        <f aca="false">F4055</f>
        <v>0729612106</v>
      </c>
      <c r="T4055" s="0" t="str">
        <f aca="false">G4055</f>
        <v>2</v>
      </c>
      <c r="U4055" s="0" t="n">
        <f aca="false">L4055</f>
        <v>2.55969883566744</v>
      </c>
      <c r="V4055" s="0" t="n">
        <f aca="false">K4055</f>
        <v>122.32664878297</v>
      </c>
      <c r="W4055" s="0" t="n">
        <f aca="false">J4055</f>
        <v>0</v>
      </c>
    </row>
    <row r="4056" customFormat="false" ht="12.8" hidden="false" customHeight="false" outlineLevel="0" collapsed="false">
      <c r="A4056" s="0" t="s">
        <v>78</v>
      </c>
      <c r="B4056" s="0" t="s">
        <v>1418</v>
      </c>
      <c r="C4056" s="0" t="s">
        <v>1452</v>
      </c>
      <c r="D4056" s="0" t="s">
        <v>54</v>
      </c>
      <c r="E4056" s="0" t="s">
        <v>30</v>
      </c>
      <c r="F4056" s="0" t="s">
        <v>1463</v>
      </c>
      <c r="G4056" s="0" t="s">
        <v>1610</v>
      </c>
      <c r="H4056" s="0" t="n">
        <v>1</v>
      </c>
      <c r="I4056" s="0" t="n">
        <v>12</v>
      </c>
      <c r="J4056" s="0" t="n">
        <v>0</v>
      </c>
      <c r="K4056" s="0" t="n">
        <f aca="false">I4056*SUMIFS(syst_chauffage!$H$3:$H$27,syst_chauffage!$B$3:$B$27,D4056,syst_chauffage!$C$3:$C$27,E4056)</f>
        <v>12</v>
      </c>
      <c r="L4056" s="12" t="n">
        <f aca="false">H4056*SUMIFS(syst_chauffage!$K$3:$K$27,syst_chauffage!$B$3:$B$27,D4056,syst_chauffage!$C$3:$C$27,E4056)</f>
        <v>1</v>
      </c>
      <c r="N4056" s="0" t="str">
        <f aca="false">A4056</f>
        <v>Sport Loisir Culture</v>
      </c>
      <c r="O4056" s="0" t="str">
        <f aca="false">B4056</f>
        <v>Sport</v>
      </c>
      <c r="P4056" s="0" t="str">
        <f aca="false">C4056</f>
        <v>Patinoire</v>
      </c>
      <c r="Q4056" s="0" t="str">
        <f aca="false">D4056</f>
        <v>Cassette rayonnante performant</v>
      </c>
      <c r="R4056" s="0" t="str">
        <f aca="false">E4056</f>
        <v>Electricité</v>
      </c>
      <c r="S4056" s="0" t="str">
        <f aca="false">F4056</f>
        <v>0729612202</v>
      </c>
      <c r="T4056" s="0" t="str">
        <f aca="false">G4056</f>
        <v>2</v>
      </c>
      <c r="U4056" s="0" t="n">
        <f aca="false">L4056</f>
        <v>1</v>
      </c>
      <c r="V4056" s="0" t="n">
        <f aca="false">K4056</f>
        <v>12</v>
      </c>
      <c r="W4056" s="0" t="n">
        <f aca="false">J4056</f>
        <v>0</v>
      </c>
    </row>
    <row r="4057" customFormat="false" ht="12.8" hidden="false" customHeight="false" outlineLevel="0" collapsed="false">
      <c r="A4057" s="0" t="s">
        <v>78</v>
      </c>
      <c r="B4057" s="0" t="s">
        <v>1418</v>
      </c>
      <c r="C4057" s="0" t="s">
        <v>1452</v>
      </c>
      <c r="D4057" s="0" t="s">
        <v>54</v>
      </c>
      <c r="E4057" s="0" t="s">
        <v>30</v>
      </c>
      <c r="F4057" s="0" t="s">
        <v>1464</v>
      </c>
      <c r="G4057" s="0" t="s">
        <v>1610</v>
      </c>
      <c r="H4057" s="0" t="n">
        <v>0.755852757534958</v>
      </c>
      <c r="I4057" s="0" t="n">
        <v>15.4910450483764</v>
      </c>
      <c r="J4057" s="0" t="n">
        <v>0</v>
      </c>
      <c r="K4057" s="0" t="n">
        <f aca="false">I4057*SUMIFS(syst_chauffage!$H$3:$H$27,syst_chauffage!$B$3:$B$27,D4057,syst_chauffage!$C$3:$C$27,E4057)</f>
        <v>15.4910450483764</v>
      </c>
      <c r="L4057" s="12" t="n">
        <f aca="false">H4057*SUMIFS(syst_chauffage!$K$3:$K$27,syst_chauffage!$B$3:$B$27,D4057,syst_chauffage!$C$3:$C$27,E4057)</f>
        <v>0.755852757534958</v>
      </c>
      <c r="N4057" s="0" t="str">
        <f aca="false">A4057</f>
        <v>Sport Loisir Culture</v>
      </c>
      <c r="O4057" s="0" t="str">
        <f aca="false">B4057</f>
        <v>Sport</v>
      </c>
      <c r="P4057" s="0" t="str">
        <f aca="false">C4057</f>
        <v>Patinoire</v>
      </c>
      <c r="Q4057" s="0" t="str">
        <f aca="false">D4057</f>
        <v>Cassette rayonnante performant</v>
      </c>
      <c r="R4057" s="0" t="str">
        <f aca="false">E4057</f>
        <v>Electricité</v>
      </c>
      <c r="S4057" s="0" t="str">
        <f aca="false">F4057</f>
        <v>0729612303</v>
      </c>
      <c r="T4057" s="0" t="str">
        <f aca="false">G4057</f>
        <v>2</v>
      </c>
      <c r="U4057" s="0" t="n">
        <f aca="false">L4057</f>
        <v>0.755852757534958</v>
      </c>
      <c r="V4057" s="0" t="n">
        <f aca="false">K4057</f>
        <v>15.4910450483764</v>
      </c>
      <c r="W4057" s="0" t="n">
        <f aca="false">J4057</f>
        <v>0</v>
      </c>
    </row>
    <row r="4058" customFormat="false" ht="12.8" hidden="false" customHeight="false" outlineLevel="0" collapsed="false">
      <c r="A4058" s="0" t="s">
        <v>78</v>
      </c>
      <c r="B4058" s="0" t="s">
        <v>1418</v>
      </c>
      <c r="C4058" s="0" t="s">
        <v>1452</v>
      </c>
      <c r="D4058" s="0" t="s">
        <v>18</v>
      </c>
      <c r="E4058" s="0" t="s">
        <v>14</v>
      </c>
      <c r="F4058" s="0" t="s">
        <v>1465</v>
      </c>
      <c r="G4058" s="0" t="s">
        <v>1610</v>
      </c>
      <c r="H4058" s="0" t="n">
        <v>0.974680009068992</v>
      </c>
      <c r="I4058" s="0" t="n">
        <v>10.6644884963028</v>
      </c>
      <c r="J4058" s="0" t="n">
        <v>608</v>
      </c>
      <c r="K4058" s="0" t="n">
        <f aca="false">I4058*SUMIFS(syst_chauffage!$H$3:$H$27,syst_chauffage!$B$3:$B$27,D4058,syst_chauffage!$C$3:$C$27,E4058)</f>
        <v>29.0599731431051</v>
      </c>
      <c r="L4058" s="12" t="n">
        <f aca="false">H4058*SUMIFS(syst_chauffage!$K$3:$K$27,syst_chauffage!$B$3:$B$27,D4058,syst_chauffage!$C$3:$C$27,E4058)</f>
        <v>0.946849863865996</v>
      </c>
      <c r="N4058" s="0" t="str">
        <f aca="false">A4058</f>
        <v>Sport Loisir Culture</v>
      </c>
      <c r="O4058" s="0" t="str">
        <f aca="false">B4058</f>
        <v>Sport</v>
      </c>
      <c r="P4058" s="0" t="str">
        <f aca="false">C4058</f>
        <v>Patinoire</v>
      </c>
      <c r="Q4058" s="0" t="str">
        <f aca="false">D4058</f>
        <v>Chaudière condensation gaz</v>
      </c>
      <c r="R4058" s="0" t="str">
        <f aca="false">E4058</f>
        <v>Gaz</v>
      </c>
      <c r="S4058" s="0" t="str">
        <f aca="false">F4058</f>
        <v>0729612404</v>
      </c>
      <c r="T4058" s="0" t="str">
        <f aca="false">G4058</f>
        <v>2</v>
      </c>
      <c r="U4058" s="0" t="n">
        <f aca="false">L4058</f>
        <v>0.946849863865996</v>
      </c>
      <c r="V4058" s="0" t="n">
        <f aca="false">K4058</f>
        <v>29.0599731431051</v>
      </c>
      <c r="W4058" s="0" t="n">
        <f aca="false">J4058</f>
        <v>608</v>
      </c>
    </row>
    <row r="4059" customFormat="false" ht="12.8" hidden="false" customHeight="false" outlineLevel="0" collapsed="false">
      <c r="A4059" s="0" t="s">
        <v>78</v>
      </c>
      <c r="B4059" s="0" t="s">
        <v>1418</v>
      </c>
      <c r="C4059" s="0" t="s">
        <v>1452</v>
      </c>
      <c r="D4059" s="0" t="s">
        <v>32</v>
      </c>
      <c r="E4059" s="0" t="s">
        <v>30</v>
      </c>
      <c r="F4059" s="0" t="s">
        <v>1466</v>
      </c>
      <c r="G4059" s="0" t="s">
        <v>1610</v>
      </c>
      <c r="H4059" s="0" t="n">
        <v>1</v>
      </c>
      <c r="I4059" s="0" t="n">
        <v>12</v>
      </c>
      <c r="J4059" s="0" t="n">
        <v>0</v>
      </c>
      <c r="K4059" s="0" t="n">
        <f aca="false">I4059*SUMIFS(syst_chauffage!$H$3:$H$27,syst_chauffage!$B$3:$B$27,D4059,syst_chauffage!$C$3:$C$27,E4059)</f>
        <v>12</v>
      </c>
      <c r="L4059" s="12" t="n">
        <f aca="false">H4059*SUMIFS(syst_chauffage!$K$3:$K$27,syst_chauffage!$B$3:$B$27,D4059,syst_chauffage!$C$3:$C$27,E4059)</f>
        <v>1</v>
      </c>
      <c r="N4059" s="0" t="str">
        <f aca="false">A4059</f>
        <v>Sport Loisir Culture</v>
      </c>
      <c r="O4059" s="0" t="str">
        <f aca="false">B4059</f>
        <v>Sport</v>
      </c>
      <c r="P4059" s="0" t="str">
        <f aca="false">C4059</f>
        <v>Patinoire</v>
      </c>
      <c r="Q4059" s="0" t="str">
        <f aca="false">D4059</f>
        <v>Electrique direct performant</v>
      </c>
      <c r="R4059" s="0" t="str">
        <f aca="false">E4059</f>
        <v>Electricité</v>
      </c>
      <c r="S4059" s="0" t="str">
        <f aca="false">F4059</f>
        <v>0729612602</v>
      </c>
      <c r="T4059" s="0" t="str">
        <f aca="false">G4059</f>
        <v>2</v>
      </c>
      <c r="U4059" s="0" t="n">
        <f aca="false">L4059</f>
        <v>1</v>
      </c>
      <c r="V4059" s="0" t="n">
        <f aca="false">K4059</f>
        <v>12</v>
      </c>
      <c r="W4059" s="0" t="n">
        <f aca="false">J4059</f>
        <v>0</v>
      </c>
    </row>
    <row r="4060" customFormat="false" ht="12.8" hidden="false" customHeight="false" outlineLevel="0" collapsed="false">
      <c r="A4060" s="0" t="s">
        <v>78</v>
      </c>
      <c r="B4060" s="0" t="s">
        <v>1418</v>
      </c>
      <c r="C4060" s="0" t="s">
        <v>1452</v>
      </c>
      <c r="D4060" s="0" t="s">
        <v>38</v>
      </c>
      <c r="E4060" s="0" t="s">
        <v>30</v>
      </c>
      <c r="F4060" s="0" t="s">
        <v>1467</v>
      </c>
      <c r="G4060" s="0" t="s">
        <v>1610</v>
      </c>
      <c r="H4060" s="0" t="n">
        <v>3.40633674418604</v>
      </c>
      <c r="I4060" s="0" t="n">
        <v>28.8744999682202</v>
      </c>
      <c r="J4060" s="0" t="n">
        <v>648</v>
      </c>
      <c r="K4060" s="0" t="n">
        <f aca="false">I4060*SUMIFS(syst_chauffage!$H$3:$H$27,syst_chauffage!$B$3:$B$27,D4060,syst_chauffage!$C$3:$C$27,E4060)</f>
        <v>29.1861656033654</v>
      </c>
      <c r="L4060" s="12" t="n">
        <f aca="false">H4060*SUMIFS(syst_chauffage!$K$3:$K$27,syst_chauffage!$B$3:$B$27,D4060,syst_chauffage!$C$3:$C$27,E4060)</f>
        <v>3.04736226069167</v>
      </c>
      <c r="N4060" s="0" t="str">
        <f aca="false">A4060</f>
        <v>Sport Loisir Culture</v>
      </c>
      <c r="O4060" s="0" t="str">
        <f aca="false">B4060</f>
        <v>Sport</v>
      </c>
      <c r="P4060" s="0" t="str">
        <f aca="false">C4060</f>
        <v>Patinoire</v>
      </c>
      <c r="Q4060" s="0" t="str">
        <f aca="false">D4060</f>
        <v>PAC performant</v>
      </c>
      <c r="R4060" s="0" t="str">
        <f aca="false">E4060</f>
        <v>Electricité</v>
      </c>
      <c r="S4060" s="0" t="str">
        <f aca="false">F4060</f>
        <v>0729612902</v>
      </c>
      <c r="T4060" s="0" t="str">
        <f aca="false">G4060</f>
        <v>2</v>
      </c>
      <c r="U4060" s="0" t="n">
        <f aca="false">L4060</f>
        <v>3.04736226069167</v>
      </c>
      <c r="V4060" s="0" t="n">
        <f aca="false">K4060</f>
        <v>29.1861656033654</v>
      </c>
      <c r="W4060" s="0" t="n">
        <f aca="false">J4060</f>
        <v>648</v>
      </c>
    </row>
    <row r="4061" customFormat="false" ht="12.8" hidden="false" customHeight="false" outlineLevel="0" collapsed="false">
      <c r="A4061" s="0" t="s">
        <v>78</v>
      </c>
      <c r="B4061" s="0" t="s">
        <v>1418</v>
      </c>
      <c r="C4061" s="0" t="s">
        <v>1452</v>
      </c>
      <c r="D4061" s="0" t="s">
        <v>46</v>
      </c>
      <c r="E4061" s="0" t="s">
        <v>30</v>
      </c>
      <c r="F4061" s="0" t="s">
        <v>1468</v>
      </c>
      <c r="G4061" s="0" t="s">
        <v>1610</v>
      </c>
      <c r="H4061" s="0" t="n">
        <v>3.33681966777408</v>
      </c>
      <c r="I4061" s="0" t="n">
        <v>8.46890749813536</v>
      </c>
      <c r="J4061" s="0" t="n">
        <v>648</v>
      </c>
      <c r="K4061" s="0" t="n">
        <f aca="false">I4061*SUMIFS(syst_chauffage!$H$3:$H$27,syst_chauffage!$B$3:$B$27,D4061,syst_chauffage!$C$3:$C$27,E4061)</f>
        <v>14.6927709879694</v>
      </c>
      <c r="L4061" s="12" t="n">
        <f aca="false">H4061*SUMIFS(syst_chauffage!$K$3:$K$27,syst_chauffage!$B$3:$B$27,D4061,syst_chauffage!$C$3:$C$27,E4061)</f>
        <v>3.0081781274625</v>
      </c>
      <c r="N4061" s="0" t="str">
        <f aca="false">A4061</f>
        <v>Sport Loisir Culture</v>
      </c>
      <c r="O4061" s="0" t="str">
        <f aca="false">B4061</f>
        <v>Sport</v>
      </c>
      <c r="P4061" s="0" t="str">
        <f aca="false">C4061</f>
        <v>Patinoire</v>
      </c>
      <c r="Q4061" s="0" t="str">
        <f aca="false">D4061</f>
        <v>Rooftop performant</v>
      </c>
      <c r="R4061" s="0" t="str">
        <f aca="false">E4061</f>
        <v>Electricité</v>
      </c>
      <c r="S4061" s="0" t="str">
        <f aca="false">F4061</f>
        <v>0729613002</v>
      </c>
      <c r="T4061" s="0" t="str">
        <f aca="false">G4061</f>
        <v>2</v>
      </c>
      <c r="U4061" s="0" t="n">
        <f aca="false">L4061</f>
        <v>3.0081781274625</v>
      </c>
      <c r="V4061" s="0" t="n">
        <f aca="false">K4061</f>
        <v>14.6927709879694</v>
      </c>
      <c r="W4061" s="0" t="n">
        <f aca="false">J4061</f>
        <v>648</v>
      </c>
    </row>
    <row r="4062" customFormat="false" ht="12.8" hidden="false" customHeight="false" outlineLevel="0" collapsed="false">
      <c r="A4062" s="0" t="s">
        <v>78</v>
      </c>
      <c r="B4062" s="0" t="s">
        <v>1418</v>
      </c>
      <c r="C4062" s="0" t="s">
        <v>1469</v>
      </c>
      <c r="D4062" s="0" t="s">
        <v>19</v>
      </c>
      <c r="E4062" s="0" t="s">
        <v>57</v>
      </c>
      <c r="F4062" s="0" t="s">
        <v>1470</v>
      </c>
      <c r="G4062" s="0" t="s">
        <v>1610</v>
      </c>
      <c r="H4062" s="0" t="n">
        <v>1.73574052623796</v>
      </c>
      <c r="I4062" s="0" t="n">
        <v>62.2574549423981</v>
      </c>
      <c r="J4062" s="0" t="n">
        <v>0</v>
      </c>
      <c r="K4062" s="0" t="n">
        <f aca="false">I4062*SUMIFS(syst_chauffage!$H$3:$H$27,syst_chauffage!$B$3:$B$27,D4062,syst_chauffage!$C$3:$C$27,E4062)</f>
        <v>86.6920537715673</v>
      </c>
      <c r="L4062" s="12" t="n">
        <f aca="false">H4062*SUMIFS(syst_chauffage!$K$3:$K$27,syst_chauffage!$B$3:$B$27,D4062,syst_chauffage!$C$3:$C$27,E4062)</f>
        <v>1.73574052623796</v>
      </c>
      <c r="N4062" s="0" t="str">
        <f aca="false">A4062</f>
        <v>Sport Loisir Culture</v>
      </c>
      <c r="O4062" s="0" t="str">
        <f aca="false">B4062</f>
        <v>Sport</v>
      </c>
      <c r="P4062" s="0" t="str">
        <f aca="false">C4062</f>
        <v>Petite salle multisport</v>
      </c>
      <c r="Q4062" s="0" t="str">
        <f aca="false">D4062</f>
        <v>Autre système centralisé</v>
      </c>
      <c r="R4062" s="0" t="str">
        <f aca="false">E4062</f>
        <v>Autres</v>
      </c>
      <c r="S4062" s="0" t="str">
        <f aca="false">F4062</f>
        <v>0729810101</v>
      </c>
      <c r="T4062" s="0" t="str">
        <f aca="false">G4062</f>
        <v>2</v>
      </c>
      <c r="U4062" s="0" t="n">
        <f aca="false">L4062</f>
        <v>1.73574052623796</v>
      </c>
      <c r="V4062" s="0" t="n">
        <f aca="false">K4062</f>
        <v>86.6920537715673</v>
      </c>
      <c r="W4062" s="0" t="n">
        <f aca="false">J4062</f>
        <v>0</v>
      </c>
    </row>
    <row r="4063" customFormat="false" ht="12.8" hidden="false" customHeight="false" outlineLevel="0" collapsed="false">
      <c r="A4063" s="0" t="s">
        <v>78</v>
      </c>
      <c r="B4063" s="0" t="s">
        <v>1418</v>
      </c>
      <c r="C4063" s="0" t="s">
        <v>1469</v>
      </c>
      <c r="D4063" s="0" t="s">
        <v>19</v>
      </c>
      <c r="E4063" s="0" t="s">
        <v>58</v>
      </c>
      <c r="F4063" s="0" t="s">
        <v>1471</v>
      </c>
      <c r="G4063" s="0" t="s">
        <v>1610</v>
      </c>
      <c r="H4063" s="0" t="n">
        <v>2.07971482777351</v>
      </c>
      <c r="I4063" s="0" t="n">
        <v>64.271894744214</v>
      </c>
      <c r="J4063" s="0" t="n">
        <v>680</v>
      </c>
      <c r="K4063" s="0" t="n">
        <f aca="false">I4063*SUMIFS(syst_chauffage!$H$3:$H$27,syst_chauffage!$B$3:$B$27,D4063,syst_chauffage!$C$3:$C$27,E4063)</f>
        <v>105.724026916891</v>
      </c>
      <c r="L4063" s="12" t="n">
        <f aca="false">H4063*SUMIFS(syst_chauffage!$K$3:$K$27,syst_chauffage!$B$3:$B$27,D4063,syst_chauffage!$C$3:$C$27,E4063)</f>
        <v>2.07971482777351</v>
      </c>
      <c r="N4063" s="0" t="str">
        <f aca="false">A4063</f>
        <v>Sport Loisir Culture</v>
      </c>
      <c r="O4063" s="0" t="str">
        <f aca="false">B4063</f>
        <v>Sport</v>
      </c>
      <c r="P4063" s="0" t="str">
        <f aca="false">C4063</f>
        <v>Petite salle multisport</v>
      </c>
      <c r="Q4063" s="0" t="str">
        <f aca="false">D4063</f>
        <v>Autre système centralisé</v>
      </c>
      <c r="R4063" s="0" t="str">
        <f aca="false">E4063</f>
        <v>Urbain</v>
      </c>
      <c r="S4063" s="0" t="str">
        <f aca="false">F4063</f>
        <v>0729810106</v>
      </c>
      <c r="T4063" s="0" t="str">
        <f aca="false">G4063</f>
        <v>2</v>
      </c>
      <c r="U4063" s="0" t="n">
        <f aca="false">L4063</f>
        <v>2.07971482777351</v>
      </c>
      <c r="V4063" s="0" t="n">
        <f aca="false">K4063</f>
        <v>105.724026916891</v>
      </c>
      <c r="W4063" s="0" t="n">
        <f aca="false">J4063</f>
        <v>680</v>
      </c>
    </row>
    <row r="4064" customFormat="false" ht="12.8" hidden="false" customHeight="false" outlineLevel="0" collapsed="false">
      <c r="A4064" s="0" t="s">
        <v>78</v>
      </c>
      <c r="B4064" s="0" t="s">
        <v>1418</v>
      </c>
      <c r="C4064" s="0" t="s">
        <v>1469</v>
      </c>
      <c r="D4064" s="0" t="s">
        <v>24</v>
      </c>
      <c r="E4064" s="0" t="s">
        <v>30</v>
      </c>
      <c r="F4064" s="0" t="s">
        <v>1472</v>
      </c>
      <c r="G4064" s="0" t="s">
        <v>1610</v>
      </c>
      <c r="H4064" s="0" t="n">
        <v>0.84</v>
      </c>
      <c r="I4064" s="0" t="n">
        <v>10.4</v>
      </c>
      <c r="J4064" s="0" t="n">
        <v>0</v>
      </c>
      <c r="K4064" s="0" t="n">
        <f aca="false">I4064*SUMIFS(syst_chauffage!$H$3:$H$27,syst_chauffage!$B$3:$B$27,D4064,syst_chauffage!$C$3:$C$27,E4064)</f>
        <v>3</v>
      </c>
      <c r="L4064" s="12" t="n">
        <f aca="false">H4064*SUMIFS(syst_chauffage!$K$3:$K$27,syst_chauffage!$B$3:$B$27,D4064,syst_chauffage!$C$3:$C$27,E4064)</f>
        <v>0.84</v>
      </c>
      <c r="N4064" s="0" t="str">
        <f aca="false">A4064</f>
        <v>Sport Loisir Culture</v>
      </c>
      <c r="O4064" s="0" t="str">
        <f aca="false">B4064</f>
        <v>Sport</v>
      </c>
      <c r="P4064" s="0" t="str">
        <f aca="false">C4064</f>
        <v>Petite salle multisport</v>
      </c>
      <c r="Q4064" s="0" t="str">
        <f aca="false">D4064</f>
        <v>Cassette rayonnante</v>
      </c>
      <c r="R4064" s="0" t="str">
        <f aca="false">E4064</f>
        <v>Electricité</v>
      </c>
      <c r="S4064" s="0" t="str">
        <f aca="false">F4064</f>
        <v>0729810202</v>
      </c>
      <c r="T4064" s="0" t="str">
        <f aca="false">G4064</f>
        <v>2</v>
      </c>
      <c r="U4064" s="0" t="n">
        <f aca="false">L4064</f>
        <v>0.84</v>
      </c>
      <c r="V4064" s="0" t="n">
        <f aca="false">K4064</f>
        <v>3</v>
      </c>
      <c r="W4064" s="0" t="n">
        <f aca="false">J4064</f>
        <v>0</v>
      </c>
    </row>
    <row r="4065" customFormat="false" ht="12.8" hidden="false" customHeight="false" outlineLevel="0" collapsed="false">
      <c r="A4065" s="0" t="s">
        <v>78</v>
      </c>
      <c r="B4065" s="0" t="s">
        <v>1418</v>
      </c>
      <c r="C4065" s="0" t="s">
        <v>1469</v>
      </c>
      <c r="D4065" s="0" t="s">
        <v>22</v>
      </c>
      <c r="E4065" s="0" t="s">
        <v>23</v>
      </c>
      <c r="F4065" s="0" t="s">
        <v>1473</v>
      </c>
      <c r="G4065" s="0" t="s">
        <v>1610</v>
      </c>
      <c r="H4065" s="0" t="n">
        <v>0.693333569576277</v>
      </c>
      <c r="I4065" s="0" t="n">
        <v>30.9631416183033</v>
      </c>
      <c r="J4065" s="0" t="n">
        <v>0</v>
      </c>
      <c r="K4065" s="0" t="n">
        <f aca="false">I4065*SUMIFS(syst_chauffage!$H$3:$H$27,syst_chauffage!$B$3:$B$27,D4065,syst_chauffage!$C$3:$C$27,E4065)</f>
        <v>54.5267893151997</v>
      </c>
      <c r="L4065" s="12" t="n">
        <f aca="false">H4065*SUMIFS(syst_chauffage!$K$3:$K$27,syst_chauffage!$B$3:$B$27,D4065,syst_chauffage!$C$3:$C$27,E4065)</f>
        <v>0.693333569576277</v>
      </c>
      <c r="N4065" s="0" t="str">
        <f aca="false">A4065</f>
        <v>Sport Loisir Culture</v>
      </c>
      <c r="O4065" s="0" t="str">
        <f aca="false">B4065</f>
        <v>Sport</v>
      </c>
      <c r="P4065" s="0" t="str">
        <f aca="false">C4065</f>
        <v>Petite salle multisport</v>
      </c>
      <c r="Q4065" s="0" t="str">
        <f aca="false">D4065</f>
        <v>Chaudière fioul</v>
      </c>
      <c r="R4065" s="0" t="str">
        <f aca="false">E4065</f>
        <v>Fioul</v>
      </c>
      <c r="S4065" s="0" t="str">
        <f aca="false">F4065</f>
        <v>0729810303</v>
      </c>
      <c r="T4065" s="0" t="str">
        <f aca="false">G4065</f>
        <v>2</v>
      </c>
      <c r="U4065" s="0" t="n">
        <f aca="false">L4065</f>
        <v>0.693333569576277</v>
      </c>
      <c r="V4065" s="0" t="n">
        <f aca="false">K4065</f>
        <v>54.5267893151997</v>
      </c>
      <c r="W4065" s="0" t="n">
        <f aca="false">J4065</f>
        <v>0</v>
      </c>
    </row>
    <row r="4066" customFormat="false" ht="12.8" hidden="false" customHeight="false" outlineLevel="0" collapsed="false">
      <c r="A4066" s="0" t="s">
        <v>78</v>
      </c>
      <c r="B4066" s="0" t="s">
        <v>1418</v>
      </c>
      <c r="C4066" s="0" t="s">
        <v>1469</v>
      </c>
      <c r="D4066" s="0" t="s">
        <v>13</v>
      </c>
      <c r="E4066" s="0" t="s">
        <v>14</v>
      </c>
      <c r="F4066" s="0" t="s">
        <v>1474</v>
      </c>
      <c r="G4066" s="0" t="s">
        <v>1610</v>
      </c>
      <c r="H4066" s="0" t="n">
        <v>0.707631132170284</v>
      </c>
      <c r="I4066" s="0" t="n">
        <v>18.927922456511</v>
      </c>
      <c r="J4066" s="0" t="n">
        <v>264</v>
      </c>
      <c r="K4066" s="0" t="n">
        <f aca="false">I4066*SUMIFS(syst_chauffage!$H$3:$H$27,syst_chauffage!$B$3:$B$27,D4066,syst_chauffage!$C$3:$C$27,E4066)</f>
        <v>38.2266757898969</v>
      </c>
      <c r="L4066" s="12" t="n">
        <f aca="false">H4066*SUMIFS(syst_chauffage!$K$3:$K$27,syst_chauffage!$B$3:$B$27,D4066,syst_chauffage!$C$3:$C$27,E4066)</f>
        <v>0.707631132170284</v>
      </c>
      <c r="N4066" s="0" t="str">
        <f aca="false">A4066</f>
        <v>Sport Loisir Culture</v>
      </c>
      <c r="O4066" s="0" t="str">
        <f aca="false">B4066</f>
        <v>Sport</v>
      </c>
      <c r="P4066" s="0" t="str">
        <f aca="false">C4066</f>
        <v>Petite salle multisport</v>
      </c>
      <c r="Q4066" s="0" t="str">
        <f aca="false">D4066</f>
        <v>Chaudière gaz</v>
      </c>
      <c r="R4066" s="0" t="str">
        <f aca="false">E4066</f>
        <v>Gaz</v>
      </c>
      <c r="S4066" s="0" t="str">
        <f aca="false">F4066</f>
        <v>0729810404</v>
      </c>
      <c r="T4066" s="0" t="str">
        <f aca="false">G4066</f>
        <v>2</v>
      </c>
      <c r="U4066" s="0" t="n">
        <f aca="false">L4066</f>
        <v>0.707631132170284</v>
      </c>
      <c r="V4066" s="0" t="n">
        <f aca="false">K4066</f>
        <v>38.2266757898969</v>
      </c>
      <c r="W4066" s="0" t="n">
        <f aca="false">J4066</f>
        <v>264</v>
      </c>
    </row>
    <row r="4067" customFormat="false" ht="12.8" hidden="false" customHeight="false" outlineLevel="0" collapsed="false">
      <c r="A4067" s="0" t="s">
        <v>78</v>
      </c>
      <c r="B4067" s="0" t="s">
        <v>1418</v>
      </c>
      <c r="C4067" s="0" t="s">
        <v>1469</v>
      </c>
      <c r="D4067" s="0" t="s">
        <v>29</v>
      </c>
      <c r="E4067" s="0" t="s">
        <v>30</v>
      </c>
      <c r="F4067" s="0" t="s">
        <v>1475</v>
      </c>
      <c r="G4067" s="0" t="s">
        <v>1610</v>
      </c>
      <c r="H4067" s="0" t="n">
        <v>0.92</v>
      </c>
      <c r="I4067" s="0" t="n">
        <v>10.4</v>
      </c>
      <c r="J4067" s="0" t="n">
        <v>0</v>
      </c>
      <c r="K4067" s="0" t="n">
        <f aca="false">I4067*SUMIFS(syst_chauffage!$H$3:$H$27,syst_chauffage!$B$3:$B$27,D4067,syst_chauffage!$C$3:$C$27,E4067)</f>
        <v>3</v>
      </c>
      <c r="L4067" s="12" t="n">
        <f aca="false">H4067*SUMIFS(syst_chauffage!$K$3:$K$27,syst_chauffage!$B$3:$B$27,D4067,syst_chauffage!$C$3:$C$27,E4067)</f>
        <v>0.92</v>
      </c>
      <c r="N4067" s="0" t="str">
        <f aca="false">A4067</f>
        <v>Sport Loisir Culture</v>
      </c>
      <c r="O4067" s="0" t="str">
        <f aca="false">B4067</f>
        <v>Sport</v>
      </c>
      <c r="P4067" s="0" t="str">
        <f aca="false">C4067</f>
        <v>Petite salle multisport</v>
      </c>
      <c r="Q4067" s="0" t="str">
        <f aca="false">D4067</f>
        <v>Electrique direct</v>
      </c>
      <c r="R4067" s="0" t="str">
        <f aca="false">E4067</f>
        <v>Electricité</v>
      </c>
      <c r="S4067" s="0" t="str">
        <f aca="false">F4067</f>
        <v>0729810602</v>
      </c>
      <c r="T4067" s="0" t="str">
        <f aca="false">G4067</f>
        <v>2</v>
      </c>
      <c r="U4067" s="0" t="n">
        <f aca="false">L4067</f>
        <v>0.92</v>
      </c>
      <c r="V4067" s="0" t="n">
        <f aca="false">K4067</f>
        <v>3</v>
      </c>
      <c r="W4067" s="0" t="n">
        <f aca="false">J4067</f>
        <v>0</v>
      </c>
    </row>
    <row r="4068" customFormat="false" ht="12.8" hidden="false" customHeight="false" outlineLevel="0" collapsed="false">
      <c r="A4068" s="0" t="s">
        <v>78</v>
      </c>
      <c r="B4068" s="0" t="s">
        <v>1418</v>
      </c>
      <c r="C4068" s="0" t="s">
        <v>1469</v>
      </c>
      <c r="D4068" s="0" t="s">
        <v>36</v>
      </c>
      <c r="E4068" s="0" t="s">
        <v>30</v>
      </c>
      <c r="F4068" s="0" t="s">
        <v>1476</v>
      </c>
      <c r="G4068" s="0" t="s">
        <v>1610</v>
      </c>
      <c r="H4068" s="0" t="n">
        <v>2.9521585116279</v>
      </c>
      <c r="I4068" s="0" t="n">
        <v>45.0329905833291</v>
      </c>
      <c r="J4068" s="0" t="n">
        <v>603</v>
      </c>
      <c r="K4068" s="0" t="n">
        <f aca="false">I4068*SUMIFS(syst_chauffage!$H$3:$H$27,syst_chauffage!$B$3:$B$27,D4068,syst_chauffage!$C$3:$C$27,E4068)</f>
        <v>27.8600245028271</v>
      </c>
      <c r="L4068" s="12" t="n">
        <f aca="false">H4068*SUMIFS(syst_chauffage!$K$3:$K$27,syst_chauffage!$B$3:$B$27,D4068,syst_chauffage!$C$3:$C$27,E4068)</f>
        <v>2.48037561722716</v>
      </c>
      <c r="N4068" s="0" t="str">
        <f aca="false">A4068</f>
        <v>Sport Loisir Culture</v>
      </c>
      <c r="O4068" s="0" t="str">
        <f aca="false">B4068</f>
        <v>Sport</v>
      </c>
      <c r="P4068" s="0" t="str">
        <f aca="false">C4068</f>
        <v>Petite salle multisport</v>
      </c>
      <c r="Q4068" s="0" t="str">
        <f aca="false">D4068</f>
        <v>PAC</v>
      </c>
      <c r="R4068" s="0" t="str">
        <f aca="false">E4068</f>
        <v>Electricité</v>
      </c>
      <c r="S4068" s="0" t="str">
        <f aca="false">F4068</f>
        <v>0729810902</v>
      </c>
      <c r="T4068" s="0" t="str">
        <f aca="false">G4068</f>
        <v>2</v>
      </c>
      <c r="U4068" s="0" t="n">
        <f aca="false">L4068</f>
        <v>2.48037561722716</v>
      </c>
      <c r="V4068" s="0" t="n">
        <f aca="false">K4068</f>
        <v>27.8600245028271</v>
      </c>
      <c r="W4068" s="0" t="n">
        <f aca="false">J4068</f>
        <v>603</v>
      </c>
    </row>
    <row r="4069" customFormat="false" ht="12.8" hidden="false" customHeight="false" outlineLevel="0" collapsed="false">
      <c r="A4069" s="0" t="s">
        <v>78</v>
      </c>
      <c r="B4069" s="0" t="s">
        <v>1418</v>
      </c>
      <c r="C4069" s="0" t="s">
        <v>1469</v>
      </c>
      <c r="D4069" s="0" t="s">
        <v>36</v>
      </c>
      <c r="E4069" s="0" t="s">
        <v>30</v>
      </c>
      <c r="F4069" s="0" t="s">
        <v>1477</v>
      </c>
      <c r="G4069" s="0" t="s">
        <v>1610</v>
      </c>
      <c r="H4069" s="0" t="n">
        <v>2.72589990697674</v>
      </c>
      <c r="I4069" s="0" t="n">
        <v>9.19667561526</v>
      </c>
      <c r="J4069" s="0" t="n">
        <v>603</v>
      </c>
      <c r="K4069" s="0" t="n">
        <f aca="false">I4069*SUMIFS(syst_chauffage!$H$3:$H$27,syst_chauffage!$B$3:$B$27,D4069,syst_chauffage!$C$3:$C$27,E4069)</f>
        <v>5.68959788516791</v>
      </c>
      <c r="L4069" s="12" t="n">
        <f aca="false">H4069*SUMIFS(syst_chauffage!$K$3:$K$27,syst_chauffage!$B$3:$B$27,D4069,syst_chauffage!$C$3:$C$27,E4069)</f>
        <v>2.29027528082784</v>
      </c>
      <c r="N4069" s="0" t="str">
        <f aca="false">A4069</f>
        <v>Sport Loisir Culture</v>
      </c>
      <c r="O4069" s="0" t="str">
        <f aca="false">B4069</f>
        <v>Sport</v>
      </c>
      <c r="P4069" s="0" t="str">
        <f aca="false">C4069</f>
        <v>Petite salle multisport</v>
      </c>
      <c r="Q4069" s="0" t="str">
        <f aca="false">D4069</f>
        <v>PAC</v>
      </c>
      <c r="R4069" s="0" t="str">
        <f aca="false">E4069</f>
        <v>Electricité</v>
      </c>
      <c r="S4069" s="0" t="str">
        <f aca="false">F4069</f>
        <v>0729811002</v>
      </c>
      <c r="T4069" s="0" t="str">
        <f aca="false">G4069</f>
        <v>2</v>
      </c>
      <c r="U4069" s="0" t="n">
        <f aca="false">L4069</f>
        <v>2.29027528082784</v>
      </c>
      <c r="V4069" s="0" t="n">
        <f aca="false">K4069</f>
        <v>5.68959788516791</v>
      </c>
      <c r="W4069" s="0" t="n">
        <f aca="false">J4069</f>
        <v>603</v>
      </c>
    </row>
    <row r="4070" customFormat="false" ht="12.8" hidden="false" customHeight="false" outlineLevel="0" collapsed="false">
      <c r="A4070" s="0" t="s">
        <v>78</v>
      </c>
      <c r="B4070" s="0" t="s">
        <v>1418</v>
      </c>
      <c r="C4070" s="0" t="s">
        <v>1469</v>
      </c>
      <c r="D4070" s="0" t="s">
        <v>36</v>
      </c>
      <c r="E4070" s="0" t="s">
        <v>30</v>
      </c>
      <c r="F4070" s="0" t="s">
        <v>1478</v>
      </c>
      <c r="G4070" s="0" t="s">
        <v>1610</v>
      </c>
      <c r="H4070" s="0" t="n">
        <v>0.84</v>
      </c>
      <c r="I4070" s="0" t="n">
        <v>10.4</v>
      </c>
      <c r="J4070" s="0" t="n">
        <v>603</v>
      </c>
      <c r="K4070" s="0" t="n">
        <f aca="false">I4070*SUMIFS(syst_chauffage!$H$3:$H$27,syst_chauffage!$B$3:$B$27,D4070,syst_chauffage!$C$3:$C$27,E4070)</f>
        <v>6.43404426568691</v>
      </c>
      <c r="L4070" s="12" t="n">
        <f aca="false">H4070*SUMIFS(syst_chauffage!$K$3:$K$27,syst_chauffage!$B$3:$B$27,D4070,syst_chauffage!$C$3:$C$27,E4070)</f>
        <v>0.705760043122449</v>
      </c>
      <c r="N4070" s="0" t="str">
        <f aca="false">A4070</f>
        <v>Sport Loisir Culture</v>
      </c>
      <c r="O4070" s="0" t="str">
        <f aca="false">B4070</f>
        <v>Sport</v>
      </c>
      <c r="P4070" s="0" t="str">
        <f aca="false">C4070</f>
        <v>Petite salle multisport</v>
      </c>
      <c r="Q4070" s="0" t="str">
        <f aca="false">D4070</f>
        <v>PAC</v>
      </c>
      <c r="R4070" s="0" t="str">
        <f aca="false">E4070</f>
        <v>Electricité</v>
      </c>
      <c r="S4070" s="0" t="str">
        <f aca="false">F4070</f>
        <v>0729811104</v>
      </c>
      <c r="T4070" s="0" t="str">
        <f aca="false">G4070</f>
        <v>2</v>
      </c>
      <c r="U4070" s="0" t="n">
        <f aca="false">L4070</f>
        <v>0.705760043122449</v>
      </c>
      <c r="V4070" s="0" t="n">
        <f aca="false">K4070</f>
        <v>6.43404426568691</v>
      </c>
      <c r="W4070" s="0" t="n">
        <f aca="false">J4070</f>
        <v>603</v>
      </c>
    </row>
    <row r="4071" customFormat="false" ht="12.8" hidden="false" customHeight="false" outlineLevel="0" collapsed="false">
      <c r="A4071" s="0" t="s">
        <v>78</v>
      </c>
      <c r="B4071" s="0" t="s">
        <v>1418</v>
      </c>
      <c r="C4071" s="0" t="s">
        <v>1469</v>
      </c>
      <c r="D4071" s="0" t="s">
        <v>51</v>
      </c>
      <c r="E4071" s="0" t="s">
        <v>57</v>
      </c>
      <c r="F4071" s="0" t="s">
        <v>1479</v>
      </c>
      <c r="G4071" s="0" t="s">
        <v>1610</v>
      </c>
      <c r="H4071" s="0" t="n">
        <v>2.11430636241852</v>
      </c>
      <c r="I4071" s="0" t="n">
        <v>74.1160177885691</v>
      </c>
      <c r="J4071" s="0" t="n">
        <v>0</v>
      </c>
      <c r="K4071" s="0" t="n">
        <f aca="false">I4071*SUMIFS(syst_chauffage!$H$3:$H$27,syst_chauffage!$B$3:$B$27,D4071,syst_chauffage!$C$3:$C$27,E4071)</f>
        <v>157.041010032871</v>
      </c>
      <c r="L4071" s="12" t="n">
        <f aca="false">H4071*SUMIFS(syst_chauffage!$K$3:$K$27,syst_chauffage!$B$3:$B$27,D4071,syst_chauffage!$C$3:$C$27,E4071)</f>
        <v>2.11430636241852</v>
      </c>
      <c r="N4071" s="0" t="str">
        <f aca="false">A4071</f>
        <v>Sport Loisir Culture</v>
      </c>
      <c r="O4071" s="0" t="str">
        <f aca="false">B4071</f>
        <v>Sport</v>
      </c>
      <c r="P4071" s="0" t="str">
        <f aca="false">C4071</f>
        <v>Petite salle multisport</v>
      </c>
      <c r="Q4071" s="0" t="str">
        <f aca="false">D4071</f>
        <v>Autre système centralisé performant</v>
      </c>
      <c r="R4071" s="0" t="str">
        <f aca="false">E4071</f>
        <v>Autres</v>
      </c>
      <c r="S4071" s="0" t="str">
        <f aca="false">F4071</f>
        <v>0729812101</v>
      </c>
      <c r="T4071" s="0" t="str">
        <f aca="false">G4071</f>
        <v>2</v>
      </c>
      <c r="U4071" s="0" t="n">
        <f aca="false">L4071</f>
        <v>2.11430636241852</v>
      </c>
      <c r="V4071" s="0" t="n">
        <f aca="false">K4071</f>
        <v>157.041010032871</v>
      </c>
      <c r="W4071" s="0" t="n">
        <f aca="false">J4071</f>
        <v>0</v>
      </c>
    </row>
    <row r="4072" customFormat="false" ht="12.8" hidden="false" customHeight="false" outlineLevel="0" collapsed="false">
      <c r="A4072" s="0" t="s">
        <v>78</v>
      </c>
      <c r="B4072" s="0" t="s">
        <v>1418</v>
      </c>
      <c r="C4072" s="0" t="s">
        <v>1469</v>
      </c>
      <c r="D4072" s="0" t="s">
        <v>51</v>
      </c>
      <c r="E4072" s="0" t="s">
        <v>58</v>
      </c>
      <c r="F4072" s="0" t="s">
        <v>1480</v>
      </c>
      <c r="G4072" s="0" t="s">
        <v>1610</v>
      </c>
      <c r="H4072" s="0" t="n">
        <v>2.52235649075005</v>
      </c>
      <c r="I4072" s="0" t="n">
        <v>76.5141604097786</v>
      </c>
      <c r="J4072" s="0" t="n">
        <v>680</v>
      </c>
      <c r="K4072" s="0" t="n">
        <f aca="false">I4072*SUMIFS(syst_chauffage!$H$3:$H$27,syst_chauffage!$B$3:$B$27,D4072,syst_chauffage!$C$3:$C$27,E4072)</f>
        <v>163.281180589855</v>
      </c>
      <c r="L4072" s="12" t="n">
        <f aca="false">H4072*SUMIFS(syst_chauffage!$K$3:$K$27,syst_chauffage!$B$3:$B$27,D4072,syst_chauffage!$C$3:$C$27,E4072)</f>
        <v>2.52235649075005</v>
      </c>
      <c r="N4072" s="0" t="str">
        <f aca="false">A4072</f>
        <v>Sport Loisir Culture</v>
      </c>
      <c r="O4072" s="0" t="str">
        <f aca="false">B4072</f>
        <v>Sport</v>
      </c>
      <c r="P4072" s="0" t="str">
        <f aca="false">C4072</f>
        <v>Petite salle multisport</v>
      </c>
      <c r="Q4072" s="0" t="str">
        <f aca="false">D4072</f>
        <v>Autre système centralisé performant</v>
      </c>
      <c r="R4072" s="0" t="str">
        <f aca="false">E4072</f>
        <v>Urbain</v>
      </c>
      <c r="S4072" s="0" t="str">
        <f aca="false">F4072</f>
        <v>0729812106</v>
      </c>
      <c r="T4072" s="0" t="str">
        <f aca="false">G4072</f>
        <v>2</v>
      </c>
      <c r="U4072" s="0" t="n">
        <f aca="false">L4072</f>
        <v>2.52235649075005</v>
      </c>
      <c r="V4072" s="0" t="n">
        <f aca="false">K4072</f>
        <v>163.281180589855</v>
      </c>
      <c r="W4072" s="0" t="n">
        <f aca="false">J4072</f>
        <v>680</v>
      </c>
    </row>
    <row r="4073" customFormat="false" ht="12.8" hidden="false" customHeight="false" outlineLevel="0" collapsed="false">
      <c r="A4073" s="0" t="s">
        <v>78</v>
      </c>
      <c r="B4073" s="0" t="s">
        <v>1418</v>
      </c>
      <c r="C4073" s="0" t="s">
        <v>1469</v>
      </c>
      <c r="D4073" s="0" t="s">
        <v>54</v>
      </c>
      <c r="E4073" s="0" t="s">
        <v>30</v>
      </c>
      <c r="F4073" s="0" t="s">
        <v>1481</v>
      </c>
      <c r="G4073" s="0" t="s">
        <v>1610</v>
      </c>
      <c r="H4073" s="0" t="n">
        <v>1</v>
      </c>
      <c r="I4073" s="0" t="n">
        <v>12</v>
      </c>
      <c r="J4073" s="0" t="n">
        <v>0</v>
      </c>
      <c r="K4073" s="0" t="n">
        <f aca="false">I4073*SUMIFS(syst_chauffage!$H$3:$H$27,syst_chauffage!$B$3:$B$27,D4073,syst_chauffage!$C$3:$C$27,E4073)</f>
        <v>12</v>
      </c>
      <c r="L4073" s="12" t="n">
        <f aca="false">H4073*SUMIFS(syst_chauffage!$K$3:$K$27,syst_chauffage!$B$3:$B$27,D4073,syst_chauffage!$C$3:$C$27,E4073)</f>
        <v>1</v>
      </c>
      <c r="N4073" s="0" t="str">
        <f aca="false">A4073</f>
        <v>Sport Loisir Culture</v>
      </c>
      <c r="O4073" s="0" t="str">
        <f aca="false">B4073</f>
        <v>Sport</v>
      </c>
      <c r="P4073" s="0" t="str">
        <f aca="false">C4073</f>
        <v>Petite salle multisport</v>
      </c>
      <c r="Q4073" s="0" t="str">
        <f aca="false">D4073</f>
        <v>Cassette rayonnante performant</v>
      </c>
      <c r="R4073" s="0" t="str">
        <f aca="false">E4073</f>
        <v>Electricité</v>
      </c>
      <c r="S4073" s="0" t="str">
        <f aca="false">F4073</f>
        <v>0729812202</v>
      </c>
      <c r="T4073" s="0" t="str">
        <f aca="false">G4073</f>
        <v>2</v>
      </c>
      <c r="U4073" s="0" t="n">
        <f aca="false">L4073</f>
        <v>1</v>
      </c>
      <c r="V4073" s="0" t="n">
        <f aca="false">K4073</f>
        <v>12</v>
      </c>
      <c r="W4073" s="0" t="n">
        <f aca="false">J4073</f>
        <v>0</v>
      </c>
    </row>
    <row r="4074" customFormat="false" ht="12.8" hidden="false" customHeight="false" outlineLevel="0" collapsed="false">
      <c r="A4074" s="0" t="s">
        <v>78</v>
      </c>
      <c r="B4074" s="0" t="s">
        <v>1418</v>
      </c>
      <c r="C4074" s="0" t="s">
        <v>1469</v>
      </c>
      <c r="D4074" s="0" t="s">
        <v>27</v>
      </c>
      <c r="E4074" s="0" t="s">
        <v>23</v>
      </c>
      <c r="F4074" s="0" t="s">
        <v>1482</v>
      </c>
      <c r="G4074" s="0" t="s">
        <v>1610</v>
      </c>
      <c r="H4074" s="0" t="n">
        <v>0.752372056806437</v>
      </c>
      <c r="I4074" s="0" t="n">
        <v>36.8608828789325</v>
      </c>
      <c r="J4074" s="0" t="n">
        <v>608</v>
      </c>
      <c r="K4074" s="0" t="n">
        <f aca="false">I4074*SUMIFS(syst_chauffage!$H$3:$H$27,syst_chauffage!$B$3:$B$27,D4074,syst_chauffage!$C$3:$C$27,E4074)</f>
        <v>94.5261638883656</v>
      </c>
      <c r="L4074" s="12" t="n">
        <f aca="false">H4074*SUMIFS(syst_chauffage!$K$3:$K$27,syst_chauffage!$B$3:$B$27,D4074,syst_chauffage!$C$3:$C$27,E4074)</f>
        <v>0.752372056806437</v>
      </c>
      <c r="N4074" s="0" t="str">
        <f aca="false">A4074</f>
        <v>Sport Loisir Culture</v>
      </c>
      <c r="O4074" s="0" t="str">
        <f aca="false">B4074</f>
        <v>Sport</v>
      </c>
      <c r="P4074" s="0" t="str">
        <f aca="false">C4074</f>
        <v>Petite salle multisport</v>
      </c>
      <c r="Q4074" s="0" t="str">
        <f aca="false">D4074</f>
        <v>Chaudière condensation fioul</v>
      </c>
      <c r="R4074" s="0" t="str">
        <f aca="false">E4074</f>
        <v>Fioul</v>
      </c>
      <c r="S4074" s="0" t="str">
        <f aca="false">F4074</f>
        <v>0729812303</v>
      </c>
      <c r="T4074" s="0" t="str">
        <f aca="false">G4074</f>
        <v>2</v>
      </c>
      <c r="U4074" s="0" t="n">
        <f aca="false">L4074</f>
        <v>0.752372056806437</v>
      </c>
      <c r="V4074" s="0" t="n">
        <f aca="false">K4074</f>
        <v>94.5261638883656</v>
      </c>
      <c r="W4074" s="0" t="n">
        <f aca="false">J4074</f>
        <v>608</v>
      </c>
    </row>
    <row r="4075" customFormat="false" ht="12.8" hidden="false" customHeight="false" outlineLevel="0" collapsed="false">
      <c r="A4075" s="0" t="s">
        <v>78</v>
      </c>
      <c r="B4075" s="0" t="s">
        <v>1418</v>
      </c>
      <c r="C4075" s="0" t="s">
        <v>1469</v>
      </c>
      <c r="D4075" s="0" t="s">
        <v>18</v>
      </c>
      <c r="E4075" s="0" t="s">
        <v>14</v>
      </c>
      <c r="F4075" s="0" t="s">
        <v>1483</v>
      </c>
      <c r="G4075" s="0" t="s">
        <v>1610</v>
      </c>
      <c r="H4075" s="0" t="n">
        <v>0.972147213610622</v>
      </c>
      <c r="I4075" s="0" t="n">
        <v>22.533241019656</v>
      </c>
      <c r="J4075" s="0" t="n">
        <v>608</v>
      </c>
      <c r="K4075" s="0" t="n">
        <f aca="false">I4075*SUMIFS(syst_chauffage!$H$3:$H$27,syst_chauffage!$B$3:$B$27,D4075,syst_chauffage!$C$3:$C$27,E4075)</f>
        <v>61.4014801633787</v>
      </c>
      <c r="L4075" s="12" t="n">
        <f aca="false">H4075*SUMIFS(syst_chauffage!$K$3:$K$27,syst_chauffage!$B$3:$B$27,D4075,syst_chauffage!$C$3:$C$27,E4075)</f>
        <v>0.944389387594149</v>
      </c>
      <c r="N4075" s="0" t="str">
        <f aca="false">A4075</f>
        <v>Sport Loisir Culture</v>
      </c>
      <c r="O4075" s="0" t="str">
        <f aca="false">B4075</f>
        <v>Sport</v>
      </c>
      <c r="P4075" s="0" t="str">
        <f aca="false">C4075</f>
        <v>Petite salle multisport</v>
      </c>
      <c r="Q4075" s="0" t="str">
        <f aca="false">D4075</f>
        <v>Chaudière condensation gaz</v>
      </c>
      <c r="R4075" s="0" t="str">
        <f aca="false">E4075</f>
        <v>Gaz</v>
      </c>
      <c r="S4075" s="0" t="str">
        <f aca="false">F4075</f>
        <v>0729812404</v>
      </c>
      <c r="T4075" s="0" t="str">
        <f aca="false">G4075</f>
        <v>2</v>
      </c>
      <c r="U4075" s="0" t="n">
        <f aca="false">L4075</f>
        <v>0.944389387594149</v>
      </c>
      <c r="V4075" s="0" t="n">
        <f aca="false">K4075</f>
        <v>61.4014801633787</v>
      </c>
      <c r="W4075" s="0" t="n">
        <f aca="false">J4075</f>
        <v>608</v>
      </c>
    </row>
    <row r="4076" customFormat="false" ht="12.8" hidden="false" customHeight="false" outlineLevel="0" collapsed="false">
      <c r="A4076" s="0" t="s">
        <v>78</v>
      </c>
      <c r="B4076" s="0" t="s">
        <v>1418</v>
      </c>
      <c r="C4076" s="0" t="s">
        <v>1469</v>
      </c>
      <c r="D4076" s="0" t="s">
        <v>32</v>
      </c>
      <c r="E4076" s="0" t="s">
        <v>30</v>
      </c>
      <c r="F4076" s="0" t="s">
        <v>1484</v>
      </c>
      <c r="G4076" s="0" t="s">
        <v>1610</v>
      </c>
      <c r="H4076" s="0" t="n">
        <v>1</v>
      </c>
      <c r="I4076" s="0" t="n">
        <v>12</v>
      </c>
      <c r="J4076" s="0" t="n">
        <v>0</v>
      </c>
      <c r="K4076" s="0" t="n">
        <f aca="false">I4076*SUMIFS(syst_chauffage!$H$3:$H$27,syst_chauffage!$B$3:$B$27,D4076,syst_chauffage!$C$3:$C$27,E4076)</f>
        <v>12</v>
      </c>
      <c r="L4076" s="12" t="n">
        <f aca="false">H4076*SUMIFS(syst_chauffage!$K$3:$K$27,syst_chauffage!$B$3:$B$27,D4076,syst_chauffage!$C$3:$C$27,E4076)</f>
        <v>1</v>
      </c>
      <c r="N4076" s="0" t="str">
        <f aca="false">A4076</f>
        <v>Sport Loisir Culture</v>
      </c>
      <c r="O4076" s="0" t="str">
        <f aca="false">B4076</f>
        <v>Sport</v>
      </c>
      <c r="P4076" s="0" t="str">
        <f aca="false">C4076</f>
        <v>Petite salle multisport</v>
      </c>
      <c r="Q4076" s="0" t="str">
        <f aca="false">D4076</f>
        <v>Electrique direct performant</v>
      </c>
      <c r="R4076" s="0" t="str">
        <f aca="false">E4076</f>
        <v>Electricité</v>
      </c>
      <c r="S4076" s="0" t="str">
        <f aca="false">F4076</f>
        <v>0729812602</v>
      </c>
      <c r="T4076" s="0" t="str">
        <f aca="false">G4076</f>
        <v>2</v>
      </c>
      <c r="U4076" s="0" t="n">
        <f aca="false">L4076</f>
        <v>1</v>
      </c>
      <c r="V4076" s="0" t="n">
        <f aca="false">K4076</f>
        <v>12</v>
      </c>
      <c r="W4076" s="0" t="n">
        <f aca="false">J4076</f>
        <v>0</v>
      </c>
    </row>
    <row r="4077" customFormat="false" ht="12.8" hidden="false" customHeight="false" outlineLevel="0" collapsed="false">
      <c r="A4077" s="0" t="s">
        <v>78</v>
      </c>
      <c r="B4077" s="0" t="s">
        <v>1418</v>
      </c>
      <c r="C4077" s="0" t="s">
        <v>1469</v>
      </c>
      <c r="D4077" s="0" t="s">
        <v>38</v>
      </c>
      <c r="E4077" s="0" t="s">
        <v>30</v>
      </c>
      <c r="F4077" s="0" t="s">
        <v>1485</v>
      </c>
      <c r="G4077" s="0" t="s">
        <v>1610</v>
      </c>
      <c r="H4077" s="0" t="n">
        <v>3.40633674418604</v>
      </c>
      <c r="I4077" s="0" t="n">
        <v>53.6107030753918</v>
      </c>
      <c r="J4077" s="0" t="n">
        <v>648</v>
      </c>
      <c r="K4077" s="0" t="n">
        <f aca="false">I4077*SUMIFS(syst_chauffage!$H$3:$H$27,syst_chauffage!$B$3:$B$27,D4077,syst_chauffage!$C$3:$C$27,E4077)</f>
        <v>54.1893663887986</v>
      </c>
      <c r="L4077" s="12" t="n">
        <f aca="false">H4077*SUMIFS(syst_chauffage!$K$3:$K$27,syst_chauffage!$B$3:$B$27,D4077,syst_chauffage!$C$3:$C$27,E4077)</f>
        <v>3.04736226069167</v>
      </c>
      <c r="N4077" s="0" t="str">
        <f aca="false">A4077</f>
        <v>Sport Loisir Culture</v>
      </c>
      <c r="O4077" s="0" t="str">
        <f aca="false">B4077</f>
        <v>Sport</v>
      </c>
      <c r="P4077" s="0" t="str">
        <f aca="false">C4077</f>
        <v>Petite salle multisport</v>
      </c>
      <c r="Q4077" s="0" t="str">
        <f aca="false">D4077</f>
        <v>PAC performant</v>
      </c>
      <c r="R4077" s="0" t="str">
        <f aca="false">E4077</f>
        <v>Electricité</v>
      </c>
      <c r="S4077" s="0" t="str">
        <f aca="false">F4077</f>
        <v>0729812902</v>
      </c>
      <c r="T4077" s="0" t="str">
        <f aca="false">G4077</f>
        <v>2</v>
      </c>
      <c r="U4077" s="0" t="n">
        <f aca="false">L4077</f>
        <v>3.04736226069167</v>
      </c>
      <c r="V4077" s="0" t="n">
        <f aca="false">K4077</f>
        <v>54.1893663887986</v>
      </c>
      <c r="W4077" s="0" t="n">
        <f aca="false">J4077</f>
        <v>648</v>
      </c>
    </row>
    <row r="4078" customFormat="false" ht="12.8" hidden="false" customHeight="false" outlineLevel="0" collapsed="false">
      <c r="A4078" s="0" t="s">
        <v>78</v>
      </c>
      <c r="B4078" s="0" t="s">
        <v>1418</v>
      </c>
      <c r="C4078" s="0" t="s">
        <v>1469</v>
      </c>
      <c r="D4078" s="0" t="s">
        <v>38</v>
      </c>
      <c r="E4078" s="0" t="s">
        <v>30</v>
      </c>
      <c r="F4078" s="0" t="s">
        <v>1486</v>
      </c>
      <c r="G4078" s="0" t="s">
        <v>1610</v>
      </c>
      <c r="H4078" s="0" t="n">
        <v>3.23578046511627</v>
      </c>
      <c r="I4078" s="0" t="n">
        <v>10.9484233515</v>
      </c>
      <c r="J4078" s="0" t="n">
        <v>648</v>
      </c>
      <c r="K4078" s="0" t="n">
        <f aca="false">I4078*SUMIFS(syst_chauffage!$H$3:$H$27,syst_chauffage!$B$3:$B$27,D4078,syst_chauffage!$C$3:$C$27,E4078)</f>
        <v>11.0665984652315</v>
      </c>
      <c r="L4078" s="12" t="n">
        <f aca="false">H4078*SUMIFS(syst_chauffage!$K$3:$K$27,syst_chauffage!$B$3:$B$27,D4078,syst_chauffage!$C$3:$C$27,E4078)</f>
        <v>2.89477993921441</v>
      </c>
      <c r="N4078" s="0" t="str">
        <f aca="false">A4078</f>
        <v>Sport Loisir Culture</v>
      </c>
      <c r="O4078" s="0" t="str">
        <f aca="false">B4078</f>
        <v>Sport</v>
      </c>
      <c r="P4078" s="0" t="str">
        <f aca="false">C4078</f>
        <v>Petite salle multisport</v>
      </c>
      <c r="Q4078" s="0" t="str">
        <f aca="false">D4078</f>
        <v>PAC performant</v>
      </c>
      <c r="R4078" s="0" t="str">
        <f aca="false">E4078</f>
        <v>Electricité</v>
      </c>
      <c r="S4078" s="0" t="str">
        <f aca="false">F4078</f>
        <v>0729813002</v>
      </c>
      <c r="T4078" s="0" t="str">
        <f aca="false">G4078</f>
        <v>2</v>
      </c>
      <c r="U4078" s="0" t="n">
        <f aca="false">L4078</f>
        <v>2.89477993921441</v>
      </c>
      <c r="V4078" s="0" t="n">
        <f aca="false">K4078</f>
        <v>11.0665984652315</v>
      </c>
      <c r="W4078" s="0" t="n">
        <f aca="false">J4078</f>
        <v>648</v>
      </c>
    </row>
    <row r="4079" customFormat="false" ht="12.8" hidden="false" customHeight="false" outlineLevel="0" collapsed="false">
      <c r="A4079" s="0" t="s">
        <v>78</v>
      </c>
      <c r="B4079" s="0" t="s">
        <v>1418</v>
      </c>
      <c r="C4079" s="0" t="s">
        <v>1469</v>
      </c>
      <c r="D4079" s="0" t="s">
        <v>38</v>
      </c>
      <c r="E4079" s="0" t="s">
        <v>30</v>
      </c>
      <c r="F4079" s="0" t="s">
        <v>1487</v>
      </c>
      <c r="G4079" s="0" t="s">
        <v>1610</v>
      </c>
      <c r="H4079" s="0" t="n">
        <v>1</v>
      </c>
      <c r="I4079" s="0" t="n">
        <v>12</v>
      </c>
      <c r="J4079" s="0" t="n">
        <v>648</v>
      </c>
      <c r="K4079" s="0" t="n">
        <f aca="false">I4079*SUMIFS(syst_chauffage!$H$3:$H$27,syst_chauffage!$B$3:$B$27,D4079,syst_chauffage!$C$3:$C$27,E4079)</f>
        <v>12.1295256238501</v>
      </c>
      <c r="L4079" s="12" t="n">
        <f aca="false">H4079*SUMIFS(syst_chauffage!$K$3:$K$27,syst_chauffage!$B$3:$B$27,D4079,syst_chauffage!$C$3:$C$27,E4079)</f>
        <v>0.894615679407779</v>
      </c>
      <c r="N4079" s="0" t="str">
        <f aca="false">A4079</f>
        <v>Sport Loisir Culture</v>
      </c>
      <c r="O4079" s="0" t="str">
        <f aca="false">B4079</f>
        <v>Sport</v>
      </c>
      <c r="P4079" s="0" t="str">
        <f aca="false">C4079</f>
        <v>Petite salle multisport</v>
      </c>
      <c r="Q4079" s="0" t="str">
        <f aca="false">D4079</f>
        <v>PAC performant</v>
      </c>
      <c r="R4079" s="0" t="str">
        <f aca="false">E4079</f>
        <v>Electricité</v>
      </c>
      <c r="S4079" s="0" t="str">
        <f aca="false">F4079</f>
        <v>0729813104</v>
      </c>
      <c r="T4079" s="0" t="str">
        <f aca="false">G4079</f>
        <v>2</v>
      </c>
      <c r="U4079" s="0" t="n">
        <f aca="false">L4079</f>
        <v>0.894615679407779</v>
      </c>
      <c r="V4079" s="0" t="n">
        <f aca="false">K4079</f>
        <v>12.1295256238501</v>
      </c>
      <c r="W4079" s="0" t="n">
        <f aca="false">J4079</f>
        <v>648</v>
      </c>
    </row>
    <row r="4080" customFormat="false" ht="12.8" hidden="false" customHeight="false" outlineLevel="0" collapsed="false">
      <c r="A4080" s="0" t="s">
        <v>78</v>
      </c>
      <c r="B4080" s="0" t="s">
        <v>1418</v>
      </c>
      <c r="C4080" s="0" t="s">
        <v>1488</v>
      </c>
      <c r="D4080" s="0" t="s">
        <v>19</v>
      </c>
      <c r="E4080" s="0" t="s">
        <v>57</v>
      </c>
      <c r="F4080" s="0" t="s">
        <v>1489</v>
      </c>
      <c r="G4080" s="0" t="s">
        <v>1610</v>
      </c>
      <c r="H4080" s="0" t="n">
        <v>1.76243743575946</v>
      </c>
      <c r="I4080" s="0" t="n">
        <v>37.7321481601999</v>
      </c>
      <c r="J4080" s="0" t="n">
        <v>0</v>
      </c>
      <c r="K4080" s="0" t="n">
        <f aca="false">I4080*SUMIFS(syst_chauffage!$H$3:$H$27,syst_chauffage!$B$3:$B$27,D4080,syst_chauffage!$C$3:$C$27,E4080)</f>
        <v>52.5411361618824</v>
      </c>
      <c r="L4080" s="12" t="n">
        <f aca="false">H4080*SUMIFS(syst_chauffage!$K$3:$K$27,syst_chauffage!$B$3:$B$27,D4080,syst_chauffage!$C$3:$C$27,E4080)</f>
        <v>1.76243743575946</v>
      </c>
      <c r="N4080" s="0" t="str">
        <f aca="false">A4080</f>
        <v>Sport Loisir Culture</v>
      </c>
      <c r="O4080" s="0" t="str">
        <f aca="false">B4080</f>
        <v>Sport</v>
      </c>
      <c r="P4080" s="0" t="str">
        <f aca="false">C4080</f>
        <v>Piscine</v>
      </c>
      <c r="Q4080" s="0" t="str">
        <f aca="false">D4080</f>
        <v>Autre système centralisé</v>
      </c>
      <c r="R4080" s="0" t="str">
        <f aca="false">E4080</f>
        <v>Autres</v>
      </c>
      <c r="S4080" s="0" t="str">
        <f aca="false">F4080</f>
        <v>0729820101</v>
      </c>
      <c r="T4080" s="0" t="str">
        <f aca="false">G4080</f>
        <v>2</v>
      </c>
      <c r="U4080" s="0" t="n">
        <f aca="false">L4080</f>
        <v>1.76243743575946</v>
      </c>
      <c r="V4080" s="0" t="n">
        <f aca="false">K4080</f>
        <v>52.5411361618824</v>
      </c>
      <c r="W4080" s="0" t="n">
        <f aca="false">J4080</f>
        <v>0</v>
      </c>
    </row>
    <row r="4081" customFormat="false" ht="12.8" hidden="false" customHeight="false" outlineLevel="0" collapsed="false">
      <c r="A4081" s="0" t="s">
        <v>78</v>
      </c>
      <c r="B4081" s="0" t="s">
        <v>1418</v>
      </c>
      <c r="C4081" s="0" t="s">
        <v>1488</v>
      </c>
      <c r="D4081" s="0" t="s">
        <v>19</v>
      </c>
      <c r="E4081" s="0" t="s">
        <v>58</v>
      </c>
      <c r="F4081" s="0" t="s">
        <v>1490</v>
      </c>
      <c r="G4081" s="0" t="s">
        <v>1610</v>
      </c>
      <c r="H4081" s="0" t="n">
        <v>2.08478818572393</v>
      </c>
      <c r="I4081" s="0" t="n">
        <v>43.7585442958137</v>
      </c>
      <c r="J4081" s="0" t="n">
        <v>680</v>
      </c>
      <c r="K4081" s="0" t="n">
        <f aca="false">I4081*SUMIFS(syst_chauffage!$H$3:$H$27,syst_chauffage!$B$3:$B$27,D4081,syst_chauffage!$C$3:$C$27,E4081)</f>
        <v>71.9805995044369</v>
      </c>
      <c r="L4081" s="12" t="n">
        <f aca="false">H4081*SUMIFS(syst_chauffage!$K$3:$K$27,syst_chauffage!$B$3:$B$27,D4081,syst_chauffage!$C$3:$C$27,E4081)</f>
        <v>2.08478818572393</v>
      </c>
      <c r="N4081" s="0" t="str">
        <f aca="false">A4081</f>
        <v>Sport Loisir Culture</v>
      </c>
      <c r="O4081" s="0" t="str">
        <f aca="false">B4081</f>
        <v>Sport</v>
      </c>
      <c r="P4081" s="0" t="str">
        <f aca="false">C4081</f>
        <v>Piscine</v>
      </c>
      <c r="Q4081" s="0" t="str">
        <f aca="false">D4081</f>
        <v>Autre système centralisé</v>
      </c>
      <c r="R4081" s="0" t="str">
        <f aca="false">E4081</f>
        <v>Urbain</v>
      </c>
      <c r="S4081" s="0" t="str">
        <f aca="false">F4081</f>
        <v>0729820106</v>
      </c>
      <c r="T4081" s="0" t="str">
        <f aca="false">G4081</f>
        <v>2</v>
      </c>
      <c r="U4081" s="0" t="n">
        <f aca="false">L4081</f>
        <v>2.08478818572393</v>
      </c>
      <c r="V4081" s="0" t="n">
        <f aca="false">K4081</f>
        <v>71.9805995044369</v>
      </c>
      <c r="W4081" s="0" t="n">
        <f aca="false">J4081</f>
        <v>680</v>
      </c>
    </row>
    <row r="4082" customFormat="false" ht="12.8" hidden="false" customHeight="false" outlineLevel="0" collapsed="false">
      <c r="A4082" s="0" t="s">
        <v>78</v>
      </c>
      <c r="B4082" s="0" t="s">
        <v>1418</v>
      </c>
      <c r="C4082" s="0" t="s">
        <v>1488</v>
      </c>
      <c r="D4082" s="0" t="s">
        <v>24</v>
      </c>
      <c r="E4082" s="0" t="s">
        <v>30</v>
      </c>
      <c r="F4082" s="0" t="s">
        <v>1491</v>
      </c>
      <c r="G4082" s="0" t="s">
        <v>1610</v>
      </c>
      <c r="H4082" s="0" t="n">
        <v>0.84</v>
      </c>
      <c r="I4082" s="0" t="n">
        <v>10.4</v>
      </c>
      <c r="J4082" s="0" t="n">
        <v>0</v>
      </c>
      <c r="K4082" s="0" t="n">
        <f aca="false">I4082*SUMIFS(syst_chauffage!$H$3:$H$27,syst_chauffage!$B$3:$B$27,D4082,syst_chauffage!$C$3:$C$27,E4082)</f>
        <v>3</v>
      </c>
      <c r="L4082" s="12" t="n">
        <f aca="false">H4082*SUMIFS(syst_chauffage!$K$3:$K$27,syst_chauffage!$B$3:$B$27,D4082,syst_chauffage!$C$3:$C$27,E4082)</f>
        <v>0.84</v>
      </c>
      <c r="N4082" s="0" t="str">
        <f aca="false">A4082</f>
        <v>Sport Loisir Culture</v>
      </c>
      <c r="O4082" s="0" t="str">
        <f aca="false">B4082</f>
        <v>Sport</v>
      </c>
      <c r="P4082" s="0" t="str">
        <f aca="false">C4082</f>
        <v>Piscine</v>
      </c>
      <c r="Q4082" s="0" t="str">
        <f aca="false">D4082</f>
        <v>Cassette rayonnante</v>
      </c>
      <c r="R4082" s="0" t="str">
        <f aca="false">E4082</f>
        <v>Electricité</v>
      </c>
      <c r="S4082" s="0" t="str">
        <f aca="false">F4082</f>
        <v>0729820202</v>
      </c>
      <c r="T4082" s="0" t="str">
        <f aca="false">G4082</f>
        <v>2</v>
      </c>
      <c r="U4082" s="0" t="n">
        <f aca="false">L4082</f>
        <v>0.84</v>
      </c>
      <c r="V4082" s="0" t="n">
        <f aca="false">K4082</f>
        <v>3</v>
      </c>
      <c r="W4082" s="0" t="n">
        <f aca="false">J4082</f>
        <v>0</v>
      </c>
    </row>
    <row r="4083" customFormat="false" ht="12.8" hidden="false" customHeight="false" outlineLevel="0" collapsed="false">
      <c r="A4083" s="0" t="s">
        <v>78</v>
      </c>
      <c r="B4083" s="0" t="s">
        <v>1418</v>
      </c>
      <c r="C4083" s="0" t="s">
        <v>1488</v>
      </c>
      <c r="D4083" s="0" t="s">
        <v>22</v>
      </c>
      <c r="E4083" s="0" t="s">
        <v>23</v>
      </c>
      <c r="F4083" s="0" t="s">
        <v>1492</v>
      </c>
      <c r="G4083" s="0" t="s">
        <v>1610</v>
      </c>
      <c r="H4083" s="0" t="n">
        <v>0.695855422467042</v>
      </c>
      <c r="I4083" s="0" t="n">
        <v>14.0693957069401</v>
      </c>
      <c r="J4083" s="0" t="n">
        <v>0</v>
      </c>
      <c r="K4083" s="0" t="n">
        <f aca="false">I4083*SUMIFS(syst_chauffage!$H$3:$H$27,syst_chauffage!$B$3:$B$27,D4083,syst_chauffage!$C$3:$C$27,E4083)</f>
        <v>24.7765225170499</v>
      </c>
      <c r="L4083" s="12" t="n">
        <f aca="false">H4083*SUMIFS(syst_chauffage!$K$3:$K$27,syst_chauffage!$B$3:$B$27,D4083,syst_chauffage!$C$3:$C$27,E4083)</f>
        <v>0.695855422467042</v>
      </c>
      <c r="N4083" s="0" t="str">
        <f aca="false">A4083</f>
        <v>Sport Loisir Culture</v>
      </c>
      <c r="O4083" s="0" t="str">
        <f aca="false">B4083</f>
        <v>Sport</v>
      </c>
      <c r="P4083" s="0" t="str">
        <f aca="false">C4083</f>
        <v>Piscine</v>
      </c>
      <c r="Q4083" s="0" t="str">
        <f aca="false">D4083</f>
        <v>Chaudière fioul</v>
      </c>
      <c r="R4083" s="0" t="str">
        <f aca="false">E4083</f>
        <v>Fioul</v>
      </c>
      <c r="S4083" s="0" t="str">
        <f aca="false">F4083</f>
        <v>0729820303</v>
      </c>
      <c r="T4083" s="0" t="str">
        <f aca="false">G4083</f>
        <v>2</v>
      </c>
      <c r="U4083" s="0" t="n">
        <f aca="false">L4083</f>
        <v>0.695855422467042</v>
      </c>
      <c r="V4083" s="0" t="n">
        <f aca="false">K4083</f>
        <v>24.7765225170499</v>
      </c>
      <c r="W4083" s="0" t="n">
        <f aca="false">J4083</f>
        <v>0</v>
      </c>
    </row>
    <row r="4084" customFormat="false" ht="12.8" hidden="false" customHeight="false" outlineLevel="0" collapsed="false">
      <c r="A4084" s="0" t="s">
        <v>78</v>
      </c>
      <c r="B4084" s="0" t="s">
        <v>1418</v>
      </c>
      <c r="C4084" s="0" t="s">
        <v>1488</v>
      </c>
      <c r="D4084" s="0" t="s">
        <v>13</v>
      </c>
      <c r="E4084" s="0" t="s">
        <v>14</v>
      </c>
      <c r="F4084" s="0" t="s">
        <v>1493</v>
      </c>
      <c r="G4084" s="0" t="s">
        <v>1610</v>
      </c>
      <c r="H4084" s="0" t="n">
        <v>0.710566064481193</v>
      </c>
      <c r="I4084" s="0" t="n">
        <v>9.85611386858213</v>
      </c>
      <c r="J4084" s="0" t="n">
        <v>264</v>
      </c>
      <c r="K4084" s="0" t="n">
        <f aca="false">I4084*SUMIFS(syst_chauffage!$H$3:$H$27,syst_chauffage!$B$3:$B$27,D4084,syst_chauffage!$C$3:$C$27,E4084)</f>
        <v>19.9053261269565</v>
      </c>
      <c r="L4084" s="12" t="n">
        <f aca="false">H4084*SUMIFS(syst_chauffage!$K$3:$K$27,syst_chauffage!$B$3:$B$27,D4084,syst_chauffage!$C$3:$C$27,E4084)</f>
        <v>0.710566064481193</v>
      </c>
      <c r="N4084" s="0" t="str">
        <f aca="false">A4084</f>
        <v>Sport Loisir Culture</v>
      </c>
      <c r="O4084" s="0" t="str">
        <f aca="false">B4084</f>
        <v>Sport</v>
      </c>
      <c r="P4084" s="0" t="str">
        <f aca="false">C4084</f>
        <v>Piscine</v>
      </c>
      <c r="Q4084" s="0" t="str">
        <f aca="false">D4084</f>
        <v>Chaudière gaz</v>
      </c>
      <c r="R4084" s="0" t="str">
        <f aca="false">E4084</f>
        <v>Gaz</v>
      </c>
      <c r="S4084" s="0" t="str">
        <f aca="false">F4084</f>
        <v>0729820404</v>
      </c>
      <c r="T4084" s="0" t="str">
        <f aca="false">G4084</f>
        <v>2</v>
      </c>
      <c r="U4084" s="0" t="n">
        <f aca="false">L4084</f>
        <v>0.710566064481193</v>
      </c>
      <c r="V4084" s="0" t="n">
        <f aca="false">K4084</f>
        <v>19.9053261269565</v>
      </c>
      <c r="W4084" s="0" t="n">
        <f aca="false">J4084</f>
        <v>264</v>
      </c>
    </row>
    <row r="4085" customFormat="false" ht="12.8" hidden="false" customHeight="false" outlineLevel="0" collapsed="false">
      <c r="A4085" s="0" t="s">
        <v>78</v>
      </c>
      <c r="B4085" s="0" t="s">
        <v>1418</v>
      </c>
      <c r="C4085" s="0" t="s">
        <v>1488</v>
      </c>
      <c r="D4085" s="0" t="s">
        <v>29</v>
      </c>
      <c r="E4085" s="0" t="s">
        <v>30</v>
      </c>
      <c r="F4085" s="0" t="s">
        <v>1494</v>
      </c>
      <c r="G4085" s="0" t="s">
        <v>1610</v>
      </c>
      <c r="H4085" s="0" t="n">
        <v>0.92</v>
      </c>
      <c r="I4085" s="0" t="n">
        <v>10.4</v>
      </c>
      <c r="J4085" s="0" t="n">
        <v>0</v>
      </c>
      <c r="K4085" s="0" t="n">
        <f aca="false">I4085*SUMIFS(syst_chauffage!$H$3:$H$27,syst_chauffage!$B$3:$B$27,D4085,syst_chauffage!$C$3:$C$27,E4085)</f>
        <v>3</v>
      </c>
      <c r="L4085" s="12" t="n">
        <f aca="false">H4085*SUMIFS(syst_chauffage!$K$3:$K$27,syst_chauffage!$B$3:$B$27,D4085,syst_chauffage!$C$3:$C$27,E4085)</f>
        <v>0.92</v>
      </c>
      <c r="N4085" s="0" t="str">
        <f aca="false">A4085</f>
        <v>Sport Loisir Culture</v>
      </c>
      <c r="O4085" s="0" t="str">
        <f aca="false">B4085</f>
        <v>Sport</v>
      </c>
      <c r="P4085" s="0" t="str">
        <f aca="false">C4085</f>
        <v>Piscine</v>
      </c>
      <c r="Q4085" s="0" t="str">
        <f aca="false">D4085</f>
        <v>Electrique direct</v>
      </c>
      <c r="R4085" s="0" t="str">
        <f aca="false">E4085</f>
        <v>Electricité</v>
      </c>
      <c r="S4085" s="0" t="str">
        <f aca="false">F4085</f>
        <v>0729820602</v>
      </c>
      <c r="T4085" s="0" t="str">
        <f aca="false">G4085</f>
        <v>2</v>
      </c>
      <c r="U4085" s="0" t="n">
        <f aca="false">L4085</f>
        <v>0.92</v>
      </c>
      <c r="V4085" s="0" t="n">
        <f aca="false">K4085</f>
        <v>3</v>
      </c>
      <c r="W4085" s="0" t="n">
        <f aca="false">J4085</f>
        <v>0</v>
      </c>
    </row>
    <row r="4086" customFormat="false" ht="12.8" hidden="false" customHeight="false" outlineLevel="0" collapsed="false">
      <c r="A4086" s="0" t="s">
        <v>78</v>
      </c>
      <c r="B4086" s="0" t="s">
        <v>1418</v>
      </c>
      <c r="C4086" s="0" t="s">
        <v>1488</v>
      </c>
      <c r="D4086" s="0" t="s">
        <v>36</v>
      </c>
      <c r="E4086" s="0" t="s">
        <v>30</v>
      </c>
      <c r="F4086" s="0" t="s">
        <v>1495</v>
      </c>
      <c r="G4086" s="0" t="s">
        <v>1610</v>
      </c>
      <c r="H4086" s="0" t="n">
        <v>2.9521585116279</v>
      </c>
      <c r="I4086" s="0" t="n">
        <v>26.6902396830824</v>
      </c>
      <c r="J4086" s="0" t="n">
        <v>603</v>
      </c>
      <c r="K4086" s="0" t="n">
        <f aca="false">I4086*SUMIFS(syst_chauffage!$H$3:$H$27,syst_chauffage!$B$3:$B$27,D4086,syst_chauffage!$C$3:$C$27,E4086)</f>
        <v>16.5121330368025</v>
      </c>
      <c r="L4086" s="12" t="n">
        <f aca="false">H4086*SUMIFS(syst_chauffage!$K$3:$K$27,syst_chauffage!$B$3:$B$27,D4086,syst_chauffage!$C$3:$C$27,E4086)</f>
        <v>2.48037561722716</v>
      </c>
      <c r="N4086" s="0" t="str">
        <f aca="false">A4086</f>
        <v>Sport Loisir Culture</v>
      </c>
      <c r="O4086" s="0" t="str">
        <f aca="false">B4086</f>
        <v>Sport</v>
      </c>
      <c r="P4086" s="0" t="str">
        <f aca="false">C4086</f>
        <v>Piscine</v>
      </c>
      <c r="Q4086" s="0" t="str">
        <f aca="false">D4086</f>
        <v>PAC</v>
      </c>
      <c r="R4086" s="0" t="str">
        <f aca="false">E4086</f>
        <v>Electricité</v>
      </c>
      <c r="S4086" s="0" t="str">
        <f aca="false">F4086</f>
        <v>0729820902</v>
      </c>
      <c r="T4086" s="0" t="str">
        <f aca="false">G4086</f>
        <v>2</v>
      </c>
      <c r="U4086" s="0" t="n">
        <f aca="false">L4086</f>
        <v>2.48037561722716</v>
      </c>
      <c r="V4086" s="0" t="n">
        <f aca="false">K4086</f>
        <v>16.5121330368025</v>
      </c>
      <c r="W4086" s="0" t="n">
        <f aca="false">J4086</f>
        <v>603</v>
      </c>
    </row>
    <row r="4087" customFormat="false" ht="12.8" hidden="false" customHeight="false" outlineLevel="0" collapsed="false">
      <c r="A4087" s="0" t="s">
        <v>78</v>
      </c>
      <c r="B4087" s="0" t="s">
        <v>1418</v>
      </c>
      <c r="C4087" s="0" t="s">
        <v>1488</v>
      </c>
      <c r="D4087" s="0" t="s">
        <v>42</v>
      </c>
      <c r="E4087" s="0" t="s">
        <v>30</v>
      </c>
      <c r="F4087" s="0" t="s">
        <v>1496</v>
      </c>
      <c r="G4087" s="0" t="s">
        <v>1610</v>
      </c>
      <c r="H4087" s="0" t="n">
        <v>2.88602790697674</v>
      </c>
      <c r="I4087" s="0" t="n">
        <v>6.36189974245659</v>
      </c>
      <c r="J4087" s="0" t="n">
        <v>603</v>
      </c>
      <c r="K4087" s="0" t="n">
        <f aca="false">I4087*SUMIFS(syst_chauffage!$H$3:$H$27,syst_chauffage!$B$3:$B$27,D4087,syst_chauffage!$C$3:$C$27,E4087)</f>
        <v>5.7428375024198</v>
      </c>
      <c r="L4087" s="12" t="n">
        <f aca="false">H4087*SUMIFS(syst_chauffage!$K$3:$K$27,syst_chauffage!$B$3:$B$27,D4087,syst_chauffage!$C$3:$C$27,E4087)</f>
        <v>2.57300628134345</v>
      </c>
      <c r="N4087" s="0" t="str">
        <f aca="false">A4087</f>
        <v>Sport Loisir Culture</v>
      </c>
      <c r="O4087" s="0" t="str">
        <f aca="false">B4087</f>
        <v>Sport</v>
      </c>
      <c r="P4087" s="0" t="str">
        <f aca="false">C4087</f>
        <v>Piscine</v>
      </c>
      <c r="Q4087" s="0" t="str">
        <f aca="false">D4087</f>
        <v>Rooftop</v>
      </c>
      <c r="R4087" s="0" t="str">
        <f aca="false">E4087</f>
        <v>Electricité</v>
      </c>
      <c r="S4087" s="0" t="str">
        <f aca="false">F4087</f>
        <v>0729821002</v>
      </c>
      <c r="T4087" s="0" t="str">
        <f aca="false">G4087</f>
        <v>2</v>
      </c>
      <c r="U4087" s="0" t="n">
        <f aca="false">L4087</f>
        <v>2.57300628134345</v>
      </c>
      <c r="V4087" s="0" t="n">
        <f aca="false">K4087</f>
        <v>5.7428375024198</v>
      </c>
      <c r="W4087" s="0" t="n">
        <f aca="false">J4087</f>
        <v>603</v>
      </c>
    </row>
    <row r="4088" customFormat="false" ht="12.8" hidden="false" customHeight="false" outlineLevel="0" collapsed="false">
      <c r="A4088" s="0" t="s">
        <v>78</v>
      </c>
      <c r="B4088" s="0" t="s">
        <v>1418</v>
      </c>
      <c r="C4088" s="0" t="s">
        <v>1488</v>
      </c>
      <c r="D4088" s="0" t="s">
        <v>51</v>
      </c>
      <c r="E4088" s="0" t="s">
        <v>57</v>
      </c>
      <c r="F4088" s="0" t="s">
        <v>1497</v>
      </c>
      <c r="G4088" s="0" t="s">
        <v>1610</v>
      </c>
      <c r="H4088" s="0" t="n">
        <v>2.14669403295609</v>
      </c>
      <c r="I4088" s="0" t="n">
        <v>44.9192240002379</v>
      </c>
      <c r="J4088" s="0" t="n">
        <v>0</v>
      </c>
      <c r="K4088" s="0" t="n">
        <f aca="false">I4088*SUMIFS(syst_chauffage!$H$3:$H$27,syst_chauffage!$B$3:$B$27,D4088,syst_chauffage!$C$3:$C$27,E4088)</f>
        <v>95.1772709512478</v>
      </c>
      <c r="L4088" s="12" t="n">
        <f aca="false">H4088*SUMIFS(syst_chauffage!$K$3:$K$27,syst_chauffage!$B$3:$B$27,D4088,syst_chauffage!$C$3:$C$27,E4088)</f>
        <v>2.14669403295609</v>
      </c>
      <c r="N4088" s="0" t="str">
        <f aca="false">A4088</f>
        <v>Sport Loisir Culture</v>
      </c>
      <c r="O4088" s="0" t="str">
        <f aca="false">B4088</f>
        <v>Sport</v>
      </c>
      <c r="P4088" s="0" t="str">
        <f aca="false">C4088</f>
        <v>Piscine</v>
      </c>
      <c r="Q4088" s="0" t="str">
        <f aca="false">D4088</f>
        <v>Autre système centralisé performant</v>
      </c>
      <c r="R4088" s="0" t="str">
        <f aca="false">E4088</f>
        <v>Autres</v>
      </c>
      <c r="S4088" s="0" t="str">
        <f aca="false">F4088</f>
        <v>0729822101</v>
      </c>
      <c r="T4088" s="0" t="str">
        <f aca="false">G4088</f>
        <v>2</v>
      </c>
      <c r="U4088" s="0" t="n">
        <f aca="false">L4088</f>
        <v>2.14669403295609</v>
      </c>
      <c r="V4088" s="0" t="n">
        <f aca="false">K4088</f>
        <v>95.1772709512478</v>
      </c>
      <c r="W4088" s="0" t="n">
        <f aca="false">J4088</f>
        <v>0</v>
      </c>
    </row>
    <row r="4089" customFormat="false" ht="12.8" hidden="false" customHeight="false" outlineLevel="0" collapsed="false">
      <c r="A4089" s="0" t="s">
        <v>78</v>
      </c>
      <c r="B4089" s="0" t="s">
        <v>1418</v>
      </c>
      <c r="C4089" s="0" t="s">
        <v>1488</v>
      </c>
      <c r="D4089" s="0" t="s">
        <v>51</v>
      </c>
      <c r="E4089" s="0" t="s">
        <v>58</v>
      </c>
      <c r="F4089" s="0" t="s">
        <v>1498</v>
      </c>
      <c r="G4089" s="0" t="s">
        <v>1610</v>
      </c>
      <c r="H4089" s="0" t="n">
        <v>2.52679179068719</v>
      </c>
      <c r="I4089" s="0" t="n">
        <v>52.093505114064</v>
      </c>
      <c r="J4089" s="0" t="n">
        <v>680</v>
      </c>
      <c r="K4089" s="0" t="n">
        <f aca="false">I4089*SUMIFS(syst_chauffage!$H$3:$H$27,syst_chauffage!$B$3:$B$27,D4089,syst_chauffage!$C$3:$C$27,E4089)</f>
        <v>111.167514229183</v>
      </c>
      <c r="L4089" s="12" t="n">
        <f aca="false">H4089*SUMIFS(syst_chauffage!$K$3:$K$27,syst_chauffage!$B$3:$B$27,D4089,syst_chauffage!$C$3:$C$27,E4089)</f>
        <v>2.52679179068719</v>
      </c>
      <c r="N4089" s="0" t="str">
        <f aca="false">A4089</f>
        <v>Sport Loisir Culture</v>
      </c>
      <c r="O4089" s="0" t="str">
        <f aca="false">B4089</f>
        <v>Sport</v>
      </c>
      <c r="P4089" s="0" t="str">
        <f aca="false">C4089</f>
        <v>Piscine</v>
      </c>
      <c r="Q4089" s="0" t="str">
        <f aca="false">D4089</f>
        <v>Autre système centralisé performant</v>
      </c>
      <c r="R4089" s="0" t="str">
        <f aca="false">E4089</f>
        <v>Urbain</v>
      </c>
      <c r="S4089" s="0" t="str">
        <f aca="false">F4089</f>
        <v>0729822106</v>
      </c>
      <c r="T4089" s="0" t="str">
        <f aca="false">G4089</f>
        <v>2</v>
      </c>
      <c r="U4089" s="0" t="n">
        <f aca="false">L4089</f>
        <v>2.52679179068719</v>
      </c>
      <c r="V4089" s="0" t="n">
        <f aca="false">K4089</f>
        <v>111.167514229183</v>
      </c>
      <c r="W4089" s="0" t="n">
        <f aca="false">J4089</f>
        <v>680</v>
      </c>
    </row>
    <row r="4090" customFormat="false" ht="12.8" hidden="false" customHeight="false" outlineLevel="0" collapsed="false">
      <c r="A4090" s="0" t="s">
        <v>78</v>
      </c>
      <c r="B4090" s="0" t="s">
        <v>1418</v>
      </c>
      <c r="C4090" s="0" t="s">
        <v>1488</v>
      </c>
      <c r="D4090" s="0" t="s">
        <v>54</v>
      </c>
      <c r="E4090" s="0" t="s">
        <v>30</v>
      </c>
      <c r="F4090" s="0" t="s">
        <v>1499</v>
      </c>
      <c r="G4090" s="0" t="s">
        <v>1610</v>
      </c>
      <c r="H4090" s="0" t="n">
        <v>1</v>
      </c>
      <c r="I4090" s="0" t="n">
        <v>12</v>
      </c>
      <c r="J4090" s="0" t="n">
        <v>0</v>
      </c>
      <c r="K4090" s="0" t="n">
        <f aca="false">I4090*SUMIFS(syst_chauffage!$H$3:$H$27,syst_chauffage!$B$3:$B$27,D4090,syst_chauffage!$C$3:$C$27,E4090)</f>
        <v>12</v>
      </c>
      <c r="L4090" s="12" t="n">
        <f aca="false">H4090*SUMIFS(syst_chauffage!$K$3:$K$27,syst_chauffage!$B$3:$B$27,D4090,syst_chauffage!$C$3:$C$27,E4090)</f>
        <v>1</v>
      </c>
      <c r="N4090" s="0" t="str">
        <f aca="false">A4090</f>
        <v>Sport Loisir Culture</v>
      </c>
      <c r="O4090" s="0" t="str">
        <f aca="false">B4090</f>
        <v>Sport</v>
      </c>
      <c r="P4090" s="0" t="str">
        <f aca="false">C4090</f>
        <v>Piscine</v>
      </c>
      <c r="Q4090" s="0" t="str">
        <f aca="false">D4090</f>
        <v>Cassette rayonnante performant</v>
      </c>
      <c r="R4090" s="0" t="str">
        <f aca="false">E4090</f>
        <v>Electricité</v>
      </c>
      <c r="S4090" s="0" t="str">
        <f aca="false">F4090</f>
        <v>0729822202</v>
      </c>
      <c r="T4090" s="0" t="str">
        <f aca="false">G4090</f>
        <v>2</v>
      </c>
      <c r="U4090" s="0" t="n">
        <f aca="false">L4090</f>
        <v>1</v>
      </c>
      <c r="V4090" s="0" t="n">
        <f aca="false">K4090</f>
        <v>12</v>
      </c>
      <c r="W4090" s="0" t="n">
        <f aca="false">J4090</f>
        <v>0</v>
      </c>
    </row>
    <row r="4091" customFormat="false" ht="12.8" hidden="false" customHeight="false" outlineLevel="0" collapsed="false">
      <c r="A4091" s="0" t="s">
        <v>78</v>
      </c>
      <c r="B4091" s="0" t="s">
        <v>1418</v>
      </c>
      <c r="C4091" s="0" t="s">
        <v>1488</v>
      </c>
      <c r="D4091" s="0" t="s">
        <v>27</v>
      </c>
      <c r="E4091" s="0" t="s">
        <v>23</v>
      </c>
      <c r="F4091" s="0" t="s">
        <v>1500</v>
      </c>
      <c r="G4091" s="0" t="s">
        <v>1610</v>
      </c>
      <c r="H4091" s="0" t="n">
        <v>0.755216071715872</v>
      </c>
      <c r="I4091" s="0" t="n">
        <v>16.7492806035001</v>
      </c>
      <c r="J4091" s="0" t="n">
        <v>608</v>
      </c>
      <c r="K4091" s="0" t="n">
        <f aca="false">I4091*SUMIFS(syst_chauffage!$H$3:$H$27,syst_chauffage!$B$3:$B$27,D4091,syst_chauffage!$C$3:$C$27,E4091)</f>
        <v>42.9519078134605</v>
      </c>
      <c r="L4091" s="12" t="n">
        <f aca="false">H4091*SUMIFS(syst_chauffage!$K$3:$K$27,syst_chauffage!$B$3:$B$27,D4091,syst_chauffage!$C$3:$C$27,E4091)</f>
        <v>0.755216071715872</v>
      </c>
      <c r="N4091" s="0" t="str">
        <f aca="false">A4091</f>
        <v>Sport Loisir Culture</v>
      </c>
      <c r="O4091" s="0" t="str">
        <f aca="false">B4091</f>
        <v>Sport</v>
      </c>
      <c r="P4091" s="0" t="str">
        <f aca="false">C4091</f>
        <v>Piscine</v>
      </c>
      <c r="Q4091" s="0" t="str">
        <f aca="false">D4091</f>
        <v>Chaudière condensation fioul</v>
      </c>
      <c r="R4091" s="0" t="str">
        <f aca="false">E4091</f>
        <v>Fioul</v>
      </c>
      <c r="S4091" s="0" t="str">
        <f aca="false">F4091</f>
        <v>0729822303</v>
      </c>
      <c r="T4091" s="0" t="str">
        <f aca="false">G4091</f>
        <v>2</v>
      </c>
      <c r="U4091" s="0" t="n">
        <f aca="false">L4091</f>
        <v>0.755216071715872</v>
      </c>
      <c r="V4091" s="0" t="n">
        <f aca="false">K4091</f>
        <v>42.9519078134605</v>
      </c>
      <c r="W4091" s="0" t="n">
        <f aca="false">J4091</f>
        <v>608</v>
      </c>
    </row>
    <row r="4092" customFormat="false" ht="12.8" hidden="false" customHeight="false" outlineLevel="0" collapsed="false">
      <c r="A4092" s="0" t="s">
        <v>78</v>
      </c>
      <c r="B4092" s="0" t="s">
        <v>1418</v>
      </c>
      <c r="C4092" s="0" t="s">
        <v>1488</v>
      </c>
      <c r="D4092" s="0" t="s">
        <v>18</v>
      </c>
      <c r="E4092" s="0" t="s">
        <v>14</v>
      </c>
      <c r="F4092" s="0" t="s">
        <v>1501</v>
      </c>
      <c r="G4092" s="0" t="s">
        <v>1610</v>
      </c>
      <c r="H4092" s="0" t="n">
        <v>0.975044637592735</v>
      </c>
      <c r="I4092" s="0" t="n">
        <v>11.7334688911692</v>
      </c>
      <c r="J4092" s="0" t="n">
        <v>608</v>
      </c>
      <c r="K4092" s="0" t="n">
        <f aca="false">I4092*SUMIFS(syst_chauffage!$H$3:$H$27,syst_chauffage!$B$3:$B$27,D4092,syst_chauffage!$C$3:$C$27,E4092)</f>
        <v>31.9728687382471</v>
      </c>
      <c r="L4092" s="12" t="n">
        <f aca="false">H4092*SUMIFS(syst_chauffage!$K$3:$K$27,syst_chauffage!$B$3:$B$27,D4092,syst_chauffage!$C$3:$C$27,E4092)</f>
        <v>0.947204081111508</v>
      </c>
      <c r="N4092" s="0" t="str">
        <f aca="false">A4092</f>
        <v>Sport Loisir Culture</v>
      </c>
      <c r="O4092" s="0" t="str">
        <f aca="false">B4092</f>
        <v>Sport</v>
      </c>
      <c r="P4092" s="0" t="str">
        <f aca="false">C4092</f>
        <v>Piscine</v>
      </c>
      <c r="Q4092" s="0" t="str">
        <f aca="false">D4092</f>
        <v>Chaudière condensation gaz</v>
      </c>
      <c r="R4092" s="0" t="str">
        <f aca="false">E4092</f>
        <v>Gaz</v>
      </c>
      <c r="S4092" s="0" t="str">
        <f aca="false">F4092</f>
        <v>0729822404</v>
      </c>
      <c r="T4092" s="0" t="str">
        <f aca="false">G4092</f>
        <v>2</v>
      </c>
      <c r="U4092" s="0" t="n">
        <f aca="false">L4092</f>
        <v>0.947204081111508</v>
      </c>
      <c r="V4092" s="0" t="n">
        <f aca="false">K4092</f>
        <v>31.9728687382471</v>
      </c>
      <c r="W4092" s="0" t="n">
        <f aca="false">J4092</f>
        <v>608</v>
      </c>
    </row>
    <row r="4093" customFormat="false" ht="12.8" hidden="false" customHeight="false" outlineLevel="0" collapsed="false">
      <c r="A4093" s="0" t="s">
        <v>78</v>
      </c>
      <c r="B4093" s="0" t="s">
        <v>1418</v>
      </c>
      <c r="C4093" s="0" t="s">
        <v>1488</v>
      </c>
      <c r="D4093" s="0" t="s">
        <v>32</v>
      </c>
      <c r="E4093" s="0" t="s">
        <v>30</v>
      </c>
      <c r="F4093" s="0" t="s">
        <v>1502</v>
      </c>
      <c r="G4093" s="0" t="s">
        <v>1610</v>
      </c>
      <c r="H4093" s="0" t="n">
        <v>1</v>
      </c>
      <c r="I4093" s="0" t="n">
        <v>12</v>
      </c>
      <c r="J4093" s="0" t="n">
        <v>0</v>
      </c>
      <c r="K4093" s="0" t="n">
        <f aca="false">I4093*SUMIFS(syst_chauffage!$H$3:$H$27,syst_chauffage!$B$3:$B$27,D4093,syst_chauffage!$C$3:$C$27,E4093)</f>
        <v>12</v>
      </c>
      <c r="L4093" s="12" t="n">
        <f aca="false">H4093*SUMIFS(syst_chauffage!$K$3:$K$27,syst_chauffage!$B$3:$B$27,D4093,syst_chauffage!$C$3:$C$27,E4093)</f>
        <v>1</v>
      </c>
      <c r="N4093" s="0" t="str">
        <f aca="false">A4093</f>
        <v>Sport Loisir Culture</v>
      </c>
      <c r="O4093" s="0" t="str">
        <f aca="false">B4093</f>
        <v>Sport</v>
      </c>
      <c r="P4093" s="0" t="str">
        <f aca="false">C4093</f>
        <v>Piscine</v>
      </c>
      <c r="Q4093" s="0" t="str">
        <f aca="false">D4093</f>
        <v>Electrique direct performant</v>
      </c>
      <c r="R4093" s="0" t="str">
        <f aca="false">E4093</f>
        <v>Electricité</v>
      </c>
      <c r="S4093" s="0" t="str">
        <f aca="false">F4093</f>
        <v>0729822602</v>
      </c>
      <c r="T4093" s="0" t="str">
        <f aca="false">G4093</f>
        <v>2</v>
      </c>
      <c r="U4093" s="0" t="n">
        <f aca="false">L4093</f>
        <v>1</v>
      </c>
      <c r="V4093" s="0" t="n">
        <f aca="false">K4093</f>
        <v>12</v>
      </c>
      <c r="W4093" s="0" t="n">
        <f aca="false">J4093</f>
        <v>0</v>
      </c>
    </row>
    <row r="4094" customFormat="false" ht="12.8" hidden="false" customHeight="false" outlineLevel="0" collapsed="false">
      <c r="A4094" s="0" t="s">
        <v>78</v>
      </c>
      <c r="B4094" s="0" t="s">
        <v>1418</v>
      </c>
      <c r="C4094" s="0" t="s">
        <v>1488</v>
      </c>
      <c r="D4094" s="0" t="s">
        <v>38</v>
      </c>
      <c r="E4094" s="0" t="s">
        <v>30</v>
      </c>
      <c r="F4094" s="0" t="s">
        <v>1503</v>
      </c>
      <c r="G4094" s="0" t="s">
        <v>1610</v>
      </c>
      <c r="H4094" s="0" t="n">
        <v>3.40633674418604</v>
      </c>
      <c r="I4094" s="0" t="n">
        <v>31.7740948608124</v>
      </c>
      <c r="J4094" s="0" t="n">
        <v>648</v>
      </c>
      <c r="K4094" s="0" t="n">
        <f aca="false">I4094*SUMIFS(syst_chauffage!$H$3:$H$27,syst_chauffage!$B$3:$B$27,D4094,syst_chauffage!$C$3:$C$27,E4094)</f>
        <v>32.1170581490723</v>
      </c>
      <c r="L4094" s="12" t="n">
        <f aca="false">H4094*SUMIFS(syst_chauffage!$K$3:$K$27,syst_chauffage!$B$3:$B$27,D4094,syst_chauffage!$C$3:$C$27,E4094)</f>
        <v>3.04736226069167</v>
      </c>
      <c r="N4094" s="0" t="str">
        <f aca="false">A4094</f>
        <v>Sport Loisir Culture</v>
      </c>
      <c r="O4094" s="0" t="str">
        <f aca="false">B4094</f>
        <v>Sport</v>
      </c>
      <c r="P4094" s="0" t="str">
        <f aca="false">C4094</f>
        <v>Piscine</v>
      </c>
      <c r="Q4094" s="0" t="str">
        <f aca="false">D4094</f>
        <v>PAC performant</v>
      </c>
      <c r="R4094" s="0" t="str">
        <f aca="false">E4094</f>
        <v>Electricité</v>
      </c>
      <c r="S4094" s="0" t="str">
        <f aca="false">F4094</f>
        <v>0729822902</v>
      </c>
      <c r="T4094" s="0" t="str">
        <f aca="false">G4094</f>
        <v>2</v>
      </c>
      <c r="U4094" s="0" t="n">
        <f aca="false">L4094</f>
        <v>3.04736226069167</v>
      </c>
      <c r="V4094" s="0" t="n">
        <f aca="false">K4094</f>
        <v>32.1170581490723</v>
      </c>
      <c r="W4094" s="0" t="n">
        <f aca="false">J4094</f>
        <v>648</v>
      </c>
    </row>
    <row r="4095" customFormat="false" ht="12.8" hidden="false" customHeight="false" outlineLevel="0" collapsed="false">
      <c r="A4095" s="0" t="s">
        <v>78</v>
      </c>
      <c r="B4095" s="0" t="s">
        <v>1418</v>
      </c>
      <c r="C4095" s="0" t="s">
        <v>1488</v>
      </c>
      <c r="D4095" s="0" t="s">
        <v>46</v>
      </c>
      <c r="E4095" s="0" t="s">
        <v>30</v>
      </c>
      <c r="F4095" s="0" t="s">
        <v>1504</v>
      </c>
      <c r="G4095" s="0" t="s">
        <v>1610</v>
      </c>
      <c r="H4095" s="0" t="n">
        <v>3.42586046511627</v>
      </c>
      <c r="I4095" s="0" t="n">
        <v>7.57369016959118</v>
      </c>
      <c r="J4095" s="0" t="n">
        <v>648</v>
      </c>
      <c r="K4095" s="0" t="n">
        <f aca="false">I4095*SUMIFS(syst_chauffage!$H$3:$H$27,syst_chauffage!$B$3:$B$27,D4095,syst_chauffage!$C$3:$C$27,E4095)</f>
        <v>13.1396517461241</v>
      </c>
      <c r="L4095" s="12" t="n">
        <f aca="false">H4095*SUMIFS(syst_chauffage!$K$3:$K$27,syst_chauffage!$B$3:$B$27,D4095,syst_chauffage!$C$3:$C$27,E4095)</f>
        <v>3.0884493454739</v>
      </c>
      <c r="N4095" s="0" t="str">
        <f aca="false">A4095</f>
        <v>Sport Loisir Culture</v>
      </c>
      <c r="O4095" s="0" t="str">
        <f aca="false">B4095</f>
        <v>Sport</v>
      </c>
      <c r="P4095" s="0" t="str">
        <f aca="false">C4095</f>
        <v>Piscine</v>
      </c>
      <c r="Q4095" s="0" t="str">
        <f aca="false">D4095</f>
        <v>Rooftop performant</v>
      </c>
      <c r="R4095" s="0" t="str">
        <f aca="false">E4095</f>
        <v>Electricité</v>
      </c>
      <c r="S4095" s="0" t="str">
        <f aca="false">F4095</f>
        <v>0729823002</v>
      </c>
      <c r="T4095" s="0" t="str">
        <f aca="false">G4095</f>
        <v>2</v>
      </c>
      <c r="U4095" s="0" t="n">
        <f aca="false">L4095</f>
        <v>3.0884493454739</v>
      </c>
      <c r="V4095" s="0" t="n">
        <f aca="false">K4095</f>
        <v>13.1396517461241</v>
      </c>
      <c r="W4095" s="0" t="n">
        <f aca="false">J4095</f>
        <v>648</v>
      </c>
    </row>
    <row r="4096" customFormat="false" ht="12.8" hidden="false" customHeight="false" outlineLevel="0" collapsed="false">
      <c r="A4096" s="0" t="s">
        <v>78</v>
      </c>
      <c r="B4096" s="0" t="s">
        <v>1418</v>
      </c>
      <c r="C4096" s="0" t="s">
        <v>1384</v>
      </c>
      <c r="D4096" s="0" t="s">
        <v>19</v>
      </c>
      <c r="E4096" s="0" t="s">
        <v>57</v>
      </c>
      <c r="F4096" s="0" t="s">
        <v>1505</v>
      </c>
      <c r="G4096" s="0" t="s">
        <v>1610</v>
      </c>
      <c r="H4096" s="0" t="n">
        <v>1.73306802646138</v>
      </c>
      <c r="I4096" s="0" t="n">
        <v>52.9578476213962</v>
      </c>
      <c r="J4096" s="0" t="n">
        <v>0</v>
      </c>
      <c r="K4096" s="0" t="n">
        <f aca="false">I4096*SUMIFS(syst_chauffage!$H$3:$H$27,syst_chauffage!$B$3:$B$27,D4096,syst_chauffage!$C$3:$C$27,E4096)</f>
        <v>73.7425675024502</v>
      </c>
      <c r="L4096" s="12" t="n">
        <f aca="false">H4096*SUMIFS(syst_chauffage!$K$3:$K$27,syst_chauffage!$B$3:$B$27,D4096,syst_chauffage!$C$3:$C$27,E4096)</f>
        <v>1.73306802646138</v>
      </c>
      <c r="N4096" s="0" t="str">
        <f aca="false">A4096</f>
        <v>Sport Loisir Culture</v>
      </c>
      <c r="O4096" s="0" t="str">
        <f aca="false">B4096</f>
        <v>Sport</v>
      </c>
      <c r="P4096" s="0" t="str">
        <f aca="false">C4096</f>
        <v>Salle non spécialisée</v>
      </c>
      <c r="Q4096" s="0" t="str">
        <f aca="false">D4096</f>
        <v>Autre système centralisé</v>
      </c>
      <c r="R4096" s="0" t="str">
        <f aca="false">E4096</f>
        <v>Autres</v>
      </c>
      <c r="S4096" s="0" t="str">
        <f aca="false">F4096</f>
        <v>0729910101</v>
      </c>
      <c r="T4096" s="0" t="str">
        <f aca="false">G4096</f>
        <v>2</v>
      </c>
      <c r="U4096" s="0" t="n">
        <f aca="false">L4096</f>
        <v>1.73306802646138</v>
      </c>
      <c r="V4096" s="0" t="n">
        <f aca="false">K4096</f>
        <v>73.7425675024502</v>
      </c>
      <c r="W4096" s="0" t="n">
        <f aca="false">J4096</f>
        <v>0</v>
      </c>
    </row>
    <row r="4097" customFormat="false" ht="12.8" hidden="false" customHeight="false" outlineLevel="0" collapsed="false">
      <c r="A4097" s="0" t="s">
        <v>78</v>
      </c>
      <c r="B4097" s="0" t="s">
        <v>1418</v>
      </c>
      <c r="C4097" s="0" t="s">
        <v>1384</v>
      </c>
      <c r="D4097" s="0" t="s">
        <v>19</v>
      </c>
      <c r="E4097" s="0" t="s">
        <v>58</v>
      </c>
      <c r="F4097" s="0" t="s">
        <v>1506</v>
      </c>
      <c r="G4097" s="0" t="s">
        <v>1610</v>
      </c>
      <c r="H4097" s="0" t="n">
        <v>2.06594488246752</v>
      </c>
      <c r="I4097" s="0" t="n">
        <v>47.3342804688904</v>
      </c>
      <c r="J4097" s="0" t="n">
        <v>680</v>
      </c>
      <c r="K4097" s="0" t="n">
        <f aca="false">I4097*SUMIFS(syst_chauffage!$H$3:$H$27,syst_chauffage!$B$3:$B$27,D4097,syst_chauffage!$C$3:$C$27,E4097)</f>
        <v>77.8625052567812</v>
      </c>
      <c r="L4097" s="12" t="n">
        <f aca="false">H4097*SUMIFS(syst_chauffage!$K$3:$K$27,syst_chauffage!$B$3:$B$27,D4097,syst_chauffage!$C$3:$C$27,E4097)</f>
        <v>2.06594488246752</v>
      </c>
      <c r="N4097" s="0" t="str">
        <f aca="false">A4097</f>
        <v>Sport Loisir Culture</v>
      </c>
      <c r="O4097" s="0" t="str">
        <f aca="false">B4097</f>
        <v>Sport</v>
      </c>
      <c r="P4097" s="0" t="str">
        <f aca="false">C4097</f>
        <v>Salle non spécialisée</v>
      </c>
      <c r="Q4097" s="0" t="str">
        <f aca="false">D4097</f>
        <v>Autre système centralisé</v>
      </c>
      <c r="R4097" s="0" t="str">
        <f aca="false">E4097</f>
        <v>Urbain</v>
      </c>
      <c r="S4097" s="0" t="str">
        <f aca="false">F4097</f>
        <v>0729910106</v>
      </c>
      <c r="T4097" s="0" t="str">
        <f aca="false">G4097</f>
        <v>2</v>
      </c>
      <c r="U4097" s="0" t="n">
        <f aca="false">L4097</f>
        <v>2.06594488246752</v>
      </c>
      <c r="V4097" s="0" t="n">
        <f aca="false">K4097</f>
        <v>77.8625052567812</v>
      </c>
      <c r="W4097" s="0" t="n">
        <f aca="false">J4097</f>
        <v>680</v>
      </c>
    </row>
    <row r="4098" customFormat="false" ht="12.8" hidden="false" customHeight="false" outlineLevel="0" collapsed="false">
      <c r="A4098" s="0" t="s">
        <v>78</v>
      </c>
      <c r="B4098" s="0" t="s">
        <v>1418</v>
      </c>
      <c r="C4098" s="0" t="s">
        <v>1384</v>
      </c>
      <c r="D4098" s="0" t="s">
        <v>24</v>
      </c>
      <c r="E4098" s="0" t="s">
        <v>30</v>
      </c>
      <c r="F4098" s="0" t="s">
        <v>1507</v>
      </c>
      <c r="G4098" s="0" t="s">
        <v>1610</v>
      </c>
      <c r="H4098" s="0" t="n">
        <v>0.84</v>
      </c>
      <c r="I4098" s="0" t="n">
        <v>10.4</v>
      </c>
      <c r="J4098" s="0" t="n">
        <v>0</v>
      </c>
      <c r="K4098" s="0" t="n">
        <f aca="false">I4098*SUMIFS(syst_chauffage!$H$3:$H$27,syst_chauffage!$B$3:$B$27,D4098,syst_chauffage!$C$3:$C$27,E4098)</f>
        <v>3</v>
      </c>
      <c r="L4098" s="12" t="n">
        <f aca="false">H4098*SUMIFS(syst_chauffage!$K$3:$K$27,syst_chauffage!$B$3:$B$27,D4098,syst_chauffage!$C$3:$C$27,E4098)</f>
        <v>0.84</v>
      </c>
      <c r="N4098" s="0" t="str">
        <f aca="false">A4098</f>
        <v>Sport Loisir Culture</v>
      </c>
      <c r="O4098" s="0" t="str">
        <f aca="false">B4098</f>
        <v>Sport</v>
      </c>
      <c r="P4098" s="0" t="str">
        <f aca="false">C4098</f>
        <v>Salle non spécialisée</v>
      </c>
      <c r="Q4098" s="0" t="str">
        <f aca="false">D4098</f>
        <v>Cassette rayonnante</v>
      </c>
      <c r="R4098" s="0" t="str">
        <f aca="false">E4098</f>
        <v>Electricité</v>
      </c>
      <c r="S4098" s="0" t="str">
        <f aca="false">F4098</f>
        <v>0729910202</v>
      </c>
      <c r="T4098" s="0" t="str">
        <f aca="false">G4098</f>
        <v>2</v>
      </c>
      <c r="U4098" s="0" t="n">
        <f aca="false">L4098</f>
        <v>0.84</v>
      </c>
      <c r="V4098" s="0" t="n">
        <f aca="false">K4098</f>
        <v>3</v>
      </c>
      <c r="W4098" s="0" t="n">
        <f aca="false">J4098</f>
        <v>0</v>
      </c>
    </row>
    <row r="4099" customFormat="false" ht="12.8" hidden="false" customHeight="false" outlineLevel="0" collapsed="false">
      <c r="A4099" s="0" t="s">
        <v>78</v>
      </c>
      <c r="B4099" s="0" t="s">
        <v>1418</v>
      </c>
      <c r="C4099" s="0" t="s">
        <v>1384</v>
      </c>
      <c r="D4099" s="0" t="s">
        <v>22</v>
      </c>
      <c r="E4099" s="0" t="s">
        <v>23</v>
      </c>
      <c r="F4099" s="0" t="s">
        <v>1508</v>
      </c>
      <c r="G4099" s="0" t="s">
        <v>1610</v>
      </c>
      <c r="H4099" s="0" t="n">
        <v>0.686279657493055</v>
      </c>
      <c r="I4099" s="0" t="n">
        <v>35.0391242733229</v>
      </c>
      <c r="J4099" s="0" t="n">
        <v>0</v>
      </c>
      <c r="K4099" s="0" t="n">
        <f aca="false">I4099*SUMIFS(syst_chauffage!$H$3:$H$27,syst_chauffage!$B$3:$B$27,D4099,syst_chauffage!$C$3:$C$27,E4099)</f>
        <v>61.7046865138251</v>
      </c>
      <c r="L4099" s="12" t="n">
        <f aca="false">H4099*SUMIFS(syst_chauffage!$K$3:$K$27,syst_chauffage!$B$3:$B$27,D4099,syst_chauffage!$C$3:$C$27,E4099)</f>
        <v>0.686279657493055</v>
      </c>
      <c r="N4099" s="0" t="str">
        <f aca="false">A4099</f>
        <v>Sport Loisir Culture</v>
      </c>
      <c r="O4099" s="0" t="str">
        <f aca="false">B4099</f>
        <v>Sport</v>
      </c>
      <c r="P4099" s="0" t="str">
        <f aca="false">C4099</f>
        <v>Salle non spécialisée</v>
      </c>
      <c r="Q4099" s="0" t="str">
        <f aca="false">D4099</f>
        <v>Chaudière fioul</v>
      </c>
      <c r="R4099" s="0" t="str">
        <f aca="false">E4099</f>
        <v>Fioul</v>
      </c>
      <c r="S4099" s="0" t="str">
        <f aca="false">F4099</f>
        <v>0729910303</v>
      </c>
      <c r="T4099" s="0" t="str">
        <f aca="false">G4099</f>
        <v>2</v>
      </c>
      <c r="U4099" s="0" t="n">
        <f aca="false">L4099</f>
        <v>0.686279657493055</v>
      </c>
      <c r="V4099" s="0" t="n">
        <f aca="false">K4099</f>
        <v>61.7046865138251</v>
      </c>
      <c r="W4099" s="0" t="n">
        <f aca="false">J4099</f>
        <v>0</v>
      </c>
    </row>
    <row r="4100" customFormat="false" ht="12.8" hidden="false" customHeight="false" outlineLevel="0" collapsed="false">
      <c r="A4100" s="0" t="s">
        <v>78</v>
      </c>
      <c r="B4100" s="0" t="s">
        <v>1418</v>
      </c>
      <c r="C4100" s="0" t="s">
        <v>1384</v>
      </c>
      <c r="D4100" s="0" t="s">
        <v>13</v>
      </c>
      <c r="E4100" s="0" t="s">
        <v>14</v>
      </c>
      <c r="F4100" s="0" t="s">
        <v>1509</v>
      </c>
      <c r="G4100" s="0" t="s">
        <v>1610</v>
      </c>
      <c r="H4100" s="0" t="n">
        <v>0.695664115261651</v>
      </c>
      <c r="I4100" s="0" t="n">
        <v>23.6891130488741</v>
      </c>
      <c r="J4100" s="0" t="n">
        <v>264</v>
      </c>
      <c r="K4100" s="0" t="n">
        <f aca="false">I4100*SUMIFS(syst_chauffage!$H$3:$H$27,syst_chauffage!$B$3:$B$27,D4100,syst_chauffage!$C$3:$C$27,E4100)</f>
        <v>47.8423369680503</v>
      </c>
      <c r="L4100" s="12" t="n">
        <f aca="false">H4100*SUMIFS(syst_chauffage!$K$3:$K$27,syst_chauffage!$B$3:$B$27,D4100,syst_chauffage!$C$3:$C$27,E4100)</f>
        <v>0.695664115261651</v>
      </c>
      <c r="N4100" s="0" t="str">
        <f aca="false">A4100</f>
        <v>Sport Loisir Culture</v>
      </c>
      <c r="O4100" s="0" t="str">
        <f aca="false">B4100</f>
        <v>Sport</v>
      </c>
      <c r="P4100" s="0" t="str">
        <f aca="false">C4100</f>
        <v>Salle non spécialisée</v>
      </c>
      <c r="Q4100" s="0" t="str">
        <f aca="false">D4100</f>
        <v>Chaudière gaz</v>
      </c>
      <c r="R4100" s="0" t="str">
        <f aca="false">E4100</f>
        <v>Gaz</v>
      </c>
      <c r="S4100" s="0" t="str">
        <f aca="false">F4100</f>
        <v>0729910404</v>
      </c>
      <c r="T4100" s="0" t="str">
        <f aca="false">G4100</f>
        <v>2</v>
      </c>
      <c r="U4100" s="0" t="n">
        <f aca="false">L4100</f>
        <v>0.695664115261651</v>
      </c>
      <c r="V4100" s="0" t="n">
        <f aca="false">K4100</f>
        <v>47.8423369680503</v>
      </c>
      <c r="W4100" s="0" t="n">
        <f aca="false">J4100</f>
        <v>264</v>
      </c>
    </row>
    <row r="4101" customFormat="false" ht="12.8" hidden="false" customHeight="false" outlineLevel="0" collapsed="false">
      <c r="A4101" s="0" t="s">
        <v>78</v>
      </c>
      <c r="B4101" s="0" t="s">
        <v>1418</v>
      </c>
      <c r="C4101" s="0" t="s">
        <v>1384</v>
      </c>
      <c r="D4101" s="0" t="s">
        <v>29</v>
      </c>
      <c r="E4101" s="0" t="s">
        <v>30</v>
      </c>
      <c r="F4101" s="0" t="s">
        <v>1510</v>
      </c>
      <c r="G4101" s="0" t="s">
        <v>1610</v>
      </c>
      <c r="H4101" s="0" t="n">
        <v>0.92</v>
      </c>
      <c r="I4101" s="0" t="n">
        <v>10.4</v>
      </c>
      <c r="J4101" s="0" t="n">
        <v>0</v>
      </c>
      <c r="K4101" s="0" t="n">
        <f aca="false">I4101*SUMIFS(syst_chauffage!$H$3:$H$27,syst_chauffage!$B$3:$B$27,D4101,syst_chauffage!$C$3:$C$27,E4101)</f>
        <v>3</v>
      </c>
      <c r="L4101" s="12" t="n">
        <f aca="false">H4101*SUMIFS(syst_chauffage!$K$3:$K$27,syst_chauffage!$B$3:$B$27,D4101,syst_chauffage!$C$3:$C$27,E4101)</f>
        <v>0.92</v>
      </c>
      <c r="N4101" s="0" t="str">
        <f aca="false">A4101</f>
        <v>Sport Loisir Culture</v>
      </c>
      <c r="O4101" s="0" t="str">
        <f aca="false">B4101</f>
        <v>Sport</v>
      </c>
      <c r="P4101" s="0" t="str">
        <f aca="false">C4101</f>
        <v>Salle non spécialisée</v>
      </c>
      <c r="Q4101" s="0" t="str">
        <f aca="false">D4101</f>
        <v>Electrique direct</v>
      </c>
      <c r="R4101" s="0" t="str">
        <f aca="false">E4101</f>
        <v>Electricité</v>
      </c>
      <c r="S4101" s="0" t="str">
        <f aca="false">F4101</f>
        <v>0729910602</v>
      </c>
      <c r="T4101" s="0" t="str">
        <f aca="false">G4101</f>
        <v>2</v>
      </c>
      <c r="U4101" s="0" t="n">
        <f aca="false">L4101</f>
        <v>0.92</v>
      </c>
      <c r="V4101" s="0" t="n">
        <f aca="false">K4101</f>
        <v>3</v>
      </c>
      <c r="W4101" s="0" t="n">
        <f aca="false">J4101</f>
        <v>0</v>
      </c>
    </row>
    <row r="4102" customFormat="false" ht="12.8" hidden="false" customHeight="false" outlineLevel="0" collapsed="false">
      <c r="A4102" s="0" t="s">
        <v>78</v>
      </c>
      <c r="B4102" s="0" t="s">
        <v>1418</v>
      </c>
      <c r="C4102" s="0" t="s">
        <v>1384</v>
      </c>
      <c r="D4102" s="0" t="s">
        <v>36</v>
      </c>
      <c r="E4102" s="0" t="s">
        <v>30</v>
      </c>
      <c r="F4102" s="0" t="s">
        <v>1511</v>
      </c>
      <c r="G4102" s="0" t="s">
        <v>1610</v>
      </c>
      <c r="H4102" s="0" t="n">
        <v>2.9521585116279</v>
      </c>
      <c r="I4102" s="0" t="n">
        <v>55.4819821397358</v>
      </c>
      <c r="J4102" s="0" t="n">
        <v>603</v>
      </c>
      <c r="K4102" s="0" t="n">
        <f aca="false">I4102*SUMIFS(syst_chauffage!$H$3:$H$27,syst_chauffage!$B$3:$B$27,D4102,syst_chauffage!$C$3:$C$27,E4102)</f>
        <v>34.3243777918376</v>
      </c>
      <c r="L4102" s="12" t="n">
        <f aca="false">H4102*SUMIFS(syst_chauffage!$K$3:$K$27,syst_chauffage!$B$3:$B$27,D4102,syst_chauffage!$C$3:$C$27,E4102)</f>
        <v>2.48037561722716</v>
      </c>
      <c r="N4102" s="0" t="str">
        <f aca="false">A4102</f>
        <v>Sport Loisir Culture</v>
      </c>
      <c r="O4102" s="0" t="str">
        <f aca="false">B4102</f>
        <v>Sport</v>
      </c>
      <c r="P4102" s="0" t="str">
        <f aca="false">C4102</f>
        <v>Salle non spécialisée</v>
      </c>
      <c r="Q4102" s="0" t="str">
        <f aca="false">D4102</f>
        <v>PAC</v>
      </c>
      <c r="R4102" s="0" t="str">
        <f aca="false">E4102</f>
        <v>Electricité</v>
      </c>
      <c r="S4102" s="0" t="str">
        <f aca="false">F4102</f>
        <v>0729910902</v>
      </c>
      <c r="T4102" s="0" t="str">
        <f aca="false">G4102</f>
        <v>2</v>
      </c>
      <c r="U4102" s="0" t="n">
        <f aca="false">L4102</f>
        <v>2.48037561722716</v>
      </c>
      <c r="V4102" s="0" t="n">
        <f aca="false">K4102</f>
        <v>34.3243777918376</v>
      </c>
      <c r="W4102" s="0" t="n">
        <f aca="false">J4102</f>
        <v>603</v>
      </c>
    </row>
    <row r="4103" customFormat="false" ht="12.8" hidden="false" customHeight="false" outlineLevel="0" collapsed="false">
      <c r="A4103" s="0" t="s">
        <v>78</v>
      </c>
      <c r="B4103" s="0" t="s">
        <v>1418</v>
      </c>
      <c r="C4103" s="0" t="s">
        <v>1384</v>
      </c>
      <c r="D4103" s="0" t="s">
        <v>36</v>
      </c>
      <c r="E4103" s="0" t="s">
        <v>30</v>
      </c>
      <c r="F4103" s="0" t="s">
        <v>1512</v>
      </c>
      <c r="G4103" s="0" t="s">
        <v>1610</v>
      </c>
      <c r="H4103" s="0" t="n">
        <v>0.84</v>
      </c>
      <c r="I4103" s="0" t="n">
        <v>10.4</v>
      </c>
      <c r="J4103" s="0" t="n">
        <v>603</v>
      </c>
      <c r="K4103" s="0" t="n">
        <f aca="false">I4103*SUMIFS(syst_chauffage!$H$3:$H$27,syst_chauffage!$B$3:$B$27,D4103,syst_chauffage!$C$3:$C$27,E4103)</f>
        <v>6.43404426568691</v>
      </c>
      <c r="L4103" s="12" t="n">
        <f aca="false">H4103*SUMIFS(syst_chauffage!$K$3:$K$27,syst_chauffage!$B$3:$B$27,D4103,syst_chauffage!$C$3:$C$27,E4103)</f>
        <v>0.705760043122449</v>
      </c>
      <c r="N4103" s="0" t="str">
        <f aca="false">A4103</f>
        <v>Sport Loisir Culture</v>
      </c>
      <c r="O4103" s="0" t="str">
        <f aca="false">B4103</f>
        <v>Sport</v>
      </c>
      <c r="P4103" s="0" t="str">
        <f aca="false">C4103</f>
        <v>Salle non spécialisée</v>
      </c>
      <c r="Q4103" s="0" t="str">
        <f aca="false">D4103</f>
        <v>PAC</v>
      </c>
      <c r="R4103" s="0" t="str">
        <f aca="false">E4103</f>
        <v>Electricité</v>
      </c>
      <c r="S4103" s="0" t="str">
        <f aca="false">F4103</f>
        <v>0729911104</v>
      </c>
      <c r="T4103" s="0" t="str">
        <f aca="false">G4103</f>
        <v>2</v>
      </c>
      <c r="U4103" s="0" t="n">
        <f aca="false">L4103</f>
        <v>0.705760043122449</v>
      </c>
      <c r="V4103" s="0" t="n">
        <f aca="false">K4103</f>
        <v>6.43404426568691</v>
      </c>
      <c r="W4103" s="0" t="n">
        <f aca="false">J4103</f>
        <v>603</v>
      </c>
    </row>
    <row r="4104" customFormat="false" ht="12.8" hidden="false" customHeight="false" outlineLevel="0" collapsed="false">
      <c r="A4104" s="0" t="s">
        <v>78</v>
      </c>
      <c r="B4104" s="0" t="s">
        <v>1418</v>
      </c>
      <c r="C4104" s="0" t="s">
        <v>1384</v>
      </c>
      <c r="D4104" s="0" t="s">
        <v>51</v>
      </c>
      <c r="E4104" s="0" t="s">
        <v>57</v>
      </c>
      <c r="F4104" s="0" t="s">
        <v>1513</v>
      </c>
      <c r="G4104" s="0" t="s">
        <v>1610</v>
      </c>
      <c r="H4104" s="0" t="n">
        <v>2.10998700100511</v>
      </c>
      <c r="I4104" s="0" t="n">
        <v>63.0450566921383</v>
      </c>
      <c r="J4104" s="0" t="n">
        <v>0</v>
      </c>
      <c r="K4104" s="0" t="n">
        <f aca="false">I4104*SUMIFS(syst_chauffage!$H$3:$H$27,syst_chauffage!$B$3:$B$27,D4104,syst_chauffage!$C$3:$C$27,E4104)</f>
        <v>133.583261431512</v>
      </c>
      <c r="L4104" s="12" t="n">
        <f aca="false">H4104*SUMIFS(syst_chauffage!$K$3:$K$27,syst_chauffage!$B$3:$B$27,D4104,syst_chauffage!$C$3:$C$27,E4104)</f>
        <v>2.10998700100511</v>
      </c>
      <c r="N4104" s="0" t="str">
        <f aca="false">A4104</f>
        <v>Sport Loisir Culture</v>
      </c>
      <c r="O4104" s="0" t="str">
        <f aca="false">B4104</f>
        <v>Sport</v>
      </c>
      <c r="P4104" s="0" t="str">
        <f aca="false">C4104</f>
        <v>Salle non spécialisée</v>
      </c>
      <c r="Q4104" s="0" t="str">
        <f aca="false">D4104</f>
        <v>Autre système centralisé performant</v>
      </c>
      <c r="R4104" s="0" t="str">
        <f aca="false">E4104</f>
        <v>Autres</v>
      </c>
      <c r="S4104" s="0" t="str">
        <f aca="false">F4104</f>
        <v>0729912101</v>
      </c>
      <c r="T4104" s="0" t="str">
        <f aca="false">G4104</f>
        <v>2</v>
      </c>
      <c r="U4104" s="0" t="n">
        <f aca="false">L4104</f>
        <v>2.10998700100511</v>
      </c>
      <c r="V4104" s="0" t="n">
        <f aca="false">K4104</f>
        <v>133.583261431512</v>
      </c>
      <c r="W4104" s="0" t="n">
        <f aca="false">J4104</f>
        <v>0</v>
      </c>
    </row>
    <row r="4105" customFormat="false" ht="12.8" hidden="false" customHeight="false" outlineLevel="0" collapsed="false">
      <c r="A4105" s="0" t="s">
        <v>78</v>
      </c>
      <c r="B4105" s="0" t="s">
        <v>1418</v>
      </c>
      <c r="C4105" s="0" t="s">
        <v>1384</v>
      </c>
      <c r="D4105" s="0" t="s">
        <v>51</v>
      </c>
      <c r="E4105" s="0" t="s">
        <v>58</v>
      </c>
      <c r="F4105" s="0" t="s">
        <v>1514</v>
      </c>
      <c r="G4105" s="0" t="s">
        <v>1610</v>
      </c>
      <c r="H4105" s="0" t="n">
        <v>2.503327005169</v>
      </c>
      <c r="I4105" s="0" t="n">
        <v>56.3503338915362</v>
      </c>
      <c r="J4105" s="0" t="n">
        <v>680</v>
      </c>
      <c r="K4105" s="0" t="n">
        <f aca="false">I4105*SUMIFS(syst_chauffage!$H$3:$H$27,syst_chauffage!$B$3:$B$27,D4105,syst_chauffage!$C$3:$C$27,E4105)</f>
        <v>120.251584741517</v>
      </c>
      <c r="L4105" s="12" t="n">
        <f aca="false">H4105*SUMIFS(syst_chauffage!$K$3:$K$27,syst_chauffage!$B$3:$B$27,D4105,syst_chauffage!$C$3:$C$27,E4105)</f>
        <v>2.503327005169</v>
      </c>
      <c r="N4105" s="0" t="str">
        <f aca="false">A4105</f>
        <v>Sport Loisir Culture</v>
      </c>
      <c r="O4105" s="0" t="str">
        <f aca="false">B4105</f>
        <v>Sport</v>
      </c>
      <c r="P4105" s="0" t="str">
        <f aca="false">C4105</f>
        <v>Salle non spécialisée</v>
      </c>
      <c r="Q4105" s="0" t="str">
        <f aca="false">D4105</f>
        <v>Autre système centralisé performant</v>
      </c>
      <c r="R4105" s="0" t="str">
        <f aca="false">E4105</f>
        <v>Urbain</v>
      </c>
      <c r="S4105" s="0" t="str">
        <f aca="false">F4105</f>
        <v>0729912106</v>
      </c>
      <c r="T4105" s="0" t="str">
        <f aca="false">G4105</f>
        <v>2</v>
      </c>
      <c r="U4105" s="0" t="n">
        <f aca="false">L4105</f>
        <v>2.503327005169</v>
      </c>
      <c r="V4105" s="0" t="n">
        <f aca="false">K4105</f>
        <v>120.251584741517</v>
      </c>
      <c r="W4105" s="0" t="n">
        <f aca="false">J4105</f>
        <v>680</v>
      </c>
    </row>
    <row r="4106" customFormat="false" ht="12.8" hidden="false" customHeight="false" outlineLevel="0" collapsed="false">
      <c r="A4106" s="0" t="s">
        <v>78</v>
      </c>
      <c r="B4106" s="0" t="s">
        <v>1418</v>
      </c>
      <c r="C4106" s="0" t="s">
        <v>1384</v>
      </c>
      <c r="D4106" s="0" t="s">
        <v>54</v>
      </c>
      <c r="E4106" s="0" t="s">
        <v>30</v>
      </c>
      <c r="F4106" s="0" t="s">
        <v>1515</v>
      </c>
      <c r="G4106" s="0" t="s">
        <v>1610</v>
      </c>
      <c r="H4106" s="0" t="n">
        <v>1</v>
      </c>
      <c r="I4106" s="0" t="n">
        <v>12</v>
      </c>
      <c r="J4106" s="0" t="n">
        <v>0</v>
      </c>
      <c r="K4106" s="0" t="n">
        <f aca="false">I4106*SUMIFS(syst_chauffage!$H$3:$H$27,syst_chauffage!$B$3:$B$27,D4106,syst_chauffage!$C$3:$C$27,E4106)</f>
        <v>12</v>
      </c>
      <c r="L4106" s="12" t="n">
        <f aca="false">H4106*SUMIFS(syst_chauffage!$K$3:$K$27,syst_chauffage!$B$3:$B$27,D4106,syst_chauffage!$C$3:$C$27,E4106)</f>
        <v>1</v>
      </c>
      <c r="N4106" s="0" t="str">
        <f aca="false">A4106</f>
        <v>Sport Loisir Culture</v>
      </c>
      <c r="O4106" s="0" t="str">
        <f aca="false">B4106</f>
        <v>Sport</v>
      </c>
      <c r="P4106" s="0" t="str">
        <f aca="false">C4106</f>
        <v>Salle non spécialisée</v>
      </c>
      <c r="Q4106" s="0" t="str">
        <f aca="false">D4106</f>
        <v>Cassette rayonnante performant</v>
      </c>
      <c r="R4106" s="0" t="str">
        <f aca="false">E4106</f>
        <v>Electricité</v>
      </c>
      <c r="S4106" s="0" t="str">
        <f aca="false">F4106</f>
        <v>0729912202</v>
      </c>
      <c r="T4106" s="0" t="str">
        <f aca="false">G4106</f>
        <v>2</v>
      </c>
      <c r="U4106" s="0" t="n">
        <f aca="false">L4106</f>
        <v>1</v>
      </c>
      <c r="V4106" s="0" t="n">
        <f aca="false">K4106</f>
        <v>12</v>
      </c>
      <c r="W4106" s="0" t="n">
        <f aca="false">J4106</f>
        <v>0</v>
      </c>
    </row>
    <row r="4107" customFormat="false" ht="12.8" hidden="false" customHeight="false" outlineLevel="0" collapsed="false">
      <c r="A4107" s="0" t="s">
        <v>78</v>
      </c>
      <c r="B4107" s="0" t="s">
        <v>1418</v>
      </c>
      <c r="C4107" s="0" t="s">
        <v>1384</v>
      </c>
      <c r="D4107" s="0" t="s">
        <v>27</v>
      </c>
      <c r="E4107" s="0" t="s">
        <v>23</v>
      </c>
      <c r="F4107" s="0" t="s">
        <v>1516</v>
      </c>
      <c r="G4107" s="0" t="s">
        <v>1610</v>
      </c>
      <c r="H4107" s="0" t="n">
        <v>0.748850430715849</v>
      </c>
      <c r="I4107" s="0" t="n">
        <v>41.7132431825273</v>
      </c>
      <c r="J4107" s="0" t="n">
        <v>608</v>
      </c>
      <c r="K4107" s="0" t="n">
        <f aca="false">I4107*SUMIFS(syst_chauffage!$H$3:$H$27,syst_chauffage!$B$3:$B$27,D4107,syst_chauffage!$C$3:$C$27,E4107)</f>
        <v>106.969571899223</v>
      </c>
      <c r="L4107" s="12" t="n">
        <f aca="false">H4107*SUMIFS(syst_chauffage!$K$3:$K$27,syst_chauffage!$B$3:$B$27,D4107,syst_chauffage!$C$3:$C$27,E4107)</f>
        <v>0.748850430715849</v>
      </c>
      <c r="N4107" s="0" t="str">
        <f aca="false">A4107</f>
        <v>Sport Loisir Culture</v>
      </c>
      <c r="O4107" s="0" t="str">
        <f aca="false">B4107</f>
        <v>Sport</v>
      </c>
      <c r="P4107" s="0" t="str">
        <f aca="false">C4107</f>
        <v>Salle non spécialisée</v>
      </c>
      <c r="Q4107" s="0" t="str">
        <f aca="false">D4107</f>
        <v>Chaudière condensation fioul</v>
      </c>
      <c r="R4107" s="0" t="str">
        <f aca="false">E4107</f>
        <v>Fioul</v>
      </c>
      <c r="S4107" s="0" t="str">
        <f aca="false">F4107</f>
        <v>0729912303</v>
      </c>
      <c r="T4107" s="0" t="str">
        <f aca="false">G4107</f>
        <v>2</v>
      </c>
      <c r="U4107" s="0" t="n">
        <f aca="false">L4107</f>
        <v>0.748850430715849</v>
      </c>
      <c r="V4107" s="0" t="n">
        <f aca="false">K4107</f>
        <v>106.969571899223</v>
      </c>
      <c r="W4107" s="0" t="n">
        <f aca="false">J4107</f>
        <v>608</v>
      </c>
    </row>
    <row r="4108" customFormat="false" ht="12.8" hidden="false" customHeight="false" outlineLevel="0" collapsed="false">
      <c r="A4108" s="0" t="s">
        <v>78</v>
      </c>
      <c r="B4108" s="0" t="s">
        <v>1418</v>
      </c>
      <c r="C4108" s="0" t="s">
        <v>1384</v>
      </c>
      <c r="D4108" s="0" t="s">
        <v>18</v>
      </c>
      <c r="E4108" s="0" t="s">
        <v>14</v>
      </c>
      <c r="F4108" s="0" t="s">
        <v>1517</v>
      </c>
      <c r="G4108" s="0" t="s">
        <v>1610</v>
      </c>
      <c r="H4108" s="0" t="n">
        <v>0.967520825803874</v>
      </c>
      <c r="I4108" s="0" t="n">
        <v>28.2013250581835</v>
      </c>
      <c r="J4108" s="0" t="n">
        <v>608</v>
      </c>
      <c r="K4108" s="0" t="n">
        <f aca="false">I4108*SUMIFS(syst_chauffage!$H$3:$H$27,syst_chauffage!$B$3:$B$27,D4108,syst_chauffage!$C$3:$C$27,E4108)</f>
        <v>76.8466062929231</v>
      </c>
      <c r="L4108" s="12" t="n">
        <f aca="false">H4108*SUMIFS(syst_chauffage!$K$3:$K$27,syst_chauffage!$B$3:$B$27,D4108,syst_chauffage!$C$3:$C$27,E4108)</f>
        <v>0.939895097545874</v>
      </c>
      <c r="N4108" s="0" t="str">
        <f aca="false">A4108</f>
        <v>Sport Loisir Culture</v>
      </c>
      <c r="O4108" s="0" t="str">
        <f aca="false">B4108</f>
        <v>Sport</v>
      </c>
      <c r="P4108" s="0" t="str">
        <f aca="false">C4108</f>
        <v>Salle non spécialisée</v>
      </c>
      <c r="Q4108" s="0" t="str">
        <f aca="false">D4108</f>
        <v>Chaudière condensation gaz</v>
      </c>
      <c r="R4108" s="0" t="str">
        <f aca="false">E4108</f>
        <v>Gaz</v>
      </c>
      <c r="S4108" s="0" t="str">
        <f aca="false">F4108</f>
        <v>0729912404</v>
      </c>
      <c r="T4108" s="0" t="str">
        <f aca="false">G4108</f>
        <v>2</v>
      </c>
      <c r="U4108" s="0" t="n">
        <f aca="false">L4108</f>
        <v>0.939895097545874</v>
      </c>
      <c r="V4108" s="0" t="n">
        <f aca="false">K4108</f>
        <v>76.8466062929231</v>
      </c>
      <c r="W4108" s="0" t="n">
        <f aca="false">J4108</f>
        <v>608</v>
      </c>
    </row>
    <row r="4109" customFormat="false" ht="12.8" hidden="false" customHeight="false" outlineLevel="0" collapsed="false">
      <c r="A4109" s="0" t="s">
        <v>78</v>
      </c>
      <c r="B4109" s="0" t="s">
        <v>1418</v>
      </c>
      <c r="C4109" s="0" t="s">
        <v>1384</v>
      </c>
      <c r="D4109" s="0" t="s">
        <v>32</v>
      </c>
      <c r="E4109" s="0" t="s">
        <v>30</v>
      </c>
      <c r="F4109" s="0" t="s">
        <v>1518</v>
      </c>
      <c r="G4109" s="0" t="s">
        <v>1610</v>
      </c>
      <c r="H4109" s="0" t="n">
        <v>1</v>
      </c>
      <c r="I4109" s="0" t="n">
        <v>12</v>
      </c>
      <c r="J4109" s="0" t="n">
        <v>0</v>
      </c>
      <c r="K4109" s="0" t="n">
        <f aca="false">I4109*SUMIFS(syst_chauffage!$H$3:$H$27,syst_chauffage!$B$3:$B$27,D4109,syst_chauffage!$C$3:$C$27,E4109)</f>
        <v>12</v>
      </c>
      <c r="L4109" s="12" t="n">
        <f aca="false">H4109*SUMIFS(syst_chauffage!$K$3:$K$27,syst_chauffage!$B$3:$B$27,D4109,syst_chauffage!$C$3:$C$27,E4109)</f>
        <v>1</v>
      </c>
      <c r="N4109" s="0" t="str">
        <f aca="false">A4109</f>
        <v>Sport Loisir Culture</v>
      </c>
      <c r="O4109" s="0" t="str">
        <f aca="false">B4109</f>
        <v>Sport</v>
      </c>
      <c r="P4109" s="0" t="str">
        <f aca="false">C4109</f>
        <v>Salle non spécialisée</v>
      </c>
      <c r="Q4109" s="0" t="str">
        <f aca="false">D4109</f>
        <v>Electrique direct performant</v>
      </c>
      <c r="R4109" s="0" t="str">
        <f aca="false">E4109</f>
        <v>Electricité</v>
      </c>
      <c r="S4109" s="0" t="str">
        <f aca="false">F4109</f>
        <v>0729912602</v>
      </c>
      <c r="T4109" s="0" t="str">
        <f aca="false">G4109</f>
        <v>2</v>
      </c>
      <c r="U4109" s="0" t="n">
        <f aca="false">L4109</f>
        <v>1</v>
      </c>
      <c r="V4109" s="0" t="n">
        <f aca="false">K4109</f>
        <v>12</v>
      </c>
      <c r="W4109" s="0" t="n">
        <f aca="false">J4109</f>
        <v>0</v>
      </c>
    </row>
    <row r="4110" customFormat="false" ht="12.8" hidden="false" customHeight="false" outlineLevel="0" collapsed="false">
      <c r="A4110" s="0" t="s">
        <v>78</v>
      </c>
      <c r="B4110" s="0" t="s">
        <v>1418</v>
      </c>
      <c r="C4110" s="0" t="s">
        <v>1384</v>
      </c>
      <c r="D4110" s="0" t="s">
        <v>38</v>
      </c>
      <c r="E4110" s="0" t="s">
        <v>30</v>
      </c>
      <c r="F4110" s="0" t="s">
        <v>1519</v>
      </c>
      <c r="G4110" s="0" t="s">
        <v>1610</v>
      </c>
      <c r="H4110" s="0" t="n">
        <v>3.40633674418604</v>
      </c>
      <c r="I4110" s="0" t="n">
        <v>66.0499787377807</v>
      </c>
      <c r="J4110" s="0" t="n">
        <v>648</v>
      </c>
      <c r="K4110" s="0" t="n">
        <f aca="false">I4110*SUMIFS(syst_chauffage!$H$3:$H$27,syst_chauffage!$B$3:$B$27,D4110,syst_chauffage!$C$3:$C$27,E4110)</f>
        <v>66.7629091295554</v>
      </c>
      <c r="L4110" s="12" t="n">
        <f aca="false">H4110*SUMIFS(syst_chauffage!$K$3:$K$27,syst_chauffage!$B$3:$B$27,D4110,syst_chauffage!$C$3:$C$27,E4110)</f>
        <v>3.04736226069167</v>
      </c>
      <c r="N4110" s="0" t="str">
        <f aca="false">A4110</f>
        <v>Sport Loisir Culture</v>
      </c>
      <c r="O4110" s="0" t="str">
        <f aca="false">B4110</f>
        <v>Sport</v>
      </c>
      <c r="P4110" s="0" t="str">
        <f aca="false">C4110</f>
        <v>Salle non spécialisée</v>
      </c>
      <c r="Q4110" s="0" t="str">
        <f aca="false">D4110</f>
        <v>PAC performant</v>
      </c>
      <c r="R4110" s="0" t="str">
        <f aca="false">E4110</f>
        <v>Electricité</v>
      </c>
      <c r="S4110" s="0" t="str">
        <f aca="false">F4110</f>
        <v>0729912902</v>
      </c>
      <c r="T4110" s="0" t="str">
        <f aca="false">G4110</f>
        <v>2</v>
      </c>
      <c r="U4110" s="0" t="n">
        <f aca="false">L4110</f>
        <v>3.04736226069167</v>
      </c>
      <c r="V4110" s="0" t="n">
        <f aca="false">K4110</f>
        <v>66.7629091295554</v>
      </c>
      <c r="W4110" s="0" t="n">
        <f aca="false">J4110</f>
        <v>648</v>
      </c>
    </row>
    <row r="4111" customFormat="false" ht="12.8" hidden="false" customHeight="false" outlineLevel="0" collapsed="false">
      <c r="A4111" s="0" t="s">
        <v>78</v>
      </c>
      <c r="B4111" s="0" t="s">
        <v>1418</v>
      </c>
      <c r="C4111" s="0" t="s">
        <v>1384</v>
      </c>
      <c r="D4111" s="0" t="s">
        <v>38</v>
      </c>
      <c r="E4111" s="0" t="s">
        <v>30</v>
      </c>
      <c r="F4111" s="0" t="s">
        <v>1520</v>
      </c>
      <c r="G4111" s="0" t="s">
        <v>1610</v>
      </c>
      <c r="H4111" s="0" t="n">
        <v>1</v>
      </c>
      <c r="I4111" s="0" t="n">
        <v>12</v>
      </c>
      <c r="J4111" s="0" t="n">
        <v>648</v>
      </c>
      <c r="K4111" s="0" t="n">
        <f aca="false">I4111*SUMIFS(syst_chauffage!$H$3:$H$27,syst_chauffage!$B$3:$B$27,D4111,syst_chauffage!$C$3:$C$27,E4111)</f>
        <v>12.1295256238501</v>
      </c>
      <c r="L4111" s="12" t="n">
        <f aca="false">H4111*SUMIFS(syst_chauffage!$K$3:$K$27,syst_chauffage!$B$3:$B$27,D4111,syst_chauffage!$C$3:$C$27,E4111)</f>
        <v>0.894615679407779</v>
      </c>
      <c r="N4111" s="0" t="str">
        <f aca="false">A4111</f>
        <v>Sport Loisir Culture</v>
      </c>
      <c r="O4111" s="0" t="str">
        <f aca="false">B4111</f>
        <v>Sport</v>
      </c>
      <c r="P4111" s="0" t="str">
        <f aca="false">C4111</f>
        <v>Salle non spécialisée</v>
      </c>
      <c r="Q4111" s="0" t="str">
        <f aca="false">D4111</f>
        <v>PAC performant</v>
      </c>
      <c r="R4111" s="0" t="str">
        <f aca="false">E4111</f>
        <v>Electricité</v>
      </c>
      <c r="S4111" s="0" t="str">
        <f aca="false">F4111</f>
        <v>0729913104</v>
      </c>
      <c r="T4111" s="0" t="str">
        <f aca="false">G4111</f>
        <v>2</v>
      </c>
      <c r="U4111" s="0" t="n">
        <f aca="false">L4111</f>
        <v>0.894615679407779</v>
      </c>
      <c r="V4111" s="0" t="n">
        <f aca="false">K4111</f>
        <v>12.1295256238501</v>
      </c>
      <c r="W4111" s="0" t="n">
        <f aca="false">J4111</f>
        <v>648</v>
      </c>
    </row>
    <row r="4112" customFormat="false" ht="12.8" hidden="false" customHeight="false" outlineLevel="0" collapsed="false">
      <c r="A4112" s="0" t="s">
        <v>78</v>
      </c>
      <c r="B4112" s="0" t="s">
        <v>1418</v>
      </c>
      <c r="C4112" s="0" t="s">
        <v>1401</v>
      </c>
      <c r="D4112" s="0" t="s">
        <v>19</v>
      </c>
      <c r="E4112" s="0" t="s">
        <v>57</v>
      </c>
      <c r="F4112" s="0" t="s">
        <v>1521</v>
      </c>
      <c r="G4112" s="0" t="s">
        <v>1610</v>
      </c>
      <c r="H4112" s="0" t="n">
        <v>1.77000073679037</v>
      </c>
      <c r="I4112" s="0" t="n">
        <v>84.4376879273335</v>
      </c>
      <c r="J4112" s="0" t="n">
        <v>0</v>
      </c>
      <c r="K4112" s="0" t="n">
        <f aca="false">I4112*SUMIFS(syst_chauffage!$H$3:$H$27,syst_chauffage!$B$3:$B$27,D4112,syst_chauffage!$C$3:$C$27,E4112)</f>
        <v>117.577510820446</v>
      </c>
      <c r="L4112" s="12" t="n">
        <f aca="false">H4112*SUMIFS(syst_chauffage!$K$3:$K$27,syst_chauffage!$B$3:$B$27,D4112,syst_chauffage!$C$3:$C$27,E4112)</f>
        <v>1.77000073679037</v>
      </c>
      <c r="N4112" s="0" t="str">
        <f aca="false">A4112</f>
        <v>Sport Loisir Culture</v>
      </c>
      <c r="O4112" s="0" t="str">
        <f aca="false">B4112</f>
        <v>Sport</v>
      </c>
      <c r="P4112" s="0" t="str">
        <f aca="false">C4112</f>
        <v>Vestiaire et rangement</v>
      </c>
      <c r="Q4112" s="0" t="str">
        <f aca="false">D4112</f>
        <v>Autre système centralisé</v>
      </c>
      <c r="R4112" s="0" t="str">
        <f aca="false">E4112</f>
        <v>Autres</v>
      </c>
      <c r="S4112" s="0" t="str">
        <f aca="false">F4112</f>
        <v>0729950101</v>
      </c>
      <c r="T4112" s="0" t="str">
        <f aca="false">G4112</f>
        <v>2</v>
      </c>
      <c r="U4112" s="0" t="n">
        <f aca="false">L4112</f>
        <v>1.77000073679037</v>
      </c>
      <c r="V4112" s="0" t="n">
        <f aca="false">K4112</f>
        <v>117.577510820446</v>
      </c>
      <c r="W4112" s="0" t="n">
        <f aca="false">J4112</f>
        <v>0</v>
      </c>
    </row>
    <row r="4113" customFormat="false" ht="12.8" hidden="false" customHeight="false" outlineLevel="0" collapsed="false">
      <c r="A4113" s="0" t="s">
        <v>78</v>
      </c>
      <c r="B4113" s="0" t="s">
        <v>1418</v>
      </c>
      <c r="C4113" s="0" t="s">
        <v>1401</v>
      </c>
      <c r="D4113" s="0" t="s">
        <v>19</v>
      </c>
      <c r="E4113" s="0" t="s">
        <v>58</v>
      </c>
      <c r="F4113" s="0" t="s">
        <v>1522</v>
      </c>
      <c r="G4113" s="0" t="s">
        <v>1610</v>
      </c>
      <c r="H4113" s="0" t="n">
        <v>2.0492763015603</v>
      </c>
      <c r="I4113" s="0" t="n">
        <v>92.7086953353555</v>
      </c>
      <c r="J4113" s="0" t="n">
        <v>680</v>
      </c>
      <c r="K4113" s="0" t="n">
        <f aca="false">I4113*SUMIFS(syst_chauffage!$H$3:$H$27,syst_chauffage!$B$3:$B$27,D4113,syst_chauffage!$C$3:$C$27,E4113)</f>
        <v>152.501130394127</v>
      </c>
      <c r="L4113" s="12" t="n">
        <f aca="false">H4113*SUMIFS(syst_chauffage!$K$3:$K$27,syst_chauffage!$B$3:$B$27,D4113,syst_chauffage!$C$3:$C$27,E4113)</f>
        <v>2.0492763015603</v>
      </c>
      <c r="N4113" s="0" t="str">
        <f aca="false">A4113</f>
        <v>Sport Loisir Culture</v>
      </c>
      <c r="O4113" s="0" t="str">
        <f aca="false">B4113</f>
        <v>Sport</v>
      </c>
      <c r="P4113" s="0" t="str">
        <f aca="false">C4113</f>
        <v>Vestiaire et rangement</v>
      </c>
      <c r="Q4113" s="0" t="str">
        <f aca="false">D4113</f>
        <v>Autre système centralisé</v>
      </c>
      <c r="R4113" s="0" t="str">
        <f aca="false">E4113</f>
        <v>Urbain</v>
      </c>
      <c r="S4113" s="0" t="str">
        <f aca="false">F4113</f>
        <v>0729950106</v>
      </c>
      <c r="T4113" s="0" t="str">
        <f aca="false">G4113</f>
        <v>2</v>
      </c>
      <c r="U4113" s="0" t="n">
        <f aca="false">L4113</f>
        <v>2.0492763015603</v>
      </c>
      <c r="V4113" s="0" t="n">
        <f aca="false">K4113</f>
        <v>152.501130394127</v>
      </c>
      <c r="W4113" s="0" t="n">
        <f aca="false">J4113</f>
        <v>680</v>
      </c>
    </row>
    <row r="4114" customFormat="false" ht="12.8" hidden="false" customHeight="false" outlineLevel="0" collapsed="false">
      <c r="A4114" s="0" t="s">
        <v>78</v>
      </c>
      <c r="B4114" s="0" t="s">
        <v>1418</v>
      </c>
      <c r="C4114" s="0" t="s">
        <v>1401</v>
      </c>
      <c r="D4114" s="0" t="s">
        <v>24</v>
      </c>
      <c r="E4114" s="0" t="s">
        <v>30</v>
      </c>
      <c r="F4114" s="0" t="s">
        <v>1523</v>
      </c>
      <c r="G4114" s="0" t="s">
        <v>1610</v>
      </c>
      <c r="H4114" s="0" t="n">
        <v>0.84</v>
      </c>
      <c r="I4114" s="0" t="n">
        <v>10.4</v>
      </c>
      <c r="J4114" s="0" t="n">
        <v>0</v>
      </c>
      <c r="K4114" s="0" t="n">
        <f aca="false">I4114*SUMIFS(syst_chauffage!$H$3:$H$27,syst_chauffage!$B$3:$B$27,D4114,syst_chauffage!$C$3:$C$27,E4114)</f>
        <v>3</v>
      </c>
      <c r="L4114" s="12" t="n">
        <f aca="false">H4114*SUMIFS(syst_chauffage!$K$3:$K$27,syst_chauffage!$B$3:$B$27,D4114,syst_chauffage!$C$3:$C$27,E4114)</f>
        <v>0.84</v>
      </c>
      <c r="N4114" s="0" t="str">
        <f aca="false">A4114</f>
        <v>Sport Loisir Culture</v>
      </c>
      <c r="O4114" s="0" t="str">
        <f aca="false">B4114</f>
        <v>Sport</v>
      </c>
      <c r="P4114" s="0" t="str">
        <f aca="false">C4114</f>
        <v>Vestiaire et rangement</v>
      </c>
      <c r="Q4114" s="0" t="str">
        <f aca="false">D4114</f>
        <v>Cassette rayonnante</v>
      </c>
      <c r="R4114" s="0" t="str">
        <f aca="false">E4114</f>
        <v>Electricité</v>
      </c>
      <c r="S4114" s="0" t="str">
        <f aca="false">F4114</f>
        <v>0729950202</v>
      </c>
      <c r="T4114" s="0" t="str">
        <f aca="false">G4114</f>
        <v>2</v>
      </c>
      <c r="U4114" s="0" t="n">
        <f aca="false">L4114</f>
        <v>0.84</v>
      </c>
      <c r="V4114" s="0" t="n">
        <f aca="false">K4114</f>
        <v>3</v>
      </c>
      <c r="W4114" s="0" t="n">
        <f aca="false">J4114</f>
        <v>0</v>
      </c>
    </row>
    <row r="4115" customFormat="false" ht="12.8" hidden="false" customHeight="false" outlineLevel="0" collapsed="false">
      <c r="A4115" s="0" t="s">
        <v>78</v>
      </c>
      <c r="B4115" s="0" t="s">
        <v>1418</v>
      </c>
      <c r="C4115" s="0" t="s">
        <v>1401</v>
      </c>
      <c r="D4115" s="0" t="s">
        <v>22</v>
      </c>
      <c r="E4115" s="0" t="s">
        <v>23</v>
      </c>
      <c r="F4115" s="0" t="s">
        <v>1524</v>
      </c>
      <c r="G4115" s="0" t="s">
        <v>1610</v>
      </c>
      <c r="H4115" s="0" t="n">
        <v>0.675763186679944</v>
      </c>
      <c r="I4115" s="0" t="n">
        <v>69.3618477921276</v>
      </c>
      <c r="J4115" s="0" t="n">
        <v>0</v>
      </c>
      <c r="K4115" s="0" t="n">
        <f aca="false">I4115*SUMIFS(syst_chauffage!$H$3:$H$27,syst_chauffage!$B$3:$B$27,D4115,syst_chauffage!$C$3:$C$27,E4115)</f>
        <v>122.147775174034</v>
      </c>
      <c r="L4115" s="12" t="n">
        <f aca="false">H4115*SUMIFS(syst_chauffage!$K$3:$K$27,syst_chauffage!$B$3:$B$27,D4115,syst_chauffage!$C$3:$C$27,E4115)</f>
        <v>0.675763186679944</v>
      </c>
      <c r="N4115" s="0" t="str">
        <f aca="false">A4115</f>
        <v>Sport Loisir Culture</v>
      </c>
      <c r="O4115" s="0" t="str">
        <f aca="false">B4115</f>
        <v>Sport</v>
      </c>
      <c r="P4115" s="0" t="str">
        <f aca="false">C4115</f>
        <v>Vestiaire et rangement</v>
      </c>
      <c r="Q4115" s="0" t="str">
        <f aca="false">D4115</f>
        <v>Chaudière fioul</v>
      </c>
      <c r="R4115" s="0" t="str">
        <f aca="false">E4115</f>
        <v>Fioul</v>
      </c>
      <c r="S4115" s="0" t="str">
        <f aca="false">F4115</f>
        <v>0729950303</v>
      </c>
      <c r="T4115" s="0" t="str">
        <f aca="false">G4115</f>
        <v>2</v>
      </c>
      <c r="U4115" s="0" t="n">
        <f aca="false">L4115</f>
        <v>0.675763186679944</v>
      </c>
      <c r="V4115" s="0" t="n">
        <f aca="false">K4115</f>
        <v>122.147775174034</v>
      </c>
      <c r="W4115" s="0" t="n">
        <f aca="false">J4115</f>
        <v>0</v>
      </c>
    </row>
    <row r="4116" customFormat="false" ht="12.8" hidden="false" customHeight="false" outlineLevel="0" collapsed="false">
      <c r="A4116" s="0" t="s">
        <v>78</v>
      </c>
      <c r="B4116" s="0" t="s">
        <v>1418</v>
      </c>
      <c r="C4116" s="0" t="s">
        <v>1401</v>
      </c>
      <c r="D4116" s="0" t="s">
        <v>13</v>
      </c>
      <c r="E4116" s="0" t="s">
        <v>14</v>
      </c>
      <c r="F4116" s="0" t="s">
        <v>1525</v>
      </c>
      <c r="G4116" s="0" t="s">
        <v>1610</v>
      </c>
      <c r="H4116" s="0" t="n">
        <v>0.685038715670178</v>
      </c>
      <c r="I4116" s="0" t="n">
        <v>52.4556739816316</v>
      </c>
      <c r="J4116" s="0" t="n">
        <v>224</v>
      </c>
      <c r="K4116" s="0" t="n">
        <f aca="false">I4116*SUMIFS(syst_chauffage!$H$3:$H$27,syst_chauffage!$B$3:$B$27,D4116,syst_chauffage!$C$3:$C$27,E4116)</f>
        <v>105.939045726944</v>
      </c>
      <c r="L4116" s="12" t="n">
        <f aca="false">H4116*SUMIFS(syst_chauffage!$K$3:$K$27,syst_chauffage!$B$3:$B$27,D4116,syst_chauffage!$C$3:$C$27,E4116)</f>
        <v>0.685038715670178</v>
      </c>
      <c r="N4116" s="0" t="str">
        <f aca="false">A4116</f>
        <v>Sport Loisir Culture</v>
      </c>
      <c r="O4116" s="0" t="str">
        <f aca="false">B4116</f>
        <v>Sport</v>
      </c>
      <c r="P4116" s="0" t="str">
        <f aca="false">C4116</f>
        <v>Vestiaire et rangement</v>
      </c>
      <c r="Q4116" s="0" t="str">
        <f aca="false">D4116</f>
        <v>Chaudière gaz</v>
      </c>
      <c r="R4116" s="0" t="str">
        <f aca="false">E4116</f>
        <v>Gaz</v>
      </c>
      <c r="S4116" s="0" t="str">
        <f aca="false">F4116</f>
        <v>0729950404</v>
      </c>
      <c r="T4116" s="0" t="str">
        <f aca="false">G4116</f>
        <v>2</v>
      </c>
      <c r="U4116" s="0" t="n">
        <f aca="false">L4116</f>
        <v>0.685038715670178</v>
      </c>
      <c r="V4116" s="0" t="n">
        <f aca="false">K4116</f>
        <v>105.939045726944</v>
      </c>
      <c r="W4116" s="0" t="n">
        <f aca="false">J4116</f>
        <v>224</v>
      </c>
    </row>
    <row r="4117" customFormat="false" ht="12.8" hidden="false" customHeight="false" outlineLevel="0" collapsed="false">
      <c r="A4117" s="0" t="s">
        <v>78</v>
      </c>
      <c r="B4117" s="0" t="s">
        <v>1418</v>
      </c>
      <c r="C4117" s="0" t="s">
        <v>1401</v>
      </c>
      <c r="D4117" s="0" t="s">
        <v>29</v>
      </c>
      <c r="E4117" s="0" t="s">
        <v>30</v>
      </c>
      <c r="F4117" s="0" t="s">
        <v>1526</v>
      </c>
      <c r="G4117" s="0" t="s">
        <v>1610</v>
      </c>
      <c r="H4117" s="0" t="n">
        <v>0.92</v>
      </c>
      <c r="I4117" s="0" t="n">
        <v>10.4</v>
      </c>
      <c r="J4117" s="0" t="n">
        <v>0</v>
      </c>
      <c r="K4117" s="0" t="n">
        <f aca="false">I4117*SUMIFS(syst_chauffage!$H$3:$H$27,syst_chauffage!$B$3:$B$27,D4117,syst_chauffage!$C$3:$C$27,E4117)</f>
        <v>3</v>
      </c>
      <c r="L4117" s="12" t="n">
        <f aca="false">H4117*SUMIFS(syst_chauffage!$K$3:$K$27,syst_chauffage!$B$3:$B$27,D4117,syst_chauffage!$C$3:$C$27,E4117)</f>
        <v>0.92</v>
      </c>
      <c r="N4117" s="0" t="str">
        <f aca="false">A4117</f>
        <v>Sport Loisir Culture</v>
      </c>
      <c r="O4117" s="0" t="str">
        <f aca="false">B4117</f>
        <v>Sport</v>
      </c>
      <c r="P4117" s="0" t="str">
        <f aca="false">C4117</f>
        <v>Vestiaire et rangement</v>
      </c>
      <c r="Q4117" s="0" t="str">
        <f aca="false">D4117</f>
        <v>Electrique direct</v>
      </c>
      <c r="R4117" s="0" t="str">
        <f aca="false">E4117</f>
        <v>Electricité</v>
      </c>
      <c r="S4117" s="0" t="str">
        <f aca="false">F4117</f>
        <v>0729950602</v>
      </c>
      <c r="T4117" s="0" t="str">
        <f aca="false">G4117</f>
        <v>2</v>
      </c>
      <c r="U4117" s="0" t="n">
        <f aca="false">L4117</f>
        <v>0.92</v>
      </c>
      <c r="V4117" s="0" t="n">
        <f aca="false">K4117</f>
        <v>3</v>
      </c>
      <c r="W4117" s="0" t="n">
        <f aca="false">J4117</f>
        <v>0</v>
      </c>
    </row>
    <row r="4118" customFormat="false" ht="12.8" hidden="false" customHeight="false" outlineLevel="0" collapsed="false">
      <c r="A4118" s="0" t="s">
        <v>78</v>
      </c>
      <c r="B4118" s="0" t="s">
        <v>1418</v>
      </c>
      <c r="C4118" s="0" t="s">
        <v>1401</v>
      </c>
      <c r="D4118" s="0" t="s">
        <v>36</v>
      </c>
      <c r="E4118" s="0" t="s">
        <v>30</v>
      </c>
      <c r="F4118" s="0" t="s">
        <v>1527</v>
      </c>
      <c r="G4118" s="0" t="s">
        <v>1610</v>
      </c>
      <c r="H4118" s="0" t="n">
        <v>2.95662809302325</v>
      </c>
      <c r="I4118" s="0" t="n">
        <v>49.8245836406918</v>
      </c>
      <c r="J4118" s="0" t="n">
        <v>603</v>
      </c>
      <c r="K4118" s="0" t="n">
        <f aca="false">I4118*SUMIFS(syst_chauffage!$H$3:$H$27,syst_chauffage!$B$3:$B$27,D4118,syst_chauffage!$C$3:$C$27,E4118)</f>
        <v>30.824382371503</v>
      </c>
      <c r="L4118" s="12" t="n">
        <f aca="false">H4118*SUMIFS(syst_chauffage!$K$3:$K$27,syst_chauffage!$B$3:$B$27,D4118,syst_chauffage!$C$3:$C$27,E4118)</f>
        <v>2.48413091717754</v>
      </c>
      <c r="N4118" s="0" t="str">
        <f aca="false">A4118</f>
        <v>Sport Loisir Culture</v>
      </c>
      <c r="O4118" s="0" t="str">
        <f aca="false">B4118</f>
        <v>Sport</v>
      </c>
      <c r="P4118" s="0" t="str">
        <f aca="false">C4118</f>
        <v>Vestiaire et rangement</v>
      </c>
      <c r="Q4118" s="0" t="str">
        <f aca="false">D4118</f>
        <v>PAC</v>
      </c>
      <c r="R4118" s="0" t="str">
        <f aca="false">E4118</f>
        <v>Electricité</v>
      </c>
      <c r="S4118" s="0" t="str">
        <f aca="false">F4118</f>
        <v>0729950902</v>
      </c>
      <c r="T4118" s="0" t="str">
        <f aca="false">G4118</f>
        <v>2</v>
      </c>
      <c r="U4118" s="0" t="n">
        <f aca="false">L4118</f>
        <v>2.48413091717754</v>
      </c>
      <c r="V4118" s="0" t="n">
        <f aca="false">K4118</f>
        <v>30.824382371503</v>
      </c>
      <c r="W4118" s="0" t="n">
        <f aca="false">J4118</f>
        <v>603</v>
      </c>
    </row>
    <row r="4119" customFormat="false" ht="12.8" hidden="false" customHeight="false" outlineLevel="0" collapsed="false">
      <c r="A4119" s="0" t="s">
        <v>78</v>
      </c>
      <c r="B4119" s="0" t="s">
        <v>1418</v>
      </c>
      <c r="C4119" s="0" t="s">
        <v>1401</v>
      </c>
      <c r="D4119" s="0" t="s">
        <v>36</v>
      </c>
      <c r="E4119" s="0" t="s">
        <v>30</v>
      </c>
      <c r="F4119" s="0" t="s">
        <v>1528</v>
      </c>
      <c r="G4119" s="0" t="s">
        <v>1610</v>
      </c>
      <c r="H4119" s="0" t="n">
        <v>0.84</v>
      </c>
      <c r="I4119" s="0" t="n">
        <v>10.4</v>
      </c>
      <c r="J4119" s="0" t="n">
        <v>603</v>
      </c>
      <c r="K4119" s="0" t="n">
        <f aca="false">I4119*SUMIFS(syst_chauffage!$H$3:$H$27,syst_chauffage!$B$3:$B$27,D4119,syst_chauffage!$C$3:$C$27,E4119)</f>
        <v>6.43404426568691</v>
      </c>
      <c r="L4119" s="12" t="n">
        <f aca="false">H4119*SUMIFS(syst_chauffage!$K$3:$K$27,syst_chauffage!$B$3:$B$27,D4119,syst_chauffage!$C$3:$C$27,E4119)</f>
        <v>0.705760043122449</v>
      </c>
      <c r="N4119" s="0" t="str">
        <f aca="false">A4119</f>
        <v>Sport Loisir Culture</v>
      </c>
      <c r="O4119" s="0" t="str">
        <f aca="false">B4119</f>
        <v>Sport</v>
      </c>
      <c r="P4119" s="0" t="str">
        <f aca="false">C4119</f>
        <v>Vestiaire et rangement</v>
      </c>
      <c r="Q4119" s="0" t="str">
        <f aca="false">D4119</f>
        <v>PAC</v>
      </c>
      <c r="R4119" s="0" t="str">
        <f aca="false">E4119</f>
        <v>Electricité</v>
      </c>
      <c r="S4119" s="0" t="str">
        <f aca="false">F4119</f>
        <v>0729951104</v>
      </c>
      <c r="T4119" s="0" t="str">
        <f aca="false">G4119</f>
        <v>2</v>
      </c>
      <c r="U4119" s="0" t="n">
        <f aca="false">L4119</f>
        <v>0.705760043122449</v>
      </c>
      <c r="V4119" s="0" t="n">
        <f aca="false">K4119</f>
        <v>6.43404426568691</v>
      </c>
      <c r="W4119" s="0" t="n">
        <f aca="false">J4119</f>
        <v>603</v>
      </c>
    </row>
    <row r="4120" customFormat="false" ht="12.8" hidden="false" customHeight="false" outlineLevel="0" collapsed="false">
      <c r="A4120" s="0" t="s">
        <v>78</v>
      </c>
      <c r="B4120" s="0" t="s">
        <v>1418</v>
      </c>
      <c r="C4120" s="0" t="s">
        <v>1401</v>
      </c>
      <c r="D4120" s="0" t="s">
        <v>51</v>
      </c>
      <c r="E4120" s="0" t="s">
        <v>57</v>
      </c>
      <c r="F4120" s="0" t="s">
        <v>1529</v>
      </c>
      <c r="G4120" s="0" t="s">
        <v>1610</v>
      </c>
      <c r="H4120" s="0" t="n">
        <v>2.15118488632096</v>
      </c>
      <c r="I4120" s="0" t="n">
        <v>100.521057056349</v>
      </c>
      <c r="J4120" s="0" t="n">
        <v>0</v>
      </c>
      <c r="K4120" s="0" t="n">
        <f aca="false">I4120*SUMIFS(syst_chauffage!$H$3:$H$27,syst_chauffage!$B$3:$B$27,D4120,syst_chauffage!$C$3:$C$27,E4120)</f>
        <v>212.989429285495</v>
      </c>
      <c r="L4120" s="12" t="n">
        <f aca="false">H4120*SUMIFS(syst_chauffage!$K$3:$K$27,syst_chauffage!$B$3:$B$27,D4120,syst_chauffage!$C$3:$C$27,E4120)</f>
        <v>2.15118488632096</v>
      </c>
      <c r="N4120" s="0" t="str">
        <f aca="false">A4120</f>
        <v>Sport Loisir Culture</v>
      </c>
      <c r="O4120" s="0" t="str">
        <f aca="false">B4120</f>
        <v>Sport</v>
      </c>
      <c r="P4120" s="0" t="str">
        <f aca="false">C4120</f>
        <v>Vestiaire et rangement</v>
      </c>
      <c r="Q4120" s="0" t="str">
        <f aca="false">D4120</f>
        <v>Autre système centralisé performant</v>
      </c>
      <c r="R4120" s="0" t="str">
        <f aca="false">E4120</f>
        <v>Autres</v>
      </c>
      <c r="S4120" s="0" t="str">
        <f aca="false">F4120</f>
        <v>0729952101</v>
      </c>
      <c r="T4120" s="0" t="str">
        <f aca="false">G4120</f>
        <v>2</v>
      </c>
      <c r="U4120" s="0" t="n">
        <f aca="false">L4120</f>
        <v>2.15118488632096</v>
      </c>
      <c r="V4120" s="0" t="n">
        <f aca="false">K4120</f>
        <v>212.989429285495</v>
      </c>
      <c r="W4120" s="0" t="n">
        <f aca="false">J4120</f>
        <v>0</v>
      </c>
    </row>
    <row r="4121" customFormat="false" ht="12.8" hidden="false" customHeight="false" outlineLevel="0" collapsed="false">
      <c r="A4121" s="0" t="s">
        <v>78</v>
      </c>
      <c r="B4121" s="0" t="s">
        <v>1418</v>
      </c>
      <c r="C4121" s="0" t="s">
        <v>1401</v>
      </c>
      <c r="D4121" s="0" t="s">
        <v>51</v>
      </c>
      <c r="E4121" s="0" t="s">
        <v>58</v>
      </c>
      <c r="F4121" s="0" t="s">
        <v>1530</v>
      </c>
      <c r="G4121" s="0" t="s">
        <v>1610</v>
      </c>
      <c r="H4121" s="0" t="n">
        <v>2.48431820109282</v>
      </c>
      <c r="I4121" s="0" t="n">
        <v>110.367494446852</v>
      </c>
      <c r="J4121" s="0" t="n">
        <v>680</v>
      </c>
      <c r="K4121" s="0" t="n">
        <f aca="false">I4121*SUMIFS(syst_chauffage!$H$3:$H$27,syst_chauffage!$B$3:$B$27,D4121,syst_chauffage!$C$3:$C$27,E4121)</f>
        <v>235.52417873389</v>
      </c>
      <c r="L4121" s="12" t="n">
        <f aca="false">H4121*SUMIFS(syst_chauffage!$K$3:$K$27,syst_chauffage!$B$3:$B$27,D4121,syst_chauffage!$C$3:$C$27,E4121)</f>
        <v>2.48431820109282</v>
      </c>
      <c r="N4121" s="0" t="str">
        <f aca="false">A4121</f>
        <v>Sport Loisir Culture</v>
      </c>
      <c r="O4121" s="0" t="str">
        <f aca="false">B4121</f>
        <v>Sport</v>
      </c>
      <c r="P4121" s="0" t="str">
        <f aca="false">C4121</f>
        <v>Vestiaire et rangement</v>
      </c>
      <c r="Q4121" s="0" t="str">
        <f aca="false">D4121</f>
        <v>Autre système centralisé performant</v>
      </c>
      <c r="R4121" s="0" t="str">
        <f aca="false">E4121</f>
        <v>Urbain</v>
      </c>
      <c r="S4121" s="0" t="str">
        <f aca="false">F4121</f>
        <v>0729952106</v>
      </c>
      <c r="T4121" s="0" t="str">
        <f aca="false">G4121</f>
        <v>2</v>
      </c>
      <c r="U4121" s="0" t="n">
        <f aca="false">L4121</f>
        <v>2.48431820109282</v>
      </c>
      <c r="V4121" s="0" t="n">
        <f aca="false">K4121</f>
        <v>235.52417873389</v>
      </c>
      <c r="W4121" s="0" t="n">
        <f aca="false">J4121</f>
        <v>680</v>
      </c>
    </row>
    <row r="4122" customFormat="false" ht="12.8" hidden="false" customHeight="false" outlineLevel="0" collapsed="false">
      <c r="A4122" s="0" t="s">
        <v>78</v>
      </c>
      <c r="B4122" s="0" t="s">
        <v>1418</v>
      </c>
      <c r="C4122" s="0" t="s">
        <v>1401</v>
      </c>
      <c r="D4122" s="0" t="s">
        <v>54</v>
      </c>
      <c r="E4122" s="0" t="s">
        <v>30</v>
      </c>
      <c r="F4122" s="0" t="s">
        <v>1531</v>
      </c>
      <c r="G4122" s="0" t="s">
        <v>1610</v>
      </c>
      <c r="H4122" s="0" t="n">
        <v>1</v>
      </c>
      <c r="I4122" s="0" t="n">
        <v>12</v>
      </c>
      <c r="J4122" s="0" t="n">
        <v>0</v>
      </c>
      <c r="K4122" s="0" t="n">
        <f aca="false">I4122*SUMIFS(syst_chauffage!$H$3:$H$27,syst_chauffage!$B$3:$B$27,D4122,syst_chauffage!$C$3:$C$27,E4122)</f>
        <v>12</v>
      </c>
      <c r="L4122" s="12" t="n">
        <f aca="false">H4122*SUMIFS(syst_chauffage!$K$3:$K$27,syst_chauffage!$B$3:$B$27,D4122,syst_chauffage!$C$3:$C$27,E4122)</f>
        <v>1</v>
      </c>
      <c r="N4122" s="0" t="str">
        <f aca="false">A4122</f>
        <v>Sport Loisir Culture</v>
      </c>
      <c r="O4122" s="0" t="str">
        <f aca="false">B4122</f>
        <v>Sport</v>
      </c>
      <c r="P4122" s="0" t="str">
        <f aca="false">C4122</f>
        <v>Vestiaire et rangement</v>
      </c>
      <c r="Q4122" s="0" t="str">
        <f aca="false">D4122</f>
        <v>Cassette rayonnante performant</v>
      </c>
      <c r="R4122" s="0" t="str">
        <f aca="false">E4122</f>
        <v>Electricité</v>
      </c>
      <c r="S4122" s="0" t="str">
        <f aca="false">F4122</f>
        <v>0729952202</v>
      </c>
      <c r="T4122" s="0" t="str">
        <f aca="false">G4122</f>
        <v>2</v>
      </c>
      <c r="U4122" s="0" t="n">
        <f aca="false">L4122</f>
        <v>1</v>
      </c>
      <c r="V4122" s="0" t="n">
        <f aca="false">K4122</f>
        <v>12</v>
      </c>
      <c r="W4122" s="0" t="n">
        <f aca="false">J4122</f>
        <v>0</v>
      </c>
    </row>
    <row r="4123" customFormat="false" ht="12.8" hidden="false" customHeight="false" outlineLevel="0" collapsed="false">
      <c r="A4123" s="0" t="s">
        <v>78</v>
      </c>
      <c r="B4123" s="0" t="s">
        <v>1418</v>
      </c>
      <c r="C4123" s="0" t="s">
        <v>1401</v>
      </c>
      <c r="D4123" s="0" t="s">
        <v>27</v>
      </c>
      <c r="E4123" s="0" t="s">
        <v>23</v>
      </c>
      <c r="F4123" s="0" t="s">
        <v>1532</v>
      </c>
      <c r="G4123" s="0" t="s">
        <v>1610</v>
      </c>
      <c r="H4123" s="0" t="n">
        <v>0.742255465604814</v>
      </c>
      <c r="I4123" s="0" t="n">
        <v>82.5736283239614</v>
      </c>
      <c r="J4123" s="0" t="n">
        <v>504</v>
      </c>
      <c r="K4123" s="0" t="n">
        <f aca="false">I4123*SUMIFS(syst_chauffage!$H$3:$H$27,syst_chauffage!$B$3:$B$27,D4123,syst_chauffage!$C$3:$C$27,E4123)</f>
        <v>211.7520719578</v>
      </c>
      <c r="L4123" s="12" t="n">
        <f aca="false">H4123*SUMIFS(syst_chauffage!$K$3:$K$27,syst_chauffage!$B$3:$B$27,D4123,syst_chauffage!$C$3:$C$27,E4123)</f>
        <v>0.742255465604814</v>
      </c>
      <c r="N4123" s="0" t="str">
        <f aca="false">A4123</f>
        <v>Sport Loisir Culture</v>
      </c>
      <c r="O4123" s="0" t="str">
        <f aca="false">B4123</f>
        <v>Sport</v>
      </c>
      <c r="P4123" s="0" t="str">
        <f aca="false">C4123</f>
        <v>Vestiaire et rangement</v>
      </c>
      <c r="Q4123" s="0" t="str">
        <f aca="false">D4123</f>
        <v>Chaudière condensation fioul</v>
      </c>
      <c r="R4123" s="0" t="str">
        <f aca="false">E4123</f>
        <v>Fioul</v>
      </c>
      <c r="S4123" s="0" t="str">
        <f aca="false">F4123</f>
        <v>0729952303</v>
      </c>
      <c r="T4123" s="0" t="str">
        <f aca="false">G4123</f>
        <v>2</v>
      </c>
      <c r="U4123" s="0" t="n">
        <f aca="false">L4123</f>
        <v>0.742255465604814</v>
      </c>
      <c r="V4123" s="0" t="n">
        <f aca="false">K4123</f>
        <v>211.7520719578</v>
      </c>
      <c r="W4123" s="0" t="n">
        <f aca="false">J4123</f>
        <v>504</v>
      </c>
    </row>
    <row r="4124" customFormat="false" ht="12.8" hidden="false" customHeight="false" outlineLevel="0" collapsed="false">
      <c r="A4124" s="0" t="s">
        <v>78</v>
      </c>
      <c r="B4124" s="0" t="s">
        <v>1418</v>
      </c>
      <c r="C4124" s="0" t="s">
        <v>1401</v>
      </c>
      <c r="D4124" s="0" t="s">
        <v>18</v>
      </c>
      <c r="E4124" s="0" t="s">
        <v>14</v>
      </c>
      <c r="F4124" s="0" t="s">
        <v>1533</v>
      </c>
      <c r="G4124" s="0" t="s">
        <v>1610</v>
      </c>
      <c r="H4124" s="0" t="n">
        <v>0.960960244317974</v>
      </c>
      <c r="I4124" s="0" t="n">
        <v>62.4472309305138</v>
      </c>
      <c r="J4124" s="0" t="n">
        <v>504</v>
      </c>
      <c r="K4124" s="0" t="n">
        <f aca="false">I4124*SUMIFS(syst_chauffage!$H$3:$H$27,syst_chauffage!$B$3:$B$27,D4124,syst_chauffage!$C$3:$C$27,E4124)</f>
        <v>170.164265668357</v>
      </c>
      <c r="L4124" s="12" t="n">
        <f aca="false">H4124*SUMIFS(syst_chauffage!$K$3:$K$27,syst_chauffage!$B$3:$B$27,D4124,syst_chauffage!$C$3:$C$27,E4124)</f>
        <v>0.933521841062714</v>
      </c>
      <c r="N4124" s="0" t="str">
        <f aca="false">A4124</f>
        <v>Sport Loisir Culture</v>
      </c>
      <c r="O4124" s="0" t="str">
        <f aca="false">B4124</f>
        <v>Sport</v>
      </c>
      <c r="P4124" s="0" t="str">
        <f aca="false">C4124</f>
        <v>Vestiaire et rangement</v>
      </c>
      <c r="Q4124" s="0" t="str">
        <f aca="false">D4124</f>
        <v>Chaudière condensation gaz</v>
      </c>
      <c r="R4124" s="0" t="str">
        <f aca="false">E4124</f>
        <v>Gaz</v>
      </c>
      <c r="S4124" s="0" t="str">
        <f aca="false">F4124</f>
        <v>0729952404</v>
      </c>
      <c r="T4124" s="0" t="str">
        <f aca="false">G4124</f>
        <v>2</v>
      </c>
      <c r="U4124" s="0" t="n">
        <f aca="false">L4124</f>
        <v>0.933521841062714</v>
      </c>
      <c r="V4124" s="0" t="n">
        <f aca="false">K4124</f>
        <v>170.164265668357</v>
      </c>
      <c r="W4124" s="0" t="n">
        <f aca="false">J4124</f>
        <v>504</v>
      </c>
    </row>
    <row r="4125" customFormat="false" ht="12.8" hidden="false" customHeight="false" outlineLevel="0" collapsed="false">
      <c r="A4125" s="0" t="s">
        <v>78</v>
      </c>
      <c r="B4125" s="0" t="s">
        <v>1418</v>
      </c>
      <c r="C4125" s="0" t="s">
        <v>1401</v>
      </c>
      <c r="D4125" s="0" t="s">
        <v>32</v>
      </c>
      <c r="E4125" s="0" t="s">
        <v>30</v>
      </c>
      <c r="F4125" s="0" t="s">
        <v>1534</v>
      </c>
      <c r="G4125" s="0" t="s">
        <v>1610</v>
      </c>
      <c r="H4125" s="0" t="n">
        <v>1</v>
      </c>
      <c r="I4125" s="0" t="n">
        <v>12</v>
      </c>
      <c r="J4125" s="0" t="n">
        <v>0</v>
      </c>
      <c r="K4125" s="0" t="n">
        <f aca="false">I4125*SUMIFS(syst_chauffage!$H$3:$H$27,syst_chauffage!$B$3:$B$27,D4125,syst_chauffage!$C$3:$C$27,E4125)</f>
        <v>12</v>
      </c>
      <c r="L4125" s="12" t="n">
        <f aca="false">H4125*SUMIFS(syst_chauffage!$K$3:$K$27,syst_chauffage!$B$3:$B$27,D4125,syst_chauffage!$C$3:$C$27,E4125)</f>
        <v>1</v>
      </c>
      <c r="N4125" s="0" t="str">
        <f aca="false">A4125</f>
        <v>Sport Loisir Culture</v>
      </c>
      <c r="O4125" s="0" t="str">
        <f aca="false">B4125</f>
        <v>Sport</v>
      </c>
      <c r="P4125" s="0" t="str">
        <f aca="false">C4125</f>
        <v>Vestiaire et rangement</v>
      </c>
      <c r="Q4125" s="0" t="str">
        <f aca="false">D4125</f>
        <v>Electrique direct performant</v>
      </c>
      <c r="R4125" s="0" t="str">
        <f aca="false">E4125</f>
        <v>Electricité</v>
      </c>
      <c r="S4125" s="0" t="str">
        <f aca="false">F4125</f>
        <v>0729952602</v>
      </c>
      <c r="T4125" s="0" t="str">
        <f aca="false">G4125</f>
        <v>2</v>
      </c>
      <c r="U4125" s="0" t="n">
        <f aca="false">L4125</f>
        <v>1</v>
      </c>
      <c r="V4125" s="0" t="n">
        <f aca="false">K4125</f>
        <v>12</v>
      </c>
      <c r="W4125" s="0" t="n">
        <f aca="false">J4125</f>
        <v>0</v>
      </c>
    </row>
    <row r="4126" customFormat="false" ht="12.8" hidden="false" customHeight="false" outlineLevel="0" collapsed="false">
      <c r="A4126" s="0" t="s">
        <v>78</v>
      </c>
      <c r="B4126" s="0" t="s">
        <v>1418</v>
      </c>
      <c r="C4126" s="0" t="s">
        <v>1401</v>
      </c>
      <c r="D4126" s="0" t="s">
        <v>38</v>
      </c>
      <c r="E4126" s="0" t="s">
        <v>30</v>
      </c>
      <c r="F4126" s="0" t="s">
        <v>1535</v>
      </c>
      <c r="G4126" s="0" t="s">
        <v>1610</v>
      </c>
      <c r="H4126" s="0" t="n">
        <v>3.41149395348837</v>
      </c>
      <c r="I4126" s="0" t="n">
        <v>59.3149805246331</v>
      </c>
      <c r="J4126" s="0" t="n">
        <v>648</v>
      </c>
      <c r="K4126" s="0" t="n">
        <f aca="false">I4126*SUMIFS(syst_chauffage!$H$3:$H$27,syst_chauffage!$B$3:$B$27,D4126,syst_chauffage!$C$3:$C$27,E4126)</f>
        <v>59.9552146793088</v>
      </c>
      <c r="L4126" s="12" t="n">
        <f aca="false">H4126*SUMIFS(syst_chauffage!$K$3:$K$27,syst_chauffage!$B$3:$B$27,D4126,syst_chauffage!$C$3:$C$27,E4126)</f>
        <v>3.05197598099553</v>
      </c>
      <c r="N4126" s="0" t="str">
        <f aca="false">A4126</f>
        <v>Sport Loisir Culture</v>
      </c>
      <c r="O4126" s="0" t="str">
        <f aca="false">B4126</f>
        <v>Sport</v>
      </c>
      <c r="P4126" s="0" t="str">
        <f aca="false">C4126</f>
        <v>Vestiaire et rangement</v>
      </c>
      <c r="Q4126" s="0" t="str">
        <f aca="false">D4126</f>
        <v>PAC performant</v>
      </c>
      <c r="R4126" s="0" t="str">
        <f aca="false">E4126</f>
        <v>Electricité</v>
      </c>
      <c r="S4126" s="0" t="str">
        <f aca="false">F4126</f>
        <v>0729952902</v>
      </c>
      <c r="T4126" s="0" t="str">
        <f aca="false">G4126</f>
        <v>2</v>
      </c>
      <c r="U4126" s="0" t="n">
        <f aca="false">L4126</f>
        <v>3.05197598099553</v>
      </c>
      <c r="V4126" s="0" t="n">
        <f aca="false">K4126</f>
        <v>59.9552146793088</v>
      </c>
      <c r="W4126" s="0" t="n">
        <f aca="false">J4126</f>
        <v>648</v>
      </c>
    </row>
    <row r="4127" customFormat="false" ht="12.8" hidden="false" customHeight="false" outlineLevel="0" collapsed="false">
      <c r="A4127" s="0" t="s">
        <v>78</v>
      </c>
      <c r="B4127" s="0" t="s">
        <v>1418</v>
      </c>
      <c r="C4127" s="0" t="s">
        <v>1401</v>
      </c>
      <c r="D4127" s="0" t="s">
        <v>38</v>
      </c>
      <c r="E4127" s="0" t="s">
        <v>30</v>
      </c>
      <c r="F4127" s="0" t="s">
        <v>1536</v>
      </c>
      <c r="G4127" s="0" t="s">
        <v>1610</v>
      </c>
      <c r="H4127" s="0" t="n">
        <v>1</v>
      </c>
      <c r="I4127" s="0" t="n">
        <v>12</v>
      </c>
      <c r="J4127" s="0" t="n">
        <v>648</v>
      </c>
      <c r="K4127" s="0" t="n">
        <f aca="false">I4127*SUMIFS(syst_chauffage!$H$3:$H$27,syst_chauffage!$B$3:$B$27,D4127,syst_chauffage!$C$3:$C$27,E4127)</f>
        <v>12.1295256238501</v>
      </c>
      <c r="L4127" s="12" t="n">
        <f aca="false">H4127*SUMIFS(syst_chauffage!$K$3:$K$27,syst_chauffage!$B$3:$B$27,D4127,syst_chauffage!$C$3:$C$27,E4127)</f>
        <v>0.894615679407779</v>
      </c>
      <c r="N4127" s="0" t="str">
        <f aca="false">A4127</f>
        <v>Sport Loisir Culture</v>
      </c>
      <c r="O4127" s="0" t="str">
        <f aca="false">B4127</f>
        <v>Sport</v>
      </c>
      <c r="P4127" s="0" t="str">
        <f aca="false">C4127</f>
        <v>Vestiaire et rangement</v>
      </c>
      <c r="Q4127" s="0" t="str">
        <f aca="false">D4127</f>
        <v>PAC performant</v>
      </c>
      <c r="R4127" s="0" t="str">
        <f aca="false">E4127</f>
        <v>Electricité</v>
      </c>
      <c r="S4127" s="0" t="str">
        <f aca="false">F4127</f>
        <v>0729953104</v>
      </c>
      <c r="T4127" s="0" t="str">
        <f aca="false">G4127</f>
        <v>2</v>
      </c>
      <c r="U4127" s="0" t="n">
        <f aca="false">L4127</f>
        <v>0.894615679407779</v>
      </c>
      <c r="V4127" s="0" t="n">
        <f aca="false">K4127</f>
        <v>12.1295256238501</v>
      </c>
      <c r="W4127" s="0" t="n">
        <f aca="false">J4127</f>
        <v>648</v>
      </c>
    </row>
    <row r="4128" customFormat="false" ht="12.8" hidden="false" customHeight="false" outlineLevel="0" collapsed="false">
      <c r="A4128" s="0" t="s">
        <v>73</v>
      </c>
      <c r="B4128" s="0" t="s">
        <v>426</v>
      </c>
      <c r="C4128" s="0" t="s">
        <v>468</v>
      </c>
      <c r="D4128" s="0" t="s">
        <v>19</v>
      </c>
      <c r="E4128" s="0" t="s">
        <v>58</v>
      </c>
      <c r="F4128" s="0" t="s">
        <v>1537</v>
      </c>
      <c r="G4128" s="0" t="s">
        <v>1610</v>
      </c>
      <c r="H4128" s="0" t="n">
        <v>0.567069587922382</v>
      </c>
      <c r="I4128" s="0" t="n">
        <v>14.4661686454213</v>
      </c>
      <c r="J4128" s="0" t="n">
        <v>935</v>
      </c>
      <c r="K4128" s="0" t="n">
        <f aca="false">I4128*SUMIFS(syst_chauffage!$H$3:$H$27,syst_chauffage!$B$3:$B$27,D4128,syst_chauffage!$C$3:$C$27,E4128)</f>
        <v>23.7961181841538</v>
      </c>
      <c r="L4128" s="12" t="n">
        <f aca="false">H4128*SUMIFS(syst_chauffage!$K$3:$K$27,syst_chauffage!$B$3:$B$27,D4128,syst_chauffage!$C$3:$C$27,E4128)</f>
        <v>0.567069587922382</v>
      </c>
      <c r="N4128" s="0" t="str">
        <f aca="false">A4128</f>
        <v>Café Hôtel Restaurant</v>
      </c>
      <c r="O4128" s="0" t="str">
        <f aca="false">B4128</f>
        <v>Hôtel sans restaurant</v>
      </c>
      <c r="P4128" s="0" t="str">
        <f aca="false">C4128</f>
        <v>Hotel d'affaire sans restaurant Haut de Gamme</v>
      </c>
      <c r="Q4128" s="0" t="str">
        <f aca="false">D4128</f>
        <v>Autre système centralisé</v>
      </c>
      <c r="R4128" s="0" t="str">
        <f aca="false">E4128</f>
        <v>Urbain</v>
      </c>
      <c r="S4128" s="0" t="str">
        <f aca="false">F4128</f>
        <v>0219390303</v>
      </c>
      <c r="T4128" s="0" t="str">
        <f aca="false">G4128</f>
        <v>2</v>
      </c>
      <c r="U4128" s="0" t="n">
        <f aca="false">L4128</f>
        <v>0.567069587922382</v>
      </c>
      <c r="V4128" s="0" t="n">
        <f aca="false">K4128</f>
        <v>23.7961181841538</v>
      </c>
      <c r="W4128" s="0" t="n">
        <f aca="false">J4128</f>
        <v>935</v>
      </c>
    </row>
    <row r="4129" customFormat="false" ht="12.8" hidden="false" customHeight="false" outlineLevel="0" collapsed="false">
      <c r="A4129" s="0" t="s">
        <v>73</v>
      </c>
      <c r="B4129" s="0" t="s">
        <v>426</v>
      </c>
      <c r="C4129" s="0" t="s">
        <v>468</v>
      </c>
      <c r="D4129" s="0" t="s">
        <v>13</v>
      </c>
      <c r="E4129" s="0" t="s">
        <v>14</v>
      </c>
      <c r="F4129" s="0" t="s">
        <v>1538</v>
      </c>
      <c r="G4129" s="0" t="s">
        <v>1610</v>
      </c>
      <c r="H4129" s="0" t="n">
        <v>0.92</v>
      </c>
      <c r="I4129" s="0" t="n">
        <v>10.4</v>
      </c>
      <c r="J4129" s="0" t="n">
        <v>462</v>
      </c>
      <c r="K4129" s="0" t="n">
        <f aca="false">I4129*SUMIFS(syst_chauffage!$H$3:$H$27,syst_chauffage!$B$3:$B$27,D4129,syst_chauffage!$C$3:$C$27,E4129)</f>
        <v>21.0037540637838</v>
      </c>
      <c r="L4129" s="12" t="n">
        <f aca="false">H4129*SUMIFS(syst_chauffage!$K$3:$K$27,syst_chauffage!$B$3:$B$27,D4129,syst_chauffage!$C$3:$C$27,E4129)</f>
        <v>0.92</v>
      </c>
      <c r="N4129" s="0" t="str">
        <f aca="false">A4129</f>
        <v>Café Hôtel Restaurant</v>
      </c>
      <c r="O4129" s="0" t="str">
        <f aca="false">B4129</f>
        <v>Hôtel sans restaurant</v>
      </c>
      <c r="P4129" s="0" t="str">
        <f aca="false">C4129</f>
        <v>Hotel d'affaire sans restaurant Haut de Gamme</v>
      </c>
      <c r="Q4129" s="0" t="str">
        <f aca="false">D4129</f>
        <v>Chaudière gaz</v>
      </c>
      <c r="R4129" s="0" t="str">
        <f aca="false">E4129</f>
        <v>Gaz</v>
      </c>
      <c r="S4129" s="0" t="str">
        <f aca="false">F4129</f>
        <v>0219390602</v>
      </c>
      <c r="T4129" s="0" t="str">
        <f aca="false">G4129</f>
        <v>2</v>
      </c>
      <c r="U4129" s="0" t="n">
        <f aca="false">L4129</f>
        <v>0.92</v>
      </c>
      <c r="V4129" s="0" t="n">
        <f aca="false">K4129</f>
        <v>21.0037540637838</v>
      </c>
      <c r="W4129" s="0" t="n">
        <f aca="false">J4129</f>
        <v>462</v>
      </c>
    </row>
    <row r="4130" customFormat="false" ht="12.8" hidden="false" customHeight="false" outlineLevel="0" collapsed="false">
      <c r="A4130" s="0" t="s">
        <v>73</v>
      </c>
      <c r="B4130" s="0" t="s">
        <v>426</v>
      </c>
      <c r="C4130" s="0" t="s">
        <v>468</v>
      </c>
      <c r="D4130" s="0" t="s">
        <v>13</v>
      </c>
      <c r="E4130" s="0" t="s">
        <v>14</v>
      </c>
      <c r="F4130" s="0" t="s">
        <v>1539</v>
      </c>
      <c r="G4130" s="0" t="s">
        <v>1610</v>
      </c>
      <c r="H4130" s="0" t="n">
        <v>2.93120734883721</v>
      </c>
      <c r="I4130" s="0" t="n">
        <v>74.7386572739389</v>
      </c>
      <c r="J4130" s="0" t="n">
        <v>462</v>
      </c>
      <c r="K4130" s="0" t="n">
        <f aca="false">I4130*SUMIFS(syst_chauffage!$H$3:$H$27,syst_chauffage!$B$3:$B$27,D4130,syst_chauffage!$C$3:$C$27,E4130)</f>
        <v>150.941574657619</v>
      </c>
      <c r="L4130" s="12" t="n">
        <f aca="false">H4130*SUMIFS(syst_chauffage!$K$3:$K$27,syst_chauffage!$B$3:$B$27,D4130,syst_chauffage!$C$3:$C$27,E4130)</f>
        <v>2.93120734883721</v>
      </c>
      <c r="N4130" s="0" t="str">
        <f aca="false">A4130</f>
        <v>Café Hôtel Restaurant</v>
      </c>
      <c r="O4130" s="0" t="str">
        <f aca="false">B4130</f>
        <v>Hôtel sans restaurant</v>
      </c>
      <c r="P4130" s="0" t="str">
        <f aca="false">C4130</f>
        <v>Hotel d'affaire sans restaurant Haut de Gamme</v>
      </c>
      <c r="Q4130" s="0" t="str">
        <f aca="false">D4130</f>
        <v>Chaudière gaz</v>
      </c>
      <c r="R4130" s="0" t="str">
        <f aca="false">E4130</f>
        <v>Gaz</v>
      </c>
      <c r="S4130" s="0" t="str">
        <f aca="false">F4130</f>
        <v>0219390902</v>
      </c>
      <c r="T4130" s="0" t="str">
        <f aca="false">G4130</f>
        <v>2</v>
      </c>
      <c r="U4130" s="0" t="n">
        <f aca="false">L4130</f>
        <v>2.93120734883721</v>
      </c>
      <c r="V4130" s="0" t="n">
        <f aca="false">K4130</f>
        <v>150.941574657619</v>
      </c>
      <c r="W4130" s="0" t="n">
        <f aca="false">J4130</f>
        <v>462</v>
      </c>
    </row>
    <row r="4131" customFormat="false" ht="12.8" hidden="false" customHeight="false" outlineLevel="0" collapsed="false">
      <c r="A4131" s="0" t="s">
        <v>73</v>
      </c>
      <c r="B4131" s="0" t="s">
        <v>426</v>
      </c>
      <c r="C4131" s="0" t="s">
        <v>468</v>
      </c>
      <c r="D4131" s="0" t="s">
        <v>13</v>
      </c>
      <c r="E4131" s="0" t="s">
        <v>14</v>
      </c>
      <c r="F4131" s="0" t="s">
        <v>1540</v>
      </c>
      <c r="G4131" s="0" t="s">
        <v>1610</v>
      </c>
      <c r="H4131" s="0" t="n">
        <v>2.79106827906976</v>
      </c>
      <c r="I4131" s="0" t="n">
        <v>32.1407920024921</v>
      </c>
      <c r="J4131" s="0" t="n">
        <v>462</v>
      </c>
      <c r="K4131" s="0" t="n">
        <f aca="false">I4131*SUMIFS(syst_chauffage!$H$3:$H$27,syst_chauffage!$B$3:$B$27,D4131,syst_chauffage!$C$3:$C$27,E4131)</f>
        <v>64.9112779457282</v>
      </c>
      <c r="L4131" s="12" t="n">
        <f aca="false">H4131*SUMIFS(syst_chauffage!$K$3:$K$27,syst_chauffage!$B$3:$B$27,D4131,syst_chauffage!$C$3:$C$27,E4131)</f>
        <v>2.79106827906976</v>
      </c>
      <c r="N4131" s="0" t="str">
        <f aca="false">A4131</f>
        <v>Café Hôtel Restaurant</v>
      </c>
      <c r="O4131" s="0" t="str">
        <f aca="false">B4131</f>
        <v>Hôtel sans restaurant</v>
      </c>
      <c r="P4131" s="0" t="str">
        <f aca="false">C4131</f>
        <v>Hotel d'affaire sans restaurant Haut de Gamme</v>
      </c>
      <c r="Q4131" s="0" t="str">
        <f aca="false">D4131</f>
        <v>Chaudière gaz</v>
      </c>
      <c r="R4131" s="0" t="str">
        <f aca="false">E4131</f>
        <v>Gaz</v>
      </c>
      <c r="S4131" s="0" t="str">
        <f aca="false">F4131</f>
        <v>0219391002</v>
      </c>
      <c r="T4131" s="0" t="str">
        <f aca="false">G4131</f>
        <v>2</v>
      </c>
      <c r="U4131" s="0" t="n">
        <f aca="false">L4131</f>
        <v>2.79106827906976</v>
      </c>
      <c r="V4131" s="0" t="n">
        <f aca="false">K4131</f>
        <v>64.9112779457282</v>
      </c>
      <c r="W4131" s="0" t="n">
        <f aca="false">J4131</f>
        <v>462</v>
      </c>
    </row>
    <row r="4132" customFormat="false" ht="12.8" hidden="false" customHeight="false" outlineLevel="0" collapsed="false">
      <c r="A4132" s="0" t="s">
        <v>73</v>
      </c>
      <c r="B4132" s="0" t="s">
        <v>426</v>
      </c>
      <c r="C4132" s="0" t="s">
        <v>468</v>
      </c>
      <c r="D4132" s="0" t="s">
        <v>51</v>
      </c>
      <c r="E4132" s="0" t="s">
        <v>58</v>
      </c>
      <c r="F4132" s="0" t="s">
        <v>1541</v>
      </c>
      <c r="G4132" s="0" t="s">
        <v>1610</v>
      </c>
      <c r="H4132" s="0" t="n">
        <v>0.754640940200166</v>
      </c>
      <c r="I4132" s="0" t="n">
        <v>17.2216293397872</v>
      </c>
      <c r="J4132" s="0" t="n">
        <v>935</v>
      </c>
      <c r="K4132" s="0" t="n">
        <f aca="false">I4132*SUMIFS(syst_chauffage!$H$3:$H$27,syst_chauffage!$B$3:$B$27,D4132,syst_chauffage!$C$3:$C$27,E4132)</f>
        <v>36.7509485201378</v>
      </c>
      <c r="L4132" s="12" t="n">
        <f aca="false">H4132*SUMIFS(syst_chauffage!$K$3:$K$27,syst_chauffage!$B$3:$B$27,D4132,syst_chauffage!$C$3:$C$27,E4132)</f>
        <v>0.754640940200166</v>
      </c>
      <c r="N4132" s="0" t="str">
        <f aca="false">A4132</f>
        <v>Café Hôtel Restaurant</v>
      </c>
      <c r="O4132" s="0" t="str">
        <f aca="false">B4132</f>
        <v>Hôtel sans restaurant</v>
      </c>
      <c r="P4132" s="0" t="str">
        <f aca="false">C4132</f>
        <v>Hotel d'affaire sans restaurant Haut de Gamme</v>
      </c>
      <c r="Q4132" s="0" t="str">
        <f aca="false">D4132</f>
        <v>Autre système centralisé performant</v>
      </c>
      <c r="R4132" s="0" t="str">
        <f aca="false">E4132</f>
        <v>Urbain</v>
      </c>
      <c r="S4132" s="0" t="str">
        <f aca="false">F4132</f>
        <v>0219392303</v>
      </c>
      <c r="T4132" s="0" t="str">
        <f aca="false">G4132</f>
        <v>2</v>
      </c>
      <c r="U4132" s="0" t="n">
        <f aca="false">L4132</f>
        <v>0.754640940200166</v>
      </c>
      <c r="V4132" s="0" t="n">
        <f aca="false">K4132</f>
        <v>36.7509485201378</v>
      </c>
      <c r="W4132" s="0" t="n">
        <f aca="false">J4132</f>
        <v>935</v>
      </c>
    </row>
    <row r="4133" customFormat="false" ht="12.8" hidden="false" customHeight="false" outlineLevel="0" collapsed="false">
      <c r="A4133" s="0" t="s">
        <v>73</v>
      </c>
      <c r="B4133" s="0" t="s">
        <v>426</v>
      </c>
      <c r="C4133" s="0" t="s">
        <v>468</v>
      </c>
      <c r="D4133" s="0" t="s">
        <v>18</v>
      </c>
      <c r="E4133" s="0" t="s">
        <v>14</v>
      </c>
      <c r="F4133" s="0" t="s">
        <v>1542</v>
      </c>
      <c r="G4133" s="0" t="s">
        <v>1610</v>
      </c>
      <c r="H4133" s="0" t="n">
        <v>1</v>
      </c>
      <c r="I4133" s="0" t="n">
        <v>12</v>
      </c>
      <c r="J4133" s="0" t="n">
        <v>1064</v>
      </c>
      <c r="K4133" s="0" t="n">
        <f aca="false">I4133*SUMIFS(syst_chauffage!$H$3:$H$27,syst_chauffage!$B$3:$B$27,D4133,syst_chauffage!$C$3:$C$27,E4133)</f>
        <v>32.6991470653427</v>
      </c>
      <c r="L4133" s="12" t="n">
        <f aca="false">H4133*SUMIFS(syst_chauffage!$K$3:$K$27,syst_chauffage!$B$3:$B$27,D4133,syst_chauffage!$C$3:$C$27,E4133)</f>
        <v>0.971446890318824</v>
      </c>
      <c r="N4133" s="0" t="str">
        <f aca="false">A4133</f>
        <v>Café Hôtel Restaurant</v>
      </c>
      <c r="O4133" s="0" t="str">
        <f aca="false">B4133</f>
        <v>Hôtel sans restaurant</v>
      </c>
      <c r="P4133" s="0" t="str">
        <f aca="false">C4133</f>
        <v>Hotel d'affaire sans restaurant Haut de Gamme</v>
      </c>
      <c r="Q4133" s="0" t="str">
        <f aca="false">D4133</f>
        <v>Chaudière condensation gaz</v>
      </c>
      <c r="R4133" s="0" t="str">
        <f aca="false">E4133</f>
        <v>Gaz</v>
      </c>
      <c r="S4133" s="0" t="str">
        <f aca="false">F4133</f>
        <v>0219392602</v>
      </c>
      <c r="T4133" s="0" t="str">
        <f aca="false">G4133</f>
        <v>2</v>
      </c>
      <c r="U4133" s="0" t="n">
        <f aca="false">L4133</f>
        <v>0.971446890318824</v>
      </c>
      <c r="V4133" s="0" t="n">
        <f aca="false">K4133</f>
        <v>32.6991470653427</v>
      </c>
      <c r="W4133" s="0" t="n">
        <f aca="false">J4133</f>
        <v>1064</v>
      </c>
    </row>
    <row r="4134" customFormat="false" ht="12.8" hidden="false" customHeight="false" outlineLevel="0" collapsed="false">
      <c r="A4134" s="0" t="s">
        <v>73</v>
      </c>
      <c r="B4134" s="0" t="s">
        <v>426</v>
      </c>
      <c r="C4134" s="0" t="s">
        <v>468</v>
      </c>
      <c r="D4134" s="0" t="s">
        <v>18</v>
      </c>
      <c r="E4134" s="0" t="s">
        <v>14</v>
      </c>
      <c r="F4134" s="0" t="s">
        <v>1543</v>
      </c>
      <c r="G4134" s="0" t="s">
        <v>1610</v>
      </c>
      <c r="H4134" s="0" t="n">
        <v>3.38216232558139</v>
      </c>
      <c r="I4134" s="0" t="n">
        <v>88.9745919927844</v>
      </c>
      <c r="J4134" s="0" t="n">
        <v>1064</v>
      </c>
      <c r="K4134" s="0" t="n">
        <f aca="false">I4134*SUMIFS(syst_chauffage!$H$3:$H$27,syst_chauffage!$B$3:$B$27,D4134,syst_chauffage!$C$3:$C$27,E4134)</f>
        <v>242.449439054243</v>
      </c>
      <c r="L4134" s="12" t="n">
        <f aca="false">H4134*SUMIFS(syst_chauffage!$K$3:$K$27,syst_chauffage!$B$3:$B$27,D4134,syst_chauffage!$C$3:$C$27,E4134)</f>
        <v>3.28559107373952</v>
      </c>
      <c r="N4134" s="0" t="str">
        <f aca="false">A4134</f>
        <v>Café Hôtel Restaurant</v>
      </c>
      <c r="O4134" s="0" t="str">
        <f aca="false">B4134</f>
        <v>Hôtel sans restaurant</v>
      </c>
      <c r="P4134" s="0" t="str">
        <f aca="false">C4134</f>
        <v>Hotel d'affaire sans restaurant Haut de Gamme</v>
      </c>
      <c r="Q4134" s="0" t="str">
        <f aca="false">D4134</f>
        <v>Chaudière condensation gaz</v>
      </c>
      <c r="R4134" s="0" t="str">
        <f aca="false">E4134</f>
        <v>Gaz</v>
      </c>
      <c r="S4134" s="0" t="str">
        <f aca="false">F4134</f>
        <v>0219392902</v>
      </c>
      <c r="T4134" s="0" t="str">
        <f aca="false">G4134</f>
        <v>2</v>
      </c>
      <c r="U4134" s="0" t="n">
        <f aca="false">L4134</f>
        <v>3.28559107373952</v>
      </c>
      <c r="V4134" s="0" t="n">
        <f aca="false">K4134</f>
        <v>242.449439054243</v>
      </c>
      <c r="W4134" s="0" t="n">
        <f aca="false">J4134</f>
        <v>1064</v>
      </c>
    </row>
    <row r="4135" customFormat="false" ht="12.8" hidden="false" customHeight="false" outlineLevel="0" collapsed="false">
      <c r="A4135" s="0" t="s">
        <v>73</v>
      </c>
      <c r="B4135" s="0" t="s">
        <v>426</v>
      </c>
      <c r="C4135" s="0" t="s">
        <v>468</v>
      </c>
      <c r="D4135" s="0" t="s">
        <v>18</v>
      </c>
      <c r="E4135" s="0" t="s">
        <v>14</v>
      </c>
      <c r="F4135" s="0" t="s">
        <v>1544</v>
      </c>
      <c r="G4135" s="0" t="s">
        <v>1610</v>
      </c>
      <c r="H4135" s="0" t="n">
        <v>3.31313860465116</v>
      </c>
      <c r="I4135" s="0" t="n">
        <v>38.2628476220144</v>
      </c>
      <c r="J4135" s="0" t="n">
        <v>1064</v>
      </c>
      <c r="K4135" s="0" t="n">
        <f aca="false">I4135*SUMIFS(syst_chauffage!$H$3:$H$27,syst_chauffage!$B$3:$B$27,D4135,syst_chauffage!$C$3:$C$27,E4135)</f>
        <v>104.263540127587</v>
      </c>
      <c r="L4135" s="12" t="n">
        <f aca="false">H4135*SUMIFS(syst_chauffage!$K$3:$K$27,syst_chauffage!$B$3:$B$27,D4135,syst_chauffage!$C$3:$C$27,E4135)</f>
        <v>3.21853819468362</v>
      </c>
      <c r="N4135" s="0" t="str">
        <f aca="false">A4135</f>
        <v>Café Hôtel Restaurant</v>
      </c>
      <c r="O4135" s="0" t="str">
        <f aca="false">B4135</f>
        <v>Hôtel sans restaurant</v>
      </c>
      <c r="P4135" s="0" t="str">
        <f aca="false">C4135</f>
        <v>Hotel d'affaire sans restaurant Haut de Gamme</v>
      </c>
      <c r="Q4135" s="0" t="str">
        <f aca="false">D4135</f>
        <v>Chaudière condensation gaz</v>
      </c>
      <c r="R4135" s="0" t="str">
        <f aca="false">E4135</f>
        <v>Gaz</v>
      </c>
      <c r="S4135" s="0" t="str">
        <f aca="false">F4135</f>
        <v>0219393002</v>
      </c>
      <c r="T4135" s="0" t="str">
        <f aca="false">G4135</f>
        <v>2</v>
      </c>
      <c r="U4135" s="0" t="n">
        <f aca="false">L4135</f>
        <v>3.21853819468362</v>
      </c>
      <c r="V4135" s="0" t="n">
        <f aca="false">K4135</f>
        <v>104.263540127587</v>
      </c>
      <c r="W4135" s="0" t="n">
        <f aca="false">J4135</f>
        <v>1064</v>
      </c>
    </row>
    <row r="4136" customFormat="false" ht="12.8" hidden="false" customHeight="false" outlineLevel="0" collapsed="false">
      <c r="A4136" s="0" t="s">
        <v>73</v>
      </c>
      <c r="B4136" s="0" t="s">
        <v>426</v>
      </c>
      <c r="C4136" s="0" t="s">
        <v>476</v>
      </c>
      <c r="D4136" s="0" t="s">
        <v>46</v>
      </c>
      <c r="E4136" s="0" t="s">
        <v>30</v>
      </c>
      <c r="F4136" s="0" t="s">
        <v>1545</v>
      </c>
      <c r="G4136" s="0" t="s">
        <v>1610</v>
      </c>
      <c r="H4136" s="0" t="n">
        <v>0.690863770061427</v>
      </c>
      <c r="I4136" s="0" t="n">
        <v>30.1624505234191</v>
      </c>
      <c r="J4136" s="0" t="n">
        <v>792</v>
      </c>
      <c r="K4136" s="0" t="n">
        <f aca="false">I4136*SUMIFS(syst_chauffage!$H$3:$H$27,syst_chauffage!$B$3:$B$27,D4136,syst_chauffage!$C$3:$C$27,E4136)</f>
        <v>52.3290611066573</v>
      </c>
      <c r="L4136" s="12" t="n">
        <f aca="false">H4136*SUMIFS(syst_chauffage!$K$3:$K$27,syst_chauffage!$B$3:$B$27,D4136,syst_chauffage!$C$3:$C$27,E4136)</f>
        <v>0.622820975980826</v>
      </c>
      <c r="N4136" s="0" t="str">
        <f aca="false">A4136</f>
        <v>Café Hôtel Restaurant</v>
      </c>
      <c r="O4136" s="0" t="str">
        <f aca="false">B4136</f>
        <v>Hôtel sans restaurant</v>
      </c>
      <c r="P4136" s="0" t="str">
        <f aca="false">C4136</f>
        <v>Moyen Hotel sans restaurant Bas de gamme</v>
      </c>
      <c r="Q4136" s="0" t="str">
        <f aca="false">D4136</f>
        <v>Rooftop performant</v>
      </c>
      <c r="R4136" s="0" t="str">
        <f aca="false">E4136</f>
        <v>Electricité</v>
      </c>
      <c r="S4136" s="0" t="str">
        <f aca="false">F4136</f>
        <v>0219570101</v>
      </c>
      <c r="T4136" s="0" t="str">
        <f aca="false">G4136</f>
        <v>2</v>
      </c>
      <c r="U4136" s="0" t="n">
        <f aca="false">L4136</f>
        <v>0.622820975980826</v>
      </c>
      <c r="V4136" s="0" t="n">
        <f aca="false">K4136</f>
        <v>52.3290611066573</v>
      </c>
      <c r="W4136" s="0" t="n">
        <f aca="false">J4136</f>
        <v>792</v>
      </c>
    </row>
    <row r="4137" customFormat="false" ht="12.8" hidden="false" customHeight="false" outlineLevel="0" collapsed="false">
      <c r="A4137" s="0" t="s">
        <v>73</v>
      </c>
      <c r="B4137" s="0" t="s">
        <v>426</v>
      </c>
      <c r="C4137" s="0" t="s">
        <v>491</v>
      </c>
      <c r="D4137" s="0" t="s">
        <v>42</v>
      </c>
      <c r="E4137" s="0" t="s">
        <v>30</v>
      </c>
      <c r="F4137" s="0" t="s">
        <v>1546</v>
      </c>
      <c r="G4137" s="0" t="s">
        <v>1610</v>
      </c>
      <c r="H4137" s="0" t="n">
        <v>0.797150503917031</v>
      </c>
      <c r="I4137" s="0" t="n">
        <v>35.9076791945465</v>
      </c>
      <c r="J4137" s="0" t="n">
        <v>738</v>
      </c>
      <c r="K4137" s="0" t="n">
        <f aca="false">I4137*SUMIFS(syst_chauffage!$H$3:$H$27,syst_chauffage!$B$3:$B$27,D4137,syst_chauffage!$C$3:$C$27,E4137)</f>
        <v>32.4135832143237</v>
      </c>
      <c r="L4137" s="12" t="n">
        <f aca="false">H4137*SUMIFS(syst_chauffage!$K$3:$K$27,syst_chauffage!$B$3:$B$27,D4137,syst_chauffage!$C$3:$C$27,E4137)</f>
        <v>0.710690720902702</v>
      </c>
      <c r="N4137" s="0" t="str">
        <f aca="false">A4137</f>
        <v>Café Hôtel Restaurant</v>
      </c>
      <c r="O4137" s="0" t="str">
        <f aca="false">B4137</f>
        <v>Hôtel sans restaurant</v>
      </c>
      <c r="P4137" s="0" t="str">
        <f aca="false">C4137</f>
        <v>Moyen Hotel sans restaurant Haut de gamme</v>
      </c>
      <c r="Q4137" s="0" t="str">
        <f aca="false">D4137</f>
        <v>Rooftop</v>
      </c>
      <c r="R4137" s="0" t="str">
        <f aca="false">E4137</f>
        <v>Electricité</v>
      </c>
      <c r="S4137" s="0" t="str">
        <f aca="false">F4137</f>
        <v>0219572101</v>
      </c>
      <c r="T4137" s="0" t="str">
        <f aca="false">G4137</f>
        <v>2</v>
      </c>
      <c r="U4137" s="0" t="n">
        <f aca="false">L4137</f>
        <v>0.710690720902702</v>
      </c>
      <c r="V4137" s="0" t="n">
        <f aca="false">K4137</f>
        <v>32.4135832143237</v>
      </c>
      <c r="W4137" s="0" t="n">
        <f aca="false">J4137</f>
        <v>738</v>
      </c>
    </row>
    <row r="4138" customFormat="false" ht="12.8" hidden="false" customHeight="false" outlineLevel="0" collapsed="false">
      <c r="A4138" s="0" t="s">
        <v>73</v>
      </c>
      <c r="B4138" s="0" t="s">
        <v>426</v>
      </c>
      <c r="C4138" s="0" t="s">
        <v>517</v>
      </c>
      <c r="D4138" s="0" t="s">
        <v>46</v>
      </c>
      <c r="E4138" s="0" t="s">
        <v>30</v>
      </c>
      <c r="F4138" s="0" t="s">
        <v>1547</v>
      </c>
      <c r="G4138" s="0" t="s">
        <v>1610</v>
      </c>
      <c r="H4138" s="0" t="n">
        <v>0.770345728879022</v>
      </c>
      <c r="I4138" s="0" t="n">
        <v>42.9178868973354</v>
      </c>
      <c r="J4138" s="0" t="n">
        <v>792</v>
      </c>
      <c r="K4138" s="0" t="n">
        <f aca="false">I4138*SUMIFS(syst_chauffage!$H$3:$H$27,syst_chauffage!$B$3:$B$27,D4138,syst_chauffage!$C$3:$C$27,E4138)</f>
        <v>74.4585631156036</v>
      </c>
      <c r="L4138" s="12" t="n">
        <f aca="false">H4138*SUMIFS(syst_chauffage!$K$3:$K$27,syst_chauffage!$B$3:$B$27,D4138,syst_chauffage!$C$3:$C$27,E4138)</f>
        <v>0.694474800235123</v>
      </c>
      <c r="N4138" s="0" t="str">
        <f aca="false">A4138</f>
        <v>Café Hôtel Restaurant</v>
      </c>
      <c r="O4138" s="0" t="str">
        <f aca="false">B4138</f>
        <v>Hôtel sans restaurant</v>
      </c>
      <c r="P4138" s="0" t="str">
        <f aca="false">C4138</f>
        <v>Petit Hotel sans restaurant Bas de gamme</v>
      </c>
      <c r="Q4138" s="0" t="str">
        <f aca="false">D4138</f>
        <v>Rooftop performant</v>
      </c>
      <c r="R4138" s="0" t="str">
        <f aca="false">E4138</f>
        <v>Electricité</v>
      </c>
      <c r="S4138" s="0" t="str">
        <f aca="false">F4138</f>
        <v>0219710101</v>
      </c>
      <c r="T4138" s="0" t="str">
        <f aca="false">G4138</f>
        <v>2</v>
      </c>
      <c r="U4138" s="0" t="n">
        <f aca="false">L4138</f>
        <v>0.694474800235123</v>
      </c>
      <c r="V4138" s="0" t="n">
        <f aca="false">K4138</f>
        <v>74.4585631156036</v>
      </c>
      <c r="W4138" s="0" t="n">
        <f aca="false">J4138</f>
        <v>792</v>
      </c>
    </row>
    <row r="4139" customFormat="false" ht="12.8" hidden="false" customHeight="false" outlineLevel="0" collapsed="false">
      <c r="A4139" s="0" t="s">
        <v>73</v>
      </c>
      <c r="B4139" s="0" t="s">
        <v>426</v>
      </c>
      <c r="C4139" s="0" t="s">
        <v>532</v>
      </c>
      <c r="D4139" s="0" t="s">
        <v>42</v>
      </c>
      <c r="E4139" s="0" t="s">
        <v>30</v>
      </c>
      <c r="F4139" s="0" t="s">
        <v>1548</v>
      </c>
      <c r="G4139" s="0" t="s">
        <v>1610</v>
      </c>
      <c r="H4139" s="0" t="n">
        <v>0.888860456398872</v>
      </c>
      <c r="I4139" s="0" t="n">
        <v>51.0927224968279</v>
      </c>
      <c r="J4139" s="0" t="n">
        <v>738</v>
      </c>
      <c r="K4139" s="0" t="n">
        <f aca="false">I4139*SUMIFS(syst_chauffage!$H$3:$H$27,syst_chauffage!$B$3:$B$27,D4139,syst_chauffage!$C$3:$C$27,E4139)</f>
        <v>46.1210039034992</v>
      </c>
      <c r="L4139" s="12" t="n">
        <f aca="false">H4139*SUMIFS(syst_chauffage!$K$3:$K$27,syst_chauffage!$B$3:$B$27,D4139,syst_chauffage!$C$3:$C$27,E4139)</f>
        <v>0.792453715372383</v>
      </c>
      <c r="N4139" s="0" t="str">
        <f aca="false">A4139</f>
        <v>Café Hôtel Restaurant</v>
      </c>
      <c r="O4139" s="0" t="str">
        <f aca="false">B4139</f>
        <v>Hôtel sans restaurant</v>
      </c>
      <c r="P4139" s="0" t="str">
        <f aca="false">C4139</f>
        <v>Petit Hotel sans restaurant Haut de gamme</v>
      </c>
      <c r="Q4139" s="0" t="str">
        <f aca="false">D4139</f>
        <v>Rooftop</v>
      </c>
      <c r="R4139" s="0" t="str">
        <f aca="false">E4139</f>
        <v>Electricité</v>
      </c>
      <c r="S4139" s="0" t="str">
        <f aca="false">F4139</f>
        <v>0219712101</v>
      </c>
      <c r="T4139" s="0" t="str">
        <f aca="false">G4139</f>
        <v>2</v>
      </c>
      <c r="U4139" s="0" t="n">
        <f aca="false">L4139</f>
        <v>0.792453715372383</v>
      </c>
      <c r="V4139" s="0" t="n">
        <f aca="false">K4139</f>
        <v>46.1210039034992</v>
      </c>
      <c r="W4139" s="0" t="n">
        <f aca="false">J4139</f>
        <v>738</v>
      </c>
    </row>
    <row r="4140" customFormat="false" ht="12.8" hidden="false" customHeight="false" outlineLevel="0" collapsed="false">
      <c r="A4140" s="0" t="s">
        <v>78</v>
      </c>
      <c r="B4140" s="0" t="s">
        <v>1259</v>
      </c>
      <c r="C4140" s="0" t="s">
        <v>1277</v>
      </c>
      <c r="D4140" s="0" t="s">
        <v>42</v>
      </c>
      <c r="E4140" s="0" t="s">
        <v>30</v>
      </c>
      <c r="F4140" s="0" t="s">
        <v>1549</v>
      </c>
      <c r="G4140" s="0" t="s">
        <v>1610</v>
      </c>
      <c r="H4140" s="0" t="n">
        <v>0.84</v>
      </c>
      <c r="I4140" s="0" t="n">
        <v>10.4</v>
      </c>
      <c r="J4140" s="0" t="n">
        <v>495</v>
      </c>
      <c r="K4140" s="0" t="n">
        <f aca="false">I4140*SUMIFS(syst_chauffage!$H$3:$H$27,syst_chauffage!$B$3:$B$27,D4140,syst_chauffage!$C$3:$C$27,E4140)</f>
        <v>9.38799925226478</v>
      </c>
      <c r="L4140" s="12" t="n">
        <f aca="false">H4140*SUMIFS(syst_chauffage!$K$3:$K$27,syst_chauffage!$B$3:$B$27,D4140,syst_chauffage!$C$3:$C$27,E4140)</f>
        <v>0.748892715522142</v>
      </c>
      <c r="N4140" s="0" t="str">
        <f aca="false">A4140</f>
        <v>Sport Loisir Culture</v>
      </c>
      <c r="O4140" s="0" t="str">
        <f aca="false">B4140</f>
        <v>Culture</v>
      </c>
      <c r="P4140" s="0" t="str">
        <f aca="false">C4140</f>
        <v>Grande salle de spectacle</v>
      </c>
      <c r="Q4140" s="0" t="str">
        <f aca="false">D4140</f>
        <v>Rooftop</v>
      </c>
      <c r="R4140" s="0" t="str">
        <f aca="false">E4140</f>
        <v>Electricité</v>
      </c>
      <c r="S4140" s="0" t="str">
        <f aca="false">F4140</f>
        <v>0708321104</v>
      </c>
      <c r="T4140" s="0" t="str">
        <f aca="false">G4140</f>
        <v>2</v>
      </c>
      <c r="U4140" s="0" t="n">
        <f aca="false">L4140</f>
        <v>0.748892715522142</v>
      </c>
      <c r="V4140" s="0" t="n">
        <f aca="false">K4140</f>
        <v>9.38799925226478</v>
      </c>
      <c r="W4140" s="0" t="n">
        <f aca="false">J4140</f>
        <v>495</v>
      </c>
    </row>
    <row r="4141" customFormat="false" ht="12.8" hidden="false" customHeight="false" outlineLevel="0" collapsed="false">
      <c r="A4141" s="0" t="s">
        <v>78</v>
      </c>
      <c r="B4141" s="0" t="s">
        <v>1259</v>
      </c>
      <c r="C4141" s="0" t="s">
        <v>1277</v>
      </c>
      <c r="D4141" s="0" t="s">
        <v>46</v>
      </c>
      <c r="E4141" s="0" t="s">
        <v>30</v>
      </c>
      <c r="F4141" s="0" t="s">
        <v>1550</v>
      </c>
      <c r="G4141" s="0" t="s">
        <v>1610</v>
      </c>
      <c r="H4141" s="0" t="n">
        <v>1</v>
      </c>
      <c r="I4141" s="0" t="n">
        <v>12</v>
      </c>
      <c r="J4141" s="0" t="n">
        <v>540</v>
      </c>
      <c r="K4141" s="0" t="n">
        <f aca="false">I4141*SUMIFS(syst_chauffage!$H$3:$H$27,syst_chauffage!$B$3:$B$27,D4141,syst_chauffage!$C$3:$C$27,E4141)</f>
        <v>20.81888979121</v>
      </c>
      <c r="L4141" s="12" t="n">
        <f aca="false">H4141*SUMIFS(syst_chauffage!$K$3:$K$27,syst_chauffage!$B$3:$B$27,D4141,syst_chauffage!$C$3:$C$27,E4141)</f>
        <v>0.901510548057034</v>
      </c>
      <c r="N4141" s="0" t="str">
        <f aca="false">A4141</f>
        <v>Sport Loisir Culture</v>
      </c>
      <c r="O4141" s="0" t="str">
        <f aca="false">B4141</f>
        <v>Culture</v>
      </c>
      <c r="P4141" s="0" t="str">
        <f aca="false">C4141</f>
        <v>Grande salle de spectacle</v>
      </c>
      <c r="Q4141" s="0" t="str">
        <f aca="false">D4141</f>
        <v>Rooftop performant</v>
      </c>
      <c r="R4141" s="0" t="str">
        <f aca="false">E4141</f>
        <v>Electricité</v>
      </c>
      <c r="S4141" s="0" t="str">
        <f aca="false">F4141</f>
        <v>0708323104</v>
      </c>
      <c r="T4141" s="0" t="str">
        <f aca="false">G4141</f>
        <v>2</v>
      </c>
      <c r="U4141" s="0" t="n">
        <f aca="false">L4141</f>
        <v>0.901510548057034</v>
      </c>
      <c r="V4141" s="0" t="n">
        <f aca="false">K4141</f>
        <v>20.81888979121</v>
      </c>
      <c r="W4141" s="0" t="n">
        <f aca="false">J4141</f>
        <v>540</v>
      </c>
    </row>
    <row r="4142" customFormat="false" ht="12.8" hidden="false" customHeight="false" outlineLevel="0" collapsed="false">
      <c r="A4142" s="0" t="s">
        <v>78</v>
      </c>
      <c r="B4142" s="0" t="s">
        <v>1259</v>
      </c>
      <c r="C4142" s="0" t="s">
        <v>1339</v>
      </c>
      <c r="D4142" s="0" t="s">
        <v>48</v>
      </c>
      <c r="E4142" s="0" t="s">
        <v>14</v>
      </c>
      <c r="F4142" s="0" t="s">
        <v>1551</v>
      </c>
      <c r="G4142" s="0" t="s">
        <v>1610</v>
      </c>
      <c r="H4142" s="0" t="n">
        <v>0.84</v>
      </c>
      <c r="I4142" s="0" t="n">
        <v>10.4</v>
      </c>
      <c r="J4142" s="0" t="n">
        <v>0</v>
      </c>
      <c r="K4142" s="0" t="n">
        <f aca="false">I4142*SUMIFS(syst_chauffage!$H$3:$H$27,syst_chauffage!$B$3:$B$27,D4142,syst_chauffage!$C$3:$C$27,E4142)</f>
        <v>5</v>
      </c>
      <c r="L4142" s="12" t="n">
        <f aca="false">H4142*SUMIFS(syst_chauffage!$K$3:$K$27,syst_chauffage!$B$3:$B$27,D4142,syst_chauffage!$C$3:$C$27,E4142)</f>
        <v>0.84</v>
      </c>
      <c r="N4142" s="0" t="str">
        <f aca="false">A4142</f>
        <v>Sport Loisir Culture</v>
      </c>
      <c r="O4142" s="0" t="str">
        <f aca="false">B4142</f>
        <v>Culture</v>
      </c>
      <c r="P4142" s="0" t="str">
        <f aca="false">C4142</f>
        <v>Petite salle de spectacle</v>
      </c>
      <c r="Q4142" s="0" t="str">
        <f aca="false">D4142</f>
        <v>Tube radiant</v>
      </c>
      <c r="R4142" s="0" t="str">
        <f aca="false">E4142</f>
        <v>Gaz</v>
      </c>
      <c r="S4142" s="0" t="str">
        <f aca="false">F4142</f>
        <v>0708801104</v>
      </c>
      <c r="T4142" s="0" t="str">
        <f aca="false">G4142</f>
        <v>2</v>
      </c>
      <c r="U4142" s="0" t="n">
        <f aca="false">L4142</f>
        <v>0.84</v>
      </c>
      <c r="V4142" s="0" t="n">
        <f aca="false">K4142</f>
        <v>5</v>
      </c>
      <c r="W4142" s="0" t="n">
        <f aca="false">J4142</f>
        <v>0</v>
      </c>
    </row>
    <row r="4143" customFormat="false" ht="12.8" hidden="false" customHeight="false" outlineLevel="0" collapsed="false">
      <c r="A4143" s="0" t="s">
        <v>78</v>
      </c>
      <c r="B4143" s="0" t="s">
        <v>1259</v>
      </c>
      <c r="C4143" s="0" t="s">
        <v>1339</v>
      </c>
      <c r="D4143" s="0" t="s">
        <v>32</v>
      </c>
      <c r="E4143" s="0" t="s">
        <v>30</v>
      </c>
      <c r="F4143" s="0" t="s">
        <v>1552</v>
      </c>
      <c r="G4143" s="0" t="s">
        <v>1610</v>
      </c>
      <c r="H4143" s="0" t="n">
        <v>1</v>
      </c>
      <c r="I4143" s="0" t="n">
        <v>12</v>
      </c>
      <c r="J4143" s="0" t="n">
        <v>0</v>
      </c>
      <c r="K4143" s="0" t="n">
        <f aca="false">I4143*SUMIFS(syst_chauffage!$H$3:$H$27,syst_chauffage!$B$3:$B$27,D4143,syst_chauffage!$C$3:$C$27,E4143)</f>
        <v>12</v>
      </c>
      <c r="L4143" s="12" t="n">
        <f aca="false">H4143*SUMIFS(syst_chauffage!$K$3:$K$27,syst_chauffage!$B$3:$B$27,D4143,syst_chauffage!$C$3:$C$27,E4143)</f>
        <v>1</v>
      </c>
      <c r="N4143" s="0" t="str">
        <f aca="false">A4143</f>
        <v>Sport Loisir Culture</v>
      </c>
      <c r="O4143" s="0" t="str">
        <f aca="false">B4143</f>
        <v>Culture</v>
      </c>
      <c r="P4143" s="0" t="str">
        <f aca="false">C4143</f>
        <v>Petite salle de spectacle</v>
      </c>
      <c r="Q4143" s="0" t="str">
        <f aca="false">D4143</f>
        <v>Electrique direct performant</v>
      </c>
      <c r="R4143" s="0" t="str">
        <f aca="false">E4143</f>
        <v>Electricité</v>
      </c>
      <c r="S4143" s="0" t="str">
        <f aca="false">F4143</f>
        <v>0708803104</v>
      </c>
      <c r="T4143" s="0" t="str">
        <f aca="false">G4143</f>
        <v>2</v>
      </c>
      <c r="U4143" s="0" t="n">
        <f aca="false">L4143</f>
        <v>1</v>
      </c>
      <c r="V4143" s="0" t="n">
        <f aca="false">K4143</f>
        <v>12</v>
      </c>
      <c r="W4143" s="0" t="n">
        <f aca="false">J4143</f>
        <v>0</v>
      </c>
    </row>
    <row r="4144" customFormat="false" ht="12.8" hidden="false" customHeight="false" outlineLevel="0" collapsed="false">
      <c r="A4144" s="0" t="s">
        <v>78</v>
      </c>
      <c r="B4144" s="0" t="s">
        <v>1418</v>
      </c>
      <c r="C4144" s="0" t="s">
        <v>1452</v>
      </c>
      <c r="D4144" s="0" t="s">
        <v>42</v>
      </c>
      <c r="E4144" s="0" t="s">
        <v>30</v>
      </c>
      <c r="F4144" s="0" t="s">
        <v>1553</v>
      </c>
      <c r="G4144" s="0" t="s">
        <v>1610</v>
      </c>
      <c r="H4144" s="0" t="n">
        <v>0.839999999999999</v>
      </c>
      <c r="I4144" s="0" t="n">
        <v>10.4</v>
      </c>
      <c r="J4144" s="0" t="n">
        <v>603</v>
      </c>
      <c r="K4144" s="0" t="n">
        <f aca="false">I4144*SUMIFS(syst_chauffage!$H$3:$H$27,syst_chauffage!$B$3:$B$27,D4144,syst_chauffage!$C$3:$C$27,E4144)</f>
        <v>9.38799925226478</v>
      </c>
      <c r="L4144" s="12" t="n">
        <f aca="false">H4144*SUMIFS(syst_chauffage!$K$3:$K$27,syst_chauffage!$B$3:$B$27,D4144,syst_chauffage!$C$3:$C$27,E4144)</f>
        <v>0.748892715522141</v>
      </c>
      <c r="N4144" s="0" t="str">
        <f aca="false">A4144</f>
        <v>Sport Loisir Culture</v>
      </c>
      <c r="O4144" s="0" t="str">
        <f aca="false">B4144</f>
        <v>Sport</v>
      </c>
      <c r="P4144" s="0" t="str">
        <f aca="false">C4144</f>
        <v>Patinoire</v>
      </c>
      <c r="Q4144" s="0" t="str">
        <f aca="false">D4144</f>
        <v>Rooftop</v>
      </c>
      <c r="R4144" s="0" t="str">
        <f aca="false">E4144</f>
        <v>Electricité</v>
      </c>
      <c r="S4144" s="0" t="str">
        <f aca="false">F4144</f>
        <v>0729611104</v>
      </c>
      <c r="T4144" s="0" t="str">
        <f aca="false">G4144</f>
        <v>2</v>
      </c>
      <c r="U4144" s="0" t="n">
        <f aca="false">L4144</f>
        <v>0.748892715522141</v>
      </c>
      <c r="V4144" s="0" t="n">
        <f aca="false">K4144</f>
        <v>9.38799925226478</v>
      </c>
      <c r="W4144" s="0" t="n">
        <f aca="false">J4144</f>
        <v>603</v>
      </c>
    </row>
    <row r="4145" customFormat="false" ht="12.8" hidden="false" customHeight="false" outlineLevel="0" collapsed="false">
      <c r="A4145" s="0" t="s">
        <v>78</v>
      </c>
      <c r="B4145" s="0" t="s">
        <v>1418</v>
      </c>
      <c r="C4145" s="0" t="s">
        <v>1452</v>
      </c>
      <c r="D4145" s="0" t="s">
        <v>46</v>
      </c>
      <c r="E4145" s="0" t="s">
        <v>30</v>
      </c>
      <c r="F4145" s="0" t="s">
        <v>1554</v>
      </c>
      <c r="G4145" s="0" t="s">
        <v>1610</v>
      </c>
      <c r="H4145" s="0" t="n">
        <v>1</v>
      </c>
      <c r="I4145" s="0" t="n">
        <v>12</v>
      </c>
      <c r="J4145" s="0" t="n">
        <v>648</v>
      </c>
      <c r="K4145" s="0" t="n">
        <f aca="false">I4145*SUMIFS(syst_chauffage!$H$3:$H$27,syst_chauffage!$B$3:$B$27,D4145,syst_chauffage!$C$3:$C$27,E4145)</f>
        <v>20.81888979121</v>
      </c>
      <c r="L4145" s="12" t="n">
        <f aca="false">H4145*SUMIFS(syst_chauffage!$K$3:$K$27,syst_chauffage!$B$3:$B$27,D4145,syst_chauffage!$C$3:$C$27,E4145)</f>
        <v>0.901510548057034</v>
      </c>
      <c r="N4145" s="0" t="str">
        <f aca="false">A4145</f>
        <v>Sport Loisir Culture</v>
      </c>
      <c r="O4145" s="0" t="str">
        <f aca="false">B4145</f>
        <v>Sport</v>
      </c>
      <c r="P4145" s="0" t="str">
        <f aca="false">C4145</f>
        <v>Patinoire</v>
      </c>
      <c r="Q4145" s="0" t="str">
        <f aca="false">D4145</f>
        <v>Rooftop performant</v>
      </c>
      <c r="R4145" s="0" t="str">
        <f aca="false">E4145</f>
        <v>Electricité</v>
      </c>
      <c r="S4145" s="0" t="str">
        <f aca="false">F4145</f>
        <v>0729613104</v>
      </c>
      <c r="T4145" s="0" t="str">
        <f aca="false">G4145</f>
        <v>2</v>
      </c>
      <c r="U4145" s="0" t="n">
        <f aca="false">L4145</f>
        <v>0.901510548057034</v>
      </c>
      <c r="V4145" s="0" t="n">
        <f aca="false">K4145</f>
        <v>20.81888979121</v>
      </c>
      <c r="W4145" s="0" t="n">
        <f aca="false">J4145</f>
        <v>648</v>
      </c>
    </row>
    <row r="4146" customFormat="false" ht="12.8" hidden="false" customHeight="false" outlineLevel="0" collapsed="false">
      <c r="A4146" s="0" t="s">
        <v>78</v>
      </c>
      <c r="B4146" s="0" t="s">
        <v>1418</v>
      </c>
      <c r="C4146" s="0" t="s">
        <v>1488</v>
      </c>
      <c r="D4146" s="0" t="s">
        <v>42</v>
      </c>
      <c r="E4146" s="0" t="s">
        <v>30</v>
      </c>
      <c r="F4146" s="0" t="s">
        <v>1555</v>
      </c>
      <c r="G4146" s="0" t="s">
        <v>1610</v>
      </c>
      <c r="H4146" s="0" t="n">
        <v>0.84</v>
      </c>
      <c r="I4146" s="0" t="n">
        <v>10.4</v>
      </c>
      <c r="J4146" s="0" t="n">
        <v>603</v>
      </c>
      <c r="K4146" s="0" t="n">
        <f aca="false">I4146*SUMIFS(syst_chauffage!$H$3:$H$27,syst_chauffage!$B$3:$B$27,D4146,syst_chauffage!$C$3:$C$27,E4146)</f>
        <v>9.38799925226478</v>
      </c>
      <c r="L4146" s="12" t="n">
        <f aca="false">H4146*SUMIFS(syst_chauffage!$K$3:$K$27,syst_chauffage!$B$3:$B$27,D4146,syst_chauffage!$C$3:$C$27,E4146)</f>
        <v>0.748892715522142</v>
      </c>
      <c r="N4146" s="0" t="str">
        <f aca="false">A4146</f>
        <v>Sport Loisir Culture</v>
      </c>
      <c r="O4146" s="0" t="str">
        <f aca="false">B4146</f>
        <v>Sport</v>
      </c>
      <c r="P4146" s="0" t="str">
        <f aca="false">C4146</f>
        <v>Piscine</v>
      </c>
      <c r="Q4146" s="0" t="str">
        <f aca="false">D4146</f>
        <v>Rooftop</v>
      </c>
      <c r="R4146" s="0" t="str">
        <f aca="false">E4146</f>
        <v>Electricité</v>
      </c>
      <c r="S4146" s="0" t="str">
        <f aca="false">F4146</f>
        <v>0729821104</v>
      </c>
      <c r="T4146" s="0" t="str">
        <f aca="false">G4146</f>
        <v>2</v>
      </c>
      <c r="U4146" s="0" t="n">
        <f aca="false">L4146</f>
        <v>0.748892715522142</v>
      </c>
      <c r="V4146" s="0" t="n">
        <f aca="false">K4146</f>
        <v>9.38799925226478</v>
      </c>
      <c r="W4146" s="0" t="n">
        <f aca="false">J4146</f>
        <v>603</v>
      </c>
    </row>
    <row r="4147" customFormat="false" ht="12.8" hidden="false" customHeight="false" outlineLevel="0" collapsed="false">
      <c r="A4147" s="0" t="s">
        <v>78</v>
      </c>
      <c r="B4147" s="0" t="s">
        <v>1418</v>
      </c>
      <c r="C4147" s="0" t="s">
        <v>1488</v>
      </c>
      <c r="D4147" s="0" t="s">
        <v>46</v>
      </c>
      <c r="E4147" s="0" t="s">
        <v>30</v>
      </c>
      <c r="F4147" s="0" t="s">
        <v>1556</v>
      </c>
      <c r="G4147" s="0" t="s">
        <v>1610</v>
      </c>
      <c r="H4147" s="0" t="n">
        <v>1</v>
      </c>
      <c r="I4147" s="0" t="n">
        <v>12</v>
      </c>
      <c r="J4147" s="0" t="n">
        <v>648</v>
      </c>
      <c r="K4147" s="0" t="n">
        <f aca="false">I4147*SUMIFS(syst_chauffage!$H$3:$H$27,syst_chauffage!$B$3:$B$27,D4147,syst_chauffage!$C$3:$C$27,E4147)</f>
        <v>20.81888979121</v>
      </c>
      <c r="L4147" s="12" t="n">
        <f aca="false">H4147*SUMIFS(syst_chauffage!$K$3:$K$27,syst_chauffage!$B$3:$B$27,D4147,syst_chauffage!$C$3:$C$27,E4147)</f>
        <v>0.901510548057034</v>
      </c>
      <c r="N4147" s="0" t="str">
        <f aca="false">A4147</f>
        <v>Sport Loisir Culture</v>
      </c>
      <c r="O4147" s="0" t="str">
        <f aca="false">B4147</f>
        <v>Sport</v>
      </c>
      <c r="P4147" s="0" t="str">
        <f aca="false">C4147</f>
        <v>Piscine</v>
      </c>
      <c r="Q4147" s="0" t="str">
        <f aca="false">D4147</f>
        <v>Rooftop performant</v>
      </c>
      <c r="R4147" s="0" t="str">
        <f aca="false">E4147</f>
        <v>Electricité</v>
      </c>
      <c r="S4147" s="0" t="str">
        <f aca="false">F4147</f>
        <v>0729823104</v>
      </c>
      <c r="T4147" s="0" t="str">
        <f aca="false">G4147</f>
        <v>2</v>
      </c>
      <c r="U4147" s="0" t="n">
        <f aca="false">L4147</f>
        <v>0.901510548057034</v>
      </c>
      <c r="V4147" s="0" t="n">
        <f aca="false">K4147</f>
        <v>20.81888979121</v>
      </c>
      <c r="W4147" s="0" t="n">
        <f aca="false">J4147</f>
        <v>648</v>
      </c>
    </row>
    <row r="4148" customFormat="false" ht="12.8" hidden="false" customHeight="false" outlineLevel="0" collapsed="false">
      <c r="A4148" s="0" t="s">
        <v>73</v>
      </c>
      <c r="B4148" s="0" t="s">
        <v>264</v>
      </c>
      <c r="C4148" s="0" t="s">
        <v>398</v>
      </c>
      <c r="D4148" s="0" t="s">
        <v>46</v>
      </c>
      <c r="E4148" s="0" t="s">
        <v>30</v>
      </c>
      <c r="F4148" s="0" t="s">
        <v>1557</v>
      </c>
      <c r="G4148" s="0" t="s">
        <v>1610</v>
      </c>
      <c r="H4148" s="0" t="n">
        <v>0.63856</v>
      </c>
      <c r="I4148" s="0" t="n">
        <v>39.021985156579</v>
      </c>
      <c r="J4148" s="0" t="n">
        <v>792</v>
      </c>
      <c r="K4148" s="0" t="n">
        <f aca="false">I4148*SUMIFS(syst_chauffage!$H$3:$H$27,syst_chauffage!$B$3:$B$27,D4148,syst_chauffage!$C$3:$C$27,E4148)</f>
        <v>67.6995340340877</v>
      </c>
      <c r="L4148" s="12" t="n">
        <f aca="false">H4148*SUMIFS(syst_chauffage!$K$3:$K$27,syst_chauffage!$B$3:$B$27,D4148,syst_chauffage!$C$3:$C$27,E4148)</f>
        <v>0.5756685755673</v>
      </c>
      <c r="N4148" s="0" t="str">
        <f aca="false">A4148</f>
        <v>Café Hôtel Restaurant</v>
      </c>
      <c r="O4148" s="0" t="str">
        <f aca="false">B4148</f>
        <v>Hôtel avec restaurant</v>
      </c>
      <c r="P4148" s="0" t="str">
        <f aca="false">C4148</f>
        <v>Petit Hotel avec restaurant Haut de gamme</v>
      </c>
      <c r="Q4148" s="0" t="str">
        <f aca="false">D4148</f>
        <v>Rooftop performant</v>
      </c>
      <c r="R4148" s="0" t="str">
        <f aca="false">E4148</f>
        <v>Electricité</v>
      </c>
      <c r="S4148" s="0" t="str">
        <f aca="false">F4148</f>
        <v>0218690101</v>
      </c>
      <c r="T4148" s="0" t="str">
        <f aca="false">G4148</f>
        <v>2</v>
      </c>
      <c r="U4148" s="0" t="n">
        <f aca="false">L4148</f>
        <v>0.5756685755673</v>
      </c>
      <c r="V4148" s="0" t="n">
        <f aca="false">K4148</f>
        <v>67.6995340340877</v>
      </c>
      <c r="W4148" s="0" t="n">
        <f aca="false">J4148</f>
        <v>792</v>
      </c>
    </row>
    <row r="4149" customFormat="false" ht="12.8" hidden="false" customHeight="false" outlineLevel="0" collapsed="false">
      <c r="A4149" s="0" t="s">
        <v>73</v>
      </c>
      <c r="B4149" s="0" t="s">
        <v>264</v>
      </c>
      <c r="C4149" s="0" t="s">
        <v>413</v>
      </c>
      <c r="D4149" s="0" t="s">
        <v>42</v>
      </c>
      <c r="E4149" s="0" t="s">
        <v>30</v>
      </c>
      <c r="F4149" s="0" t="s">
        <v>1558</v>
      </c>
      <c r="G4149" s="0" t="s">
        <v>1610</v>
      </c>
      <c r="H4149" s="0" t="n">
        <v>0.7368</v>
      </c>
      <c r="I4149" s="0" t="n">
        <v>46.4547442340226</v>
      </c>
      <c r="J4149" s="0" t="n">
        <v>738</v>
      </c>
      <c r="K4149" s="0" t="n">
        <f aca="false">I4149*SUMIFS(syst_chauffage!$H$3:$H$27,syst_chauffage!$B$3:$B$27,D4149,syst_chauffage!$C$3:$C$27,E4149)</f>
        <v>41.9343369358804</v>
      </c>
      <c r="L4149" s="12" t="n">
        <f aca="false">H4149*SUMIFS(syst_chauffage!$K$3:$K$27,syst_chauffage!$B$3:$B$27,D4149,syst_chauffage!$C$3:$C$27,E4149)</f>
        <v>0.656885896186565</v>
      </c>
      <c r="N4149" s="0" t="str">
        <f aca="false">A4149</f>
        <v>Café Hôtel Restaurant</v>
      </c>
      <c r="O4149" s="0" t="str">
        <f aca="false">B4149</f>
        <v>Hôtel avec restaurant</v>
      </c>
      <c r="P4149" s="0" t="str">
        <f aca="false">C4149</f>
        <v>Petit Hotel avec restaurant Luxe</v>
      </c>
      <c r="Q4149" s="0" t="str">
        <f aca="false">D4149</f>
        <v>Rooftop</v>
      </c>
      <c r="R4149" s="0" t="str">
        <f aca="false">E4149</f>
        <v>Electricité</v>
      </c>
      <c r="S4149" s="0" t="str">
        <f aca="false">F4149</f>
        <v>0218692101</v>
      </c>
      <c r="T4149" s="0" t="str">
        <f aca="false">G4149</f>
        <v>2</v>
      </c>
      <c r="U4149" s="0" t="n">
        <f aca="false">L4149</f>
        <v>0.656885896186565</v>
      </c>
      <c r="V4149" s="0" t="n">
        <f aca="false">K4149</f>
        <v>41.9343369358804</v>
      </c>
      <c r="W4149" s="0" t="n">
        <f aca="false">J4149</f>
        <v>738</v>
      </c>
    </row>
    <row r="4150" customFormat="false" ht="12.8" hidden="false" customHeight="false" outlineLevel="0" collapsed="false">
      <c r="A4150" s="0" t="s">
        <v>73</v>
      </c>
      <c r="B4150" s="0" t="s">
        <v>426</v>
      </c>
      <c r="C4150" s="0" t="s">
        <v>532</v>
      </c>
      <c r="D4150" s="0" t="s">
        <v>46</v>
      </c>
      <c r="E4150" s="0" t="s">
        <v>30</v>
      </c>
      <c r="F4150" s="0" t="s">
        <v>1559</v>
      </c>
      <c r="G4150" s="0" t="s">
        <v>1610</v>
      </c>
      <c r="H4150" s="0" t="n">
        <v>0.748838805970149</v>
      </c>
      <c r="I4150" s="0" t="n">
        <v>39.6590833815566</v>
      </c>
      <c r="J4150" s="0" t="n">
        <v>792</v>
      </c>
      <c r="K4150" s="0" t="n">
        <f aca="false">I4150*SUMIFS(syst_chauffage!$H$3:$H$27,syst_chauffage!$B$3:$B$27,D4150,syst_chauffage!$C$3:$C$27,E4150)</f>
        <v>68.804840511753</v>
      </c>
      <c r="L4150" s="12" t="n">
        <f aca="false">H4150*SUMIFS(syst_chauffage!$K$3:$K$27,syst_chauffage!$B$3:$B$27,D4150,syst_chauffage!$C$3:$C$27,E4150)</f>
        <v>0.675086082376524</v>
      </c>
      <c r="N4150" s="0" t="str">
        <f aca="false">A4150</f>
        <v>Café Hôtel Restaurant</v>
      </c>
      <c r="O4150" s="0" t="str">
        <f aca="false">B4150</f>
        <v>Hôtel sans restaurant</v>
      </c>
      <c r="P4150" s="0" t="str">
        <f aca="false">C4150</f>
        <v>Petit Hotel sans restaurant Haut de gamme</v>
      </c>
      <c r="Q4150" s="0" t="str">
        <f aca="false">D4150</f>
        <v>Rooftop performant</v>
      </c>
      <c r="R4150" s="0" t="str">
        <f aca="false">E4150</f>
        <v>Electricité</v>
      </c>
      <c r="S4150" s="0" t="str">
        <f aca="false">F4150</f>
        <v>0219720101</v>
      </c>
      <c r="T4150" s="0" t="str">
        <f aca="false">G4150</f>
        <v>2</v>
      </c>
      <c r="U4150" s="0" t="n">
        <f aca="false">L4150</f>
        <v>0.675086082376524</v>
      </c>
      <c r="V4150" s="0" t="n">
        <f aca="false">K4150</f>
        <v>68.804840511753</v>
      </c>
      <c r="W4150" s="0" t="n">
        <f aca="false">J4150</f>
        <v>792</v>
      </c>
    </row>
    <row r="4151" customFormat="false" ht="12.8" hidden="false" customHeight="false" outlineLevel="0" collapsed="false">
      <c r="A4151" s="0" t="s">
        <v>73</v>
      </c>
      <c r="B4151" s="0" t="s">
        <v>426</v>
      </c>
      <c r="C4151" s="0" t="s">
        <v>532</v>
      </c>
      <c r="D4151" s="0" t="s">
        <v>46</v>
      </c>
      <c r="E4151" s="0" t="s">
        <v>30</v>
      </c>
      <c r="F4151" s="0" t="s">
        <v>1560</v>
      </c>
      <c r="G4151" s="0" t="s">
        <v>1610</v>
      </c>
      <c r="H4151" s="0" t="n">
        <v>0.601156082447874</v>
      </c>
      <c r="I4151" s="0" t="n">
        <v>26.4555432567443</v>
      </c>
      <c r="J4151" s="0" t="n">
        <v>792</v>
      </c>
      <c r="K4151" s="0" t="n">
        <f aca="false">I4151*SUMIFS(syst_chauffage!$H$3:$H$27,syst_chauffage!$B$3:$B$27,D4151,syst_chauffage!$C$3:$C$27,E4151)</f>
        <v>45.8979199523958</v>
      </c>
      <c r="L4151" s="12" t="n">
        <f aca="false">H4151*SUMIFS(syst_chauffage!$K$3:$K$27,syst_chauffage!$B$3:$B$27,D4151,syst_chauffage!$C$3:$C$27,E4151)</f>
        <v>0.541948549355403</v>
      </c>
      <c r="N4151" s="0" t="str">
        <f aca="false">A4151</f>
        <v>Café Hôtel Restaurant</v>
      </c>
      <c r="O4151" s="0" t="str">
        <f aca="false">B4151</f>
        <v>Hôtel sans restaurant</v>
      </c>
      <c r="P4151" s="0" t="str">
        <f aca="false">C4151</f>
        <v>Petit Hotel sans restaurant Haut de gamme</v>
      </c>
      <c r="Q4151" s="0" t="str">
        <f aca="false">D4151</f>
        <v>Rooftop performant</v>
      </c>
      <c r="R4151" s="0" t="str">
        <f aca="false">E4151</f>
        <v>Electricité</v>
      </c>
      <c r="S4151" s="0" t="str">
        <f aca="false">F4151</f>
        <v>0219720303</v>
      </c>
      <c r="T4151" s="0" t="str">
        <f aca="false">G4151</f>
        <v>2</v>
      </c>
      <c r="U4151" s="0" t="n">
        <f aca="false">L4151</f>
        <v>0.541948549355403</v>
      </c>
      <c r="V4151" s="0" t="n">
        <f aca="false">K4151</f>
        <v>45.8979199523958</v>
      </c>
      <c r="W4151" s="0" t="n">
        <f aca="false">J4151</f>
        <v>792</v>
      </c>
    </row>
    <row r="4152" customFormat="false" ht="12.8" hidden="false" customHeight="false" outlineLevel="0" collapsed="false">
      <c r="A4152" s="0" t="s">
        <v>73</v>
      </c>
      <c r="B4152" s="0" t="s">
        <v>426</v>
      </c>
      <c r="C4152" s="0" t="s">
        <v>543</v>
      </c>
      <c r="D4152" s="0" t="s">
        <v>42</v>
      </c>
      <c r="E4152" s="0" t="s">
        <v>30</v>
      </c>
      <c r="F4152" s="0" t="s">
        <v>1561</v>
      </c>
      <c r="G4152" s="0" t="s">
        <v>1610</v>
      </c>
      <c r="H4152" s="0" t="n">
        <v>0.864044776119403</v>
      </c>
      <c r="I4152" s="0" t="n">
        <v>47.2131945018532</v>
      </c>
      <c r="J4152" s="0" t="n">
        <v>738</v>
      </c>
      <c r="K4152" s="0" t="n">
        <f aca="false">I4152*SUMIFS(syst_chauffage!$H$3:$H$27,syst_chauffage!$B$3:$B$27,D4152,syst_chauffage!$C$3:$C$27,E4152)</f>
        <v>42.6189841038874</v>
      </c>
      <c r="L4152" s="12" t="n">
        <f aca="false">H4152*SUMIFS(syst_chauffage!$K$3:$K$27,syst_chauffage!$B$3:$B$27,D4152,syst_chauffage!$C$3:$C$27,E4152)</f>
        <v>0.770329569905692</v>
      </c>
      <c r="N4152" s="0" t="str">
        <f aca="false">A4152</f>
        <v>Café Hôtel Restaurant</v>
      </c>
      <c r="O4152" s="0" t="str">
        <f aca="false">B4152</f>
        <v>Hôtel sans restaurant</v>
      </c>
      <c r="P4152" s="0" t="str">
        <f aca="false">C4152</f>
        <v>Petit Hotel sans restaurant Luxe</v>
      </c>
      <c r="Q4152" s="0" t="str">
        <f aca="false">D4152</f>
        <v>Rooftop</v>
      </c>
      <c r="R4152" s="0" t="str">
        <f aca="false">E4152</f>
        <v>Electricité</v>
      </c>
      <c r="S4152" s="0" t="str">
        <f aca="false">F4152</f>
        <v>0219722101</v>
      </c>
      <c r="T4152" s="0" t="str">
        <f aca="false">G4152</f>
        <v>2</v>
      </c>
      <c r="U4152" s="0" t="n">
        <f aca="false">L4152</f>
        <v>0.770329569905692</v>
      </c>
      <c r="V4152" s="0" t="n">
        <f aca="false">K4152</f>
        <v>42.6189841038874</v>
      </c>
      <c r="W4152" s="0" t="n">
        <f aca="false">J4152</f>
        <v>738</v>
      </c>
    </row>
    <row r="4153" customFormat="false" ht="12.8" hidden="false" customHeight="false" outlineLevel="0" collapsed="false">
      <c r="A4153" s="0" t="s">
        <v>73</v>
      </c>
      <c r="B4153" s="0" t="s">
        <v>426</v>
      </c>
      <c r="C4153" s="0" t="s">
        <v>543</v>
      </c>
      <c r="D4153" s="0" t="s">
        <v>42</v>
      </c>
      <c r="E4153" s="0" t="s">
        <v>30</v>
      </c>
      <c r="F4153" s="0" t="s">
        <v>1562</v>
      </c>
      <c r="G4153" s="0" t="s">
        <v>1610</v>
      </c>
      <c r="H4153" s="0" t="n">
        <v>0.767832329983296</v>
      </c>
      <c r="I4153" s="0" t="n">
        <v>31.4946943532671</v>
      </c>
      <c r="J4153" s="0" t="n">
        <v>738</v>
      </c>
      <c r="K4153" s="0" t="n">
        <f aca="false">I4153*SUMIFS(syst_chauffage!$H$3:$H$27,syst_chauffage!$B$3:$B$27,D4153,syst_chauffage!$C$3:$C$27,E4153)</f>
        <v>28.4300160614211</v>
      </c>
      <c r="L4153" s="12" t="n">
        <f aca="false">H4153*SUMIFS(syst_chauffage!$K$3:$K$27,syst_chauffage!$B$3:$B$27,D4153,syst_chauffage!$C$3:$C$27,E4153)</f>
        <v>0.684552426984386</v>
      </c>
      <c r="N4153" s="0" t="str">
        <f aca="false">A4153</f>
        <v>Café Hôtel Restaurant</v>
      </c>
      <c r="O4153" s="0" t="str">
        <f aca="false">B4153</f>
        <v>Hôtel sans restaurant</v>
      </c>
      <c r="P4153" s="0" t="str">
        <f aca="false">C4153</f>
        <v>Petit Hotel sans restaurant Luxe</v>
      </c>
      <c r="Q4153" s="0" t="str">
        <f aca="false">D4153</f>
        <v>Rooftop</v>
      </c>
      <c r="R4153" s="0" t="str">
        <f aca="false">E4153</f>
        <v>Electricité</v>
      </c>
      <c r="S4153" s="0" t="str">
        <f aca="false">F4153</f>
        <v>0219722303</v>
      </c>
      <c r="T4153" s="0" t="str">
        <f aca="false">G4153</f>
        <v>2</v>
      </c>
      <c r="U4153" s="0" t="n">
        <f aca="false">L4153</f>
        <v>0.684552426984386</v>
      </c>
      <c r="V4153" s="0" t="n">
        <f aca="false">K4153</f>
        <v>28.4300160614211</v>
      </c>
      <c r="W4153" s="0" t="n">
        <f aca="false">J4153</f>
        <v>738</v>
      </c>
    </row>
    <row r="4154" customFormat="false" ht="12.8" hidden="false" customHeight="false" outlineLevel="0" collapsed="false">
      <c r="A4154" s="0" t="s">
        <v>73</v>
      </c>
      <c r="B4154" s="0" t="s">
        <v>426</v>
      </c>
      <c r="C4154" s="0" t="s">
        <v>491</v>
      </c>
      <c r="D4154" s="0" t="s">
        <v>46</v>
      </c>
      <c r="E4154" s="0" t="s">
        <v>30</v>
      </c>
      <c r="F4154" s="0" t="s">
        <v>1563</v>
      </c>
      <c r="G4154" s="0" t="s">
        <v>1610</v>
      </c>
      <c r="H4154" s="0" t="n">
        <v>0.8736</v>
      </c>
      <c r="I4154" s="0" t="n">
        <v>27.4235861958144</v>
      </c>
      <c r="J4154" s="0" t="n">
        <v>792</v>
      </c>
      <c r="K4154" s="0" t="n">
        <f aca="false">I4154*SUMIFS(syst_chauffage!$H$3:$H$27,syst_chauffage!$B$3:$B$27,D4154,syst_chauffage!$C$3:$C$27,E4154)</f>
        <v>47.5773848908674</v>
      </c>
      <c r="L4154" s="12" t="n">
        <f aca="false">H4154*SUMIFS(syst_chauffage!$K$3:$K$27,syst_chauffage!$B$3:$B$27,D4154,syst_chauffage!$C$3:$C$27,E4154)</f>
        <v>0.787559614782625</v>
      </c>
      <c r="N4154" s="0" t="str">
        <f aca="false">A4154</f>
        <v>Café Hôtel Restaurant</v>
      </c>
      <c r="O4154" s="0" t="str">
        <f aca="false">B4154</f>
        <v>Hôtel sans restaurant</v>
      </c>
      <c r="P4154" s="0" t="str">
        <f aca="false">C4154</f>
        <v>Moyen Hotel sans restaurant Haut de gamme</v>
      </c>
      <c r="Q4154" s="0" t="str">
        <f aca="false">D4154</f>
        <v>Rooftop performant</v>
      </c>
      <c r="R4154" s="0" t="str">
        <f aca="false">E4154</f>
        <v>Electricité</v>
      </c>
      <c r="S4154" s="0" t="str">
        <f aca="false">F4154</f>
        <v>0219580101</v>
      </c>
      <c r="T4154" s="0" t="str">
        <f aca="false">G4154</f>
        <v>2</v>
      </c>
      <c r="U4154" s="0" t="n">
        <f aca="false">L4154</f>
        <v>0.787559614782625</v>
      </c>
      <c r="V4154" s="0" t="n">
        <f aca="false">K4154</f>
        <v>47.5773848908674</v>
      </c>
      <c r="W4154" s="0" t="n">
        <f aca="false">J4154</f>
        <v>792</v>
      </c>
    </row>
    <row r="4155" customFormat="false" ht="12.8" hidden="false" customHeight="false" outlineLevel="0" collapsed="false">
      <c r="A4155" s="0" t="s">
        <v>73</v>
      </c>
      <c r="B4155" s="0" t="s">
        <v>426</v>
      </c>
      <c r="C4155" s="0" t="s">
        <v>504</v>
      </c>
      <c r="D4155" s="0" t="s">
        <v>42</v>
      </c>
      <c r="E4155" s="0" t="s">
        <v>30</v>
      </c>
      <c r="F4155" s="0" t="s">
        <v>1564</v>
      </c>
      <c r="G4155" s="0" t="s">
        <v>1610</v>
      </c>
      <c r="H4155" s="0" t="n">
        <v>1.008</v>
      </c>
      <c r="I4155" s="0" t="n">
        <v>32.6471264235886</v>
      </c>
      <c r="J4155" s="0" t="n">
        <v>738</v>
      </c>
      <c r="K4155" s="0" t="n">
        <f aca="false">I4155*SUMIFS(syst_chauffage!$H$3:$H$27,syst_chauffage!$B$3:$B$27,D4155,syst_chauffage!$C$3:$C$27,E4155)</f>
        <v>29.4703075435811</v>
      </c>
      <c r="L4155" s="12" t="n">
        <f aca="false">H4155*SUMIFS(syst_chauffage!$K$3:$K$27,syst_chauffage!$B$3:$B$27,D4155,syst_chauffage!$C$3:$C$27,E4155)</f>
        <v>0.898671258626571</v>
      </c>
      <c r="N4155" s="0" t="str">
        <f aca="false">A4155</f>
        <v>Café Hôtel Restaurant</v>
      </c>
      <c r="O4155" s="0" t="str">
        <f aca="false">B4155</f>
        <v>Hôtel sans restaurant</v>
      </c>
      <c r="P4155" s="0" t="str">
        <f aca="false">C4155</f>
        <v>Moyen Hotel sans restaurant Luxe</v>
      </c>
      <c r="Q4155" s="0" t="str">
        <f aca="false">D4155</f>
        <v>Rooftop</v>
      </c>
      <c r="R4155" s="0" t="str">
        <f aca="false">E4155</f>
        <v>Electricité</v>
      </c>
      <c r="S4155" s="0" t="str">
        <f aca="false">F4155</f>
        <v>0219582101</v>
      </c>
      <c r="T4155" s="0" t="str">
        <f aca="false">G4155</f>
        <v>2</v>
      </c>
      <c r="U4155" s="0" t="n">
        <f aca="false">L4155</f>
        <v>0.898671258626571</v>
      </c>
      <c r="V4155" s="0" t="n">
        <f aca="false">K4155</f>
        <v>29.4703075435811</v>
      </c>
      <c r="W4155" s="0" t="n">
        <f aca="false">J4155</f>
        <v>738</v>
      </c>
    </row>
    <row r="4156" customFormat="false" ht="12.8" hidden="false" customHeight="false" outlineLevel="0" collapsed="false">
      <c r="A4156" s="0" t="s">
        <v>73</v>
      </c>
      <c r="B4156" s="0" t="s">
        <v>426</v>
      </c>
      <c r="C4156" s="0" t="s">
        <v>457</v>
      </c>
      <c r="D4156" s="0" t="s">
        <v>19</v>
      </c>
      <c r="E4156" s="0" t="s">
        <v>58</v>
      </c>
      <c r="F4156" s="0" t="s">
        <v>1565</v>
      </c>
      <c r="G4156" s="0" t="s">
        <v>1610</v>
      </c>
      <c r="H4156" s="0" t="n">
        <v>0.472635496700769</v>
      </c>
      <c r="I4156" s="0" t="n">
        <v>11.2149895283746</v>
      </c>
      <c r="J4156" s="0" t="n">
        <v>935</v>
      </c>
      <c r="K4156" s="0" t="n">
        <f aca="false">I4156*SUMIFS(syst_chauffage!$H$3:$H$27,syst_chauffage!$B$3:$B$27,D4156,syst_chauffage!$C$3:$C$27,E4156)</f>
        <v>18.4480924281024</v>
      </c>
      <c r="L4156" s="12" t="n">
        <f aca="false">H4156*SUMIFS(syst_chauffage!$K$3:$K$27,syst_chauffage!$B$3:$B$27,D4156,syst_chauffage!$C$3:$C$27,E4156)</f>
        <v>0.472635496700769</v>
      </c>
      <c r="N4156" s="0" t="str">
        <f aca="false">A4156</f>
        <v>Café Hôtel Restaurant</v>
      </c>
      <c r="O4156" s="0" t="str">
        <f aca="false">B4156</f>
        <v>Hôtel sans restaurant</v>
      </c>
      <c r="P4156" s="0" t="str">
        <f aca="false">C4156</f>
        <v>Grand Hotel sans restaurant Luxe</v>
      </c>
      <c r="Q4156" s="0" t="str">
        <f aca="false">D4156</f>
        <v>Autre système centralisé</v>
      </c>
      <c r="R4156" s="0" t="str">
        <f aca="false">E4156</f>
        <v>Urbain</v>
      </c>
      <c r="S4156" s="0" t="str">
        <f aca="false">F4156</f>
        <v>0219250303</v>
      </c>
      <c r="T4156" s="0" t="str">
        <f aca="false">G4156</f>
        <v>2</v>
      </c>
      <c r="U4156" s="0" t="n">
        <f aca="false">L4156</f>
        <v>0.472635496700769</v>
      </c>
      <c r="V4156" s="0" t="n">
        <f aca="false">K4156</f>
        <v>18.4480924281024</v>
      </c>
      <c r="W4156" s="0" t="n">
        <f aca="false">J4156</f>
        <v>935</v>
      </c>
    </row>
    <row r="4157" customFormat="false" ht="12.8" hidden="false" customHeight="false" outlineLevel="0" collapsed="false">
      <c r="A4157" s="0" t="s">
        <v>73</v>
      </c>
      <c r="B4157" s="0" t="s">
        <v>426</v>
      </c>
      <c r="C4157" s="0" t="s">
        <v>457</v>
      </c>
      <c r="D4157" s="0" t="s">
        <v>51</v>
      </c>
      <c r="E4157" s="0" t="s">
        <v>58</v>
      </c>
      <c r="F4157" s="0" t="s">
        <v>1566</v>
      </c>
      <c r="G4157" s="0" t="s">
        <v>1610</v>
      </c>
      <c r="H4157" s="0" t="n">
        <v>0.73690396322077</v>
      </c>
      <c r="I4157" s="0" t="n">
        <v>13.3511780099698</v>
      </c>
      <c r="J4157" s="0" t="n">
        <v>935</v>
      </c>
      <c r="K4157" s="0" t="n">
        <f aca="false">I4157*SUMIFS(syst_chauffage!$H$3:$H$27,syst_chauffage!$B$3:$B$27,D4157,syst_chauffage!$C$3:$C$27,E4157)</f>
        <v>28.4914072905984</v>
      </c>
      <c r="L4157" s="12" t="n">
        <f aca="false">H4157*SUMIFS(syst_chauffage!$K$3:$K$27,syst_chauffage!$B$3:$B$27,D4157,syst_chauffage!$C$3:$C$27,E4157)</f>
        <v>0.73690396322077</v>
      </c>
      <c r="N4157" s="0" t="str">
        <f aca="false">A4157</f>
        <v>Café Hôtel Restaurant</v>
      </c>
      <c r="O4157" s="0" t="str">
        <f aca="false">B4157</f>
        <v>Hôtel sans restaurant</v>
      </c>
      <c r="P4157" s="0" t="str">
        <f aca="false">C4157</f>
        <v>Grand Hotel sans restaurant Luxe</v>
      </c>
      <c r="Q4157" s="0" t="str">
        <f aca="false">D4157</f>
        <v>Autre système centralisé performant</v>
      </c>
      <c r="R4157" s="0" t="str">
        <f aca="false">E4157</f>
        <v>Urbain</v>
      </c>
      <c r="S4157" s="0" t="str">
        <f aca="false">F4157</f>
        <v>0219252303</v>
      </c>
      <c r="T4157" s="0" t="str">
        <f aca="false">G4157</f>
        <v>2</v>
      </c>
      <c r="U4157" s="0" t="n">
        <f aca="false">L4157</f>
        <v>0.73690396322077</v>
      </c>
      <c r="V4157" s="0" t="n">
        <f aca="false">K4157</f>
        <v>28.4914072905984</v>
      </c>
      <c r="W4157" s="0" t="n">
        <f aca="false">J4157</f>
        <v>935</v>
      </c>
    </row>
    <row r="4158" customFormat="false" ht="12.8" hidden="false" customHeight="false" outlineLevel="0" collapsed="false">
      <c r="A4158" s="0" t="s">
        <v>79</v>
      </c>
      <c r="B4158" s="0" t="s">
        <v>1567</v>
      </c>
      <c r="C4158" s="0" t="s">
        <v>43</v>
      </c>
      <c r="D4158" s="0" t="s">
        <v>43</v>
      </c>
      <c r="E4158" s="0" t="s">
        <v>30</v>
      </c>
      <c r="F4158" s="0" t="s">
        <v>1568</v>
      </c>
      <c r="G4158" s="0" t="s">
        <v>1610</v>
      </c>
      <c r="H4158" s="0" t="n">
        <v>1.05</v>
      </c>
      <c r="I4158" s="0" t="n">
        <v>45.7866597510231</v>
      </c>
      <c r="J4158" s="0" t="n">
        <v>0</v>
      </c>
      <c r="K4158" s="0" t="n">
        <f aca="false">I4158*SUMIFS(syst_chauffage!$H$3:$H$27,syst_chauffage!$B$3:$B$27,D4158,syst_chauffage!$C$3:$C$27,E4158)</f>
        <v>20</v>
      </c>
      <c r="L4158" s="12" t="n">
        <f aca="false">H4158*SUMIFS(syst_chauffage!$K$3:$K$27,syst_chauffage!$B$3:$B$27,D4158,syst_chauffage!$C$3:$C$27,E4158)</f>
        <v>1.05</v>
      </c>
      <c r="N4158" s="0" t="str">
        <f aca="false">A4158</f>
        <v>Transport</v>
      </c>
      <c r="O4158" s="0" t="str">
        <f aca="false">B4158</f>
        <v>Transport routier</v>
      </c>
      <c r="P4158" s="0" t="str">
        <f aca="false">C4158</f>
        <v>nr</v>
      </c>
      <c r="Q4158" s="0" t="str">
        <f aca="false">D4158</f>
        <v>nr</v>
      </c>
      <c r="R4158" s="0" t="str">
        <f aca="false">E4158</f>
        <v>Electricité</v>
      </c>
      <c r="S4158" s="0" t="str">
        <f aca="false">F4158</f>
        <v>0834600802</v>
      </c>
      <c r="T4158" s="0" t="str">
        <f aca="false">G4158</f>
        <v>2</v>
      </c>
      <c r="U4158" s="0" t="n">
        <f aca="false">L4158</f>
        <v>1.05</v>
      </c>
      <c r="V4158" s="0" t="n">
        <f aca="false">K4158</f>
        <v>20</v>
      </c>
      <c r="W4158" s="0" t="n">
        <f aca="false">J4158</f>
        <v>0</v>
      </c>
    </row>
    <row r="4159" customFormat="false" ht="12.8" hidden="false" customHeight="false" outlineLevel="0" collapsed="false">
      <c r="A4159" s="0" t="s">
        <v>79</v>
      </c>
      <c r="B4159" s="0" t="s">
        <v>1569</v>
      </c>
      <c r="C4159" s="0" t="s">
        <v>43</v>
      </c>
      <c r="D4159" s="0" t="s">
        <v>43</v>
      </c>
      <c r="E4159" s="0" t="s">
        <v>57</v>
      </c>
      <c r="F4159" s="0" t="s">
        <v>1570</v>
      </c>
      <c r="G4159" s="0" t="s">
        <v>1610</v>
      </c>
      <c r="H4159" s="0" t="n">
        <v>1.05</v>
      </c>
      <c r="I4159" s="0" t="n">
        <v>35.7587415700673</v>
      </c>
      <c r="J4159" s="0" t="n">
        <v>0</v>
      </c>
      <c r="K4159" s="0" t="n">
        <f aca="false">I4159*SUMIFS(syst_chauffage!$H$3:$H$27,syst_chauffage!$B$3:$B$27,D4159,syst_chauffage!$C$3:$C$27,E4159)</f>
        <v>35.7587415700673</v>
      </c>
      <c r="L4159" s="12" t="n">
        <f aca="false">H4159*SUMIFS(syst_chauffage!$K$3:$K$27,syst_chauffage!$B$3:$B$27,D4159,syst_chauffage!$C$3:$C$27,E4159)</f>
        <v>1.05</v>
      </c>
      <c r="N4159" s="0" t="str">
        <f aca="false">A4159</f>
        <v>Transport</v>
      </c>
      <c r="O4159" s="0" t="str">
        <f aca="false">B4159</f>
        <v>Service</v>
      </c>
      <c r="P4159" s="0" t="str">
        <f aca="false">C4159</f>
        <v>nr</v>
      </c>
      <c r="Q4159" s="0" t="str">
        <f aca="false">D4159</f>
        <v>nr</v>
      </c>
      <c r="R4159" s="0" t="str">
        <f aca="false">E4159</f>
        <v>Autres</v>
      </c>
      <c r="S4159" s="0" t="str">
        <f aca="false">F4159</f>
        <v>0827600801</v>
      </c>
      <c r="T4159" s="0" t="str">
        <f aca="false">G4159</f>
        <v>2</v>
      </c>
      <c r="U4159" s="0" t="n">
        <f aca="false">L4159</f>
        <v>1.05</v>
      </c>
      <c r="V4159" s="0" t="n">
        <f aca="false">K4159</f>
        <v>35.7587415700673</v>
      </c>
      <c r="W4159" s="0" t="n">
        <f aca="false">J4159</f>
        <v>0</v>
      </c>
    </row>
    <row r="4160" customFormat="false" ht="12.8" hidden="false" customHeight="false" outlineLevel="0" collapsed="false">
      <c r="A4160" s="0" t="s">
        <v>79</v>
      </c>
      <c r="B4160" s="0" t="s">
        <v>1567</v>
      </c>
      <c r="C4160" s="0" t="s">
        <v>43</v>
      </c>
      <c r="D4160" s="0" t="s">
        <v>43</v>
      </c>
      <c r="E4160" s="0" t="s">
        <v>58</v>
      </c>
      <c r="F4160" s="0" t="s">
        <v>1571</v>
      </c>
      <c r="G4160" s="0" t="s">
        <v>1610</v>
      </c>
      <c r="H4160" s="0" t="n">
        <v>1.05</v>
      </c>
      <c r="I4160" s="0" t="n">
        <v>31.3342165536017</v>
      </c>
      <c r="J4160" s="0" t="n">
        <v>0</v>
      </c>
      <c r="K4160" s="0" t="n">
        <f aca="false">I4160*SUMIFS(syst_chauffage!$H$3:$H$27,syst_chauffage!$B$3:$B$27,D4160,syst_chauffage!$C$3:$C$27,E4160)</f>
        <v>35</v>
      </c>
      <c r="L4160" s="12" t="n">
        <f aca="false">H4160*SUMIFS(syst_chauffage!$K$3:$K$27,syst_chauffage!$B$3:$B$27,D4160,syst_chauffage!$C$3:$C$27,E4160)</f>
        <v>1.05</v>
      </c>
      <c r="N4160" s="0" t="str">
        <f aca="false">A4160</f>
        <v>Transport</v>
      </c>
      <c r="O4160" s="0" t="str">
        <f aca="false">B4160</f>
        <v>Transport routier</v>
      </c>
      <c r="P4160" s="0" t="str">
        <f aca="false">C4160</f>
        <v>nr</v>
      </c>
      <c r="Q4160" s="0" t="str">
        <f aca="false">D4160</f>
        <v>nr</v>
      </c>
      <c r="R4160" s="0" t="str">
        <f aca="false">E4160</f>
        <v>Urbain</v>
      </c>
      <c r="S4160" s="0" t="str">
        <f aca="false">F4160</f>
        <v>0834600806</v>
      </c>
      <c r="T4160" s="0" t="str">
        <f aca="false">G4160</f>
        <v>2</v>
      </c>
      <c r="U4160" s="0" t="n">
        <f aca="false">L4160</f>
        <v>1.05</v>
      </c>
      <c r="V4160" s="0" t="n">
        <f aca="false">K4160</f>
        <v>35</v>
      </c>
      <c r="W4160" s="0" t="n">
        <f aca="false">J4160</f>
        <v>0</v>
      </c>
    </row>
    <row r="4161" customFormat="false" ht="12.8" hidden="false" customHeight="false" outlineLevel="0" collapsed="false">
      <c r="A4161" s="0" t="s">
        <v>79</v>
      </c>
      <c r="B4161" s="0" t="s">
        <v>1572</v>
      </c>
      <c r="C4161" s="0" t="s">
        <v>43</v>
      </c>
      <c r="D4161" s="0" t="s">
        <v>43</v>
      </c>
      <c r="E4161" s="0" t="s">
        <v>57</v>
      </c>
      <c r="F4161" s="0" t="s">
        <v>1573</v>
      </c>
      <c r="G4161" s="0" t="s">
        <v>1610</v>
      </c>
      <c r="H4161" s="0" t="n">
        <v>1.05</v>
      </c>
      <c r="I4161" s="0" t="n">
        <v>35.7587415700673</v>
      </c>
      <c r="J4161" s="0" t="n">
        <v>0</v>
      </c>
      <c r="K4161" s="0" t="n">
        <f aca="false">I4161*SUMIFS(syst_chauffage!$H$3:$H$27,syst_chauffage!$B$3:$B$27,D4161,syst_chauffage!$C$3:$C$27,E4161)</f>
        <v>35.7587415700673</v>
      </c>
      <c r="L4161" s="12" t="n">
        <f aca="false">H4161*SUMIFS(syst_chauffage!$K$3:$K$27,syst_chauffage!$B$3:$B$27,D4161,syst_chauffage!$C$3:$C$27,E4161)</f>
        <v>1.05</v>
      </c>
      <c r="N4161" s="0" t="str">
        <f aca="false">A4161</f>
        <v>Transport</v>
      </c>
      <c r="O4161" s="0" t="str">
        <f aca="false">B4161</f>
        <v>Transport urbain</v>
      </c>
      <c r="P4161" s="0" t="str">
        <f aca="false">C4161</f>
        <v>nr</v>
      </c>
      <c r="Q4161" s="0" t="str">
        <f aca="false">D4161</f>
        <v>nr</v>
      </c>
      <c r="R4161" s="0" t="str">
        <f aca="false">E4161</f>
        <v>Autres</v>
      </c>
      <c r="S4161" s="0" t="str">
        <f aca="false">F4161</f>
        <v>0835600801</v>
      </c>
      <c r="T4161" s="0" t="str">
        <f aca="false">G4161</f>
        <v>2</v>
      </c>
      <c r="U4161" s="0" t="n">
        <f aca="false">L4161</f>
        <v>1.05</v>
      </c>
      <c r="V4161" s="0" t="n">
        <f aca="false">K4161</f>
        <v>35.7587415700673</v>
      </c>
      <c r="W4161" s="0" t="n">
        <f aca="false">J4161</f>
        <v>0</v>
      </c>
    </row>
    <row r="4162" customFormat="false" ht="12.8" hidden="false" customHeight="false" outlineLevel="0" collapsed="false">
      <c r="A4162" s="0" t="s">
        <v>79</v>
      </c>
      <c r="B4162" s="0" t="s">
        <v>1569</v>
      </c>
      <c r="C4162" s="0" t="s">
        <v>43</v>
      </c>
      <c r="D4162" s="0" t="s">
        <v>43</v>
      </c>
      <c r="E4162" s="0" t="s">
        <v>14</v>
      </c>
      <c r="F4162" s="0" t="s">
        <v>1574</v>
      </c>
      <c r="G4162" s="0" t="s">
        <v>1610</v>
      </c>
      <c r="H4162" s="0" t="n">
        <v>1.05</v>
      </c>
      <c r="I4162" s="0" t="n">
        <v>15.4120070686871</v>
      </c>
      <c r="J4162" s="0" t="n">
        <v>0</v>
      </c>
      <c r="K4162" s="0" t="n">
        <f aca="false">I4162*SUMIFS(syst_chauffage!$H$3:$H$27,syst_chauffage!$B$3:$B$27,D4162,syst_chauffage!$C$3:$C$27,E4162)</f>
        <v>25</v>
      </c>
      <c r="L4162" s="12" t="n">
        <f aca="false">H4162*SUMIFS(syst_chauffage!$K$3:$K$27,syst_chauffage!$B$3:$B$27,D4162,syst_chauffage!$C$3:$C$27,E4162)</f>
        <v>1.05</v>
      </c>
      <c r="N4162" s="0" t="str">
        <f aca="false">A4162</f>
        <v>Transport</v>
      </c>
      <c r="O4162" s="0" t="str">
        <f aca="false">B4162</f>
        <v>Service</v>
      </c>
      <c r="P4162" s="0" t="str">
        <f aca="false">C4162</f>
        <v>nr</v>
      </c>
      <c r="Q4162" s="0" t="str">
        <f aca="false">D4162</f>
        <v>nr</v>
      </c>
      <c r="R4162" s="0" t="str">
        <f aca="false">E4162</f>
        <v>Gaz</v>
      </c>
      <c r="S4162" s="0" t="str">
        <f aca="false">F4162</f>
        <v>0827600804</v>
      </c>
      <c r="T4162" s="0" t="str">
        <f aca="false">G4162</f>
        <v>2</v>
      </c>
      <c r="U4162" s="0" t="n">
        <f aca="false">L4162</f>
        <v>1.05</v>
      </c>
      <c r="V4162" s="0" t="n">
        <f aca="false">K4162</f>
        <v>25</v>
      </c>
      <c r="W4162" s="0" t="n">
        <f aca="false">J4162</f>
        <v>0</v>
      </c>
    </row>
    <row r="4163" customFormat="false" ht="12.8" hidden="false" customHeight="false" outlineLevel="0" collapsed="false">
      <c r="A4163" s="0" t="s">
        <v>79</v>
      </c>
      <c r="B4163" s="0" t="s">
        <v>1575</v>
      </c>
      <c r="C4163" s="0" t="s">
        <v>43</v>
      </c>
      <c r="D4163" s="0" t="s">
        <v>43</v>
      </c>
      <c r="E4163" s="0" t="s">
        <v>30</v>
      </c>
      <c r="F4163" s="0" t="s">
        <v>1576</v>
      </c>
      <c r="G4163" s="0" t="s">
        <v>1610</v>
      </c>
      <c r="H4163" s="0" t="n">
        <v>1.05</v>
      </c>
      <c r="I4163" s="0" t="n">
        <v>45.7866597510231</v>
      </c>
      <c r="J4163" s="0" t="n">
        <v>0</v>
      </c>
      <c r="K4163" s="0" t="n">
        <f aca="false">I4163*SUMIFS(syst_chauffage!$H$3:$H$27,syst_chauffage!$B$3:$B$27,D4163,syst_chauffage!$C$3:$C$27,E4163)</f>
        <v>20</v>
      </c>
      <c r="L4163" s="12" t="n">
        <f aca="false">H4163*SUMIFS(syst_chauffage!$K$3:$K$27,syst_chauffage!$B$3:$B$27,D4163,syst_chauffage!$C$3:$C$27,E4163)</f>
        <v>1.05</v>
      </c>
      <c r="N4163" s="0" t="str">
        <f aca="false">A4163</f>
        <v>Transport</v>
      </c>
      <c r="O4163" s="0" t="str">
        <f aca="false">B4163</f>
        <v>Transport ferroviaire</v>
      </c>
      <c r="P4163" s="0" t="str">
        <f aca="false">C4163</f>
        <v>nr</v>
      </c>
      <c r="Q4163" s="0" t="str">
        <f aca="false">D4163</f>
        <v>nr</v>
      </c>
      <c r="R4163" s="0" t="str">
        <f aca="false">E4163</f>
        <v>Electricité</v>
      </c>
      <c r="S4163" s="0" t="str">
        <f aca="false">F4163</f>
        <v>0832600802</v>
      </c>
      <c r="T4163" s="0" t="str">
        <f aca="false">G4163</f>
        <v>2</v>
      </c>
      <c r="U4163" s="0" t="n">
        <f aca="false">L4163</f>
        <v>1.05</v>
      </c>
      <c r="V4163" s="0" t="n">
        <f aca="false">K4163</f>
        <v>20</v>
      </c>
      <c r="W4163" s="0" t="n">
        <f aca="false">J4163</f>
        <v>0</v>
      </c>
    </row>
    <row r="4164" customFormat="false" ht="12.8" hidden="false" customHeight="false" outlineLevel="0" collapsed="false">
      <c r="A4164" s="0" t="s">
        <v>79</v>
      </c>
      <c r="B4164" s="0" t="s">
        <v>1572</v>
      </c>
      <c r="C4164" s="0" t="s">
        <v>43</v>
      </c>
      <c r="D4164" s="0" t="s">
        <v>43</v>
      </c>
      <c r="E4164" s="0" t="s">
        <v>23</v>
      </c>
      <c r="F4164" s="0" t="s">
        <v>1577</v>
      </c>
      <c r="G4164" s="0" t="s">
        <v>1610</v>
      </c>
      <c r="H4164" s="0" t="n">
        <v>1.05</v>
      </c>
      <c r="I4164" s="0" t="n">
        <v>20.3444004805829</v>
      </c>
      <c r="J4164" s="0" t="n">
        <v>0</v>
      </c>
      <c r="K4164" s="0" t="n">
        <f aca="false">I4164*SUMIFS(syst_chauffage!$H$3:$H$27,syst_chauffage!$B$3:$B$27,D4164,syst_chauffage!$C$3:$C$27,E4164)</f>
        <v>30</v>
      </c>
      <c r="L4164" s="12" t="n">
        <f aca="false">H4164*SUMIFS(syst_chauffage!$K$3:$K$27,syst_chauffage!$B$3:$B$27,D4164,syst_chauffage!$C$3:$C$27,E4164)</f>
        <v>1.05</v>
      </c>
      <c r="N4164" s="0" t="str">
        <f aca="false">A4164</f>
        <v>Transport</v>
      </c>
      <c r="O4164" s="0" t="str">
        <f aca="false">B4164</f>
        <v>Transport urbain</v>
      </c>
      <c r="P4164" s="0" t="str">
        <f aca="false">C4164</f>
        <v>nr</v>
      </c>
      <c r="Q4164" s="0" t="str">
        <f aca="false">D4164</f>
        <v>nr</v>
      </c>
      <c r="R4164" s="0" t="str">
        <f aca="false">E4164</f>
        <v>Fioul</v>
      </c>
      <c r="S4164" s="0" t="str">
        <f aca="false">F4164</f>
        <v>0835600803</v>
      </c>
      <c r="T4164" s="0" t="str">
        <f aca="false">G4164</f>
        <v>2</v>
      </c>
      <c r="U4164" s="0" t="n">
        <f aca="false">L4164</f>
        <v>1.05</v>
      </c>
      <c r="V4164" s="0" t="n">
        <f aca="false">K4164</f>
        <v>30</v>
      </c>
      <c r="W4164" s="0" t="n">
        <f aca="false">J4164</f>
        <v>0</v>
      </c>
    </row>
    <row r="4165" customFormat="false" ht="12.8" hidden="false" customHeight="false" outlineLevel="0" collapsed="false">
      <c r="A4165" s="0" t="s">
        <v>79</v>
      </c>
      <c r="B4165" s="0" t="s">
        <v>1575</v>
      </c>
      <c r="C4165" s="0" t="s">
        <v>43</v>
      </c>
      <c r="D4165" s="0" t="s">
        <v>43</v>
      </c>
      <c r="E4165" s="0" t="s">
        <v>23</v>
      </c>
      <c r="F4165" s="0" t="s">
        <v>1578</v>
      </c>
      <c r="G4165" s="0" t="s">
        <v>1610</v>
      </c>
      <c r="H4165" s="0" t="n">
        <v>1.05</v>
      </c>
      <c r="I4165" s="0" t="n">
        <v>20.3444004805829</v>
      </c>
      <c r="J4165" s="0" t="n">
        <v>0</v>
      </c>
      <c r="K4165" s="0" t="n">
        <f aca="false">I4165*SUMIFS(syst_chauffage!$H$3:$H$27,syst_chauffage!$B$3:$B$27,D4165,syst_chauffage!$C$3:$C$27,E4165)</f>
        <v>30</v>
      </c>
      <c r="L4165" s="12" t="n">
        <f aca="false">H4165*SUMIFS(syst_chauffage!$K$3:$K$27,syst_chauffage!$B$3:$B$27,D4165,syst_chauffage!$C$3:$C$27,E4165)</f>
        <v>1.05</v>
      </c>
      <c r="N4165" s="0" t="str">
        <f aca="false">A4165</f>
        <v>Transport</v>
      </c>
      <c r="O4165" s="0" t="str">
        <f aca="false">B4165</f>
        <v>Transport ferroviaire</v>
      </c>
      <c r="P4165" s="0" t="str">
        <f aca="false">C4165</f>
        <v>nr</v>
      </c>
      <c r="Q4165" s="0" t="str">
        <f aca="false">D4165</f>
        <v>nr</v>
      </c>
      <c r="R4165" s="0" t="str">
        <f aca="false">E4165</f>
        <v>Fioul</v>
      </c>
      <c r="S4165" s="0" t="str">
        <f aca="false">F4165</f>
        <v>0832600803</v>
      </c>
      <c r="T4165" s="0" t="str">
        <f aca="false">G4165</f>
        <v>2</v>
      </c>
      <c r="U4165" s="0" t="n">
        <f aca="false">L4165</f>
        <v>1.05</v>
      </c>
      <c r="V4165" s="0" t="n">
        <f aca="false">K4165</f>
        <v>30</v>
      </c>
      <c r="W4165" s="0" t="n">
        <f aca="false">J4165</f>
        <v>0</v>
      </c>
    </row>
    <row r="4166" customFormat="false" ht="12.8" hidden="false" customHeight="false" outlineLevel="0" collapsed="false">
      <c r="A4166" s="0" t="s">
        <v>79</v>
      </c>
      <c r="B4166" s="0" t="s">
        <v>1572</v>
      </c>
      <c r="C4166" s="0" t="s">
        <v>43</v>
      </c>
      <c r="D4166" s="0" t="s">
        <v>43</v>
      </c>
      <c r="E4166" s="0" t="s">
        <v>30</v>
      </c>
      <c r="F4166" s="0" t="s">
        <v>1579</v>
      </c>
      <c r="G4166" s="0" t="s">
        <v>1610</v>
      </c>
      <c r="H4166" s="0" t="n">
        <v>1.05</v>
      </c>
      <c r="I4166" s="0" t="n">
        <v>45.7866597510231</v>
      </c>
      <c r="J4166" s="0" t="n">
        <v>0</v>
      </c>
      <c r="K4166" s="0" t="n">
        <f aca="false">I4166*SUMIFS(syst_chauffage!$H$3:$H$27,syst_chauffage!$B$3:$B$27,D4166,syst_chauffage!$C$3:$C$27,E4166)</f>
        <v>20</v>
      </c>
      <c r="L4166" s="12" t="n">
        <f aca="false">H4166*SUMIFS(syst_chauffage!$K$3:$K$27,syst_chauffage!$B$3:$B$27,D4166,syst_chauffage!$C$3:$C$27,E4166)</f>
        <v>1.05</v>
      </c>
      <c r="N4166" s="0" t="str">
        <f aca="false">A4166</f>
        <v>Transport</v>
      </c>
      <c r="O4166" s="0" t="str">
        <f aca="false">B4166</f>
        <v>Transport urbain</v>
      </c>
      <c r="P4166" s="0" t="str">
        <f aca="false">C4166</f>
        <v>nr</v>
      </c>
      <c r="Q4166" s="0" t="str">
        <f aca="false">D4166</f>
        <v>nr</v>
      </c>
      <c r="R4166" s="0" t="str">
        <f aca="false">E4166</f>
        <v>Electricité</v>
      </c>
      <c r="S4166" s="0" t="str">
        <f aca="false">F4166</f>
        <v>0835600802</v>
      </c>
      <c r="T4166" s="0" t="str">
        <f aca="false">G4166</f>
        <v>2</v>
      </c>
      <c r="U4166" s="0" t="n">
        <f aca="false">L4166</f>
        <v>1.05</v>
      </c>
      <c r="V4166" s="0" t="n">
        <f aca="false">K4166</f>
        <v>20</v>
      </c>
      <c r="W4166" s="0" t="n">
        <f aca="false">J4166</f>
        <v>0</v>
      </c>
    </row>
    <row r="4167" customFormat="false" ht="12.8" hidden="false" customHeight="false" outlineLevel="0" collapsed="false">
      <c r="A4167" s="0" t="s">
        <v>79</v>
      </c>
      <c r="B4167" s="0" t="s">
        <v>1572</v>
      </c>
      <c r="C4167" s="0" t="s">
        <v>43</v>
      </c>
      <c r="D4167" s="0" t="s">
        <v>43</v>
      </c>
      <c r="E4167" s="0" t="s">
        <v>14</v>
      </c>
      <c r="F4167" s="0" t="s">
        <v>1580</v>
      </c>
      <c r="G4167" s="0" t="s">
        <v>1610</v>
      </c>
      <c r="H4167" s="0" t="n">
        <v>1.05</v>
      </c>
      <c r="I4167" s="0" t="n">
        <v>15.4120070686871</v>
      </c>
      <c r="J4167" s="0" t="n">
        <v>0</v>
      </c>
      <c r="K4167" s="0" t="n">
        <f aca="false">I4167*SUMIFS(syst_chauffage!$H$3:$H$27,syst_chauffage!$B$3:$B$27,D4167,syst_chauffage!$C$3:$C$27,E4167)</f>
        <v>25</v>
      </c>
      <c r="L4167" s="12" t="n">
        <f aca="false">H4167*SUMIFS(syst_chauffage!$K$3:$K$27,syst_chauffage!$B$3:$B$27,D4167,syst_chauffage!$C$3:$C$27,E4167)</f>
        <v>1.05</v>
      </c>
      <c r="N4167" s="0" t="str">
        <f aca="false">A4167</f>
        <v>Transport</v>
      </c>
      <c r="O4167" s="0" t="str">
        <f aca="false">B4167</f>
        <v>Transport urbain</v>
      </c>
      <c r="P4167" s="0" t="str">
        <f aca="false">C4167</f>
        <v>nr</v>
      </c>
      <c r="Q4167" s="0" t="str">
        <f aca="false">D4167</f>
        <v>nr</v>
      </c>
      <c r="R4167" s="0" t="str">
        <f aca="false">E4167</f>
        <v>Gaz</v>
      </c>
      <c r="S4167" s="0" t="str">
        <f aca="false">F4167</f>
        <v>0835600804</v>
      </c>
      <c r="T4167" s="0" t="str">
        <f aca="false">G4167</f>
        <v>2</v>
      </c>
      <c r="U4167" s="0" t="n">
        <f aca="false">L4167</f>
        <v>1.05</v>
      </c>
      <c r="V4167" s="0" t="n">
        <f aca="false">K4167</f>
        <v>25</v>
      </c>
      <c r="W4167" s="0" t="n">
        <f aca="false">J4167</f>
        <v>0</v>
      </c>
    </row>
    <row r="4168" customFormat="false" ht="12.8" hidden="false" customHeight="false" outlineLevel="0" collapsed="false">
      <c r="A4168" s="0" t="s">
        <v>79</v>
      </c>
      <c r="B4168" s="0" t="s">
        <v>1569</v>
      </c>
      <c r="C4168" s="0" t="s">
        <v>43</v>
      </c>
      <c r="D4168" s="0" t="s">
        <v>43</v>
      </c>
      <c r="E4168" s="0" t="s">
        <v>23</v>
      </c>
      <c r="F4168" s="0" t="s">
        <v>1581</v>
      </c>
      <c r="G4168" s="0" t="s">
        <v>1610</v>
      </c>
      <c r="H4168" s="0" t="n">
        <v>1.05</v>
      </c>
      <c r="I4168" s="0" t="n">
        <v>20.3444004805829</v>
      </c>
      <c r="J4168" s="0" t="n">
        <v>0</v>
      </c>
      <c r="K4168" s="0" t="n">
        <f aca="false">I4168*SUMIFS(syst_chauffage!$H$3:$H$27,syst_chauffage!$B$3:$B$27,D4168,syst_chauffage!$C$3:$C$27,E4168)</f>
        <v>30</v>
      </c>
      <c r="L4168" s="12" t="n">
        <f aca="false">H4168*SUMIFS(syst_chauffage!$K$3:$K$27,syst_chauffage!$B$3:$B$27,D4168,syst_chauffage!$C$3:$C$27,E4168)</f>
        <v>1.05</v>
      </c>
      <c r="N4168" s="0" t="str">
        <f aca="false">A4168</f>
        <v>Transport</v>
      </c>
      <c r="O4168" s="0" t="str">
        <f aca="false">B4168</f>
        <v>Service</v>
      </c>
      <c r="P4168" s="0" t="str">
        <f aca="false">C4168</f>
        <v>nr</v>
      </c>
      <c r="Q4168" s="0" t="str">
        <f aca="false">D4168</f>
        <v>nr</v>
      </c>
      <c r="R4168" s="0" t="str">
        <f aca="false">E4168</f>
        <v>Fioul</v>
      </c>
      <c r="S4168" s="0" t="str">
        <f aca="false">F4168</f>
        <v>0827600803</v>
      </c>
      <c r="T4168" s="0" t="str">
        <f aca="false">G4168</f>
        <v>2</v>
      </c>
      <c r="U4168" s="0" t="n">
        <f aca="false">L4168</f>
        <v>1.05</v>
      </c>
      <c r="V4168" s="0" t="n">
        <f aca="false">K4168</f>
        <v>30</v>
      </c>
      <c r="W4168" s="0" t="n">
        <f aca="false">J4168</f>
        <v>0</v>
      </c>
    </row>
    <row r="4169" customFormat="false" ht="12.8" hidden="false" customHeight="false" outlineLevel="0" collapsed="false">
      <c r="A4169" s="0" t="s">
        <v>79</v>
      </c>
      <c r="B4169" s="0" t="s">
        <v>1582</v>
      </c>
      <c r="C4169" s="0" t="s">
        <v>43</v>
      </c>
      <c r="D4169" s="0" t="s">
        <v>43</v>
      </c>
      <c r="E4169" s="0" t="s">
        <v>23</v>
      </c>
      <c r="F4169" s="0" t="s">
        <v>1583</v>
      </c>
      <c r="G4169" s="0" t="s">
        <v>1610</v>
      </c>
      <c r="H4169" s="0" t="n">
        <v>1.05</v>
      </c>
      <c r="I4169" s="0" t="n">
        <v>20.3444004805829</v>
      </c>
      <c r="J4169" s="0" t="n">
        <v>0</v>
      </c>
      <c r="K4169" s="0" t="n">
        <f aca="false">I4169*SUMIFS(syst_chauffage!$H$3:$H$27,syst_chauffage!$B$3:$B$27,D4169,syst_chauffage!$C$3:$C$27,E4169)</f>
        <v>30</v>
      </c>
      <c r="L4169" s="12" t="n">
        <f aca="false">H4169*SUMIFS(syst_chauffage!$K$3:$K$27,syst_chauffage!$B$3:$B$27,D4169,syst_chauffage!$C$3:$C$27,E4169)</f>
        <v>1.05</v>
      </c>
      <c r="N4169" s="0" t="str">
        <f aca="false">A4169</f>
        <v>Transport</v>
      </c>
      <c r="O4169" s="0" t="str">
        <f aca="false">B4169</f>
        <v>Transport autre</v>
      </c>
      <c r="P4169" s="0" t="str">
        <f aca="false">C4169</f>
        <v>nr</v>
      </c>
      <c r="Q4169" s="0" t="str">
        <f aca="false">D4169</f>
        <v>nr</v>
      </c>
      <c r="R4169" s="0" t="str">
        <f aca="false">E4169</f>
        <v>Fioul</v>
      </c>
      <c r="S4169" s="0" t="str">
        <f aca="false">F4169</f>
        <v>0831600803</v>
      </c>
      <c r="T4169" s="0" t="str">
        <f aca="false">G4169</f>
        <v>2</v>
      </c>
      <c r="U4169" s="0" t="n">
        <f aca="false">L4169</f>
        <v>1.05</v>
      </c>
      <c r="V4169" s="0" t="n">
        <f aca="false">K4169</f>
        <v>30</v>
      </c>
      <c r="W4169" s="0" t="n">
        <f aca="false">J4169</f>
        <v>0</v>
      </c>
    </row>
    <row r="4170" customFormat="false" ht="12.8" hidden="false" customHeight="false" outlineLevel="0" collapsed="false">
      <c r="A4170" s="0" t="s">
        <v>79</v>
      </c>
      <c r="B4170" s="0" t="s">
        <v>1567</v>
      </c>
      <c r="C4170" s="0" t="s">
        <v>43</v>
      </c>
      <c r="D4170" s="0" t="s">
        <v>43</v>
      </c>
      <c r="E4170" s="0" t="s">
        <v>57</v>
      </c>
      <c r="F4170" s="0" t="s">
        <v>1584</v>
      </c>
      <c r="G4170" s="0" t="s">
        <v>1610</v>
      </c>
      <c r="H4170" s="0" t="n">
        <v>1.05</v>
      </c>
      <c r="I4170" s="0" t="n">
        <v>35.7587415700673</v>
      </c>
      <c r="J4170" s="0" t="n">
        <v>0</v>
      </c>
      <c r="K4170" s="0" t="n">
        <f aca="false">I4170*SUMIFS(syst_chauffage!$H$3:$H$27,syst_chauffage!$B$3:$B$27,D4170,syst_chauffage!$C$3:$C$27,E4170)</f>
        <v>35.7587415700673</v>
      </c>
      <c r="L4170" s="12" t="n">
        <f aca="false">H4170*SUMIFS(syst_chauffage!$K$3:$K$27,syst_chauffage!$B$3:$B$27,D4170,syst_chauffage!$C$3:$C$27,E4170)</f>
        <v>1.05</v>
      </c>
      <c r="N4170" s="0" t="str">
        <f aca="false">A4170</f>
        <v>Transport</v>
      </c>
      <c r="O4170" s="0" t="str">
        <f aca="false">B4170</f>
        <v>Transport routier</v>
      </c>
      <c r="P4170" s="0" t="str">
        <f aca="false">C4170</f>
        <v>nr</v>
      </c>
      <c r="Q4170" s="0" t="str">
        <f aca="false">D4170</f>
        <v>nr</v>
      </c>
      <c r="R4170" s="0" t="str">
        <f aca="false">E4170</f>
        <v>Autres</v>
      </c>
      <c r="S4170" s="0" t="str">
        <f aca="false">F4170</f>
        <v>0834600801</v>
      </c>
      <c r="T4170" s="0" t="str">
        <f aca="false">G4170</f>
        <v>2</v>
      </c>
      <c r="U4170" s="0" t="n">
        <f aca="false">L4170</f>
        <v>1.05</v>
      </c>
      <c r="V4170" s="0" t="n">
        <f aca="false">K4170</f>
        <v>35.7587415700673</v>
      </c>
      <c r="W4170" s="0" t="n">
        <f aca="false">J4170</f>
        <v>0</v>
      </c>
    </row>
    <row r="4171" customFormat="false" ht="12.8" hidden="false" customHeight="false" outlineLevel="0" collapsed="false">
      <c r="A4171" s="0" t="s">
        <v>79</v>
      </c>
      <c r="B4171" s="0" t="s">
        <v>1567</v>
      </c>
      <c r="C4171" s="0" t="s">
        <v>43</v>
      </c>
      <c r="D4171" s="0" t="s">
        <v>43</v>
      </c>
      <c r="E4171" s="0" t="s">
        <v>14</v>
      </c>
      <c r="F4171" s="0" t="s">
        <v>1585</v>
      </c>
      <c r="G4171" s="0" t="s">
        <v>1610</v>
      </c>
      <c r="H4171" s="0" t="n">
        <v>1.05</v>
      </c>
      <c r="I4171" s="0" t="n">
        <v>15.4120070686871</v>
      </c>
      <c r="J4171" s="0" t="n">
        <v>0</v>
      </c>
      <c r="K4171" s="0" t="n">
        <f aca="false">I4171*SUMIFS(syst_chauffage!$H$3:$H$27,syst_chauffage!$B$3:$B$27,D4171,syst_chauffage!$C$3:$C$27,E4171)</f>
        <v>25</v>
      </c>
      <c r="L4171" s="12" t="n">
        <f aca="false">H4171*SUMIFS(syst_chauffage!$K$3:$K$27,syst_chauffage!$B$3:$B$27,D4171,syst_chauffage!$C$3:$C$27,E4171)</f>
        <v>1.05</v>
      </c>
      <c r="N4171" s="0" t="str">
        <f aca="false">A4171</f>
        <v>Transport</v>
      </c>
      <c r="O4171" s="0" t="str">
        <f aca="false">B4171</f>
        <v>Transport routier</v>
      </c>
      <c r="P4171" s="0" t="str">
        <f aca="false">C4171</f>
        <v>nr</v>
      </c>
      <c r="Q4171" s="0" t="str">
        <f aca="false">D4171</f>
        <v>nr</v>
      </c>
      <c r="R4171" s="0" t="str">
        <f aca="false">E4171</f>
        <v>Gaz</v>
      </c>
      <c r="S4171" s="0" t="str">
        <f aca="false">F4171</f>
        <v>0834600804</v>
      </c>
      <c r="T4171" s="0" t="str">
        <f aca="false">G4171</f>
        <v>2</v>
      </c>
      <c r="U4171" s="0" t="n">
        <f aca="false">L4171</f>
        <v>1.05</v>
      </c>
      <c r="V4171" s="0" t="n">
        <f aca="false">K4171</f>
        <v>25</v>
      </c>
      <c r="W4171" s="0" t="n">
        <f aca="false">J4171</f>
        <v>0</v>
      </c>
    </row>
    <row r="4172" customFormat="false" ht="12.8" hidden="false" customHeight="false" outlineLevel="0" collapsed="false">
      <c r="A4172" s="0" t="s">
        <v>79</v>
      </c>
      <c r="B4172" s="0" t="s">
        <v>1569</v>
      </c>
      <c r="C4172" s="0" t="s">
        <v>43</v>
      </c>
      <c r="D4172" s="0" t="s">
        <v>43</v>
      </c>
      <c r="E4172" s="0" t="s">
        <v>58</v>
      </c>
      <c r="F4172" s="0" t="s">
        <v>1586</v>
      </c>
      <c r="G4172" s="0" t="s">
        <v>1610</v>
      </c>
      <c r="H4172" s="0" t="n">
        <v>1.05</v>
      </c>
      <c r="I4172" s="0" t="n">
        <v>31.3342165536017</v>
      </c>
      <c r="J4172" s="0" t="n">
        <v>0</v>
      </c>
      <c r="K4172" s="0" t="n">
        <f aca="false">I4172*SUMIFS(syst_chauffage!$H$3:$H$27,syst_chauffage!$B$3:$B$27,D4172,syst_chauffage!$C$3:$C$27,E4172)</f>
        <v>35</v>
      </c>
      <c r="L4172" s="12" t="n">
        <f aca="false">H4172*SUMIFS(syst_chauffage!$K$3:$K$27,syst_chauffage!$B$3:$B$27,D4172,syst_chauffage!$C$3:$C$27,E4172)</f>
        <v>1.05</v>
      </c>
      <c r="N4172" s="0" t="str">
        <f aca="false">A4172</f>
        <v>Transport</v>
      </c>
      <c r="O4172" s="0" t="str">
        <f aca="false">B4172</f>
        <v>Service</v>
      </c>
      <c r="P4172" s="0" t="str">
        <f aca="false">C4172</f>
        <v>nr</v>
      </c>
      <c r="Q4172" s="0" t="str">
        <f aca="false">D4172</f>
        <v>nr</v>
      </c>
      <c r="R4172" s="0" t="str">
        <f aca="false">E4172</f>
        <v>Urbain</v>
      </c>
      <c r="S4172" s="0" t="str">
        <f aca="false">F4172</f>
        <v>0827600806</v>
      </c>
      <c r="T4172" s="0" t="str">
        <f aca="false">G4172</f>
        <v>2</v>
      </c>
      <c r="U4172" s="0" t="n">
        <f aca="false">L4172</f>
        <v>1.05</v>
      </c>
      <c r="V4172" s="0" t="n">
        <f aca="false">K4172</f>
        <v>35</v>
      </c>
      <c r="W4172" s="0" t="n">
        <f aca="false">J4172</f>
        <v>0</v>
      </c>
    </row>
    <row r="4173" customFormat="false" ht="12.8" hidden="false" customHeight="false" outlineLevel="0" collapsed="false">
      <c r="A4173" s="0" t="s">
        <v>79</v>
      </c>
      <c r="B4173" s="0" t="s">
        <v>1575</v>
      </c>
      <c r="C4173" s="0" t="s">
        <v>43</v>
      </c>
      <c r="D4173" s="0" t="s">
        <v>43</v>
      </c>
      <c r="E4173" s="0" t="s">
        <v>58</v>
      </c>
      <c r="F4173" s="0" t="s">
        <v>1587</v>
      </c>
      <c r="G4173" s="0" t="s">
        <v>1610</v>
      </c>
      <c r="H4173" s="0" t="n">
        <v>1.05</v>
      </c>
      <c r="I4173" s="0" t="n">
        <v>31.3342165536017</v>
      </c>
      <c r="J4173" s="0" t="n">
        <v>0</v>
      </c>
      <c r="K4173" s="0" t="n">
        <f aca="false">I4173*SUMIFS(syst_chauffage!$H$3:$H$27,syst_chauffage!$B$3:$B$27,D4173,syst_chauffage!$C$3:$C$27,E4173)</f>
        <v>35</v>
      </c>
      <c r="L4173" s="12" t="n">
        <f aca="false">H4173*SUMIFS(syst_chauffage!$K$3:$K$27,syst_chauffage!$B$3:$B$27,D4173,syst_chauffage!$C$3:$C$27,E4173)</f>
        <v>1.05</v>
      </c>
      <c r="N4173" s="0" t="str">
        <f aca="false">A4173</f>
        <v>Transport</v>
      </c>
      <c r="O4173" s="0" t="str">
        <f aca="false">B4173</f>
        <v>Transport ferroviaire</v>
      </c>
      <c r="P4173" s="0" t="str">
        <f aca="false">C4173</f>
        <v>nr</v>
      </c>
      <c r="Q4173" s="0" t="str">
        <f aca="false">D4173</f>
        <v>nr</v>
      </c>
      <c r="R4173" s="0" t="str">
        <f aca="false">E4173</f>
        <v>Urbain</v>
      </c>
      <c r="S4173" s="0" t="str">
        <f aca="false">F4173</f>
        <v>0832600806</v>
      </c>
      <c r="T4173" s="0" t="str">
        <f aca="false">G4173</f>
        <v>2</v>
      </c>
      <c r="U4173" s="0" t="n">
        <f aca="false">L4173</f>
        <v>1.05</v>
      </c>
      <c r="V4173" s="0" t="n">
        <f aca="false">K4173</f>
        <v>35</v>
      </c>
      <c r="W4173" s="0" t="n">
        <f aca="false">J4173</f>
        <v>0</v>
      </c>
    </row>
    <row r="4174" customFormat="false" ht="12.8" hidden="false" customHeight="false" outlineLevel="0" collapsed="false">
      <c r="A4174" s="0" t="s">
        <v>79</v>
      </c>
      <c r="B4174" s="0" t="s">
        <v>1582</v>
      </c>
      <c r="C4174" s="0" t="s">
        <v>43</v>
      </c>
      <c r="D4174" s="0" t="s">
        <v>43</v>
      </c>
      <c r="E4174" s="0" t="s">
        <v>14</v>
      </c>
      <c r="F4174" s="0" t="s">
        <v>1588</v>
      </c>
      <c r="G4174" s="0" t="s">
        <v>1610</v>
      </c>
      <c r="H4174" s="0" t="n">
        <v>1.05</v>
      </c>
      <c r="I4174" s="0" t="n">
        <v>15.4120070686871</v>
      </c>
      <c r="J4174" s="0" t="n">
        <v>0</v>
      </c>
      <c r="K4174" s="0" t="n">
        <f aca="false">I4174*SUMIFS(syst_chauffage!$H$3:$H$27,syst_chauffage!$B$3:$B$27,D4174,syst_chauffage!$C$3:$C$27,E4174)</f>
        <v>25</v>
      </c>
      <c r="L4174" s="12" t="n">
        <f aca="false">H4174*SUMIFS(syst_chauffage!$K$3:$K$27,syst_chauffage!$B$3:$B$27,D4174,syst_chauffage!$C$3:$C$27,E4174)</f>
        <v>1.05</v>
      </c>
      <c r="N4174" s="0" t="str">
        <f aca="false">A4174</f>
        <v>Transport</v>
      </c>
      <c r="O4174" s="0" t="str">
        <f aca="false">B4174</f>
        <v>Transport autre</v>
      </c>
      <c r="P4174" s="0" t="str">
        <f aca="false">C4174</f>
        <v>nr</v>
      </c>
      <c r="Q4174" s="0" t="str">
        <f aca="false">D4174</f>
        <v>nr</v>
      </c>
      <c r="R4174" s="0" t="str">
        <f aca="false">E4174</f>
        <v>Gaz</v>
      </c>
      <c r="S4174" s="0" t="str">
        <f aca="false">F4174</f>
        <v>0831600804</v>
      </c>
      <c r="T4174" s="0" t="str">
        <f aca="false">G4174</f>
        <v>2</v>
      </c>
      <c r="U4174" s="0" t="n">
        <f aca="false">L4174</f>
        <v>1.05</v>
      </c>
      <c r="V4174" s="0" t="n">
        <f aca="false">K4174</f>
        <v>25</v>
      </c>
      <c r="W4174" s="0" t="n">
        <f aca="false">J4174</f>
        <v>0</v>
      </c>
    </row>
    <row r="4175" customFormat="false" ht="12.8" hidden="false" customHeight="false" outlineLevel="0" collapsed="false">
      <c r="A4175" s="0" t="s">
        <v>79</v>
      </c>
      <c r="B4175" s="0" t="s">
        <v>1575</v>
      </c>
      <c r="C4175" s="0" t="s">
        <v>43</v>
      </c>
      <c r="D4175" s="0" t="s">
        <v>43</v>
      </c>
      <c r="E4175" s="0" t="s">
        <v>14</v>
      </c>
      <c r="F4175" s="0" t="s">
        <v>1589</v>
      </c>
      <c r="G4175" s="0" t="s">
        <v>1610</v>
      </c>
      <c r="H4175" s="0" t="n">
        <v>1.05</v>
      </c>
      <c r="I4175" s="0" t="n">
        <v>15.4120070686871</v>
      </c>
      <c r="J4175" s="0" t="n">
        <v>0</v>
      </c>
      <c r="K4175" s="0" t="n">
        <f aca="false">I4175*SUMIFS(syst_chauffage!$H$3:$H$27,syst_chauffage!$B$3:$B$27,D4175,syst_chauffage!$C$3:$C$27,E4175)</f>
        <v>25</v>
      </c>
      <c r="L4175" s="12" t="n">
        <f aca="false">H4175*SUMIFS(syst_chauffage!$K$3:$K$27,syst_chauffage!$B$3:$B$27,D4175,syst_chauffage!$C$3:$C$27,E4175)</f>
        <v>1.05</v>
      </c>
      <c r="N4175" s="0" t="str">
        <f aca="false">A4175</f>
        <v>Transport</v>
      </c>
      <c r="O4175" s="0" t="str">
        <f aca="false">B4175</f>
        <v>Transport ferroviaire</v>
      </c>
      <c r="P4175" s="0" t="str">
        <f aca="false">C4175</f>
        <v>nr</v>
      </c>
      <c r="Q4175" s="0" t="str">
        <f aca="false">D4175</f>
        <v>nr</v>
      </c>
      <c r="R4175" s="0" t="str">
        <f aca="false">E4175</f>
        <v>Gaz</v>
      </c>
      <c r="S4175" s="0" t="str">
        <f aca="false">F4175</f>
        <v>0832600804</v>
      </c>
      <c r="T4175" s="0" t="str">
        <f aca="false">G4175</f>
        <v>2</v>
      </c>
      <c r="U4175" s="0" t="n">
        <f aca="false">L4175</f>
        <v>1.05</v>
      </c>
      <c r="V4175" s="0" t="n">
        <f aca="false">K4175</f>
        <v>25</v>
      </c>
      <c r="W4175" s="0" t="n">
        <f aca="false">J4175</f>
        <v>0</v>
      </c>
    </row>
    <row r="4176" customFormat="false" ht="12.8" hidden="false" customHeight="false" outlineLevel="0" collapsed="false">
      <c r="A4176" s="0" t="s">
        <v>79</v>
      </c>
      <c r="B4176" s="0" t="s">
        <v>1567</v>
      </c>
      <c r="C4176" s="0" t="s">
        <v>43</v>
      </c>
      <c r="D4176" s="0" t="s">
        <v>43</v>
      </c>
      <c r="E4176" s="0" t="s">
        <v>23</v>
      </c>
      <c r="F4176" s="0" t="s">
        <v>1590</v>
      </c>
      <c r="G4176" s="0" t="s">
        <v>1610</v>
      </c>
      <c r="H4176" s="0" t="n">
        <v>1.05</v>
      </c>
      <c r="I4176" s="0" t="n">
        <v>20.3444004805829</v>
      </c>
      <c r="J4176" s="0" t="n">
        <v>0</v>
      </c>
      <c r="K4176" s="0" t="n">
        <f aca="false">I4176*SUMIFS(syst_chauffage!$H$3:$H$27,syst_chauffage!$B$3:$B$27,D4176,syst_chauffage!$C$3:$C$27,E4176)</f>
        <v>30</v>
      </c>
      <c r="L4176" s="12" t="n">
        <f aca="false">H4176*SUMIFS(syst_chauffage!$K$3:$K$27,syst_chauffage!$B$3:$B$27,D4176,syst_chauffage!$C$3:$C$27,E4176)</f>
        <v>1.05</v>
      </c>
      <c r="N4176" s="0" t="str">
        <f aca="false">A4176</f>
        <v>Transport</v>
      </c>
      <c r="O4176" s="0" t="str">
        <f aca="false">B4176</f>
        <v>Transport routier</v>
      </c>
      <c r="P4176" s="0" t="str">
        <f aca="false">C4176</f>
        <v>nr</v>
      </c>
      <c r="Q4176" s="0" t="str">
        <f aca="false">D4176</f>
        <v>nr</v>
      </c>
      <c r="R4176" s="0" t="str">
        <f aca="false">E4176</f>
        <v>Fioul</v>
      </c>
      <c r="S4176" s="0" t="str">
        <f aca="false">F4176</f>
        <v>0834600803</v>
      </c>
      <c r="T4176" s="0" t="str">
        <f aca="false">G4176</f>
        <v>2</v>
      </c>
      <c r="U4176" s="0" t="n">
        <f aca="false">L4176</f>
        <v>1.05</v>
      </c>
      <c r="V4176" s="0" t="n">
        <f aca="false">K4176</f>
        <v>30</v>
      </c>
      <c r="W4176" s="0" t="n">
        <f aca="false">J4176</f>
        <v>0</v>
      </c>
    </row>
    <row r="4177" customFormat="false" ht="12.8" hidden="false" customHeight="false" outlineLevel="0" collapsed="false">
      <c r="A4177" s="0" t="s">
        <v>79</v>
      </c>
      <c r="B4177" s="0" t="s">
        <v>1569</v>
      </c>
      <c r="C4177" s="0" t="s">
        <v>43</v>
      </c>
      <c r="D4177" s="0" t="s">
        <v>43</v>
      </c>
      <c r="E4177" s="0" t="s">
        <v>30</v>
      </c>
      <c r="F4177" s="0" t="s">
        <v>1591</v>
      </c>
      <c r="G4177" s="0" t="s">
        <v>1610</v>
      </c>
      <c r="H4177" s="0" t="n">
        <v>1.05</v>
      </c>
      <c r="I4177" s="0" t="n">
        <v>45.7866597510231</v>
      </c>
      <c r="J4177" s="0" t="n">
        <v>0</v>
      </c>
      <c r="K4177" s="0" t="n">
        <f aca="false">I4177*SUMIFS(syst_chauffage!$H$3:$H$27,syst_chauffage!$B$3:$B$27,D4177,syst_chauffage!$C$3:$C$27,E4177)</f>
        <v>20</v>
      </c>
      <c r="L4177" s="12" t="n">
        <f aca="false">H4177*SUMIFS(syst_chauffage!$K$3:$K$27,syst_chauffage!$B$3:$B$27,D4177,syst_chauffage!$C$3:$C$27,E4177)</f>
        <v>1.05</v>
      </c>
      <c r="N4177" s="0" t="str">
        <f aca="false">A4177</f>
        <v>Transport</v>
      </c>
      <c r="O4177" s="0" t="str">
        <f aca="false">B4177</f>
        <v>Service</v>
      </c>
      <c r="P4177" s="0" t="str">
        <f aca="false">C4177</f>
        <v>nr</v>
      </c>
      <c r="Q4177" s="0" t="str">
        <f aca="false">D4177</f>
        <v>nr</v>
      </c>
      <c r="R4177" s="0" t="str">
        <f aca="false">E4177</f>
        <v>Electricité</v>
      </c>
      <c r="S4177" s="0" t="str">
        <f aca="false">F4177</f>
        <v>0827600802</v>
      </c>
      <c r="T4177" s="0" t="str">
        <f aca="false">G4177</f>
        <v>2</v>
      </c>
      <c r="U4177" s="0" t="n">
        <f aca="false">L4177</f>
        <v>1.05</v>
      </c>
      <c r="V4177" s="0" t="n">
        <f aca="false">K4177</f>
        <v>20</v>
      </c>
      <c r="W4177" s="0" t="n">
        <f aca="false">J4177</f>
        <v>0</v>
      </c>
    </row>
    <row r="4178" customFormat="false" ht="12.8" hidden="false" customHeight="false" outlineLevel="0" collapsed="false">
      <c r="A4178" s="0" t="s">
        <v>79</v>
      </c>
      <c r="B4178" s="0" t="s">
        <v>1592</v>
      </c>
      <c r="C4178" s="0" t="s">
        <v>43</v>
      </c>
      <c r="D4178" s="0" t="s">
        <v>43</v>
      </c>
      <c r="E4178" s="0" t="s">
        <v>58</v>
      </c>
      <c r="F4178" s="0" t="s">
        <v>1593</v>
      </c>
      <c r="G4178" s="0" t="s">
        <v>1610</v>
      </c>
      <c r="H4178" s="0" t="n">
        <v>1.05</v>
      </c>
      <c r="I4178" s="0" t="n">
        <v>31.3342165536017</v>
      </c>
      <c r="J4178" s="0" t="n">
        <v>0</v>
      </c>
      <c r="K4178" s="0" t="n">
        <f aca="false">I4178*SUMIFS(syst_chauffage!$H$3:$H$27,syst_chauffage!$B$3:$B$27,D4178,syst_chauffage!$C$3:$C$27,E4178)</f>
        <v>35</v>
      </c>
      <c r="L4178" s="12" t="n">
        <f aca="false">H4178*SUMIFS(syst_chauffage!$K$3:$K$27,syst_chauffage!$B$3:$B$27,D4178,syst_chauffage!$C$3:$C$27,E4178)</f>
        <v>1.05</v>
      </c>
      <c r="N4178" s="0" t="str">
        <f aca="false">A4178</f>
        <v>Transport</v>
      </c>
      <c r="O4178" s="0" t="str">
        <f aca="false">B4178</f>
        <v>Transport maritime et fluvial</v>
      </c>
      <c r="P4178" s="0" t="str">
        <f aca="false">C4178</f>
        <v>nr</v>
      </c>
      <c r="Q4178" s="0" t="str">
        <f aca="false">D4178</f>
        <v>nr</v>
      </c>
      <c r="R4178" s="0" t="str">
        <f aca="false">E4178</f>
        <v>Urbain</v>
      </c>
      <c r="S4178" s="0" t="str">
        <f aca="false">F4178</f>
        <v>0833600806</v>
      </c>
      <c r="T4178" s="0" t="str">
        <f aca="false">G4178</f>
        <v>2</v>
      </c>
      <c r="U4178" s="0" t="n">
        <f aca="false">L4178</f>
        <v>1.05</v>
      </c>
      <c r="V4178" s="0" t="n">
        <f aca="false">K4178</f>
        <v>35</v>
      </c>
      <c r="W4178" s="0" t="n">
        <f aca="false">J4178</f>
        <v>0</v>
      </c>
    </row>
    <row r="4179" customFormat="false" ht="12.8" hidden="false" customHeight="false" outlineLevel="0" collapsed="false">
      <c r="A4179" s="0" t="s">
        <v>79</v>
      </c>
      <c r="B4179" s="0" t="s">
        <v>1594</v>
      </c>
      <c r="C4179" s="0" t="s">
        <v>43</v>
      </c>
      <c r="D4179" s="0" t="s">
        <v>43</v>
      </c>
      <c r="E4179" s="0" t="s">
        <v>14</v>
      </c>
      <c r="F4179" s="0" t="s">
        <v>1595</v>
      </c>
      <c r="G4179" s="0" t="s">
        <v>1610</v>
      </c>
      <c r="H4179" s="0" t="n">
        <v>1.05</v>
      </c>
      <c r="I4179" s="0" t="n">
        <v>15.4120070686871</v>
      </c>
      <c r="J4179" s="0" t="n">
        <v>0</v>
      </c>
      <c r="K4179" s="0" t="n">
        <f aca="false">I4179*SUMIFS(syst_chauffage!$H$3:$H$27,syst_chauffage!$B$3:$B$27,D4179,syst_chauffage!$C$3:$C$27,E4179)</f>
        <v>25</v>
      </c>
      <c r="L4179" s="12" t="n">
        <f aca="false">H4179*SUMIFS(syst_chauffage!$K$3:$K$27,syst_chauffage!$B$3:$B$27,D4179,syst_chauffage!$C$3:$C$27,E4179)</f>
        <v>1.05</v>
      </c>
      <c r="N4179" s="0" t="str">
        <f aca="false">A4179</f>
        <v>Transport</v>
      </c>
      <c r="O4179" s="0" t="str">
        <f aca="false">B4179</f>
        <v>Transport aérien</v>
      </c>
      <c r="P4179" s="0" t="str">
        <f aca="false">C4179</f>
        <v>nr</v>
      </c>
      <c r="Q4179" s="0" t="str">
        <f aca="false">D4179</f>
        <v>nr</v>
      </c>
      <c r="R4179" s="0" t="str">
        <f aca="false">E4179</f>
        <v>Gaz</v>
      </c>
      <c r="S4179" s="0" t="str">
        <f aca="false">F4179</f>
        <v>0830600804</v>
      </c>
      <c r="T4179" s="0" t="str">
        <f aca="false">G4179</f>
        <v>2</v>
      </c>
      <c r="U4179" s="0" t="n">
        <f aca="false">L4179</f>
        <v>1.05</v>
      </c>
      <c r="V4179" s="0" t="n">
        <f aca="false">K4179</f>
        <v>25</v>
      </c>
      <c r="W4179" s="0" t="n">
        <f aca="false">J4179</f>
        <v>0</v>
      </c>
    </row>
    <row r="4180" customFormat="false" ht="12.8" hidden="false" customHeight="false" outlineLevel="0" collapsed="false">
      <c r="A4180" s="0" t="s">
        <v>79</v>
      </c>
      <c r="B4180" s="0" t="s">
        <v>1594</v>
      </c>
      <c r="C4180" s="0" t="s">
        <v>43</v>
      </c>
      <c r="D4180" s="0" t="s">
        <v>43</v>
      </c>
      <c r="E4180" s="0" t="s">
        <v>23</v>
      </c>
      <c r="F4180" s="0" t="s">
        <v>1596</v>
      </c>
      <c r="G4180" s="0" t="s">
        <v>1610</v>
      </c>
      <c r="H4180" s="0" t="n">
        <v>1.05</v>
      </c>
      <c r="I4180" s="0" t="n">
        <v>20.3444004805829</v>
      </c>
      <c r="J4180" s="0" t="n">
        <v>0</v>
      </c>
      <c r="K4180" s="0" t="n">
        <f aca="false">I4180*SUMIFS(syst_chauffage!$H$3:$H$27,syst_chauffage!$B$3:$B$27,D4180,syst_chauffage!$C$3:$C$27,E4180)</f>
        <v>30</v>
      </c>
      <c r="L4180" s="12" t="n">
        <f aca="false">H4180*SUMIFS(syst_chauffage!$K$3:$K$27,syst_chauffage!$B$3:$B$27,D4180,syst_chauffage!$C$3:$C$27,E4180)</f>
        <v>1.05</v>
      </c>
      <c r="N4180" s="0" t="str">
        <f aca="false">A4180</f>
        <v>Transport</v>
      </c>
      <c r="O4180" s="0" t="str">
        <f aca="false">B4180</f>
        <v>Transport aérien</v>
      </c>
      <c r="P4180" s="0" t="str">
        <f aca="false">C4180</f>
        <v>nr</v>
      </c>
      <c r="Q4180" s="0" t="str">
        <f aca="false">D4180</f>
        <v>nr</v>
      </c>
      <c r="R4180" s="0" t="str">
        <f aca="false">E4180</f>
        <v>Fioul</v>
      </c>
      <c r="S4180" s="0" t="str">
        <f aca="false">F4180</f>
        <v>0830600803</v>
      </c>
      <c r="T4180" s="0" t="str">
        <f aca="false">G4180</f>
        <v>2</v>
      </c>
      <c r="U4180" s="0" t="n">
        <f aca="false">L4180</f>
        <v>1.05</v>
      </c>
      <c r="V4180" s="0" t="n">
        <f aca="false">K4180</f>
        <v>30</v>
      </c>
      <c r="W4180" s="0" t="n">
        <f aca="false">J4180</f>
        <v>0</v>
      </c>
    </row>
    <row r="4181" customFormat="false" ht="12.8" hidden="false" customHeight="false" outlineLevel="0" collapsed="false">
      <c r="A4181" s="0" t="s">
        <v>79</v>
      </c>
      <c r="B4181" s="0" t="s">
        <v>1592</v>
      </c>
      <c r="C4181" s="0" t="s">
        <v>43</v>
      </c>
      <c r="D4181" s="0" t="s">
        <v>43</v>
      </c>
      <c r="E4181" s="0" t="s">
        <v>57</v>
      </c>
      <c r="F4181" s="0" t="s">
        <v>1597</v>
      </c>
      <c r="G4181" s="0" t="s">
        <v>1610</v>
      </c>
      <c r="H4181" s="0" t="n">
        <v>1.05</v>
      </c>
      <c r="I4181" s="0" t="n">
        <v>35.7587415700673</v>
      </c>
      <c r="J4181" s="0" t="n">
        <v>0</v>
      </c>
      <c r="K4181" s="0" t="n">
        <f aca="false">I4181*SUMIFS(syst_chauffage!$H$3:$H$27,syst_chauffage!$B$3:$B$27,D4181,syst_chauffage!$C$3:$C$27,E4181)</f>
        <v>35.7587415700673</v>
      </c>
      <c r="L4181" s="12" t="n">
        <f aca="false">H4181*SUMIFS(syst_chauffage!$K$3:$K$27,syst_chauffage!$B$3:$B$27,D4181,syst_chauffage!$C$3:$C$27,E4181)</f>
        <v>1.05</v>
      </c>
      <c r="N4181" s="0" t="str">
        <f aca="false">A4181</f>
        <v>Transport</v>
      </c>
      <c r="O4181" s="0" t="str">
        <f aca="false">B4181</f>
        <v>Transport maritime et fluvial</v>
      </c>
      <c r="P4181" s="0" t="str">
        <f aca="false">C4181</f>
        <v>nr</v>
      </c>
      <c r="Q4181" s="0" t="str">
        <f aca="false">D4181</f>
        <v>nr</v>
      </c>
      <c r="R4181" s="0" t="str">
        <f aca="false">E4181</f>
        <v>Autres</v>
      </c>
      <c r="S4181" s="0" t="str">
        <f aca="false">F4181</f>
        <v>0833600801</v>
      </c>
      <c r="T4181" s="0" t="str">
        <f aca="false">G4181</f>
        <v>2</v>
      </c>
      <c r="U4181" s="0" t="n">
        <f aca="false">L4181</f>
        <v>1.05</v>
      </c>
      <c r="V4181" s="0" t="n">
        <f aca="false">K4181</f>
        <v>35.7587415700673</v>
      </c>
      <c r="W4181" s="0" t="n">
        <f aca="false">J4181</f>
        <v>0</v>
      </c>
    </row>
    <row r="4182" customFormat="false" ht="12.8" hidden="false" customHeight="false" outlineLevel="0" collapsed="false">
      <c r="A4182" s="0" t="s">
        <v>79</v>
      </c>
      <c r="B4182" s="0" t="s">
        <v>1594</v>
      </c>
      <c r="C4182" s="0" t="s">
        <v>43</v>
      </c>
      <c r="D4182" s="0" t="s">
        <v>43</v>
      </c>
      <c r="E4182" s="0" t="s">
        <v>30</v>
      </c>
      <c r="F4182" s="0" t="s">
        <v>1598</v>
      </c>
      <c r="G4182" s="0" t="s">
        <v>1610</v>
      </c>
      <c r="H4182" s="0" t="n">
        <v>1.05</v>
      </c>
      <c r="I4182" s="0" t="n">
        <v>45.7866597510231</v>
      </c>
      <c r="J4182" s="0" t="n">
        <v>0</v>
      </c>
      <c r="K4182" s="0" t="n">
        <f aca="false">I4182*SUMIFS(syst_chauffage!$H$3:$H$27,syst_chauffage!$B$3:$B$27,D4182,syst_chauffage!$C$3:$C$27,E4182)</f>
        <v>20</v>
      </c>
      <c r="L4182" s="12" t="n">
        <f aca="false">H4182*SUMIFS(syst_chauffage!$K$3:$K$27,syst_chauffage!$B$3:$B$27,D4182,syst_chauffage!$C$3:$C$27,E4182)</f>
        <v>1.05</v>
      </c>
      <c r="N4182" s="0" t="str">
        <f aca="false">A4182</f>
        <v>Transport</v>
      </c>
      <c r="O4182" s="0" t="str">
        <f aca="false">B4182</f>
        <v>Transport aérien</v>
      </c>
      <c r="P4182" s="0" t="str">
        <f aca="false">C4182</f>
        <v>nr</v>
      </c>
      <c r="Q4182" s="0" t="str">
        <f aca="false">D4182</f>
        <v>nr</v>
      </c>
      <c r="R4182" s="0" t="str">
        <f aca="false">E4182</f>
        <v>Electricité</v>
      </c>
      <c r="S4182" s="0" t="str">
        <f aca="false">F4182</f>
        <v>0830600802</v>
      </c>
      <c r="T4182" s="0" t="str">
        <f aca="false">G4182</f>
        <v>2</v>
      </c>
      <c r="U4182" s="0" t="n">
        <f aca="false">L4182</f>
        <v>1.05</v>
      </c>
      <c r="V4182" s="0" t="n">
        <f aca="false">K4182</f>
        <v>20</v>
      </c>
      <c r="W4182" s="0" t="n">
        <f aca="false">J4182</f>
        <v>0</v>
      </c>
    </row>
    <row r="4183" customFormat="false" ht="12.8" hidden="false" customHeight="false" outlineLevel="0" collapsed="false">
      <c r="A4183" s="0" t="s">
        <v>79</v>
      </c>
      <c r="B4183" s="0" t="s">
        <v>1592</v>
      </c>
      <c r="C4183" s="0" t="s">
        <v>43</v>
      </c>
      <c r="D4183" s="0" t="s">
        <v>43</v>
      </c>
      <c r="E4183" s="0" t="s">
        <v>30</v>
      </c>
      <c r="F4183" s="0" t="s">
        <v>1599</v>
      </c>
      <c r="G4183" s="0" t="s">
        <v>1610</v>
      </c>
      <c r="H4183" s="0" t="n">
        <v>1.05</v>
      </c>
      <c r="I4183" s="0" t="n">
        <v>45.7866597510231</v>
      </c>
      <c r="J4183" s="0" t="n">
        <v>0</v>
      </c>
      <c r="K4183" s="0" t="n">
        <f aca="false">I4183*SUMIFS(syst_chauffage!$H$3:$H$27,syst_chauffage!$B$3:$B$27,D4183,syst_chauffage!$C$3:$C$27,E4183)</f>
        <v>20</v>
      </c>
      <c r="L4183" s="12" t="n">
        <f aca="false">H4183*SUMIFS(syst_chauffage!$K$3:$K$27,syst_chauffage!$B$3:$B$27,D4183,syst_chauffage!$C$3:$C$27,E4183)</f>
        <v>1.05</v>
      </c>
      <c r="N4183" s="0" t="str">
        <f aca="false">A4183</f>
        <v>Transport</v>
      </c>
      <c r="O4183" s="0" t="str">
        <f aca="false">B4183</f>
        <v>Transport maritime et fluvial</v>
      </c>
      <c r="P4183" s="0" t="str">
        <f aca="false">C4183</f>
        <v>nr</v>
      </c>
      <c r="Q4183" s="0" t="str">
        <f aca="false">D4183</f>
        <v>nr</v>
      </c>
      <c r="R4183" s="0" t="str">
        <f aca="false">E4183</f>
        <v>Electricité</v>
      </c>
      <c r="S4183" s="0" t="str">
        <f aca="false">F4183</f>
        <v>0833600802</v>
      </c>
      <c r="T4183" s="0" t="str">
        <f aca="false">G4183</f>
        <v>2</v>
      </c>
      <c r="U4183" s="0" t="n">
        <f aca="false">L4183</f>
        <v>1.05</v>
      </c>
      <c r="V4183" s="0" t="n">
        <f aca="false">K4183</f>
        <v>20</v>
      </c>
      <c r="W4183" s="0" t="n">
        <f aca="false">J4183</f>
        <v>0</v>
      </c>
    </row>
    <row r="4184" customFormat="false" ht="12.8" hidden="false" customHeight="false" outlineLevel="0" collapsed="false">
      <c r="A4184" s="0" t="s">
        <v>79</v>
      </c>
      <c r="B4184" s="0" t="s">
        <v>1592</v>
      </c>
      <c r="C4184" s="0" t="s">
        <v>43</v>
      </c>
      <c r="D4184" s="0" t="s">
        <v>43</v>
      </c>
      <c r="E4184" s="0" t="s">
        <v>14</v>
      </c>
      <c r="F4184" s="0" t="s">
        <v>1600</v>
      </c>
      <c r="G4184" s="0" t="s">
        <v>1610</v>
      </c>
      <c r="H4184" s="0" t="n">
        <v>1.05</v>
      </c>
      <c r="I4184" s="0" t="n">
        <v>15.4120070686871</v>
      </c>
      <c r="J4184" s="0" t="n">
        <v>0</v>
      </c>
      <c r="K4184" s="0" t="n">
        <f aca="false">I4184*SUMIFS(syst_chauffage!$H$3:$H$27,syst_chauffage!$B$3:$B$27,D4184,syst_chauffage!$C$3:$C$27,E4184)</f>
        <v>25</v>
      </c>
      <c r="L4184" s="12" t="n">
        <f aca="false">H4184*SUMIFS(syst_chauffage!$K$3:$K$27,syst_chauffage!$B$3:$B$27,D4184,syst_chauffage!$C$3:$C$27,E4184)</f>
        <v>1.05</v>
      </c>
      <c r="N4184" s="0" t="str">
        <f aca="false">A4184</f>
        <v>Transport</v>
      </c>
      <c r="O4184" s="0" t="str">
        <f aca="false">B4184</f>
        <v>Transport maritime et fluvial</v>
      </c>
      <c r="P4184" s="0" t="str">
        <f aca="false">C4184</f>
        <v>nr</v>
      </c>
      <c r="Q4184" s="0" t="str">
        <f aca="false">D4184</f>
        <v>nr</v>
      </c>
      <c r="R4184" s="0" t="str">
        <f aca="false">E4184</f>
        <v>Gaz</v>
      </c>
      <c r="S4184" s="0" t="str">
        <f aca="false">F4184</f>
        <v>0833600804</v>
      </c>
      <c r="T4184" s="0" t="str">
        <f aca="false">G4184</f>
        <v>2</v>
      </c>
      <c r="U4184" s="0" t="n">
        <f aca="false">L4184</f>
        <v>1.05</v>
      </c>
      <c r="V4184" s="0" t="n">
        <f aca="false">K4184</f>
        <v>25</v>
      </c>
      <c r="W4184" s="0" t="n">
        <f aca="false">J4184</f>
        <v>0</v>
      </c>
    </row>
    <row r="4185" customFormat="false" ht="12.8" hidden="false" customHeight="false" outlineLevel="0" collapsed="false">
      <c r="A4185" s="0" t="s">
        <v>79</v>
      </c>
      <c r="B4185" s="0" t="s">
        <v>1594</v>
      </c>
      <c r="C4185" s="0" t="s">
        <v>43</v>
      </c>
      <c r="D4185" s="0" t="s">
        <v>43</v>
      </c>
      <c r="E4185" s="0" t="s">
        <v>57</v>
      </c>
      <c r="F4185" s="0" t="s">
        <v>1601</v>
      </c>
      <c r="G4185" s="0" t="s">
        <v>1610</v>
      </c>
      <c r="H4185" s="0" t="n">
        <v>1.05</v>
      </c>
      <c r="I4185" s="0" t="n">
        <v>35.7587415700673</v>
      </c>
      <c r="J4185" s="0" t="n">
        <v>0</v>
      </c>
      <c r="K4185" s="0" t="n">
        <f aca="false">I4185*SUMIFS(syst_chauffage!$H$3:$H$27,syst_chauffage!$B$3:$B$27,D4185,syst_chauffage!$C$3:$C$27,E4185)</f>
        <v>35.7587415700673</v>
      </c>
      <c r="L4185" s="12" t="n">
        <f aca="false">H4185*SUMIFS(syst_chauffage!$K$3:$K$27,syst_chauffage!$B$3:$B$27,D4185,syst_chauffage!$C$3:$C$27,E4185)</f>
        <v>1.05</v>
      </c>
      <c r="N4185" s="0" t="str">
        <f aca="false">A4185</f>
        <v>Transport</v>
      </c>
      <c r="O4185" s="0" t="str">
        <f aca="false">B4185</f>
        <v>Transport aérien</v>
      </c>
      <c r="P4185" s="0" t="str">
        <f aca="false">C4185</f>
        <v>nr</v>
      </c>
      <c r="Q4185" s="0" t="str">
        <f aca="false">D4185</f>
        <v>nr</v>
      </c>
      <c r="R4185" s="0" t="str">
        <f aca="false">E4185</f>
        <v>Autres</v>
      </c>
      <c r="S4185" s="0" t="str">
        <f aca="false">F4185</f>
        <v>0830600801</v>
      </c>
      <c r="T4185" s="0" t="str">
        <f aca="false">G4185</f>
        <v>2</v>
      </c>
      <c r="U4185" s="0" t="n">
        <f aca="false">L4185</f>
        <v>1.05</v>
      </c>
      <c r="V4185" s="0" t="n">
        <f aca="false">K4185</f>
        <v>35.7587415700673</v>
      </c>
      <c r="W4185" s="0" t="n">
        <f aca="false">J4185</f>
        <v>0</v>
      </c>
    </row>
    <row r="4186" customFormat="false" ht="12.8" hidden="false" customHeight="false" outlineLevel="0" collapsed="false">
      <c r="A4186" s="0" t="s">
        <v>79</v>
      </c>
      <c r="B4186" s="0" t="s">
        <v>1575</v>
      </c>
      <c r="C4186" s="0" t="s">
        <v>43</v>
      </c>
      <c r="D4186" s="0" t="s">
        <v>43</v>
      </c>
      <c r="E4186" s="0" t="s">
        <v>57</v>
      </c>
      <c r="F4186" s="0" t="s">
        <v>1602</v>
      </c>
      <c r="G4186" s="0" t="s">
        <v>1610</v>
      </c>
      <c r="H4186" s="0" t="n">
        <v>1.05</v>
      </c>
      <c r="I4186" s="0" t="n">
        <v>35.7587415700673</v>
      </c>
      <c r="J4186" s="0" t="n">
        <v>0</v>
      </c>
      <c r="K4186" s="0" t="n">
        <f aca="false">I4186*SUMIFS(syst_chauffage!$H$3:$H$27,syst_chauffage!$B$3:$B$27,D4186,syst_chauffage!$C$3:$C$27,E4186)</f>
        <v>35.7587415700673</v>
      </c>
      <c r="L4186" s="12" t="n">
        <f aca="false">H4186*SUMIFS(syst_chauffage!$K$3:$K$27,syst_chauffage!$B$3:$B$27,D4186,syst_chauffage!$C$3:$C$27,E4186)</f>
        <v>1.05</v>
      </c>
      <c r="N4186" s="0" t="str">
        <f aca="false">A4186</f>
        <v>Transport</v>
      </c>
      <c r="O4186" s="0" t="str">
        <f aca="false">B4186</f>
        <v>Transport ferroviaire</v>
      </c>
      <c r="P4186" s="0" t="str">
        <f aca="false">C4186</f>
        <v>nr</v>
      </c>
      <c r="Q4186" s="0" t="str">
        <f aca="false">D4186</f>
        <v>nr</v>
      </c>
      <c r="R4186" s="0" t="str">
        <f aca="false">E4186</f>
        <v>Autres</v>
      </c>
      <c r="S4186" s="0" t="str">
        <f aca="false">F4186</f>
        <v>0832600801</v>
      </c>
      <c r="T4186" s="0" t="str">
        <f aca="false">G4186</f>
        <v>2</v>
      </c>
      <c r="U4186" s="0" t="n">
        <f aca="false">L4186</f>
        <v>1.05</v>
      </c>
      <c r="V4186" s="0" t="n">
        <f aca="false">K4186</f>
        <v>35.7587415700673</v>
      </c>
      <c r="W4186" s="0" t="n">
        <f aca="false">J4186</f>
        <v>0</v>
      </c>
    </row>
    <row r="4187" customFormat="false" ht="12.8" hidden="false" customHeight="false" outlineLevel="0" collapsed="false">
      <c r="A4187" s="0" t="s">
        <v>79</v>
      </c>
      <c r="B4187" s="0" t="s">
        <v>1592</v>
      </c>
      <c r="C4187" s="0" t="s">
        <v>43</v>
      </c>
      <c r="D4187" s="0" t="s">
        <v>43</v>
      </c>
      <c r="E4187" s="0" t="s">
        <v>23</v>
      </c>
      <c r="F4187" s="0" t="s">
        <v>1603</v>
      </c>
      <c r="G4187" s="0" t="s">
        <v>1610</v>
      </c>
      <c r="H4187" s="0" t="n">
        <v>1.05</v>
      </c>
      <c r="I4187" s="0" t="n">
        <v>20.3444004805829</v>
      </c>
      <c r="J4187" s="0" t="n">
        <v>0</v>
      </c>
      <c r="K4187" s="0" t="n">
        <f aca="false">I4187*SUMIFS(syst_chauffage!$H$3:$H$27,syst_chauffage!$B$3:$B$27,D4187,syst_chauffage!$C$3:$C$27,E4187)</f>
        <v>30</v>
      </c>
      <c r="L4187" s="12" t="n">
        <f aca="false">H4187*SUMIFS(syst_chauffage!$K$3:$K$27,syst_chauffage!$B$3:$B$27,D4187,syst_chauffage!$C$3:$C$27,E4187)</f>
        <v>1.05</v>
      </c>
      <c r="N4187" s="0" t="str">
        <f aca="false">A4187</f>
        <v>Transport</v>
      </c>
      <c r="O4187" s="0" t="str">
        <f aca="false">B4187</f>
        <v>Transport maritime et fluvial</v>
      </c>
      <c r="P4187" s="0" t="str">
        <f aca="false">C4187</f>
        <v>nr</v>
      </c>
      <c r="Q4187" s="0" t="str">
        <f aca="false">D4187</f>
        <v>nr</v>
      </c>
      <c r="R4187" s="0" t="str">
        <f aca="false">E4187</f>
        <v>Fioul</v>
      </c>
      <c r="S4187" s="0" t="str">
        <f aca="false">F4187</f>
        <v>0833600803</v>
      </c>
      <c r="T4187" s="0" t="str">
        <f aca="false">G4187</f>
        <v>2</v>
      </c>
      <c r="U4187" s="0" t="n">
        <f aca="false">L4187</f>
        <v>1.05</v>
      </c>
      <c r="V4187" s="0" t="n">
        <f aca="false">K4187</f>
        <v>30</v>
      </c>
      <c r="W4187" s="0" t="n">
        <f aca="false">J4187</f>
        <v>0</v>
      </c>
    </row>
    <row r="4188" customFormat="false" ht="12.8" hidden="false" customHeight="false" outlineLevel="0" collapsed="false">
      <c r="A4188" s="0" t="s">
        <v>79</v>
      </c>
      <c r="B4188" s="0" t="s">
        <v>1582</v>
      </c>
      <c r="C4188" s="0" t="s">
        <v>43</v>
      </c>
      <c r="D4188" s="0" t="s">
        <v>43</v>
      </c>
      <c r="E4188" s="0" t="s">
        <v>30</v>
      </c>
      <c r="F4188" s="0" t="s">
        <v>1604</v>
      </c>
      <c r="G4188" s="0" t="s">
        <v>1610</v>
      </c>
      <c r="H4188" s="0" t="n">
        <v>1.05</v>
      </c>
      <c r="I4188" s="0" t="n">
        <v>45.7866597510231</v>
      </c>
      <c r="J4188" s="0" t="n">
        <v>0</v>
      </c>
      <c r="K4188" s="0" t="n">
        <f aca="false">I4188*SUMIFS(syst_chauffage!$H$3:$H$27,syst_chauffage!$B$3:$B$27,D4188,syst_chauffage!$C$3:$C$27,E4188)</f>
        <v>20</v>
      </c>
      <c r="L4188" s="12" t="n">
        <f aca="false">H4188*SUMIFS(syst_chauffage!$K$3:$K$27,syst_chauffage!$B$3:$B$27,D4188,syst_chauffage!$C$3:$C$27,E4188)</f>
        <v>1.05</v>
      </c>
      <c r="N4188" s="0" t="str">
        <f aca="false">A4188</f>
        <v>Transport</v>
      </c>
      <c r="O4188" s="0" t="str">
        <f aca="false">B4188</f>
        <v>Transport autre</v>
      </c>
      <c r="P4188" s="0" t="str">
        <f aca="false">C4188</f>
        <v>nr</v>
      </c>
      <c r="Q4188" s="0" t="str">
        <f aca="false">D4188</f>
        <v>nr</v>
      </c>
      <c r="R4188" s="0" t="str">
        <f aca="false">E4188</f>
        <v>Electricité</v>
      </c>
      <c r="S4188" s="0" t="str">
        <f aca="false">F4188</f>
        <v>0831600802</v>
      </c>
      <c r="T4188" s="0" t="str">
        <f aca="false">G4188</f>
        <v>2</v>
      </c>
      <c r="U4188" s="0" t="n">
        <f aca="false">L4188</f>
        <v>1.05</v>
      </c>
      <c r="V4188" s="0" t="n">
        <f aca="false">K4188</f>
        <v>20</v>
      </c>
      <c r="W4188" s="0" t="n">
        <f aca="false">J4188</f>
        <v>0</v>
      </c>
    </row>
    <row r="4189" customFormat="false" ht="12.8" hidden="false" customHeight="false" outlineLevel="0" collapsed="false">
      <c r="A4189" s="0" t="s">
        <v>79</v>
      </c>
      <c r="B4189" s="0" t="s">
        <v>1582</v>
      </c>
      <c r="C4189" s="0" t="s">
        <v>43</v>
      </c>
      <c r="D4189" s="0" t="s">
        <v>43</v>
      </c>
      <c r="E4189" s="0" t="s">
        <v>57</v>
      </c>
      <c r="F4189" s="0" t="s">
        <v>1605</v>
      </c>
      <c r="G4189" s="0" t="s">
        <v>1610</v>
      </c>
      <c r="H4189" s="0" t="n">
        <v>1.05</v>
      </c>
      <c r="I4189" s="0" t="n">
        <v>35.7587415700673</v>
      </c>
      <c r="J4189" s="0" t="n">
        <v>0</v>
      </c>
      <c r="K4189" s="0" t="n">
        <f aca="false">I4189*SUMIFS(syst_chauffage!$H$3:$H$27,syst_chauffage!$B$3:$B$27,D4189,syst_chauffage!$C$3:$C$27,E4189)</f>
        <v>35.7587415700673</v>
      </c>
      <c r="L4189" s="12" t="n">
        <f aca="false">H4189*SUMIFS(syst_chauffage!$K$3:$K$27,syst_chauffage!$B$3:$B$27,D4189,syst_chauffage!$C$3:$C$27,E4189)</f>
        <v>1.05</v>
      </c>
      <c r="N4189" s="0" t="str">
        <f aca="false">A4189</f>
        <v>Transport</v>
      </c>
      <c r="O4189" s="0" t="str">
        <f aca="false">B4189</f>
        <v>Transport autre</v>
      </c>
      <c r="P4189" s="0" t="str">
        <f aca="false">C4189</f>
        <v>nr</v>
      </c>
      <c r="Q4189" s="0" t="str">
        <f aca="false">D4189</f>
        <v>nr</v>
      </c>
      <c r="R4189" s="0" t="str">
        <f aca="false">E4189</f>
        <v>Autres</v>
      </c>
      <c r="S4189" s="0" t="str">
        <f aca="false">F4189</f>
        <v>0831600801</v>
      </c>
      <c r="T4189" s="0" t="str">
        <f aca="false">G4189</f>
        <v>2</v>
      </c>
      <c r="U4189" s="0" t="n">
        <f aca="false">L4189</f>
        <v>1.05</v>
      </c>
      <c r="V4189" s="0" t="n">
        <f aca="false">K4189</f>
        <v>35.7587415700673</v>
      </c>
      <c r="W4189" s="0" t="n">
        <f aca="false">J4189</f>
        <v>0</v>
      </c>
    </row>
    <row r="4190" customFormat="false" ht="12.8" hidden="false" customHeight="false" outlineLevel="0" collapsed="false">
      <c r="A4190" s="0" t="s">
        <v>79</v>
      </c>
      <c r="B4190" s="0" t="s">
        <v>1594</v>
      </c>
      <c r="C4190" s="0" t="s">
        <v>43</v>
      </c>
      <c r="D4190" s="0" t="s">
        <v>43</v>
      </c>
      <c r="E4190" s="0" t="s">
        <v>58</v>
      </c>
      <c r="F4190" s="0" t="s">
        <v>1606</v>
      </c>
      <c r="G4190" s="0" t="s">
        <v>1610</v>
      </c>
      <c r="H4190" s="0" t="n">
        <v>1.05</v>
      </c>
      <c r="I4190" s="0" t="n">
        <v>31.3342165536017</v>
      </c>
      <c r="J4190" s="0" t="n">
        <v>0</v>
      </c>
      <c r="K4190" s="0" t="n">
        <f aca="false">I4190*SUMIFS(syst_chauffage!$H$3:$H$27,syst_chauffage!$B$3:$B$27,D4190,syst_chauffage!$C$3:$C$27,E4190)</f>
        <v>35</v>
      </c>
      <c r="L4190" s="12" t="n">
        <f aca="false">H4190*SUMIFS(syst_chauffage!$K$3:$K$27,syst_chauffage!$B$3:$B$27,D4190,syst_chauffage!$C$3:$C$27,E4190)</f>
        <v>1.05</v>
      </c>
      <c r="N4190" s="0" t="str">
        <f aca="false">A4190</f>
        <v>Transport</v>
      </c>
      <c r="O4190" s="0" t="str">
        <f aca="false">B4190</f>
        <v>Transport aérien</v>
      </c>
      <c r="P4190" s="0" t="str">
        <f aca="false">C4190</f>
        <v>nr</v>
      </c>
      <c r="Q4190" s="0" t="str">
        <f aca="false">D4190</f>
        <v>nr</v>
      </c>
      <c r="R4190" s="0" t="str">
        <f aca="false">E4190</f>
        <v>Urbain</v>
      </c>
      <c r="S4190" s="0" t="str">
        <f aca="false">F4190</f>
        <v>0830600806</v>
      </c>
      <c r="T4190" s="0" t="str">
        <f aca="false">G4190</f>
        <v>2</v>
      </c>
      <c r="U4190" s="0" t="n">
        <f aca="false">L4190</f>
        <v>1.05</v>
      </c>
      <c r="V4190" s="0" t="n">
        <f aca="false">K4190</f>
        <v>35</v>
      </c>
      <c r="W4190" s="0" t="n">
        <f aca="false">J4190</f>
        <v>0</v>
      </c>
    </row>
    <row r="4191" customFormat="false" ht="12.8" hidden="false" customHeight="false" outlineLevel="0" collapsed="false">
      <c r="A4191" s="0" t="s">
        <v>79</v>
      </c>
      <c r="B4191" s="0" t="s">
        <v>1572</v>
      </c>
      <c r="C4191" s="0" t="s">
        <v>43</v>
      </c>
      <c r="D4191" s="0" t="s">
        <v>43</v>
      </c>
      <c r="E4191" s="0" t="s">
        <v>58</v>
      </c>
      <c r="F4191" s="0" t="s">
        <v>1607</v>
      </c>
      <c r="G4191" s="0" t="s">
        <v>1610</v>
      </c>
      <c r="H4191" s="0" t="n">
        <v>1.05</v>
      </c>
      <c r="I4191" s="0" t="n">
        <v>31.3342165536017</v>
      </c>
      <c r="J4191" s="0" t="n">
        <v>0</v>
      </c>
      <c r="K4191" s="0" t="n">
        <f aca="false">I4191*SUMIFS(syst_chauffage!$H$3:$H$27,syst_chauffage!$B$3:$B$27,D4191,syst_chauffage!$C$3:$C$27,E4191)</f>
        <v>35</v>
      </c>
      <c r="L4191" s="12" t="n">
        <f aca="false">H4191*SUMIFS(syst_chauffage!$K$3:$K$27,syst_chauffage!$B$3:$B$27,D4191,syst_chauffage!$C$3:$C$27,E4191)</f>
        <v>1.05</v>
      </c>
      <c r="N4191" s="0" t="str">
        <f aca="false">A4191</f>
        <v>Transport</v>
      </c>
      <c r="O4191" s="0" t="str">
        <f aca="false">B4191</f>
        <v>Transport urbain</v>
      </c>
      <c r="P4191" s="0" t="str">
        <f aca="false">C4191</f>
        <v>nr</v>
      </c>
      <c r="Q4191" s="0" t="str">
        <f aca="false">D4191</f>
        <v>nr</v>
      </c>
      <c r="R4191" s="0" t="str">
        <f aca="false">E4191</f>
        <v>Urbain</v>
      </c>
      <c r="S4191" s="0" t="str">
        <f aca="false">F4191</f>
        <v>0835600806</v>
      </c>
      <c r="T4191" s="0" t="str">
        <f aca="false">G4191</f>
        <v>2</v>
      </c>
      <c r="U4191" s="0" t="n">
        <f aca="false">L4191</f>
        <v>1.05</v>
      </c>
      <c r="V4191" s="0" t="n">
        <f aca="false">K4191</f>
        <v>35</v>
      </c>
      <c r="W4191" s="0" t="n">
        <f aca="false">J4191</f>
        <v>0</v>
      </c>
    </row>
    <row r="4192" customFormat="false" ht="12.8" hidden="false" customHeight="false" outlineLevel="0" collapsed="false">
      <c r="A4192" s="0" t="s">
        <v>79</v>
      </c>
      <c r="B4192" s="0" t="s">
        <v>1582</v>
      </c>
      <c r="C4192" s="0" t="s">
        <v>43</v>
      </c>
      <c r="D4192" s="0" t="s">
        <v>43</v>
      </c>
      <c r="E4192" s="0" t="s">
        <v>58</v>
      </c>
      <c r="F4192" s="0" t="s">
        <v>1608</v>
      </c>
      <c r="G4192" s="0" t="s">
        <v>1610</v>
      </c>
      <c r="H4192" s="0" t="n">
        <v>1.05</v>
      </c>
      <c r="I4192" s="0" t="n">
        <v>31.3342165536017</v>
      </c>
      <c r="J4192" s="0" t="n">
        <v>0</v>
      </c>
      <c r="K4192" s="0" t="n">
        <f aca="false">I4192*SUMIFS(syst_chauffage!$H$3:$H$27,syst_chauffage!$B$3:$B$27,D4192,syst_chauffage!$C$3:$C$27,E4192)</f>
        <v>35</v>
      </c>
      <c r="L4192" s="12" t="n">
        <f aca="false">H4192*SUMIFS(syst_chauffage!$K$3:$K$27,syst_chauffage!$B$3:$B$27,D4192,syst_chauffage!$C$3:$C$27,E4192)</f>
        <v>1.05</v>
      </c>
      <c r="N4192" s="0" t="str">
        <f aca="false">A4192</f>
        <v>Transport</v>
      </c>
      <c r="O4192" s="0" t="str">
        <f aca="false">B4192</f>
        <v>Transport autre</v>
      </c>
      <c r="P4192" s="0" t="str">
        <f aca="false">C4192</f>
        <v>nr</v>
      </c>
      <c r="Q4192" s="0" t="str">
        <f aca="false">D4192</f>
        <v>nr</v>
      </c>
      <c r="R4192" s="0" t="str">
        <f aca="false">E4192</f>
        <v>Urbain</v>
      </c>
      <c r="S4192" s="0" t="str">
        <f aca="false">F4192</f>
        <v>0831600806</v>
      </c>
      <c r="T4192" s="0" t="str">
        <f aca="false">G4192</f>
        <v>2</v>
      </c>
      <c r="U4192" s="0" t="n">
        <f aca="false">L4192</f>
        <v>1.05</v>
      </c>
      <c r="V4192" s="0" t="n">
        <f aca="false">K4192</f>
        <v>35</v>
      </c>
      <c r="W4192" s="0" t="n">
        <f aca="false">J4192</f>
        <v>0</v>
      </c>
    </row>
    <row r="4193" customFormat="false" ht="12.8" hidden="false" customHeight="false" outlineLevel="0" collapsed="false">
      <c r="A4193" s="0" t="s">
        <v>72</v>
      </c>
      <c r="B4193" s="0" t="s">
        <v>89</v>
      </c>
      <c r="C4193" s="0" t="s">
        <v>90</v>
      </c>
      <c r="D4193" s="0" t="s">
        <v>19</v>
      </c>
      <c r="E4193" s="0" t="s">
        <v>57</v>
      </c>
      <c r="F4193" s="0" t="s">
        <v>91</v>
      </c>
      <c r="G4193" s="0" t="s">
        <v>1611</v>
      </c>
      <c r="H4193" s="0" t="n">
        <v>0.660434930888735</v>
      </c>
      <c r="I4193" s="0" t="n">
        <v>23.340074954646</v>
      </c>
      <c r="J4193" s="0" t="n">
        <v>0</v>
      </c>
      <c r="K4193" s="0" t="n">
        <f aca="false">I4193*SUMIFS(syst_chauffage!$H$3:$H$27,syst_chauffage!$B$3:$B$27,D4193,syst_chauffage!$C$3:$C$27,E4193)</f>
        <v>32.500509936885</v>
      </c>
      <c r="L4193" s="12" t="n">
        <f aca="false">H4193*SUMIFS(syst_chauffage!$K$3:$K$27,syst_chauffage!$B$3:$B$27,D4193,syst_chauffage!$C$3:$C$27,E4193)</f>
        <v>0.660434930888735</v>
      </c>
      <c r="N4193" s="0" t="str">
        <f aca="false">A4193</f>
        <v>Bureaux Administration</v>
      </c>
      <c r="O4193" s="0" t="str">
        <f aca="false">B4193</f>
        <v>Administration</v>
      </c>
      <c r="P4193" s="0" t="str">
        <f aca="false">C4193</f>
        <v>immeuble peri urbain</v>
      </c>
      <c r="Q4193" s="0" t="str">
        <f aca="false">D4193</f>
        <v>Autre système centralisé</v>
      </c>
      <c r="R4193" s="0" t="str">
        <f aca="false">E4193</f>
        <v>Autres</v>
      </c>
      <c r="S4193" s="0" t="str">
        <f aca="false">F4193</f>
        <v>0101420101</v>
      </c>
      <c r="T4193" s="0" t="str">
        <f aca="false">G4193</f>
        <v>3</v>
      </c>
      <c r="U4193" s="0" t="n">
        <f aca="false">L4193</f>
        <v>0.660434930888735</v>
      </c>
      <c r="V4193" s="0" t="n">
        <f aca="false">K4193</f>
        <v>32.500509936885</v>
      </c>
      <c r="W4193" s="0" t="n">
        <f aca="false">J4193</f>
        <v>0</v>
      </c>
    </row>
    <row r="4194" customFormat="false" ht="12.8" hidden="false" customHeight="false" outlineLevel="0" collapsed="false">
      <c r="A4194" s="0" t="s">
        <v>72</v>
      </c>
      <c r="B4194" s="0" t="s">
        <v>89</v>
      </c>
      <c r="C4194" s="0" t="s">
        <v>90</v>
      </c>
      <c r="D4194" s="0" t="s">
        <v>19</v>
      </c>
      <c r="E4194" s="0" t="s">
        <v>58</v>
      </c>
      <c r="F4194" s="0" t="s">
        <v>92</v>
      </c>
      <c r="G4194" s="0" t="s">
        <v>1611</v>
      </c>
      <c r="H4194" s="0" t="n">
        <v>0.673090327300143</v>
      </c>
      <c r="I4194" s="0" t="n">
        <v>22.7213704444822</v>
      </c>
      <c r="J4194" s="0" t="n">
        <v>935</v>
      </c>
      <c r="K4194" s="0" t="n">
        <f aca="false">I4194*SUMIFS(syst_chauffage!$H$3:$H$27,syst_chauffage!$B$3:$B$27,D4194,syst_chauffage!$C$3:$C$27,E4194)</f>
        <v>37.375509000026</v>
      </c>
      <c r="L4194" s="12" t="n">
        <f aca="false">H4194*SUMIFS(syst_chauffage!$K$3:$K$27,syst_chauffage!$B$3:$B$27,D4194,syst_chauffage!$C$3:$C$27,E4194)</f>
        <v>0.673090327300143</v>
      </c>
      <c r="N4194" s="0" t="str">
        <f aca="false">A4194</f>
        <v>Bureaux Administration</v>
      </c>
      <c r="O4194" s="0" t="str">
        <f aca="false">B4194</f>
        <v>Administration</v>
      </c>
      <c r="P4194" s="0" t="str">
        <f aca="false">C4194</f>
        <v>immeuble peri urbain</v>
      </c>
      <c r="Q4194" s="0" t="str">
        <f aca="false">D4194</f>
        <v>Autre système centralisé</v>
      </c>
      <c r="R4194" s="0" t="str">
        <f aca="false">E4194</f>
        <v>Urbain</v>
      </c>
      <c r="S4194" s="0" t="str">
        <f aca="false">F4194</f>
        <v>0101420106</v>
      </c>
      <c r="T4194" s="0" t="str">
        <f aca="false">G4194</f>
        <v>3</v>
      </c>
      <c r="U4194" s="0" t="n">
        <f aca="false">L4194</f>
        <v>0.673090327300143</v>
      </c>
      <c r="V4194" s="0" t="n">
        <f aca="false">K4194</f>
        <v>37.375509000026</v>
      </c>
      <c r="W4194" s="0" t="n">
        <f aca="false">J4194</f>
        <v>935</v>
      </c>
    </row>
    <row r="4195" customFormat="false" ht="12.8" hidden="false" customHeight="false" outlineLevel="0" collapsed="false">
      <c r="A4195" s="0" t="s">
        <v>72</v>
      </c>
      <c r="B4195" s="0" t="s">
        <v>89</v>
      </c>
      <c r="C4195" s="0" t="s">
        <v>90</v>
      </c>
      <c r="D4195" s="0" t="s">
        <v>22</v>
      </c>
      <c r="E4195" s="0" t="s">
        <v>23</v>
      </c>
      <c r="F4195" s="0" t="s">
        <v>93</v>
      </c>
      <c r="G4195" s="0" t="s">
        <v>1611</v>
      </c>
      <c r="H4195" s="0" t="n">
        <v>0.551585142123673</v>
      </c>
      <c r="I4195" s="0" t="n">
        <v>12.8829772977718</v>
      </c>
      <c r="J4195" s="0" t="n">
        <v>0</v>
      </c>
      <c r="K4195" s="0" t="n">
        <f aca="false">I4195*SUMIFS(syst_chauffage!$H$3:$H$27,syst_chauffage!$B$3:$B$27,D4195,syst_chauffage!$C$3:$C$27,E4195)</f>
        <v>22.6872129943317</v>
      </c>
      <c r="L4195" s="12" t="n">
        <f aca="false">H4195*SUMIFS(syst_chauffage!$K$3:$K$27,syst_chauffage!$B$3:$B$27,D4195,syst_chauffage!$C$3:$C$27,E4195)</f>
        <v>0.551585142123673</v>
      </c>
      <c r="N4195" s="0" t="str">
        <f aca="false">A4195</f>
        <v>Bureaux Administration</v>
      </c>
      <c r="O4195" s="0" t="str">
        <f aca="false">B4195</f>
        <v>Administration</v>
      </c>
      <c r="P4195" s="0" t="str">
        <f aca="false">C4195</f>
        <v>immeuble peri urbain</v>
      </c>
      <c r="Q4195" s="0" t="str">
        <f aca="false">D4195</f>
        <v>Chaudière fioul</v>
      </c>
      <c r="R4195" s="0" t="str">
        <f aca="false">E4195</f>
        <v>Fioul</v>
      </c>
      <c r="S4195" s="0" t="str">
        <f aca="false">F4195</f>
        <v>0101420303</v>
      </c>
      <c r="T4195" s="0" t="str">
        <f aca="false">G4195</f>
        <v>3</v>
      </c>
      <c r="U4195" s="0" t="n">
        <f aca="false">L4195</f>
        <v>0.551585142123673</v>
      </c>
      <c r="V4195" s="0" t="n">
        <f aca="false">K4195</f>
        <v>22.6872129943317</v>
      </c>
      <c r="W4195" s="0" t="n">
        <f aca="false">J4195</f>
        <v>0</v>
      </c>
    </row>
    <row r="4196" customFormat="false" ht="12.8" hidden="false" customHeight="false" outlineLevel="0" collapsed="false">
      <c r="A4196" s="0" t="s">
        <v>72</v>
      </c>
      <c r="B4196" s="0" t="s">
        <v>89</v>
      </c>
      <c r="C4196" s="0" t="s">
        <v>90</v>
      </c>
      <c r="D4196" s="0" t="s">
        <v>13</v>
      </c>
      <c r="E4196" s="0" t="s">
        <v>14</v>
      </c>
      <c r="F4196" s="0" t="s">
        <v>94</v>
      </c>
      <c r="G4196" s="0" t="s">
        <v>1611</v>
      </c>
      <c r="H4196" s="0" t="n">
        <v>0.727301944094239</v>
      </c>
      <c r="I4196" s="0" t="n">
        <v>8.97300064962139</v>
      </c>
      <c r="J4196" s="0" t="n">
        <v>363</v>
      </c>
      <c r="K4196" s="0" t="n">
        <f aca="false">I4196*SUMIFS(syst_chauffage!$H$3:$H$27,syst_chauffage!$B$3:$B$27,D4196,syst_chauffage!$C$3:$C$27,E4196)</f>
        <v>18.1217979671942</v>
      </c>
      <c r="L4196" s="12" t="n">
        <f aca="false">H4196*SUMIFS(syst_chauffage!$K$3:$K$27,syst_chauffage!$B$3:$B$27,D4196,syst_chauffage!$C$3:$C$27,E4196)</f>
        <v>0.727301944094239</v>
      </c>
      <c r="N4196" s="0" t="str">
        <f aca="false">A4196</f>
        <v>Bureaux Administration</v>
      </c>
      <c r="O4196" s="0" t="str">
        <f aca="false">B4196</f>
        <v>Administration</v>
      </c>
      <c r="P4196" s="0" t="str">
        <f aca="false">C4196</f>
        <v>immeuble peri urbain</v>
      </c>
      <c r="Q4196" s="0" t="str">
        <f aca="false">D4196</f>
        <v>Chaudière gaz</v>
      </c>
      <c r="R4196" s="0" t="str">
        <f aca="false">E4196</f>
        <v>Gaz</v>
      </c>
      <c r="S4196" s="0" t="str">
        <f aca="false">F4196</f>
        <v>0101420404</v>
      </c>
      <c r="T4196" s="0" t="str">
        <f aca="false">G4196</f>
        <v>3</v>
      </c>
      <c r="U4196" s="0" t="n">
        <f aca="false">L4196</f>
        <v>0.727301944094239</v>
      </c>
      <c r="V4196" s="0" t="n">
        <f aca="false">K4196</f>
        <v>18.1217979671942</v>
      </c>
      <c r="W4196" s="0" t="n">
        <f aca="false">J4196</f>
        <v>363</v>
      </c>
    </row>
    <row r="4197" customFormat="false" ht="12.8" hidden="false" customHeight="false" outlineLevel="0" collapsed="false">
      <c r="A4197" s="0" t="s">
        <v>72</v>
      </c>
      <c r="B4197" s="0" t="s">
        <v>89</v>
      </c>
      <c r="C4197" s="0" t="s">
        <v>90</v>
      </c>
      <c r="D4197" s="0" t="s">
        <v>33</v>
      </c>
      <c r="E4197" s="0" t="s">
        <v>30</v>
      </c>
      <c r="F4197" s="0" t="s">
        <v>95</v>
      </c>
      <c r="G4197" s="0" t="s">
        <v>1611</v>
      </c>
      <c r="H4197" s="0" t="n">
        <v>2.45701711046511</v>
      </c>
      <c r="I4197" s="0" t="n">
        <v>28.9340366960554</v>
      </c>
      <c r="J4197" s="0" t="n">
        <v>900</v>
      </c>
      <c r="K4197" s="0" t="n">
        <f aca="false">I4197*SUMIFS(syst_chauffage!$H$3:$H$27,syst_chauffage!$B$3:$B$27,D4197,syst_chauffage!$C$3:$C$27,E4197)</f>
        <v>42.2355881711395</v>
      </c>
      <c r="L4197" s="12" t="n">
        <f aca="false">H4197*SUMIFS(syst_chauffage!$K$3:$K$27,syst_chauffage!$B$3:$B$27,D4197,syst_chauffage!$C$3:$C$27,E4197)</f>
        <v>2.06436250218387</v>
      </c>
      <c r="N4197" s="0" t="str">
        <f aca="false">A4197</f>
        <v>Bureaux Administration</v>
      </c>
      <c r="O4197" s="0" t="str">
        <f aca="false">B4197</f>
        <v>Administration</v>
      </c>
      <c r="P4197" s="0" t="str">
        <f aca="false">C4197</f>
        <v>immeuble peri urbain</v>
      </c>
      <c r="Q4197" s="0" t="str">
        <f aca="false">D4197</f>
        <v>DRV</v>
      </c>
      <c r="R4197" s="0" t="str">
        <f aca="false">E4197</f>
        <v>Electricité</v>
      </c>
      <c r="S4197" s="0" t="str">
        <f aca="false">F4197</f>
        <v>0101420502</v>
      </c>
      <c r="T4197" s="0" t="str">
        <f aca="false">G4197</f>
        <v>3</v>
      </c>
      <c r="U4197" s="0" t="n">
        <f aca="false">L4197</f>
        <v>2.06436250218387</v>
      </c>
      <c r="V4197" s="0" t="n">
        <f aca="false">K4197</f>
        <v>42.2355881711395</v>
      </c>
      <c r="W4197" s="0" t="n">
        <f aca="false">J4197</f>
        <v>900</v>
      </c>
    </row>
    <row r="4198" customFormat="false" ht="12.8" hidden="false" customHeight="false" outlineLevel="0" collapsed="false">
      <c r="A4198" s="0" t="s">
        <v>72</v>
      </c>
      <c r="B4198" s="0" t="s">
        <v>89</v>
      </c>
      <c r="C4198" s="0" t="s">
        <v>90</v>
      </c>
      <c r="D4198" s="0" t="s">
        <v>29</v>
      </c>
      <c r="E4198" s="0" t="s">
        <v>30</v>
      </c>
      <c r="F4198" s="0" t="s">
        <v>96</v>
      </c>
      <c r="G4198" s="0" t="s">
        <v>1611</v>
      </c>
      <c r="H4198" s="0" t="n">
        <v>0.92</v>
      </c>
      <c r="I4198" s="0" t="n">
        <v>10.4</v>
      </c>
      <c r="J4198" s="0" t="n">
        <v>0</v>
      </c>
      <c r="K4198" s="0" t="n">
        <f aca="false">I4198*SUMIFS(syst_chauffage!$H$3:$H$27,syst_chauffage!$B$3:$B$27,D4198,syst_chauffage!$C$3:$C$27,E4198)</f>
        <v>3</v>
      </c>
      <c r="L4198" s="12" t="n">
        <f aca="false">H4198*SUMIFS(syst_chauffage!$K$3:$K$27,syst_chauffage!$B$3:$B$27,D4198,syst_chauffage!$C$3:$C$27,E4198)</f>
        <v>0.92</v>
      </c>
      <c r="N4198" s="0" t="str">
        <f aca="false">A4198</f>
        <v>Bureaux Administration</v>
      </c>
      <c r="O4198" s="0" t="str">
        <f aca="false">B4198</f>
        <v>Administration</v>
      </c>
      <c r="P4198" s="0" t="str">
        <f aca="false">C4198</f>
        <v>immeuble peri urbain</v>
      </c>
      <c r="Q4198" s="0" t="str">
        <f aca="false">D4198</f>
        <v>Electrique direct</v>
      </c>
      <c r="R4198" s="0" t="str">
        <f aca="false">E4198</f>
        <v>Electricité</v>
      </c>
      <c r="S4198" s="0" t="str">
        <f aca="false">F4198</f>
        <v>0101420602</v>
      </c>
      <c r="T4198" s="0" t="str">
        <f aca="false">G4198</f>
        <v>3</v>
      </c>
      <c r="U4198" s="0" t="n">
        <f aca="false">L4198</f>
        <v>0.92</v>
      </c>
      <c r="V4198" s="0" t="n">
        <f aca="false">K4198</f>
        <v>3</v>
      </c>
      <c r="W4198" s="0" t="n">
        <f aca="false">J4198</f>
        <v>0</v>
      </c>
    </row>
    <row r="4199" customFormat="false" ht="12.8" hidden="false" customHeight="false" outlineLevel="0" collapsed="false">
      <c r="A4199" s="0" t="s">
        <v>72</v>
      </c>
      <c r="B4199" s="0" t="s">
        <v>89</v>
      </c>
      <c r="C4199" s="0" t="s">
        <v>90</v>
      </c>
      <c r="D4199" s="0" t="s">
        <v>51</v>
      </c>
      <c r="E4199" s="0" t="s">
        <v>57</v>
      </c>
      <c r="F4199" s="0" t="s">
        <v>97</v>
      </c>
      <c r="G4199" s="0" t="s">
        <v>1611</v>
      </c>
      <c r="H4199" s="0" t="n">
        <v>0.762040304871617</v>
      </c>
      <c r="I4199" s="0" t="n">
        <v>27.7858035174358</v>
      </c>
      <c r="J4199" s="0" t="n">
        <v>0</v>
      </c>
      <c r="K4199" s="0" t="n">
        <f aca="false">I4199*SUMIFS(syst_chauffage!$H$3:$H$27,syst_chauffage!$B$3:$B$27,D4199,syst_chauffage!$C$3:$C$27,E4199)</f>
        <v>58.8740569063062</v>
      </c>
      <c r="L4199" s="12" t="n">
        <f aca="false">H4199*SUMIFS(syst_chauffage!$K$3:$K$27,syst_chauffage!$B$3:$B$27,D4199,syst_chauffage!$C$3:$C$27,E4199)</f>
        <v>0.762040304871617</v>
      </c>
      <c r="N4199" s="0" t="str">
        <f aca="false">A4199</f>
        <v>Bureaux Administration</v>
      </c>
      <c r="O4199" s="0" t="str">
        <f aca="false">B4199</f>
        <v>Administration</v>
      </c>
      <c r="P4199" s="0" t="str">
        <f aca="false">C4199</f>
        <v>immeuble peri urbain</v>
      </c>
      <c r="Q4199" s="0" t="str">
        <f aca="false">D4199</f>
        <v>Autre système centralisé performant</v>
      </c>
      <c r="R4199" s="0" t="str">
        <f aca="false">E4199</f>
        <v>Autres</v>
      </c>
      <c r="S4199" s="0" t="str">
        <f aca="false">F4199</f>
        <v>0101422101</v>
      </c>
      <c r="T4199" s="0" t="str">
        <f aca="false">G4199</f>
        <v>3</v>
      </c>
      <c r="U4199" s="0" t="n">
        <f aca="false">L4199</f>
        <v>0.762040304871617</v>
      </c>
      <c r="V4199" s="0" t="n">
        <f aca="false">K4199</f>
        <v>58.8740569063062</v>
      </c>
      <c r="W4199" s="0" t="n">
        <f aca="false">J4199</f>
        <v>0</v>
      </c>
    </row>
    <row r="4200" customFormat="false" ht="12.8" hidden="false" customHeight="false" outlineLevel="0" collapsed="false">
      <c r="A4200" s="0" t="s">
        <v>72</v>
      </c>
      <c r="B4200" s="0" t="s">
        <v>89</v>
      </c>
      <c r="C4200" s="0" t="s">
        <v>90</v>
      </c>
      <c r="D4200" s="0" t="s">
        <v>51</v>
      </c>
      <c r="E4200" s="0" t="s">
        <v>58</v>
      </c>
      <c r="F4200" s="0" t="s">
        <v>98</v>
      </c>
      <c r="G4200" s="0" t="s">
        <v>1611</v>
      </c>
      <c r="H4200" s="0" t="n">
        <v>0.776642685346319</v>
      </c>
      <c r="I4200" s="0" t="n">
        <v>27.0492505291454</v>
      </c>
      <c r="J4200" s="0" t="n">
        <v>935</v>
      </c>
      <c r="K4200" s="0" t="n">
        <f aca="false">I4200*SUMIFS(syst_chauffage!$H$3:$H$27,syst_chauffage!$B$3:$B$27,D4200,syst_chauffage!$C$3:$C$27,E4200)</f>
        <v>57.7230872928087</v>
      </c>
      <c r="L4200" s="12" t="n">
        <f aca="false">H4200*SUMIFS(syst_chauffage!$K$3:$K$27,syst_chauffage!$B$3:$B$27,D4200,syst_chauffage!$C$3:$C$27,E4200)</f>
        <v>0.776642685346319</v>
      </c>
      <c r="N4200" s="0" t="str">
        <f aca="false">A4200</f>
        <v>Bureaux Administration</v>
      </c>
      <c r="O4200" s="0" t="str">
        <f aca="false">B4200</f>
        <v>Administration</v>
      </c>
      <c r="P4200" s="0" t="str">
        <f aca="false">C4200</f>
        <v>immeuble peri urbain</v>
      </c>
      <c r="Q4200" s="0" t="str">
        <f aca="false">D4200</f>
        <v>Autre système centralisé performant</v>
      </c>
      <c r="R4200" s="0" t="str">
        <f aca="false">E4200</f>
        <v>Urbain</v>
      </c>
      <c r="S4200" s="0" t="str">
        <f aca="false">F4200</f>
        <v>0101422106</v>
      </c>
      <c r="T4200" s="0" t="str">
        <f aca="false">G4200</f>
        <v>3</v>
      </c>
      <c r="U4200" s="0" t="n">
        <f aca="false">L4200</f>
        <v>0.776642685346319</v>
      </c>
      <c r="V4200" s="0" t="n">
        <f aca="false">K4200</f>
        <v>57.7230872928087</v>
      </c>
      <c r="W4200" s="0" t="n">
        <f aca="false">J4200</f>
        <v>935</v>
      </c>
    </row>
    <row r="4201" customFormat="false" ht="12.8" hidden="false" customHeight="false" outlineLevel="0" collapsed="false">
      <c r="A4201" s="0" t="s">
        <v>72</v>
      </c>
      <c r="B4201" s="0" t="s">
        <v>89</v>
      </c>
      <c r="C4201" s="0" t="s">
        <v>90</v>
      </c>
      <c r="D4201" s="0" t="s">
        <v>27</v>
      </c>
      <c r="E4201" s="0" t="s">
        <v>23</v>
      </c>
      <c r="F4201" s="0" t="s">
        <v>99</v>
      </c>
      <c r="G4201" s="0" t="s">
        <v>1611</v>
      </c>
      <c r="H4201" s="0" t="n">
        <v>0.720307631785739</v>
      </c>
      <c r="I4201" s="0" t="n">
        <v>15.3368777354426</v>
      </c>
      <c r="J4201" s="0" t="n">
        <v>836</v>
      </c>
      <c r="K4201" s="0" t="n">
        <f aca="false">I4201*SUMIFS(syst_chauffage!$H$3:$H$27,syst_chauffage!$B$3:$B$27,D4201,syst_chauffage!$C$3:$C$27,E4201)</f>
        <v>39.3299374602027</v>
      </c>
      <c r="L4201" s="12" t="n">
        <f aca="false">H4201*SUMIFS(syst_chauffage!$K$3:$K$27,syst_chauffage!$B$3:$B$27,D4201,syst_chauffage!$C$3:$C$27,E4201)</f>
        <v>0.720307631785739</v>
      </c>
      <c r="N4201" s="0" t="str">
        <f aca="false">A4201</f>
        <v>Bureaux Administration</v>
      </c>
      <c r="O4201" s="0" t="str">
        <f aca="false">B4201</f>
        <v>Administration</v>
      </c>
      <c r="P4201" s="0" t="str">
        <f aca="false">C4201</f>
        <v>immeuble peri urbain</v>
      </c>
      <c r="Q4201" s="0" t="str">
        <f aca="false">D4201</f>
        <v>Chaudière condensation fioul</v>
      </c>
      <c r="R4201" s="0" t="str">
        <f aca="false">E4201</f>
        <v>Fioul</v>
      </c>
      <c r="S4201" s="0" t="str">
        <f aca="false">F4201</f>
        <v>0101422303</v>
      </c>
      <c r="T4201" s="0" t="str">
        <f aca="false">G4201</f>
        <v>3</v>
      </c>
      <c r="U4201" s="0" t="n">
        <f aca="false">L4201</f>
        <v>0.720307631785739</v>
      </c>
      <c r="V4201" s="0" t="n">
        <f aca="false">K4201</f>
        <v>39.3299374602027</v>
      </c>
      <c r="W4201" s="0" t="n">
        <f aca="false">J4201</f>
        <v>836</v>
      </c>
    </row>
    <row r="4202" customFormat="false" ht="12.8" hidden="false" customHeight="false" outlineLevel="0" collapsed="false">
      <c r="A4202" s="0" t="s">
        <v>72</v>
      </c>
      <c r="B4202" s="0" t="s">
        <v>89</v>
      </c>
      <c r="C4202" s="0" t="s">
        <v>90</v>
      </c>
      <c r="D4202" s="0" t="s">
        <v>18</v>
      </c>
      <c r="E4202" s="0" t="s">
        <v>14</v>
      </c>
      <c r="F4202" s="0" t="s">
        <v>100</v>
      </c>
      <c r="G4202" s="0" t="s">
        <v>1611</v>
      </c>
      <c r="H4202" s="0" t="n">
        <v>0.950591675293633</v>
      </c>
      <c r="I4202" s="0" t="n">
        <v>10.6821436305017</v>
      </c>
      <c r="J4202" s="0" t="n">
        <v>836</v>
      </c>
      <c r="K4202" s="0" t="n">
        <f aca="false">I4202*SUMIFS(syst_chauffage!$H$3:$H$27,syst_chauffage!$B$3:$B$27,D4202,syst_chauffage!$C$3:$C$27,E4202)</f>
        <v>29.1080821289074</v>
      </c>
      <c r="L4202" s="12" t="n">
        <f aca="false">H4202*SUMIFS(syst_chauffage!$K$3:$K$27,syst_chauffage!$B$3:$B$27,D4202,syst_chauffage!$C$3:$C$27,E4202)</f>
        <v>0.923449326926962</v>
      </c>
      <c r="N4202" s="0" t="str">
        <f aca="false">A4202</f>
        <v>Bureaux Administration</v>
      </c>
      <c r="O4202" s="0" t="str">
        <f aca="false">B4202</f>
        <v>Administration</v>
      </c>
      <c r="P4202" s="0" t="str">
        <f aca="false">C4202</f>
        <v>immeuble peri urbain</v>
      </c>
      <c r="Q4202" s="0" t="str">
        <f aca="false">D4202</f>
        <v>Chaudière condensation gaz</v>
      </c>
      <c r="R4202" s="0" t="str">
        <f aca="false">E4202</f>
        <v>Gaz</v>
      </c>
      <c r="S4202" s="0" t="str">
        <f aca="false">F4202</f>
        <v>0101422404</v>
      </c>
      <c r="T4202" s="0" t="str">
        <f aca="false">G4202</f>
        <v>3</v>
      </c>
      <c r="U4202" s="0" t="n">
        <f aca="false">L4202</f>
        <v>0.923449326926962</v>
      </c>
      <c r="V4202" s="0" t="n">
        <f aca="false">K4202</f>
        <v>29.1080821289074</v>
      </c>
      <c r="W4202" s="0" t="n">
        <f aca="false">J4202</f>
        <v>836</v>
      </c>
    </row>
    <row r="4203" customFormat="false" ht="12.8" hidden="false" customHeight="false" outlineLevel="0" collapsed="false">
      <c r="A4203" s="0" t="s">
        <v>72</v>
      </c>
      <c r="B4203" s="0" t="s">
        <v>89</v>
      </c>
      <c r="C4203" s="0" t="s">
        <v>90</v>
      </c>
      <c r="D4203" s="0" t="s">
        <v>56</v>
      </c>
      <c r="E4203" s="0" t="s">
        <v>30</v>
      </c>
      <c r="F4203" s="0" t="s">
        <v>101</v>
      </c>
      <c r="G4203" s="0" t="s">
        <v>1611</v>
      </c>
      <c r="H4203" s="0" t="n">
        <v>3.17730976744185</v>
      </c>
      <c r="I4203" s="0" t="n">
        <v>34.4452817810183</v>
      </c>
      <c r="J4203" s="0" t="n">
        <v>990</v>
      </c>
      <c r="K4203" s="0" t="n">
        <f aca="false">I4203*SUMIFS(syst_chauffage!$H$3:$H$27,syst_chauffage!$B$3:$B$27,D4203,syst_chauffage!$C$3:$C$27,E4203)</f>
        <v>113.042574471258</v>
      </c>
      <c r="L4203" s="12" t="n">
        <f aca="false">H4203*SUMIFS(syst_chauffage!$K$3:$K$27,syst_chauffage!$B$3:$B$27,D4203,syst_chauffage!$C$3:$C$27,E4203)</f>
        <v>2.84247113628896</v>
      </c>
      <c r="N4203" s="0" t="str">
        <f aca="false">A4203</f>
        <v>Bureaux Administration</v>
      </c>
      <c r="O4203" s="0" t="str">
        <f aca="false">B4203</f>
        <v>Administration</v>
      </c>
      <c r="P4203" s="0" t="str">
        <f aca="false">C4203</f>
        <v>immeuble peri urbain</v>
      </c>
      <c r="Q4203" s="0" t="str">
        <f aca="false">D4203</f>
        <v>DRV performant</v>
      </c>
      <c r="R4203" s="0" t="str">
        <f aca="false">E4203</f>
        <v>Electricité</v>
      </c>
      <c r="S4203" s="0" t="str">
        <f aca="false">F4203</f>
        <v>0101422502</v>
      </c>
      <c r="T4203" s="0" t="str">
        <f aca="false">G4203</f>
        <v>3</v>
      </c>
      <c r="U4203" s="0" t="n">
        <f aca="false">L4203</f>
        <v>2.84247113628896</v>
      </c>
      <c r="V4203" s="0" t="n">
        <f aca="false">K4203</f>
        <v>113.042574471258</v>
      </c>
      <c r="W4203" s="0" t="n">
        <f aca="false">J4203</f>
        <v>990</v>
      </c>
    </row>
    <row r="4204" customFormat="false" ht="12.8" hidden="false" customHeight="false" outlineLevel="0" collapsed="false">
      <c r="A4204" s="0" t="s">
        <v>72</v>
      </c>
      <c r="B4204" s="0" t="s">
        <v>89</v>
      </c>
      <c r="C4204" s="0" t="s">
        <v>90</v>
      </c>
      <c r="D4204" s="0" t="s">
        <v>32</v>
      </c>
      <c r="E4204" s="0" t="s">
        <v>30</v>
      </c>
      <c r="F4204" s="0" t="s">
        <v>102</v>
      </c>
      <c r="G4204" s="0" t="s">
        <v>1611</v>
      </c>
      <c r="H4204" s="0" t="n">
        <v>1</v>
      </c>
      <c r="I4204" s="0" t="n">
        <v>12</v>
      </c>
      <c r="J4204" s="0" t="n">
        <v>0</v>
      </c>
      <c r="K4204" s="0" t="n">
        <f aca="false">I4204*SUMIFS(syst_chauffage!$H$3:$H$27,syst_chauffage!$B$3:$B$27,D4204,syst_chauffage!$C$3:$C$27,E4204)</f>
        <v>12</v>
      </c>
      <c r="L4204" s="12" t="n">
        <f aca="false">H4204*SUMIFS(syst_chauffage!$K$3:$K$27,syst_chauffage!$B$3:$B$27,D4204,syst_chauffage!$C$3:$C$27,E4204)</f>
        <v>1</v>
      </c>
      <c r="N4204" s="0" t="str">
        <f aca="false">A4204</f>
        <v>Bureaux Administration</v>
      </c>
      <c r="O4204" s="0" t="str">
        <f aca="false">B4204</f>
        <v>Administration</v>
      </c>
      <c r="P4204" s="0" t="str">
        <f aca="false">C4204</f>
        <v>immeuble peri urbain</v>
      </c>
      <c r="Q4204" s="0" t="str">
        <f aca="false">D4204</f>
        <v>Electrique direct performant</v>
      </c>
      <c r="R4204" s="0" t="str">
        <f aca="false">E4204</f>
        <v>Electricité</v>
      </c>
      <c r="S4204" s="0" t="str">
        <f aca="false">F4204</f>
        <v>0101422602</v>
      </c>
      <c r="T4204" s="0" t="str">
        <f aca="false">G4204</f>
        <v>3</v>
      </c>
      <c r="U4204" s="0" t="n">
        <f aca="false">L4204</f>
        <v>1</v>
      </c>
      <c r="V4204" s="0" t="n">
        <f aca="false">K4204</f>
        <v>12</v>
      </c>
      <c r="W4204" s="0" t="n">
        <f aca="false">J4204</f>
        <v>0</v>
      </c>
    </row>
    <row r="4205" customFormat="false" ht="12.8" hidden="false" customHeight="false" outlineLevel="0" collapsed="false">
      <c r="A4205" s="0" t="s">
        <v>72</v>
      </c>
      <c r="B4205" s="0" t="s">
        <v>89</v>
      </c>
      <c r="C4205" s="0" t="s">
        <v>103</v>
      </c>
      <c r="D4205" s="0" t="s">
        <v>19</v>
      </c>
      <c r="E4205" s="0" t="s">
        <v>57</v>
      </c>
      <c r="F4205" s="0" t="s">
        <v>104</v>
      </c>
      <c r="G4205" s="0" t="s">
        <v>1611</v>
      </c>
      <c r="H4205" s="0" t="n">
        <v>0.655336273817924</v>
      </c>
      <c r="I4205" s="0" t="n">
        <v>18.1719866737283</v>
      </c>
      <c r="J4205" s="0" t="n">
        <v>0</v>
      </c>
      <c r="K4205" s="0" t="n">
        <f aca="false">I4205*SUMIFS(syst_chauffage!$H$3:$H$27,syst_chauffage!$B$3:$B$27,D4205,syst_chauffage!$C$3:$C$27,E4205)</f>
        <v>25.3040675580558</v>
      </c>
      <c r="L4205" s="12" t="n">
        <f aca="false">H4205*SUMIFS(syst_chauffage!$K$3:$K$27,syst_chauffage!$B$3:$B$27,D4205,syst_chauffage!$C$3:$C$27,E4205)</f>
        <v>0.655336273817924</v>
      </c>
      <c r="N4205" s="0" t="str">
        <f aca="false">A4205</f>
        <v>Bureaux Administration</v>
      </c>
      <c r="O4205" s="0" t="str">
        <f aca="false">B4205</f>
        <v>Administration</v>
      </c>
      <c r="P4205" s="0" t="str">
        <f aca="false">C4205</f>
        <v>immeuble rénové</v>
      </c>
      <c r="Q4205" s="0" t="str">
        <f aca="false">D4205</f>
        <v>Autre système centralisé</v>
      </c>
      <c r="R4205" s="0" t="str">
        <f aca="false">E4205</f>
        <v>Autres</v>
      </c>
      <c r="S4205" s="0" t="str">
        <f aca="false">F4205</f>
        <v>0101440101</v>
      </c>
      <c r="T4205" s="0" t="str">
        <f aca="false">G4205</f>
        <v>3</v>
      </c>
      <c r="U4205" s="0" t="n">
        <f aca="false">L4205</f>
        <v>0.655336273817924</v>
      </c>
      <c r="V4205" s="0" t="n">
        <f aca="false">K4205</f>
        <v>25.3040675580558</v>
      </c>
      <c r="W4205" s="0" t="n">
        <f aca="false">J4205</f>
        <v>0</v>
      </c>
    </row>
    <row r="4206" customFormat="false" ht="12.8" hidden="false" customHeight="false" outlineLevel="0" collapsed="false">
      <c r="A4206" s="0" t="s">
        <v>72</v>
      </c>
      <c r="B4206" s="0" t="s">
        <v>89</v>
      </c>
      <c r="C4206" s="0" t="s">
        <v>103</v>
      </c>
      <c r="D4206" s="0" t="s">
        <v>19</v>
      </c>
      <c r="E4206" s="0" t="s">
        <v>58</v>
      </c>
      <c r="F4206" s="0" t="s">
        <v>105</v>
      </c>
      <c r="G4206" s="0" t="s">
        <v>1611</v>
      </c>
      <c r="H4206" s="0" t="n">
        <v>0.666866530330741</v>
      </c>
      <c r="I4206" s="0" t="n">
        <v>15.6477134439303</v>
      </c>
      <c r="J4206" s="0" t="n">
        <v>935</v>
      </c>
      <c r="K4206" s="0" t="n">
        <f aca="false">I4206*SUMIFS(syst_chauffage!$H$3:$H$27,syst_chauffage!$B$3:$B$27,D4206,syst_chauffage!$C$3:$C$27,E4206)</f>
        <v>25.7396998161909</v>
      </c>
      <c r="L4206" s="12" t="n">
        <f aca="false">H4206*SUMIFS(syst_chauffage!$K$3:$K$27,syst_chauffage!$B$3:$B$27,D4206,syst_chauffage!$C$3:$C$27,E4206)</f>
        <v>0.666866530330741</v>
      </c>
      <c r="N4206" s="0" t="str">
        <f aca="false">A4206</f>
        <v>Bureaux Administration</v>
      </c>
      <c r="O4206" s="0" t="str">
        <f aca="false">B4206</f>
        <v>Administration</v>
      </c>
      <c r="P4206" s="0" t="str">
        <f aca="false">C4206</f>
        <v>immeuble rénové</v>
      </c>
      <c r="Q4206" s="0" t="str">
        <f aca="false">D4206</f>
        <v>Autre système centralisé</v>
      </c>
      <c r="R4206" s="0" t="str">
        <f aca="false">E4206</f>
        <v>Urbain</v>
      </c>
      <c r="S4206" s="0" t="str">
        <f aca="false">F4206</f>
        <v>0101440106</v>
      </c>
      <c r="T4206" s="0" t="str">
        <f aca="false">G4206</f>
        <v>3</v>
      </c>
      <c r="U4206" s="0" t="n">
        <f aca="false">L4206</f>
        <v>0.666866530330741</v>
      </c>
      <c r="V4206" s="0" t="n">
        <f aca="false">K4206</f>
        <v>25.7396998161909</v>
      </c>
      <c r="W4206" s="0" t="n">
        <f aca="false">J4206</f>
        <v>935</v>
      </c>
    </row>
    <row r="4207" customFormat="false" ht="12.8" hidden="false" customHeight="false" outlineLevel="0" collapsed="false">
      <c r="A4207" s="0" t="s">
        <v>72</v>
      </c>
      <c r="B4207" s="0" t="s">
        <v>89</v>
      </c>
      <c r="C4207" s="0" t="s">
        <v>103</v>
      </c>
      <c r="D4207" s="0" t="s">
        <v>22</v>
      </c>
      <c r="E4207" s="0" t="s">
        <v>23</v>
      </c>
      <c r="F4207" s="0" t="s">
        <v>106</v>
      </c>
      <c r="G4207" s="0" t="s">
        <v>1611</v>
      </c>
      <c r="H4207" s="0" t="n">
        <v>0.554237424878381</v>
      </c>
      <c r="I4207" s="0" t="n">
        <v>9.37097154505267</v>
      </c>
      <c r="J4207" s="0" t="n">
        <v>0</v>
      </c>
      <c r="K4207" s="0" t="n">
        <f aca="false">I4207*SUMIFS(syst_chauffage!$H$3:$H$27,syst_chauffage!$B$3:$B$27,D4207,syst_chauffage!$C$3:$C$27,E4207)</f>
        <v>16.5024918147766</v>
      </c>
      <c r="L4207" s="12" t="n">
        <f aca="false">H4207*SUMIFS(syst_chauffage!$K$3:$K$27,syst_chauffage!$B$3:$B$27,D4207,syst_chauffage!$C$3:$C$27,E4207)</f>
        <v>0.554237424878381</v>
      </c>
      <c r="N4207" s="0" t="str">
        <f aca="false">A4207</f>
        <v>Bureaux Administration</v>
      </c>
      <c r="O4207" s="0" t="str">
        <f aca="false">B4207</f>
        <v>Administration</v>
      </c>
      <c r="P4207" s="0" t="str">
        <f aca="false">C4207</f>
        <v>immeuble rénové</v>
      </c>
      <c r="Q4207" s="0" t="str">
        <f aca="false">D4207</f>
        <v>Chaudière fioul</v>
      </c>
      <c r="R4207" s="0" t="str">
        <f aca="false">E4207</f>
        <v>Fioul</v>
      </c>
      <c r="S4207" s="0" t="str">
        <f aca="false">F4207</f>
        <v>0101440303</v>
      </c>
      <c r="T4207" s="0" t="str">
        <f aca="false">G4207</f>
        <v>3</v>
      </c>
      <c r="U4207" s="0" t="n">
        <f aca="false">L4207</f>
        <v>0.554237424878381</v>
      </c>
      <c r="V4207" s="0" t="n">
        <f aca="false">K4207</f>
        <v>16.5024918147766</v>
      </c>
      <c r="W4207" s="0" t="n">
        <f aca="false">J4207</f>
        <v>0</v>
      </c>
    </row>
    <row r="4208" customFormat="false" ht="12.8" hidden="false" customHeight="false" outlineLevel="0" collapsed="false">
      <c r="A4208" s="0" t="s">
        <v>72</v>
      </c>
      <c r="B4208" s="0" t="s">
        <v>89</v>
      </c>
      <c r="C4208" s="0" t="s">
        <v>103</v>
      </c>
      <c r="D4208" s="0" t="s">
        <v>13</v>
      </c>
      <c r="E4208" s="0" t="s">
        <v>14</v>
      </c>
      <c r="F4208" s="0" t="s">
        <v>107</v>
      </c>
      <c r="G4208" s="0" t="s">
        <v>1611</v>
      </c>
      <c r="H4208" s="0" t="n">
        <v>0.731566413973989</v>
      </c>
      <c r="I4208" s="0" t="n">
        <v>6.48225909344529</v>
      </c>
      <c r="J4208" s="0" t="n">
        <v>363</v>
      </c>
      <c r="K4208" s="0" t="n">
        <f aca="false">I4208*SUMIFS(syst_chauffage!$H$3:$H$27,syst_chauffage!$B$3:$B$27,D4208,syst_chauffage!$C$3:$C$27,E4208)</f>
        <v>13.0915169015818</v>
      </c>
      <c r="L4208" s="12" t="n">
        <f aca="false">H4208*SUMIFS(syst_chauffage!$K$3:$K$27,syst_chauffage!$B$3:$B$27,D4208,syst_chauffage!$C$3:$C$27,E4208)</f>
        <v>0.731566413973989</v>
      </c>
      <c r="N4208" s="0" t="str">
        <f aca="false">A4208</f>
        <v>Bureaux Administration</v>
      </c>
      <c r="O4208" s="0" t="str">
        <f aca="false">B4208</f>
        <v>Administration</v>
      </c>
      <c r="P4208" s="0" t="str">
        <f aca="false">C4208</f>
        <v>immeuble rénové</v>
      </c>
      <c r="Q4208" s="0" t="str">
        <f aca="false">D4208</f>
        <v>Chaudière gaz</v>
      </c>
      <c r="R4208" s="0" t="str">
        <f aca="false">E4208</f>
        <v>Gaz</v>
      </c>
      <c r="S4208" s="0" t="str">
        <f aca="false">F4208</f>
        <v>0101440404</v>
      </c>
      <c r="T4208" s="0" t="str">
        <f aca="false">G4208</f>
        <v>3</v>
      </c>
      <c r="U4208" s="0" t="n">
        <f aca="false">L4208</f>
        <v>0.731566413973989</v>
      </c>
      <c r="V4208" s="0" t="n">
        <f aca="false">K4208</f>
        <v>13.0915169015818</v>
      </c>
      <c r="W4208" s="0" t="n">
        <f aca="false">J4208</f>
        <v>363</v>
      </c>
    </row>
    <row r="4209" customFormat="false" ht="12.8" hidden="false" customHeight="false" outlineLevel="0" collapsed="false">
      <c r="A4209" s="0" t="s">
        <v>72</v>
      </c>
      <c r="B4209" s="0" t="s">
        <v>89</v>
      </c>
      <c r="C4209" s="0" t="s">
        <v>103</v>
      </c>
      <c r="D4209" s="0" t="s">
        <v>29</v>
      </c>
      <c r="E4209" s="0" t="s">
        <v>30</v>
      </c>
      <c r="F4209" s="0" t="s">
        <v>108</v>
      </c>
      <c r="G4209" s="0" t="s">
        <v>1611</v>
      </c>
      <c r="H4209" s="0" t="n">
        <v>0.92</v>
      </c>
      <c r="I4209" s="0" t="n">
        <v>10.4</v>
      </c>
      <c r="J4209" s="0" t="n">
        <v>0</v>
      </c>
      <c r="K4209" s="0" t="n">
        <f aca="false">I4209*SUMIFS(syst_chauffage!$H$3:$H$27,syst_chauffage!$B$3:$B$27,D4209,syst_chauffage!$C$3:$C$27,E4209)</f>
        <v>3</v>
      </c>
      <c r="L4209" s="12" t="n">
        <f aca="false">H4209*SUMIFS(syst_chauffage!$K$3:$K$27,syst_chauffage!$B$3:$B$27,D4209,syst_chauffage!$C$3:$C$27,E4209)</f>
        <v>0.92</v>
      </c>
      <c r="N4209" s="0" t="str">
        <f aca="false">A4209</f>
        <v>Bureaux Administration</v>
      </c>
      <c r="O4209" s="0" t="str">
        <f aca="false">B4209</f>
        <v>Administration</v>
      </c>
      <c r="P4209" s="0" t="str">
        <f aca="false">C4209</f>
        <v>immeuble rénové</v>
      </c>
      <c r="Q4209" s="0" t="str">
        <f aca="false">D4209</f>
        <v>Electrique direct</v>
      </c>
      <c r="R4209" s="0" t="str">
        <f aca="false">E4209</f>
        <v>Electricité</v>
      </c>
      <c r="S4209" s="0" t="str">
        <f aca="false">F4209</f>
        <v>0101440602</v>
      </c>
      <c r="T4209" s="0" t="str">
        <f aca="false">G4209</f>
        <v>3</v>
      </c>
      <c r="U4209" s="0" t="n">
        <f aca="false">L4209</f>
        <v>0.92</v>
      </c>
      <c r="V4209" s="0" t="n">
        <f aca="false">K4209</f>
        <v>3</v>
      </c>
      <c r="W4209" s="0" t="n">
        <f aca="false">J4209</f>
        <v>0</v>
      </c>
    </row>
    <row r="4210" customFormat="false" ht="12.8" hidden="false" customHeight="false" outlineLevel="0" collapsed="false">
      <c r="A4210" s="0" t="s">
        <v>72</v>
      </c>
      <c r="B4210" s="0" t="s">
        <v>89</v>
      </c>
      <c r="C4210" s="0" t="s">
        <v>103</v>
      </c>
      <c r="D4210" s="0" t="s">
        <v>36</v>
      </c>
      <c r="E4210" s="0" t="s">
        <v>30</v>
      </c>
      <c r="F4210" s="0" t="s">
        <v>109</v>
      </c>
      <c r="G4210" s="0" t="s">
        <v>1611</v>
      </c>
      <c r="H4210" s="0" t="n">
        <v>2.94489544186046</v>
      </c>
      <c r="I4210" s="0" t="n">
        <v>49.6783880510816</v>
      </c>
      <c r="J4210" s="0" t="n">
        <v>900</v>
      </c>
      <c r="K4210" s="0" t="n">
        <f aca="false">I4210*SUMIFS(syst_chauffage!$H$3:$H$27,syst_chauffage!$B$3:$B$27,D4210,syst_chauffage!$C$3:$C$27,E4210)</f>
        <v>30.7339372854453</v>
      </c>
      <c r="L4210" s="12" t="n">
        <f aca="false">H4210*SUMIFS(syst_chauffage!$K$3:$K$27,syst_chauffage!$B$3:$B$27,D4210,syst_chauffage!$C$3:$C$27,E4210)</f>
        <v>2.47427325480779</v>
      </c>
      <c r="N4210" s="0" t="str">
        <f aca="false">A4210</f>
        <v>Bureaux Administration</v>
      </c>
      <c r="O4210" s="0" t="str">
        <f aca="false">B4210</f>
        <v>Administration</v>
      </c>
      <c r="P4210" s="0" t="str">
        <f aca="false">C4210</f>
        <v>immeuble rénové</v>
      </c>
      <c r="Q4210" s="0" t="str">
        <f aca="false">D4210</f>
        <v>PAC</v>
      </c>
      <c r="R4210" s="0" t="str">
        <f aca="false">E4210</f>
        <v>Electricité</v>
      </c>
      <c r="S4210" s="0" t="str">
        <f aca="false">F4210</f>
        <v>0101440902</v>
      </c>
      <c r="T4210" s="0" t="str">
        <f aca="false">G4210</f>
        <v>3</v>
      </c>
      <c r="U4210" s="0" t="n">
        <f aca="false">L4210</f>
        <v>2.47427325480779</v>
      </c>
      <c r="V4210" s="0" t="n">
        <f aca="false">K4210</f>
        <v>30.7339372854453</v>
      </c>
      <c r="W4210" s="0" t="n">
        <f aca="false">J4210</f>
        <v>900</v>
      </c>
    </row>
    <row r="4211" customFormat="false" ht="12.8" hidden="false" customHeight="false" outlineLevel="0" collapsed="false">
      <c r="A4211" s="0" t="s">
        <v>72</v>
      </c>
      <c r="B4211" s="0" t="s">
        <v>89</v>
      </c>
      <c r="C4211" s="0" t="s">
        <v>103</v>
      </c>
      <c r="D4211" s="0" t="s">
        <v>51</v>
      </c>
      <c r="E4211" s="0" t="s">
        <v>57</v>
      </c>
      <c r="F4211" s="0" t="s">
        <v>110</v>
      </c>
      <c r="G4211" s="0" t="s">
        <v>1611</v>
      </c>
      <c r="H4211" s="0" t="n">
        <v>0.756157239020681</v>
      </c>
      <c r="I4211" s="0" t="n">
        <v>21.6333174687242</v>
      </c>
      <c r="J4211" s="0" t="n">
        <v>0</v>
      </c>
      <c r="K4211" s="0" t="n">
        <f aca="false">I4211*SUMIFS(syst_chauffage!$H$3:$H$27,syst_chauffage!$B$3:$B$27,D4211,syst_chauffage!$C$3:$C$27,E4211)</f>
        <v>45.8378381221417</v>
      </c>
      <c r="L4211" s="12" t="n">
        <f aca="false">H4211*SUMIFS(syst_chauffage!$K$3:$K$27,syst_chauffage!$B$3:$B$27,D4211,syst_chauffage!$C$3:$C$27,E4211)</f>
        <v>0.756157239020681</v>
      </c>
      <c r="N4211" s="0" t="str">
        <f aca="false">A4211</f>
        <v>Bureaux Administration</v>
      </c>
      <c r="O4211" s="0" t="str">
        <f aca="false">B4211</f>
        <v>Administration</v>
      </c>
      <c r="P4211" s="0" t="str">
        <f aca="false">C4211</f>
        <v>immeuble rénové</v>
      </c>
      <c r="Q4211" s="0" t="str">
        <f aca="false">D4211</f>
        <v>Autre système centralisé performant</v>
      </c>
      <c r="R4211" s="0" t="str">
        <f aca="false">E4211</f>
        <v>Autres</v>
      </c>
      <c r="S4211" s="0" t="str">
        <f aca="false">F4211</f>
        <v>0101442101</v>
      </c>
      <c r="T4211" s="0" t="str">
        <f aca="false">G4211</f>
        <v>3</v>
      </c>
      <c r="U4211" s="0" t="n">
        <f aca="false">L4211</f>
        <v>0.756157239020681</v>
      </c>
      <c r="V4211" s="0" t="n">
        <f aca="false">K4211</f>
        <v>45.8378381221417</v>
      </c>
      <c r="W4211" s="0" t="n">
        <f aca="false">J4211</f>
        <v>0</v>
      </c>
    </row>
    <row r="4212" customFormat="false" ht="12.8" hidden="false" customHeight="false" outlineLevel="0" collapsed="false">
      <c r="A4212" s="0" t="s">
        <v>72</v>
      </c>
      <c r="B4212" s="0" t="s">
        <v>89</v>
      </c>
      <c r="C4212" s="0" t="s">
        <v>103</v>
      </c>
      <c r="D4212" s="0" t="s">
        <v>51</v>
      </c>
      <c r="E4212" s="0" t="s">
        <v>58</v>
      </c>
      <c r="F4212" s="0" t="s">
        <v>111</v>
      </c>
      <c r="G4212" s="0" t="s">
        <v>1611</v>
      </c>
      <c r="H4212" s="0" t="n">
        <v>0.769461381150855</v>
      </c>
      <c r="I4212" s="0" t="n">
        <v>18.6282302903932</v>
      </c>
      <c r="J4212" s="0" t="n">
        <v>935</v>
      </c>
      <c r="K4212" s="0" t="n">
        <f aca="false">I4212*SUMIFS(syst_chauffage!$H$3:$H$27,syst_chauffage!$B$3:$B$27,D4212,syst_chauffage!$C$3:$C$27,E4212)</f>
        <v>39.7526342552192</v>
      </c>
      <c r="L4212" s="12" t="n">
        <f aca="false">H4212*SUMIFS(syst_chauffage!$K$3:$K$27,syst_chauffage!$B$3:$B$27,D4212,syst_chauffage!$C$3:$C$27,E4212)</f>
        <v>0.769461381150855</v>
      </c>
      <c r="N4212" s="0" t="str">
        <f aca="false">A4212</f>
        <v>Bureaux Administration</v>
      </c>
      <c r="O4212" s="0" t="str">
        <f aca="false">B4212</f>
        <v>Administration</v>
      </c>
      <c r="P4212" s="0" t="str">
        <f aca="false">C4212</f>
        <v>immeuble rénové</v>
      </c>
      <c r="Q4212" s="0" t="str">
        <f aca="false">D4212</f>
        <v>Autre système centralisé performant</v>
      </c>
      <c r="R4212" s="0" t="str">
        <f aca="false">E4212</f>
        <v>Urbain</v>
      </c>
      <c r="S4212" s="0" t="str">
        <f aca="false">F4212</f>
        <v>0101442106</v>
      </c>
      <c r="T4212" s="0" t="str">
        <f aca="false">G4212</f>
        <v>3</v>
      </c>
      <c r="U4212" s="0" t="n">
        <f aca="false">L4212</f>
        <v>0.769461381150855</v>
      </c>
      <c r="V4212" s="0" t="n">
        <f aca="false">K4212</f>
        <v>39.7526342552192</v>
      </c>
      <c r="W4212" s="0" t="n">
        <f aca="false">J4212</f>
        <v>935</v>
      </c>
    </row>
    <row r="4213" customFormat="false" ht="12.8" hidden="false" customHeight="false" outlineLevel="0" collapsed="false">
      <c r="A4213" s="0" t="s">
        <v>72</v>
      </c>
      <c r="B4213" s="0" t="s">
        <v>89</v>
      </c>
      <c r="C4213" s="0" t="s">
        <v>103</v>
      </c>
      <c r="D4213" s="0" t="s">
        <v>27</v>
      </c>
      <c r="E4213" s="0" t="s">
        <v>23</v>
      </c>
      <c r="F4213" s="0" t="s">
        <v>112</v>
      </c>
      <c r="G4213" s="0" t="s">
        <v>1611</v>
      </c>
      <c r="H4213" s="0" t="n">
        <v>0.723259021085571</v>
      </c>
      <c r="I4213" s="0" t="n">
        <v>11.1559185060151</v>
      </c>
      <c r="J4213" s="0" t="n">
        <v>836</v>
      </c>
      <c r="K4213" s="0" t="n">
        <f aca="false">I4213*SUMIFS(syst_chauffage!$H$3:$H$27,syst_chauffage!$B$3:$B$27,D4213,syst_chauffage!$C$3:$C$27,E4213)</f>
        <v>28.6082724737865</v>
      </c>
      <c r="L4213" s="12" t="n">
        <f aca="false">H4213*SUMIFS(syst_chauffage!$K$3:$K$27,syst_chauffage!$B$3:$B$27,D4213,syst_chauffage!$C$3:$C$27,E4213)</f>
        <v>0.723259021085571</v>
      </c>
      <c r="N4213" s="0" t="str">
        <f aca="false">A4213</f>
        <v>Bureaux Administration</v>
      </c>
      <c r="O4213" s="0" t="str">
        <f aca="false">B4213</f>
        <v>Administration</v>
      </c>
      <c r="P4213" s="0" t="str">
        <f aca="false">C4213</f>
        <v>immeuble rénové</v>
      </c>
      <c r="Q4213" s="0" t="str">
        <f aca="false">D4213</f>
        <v>Chaudière condensation fioul</v>
      </c>
      <c r="R4213" s="0" t="str">
        <f aca="false">E4213</f>
        <v>Fioul</v>
      </c>
      <c r="S4213" s="0" t="str">
        <f aca="false">F4213</f>
        <v>0101442303</v>
      </c>
      <c r="T4213" s="0" t="str">
        <f aca="false">G4213</f>
        <v>3</v>
      </c>
      <c r="U4213" s="0" t="n">
        <f aca="false">L4213</f>
        <v>0.723259021085571</v>
      </c>
      <c r="V4213" s="0" t="n">
        <f aca="false">K4213</f>
        <v>28.6082724737865</v>
      </c>
      <c r="W4213" s="0" t="n">
        <f aca="false">J4213</f>
        <v>836</v>
      </c>
    </row>
    <row r="4214" customFormat="false" ht="12.8" hidden="false" customHeight="false" outlineLevel="0" collapsed="false">
      <c r="A4214" s="0" t="s">
        <v>72</v>
      </c>
      <c r="B4214" s="0" t="s">
        <v>89</v>
      </c>
      <c r="C4214" s="0" t="s">
        <v>103</v>
      </c>
      <c r="D4214" s="0" t="s">
        <v>18</v>
      </c>
      <c r="E4214" s="0" t="s">
        <v>14</v>
      </c>
      <c r="F4214" s="0" t="s">
        <v>113</v>
      </c>
      <c r="G4214" s="0" t="s">
        <v>1611</v>
      </c>
      <c r="H4214" s="0" t="n">
        <v>0.954696371075861</v>
      </c>
      <c r="I4214" s="0" t="n">
        <v>7.71697511124439</v>
      </c>
      <c r="J4214" s="0" t="n">
        <v>836</v>
      </c>
      <c r="K4214" s="0" t="n">
        <f aca="false">I4214*SUMIFS(syst_chauffage!$H$3:$H$27,syst_chauffage!$B$3:$B$27,D4214,syst_chauffage!$C$3:$C$27,E4214)</f>
        <v>21.0282086718475</v>
      </c>
      <c r="L4214" s="12" t="n">
        <f aca="false">H4214*SUMIFS(syst_chauffage!$K$3:$K$27,syst_chauffage!$B$3:$B$27,D4214,syst_chauffage!$C$3:$C$27,E4214)</f>
        <v>0.927436820880312</v>
      </c>
      <c r="N4214" s="0" t="str">
        <f aca="false">A4214</f>
        <v>Bureaux Administration</v>
      </c>
      <c r="O4214" s="0" t="str">
        <f aca="false">B4214</f>
        <v>Administration</v>
      </c>
      <c r="P4214" s="0" t="str">
        <f aca="false">C4214</f>
        <v>immeuble rénové</v>
      </c>
      <c r="Q4214" s="0" t="str">
        <f aca="false">D4214</f>
        <v>Chaudière condensation gaz</v>
      </c>
      <c r="R4214" s="0" t="str">
        <f aca="false">E4214</f>
        <v>Gaz</v>
      </c>
      <c r="S4214" s="0" t="str">
        <f aca="false">F4214</f>
        <v>0101442404</v>
      </c>
      <c r="T4214" s="0" t="str">
        <f aca="false">G4214</f>
        <v>3</v>
      </c>
      <c r="U4214" s="0" t="n">
        <f aca="false">L4214</f>
        <v>0.927436820880312</v>
      </c>
      <c r="V4214" s="0" t="n">
        <f aca="false">K4214</f>
        <v>21.0282086718475</v>
      </c>
      <c r="W4214" s="0" t="n">
        <f aca="false">J4214</f>
        <v>836</v>
      </c>
    </row>
    <row r="4215" customFormat="false" ht="12.8" hidden="false" customHeight="false" outlineLevel="0" collapsed="false">
      <c r="A4215" s="0" t="s">
        <v>72</v>
      </c>
      <c r="B4215" s="0" t="s">
        <v>89</v>
      </c>
      <c r="C4215" s="0" t="s">
        <v>103</v>
      </c>
      <c r="D4215" s="0" t="s">
        <v>32</v>
      </c>
      <c r="E4215" s="0" t="s">
        <v>30</v>
      </c>
      <c r="F4215" s="0" t="s">
        <v>114</v>
      </c>
      <c r="G4215" s="0" t="s">
        <v>1611</v>
      </c>
      <c r="H4215" s="0" t="n">
        <v>1</v>
      </c>
      <c r="I4215" s="0" t="n">
        <v>12</v>
      </c>
      <c r="J4215" s="0" t="n">
        <v>0</v>
      </c>
      <c r="K4215" s="0" t="n">
        <f aca="false">I4215*SUMIFS(syst_chauffage!$H$3:$H$27,syst_chauffage!$B$3:$B$27,D4215,syst_chauffage!$C$3:$C$27,E4215)</f>
        <v>12</v>
      </c>
      <c r="L4215" s="12" t="n">
        <f aca="false">H4215*SUMIFS(syst_chauffage!$K$3:$K$27,syst_chauffage!$B$3:$B$27,D4215,syst_chauffage!$C$3:$C$27,E4215)</f>
        <v>1</v>
      </c>
      <c r="N4215" s="0" t="str">
        <f aca="false">A4215</f>
        <v>Bureaux Administration</v>
      </c>
      <c r="O4215" s="0" t="str">
        <f aca="false">B4215</f>
        <v>Administration</v>
      </c>
      <c r="P4215" s="0" t="str">
        <f aca="false">C4215</f>
        <v>immeuble rénové</v>
      </c>
      <c r="Q4215" s="0" t="str">
        <f aca="false">D4215</f>
        <v>Electrique direct performant</v>
      </c>
      <c r="R4215" s="0" t="str">
        <f aca="false">E4215</f>
        <v>Electricité</v>
      </c>
      <c r="S4215" s="0" t="str">
        <f aca="false">F4215</f>
        <v>0101442602</v>
      </c>
      <c r="T4215" s="0" t="str">
        <f aca="false">G4215</f>
        <v>3</v>
      </c>
      <c r="U4215" s="0" t="n">
        <f aca="false">L4215</f>
        <v>1</v>
      </c>
      <c r="V4215" s="0" t="n">
        <f aca="false">K4215</f>
        <v>12</v>
      </c>
      <c r="W4215" s="0" t="n">
        <f aca="false">J4215</f>
        <v>0</v>
      </c>
    </row>
    <row r="4216" customFormat="false" ht="12.8" hidden="false" customHeight="false" outlineLevel="0" collapsed="false">
      <c r="A4216" s="0" t="s">
        <v>72</v>
      </c>
      <c r="B4216" s="0" t="s">
        <v>89</v>
      </c>
      <c r="C4216" s="0" t="s">
        <v>103</v>
      </c>
      <c r="D4216" s="0" t="s">
        <v>38</v>
      </c>
      <c r="E4216" s="0" t="s">
        <v>30</v>
      </c>
      <c r="F4216" s="0" t="s">
        <v>115</v>
      </c>
      <c r="G4216" s="0" t="s">
        <v>1611</v>
      </c>
      <c r="H4216" s="0" t="n">
        <v>3.39795627906976</v>
      </c>
      <c r="I4216" s="0" t="n">
        <v>59.1409381560495</v>
      </c>
      <c r="J4216" s="0" t="n">
        <v>990</v>
      </c>
      <c r="K4216" s="0" t="n">
        <f aca="false">I4216*SUMIFS(syst_chauffage!$H$3:$H$27,syst_chauffage!$B$3:$B$27,D4216,syst_chauffage!$C$3:$C$27,E4216)</f>
        <v>59.7792937318613</v>
      </c>
      <c r="L4216" s="12" t="n">
        <f aca="false">H4216*SUMIFS(syst_chauffage!$K$3:$K$27,syst_chauffage!$B$3:$B$27,D4216,syst_chauffage!$C$3:$C$27,E4216)</f>
        <v>3.03986496519792</v>
      </c>
      <c r="N4216" s="0" t="str">
        <f aca="false">A4216</f>
        <v>Bureaux Administration</v>
      </c>
      <c r="O4216" s="0" t="str">
        <f aca="false">B4216</f>
        <v>Administration</v>
      </c>
      <c r="P4216" s="0" t="str">
        <f aca="false">C4216</f>
        <v>immeuble rénové</v>
      </c>
      <c r="Q4216" s="0" t="str">
        <f aca="false">D4216</f>
        <v>PAC performant</v>
      </c>
      <c r="R4216" s="0" t="str">
        <f aca="false">E4216</f>
        <v>Electricité</v>
      </c>
      <c r="S4216" s="0" t="str">
        <f aca="false">F4216</f>
        <v>0101442902</v>
      </c>
      <c r="T4216" s="0" t="str">
        <f aca="false">G4216</f>
        <v>3</v>
      </c>
      <c r="U4216" s="0" t="n">
        <f aca="false">L4216</f>
        <v>3.03986496519792</v>
      </c>
      <c r="V4216" s="0" t="n">
        <f aca="false">K4216</f>
        <v>59.7792937318613</v>
      </c>
      <c r="W4216" s="0" t="n">
        <f aca="false">J4216</f>
        <v>990</v>
      </c>
    </row>
    <row r="4217" customFormat="false" ht="12.8" hidden="false" customHeight="false" outlineLevel="0" collapsed="false">
      <c r="A4217" s="0" t="s">
        <v>72</v>
      </c>
      <c r="B4217" s="0" t="s">
        <v>89</v>
      </c>
      <c r="C4217" s="0" t="s">
        <v>116</v>
      </c>
      <c r="D4217" s="0" t="s">
        <v>19</v>
      </c>
      <c r="E4217" s="0" t="s">
        <v>57</v>
      </c>
      <c r="F4217" s="0" t="s">
        <v>117</v>
      </c>
      <c r="G4217" s="0" t="s">
        <v>1611</v>
      </c>
      <c r="H4217" s="0" t="n">
        <v>0.659500476223797</v>
      </c>
      <c r="I4217" s="0" t="n">
        <v>16.4639832448673</v>
      </c>
      <c r="J4217" s="0" t="n">
        <v>0</v>
      </c>
      <c r="K4217" s="0" t="n">
        <f aca="false">I4217*SUMIFS(syst_chauffage!$H$3:$H$27,syst_chauffage!$B$3:$B$27,D4217,syst_chauffage!$C$3:$C$27,E4217)</f>
        <v>22.9257126247577</v>
      </c>
      <c r="L4217" s="12" t="n">
        <f aca="false">H4217*SUMIFS(syst_chauffage!$K$3:$K$27,syst_chauffage!$B$3:$B$27,D4217,syst_chauffage!$C$3:$C$27,E4217)</f>
        <v>0.659500476223797</v>
      </c>
      <c r="N4217" s="0" t="str">
        <f aca="false">A4217</f>
        <v>Bureaux Administration</v>
      </c>
      <c r="O4217" s="0" t="str">
        <f aca="false">B4217</f>
        <v>Administration</v>
      </c>
      <c r="P4217" s="0" t="str">
        <f aca="false">C4217</f>
        <v>plateau large bureaux cloisonnés</v>
      </c>
      <c r="Q4217" s="0" t="str">
        <f aca="false">D4217</f>
        <v>Autre système centralisé</v>
      </c>
      <c r="R4217" s="0" t="str">
        <f aca="false">E4217</f>
        <v>Autres</v>
      </c>
      <c r="S4217" s="0" t="str">
        <f aca="false">F4217</f>
        <v>0101840101</v>
      </c>
      <c r="T4217" s="0" t="str">
        <f aca="false">G4217</f>
        <v>3</v>
      </c>
      <c r="U4217" s="0" t="n">
        <f aca="false">L4217</f>
        <v>0.659500476223797</v>
      </c>
      <c r="V4217" s="0" t="n">
        <f aca="false">K4217</f>
        <v>22.9257126247577</v>
      </c>
      <c r="W4217" s="0" t="n">
        <f aca="false">J4217</f>
        <v>0</v>
      </c>
    </row>
    <row r="4218" customFormat="false" ht="12.8" hidden="false" customHeight="false" outlineLevel="0" collapsed="false">
      <c r="A4218" s="0" t="s">
        <v>72</v>
      </c>
      <c r="B4218" s="0" t="s">
        <v>89</v>
      </c>
      <c r="C4218" s="0" t="s">
        <v>116</v>
      </c>
      <c r="D4218" s="0" t="s">
        <v>19</v>
      </c>
      <c r="E4218" s="0" t="s">
        <v>58</v>
      </c>
      <c r="F4218" s="0" t="s">
        <v>118</v>
      </c>
      <c r="G4218" s="0" t="s">
        <v>1611</v>
      </c>
      <c r="H4218" s="0" t="n">
        <v>0.67770488577607</v>
      </c>
      <c r="I4218" s="0" t="n">
        <v>18.2769123151778</v>
      </c>
      <c r="J4218" s="0" t="n">
        <v>935</v>
      </c>
      <c r="K4218" s="0" t="n">
        <f aca="false">I4218*SUMIFS(syst_chauffage!$H$3:$H$27,syst_chauffage!$B$3:$B$27,D4218,syst_chauffage!$C$3:$C$27,E4218)</f>
        <v>30.064599421841</v>
      </c>
      <c r="L4218" s="12" t="n">
        <f aca="false">H4218*SUMIFS(syst_chauffage!$K$3:$K$27,syst_chauffage!$B$3:$B$27,D4218,syst_chauffage!$C$3:$C$27,E4218)</f>
        <v>0.67770488577607</v>
      </c>
      <c r="N4218" s="0" t="str">
        <f aca="false">A4218</f>
        <v>Bureaux Administration</v>
      </c>
      <c r="O4218" s="0" t="str">
        <f aca="false">B4218</f>
        <v>Administration</v>
      </c>
      <c r="P4218" s="0" t="str">
        <f aca="false">C4218</f>
        <v>plateau large bureaux cloisonnés</v>
      </c>
      <c r="Q4218" s="0" t="str">
        <f aca="false">D4218</f>
        <v>Autre système centralisé</v>
      </c>
      <c r="R4218" s="0" t="str">
        <f aca="false">E4218</f>
        <v>Urbain</v>
      </c>
      <c r="S4218" s="0" t="str">
        <f aca="false">F4218</f>
        <v>0101840106</v>
      </c>
      <c r="T4218" s="0" t="str">
        <f aca="false">G4218</f>
        <v>3</v>
      </c>
      <c r="U4218" s="0" t="n">
        <f aca="false">L4218</f>
        <v>0.67770488577607</v>
      </c>
      <c r="V4218" s="0" t="n">
        <f aca="false">K4218</f>
        <v>30.064599421841</v>
      </c>
      <c r="W4218" s="0" t="n">
        <f aca="false">J4218</f>
        <v>935</v>
      </c>
    </row>
    <row r="4219" customFormat="false" ht="12.8" hidden="false" customHeight="false" outlineLevel="0" collapsed="false">
      <c r="A4219" s="0" t="s">
        <v>72</v>
      </c>
      <c r="B4219" s="0" t="s">
        <v>89</v>
      </c>
      <c r="C4219" s="0" t="s">
        <v>116</v>
      </c>
      <c r="D4219" s="0" t="s">
        <v>22</v>
      </c>
      <c r="E4219" s="0" t="s">
        <v>23</v>
      </c>
      <c r="F4219" s="0" t="s">
        <v>119</v>
      </c>
      <c r="G4219" s="0" t="s">
        <v>1611</v>
      </c>
      <c r="H4219" s="0" t="n">
        <v>0.554689829773762</v>
      </c>
      <c r="I4219" s="0" t="n">
        <v>4.58562443359722</v>
      </c>
      <c r="J4219" s="0" t="n">
        <v>0</v>
      </c>
      <c r="K4219" s="0" t="n">
        <f aca="false">I4219*SUMIFS(syst_chauffage!$H$3:$H$27,syst_chauffage!$B$3:$B$27,D4219,syst_chauffage!$C$3:$C$27,E4219)</f>
        <v>8.0753878418326</v>
      </c>
      <c r="L4219" s="12" t="n">
        <f aca="false">H4219*SUMIFS(syst_chauffage!$K$3:$K$27,syst_chauffage!$B$3:$B$27,D4219,syst_chauffage!$C$3:$C$27,E4219)</f>
        <v>0.554689829773762</v>
      </c>
      <c r="N4219" s="0" t="str">
        <f aca="false">A4219</f>
        <v>Bureaux Administration</v>
      </c>
      <c r="O4219" s="0" t="str">
        <f aca="false">B4219</f>
        <v>Administration</v>
      </c>
      <c r="P4219" s="0" t="str">
        <f aca="false">C4219</f>
        <v>plateau large bureaux cloisonnés</v>
      </c>
      <c r="Q4219" s="0" t="str">
        <f aca="false">D4219</f>
        <v>Chaudière fioul</v>
      </c>
      <c r="R4219" s="0" t="str">
        <f aca="false">E4219</f>
        <v>Fioul</v>
      </c>
      <c r="S4219" s="0" t="str">
        <f aca="false">F4219</f>
        <v>0101840303</v>
      </c>
      <c r="T4219" s="0" t="str">
        <f aca="false">G4219</f>
        <v>3</v>
      </c>
      <c r="U4219" s="0" t="n">
        <f aca="false">L4219</f>
        <v>0.554689829773762</v>
      </c>
      <c r="V4219" s="0" t="n">
        <f aca="false">K4219</f>
        <v>8.0753878418326</v>
      </c>
      <c r="W4219" s="0" t="n">
        <f aca="false">J4219</f>
        <v>0</v>
      </c>
    </row>
    <row r="4220" customFormat="false" ht="12.8" hidden="false" customHeight="false" outlineLevel="0" collapsed="false">
      <c r="A4220" s="0" t="s">
        <v>72</v>
      </c>
      <c r="B4220" s="0" t="s">
        <v>89</v>
      </c>
      <c r="C4220" s="0" t="s">
        <v>116</v>
      </c>
      <c r="D4220" s="0" t="s">
        <v>13</v>
      </c>
      <c r="E4220" s="0" t="s">
        <v>14</v>
      </c>
      <c r="F4220" s="0" t="s">
        <v>120</v>
      </c>
      <c r="G4220" s="0" t="s">
        <v>1611</v>
      </c>
      <c r="H4220" s="0" t="n">
        <v>0.732189032565586</v>
      </c>
      <c r="I4220" s="0" t="n">
        <v>3.43265424159758</v>
      </c>
      <c r="J4220" s="0" t="n">
        <v>364</v>
      </c>
      <c r="K4220" s="0" t="n">
        <f aca="false">I4220*SUMIFS(syst_chauffage!$H$3:$H$27,syst_chauffage!$B$3:$B$27,D4220,syst_chauffage!$C$3:$C$27,E4220)</f>
        <v>6.93256014197307</v>
      </c>
      <c r="L4220" s="12" t="n">
        <f aca="false">H4220*SUMIFS(syst_chauffage!$K$3:$K$27,syst_chauffage!$B$3:$B$27,D4220,syst_chauffage!$C$3:$C$27,E4220)</f>
        <v>0.732189032565586</v>
      </c>
      <c r="N4220" s="0" t="str">
        <f aca="false">A4220</f>
        <v>Bureaux Administration</v>
      </c>
      <c r="O4220" s="0" t="str">
        <f aca="false">B4220</f>
        <v>Administration</v>
      </c>
      <c r="P4220" s="0" t="str">
        <f aca="false">C4220</f>
        <v>plateau large bureaux cloisonnés</v>
      </c>
      <c r="Q4220" s="0" t="str">
        <f aca="false">D4220</f>
        <v>Chaudière gaz</v>
      </c>
      <c r="R4220" s="0" t="str">
        <f aca="false">E4220</f>
        <v>Gaz</v>
      </c>
      <c r="S4220" s="0" t="str">
        <f aca="false">F4220</f>
        <v>0101840404</v>
      </c>
      <c r="T4220" s="0" t="str">
        <f aca="false">G4220</f>
        <v>3</v>
      </c>
      <c r="U4220" s="0" t="n">
        <f aca="false">L4220</f>
        <v>0.732189032565586</v>
      </c>
      <c r="V4220" s="0" t="n">
        <f aca="false">K4220</f>
        <v>6.93256014197307</v>
      </c>
      <c r="W4220" s="0" t="n">
        <f aca="false">J4220</f>
        <v>364</v>
      </c>
    </row>
    <row r="4221" customFormat="false" ht="12.8" hidden="false" customHeight="false" outlineLevel="0" collapsed="false">
      <c r="A4221" s="0" t="s">
        <v>72</v>
      </c>
      <c r="B4221" s="0" t="s">
        <v>89</v>
      </c>
      <c r="C4221" s="0" t="s">
        <v>116</v>
      </c>
      <c r="D4221" s="0" t="s">
        <v>29</v>
      </c>
      <c r="E4221" s="0" t="s">
        <v>30</v>
      </c>
      <c r="F4221" s="0" t="s">
        <v>121</v>
      </c>
      <c r="G4221" s="0" t="s">
        <v>1611</v>
      </c>
      <c r="H4221" s="0" t="n">
        <v>0.92</v>
      </c>
      <c r="I4221" s="0" t="n">
        <v>10.4</v>
      </c>
      <c r="J4221" s="0" t="n">
        <v>0</v>
      </c>
      <c r="K4221" s="0" t="n">
        <f aca="false">I4221*SUMIFS(syst_chauffage!$H$3:$H$27,syst_chauffage!$B$3:$B$27,D4221,syst_chauffage!$C$3:$C$27,E4221)</f>
        <v>3</v>
      </c>
      <c r="L4221" s="12" t="n">
        <f aca="false">H4221*SUMIFS(syst_chauffage!$K$3:$K$27,syst_chauffage!$B$3:$B$27,D4221,syst_chauffage!$C$3:$C$27,E4221)</f>
        <v>0.92</v>
      </c>
      <c r="N4221" s="0" t="str">
        <f aca="false">A4221</f>
        <v>Bureaux Administration</v>
      </c>
      <c r="O4221" s="0" t="str">
        <f aca="false">B4221</f>
        <v>Administration</v>
      </c>
      <c r="P4221" s="0" t="str">
        <f aca="false">C4221</f>
        <v>plateau large bureaux cloisonnés</v>
      </c>
      <c r="Q4221" s="0" t="str">
        <f aca="false">D4221</f>
        <v>Electrique direct</v>
      </c>
      <c r="R4221" s="0" t="str">
        <f aca="false">E4221</f>
        <v>Electricité</v>
      </c>
      <c r="S4221" s="0" t="str">
        <f aca="false">F4221</f>
        <v>0101840602</v>
      </c>
      <c r="T4221" s="0" t="str">
        <f aca="false">G4221</f>
        <v>3</v>
      </c>
      <c r="U4221" s="0" t="n">
        <f aca="false">L4221</f>
        <v>0.92</v>
      </c>
      <c r="V4221" s="0" t="n">
        <f aca="false">K4221</f>
        <v>3</v>
      </c>
      <c r="W4221" s="0" t="n">
        <f aca="false">J4221</f>
        <v>0</v>
      </c>
    </row>
    <row r="4222" customFormat="false" ht="12.8" hidden="false" customHeight="false" outlineLevel="0" collapsed="false">
      <c r="A4222" s="0" t="s">
        <v>72</v>
      </c>
      <c r="B4222" s="0" t="s">
        <v>89</v>
      </c>
      <c r="C4222" s="0" t="s">
        <v>116</v>
      </c>
      <c r="D4222" s="0" t="s">
        <v>36</v>
      </c>
      <c r="E4222" s="0" t="s">
        <v>30</v>
      </c>
      <c r="F4222" s="0" t="s">
        <v>122</v>
      </c>
      <c r="G4222" s="0" t="s">
        <v>1611</v>
      </c>
      <c r="H4222" s="0" t="n">
        <v>2.94489544186046</v>
      </c>
      <c r="I4222" s="0" t="n">
        <v>48.5743693477525</v>
      </c>
      <c r="J4222" s="0" t="n">
        <v>756</v>
      </c>
      <c r="K4222" s="0" t="n">
        <f aca="false">I4222*SUMIFS(syst_chauffage!$H$3:$H$27,syst_chauffage!$B$3:$B$27,D4222,syst_chauffage!$C$3:$C$27,E4222)</f>
        <v>30.0509271693524</v>
      </c>
      <c r="L4222" s="12" t="n">
        <f aca="false">H4222*SUMIFS(syst_chauffage!$K$3:$K$27,syst_chauffage!$B$3:$B$27,D4222,syst_chauffage!$C$3:$C$27,E4222)</f>
        <v>2.47427325480779</v>
      </c>
      <c r="N4222" s="0" t="str">
        <f aca="false">A4222</f>
        <v>Bureaux Administration</v>
      </c>
      <c r="O4222" s="0" t="str">
        <f aca="false">B4222</f>
        <v>Administration</v>
      </c>
      <c r="P4222" s="0" t="str">
        <f aca="false">C4222</f>
        <v>plateau large bureaux cloisonnés</v>
      </c>
      <c r="Q4222" s="0" t="str">
        <f aca="false">D4222</f>
        <v>PAC</v>
      </c>
      <c r="R4222" s="0" t="str">
        <f aca="false">E4222</f>
        <v>Electricité</v>
      </c>
      <c r="S4222" s="0" t="str">
        <f aca="false">F4222</f>
        <v>0101840902</v>
      </c>
      <c r="T4222" s="0" t="str">
        <f aca="false">G4222</f>
        <v>3</v>
      </c>
      <c r="U4222" s="0" t="n">
        <f aca="false">L4222</f>
        <v>2.47427325480779</v>
      </c>
      <c r="V4222" s="0" t="n">
        <f aca="false">K4222</f>
        <v>30.0509271693524</v>
      </c>
      <c r="W4222" s="0" t="n">
        <f aca="false">J4222</f>
        <v>756</v>
      </c>
    </row>
    <row r="4223" customFormat="false" ht="12.8" hidden="false" customHeight="false" outlineLevel="0" collapsed="false">
      <c r="A4223" s="0" t="s">
        <v>72</v>
      </c>
      <c r="B4223" s="0" t="s">
        <v>89</v>
      </c>
      <c r="C4223" s="0" t="s">
        <v>116</v>
      </c>
      <c r="D4223" s="0" t="s">
        <v>51</v>
      </c>
      <c r="E4223" s="0" t="s">
        <v>57</v>
      </c>
      <c r="F4223" s="0" t="s">
        <v>123</v>
      </c>
      <c r="G4223" s="0" t="s">
        <v>1611</v>
      </c>
      <c r="H4223" s="0" t="n">
        <v>0.760962087950535</v>
      </c>
      <c r="I4223" s="0" t="n">
        <v>19.5999800534135</v>
      </c>
      <c r="J4223" s="0" t="n">
        <v>0</v>
      </c>
      <c r="K4223" s="0" t="n">
        <f aca="false">I4223*SUMIFS(syst_chauffage!$H$3:$H$27,syst_chauffage!$B$3:$B$27,D4223,syst_chauffage!$C$3:$C$27,E4223)</f>
        <v>41.5294933005278</v>
      </c>
      <c r="L4223" s="12" t="n">
        <f aca="false">H4223*SUMIFS(syst_chauffage!$K$3:$K$27,syst_chauffage!$B$3:$B$27,D4223,syst_chauffage!$C$3:$C$27,E4223)</f>
        <v>0.760962087950535</v>
      </c>
      <c r="N4223" s="0" t="str">
        <f aca="false">A4223</f>
        <v>Bureaux Administration</v>
      </c>
      <c r="O4223" s="0" t="str">
        <f aca="false">B4223</f>
        <v>Administration</v>
      </c>
      <c r="P4223" s="0" t="str">
        <f aca="false">C4223</f>
        <v>plateau large bureaux cloisonnés</v>
      </c>
      <c r="Q4223" s="0" t="str">
        <f aca="false">D4223</f>
        <v>Autre système centralisé performant</v>
      </c>
      <c r="R4223" s="0" t="str">
        <f aca="false">E4223</f>
        <v>Autres</v>
      </c>
      <c r="S4223" s="0" t="str">
        <f aca="false">F4223</f>
        <v>0101842101</v>
      </c>
      <c r="T4223" s="0" t="str">
        <f aca="false">G4223</f>
        <v>3</v>
      </c>
      <c r="U4223" s="0" t="n">
        <f aca="false">L4223</f>
        <v>0.760962087950535</v>
      </c>
      <c r="V4223" s="0" t="n">
        <f aca="false">K4223</f>
        <v>41.5294933005278</v>
      </c>
      <c r="W4223" s="0" t="n">
        <f aca="false">J4223</f>
        <v>0</v>
      </c>
    </row>
    <row r="4224" customFormat="false" ht="12.8" hidden="false" customHeight="false" outlineLevel="0" collapsed="false">
      <c r="A4224" s="0" t="s">
        <v>72</v>
      </c>
      <c r="B4224" s="0" t="s">
        <v>89</v>
      </c>
      <c r="C4224" s="0" t="s">
        <v>116</v>
      </c>
      <c r="D4224" s="0" t="s">
        <v>51</v>
      </c>
      <c r="E4224" s="0" t="s">
        <v>58</v>
      </c>
      <c r="F4224" s="0" t="s">
        <v>124</v>
      </c>
      <c r="G4224" s="0" t="s">
        <v>1611</v>
      </c>
      <c r="H4224" s="0" t="n">
        <v>0.781967175895465</v>
      </c>
      <c r="I4224" s="0" t="n">
        <v>21.7582289466402</v>
      </c>
      <c r="J4224" s="0" t="n">
        <v>935</v>
      </c>
      <c r="K4224" s="0" t="n">
        <f aca="false">I4224*SUMIFS(syst_chauffage!$H$3:$H$27,syst_chauffage!$B$3:$B$27,D4224,syst_chauffage!$C$3:$C$27,E4224)</f>
        <v>46.4320498444328</v>
      </c>
      <c r="L4224" s="12" t="n">
        <f aca="false">H4224*SUMIFS(syst_chauffage!$K$3:$K$27,syst_chauffage!$B$3:$B$27,D4224,syst_chauffage!$C$3:$C$27,E4224)</f>
        <v>0.781967175895465</v>
      </c>
      <c r="N4224" s="0" t="str">
        <f aca="false">A4224</f>
        <v>Bureaux Administration</v>
      </c>
      <c r="O4224" s="0" t="str">
        <f aca="false">B4224</f>
        <v>Administration</v>
      </c>
      <c r="P4224" s="0" t="str">
        <f aca="false">C4224</f>
        <v>plateau large bureaux cloisonnés</v>
      </c>
      <c r="Q4224" s="0" t="str">
        <f aca="false">D4224</f>
        <v>Autre système centralisé performant</v>
      </c>
      <c r="R4224" s="0" t="str">
        <f aca="false">E4224</f>
        <v>Urbain</v>
      </c>
      <c r="S4224" s="0" t="str">
        <f aca="false">F4224</f>
        <v>0101842106</v>
      </c>
      <c r="T4224" s="0" t="str">
        <f aca="false">G4224</f>
        <v>3</v>
      </c>
      <c r="U4224" s="0" t="n">
        <f aca="false">L4224</f>
        <v>0.781967175895465</v>
      </c>
      <c r="V4224" s="0" t="n">
        <f aca="false">K4224</f>
        <v>46.4320498444328</v>
      </c>
      <c r="W4224" s="0" t="n">
        <f aca="false">J4224</f>
        <v>935</v>
      </c>
    </row>
    <row r="4225" customFormat="false" ht="12.8" hidden="false" customHeight="false" outlineLevel="0" collapsed="false">
      <c r="A4225" s="0" t="s">
        <v>72</v>
      </c>
      <c r="B4225" s="0" t="s">
        <v>89</v>
      </c>
      <c r="C4225" s="0" t="s">
        <v>116</v>
      </c>
      <c r="D4225" s="0" t="s">
        <v>27</v>
      </c>
      <c r="E4225" s="0" t="s">
        <v>23</v>
      </c>
      <c r="F4225" s="0" t="s">
        <v>125</v>
      </c>
      <c r="G4225" s="0" t="s">
        <v>1611</v>
      </c>
      <c r="H4225" s="0" t="n">
        <v>0.725241125903443</v>
      </c>
      <c r="I4225" s="0" t="n">
        <v>5.45907670666335</v>
      </c>
      <c r="J4225" s="0" t="n">
        <v>819</v>
      </c>
      <c r="K4225" s="0" t="n">
        <f aca="false">I4225*SUMIFS(syst_chauffage!$H$3:$H$27,syst_chauffage!$B$3:$B$27,D4225,syst_chauffage!$C$3:$C$27,E4225)</f>
        <v>13.9992734614653</v>
      </c>
      <c r="L4225" s="12" t="n">
        <f aca="false">H4225*SUMIFS(syst_chauffage!$K$3:$K$27,syst_chauffage!$B$3:$B$27,D4225,syst_chauffage!$C$3:$C$27,E4225)</f>
        <v>0.725241125903443</v>
      </c>
      <c r="N4225" s="0" t="str">
        <f aca="false">A4225</f>
        <v>Bureaux Administration</v>
      </c>
      <c r="O4225" s="0" t="str">
        <f aca="false">B4225</f>
        <v>Administration</v>
      </c>
      <c r="P4225" s="0" t="str">
        <f aca="false">C4225</f>
        <v>plateau large bureaux cloisonnés</v>
      </c>
      <c r="Q4225" s="0" t="str">
        <f aca="false">D4225</f>
        <v>Chaudière condensation fioul</v>
      </c>
      <c r="R4225" s="0" t="str">
        <f aca="false">E4225</f>
        <v>Fioul</v>
      </c>
      <c r="S4225" s="0" t="str">
        <f aca="false">F4225</f>
        <v>0101842303</v>
      </c>
      <c r="T4225" s="0" t="str">
        <f aca="false">G4225</f>
        <v>3</v>
      </c>
      <c r="U4225" s="0" t="n">
        <f aca="false">L4225</f>
        <v>0.725241125903443</v>
      </c>
      <c r="V4225" s="0" t="n">
        <f aca="false">K4225</f>
        <v>13.9992734614653</v>
      </c>
      <c r="W4225" s="0" t="n">
        <f aca="false">J4225</f>
        <v>819</v>
      </c>
    </row>
    <row r="4226" customFormat="false" ht="12.8" hidden="false" customHeight="false" outlineLevel="0" collapsed="false">
      <c r="A4226" s="0" t="s">
        <v>72</v>
      </c>
      <c r="B4226" s="0" t="s">
        <v>89</v>
      </c>
      <c r="C4226" s="0" t="s">
        <v>116</v>
      </c>
      <c r="D4226" s="0" t="s">
        <v>18</v>
      </c>
      <c r="E4226" s="0" t="s">
        <v>14</v>
      </c>
      <c r="F4226" s="0" t="s">
        <v>126</v>
      </c>
      <c r="G4226" s="0" t="s">
        <v>1611</v>
      </c>
      <c r="H4226" s="0" t="n">
        <v>0.957310572513649</v>
      </c>
      <c r="I4226" s="0" t="n">
        <v>4.08649314475903</v>
      </c>
      <c r="J4226" s="0" t="n">
        <v>819</v>
      </c>
      <c r="K4226" s="0" t="n">
        <f aca="false">I4226*SUMIFS(syst_chauffage!$H$3:$H$27,syst_chauffage!$B$3:$B$27,D4226,syst_chauffage!$C$3:$C$27,E4226)</f>
        <v>11.1354033601659</v>
      </c>
      <c r="L4226" s="12" t="n">
        <f aca="false">H4226*SUMIFS(syst_chauffage!$K$3:$K$27,syst_chauffage!$B$3:$B$27,D4226,syst_chauffage!$C$3:$C$27,E4226)</f>
        <v>0.929976378737718</v>
      </c>
      <c r="N4226" s="0" t="str">
        <f aca="false">A4226</f>
        <v>Bureaux Administration</v>
      </c>
      <c r="O4226" s="0" t="str">
        <f aca="false">B4226</f>
        <v>Administration</v>
      </c>
      <c r="P4226" s="0" t="str">
        <f aca="false">C4226</f>
        <v>plateau large bureaux cloisonnés</v>
      </c>
      <c r="Q4226" s="0" t="str">
        <f aca="false">D4226</f>
        <v>Chaudière condensation gaz</v>
      </c>
      <c r="R4226" s="0" t="str">
        <f aca="false">E4226</f>
        <v>Gaz</v>
      </c>
      <c r="S4226" s="0" t="str">
        <f aca="false">F4226</f>
        <v>0101842404</v>
      </c>
      <c r="T4226" s="0" t="str">
        <f aca="false">G4226</f>
        <v>3</v>
      </c>
      <c r="U4226" s="0" t="n">
        <f aca="false">L4226</f>
        <v>0.929976378737718</v>
      </c>
      <c r="V4226" s="0" t="n">
        <f aca="false">K4226</f>
        <v>11.1354033601659</v>
      </c>
      <c r="W4226" s="0" t="n">
        <f aca="false">J4226</f>
        <v>819</v>
      </c>
    </row>
    <row r="4227" customFormat="false" ht="12.8" hidden="false" customHeight="false" outlineLevel="0" collapsed="false">
      <c r="A4227" s="0" t="s">
        <v>72</v>
      </c>
      <c r="B4227" s="0" t="s">
        <v>89</v>
      </c>
      <c r="C4227" s="0" t="s">
        <v>116</v>
      </c>
      <c r="D4227" s="0" t="s">
        <v>32</v>
      </c>
      <c r="E4227" s="0" t="s">
        <v>30</v>
      </c>
      <c r="F4227" s="0" t="s">
        <v>127</v>
      </c>
      <c r="G4227" s="0" t="s">
        <v>1611</v>
      </c>
      <c r="H4227" s="0" t="n">
        <v>1</v>
      </c>
      <c r="I4227" s="0" t="n">
        <v>12</v>
      </c>
      <c r="J4227" s="0" t="n">
        <v>0</v>
      </c>
      <c r="K4227" s="0" t="n">
        <f aca="false">I4227*SUMIFS(syst_chauffage!$H$3:$H$27,syst_chauffage!$B$3:$B$27,D4227,syst_chauffage!$C$3:$C$27,E4227)</f>
        <v>12</v>
      </c>
      <c r="L4227" s="12" t="n">
        <f aca="false">H4227*SUMIFS(syst_chauffage!$K$3:$K$27,syst_chauffage!$B$3:$B$27,D4227,syst_chauffage!$C$3:$C$27,E4227)</f>
        <v>1</v>
      </c>
      <c r="N4227" s="0" t="str">
        <f aca="false">A4227</f>
        <v>Bureaux Administration</v>
      </c>
      <c r="O4227" s="0" t="str">
        <f aca="false">B4227</f>
        <v>Administration</v>
      </c>
      <c r="P4227" s="0" t="str">
        <f aca="false">C4227</f>
        <v>plateau large bureaux cloisonnés</v>
      </c>
      <c r="Q4227" s="0" t="str">
        <f aca="false">D4227</f>
        <v>Electrique direct performant</v>
      </c>
      <c r="R4227" s="0" t="str">
        <f aca="false">E4227</f>
        <v>Electricité</v>
      </c>
      <c r="S4227" s="0" t="str">
        <f aca="false">F4227</f>
        <v>0101842602</v>
      </c>
      <c r="T4227" s="0" t="str">
        <f aca="false">G4227</f>
        <v>3</v>
      </c>
      <c r="U4227" s="0" t="n">
        <f aca="false">L4227</f>
        <v>1</v>
      </c>
      <c r="V4227" s="0" t="n">
        <f aca="false">K4227</f>
        <v>12</v>
      </c>
      <c r="W4227" s="0" t="n">
        <f aca="false">J4227</f>
        <v>0</v>
      </c>
    </row>
    <row r="4228" customFormat="false" ht="12.8" hidden="false" customHeight="false" outlineLevel="0" collapsed="false">
      <c r="A4228" s="0" t="s">
        <v>72</v>
      </c>
      <c r="B4228" s="0" t="s">
        <v>89</v>
      </c>
      <c r="C4228" s="0" t="s">
        <v>116</v>
      </c>
      <c r="D4228" s="0" t="s">
        <v>38</v>
      </c>
      <c r="E4228" s="0" t="s">
        <v>30</v>
      </c>
      <c r="F4228" s="0" t="s">
        <v>128</v>
      </c>
      <c r="G4228" s="0" t="s">
        <v>1611</v>
      </c>
      <c r="H4228" s="0" t="n">
        <v>3.39795627906976</v>
      </c>
      <c r="I4228" s="0" t="n">
        <v>57.8266301758958</v>
      </c>
      <c r="J4228" s="0" t="n">
        <v>819</v>
      </c>
      <c r="K4228" s="0" t="n">
        <f aca="false">I4228*SUMIFS(syst_chauffage!$H$3:$H$27,syst_chauffage!$B$3:$B$27,D4228,syst_chauffage!$C$3:$C$27,E4228)</f>
        <v>58.4507993716192</v>
      </c>
      <c r="L4228" s="12" t="n">
        <f aca="false">H4228*SUMIFS(syst_chauffage!$K$3:$K$27,syst_chauffage!$B$3:$B$27,D4228,syst_chauffage!$C$3:$C$27,E4228)</f>
        <v>3.03986496519792</v>
      </c>
      <c r="N4228" s="0" t="str">
        <f aca="false">A4228</f>
        <v>Bureaux Administration</v>
      </c>
      <c r="O4228" s="0" t="str">
        <f aca="false">B4228</f>
        <v>Administration</v>
      </c>
      <c r="P4228" s="0" t="str">
        <f aca="false">C4228</f>
        <v>plateau large bureaux cloisonnés</v>
      </c>
      <c r="Q4228" s="0" t="str">
        <f aca="false">D4228</f>
        <v>PAC performant</v>
      </c>
      <c r="R4228" s="0" t="str">
        <f aca="false">E4228</f>
        <v>Electricité</v>
      </c>
      <c r="S4228" s="0" t="str">
        <f aca="false">F4228</f>
        <v>0101842902</v>
      </c>
      <c r="T4228" s="0" t="str">
        <f aca="false">G4228</f>
        <v>3</v>
      </c>
      <c r="U4228" s="0" t="n">
        <f aca="false">L4228</f>
        <v>3.03986496519792</v>
      </c>
      <c r="V4228" s="0" t="n">
        <f aca="false">K4228</f>
        <v>58.4507993716192</v>
      </c>
      <c r="W4228" s="0" t="n">
        <f aca="false">J4228</f>
        <v>819</v>
      </c>
    </row>
    <row r="4229" customFormat="false" ht="12.8" hidden="false" customHeight="false" outlineLevel="0" collapsed="false">
      <c r="A4229" s="0" t="s">
        <v>72</v>
      </c>
      <c r="B4229" s="0" t="s">
        <v>129</v>
      </c>
      <c r="C4229" s="0" t="s">
        <v>90</v>
      </c>
      <c r="D4229" s="0" t="s">
        <v>19</v>
      </c>
      <c r="E4229" s="0" t="s">
        <v>57</v>
      </c>
      <c r="F4229" s="0" t="s">
        <v>130</v>
      </c>
      <c r="G4229" s="0" t="s">
        <v>1611</v>
      </c>
      <c r="H4229" s="0" t="n">
        <v>0.665399002037806</v>
      </c>
      <c r="I4229" s="0" t="n">
        <v>21.881433875593</v>
      </c>
      <c r="J4229" s="0" t="n">
        <v>0</v>
      </c>
      <c r="K4229" s="0" t="n">
        <f aca="false">I4229*SUMIFS(syst_chauffage!$H$3:$H$27,syst_chauffage!$B$3:$B$27,D4229,syst_chauffage!$C$3:$C$27,E4229)</f>
        <v>30.469386258995</v>
      </c>
      <c r="L4229" s="12" t="n">
        <f aca="false">H4229*SUMIFS(syst_chauffage!$K$3:$K$27,syst_chauffage!$B$3:$B$27,D4229,syst_chauffage!$C$3:$C$27,E4229)</f>
        <v>0.665399002037806</v>
      </c>
      <c r="N4229" s="0" t="str">
        <f aca="false">A4229</f>
        <v>Bureaux Administration</v>
      </c>
      <c r="O4229" s="0" t="str">
        <f aca="false">B4229</f>
        <v>Bureaux</v>
      </c>
      <c r="P4229" s="0" t="str">
        <f aca="false">C4229</f>
        <v>immeuble peri urbain</v>
      </c>
      <c r="Q4229" s="0" t="str">
        <f aca="false">D4229</f>
        <v>Autre système centralisé</v>
      </c>
      <c r="R4229" s="0" t="str">
        <f aca="false">E4229</f>
        <v>Autres</v>
      </c>
      <c r="S4229" s="0" t="str">
        <f aca="false">F4229</f>
        <v>0102420101</v>
      </c>
      <c r="T4229" s="0" t="str">
        <f aca="false">G4229</f>
        <v>3</v>
      </c>
      <c r="U4229" s="0" t="n">
        <f aca="false">L4229</f>
        <v>0.665399002037806</v>
      </c>
      <c r="V4229" s="0" t="n">
        <f aca="false">K4229</f>
        <v>30.469386258995</v>
      </c>
      <c r="W4229" s="0" t="n">
        <f aca="false">J4229</f>
        <v>0</v>
      </c>
    </row>
    <row r="4230" customFormat="false" ht="12.8" hidden="false" customHeight="false" outlineLevel="0" collapsed="false">
      <c r="A4230" s="0" t="s">
        <v>72</v>
      </c>
      <c r="B4230" s="0" t="s">
        <v>129</v>
      </c>
      <c r="C4230" s="0" t="s">
        <v>90</v>
      </c>
      <c r="D4230" s="0" t="s">
        <v>19</v>
      </c>
      <c r="E4230" s="0" t="s">
        <v>58</v>
      </c>
      <c r="F4230" s="0" t="s">
        <v>131</v>
      </c>
      <c r="G4230" s="0" t="s">
        <v>1611</v>
      </c>
      <c r="H4230" s="0" t="n">
        <v>0.677424035106346</v>
      </c>
      <c r="I4230" s="0" t="n">
        <v>22.0600097861429</v>
      </c>
      <c r="J4230" s="0" t="n">
        <v>935</v>
      </c>
      <c r="K4230" s="0" t="n">
        <f aca="false">I4230*SUMIFS(syst_chauffage!$H$3:$H$27,syst_chauffage!$B$3:$B$27,D4230,syst_chauffage!$C$3:$C$27,E4230)</f>
        <v>36.2876040561573</v>
      </c>
      <c r="L4230" s="12" t="n">
        <f aca="false">H4230*SUMIFS(syst_chauffage!$K$3:$K$27,syst_chauffage!$B$3:$B$27,D4230,syst_chauffage!$C$3:$C$27,E4230)</f>
        <v>0.677424035106346</v>
      </c>
      <c r="N4230" s="0" t="str">
        <f aca="false">A4230</f>
        <v>Bureaux Administration</v>
      </c>
      <c r="O4230" s="0" t="str">
        <f aca="false">B4230</f>
        <v>Bureaux</v>
      </c>
      <c r="P4230" s="0" t="str">
        <f aca="false">C4230</f>
        <v>immeuble peri urbain</v>
      </c>
      <c r="Q4230" s="0" t="str">
        <f aca="false">D4230</f>
        <v>Autre système centralisé</v>
      </c>
      <c r="R4230" s="0" t="str">
        <f aca="false">E4230</f>
        <v>Urbain</v>
      </c>
      <c r="S4230" s="0" t="str">
        <f aca="false">F4230</f>
        <v>0102420106</v>
      </c>
      <c r="T4230" s="0" t="str">
        <f aca="false">G4230</f>
        <v>3</v>
      </c>
      <c r="U4230" s="0" t="n">
        <f aca="false">L4230</f>
        <v>0.677424035106346</v>
      </c>
      <c r="V4230" s="0" t="n">
        <f aca="false">K4230</f>
        <v>36.2876040561573</v>
      </c>
      <c r="W4230" s="0" t="n">
        <f aca="false">J4230</f>
        <v>935</v>
      </c>
    </row>
    <row r="4231" customFormat="false" ht="12.8" hidden="false" customHeight="false" outlineLevel="0" collapsed="false">
      <c r="A4231" s="0" t="s">
        <v>72</v>
      </c>
      <c r="B4231" s="0" t="s">
        <v>129</v>
      </c>
      <c r="C4231" s="0" t="s">
        <v>90</v>
      </c>
      <c r="D4231" s="0" t="s">
        <v>22</v>
      </c>
      <c r="E4231" s="0" t="s">
        <v>23</v>
      </c>
      <c r="F4231" s="0" t="s">
        <v>132</v>
      </c>
      <c r="G4231" s="0" t="s">
        <v>1611</v>
      </c>
      <c r="H4231" s="0" t="n">
        <v>0.550787217736071</v>
      </c>
      <c r="I4231" s="0" t="n">
        <v>11.9702693406019</v>
      </c>
      <c r="J4231" s="0" t="n">
        <v>0</v>
      </c>
      <c r="K4231" s="0" t="n">
        <f aca="false">I4231*SUMIFS(syst_chauffage!$H$3:$H$27,syst_chauffage!$B$3:$B$27,D4231,syst_chauffage!$C$3:$C$27,E4231)</f>
        <v>21.0799137383192</v>
      </c>
      <c r="L4231" s="12" t="n">
        <f aca="false">H4231*SUMIFS(syst_chauffage!$K$3:$K$27,syst_chauffage!$B$3:$B$27,D4231,syst_chauffage!$C$3:$C$27,E4231)</f>
        <v>0.550787217736071</v>
      </c>
      <c r="N4231" s="0" t="str">
        <f aca="false">A4231</f>
        <v>Bureaux Administration</v>
      </c>
      <c r="O4231" s="0" t="str">
        <f aca="false">B4231</f>
        <v>Bureaux</v>
      </c>
      <c r="P4231" s="0" t="str">
        <f aca="false">C4231</f>
        <v>immeuble peri urbain</v>
      </c>
      <c r="Q4231" s="0" t="str">
        <f aca="false">D4231</f>
        <v>Chaudière fioul</v>
      </c>
      <c r="R4231" s="0" t="str">
        <f aca="false">E4231</f>
        <v>Fioul</v>
      </c>
      <c r="S4231" s="0" t="str">
        <f aca="false">F4231</f>
        <v>0102420303</v>
      </c>
      <c r="T4231" s="0" t="str">
        <f aca="false">G4231</f>
        <v>3</v>
      </c>
      <c r="U4231" s="0" t="n">
        <f aca="false">L4231</f>
        <v>0.550787217736071</v>
      </c>
      <c r="V4231" s="0" t="n">
        <f aca="false">K4231</f>
        <v>21.0799137383192</v>
      </c>
      <c r="W4231" s="0" t="n">
        <f aca="false">J4231</f>
        <v>0</v>
      </c>
    </row>
    <row r="4232" customFormat="false" ht="12.8" hidden="false" customHeight="false" outlineLevel="0" collapsed="false">
      <c r="A4232" s="0" t="s">
        <v>72</v>
      </c>
      <c r="B4232" s="0" t="s">
        <v>129</v>
      </c>
      <c r="C4232" s="0" t="s">
        <v>90</v>
      </c>
      <c r="D4232" s="0" t="s">
        <v>13</v>
      </c>
      <c r="E4232" s="0" t="s">
        <v>14</v>
      </c>
      <c r="F4232" s="0" t="s">
        <v>133</v>
      </c>
      <c r="G4232" s="0" t="s">
        <v>1611</v>
      </c>
      <c r="H4232" s="0" t="n">
        <v>0.726796956923601</v>
      </c>
      <c r="I4232" s="0" t="n">
        <v>8.65240061163065</v>
      </c>
      <c r="J4232" s="0" t="n">
        <v>363</v>
      </c>
      <c r="K4232" s="0" t="n">
        <f aca="false">I4232*SUMIFS(syst_chauffage!$H$3:$H$27,syst_chauffage!$B$3:$B$27,D4232,syst_chauffage!$C$3:$C$27,E4232)</f>
        <v>17.4743167796176</v>
      </c>
      <c r="L4232" s="12" t="n">
        <f aca="false">H4232*SUMIFS(syst_chauffage!$K$3:$K$27,syst_chauffage!$B$3:$B$27,D4232,syst_chauffage!$C$3:$C$27,E4232)</f>
        <v>0.726796956923601</v>
      </c>
      <c r="N4232" s="0" t="str">
        <f aca="false">A4232</f>
        <v>Bureaux Administration</v>
      </c>
      <c r="O4232" s="0" t="str">
        <f aca="false">B4232</f>
        <v>Bureaux</v>
      </c>
      <c r="P4232" s="0" t="str">
        <f aca="false">C4232</f>
        <v>immeuble peri urbain</v>
      </c>
      <c r="Q4232" s="0" t="str">
        <f aca="false">D4232</f>
        <v>Chaudière gaz</v>
      </c>
      <c r="R4232" s="0" t="str">
        <f aca="false">E4232</f>
        <v>Gaz</v>
      </c>
      <c r="S4232" s="0" t="str">
        <f aca="false">F4232</f>
        <v>0102420404</v>
      </c>
      <c r="T4232" s="0" t="str">
        <f aca="false">G4232</f>
        <v>3</v>
      </c>
      <c r="U4232" s="0" t="n">
        <f aca="false">L4232</f>
        <v>0.726796956923601</v>
      </c>
      <c r="V4232" s="0" t="n">
        <f aca="false">K4232</f>
        <v>17.4743167796176</v>
      </c>
      <c r="W4232" s="0" t="n">
        <f aca="false">J4232</f>
        <v>363</v>
      </c>
    </row>
    <row r="4233" customFormat="false" ht="12.8" hidden="false" customHeight="false" outlineLevel="0" collapsed="false">
      <c r="A4233" s="0" t="s">
        <v>72</v>
      </c>
      <c r="B4233" s="0" t="s">
        <v>129</v>
      </c>
      <c r="C4233" s="0" t="s">
        <v>90</v>
      </c>
      <c r="D4233" s="0" t="s">
        <v>33</v>
      </c>
      <c r="E4233" s="0" t="s">
        <v>30</v>
      </c>
      <c r="F4233" s="0" t="s">
        <v>134</v>
      </c>
      <c r="G4233" s="0" t="s">
        <v>1611</v>
      </c>
      <c r="H4233" s="0" t="n">
        <v>2.45701711046511</v>
      </c>
      <c r="I4233" s="0" t="n">
        <v>26.3582646960948</v>
      </c>
      <c r="J4233" s="0" t="n">
        <v>900</v>
      </c>
      <c r="K4233" s="0" t="n">
        <f aca="false">I4233*SUMIFS(syst_chauffage!$H$3:$H$27,syst_chauffage!$B$3:$B$27,D4233,syst_chauffage!$C$3:$C$27,E4233)</f>
        <v>38.4756826123027</v>
      </c>
      <c r="L4233" s="12" t="n">
        <f aca="false">H4233*SUMIFS(syst_chauffage!$K$3:$K$27,syst_chauffage!$B$3:$B$27,D4233,syst_chauffage!$C$3:$C$27,E4233)</f>
        <v>2.06436250218387</v>
      </c>
      <c r="N4233" s="0" t="str">
        <f aca="false">A4233</f>
        <v>Bureaux Administration</v>
      </c>
      <c r="O4233" s="0" t="str">
        <f aca="false">B4233</f>
        <v>Bureaux</v>
      </c>
      <c r="P4233" s="0" t="str">
        <f aca="false">C4233</f>
        <v>immeuble peri urbain</v>
      </c>
      <c r="Q4233" s="0" t="str">
        <f aca="false">D4233</f>
        <v>DRV</v>
      </c>
      <c r="R4233" s="0" t="str">
        <f aca="false">E4233</f>
        <v>Electricité</v>
      </c>
      <c r="S4233" s="0" t="str">
        <f aca="false">F4233</f>
        <v>0102420502</v>
      </c>
      <c r="T4233" s="0" t="str">
        <f aca="false">G4233</f>
        <v>3</v>
      </c>
      <c r="U4233" s="0" t="n">
        <f aca="false">L4233</f>
        <v>2.06436250218387</v>
      </c>
      <c r="V4233" s="0" t="n">
        <f aca="false">K4233</f>
        <v>38.4756826123027</v>
      </c>
      <c r="W4233" s="0" t="n">
        <f aca="false">J4233</f>
        <v>900</v>
      </c>
    </row>
    <row r="4234" customFormat="false" ht="12.8" hidden="false" customHeight="false" outlineLevel="0" collapsed="false">
      <c r="A4234" s="0" t="s">
        <v>72</v>
      </c>
      <c r="B4234" s="0" t="s">
        <v>129</v>
      </c>
      <c r="C4234" s="0" t="s">
        <v>90</v>
      </c>
      <c r="D4234" s="0" t="s">
        <v>29</v>
      </c>
      <c r="E4234" s="0" t="s">
        <v>30</v>
      </c>
      <c r="F4234" s="0" t="s">
        <v>135</v>
      </c>
      <c r="G4234" s="0" t="s">
        <v>1611</v>
      </c>
      <c r="H4234" s="0" t="n">
        <v>0.92</v>
      </c>
      <c r="I4234" s="0" t="n">
        <v>10.4</v>
      </c>
      <c r="J4234" s="0" t="n">
        <v>0</v>
      </c>
      <c r="K4234" s="0" t="n">
        <f aca="false">I4234*SUMIFS(syst_chauffage!$H$3:$H$27,syst_chauffage!$B$3:$B$27,D4234,syst_chauffage!$C$3:$C$27,E4234)</f>
        <v>3</v>
      </c>
      <c r="L4234" s="12" t="n">
        <f aca="false">H4234*SUMIFS(syst_chauffage!$K$3:$K$27,syst_chauffage!$B$3:$B$27,D4234,syst_chauffage!$C$3:$C$27,E4234)</f>
        <v>0.92</v>
      </c>
      <c r="N4234" s="0" t="str">
        <f aca="false">A4234</f>
        <v>Bureaux Administration</v>
      </c>
      <c r="O4234" s="0" t="str">
        <f aca="false">B4234</f>
        <v>Bureaux</v>
      </c>
      <c r="P4234" s="0" t="str">
        <f aca="false">C4234</f>
        <v>immeuble peri urbain</v>
      </c>
      <c r="Q4234" s="0" t="str">
        <f aca="false">D4234</f>
        <v>Electrique direct</v>
      </c>
      <c r="R4234" s="0" t="str">
        <f aca="false">E4234</f>
        <v>Electricité</v>
      </c>
      <c r="S4234" s="0" t="str">
        <f aca="false">F4234</f>
        <v>0102420602</v>
      </c>
      <c r="T4234" s="0" t="str">
        <f aca="false">G4234</f>
        <v>3</v>
      </c>
      <c r="U4234" s="0" t="n">
        <f aca="false">L4234</f>
        <v>0.92</v>
      </c>
      <c r="V4234" s="0" t="n">
        <f aca="false">K4234</f>
        <v>3</v>
      </c>
      <c r="W4234" s="0" t="n">
        <f aca="false">J4234</f>
        <v>0</v>
      </c>
    </row>
    <row r="4235" customFormat="false" ht="12.8" hidden="false" customHeight="false" outlineLevel="0" collapsed="false">
      <c r="A4235" s="0" t="s">
        <v>72</v>
      </c>
      <c r="B4235" s="0" t="s">
        <v>129</v>
      </c>
      <c r="C4235" s="0" t="s">
        <v>90</v>
      </c>
      <c r="D4235" s="0" t="s">
        <v>51</v>
      </c>
      <c r="E4235" s="0" t="s">
        <v>57</v>
      </c>
      <c r="F4235" s="0" t="s">
        <v>136</v>
      </c>
      <c r="G4235" s="0" t="s">
        <v>1611</v>
      </c>
      <c r="H4235" s="0" t="n">
        <v>0.767768079274392</v>
      </c>
      <c r="I4235" s="0" t="n">
        <v>26.0493260423727</v>
      </c>
      <c r="J4235" s="0" t="n">
        <v>0</v>
      </c>
      <c r="K4235" s="0" t="n">
        <f aca="false">I4235*SUMIFS(syst_chauffage!$H$3:$H$27,syst_chauffage!$B$3:$B$27,D4235,syst_chauffage!$C$3:$C$27,E4235)</f>
        <v>55.1947149135784</v>
      </c>
      <c r="L4235" s="12" t="n">
        <f aca="false">H4235*SUMIFS(syst_chauffage!$K$3:$K$27,syst_chauffage!$B$3:$B$27,D4235,syst_chauffage!$C$3:$C$27,E4235)</f>
        <v>0.767768079274392</v>
      </c>
      <c r="N4235" s="0" t="str">
        <f aca="false">A4235</f>
        <v>Bureaux Administration</v>
      </c>
      <c r="O4235" s="0" t="str">
        <f aca="false">B4235</f>
        <v>Bureaux</v>
      </c>
      <c r="P4235" s="0" t="str">
        <f aca="false">C4235</f>
        <v>immeuble peri urbain</v>
      </c>
      <c r="Q4235" s="0" t="str">
        <f aca="false">D4235</f>
        <v>Autre système centralisé performant</v>
      </c>
      <c r="R4235" s="0" t="str">
        <f aca="false">E4235</f>
        <v>Autres</v>
      </c>
      <c r="S4235" s="0" t="str">
        <f aca="false">F4235</f>
        <v>0102422101</v>
      </c>
      <c r="T4235" s="0" t="str">
        <f aca="false">G4235</f>
        <v>3</v>
      </c>
      <c r="U4235" s="0" t="n">
        <f aca="false">L4235</f>
        <v>0.767768079274392</v>
      </c>
      <c r="V4235" s="0" t="n">
        <f aca="false">K4235</f>
        <v>55.1947149135784</v>
      </c>
      <c r="W4235" s="0" t="n">
        <f aca="false">J4235</f>
        <v>0</v>
      </c>
    </row>
    <row r="4236" customFormat="false" ht="12.8" hidden="false" customHeight="false" outlineLevel="0" collapsed="false">
      <c r="A4236" s="0" t="s">
        <v>72</v>
      </c>
      <c r="B4236" s="0" t="s">
        <v>129</v>
      </c>
      <c r="C4236" s="0" t="s">
        <v>90</v>
      </c>
      <c r="D4236" s="0" t="s">
        <v>51</v>
      </c>
      <c r="E4236" s="0" t="s">
        <v>58</v>
      </c>
      <c r="F4236" s="0" t="s">
        <v>137</v>
      </c>
      <c r="G4236" s="0" t="s">
        <v>1611</v>
      </c>
      <c r="H4236" s="0" t="n">
        <v>0.781643117430399</v>
      </c>
      <c r="I4236" s="0" t="n">
        <v>26.2619164120749</v>
      </c>
      <c r="J4236" s="0" t="n">
        <v>935</v>
      </c>
      <c r="K4236" s="0" t="n">
        <f aca="false">I4236*SUMIFS(syst_chauffage!$H$3:$H$27,syst_chauffage!$B$3:$B$27,D4236,syst_chauffage!$C$3:$C$27,E4236)</f>
        <v>56.0429166751682</v>
      </c>
      <c r="L4236" s="12" t="n">
        <f aca="false">H4236*SUMIFS(syst_chauffage!$K$3:$K$27,syst_chauffage!$B$3:$B$27,D4236,syst_chauffage!$C$3:$C$27,E4236)</f>
        <v>0.781643117430399</v>
      </c>
      <c r="N4236" s="0" t="str">
        <f aca="false">A4236</f>
        <v>Bureaux Administration</v>
      </c>
      <c r="O4236" s="0" t="str">
        <f aca="false">B4236</f>
        <v>Bureaux</v>
      </c>
      <c r="P4236" s="0" t="str">
        <f aca="false">C4236</f>
        <v>immeuble peri urbain</v>
      </c>
      <c r="Q4236" s="0" t="str">
        <f aca="false">D4236</f>
        <v>Autre système centralisé performant</v>
      </c>
      <c r="R4236" s="0" t="str">
        <f aca="false">E4236</f>
        <v>Urbain</v>
      </c>
      <c r="S4236" s="0" t="str">
        <f aca="false">F4236</f>
        <v>0102422106</v>
      </c>
      <c r="T4236" s="0" t="str">
        <f aca="false">G4236</f>
        <v>3</v>
      </c>
      <c r="U4236" s="0" t="n">
        <f aca="false">L4236</f>
        <v>0.781643117430399</v>
      </c>
      <c r="V4236" s="0" t="n">
        <f aca="false">K4236</f>
        <v>56.0429166751682</v>
      </c>
      <c r="W4236" s="0" t="n">
        <f aca="false">J4236</f>
        <v>935</v>
      </c>
    </row>
    <row r="4237" customFormat="false" ht="12.8" hidden="false" customHeight="false" outlineLevel="0" collapsed="false">
      <c r="A4237" s="0" t="s">
        <v>72</v>
      </c>
      <c r="B4237" s="0" t="s">
        <v>129</v>
      </c>
      <c r="C4237" s="0" t="s">
        <v>90</v>
      </c>
      <c r="D4237" s="0" t="s">
        <v>27</v>
      </c>
      <c r="E4237" s="0" t="s">
        <v>23</v>
      </c>
      <c r="F4237" s="0" t="s">
        <v>138</v>
      </c>
      <c r="G4237" s="0" t="s">
        <v>1611</v>
      </c>
      <c r="H4237" s="0" t="n">
        <v>0.720095303501187</v>
      </c>
      <c r="I4237" s="0" t="n">
        <v>14.2503206435737</v>
      </c>
      <c r="J4237" s="0" t="n">
        <v>836</v>
      </c>
      <c r="K4237" s="0" t="n">
        <f aca="false">I4237*SUMIFS(syst_chauffage!$H$3:$H$27,syst_chauffage!$B$3:$B$27,D4237,syst_chauffage!$C$3:$C$27,E4237)</f>
        <v>36.5435670393584</v>
      </c>
      <c r="L4237" s="12" t="n">
        <f aca="false">H4237*SUMIFS(syst_chauffage!$K$3:$K$27,syst_chauffage!$B$3:$B$27,D4237,syst_chauffage!$C$3:$C$27,E4237)</f>
        <v>0.720095303501187</v>
      </c>
      <c r="N4237" s="0" t="str">
        <f aca="false">A4237</f>
        <v>Bureaux Administration</v>
      </c>
      <c r="O4237" s="0" t="str">
        <f aca="false">B4237</f>
        <v>Bureaux</v>
      </c>
      <c r="P4237" s="0" t="str">
        <f aca="false">C4237</f>
        <v>immeuble peri urbain</v>
      </c>
      <c r="Q4237" s="0" t="str">
        <f aca="false">D4237</f>
        <v>Chaudière condensation fioul</v>
      </c>
      <c r="R4237" s="0" t="str">
        <f aca="false">E4237</f>
        <v>Fioul</v>
      </c>
      <c r="S4237" s="0" t="str">
        <f aca="false">F4237</f>
        <v>0102422303</v>
      </c>
      <c r="T4237" s="0" t="str">
        <f aca="false">G4237</f>
        <v>3</v>
      </c>
      <c r="U4237" s="0" t="n">
        <f aca="false">L4237</f>
        <v>0.720095303501187</v>
      </c>
      <c r="V4237" s="0" t="n">
        <f aca="false">K4237</f>
        <v>36.5435670393584</v>
      </c>
      <c r="W4237" s="0" t="n">
        <f aca="false">J4237</f>
        <v>836</v>
      </c>
    </row>
    <row r="4238" customFormat="false" ht="12.8" hidden="false" customHeight="false" outlineLevel="0" collapsed="false">
      <c r="A4238" s="0" t="s">
        <v>72</v>
      </c>
      <c r="B4238" s="0" t="s">
        <v>129</v>
      </c>
      <c r="C4238" s="0" t="s">
        <v>90</v>
      </c>
      <c r="D4238" s="0" t="s">
        <v>18</v>
      </c>
      <c r="E4238" s="0" t="s">
        <v>14</v>
      </c>
      <c r="F4238" s="0" t="s">
        <v>139</v>
      </c>
      <c r="G4238" s="0" t="s">
        <v>1611</v>
      </c>
      <c r="H4238" s="0" t="n">
        <v>0.950448649339597</v>
      </c>
      <c r="I4238" s="0" t="n">
        <v>10.3004769186079</v>
      </c>
      <c r="J4238" s="0" t="n">
        <v>836</v>
      </c>
      <c r="K4238" s="0" t="n">
        <f aca="false">I4238*SUMIFS(syst_chauffage!$H$3:$H$27,syst_chauffage!$B$3:$B$27,D4238,syst_chauffage!$C$3:$C$27,E4238)</f>
        <v>28.0680674670606</v>
      </c>
      <c r="L4238" s="12" t="n">
        <f aca="false">H4238*SUMIFS(syst_chauffage!$K$3:$K$27,syst_chauffage!$B$3:$B$27,D4238,syst_chauffage!$C$3:$C$27,E4238)</f>
        <v>0.923310384808678</v>
      </c>
      <c r="N4238" s="0" t="str">
        <f aca="false">A4238</f>
        <v>Bureaux Administration</v>
      </c>
      <c r="O4238" s="0" t="str">
        <f aca="false">B4238</f>
        <v>Bureaux</v>
      </c>
      <c r="P4238" s="0" t="str">
        <f aca="false">C4238</f>
        <v>immeuble peri urbain</v>
      </c>
      <c r="Q4238" s="0" t="str">
        <f aca="false">D4238</f>
        <v>Chaudière condensation gaz</v>
      </c>
      <c r="R4238" s="0" t="str">
        <f aca="false">E4238</f>
        <v>Gaz</v>
      </c>
      <c r="S4238" s="0" t="str">
        <f aca="false">F4238</f>
        <v>0102422404</v>
      </c>
      <c r="T4238" s="0" t="str">
        <f aca="false">G4238</f>
        <v>3</v>
      </c>
      <c r="U4238" s="0" t="n">
        <f aca="false">L4238</f>
        <v>0.923310384808678</v>
      </c>
      <c r="V4238" s="0" t="n">
        <f aca="false">K4238</f>
        <v>28.0680674670606</v>
      </c>
      <c r="W4238" s="0" t="n">
        <f aca="false">J4238</f>
        <v>836</v>
      </c>
    </row>
    <row r="4239" customFormat="false" ht="12.8" hidden="false" customHeight="false" outlineLevel="0" collapsed="false">
      <c r="A4239" s="0" t="s">
        <v>72</v>
      </c>
      <c r="B4239" s="0" t="s">
        <v>129</v>
      </c>
      <c r="C4239" s="0" t="s">
        <v>90</v>
      </c>
      <c r="D4239" s="0" t="s">
        <v>56</v>
      </c>
      <c r="E4239" s="0" t="s">
        <v>30</v>
      </c>
      <c r="F4239" s="0" t="s">
        <v>140</v>
      </c>
      <c r="G4239" s="0" t="s">
        <v>1611</v>
      </c>
      <c r="H4239" s="0" t="n">
        <v>3.17730976744185</v>
      </c>
      <c r="I4239" s="0" t="n">
        <v>31.37888654297</v>
      </c>
      <c r="J4239" s="0" t="n">
        <v>990</v>
      </c>
      <c r="K4239" s="0" t="n">
        <f aca="false">I4239*SUMIFS(syst_chauffage!$H$3:$H$27,syst_chauffage!$B$3:$B$27,D4239,syst_chauffage!$C$3:$C$27,E4239)</f>
        <v>102.979274241663</v>
      </c>
      <c r="L4239" s="12" t="n">
        <f aca="false">H4239*SUMIFS(syst_chauffage!$K$3:$K$27,syst_chauffage!$B$3:$B$27,D4239,syst_chauffage!$C$3:$C$27,E4239)</f>
        <v>2.84247113628896</v>
      </c>
      <c r="N4239" s="0" t="str">
        <f aca="false">A4239</f>
        <v>Bureaux Administration</v>
      </c>
      <c r="O4239" s="0" t="str">
        <f aca="false">B4239</f>
        <v>Bureaux</v>
      </c>
      <c r="P4239" s="0" t="str">
        <f aca="false">C4239</f>
        <v>immeuble peri urbain</v>
      </c>
      <c r="Q4239" s="0" t="str">
        <f aca="false">D4239</f>
        <v>DRV performant</v>
      </c>
      <c r="R4239" s="0" t="str">
        <f aca="false">E4239</f>
        <v>Electricité</v>
      </c>
      <c r="S4239" s="0" t="str">
        <f aca="false">F4239</f>
        <v>0102422502</v>
      </c>
      <c r="T4239" s="0" t="str">
        <f aca="false">G4239</f>
        <v>3</v>
      </c>
      <c r="U4239" s="0" t="n">
        <f aca="false">L4239</f>
        <v>2.84247113628896</v>
      </c>
      <c r="V4239" s="0" t="n">
        <f aca="false">K4239</f>
        <v>102.979274241663</v>
      </c>
      <c r="W4239" s="0" t="n">
        <f aca="false">J4239</f>
        <v>990</v>
      </c>
    </row>
    <row r="4240" customFormat="false" ht="12.8" hidden="false" customHeight="false" outlineLevel="0" collapsed="false">
      <c r="A4240" s="0" t="s">
        <v>72</v>
      </c>
      <c r="B4240" s="0" t="s">
        <v>129</v>
      </c>
      <c r="C4240" s="0" t="s">
        <v>90</v>
      </c>
      <c r="D4240" s="0" t="s">
        <v>32</v>
      </c>
      <c r="E4240" s="0" t="s">
        <v>30</v>
      </c>
      <c r="F4240" s="0" t="s">
        <v>141</v>
      </c>
      <c r="G4240" s="0" t="s">
        <v>1611</v>
      </c>
      <c r="H4240" s="0" t="n">
        <v>1</v>
      </c>
      <c r="I4240" s="0" t="n">
        <v>12</v>
      </c>
      <c r="J4240" s="0" t="n">
        <v>0</v>
      </c>
      <c r="K4240" s="0" t="n">
        <f aca="false">I4240*SUMIFS(syst_chauffage!$H$3:$H$27,syst_chauffage!$B$3:$B$27,D4240,syst_chauffage!$C$3:$C$27,E4240)</f>
        <v>12</v>
      </c>
      <c r="L4240" s="12" t="n">
        <f aca="false">H4240*SUMIFS(syst_chauffage!$K$3:$K$27,syst_chauffage!$B$3:$B$27,D4240,syst_chauffage!$C$3:$C$27,E4240)</f>
        <v>1</v>
      </c>
      <c r="N4240" s="0" t="str">
        <f aca="false">A4240</f>
        <v>Bureaux Administration</v>
      </c>
      <c r="O4240" s="0" t="str">
        <f aca="false">B4240</f>
        <v>Bureaux</v>
      </c>
      <c r="P4240" s="0" t="str">
        <f aca="false">C4240</f>
        <v>immeuble peri urbain</v>
      </c>
      <c r="Q4240" s="0" t="str">
        <f aca="false">D4240</f>
        <v>Electrique direct performant</v>
      </c>
      <c r="R4240" s="0" t="str">
        <f aca="false">E4240</f>
        <v>Electricité</v>
      </c>
      <c r="S4240" s="0" t="str">
        <f aca="false">F4240</f>
        <v>0102422602</v>
      </c>
      <c r="T4240" s="0" t="str">
        <f aca="false">G4240</f>
        <v>3</v>
      </c>
      <c r="U4240" s="0" t="n">
        <f aca="false">L4240</f>
        <v>1</v>
      </c>
      <c r="V4240" s="0" t="n">
        <f aca="false">K4240</f>
        <v>12</v>
      </c>
      <c r="W4240" s="0" t="n">
        <f aca="false">J4240</f>
        <v>0</v>
      </c>
    </row>
    <row r="4241" customFormat="false" ht="12.8" hidden="false" customHeight="false" outlineLevel="0" collapsed="false">
      <c r="A4241" s="0" t="s">
        <v>72</v>
      </c>
      <c r="B4241" s="0" t="s">
        <v>129</v>
      </c>
      <c r="C4241" s="0" t="s">
        <v>103</v>
      </c>
      <c r="D4241" s="0" t="s">
        <v>19</v>
      </c>
      <c r="E4241" s="0" t="s">
        <v>57</v>
      </c>
      <c r="F4241" s="0" t="s">
        <v>142</v>
      </c>
      <c r="G4241" s="0" t="s">
        <v>1611</v>
      </c>
      <c r="H4241" s="0" t="n">
        <v>0.667085716879881</v>
      </c>
      <c r="I4241" s="0" t="n">
        <v>17.0273247340513</v>
      </c>
      <c r="J4241" s="0" t="n">
        <v>0</v>
      </c>
      <c r="K4241" s="0" t="n">
        <f aca="false">I4241*SUMIFS(syst_chauffage!$H$3:$H$27,syst_chauffage!$B$3:$B$27,D4241,syst_chauffage!$C$3:$C$27,E4241)</f>
        <v>23.710152507777</v>
      </c>
      <c r="L4241" s="12" t="n">
        <f aca="false">H4241*SUMIFS(syst_chauffage!$K$3:$K$27,syst_chauffage!$B$3:$B$27,D4241,syst_chauffage!$C$3:$C$27,E4241)</f>
        <v>0.667085716879881</v>
      </c>
      <c r="N4241" s="0" t="str">
        <f aca="false">A4241</f>
        <v>Bureaux Administration</v>
      </c>
      <c r="O4241" s="0" t="str">
        <f aca="false">B4241</f>
        <v>Bureaux</v>
      </c>
      <c r="P4241" s="0" t="str">
        <f aca="false">C4241</f>
        <v>immeuble rénové</v>
      </c>
      <c r="Q4241" s="0" t="str">
        <f aca="false">D4241</f>
        <v>Autre système centralisé</v>
      </c>
      <c r="R4241" s="0" t="str">
        <f aca="false">E4241</f>
        <v>Autres</v>
      </c>
      <c r="S4241" s="0" t="str">
        <f aca="false">F4241</f>
        <v>0102440101</v>
      </c>
      <c r="T4241" s="0" t="str">
        <f aca="false">G4241</f>
        <v>3</v>
      </c>
      <c r="U4241" s="0" t="n">
        <f aca="false">L4241</f>
        <v>0.667085716879881</v>
      </c>
      <c r="V4241" s="0" t="n">
        <f aca="false">K4241</f>
        <v>23.710152507777</v>
      </c>
      <c r="W4241" s="0" t="n">
        <f aca="false">J4241</f>
        <v>0</v>
      </c>
    </row>
    <row r="4242" customFormat="false" ht="12.8" hidden="false" customHeight="false" outlineLevel="0" collapsed="false">
      <c r="A4242" s="0" t="s">
        <v>72</v>
      </c>
      <c r="B4242" s="0" t="s">
        <v>129</v>
      </c>
      <c r="C4242" s="0" t="s">
        <v>103</v>
      </c>
      <c r="D4242" s="0" t="s">
        <v>19</v>
      </c>
      <c r="E4242" s="0" t="s">
        <v>58</v>
      </c>
      <c r="F4242" s="0" t="s">
        <v>143</v>
      </c>
      <c r="G4242" s="0" t="s">
        <v>1611</v>
      </c>
      <c r="H4242" s="0" t="n">
        <v>0.678053073365544</v>
      </c>
      <c r="I4242" s="0" t="n">
        <v>16.312118363067</v>
      </c>
      <c r="J4242" s="0" t="n">
        <v>935</v>
      </c>
      <c r="K4242" s="0" t="n">
        <f aca="false">I4242*SUMIFS(syst_chauffage!$H$3:$H$27,syst_chauffage!$B$3:$B$27,D4242,syst_chauffage!$C$3:$C$27,E4242)</f>
        <v>26.8326124156106</v>
      </c>
      <c r="L4242" s="12" t="n">
        <f aca="false">H4242*SUMIFS(syst_chauffage!$K$3:$K$27,syst_chauffage!$B$3:$B$27,D4242,syst_chauffage!$C$3:$C$27,E4242)</f>
        <v>0.678053073365544</v>
      </c>
      <c r="N4242" s="0" t="str">
        <f aca="false">A4242</f>
        <v>Bureaux Administration</v>
      </c>
      <c r="O4242" s="0" t="str">
        <f aca="false">B4242</f>
        <v>Bureaux</v>
      </c>
      <c r="P4242" s="0" t="str">
        <f aca="false">C4242</f>
        <v>immeuble rénové</v>
      </c>
      <c r="Q4242" s="0" t="str">
        <f aca="false">D4242</f>
        <v>Autre système centralisé</v>
      </c>
      <c r="R4242" s="0" t="str">
        <f aca="false">E4242</f>
        <v>Urbain</v>
      </c>
      <c r="S4242" s="0" t="str">
        <f aca="false">F4242</f>
        <v>0102440106</v>
      </c>
      <c r="T4242" s="0" t="str">
        <f aca="false">G4242</f>
        <v>3</v>
      </c>
      <c r="U4242" s="0" t="n">
        <f aca="false">L4242</f>
        <v>0.678053073365544</v>
      </c>
      <c r="V4242" s="0" t="n">
        <f aca="false">K4242</f>
        <v>26.8326124156106</v>
      </c>
      <c r="W4242" s="0" t="n">
        <f aca="false">J4242</f>
        <v>935</v>
      </c>
    </row>
    <row r="4243" customFormat="false" ht="12.8" hidden="false" customHeight="false" outlineLevel="0" collapsed="false">
      <c r="A4243" s="0" t="s">
        <v>72</v>
      </c>
      <c r="B4243" s="0" t="s">
        <v>129</v>
      </c>
      <c r="C4243" s="0" t="s">
        <v>103</v>
      </c>
      <c r="D4243" s="0" t="s">
        <v>22</v>
      </c>
      <c r="E4243" s="0" t="s">
        <v>23</v>
      </c>
      <c r="F4243" s="0" t="s">
        <v>144</v>
      </c>
      <c r="G4243" s="0" t="s">
        <v>1611</v>
      </c>
      <c r="H4243" s="0" t="n">
        <v>0.554203543342743</v>
      </c>
      <c r="I4243" s="0" t="n">
        <v>8.8201053997302</v>
      </c>
      <c r="J4243" s="0" t="n">
        <v>0</v>
      </c>
      <c r="K4243" s="0" t="n">
        <f aca="false">I4243*SUMIFS(syst_chauffage!$H$3:$H$27,syst_chauffage!$B$3:$B$27,D4243,syst_chauffage!$C$3:$C$27,E4243)</f>
        <v>15.5324041338444</v>
      </c>
      <c r="L4243" s="12" t="n">
        <f aca="false">H4243*SUMIFS(syst_chauffage!$K$3:$K$27,syst_chauffage!$B$3:$B$27,D4243,syst_chauffage!$C$3:$C$27,E4243)</f>
        <v>0.554203543342743</v>
      </c>
      <c r="N4243" s="0" t="str">
        <f aca="false">A4243</f>
        <v>Bureaux Administration</v>
      </c>
      <c r="O4243" s="0" t="str">
        <f aca="false">B4243</f>
        <v>Bureaux</v>
      </c>
      <c r="P4243" s="0" t="str">
        <f aca="false">C4243</f>
        <v>immeuble rénové</v>
      </c>
      <c r="Q4243" s="0" t="str">
        <f aca="false">D4243</f>
        <v>Chaudière fioul</v>
      </c>
      <c r="R4243" s="0" t="str">
        <f aca="false">E4243</f>
        <v>Fioul</v>
      </c>
      <c r="S4243" s="0" t="str">
        <f aca="false">F4243</f>
        <v>0102440303</v>
      </c>
      <c r="T4243" s="0" t="str">
        <f aca="false">G4243</f>
        <v>3</v>
      </c>
      <c r="U4243" s="0" t="n">
        <f aca="false">L4243</f>
        <v>0.554203543342743</v>
      </c>
      <c r="V4243" s="0" t="n">
        <f aca="false">K4243</f>
        <v>15.5324041338444</v>
      </c>
      <c r="W4243" s="0" t="n">
        <f aca="false">J4243</f>
        <v>0</v>
      </c>
    </row>
    <row r="4244" customFormat="false" ht="12.8" hidden="false" customHeight="false" outlineLevel="0" collapsed="false">
      <c r="A4244" s="0" t="s">
        <v>72</v>
      </c>
      <c r="B4244" s="0" t="s">
        <v>129</v>
      </c>
      <c r="C4244" s="0" t="s">
        <v>103</v>
      </c>
      <c r="D4244" s="0" t="s">
        <v>13</v>
      </c>
      <c r="E4244" s="0" t="s">
        <v>14</v>
      </c>
      <c r="F4244" s="0" t="s">
        <v>145</v>
      </c>
      <c r="G4244" s="0" t="s">
        <v>1611</v>
      </c>
      <c r="H4244" s="0" t="n">
        <v>0.731548787846393</v>
      </c>
      <c r="I4244" s="0" t="n">
        <v>6.36139211100093</v>
      </c>
      <c r="J4244" s="0" t="n">
        <v>363</v>
      </c>
      <c r="K4244" s="0" t="n">
        <f aca="false">I4244*SUMIFS(syst_chauffage!$H$3:$H$27,syst_chauffage!$B$3:$B$27,D4244,syst_chauffage!$C$3:$C$27,E4244)</f>
        <v>12.8474149425729</v>
      </c>
      <c r="L4244" s="12" t="n">
        <f aca="false">H4244*SUMIFS(syst_chauffage!$K$3:$K$27,syst_chauffage!$B$3:$B$27,D4244,syst_chauffage!$C$3:$C$27,E4244)</f>
        <v>0.731548787846393</v>
      </c>
      <c r="N4244" s="0" t="str">
        <f aca="false">A4244</f>
        <v>Bureaux Administration</v>
      </c>
      <c r="O4244" s="0" t="str">
        <f aca="false">B4244</f>
        <v>Bureaux</v>
      </c>
      <c r="P4244" s="0" t="str">
        <f aca="false">C4244</f>
        <v>immeuble rénové</v>
      </c>
      <c r="Q4244" s="0" t="str">
        <f aca="false">D4244</f>
        <v>Chaudière gaz</v>
      </c>
      <c r="R4244" s="0" t="str">
        <f aca="false">E4244</f>
        <v>Gaz</v>
      </c>
      <c r="S4244" s="0" t="str">
        <f aca="false">F4244</f>
        <v>0102440404</v>
      </c>
      <c r="T4244" s="0" t="str">
        <f aca="false">G4244</f>
        <v>3</v>
      </c>
      <c r="U4244" s="0" t="n">
        <f aca="false">L4244</f>
        <v>0.731548787846393</v>
      </c>
      <c r="V4244" s="0" t="n">
        <f aca="false">K4244</f>
        <v>12.8474149425729</v>
      </c>
      <c r="W4244" s="0" t="n">
        <f aca="false">J4244</f>
        <v>363</v>
      </c>
    </row>
    <row r="4245" customFormat="false" ht="12.8" hidden="false" customHeight="false" outlineLevel="0" collapsed="false">
      <c r="A4245" s="0" t="s">
        <v>72</v>
      </c>
      <c r="B4245" s="0" t="s">
        <v>129</v>
      </c>
      <c r="C4245" s="0" t="s">
        <v>103</v>
      </c>
      <c r="D4245" s="0" t="s">
        <v>29</v>
      </c>
      <c r="E4245" s="0" t="s">
        <v>30</v>
      </c>
      <c r="F4245" s="0" t="s">
        <v>146</v>
      </c>
      <c r="G4245" s="0" t="s">
        <v>1611</v>
      </c>
      <c r="H4245" s="0" t="n">
        <v>0.92</v>
      </c>
      <c r="I4245" s="0" t="n">
        <v>10.4</v>
      </c>
      <c r="J4245" s="0" t="n">
        <v>0</v>
      </c>
      <c r="K4245" s="0" t="n">
        <f aca="false">I4245*SUMIFS(syst_chauffage!$H$3:$H$27,syst_chauffage!$B$3:$B$27,D4245,syst_chauffage!$C$3:$C$27,E4245)</f>
        <v>3</v>
      </c>
      <c r="L4245" s="12" t="n">
        <f aca="false">H4245*SUMIFS(syst_chauffage!$K$3:$K$27,syst_chauffage!$B$3:$B$27,D4245,syst_chauffage!$C$3:$C$27,E4245)</f>
        <v>0.92</v>
      </c>
      <c r="N4245" s="0" t="str">
        <f aca="false">A4245</f>
        <v>Bureaux Administration</v>
      </c>
      <c r="O4245" s="0" t="str">
        <f aca="false">B4245</f>
        <v>Bureaux</v>
      </c>
      <c r="P4245" s="0" t="str">
        <f aca="false">C4245</f>
        <v>immeuble rénové</v>
      </c>
      <c r="Q4245" s="0" t="str">
        <f aca="false">D4245</f>
        <v>Electrique direct</v>
      </c>
      <c r="R4245" s="0" t="str">
        <f aca="false">E4245</f>
        <v>Electricité</v>
      </c>
      <c r="S4245" s="0" t="str">
        <f aca="false">F4245</f>
        <v>0102440602</v>
      </c>
      <c r="T4245" s="0" t="str">
        <f aca="false">G4245</f>
        <v>3</v>
      </c>
      <c r="U4245" s="0" t="n">
        <f aca="false">L4245</f>
        <v>0.92</v>
      </c>
      <c r="V4245" s="0" t="n">
        <f aca="false">K4245</f>
        <v>3</v>
      </c>
      <c r="W4245" s="0" t="n">
        <f aca="false">J4245</f>
        <v>0</v>
      </c>
    </row>
    <row r="4246" customFormat="false" ht="12.8" hidden="false" customHeight="false" outlineLevel="0" collapsed="false">
      <c r="A4246" s="0" t="s">
        <v>72</v>
      </c>
      <c r="B4246" s="0" t="s">
        <v>129</v>
      </c>
      <c r="C4246" s="0" t="s">
        <v>103</v>
      </c>
      <c r="D4246" s="0" t="s">
        <v>36</v>
      </c>
      <c r="E4246" s="0" t="s">
        <v>30</v>
      </c>
      <c r="F4246" s="0" t="s">
        <v>147</v>
      </c>
      <c r="G4246" s="0" t="s">
        <v>1611</v>
      </c>
      <c r="H4246" s="0" t="n">
        <v>2.94489544186046</v>
      </c>
      <c r="I4246" s="0" t="n">
        <v>45.481048553795</v>
      </c>
      <c r="J4246" s="0" t="n">
        <v>900</v>
      </c>
      <c r="K4246" s="0" t="n">
        <f aca="false">I4246*SUMIFS(syst_chauffage!$H$3:$H$27,syst_chauffage!$B$3:$B$27,D4246,syst_chauffage!$C$3:$C$27,E4246)</f>
        <v>28.137219196632</v>
      </c>
      <c r="L4246" s="12" t="n">
        <f aca="false">H4246*SUMIFS(syst_chauffage!$K$3:$K$27,syst_chauffage!$B$3:$B$27,D4246,syst_chauffage!$C$3:$C$27,E4246)</f>
        <v>2.47427325480779</v>
      </c>
      <c r="N4246" s="0" t="str">
        <f aca="false">A4246</f>
        <v>Bureaux Administration</v>
      </c>
      <c r="O4246" s="0" t="str">
        <f aca="false">B4246</f>
        <v>Bureaux</v>
      </c>
      <c r="P4246" s="0" t="str">
        <f aca="false">C4246</f>
        <v>immeuble rénové</v>
      </c>
      <c r="Q4246" s="0" t="str">
        <f aca="false">D4246</f>
        <v>PAC</v>
      </c>
      <c r="R4246" s="0" t="str">
        <f aca="false">E4246</f>
        <v>Electricité</v>
      </c>
      <c r="S4246" s="0" t="str">
        <f aca="false">F4246</f>
        <v>0102440902</v>
      </c>
      <c r="T4246" s="0" t="str">
        <f aca="false">G4246</f>
        <v>3</v>
      </c>
      <c r="U4246" s="0" t="n">
        <f aca="false">L4246</f>
        <v>2.47427325480779</v>
      </c>
      <c r="V4246" s="0" t="n">
        <f aca="false">K4246</f>
        <v>28.137219196632</v>
      </c>
      <c r="W4246" s="0" t="n">
        <f aca="false">J4246</f>
        <v>900</v>
      </c>
    </row>
    <row r="4247" customFormat="false" ht="12.8" hidden="false" customHeight="false" outlineLevel="0" collapsed="false">
      <c r="A4247" s="0" t="s">
        <v>72</v>
      </c>
      <c r="B4247" s="0" t="s">
        <v>129</v>
      </c>
      <c r="C4247" s="0" t="s">
        <v>103</v>
      </c>
      <c r="D4247" s="0" t="s">
        <v>51</v>
      </c>
      <c r="E4247" s="0" t="s">
        <v>57</v>
      </c>
      <c r="F4247" s="0" t="s">
        <v>148</v>
      </c>
      <c r="G4247" s="0" t="s">
        <v>1611</v>
      </c>
      <c r="H4247" s="0" t="n">
        <v>0.769714288707555</v>
      </c>
      <c r="I4247" s="0" t="n">
        <v>20.2706246833944</v>
      </c>
      <c r="J4247" s="0" t="n">
        <v>0</v>
      </c>
      <c r="K4247" s="0" t="n">
        <f aca="false">I4247*SUMIFS(syst_chauffage!$H$3:$H$27,syst_chauffage!$B$3:$B$27,D4247,syst_chauffage!$C$3:$C$27,E4247)</f>
        <v>42.9504912603179</v>
      </c>
      <c r="L4247" s="12" t="n">
        <f aca="false">H4247*SUMIFS(syst_chauffage!$K$3:$K$27,syst_chauffage!$B$3:$B$27,D4247,syst_chauffage!$C$3:$C$27,E4247)</f>
        <v>0.769714288707555</v>
      </c>
      <c r="N4247" s="0" t="str">
        <f aca="false">A4247</f>
        <v>Bureaux Administration</v>
      </c>
      <c r="O4247" s="0" t="str">
        <f aca="false">B4247</f>
        <v>Bureaux</v>
      </c>
      <c r="P4247" s="0" t="str">
        <f aca="false">C4247</f>
        <v>immeuble rénové</v>
      </c>
      <c r="Q4247" s="0" t="str">
        <f aca="false">D4247</f>
        <v>Autre système centralisé performant</v>
      </c>
      <c r="R4247" s="0" t="str">
        <f aca="false">E4247</f>
        <v>Autres</v>
      </c>
      <c r="S4247" s="0" t="str">
        <f aca="false">F4247</f>
        <v>0102442101</v>
      </c>
      <c r="T4247" s="0" t="str">
        <f aca="false">G4247</f>
        <v>3</v>
      </c>
      <c r="U4247" s="0" t="n">
        <f aca="false">L4247</f>
        <v>0.769714288707555</v>
      </c>
      <c r="V4247" s="0" t="n">
        <f aca="false">K4247</f>
        <v>42.9504912603179</v>
      </c>
      <c r="W4247" s="0" t="n">
        <f aca="false">J4247</f>
        <v>0</v>
      </c>
    </row>
    <row r="4248" customFormat="false" ht="12.8" hidden="false" customHeight="false" outlineLevel="0" collapsed="false">
      <c r="A4248" s="0" t="s">
        <v>72</v>
      </c>
      <c r="B4248" s="0" t="s">
        <v>129</v>
      </c>
      <c r="C4248" s="0" t="s">
        <v>103</v>
      </c>
      <c r="D4248" s="0" t="s">
        <v>51</v>
      </c>
      <c r="E4248" s="0" t="s">
        <v>58</v>
      </c>
      <c r="F4248" s="0" t="s">
        <v>149</v>
      </c>
      <c r="G4248" s="0" t="s">
        <v>1611</v>
      </c>
      <c r="H4248" s="0" t="n">
        <v>0.782368930806397</v>
      </c>
      <c r="I4248" s="0" t="n">
        <v>19.4191885274608</v>
      </c>
      <c r="J4248" s="0" t="n">
        <v>935</v>
      </c>
      <c r="K4248" s="0" t="n">
        <f aca="false">I4248*SUMIFS(syst_chauffage!$H$3:$H$27,syst_chauffage!$B$3:$B$27,D4248,syst_chauffage!$C$3:$C$27,E4248)</f>
        <v>41.4405387431466</v>
      </c>
      <c r="L4248" s="12" t="n">
        <f aca="false">H4248*SUMIFS(syst_chauffage!$K$3:$K$27,syst_chauffage!$B$3:$B$27,D4248,syst_chauffage!$C$3:$C$27,E4248)</f>
        <v>0.782368930806397</v>
      </c>
      <c r="N4248" s="0" t="str">
        <f aca="false">A4248</f>
        <v>Bureaux Administration</v>
      </c>
      <c r="O4248" s="0" t="str">
        <f aca="false">B4248</f>
        <v>Bureaux</v>
      </c>
      <c r="P4248" s="0" t="str">
        <f aca="false">C4248</f>
        <v>immeuble rénové</v>
      </c>
      <c r="Q4248" s="0" t="str">
        <f aca="false">D4248</f>
        <v>Autre système centralisé performant</v>
      </c>
      <c r="R4248" s="0" t="str">
        <f aca="false">E4248</f>
        <v>Urbain</v>
      </c>
      <c r="S4248" s="0" t="str">
        <f aca="false">F4248</f>
        <v>0102442106</v>
      </c>
      <c r="T4248" s="0" t="str">
        <f aca="false">G4248</f>
        <v>3</v>
      </c>
      <c r="U4248" s="0" t="n">
        <f aca="false">L4248</f>
        <v>0.782368930806397</v>
      </c>
      <c r="V4248" s="0" t="n">
        <f aca="false">K4248</f>
        <v>41.4405387431466</v>
      </c>
      <c r="W4248" s="0" t="n">
        <f aca="false">J4248</f>
        <v>935</v>
      </c>
    </row>
    <row r="4249" customFormat="false" ht="12.8" hidden="false" customHeight="false" outlineLevel="0" collapsed="false">
      <c r="A4249" s="0" t="s">
        <v>72</v>
      </c>
      <c r="B4249" s="0" t="s">
        <v>129</v>
      </c>
      <c r="C4249" s="0" t="s">
        <v>103</v>
      </c>
      <c r="D4249" s="0" t="s">
        <v>27</v>
      </c>
      <c r="E4249" s="0" t="s">
        <v>23</v>
      </c>
      <c r="F4249" s="0" t="s">
        <v>150</v>
      </c>
      <c r="G4249" s="0" t="s">
        <v>1611</v>
      </c>
      <c r="H4249" s="0" t="n">
        <v>0.723234220075526</v>
      </c>
      <c r="I4249" s="0" t="n">
        <v>10.5001254758693</v>
      </c>
      <c r="J4249" s="0" t="n">
        <v>836</v>
      </c>
      <c r="K4249" s="0" t="n">
        <f aca="false">I4249*SUMIFS(syst_chauffage!$H$3:$H$27,syst_chauffage!$B$3:$B$27,D4249,syst_chauffage!$C$3:$C$27,E4249)</f>
        <v>26.9265547664812</v>
      </c>
      <c r="L4249" s="12" t="n">
        <f aca="false">H4249*SUMIFS(syst_chauffage!$K$3:$K$27,syst_chauffage!$B$3:$B$27,D4249,syst_chauffage!$C$3:$C$27,E4249)</f>
        <v>0.723234220075526</v>
      </c>
      <c r="N4249" s="0" t="str">
        <f aca="false">A4249</f>
        <v>Bureaux Administration</v>
      </c>
      <c r="O4249" s="0" t="str">
        <f aca="false">B4249</f>
        <v>Bureaux</v>
      </c>
      <c r="P4249" s="0" t="str">
        <f aca="false">C4249</f>
        <v>immeuble rénové</v>
      </c>
      <c r="Q4249" s="0" t="str">
        <f aca="false">D4249</f>
        <v>Chaudière condensation fioul</v>
      </c>
      <c r="R4249" s="0" t="str">
        <f aca="false">E4249</f>
        <v>Fioul</v>
      </c>
      <c r="S4249" s="0" t="str">
        <f aca="false">F4249</f>
        <v>0102442303</v>
      </c>
      <c r="T4249" s="0" t="str">
        <f aca="false">G4249</f>
        <v>3</v>
      </c>
      <c r="U4249" s="0" t="n">
        <f aca="false">L4249</f>
        <v>0.723234220075526</v>
      </c>
      <c r="V4249" s="0" t="n">
        <f aca="false">K4249</f>
        <v>26.9265547664812</v>
      </c>
      <c r="W4249" s="0" t="n">
        <f aca="false">J4249</f>
        <v>836</v>
      </c>
    </row>
    <row r="4250" customFormat="false" ht="12.8" hidden="false" customHeight="false" outlineLevel="0" collapsed="false">
      <c r="A4250" s="0" t="s">
        <v>72</v>
      </c>
      <c r="B4250" s="0" t="s">
        <v>129</v>
      </c>
      <c r="C4250" s="0" t="s">
        <v>103</v>
      </c>
      <c r="D4250" s="0" t="s">
        <v>18</v>
      </c>
      <c r="E4250" s="0" t="s">
        <v>14</v>
      </c>
      <c r="F4250" s="0" t="s">
        <v>151</v>
      </c>
      <c r="G4250" s="0" t="s">
        <v>1611</v>
      </c>
      <c r="H4250" s="0" t="n">
        <v>0.954688304363178</v>
      </c>
      <c r="I4250" s="0" t="n">
        <v>7.57308584642968</v>
      </c>
      <c r="J4250" s="0" t="n">
        <v>836</v>
      </c>
      <c r="K4250" s="0" t="n">
        <f aca="false">I4250*SUMIFS(syst_chauffage!$H$3:$H$27,syst_chauffage!$B$3:$B$27,D4250,syst_chauffage!$C$3:$C$27,E4250)</f>
        <v>20.6361206525724</v>
      </c>
      <c r="L4250" s="12" t="n">
        <f aca="false">H4250*SUMIFS(syst_chauffage!$K$3:$K$27,syst_chauffage!$B$3:$B$27,D4250,syst_chauffage!$C$3:$C$27,E4250)</f>
        <v>0.927428984497361</v>
      </c>
      <c r="N4250" s="0" t="str">
        <f aca="false">A4250</f>
        <v>Bureaux Administration</v>
      </c>
      <c r="O4250" s="0" t="str">
        <f aca="false">B4250</f>
        <v>Bureaux</v>
      </c>
      <c r="P4250" s="0" t="str">
        <f aca="false">C4250</f>
        <v>immeuble rénové</v>
      </c>
      <c r="Q4250" s="0" t="str">
        <f aca="false">D4250</f>
        <v>Chaudière condensation gaz</v>
      </c>
      <c r="R4250" s="0" t="str">
        <f aca="false">E4250</f>
        <v>Gaz</v>
      </c>
      <c r="S4250" s="0" t="str">
        <f aca="false">F4250</f>
        <v>0102442404</v>
      </c>
      <c r="T4250" s="0" t="str">
        <f aca="false">G4250</f>
        <v>3</v>
      </c>
      <c r="U4250" s="0" t="n">
        <f aca="false">L4250</f>
        <v>0.927428984497361</v>
      </c>
      <c r="V4250" s="0" t="n">
        <f aca="false">K4250</f>
        <v>20.6361206525724</v>
      </c>
      <c r="W4250" s="0" t="n">
        <f aca="false">J4250</f>
        <v>836</v>
      </c>
    </row>
    <row r="4251" customFormat="false" ht="12.8" hidden="false" customHeight="false" outlineLevel="0" collapsed="false">
      <c r="A4251" s="0" t="s">
        <v>72</v>
      </c>
      <c r="B4251" s="0" t="s">
        <v>129</v>
      </c>
      <c r="C4251" s="0" t="s">
        <v>103</v>
      </c>
      <c r="D4251" s="0" t="s">
        <v>32</v>
      </c>
      <c r="E4251" s="0" t="s">
        <v>30</v>
      </c>
      <c r="F4251" s="0" t="s">
        <v>152</v>
      </c>
      <c r="G4251" s="0" t="s">
        <v>1611</v>
      </c>
      <c r="H4251" s="0" t="n">
        <v>1</v>
      </c>
      <c r="I4251" s="0" t="n">
        <v>12</v>
      </c>
      <c r="J4251" s="0" t="n">
        <v>0</v>
      </c>
      <c r="K4251" s="0" t="n">
        <f aca="false">I4251*SUMIFS(syst_chauffage!$H$3:$H$27,syst_chauffage!$B$3:$B$27,D4251,syst_chauffage!$C$3:$C$27,E4251)</f>
        <v>12</v>
      </c>
      <c r="L4251" s="12" t="n">
        <f aca="false">H4251*SUMIFS(syst_chauffage!$K$3:$K$27,syst_chauffage!$B$3:$B$27,D4251,syst_chauffage!$C$3:$C$27,E4251)</f>
        <v>1</v>
      </c>
      <c r="N4251" s="0" t="str">
        <f aca="false">A4251</f>
        <v>Bureaux Administration</v>
      </c>
      <c r="O4251" s="0" t="str">
        <f aca="false">B4251</f>
        <v>Bureaux</v>
      </c>
      <c r="P4251" s="0" t="str">
        <f aca="false">C4251</f>
        <v>immeuble rénové</v>
      </c>
      <c r="Q4251" s="0" t="str">
        <f aca="false">D4251</f>
        <v>Electrique direct performant</v>
      </c>
      <c r="R4251" s="0" t="str">
        <f aca="false">E4251</f>
        <v>Electricité</v>
      </c>
      <c r="S4251" s="0" t="str">
        <f aca="false">F4251</f>
        <v>0102442602</v>
      </c>
      <c r="T4251" s="0" t="str">
        <f aca="false">G4251</f>
        <v>3</v>
      </c>
      <c r="U4251" s="0" t="n">
        <f aca="false">L4251</f>
        <v>1</v>
      </c>
      <c r="V4251" s="0" t="n">
        <f aca="false">K4251</f>
        <v>12</v>
      </c>
      <c r="W4251" s="0" t="n">
        <f aca="false">J4251</f>
        <v>0</v>
      </c>
    </row>
    <row r="4252" customFormat="false" ht="12.8" hidden="false" customHeight="false" outlineLevel="0" collapsed="false">
      <c r="A4252" s="0" t="s">
        <v>72</v>
      </c>
      <c r="B4252" s="0" t="s">
        <v>129</v>
      </c>
      <c r="C4252" s="0" t="s">
        <v>103</v>
      </c>
      <c r="D4252" s="0" t="s">
        <v>38</v>
      </c>
      <c r="E4252" s="0" t="s">
        <v>30</v>
      </c>
      <c r="F4252" s="0" t="s">
        <v>153</v>
      </c>
      <c r="G4252" s="0" t="s">
        <v>1611</v>
      </c>
      <c r="H4252" s="0" t="n">
        <v>3.39795627906976</v>
      </c>
      <c r="I4252" s="0" t="n">
        <v>54.1441054211846</v>
      </c>
      <c r="J4252" s="0" t="n">
        <v>990</v>
      </c>
      <c r="K4252" s="0" t="n">
        <f aca="false">I4252*SUMIFS(syst_chauffage!$H$3:$H$27,syst_chauffage!$B$3:$B$27,D4252,syst_chauffage!$C$3:$C$27,E4252)</f>
        <v>54.7285261738916</v>
      </c>
      <c r="L4252" s="12" t="n">
        <f aca="false">H4252*SUMIFS(syst_chauffage!$K$3:$K$27,syst_chauffage!$B$3:$B$27,D4252,syst_chauffage!$C$3:$C$27,E4252)</f>
        <v>3.03986496519792</v>
      </c>
      <c r="N4252" s="0" t="str">
        <f aca="false">A4252</f>
        <v>Bureaux Administration</v>
      </c>
      <c r="O4252" s="0" t="str">
        <f aca="false">B4252</f>
        <v>Bureaux</v>
      </c>
      <c r="P4252" s="0" t="str">
        <f aca="false">C4252</f>
        <v>immeuble rénové</v>
      </c>
      <c r="Q4252" s="0" t="str">
        <f aca="false">D4252</f>
        <v>PAC performant</v>
      </c>
      <c r="R4252" s="0" t="str">
        <f aca="false">E4252</f>
        <v>Electricité</v>
      </c>
      <c r="S4252" s="0" t="str">
        <f aca="false">F4252</f>
        <v>0102442902</v>
      </c>
      <c r="T4252" s="0" t="str">
        <f aca="false">G4252</f>
        <v>3</v>
      </c>
      <c r="U4252" s="0" t="n">
        <f aca="false">L4252</f>
        <v>3.03986496519792</v>
      </c>
      <c r="V4252" s="0" t="n">
        <f aca="false">K4252</f>
        <v>54.7285261738916</v>
      </c>
      <c r="W4252" s="0" t="n">
        <f aca="false">J4252</f>
        <v>990</v>
      </c>
    </row>
    <row r="4253" customFormat="false" ht="12.8" hidden="false" customHeight="false" outlineLevel="0" collapsed="false">
      <c r="A4253" s="0" t="s">
        <v>72</v>
      </c>
      <c r="B4253" s="0" t="s">
        <v>129</v>
      </c>
      <c r="C4253" s="0" t="s">
        <v>154</v>
      </c>
      <c r="D4253" s="0" t="s">
        <v>19</v>
      </c>
      <c r="E4253" s="0" t="s">
        <v>57</v>
      </c>
      <c r="F4253" s="0" t="s">
        <v>155</v>
      </c>
      <c r="G4253" s="0" t="s">
        <v>1611</v>
      </c>
      <c r="H4253" s="0" t="n">
        <v>0.667536787556813</v>
      </c>
      <c r="I4253" s="0" t="n">
        <v>25.8018359753418</v>
      </c>
      <c r="J4253" s="0" t="n">
        <v>0</v>
      </c>
      <c r="K4253" s="0" t="n">
        <f aca="false">I4253*SUMIFS(syst_chauffage!$H$3:$H$27,syst_chauffage!$B$3:$B$27,D4253,syst_chauffage!$C$3:$C$27,E4253)</f>
        <v>35.9284547344417</v>
      </c>
      <c r="L4253" s="12" t="n">
        <f aca="false">H4253*SUMIFS(syst_chauffage!$K$3:$K$27,syst_chauffage!$B$3:$B$27,D4253,syst_chauffage!$C$3:$C$27,E4253)</f>
        <v>0.667536787556813</v>
      </c>
      <c r="N4253" s="0" t="str">
        <f aca="false">A4253</f>
        <v>Bureaux Administration</v>
      </c>
      <c r="O4253" s="0" t="str">
        <f aca="false">B4253</f>
        <v>Bureaux</v>
      </c>
      <c r="P4253" s="0" t="str">
        <f aca="false">C4253</f>
        <v>immeuble résidentiel</v>
      </c>
      <c r="Q4253" s="0" t="str">
        <f aca="false">D4253</f>
        <v>Autre système centralisé</v>
      </c>
      <c r="R4253" s="0" t="str">
        <f aca="false">E4253</f>
        <v>Autres</v>
      </c>
      <c r="S4253" s="0" t="str">
        <f aca="false">F4253</f>
        <v>0102450101</v>
      </c>
      <c r="T4253" s="0" t="str">
        <f aca="false">G4253</f>
        <v>3</v>
      </c>
      <c r="U4253" s="0" t="n">
        <f aca="false">L4253</f>
        <v>0.667536787556813</v>
      </c>
      <c r="V4253" s="0" t="n">
        <f aca="false">K4253</f>
        <v>35.9284547344417</v>
      </c>
      <c r="W4253" s="0" t="n">
        <f aca="false">J4253</f>
        <v>0</v>
      </c>
    </row>
    <row r="4254" customFormat="false" ht="12.8" hidden="false" customHeight="false" outlineLevel="0" collapsed="false">
      <c r="A4254" s="0" t="s">
        <v>72</v>
      </c>
      <c r="B4254" s="0" t="s">
        <v>129</v>
      </c>
      <c r="C4254" s="0" t="s">
        <v>154</v>
      </c>
      <c r="D4254" s="0" t="s">
        <v>19</v>
      </c>
      <c r="E4254" s="0" t="s">
        <v>58</v>
      </c>
      <c r="F4254" s="0" t="s">
        <v>156</v>
      </c>
      <c r="G4254" s="0" t="s">
        <v>1611</v>
      </c>
      <c r="H4254" s="0" t="n">
        <v>0.678111580081339</v>
      </c>
      <c r="I4254" s="0" t="n">
        <v>25.8144683715376</v>
      </c>
      <c r="J4254" s="0" t="n">
        <v>935</v>
      </c>
      <c r="K4254" s="0" t="n">
        <f aca="false">I4254*SUMIFS(syst_chauffage!$H$3:$H$27,syst_chauffage!$B$3:$B$27,D4254,syst_chauffage!$C$3:$C$27,E4254)</f>
        <v>42.4634991673927</v>
      </c>
      <c r="L4254" s="12" t="n">
        <f aca="false">H4254*SUMIFS(syst_chauffage!$K$3:$K$27,syst_chauffage!$B$3:$B$27,D4254,syst_chauffage!$C$3:$C$27,E4254)</f>
        <v>0.678111580081339</v>
      </c>
      <c r="N4254" s="0" t="str">
        <f aca="false">A4254</f>
        <v>Bureaux Administration</v>
      </c>
      <c r="O4254" s="0" t="str">
        <f aca="false">B4254</f>
        <v>Bureaux</v>
      </c>
      <c r="P4254" s="0" t="str">
        <f aca="false">C4254</f>
        <v>immeuble résidentiel</v>
      </c>
      <c r="Q4254" s="0" t="str">
        <f aca="false">D4254</f>
        <v>Autre système centralisé</v>
      </c>
      <c r="R4254" s="0" t="str">
        <f aca="false">E4254</f>
        <v>Urbain</v>
      </c>
      <c r="S4254" s="0" t="str">
        <f aca="false">F4254</f>
        <v>0102450106</v>
      </c>
      <c r="T4254" s="0" t="str">
        <f aca="false">G4254</f>
        <v>3</v>
      </c>
      <c r="U4254" s="0" t="n">
        <f aca="false">L4254</f>
        <v>0.678111580081339</v>
      </c>
      <c r="V4254" s="0" t="n">
        <f aca="false">K4254</f>
        <v>42.4634991673927</v>
      </c>
      <c r="W4254" s="0" t="n">
        <f aca="false">J4254</f>
        <v>935</v>
      </c>
    </row>
    <row r="4255" customFormat="false" ht="12.8" hidden="false" customHeight="false" outlineLevel="0" collapsed="false">
      <c r="A4255" s="0" t="s">
        <v>72</v>
      </c>
      <c r="B4255" s="0" t="s">
        <v>129</v>
      </c>
      <c r="C4255" s="0" t="s">
        <v>154</v>
      </c>
      <c r="D4255" s="0" t="s">
        <v>22</v>
      </c>
      <c r="E4255" s="0" t="s">
        <v>23</v>
      </c>
      <c r="F4255" s="0" t="s">
        <v>157</v>
      </c>
      <c r="G4255" s="0" t="s">
        <v>1611</v>
      </c>
      <c r="H4255" s="0" t="n">
        <v>0.54375443646986</v>
      </c>
      <c r="I4255" s="0" t="n">
        <v>27.7271658865915</v>
      </c>
      <c r="J4255" s="0" t="n">
        <v>0</v>
      </c>
      <c r="K4255" s="0" t="n">
        <f aca="false">I4255*SUMIFS(syst_chauffage!$H$3:$H$27,syst_chauffage!$B$3:$B$27,D4255,syst_chauffage!$C$3:$C$27,E4255)</f>
        <v>48.8281632155843</v>
      </c>
      <c r="L4255" s="12" t="n">
        <f aca="false">H4255*SUMIFS(syst_chauffage!$K$3:$K$27,syst_chauffage!$B$3:$B$27,D4255,syst_chauffage!$C$3:$C$27,E4255)</f>
        <v>0.54375443646986</v>
      </c>
      <c r="N4255" s="0" t="str">
        <f aca="false">A4255</f>
        <v>Bureaux Administration</v>
      </c>
      <c r="O4255" s="0" t="str">
        <f aca="false">B4255</f>
        <v>Bureaux</v>
      </c>
      <c r="P4255" s="0" t="str">
        <f aca="false">C4255</f>
        <v>immeuble résidentiel</v>
      </c>
      <c r="Q4255" s="0" t="str">
        <f aca="false">D4255</f>
        <v>Chaudière fioul</v>
      </c>
      <c r="R4255" s="0" t="str">
        <f aca="false">E4255</f>
        <v>Fioul</v>
      </c>
      <c r="S4255" s="0" t="str">
        <f aca="false">F4255</f>
        <v>0102450303</v>
      </c>
      <c r="T4255" s="0" t="str">
        <f aca="false">G4255</f>
        <v>3</v>
      </c>
      <c r="U4255" s="0" t="n">
        <f aca="false">L4255</f>
        <v>0.54375443646986</v>
      </c>
      <c r="V4255" s="0" t="n">
        <f aca="false">K4255</f>
        <v>48.8281632155843</v>
      </c>
      <c r="W4255" s="0" t="n">
        <f aca="false">J4255</f>
        <v>0</v>
      </c>
    </row>
    <row r="4256" customFormat="false" ht="12.8" hidden="false" customHeight="false" outlineLevel="0" collapsed="false">
      <c r="A4256" s="0" t="s">
        <v>72</v>
      </c>
      <c r="B4256" s="0" t="s">
        <v>129</v>
      </c>
      <c r="C4256" s="0" t="s">
        <v>154</v>
      </c>
      <c r="D4256" s="0" t="s">
        <v>13</v>
      </c>
      <c r="E4256" s="0" t="s">
        <v>14</v>
      </c>
      <c r="F4256" s="0" t="s">
        <v>158</v>
      </c>
      <c r="G4256" s="0" t="s">
        <v>1611</v>
      </c>
      <c r="H4256" s="0" t="n">
        <v>0.717746747968256</v>
      </c>
      <c r="I4256" s="0" t="n">
        <v>27.8161747463524</v>
      </c>
      <c r="J4256" s="0" t="n">
        <v>308</v>
      </c>
      <c r="K4256" s="0" t="n">
        <f aca="false">I4256*SUMIFS(syst_chauffage!$H$3:$H$27,syst_chauffage!$B$3:$B$27,D4256,syst_chauffage!$C$3:$C$27,E4256)</f>
        <v>56.1773166699634</v>
      </c>
      <c r="L4256" s="12" t="n">
        <f aca="false">H4256*SUMIFS(syst_chauffage!$K$3:$K$27,syst_chauffage!$B$3:$B$27,D4256,syst_chauffage!$C$3:$C$27,E4256)</f>
        <v>0.717746747968256</v>
      </c>
      <c r="N4256" s="0" t="str">
        <f aca="false">A4256</f>
        <v>Bureaux Administration</v>
      </c>
      <c r="O4256" s="0" t="str">
        <f aca="false">B4256</f>
        <v>Bureaux</v>
      </c>
      <c r="P4256" s="0" t="str">
        <f aca="false">C4256</f>
        <v>immeuble résidentiel</v>
      </c>
      <c r="Q4256" s="0" t="str">
        <f aca="false">D4256</f>
        <v>Chaudière gaz</v>
      </c>
      <c r="R4256" s="0" t="str">
        <f aca="false">E4256</f>
        <v>Gaz</v>
      </c>
      <c r="S4256" s="0" t="str">
        <f aca="false">F4256</f>
        <v>0102450404</v>
      </c>
      <c r="T4256" s="0" t="str">
        <f aca="false">G4256</f>
        <v>3</v>
      </c>
      <c r="U4256" s="0" t="n">
        <f aca="false">L4256</f>
        <v>0.717746747968256</v>
      </c>
      <c r="V4256" s="0" t="n">
        <f aca="false">K4256</f>
        <v>56.1773166699634</v>
      </c>
      <c r="W4256" s="0" t="n">
        <f aca="false">J4256</f>
        <v>308</v>
      </c>
    </row>
    <row r="4257" customFormat="false" ht="12.8" hidden="false" customHeight="false" outlineLevel="0" collapsed="false">
      <c r="A4257" s="0" t="s">
        <v>72</v>
      </c>
      <c r="B4257" s="0" t="s">
        <v>129</v>
      </c>
      <c r="C4257" s="0" t="s">
        <v>154</v>
      </c>
      <c r="D4257" s="0" t="s">
        <v>29</v>
      </c>
      <c r="E4257" s="0" t="s">
        <v>30</v>
      </c>
      <c r="F4257" s="0" t="s">
        <v>159</v>
      </c>
      <c r="G4257" s="0" t="s">
        <v>1611</v>
      </c>
      <c r="H4257" s="0" t="n">
        <v>0.92</v>
      </c>
      <c r="I4257" s="0" t="n">
        <v>10.4</v>
      </c>
      <c r="J4257" s="0" t="n">
        <v>0</v>
      </c>
      <c r="K4257" s="0" t="n">
        <f aca="false">I4257*SUMIFS(syst_chauffage!$H$3:$H$27,syst_chauffage!$B$3:$B$27,D4257,syst_chauffage!$C$3:$C$27,E4257)</f>
        <v>3</v>
      </c>
      <c r="L4257" s="12" t="n">
        <f aca="false">H4257*SUMIFS(syst_chauffage!$K$3:$K$27,syst_chauffage!$B$3:$B$27,D4257,syst_chauffage!$C$3:$C$27,E4257)</f>
        <v>0.92</v>
      </c>
      <c r="N4257" s="0" t="str">
        <f aca="false">A4257</f>
        <v>Bureaux Administration</v>
      </c>
      <c r="O4257" s="0" t="str">
        <f aca="false">B4257</f>
        <v>Bureaux</v>
      </c>
      <c r="P4257" s="0" t="str">
        <f aca="false">C4257</f>
        <v>immeuble résidentiel</v>
      </c>
      <c r="Q4257" s="0" t="str">
        <f aca="false">D4257</f>
        <v>Electrique direct</v>
      </c>
      <c r="R4257" s="0" t="str">
        <f aca="false">E4257</f>
        <v>Electricité</v>
      </c>
      <c r="S4257" s="0" t="str">
        <f aca="false">F4257</f>
        <v>0102450602</v>
      </c>
      <c r="T4257" s="0" t="str">
        <f aca="false">G4257</f>
        <v>3</v>
      </c>
      <c r="U4257" s="0" t="n">
        <f aca="false">L4257</f>
        <v>0.92</v>
      </c>
      <c r="V4257" s="0" t="n">
        <f aca="false">K4257</f>
        <v>3</v>
      </c>
      <c r="W4257" s="0" t="n">
        <f aca="false">J4257</f>
        <v>0</v>
      </c>
    </row>
    <row r="4258" customFormat="false" ht="12.8" hidden="false" customHeight="false" outlineLevel="0" collapsed="false">
      <c r="A4258" s="0" t="s">
        <v>72</v>
      </c>
      <c r="B4258" s="0" t="s">
        <v>129</v>
      </c>
      <c r="C4258" s="0" t="s">
        <v>154</v>
      </c>
      <c r="D4258" s="0" t="s">
        <v>51</v>
      </c>
      <c r="E4258" s="0" t="s">
        <v>57</v>
      </c>
      <c r="F4258" s="0" t="s">
        <v>160</v>
      </c>
      <c r="G4258" s="0" t="s">
        <v>1611</v>
      </c>
      <c r="H4258" s="0" t="n">
        <v>0.770234754873246</v>
      </c>
      <c r="I4258" s="0" t="n">
        <v>30.7164713992164</v>
      </c>
      <c r="J4258" s="0" t="n">
        <v>0</v>
      </c>
      <c r="K4258" s="0" t="n">
        <f aca="false">I4258*SUMIFS(syst_chauffage!$H$3:$H$27,syst_chauffage!$B$3:$B$27,D4258,syst_chauffage!$C$3:$C$27,E4258)</f>
        <v>65.0837138463031</v>
      </c>
      <c r="L4258" s="12" t="n">
        <f aca="false">H4258*SUMIFS(syst_chauffage!$K$3:$K$27,syst_chauffage!$B$3:$B$27,D4258,syst_chauffage!$C$3:$C$27,E4258)</f>
        <v>0.770234754873246</v>
      </c>
      <c r="N4258" s="0" t="str">
        <f aca="false">A4258</f>
        <v>Bureaux Administration</v>
      </c>
      <c r="O4258" s="0" t="str">
        <f aca="false">B4258</f>
        <v>Bureaux</v>
      </c>
      <c r="P4258" s="0" t="str">
        <f aca="false">C4258</f>
        <v>immeuble résidentiel</v>
      </c>
      <c r="Q4258" s="0" t="str">
        <f aca="false">D4258</f>
        <v>Autre système centralisé performant</v>
      </c>
      <c r="R4258" s="0" t="str">
        <f aca="false">E4258</f>
        <v>Autres</v>
      </c>
      <c r="S4258" s="0" t="str">
        <f aca="false">F4258</f>
        <v>0102452101</v>
      </c>
      <c r="T4258" s="0" t="str">
        <f aca="false">G4258</f>
        <v>3</v>
      </c>
      <c r="U4258" s="0" t="n">
        <f aca="false">L4258</f>
        <v>0.770234754873246</v>
      </c>
      <c r="V4258" s="0" t="n">
        <f aca="false">K4258</f>
        <v>65.0837138463031</v>
      </c>
      <c r="W4258" s="0" t="n">
        <f aca="false">J4258</f>
        <v>0</v>
      </c>
    </row>
    <row r="4259" customFormat="false" ht="12.8" hidden="false" customHeight="false" outlineLevel="0" collapsed="false">
      <c r="A4259" s="0" t="s">
        <v>72</v>
      </c>
      <c r="B4259" s="0" t="s">
        <v>129</v>
      </c>
      <c r="C4259" s="0" t="s">
        <v>154</v>
      </c>
      <c r="D4259" s="0" t="s">
        <v>51</v>
      </c>
      <c r="E4259" s="0" t="s">
        <v>58</v>
      </c>
      <c r="F4259" s="0" t="s">
        <v>161</v>
      </c>
      <c r="G4259" s="0" t="s">
        <v>1611</v>
      </c>
      <c r="H4259" s="0" t="n">
        <v>0.782436438555391</v>
      </c>
      <c r="I4259" s="0" t="n">
        <v>30.7315099661162</v>
      </c>
      <c r="J4259" s="0" t="n">
        <v>935</v>
      </c>
      <c r="K4259" s="0" t="n">
        <f aca="false">I4259*SUMIFS(syst_chauffage!$H$3:$H$27,syst_chauffage!$B$3:$B$27,D4259,syst_chauffage!$C$3:$C$27,E4259)</f>
        <v>65.5810271157998</v>
      </c>
      <c r="L4259" s="12" t="n">
        <f aca="false">H4259*SUMIFS(syst_chauffage!$K$3:$K$27,syst_chauffage!$B$3:$B$27,D4259,syst_chauffage!$C$3:$C$27,E4259)</f>
        <v>0.782436438555391</v>
      </c>
      <c r="N4259" s="0" t="str">
        <f aca="false">A4259</f>
        <v>Bureaux Administration</v>
      </c>
      <c r="O4259" s="0" t="str">
        <f aca="false">B4259</f>
        <v>Bureaux</v>
      </c>
      <c r="P4259" s="0" t="str">
        <f aca="false">C4259</f>
        <v>immeuble résidentiel</v>
      </c>
      <c r="Q4259" s="0" t="str">
        <f aca="false">D4259</f>
        <v>Autre système centralisé performant</v>
      </c>
      <c r="R4259" s="0" t="str">
        <f aca="false">E4259</f>
        <v>Urbain</v>
      </c>
      <c r="S4259" s="0" t="str">
        <f aca="false">F4259</f>
        <v>0102452106</v>
      </c>
      <c r="T4259" s="0" t="str">
        <f aca="false">G4259</f>
        <v>3</v>
      </c>
      <c r="U4259" s="0" t="n">
        <f aca="false">L4259</f>
        <v>0.782436438555391</v>
      </c>
      <c r="V4259" s="0" t="n">
        <f aca="false">K4259</f>
        <v>65.5810271157998</v>
      </c>
      <c r="W4259" s="0" t="n">
        <f aca="false">J4259</f>
        <v>935</v>
      </c>
    </row>
    <row r="4260" customFormat="false" ht="12.8" hidden="false" customHeight="false" outlineLevel="0" collapsed="false">
      <c r="A4260" s="0" t="s">
        <v>72</v>
      </c>
      <c r="B4260" s="0" t="s">
        <v>129</v>
      </c>
      <c r="C4260" s="0" t="s">
        <v>154</v>
      </c>
      <c r="D4260" s="0" t="s">
        <v>27</v>
      </c>
      <c r="E4260" s="0" t="s">
        <v>23</v>
      </c>
      <c r="F4260" s="0" t="s">
        <v>162</v>
      </c>
      <c r="G4260" s="0" t="s">
        <v>1611</v>
      </c>
      <c r="H4260" s="0" t="n">
        <v>0.718621645149003</v>
      </c>
      <c r="I4260" s="0" t="n">
        <v>33.0085308173708</v>
      </c>
      <c r="J4260" s="0" t="n">
        <v>693</v>
      </c>
      <c r="K4260" s="0" t="n">
        <f aca="false">I4260*SUMIFS(syst_chauffage!$H$3:$H$27,syst_chauffage!$B$3:$B$27,D4260,syst_chauffage!$C$3:$C$27,E4260)</f>
        <v>84.6471801558574</v>
      </c>
      <c r="L4260" s="12" t="n">
        <f aca="false">H4260*SUMIFS(syst_chauffage!$K$3:$K$27,syst_chauffage!$B$3:$B$27,D4260,syst_chauffage!$C$3:$C$27,E4260)</f>
        <v>0.718621645149003</v>
      </c>
      <c r="N4260" s="0" t="str">
        <f aca="false">A4260</f>
        <v>Bureaux Administration</v>
      </c>
      <c r="O4260" s="0" t="str">
        <f aca="false">B4260</f>
        <v>Bureaux</v>
      </c>
      <c r="P4260" s="0" t="str">
        <f aca="false">C4260</f>
        <v>immeuble résidentiel</v>
      </c>
      <c r="Q4260" s="0" t="str">
        <f aca="false">D4260</f>
        <v>Chaudière condensation fioul</v>
      </c>
      <c r="R4260" s="0" t="str">
        <f aca="false">E4260</f>
        <v>Fioul</v>
      </c>
      <c r="S4260" s="0" t="str">
        <f aca="false">F4260</f>
        <v>0102452303</v>
      </c>
      <c r="T4260" s="0" t="str">
        <f aca="false">G4260</f>
        <v>3</v>
      </c>
      <c r="U4260" s="0" t="n">
        <f aca="false">L4260</f>
        <v>0.718621645149003</v>
      </c>
      <c r="V4260" s="0" t="n">
        <f aca="false">K4260</f>
        <v>84.6471801558574</v>
      </c>
      <c r="W4260" s="0" t="n">
        <f aca="false">J4260</f>
        <v>693</v>
      </c>
    </row>
    <row r="4261" customFormat="false" ht="12.8" hidden="false" customHeight="false" outlineLevel="0" collapsed="false">
      <c r="A4261" s="0" t="s">
        <v>72</v>
      </c>
      <c r="B4261" s="0" t="s">
        <v>129</v>
      </c>
      <c r="C4261" s="0" t="s">
        <v>154</v>
      </c>
      <c r="D4261" s="0" t="s">
        <v>18</v>
      </c>
      <c r="E4261" s="0" t="s">
        <v>14</v>
      </c>
      <c r="F4261" s="0" t="s">
        <v>163</v>
      </c>
      <c r="G4261" s="0" t="s">
        <v>1611</v>
      </c>
      <c r="H4261" s="0" t="n">
        <v>0.948575888067158</v>
      </c>
      <c r="I4261" s="0" t="n">
        <v>33.1144937456576</v>
      </c>
      <c r="J4261" s="0" t="n">
        <v>693</v>
      </c>
      <c r="K4261" s="0" t="n">
        <f aca="false">I4261*SUMIFS(syst_chauffage!$H$3:$H$27,syst_chauffage!$B$3:$B$27,D4261,syst_chauffage!$C$3:$C$27,E4261)</f>
        <v>90.2346417486357</v>
      </c>
      <c r="L4261" s="12" t="n">
        <f aca="false">H4261*SUMIFS(syst_chauffage!$K$3:$K$27,syst_chauffage!$B$3:$B$27,D4261,syst_chauffage!$C$3:$C$27,E4261)</f>
        <v>0.921491096694258</v>
      </c>
      <c r="N4261" s="0" t="str">
        <f aca="false">A4261</f>
        <v>Bureaux Administration</v>
      </c>
      <c r="O4261" s="0" t="str">
        <f aca="false">B4261</f>
        <v>Bureaux</v>
      </c>
      <c r="P4261" s="0" t="str">
        <f aca="false">C4261</f>
        <v>immeuble résidentiel</v>
      </c>
      <c r="Q4261" s="0" t="str">
        <f aca="false">D4261</f>
        <v>Chaudière condensation gaz</v>
      </c>
      <c r="R4261" s="0" t="str">
        <f aca="false">E4261</f>
        <v>Gaz</v>
      </c>
      <c r="S4261" s="0" t="str">
        <f aca="false">F4261</f>
        <v>0102452404</v>
      </c>
      <c r="T4261" s="0" t="str">
        <f aca="false">G4261</f>
        <v>3</v>
      </c>
      <c r="U4261" s="0" t="n">
        <f aca="false">L4261</f>
        <v>0.921491096694258</v>
      </c>
      <c r="V4261" s="0" t="n">
        <f aca="false">K4261</f>
        <v>90.2346417486357</v>
      </c>
      <c r="W4261" s="0" t="n">
        <f aca="false">J4261</f>
        <v>693</v>
      </c>
    </row>
    <row r="4262" customFormat="false" ht="12.8" hidden="false" customHeight="false" outlineLevel="0" collapsed="false">
      <c r="A4262" s="0" t="s">
        <v>72</v>
      </c>
      <c r="B4262" s="0" t="s">
        <v>129</v>
      </c>
      <c r="C4262" s="0" t="s">
        <v>154</v>
      </c>
      <c r="D4262" s="0" t="s">
        <v>32</v>
      </c>
      <c r="E4262" s="0" t="s">
        <v>30</v>
      </c>
      <c r="F4262" s="0" t="s">
        <v>164</v>
      </c>
      <c r="G4262" s="0" t="s">
        <v>1611</v>
      </c>
      <c r="H4262" s="0" t="n">
        <v>1</v>
      </c>
      <c r="I4262" s="0" t="n">
        <v>12</v>
      </c>
      <c r="J4262" s="0" t="n">
        <v>0</v>
      </c>
      <c r="K4262" s="0" t="n">
        <f aca="false">I4262*SUMIFS(syst_chauffage!$H$3:$H$27,syst_chauffage!$B$3:$B$27,D4262,syst_chauffage!$C$3:$C$27,E4262)</f>
        <v>12</v>
      </c>
      <c r="L4262" s="12" t="n">
        <f aca="false">H4262*SUMIFS(syst_chauffage!$K$3:$K$27,syst_chauffage!$B$3:$B$27,D4262,syst_chauffage!$C$3:$C$27,E4262)</f>
        <v>1</v>
      </c>
      <c r="N4262" s="0" t="str">
        <f aca="false">A4262</f>
        <v>Bureaux Administration</v>
      </c>
      <c r="O4262" s="0" t="str">
        <f aca="false">B4262</f>
        <v>Bureaux</v>
      </c>
      <c r="P4262" s="0" t="str">
        <f aca="false">C4262</f>
        <v>immeuble résidentiel</v>
      </c>
      <c r="Q4262" s="0" t="str">
        <f aca="false">D4262</f>
        <v>Electrique direct performant</v>
      </c>
      <c r="R4262" s="0" t="str">
        <f aca="false">E4262</f>
        <v>Electricité</v>
      </c>
      <c r="S4262" s="0" t="str">
        <f aca="false">F4262</f>
        <v>0102452602</v>
      </c>
      <c r="T4262" s="0" t="str">
        <f aca="false">G4262</f>
        <v>3</v>
      </c>
      <c r="U4262" s="0" t="n">
        <f aca="false">L4262</f>
        <v>1</v>
      </c>
      <c r="V4262" s="0" t="n">
        <f aca="false">K4262</f>
        <v>12</v>
      </c>
      <c r="W4262" s="0" t="n">
        <f aca="false">J4262</f>
        <v>0</v>
      </c>
    </row>
    <row r="4263" customFormat="false" ht="12.8" hidden="false" customHeight="false" outlineLevel="0" collapsed="false">
      <c r="A4263" s="0" t="s">
        <v>72</v>
      </c>
      <c r="B4263" s="0" t="s">
        <v>129</v>
      </c>
      <c r="C4263" s="0" t="s">
        <v>165</v>
      </c>
      <c r="D4263" s="0" t="s">
        <v>19</v>
      </c>
      <c r="E4263" s="0" t="s">
        <v>57</v>
      </c>
      <c r="F4263" s="0" t="s">
        <v>166</v>
      </c>
      <c r="G4263" s="0" t="s">
        <v>1611</v>
      </c>
      <c r="H4263" s="0" t="n">
        <v>0.668116768317533</v>
      </c>
      <c r="I4263" s="0" t="n">
        <v>15.494674538956</v>
      </c>
      <c r="J4263" s="0" t="n">
        <v>0</v>
      </c>
      <c r="K4263" s="0" t="n">
        <f aca="false">I4263*SUMIFS(syst_chauffage!$H$3:$H$27,syst_chauffage!$B$3:$B$27,D4263,syst_chauffage!$C$3:$C$27,E4263)</f>
        <v>21.5759728621564</v>
      </c>
      <c r="L4263" s="12" t="n">
        <f aca="false">H4263*SUMIFS(syst_chauffage!$K$3:$K$27,syst_chauffage!$B$3:$B$27,D4263,syst_chauffage!$C$3:$C$27,E4263)</f>
        <v>0.668116768317533</v>
      </c>
      <c r="N4263" s="0" t="str">
        <f aca="false">A4263</f>
        <v>Bureaux Administration</v>
      </c>
      <c r="O4263" s="0" t="str">
        <f aca="false">B4263</f>
        <v>Bureaux</v>
      </c>
      <c r="P4263" s="0" t="str">
        <f aca="false">C4263</f>
        <v>plateau large bureau paysagés</v>
      </c>
      <c r="Q4263" s="0" t="str">
        <f aca="false">D4263</f>
        <v>Autre système centralisé</v>
      </c>
      <c r="R4263" s="0" t="str">
        <f aca="false">E4263</f>
        <v>Autres</v>
      </c>
      <c r="S4263" s="0" t="str">
        <f aca="false">F4263</f>
        <v>0102830101</v>
      </c>
      <c r="T4263" s="0" t="str">
        <f aca="false">G4263</f>
        <v>3</v>
      </c>
      <c r="U4263" s="0" t="n">
        <f aca="false">L4263</f>
        <v>0.668116768317533</v>
      </c>
      <c r="V4263" s="0" t="n">
        <f aca="false">K4263</f>
        <v>21.5759728621564</v>
      </c>
      <c r="W4263" s="0" t="n">
        <f aca="false">J4263</f>
        <v>0</v>
      </c>
    </row>
    <row r="4264" customFormat="false" ht="12.8" hidden="false" customHeight="false" outlineLevel="0" collapsed="false">
      <c r="A4264" s="0" t="s">
        <v>72</v>
      </c>
      <c r="B4264" s="0" t="s">
        <v>129</v>
      </c>
      <c r="C4264" s="0" t="s">
        <v>165</v>
      </c>
      <c r="D4264" s="0" t="s">
        <v>19</v>
      </c>
      <c r="E4264" s="0" t="s">
        <v>58</v>
      </c>
      <c r="F4264" s="0" t="s">
        <v>167</v>
      </c>
      <c r="G4264" s="0" t="s">
        <v>1611</v>
      </c>
      <c r="H4264" s="0" t="n">
        <v>0.682347739508038</v>
      </c>
      <c r="I4264" s="0" t="n">
        <v>16.457391600756</v>
      </c>
      <c r="J4264" s="0" t="n">
        <v>935</v>
      </c>
      <c r="K4264" s="0" t="n">
        <f aca="false">I4264*SUMIFS(syst_chauffage!$H$3:$H$27,syst_chauffage!$B$3:$B$27,D4264,syst_chauffage!$C$3:$C$27,E4264)</f>
        <v>27.0715795684051</v>
      </c>
      <c r="L4264" s="12" t="n">
        <f aca="false">H4264*SUMIFS(syst_chauffage!$K$3:$K$27,syst_chauffage!$B$3:$B$27,D4264,syst_chauffage!$C$3:$C$27,E4264)</f>
        <v>0.682347739508038</v>
      </c>
      <c r="N4264" s="0" t="str">
        <f aca="false">A4264</f>
        <v>Bureaux Administration</v>
      </c>
      <c r="O4264" s="0" t="str">
        <f aca="false">B4264</f>
        <v>Bureaux</v>
      </c>
      <c r="P4264" s="0" t="str">
        <f aca="false">C4264</f>
        <v>plateau large bureau paysagés</v>
      </c>
      <c r="Q4264" s="0" t="str">
        <f aca="false">D4264</f>
        <v>Autre système centralisé</v>
      </c>
      <c r="R4264" s="0" t="str">
        <f aca="false">E4264</f>
        <v>Urbain</v>
      </c>
      <c r="S4264" s="0" t="str">
        <f aca="false">F4264</f>
        <v>0102830106</v>
      </c>
      <c r="T4264" s="0" t="str">
        <f aca="false">G4264</f>
        <v>3</v>
      </c>
      <c r="U4264" s="0" t="n">
        <f aca="false">L4264</f>
        <v>0.682347739508038</v>
      </c>
      <c r="V4264" s="0" t="n">
        <f aca="false">K4264</f>
        <v>27.0715795684051</v>
      </c>
      <c r="W4264" s="0" t="n">
        <f aca="false">J4264</f>
        <v>935</v>
      </c>
    </row>
    <row r="4265" customFormat="false" ht="12.8" hidden="false" customHeight="false" outlineLevel="0" collapsed="false">
      <c r="A4265" s="0" t="s">
        <v>72</v>
      </c>
      <c r="B4265" s="0" t="s">
        <v>129</v>
      </c>
      <c r="C4265" s="0" t="s">
        <v>165</v>
      </c>
      <c r="D4265" s="0" t="s">
        <v>22</v>
      </c>
      <c r="E4265" s="0" t="s">
        <v>23</v>
      </c>
      <c r="F4265" s="0" t="s">
        <v>168</v>
      </c>
      <c r="G4265" s="0" t="s">
        <v>1611</v>
      </c>
      <c r="H4265" s="0" t="n">
        <v>0.554684865734094</v>
      </c>
      <c r="I4265" s="0" t="n">
        <v>4.40204980885649</v>
      </c>
      <c r="J4265" s="0" t="n">
        <v>0</v>
      </c>
      <c r="K4265" s="0" t="n">
        <f aca="false">I4265*SUMIFS(syst_chauffage!$H$3:$H$27,syst_chauffage!$B$3:$B$27,D4265,syst_chauffage!$C$3:$C$27,E4265)</f>
        <v>7.75210879572516</v>
      </c>
      <c r="L4265" s="12" t="n">
        <f aca="false">H4265*SUMIFS(syst_chauffage!$K$3:$K$27,syst_chauffage!$B$3:$B$27,D4265,syst_chauffage!$C$3:$C$27,E4265)</f>
        <v>0.554684865734094</v>
      </c>
      <c r="N4265" s="0" t="str">
        <f aca="false">A4265</f>
        <v>Bureaux Administration</v>
      </c>
      <c r="O4265" s="0" t="str">
        <f aca="false">B4265</f>
        <v>Bureaux</v>
      </c>
      <c r="P4265" s="0" t="str">
        <f aca="false">C4265</f>
        <v>plateau large bureau paysagés</v>
      </c>
      <c r="Q4265" s="0" t="str">
        <f aca="false">D4265</f>
        <v>Chaudière fioul</v>
      </c>
      <c r="R4265" s="0" t="str">
        <f aca="false">E4265</f>
        <v>Fioul</v>
      </c>
      <c r="S4265" s="0" t="str">
        <f aca="false">F4265</f>
        <v>0102830303</v>
      </c>
      <c r="T4265" s="0" t="str">
        <f aca="false">G4265</f>
        <v>3</v>
      </c>
      <c r="U4265" s="0" t="n">
        <f aca="false">L4265</f>
        <v>0.554684865734094</v>
      </c>
      <c r="V4265" s="0" t="n">
        <f aca="false">K4265</f>
        <v>7.75210879572516</v>
      </c>
      <c r="W4265" s="0" t="n">
        <f aca="false">J4265</f>
        <v>0</v>
      </c>
    </row>
    <row r="4266" customFormat="false" ht="12.8" hidden="false" customHeight="false" outlineLevel="0" collapsed="false">
      <c r="A4266" s="0" t="s">
        <v>72</v>
      </c>
      <c r="B4266" s="0" t="s">
        <v>129</v>
      </c>
      <c r="C4266" s="0" t="s">
        <v>165</v>
      </c>
      <c r="D4266" s="0" t="s">
        <v>13</v>
      </c>
      <c r="E4266" s="0" t="s">
        <v>14</v>
      </c>
      <c r="F4266" s="0" t="s">
        <v>169</v>
      </c>
      <c r="G4266" s="0" t="s">
        <v>1611</v>
      </c>
      <c r="H4266" s="0" t="n">
        <v>0.732186051270633</v>
      </c>
      <c r="I4266" s="0" t="n">
        <v>3.27389066891352</v>
      </c>
      <c r="J4266" s="0" t="n">
        <v>364</v>
      </c>
      <c r="K4266" s="0" t="n">
        <f aca="false">I4266*SUMIFS(syst_chauffage!$H$3:$H$27,syst_chauffage!$B$3:$B$27,D4266,syst_chauffage!$C$3:$C$27,E4266)</f>
        <v>6.61192254245925</v>
      </c>
      <c r="L4266" s="12" t="n">
        <f aca="false">H4266*SUMIFS(syst_chauffage!$K$3:$K$27,syst_chauffage!$B$3:$B$27,D4266,syst_chauffage!$C$3:$C$27,E4266)</f>
        <v>0.732186051270633</v>
      </c>
      <c r="N4266" s="0" t="str">
        <f aca="false">A4266</f>
        <v>Bureaux Administration</v>
      </c>
      <c r="O4266" s="0" t="str">
        <f aca="false">B4266</f>
        <v>Bureaux</v>
      </c>
      <c r="P4266" s="0" t="str">
        <f aca="false">C4266</f>
        <v>plateau large bureau paysagés</v>
      </c>
      <c r="Q4266" s="0" t="str">
        <f aca="false">D4266</f>
        <v>Chaudière gaz</v>
      </c>
      <c r="R4266" s="0" t="str">
        <f aca="false">E4266</f>
        <v>Gaz</v>
      </c>
      <c r="S4266" s="0" t="str">
        <f aca="false">F4266</f>
        <v>0102830404</v>
      </c>
      <c r="T4266" s="0" t="str">
        <f aca="false">G4266</f>
        <v>3</v>
      </c>
      <c r="U4266" s="0" t="n">
        <f aca="false">L4266</f>
        <v>0.732186051270633</v>
      </c>
      <c r="V4266" s="0" t="n">
        <f aca="false">K4266</f>
        <v>6.61192254245925</v>
      </c>
      <c r="W4266" s="0" t="n">
        <f aca="false">J4266</f>
        <v>364</v>
      </c>
    </row>
    <row r="4267" customFormat="false" ht="12.8" hidden="false" customHeight="false" outlineLevel="0" collapsed="false">
      <c r="A4267" s="0" t="s">
        <v>72</v>
      </c>
      <c r="B4267" s="0" t="s">
        <v>129</v>
      </c>
      <c r="C4267" s="0" t="s">
        <v>165</v>
      </c>
      <c r="D4267" s="0" t="s">
        <v>29</v>
      </c>
      <c r="E4267" s="0" t="s">
        <v>30</v>
      </c>
      <c r="F4267" s="0" t="s">
        <v>170</v>
      </c>
      <c r="G4267" s="0" t="s">
        <v>1611</v>
      </c>
      <c r="H4267" s="0" t="n">
        <v>0.92</v>
      </c>
      <c r="I4267" s="0" t="n">
        <v>10.4</v>
      </c>
      <c r="J4267" s="0" t="n">
        <v>0</v>
      </c>
      <c r="K4267" s="0" t="n">
        <f aca="false">I4267*SUMIFS(syst_chauffage!$H$3:$H$27,syst_chauffage!$B$3:$B$27,D4267,syst_chauffage!$C$3:$C$27,E4267)</f>
        <v>3</v>
      </c>
      <c r="L4267" s="12" t="n">
        <f aca="false">H4267*SUMIFS(syst_chauffage!$K$3:$K$27,syst_chauffage!$B$3:$B$27,D4267,syst_chauffage!$C$3:$C$27,E4267)</f>
        <v>0.92</v>
      </c>
      <c r="N4267" s="0" t="str">
        <f aca="false">A4267</f>
        <v>Bureaux Administration</v>
      </c>
      <c r="O4267" s="0" t="str">
        <f aca="false">B4267</f>
        <v>Bureaux</v>
      </c>
      <c r="P4267" s="0" t="str">
        <f aca="false">C4267</f>
        <v>plateau large bureau paysagés</v>
      </c>
      <c r="Q4267" s="0" t="str">
        <f aca="false">D4267</f>
        <v>Electrique direct</v>
      </c>
      <c r="R4267" s="0" t="str">
        <f aca="false">E4267</f>
        <v>Electricité</v>
      </c>
      <c r="S4267" s="0" t="str">
        <f aca="false">F4267</f>
        <v>0102830602</v>
      </c>
      <c r="T4267" s="0" t="str">
        <f aca="false">G4267</f>
        <v>3</v>
      </c>
      <c r="U4267" s="0" t="n">
        <f aca="false">L4267</f>
        <v>0.92</v>
      </c>
      <c r="V4267" s="0" t="n">
        <f aca="false">K4267</f>
        <v>3</v>
      </c>
      <c r="W4267" s="0" t="n">
        <f aca="false">J4267</f>
        <v>0</v>
      </c>
    </row>
    <row r="4268" customFormat="false" ht="12.8" hidden="false" customHeight="false" outlineLevel="0" collapsed="false">
      <c r="A4268" s="0" t="s">
        <v>72</v>
      </c>
      <c r="B4268" s="0" t="s">
        <v>129</v>
      </c>
      <c r="C4268" s="0" t="s">
        <v>165</v>
      </c>
      <c r="D4268" s="0" t="s">
        <v>36</v>
      </c>
      <c r="E4268" s="0" t="s">
        <v>30</v>
      </c>
      <c r="F4268" s="0" t="s">
        <v>171</v>
      </c>
      <c r="G4268" s="0" t="s">
        <v>1611</v>
      </c>
      <c r="H4268" s="0" t="n">
        <v>2.94489544186046</v>
      </c>
      <c r="I4268" s="0" t="n">
        <v>44.7584571443371</v>
      </c>
      <c r="J4268" s="0" t="n">
        <v>756</v>
      </c>
      <c r="K4268" s="0" t="n">
        <f aca="false">I4268*SUMIFS(syst_chauffage!$H$3:$H$27,syst_chauffage!$B$3:$B$27,D4268,syst_chauffage!$C$3:$C$27,E4268)</f>
        <v>27.6901821663957</v>
      </c>
      <c r="L4268" s="12" t="n">
        <f aca="false">H4268*SUMIFS(syst_chauffage!$K$3:$K$27,syst_chauffage!$B$3:$B$27,D4268,syst_chauffage!$C$3:$C$27,E4268)</f>
        <v>2.47427325480779</v>
      </c>
      <c r="N4268" s="0" t="str">
        <f aca="false">A4268</f>
        <v>Bureaux Administration</v>
      </c>
      <c r="O4268" s="0" t="str">
        <f aca="false">B4268</f>
        <v>Bureaux</v>
      </c>
      <c r="P4268" s="0" t="str">
        <f aca="false">C4268</f>
        <v>plateau large bureau paysagés</v>
      </c>
      <c r="Q4268" s="0" t="str">
        <f aca="false">D4268</f>
        <v>PAC</v>
      </c>
      <c r="R4268" s="0" t="str">
        <f aca="false">E4268</f>
        <v>Electricité</v>
      </c>
      <c r="S4268" s="0" t="str">
        <f aca="false">F4268</f>
        <v>0102830902</v>
      </c>
      <c r="T4268" s="0" t="str">
        <f aca="false">G4268</f>
        <v>3</v>
      </c>
      <c r="U4268" s="0" t="n">
        <f aca="false">L4268</f>
        <v>2.47427325480779</v>
      </c>
      <c r="V4268" s="0" t="n">
        <f aca="false">K4268</f>
        <v>27.6901821663957</v>
      </c>
      <c r="W4268" s="0" t="n">
        <f aca="false">J4268</f>
        <v>756</v>
      </c>
    </row>
    <row r="4269" customFormat="false" ht="12.8" hidden="false" customHeight="false" outlineLevel="0" collapsed="false">
      <c r="A4269" s="0" t="s">
        <v>72</v>
      </c>
      <c r="B4269" s="0" t="s">
        <v>129</v>
      </c>
      <c r="C4269" s="0" t="s">
        <v>165</v>
      </c>
      <c r="D4269" s="0" t="s">
        <v>51</v>
      </c>
      <c r="E4269" s="0" t="s">
        <v>57</v>
      </c>
      <c r="F4269" s="0" t="s">
        <v>172</v>
      </c>
      <c r="G4269" s="0" t="s">
        <v>1611</v>
      </c>
      <c r="H4269" s="0" t="n">
        <v>0.770903963443307</v>
      </c>
      <c r="I4269" s="0" t="n">
        <v>18.4460411178048</v>
      </c>
      <c r="J4269" s="0" t="n">
        <v>0</v>
      </c>
      <c r="K4269" s="0" t="n">
        <f aca="false">I4269*SUMIFS(syst_chauffage!$H$3:$H$27,syst_chauffage!$B$3:$B$27,D4269,syst_chauffage!$C$3:$C$27,E4269)</f>
        <v>39.0844653380002</v>
      </c>
      <c r="L4269" s="12" t="n">
        <f aca="false">H4269*SUMIFS(syst_chauffage!$K$3:$K$27,syst_chauffage!$B$3:$B$27,D4269,syst_chauffage!$C$3:$C$27,E4269)</f>
        <v>0.770903963443307</v>
      </c>
      <c r="N4269" s="0" t="str">
        <f aca="false">A4269</f>
        <v>Bureaux Administration</v>
      </c>
      <c r="O4269" s="0" t="str">
        <f aca="false">B4269</f>
        <v>Bureaux</v>
      </c>
      <c r="P4269" s="0" t="str">
        <f aca="false">C4269</f>
        <v>plateau large bureau paysagés</v>
      </c>
      <c r="Q4269" s="0" t="str">
        <f aca="false">D4269</f>
        <v>Autre système centralisé performant</v>
      </c>
      <c r="R4269" s="0" t="str">
        <f aca="false">E4269</f>
        <v>Autres</v>
      </c>
      <c r="S4269" s="0" t="str">
        <f aca="false">F4269</f>
        <v>0102832101</v>
      </c>
      <c r="T4269" s="0" t="str">
        <f aca="false">G4269</f>
        <v>3</v>
      </c>
      <c r="U4269" s="0" t="n">
        <f aca="false">L4269</f>
        <v>0.770903963443307</v>
      </c>
      <c r="V4269" s="0" t="n">
        <f aca="false">K4269</f>
        <v>39.0844653380002</v>
      </c>
      <c r="W4269" s="0" t="n">
        <f aca="false">J4269</f>
        <v>0</v>
      </c>
    </row>
    <row r="4270" customFormat="false" ht="12.8" hidden="false" customHeight="false" outlineLevel="0" collapsed="false">
      <c r="A4270" s="0" t="s">
        <v>72</v>
      </c>
      <c r="B4270" s="0" t="s">
        <v>129</v>
      </c>
      <c r="C4270" s="0" t="s">
        <v>165</v>
      </c>
      <c r="D4270" s="0" t="s">
        <v>51</v>
      </c>
      <c r="E4270" s="0" t="s">
        <v>58</v>
      </c>
      <c r="F4270" s="0" t="s">
        <v>173</v>
      </c>
      <c r="G4270" s="0" t="s">
        <v>1611</v>
      </c>
      <c r="H4270" s="0" t="n">
        <v>0.787324314816967</v>
      </c>
      <c r="I4270" s="0" t="n">
        <v>19.5921328580428</v>
      </c>
      <c r="J4270" s="0" t="n">
        <v>935</v>
      </c>
      <c r="K4270" s="0" t="n">
        <f aca="false">I4270*SUMIFS(syst_chauffage!$H$3:$H$27,syst_chauffage!$B$3:$B$27,D4270,syst_chauffage!$C$3:$C$27,E4270)</f>
        <v>41.80960185934</v>
      </c>
      <c r="L4270" s="12" t="n">
        <f aca="false">H4270*SUMIFS(syst_chauffage!$K$3:$K$27,syst_chauffage!$B$3:$B$27,D4270,syst_chauffage!$C$3:$C$27,E4270)</f>
        <v>0.787324314816967</v>
      </c>
      <c r="N4270" s="0" t="str">
        <f aca="false">A4270</f>
        <v>Bureaux Administration</v>
      </c>
      <c r="O4270" s="0" t="str">
        <f aca="false">B4270</f>
        <v>Bureaux</v>
      </c>
      <c r="P4270" s="0" t="str">
        <f aca="false">C4270</f>
        <v>plateau large bureau paysagés</v>
      </c>
      <c r="Q4270" s="0" t="str">
        <f aca="false">D4270</f>
        <v>Autre système centralisé performant</v>
      </c>
      <c r="R4270" s="0" t="str">
        <f aca="false">E4270</f>
        <v>Urbain</v>
      </c>
      <c r="S4270" s="0" t="str">
        <f aca="false">F4270</f>
        <v>0102832106</v>
      </c>
      <c r="T4270" s="0" t="str">
        <f aca="false">G4270</f>
        <v>3</v>
      </c>
      <c r="U4270" s="0" t="n">
        <f aca="false">L4270</f>
        <v>0.787324314816967</v>
      </c>
      <c r="V4270" s="0" t="n">
        <f aca="false">K4270</f>
        <v>41.80960185934</v>
      </c>
      <c r="W4270" s="0" t="n">
        <f aca="false">J4270</f>
        <v>935</v>
      </c>
    </row>
    <row r="4271" customFormat="false" ht="12.8" hidden="false" customHeight="false" outlineLevel="0" collapsed="false">
      <c r="A4271" s="0" t="s">
        <v>72</v>
      </c>
      <c r="B4271" s="0" t="s">
        <v>129</v>
      </c>
      <c r="C4271" s="0" t="s">
        <v>165</v>
      </c>
      <c r="D4271" s="0" t="s">
        <v>27</v>
      </c>
      <c r="E4271" s="0" t="s">
        <v>23</v>
      </c>
      <c r="F4271" s="0" t="s">
        <v>174</v>
      </c>
      <c r="G4271" s="0" t="s">
        <v>1611</v>
      </c>
      <c r="H4271" s="0" t="n">
        <v>0.725216305705104</v>
      </c>
      <c r="I4271" s="0" t="n">
        <v>5.24053548673392</v>
      </c>
      <c r="J4271" s="0" t="n">
        <v>819</v>
      </c>
      <c r="K4271" s="0" t="n">
        <f aca="false">I4271*SUMIFS(syst_chauffage!$H$3:$H$27,syst_chauffage!$B$3:$B$27,D4271,syst_chauffage!$C$3:$C$27,E4271)</f>
        <v>13.4388456703225</v>
      </c>
      <c r="L4271" s="12" t="n">
        <f aca="false">H4271*SUMIFS(syst_chauffage!$K$3:$K$27,syst_chauffage!$B$3:$B$27,D4271,syst_chauffage!$C$3:$C$27,E4271)</f>
        <v>0.725216305705104</v>
      </c>
      <c r="N4271" s="0" t="str">
        <f aca="false">A4271</f>
        <v>Bureaux Administration</v>
      </c>
      <c r="O4271" s="0" t="str">
        <f aca="false">B4271</f>
        <v>Bureaux</v>
      </c>
      <c r="P4271" s="0" t="str">
        <f aca="false">C4271</f>
        <v>plateau large bureau paysagés</v>
      </c>
      <c r="Q4271" s="0" t="str">
        <f aca="false">D4271</f>
        <v>Chaudière condensation fioul</v>
      </c>
      <c r="R4271" s="0" t="str">
        <f aca="false">E4271</f>
        <v>Fioul</v>
      </c>
      <c r="S4271" s="0" t="str">
        <f aca="false">F4271</f>
        <v>0102832303</v>
      </c>
      <c r="T4271" s="0" t="str">
        <f aca="false">G4271</f>
        <v>3</v>
      </c>
      <c r="U4271" s="0" t="n">
        <f aca="false">L4271</f>
        <v>0.725216305705104</v>
      </c>
      <c r="V4271" s="0" t="n">
        <f aca="false">K4271</f>
        <v>13.4388456703225</v>
      </c>
      <c r="W4271" s="0" t="n">
        <f aca="false">J4271</f>
        <v>819</v>
      </c>
    </row>
    <row r="4272" customFormat="false" ht="12.8" hidden="false" customHeight="false" outlineLevel="0" collapsed="false">
      <c r="A4272" s="0" t="s">
        <v>72</v>
      </c>
      <c r="B4272" s="0" t="s">
        <v>129</v>
      </c>
      <c r="C4272" s="0" t="s">
        <v>165</v>
      </c>
      <c r="D4272" s="0" t="s">
        <v>18</v>
      </c>
      <c r="E4272" s="0" t="s">
        <v>14</v>
      </c>
      <c r="F4272" s="0" t="s">
        <v>175</v>
      </c>
      <c r="G4272" s="0" t="s">
        <v>1611</v>
      </c>
      <c r="H4272" s="0" t="n">
        <v>0.957295666038883</v>
      </c>
      <c r="I4272" s="0" t="n">
        <v>3.89748889156372</v>
      </c>
      <c r="J4272" s="0" t="n">
        <v>819</v>
      </c>
      <c r="K4272" s="0" t="n">
        <f aca="false">I4272*SUMIFS(syst_chauffage!$H$3:$H$27,syst_chauffage!$B$3:$B$27,D4272,syst_chauffage!$C$3:$C$27,E4272)</f>
        <v>10.6203802042318</v>
      </c>
      <c r="L4272" s="12" t="n">
        <f aca="false">H4272*SUMIFS(syst_chauffage!$K$3:$K$27,syst_chauffage!$B$3:$B$27,D4272,syst_chauffage!$C$3:$C$27,E4272)</f>
        <v>0.929961897889161</v>
      </c>
      <c r="N4272" s="0" t="str">
        <f aca="false">A4272</f>
        <v>Bureaux Administration</v>
      </c>
      <c r="O4272" s="0" t="str">
        <f aca="false">B4272</f>
        <v>Bureaux</v>
      </c>
      <c r="P4272" s="0" t="str">
        <f aca="false">C4272</f>
        <v>plateau large bureau paysagés</v>
      </c>
      <c r="Q4272" s="0" t="str">
        <f aca="false">D4272</f>
        <v>Chaudière condensation gaz</v>
      </c>
      <c r="R4272" s="0" t="str">
        <f aca="false">E4272</f>
        <v>Gaz</v>
      </c>
      <c r="S4272" s="0" t="str">
        <f aca="false">F4272</f>
        <v>0102832404</v>
      </c>
      <c r="T4272" s="0" t="str">
        <f aca="false">G4272</f>
        <v>3</v>
      </c>
      <c r="U4272" s="0" t="n">
        <f aca="false">L4272</f>
        <v>0.929961897889161</v>
      </c>
      <c r="V4272" s="0" t="n">
        <f aca="false">K4272</f>
        <v>10.6203802042318</v>
      </c>
      <c r="W4272" s="0" t="n">
        <f aca="false">J4272</f>
        <v>819</v>
      </c>
    </row>
    <row r="4273" customFormat="false" ht="12.8" hidden="false" customHeight="false" outlineLevel="0" collapsed="false">
      <c r="A4273" s="0" t="s">
        <v>72</v>
      </c>
      <c r="B4273" s="0" t="s">
        <v>129</v>
      </c>
      <c r="C4273" s="0" t="s">
        <v>165</v>
      </c>
      <c r="D4273" s="0" t="s">
        <v>32</v>
      </c>
      <c r="E4273" s="0" t="s">
        <v>30</v>
      </c>
      <c r="F4273" s="0" t="s">
        <v>176</v>
      </c>
      <c r="G4273" s="0" t="s">
        <v>1611</v>
      </c>
      <c r="H4273" s="0" t="n">
        <v>1</v>
      </c>
      <c r="I4273" s="0" t="n">
        <v>12</v>
      </c>
      <c r="J4273" s="0" t="n">
        <v>0</v>
      </c>
      <c r="K4273" s="0" t="n">
        <f aca="false">I4273*SUMIFS(syst_chauffage!$H$3:$H$27,syst_chauffage!$B$3:$B$27,D4273,syst_chauffage!$C$3:$C$27,E4273)</f>
        <v>12</v>
      </c>
      <c r="L4273" s="12" t="n">
        <f aca="false">H4273*SUMIFS(syst_chauffage!$K$3:$K$27,syst_chauffage!$B$3:$B$27,D4273,syst_chauffage!$C$3:$C$27,E4273)</f>
        <v>1</v>
      </c>
      <c r="N4273" s="0" t="str">
        <f aca="false">A4273</f>
        <v>Bureaux Administration</v>
      </c>
      <c r="O4273" s="0" t="str">
        <f aca="false">B4273</f>
        <v>Bureaux</v>
      </c>
      <c r="P4273" s="0" t="str">
        <f aca="false">C4273</f>
        <v>plateau large bureau paysagés</v>
      </c>
      <c r="Q4273" s="0" t="str">
        <f aca="false">D4273</f>
        <v>Electrique direct performant</v>
      </c>
      <c r="R4273" s="0" t="str">
        <f aca="false">E4273</f>
        <v>Electricité</v>
      </c>
      <c r="S4273" s="0" t="str">
        <f aca="false">F4273</f>
        <v>0102832602</v>
      </c>
      <c r="T4273" s="0" t="str">
        <f aca="false">G4273</f>
        <v>3</v>
      </c>
      <c r="U4273" s="0" t="n">
        <f aca="false">L4273</f>
        <v>1</v>
      </c>
      <c r="V4273" s="0" t="n">
        <f aca="false">K4273</f>
        <v>12</v>
      </c>
      <c r="W4273" s="0" t="n">
        <f aca="false">J4273</f>
        <v>0</v>
      </c>
    </row>
    <row r="4274" customFormat="false" ht="12.8" hidden="false" customHeight="false" outlineLevel="0" collapsed="false">
      <c r="A4274" s="0" t="s">
        <v>72</v>
      </c>
      <c r="B4274" s="0" t="s">
        <v>129</v>
      </c>
      <c r="C4274" s="0" t="s">
        <v>165</v>
      </c>
      <c r="D4274" s="0" t="s">
        <v>38</v>
      </c>
      <c r="E4274" s="0" t="s">
        <v>30</v>
      </c>
      <c r="F4274" s="0" t="s">
        <v>177</v>
      </c>
      <c r="G4274" s="0" t="s">
        <v>1611</v>
      </c>
      <c r="H4274" s="0" t="n">
        <v>3.39795627906976</v>
      </c>
      <c r="I4274" s="0" t="n">
        <v>53.2838775527823</v>
      </c>
      <c r="J4274" s="0" t="n">
        <v>819</v>
      </c>
      <c r="K4274" s="0" t="n">
        <f aca="false">I4274*SUMIFS(syst_chauffage!$H$3:$H$27,syst_chauffage!$B$3:$B$27,D4274,syst_chauffage!$C$3:$C$27,E4274)</f>
        <v>53.8590131762136</v>
      </c>
      <c r="L4274" s="12" t="n">
        <f aca="false">H4274*SUMIFS(syst_chauffage!$K$3:$K$27,syst_chauffage!$B$3:$B$27,D4274,syst_chauffage!$C$3:$C$27,E4274)</f>
        <v>3.03986496519792</v>
      </c>
      <c r="N4274" s="0" t="str">
        <f aca="false">A4274</f>
        <v>Bureaux Administration</v>
      </c>
      <c r="O4274" s="0" t="str">
        <f aca="false">B4274</f>
        <v>Bureaux</v>
      </c>
      <c r="P4274" s="0" t="str">
        <f aca="false">C4274</f>
        <v>plateau large bureau paysagés</v>
      </c>
      <c r="Q4274" s="0" t="str">
        <f aca="false">D4274</f>
        <v>PAC performant</v>
      </c>
      <c r="R4274" s="0" t="str">
        <f aca="false">E4274</f>
        <v>Electricité</v>
      </c>
      <c r="S4274" s="0" t="str">
        <f aca="false">F4274</f>
        <v>0102832902</v>
      </c>
      <c r="T4274" s="0" t="str">
        <f aca="false">G4274</f>
        <v>3</v>
      </c>
      <c r="U4274" s="0" t="n">
        <f aca="false">L4274</f>
        <v>3.03986496519792</v>
      </c>
      <c r="V4274" s="0" t="n">
        <f aca="false">K4274</f>
        <v>53.8590131762136</v>
      </c>
      <c r="W4274" s="0" t="n">
        <f aca="false">J4274</f>
        <v>819</v>
      </c>
    </row>
    <row r="4275" customFormat="false" ht="12.8" hidden="false" customHeight="false" outlineLevel="0" collapsed="false">
      <c r="A4275" s="0" t="s">
        <v>72</v>
      </c>
      <c r="B4275" s="0" t="s">
        <v>129</v>
      </c>
      <c r="C4275" s="0" t="s">
        <v>116</v>
      </c>
      <c r="D4275" s="0" t="s">
        <v>19</v>
      </c>
      <c r="E4275" s="0" t="s">
        <v>57</v>
      </c>
      <c r="F4275" s="0" t="s">
        <v>178</v>
      </c>
      <c r="G4275" s="0" t="s">
        <v>1611</v>
      </c>
      <c r="H4275" s="0" t="n">
        <v>0.664317642708183</v>
      </c>
      <c r="I4275" s="0" t="n">
        <v>17.0296389362657</v>
      </c>
      <c r="J4275" s="0" t="n">
        <v>0</v>
      </c>
      <c r="K4275" s="0" t="n">
        <f aca="false">I4275*SUMIFS(syst_chauffage!$H$3:$H$27,syst_chauffage!$B$3:$B$27,D4275,syst_chauffage!$C$3:$C$27,E4275)</f>
        <v>23.7133749803788</v>
      </c>
      <c r="L4275" s="12" t="n">
        <f aca="false">H4275*SUMIFS(syst_chauffage!$K$3:$K$27,syst_chauffage!$B$3:$B$27,D4275,syst_chauffage!$C$3:$C$27,E4275)</f>
        <v>0.664317642708183</v>
      </c>
      <c r="N4275" s="0" t="str">
        <f aca="false">A4275</f>
        <v>Bureaux Administration</v>
      </c>
      <c r="O4275" s="0" t="str">
        <f aca="false">B4275</f>
        <v>Bureaux</v>
      </c>
      <c r="P4275" s="0" t="str">
        <f aca="false">C4275</f>
        <v>plateau large bureaux cloisonnés</v>
      </c>
      <c r="Q4275" s="0" t="str">
        <f aca="false">D4275</f>
        <v>Autre système centralisé</v>
      </c>
      <c r="R4275" s="0" t="str">
        <f aca="false">E4275</f>
        <v>Autres</v>
      </c>
      <c r="S4275" s="0" t="str">
        <f aca="false">F4275</f>
        <v>0102840101</v>
      </c>
      <c r="T4275" s="0" t="str">
        <f aca="false">G4275</f>
        <v>3</v>
      </c>
      <c r="U4275" s="0" t="n">
        <f aca="false">L4275</f>
        <v>0.664317642708183</v>
      </c>
      <c r="V4275" s="0" t="n">
        <f aca="false">K4275</f>
        <v>23.7133749803788</v>
      </c>
      <c r="W4275" s="0" t="n">
        <f aca="false">J4275</f>
        <v>0</v>
      </c>
    </row>
    <row r="4276" customFormat="false" ht="12.8" hidden="false" customHeight="false" outlineLevel="0" collapsed="false">
      <c r="A4276" s="0" t="s">
        <v>72</v>
      </c>
      <c r="B4276" s="0" t="s">
        <v>129</v>
      </c>
      <c r="C4276" s="0" t="s">
        <v>116</v>
      </c>
      <c r="D4276" s="0" t="s">
        <v>19</v>
      </c>
      <c r="E4276" s="0" t="s">
        <v>58</v>
      </c>
      <c r="F4276" s="0" t="s">
        <v>179</v>
      </c>
      <c r="G4276" s="0" t="s">
        <v>1611</v>
      </c>
      <c r="H4276" s="0" t="n">
        <v>0.679835350001312</v>
      </c>
      <c r="I4276" s="0" t="n">
        <v>16.5333068410633</v>
      </c>
      <c r="J4276" s="0" t="n">
        <v>935</v>
      </c>
      <c r="K4276" s="0" t="n">
        <f aca="false">I4276*SUMIFS(syst_chauffage!$H$3:$H$27,syst_chauffage!$B$3:$B$27,D4276,syst_chauffage!$C$3:$C$27,E4276)</f>
        <v>27.1964563118339</v>
      </c>
      <c r="L4276" s="12" t="n">
        <f aca="false">H4276*SUMIFS(syst_chauffage!$K$3:$K$27,syst_chauffage!$B$3:$B$27,D4276,syst_chauffage!$C$3:$C$27,E4276)</f>
        <v>0.679835350001312</v>
      </c>
      <c r="N4276" s="0" t="str">
        <f aca="false">A4276</f>
        <v>Bureaux Administration</v>
      </c>
      <c r="O4276" s="0" t="str">
        <f aca="false">B4276</f>
        <v>Bureaux</v>
      </c>
      <c r="P4276" s="0" t="str">
        <f aca="false">C4276</f>
        <v>plateau large bureaux cloisonnés</v>
      </c>
      <c r="Q4276" s="0" t="str">
        <f aca="false">D4276</f>
        <v>Autre système centralisé</v>
      </c>
      <c r="R4276" s="0" t="str">
        <f aca="false">E4276</f>
        <v>Urbain</v>
      </c>
      <c r="S4276" s="0" t="str">
        <f aca="false">F4276</f>
        <v>0102840106</v>
      </c>
      <c r="T4276" s="0" t="str">
        <f aca="false">G4276</f>
        <v>3</v>
      </c>
      <c r="U4276" s="0" t="n">
        <f aca="false">L4276</f>
        <v>0.679835350001312</v>
      </c>
      <c r="V4276" s="0" t="n">
        <f aca="false">K4276</f>
        <v>27.1964563118339</v>
      </c>
      <c r="W4276" s="0" t="n">
        <f aca="false">J4276</f>
        <v>935</v>
      </c>
    </row>
    <row r="4277" customFormat="false" ht="12.8" hidden="false" customHeight="false" outlineLevel="0" collapsed="false">
      <c r="A4277" s="0" t="s">
        <v>72</v>
      </c>
      <c r="B4277" s="0" t="s">
        <v>129</v>
      </c>
      <c r="C4277" s="0" t="s">
        <v>116</v>
      </c>
      <c r="D4277" s="0" t="s">
        <v>22</v>
      </c>
      <c r="E4277" s="0" t="s">
        <v>23</v>
      </c>
      <c r="F4277" s="0" t="s">
        <v>180</v>
      </c>
      <c r="G4277" s="0" t="s">
        <v>1611</v>
      </c>
      <c r="H4277" s="0" t="n">
        <v>0.554697009089054</v>
      </c>
      <c r="I4277" s="0" t="n">
        <v>4.29681030874339</v>
      </c>
      <c r="J4277" s="0" t="n">
        <v>0</v>
      </c>
      <c r="K4277" s="0" t="n">
        <f aca="false">I4277*SUMIFS(syst_chauffage!$H$3:$H$27,syst_chauffage!$B$3:$B$27,D4277,syst_chauffage!$C$3:$C$27,E4277)</f>
        <v>7.56677966727161</v>
      </c>
      <c r="L4277" s="12" t="n">
        <f aca="false">H4277*SUMIFS(syst_chauffage!$K$3:$K$27,syst_chauffage!$B$3:$B$27,D4277,syst_chauffage!$C$3:$C$27,E4277)</f>
        <v>0.554697009089054</v>
      </c>
      <c r="N4277" s="0" t="str">
        <f aca="false">A4277</f>
        <v>Bureaux Administration</v>
      </c>
      <c r="O4277" s="0" t="str">
        <f aca="false">B4277</f>
        <v>Bureaux</v>
      </c>
      <c r="P4277" s="0" t="str">
        <f aca="false">C4277</f>
        <v>plateau large bureaux cloisonnés</v>
      </c>
      <c r="Q4277" s="0" t="str">
        <f aca="false">D4277</f>
        <v>Chaudière fioul</v>
      </c>
      <c r="R4277" s="0" t="str">
        <f aca="false">E4277</f>
        <v>Fioul</v>
      </c>
      <c r="S4277" s="0" t="str">
        <f aca="false">F4277</f>
        <v>0102840303</v>
      </c>
      <c r="T4277" s="0" t="str">
        <f aca="false">G4277</f>
        <v>3</v>
      </c>
      <c r="U4277" s="0" t="n">
        <f aca="false">L4277</f>
        <v>0.554697009089054</v>
      </c>
      <c r="V4277" s="0" t="n">
        <f aca="false">K4277</f>
        <v>7.56677966727161</v>
      </c>
      <c r="W4277" s="0" t="n">
        <f aca="false">J4277</f>
        <v>0</v>
      </c>
    </row>
    <row r="4278" customFormat="false" ht="12.8" hidden="false" customHeight="false" outlineLevel="0" collapsed="false">
      <c r="A4278" s="0" t="s">
        <v>72</v>
      </c>
      <c r="B4278" s="0" t="s">
        <v>129</v>
      </c>
      <c r="C4278" s="0" t="s">
        <v>116</v>
      </c>
      <c r="D4278" s="0" t="s">
        <v>13</v>
      </c>
      <c r="E4278" s="0" t="s">
        <v>14</v>
      </c>
      <c r="F4278" s="0" t="s">
        <v>181</v>
      </c>
      <c r="G4278" s="0" t="s">
        <v>1611</v>
      </c>
      <c r="H4278" s="0" t="n">
        <v>0.732189655546549</v>
      </c>
      <c r="I4278" s="0" t="n">
        <v>3.48460882985392</v>
      </c>
      <c r="J4278" s="0" t="n">
        <v>364</v>
      </c>
      <c r="K4278" s="0" t="n">
        <f aca="false">I4278*SUMIFS(syst_chauffage!$H$3:$H$27,syst_chauffage!$B$3:$B$27,D4278,syst_chauffage!$C$3:$C$27,E4278)</f>
        <v>7.03748719910973</v>
      </c>
      <c r="L4278" s="12" t="n">
        <f aca="false">H4278*SUMIFS(syst_chauffage!$K$3:$K$27,syst_chauffage!$B$3:$B$27,D4278,syst_chauffage!$C$3:$C$27,E4278)</f>
        <v>0.732189655546549</v>
      </c>
      <c r="N4278" s="0" t="str">
        <f aca="false">A4278</f>
        <v>Bureaux Administration</v>
      </c>
      <c r="O4278" s="0" t="str">
        <f aca="false">B4278</f>
        <v>Bureaux</v>
      </c>
      <c r="P4278" s="0" t="str">
        <f aca="false">C4278</f>
        <v>plateau large bureaux cloisonnés</v>
      </c>
      <c r="Q4278" s="0" t="str">
        <f aca="false">D4278</f>
        <v>Chaudière gaz</v>
      </c>
      <c r="R4278" s="0" t="str">
        <f aca="false">E4278</f>
        <v>Gaz</v>
      </c>
      <c r="S4278" s="0" t="str">
        <f aca="false">F4278</f>
        <v>0102840404</v>
      </c>
      <c r="T4278" s="0" t="str">
        <f aca="false">G4278</f>
        <v>3</v>
      </c>
      <c r="U4278" s="0" t="n">
        <f aca="false">L4278</f>
        <v>0.732189655546549</v>
      </c>
      <c r="V4278" s="0" t="n">
        <f aca="false">K4278</f>
        <v>7.03748719910973</v>
      </c>
      <c r="W4278" s="0" t="n">
        <f aca="false">J4278</f>
        <v>364</v>
      </c>
    </row>
    <row r="4279" customFormat="false" ht="12.8" hidden="false" customHeight="false" outlineLevel="0" collapsed="false">
      <c r="A4279" s="0" t="s">
        <v>72</v>
      </c>
      <c r="B4279" s="0" t="s">
        <v>129</v>
      </c>
      <c r="C4279" s="0" t="s">
        <v>116</v>
      </c>
      <c r="D4279" s="0" t="s">
        <v>29</v>
      </c>
      <c r="E4279" s="0" t="s">
        <v>30</v>
      </c>
      <c r="F4279" s="0" t="s">
        <v>182</v>
      </c>
      <c r="G4279" s="0" t="s">
        <v>1611</v>
      </c>
      <c r="H4279" s="0" t="n">
        <v>0.92</v>
      </c>
      <c r="I4279" s="0" t="n">
        <v>10.4</v>
      </c>
      <c r="J4279" s="0" t="n">
        <v>0</v>
      </c>
      <c r="K4279" s="0" t="n">
        <f aca="false">I4279*SUMIFS(syst_chauffage!$H$3:$H$27,syst_chauffage!$B$3:$B$27,D4279,syst_chauffage!$C$3:$C$27,E4279)</f>
        <v>3</v>
      </c>
      <c r="L4279" s="12" t="n">
        <f aca="false">H4279*SUMIFS(syst_chauffage!$K$3:$K$27,syst_chauffage!$B$3:$B$27,D4279,syst_chauffage!$C$3:$C$27,E4279)</f>
        <v>0.92</v>
      </c>
      <c r="N4279" s="0" t="str">
        <f aca="false">A4279</f>
        <v>Bureaux Administration</v>
      </c>
      <c r="O4279" s="0" t="str">
        <f aca="false">B4279</f>
        <v>Bureaux</v>
      </c>
      <c r="P4279" s="0" t="str">
        <f aca="false">C4279</f>
        <v>plateau large bureaux cloisonnés</v>
      </c>
      <c r="Q4279" s="0" t="str">
        <f aca="false">D4279</f>
        <v>Electrique direct</v>
      </c>
      <c r="R4279" s="0" t="str">
        <f aca="false">E4279</f>
        <v>Electricité</v>
      </c>
      <c r="S4279" s="0" t="str">
        <f aca="false">F4279</f>
        <v>0102840602</v>
      </c>
      <c r="T4279" s="0" t="str">
        <f aca="false">G4279</f>
        <v>3</v>
      </c>
      <c r="U4279" s="0" t="n">
        <f aca="false">L4279</f>
        <v>0.92</v>
      </c>
      <c r="V4279" s="0" t="n">
        <f aca="false">K4279</f>
        <v>3</v>
      </c>
      <c r="W4279" s="0" t="n">
        <f aca="false">J4279</f>
        <v>0</v>
      </c>
    </row>
    <row r="4280" customFormat="false" ht="12.8" hidden="false" customHeight="false" outlineLevel="0" collapsed="false">
      <c r="A4280" s="0" t="s">
        <v>72</v>
      </c>
      <c r="B4280" s="0" t="s">
        <v>129</v>
      </c>
      <c r="C4280" s="0" t="s">
        <v>116</v>
      </c>
      <c r="D4280" s="0" t="s">
        <v>36</v>
      </c>
      <c r="E4280" s="0" t="s">
        <v>30</v>
      </c>
      <c r="F4280" s="0" t="s">
        <v>183</v>
      </c>
      <c r="G4280" s="0" t="s">
        <v>1611</v>
      </c>
      <c r="H4280" s="0" t="n">
        <v>2.94489544186046</v>
      </c>
      <c r="I4280" s="0" t="n">
        <v>49.1083704451693</v>
      </c>
      <c r="J4280" s="0" t="n">
        <v>756</v>
      </c>
      <c r="K4280" s="0" t="n">
        <f aca="false">I4280*SUMIFS(syst_chauffage!$H$3:$H$27,syst_chauffage!$B$3:$B$27,D4280,syst_chauffage!$C$3:$C$27,E4280)</f>
        <v>30.3812912749971</v>
      </c>
      <c r="L4280" s="12" t="n">
        <f aca="false">H4280*SUMIFS(syst_chauffage!$K$3:$K$27,syst_chauffage!$B$3:$B$27,D4280,syst_chauffage!$C$3:$C$27,E4280)</f>
        <v>2.47427325480779</v>
      </c>
      <c r="N4280" s="0" t="str">
        <f aca="false">A4280</f>
        <v>Bureaux Administration</v>
      </c>
      <c r="O4280" s="0" t="str">
        <f aca="false">B4280</f>
        <v>Bureaux</v>
      </c>
      <c r="P4280" s="0" t="str">
        <f aca="false">C4280</f>
        <v>plateau large bureaux cloisonnés</v>
      </c>
      <c r="Q4280" s="0" t="str">
        <f aca="false">D4280</f>
        <v>PAC</v>
      </c>
      <c r="R4280" s="0" t="str">
        <f aca="false">E4280</f>
        <v>Electricité</v>
      </c>
      <c r="S4280" s="0" t="str">
        <f aca="false">F4280</f>
        <v>0102840902</v>
      </c>
      <c r="T4280" s="0" t="str">
        <f aca="false">G4280</f>
        <v>3</v>
      </c>
      <c r="U4280" s="0" t="n">
        <f aca="false">L4280</f>
        <v>2.47427325480779</v>
      </c>
      <c r="V4280" s="0" t="n">
        <f aca="false">K4280</f>
        <v>30.3812912749971</v>
      </c>
      <c r="W4280" s="0" t="n">
        <f aca="false">J4280</f>
        <v>756</v>
      </c>
    </row>
    <row r="4281" customFormat="false" ht="12.8" hidden="false" customHeight="false" outlineLevel="0" collapsed="false">
      <c r="A4281" s="0" t="s">
        <v>72</v>
      </c>
      <c r="B4281" s="0" t="s">
        <v>129</v>
      </c>
      <c r="C4281" s="0" t="s">
        <v>116</v>
      </c>
      <c r="D4281" s="0" t="s">
        <v>51</v>
      </c>
      <c r="E4281" s="0" t="s">
        <v>57</v>
      </c>
      <c r="F4281" s="0" t="s">
        <v>184</v>
      </c>
      <c r="G4281" s="0" t="s">
        <v>1611</v>
      </c>
      <c r="H4281" s="0" t="n">
        <v>0.76652035697098</v>
      </c>
      <c r="I4281" s="0" t="n">
        <v>20.2733796860306</v>
      </c>
      <c r="J4281" s="0" t="n">
        <v>0</v>
      </c>
      <c r="K4281" s="0" t="n">
        <f aca="false">I4281*SUMIFS(syst_chauffage!$H$3:$H$27,syst_chauffage!$B$3:$B$27,D4281,syst_chauffage!$C$3:$C$27,E4281)</f>
        <v>42.9563287082751</v>
      </c>
      <c r="L4281" s="12" t="n">
        <f aca="false">H4281*SUMIFS(syst_chauffage!$K$3:$K$27,syst_chauffage!$B$3:$B$27,D4281,syst_chauffage!$C$3:$C$27,E4281)</f>
        <v>0.76652035697098</v>
      </c>
      <c r="N4281" s="0" t="str">
        <f aca="false">A4281</f>
        <v>Bureaux Administration</v>
      </c>
      <c r="O4281" s="0" t="str">
        <f aca="false">B4281</f>
        <v>Bureaux</v>
      </c>
      <c r="P4281" s="0" t="str">
        <f aca="false">C4281</f>
        <v>plateau large bureaux cloisonnés</v>
      </c>
      <c r="Q4281" s="0" t="str">
        <f aca="false">D4281</f>
        <v>Autre système centralisé performant</v>
      </c>
      <c r="R4281" s="0" t="str">
        <f aca="false">E4281</f>
        <v>Autres</v>
      </c>
      <c r="S4281" s="0" t="str">
        <f aca="false">F4281</f>
        <v>0102842101</v>
      </c>
      <c r="T4281" s="0" t="str">
        <f aca="false">G4281</f>
        <v>3</v>
      </c>
      <c r="U4281" s="0" t="n">
        <f aca="false">L4281</f>
        <v>0.76652035697098</v>
      </c>
      <c r="V4281" s="0" t="n">
        <f aca="false">K4281</f>
        <v>42.9563287082751</v>
      </c>
      <c r="W4281" s="0" t="n">
        <f aca="false">J4281</f>
        <v>0</v>
      </c>
    </row>
    <row r="4282" customFormat="false" ht="12.8" hidden="false" customHeight="false" outlineLevel="0" collapsed="false">
      <c r="A4282" s="0" t="s">
        <v>72</v>
      </c>
      <c r="B4282" s="0" t="s">
        <v>129</v>
      </c>
      <c r="C4282" s="0" t="s">
        <v>116</v>
      </c>
      <c r="D4282" s="0" t="s">
        <v>51</v>
      </c>
      <c r="E4282" s="0" t="s">
        <v>58</v>
      </c>
      <c r="F4282" s="0" t="s">
        <v>185</v>
      </c>
      <c r="G4282" s="0" t="s">
        <v>1611</v>
      </c>
      <c r="H4282" s="0" t="n">
        <v>0.784425403847667</v>
      </c>
      <c r="I4282" s="0" t="n">
        <v>19.6825081441229</v>
      </c>
      <c r="J4282" s="0" t="n">
        <v>935</v>
      </c>
      <c r="K4282" s="0" t="n">
        <f aca="false">I4282*SUMIFS(syst_chauffage!$H$3:$H$27,syst_chauffage!$B$3:$B$27,D4282,syst_chauffage!$C$3:$C$27,E4282)</f>
        <v>42.0024626752762</v>
      </c>
      <c r="L4282" s="12" t="n">
        <f aca="false">H4282*SUMIFS(syst_chauffage!$K$3:$K$27,syst_chauffage!$B$3:$B$27,D4282,syst_chauffage!$C$3:$C$27,E4282)</f>
        <v>0.784425403847667</v>
      </c>
      <c r="N4282" s="0" t="str">
        <f aca="false">A4282</f>
        <v>Bureaux Administration</v>
      </c>
      <c r="O4282" s="0" t="str">
        <f aca="false">B4282</f>
        <v>Bureaux</v>
      </c>
      <c r="P4282" s="0" t="str">
        <f aca="false">C4282</f>
        <v>plateau large bureaux cloisonnés</v>
      </c>
      <c r="Q4282" s="0" t="str">
        <f aca="false">D4282</f>
        <v>Autre système centralisé performant</v>
      </c>
      <c r="R4282" s="0" t="str">
        <f aca="false">E4282</f>
        <v>Urbain</v>
      </c>
      <c r="S4282" s="0" t="str">
        <f aca="false">F4282</f>
        <v>0102842106</v>
      </c>
      <c r="T4282" s="0" t="str">
        <f aca="false">G4282</f>
        <v>3</v>
      </c>
      <c r="U4282" s="0" t="n">
        <f aca="false">L4282</f>
        <v>0.784425403847667</v>
      </c>
      <c r="V4282" s="0" t="n">
        <f aca="false">K4282</f>
        <v>42.0024626752762</v>
      </c>
      <c r="W4282" s="0" t="n">
        <f aca="false">J4282</f>
        <v>935</v>
      </c>
    </row>
    <row r="4283" customFormat="false" ht="12.8" hidden="false" customHeight="false" outlineLevel="0" collapsed="false">
      <c r="A4283" s="0" t="s">
        <v>72</v>
      </c>
      <c r="B4283" s="0" t="s">
        <v>129</v>
      </c>
      <c r="C4283" s="0" t="s">
        <v>116</v>
      </c>
      <c r="D4283" s="0" t="s">
        <v>27</v>
      </c>
      <c r="E4283" s="0" t="s">
        <v>23</v>
      </c>
      <c r="F4283" s="0" t="s">
        <v>186</v>
      </c>
      <c r="G4283" s="0" t="s">
        <v>1611</v>
      </c>
      <c r="H4283" s="0" t="n">
        <v>0.725277022479904</v>
      </c>
      <c r="I4283" s="0" t="n">
        <v>5.11525036755165</v>
      </c>
      <c r="J4283" s="0" t="n">
        <v>819</v>
      </c>
      <c r="K4283" s="0" t="n">
        <f aca="false">I4283*SUMIFS(syst_chauffage!$H$3:$H$27,syst_chauffage!$B$3:$B$27,D4283,syst_chauffage!$C$3:$C$27,E4283)</f>
        <v>13.1175641169887</v>
      </c>
      <c r="L4283" s="12" t="n">
        <f aca="false">H4283*SUMIFS(syst_chauffage!$K$3:$K$27,syst_chauffage!$B$3:$B$27,D4283,syst_chauffage!$C$3:$C$27,E4283)</f>
        <v>0.725277022479904</v>
      </c>
      <c r="N4283" s="0" t="str">
        <f aca="false">A4283</f>
        <v>Bureaux Administration</v>
      </c>
      <c r="O4283" s="0" t="str">
        <f aca="false">B4283</f>
        <v>Bureaux</v>
      </c>
      <c r="P4283" s="0" t="str">
        <f aca="false">C4283</f>
        <v>plateau large bureaux cloisonnés</v>
      </c>
      <c r="Q4283" s="0" t="str">
        <f aca="false">D4283</f>
        <v>Chaudière condensation fioul</v>
      </c>
      <c r="R4283" s="0" t="str">
        <f aca="false">E4283</f>
        <v>Fioul</v>
      </c>
      <c r="S4283" s="0" t="str">
        <f aca="false">F4283</f>
        <v>0102842303</v>
      </c>
      <c r="T4283" s="0" t="str">
        <f aca="false">G4283</f>
        <v>3</v>
      </c>
      <c r="U4283" s="0" t="n">
        <f aca="false">L4283</f>
        <v>0.725277022479904</v>
      </c>
      <c r="V4283" s="0" t="n">
        <f aca="false">K4283</f>
        <v>13.1175641169887</v>
      </c>
      <c r="W4283" s="0" t="n">
        <f aca="false">J4283</f>
        <v>819</v>
      </c>
    </row>
    <row r="4284" customFormat="false" ht="12.8" hidden="false" customHeight="false" outlineLevel="0" collapsed="false">
      <c r="A4284" s="0" t="s">
        <v>72</v>
      </c>
      <c r="B4284" s="0" t="s">
        <v>129</v>
      </c>
      <c r="C4284" s="0" t="s">
        <v>116</v>
      </c>
      <c r="D4284" s="0" t="s">
        <v>18</v>
      </c>
      <c r="E4284" s="0" t="s">
        <v>14</v>
      </c>
      <c r="F4284" s="0" t="s">
        <v>187</v>
      </c>
      <c r="G4284" s="0" t="s">
        <v>1611</v>
      </c>
      <c r="H4284" s="0" t="n">
        <v>0.957313687418462</v>
      </c>
      <c r="I4284" s="0" t="n">
        <v>4.14834384506419</v>
      </c>
      <c r="J4284" s="0" t="n">
        <v>819</v>
      </c>
      <c r="K4284" s="0" t="n">
        <f aca="false">I4284*SUMIFS(syst_chauffage!$H$3:$H$27,syst_chauffage!$B$3:$B$27,D4284,syst_chauffage!$C$3:$C$27,E4284)</f>
        <v>11.3039421222803</v>
      </c>
      <c r="L4284" s="12" t="n">
        <f aca="false">H4284*SUMIFS(syst_chauffage!$K$3:$K$27,syst_chauffage!$B$3:$B$27,D4284,syst_chauffage!$C$3:$C$27,E4284)</f>
        <v>0.929979404702312</v>
      </c>
      <c r="N4284" s="0" t="str">
        <f aca="false">A4284</f>
        <v>Bureaux Administration</v>
      </c>
      <c r="O4284" s="0" t="str">
        <f aca="false">B4284</f>
        <v>Bureaux</v>
      </c>
      <c r="P4284" s="0" t="str">
        <f aca="false">C4284</f>
        <v>plateau large bureaux cloisonnés</v>
      </c>
      <c r="Q4284" s="0" t="str">
        <f aca="false">D4284</f>
        <v>Chaudière condensation gaz</v>
      </c>
      <c r="R4284" s="0" t="str">
        <f aca="false">E4284</f>
        <v>Gaz</v>
      </c>
      <c r="S4284" s="0" t="str">
        <f aca="false">F4284</f>
        <v>0102842404</v>
      </c>
      <c r="T4284" s="0" t="str">
        <f aca="false">G4284</f>
        <v>3</v>
      </c>
      <c r="U4284" s="0" t="n">
        <f aca="false">L4284</f>
        <v>0.929979404702312</v>
      </c>
      <c r="V4284" s="0" t="n">
        <f aca="false">K4284</f>
        <v>11.3039421222803</v>
      </c>
      <c r="W4284" s="0" t="n">
        <f aca="false">J4284</f>
        <v>819</v>
      </c>
    </row>
    <row r="4285" customFormat="false" ht="12.8" hidden="false" customHeight="false" outlineLevel="0" collapsed="false">
      <c r="A4285" s="0" t="s">
        <v>72</v>
      </c>
      <c r="B4285" s="0" t="s">
        <v>129</v>
      </c>
      <c r="C4285" s="0" t="s">
        <v>116</v>
      </c>
      <c r="D4285" s="0" t="s">
        <v>32</v>
      </c>
      <c r="E4285" s="0" t="s">
        <v>30</v>
      </c>
      <c r="F4285" s="0" t="s">
        <v>188</v>
      </c>
      <c r="G4285" s="0" t="s">
        <v>1611</v>
      </c>
      <c r="H4285" s="0" t="n">
        <v>1</v>
      </c>
      <c r="I4285" s="0" t="n">
        <v>12</v>
      </c>
      <c r="J4285" s="0" t="n">
        <v>0</v>
      </c>
      <c r="K4285" s="0" t="n">
        <f aca="false">I4285*SUMIFS(syst_chauffage!$H$3:$H$27,syst_chauffage!$B$3:$B$27,D4285,syst_chauffage!$C$3:$C$27,E4285)</f>
        <v>12</v>
      </c>
      <c r="L4285" s="12" t="n">
        <f aca="false">H4285*SUMIFS(syst_chauffage!$K$3:$K$27,syst_chauffage!$B$3:$B$27,D4285,syst_chauffage!$C$3:$C$27,E4285)</f>
        <v>1</v>
      </c>
      <c r="N4285" s="0" t="str">
        <f aca="false">A4285</f>
        <v>Bureaux Administration</v>
      </c>
      <c r="O4285" s="0" t="str">
        <f aca="false">B4285</f>
        <v>Bureaux</v>
      </c>
      <c r="P4285" s="0" t="str">
        <f aca="false">C4285</f>
        <v>plateau large bureaux cloisonnés</v>
      </c>
      <c r="Q4285" s="0" t="str">
        <f aca="false">D4285</f>
        <v>Electrique direct performant</v>
      </c>
      <c r="R4285" s="0" t="str">
        <f aca="false">E4285</f>
        <v>Electricité</v>
      </c>
      <c r="S4285" s="0" t="str">
        <f aca="false">F4285</f>
        <v>0102842602</v>
      </c>
      <c r="T4285" s="0" t="str">
        <f aca="false">G4285</f>
        <v>3</v>
      </c>
      <c r="U4285" s="0" t="n">
        <f aca="false">L4285</f>
        <v>1</v>
      </c>
      <c r="V4285" s="0" t="n">
        <f aca="false">K4285</f>
        <v>12</v>
      </c>
      <c r="W4285" s="0" t="n">
        <f aca="false">J4285</f>
        <v>0</v>
      </c>
    </row>
    <row r="4286" customFormat="false" ht="12.8" hidden="false" customHeight="false" outlineLevel="0" collapsed="false">
      <c r="A4286" s="0" t="s">
        <v>72</v>
      </c>
      <c r="B4286" s="0" t="s">
        <v>129</v>
      </c>
      <c r="C4286" s="0" t="s">
        <v>116</v>
      </c>
      <c r="D4286" s="0" t="s">
        <v>38</v>
      </c>
      <c r="E4286" s="0" t="s">
        <v>30</v>
      </c>
      <c r="F4286" s="0" t="s">
        <v>189</v>
      </c>
      <c r="G4286" s="0" t="s">
        <v>1611</v>
      </c>
      <c r="H4286" s="0" t="n">
        <v>3.39795627906976</v>
      </c>
      <c r="I4286" s="0" t="n">
        <v>58.4623457680587</v>
      </c>
      <c r="J4286" s="0" t="n">
        <v>819</v>
      </c>
      <c r="K4286" s="0" t="n">
        <f aca="false">I4286*SUMIFS(syst_chauffage!$H$3:$H$27,syst_chauffage!$B$3:$B$27,D4286,syst_chauffage!$C$3:$C$27,E4286)</f>
        <v>59.0933767520043</v>
      </c>
      <c r="L4286" s="12" t="n">
        <f aca="false">H4286*SUMIFS(syst_chauffage!$K$3:$K$27,syst_chauffage!$B$3:$B$27,D4286,syst_chauffage!$C$3:$C$27,E4286)</f>
        <v>3.03986496519792</v>
      </c>
      <c r="N4286" s="0" t="str">
        <f aca="false">A4286</f>
        <v>Bureaux Administration</v>
      </c>
      <c r="O4286" s="0" t="str">
        <f aca="false">B4286</f>
        <v>Bureaux</v>
      </c>
      <c r="P4286" s="0" t="str">
        <f aca="false">C4286</f>
        <v>plateau large bureaux cloisonnés</v>
      </c>
      <c r="Q4286" s="0" t="str">
        <f aca="false">D4286</f>
        <v>PAC performant</v>
      </c>
      <c r="R4286" s="0" t="str">
        <f aca="false">E4286</f>
        <v>Electricité</v>
      </c>
      <c r="S4286" s="0" t="str">
        <f aca="false">F4286</f>
        <v>0102842902</v>
      </c>
      <c r="T4286" s="0" t="str">
        <f aca="false">G4286</f>
        <v>3</v>
      </c>
      <c r="U4286" s="0" t="n">
        <f aca="false">L4286</f>
        <v>3.03986496519792</v>
      </c>
      <c r="V4286" s="0" t="n">
        <f aca="false">K4286</f>
        <v>59.0933767520043</v>
      </c>
      <c r="W4286" s="0" t="n">
        <f aca="false">J4286</f>
        <v>819</v>
      </c>
    </row>
    <row r="4287" customFormat="false" ht="12.8" hidden="false" customHeight="false" outlineLevel="0" collapsed="false">
      <c r="A4287" s="0" t="s">
        <v>72</v>
      </c>
      <c r="B4287" s="0" t="s">
        <v>129</v>
      </c>
      <c r="C4287" s="0" t="s">
        <v>190</v>
      </c>
      <c r="D4287" s="0" t="s">
        <v>19</v>
      </c>
      <c r="E4287" s="0" t="s">
        <v>57</v>
      </c>
      <c r="F4287" s="0" t="s">
        <v>191</v>
      </c>
      <c r="G4287" s="0" t="s">
        <v>1611</v>
      </c>
      <c r="H4287" s="0" t="n">
        <v>0.674961067637281</v>
      </c>
      <c r="I4287" s="0" t="n">
        <v>20.4892296406805</v>
      </c>
      <c r="J4287" s="0" t="n">
        <v>0</v>
      </c>
      <c r="K4287" s="0" t="n">
        <f aca="false">I4287*SUMIFS(syst_chauffage!$H$3:$H$27,syst_chauffage!$B$3:$B$27,D4287,syst_chauffage!$C$3:$C$27,E4287)</f>
        <v>28.5307743368451</v>
      </c>
      <c r="L4287" s="12" t="n">
        <f aca="false">H4287*SUMIFS(syst_chauffage!$K$3:$K$27,syst_chauffage!$B$3:$B$27,D4287,syst_chauffage!$C$3:$C$27,E4287)</f>
        <v>0.674961067637281</v>
      </c>
      <c r="N4287" s="0" t="str">
        <f aca="false">A4287</f>
        <v>Bureaux Administration</v>
      </c>
      <c r="O4287" s="0" t="str">
        <f aca="false">B4287</f>
        <v>Bureaux</v>
      </c>
      <c r="P4287" s="0" t="str">
        <f aca="false">C4287</f>
        <v>plateau mince</v>
      </c>
      <c r="Q4287" s="0" t="str">
        <f aca="false">D4287</f>
        <v>Autre système centralisé</v>
      </c>
      <c r="R4287" s="0" t="str">
        <f aca="false">E4287</f>
        <v>Autres</v>
      </c>
      <c r="S4287" s="0" t="str">
        <f aca="false">F4287</f>
        <v>0102850101</v>
      </c>
      <c r="T4287" s="0" t="str">
        <f aca="false">G4287</f>
        <v>3</v>
      </c>
      <c r="U4287" s="0" t="n">
        <f aca="false">L4287</f>
        <v>0.674961067637281</v>
      </c>
      <c r="V4287" s="0" t="n">
        <f aca="false">K4287</f>
        <v>28.5307743368451</v>
      </c>
      <c r="W4287" s="0" t="n">
        <f aca="false">J4287</f>
        <v>0</v>
      </c>
    </row>
    <row r="4288" customFormat="false" ht="12.8" hidden="false" customHeight="false" outlineLevel="0" collapsed="false">
      <c r="A4288" s="0" t="s">
        <v>72</v>
      </c>
      <c r="B4288" s="0" t="s">
        <v>129</v>
      </c>
      <c r="C4288" s="0" t="s">
        <v>190</v>
      </c>
      <c r="D4288" s="0" t="s">
        <v>19</v>
      </c>
      <c r="E4288" s="0" t="s">
        <v>58</v>
      </c>
      <c r="F4288" s="0" t="s">
        <v>192</v>
      </c>
      <c r="G4288" s="0" t="s">
        <v>1611</v>
      </c>
      <c r="H4288" s="0" t="n">
        <v>0.678476905338781</v>
      </c>
      <c r="I4288" s="0" t="n">
        <v>20.8884697351015</v>
      </c>
      <c r="J4288" s="0" t="n">
        <v>935</v>
      </c>
      <c r="K4288" s="0" t="n">
        <f aca="false">I4288*SUMIFS(syst_chauffage!$H$3:$H$27,syst_chauffage!$B$3:$B$27,D4288,syst_chauffage!$C$3:$C$27,E4288)</f>
        <v>34.3604797293665</v>
      </c>
      <c r="L4288" s="12" t="n">
        <f aca="false">H4288*SUMIFS(syst_chauffage!$K$3:$K$27,syst_chauffage!$B$3:$B$27,D4288,syst_chauffage!$C$3:$C$27,E4288)</f>
        <v>0.678476905338781</v>
      </c>
      <c r="N4288" s="0" t="str">
        <f aca="false">A4288</f>
        <v>Bureaux Administration</v>
      </c>
      <c r="O4288" s="0" t="str">
        <f aca="false">B4288</f>
        <v>Bureaux</v>
      </c>
      <c r="P4288" s="0" t="str">
        <f aca="false">C4288</f>
        <v>plateau mince</v>
      </c>
      <c r="Q4288" s="0" t="str">
        <f aca="false">D4288</f>
        <v>Autre système centralisé</v>
      </c>
      <c r="R4288" s="0" t="str">
        <f aca="false">E4288</f>
        <v>Urbain</v>
      </c>
      <c r="S4288" s="0" t="str">
        <f aca="false">F4288</f>
        <v>0102850106</v>
      </c>
      <c r="T4288" s="0" t="str">
        <f aca="false">G4288</f>
        <v>3</v>
      </c>
      <c r="U4288" s="0" t="n">
        <f aca="false">L4288</f>
        <v>0.678476905338781</v>
      </c>
      <c r="V4288" s="0" t="n">
        <f aca="false">K4288</f>
        <v>34.3604797293665</v>
      </c>
      <c r="W4288" s="0" t="n">
        <f aca="false">J4288</f>
        <v>935</v>
      </c>
    </row>
    <row r="4289" customFormat="false" ht="12.8" hidden="false" customHeight="false" outlineLevel="0" collapsed="false">
      <c r="A4289" s="0" t="s">
        <v>72</v>
      </c>
      <c r="B4289" s="0" t="s">
        <v>129</v>
      </c>
      <c r="C4289" s="0" t="s">
        <v>190</v>
      </c>
      <c r="D4289" s="0" t="s">
        <v>22</v>
      </c>
      <c r="E4289" s="0" t="s">
        <v>23</v>
      </c>
      <c r="F4289" s="0" t="s">
        <v>193</v>
      </c>
      <c r="G4289" s="0" t="s">
        <v>1611</v>
      </c>
      <c r="H4289" s="0" t="n">
        <v>0.554697283220289</v>
      </c>
      <c r="I4289" s="0" t="n">
        <v>5.01104042699817</v>
      </c>
      <c r="J4289" s="0" t="n">
        <v>0</v>
      </c>
      <c r="K4289" s="0" t="n">
        <f aca="false">I4289*SUMIFS(syst_chauffage!$H$3:$H$27,syst_chauffage!$B$3:$B$27,D4289,syst_chauffage!$C$3:$C$27,E4289)</f>
        <v>8.8245549815707</v>
      </c>
      <c r="L4289" s="12" t="n">
        <f aca="false">H4289*SUMIFS(syst_chauffage!$K$3:$K$27,syst_chauffage!$B$3:$B$27,D4289,syst_chauffage!$C$3:$C$27,E4289)</f>
        <v>0.554697283220289</v>
      </c>
      <c r="N4289" s="0" t="str">
        <f aca="false">A4289</f>
        <v>Bureaux Administration</v>
      </c>
      <c r="O4289" s="0" t="str">
        <f aca="false">B4289</f>
        <v>Bureaux</v>
      </c>
      <c r="P4289" s="0" t="str">
        <f aca="false">C4289</f>
        <v>plateau mince</v>
      </c>
      <c r="Q4289" s="0" t="str">
        <f aca="false">D4289</f>
        <v>Chaudière fioul</v>
      </c>
      <c r="R4289" s="0" t="str">
        <f aca="false">E4289</f>
        <v>Fioul</v>
      </c>
      <c r="S4289" s="0" t="str">
        <f aca="false">F4289</f>
        <v>0102850303</v>
      </c>
      <c r="T4289" s="0" t="str">
        <f aca="false">G4289</f>
        <v>3</v>
      </c>
      <c r="U4289" s="0" t="n">
        <f aca="false">L4289</f>
        <v>0.554697283220289</v>
      </c>
      <c r="V4289" s="0" t="n">
        <f aca="false">K4289</f>
        <v>8.8245549815707</v>
      </c>
      <c r="W4289" s="0" t="n">
        <f aca="false">J4289</f>
        <v>0</v>
      </c>
    </row>
    <row r="4290" customFormat="false" ht="12.8" hidden="false" customHeight="false" outlineLevel="0" collapsed="false">
      <c r="A4290" s="0" t="s">
        <v>72</v>
      </c>
      <c r="B4290" s="0" t="s">
        <v>129</v>
      </c>
      <c r="C4290" s="0" t="s">
        <v>190</v>
      </c>
      <c r="D4290" s="0" t="s">
        <v>13</v>
      </c>
      <c r="E4290" s="0" t="s">
        <v>14</v>
      </c>
      <c r="F4290" s="0" t="s">
        <v>194</v>
      </c>
      <c r="G4290" s="0" t="s">
        <v>1611</v>
      </c>
      <c r="H4290" s="0" t="n">
        <v>0.732200684074406</v>
      </c>
      <c r="I4290" s="0" t="n">
        <v>3.84201411369297</v>
      </c>
      <c r="J4290" s="0" t="n">
        <v>364</v>
      </c>
      <c r="K4290" s="0" t="n">
        <f aca="false">I4290*SUMIFS(syst_chauffage!$H$3:$H$27,syst_chauffage!$B$3:$B$27,D4290,syst_chauffage!$C$3:$C$27,E4290)</f>
        <v>7.75929995707629</v>
      </c>
      <c r="L4290" s="12" t="n">
        <f aca="false">H4290*SUMIFS(syst_chauffage!$K$3:$K$27,syst_chauffage!$B$3:$B$27,D4290,syst_chauffage!$C$3:$C$27,E4290)</f>
        <v>0.732200684074406</v>
      </c>
      <c r="N4290" s="0" t="str">
        <f aca="false">A4290</f>
        <v>Bureaux Administration</v>
      </c>
      <c r="O4290" s="0" t="str">
        <f aca="false">B4290</f>
        <v>Bureaux</v>
      </c>
      <c r="P4290" s="0" t="str">
        <f aca="false">C4290</f>
        <v>plateau mince</v>
      </c>
      <c r="Q4290" s="0" t="str">
        <f aca="false">D4290</f>
        <v>Chaudière gaz</v>
      </c>
      <c r="R4290" s="0" t="str">
        <f aca="false">E4290</f>
        <v>Gaz</v>
      </c>
      <c r="S4290" s="0" t="str">
        <f aca="false">F4290</f>
        <v>0102850404</v>
      </c>
      <c r="T4290" s="0" t="str">
        <f aca="false">G4290</f>
        <v>3</v>
      </c>
      <c r="U4290" s="0" t="n">
        <f aca="false">L4290</f>
        <v>0.732200684074406</v>
      </c>
      <c r="V4290" s="0" t="n">
        <f aca="false">K4290</f>
        <v>7.75929995707629</v>
      </c>
      <c r="W4290" s="0" t="n">
        <f aca="false">J4290</f>
        <v>364</v>
      </c>
    </row>
    <row r="4291" customFormat="false" ht="12.8" hidden="false" customHeight="false" outlineLevel="0" collapsed="false">
      <c r="A4291" s="0" t="s">
        <v>72</v>
      </c>
      <c r="B4291" s="0" t="s">
        <v>129</v>
      </c>
      <c r="C4291" s="0" t="s">
        <v>190</v>
      </c>
      <c r="D4291" s="0" t="s">
        <v>29</v>
      </c>
      <c r="E4291" s="0" t="s">
        <v>30</v>
      </c>
      <c r="F4291" s="0" t="s">
        <v>195</v>
      </c>
      <c r="G4291" s="0" t="s">
        <v>1611</v>
      </c>
      <c r="H4291" s="0" t="n">
        <v>0.92</v>
      </c>
      <c r="I4291" s="0" t="n">
        <v>10.4</v>
      </c>
      <c r="J4291" s="0" t="n">
        <v>0</v>
      </c>
      <c r="K4291" s="0" t="n">
        <f aca="false">I4291*SUMIFS(syst_chauffage!$H$3:$H$27,syst_chauffage!$B$3:$B$27,D4291,syst_chauffage!$C$3:$C$27,E4291)</f>
        <v>3</v>
      </c>
      <c r="L4291" s="12" t="n">
        <f aca="false">H4291*SUMIFS(syst_chauffage!$K$3:$K$27,syst_chauffage!$B$3:$B$27,D4291,syst_chauffage!$C$3:$C$27,E4291)</f>
        <v>0.92</v>
      </c>
      <c r="N4291" s="0" t="str">
        <f aca="false">A4291</f>
        <v>Bureaux Administration</v>
      </c>
      <c r="O4291" s="0" t="str">
        <f aca="false">B4291</f>
        <v>Bureaux</v>
      </c>
      <c r="P4291" s="0" t="str">
        <f aca="false">C4291</f>
        <v>plateau mince</v>
      </c>
      <c r="Q4291" s="0" t="str">
        <f aca="false">D4291</f>
        <v>Electrique direct</v>
      </c>
      <c r="R4291" s="0" t="str">
        <f aca="false">E4291</f>
        <v>Electricité</v>
      </c>
      <c r="S4291" s="0" t="str">
        <f aca="false">F4291</f>
        <v>0102850602</v>
      </c>
      <c r="T4291" s="0" t="str">
        <f aca="false">G4291</f>
        <v>3</v>
      </c>
      <c r="U4291" s="0" t="n">
        <f aca="false">L4291</f>
        <v>0.92</v>
      </c>
      <c r="V4291" s="0" t="n">
        <f aca="false">K4291</f>
        <v>3</v>
      </c>
      <c r="W4291" s="0" t="n">
        <f aca="false">J4291</f>
        <v>0</v>
      </c>
    </row>
    <row r="4292" customFormat="false" ht="12.8" hidden="false" customHeight="false" outlineLevel="0" collapsed="false">
      <c r="A4292" s="0" t="s">
        <v>72</v>
      </c>
      <c r="B4292" s="0" t="s">
        <v>129</v>
      </c>
      <c r="C4292" s="0" t="s">
        <v>190</v>
      </c>
      <c r="D4292" s="0" t="s">
        <v>36</v>
      </c>
      <c r="E4292" s="0" t="s">
        <v>30</v>
      </c>
      <c r="F4292" s="0" t="s">
        <v>196</v>
      </c>
      <c r="G4292" s="0" t="s">
        <v>1611</v>
      </c>
      <c r="H4292" s="0" t="n">
        <v>2.94489544186046</v>
      </c>
      <c r="I4292" s="0" t="n">
        <v>58.3663687374653</v>
      </c>
      <c r="J4292" s="0" t="n">
        <v>756</v>
      </c>
      <c r="K4292" s="0" t="n">
        <f aca="false">I4292*SUMIFS(syst_chauffage!$H$3:$H$27,syst_chauffage!$B$3:$B$27,D4292,syst_chauffage!$C$3:$C$27,E4292)</f>
        <v>36.1088269311785</v>
      </c>
      <c r="L4292" s="12" t="n">
        <f aca="false">H4292*SUMIFS(syst_chauffage!$K$3:$K$27,syst_chauffage!$B$3:$B$27,D4292,syst_chauffage!$C$3:$C$27,E4292)</f>
        <v>2.47427325480779</v>
      </c>
      <c r="N4292" s="0" t="str">
        <f aca="false">A4292</f>
        <v>Bureaux Administration</v>
      </c>
      <c r="O4292" s="0" t="str">
        <f aca="false">B4292</f>
        <v>Bureaux</v>
      </c>
      <c r="P4292" s="0" t="str">
        <f aca="false">C4292</f>
        <v>plateau mince</v>
      </c>
      <c r="Q4292" s="0" t="str">
        <f aca="false">D4292</f>
        <v>PAC</v>
      </c>
      <c r="R4292" s="0" t="str">
        <f aca="false">E4292</f>
        <v>Electricité</v>
      </c>
      <c r="S4292" s="0" t="str">
        <f aca="false">F4292</f>
        <v>0102850902</v>
      </c>
      <c r="T4292" s="0" t="str">
        <f aca="false">G4292</f>
        <v>3</v>
      </c>
      <c r="U4292" s="0" t="n">
        <f aca="false">L4292</f>
        <v>2.47427325480779</v>
      </c>
      <c r="V4292" s="0" t="n">
        <f aca="false">K4292</f>
        <v>36.1088269311785</v>
      </c>
      <c r="W4292" s="0" t="n">
        <f aca="false">J4292</f>
        <v>756</v>
      </c>
    </row>
    <row r="4293" customFormat="false" ht="12.8" hidden="false" customHeight="false" outlineLevel="0" collapsed="false">
      <c r="A4293" s="0" t="s">
        <v>72</v>
      </c>
      <c r="B4293" s="0" t="s">
        <v>129</v>
      </c>
      <c r="C4293" s="0" t="s">
        <v>190</v>
      </c>
      <c r="D4293" s="0" t="s">
        <v>51</v>
      </c>
      <c r="E4293" s="0" t="s">
        <v>57</v>
      </c>
      <c r="F4293" s="0" t="s">
        <v>197</v>
      </c>
      <c r="G4293" s="0" t="s">
        <v>1611</v>
      </c>
      <c r="H4293" s="0" t="n">
        <v>0.77880123188917</v>
      </c>
      <c r="I4293" s="0" t="n">
        <v>24.3919400484291</v>
      </c>
      <c r="J4293" s="0" t="n">
        <v>0</v>
      </c>
      <c r="K4293" s="0" t="n">
        <f aca="false">I4293*SUMIFS(syst_chauffage!$H$3:$H$27,syst_chauffage!$B$3:$B$27,D4293,syst_chauffage!$C$3:$C$27,E4293)</f>
        <v>51.6829562105444</v>
      </c>
      <c r="L4293" s="12" t="n">
        <f aca="false">H4293*SUMIFS(syst_chauffage!$K$3:$K$27,syst_chauffage!$B$3:$B$27,D4293,syst_chauffage!$C$3:$C$27,E4293)</f>
        <v>0.77880123188917</v>
      </c>
      <c r="N4293" s="0" t="str">
        <f aca="false">A4293</f>
        <v>Bureaux Administration</v>
      </c>
      <c r="O4293" s="0" t="str">
        <f aca="false">B4293</f>
        <v>Bureaux</v>
      </c>
      <c r="P4293" s="0" t="str">
        <f aca="false">C4293</f>
        <v>plateau mince</v>
      </c>
      <c r="Q4293" s="0" t="str">
        <f aca="false">D4293</f>
        <v>Autre système centralisé performant</v>
      </c>
      <c r="R4293" s="0" t="str">
        <f aca="false">E4293</f>
        <v>Autres</v>
      </c>
      <c r="S4293" s="0" t="str">
        <f aca="false">F4293</f>
        <v>0102852101</v>
      </c>
      <c r="T4293" s="0" t="str">
        <f aca="false">G4293</f>
        <v>3</v>
      </c>
      <c r="U4293" s="0" t="n">
        <f aca="false">L4293</f>
        <v>0.77880123188917</v>
      </c>
      <c r="V4293" s="0" t="n">
        <f aca="false">K4293</f>
        <v>51.6829562105444</v>
      </c>
      <c r="W4293" s="0" t="n">
        <f aca="false">J4293</f>
        <v>0</v>
      </c>
    </row>
    <row r="4294" customFormat="false" ht="12.8" hidden="false" customHeight="false" outlineLevel="0" collapsed="false">
      <c r="A4294" s="0" t="s">
        <v>72</v>
      </c>
      <c r="B4294" s="0" t="s">
        <v>129</v>
      </c>
      <c r="C4294" s="0" t="s">
        <v>190</v>
      </c>
      <c r="D4294" s="0" t="s">
        <v>51</v>
      </c>
      <c r="E4294" s="0" t="s">
        <v>58</v>
      </c>
      <c r="F4294" s="0" t="s">
        <v>198</v>
      </c>
      <c r="G4294" s="0" t="s">
        <v>1611</v>
      </c>
      <c r="H4294" s="0" t="n">
        <v>0.782857967698593</v>
      </c>
      <c r="I4294" s="0" t="n">
        <v>24.8672258751209</v>
      </c>
      <c r="J4294" s="0" t="n">
        <v>935</v>
      </c>
      <c r="K4294" s="0" t="n">
        <f aca="false">I4294*SUMIFS(syst_chauffage!$H$3:$H$27,syst_chauffage!$B$3:$B$27,D4294,syst_chauffage!$C$3:$C$27,E4294)</f>
        <v>53.0666477569479</v>
      </c>
      <c r="L4294" s="12" t="n">
        <f aca="false">H4294*SUMIFS(syst_chauffage!$K$3:$K$27,syst_chauffage!$B$3:$B$27,D4294,syst_chauffage!$C$3:$C$27,E4294)</f>
        <v>0.782857967698593</v>
      </c>
      <c r="N4294" s="0" t="str">
        <f aca="false">A4294</f>
        <v>Bureaux Administration</v>
      </c>
      <c r="O4294" s="0" t="str">
        <f aca="false">B4294</f>
        <v>Bureaux</v>
      </c>
      <c r="P4294" s="0" t="str">
        <f aca="false">C4294</f>
        <v>plateau mince</v>
      </c>
      <c r="Q4294" s="0" t="str">
        <f aca="false">D4294</f>
        <v>Autre système centralisé performant</v>
      </c>
      <c r="R4294" s="0" t="str">
        <f aca="false">E4294</f>
        <v>Urbain</v>
      </c>
      <c r="S4294" s="0" t="str">
        <f aca="false">F4294</f>
        <v>0102852106</v>
      </c>
      <c r="T4294" s="0" t="str">
        <f aca="false">G4294</f>
        <v>3</v>
      </c>
      <c r="U4294" s="0" t="n">
        <f aca="false">L4294</f>
        <v>0.782857967698593</v>
      </c>
      <c r="V4294" s="0" t="n">
        <f aca="false">K4294</f>
        <v>53.0666477569479</v>
      </c>
      <c r="W4294" s="0" t="n">
        <f aca="false">J4294</f>
        <v>935</v>
      </c>
    </row>
    <row r="4295" customFormat="false" ht="12.8" hidden="false" customHeight="false" outlineLevel="0" collapsed="false">
      <c r="A4295" s="0" t="s">
        <v>72</v>
      </c>
      <c r="B4295" s="0" t="s">
        <v>129</v>
      </c>
      <c r="C4295" s="0" t="s">
        <v>190</v>
      </c>
      <c r="D4295" s="0" t="s">
        <v>27</v>
      </c>
      <c r="E4295" s="0" t="s">
        <v>23</v>
      </c>
      <c r="F4295" s="0" t="s">
        <v>199</v>
      </c>
      <c r="G4295" s="0" t="s">
        <v>1611</v>
      </c>
      <c r="H4295" s="0" t="n">
        <v>0.725278393136078</v>
      </c>
      <c r="I4295" s="0" t="n">
        <v>5.96552431785496</v>
      </c>
      <c r="J4295" s="0" t="n">
        <v>819</v>
      </c>
      <c r="K4295" s="0" t="n">
        <f aca="false">I4295*SUMIFS(syst_chauffage!$H$3:$H$27,syst_chauffage!$B$3:$B$27,D4295,syst_chauffage!$C$3:$C$27,E4295)</f>
        <v>15.2980093070934</v>
      </c>
      <c r="L4295" s="12" t="n">
        <f aca="false">H4295*SUMIFS(syst_chauffage!$K$3:$K$27,syst_chauffage!$B$3:$B$27,D4295,syst_chauffage!$C$3:$C$27,E4295)</f>
        <v>0.725278393136078</v>
      </c>
      <c r="N4295" s="0" t="str">
        <f aca="false">A4295</f>
        <v>Bureaux Administration</v>
      </c>
      <c r="O4295" s="0" t="str">
        <f aca="false">B4295</f>
        <v>Bureaux</v>
      </c>
      <c r="P4295" s="0" t="str">
        <f aca="false">C4295</f>
        <v>plateau mince</v>
      </c>
      <c r="Q4295" s="0" t="str">
        <f aca="false">D4295</f>
        <v>Chaudière condensation fioul</v>
      </c>
      <c r="R4295" s="0" t="str">
        <f aca="false">E4295</f>
        <v>Fioul</v>
      </c>
      <c r="S4295" s="0" t="str">
        <f aca="false">F4295</f>
        <v>0102852303</v>
      </c>
      <c r="T4295" s="0" t="str">
        <f aca="false">G4295</f>
        <v>3</v>
      </c>
      <c r="U4295" s="0" t="n">
        <f aca="false">L4295</f>
        <v>0.725278393136078</v>
      </c>
      <c r="V4295" s="0" t="n">
        <f aca="false">K4295</f>
        <v>15.2980093070934</v>
      </c>
      <c r="W4295" s="0" t="n">
        <f aca="false">J4295</f>
        <v>819</v>
      </c>
    </row>
    <row r="4296" customFormat="false" ht="12.8" hidden="false" customHeight="false" outlineLevel="0" collapsed="false">
      <c r="A4296" s="0" t="s">
        <v>72</v>
      </c>
      <c r="B4296" s="0" t="s">
        <v>129</v>
      </c>
      <c r="C4296" s="0" t="s">
        <v>190</v>
      </c>
      <c r="D4296" s="0" t="s">
        <v>18</v>
      </c>
      <c r="E4296" s="0" t="s">
        <v>14</v>
      </c>
      <c r="F4296" s="0" t="s">
        <v>200</v>
      </c>
      <c r="G4296" s="0" t="s">
        <v>1611</v>
      </c>
      <c r="H4296" s="0" t="n">
        <v>0.957368830057749</v>
      </c>
      <c r="I4296" s="0" t="n">
        <v>4.57382632582496</v>
      </c>
      <c r="J4296" s="0" t="n">
        <v>819</v>
      </c>
      <c r="K4296" s="0" t="n">
        <f aca="false">I4296*SUMIFS(syst_chauffage!$H$3:$H$27,syst_chauffage!$B$3:$B$27,D4296,syst_chauffage!$C$3:$C$27,E4296)</f>
        <v>12.4633516399572</v>
      </c>
      <c r="L4296" s="12" t="n">
        <f aca="false">H4296*SUMIFS(syst_chauffage!$K$3:$K$27,syst_chauffage!$B$3:$B$27,D4296,syst_chauffage!$C$3:$C$27,E4296)</f>
        <v>0.930032972847772</v>
      </c>
      <c r="N4296" s="0" t="str">
        <f aca="false">A4296</f>
        <v>Bureaux Administration</v>
      </c>
      <c r="O4296" s="0" t="str">
        <f aca="false">B4296</f>
        <v>Bureaux</v>
      </c>
      <c r="P4296" s="0" t="str">
        <f aca="false">C4296</f>
        <v>plateau mince</v>
      </c>
      <c r="Q4296" s="0" t="str">
        <f aca="false">D4296</f>
        <v>Chaudière condensation gaz</v>
      </c>
      <c r="R4296" s="0" t="str">
        <f aca="false">E4296</f>
        <v>Gaz</v>
      </c>
      <c r="S4296" s="0" t="str">
        <f aca="false">F4296</f>
        <v>0102852404</v>
      </c>
      <c r="T4296" s="0" t="str">
        <f aca="false">G4296</f>
        <v>3</v>
      </c>
      <c r="U4296" s="0" t="n">
        <f aca="false">L4296</f>
        <v>0.930032972847772</v>
      </c>
      <c r="V4296" s="0" t="n">
        <f aca="false">K4296</f>
        <v>12.4633516399572</v>
      </c>
      <c r="W4296" s="0" t="n">
        <f aca="false">J4296</f>
        <v>819</v>
      </c>
    </row>
    <row r="4297" customFormat="false" ht="12.8" hidden="false" customHeight="false" outlineLevel="0" collapsed="false">
      <c r="A4297" s="0" t="s">
        <v>72</v>
      </c>
      <c r="B4297" s="0" t="s">
        <v>129</v>
      </c>
      <c r="C4297" s="0" t="s">
        <v>190</v>
      </c>
      <c r="D4297" s="0" t="s">
        <v>32</v>
      </c>
      <c r="E4297" s="0" t="s">
        <v>30</v>
      </c>
      <c r="F4297" s="0" t="s">
        <v>201</v>
      </c>
      <c r="G4297" s="0" t="s">
        <v>1611</v>
      </c>
      <c r="H4297" s="0" t="n">
        <v>1</v>
      </c>
      <c r="I4297" s="0" t="n">
        <v>12</v>
      </c>
      <c r="J4297" s="0" t="n">
        <v>0</v>
      </c>
      <c r="K4297" s="0" t="n">
        <f aca="false">I4297*SUMIFS(syst_chauffage!$H$3:$H$27,syst_chauffage!$B$3:$B$27,D4297,syst_chauffage!$C$3:$C$27,E4297)</f>
        <v>12</v>
      </c>
      <c r="L4297" s="12" t="n">
        <f aca="false">H4297*SUMIFS(syst_chauffage!$K$3:$K$27,syst_chauffage!$B$3:$B$27,D4297,syst_chauffage!$C$3:$C$27,E4297)</f>
        <v>1</v>
      </c>
      <c r="N4297" s="0" t="str">
        <f aca="false">A4297</f>
        <v>Bureaux Administration</v>
      </c>
      <c r="O4297" s="0" t="str">
        <f aca="false">B4297</f>
        <v>Bureaux</v>
      </c>
      <c r="P4297" s="0" t="str">
        <f aca="false">C4297</f>
        <v>plateau mince</v>
      </c>
      <c r="Q4297" s="0" t="str">
        <f aca="false">D4297</f>
        <v>Electrique direct performant</v>
      </c>
      <c r="R4297" s="0" t="str">
        <f aca="false">E4297</f>
        <v>Electricité</v>
      </c>
      <c r="S4297" s="0" t="str">
        <f aca="false">F4297</f>
        <v>0102852602</v>
      </c>
      <c r="T4297" s="0" t="str">
        <f aca="false">G4297</f>
        <v>3</v>
      </c>
      <c r="U4297" s="0" t="n">
        <f aca="false">L4297</f>
        <v>1</v>
      </c>
      <c r="V4297" s="0" t="n">
        <f aca="false">K4297</f>
        <v>12</v>
      </c>
      <c r="W4297" s="0" t="n">
        <f aca="false">J4297</f>
        <v>0</v>
      </c>
    </row>
    <row r="4298" customFormat="false" ht="12.8" hidden="false" customHeight="false" outlineLevel="0" collapsed="false">
      <c r="A4298" s="0" t="s">
        <v>72</v>
      </c>
      <c r="B4298" s="0" t="s">
        <v>129</v>
      </c>
      <c r="C4298" s="0" t="s">
        <v>190</v>
      </c>
      <c r="D4298" s="0" t="s">
        <v>38</v>
      </c>
      <c r="E4298" s="0" t="s">
        <v>30</v>
      </c>
      <c r="F4298" s="0" t="s">
        <v>202</v>
      </c>
      <c r="G4298" s="0" t="s">
        <v>1611</v>
      </c>
      <c r="H4298" s="0" t="n">
        <v>3.39795627906976</v>
      </c>
      <c r="I4298" s="0" t="n">
        <v>69.4837723065064</v>
      </c>
      <c r="J4298" s="0" t="n">
        <v>819</v>
      </c>
      <c r="K4298" s="0" t="n">
        <f aca="false">I4298*SUMIFS(syst_chauffage!$H$3:$H$27,syst_chauffage!$B$3:$B$27,D4298,syst_chauffage!$C$3:$C$27,E4298)</f>
        <v>70.2337663861278</v>
      </c>
      <c r="L4298" s="12" t="n">
        <f aca="false">H4298*SUMIFS(syst_chauffage!$K$3:$K$27,syst_chauffage!$B$3:$B$27,D4298,syst_chauffage!$C$3:$C$27,E4298)</f>
        <v>3.03986496519792</v>
      </c>
      <c r="N4298" s="0" t="str">
        <f aca="false">A4298</f>
        <v>Bureaux Administration</v>
      </c>
      <c r="O4298" s="0" t="str">
        <f aca="false">B4298</f>
        <v>Bureaux</v>
      </c>
      <c r="P4298" s="0" t="str">
        <f aca="false">C4298</f>
        <v>plateau mince</v>
      </c>
      <c r="Q4298" s="0" t="str">
        <f aca="false">D4298</f>
        <v>PAC performant</v>
      </c>
      <c r="R4298" s="0" t="str">
        <f aca="false">E4298</f>
        <v>Electricité</v>
      </c>
      <c r="S4298" s="0" t="str">
        <f aca="false">F4298</f>
        <v>0102852902</v>
      </c>
      <c r="T4298" s="0" t="str">
        <f aca="false">G4298</f>
        <v>3</v>
      </c>
      <c r="U4298" s="0" t="n">
        <f aca="false">L4298</f>
        <v>3.03986496519792</v>
      </c>
      <c r="V4298" s="0" t="n">
        <f aca="false">K4298</f>
        <v>70.2337663861278</v>
      </c>
      <c r="W4298" s="0" t="n">
        <f aca="false">J4298</f>
        <v>819</v>
      </c>
    </row>
    <row r="4299" customFormat="false" ht="12.8" hidden="false" customHeight="false" outlineLevel="0" collapsed="false">
      <c r="A4299" s="0" t="s">
        <v>73</v>
      </c>
      <c r="B4299" s="0" t="s">
        <v>203</v>
      </c>
      <c r="C4299" s="0" t="s">
        <v>204</v>
      </c>
      <c r="D4299" s="0" t="s">
        <v>19</v>
      </c>
      <c r="E4299" s="0" t="s">
        <v>57</v>
      </c>
      <c r="F4299" s="0" t="s">
        <v>205</v>
      </c>
      <c r="G4299" s="0" t="s">
        <v>1611</v>
      </c>
      <c r="H4299" s="0" t="n">
        <v>0.736040784395178</v>
      </c>
      <c r="I4299" s="0" t="n">
        <v>25.4823332830455</v>
      </c>
      <c r="J4299" s="0" t="n">
        <v>0</v>
      </c>
      <c r="K4299" s="0" t="n">
        <f aca="false">I4299*SUMIFS(syst_chauffage!$H$3:$H$27,syst_chauffage!$B$3:$B$27,D4299,syst_chauffage!$C$3:$C$27,E4299)</f>
        <v>35.4835546882329</v>
      </c>
      <c r="L4299" s="12" t="n">
        <f aca="false">H4299*SUMIFS(syst_chauffage!$K$3:$K$27,syst_chauffage!$B$3:$B$27,D4299,syst_chauffage!$C$3:$C$27,E4299)</f>
        <v>0.736040784395178</v>
      </c>
      <c r="N4299" s="0" t="str">
        <f aca="false">A4299</f>
        <v>Café Hôtel Restaurant</v>
      </c>
      <c r="O4299" s="0" t="str">
        <f aca="false">B4299</f>
        <v>Café, cantine, traiteur</v>
      </c>
      <c r="P4299" s="0" t="str">
        <f aca="false">C4299</f>
        <v>Grand bar café tabac</v>
      </c>
      <c r="Q4299" s="0" t="str">
        <f aca="false">D4299</f>
        <v>Autre système centralisé</v>
      </c>
      <c r="R4299" s="0" t="str">
        <f aca="false">E4299</f>
        <v>Autres</v>
      </c>
      <c r="S4299" s="0" t="str">
        <f aca="false">F4299</f>
        <v>0204160101</v>
      </c>
      <c r="T4299" s="0" t="str">
        <f aca="false">G4299</f>
        <v>3</v>
      </c>
      <c r="U4299" s="0" t="n">
        <f aca="false">L4299</f>
        <v>0.736040784395178</v>
      </c>
      <c r="V4299" s="0" t="n">
        <f aca="false">K4299</f>
        <v>35.4835546882329</v>
      </c>
      <c r="W4299" s="0" t="n">
        <f aca="false">J4299</f>
        <v>0</v>
      </c>
    </row>
    <row r="4300" customFormat="false" ht="12.8" hidden="false" customHeight="false" outlineLevel="0" collapsed="false">
      <c r="A4300" s="0" t="s">
        <v>73</v>
      </c>
      <c r="B4300" s="0" t="s">
        <v>203</v>
      </c>
      <c r="C4300" s="0" t="s">
        <v>204</v>
      </c>
      <c r="D4300" s="0" t="s">
        <v>19</v>
      </c>
      <c r="E4300" s="0" t="s">
        <v>58</v>
      </c>
      <c r="F4300" s="0" t="s">
        <v>206</v>
      </c>
      <c r="G4300" s="0" t="s">
        <v>1611</v>
      </c>
      <c r="H4300" s="0" t="n">
        <v>0.699854343743125</v>
      </c>
      <c r="I4300" s="0" t="n">
        <v>25.6605315319725</v>
      </c>
      <c r="J4300" s="0" t="n">
        <v>935</v>
      </c>
      <c r="K4300" s="0" t="n">
        <f aca="false">I4300*SUMIFS(syst_chauffage!$H$3:$H$27,syst_chauffage!$B$3:$B$27,D4300,syst_chauffage!$C$3:$C$27,E4300)</f>
        <v>42.2102808262429</v>
      </c>
      <c r="L4300" s="12" t="n">
        <f aca="false">H4300*SUMIFS(syst_chauffage!$K$3:$K$27,syst_chauffage!$B$3:$B$27,D4300,syst_chauffage!$C$3:$C$27,E4300)</f>
        <v>0.699854343743125</v>
      </c>
      <c r="N4300" s="0" t="str">
        <f aca="false">A4300</f>
        <v>Café Hôtel Restaurant</v>
      </c>
      <c r="O4300" s="0" t="str">
        <f aca="false">B4300</f>
        <v>Café, cantine, traiteur</v>
      </c>
      <c r="P4300" s="0" t="str">
        <f aca="false">C4300</f>
        <v>Grand bar café tabac</v>
      </c>
      <c r="Q4300" s="0" t="str">
        <f aca="false">D4300</f>
        <v>Autre système centralisé</v>
      </c>
      <c r="R4300" s="0" t="str">
        <f aca="false">E4300</f>
        <v>Urbain</v>
      </c>
      <c r="S4300" s="0" t="str">
        <f aca="false">F4300</f>
        <v>0204160106</v>
      </c>
      <c r="T4300" s="0" t="str">
        <f aca="false">G4300</f>
        <v>3</v>
      </c>
      <c r="U4300" s="0" t="n">
        <f aca="false">L4300</f>
        <v>0.699854343743125</v>
      </c>
      <c r="V4300" s="0" t="n">
        <f aca="false">K4300</f>
        <v>42.2102808262429</v>
      </c>
      <c r="W4300" s="0" t="n">
        <f aca="false">J4300</f>
        <v>935</v>
      </c>
    </row>
    <row r="4301" customFormat="false" ht="12.8" hidden="false" customHeight="false" outlineLevel="0" collapsed="false">
      <c r="A4301" s="0" t="s">
        <v>73</v>
      </c>
      <c r="B4301" s="0" t="s">
        <v>203</v>
      </c>
      <c r="C4301" s="0" t="s">
        <v>204</v>
      </c>
      <c r="D4301" s="0" t="s">
        <v>22</v>
      </c>
      <c r="E4301" s="0" t="s">
        <v>23</v>
      </c>
      <c r="F4301" s="0" t="s">
        <v>207</v>
      </c>
      <c r="G4301" s="0" t="s">
        <v>1611</v>
      </c>
      <c r="H4301" s="0" t="n">
        <v>0.570431409553063</v>
      </c>
      <c r="I4301" s="0" t="n">
        <v>17.6832784095665</v>
      </c>
      <c r="J4301" s="0" t="n">
        <v>0</v>
      </c>
      <c r="K4301" s="0" t="n">
        <f aca="false">I4301*SUMIFS(syst_chauffage!$H$3:$H$27,syst_chauffage!$B$3:$B$27,D4301,syst_chauffage!$C$3:$C$27,E4301)</f>
        <v>31.1406512984611</v>
      </c>
      <c r="L4301" s="12" t="n">
        <f aca="false">H4301*SUMIFS(syst_chauffage!$K$3:$K$27,syst_chauffage!$B$3:$B$27,D4301,syst_chauffage!$C$3:$C$27,E4301)</f>
        <v>0.570431409553063</v>
      </c>
      <c r="N4301" s="0" t="str">
        <f aca="false">A4301</f>
        <v>Café Hôtel Restaurant</v>
      </c>
      <c r="O4301" s="0" t="str">
        <f aca="false">B4301</f>
        <v>Café, cantine, traiteur</v>
      </c>
      <c r="P4301" s="0" t="str">
        <f aca="false">C4301</f>
        <v>Grand bar café tabac</v>
      </c>
      <c r="Q4301" s="0" t="str">
        <f aca="false">D4301</f>
        <v>Chaudière fioul</v>
      </c>
      <c r="R4301" s="0" t="str">
        <f aca="false">E4301</f>
        <v>Fioul</v>
      </c>
      <c r="S4301" s="0" t="str">
        <f aca="false">F4301</f>
        <v>0204160303</v>
      </c>
      <c r="T4301" s="0" t="str">
        <f aca="false">G4301</f>
        <v>3</v>
      </c>
      <c r="U4301" s="0" t="n">
        <f aca="false">L4301</f>
        <v>0.570431409553063</v>
      </c>
      <c r="V4301" s="0" t="n">
        <f aca="false">K4301</f>
        <v>31.1406512984611</v>
      </c>
      <c r="W4301" s="0" t="n">
        <f aca="false">J4301</f>
        <v>0</v>
      </c>
    </row>
    <row r="4302" customFormat="false" ht="12.8" hidden="false" customHeight="false" outlineLevel="0" collapsed="false">
      <c r="A4302" s="0" t="s">
        <v>73</v>
      </c>
      <c r="B4302" s="0" t="s">
        <v>203</v>
      </c>
      <c r="C4302" s="0" t="s">
        <v>204</v>
      </c>
      <c r="D4302" s="0" t="s">
        <v>13</v>
      </c>
      <c r="E4302" s="0" t="s">
        <v>14</v>
      </c>
      <c r="F4302" s="0" t="s">
        <v>208</v>
      </c>
      <c r="G4302" s="0" t="s">
        <v>1611</v>
      </c>
      <c r="H4302" s="0" t="n">
        <v>0.686139603819634</v>
      </c>
      <c r="I4302" s="0" t="n">
        <v>12.5998117870144</v>
      </c>
      <c r="J4302" s="0" t="n">
        <v>462</v>
      </c>
      <c r="K4302" s="0" t="n">
        <f aca="false">I4302*SUMIFS(syst_chauffage!$H$3:$H$27,syst_chauffage!$B$3:$B$27,D4302,syst_chauffage!$C$3:$C$27,E4302)</f>
        <v>25.4464757715783</v>
      </c>
      <c r="L4302" s="12" t="n">
        <f aca="false">H4302*SUMIFS(syst_chauffage!$K$3:$K$27,syst_chauffage!$B$3:$B$27,D4302,syst_chauffage!$C$3:$C$27,E4302)</f>
        <v>0.686139603819634</v>
      </c>
      <c r="N4302" s="0" t="str">
        <f aca="false">A4302</f>
        <v>Café Hôtel Restaurant</v>
      </c>
      <c r="O4302" s="0" t="str">
        <f aca="false">B4302</f>
        <v>Café, cantine, traiteur</v>
      </c>
      <c r="P4302" s="0" t="str">
        <f aca="false">C4302</f>
        <v>Grand bar café tabac</v>
      </c>
      <c r="Q4302" s="0" t="str">
        <f aca="false">D4302</f>
        <v>Chaudière gaz</v>
      </c>
      <c r="R4302" s="0" t="str">
        <f aca="false">E4302</f>
        <v>Gaz</v>
      </c>
      <c r="S4302" s="0" t="str">
        <f aca="false">F4302</f>
        <v>0204160404</v>
      </c>
      <c r="T4302" s="0" t="str">
        <f aca="false">G4302</f>
        <v>3</v>
      </c>
      <c r="U4302" s="0" t="n">
        <f aca="false">L4302</f>
        <v>0.686139603819634</v>
      </c>
      <c r="V4302" s="0" t="n">
        <f aca="false">K4302</f>
        <v>25.4464757715783</v>
      </c>
      <c r="W4302" s="0" t="n">
        <f aca="false">J4302</f>
        <v>462</v>
      </c>
    </row>
    <row r="4303" customFormat="false" ht="12.8" hidden="false" customHeight="false" outlineLevel="0" collapsed="false">
      <c r="A4303" s="0" t="s">
        <v>73</v>
      </c>
      <c r="B4303" s="0" t="s">
        <v>203</v>
      </c>
      <c r="C4303" s="0" t="s">
        <v>204</v>
      </c>
      <c r="D4303" s="0" t="s">
        <v>29</v>
      </c>
      <c r="E4303" s="0" t="s">
        <v>30</v>
      </c>
      <c r="F4303" s="0" t="s">
        <v>209</v>
      </c>
      <c r="G4303" s="0" t="s">
        <v>1611</v>
      </c>
      <c r="H4303" s="0" t="n">
        <v>0.919999999999999</v>
      </c>
      <c r="I4303" s="0" t="n">
        <v>10.4</v>
      </c>
      <c r="J4303" s="0" t="n">
        <v>0</v>
      </c>
      <c r="K4303" s="0" t="n">
        <f aca="false">I4303*SUMIFS(syst_chauffage!$H$3:$H$27,syst_chauffage!$B$3:$B$27,D4303,syst_chauffage!$C$3:$C$27,E4303)</f>
        <v>3</v>
      </c>
      <c r="L4303" s="12" t="n">
        <f aca="false">H4303*SUMIFS(syst_chauffage!$K$3:$K$27,syst_chauffage!$B$3:$B$27,D4303,syst_chauffage!$C$3:$C$27,E4303)</f>
        <v>0.919999999999999</v>
      </c>
      <c r="N4303" s="0" t="str">
        <f aca="false">A4303</f>
        <v>Café Hôtel Restaurant</v>
      </c>
      <c r="O4303" s="0" t="str">
        <f aca="false">B4303</f>
        <v>Café, cantine, traiteur</v>
      </c>
      <c r="P4303" s="0" t="str">
        <f aca="false">C4303</f>
        <v>Grand bar café tabac</v>
      </c>
      <c r="Q4303" s="0" t="str">
        <f aca="false">D4303</f>
        <v>Electrique direct</v>
      </c>
      <c r="R4303" s="0" t="str">
        <f aca="false">E4303</f>
        <v>Electricité</v>
      </c>
      <c r="S4303" s="0" t="str">
        <f aca="false">F4303</f>
        <v>0204160602</v>
      </c>
      <c r="T4303" s="0" t="str">
        <f aca="false">G4303</f>
        <v>3</v>
      </c>
      <c r="U4303" s="0" t="n">
        <f aca="false">L4303</f>
        <v>0.919999999999999</v>
      </c>
      <c r="V4303" s="0" t="n">
        <f aca="false">K4303</f>
        <v>3</v>
      </c>
      <c r="W4303" s="0" t="n">
        <f aca="false">J4303</f>
        <v>0</v>
      </c>
    </row>
    <row r="4304" customFormat="false" ht="12.8" hidden="false" customHeight="false" outlineLevel="0" collapsed="false">
      <c r="A4304" s="0" t="s">
        <v>73</v>
      </c>
      <c r="B4304" s="0" t="s">
        <v>203</v>
      </c>
      <c r="C4304" s="0" t="s">
        <v>204</v>
      </c>
      <c r="D4304" s="0" t="s">
        <v>36</v>
      </c>
      <c r="E4304" s="0" t="s">
        <v>30</v>
      </c>
      <c r="F4304" s="0" t="s">
        <v>210</v>
      </c>
      <c r="G4304" s="0" t="s">
        <v>1611</v>
      </c>
      <c r="H4304" s="0" t="n">
        <v>2.94489544186046</v>
      </c>
      <c r="I4304" s="0" t="n">
        <v>66.2109544580448</v>
      </c>
      <c r="J4304" s="0" t="n">
        <v>738</v>
      </c>
      <c r="K4304" s="0" t="n">
        <f aca="false">I4304*SUMIFS(syst_chauffage!$H$3:$H$27,syst_chauffage!$B$3:$B$27,D4304,syst_chauffage!$C$3:$C$27,E4304)</f>
        <v>40.9619434477347</v>
      </c>
      <c r="L4304" s="12" t="n">
        <f aca="false">H4304*SUMIFS(syst_chauffage!$K$3:$K$27,syst_chauffage!$B$3:$B$27,D4304,syst_chauffage!$C$3:$C$27,E4304)</f>
        <v>2.47427325480779</v>
      </c>
      <c r="N4304" s="0" t="str">
        <f aca="false">A4304</f>
        <v>Café Hôtel Restaurant</v>
      </c>
      <c r="O4304" s="0" t="str">
        <f aca="false">B4304</f>
        <v>Café, cantine, traiteur</v>
      </c>
      <c r="P4304" s="0" t="str">
        <f aca="false">C4304</f>
        <v>Grand bar café tabac</v>
      </c>
      <c r="Q4304" s="0" t="str">
        <f aca="false">D4304</f>
        <v>PAC</v>
      </c>
      <c r="R4304" s="0" t="str">
        <f aca="false">E4304</f>
        <v>Electricité</v>
      </c>
      <c r="S4304" s="0" t="str">
        <f aca="false">F4304</f>
        <v>0204160902</v>
      </c>
      <c r="T4304" s="0" t="str">
        <f aca="false">G4304</f>
        <v>3</v>
      </c>
      <c r="U4304" s="0" t="n">
        <f aca="false">L4304</f>
        <v>2.47427325480779</v>
      </c>
      <c r="V4304" s="0" t="n">
        <f aca="false">K4304</f>
        <v>40.9619434477347</v>
      </c>
      <c r="W4304" s="0" t="n">
        <f aca="false">J4304</f>
        <v>738</v>
      </c>
    </row>
    <row r="4305" customFormat="false" ht="12.8" hidden="false" customHeight="false" outlineLevel="0" collapsed="false">
      <c r="A4305" s="0" t="s">
        <v>73</v>
      </c>
      <c r="B4305" s="0" t="s">
        <v>203</v>
      </c>
      <c r="C4305" s="0" t="s">
        <v>204</v>
      </c>
      <c r="D4305" s="0" t="s">
        <v>42</v>
      </c>
      <c r="E4305" s="0" t="s">
        <v>30</v>
      </c>
      <c r="F4305" s="0" t="s">
        <v>211</v>
      </c>
      <c r="G4305" s="0" t="s">
        <v>1611</v>
      </c>
      <c r="H4305" s="0" t="n">
        <v>2.80410195348837</v>
      </c>
      <c r="I4305" s="0" t="n">
        <v>33.0770171054375</v>
      </c>
      <c r="J4305" s="0" t="n">
        <v>738</v>
      </c>
      <c r="K4305" s="0" t="n">
        <f aca="false">I4305*SUMIFS(syst_chauffage!$H$3:$H$27,syst_chauffage!$B$3:$B$27,D4305,syst_chauffage!$C$3:$C$27,E4305)</f>
        <v>29.8583665243266</v>
      </c>
      <c r="L4305" s="12" t="n">
        <f aca="false">H4305*SUMIFS(syst_chauffage!$K$3:$K$27,syst_chauffage!$B$3:$B$27,D4305,syst_chauffage!$C$3:$C$27,E4305)</f>
        <v>2.49996610303434</v>
      </c>
      <c r="N4305" s="0" t="str">
        <f aca="false">A4305</f>
        <v>Café Hôtel Restaurant</v>
      </c>
      <c r="O4305" s="0" t="str">
        <f aca="false">B4305</f>
        <v>Café, cantine, traiteur</v>
      </c>
      <c r="P4305" s="0" t="str">
        <f aca="false">C4305</f>
        <v>Grand bar café tabac</v>
      </c>
      <c r="Q4305" s="0" t="str">
        <f aca="false">D4305</f>
        <v>Rooftop</v>
      </c>
      <c r="R4305" s="0" t="str">
        <f aca="false">E4305</f>
        <v>Electricité</v>
      </c>
      <c r="S4305" s="0" t="str">
        <f aca="false">F4305</f>
        <v>0204161002</v>
      </c>
      <c r="T4305" s="0" t="str">
        <f aca="false">G4305</f>
        <v>3</v>
      </c>
      <c r="U4305" s="0" t="n">
        <f aca="false">L4305</f>
        <v>2.49996610303434</v>
      </c>
      <c r="V4305" s="0" t="n">
        <f aca="false">K4305</f>
        <v>29.8583665243266</v>
      </c>
      <c r="W4305" s="0" t="n">
        <f aca="false">J4305</f>
        <v>738</v>
      </c>
    </row>
    <row r="4306" customFormat="false" ht="12.8" hidden="false" customHeight="false" outlineLevel="0" collapsed="false">
      <c r="A4306" s="0" t="s">
        <v>73</v>
      </c>
      <c r="B4306" s="0" t="s">
        <v>203</v>
      </c>
      <c r="C4306" s="0" t="s">
        <v>204</v>
      </c>
      <c r="D4306" s="0" t="s">
        <v>51</v>
      </c>
      <c r="E4306" s="0" t="s">
        <v>57</v>
      </c>
      <c r="F4306" s="0" t="s">
        <v>212</v>
      </c>
      <c r="G4306" s="0" t="s">
        <v>1611</v>
      </c>
      <c r="H4306" s="0" t="n">
        <v>0.849277828148282</v>
      </c>
      <c r="I4306" s="0" t="n">
        <v>30.3361110512446</v>
      </c>
      <c r="J4306" s="0" t="n">
        <v>0</v>
      </c>
      <c r="K4306" s="0" t="n">
        <f aca="false">I4306*SUMIFS(syst_chauffage!$H$3:$H$27,syst_chauffage!$B$3:$B$27,D4306,syst_chauffage!$C$3:$C$27,E4306)</f>
        <v>64.2777858565891</v>
      </c>
      <c r="L4306" s="12" t="n">
        <f aca="false">H4306*SUMIFS(syst_chauffage!$K$3:$K$27,syst_chauffage!$B$3:$B$27,D4306,syst_chauffage!$C$3:$C$27,E4306)</f>
        <v>0.849277828148282</v>
      </c>
      <c r="N4306" s="0" t="str">
        <f aca="false">A4306</f>
        <v>Café Hôtel Restaurant</v>
      </c>
      <c r="O4306" s="0" t="str">
        <f aca="false">B4306</f>
        <v>Café, cantine, traiteur</v>
      </c>
      <c r="P4306" s="0" t="str">
        <f aca="false">C4306</f>
        <v>Grand bar café tabac</v>
      </c>
      <c r="Q4306" s="0" t="str">
        <f aca="false">D4306</f>
        <v>Autre système centralisé performant</v>
      </c>
      <c r="R4306" s="0" t="str">
        <f aca="false">E4306</f>
        <v>Autres</v>
      </c>
      <c r="S4306" s="0" t="str">
        <f aca="false">F4306</f>
        <v>0204162101</v>
      </c>
      <c r="T4306" s="0" t="str">
        <f aca="false">G4306</f>
        <v>3</v>
      </c>
      <c r="U4306" s="0" t="n">
        <f aca="false">L4306</f>
        <v>0.849277828148282</v>
      </c>
      <c r="V4306" s="0" t="n">
        <f aca="false">K4306</f>
        <v>64.2777858565891</v>
      </c>
      <c r="W4306" s="0" t="n">
        <f aca="false">J4306</f>
        <v>0</v>
      </c>
    </row>
    <row r="4307" customFormat="false" ht="12.8" hidden="false" customHeight="false" outlineLevel="0" collapsed="false">
      <c r="A4307" s="0" t="s">
        <v>73</v>
      </c>
      <c r="B4307" s="0" t="s">
        <v>203</v>
      </c>
      <c r="C4307" s="0" t="s">
        <v>204</v>
      </c>
      <c r="D4307" s="0" t="s">
        <v>51</v>
      </c>
      <c r="E4307" s="0" t="s">
        <v>58</v>
      </c>
      <c r="F4307" s="0" t="s">
        <v>213</v>
      </c>
      <c r="G4307" s="0" t="s">
        <v>1611</v>
      </c>
      <c r="H4307" s="0" t="n">
        <v>0.807524242780528</v>
      </c>
      <c r="I4307" s="0" t="n">
        <v>30.5482518237768</v>
      </c>
      <c r="J4307" s="0" t="n">
        <v>935</v>
      </c>
      <c r="K4307" s="0" t="n">
        <f aca="false">I4307*SUMIFS(syst_chauffage!$H$3:$H$27,syst_chauffage!$B$3:$B$27,D4307,syst_chauffage!$C$3:$C$27,E4307)</f>
        <v>65.1899543304013</v>
      </c>
      <c r="L4307" s="12" t="n">
        <f aca="false">H4307*SUMIFS(syst_chauffage!$K$3:$K$27,syst_chauffage!$B$3:$B$27,D4307,syst_chauffage!$C$3:$C$27,E4307)</f>
        <v>0.807524242780528</v>
      </c>
      <c r="N4307" s="0" t="str">
        <f aca="false">A4307</f>
        <v>Café Hôtel Restaurant</v>
      </c>
      <c r="O4307" s="0" t="str">
        <f aca="false">B4307</f>
        <v>Café, cantine, traiteur</v>
      </c>
      <c r="P4307" s="0" t="str">
        <f aca="false">C4307</f>
        <v>Grand bar café tabac</v>
      </c>
      <c r="Q4307" s="0" t="str">
        <f aca="false">D4307</f>
        <v>Autre système centralisé performant</v>
      </c>
      <c r="R4307" s="0" t="str">
        <f aca="false">E4307</f>
        <v>Urbain</v>
      </c>
      <c r="S4307" s="0" t="str">
        <f aca="false">F4307</f>
        <v>0204162106</v>
      </c>
      <c r="T4307" s="0" t="str">
        <f aca="false">G4307</f>
        <v>3</v>
      </c>
      <c r="U4307" s="0" t="n">
        <f aca="false">L4307</f>
        <v>0.807524242780528</v>
      </c>
      <c r="V4307" s="0" t="n">
        <f aca="false">K4307</f>
        <v>65.1899543304013</v>
      </c>
      <c r="W4307" s="0" t="n">
        <f aca="false">J4307</f>
        <v>935</v>
      </c>
    </row>
    <row r="4308" customFormat="false" ht="12.8" hidden="false" customHeight="false" outlineLevel="0" collapsed="false">
      <c r="A4308" s="0" t="s">
        <v>73</v>
      </c>
      <c r="B4308" s="0" t="s">
        <v>203</v>
      </c>
      <c r="C4308" s="0" t="s">
        <v>204</v>
      </c>
      <c r="D4308" s="0" t="s">
        <v>27</v>
      </c>
      <c r="E4308" s="0" t="s">
        <v>23</v>
      </c>
      <c r="F4308" s="0" t="s">
        <v>214</v>
      </c>
      <c r="G4308" s="0" t="s">
        <v>1611</v>
      </c>
      <c r="H4308" s="0" t="n">
        <v>0.754189753101437</v>
      </c>
      <c r="I4308" s="0" t="n">
        <v>21.0515219161506</v>
      </c>
      <c r="J4308" s="0" t="n">
        <v>1064</v>
      </c>
      <c r="K4308" s="0" t="n">
        <f aca="false">I4308*SUMIFS(syst_chauffage!$H$3:$H$27,syst_chauffage!$B$3:$B$27,D4308,syst_chauffage!$C$3:$C$27,E4308)</f>
        <v>53.9845889552171</v>
      </c>
      <c r="L4308" s="12" t="n">
        <f aca="false">H4308*SUMIFS(syst_chauffage!$K$3:$K$27,syst_chauffage!$B$3:$B$27,D4308,syst_chauffage!$C$3:$C$27,E4308)</f>
        <v>0.754189753101437</v>
      </c>
      <c r="N4308" s="0" t="str">
        <f aca="false">A4308</f>
        <v>Café Hôtel Restaurant</v>
      </c>
      <c r="O4308" s="0" t="str">
        <f aca="false">B4308</f>
        <v>Café, cantine, traiteur</v>
      </c>
      <c r="P4308" s="0" t="str">
        <f aca="false">C4308</f>
        <v>Grand bar café tabac</v>
      </c>
      <c r="Q4308" s="0" t="str">
        <f aca="false">D4308</f>
        <v>Chaudière condensation fioul</v>
      </c>
      <c r="R4308" s="0" t="str">
        <f aca="false">E4308</f>
        <v>Fioul</v>
      </c>
      <c r="S4308" s="0" t="str">
        <f aca="false">F4308</f>
        <v>0204162303</v>
      </c>
      <c r="T4308" s="0" t="str">
        <f aca="false">G4308</f>
        <v>3</v>
      </c>
      <c r="U4308" s="0" t="n">
        <f aca="false">L4308</f>
        <v>0.754189753101437</v>
      </c>
      <c r="V4308" s="0" t="n">
        <f aca="false">K4308</f>
        <v>53.9845889552171</v>
      </c>
      <c r="W4308" s="0" t="n">
        <f aca="false">J4308</f>
        <v>1064</v>
      </c>
    </row>
    <row r="4309" customFormat="false" ht="12.8" hidden="false" customHeight="false" outlineLevel="0" collapsed="false">
      <c r="A4309" s="0" t="s">
        <v>73</v>
      </c>
      <c r="B4309" s="0" t="s">
        <v>203</v>
      </c>
      <c r="C4309" s="0" t="s">
        <v>204</v>
      </c>
      <c r="D4309" s="0" t="s">
        <v>18</v>
      </c>
      <c r="E4309" s="0" t="s">
        <v>14</v>
      </c>
      <c r="F4309" s="0" t="s">
        <v>215</v>
      </c>
      <c r="G4309" s="0" t="s">
        <v>1611</v>
      </c>
      <c r="H4309" s="0" t="n">
        <v>0.981787082244074</v>
      </c>
      <c r="I4309" s="0" t="n">
        <v>14.9997759369219</v>
      </c>
      <c r="J4309" s="0" t="n">
        <v>1064</v>
      </c>
      <c r="K4309" s="0" t="n">
        <f aca="false">I4309*SUMIFS(syst_chauffage!$H$3:$H$27,syst_chauffage!$B$3:$B$27,D4309,syst_chauffage!$C$3:$C$27,E4309)</f>
        <v>40.8733232757165</v>
      </c>
      <c r="L4309" s="12" t="n">
        <f aca="false">H4309*SUMIFS(syst_chauffage!$K$3:$K$27,syst_chauffage!$B$3:$B$27,D4309,syst_chauffage!$C$3:$C$27,E4309)</f>
        <v>0.953754008001198</v>
      </c>
      <c r="N4309" s="0" t="str">
        <f aca="false">A4309</f>
        <v>Café Hôtel Restaurant</v>
      </c>
      <c r="O4309" s="0" t="str">
        <f aca="false">B4309</f>
        <v>Café, cantine, traiteur</v>
      </c>
      <c r="P4309" s="0" t="str">
        <f aca="false">C4309</f>
        <v>Grand bar café tabac</v>
      </c>
      <c r="Q4309" s="0" t="str">
        <f aca="false">D4309</f>
        <v>Chaudière condensation gaz</v>
      </c>
      <c r="R4309" s="0" t="str">
        <f aca="false">E4309</f>
        <v>Gaz</v>
      </c>
      <c r="S4309" s="0" t="str">
        <f aca="false">F4309</f>
        <v>0204162404</v>
      </c>
      <c r="T4309" s="0" t="str">
        <f aca="false">G4309</f>
        <v>3</v>
      </c>
      <c r="U4309" s="0" t="n">
        <f aca="false">L4309</f>
        <v>0.953754008001198</v>
      </c>
      <c r="V4309" s="0" t="n">
        <f aca="false">K4309</f>
        <v>40.8733232757165</v>
      </c>
      <c r="W4309" s="0" t="n">
        <f aca="false">J4309</f>
        <v>1064</v>
      </c>
    </row>
    <row r="4310" customFormat="false" ht="12.8" hidden="false" customHeight="false" outlineLevel="0" collapsed="false">
      <c r="A4310" s="0" t="s">
        <v>73</v>
      </c>
      <c r="B4310" s="0" t="s">
        <v>203</v>
      </c>
      <c r="C4310" s="0" t="s">
        <v>204</v>
      </c>
      <c r="D4310" s="0" t="s">
        <v>32</v>
      </c>
      <c r="E4310" s="0" t="s">
        <v>30</v>
      </c>
      <c r="F4310" s="0" t="s">
        <v>216</v>
      </c>
      <c r="G4310" s="0" t="s">
        <v>1611</v>
      </c>
      <c r="H4310" s="0" t="n">
        <v>1</v>
      </c>
      <c r="I4310" s="0" t="n">
        <v>12</v>
      </c>
      <c r="J4310" s="0" t="n">
        <v>0</v>
      </c>
      <c r="K4310" s="0" t="n">
        <f aca="false">I4310*SUMIFS(syst_chauffage!$H$3:$H$27,syst_chauffage!$B$3:$B$27,D4310,syst_chauffage!$C$3:$C$27,E4310)</f>
        <v>12</v>
      </c>
      <c r="L4310" s="12" t="n">
        <f aca="false">H4310*SUMIFS(syst_chauffage!$K$3:$K$27,syst_chauffage!$B$3:$B$27,D4310,syst_chauffage!$C$3:$C$27,E4310)</f>
        <v>1</v>
      </c>
      <c r="N4310" s="0" t="str">
        <f aca="false">A4310</f>
        <v>Café Hôtel Restaurant</v>
      </c>
      <c r="O4310" s="0" t="str">
        <f aca="false">B4310</f>
        <v>Café, cantine, traiteur</v>
      </c>
      <c r="P4310" s="0" t="str">
        <f aca="false">C4310</f>
        <v>Grand bar café tabac</v>
      </c>
      <c r="Q4310" s="0" t="str">
        <f aca="false">D4310</f>
        <v>Electrique direct performant</v>
      </c>
      <c r="R4310" s="0" t="str">
        <f aca="false">E4310</f>
        <v>Electricité</v>
      </c>
      <c r="S4310" s="0" t="str">
        <f aca="false">F4310</f>
        <v>0204162602</v>
      </c>
      <c r="T4310" s="0" t="str">
        <f aca="false">G4310</f>
        <v>3</v>
      </c>
      <c r="U4310" s="0" t="n">
        <f aca="false">L4310</f>
        <v>1</v>
      </c>
      <c r="V4310" s="0" t="n">
        <f aca="false">K4310</f>
        <v>12</v>
      </c>
      <c r="W4310" s="0" t="n">
        <f aca="false">J4310</f>
        <v>0</v>
      </c>
    </row>
    <row r="4311" customFormat="false" ht="12.8" hidden="false" customHeight="false" outlineLevel="0" collapsed="false">
      <c r="A4311" s="0" t="s">
        <v>73</v>
      </c>
      <c r="B4311" s="0" t="s">
        <v>203</v>
      </c>
      <c r="C4311" s="0" t="s">
        <v>204</v>
      </c>
      <c r="D4311" s="0" t="s">
        <v>38</v>
      </c>
      <c r="E4311" s="0" t="s">
        <v>30</v>
      </c>
      <c r="F4311" s="0" t="s">
        <v>217</v>
      </c>
      <c r="G4311" s="0" t="s">
        <v>1611</v>
      </c>
      <c r="H4311" s="0" t="n">
        <v>3.39795627906976</v>
      </c>
      <c r="I4311" s="0" t="n">
        <v>78.8225648310057</v>
      </c>
      <c r="J4311" s="0" t="n">
        <v>792</v>
      </c>
      <c r="K4311" s="0" t="n">
        <f aca="false">I4311*SUMIFS(syst_chauffage!$H$3:$H$27,syst_chauffage!$B$3:$B$27,D4311,syst_chauffage!$C$3:$C$27,E4311)</f>
        <v>79.673359987939</v>
      </c>
      <c r="L4311" s="12" t="n">
        <f aca="false">H4311*SUMIFS(syst_chauffage!$K$3:$K$27,syst_chauffage!$B$3:$B$27,D4311,syst_chauffage!$C$3:$C$27,E4311)</f>
        <v>3.03986496519792</v>
      </c>
      <c r="N4311" s="0" t="str">
        <f aca="false">A4311</f>
        <v>Café Hôtel Restaurant</v>
      </c>
      <c r="O4311" s="0" t="str">
        <f aca="false">B4311</f>
        <v>Café, cantine, traiteur</v>
      </c>
      <c r="P4311" s="0" t="str">
        <f aca="false">C4311</f>
        <v>Grand bar café tabac</v>
      </c>
      <c r="Q4311" s="0" t="str">
        <f aca="false">D4311</f>
        <v>PAC performant</v>
      </c>
      <c r="R4311" s="0" t="str">
        <f aca="false">E4311</f>
        <v>Electricité</v>
      </c>
      <c r="S4311" s="0" t="str">
        <f aca="false">F4311</f>
        <v>0204162902</v>
      </c>
      <c r="T4311" s="0" t="str">
        <f aca="false">G4311</f>
        <v>3</v>
      </c>
      <c r="U4311" s="0" t="n">
        <f aca="false">L4311</f>
        <v>3.03986496519792</v>
      </c>
      <c r="V4311" s="0" t="n">
        <f aca="false">K4311</f>
        <v>79.673359987939</v>
      </c>
      <c r="W4311" s="0" t="n">
        <f aca="false">J4311</f>
        <v>792</v>
      </c>
    </row>
    <row r="4312" customFormat="false" ht="12.8" hidden="false" customHeight="false" outlineLevel="0" collapsed="false">
      <c r="A4312" s="0" t="s">
        <v>73</v>
      </c>
      <c r="B4312" s="0" t="s">
        <v>203</v>
      </c>
      <c r="C4312" s="0" t="s">
        <v>204</v>
      </c>
      <c r="D4312" s="0" t="s">
        <v>46</v>
      </c>
      <c r="E4312" s="0" t="s">
        <v>30</v>
      </c>
      <c r="F4312" s="0" t="s">
        <v>218</v>
      </c>
      <c r="G4312" s="0" t="s">
        <v>1611</v>
      </c>
      <c r="H4312" s="0" t="n">
        <v>3.32861023255814</v>
      </c>
      <c r="I4312" s="0" t="n">
        <v>39.377401315997</v>
      </c>
      <c r="J4312" s="0" t="n">
        <v>792</v>
      </c>
      <c r="K4312" s="0" t="n">
        <f aca="false">I4312*SUMIFS(syst_chauffage!$H$3:$H$27,syst_chauffage!$B$3:$B$27,D4312,syst_chauffage!$C$3:$C$27,E4312)</f>
        <v>68.3161481884992</v>
      </c>
      <c r="L4312" s="12" t="n">
        <f aca="false">H4312*SUMIFS(syst_chauffage!$K$3:$K$27,syst_chauffage!$B$3:$B$27,D4312,syst_chauffage!$C$3:$C$27,E4312)</f>
        <v>3.00077723502174</v>
      </c>
      <c r="N4312" s="0" t="str">
        <f aca="false">A4312</f>
        <v>Café Hôtel Restaurant</v>
      </c>
      <c r="O4312" s="0" t="str">
        <f aca="false">B4312</f>
        <v>Café, cantine, traiteur</v>
      </c>
      <c r="P4312" s="0" t="str">
        <f aca="false">C4312</f>
        <v>Grand bar café tabac</v>
      </c>
      <c r="Q4312" s="0" t="str">
        <f aca="false">D4312</f>
        <v>Rooftop performant</v>
      </c>
      <c r="R4312" s="0" t="str">
        <f aca="false">E4312</f>
        <v>Electricité</v>
      </c>
      <c r="S4312" s="0" t="str">
        <f aca="false">F4312</f>
        <v>0204163002</v>
      </c>
      <c r="T4312" s="0" t="str">
        <f aca="false">G4312</f>
        <v>3</v>
      </c>
      <c r="U4312" s="0" t="n">
        <f aca="false">L4312</f>
        <v>3.00077723502174</v>
      </c>
      <c r="V4312" s="0" t="n">
        <f aca="false">K4312</f>
        <v>68.3161481884992</v>
      </c>
      <c r="W4312" s="0" t="n">
        <f aca="false">J4312</f>
        <v>792</v>
      </c>
    </row>
    <row r="4313" customFormat="false" ht="12.8" hidden="false" customHeight="false" outlineLevel="0" collapsed="false">
      <c r="A4313" s="0" t="s">
        <v>73</v>
      </c>
      <c r="B4313" s="0" t="s">
        <v>203</v>
      </c>
      <c r="C4313" s="0" t="s">
        <v>219</v>
      </c>
      <c r="D4313" s="0" t="s">
        <v>19</v>
      </c>
      <c r="E4313" s="0" t="s">
        <v>57</v>
      </c>
      <c r="F4313" s="0" t="s">
        <v>220</v>
      </c>
      <c r="G4313" s="0" t="s">
        <v>1611</v>
      </c>
      <c r="H4313" s="0" t="n">
        <v>0.728638579638752</v>
      </c>
      <c r="I4313" s="0" t="n">
        <v>34.5409010373701</v>
      </c>
      <c r="J4313" s="0" t="n">
        <v>0</v>
      </c>
      <c r="K4313" s="0" t="n">
        <f aca="false">I4313*SUMIFS(syst_chauffage!$H$3:$H$27,syst_chauffage!$B$3:$B$27,D4313,syst_chauffage!$C$3:$C$27,E4313)</f>
        <v>48.0973989833117</v>
      </c>
      <c r="L4313" s="12" t="n">
        <f aca="false">H4313*SUMIFS(syst_chauffage!$K$3:$K$27,syst_chauffage!$B$3:$B$27,D4313,syst_chauffage!$C$3:$C$27,E4313)</f>
        <v>0.728638579638752</v>
      </c>
      <c r="N4313" s="0" t="str">
        <f aca="false">A4313</f>
        <v>Café Hôtel Restaurant</v>
      </c>
      <c r="O4313" s="0" t="str">
        <f aca="false">B4313</f>
        <v>Café, cantine, traiteur</v>
      </c>
      <c r="P4313" s="0" t="str">
        <f aca="false">C4313</f>
        <v>Grande cantine</v>
      </c>
      <c r="Q4313" s="0" t="str">
        <f aca="false">D4313</f>
        <v>Autre système centralisé</v>
      </c>
      <c r="R4313" s="0" t="str">
        <f aca="false">E4313</f>
        <v>Autres</v>
      </c>
      <c r="S4313" s="0" t="str">
        <f aca="false">F4313</f>
        <v>0204310101</v>
      </c>
      <c r="T4313" s="0" t="str">
        <f aca="false">G4313</f>
        <v>3</v>
      </c>
      <c r="U4313" s="0" t="n">
        <f aca="false">L4313</f>
        <v>0.728638579638752</v>
      </c>
      <c r="V4313" s="0" t="n">
        <f aca="false">K4313</f>
        <v>48.0973989833117</v>
      </c>
      <c r="W4313" s="0" t="n">
        <f aca="false">J4313</f>
        <v>0</v>
      </c>
    </row>
    <row r="4314" customFormat="false" ht="12.8" hidden="false" customHeight="false" outlineLevel="0" collapsed="false">
      <c r="A4314" s="0" t="s">
        <v>73</v>
      </c>
      <c r="B4314" s="0" t="s">
        <v>203</v>
      </c>
      <c r="C4314" s="0" t="s">
        <v>219</v>
      </c>
      <c r="D4314" s="0" t="s">
        <v>19</v>
      </c>
      <c r="E4314" s="0" t="s">
        <v>58</v>
      </c>
      <c r="F4314" s="0" t="s">
        <v>221</v>
      </c>
      <c r="G4314" s="0" t="s">
        <v>1611</v>
      </c>
      <c r="H4314" s="0" t="n">
        <v>0.685993554346033</v>
      </c>
      <c r="I4314" s="0" t="n">
        <v>34.8104388957285</v>
      </c>
      <c r="J4314" s="0" t="n">
        <v>935</v>
      </c>
      <c r="K4314" s="0" t="n">
        <f aca="false">I4314*SUMIFS(syst_chauffage!$H$3:$H$27,syst_chauffage!$B$3:$B$27,D4314,syst_chauffage!$C$3:$C$27,E4314)</f>
        <v>57.2614171940546</v>
      </c>
      <c r="L4314" s="12" t="n">
        <f aca="false">H4314*SUMIFS(syst_chauffage!$K$3:$K$27,syst_chauffage!$B$3:$B$27,D4314,syst_chauffage!$C$3:$C$27,E4314)</f>
        <v>0.685993554346033</v>
      </c>
      <c r="N4314" s="0" t="str">
        <f aca="false">A4314</f>
        <v>Café Hôtel Restaurant</v>
      </c>
      <c r="O4314" s="0" t="str">
        <f aca="false">B4314</f>
        <v>Café, cantine, traiteur</v>
      </c>
      <c r="P4314" s="0" t="str">
        <f aca="false">C4314</f>
        <v>Grande cantine</v>
      </c>
      <c r="Q4314" s="0" t="str">
        <f aca="false">D4314</f>
        <v>Autre système centralisé</v>
      </c>
      <c r="R4314" s="0" t="str">
        <f aca="false">E4314</f>
        <v>Urbain</v>
      </c>
      <c r="S4314" s="0" t="str">
        <f aca="false">F4314</f>
        <v>0204310106</v>
      </c>
      <c r="T4314" s="0" t="str">
        <f aca="false">G4314</f>
        <v>3</v>
      </c>
      <c r="U4314" s="0" t="n">
        <f aca="false">L4314</f>
        <v>0.685993554346033</v>
      </c>
      <c r="V4314" s="0" t="n">
        <f aca="false">K4314</f>
        <v>57.2614171940546</v>
      </c>
      <c r="W4314" s="0" t="n">
        <f aca="false">J4314</f>
        <v>935</v>
      </c>
    </row>
    <row r="4315" customFormat="false" ht="12.8" hidden="false" customHeight="false" outlineLevel="0" collapsed="false">
      <c r="A4315" s="0" t="s">
        <v>73</v>
      </c>
      <c r="B4315" s="0" t="s">
        <v>203</v>
      </c>
      <c r="C4315" s="0" t="s">
        <v>219</v>
      </c>
      <c r="D4315" s="0" t="s">
        <v>22</v>
      </c>
      <c r="E4315" s="0" t="s">
        <v>23</v>
      </c>
      <c r="F4315" s="0" t="s">
        <v>222</v>
      </c>
      <c r="G4315" s="0" t="s">
        <v>1611</v>
      </c>
      <c r="H4315" s="0" t="n">
        <v>0.570690864510559</v>
      </c>
      <c r="I4315" s="0" t="n">
        <v>23.6696205067146</v>
      </c>
      <c r="J4315" s="0" t="n">
        <v>0</v>
      </c>
      <c r="K4315" s="0" t="n">
        <f aca="false">I4315*SUMIFS(syst_chauffage!$H$3:$H$27,syst_chauffage!$B$3:$B$27,D4315,syst_chauffage!$C$3:$C$27,E4315)</f>
        <v>41.6827344734756</v>
      </c>
      <c r="L4315" s="12" t="n">
        <f aca="false">H4315*SUMIFS(syst_chauffage!$K$3:$K$27,syst_chauffage!$B$3:$B$27,D4315,syst_chauffage!$C$3:$C$27,E4315)</f>
        <v>0.570690864510559</v>
      </c>
      <c r="N4315" s="0" t="str">
        <f aca="false">A4315</f>
        <v>Café Hôtel Restaurant</v>
      </c>
      <c r="O4315" s="0" t="str">
        <f aca="false">B4315</f>
        <v>Café, cantine, traiteur</v>
      </c>
      <c r="P4315" s="0" t="str">
        <f aca="false">C4315</f>
        <v>Grande cantine</v>
      </c>
      <c r="Q4315" s="0" t="str">
        <f aca="false">D4315</f>
        <v>Chaudière fioul</v>
      </c>
      <c r="R4315" s="0" t="str">
        <f aca="false">E4315</f>
        <v>Fioul</v>
      </c>
      <c r="S4315" s="0" t="str">
        <f aca="false">F4315</f>
        <v>0204310303</v>
      </c>
      <c r="T4315" s="0" t="str">
        <f aca="false">G4315</f>
        <v>3</v>
      </c>
      <c r="U4315" s="0" t="n">
        <f aca="false">L4315</f>
        <v>0.570690864510559</v>
      </c>
      <c r="V4315" s="0" t="n">
        <f aca="false">K4315</f>
        <v>41.6827344734756</v>
      </c>
      <c r="W4315" s="0" t="n">
        <f aca="false">J4315</f>
        <v>0</v>
      </c>
    </row>
    <row r="4316" customFormat="false" ht="12.8" hidden="false" customHeight="false" outlineLevel="0" collapsed="false">
      <c r="A4316" s="0" t="s">
        <v>73</v>
      </c>
      <c r="B4316" s="0" t="s">
        <v>203</v>
      </c>
      <c r="C4316" s="0" t="s">
        <v>219</v>
      </c>
      <c r="D4316" s="0" t="s">
        <v>13</v>
      </c>
      <c r="E4316" s="0" t="s">
        <v>14</v>
      </c>
      <c r="F4316" s="0" t="s">
        <v>223</v>
      </c>
      <c r="G4316" s="0" t="s">
        <v>1611</v>
      </c>
      <c r="H4316" s="0" t="n">
        <v>0.686435101190093</v>
      </c>
      <c r="I4316" s="0" t="n">
        <v>17.019560285379</v>
      </c>
      <c r="J4316" s="0" t="n">
        <v>462</v>
      </c>
      <c r="K4316" s="0" t="n">
        <f aca="false">I4316*SUMIFS(syst_chauffage!$H$3:$H$27,syst_chauffage!$B$3:$B$27,D4316,syst_chauffage!$C$3:$C$27,E4316)</f>
        <v>34.3725633180618</v>
      </c>
      <c r="L4316" s="12" t="n">
        <f aca="false">H4316*SUMIFS(syst_chauffage!$K$3:$K$27,syst_chauffage!$B$3:$B$27,D4316,syst_chauffage!$C$3:$C$27,E4316)</f>
        <v>0.686435101190093</v>
      </c>
      <c r="N4316" s="0" t="str">
        <f aca="false">A4316</f>
        <v>Café Hôtel Restaurant</v>
      </c>
      <c r="O4316" s="0" t="str">
        <f aca="false">B4316</f>
        <v>Café, cantine, traiteur</v>
      </c>
      <c r="P4316" s="0" t="str">
        <f aca="false">C4316</f>
        <v>Grande cantine</v>
      </c>
      <c r="Q4316" s="0" t="str">
        <f aca="false">D4316</f>
        <v>Chaudière gaz</v>
      </c>
      <c r="R4316" s="0" t="str">
        <f aca="false">E4316</f>
        <v>Gaz</v>
      </c>
      <c r="S4316" s="0" t="str">
        <f aca="false">F4316</f>
        <v>0204310404</v>
      </c>
      <c r="T4316" s="0" t="str">
        <f aca="false">G4316</f>
        <v>3</v>
      </c>
      <c r="U4316" s="0" t="n">
        <f aca="false">L4316</f>
        <v>0.686435101190093</v>
      </c>
      <c r="V4316" s="0" t="n">
        <f aca="false">K4316</f>
        <v>34.3725633180618</v>
      </c>
      <c r="W4316" s="0" t="n">
        <f aca="false">J4316</f>
        <v>462</v>
      </c>
    </row>
    <row r="4317" customFormat="false" ht="12.8" hidden="false" customHeight="false" outlineLevel="0" collapsed="false">
      <c r="A4317" s="0" t="s">
        <v>73</v>
      </c>
      <c r="B4317" s="0" t="s">
        <v>203</v>
      </c>
      <c r="C4317" s="0" t="s">
        <v>219</v>
      </c>
      <c r="D4317" s="0" t="s">
        <v>29</v>
      </c>
      <c r="E4317" s="0" t="s">
        <v>30</v>
      </c>
      <c r="F4317" s="0" t="s">
        <v>224</v>
      </c>
      <c r="G4317" s="0" t="s">
        <v>1611</v>
      </c>
      <c r="H4317" s="0" t="n">
        <v>0.919999999999999</v>
      </c>
      <c r="I4317" s="0" t="n">
        <v>10.4</v>
      </c>
      <c r="J4317" s="0" t="n">
        <v>0</v>
      </c>
      <c r="K4317" s="0" t="n">
        <f aca="false">I4317*SUMIFS(syst_chauffage!$H$3:$H$27,syst_chauffage!$B$3:$B$27,D4317,syst_chauffage!$C$3:$C$27,E4317)</f>
        <v>3</v>
      </c>
      <c r="L4317" s="12" t="n">
        <f aca="false">H4317*SUMIFS(syst_chauffage!$K$3:$K$27,syst_chauffage!$B$3:$B$27,D4317,syst_chauffage!$C$3:$C$27,E4317)</f>
        <v>0.919999999999999</v>
      </c>
      <c r="N4317" s="0" t="str">
        <f aca="false">A4317</f>
        <v>Café Hôtel Restaurant</v>
      </c>
      <c r="O4317" s="0" t="str">
        <f aca="false">B4317</f>
        <v>Café, cantine, traiteur</v>
      </c>
      <c r="P4317" s="0" t="str">
        <f aca="false">C4317</f>
        <v>Grande cantine</v>
      </c>
      <c r="Q4317" s="0" t="str">
        <f aca="false">D4317</f>
        <v>Electrique direct</v>
      </c>
      <c r="R4317" s="0" t="str">
        <f aca="false">E4317</f>
        <v>Electricité</v>
      </c>
      <c r="S4317" s="0" t="str">
        <f aca="false">F4317</f>
        <v>0204310602</v>
      </c>
      <c r="T4317" s="0" t="str">
        <f aca="false">G4317</f>
        <v>3</v>
      </c>
      <c r="U4317" s="0" t="n">
        <f aca="false">L4317</f>
        <v>0.919999999999999</v>
      </c>
      <c r="V4317" s="0" t="n">
        <f aca="false">K4317</f>
        <v>3</v>
      </c>
      <c r="W4317" s="0" t="n">
        <f aca="false">J4317</f>
        <v>0</v>
      </c>
    </row>
    <row r="4318" customFormat="false" ht="12.8" hidden="false" customHeight="false" outlineLevel="0" collapsed="false">
      <c r="A4318" s="0" t="s">
        <v>73</v>
      </c>
      <c r="B4318" s="0" t="s">
        <v>203</v>
      </c>
      <c r="C4318" s="0" t="s">
        <v>219</v>
      </c>
      <c r="D4318" s="0" t="s">
        <v>36</v>
      </c>
      <c r="E4318" s="0" t="s">
        <v>30</v>
      </c>
      <c r="F4318" s="0" t="s">
        <v>225</v>
      </c>
      <c r="G4318" s="0" t="s">
        <v>1611</v>
      </c>
      <c r="H4318" s="0" t="n">
        <v>2.94489544186046</v>
      </c>
      <c r="I4318" s="0" t="n">
        <v>90.6908860173849</v>
      </c>
      <c r="J4318" s="0" t="n">
        <v>738</v>
      </c>
      <c r="K4318" s="0" t="n">
        <f aca="false">I4318*SUMIFS(syst_chauffage!$H$3:$H$27,syst_chauffage!$B$3:$B$27,D4318,syst_chauffage!$C$3:$C$27,E4318)</f>
        <v>56.1066514548289</v>
      </c>
      <c r="L4318" s="12" t="n">
        <f aca="false">H4318*SUMIFS(syst_chauffage!$K$3:$K$27,syst_chauffage!$B$3:$B$27,D4318,syst_chauffage!$C$3:$C$27,E4318)</f>
        <v>2.47427325480779</v>
      </c>
      <c r="N4318" s="0" t="str">
        <f aca="false">A4318</f>
        <v>Café Hôtel Restaurant</v>
      </c>
      <c r="O4318" s="0" t="str">
        <f aca="false">B4318</f>
        <v>Café, cantine, traiteur</v>
      </c>
      <c r="P4318" s="0" t="str">
        <f aca="false">C4318</f>
        <v>Grande cantine</v>
      </c>
      <c r="Q4318" s="0" t="str">
        <f aca="false">D4318</f>
        <v>PAC</v>
      </c>
      <c r="R4318" s="0" t="str">
        <f aca="false">E4318</f>
        <v>Electricité</v>
      </c>
      <c r="S4318" s="0" t="str">
        <f aca="false">F4318</f>
        <v>0204310902</v>
      </c>
      <c r="T4318" s="0" t="str">
        <f aca="false">G4318</f>
        <v>3</v>
      </c>
      <c r="U4318" s="0" t="n">
        <f aca="false">L4318</f>
        <v>2.47427325480779</v>
      </c>
      <c r="V4318" s="0" t="n">
        <f aca="false">K4318</f>
        <v>56.1066514548289</v>
      </c>
      <c r="W4318" s="0" t="n">
        <f aca="false">J4318</f>
        <v>738</v>
      </c>
    </row>
    <row r="4319" customFormat="false" ht="12.8" hidden="false" customHeight="false" outlineLevel="0" collapsed="false">
      <c r="A4319" s="0" t="s">
        <v>73</v>
      </c>
      <c r="B4319" s="0" t="s">
        <v>203</v>
      </c>
      <c r="C4319" s="0" t="s">
        <v>219</v>
      </c>
      <c r="D4319" s="0" t="s">
        <v>42</v>
      </c>
      <c r="E4319" s="0" t="s">
        <v>30</v>
      </c>
      <c r="F4319" s="0" t="s">
        <v>226</v>
      </c>
      <c r="G4319" s="0" t="s">
        <v>1611</v>
      </c>
      <c r="H4319" s="0" t="n">
        <v>2.80410195348837</v>
      </c>
      <c r="I4319" s="0" t="n">
        <v>44.5993275642808</v>
      </c>
      <c r="J4319" s="0" t="n">
        <v>738</v>
      </c>
      <c r="K4319" s="0" t="n">
        <f aca="false">I4319*SUMIFS(syst_chauffage!$H$3:$H$27,syst_chauffage!$B$3:$B$27,D4319,syst_chauffage!$C$3:$C$27,E4319)</f>
        <v>40.2594667139404</v>
      </c>
      <c r="L4319" s="12" t="n">
        <f aca="false">H4319*SUMIFS(syst_chauffage!$K$3:$K$27,syst_chauffage!$B$3:$B$27,D4319,syst_chauffage!$C$3:$C$27,E4319)</f>
        <v>2.49996610303434</v>
      </c>
      <c r="N4319" s="0" t="str">
        <f aca="false">A4319</f>
        <v>Café Hôtel Restaurant</v>
      </c>
      <c r="O4319" s="0" t="str">
        <f aca="false">B4319</f>
        <v>Café, cantine, traiteur</v>
      </c>
      <c r="P4319" s="0" t="str">
        <f aca="false">C4319</f>
        <v>Grande cantine</v>
      </c>
      <c r="Q4319" s="0" t="str">
        <f aca="false">D4319</f>
        <v>Rooftop</v>
      </c>
      <c r="R4319" s="0" t="str">
        <f aca="false">E4319</f>
        <v>Electricité</v>
      </c>
      <c r="S4319" s="0" t="str">
        <f aca="false">F4319</f>
        <v>0204311002</v>
      </c>
      <c r="T4319" s="0" t="str">
        <f aca="false">G4319</f>
        <v>3</v>
      </c>
      <c r="U4319" s="0" t="n">
        <f aca="false">L4319</f>
        <v>2.49996610303434</v>
      </c>
      <c r="V4319" s="0" t="n">
        <f aca="false">K4319</f>
        <v>40.2594667139404</v>
      </c>
      <c r="W4319" s="0" t="n">
        <f aca="false">J4319</f>
        <v>738</v>
      </c>
    </row>
    <row r="4320" customFormat="false" ht="12.8" hidden="false" customHeight="false" outlineLevel="0" collapsed="false">
      <c r="A4320" s="0" t="s">
        <v>73</v>
      </c>
      <c r="B4320" s="0" t="s">
        <v>203</v>
      </c>
      <c r="C4320" s="0" t="s">
        <v>219</v>
      </c>
      <c r="D4320" s="0" t="s">
        <v>51</v>
      </c>
      <c r="E4320" s="0" t="s">
        <v>57</v>
      </c>
      <c r="F4320" s="0" t="s">
        <v>227</v>
      </c>
      <c r="G4320" s="0" t="s">
        <v>1611</v>
      </c>
      <c r="H4320" s="0" t="n">
        <v>0.840736822660098</v>
      </c>
      <c r="I4320" s="0" t="n">
        <v>41.1201202825834</v>
      </c>
      <c r="J4320" s="0" t="n">
        <v>0</v>
      </c>
      <c r="K4320" s="0" t="n">
        <f aca="false">I4320*SUMIFS(syst_chauffage!$H$3:$H$27,syst_chauffage!$B$3:$B$27,D4320,syst_chauffage!$C$3:$C$27,E4320)</f>
        <v>87.1275253923045</v>
      </c>
      <c r="L4320" s="12" t="n">
        <f aca="false">H4320*SUMIFS(syst_chauffage!$K$3:$K$27,syst_chauffage!$B$3:$B$27,D4320,syst_chauffage!$C$3:$C$27,E4320)</f>
        <v>0.840736822660098</v>
      </c>
      <c r="N4320" s="0" t="str">
        <f aca="false">A4320</f>
        <v>Café Hôtel Restaurant</v>
      </c>
      <c r="O4320" s="0" t="str">
        <f aca="false">B4320</f>
        <v>Café, cantine, traiteur</v>
      </c>
      <c r="P4320" s="0" t="str">
        <f aca="false">C4320</f>
        <v>Grande cantine</v>
      </c>
      <c r="Q4320" s="0" t="str">
        <f aca="false">D4320</f>
        <v>Autre système centralisé performant</v>
      </c>
      <c r="R4320" s="0" t="str">
        <f aca="false">E4320</f>
        <v>Autres</v>
      </c>
      <c r="S4320" s="0" t="str">
        <f aca="false">F4320</f>
        <v>0204312101</v>
      </c>
      <c r="T4320" s="0" t="str">
        <f aca="false">G4320</f>
        <v>3</v>
      </c>
      <c r="U4320" s="0" t="n">
        <f aca="false">L4320</f>
        <v>0.840736822660098</v>
      </c>
      <c r="V4320" s="0" t="n">
        <f aca="false">K4320</f>
        <v>87.1275253923045</v>
      </c>
      <c r="W4320" s="0" t="n">
        <f aca="false">J4320</f>
        <v>0</v>
      </c>
    </row>
    <row r="4321" customFormat="false" ht="12.8" hidden="false" customHeight="false" outlineLevel="0" collapsed="false">
      <c r="A4321" s="0" t="s">
        <v>73</v>
      </c>
      <c r="B4321" s="0" t="s">
        <v>203</v>
      </c>
      <c r="C4321" s="0" t="s">
        <v>219</v>
      </c>
      <c r="D4321" s="0" t="s">
        <v>51</v>
      </c>
      <c r="E4321" s="0" t="s">
        <v>58</v>
      </c>
      <c r="F4321" s="0" t="s">
        <v>228</v>
      </c>
      <c r="G4321" s="0" t="s">
        <v>1611</v>
      </c>
      <c r="H4321" s="0" t="n">
        <v>0.791531024245423</v>
      </c>
      <c r="I4321" s="0" t="n">
        <v>41.4409986853911</v>
      </c>
      <c r="J4321" s="0" t="n">
        <v>935</v>
      </c>
      <c r="K4321" s="0" t="n">
        <f aca="false">I4321*SUMIFS(syst_chauffage!$H$3:$H$27,syst_chauffage!$B$3:$B$27,D4321,syst_chauffage!$C$3:$C$27,E4321)</f>
        <v>88.4350707625162</v>
      </c>
      <c r="L4321" s="12" t="n">
        <f aca="false">H4321*SUMIFS(syst_chauffage!$K$3:$K$27,syst_chauffage!$B$3:$B$27,D4321,syst_chauffage!$C$3:$C$27,E4321)</f>
        <v>0.791531024245423</v>
      </c>
      <c r="N4321" s="0" t="str">
        <f aca="false">A4321</f>
        <v>Café Hôtel Restaurant</v>
      </c>
      <c r="O4321" s="0" t="str">
        <f aca="false">B4321</f>
        <v>Café, cantine, traiteur</v>
      </c>
      <c r="P4321" s="0" t="str">
        <f aca="false">C4321</f>
        <v>Grande cantine</v>
      </c>
      <c r="Q4321" s="0" t="str">
        <f aca="false">D4321</f>
        <v>Autre système centralisé performant</v>
      </c>
      <c r="R4321" s="0" t="str">
        <f aca="false">E4321</f>
        <v>Urbain</v>
      </c>
      <c r="S4321" s="0" t="str">
        <f aca="false">F4321</f>
        <v>0204312106</v>
      </c>
      <c r="T4321" s="0" t="str">
        <f aca="false">G4321</f>
        <v>3</v>
      </c>
      <c r="U4321" s="0" t="n">
        <f aca="false">L4321</f>
        <v>0.791531024245423</v>
      </c>
      <c r="V4321" s="0" t="n">
        <f aca="false">K4321</f>
        <v>88.4350707625162</v>
      </c>
      <c r="W4321" s="0" t="n">
        <f aca="false">J4321</f>
        <v>935</v>
      </c>
    </row>
    <row r="4322" customFormat="false" ht="12.8" hidden="false" customHeight="false" outlineLevel="0" collapsed="false">
      <c r="A4322" s="0" t="s">
        <v>73</v>
      </c>
      <c r="B4322" s="0" t="s">
        <v>203</v>
      </c>
      <c r="C4322" s="0" t="s">
        <v>219</v>
      </c>
      <c r="D4322" s="0" t="s">
        <v>27</v>
      </c>
      <c r="E4322" s="0" t="s">
        <v>23</v>
      </c>
      <c r="F4322" s="0" t="s">
        <v>229</v>
      </c>
      <c r="G4322" s="0" t="s">
        <v>1611</v>
      </c>
      <c r="H4322" s="0" t="n">
        <v>0.756655537934347</v>
      </c>
      <c r="I4322" s="0" t="n">
        <v>28.1781196508507</v>
      </c>
      <c r="J4322" s="0" t="n">
        <v>1064</v>
      </c>
      <c r="K4322" s="0" t="n">
        <f aca="false">I4322*SUMIFS(syst_chauffage!$H$3:$H$27,syst_chauffage!$B$3:$B$27,D4322,syst_chauffage!$C$3:$C$27,E4322)</f>
        <v>72.2600585810881</v>
      </c>
      <c r="L4322" s="12" t="n">
        <f aca="false">H4322*SUMIFS(syst_chauffage!$K$3:$K$27,syst_chauffage!$B$3:$B$27,D4322,syst_chauffage!$C$3:$C$27,E4322)</f>
        <v>0.756655537934347</v>
      </c>
      <c r="N4322" s="0" t="str">
        <f aca="false">A4322</f>
        <v>Café Hôtel Restaurant</v>
      </c>
      <c r="O4322" s="0" t="str">
        <f aca="false">B4322</f>
        <v>Café, cantine, traiteur</v>
      </c>
      <c r="P4322" s="0" t="str">
        <f aca="false">C4322</f>
        <v>Grande cantine</v>
      </c>
      <c r="Q4322" s="0" t="str">
        <f aca="false">D4322</f>
        <v>Chaudière condensation fioul</v>
      </c>
      <c r="R4322" s="0" t="str">
        <f aca="false">E4322</f>
        <v>Fioul</v>
      </c>
      <c r="S4322" s="0" t="str">
        <f aca="false">F4322</f>
        <v>0204312303</v>
      </c>
      <c r="T4322" s="0" t="str">
        <f aca="false">G4322</f>
        <v>3</v>
      </c>
      <c r="U4322" s="0" t="n">
        <f aca="false">L4322</f>
        <v>0.756655537934347</v>
      </c>
      <c r="V4322" s="0" t="n">
        <f aca="false">K4322</f>
        <v>72.2600585810881</v>
      </c>
      <c r="W4322" s="0" t="n">
        <f aca="false">J4322</f>
        <v>1064</v>
      </c>
    </row>
    <row r="4323" customFormat="false" ht="12.8" hidden="false" customHeight="false" outlineLevel="0" collapsed="false">
      <c r="A4323" s="0" t="s">
        <v>73</v>
      </c>
      <c r="B4323" s="0" t="s">
        <v>203</v>
      </c>
      <c r="C4323" s="0" t="s">
        <v>219</v>
      </c>
      <c r="D4323" s="0" t="s">
        <v>18</v>
      </c>
      <c r="E4323" s="0" t="s">
        <v>14</v>
      </c>
      <c r="F4323" s="0" t="s">
        <v>230</v>
      </c>
      <c r="G4323" s="0" t="s">
        <v>1611</v>
      </c>
      <c r="H4323" s="0" t="n">
        <v>0.984276466931565</v>
      </c>
      <c r="I4323" s="0" t="n">
        <v>20.2613812921179</v>
      </c>
      <c r="J4323" s="0" t="n">
        <v>1064</v>
      </c>
      <c r="K4323" s="0" t="n">
        <f aca="false">I4323*SUMIFS(syst_chauffage!$H$3:$H$27,syst_chauffage!$B$3:$B$27,D4323,syst_chauffage!$C$3:$C$27,E4323)</f>
        <v>55.2108238848289</v>
      </c>
      <c r="L4323" s="12" t="n">
        <f aca="false">H4323*SUMIFS(syst_chauffage!$K$3:$K$27,syst_chauffage!$B$3:$B$27,D4323,syst_chauffage!$C$3:$C$27,E4323)</f>
        <v>0.956172313014668</v>
      </c>
      <c r="N4323" s="0" t="str">
        <f aca="false">A4323</f>
        <v>Café Hôtel Restaurant</v>
      </c>
      <c r="O4323" s="0" t="str">
        <f aca="false">B4323</f>
        <v>Café, cantine, traiteur</v>
      </c>
      <c r="P4323" s="0" t="str">
        <f aca="false">C4323</f>
        <v>Grande cantine</v>
      </c>
      <c r="Q4323" s="0" t="str">
        <f aca="false">D4323</f>
        <v>Chaudière condensation gaz</v>
      </c>
      <c r="R4323" s="0" t="str">
        <f aca="false">E4323</f>
        <v>Gaz</v>
      </c>
      <c r="S4323" s="0" t="str">
        <f aca="false">F4323</f>
        <v>0204312404</v>
      </c>
      <c r="T4323" s="0" t="str">
        <f aca="false">G4323</f>
        <v>3</v>
      </c>
      <c r="U4323" s="0" t="n">
        <f aca="false">L4323</f>
        <v>0.956172313014668</v>
      </c>
      <c r="V4323" s="0" t="n">
        <f aca="false">K4323</f>
        <v>55.2108238848289</v>
      </c>
      <c r="W4323" s="0" t="n">
        <f aca="false">J4323</f>
        <v>1064</v>
      </c>
    </row>
    <row r="4324" customFormat="false" ht="12.8" hidden="false" customHeight="false" outlineLevel="0" collapsed="false">
      <c r="A4324" s="0" t="s">
        <v>73</v>
      </c>
      <c r="B4324" s="0" t="s">
        <v>203</v>
      </c>
      <c r="C4324" s="0" t="s">
        <v>219</v>
      </c>
      <c r="D4324" s="0" t="s">
        <v>32</v>
      </c>
      <c r="E4324" s="0" t="s">
        <v>30</v>
      </c>
      <c r="F4324" s="0" t="s">
        <v>231</v>
      </c>
      <c r="G4324" s="0" t="s">
        <v>1611</v>
      </c>
      <c r="H4324" s="0" t="n">
        <v>1</v>
      </c>
      <c r="I4324" s="0" t="n">
        <v>12</v>
      </c>
      <c r="J4324" s="0" t="n">
        <v>0</v>
      </c>
      <c r="K4324" s="0" t="n">
        <f aca="false">I4324*SUMIFS(syst_chauffage!$H$3:$H$27,syst_chauffage!$B$3:$B$27,D4324,syst_chauffage!$C$3:$C$27,E4324)</f>
        <v>12</v>
      </c>
      <c r="L4324" s="12" t="n">
        <f aca="false">H4324*SUMIFS(syst_chauffage!$K$3:$K$27,syst_chauffage!$B$3:$B$27,D4324,syst_chauffage!$C$3:$C$27,E4324)</f>
        <v>1</v>
      </c>
      <c r="N4324" s="0" t="str">
        <f aca="false">A4324</f>
        <v>Café Hôtel Restaurant</v>
      </c>
      <c r="O4324" s="0" t="str">
        <f aca="false">B4324</f>
        <v>Café, cantine, traiteur</v>
      </c>
      <c r="P4324" s="0" t="str">
        <f aca="false">C4324</f>
        <v>Grande cantine</v>
      </c>
      <c r="Q4324" s="0" t="str">
        <f aca="false">D4324</f>
        <v>Electrique direct performant</v>
      </c>
      <c r="R4324" s="0" t="str">
        <f aca="false">E4324</f>
        <v>Electricité</v>
      </c>
      <c r="S4324" s="0" t="str">
        <f aca="false">F4324</f>
        <v>0204312602</v>
      </c>
      <c r="T4324" s="0" t="str">
        <f aca="false">G4324</f>
        <v>3</v>
      </c>
      <c r="U4324" s="0" t="n">
        <f aca="false">L4324</f>
        <v>1</v>
      </c>
      <c r="V4324" s="0" t="n">
        <f aca="false">K4324</f>
        <v>12</v>
      </c>
      <c r="W4324" s="0" t="n">
        <f aca="false">J4324</f>
        <v>0</v>
      </c>
    </row>
    <row r="4325" customFormat="false" ht="12.8" hidden="false" customHeight="false" outlineLevel="0" collapsed="false">
      <c r="A4325" s="0" t="s">
        <v>73</v>
      </c>
      <c r="B4325" s="0" t="s">
        <v>203</v>
      </c>
      <c r="C4325" s="0" t="s">
        <v>219</v>
      </c>
      <c r="D4325" s="0" t="s">
        <v>38</v>
      </c>
      <c r="E4325" s="0" t="s">
        <v>30</v>
      </c>
      <c r="F4325" s="0" t="s">
        <v>232</v>
      </c>
      <c r="G4325" s="0" t="s">
        <v>1611</v>
      </c>
      <c r="H4325" s="0" t="n">
        <v>3.39795627906976</v>
      </c>
      <c r="I4325" s="0" t="n">
        <v>107.965340496887</v>
      </c>
      <c r="J4325" s="0" t="n">
        <v>792</v>
      </c>
      <c r="K4325" s="0" t="n">
        <f aca="false">I4325*SUMIFS(syst_chauffage!$H$3:$H$27,syst_chauffage!$B$3:$B$27,D4325,syst_chauffage!$C$3:$C$27,E4325)</f>
        <v>109.130697003724</v>
      </c>
      <c r="L4325" s="12" t="n">
        <f aca="false">H4325*SUMIFS(syst_chauffage!$K$3:$K$27,syst_chauffage!$B$3:$B$27,D4325,syst_chauffage!$C$3:$C$27,E4325)</f>
        <v>3.03986496519792</v>
      </c>
      <c r="N4325" s="0" t="str">
        <f aca="false">A4325</f>
        <v>Café Hôtel Restaurant</v>
      </c>
      <c r="O4325" s="0" t="str">
        <f aca="false">B4325</f>
        <v>Café, cantine, traiteur</v>
      </c>
      <c r="P4325" s="0" t="str">
        <f aca="false">C4325</f>
        <v>Grande cantine</v>
      </c>
      <c r="Q4325" s="0" t="str">
        <f aca="false">D4325</f>
        <v>PAC performant</v>
      </c>
      <c r="R4325" s="0" t="str">
        <f aca="false">E4325</f>
        <v>Electricité</v>
      </c>
      <c r="S4325" s="0" t="str">
        <f aca="false">F4325</f>
        <v>0204312902</v>
      </c>
      <c r="T4325" s="0" t="str">
        <f aca="false">G4325</f>
        <v>3</v>
      </c>
      <c r="U4325" s="0" t="n">
        <f aca="false">L4325</f>
        <v>3.03986496519792</v>
      </c>
      <c r="V4325" s="0" t="n">
        <f aca="false">K4325</f>
        <v>109.130697003724</v>
      </c>
      <c r="W4325" s="0" t="n">
        <f aca="false">J4325</f>
        <v>792</v>
      </c>
    </row>
    <row r="4326" customFormat="false" ht="12.8" hidden="false" customHeight="false" outlineLevel="0" collapsed="false">
      <c r="A4326" s="0" t="s">
        <v>73</v>
      </c>
      <c r="B4326" s="0" t="s">
        <v>203</v>
      </c>
      <c r="C4326" s="0" t="s">
        <v>219</v>
      </c>
      <c r="D4326" s="0" t="s">
        <v>46</v>
      </c>
      <c r="E4326" s="0" t="s">
        <v>30</v>
      </c>
      <c r="F4326" s="0" t="s">
        <v>233</v>
      </c>
      <c r="G4326" s="0" t="s">
        <v>1611</v>
      </c>
      <c r="H4326" s="0" t="n">
        <v>3.32861023255814</v>
      </c>
      <c r="I4326" s="0" t="n">
        <v>53.0944375765247</v>
      </c>
      <c r="J4326" s="0" t="n">
        <v>792</v>
      </c>
      <c r="K4326" s="0" t="n">
        <f aca="false">I4326*SUMIFS(syst_chauffage!$H$3:$H$27,syst_chauffage!$B$3:$B$27,D4326,syst_chauffage!$C$3:$C$27,E4326)</f>
        <v>92.1139370359957</v>
      </c>
      <c r="L4326" s="12" t="n">
        <f aca="false">H4326*SUMIFS(syst_chauffage!$K$3:$K$27,syst_chauffage!$B$3:$B$27,D4326,syst_chauffage!$C$3:$C$27,E4326)</f>
        <v>3.00077723502174</v>
      </c>
      <c r="N4326" s="0" t="str">
        <f aca="false">A4326</f>
        <v>Café Hôtel Restaurant</v>
      </c>
      <c r="O4326" s="0" t="str">
        <f aca="false">B4326</f>
        <v>Café, cantine, traiteur</v>
      </c>
      <c r="P4326" s="0" t="str">
        <f aca="false">C4326</f>
        <v>Grande cantine</v>
      </c>
      <c r="Q4326" s="0" t="str">
        <f aca="false">D4326</f>
        <v>Rooftop performant</v>
      </c>
      <c r="R4326" s="0" t="str">
        <f aca="false">E4326</f>
        <v>Electricité</v>
      </c>
      <c r="S4326" s="0" t="str">
        <f aca="false">F4326</f>
        <v>0204313002</v>
      </c>
      <c r="T4326" s="0" t="str">
        <f aca="false">G4326</f>
        <v>3</v>
      </c>
      <c r="U4326" s="0" t="n">
        <f aca="false">L4326</f>
        <v>3.00077723502174</v>
      </c>
      <c r="V4326" s="0" t="n">
        <f aca="false">K4326</f>
        <v>92.1139370359957</v>
      </c>
      <c r="W4326" s="0" t="n">
        <f aca="false">J4326</f>
        <v>792</v>
      </c>
    </row>
    <row r="4327" customFormat="false" ht="12.8" hidden="false" customHeight="false" outlineLevel="0" collapsed="false">
      <c r="A4327" s="0" t="s">
        <v>73</v>
      </c>
      <c r="B4327" s="0" t="s">
        <v>203</v>
      </c>
      <c r="C4327" s="0" t="s">
        <v>234</v>
      </c>
      <c r="D4327" s="0" t="s">
        <v>19</v>
      </c>
      <c r="E4327" s="0" t="s">
        <v>57</v>
      </c>
      <c r="F4327" s="0" t="s">
        <v>235</v>
      </c>
      <c r="G4327" s="0" t="s">
        <v>1611</v>
      </c>
      <c r="H4327" s="0" t="n">
        <v>0.732082911982879</v>
      </c>
      <c r="I4327" s="0" t="n">
        <v>38.8269056930082</v>
      </c>
      <c r="J4327" s="0" t="n">
        <v>0</v>
      </c>
      <c r="K4327" s="0" t="n">
        <f aca="false">I4327*SUMIFS(syst_chauffage!$H$3:$H$27,syst_chauffage!$B$3:$B$27,D4327,syst_chauffage!$C$3:$C$27,E4327)</f>
        <v>54.0655604896814</v>
      </c>
      <c r="L4327" s="12" t="n">
        <f aca="false">H4327*SUMIFS(syst_chauffage!$K$3:$K$27,syst_chauffage!$B$3:$B$27,D4327,syst_chauffage!$C$3:$C$27,E4327)</f>
        <v>0.732082911982879</v>
      </c>
      <c r="N4327" s="0" t="str">
        <f aca="false">A4327</f>
        <v>Café Hôtel Restaurant</v>
      </c>
      <c r="O4327" s="0" t="str">
        <f aca="false">B4327</f>
        <v>Café, cantine, traiteur</v>
      </c>
      <c r="P4327" s="0" t="str">
        <f aca="false">C4327</f>
        <v>Petit bar café tabac</v>
      </c>
      <c r="Q4327" s="0" t="str">
        <f aca="false">D4327</f>
        <v>Autre système centralisé</v>
      </c>
      <c r="R4327" s="0" t="str">
        <f aca="false">E4327</f>
        <v>Autres</v>
      </c>
      <c r="S4327" s="0" t="str">
        <f aca="false">F4327</f>
        <v>0204620101</v>
      </c>
      <c r="T4327" s="0" t="str">
        <f aca="false">G4327</f>
        <v>3</v>
      </c>
      <c r="U4327" s="0" t="n">
        <f aca="false">L4327</f>
        <v>0.732082911982879</v>
      </c>
      <c r="V4327" s="0" t="n">
        <f aca="false">K4327</f>
        <v>54.0655604896814</v>
      </c>
      <c r="W4327" s="0" t="n">
        <f aca="false">J4327</f>
        <v>0</v>
      </c>
    </row>
    <row r="4328" customFormat="false" ht="12.8" hidden="false" customHeight="false" outlineLevel="0" collapsed="false">
      <c r="A4328" s="0" t="s">
        <v>73</v>
      </c>
      <c r="B4328" s="0" t="s">
        <v>203</v>
      </c>
      <c r="C4328" s="0" t="s">
        <v>234</v>
      </c>
      <c r="D4328" s="0" t="s">
        <v>19</v>
      </c>
      <c r="E4328" s="0" t="s">
        <v>58</v>
      </c>
      <c r="F4328" s="0" t="s">
        <v>236</v>
      </c>
      <c r="G4328" s="0" t="s">
        <v>1611</v>
      </c>
      <c r="H4328" s="0" t="n">
        <v>0.718631358599432</v>
      </c>
      <c r="I4328" s="0" t="n">
        <v>38.8383561710724</v>
      </c>
      <c r="J4328" s="0" t="n">
        <v>935</v>
      </c>
      <c r="K4328" s="0" t="n">
        <f aca="false">I4328*SUMIFS(syst_chauffage!$H$3:$H$27,syst_chauffage!$B$3:$B$27,D4328,syst_chauffage!$C$3:$C$27,E4328)</f>
        <v>63.8871380652415</v>
      </c>
      <c r="L4328" s="12" t="n">
        <f aca="false">H4328*SUMIFS(syst_chauffage!$K$3:$K$27,syst_chauffage!$B$3:$B$27,D4328,syst_chauffage!$C$3:$C$27,E4328)</f>
        <v>0.718631358599432</v>
      </c>
      <c r="N4328" s="0" t="str">
        <f aca="false">A4328</f>
        <v>Café Hôtel Restaurant</v>
      </c>
      <c r="O4328" s="0" t="str">
        <f aca="false">B4328</f>
        <v>Café, cantine, traiteur</v>
      </c>
      <c r="P4328" s="0" t="str">
        <f aca="false">C4328</f>
        <v>Petit bar café tabac</v>
      </c>
      <c r="Q4328" s="0" t="str">
        <f aca="false">D4328</f>
        <v>Autre système centralisé</v>
      </c>
      <c r="R4328" s="0" t="str">
        <f aca="false">E4328</f>
        <v>Urbain</v>
      </c>
      <c r="S4328" s="0" t="str">
        <f aca="false">F4328</f>
        <v>0204620106</v>
      </c>
      <c r="T4328" s="0" t="str">
        <f aca="false">G4328</f>
        <v>3</v>
      </c>
      <c r="U4328" s="0" t="n">
        <f aca="false">L4328</f>
        <v>0.718631358599432</v>
      </c>
      <c r="V4328" s="0" t="n">
        <f aca="false">K4328</f>
        <v>63.8871380652415</v>
      </c>
      <c r="W4328" s="0" t="n">
        <f aca="false">J4328</f>
        <v>935</v>
      </c>
    </row>
    <row r="4329" customFormat="false" ht="12.8" hidden="false" customHeight="false" outlineLevel="0" collapsed="false">
      <c r="A4329" s="0" t="s">
        <v>73</v>
      </c>
      <c r="B4329" s="0" t="s">
        <v>203</v>
      </c>
      <c r="C4329" s="0" t="s">
        <v>234</v>
      </c>
      <c r="D4329" s="0" t="s">
        <v>22</v>
      </c>
      <c r="E4329" s="0" t="s">
        <v>23</v>
      </c>
      <c r="F4329" s="0" t="s">
        <v>237</v>
      </c>
      <c r="G4329" s="0" t="s">
        <v>1611</v>
      </c>
      <c r="H4329" s="0" t="n">
        <v>0.557298053687021</v>
      </c>
      <c r="I4329" s="0" t="n">
        <v>42.16296</v>
      </c>
      <c r="J4329" s="0" t="n">
        <v>0</v>
      </c>
      <c r="K4329" s="0" t="n">
        <f aca="false">I4329*SUMIFS(syst_chauffage!$H$3:$H$27,syst_chauffage!$B$3:$B$27,D4329,syst_chauffage!$C$3:$C$27,E4329)</f>
        <v>74.249921573403</v>
      </c>
      <c r="L4329" s="12" t="n">
        <f aca="false">H4329*SUMIFS(syst_chauffage!$K$3:$K$27,syst_chauffage!$B$3:$B$27,D4329,syst_chauffage!$C$3:$C$27,E4329)</f>
        <v>0.557298053687021</v>
      </c>
      <c r="N4329" s="0" t="str">
        <f aca="false">A4329</f>
        <v>Café Hôtel Restaurant</v>
      </c>
      <c r="O4329" s="0" t="str">
        <f aca="false">B4329</f>
        <v>Café, cantine, traiteur</v>
      </c>
      <c r="P4329" s="0" t="str">
        <f aca="false">C4329</f>
        <v>Petit bar café tabac</v>
      </c>
      <c r="Q4329" s="0" t="str">
        <f aca="false">D4329</f>
        <v>Chaudière fioul</v>
      </c>
      <c r="R4329" s="0" t="str">
        <f aca="false">E4329</f>
        <v>Fioul</v>
      </c>
      <c r="S4329" s="0" t="str">
        <f aca="false">F4329</f>
        <v>0204620303</v>
      </c>
      <c r="T4329" s="0" t="str">
        <f aca="false">G4329</f>
        <v>3</v>
      </c>
      <c r="U4329" s="0" t="n">
        <f aca="false">L4329</f>
        <v>0.557298053687021</v>
      </c>
      <c r="V4329" s="0" t="n">
        <f aca="false">K4329</f>
        <v>74.249921573403</v>
      </c>
      <c r="W4329" s="0" t="n">
        <f aca="false">J4329</f>
        <v>0</v>
      </c>
    </row>
    <row r="4330" customFormat="false" ht="12.8" hidden="false" customHeight="false" outlineLevel="0" collapsed="false">
      <c r="A4330" s="0" t="s">
        <v>73</v>
      </c>
      <c r="B4330" s="0" t="s">
        <v>203</v>
      </c>
      <c r="C4330" s="0" t="s">
        <v>234</v>
      </c>
      <c r="D4330" s="0" t="s">
        <v>13</v>
      </c>
      <c r="E4330" s="0" t="s">
        <v>14</v>
      </c>
      <c r="F4330" s="0" t="s">
        <v>238</v>
      </c>
      <c r="G4330" s="0" t="s">
        <v>1611</v>
      </c>
      <c r="H4330" s="0" t="n">
        <v>0.673018751521657</v>
      </c>
      <c r="I4330" s="0" t="n">
        <v>42.16296</v>
      </c>
      <c r="J4330" s="0" t="n">
        <v>392</v>
      </c>
      <c r="K4330" s="0" t="n">
        <f aca="false">I4330*SUMIFS(syst_chauffage!$H$3:$H$27,syst_chauffage!$B$3:$B$27,D4330,syst_chauffage!$C$3:$C$27,E4330)</f>
        <v>85.1519656193417</v>
      </c>
      <c r="L4330" s="12" t="n">
        <f aca="false">H4330*SUMIFS(syst_chauffage!$K$3:$K$27,syst_chauffage!$B$3:$B$27,D4330,syst_chauffage!$C$3:$C$27,E4330)</f>
        <v>0.673018751521657</v>
      </c>
      <c r="N4330" s="0" t="str">
        <f aca="false">A4330</f>
        <v>Café Hôtel Restaurant</v>
      </c>
      <c r="O4330" s="0" t="str">
        <f aca="false">B4330</f>
        <v>Café, cantine, traiteur</v>
      </c>
      <c r="P4330" s="0" t="str">
        <f aca="false">C4330</f>
        <v>Petit bar café tabac</v>
      </c>
      <c r="Q4330" s="0" t="str">
        <f aca="false">D4330</f>
        <v>Chaudière gaz</v>
      </c>
      <c r="R4330" s="0" t="str">
        <f aca="false">E4330</f>
        <v>Gaz</v>
      </c>
      <c r="S4330" s="0" t="str">
        <f aca="false">F4330</f>
        <v>0204620404</v>
      </c>
      <c r="T4330" s="0" t="str">
        <f aca="false">G4330</f>
        <v>3</v>
      </c>
      <c r="U4330" s="0" t="n">
        <f aca="false">L4330</f>
        <v>0.673018751521657</v>
      </c>
      <c r="V4330" s="0" t="n">
        <f aca="false">K4330</f>
        <v>85.1519656193417</v>
      </c>
      <c r="W4330" s="0" t="n">
        <f aca="false">J4330</f>
        <v>392</v>
      </c>
    </row>
    <row r="4331" customFormat="false" ht="12.8" hidden="false" customHeight="false" outlineLevel="0" collapsed="false">
      <c r="A4331" s="0" t="s">
        <v>73</v>
      </c>
      <c r="B4331" s="0" t="s">
        <v>203</v>
      </c>
      <c r="C4331" s="0" t="s">
        <v>234</v>
      </c>
      <c r="D4331" s="0" t="s">
        <v>29</v>
      </c>
      <c r="E4331" s="0" t="s">
        <v>30</v>
      </c>
      <c r="F4331" s="0" t="s">
        <v>239</v>
      </c>
      <c r="G4331" s="0" t="s">
        <v>1611</v>
      </c>
      <c r="H4331" s="0" t="n">
        <v>0.92</v>
      </c>
      <c r="I4331" s="0" t="n">
        <v>10.4</v>
      </c>
      <c r="J4331" s="0" t="n">
        <v>0</v>
      </c>
      <c r="K4331" s="0" t="n">
        <f aca="false">I4331*SUMIFS(syst_chauffage!$H$3:$H$27,syst_chauffage!$B$3:$B$27,D4331,syst_chauffage!$C$3:$C$27,E4331)</f>
        <v>3</v>
      </c>
      <c r="L4331" s="12" t="n">
        <f aca="false">H4331*SUMIFS(syst_chauffage!$K$3:$K$27,syst_chauffage!$B$3:$B$27,D4331,syst_chauffage!$C$3:$C$27,E4331)</f>
        <v>0.92</v>
      </c>
      <c r="N4331" s="0" t="str">
        <f aca="false">A4331</f>
        <v>Café Hôtel Restaurant</v>
      </c>
      <c r="O4331" s="0" t="str">
        <f aca="false">B4331</f>
        <v>Café, cantine, traiteur</v>
      </c>
      <c r="P4331" s="0" t="str">
        <f aca="false">C4331</f>
        <v>Petit bar café tabac</v>
      </c>
      <c r="Q4331" s="0" t="str">
        <f aca="false">D4331</f>
        <v>Electrique direct</v>
      </c>
      <c r="R4331" s="0" t="str">
        <f aca="false">E4331</f>
        <v>Electricité</v>
      </c>
      <c r="S4331" s="0" t="str">
        <f aca="false">F4331</f>
        <v>0204620602</v>
      </c>
      <c r="T4331" s="0" t="str">
        <f aca="false">G4331</f>
        <v>3</v>
      </c>
      <c r="U4331" s="0" t="n">
        <f aca="false">L4331</f>
        <v>0.92</v>
      </c>
      <c r="V4331" s="0" t="n">
        <f aca="false">K4331</f>
        <v>3</v>
      </c>
      <c r="W4331" s="0" t="n">
        <f aca="false">J4331</f>
        <v>0</v>
      </c>
    </row>
    <row r="4332" customFormat="false" ht="12.8" hidden="false" customHeight="false" outlineLevel="0" collapsed="false">
      <c r="A4332" s="0" t="s">
        <v>73</v>
      </c>
      <c r="B4332" s="0" t="s">
        <v>203</v>
      </c>
      <c r="C4332" s="0" t="s">
        <v>234</v>
      </c>
      <c r="D4332" s="0" t="s">
        <v>36</v>
      </c>
      <c r="E4332" s="0" t="s">
        <v>30</v>
      </c>
      <c r="F4332" s="0" t="s">
        <v>240</v>
      </c>
      <c r="G4332" s="0" t="s">
        <v>1611</v>
      </c>
      <c r="H4332" s="0" t="n">
        <v>2.94489544186046</v>
      </c>
      <c r="I4332" s="0" t="n">
        <v>72.2971635436096</v>
      </c>
      <c r="J4332" s="0" t="n">
        <v>738</v>
      </c>
      <c r="K4332" s="0" t="n">
        <f aca="false">I4332*SUMIFS(syst_chauffage!$H$3:$H$27,syst_chauffage!$B$3:$B$27,D4332,syst_chauffage!$C$3:$C$27,E4332)</f>
        <v>44.7272260118452</v>
      </c>
      <c r="L4332" s="12" t="n">
        <f aca="false">H4332*SUMIFS(syst_chauffage!$K$3:$K$27,syst_chauffage!$B$3:$B$27,D4332,syst_chauffage!$C$3:$C$27,E4332)</f>
        <v>2.47427325480779</v>
      </c>
      <c r="N4332" s="0" t="str">
        <f aca="false">A4332</f>
        <v>Café Hôtel Restaurant</v>
      </c>
      <c r="O4332" s="0" t="str">
        <f aca="false">B4332</f>
        <v>Café, cantine, traiteur</v>
      </c>
      <c r="P4332" s="0" t="str">
        <f aca="false">C4332</f>
        <v>Petit bar café tabac</v>
      </c>
      <c r="Q4332" s="0" t="str">
        <f aca="false">D4332</f>
        <v>PAC</v>
      </c>
      <c r="R4332" s="0" t="str">
        <f aca="false">E4332</f>
        <v>Electricité</v>
      </c>
      <c r="S4332" s="0" t="str">
        <f aca="false">F4332</f>
        <v>0204620902</v>
      </c>
      <c r="T4332" s="0" t="str">
        <f aca="false">G4332</f>
        <v>3</v>
      </c>
      <c r="U4332" s="0" t="n">
        <f aca="false">L4332</f>
        <v>2.47427325480779</v>
      </c>
      <c r="V4332" s="0" t="n">
        <f aca="false">K4332</f>
        <v>44.7272260118452</v>
      </c>
      <c r="W4332" s="0" t="n">
        <f aca="false">J4332</f>
        <v>738</v>
      </c>
    </row>
    <row r="4333" customFormat="false" ht="12.8" hidden="false" customHeight="false" outlineLevel="0" collapsed="false">
      <c r="A4333" s="0" t="s">
        <v>73</v>
      </c>
      <c r="B4333" s="0" t="s">
        <v>203</v>
      </c>
      <c r="C4333" s="0" t="s">
        <v>234</v>
      </c>
      <c r="D4333" s="0" t="s">
        <v>42</v>
      </c>
      <c r="E4333" s="0" t="s">
        <v>30</v>
      </c>
      <c r="F4333" s="0" t="s">
        <v>241</v>
      </c>
      <c r="G4333" s="0" t="s">
        <v>1611</v>
      </c>
      <c r="H4333" s="0" t="n">
        <v>2.80410195348837</v>
      </c>
      <c r="I4333" s="0" t="n">
        <v>69.855135</v>
      </c>
      <c r="J4333" s="0" t="n">
        <v>738</v>
      </c>
      <c r="K4333" s="0" t="n">
        <f aca="false">I4333*SUMIFS(syst_chauffage!$H$3:$H$27,syst_chauffage!$B$3:$B$27,D4333,syst_chauffage!$C$3:$C$27,E4333)</f>
        <v>63.0576879948899</v>
      </c>
      <c r="L4333" s="12" t="n">
        <f aca="false">H4333*SUMIFS(syst_chauffage!$K$3:$K$27,syst_chauffage!$B$3:$B$27,D4333,syst_chauffage!$C$3:$C$27,E4333)</f>
        <v>2.49996610303434</v>
      </c>
      <c r="N4333" s="0" t="str">
        <f aca="false">A4333</f>
        <v>Café Hôtel Restaurant</v>
      </c>
      <c r="O4333" s="0" t="str">
        <f aca="false">B4333</f>
        <v>Café, cantine, traiteur</v>
      </c>
      <c r="P4333" s="0" t="str">
        <f aca="false">C4333</f>
        <v>Petit bar café tabac</v>
      </c>
      <c r="Q4333" s="0" t="str">
        <f aca="false">D4333</f>
        <v>Rooftop</v>
      </c>
      <c r="R4333" s="0" t="str">
        <f aca="false">E4333</f>
        <v>Electricité</v>
      </c>
      <c r="S4333" s="0" t="str">
        <f aca="false">F4333</f>
        <v>0204621002</v>
      </c>
      <c r="T4333" s="0" t="str">
        <f aca="false">G4333</f>
        <v>3</v>
      </c>
      <c r="U4333" s="0" t="n">
        <f aca="false">L4333</f>
        <v>2.49996610303434</v>
      </c>
      <c r="V4333" s="0" t="n">
        <f aca="false">K4333</f>
        <v>63.0576879948899</v>
      </c>
      <c r="W4333" s="0" t="n">
        <f aca="false">J4333</f>
        <v>738</v>
      </c>
    </row>
    <row r="4334" customFormat="false" ht="12.8" hidden="false" customHeight="false" outlineLevel="0" collapsed="false">
      <c r="A4334" s="0" t="s">
        <v>73</v>
      </c>
      <c r="B4334" s="0" t="s">
        <v>203</v>
      </c>
      <c r="C4334" s="0" t="s">
        <v>234</v>
      </c>
      <c r="D4334" s="0" t="s">
        <v>51</v>
      </c>
      <c r="E4334" s="0" t="s">
        <v>57</v>
      </c>
      <c r="F4334" s="0" t="s">
        <v>242</v>
      </c>
      <c r="G4334" s="0" t="s">
        <v>1611</v>
      </c>
      <c r="H4334" s="0" t="n">
        <v>0.844711052287937</v>
      </c>
      <c r="I4334" s="0" t="n">
        <v>46.2225067773907</v>
      </c>
      <c r="J4334" s="0" t="n">
        <v>0</v>
      </c>
      <c r="K4334" s="0" t="n">
        <f aca="false">I4334*SUMIFS(syst_chauffage!$H$3:$H$27,syst_chauffage!$B$3:$B$27,D4334,syst_chauffage!$C$3:$C$27,E4334)</f>
        <v>97.9387366882006</v>
      </c>
      <c r="L4334" s="12" t="n">
        <f aca="false">H4334*SUMIFS(syst_chauffage!$K$3:$K$27,syst_chauffage!$B$3:$B$27,D4334,syst_chauffage!$C$3:$C$27,E4334)</f>
        <v>0.844711052287937</v>
      </c>
      <c r="N4334" s="0" t="str">
        <f aca="false">A4334</f>
        <v>Café Hôtel Restaurant</v>
      </c>
      <c r="O4334" s="0" t="str">
        <f aca="false">B4334</f>
        <v>Café, cantine, traiteur</v>
      </c>
      <c r="P4334" s="0" t="str">
        <f aca="false">C4334</f>
        <v>Petit bar café tabac</v>
      </c>
      <c r="Q4334" s="0" t="str">
        <f aca="false">D4334</f>
        <v>Autre système centralisé performant</v>
      </c>
      <c r="R4334" s="0" t="str">
        <f aca="false">E4334</f>
        <v>Autres</v>
      </c>
      <c r="S4334" s="0" t="str">
        <f aca="false">F4334</f>
        <v>0204622101</v>
      </c>
      <c r="T4334" s="0" t="str">
        <f aca="false">G4334</f>
        <v>3</v>
      </c>
      <c r="U4334" s="0" t="n">
        <f aca="false">L4334</f>
        <v>0.844711052287937</v>
      </c>
      <c r="V4334" s="0" t="n">
        <f aca="false">K4334</f>
        <v>97.9387366882006</v>
      </c>
      <c r="W4334" s="0" t="n">
        <f aca="false">J4334</f>
        <v>0</v>
      </c>
    </row>
    <row r="4335" customFormat="false" ht="12.8" hidden="false" customHeight="false" outlineLevel="0" collapsed="false">
      <c r="A4335" s="0" t="s">
        <v>73</v>
      </c>
      <c r="B4335" s="0" t="s">
        <v>203</v>
      </c>
      <c r="C4335" s="0" t="s">
        <v>234</v>
      </c>
      <c r="D4335" s="0" t="s">
        <v>51</v>
      </c>
      <c r="E4335" s="0" t="s">
        <v>58</v>
      </c>
      <c r="F4335" s="0" t="s">
        <v>243</v>
      </c>
      <c r="G4335" s="0" t="s">
        <v>1611</v>
      </c>
      <c r="H4335" s="0" t="n">
        <v>0.829190029153191</v>
      </c>
      <c r="I4335" s="0" t="n">
        <v>46.2361382988958</v>
      </c>
      <c r="J4335" s="0" t="n">
        <v>935</v>
      </c>
      <c r="K4335" s="0" t="n">
        <f aca="false">I4335*SUMIFS(syst_chauffage!$H$3:$H$27,syst_chauffage!$B$3:$B$27,D4335,syst_chauffage!$C$3:$C$27,E4335)</f>
        <v>98.6678963335351</v>
      </c>
      <c r="L4335" s="12" t="n">
        <f aca="false">H4335*SUMIFS(syst_chauffage!$K$3:$K$27,syst_chauffage!$B$3:$B$27,D4335,syst_chauffage!$C$3:$C$27,E4335)</f>
        <v>0.829190029153191</v>
      </c>
      <c r="N4335" s="0" t="str">
        <f aca="false">A4335</f>
        <v>Café Hôtel Restaurant</v>
      </c>
      <c r="O4335" s="0" t="str">
        <f aca="false">B4335</f>
        <v>Café, cantine, traiteur</v>
      </c>
      <c r="P4335" s="0" t="str">
        <f aca="false">C4335</f>
        <v>Petit bar café tabac</v>
      </c>
      <c r="Q4335" s="0" t="str">
        <f aca="false">D4335</f>
        <v>Autre système centralisé performant</v>
      </c>
      <c r="R4335" s="0" t="str">
        <f aca="false">E4335</f>
        <v>Urbain</v>
      </c>
      <c r="S4335" s="0" t="str">
        <f aca="false">F4335</f>
        <v>0204622106</v>
      </c>
      <c r="T4335" s="0" t="str">
        <f aca="false">G4335</f>
        <v>3</v>
      </c>
      <c r="U4335" s="0" t="n">
        <f aca="false">L4335</f>
        <v>0.829190029153191</v>
      </c>
      <c r="V4335" s="0" t="n">
        <f aca="false">K4335</f>
        <v>98.6678963335351</v>
      </c>
      <c r="W4335" s="0" t="n">
        <f aca="false">J4335</f>
        <v>935</v>
      </c>
    </row>
    <row r="4336" customFormat="false" ht="12.8" hidden="false" customHeight="false" outlineLevel="0" collapsed="false">
      <c r="A4336" s="0" t="s">
        <v>73</v>
      </c>
      <c r="B4336" s="0" t="s">
        <v>203</v>
      </c>
      <c r="C4336" s="0" t="s">
        <v>234</v>
      </c>
      <c r="D4336" s="0" t="s">
        <v>27</v>
      </c>
      <c r="E4336" s="0" t="s">
        <v>23</v>
      </c>
      <c r="F4336" s="0" t="s">
        <v>244</v>
      </c>
      <c r="G4336" s="0" t="s">
        <v>1611</v>
      </c>
      <c r="H4336" s="0" t="n">
        <v>0.747392581912613</v>
      </c>
      <c r="I4336" s="0" t="n">
        <v>50.194</v>
      </c>
      <c r="J4336" s="0" t="n">
        <v>882</v>
      </c>
      <c r="K4336" s="0" t="n">
        <f aca="false">I4336*SUMIFS(syst_chauffage!$H$3:$H$27,syst_chauffage!$B$3:$B$27,D4336,syst_chauffage!$C$3:$C$27,E4336)</f>
        <v>128.717651332339</v>
      </c>
      <c r="L4336" s="12" t="n">
        <f aca="false">H4336*SUMIFS(syst_chauffage!$K$3:$K$27,syst_chauffage!$B$3:$B$27,D4336,syst_chauffage!$C$3:$C$27,E4336)</f>
        <v>0.747392581912613</v>
      </c>
      <c r="N4336" s="0" t="str">
        <f aca="false">A4336</f>
        <v>Café Hôtel Restaurant</v>
      </c>
      <c r="O4336" s="0" t="str">
        <f aca="false">B4336</f>
        <v>Café, cantine, traiteur</v>
      </c>
      <c r="P4336" s="0" t="str">
        <f aca="false">C4336</f>
        <v>Petit bar café tabac</v>
      </c>
      <c r="Q4336" s="0" t="str">
        <f aca="false">D4336</f>
        <v>Chaudière condensation fioul</v>
      </c>
      <c r="R4336" s="0" t="str">
        <f aca="false">E4336</f>
        <v>Fioul</v>
      </c>
      <c r="S4336" s="0" t="str">
        <f aca="false">F4336</f>
        <v>0204622303</v>
      </c>
      <c r="T4336" s="0" t="str">
        <f aca="false">G4336</f>
        <v>3</v>
      </c>
      <c r="U4336" s="0" t="n">
        <f aca="false">L4336</f>
        <v>0.747392581912613</v>
      </c>
      <c r="V4336" s="0" t="n">
        <f aca="false">K4336</f>
        <v>128.717651332339</v>
      </c>
      <c r="W4336" s="0" t="n">
        <f aca="false">J4336</f>
        <v>882</v>
      </c>
    </row>
    <row r="4337" customFormat="false" ht="12.8" hidden="false" customHeight="false" outlineLevel="0" collapsed="false">
      <c r="A4337" s="0" t="s">
        <v>73</v>
      </c>
      <c r="B4337" s="0" t="s">
        <v>203</v>
      </c>
      <c r="C4337" s="0" t="s">
        <v>234</v>
      </c>
      <c r="D4337" s="0" t="s">
        <v>18</v>
      </c>
      <c r="E4337" s="0" t="s">
        <v>14</v>
      </c>
      <c r="F4337" s="0" t="s">
        <v>245</v>
      </c>
      <c r="G4337" s="0" t="s">
        <v>1611</v>
      </c>
      <c r="H4337" s="0" t="n">
        <v>0.974998744269499</v>
      </c>
      <c r="I4337" s="0" t="n">
        <v>50.194</v>
      </c>
      <c r="J4337" s="0" t="n">
        <v>882</v>
      </c>
      <c r="K4337" s="0" t="n">
        <f aca="false">I4337*SUMIFS(syst_chauffage!$H$3:$H$27,syst_chauffage!$B$3:$B$27,D4337,syst_chauffage!$C$3:$C$27,E4337)</f>
        <v>136.775082316484</v>
      </c>
      <c r="L4337" s="12" t="n">
        <f aca="false">H4337*SUMIFS(syst_chauffage!$K$3:$K$27,syst_chauffage!$B$3:$B$27,D4337,syst_chauffage!$C$3:$C$27,E4337)</f>
        <v>0.947159498185364</v>
      </c>
      <c r="N4337" s="0" t="str">
        <f aca="false">A4337</f>
        <v>Café Hôtel Restaurant</v>
      </c>
      <c r="O4337" s="0" t="str">
        <f aca="false">B4337</f>
        <v>Café, cantine, traiteur</v>
      </c>
      <c r="P4337" s="0" t="str">
        <f aca="false">C4337</f>
        <v>Petit bar café tabac</v>
      </c>
      <c r="Q4337" s="0" t="str">
        <f aca="false">D4337</f>
        <v>Chaudière condensation gaz</v>
      </c>
      <c r="R4337" s="0" t="str">
        <f aca="false">E4337</f>
        <v>Gaz</v>
      </c>
      <c r="S4337" s="0" t="str">
        <f aca="false">F4337</f>
        <v>0204622404</v>
      </c>
      <c r="T4337" s="0" t="str">
        <f aca="false">G4337</f>
        <v>3</v>
      </c>
      <c r="U4337" s="0" t="n">
        <f aca="false">L4337</f>
        <v>0.947159498185364</v>
      </c>
      <c r="V4337" s="0" t="n">
        <f aca="false">K4337</f>
        <v>136.775082316484</v>
      </c>
      <c r="W4337" s="0" t="n">
        <f aca="false">J4337</f>
        <v>882</v>
      </c>
    </row>
    <row r="4338" customFormat="false" ht="12.8" hidden="false" customHeight="false" outlineLevel="0" collapsed="false">
      <c r="A4338" s="0" t="s">
        <v>73</v>
      </c>
      <c r="B4338" s="0" t="s">
        <v>203</v>
      </c>
      <c r="C4338" s="0" t="s">
        <v>234</v>
      </c>
      <c r="D4338" s="0" t="s">
        <v>32</v>
      </c>
      <c r="E4338" s="0" t="s">
        <v>30</v>
      </c>
      <c r="F4338" s="0" t="s">
        <v>246</v>
      </c>
      <c r="G4338" s="0" t="s">
        <v>1611</v>
      </c>
      <c r="H4338" s="0" t="n">
        <v>1</v>
      </c>
      <c r="I4338" s="0" t="n">
        <v>12</v>
      </c>
      <c r="J4338" s="0" t="n">
        <v>0</v>
      </c>
      <c r="K4338" s="0" t="n">
        <f aca="false">I4338*SUMIFS(syst_chauffage!$H$3:$H$27,syst_chauffage!$B$3:$B$27,D4338,syst_chauffage!$C$3:$C$27,E4338)</f>
        <v>12</v>
      </c>
      <c r="L4338" s="12" t="n">
        <f aca="false">H4338*SUMIFS(syst_chauffage!$K$3:$K$27,syst_chauffage!$B$3:$B$27,D4338,syst_chauffage!$C$3:$C$27,E4338)</f>
        <v>1</v>
      </c>
      <c r="N4338" s="0" t="str">
        <f aca="false">A4338</f>
        <v>Café Hôtel Restaurant</v>
      </c>
      <c r="O4338" s="0" t="str">
        <f aca="false">B4338</f>
        <v>Café, cantine, traiteur</v>
      </c>
      <c r="P4338" s="0" t="str">
        <f aca="false">C4338</f>
        <v>Petit bar café tabac</v>
      </c>
      <c r="Q4338" s="0" t="str">
        <f aca="false">D4338</f>
        <v>Electrique direct performant</v>
      </c>
      <c r="R4338" s="0" t="str">
        <f aca="false">E4338</f>
        <v>Electricité</v>
      </c>
      <c r="S4338" s="0" t="str">
        <f aca="false">F4338</f>
        <v>0204622602</v>
      </c>
      <c r="T4338" s="0" t="str">
        <f aca="false">G4338</f>
        <v>3</v>
      </c>
      <c r="U4338" s="0" t="n">
        <f aca="false">L4338</f>
        <v>1</v>
      </c>
      <c r="V4338" s="0" t="n">
        <f aca="false">K4338</f>
        <v>12</v>
      </c>
      <c r="W4338" s="0" t="n">
        <f aca="false">J4338</f>
        <v>0</v>
      </c>
    </row>
    <row r="4339" customFormat="false" ht="12.8" hidden="false" customHeight="false" outlineLevel="0" collapsed="false">
      <c r="A4339" s="0" t="s">
        <v>73</v>
      </c>
      <c r="B4339" s="0" t="s">
        <v>203</v>
      </c>
      <c r="C4339" s="0" t="s">
        <v>234</v>
      </c>
      <c r="D4339" s="0" t="s">
        <v>38</v>
      </c>
      <c r="E4339" s="0" t="s">
        <v>30</v>
      </c>
      <c r="F4339" s="0" t="s">
        <v>247</v>
      </c>
      <c r="G4339" s="0" t="s">
        <v>1611</v>
      </c>
      <c r="H4339" s="0" t="n">
        <v>3.39795627906976</v>
      </c>
      <c r="I4339" s="0" t="n">
        <v>86.0680518376305</v>
      </c>
      <c r="J4339" s="0" t="n">
        <v>792</v>
      </c>
      <c r="K4339" s="0" t="n">
        <f aca="false">I4339*SUMIFS(syst_chauffage!$H$3:$H$27,syst_chauffage!$B$3:$B$27,D4339,syst_chauffage!$C$3:$C$27,E4339)</f>
        <v>86.9970533466164</v>
      </c>
      <c r="L4339" s="12" t="n">
        <f aca="false">H4339*SUMIFS(syst_chauffage!$K$3:$K$27,syst_chauffage!$B$3:$B$27,D4339,syst_chauffage!$C$3:$C$27,E4339)</f>
        <v>3.03986496519792</v>
      </c>
      <c r="N4339" s="0" t="str">
        <f aca="false">A4339</f>
        <v>Café Hôtel Restaurant</v>
      </c>
      <c r="O4339" s="0" t="str">
        <f aca="false">B4339</f>
        <v>Café, cantine, traiteur</v>
      </c>
      <c r="P4339" s="0" t="str">
        <f aca="false">C4339</f>
        <v>Petit bar café tabac</v>
      </c>
      <c r="Q4339" s="0" t="str">
        <f aca="false">D4339</f>
        <v>PAC performant</v>
      </c>
      <c r="R4339" s="0" t="str">
        <f aca="false">E4339</f>
        <v>Electricité</v>
      </c>
      <c r="S4339" s="0" t="str">
        <f aca="false">F4339</f>
        <v>0204622902</v>
      </c>
      <c r="T4339" s="0" t="str">
        <f aca="false">G4339</f>
        <v>3</v>
      </c>
      <c r="U4339" s="0" t="n">
        <f aca="false">L4339</f>
        <v>3.03986496519792</v>
      </c>
      <c r="V4339" s="0" t="n">
        <f aca="false">K4339</f>
        <v>86.9970533466164</v>
      </c>
      <c r="W4339" s="0" t="n">
        <f aca="false">J4339</f>
        <v>792</v>
      </c>
    </row>
    <row r="4340" customFormat="false" ht="12.8" hidden="false" customHeight="false" outlineLevel="0" collapsed="false">
      <c r="A4340" s="0" t="s">
        <v>73</v>
      </c>
      <c r="B4340" s="0" t="s">
        <v>203</v>
      </c>
      <c r="C4340" s="0" t="s">
        <v>234</v>
      </c>
      <c r="D4340" s="0" t="s">
        <v>46</v>
      </c>
      <c r="E4340" s="0" t="s">
        <v>30</v>
      </c>
      <c r="F4340" s="0" t="s">
        <v>248</v>
      </c>
      <c r="G4340" s="0" t="s">
        <v>1611</v>
      </c>
      <c r="H4340" s="0" t="n">
        <v>3.32861023255814</v>
      </c>
      <c r="I4340" s="0" t="n">
        <v>83.160875</v>
      </c>
      <c r="J4340" s="0" t="n">
        <v>792</v>
      </c>
      <c r="K4340" s="0" t="n">
        <f aca="false">I4340*SUMIFS(syst_chauffage!$H$3:$H$27,syst_chauffage!$B$3:$B$27,D4340,syst_chauffage!$C$3:$C$27,E4340)</f>
        <v>144.276424297133</v>
      </c>
      <c r="L4340" s="12" t="n">
        <f aca="false">H4340*SUMIFS(syst_chauffage!$K$3:$K$27,syst_chauffage!$B$3:$B$27,D4340,syst_chauffage!$C$3:$C$27,E4340)</f>
        <v>3.00077723502174</v>
      </c>
      <c r="N4340" s="0" t="str">
        <f aca="false">A4340</f>
        <v>Café Hôtel Restaurant</v>
      </c>
      <c r="O4340" s="0" t="str">
        <f aca="false">B4340</f>
        <v>Café, cantine, traiteur</v>
      </c>
      <c r="P4340" s="0" t="str">
        <f aca="false">C4340</f>
        <v>Petit bar café tabac</v>
      </c>
      <c r="Q4340" s="0" t="str">
        <f aca="false">D4340</f>
        <v>Rooftop performant</v>
      </c>
      <c r="R4340" s="0" t="str">
        <f aca="false">E4340</f>
        <v>Electricité</v>
      </c>
      <c r="S4340" s="0" t="str">
        <f aca="false">F4340</f>
        <v>0204623002</v>
      </c>
      <c r="T4340" s="0" t="str">
        <f aca="false">G4340</f>
        <v>3</v>
      </c>
      <c r="U4340" s="0" t="n">
        <f aca="false">L4340</f>
        <v>3.00077723502174</v>
      </c>
      <c r="V4340" s="0" t="n">
        <f aca="false">K4340</f>
        <v>144.276424297133</v>
      </c>
      <c r="W4340" s="0" t="n">
        <f aca="false">J4340</f>
        <v>792</v>
      </c>
    </row>
    <row r="4341" customFormat="false" ht="12.8" hidden="false" customHeight="false" outlineLevel="0" collapsed="false">
      <c r="A4341" s="0" t="s">
        <v>73</v>
      </c>
      <c r="B4341" s="0" t="s">
        <v>203</v>
      </c>
      <c r="C4341" s="0" t="s">
        <v>249</v>
      </c>
      <c r="D4341" s="0" t="s">
        <v>19</v>
      </c>
      <c r="E4341" s="0" t="s">
        <v>57</v>
      </c>
      <c r="F4341" s="0" t="s">
        <v>250</v>
      </c>
      <c r="G4341" s="0" t="s">
        <v>1611</v>
      </c>
      <c r="H4341" s="0" t="n">
        <v>0.735666302935951</v>
      </c>
      <c r="I4341" s="0" t="n">
        <v>77.469</v>
      </c>
      <c r="J4341" s="0" t="n">
        <v>0</v>
      </c>
      <c r="K4341" s="0" t="n">
        <f aca="false">I4341*SUMIFS(syst_chauffage!$H$3:$H$27,syst_chauffage!$B$3:$B$27,D4341,syst_chauffage!$C$3:$C$27,E4341)</f>
        <v>107.8737754353</v>
      </c>
      <c r="L4341" s="12" t="n">
        <f aca="false">H4341*SUMIFS(syst_chauffage!$K$3:$K$27,syst_chauffage!$B$3:$B$27,D4341,syst_chauffage!$C$3:$C$27,E4341)</f>
        <v>0.735666302935951</v>
      </c>
      <c r="N4341" s="0" t="str">
        <f aca="false">A4341</f>
        <v>Café Hôtel Restaurant</v>
      </c>
      <c r="O4341" s="0" t="str">
        <f aca="false">B4341</f>
        <v>Café, cantine, traiteur</v>
      </c>
      <c r="P4341" s="0" t="str">
        <f aca="false">C4341</f>
        <v>Petite cantine</v>
      </c>
      <c r="Q4341" s="0" t="str">
        <f aca="false">D4341</f>
        <v>Autre système centralisé</v>
      </c>
      <c r="R4341" s="0" t="str">
        <f aca="false">E4341</f>
        <v>Autres</v>
      </c>
      <c r="S4341" s="0" t="str">
        <f aca="false">F4341</f>
        <v>0204790101</v>
      </c>
      <c r="T4341" s="0" t="str">
        <f aca="false">G4341</f>
        <v>3</v>
      </c>
      <c r="U4341" s="0" t="n">
        <f aca="false">L4341</f>
        <v>0.735666302935951</v>
      </c>
      <c r="V4341" s="0" t="n">
        <f aca="false">K4341</f>
        <v>107.8737754353</v>
      </c>
      <c r="W4341" s="0" t="n">
        <f aca="false">J4341</f>
        <v>0</v>
      </c>
    </row>
    <row r="4342" customFormat="false" ht="12.8" hidden="false" customHeight="false" outlineLevel="0" collapsed="false">
      <c r="A4342" s="0" t="s">
        <v>73</v>
      </c>
      <c r="B4342" s="0" t="s">
        <v>203</v>
      </c>
      <c r="C4342" s="0" t="s">
        <v>249</v>
      </c>
      <c r="D4342" s="0" t="s">
        <v>19</v>
      </c>
      <c r="E4342" s="0" t="s">
        <v>58</v>
      </c>
      <c r="F4342" s="0" t="s">
        <v>251</v>
      </c>
      <c r="G4342" s="0" t="s">
        <v>1611</v>
      </c>
      <c r="H4342" s="0" t="n">
        <v>0.69136778391277</v>
      </c>
      <c r="I4342" s="0" t="n">
        <v>77.469</v>
      </c>
      <c r="J4342" s="0" t="n">
        <v>935</v>
      </c>
      <c r="K4342" s="0" t="n">
        <f aca="false">I4342*SUMIFS(syst_chauffage!$H$3:$H$27,syst_chauffage!$B$3:$B$27,D4342,syst_chauffage!$C$3:$C$27,E4342)</f>
        <v>127.432599798405</v>
      </c>
      <c r="L4342" s="12" t="n">
        <f aca="false">H4342*SUMIFS(syst_chauffage!$K$3:$K$27,syst_chauffage!$B$3:$B$27,D4342,syst_chauffage!$C$3:$C$27,E4342)</f>
        <v>0.69136778391277</v>
      </c>
      <c r="N4342" s="0" t="str">
        <f aca="false">A4342</f>
        <v>Café Hôtel Restaurant</v>
      </c>
      <c r="O4342" s="0" t="str">
        <f aca="false">B4342</f>
        <v>Café, cantine, traiteur</v>
      </c>
      <c r="P4342" s="0" t="str">
        <f aca="false">C4342</f>
        <v>Petite cantine</v>
      </c>
      <c r="Q4342" s="0" t="str">
        <f aca="false">D4342</f>
        <v>Autre système centralisé</v>
      </c>
      <c r="R4342" s="0" t="str">
        <f aca="false">E4342</f>
        <v>Urbain</v>
      </c>
      <c r="S4342" s="0" t="str">
        <f aca="false">F4342</f>
        <v>0204790106</v>
      </c>
      <c r="T4342" s="0" t="str">
        <f aca="false">G4342</f>
        <v>3</v>
      </c>
      <c r="U4342" s="0" t="n">
        <f aca="false">L4342</f>
        <v>0.69136778391277</v>
      </c>
      <c r="V4342" s="0" t="n">
        <f aca="false">K4342</f>
        <v>127.432599798405</v>
      </c>
      <c r="W4342" s="0" t="n">
        <f aca="false">J4342</f>
        <v>935</v>
      </c>
    </row>
    <row r="4343" customFormat="false" ht="12.8" hidden="false" customHeight="false" outlineLevel="0" collapsed="false">
      <c r="A4343" s="0" t="s">
        <v>73</v>
      </c>
      <c r="B4343" s="0" t="s">
        <v>203</v>
      </c>
      <c r="C4343" s="0" t="s">
        <v>249</v>
      </c>
      <c r="D4343" s="0" t="s">
        <v>22</v>
      </c>
      <c r="E4343" s="0" t="s">
        <v>23</v>
      </c>
      <c r="F4343" s="0" t="s">
        <v>252</v>
      </c>
      <c r="G4343" s="0" t="s">
        <v>1611</v>
      </c>
      <c r="H4343" s="0" t="n">
        <v>0.553633231039974</v>
      </c>
      <c r="I4343" s="0" t="n">
        <v>84.32592</v>
      </c>
      <c r="J4343" s="0" t="n">
        <v>0</v>
      </c>
      <c r="K4343" s="0" t="n">
        <f aca="false">I4343*SUMIFS(syst_chauffage!$H$3:$H$27,syst_chauffage!$B$3:$B$27,D4343,syst_chauffage!$C$3:$C$27,E4343)</f>
        <v>148.499843146806</v>
      </c>
      <c r="L4343" s="12" t="n">
        <f aca="false">H4343*SUMIFS(syst_chauffage!$K$3:$K$27,syst_chauffage!$B$3:$B$27,D4343,syst_chauffage!$C$3:$C$27,E4343)</f>
        <v>0.553633231039974</v>
      </c>
      <c r="N4343" s="0" t="str">
        <f aca="false">A4343</f>
        <v>Café Hôtel Restaurant</v>
      </c>
      <c r="O4343" s="0" t="str">
        <f aca="false">B4343</f>
        <v>Café, cantine, traiteur</v>
      </c>
      <c r="P4343" s="0" t="str">
        <f aca="false">C4343</f>
        <v>Petite cantine</v>
      </c>
      <c r="Q4343" s="0" t="str">
        <f aca="false">D4343</f>
        <v>Chaudière fioul</v>
      </c>
      <c r="R4343" s="0" t="str">
        <f aca="false">E4343</f>
        <v>Fioul</v>
      </c>
      <c r="S4343" s="0" t="str">
        <f aca="false">F4343</f>
        <v>0204790303</v>
      </c>
      <c r="T4343" s="0" t="str">
        <f aca="false">G4343</f>
        <v>3</v>
      </c>
      <c r="U4343" s="0" t="n">
        <f aca="false">L4343</f>
        <v>0.553633231039974</v>
      </c>
      <c r="V4343" s="0" t="n">
        <f aca="false">K4343</f>
        <v>148.499843146806</v>
      </c>
      <c r="W4343" s="0" t="n">
        <f aca="false">J4343</f>
        <v>0</v>
      </c>
    </row>
    <row r="4344" customFormat="false" ht="12.8" hidden="false" customHeight="false" outlineLevel="0" collapsed="false">
      <c r="A4344" s="0" t="s">
        <v>73</v>
      </c>
      <c r="B4344" s="0" t="s">
        <v>203</v>
      </c>
      <c r="C4344" s="0" t="s">
        <v>249</v>
      </c>
      <c r="D4344" s="0" t="s">
        <v>13</v>
      </c>
      <c r="E4344" s="0" t="s">
        <v>14</v>
      </c>
      <c r="F4344" s="0" t="s">
        <v>253</v>
      </c>
      <c r="G4344" s="0" t="s">
        <v>1611</v>
      </c>
      <c r="H4344" s="0" t="n">
        <v>0.669355350920102</v>
      </c>
      <c r="I4344" s="0" t="n">
        <v>84.32592</v>
      </c>
      <c r="J4344" s="0" t="n">
        <v>462</v>
      </c>
      <c r="K4344" s="0" t="n">
        <f aca="false">I4344*SUMIFS(syst_chauffage!$H$3:$H$27,syst_chauffage!$B$3:$B$27,D4344,syst_chauffage!$C$3:$C$27,E4344)</f>
        <v>170.303931238683</v>
      </c>
      <c r="L4344" s="12" t="n">
        <f aca="false">H4344*SUMIFS(syst_chauffage!$K$3:$K$27,syst_chauffage!$B$3:$B$27,D4344,syst_chauffage!$C$3:$C$27,E4344)</f>
        <v>0.669355350920102</v>
      </c>
      <c r="N4344" s="0" t="str">
        <f aca="false">A4344</f>
        <v>Café Hôtel Restaurant</v>
      </c>
      <c r="O4344" s="0" t="str">
        <f aca="false">B4344</f>
        <v>Café, cantine, traiteur</v>
      </c>
      <c r="P4344" s="0" t="str">
        <f aca="false">C4344</f>
        <v>Petite cantine</v>
      </c>
      <c r="Q4344" s="0" t="str">
        <f aca="false">D4344</f>
        <v>Chaudière gaz</v>
      </c>
      <c r="R4344" s="0" t="str">
        <f aca="false">E4344</f>
        <v>Gaz</v>
      </c>
      <c r="S4344" s="0" t="str">
        <f aca="false">F4344</f>
        <v>0204790404</v>
      </c>
      <c r="T4344" s="0" t="str">
        <f aca="false">G4344</f>
        <v>3</v>
      </c>
      <c r="U4344" s="0" t="n">
        <f aca="false">L4344</f>
        <v>0.669355350920102</v>
      </c>
      <c r="V4344" s="0" t="n">
        <f aca="false">K4344</f>
        <v>170.303931238683</v>
      </c>
      <c r="W4344" s="0" t="n">
        <f aca="false">J4344</f>
        <v>462</v>
      </c>
    </row>
    <row r="4345" customFormat="false" ht="12.8" hidden="false" customHeight="false" outlineLevel="0" collapsed="false">
      <c r="A4345" s="0" t="s">
        <v>73</v>
      </c>
      <c r="B4345" s="0" t="s">
        <v>203</v>
      </c>
      <c r="C4345" s="0" t="s">
        <v>249</v>
      </c>
      <c r="D4345" s="0" t="s">
        <v>29</v>
      </c>
      <c r="E4345" s="0" t="s">
        <v>30</v>
      </c>
      <c r="F4345" s="0" t="s">
        <v>254</v>
      </c>
      <c r="G4345" s="0" t="s">
        <v>1611</v>
      </c>
      <c r="H4345" s="0" t="n">
        <v>0.92</v>
      </c>
      <c r="I4345" s="0" t="n">
        <v>10.4</v>
      </c>
      <c r="J4345" s="0" t="n">
        <v>0</v>
      </c>
      <c r="K4345" s="0" t="n">
        <f aca="false">I4345*SUMIFS(syst_chauffage!$H$3:$H$27,syst_chauffage!$B$3:$B$27,D4345,syst_chauffage!$C$3:$C$27,E4345)</f>
        <v>3</v>
      </c>
      <c r="L4345" s="12" t="n">
        <f aca="false">H4345*SUMIFS(syst_chauffage!$K$3:$K$27,syst_chauffage!$B$3:$B$27,D4345,syst_chauffage!$C$3:$C$27,E4345)</f>
        <v>0.92</v>
      </c>
      <c r="N4345" s="0" t="str">
        <f aca="false">A4345</f>
        <v>Café Hôtel Restaurant</v>
      </c>
      <c r="O4345" s="0" t="str">
        <f aca="false">B4345</f>
        <v>Café, cantine, traiteur</v>
      </c>
      <c r="P4345" s="0" t="str">
        <f aca="false">C4345</f>
        <v>Petite cantine</v>
      </c>
      <c r="Q4345" s="0" t="str">
        <f aca="false">D4345</f>
        <v>Electrique direct</v>
      </c>
      <c r="R4345" s="0" t="str">
        <f aca="false">E4345</f>
        <v>Electricité</v>
      </c>
      <c r="S4345" s="0" t="str">
        <f aca="false">F4345</f>
        <v>0204790602</v>
      </c>
      <c r="T4345" s="0" t="str">
        <f aca="false">G4345</f>
        <v>3</v>
      </c>
      <c r="U4345" s="0" t="n">
        <f aca="false">L4345</f>
        <v>0.92</v>
      </c>
      <c r="V4345" s="0" t="n">
        <f aca="false">K4345</f>
        <v>3</v>
      </c>
      <c r="W4345" s="0" t="n">
        <f aca="false">J4345</f>
        <v>0</v>
      </c>
    </row>
    <row r="4346" customFormat="false" ht="12.8" hidden="false" customHeight="false" outlineLevel="0" collapsed="false">
      <c r="A4346" s="0" t="s">
        <v>73</v>
      </c>
      <c r="B4346" s="0" t="s">
        <v>203</v>
      </c>
      <c r="C4346" s="0" t="s">
        <v>249</v>
      </c>
      <c r="D4346" s="0" t="s">
        <v>36</v>
      </c>
      <c r="E4346" s="0" t="s">
        <v>30</v>
      </c>
      <c r="F4346" s="0" t="s">
        <v>255</v>
      </c>
      <c r="G4346" s="0" t="s">
        <v>1611</v>
      </c>
      <c r="H4346" s="0" t="n">
        <v>2.94489544186046</v>
      </c>
      <c r="I4346" s="0" t="n">
        <v>47.8818659998189</v>
      </c>
      <c r="J4346" s="0" t="n">
        <v>738</v>
      </c>
      <c r="K4346" s="0" t="n">
        <f aca="false">I4346*SUMIFS(syst_chauffage!$H$3:$H$27,syst_chauffage!$B$3:$B$27,D4346,syst_chauffage!$C$3:$C$27,E4346)</f>
        <v>29.6225043621658</v>
      </c>
      <c r="L4346" s="12" t="n">
        <f aca="false">H4346*SUMIFS(syst_chauffage!$K$3:$K$27,syst_chauffage!$B$3:$B$27,D4346,syst_chauffage!$C$3:$C$27,E4346)</f>
        <v>2.47427325480779</v>
      </c>
      <c r="N4346" s="0" t="str">
        <f aca="false">A4346</f>
        <v>Café Hôtel Restaurant</v>
      </c>
      <c r="O4346" s="0" t="str">
        <f aca="false">B4346</f>
        <v>Café, cantine, traiteur</v>
      </c>
      <c r="P4346" s="0" t="str">
        <f aca="false">C4346</f>
        <v>Petite cantine</v>
      </c>
      <c r="Q4346" s="0" t="str">
        <f aca="false">D4346</f>
        <v>PAC</v>
      </c>
      <c r="R4346" s="0" t="str">
        <f aca="false">E4346</f>
        <v>Electricité</v>
      </c>
      <c r="S4346" s="0" t="str">
        <f aca="false">F4346</f>
        <v>0204790902</v>
      </c>
      <c r="T4346" s="0" t="str">
        <f aca="false">G4346</f>
        <v>3</v>
      </c>
      <c r="U4346" s="0" t="n">
        <f aca="false">L4346</f>
        <v>2.47427325480779</v>
      </c>
      <c r="V4346" s="0" t="n">
        <f aca="false">K4346</f>
        <v>29.6225043621658</v>
      </c>
      <c r="W4346" s="0" t="n">
        <f aca="false">J4346</f>
        <v>738</v>
      </c>
    </row>
    <row r="4347" customFormat="false" ht="12.8" hidden="false" customHeight="false" outlineLevel="0" collapsed="false">
      <c r="A4347" s="0" t="s">
        <v>73</v>
      </c>
      <c r="B4347" s="0" t="s">
        <v>203</v>
      </c>
      <c r="C4347" s="0" t="s">
        <v>249</v>
      </c>
      <c r="D4347" s="0" t="s">
        <v>42</v>
      </c>
      <c r="E4347" s="0" t="s">
        <v>30</v>
      </c>
      <c r="F4347" s="0" t="s">
        <v>256</v>
      </c>
      <c r="G4347" s="0" t="s">
        <v>1611</v>
      </c>
      <c r="H4347" s="0" t="n">
        <v>2.80410195348837</v>
      </c>
      <c r="I4347" s="0" t="n">
        <v>139.71027</v>
      </c>
      <c r="J4347" s="0" t="n">
        <v>738</v>
      </c>
      <c r="K4347" s="0" t="n">
        <f aca="false">I4347*SUMIFS(syst_chauffage!$H$3:$H$27,syst_chauffage!$B$3:$B$27,D4347,syst_chauffage!$C$3:$C$27,E4347)</f>
        <v>126.11537598978</v>
      </c>
      <c r="L4347" s="12" t="n">
        <f aca="false">H4347*SUMIFS(syst_chauffage!$K$3:$K$27,syst_chauffage!$B$3:$B$27,D4347,syst_chauffage!$C$3:$C$27,E4347)</f>
        <v>2.49996610303434</v>
      </c>
      <c r="N4347" s="0" t="str">
        <f aca="false">A4347</f>
        <v>Café Hôtel Restaurant</v>
      </c>
      <c r="O4347" s="0" t="str">
        <f aca="false">B4347</f>
        <v>Café, cantine, traiteur</v>
      </c>
      <c r="P4347" s="0" t="str">
        <f aca="false">C4347</f>
        <v>Petite cantine</v>
      </c>
      <c r="Q4347" s="0" t="str">
        <f aca="false">D4347</f>
        <v>Rooftop</v>
      </c>
      <c r="R4347" s="0" t="str">
        <f aca="false">E4347</f>
        <v>Electricité</v>
      </c>
      <c r="S4347" s="0" t="str">
        <f aca="false">F4347</f>
        <v>0204791002</v>
      </c>
      <c r="T4347" s="0" t="str">
        <f aca="false">G4347</f>
        <v>3</v>
      </c>
      <c r="U4347" s="0" t="n">
        <f aca="false">L4347</f>
        <v>2.49996610303434</v>
      </c>
      <c r="V4347" s="0" t="n">
        <f aca="false">K4347</f>
        <v>126.11537598978</v>
      </c>
      <c r="W4347" s="0" t="n">
        <f aca="false">J4347</f>
        <v>738</v>
      </c>
    </row>
    <row r="4348" customFormat="false" ht="12.8" hidden="false" customHeight="false" outlineLevel="0" collapsed="false">
      <c r="A4348" s="0" t="s">
        <v>73</v>
      </c>
      <c r="B4348" s="0" t="s">
        <v>203</v>
      </c>
      <c r="C4348" s="0" t="s">
        <v>249</v>
      </c>
      <c r="D4348" s="0" t="s">
        <v>51</v>
      </c>
      <c r="E4348" s="0" t="s">
        <v>57</v>
      </c>
      <c r="F4348" s="0" t="s">
        <v>257</v>
      </c>
      <c r="G4348" s="0" t="s">
        <v>1611</v>
      </c>
      <c r="H4348" s="0" t="n">
        <v>0.848845734156867</v>
      </c>
      <c r="I4348" s="0" t="n">
        <v>92.225</v>
      </c>
      <c r="J4348" s="0" t="n">
        <v>0</v>
      </c>
      <c r="K4348" s="0" t="n">
        <f aca="false">I4348*SUMIFS(syst_chauffage!$H$3:$H$27,syst_chauffage!$B$3:$B$27,D4348,syst_chauffage!$C$3:$C$27,E4348)</f>
        <v>195.411296807628</v>
      </c>
      <c r="L4348" s="12" t="n">
        <f aca="false">H4348*SUMIFS(syst_chauffage!$K$3:$K$27,syst_chauffage!$B$3:$B$27,D4348,syst_chauffage!$C$3:$C$27,E4348)</f>
        <v>0.848845734156867</v>
      </c>
      <c r="N4348" s="0" t="str">
        <f aca="false">A4348</f>
        <v>Café Hôtel Restaurant</v>
      </c>
      <c r="O4348" s="0" t="str">
        <f aca="false">B4348</f>
        <v>Café, cantine, traiteur</v>
      </c>
      <c r="P4348" s="0" t="str">
        <f aca="false">C4348</f>
        <v>Petite cantine</v>
      </c>
      <c r="Q4348" s="0" t="str">
        <f aca="false">D4348</f>
        <v>Autre système centralisé performant</v>
      </c>
      <c r="R4348" s="0" t="str">
        <f aca="false">E4348</f>
        <v>Autres</v>
      </c>
      <c r="S4348" s="0" t="str">
        <f aca="false">F4348</f>
        <v>0204792101</v>
      </c>
      <c r="T4348" s="0" t="str">
        <f aca="false">G4348</f>
        <v>3</v>
      </c>
      <c r="U4348" s="0" t="n">
        <f aca="false">L4348</f>
        <v>0.848845734156867</v>
      </c>
      <c r="V4348" s="0" t="n">
        <f aca="false">K4348</f>
        <v>195.411296807628</v>
      </c>
      <c r="W4348" s="0" t="n">
        <f aca="false">J4348</f>
        <v>0</v>
      </c>
    </row>
    <row r="4349" customFormat="false" ht="12.8" hidden="false" customHeight="false" outlineLevel="0" collapsed="false">
      <c r="A4349" s="0" t="s">
        <v>73</v>
      </c>
      <c r="B4349" s="0" t="s">
        <v>203</v>
      </c>
      <c r="C4349" s="0" t="s">
        <v>249</v>
      </c>
      <c r="D4349" s="0" t="s">
        <v>51</v>
      </c>
      <c r="E4349" s="0" t="s">
        <v>58</v>
      </c>
      <c r="F4349" s="0" t="s">
        <v>258</v>
      </c>
      <c r="G4349" s="0" t="s">
        <v>1611</v>
      </c>
      <c r="H4349" s="0" t="n">
        <v>0.797732058360888</v>
      </c>
      <c r="I4349" s="0" t="n">
        <v>92.225</v>
      </c>
      <c r="J4349" s="0" t="n">
        <v>935</v>
      </c>
      <c r="K4349" s="0" t="n">
        <f aca="false">I4349*SUMIFS(syst_chauffage!$H$3:$H$27,syst_chauffage!$B$3:$B$27,D4349,syst_chauffage!$C$3:$C$27,E4349)</f>
        <v>196.8081045293</v>
      </c>
      <c r="L4349" s="12" t="n">
        <f aca="false">H4349*SUMIFS(syst_chauffage!$K$3:$K$27,syst_chauffage!$B$3:$B$27,D4349,syst_chauffage!$C$3:$C$27,E4349)</f>
        <v>0.797732058360888</v>
      </c>
      <c r="N4349" s="0" t="str">
        <f aca="false">A4349</f>
        <v>Café Hôtel Restaurant</v>
      </c>
      <c r="O4349" s="0" t="str">
        <f aca="false">B4349</f>
        <v>Café, cantine, traiteur</v>
      </c>
      <c r="P4349" s="0" t="str">
        <f aca="false">C4349</f>
        <v>Petite cantine</v>
      </c>
      <c r="Q4349" s="0" t="str">
        <f aca="false">D4349</f>
        <v>Autre système centralisé performant</v>
      </c>
      <c r="R4349" s="0" t="str">
        <f aca="false">E4349</f>
        <v>Urbain</v>
      </c>
      <c r="S4349" s="0" t="str">
        <f aca="false">F4349</f>
        <v>0204792106</v>
      </c>
      <c r="T4349" s="0" t="str">
        <f aca="false">G4349</f>
        <v>3</v>
      </c>
      <c r="U4349" s="0" t="n">
        <f aca="false">L4349</f>
        <v>0.797732058360888</v>
      </c>
      <c r="V4349" s="0" t="n">
        <f aca="false">K4349</f>
        <v>196.8081045293</v>
      </c>
      <c r="W4349" s="0" t="n">
        <f aca="false">J4349</f>
        <v>935</v>
      </c>
    </row>
    <row r="4350" customFormat="false" ht="12.8" hidden="false" customHeight="false" outlineLevel="0" collapsed="false">
      <c r="A4350" s="0" t="s">
        <v>73</v>
      </c>
      <c r="B4350" s="0" t="s">
        <v>203</v>
      </c>
      <c r="C4350" s="0" t="s">
        <v>249</v>
      </c>
      <c r="D4350" s="0" t="s">
        <v>27</v>
      </c>
      <c r="E4350" s="0" t="s">
        <v>23</v>
      </c>
      <c r="F4350" s="0" t="s">
        <v>259</v>
      </c>
      <c r="G4350" s="0" t="s">
        <v>1611</v>
      </c>
      <c r="H4350" s="0" t="n">
        <v>0.746208777785911</v>
      </c>
      <c r="I4350" s="0" t="n">
        <v>100.388</v>
      </c>
      <c r="J4350" s="0" t="n">
        <v>1064</v>
      </c>
      <c r="K4350" s="0" t="n">
        <f aca="false">I4350*SUMIFS(syst_chauffage!$H$3:$H$27,syst_chauffage!$B$3:$B$27,D4350,syst_chauffage!$C$3:$C$27,E4350)</f>
        <v>257.435302664678</v>
      </c>
      <c r="L4350" s="12" t="n">
        <f aca="false">H4350*SUMIFS(syst_chauffage!$K$3:$K$27,syst_chauffage!$B$3:$B$27,D4350,syst_chauffage!$C$3:$C$27,E4350)</f>
        <v>0.746208777785911</v>
      </c>
      <c r="N4350" s="0" t="str">
        <f aca="false">A4350</f>
        <v>Café Hôtel Restaurant</v>
      </c>
      <c r="O4350" s="0" t="str">
        <f aca="false">B4350</f>
        <v>Café, cantine, traiteur</v>
      </c>
      <c r="P4350" s="0" t="str">
        <f aca="false">C4350</f>
        <v>Petite cantine</v>
      </c>
      <c r="Q4350" s="0" t="str">
        <f aca="false">D4350</f>
        <v>Chaudière condensation fioul</v>
      </c>
      <c r="R4350" s="0" t="str">
        <f aca="false">E4350</f>
        <v>Fioul</v>
      </c>
      <c r="S4350" s="0" t="str">
        <f aca="false">F4350</f>
        <v>0204792303</v>
      </c>
      <c r="T4350" s="0" t="str">
        <f aca="false">G4350</f>
        <v>3</v>
      </c>
      <c r="U4350" s="0" t="n">
        <f aca="false">L4350</f>
        <v>0.746208777785911</v>
      </c>
      <c r="V4350" s="0" t="n">
        <f aca="false">K4350</f>
        <v>257.435302664678</v>
      </c>
      <c r="W4350" s="0" t="n">
        <f aca="false">J4350</f>
        <v>1064</v>
      </c>
    </row>
    <row r="4351" customFormat="false" ht="12.8" hidden="false" customHeight="false" outlineLevel="0" collapsed="false">
      <c r="A4351" s="0" t="s">
        <v>73</v>
      </c>
      <c r="B4351" s="0" t="s">
        <v>203</v>
      </c>
      <c r="C4351" s="0" t="s">
        <v>249</v>
      </c>
      <c r="D4351" s="0" t="s">
        <v>18</v>
      </c>
      <c r="E4351" s="0" t="s">
        <v>14</v>
      </c>
      <c r="F4351" s="0" t="s">
        <v>260</v>
      </c>
      <c r="G4351" s="0" t="s">
        <v>1611</v>
      </c>
      <c r="H4351" s="0" t="n">
        <v>0.973811599538727</v>
      </c>
      <c r="I4351" s="0" t="n">
        <v>100.388</v>
      </c>
      <c r="J4351" s="0" t="n">
        <v>1064</v>
      </c>
      <c r="K4351" s="0" t="n">
        <f aca="false">I4351*SUMIFS(syst_chauffage!$H$3:$H$27,syst_chauffage!$B$3:$B$27,D4351,syst_chauffage!$C$3:$C$27,E4351)</f>
        <v>273.550164632969</v>
      </c>
      <c r="L4351" s="12" t="n">
        <f aca="false">H4351*SUMIFS(syst_chauffage!$K$3:$K$27,syst_chauffage!$B$3:$B$27,D4351,syst_chauffage!$C$3:$C$27,E4351)</f>
        <v>0.946006250128297</v>
      </c>
      <c r="N4351" s="0" t="str">
        <f aca="false">A4351</f>
        <v>Café Hôtel Restaurant</v>
      </c>
      <c r="O4351" s="0" t="str">
        <f aca="false">B4351</f>
        <v>Café, cantine, traiteur</v>
      </c>
      <c r="P4351" s="0" t="str">
        <f aca="false">C4351</f>
        <v>Petite cantine</v>
      </c>
      <c r="Q4351" s="0" t="str">
        <f aca="false">D4351</f>
        <v>Chaudière condensation gaz</v>
      </c>
      <c r="R4351" s="0" t="str">
        <f aca="false">E4351</f>
        <v>Gaz</v>
      </c>
      <c r="S4351" s="0" t="str">
        <f aca="false">F4351</f>
        <v>0204792404</v>
      </c>
      <c r="T4351" s="0" t="str">
        <f aca="false">G4351</f>
        <v>3</v>
      </c>
      <c r="U4351" s="0" t="n">
        <f aca="false">L4351</f>
        <v>0.946006250128297</v>
      </c>
      <c r="V4351" s="0" t="n">
        <f aca="false">K4351</f>
        <v>273.550164632969</v>
      </c>
      <c r="W4351" s="0" t="n">
        <f aca="false">J4351</f>
        <v>1064</v>
      </c>
    </row>
    <row r="4352" customFormat="false" ht="12.8" hidden="false" customHeight="false" outlineLevel="0" collapsed="false">
      <c r="A4352" s="0" t="s">
        <v>73</v>
      </c>
      <c r="B4352" s="0" t="s">
        <v>203</v>
      </c>
      <c r="C4352" s="0" t="s">
        <v>249</v>
      </c>
      <c r="D4352" s="0" t="s">
        <v>32</v>
      </c>
      <c r="E4352" s="0" t="s">
        <v>30</v>
      </c>
      <c r="F4352" s="0" t="s">
        <v>261</v>
      </c>
      <c r="G4352" s="0" t="s">
        <v>1611</v>
      </c>
      <c r="H4352" s="0" t="n">
        <v>1</v>
      </c>
      <c r="I4352" s="0" t="n">
        <v>12</v>
      </c>
      <c r="J4352" s="0" t="n">
        <v>0</v>
      </c>
      <c r="K4352" s="0" t="n">
        <f aca="false">I4352*SUMIFS(syst_chauffage!$H$3:$H$27,syst_chauffage!$B$3:$B$27,D4352,syst_chauffage!$C$3:$C$27,E4352)</f>
        <v>12</v>
      </c>
      <c r="L4352" s="12" t="n">
        <f aca="false">H4352*SUMIFS(syst_chauffage!$K$3:$K$27,syst_chauffage!$B$3:$B$27,D4352,syst_chauffage!$C$3:$C$27,E4352)</f>
        <v>1</v>
      </c>
      <c r="N4352" s="0" t="str">
        <f aca="false">A4352</f>
        <v>Café Hôtel Restaurant</v>
      </c>
      <c r="O4352" s="0" t="str">
        <f aca="false">B4352</f>
        <v>Café, cantine, traiteur</v>
      </c>
      <c r="P4352" s="0" t="str">
        <f aca="false">C4352</f>
        <v>Petite cantine</v>
      </c>
      <c r="Q4352" s="0" t="str">
        <f aca="false">D4352</f>
        <v>Electrique direct performant</v>
      </c>
      <c r="R4352" s="0" t="str">
        <f aca="false">E4352</f>
        <v>Electricité</v>
      </c>
      <c r="S4352" s="0" t="str">
        <f aca="false">F4352</f>
        <v>0204792602</v>
      </c>
      <c r="T4352" s="0" t="str">
        <f aca="false">G4352</f>
        <v>3</v>
      </c>
      <c r="U4352" s="0" t="n">
        <f aca="false">L4352</f>
        <v>1</v>
      </c>
      <c r="V4352" s="0" t="n">
        <f aca="false">K4352</f>
        <v>12</v>
      </c>
      <c r="W4352" s="0" t="n">
        <f aca="false">J4352</f>
        <v>0</v>
      </c>
    </row>
    <row r="4353" customFormat="false" ht="12.8" hidden="false" customHeight="false" outlineLevel="0" collapsed="false">
      <c r="A4353" s="0" t="s">
        <v>73</v>
      </c>
      <c r="B4353" s="0" t="s">
        <v>203</v>
      </c>
      <c r="C4353" s="0" t="s">
        <v>249</v>
      </c>
      <c r="D4353" s="0" t="s">
        <v>38</v>
      </c>
      <c r="E4353" s="0" t="s">
        <v>30</v>
      </c>
      <c r="F4353" s="0" t="s">
        <v>262</v>
      </c>
      <c r="G4353" s="0" t="s">
        <v>1611</v>
      </c>
      <c r="H4353" s="0" t="n">
        <v>3.39795627906976</v>
      </c>
      <c r="I4353" s="0" t="n">
        <v>57.0022214283558</v>
      </c>
      <c r="J4353" s="0" t="n">
        <v>792</v>
      </c>
      <c r="K4353" s="0" t="n">
        <f aca="false">I4353*SUMIFS(syst_chauffage!$H$3:$H$27,syst_chauffage!$B$3:$B$27,D4353,syst_chauffage!$C$3:$C$27,E4353)</f>
        <v>57.6174921193015</v>
      </c>
      <c r="L4353" s="12" t="n">
        <f aca="false">H4353*SUMIFS(syst_chauffage!$K$3:$K$27,syst_chauffage!$B$3:$B$27,D4353,syst_chauffage!$C$3:$C$27,E4353)</f>
        <v>3.03986496519792</v>
      </c>
      <c r="N4353" s="0" t="str">
        <f aca="false">A4353</f>
        <v>Café Hôtel Restaurant</v>
      </c>
      <c r="O4353" s="0" t="str">
        <f aca="false">B4353</f>
        <v>Café, cantine, traiteur</v>
      </c>
      <c r="P4353" s="0" t="str">
        <f aca="false">C4353</f>
        <v>Petite cantine</v>
      </c>
      <c r="Q4353" s="0" t="str">
        <f aca="false">D4353</f>
        <v>PAC performant</v>
      </c>
      <c r="R4353" s="0" t="str">
        <f aca="false">E4353</f>
        <v>Electricité</v>
      </c>
      <c r="S4353" s="0" t="str">
        <f aca="false">F4353</f>
        <v>0204792902</v>
      </c>
      <c r="T4353" s="0" t="str">
        <f aca="false">G4353</f>
        <v>3</v>
      </c>
      <c r="U4353" s="0" t="n">
        <f aca="false">L4353</f>
        <v>3.03986496519792</v>
      </c>
      <c r="V4353" s="0" t="n">
        <f aca="false">K4353</f>
        <v>57.6174921193015</v>
      </c>
      <c r="W4353" s="0" t="n">
        <f aca="false">J4353</f>
        <v>792</v>
      </c>
    </row>
    <row r="4354" customFormat="false" ht="12.8" hidden="false" customHeight="false" outlineLevel="0" collapsed="false">
      <c r="A4354" s="0" t="s">
        <v>73</v>
      </c>
      <c r="B4354" s="0" t="s">
        <v>203</v>
      </c>
      <c r="C4354" s="0" t="s">
        <v>249</v>
      </c>
      <c r="D4354" s="0" t="s">
        <v>46</v>
      </c>
      <c r="E4354" s="0" t="s">
        <v>30</v>
      </c>
      <c r="F4354" s="0" t="s">
        <v>263</v>
      </c>
      <c r="G4354" s="0" t="s">
        <v>1611</v>
      </c>
      <c r="H4354" s="0" t="n">
        <v>3.32861023255814</v>
      </c>
      <c r="I4354" s="0" t="n">
        <v>166.32175</v>
      </c>
      <c r="J4354" s="0" t="n">
        <v>792</v>
      </c>
      <c r="K4354" s="0" t="n">
        <f aca="false">I4354*SUMIFS(syst_chauffage!$H$3:$H$27,syst_chauffage!$B$3:$B$27,D4354,syst_chauffage!$C$3:$C$27,E4354)</f>
        <v>288.552848594266</v>
      </c>
      <c r="L4354" s="12" t="n">
        <f aca="false">H4354*SUMIFS(syst_chauffage!$K$3:$K$27,syst_chauffage!$B$3:$B$27,D4354,syst_chauffage!$C$3:$C$27,E4354)</f>
        <v>3.00077723502174</v>
      </c>
      <c r="N4354" s="0" t="str">
        <f aca="false">A4354</f>
        <v>Café Hôtel Restaurant</v>
      </c>
      <c r="O4354" s="0" t="str">
        <f aca="false">B4354</f>
        <v>Café, cantine, traiteur</v>
      </c>
      <c r="P4354" s="0" t="str">
        <f aca="false">C4354</f>
        <v>Petite cantine</v>
      </c>
      <c r="Q4354" s="0" t="str">
        <f aca="false">D4354</f>
        <v>Rooftop performant</v>
      </c>
      <c r="R4354" s="0" t="str">
        <f aca="false">E4354</f>
        <v>Electricité</v>
      </c>
      <c r="S4354" s="0" t="str">
        <f aca="false">F4354</f>
        <v>0204793002</v>
      </c>
      <c r="T4354" s="0" t="str">
        <f aca="false">G4354</f>
        <v>3</v>
      </c>
      <c r="U4354" s="0" t="n">
        <f aca="false">L4354</f>
        <v>3.00077723502174</v>
      </c>
      <c r="V4354" s="0" t="n">
        <f aca="false">K4354</f>
        <v>288.552848594266</v>
      </c>
      <c r="W4354" s="0" t="n">
        <f aca="false">J4354</f>
        <v>792</v>
      </c>
    </row>
    <row r="4355" customFormat="false" ht="12.8" hidden="false" customHeight="false" outlineLevel="0" collapsed="false">
      <c r="A4355" s="0" t="s">
        <v>73</v>
      </c>
      <c r="B4355" s="0" t="s">
        <v>264</v>
      </c>
      <c r="C4355" s="0" t="s">
        <v>265</v>
      </c>
      <c r="D4355" s="0" t="s">
        <v>19</v>
      </c>
      <c r="E4355" s="0" t="s">
        <v>57</v>
      </c>
      <c r="F4355" s="0" t="s">
        <v>266</v>
      </c>
      <c r="G4355" s="0" t="s">
        <v>1611</v>
      </c>
      <c r="H4355" s="0" t="n">
        <v>0.698966267666589</v>
      </c>
      <c r="I4355" s="0" t="n">
        <v>19.8331323736674</v>
      </c>
      <c r="J4355" s="0" t="n">
        <v>0</v>
      </c>
      <c r="K4355" s="0" t="n">
        <f aca="false">I4355*SUMIFS(syst_chauffage!$H$3:$H$27,syst_chauffage!$B$3:$B$27,D4355,syst_chauffage!$C$3:$C$27,E4355)</f>
        <v>27.6171741968474</v>
      </c>
      <c r="L4355" s="12" t="n">
        <f aca="false">H4355*SUMIFS(syst_chauffage!$K$3:$K$27,syst_chauffage!$B$3:$B$27,D4355,syst_chauffage!$C$3:$C$27,E4355)</f>
        <v>0.698966267666589</v>
      </c>
      <c r="N4355" s="0" t="str">
        <f aca="false">A4355</f>
        <v>Café Hôtel Restaurant</v>
      </c>
      <c r="O4355" s="0" t="str">
        <f aca="false">B4355</f>
        <v>Hôtel avec restaurant</v>
      </c>
      <c r="P4355" s="0" t="str">
        <f aca="false">C4355</f>
        <v>Grand Hotel avec restaurant Bas de gamme</v>
      </c>
      <c r="Q4355" s="0" t="str">
        <f aca="false">D4355</f>
        <v>Autre système centralisé</v>
      </c>
      <c r="R4355" s="0" t="str">
        <f aca="false">E4355</f>
        <v>Autres</v>
      </c>
      <c r="S4355" s="0" t="str">
        <f aca="false">F4355</f>
        <v>0218200101</v>
      </c>
      <c r="T4355" s="0" t="str">
        <f aca="false">G4355</f>
        <v>3</v>
      </c>
      <c r="U4355" s="0" t="n">
        <f aca="false">L4355</f>
        <v>0.698966267666589</v>
      </c>
      <c r="V4355" s="0" t="n">
        <f aca="false">K4355</f>
        <v>27.6171741968474</v>
      </c>
      <c r="W4355" s="0" t="n">
        <f aca="false">J4355</f>
        <v>0</v>
      </c>
    </row>
    <row r="4356" customFormat="false" ht="12.8" hidden="false" customHeight="false" outlineLevel="0" collapsed="false">
      <c r="A4356" s="0" t="s">
        <v>73</v>
      </c>
      <c r="B4356" s="0" t="s">
        <v>264</v>
      </c>
      <c r="C4356" s="0" t="s">
        <v>265</v>
      </c>
      <c r="D4356" s="0" t="s">
        <v>19</v>
      </c>
      <c r="E4356" s="0" t="s">
        <v>58</v>
      </c>
      <c r="F4356" s="0" t="s">
        <v>267</v>
      </c>
      <c r="G4356" s="0" t="s">
        <v>1611</v>
      </c>
      <c r="H4356" s="0" t="n">
        <v>0.61410143551778</v>
      </c>
      <c r="I4356" s="0" t="n">
        <v>19.9952667338047</v>
      </c>
      <c r="J4356" s="0" t="n">
        <v>935</v>
      </c>
      <c r="K4356" s="0" t="n">
        <f aca="false">I4356*SUMIFS(syst_chauffage!$H$3:$H$27,syst_chauffage!$B$3:$B$27,D4356,syst_chauffage!$C$3:$C$27,E4356)</f>
        <v>32.8912058184732</v>
      </c>
      <c r="L4356" s="12" t="n">
        <f aca="false">H4356*SUMIFS(syst_chauffage!$K$3:$K$27,syst_chauffage!$B$3:$B$27,D4356,syst_chauffage!$C$3:$C$27,E4356)</f>
        <v>0.61410143551778</v>
      </c>
      <c r="N4356" s="0" t="str">
        <f aca="false">A4356</f>
        <v>Café Hôtel Restaurant</v>
      </c>
      <c r="O4356" s="0" t="str">
        <f aca="false">B4356</f>
        <v>Hôtel avec restaurant</v>
      </c>
      <c r="P4356" s="0" t="str">
        <f aca="false">C4356</f>
        <v>Grand Hotel avec restaurant Bas de gamme</v>
      </c>
      <c r="Q4356" s="0" t="str">
        <f aca="false">D4356</f>
        <v>Autre système centralisé</v>
      </c>
      <c r="R4356" s="0" t="str">
        <f aca="false">E4356</f>
        <v>Urbain</v>
      </c>
      <c r="S4356" s="0" t="str">
        <f aca="false">F4356</f>
        <v>0218200106</v>
      </c>
      <c r="T4356" s="0" t="str">
        <f aca="false">G4356</f>
        <v>3</v>
      </c>
      <c r="U4356" s="0" t="n">
        <f aca="false">L4356</f>
        <v>0.61410143551778</v>
      </c>
      <c r="V4356" s="0" t="n">
        <f aca="false">K4356</f>
        <v>32.8912058184732</v>
      </c>
      <c r="W4356" s="0" t="n">
        <f aca="false">J4356</f>
        <v>935</v>
      </c>
    </row>
    <row r="4357" customFormat="false" ht="12.8" hidden="false" customHeight="false" outlineLevel="0" collapsed="false">
      <c r="A4357" s="0" t="s">
        <v>73</v>
      </c>
      <c r="B4357" s="0" t="s">
        <v>264</v>
      </c>
      <c r="C4357" s="0" t="s">
        <v>265</v>
      </c>
      <c r="D4357" s="0" t="s">
        <v>22</v>
      </c>
      <c r="E4357" s="0" t="s">
        <v>23</v>
      </c>
      <c r="F4357" s="0" t="s">
        <v>268</v>
      </c>
      <c r="G4357" s="0" t="s">
        <v>1611</v>
      </c>
      <c r="H4357" s="0" t="n">
        <v>0.565301453501175</v>
      </c>
      <c r="I4357" s="0" t="n">
        <v>12.3908051459665</v>
      </c>
      <c r="J4357" s="0" t="n">
        <v>0</v>
      </c>
      <c r="K4357" s="0" t="n">
        <f aca="false">I4357*SUMIFS(syst_chauffage!$H$3:$H$27,syst_chauffage!$B$3:$B$27,D4357,syst_chauffage!$C$3:$C$27,E4357)</f>
        <v>21.8204867570809</v>
      </c>
      <c r="L4357" s="12" t="n">
        <f aca="false">H4357*SUMIFS(syst_chauffage!$K$3:$K$27,syst_chauffage!$B$3:$B$27,D4357,syst_chauffage!$C$3:$C$27,E4357)</f>
        <v>0.565301453501175</v>
      </c>
      <c r="N4357" s="0" t="str">
        <f aca="false">A4357</f>
        <v>Café Hôtel Restaurant</v>
      </c>
      <c r="O4357" s="0" t="str">
        <f aca="false">B4357</f>
        <v>Hôtel avec restaurant</v>
      </c>
      <c r="P4357" s="0" t="str">
        <f aca="false">C4357</f>
        <v>Grand Hotel avec restaurant Bas de gamme</v>
      </c>
      <c r="Q4357" s="0" t="str">
        <f aca="false">D4357</f>
        <v>Chaudière fioul</v>
      </c>
      <c r="R4357" s="0" t="str">
        <f aca="false">E4357</f>
        <v>Fioul</v>
      </c>
      <c r="S4357" s="0" t="str">
        <f aca="false">F4357</f>
        <v>0218200303</v>
      </c>
      <c r="T4357" s="0" t="str">
        <f aca="false">G4357</f>
        <v>3</v>
      </c>
      <c r="U4357" s="0" t="n">
        <f aca="false">L4357</f>
        <v>0.565301453501175</v>
      </c>
      <c r="V4357" s="0" t="n">
        <f aca="false">K4357</f>
        <v>21.8204867570809</v>
      </c>
      <c r="W4357" s="0" t="n">
        <f aca="false">J4357</f>
        <v>0</v>
      </c>
    </row>
    <row r="4358" customFormat="false" ht="12.8" hidden="false" customHeight="false" outlineLevel="0" collapsed="false">
      <c r="A4358" s="0" t="s">
        <v>73</v>
      </c>
      <c r="B4358" s="0" t="s">
        <v>264</v>
      </c>
      <c r="C4358" s="0" t="s">
        <v>265</v>
      </c>
      <c r="D4358" s="0" t="s">
        <v>13</v>
      </c>
      <c r="E4358" s="0" t="s">
        <v>14</v>
      </c>
      <c r="F4358" s="0" t="s">
        <v>269</v>
      </c>
      <c r="G4358" s="0" t="s">
        <v>1611</v>
      </c>
      <c r="H4358" s="0" t="n">
        <v>0.681007327530916</v>
      </c>
      <c r="I4358" s="0" t="n">
        <v>9.03134682383983</v>
      </c>
      <c r="J4358" s="0" t="n">
        <v>462</v>
      </c>
      <c r="K4358" s="0" t="n">
        <f aca="false">I4358*SUMIFS(syst_chauffage!$H$3:$H$27,syst_chauffage!$B$3:$B$27,D4358,syst_chauffage!$C$3:$C$27,E4358)</f>
        <v>18.2396334185257</v>
      </c>
      <c r="L4358" s="12" t="n">
        <f aca="false">H4358*SUMIFS(syst_chauffage!$K$3:$K$27,syst_chauffage!$B$3:$B$27,D4358,syst_chauffage!$C$3:$C$27,E4358)</f>
        <v>0.681007327530916</v>
      </c>
      <c r="N4358" s="0" t="str">
        <f aca="false">A4358</f>
        <v>Café Hôtel Restaurant</v>
      </c>
      <c r="O4358" s="0" t="str">
        <f aca="false">B4358</f>
        <v>Hôtel avec restaurant</v>
      </c>
      <c r="P4358" s="0" t="str">
        <f aca="false">C4358</f>
        <v>Grand Hotel avec restaurant Bas de gamme</v>
      </c>
      <c r="Q4358" s="0" t="str">
        <f aca="false">D4358</f>
        <v>Chaudière gaz</v>
      </c>
      <c r="R4358" s="0" t="str">
        <f aca="false">E4358</f>
        <v>Gaz</v>
      </c>
      <c r="S4358" s="0" t="str">
        <f aca="false">F4358</f>
        <v>0218200404</v>
      </c>
      <c r="T4358" s="0" t="str">
        <f aca="false">G4358</f>
        <v>3</v>
      </c>
      <c r="U4358" s="0" t="n">
        <f aca="false">L4358</f>
        <v>0.681007327530916</v>
      </c>
      <c r="V4358" s="0" t="n">
        <f aca="false">K4358</f>
        <v>18.2396334185257</v>
      </c>
      <c r="W4358" s="0" t="n">
        <f aca="false">J4358</f>
        <v>462</v>
      </c>
    </row>
    <row r="4359" customFormat="false" ht="12.8" hidden="false" customHeight="false" outlineLevel="0" collapsed="false">
      <c r="A4359" s="0" t="s">
        <v>73</v>
      </c>
      <c r="B4359" s="0" t="s">
        <v>264</v>
      </c>
      <c r="C4359" s="0" t="s">
        <v>265</v>
      </c>
      <c r="D4359" s="0" t="s">
        <v>29</v>
      </c>
      <c r="E4359" s="0" t="s">
        <v>30</v>
      </c>
      <c r="F4359" s="0" t="s">
        <v>270</v>
      </c>
      <c r="G4359" s="0" t="s">
        <v>1611</v>
      </c>
      <c r="H4359" s="0" t="n">
        <v>0.92</v>
      </c>
      <c r="I4359" s="0" t="n">
        <v>10.4</v>
      </c>
      <c r="J4359" s="0" t="n">
        <v>0</v>
      </c>
      <c r="K4359" s="0" t="n">
        <f aca="false">I4359*SUMIFS(syst_chauffage!$H$3:$H$27,syst_chauffage!$B$3:$B$27,D4359,syst_chauffage!$C$3:$C$27,E4359)</f>
        <v>3</v>
      </c>
      <c r="L4359" s="12" t="n">
        <f aca="false">H4359*SUMIFS(syst_chauffage!$K$3:$K$27,syst_chauffage!$B$3:$B$27,D4359,syst_chauffage!$C$3:$C$27,E4359)</f>
        <v>0.92</v>
      </c>
      <c r="N4359" s="0" t="str">
        <f aca="false">A4359</f>
        <v>Café Hôtel Restaurant</v>
      </c>
      <c r="O4359" s="0" t="str">
        <f aca="false">B4359</f>
        <v>Hôtel avec restaurant</v>
      </c>
      <c r="P4359" s="0" t="str">
        <f aca="false">C4359</f>
        <v>Grand Hotel avec restaurant Bas de gamme</v>
      </c>
      <c r="Q4359" s="0" t="str">
        <f aca="false">D4359</f>
        <v>Electrique direct</v>
      </c>
      <c r="R4359" s="0" t="str">
        <f aca="false">E4359</f>
        <v>Electricité</v>
      </c>
      <c r="S4359" s="0" t="str">
        <f aca="false">F4359</f>
        <v>0218200602</v>
      </c>
      <c r="T4359" s="0" t="str">
        <f aca="false">G4359</f>
        <v>3</v>
      </c>
      <c r="U4359" s="0" t="n">
        <f aca="false">L4359</f>
        <v>0.92</v>
      </c>
      <c r="V4359" s="0" t="n">
        <f aca="false">K4359</f>
        <v>3</v>
      </c>
      <c r="W4359" s="0" t="n">
        <f aca="false">J4359</f>
        <v>0</v>
      </c>
    </row>
    <row r="4360" customFormat="false" ht="12.8" hidden="false" customHeight="false" outlineLevel="0" collapsed="false">
      <c r="A4360" s="0" t="s">
        <v>73</v>
      </c>
      <c r="B4360" s="0" t="s">
        <v>264</v>
      </c>
      <c r="C4360" s="0" t="s">
        <v>265</v>
      </c>
      <c r="D4360" s="0" t="s">
        <v>36</v>
      </c>
      <c r="E4360" s="0" t="s">
        <v>30</v>
      </c>
      <c r="F4360" s="0" t="s">
        <v>271</v>
      </c>
      <c r="G4360" s="0" t="s">
        <v>1611</v>
      </c>
      <c r="H4360" s="0" t="n">
        <v>2.94489544186046</v>
      </c>
      <c r="I4360" s="0" t="n">
        <v>53.3763303211263</v>
      </c>
      <c r="J4360" s="0" t="n">
        <v>738</v>
      </c>
      <c r="K4360" s="0" t="n">
        <f aca="false">I4360*SUMIFS(syst_chauffage!$H$3:$H$27,syst_chauffage!$B$3:$B$27,D4360,syst_chauffage!$C$3:$C$27,E4360)</f>
        <v>33.0216992332743</v>
      </c>
      <c r="L4360" s="12" t="n">
        <f aca="false">H4360*SUMIFS(syst_chauffage!$K$3:$K$27,syst_chauffage!$B$3:$B$27,D4360,syst_chauffage!$C$3:$C$27,E4360)</f>
        <v>2.47427325480779</v>
      </c>
      <c r="N4360" s="0" t="str">
        <f aca="false">A4360</f>
        <v>Café Hôtel Restaurant</v>
      </c>
      <c r="O4360" s="0" t="str">
        <f aca="false">B4360</f>
        <v>Hôtel avec restaurant</v>
      </c>
      <c r="P4360" s="0" t="str">
        <f aca="false">C4360</f>
        <v>Grand Hotel avec restaurant Bas de gamme</v>
      </c>
      <c r="Q4360" s="0" t="str">
        <f aca="false">D4360</f>
        <v>PAC</v>
      </c>
      <c r="R4360" s="0" t="str">
        <f aca="false">E4360</f>
        <v>Electricité</v>
      </c>
      <c r="S4360" s="0" t="str">
        <f aca="false">F4360</f>
        <v>0218200902</v>
      </c>
      <c r="T4360" s="0" t="str">
        <f aca="false">G4360</f>
        <v>3</v>
      </c>
      <c r="U4360" s="0" t="n">
        <f aca="false">L4360</f>
        <v>2.47427325480779</v>
      </c>
      <c r="V4360" s="0" t="n">
        <f aca="false">K4360</f>
        <v>33.0216992332743</v>
      </c>
      <c r="W4360" s="0" t="n">
        <f aca="false">J4360</f>
        <v>738</v>
      </c>
    </row>
    <row r="4361" customFormat="false" ht="12.8" hidden="false" customHeight="false" outlineLevel="0" collapsed="false">
      <c r="A4361" s="0" t="s">
        <v>73</v>
      </c>
      <c r="B4361" s="0" t="s">
        <v>264</v>
      </c>
      <c r="C4361" s="0" t="s">
        <v>265</v>
      </c>
      <c r="D4361" s="0" t="s">
        <v>42</v>
      </c>
      <c r="E4361" s="0" t="s">
        <v>30</v>
      </c>
      <c r="F4361" s="0" t="s">
        <v>272</v>
      </c>
      <c r="G4361" s="0" t="s">
        <v>1611</v>
      </c>
      <c r="H4361" s="0" t="n">
        <v>2.80410195348837</v>
      </c>
      <c r="I4361" s="0" t="n">
        <v>24.3096112544748</v>
      </c>
      <c r="J4361" s="0" t="n">
        <v>738</v>
      </c>
      <c r="K4361" s="0" t="n">
        <f aca="false">I4361*SUMIFS(syst_chauffage!$H$3:$H$27,syst_chauffage!$B$3:$B$27,D4361,syst_chauffage!$C$3:$C$27,E4361)</f>
        <v>21.9440973346016</v>
      </c>
      <c r="L4361" s="12" t="n">
        <f aca="false">H4361*SUMIFS(syst_chauffage!$K$3:$K$27,syst_chauffage!$B$3:$B$27,D4361,syst_chauffage!$C$3:$C$27,E4361)</f>
        <v>2.49996610303434</v>
      </c>
      <c r="N4361" s="0" t="str">
        <f aca="false">A4361</f>
        <v>Café Hôtel Restaurant</v>
      </c>
      <c r="O4361" s="0" t="str">
        <f aca="false">B4361</f>
        <v>Hôtel avec restaurant</v>
      </c>
      <c r="P4361" s="0" t="str">
        <f aca="false">C4361</f>
        <v>Grand Hotel avec restaurant Bas de gamme</v>
      </c>
      <c r="Q4361" s="0" t="str">
        <f aca="false">D4361</f>
        <v>Rooftop</v>
      </c>
      <c r="R4361" s="0" t="str">
        <f aca="false">E4361</f>
        <v>Electricité</v>
      </c>
      <c r="S4361" s="0" t="str">
        <f aca="false">F4361</f>
        <v>0218201002</v>
      </c>
      <c r="T4361" s="0" t="str">
        <f aca="false">G4361</f>
        <v>3</v>
      </c>
      <c r="U4361" s="0" t="n">
        <f aca="false">L4361</f>
        <v>2.49996610303434</v>
      </c>
      <c r="V4361" s="0" t="n">
        <f aca="false">K4361</f>
        <v>21.9440973346016</v>
      </c>
      <c r="W4361" s="0" t="n">
        <f aca="false">J4361</f>
        <v>738</v>
      </c>
    </row>
    <row r="4362" customFormat="false" ht="12.8" hidden="false" customHeight="false" outlineLevel="0" collapsed="false">
      <c r="A4362" s="0" t="s">
        <v>73</v>
      </c>
      <c r="B4362" s="0" t="s">
        <v>264</v>
      </c>
      <c r="C4362" s="0" t="s">
        <v>265</v>
      </c>
      <c r="D4362" s="0" t="s">
        <v>51</v>
      </c>
      <c r="E4362" s="0" t="s">
        <v>57</v>
      </c>
      <c r="F4362" s="0" t="s">
        <v>273</v>
      </c>
      <c r="G4362" s="0" t="s">
        <v>1611</v>
      </c>
      <c r="H4362" s="0" t="n">
        <v>0.806499539615295</v>
      </c>
      <c r="I4362" s="0" t="n">
        <v>23.6108718734136</v>
      </c>
      <c r="J4362" s="0" t="n">
        <v>0</v>
      </c>
      <c r="K4362" s="0" t="n">
        <f aca="false">I4362*SUMIFS(syst_chauffage!$H$3:$H$27,syst_chauffage!$B$3:$B$27,D4362,syst_chauffage!$C$3:$C$27,E4362)</f>
        <v>50.0279868966387</v>
      </c>
      <c r="L4362" s="12" t="n">
        <f aca="false">H4362*SUMIFS(syst_chauffage!$K$3:$K$27,syst_chauffage!$B$3:$B$27,D4362,syst_chauffage!$C$3:$C$27,E4362)</f>
        <v>0.806499539615295</v>
      </c>
      <c r="N4362" s="0" t="str">
        <f aca="false">A4362</f>
        <v>Café Hôtel Restaurant</v>
      </c>
      <c r="O4362" s="0" t="str">
        <f aca="false">B4362</f>
        <v>Hôtel avec restaurant</v>
      </c>
      <c r="P4362" s="0" t="str">
        <f aca="false">C4362</f>
        <v>Grand Hotel avec restaurant Bas de gamme</v>
      </c>
      <c r="Q4362" s="0" t="str">
        <f aca="false">D4362</f>
        <v>Autre système centralisé performant</v>
      </c>
      <c r="R4362" s="0" t="str">
        <f aca="false">E4362</f>
        <v>Autres</v>
      </c>
      <c r="S4362" s="0" t="str">
        <f aca="false">F4362</f>
        <v>0218202101</v>
      </c>
      <c r="T4362" s="0" t="str">
        <f aca="false">G4362</f>
        <v>3</v>
      </c>
      <c r="U4362" s="0" t="n">
        <f aca="false">L4362</f>
        <v>0.806499539615295</v>
      </c>
      <c r="V4362" s="0" t="n">
        <f aca="false">K4362</f>
        <v>50.0279868966387</v>
      </c>
      <c r="W4362" s="0" t="n">
        <f aca="false">J4362</f>
        <v>0</v>
      </c>
    </row>
    <row r="4363" customFormat="false" ht="12.8" hidden="false" customHeight="false" outlineLevel="0" collapsed="false">
      <c r="A4363" s="0" t="s">
        <v>73</v>
      </c>
      <c r="B4363" s="0" t="s">
        <v>264</v>
      </c>
      <c r="C4363" s="0" t="s">
        <v>265</v>
      </c>
      <c r="D4363" s="0" t="s">
        <v>51</v>
      </c>
      <c r="E4363" s="0" t="s">
        <v>58</v>
      </c>
      <c r="F4363" s="0" t="s">
        <v>274</v>
      </c>
      <c r="G4363" s="0" t="s">
        <v>1611</v>
      </c>
      <c r="H4363" s="0" t="n">
        <v>0.708578579443592</v>
      </c>
      <c r="I4363" s="0" t="n">
        <v>23.8038889688152</v>
      </c>
      <c r="J4363" s="0" t="n">
        <v>935</v>
      </c>
      <c r="K4363" s="0" t="n">
        <f aca="false">I4363*SUMIFS(syst_chauffage!$H$3:$H$27,syst_chauffage!$B$3:$B$27,D4363,syst_chauffage!$C$3:$C$27,E4363)</f>
        <v>50.7974873231601</v>
      </c>
      <c r="L4363" s="12" t="n">
        <f aca="false">H4363*SUMIFS(syst_chauffage!$K$3:$K$27,syst_chauffage!$B$3:$B$27,D4363,syst_chauffage!$C$3:$C$27,E4363)</f>
        <v>0.708578579443592</v>
      </c>
      <c r="N4363" s="0" t="str">
        <f aca="false">A4363</f>
        <v>Café Hôtel Restaurant</v>
      </c>
      <c r="O4363" s="0" t="str">
        <f aca="false">B4363</f>
        <v>Hôtel avec restaurant</v>
      </c>
      <c r="P4363" s="0" t="str">
        <f aca="false">C4363</f>
        <v>Grand Hotel avec restaurant Bas de gamme</v>
      </c>
      <c r="Q4363" s="0" t="str">
        <f aca="false">D4363</f>
        <v>Autre système centralisé performant</v>
      </c>
      <c r="R4363" s="0" t="str">
        <f aca="false">E4363</f>
        <v>Urbain</v>
      </c>
      <c r="S4363" s="0" t="str">
        <f aca="false">F4363</f>
        <v>0218202106</v>
      </c>
      <c r="T4363" s="0" t="str">
        <f aca="false">G4363</f>
        <v>3</v>
      </c>
      <c r="U4363" s="0" t="n">
        <f aca="false">L4363</f>
        <v>0.708578579443592</v>
      </c>
      <c r="V4363" s="0" t="n">
        <f aca="false">K4363</f>
        <v>50.7974873231601</v>
      </c>
      <c r="W4363" s="0" t="n">
        <f aca="false">J4363</f>
        <v>935</v>
      </c>
    </row>
    <row r="4364" customFormat="false" ht="12.8" hidden="false" customHeight="false" outlineLevel="0" collapsed="false">
      <c r="A4364" s="0" t="s">
        <v>73</v>
      </c>
      <c r="B4364" s="0" t="s">
        <v>264</v>
      </c>
      <c r="C4364" s="0" t="s">
        <v>265</v>
      </c>
      <c r="D4364" s="0" t="s">
        <v>27</v>
      </c>
      <c r="E4364" s="0" t="s">
        <v>23</v>
      </c>
      <c r="F4364" s="0" t="s">
        <v>275</v>
      </c>
      <c r="G4364" s="0" t="s">
        <v>1611</v>
      </c>
      <c r="H4364" s="0" t="n">
        <v>0.753837865780885</v>
      </c>
      <c r="I4364" s="0" t="n">
        <v>14.750958507103</v>
      </c>
      <c r="J4364" s="0" t="n">
        <v>1064</v>
      </c>
      <c r="K4364" s="0" t="n">
        <f aca="false">I4364*SUMIFS(syst_chauffage!$H$3:$H$27,syst_chauffage!$B$3:$B$27,D4364,syst_chauffage!$C$3:$C$27,E4364)</f>
        <v>37.8274043498244</v>
      </c>
      <c r="L4364" s="12" t="n">
        <f aca="false">H4364*SUMIFS(syst_chauffage!$K$3:$K$27,syst_chauffage!$B$3:$B$27,D4364,syst_chauffage!$C$3:$C$27,E4364)</f>
        <v>0.753837865780885</v>
      </c>
      <c r="N4364" s="0" t="str">
        <f aca="false">A4364</f>
        <v>Café Hôtel Restaurant</v>
      </c>
      <c r="O4364" s="0" t="str">
        <f aca="false">B4364</f>
        <v>Hôtel avec restaurant</v>
      </c>
      <c r="P4364" s="0" t="str">
        <f aca="false">C4364</f>
        <v>Grand Hotel avec restaurant Bas de gamme</v>
      </c>
      <c r="Q4364" s="0" t="str">
        <f aca="false">D4364</f>
        <v>Chaudière condensation fioul</v>
      </c>
      <c r="R4364" s="0" t="str">
        <f aca="false">E4364</f>
        <v>Fioul</v>
      </c>
      <c r="S4364" s="0" t="str">
        <f aca="false">F4364</f>
        <v>0218202303</v>
      </c>
      <c r="T4364" s="0" t="str">
        <f aca="false">G4364</f>
        <v>3</v>
      </c>
      <c r="U4364" s="0" t="n">
        <f aca="false">L4364</f>
        <v>0.753837865780885</v>
      </c>
      <c r="V4364" s="0" t="n">
        <f aca="false">K4364</f>
        <v>37.8274043498244</v>
      </c>
      <c r="W4364" s="0" t="n">
        <f aca="false">J4364</f>
        <v>1064</v>
      </c>
    </row>
    <row r="4365" customFormat="false" ht="12.8" hidden="false" customHeight="false" outlineLevel="0" collapsed="false">
      <c r="A4365" s="0" t="s">
        <v>73</v>
      </c>
      <c r="B4365" s="0" t="s">
        <v>264</v>
      </c>
      <c r="C4365" s="0" t="s">
        <v>265</v>
      </c>
      <c r="D4365" s="0" t="s">
        <v>18</v>
      </c>
      <c r="E4365" s="0" t="s">
        <v>14</v>
      </c>
      <c r="F4365" s="0" t="s">
        <v>276</v>
      </c>
      <c r="G4365" s="0" t="s">
        <v>1611</v>
      </c>
      <c r="H4365" s="0" t="n">
        <v>0.981434950501124</v>
      </c>
      <c r="I4365" s="0" t="n">
        <v>10.7516033617141</v>
      </c>
      <c r="J4365" s="0" t="n">
        <v>1064</v>
      </c>
      <c r="K4365" s="0" t="n">
        <f aca="false">I4365*SUMIFS(syst_chauffage!$H$3:$H$27,syst_chauffage!$B$3:$B$27,D4365,syst_chauffage!$C$3:$C$27,E4365)</f>
        <v>29.2973549594102</v>
      </c>
      <c r="L4365" s="12" t="n">
        <f aca="false">H4365*SUMIFS(syst_chauffage!$K$3:$K$27,syst_chauffage!$B$3:$B$27,D4365,syst_chauffage!$C$3:$C$27,E4365)</f>
        <v>0.953411930714526</v>
      </c>
      <c r="N4365" s="0" t="str">
        <f aca="false">A4365</f>
        <v>Café Hôtel Restaurant</v>
      </c>
      <c r="O4365" s="0" t="str">
        <f aca="false">B4365</f>
        <v>Hôtel avec restaurant</v>
      </c>
      <c r="P4365" s="0" t="str">
        <f aca="false">C4365</f>
        <v>Grand Hotel avec restaurant Bas de gamme</v>
      </c>
      <c r="Q4365" s="0" t="str">
        <f aca="false">D4365</f>
        <v>Chaudière condensation gaz</v>
      </c>
      <c r="R4365" s="0" t="str">
        <f aca="false">E4365</f>
        <v>Gaz</v>
      </c>
      <c r="S4365" s="0" t="str">
        <f aca="false">F4365</f>
        <v>0218202404</v>
      </c>
      <c r="T4365" s="0" t="str">
        <f aca="false">G4365</f>
        <v>3</v>
      </c>
      <c r="U4365" s="0" t="n">
        <f aca="false">L4365</f>
        <v>0.953411930714526</v>
      </c>
      <c r="V4365" s="0" t="n">
        <f aca="false">K4365</f>
        <v>29.2973549594102</v>
      </c>
      <c r="W4365" s="0" t="n">
        <f aca="false">J4365</f>
        <v>1064</v>
      </c>
    </row>
    <row r="4366" customFormat="false" ht="12.8" hidden="false" customHeight="false" outlineLevel="0" collapsed="false">
      <c r="A4366" s="0" t="s">
        <v>73</v>
      </c>
      <c r="B4366" s="0" t="s">
        <v>264</v>
      </c>
      <c r="C4366" s="0" t="s">
        <v>265</v>
      </c>
      <c r="D4366" s="0" t="s">
        <v>32</v>
      </c>
      <c r="E4366" s="0" t="s">
        <v>30</v>
      </c>
      <c r="F4366" s="0" t="s">
        <v>277</v>
      </c>
      <c r="G4366" s="0" t="s">
        <v>1611</v>
      </c>
      <c r="H4366" s="0" t="n">
        <v>1</v>
      </c>
      <c r="I4366" s="0" t="n">
        <v>12</v>
      </c>
      <c r="J4366" s="0" t="n">
        <v>0</v>
      </c>
      <c r="K4366" s="0" t="n">
        <f aca="false">I4366*SUMIFS(syst_chauffage!$H$3:$H$27,syst_chauffage!$B$3:$B$27,D4366,syst_chauffage!$C$3:$C$27,E4366)</f>
        <v>12</v>
      </c>
      <c r="L4366" s="12" t="n">
        <f aca="false">H4366*SUMIFS(syst_chauffage!$K$3:$K$27,syst_chauffage!$B$3:$B$27,D4366,syst_chauffage!$C$3:$C$27,E4366)</f>
        <v>1</v>
      </c>
      <c r="N4366" s="0" t="str">
        <f aca="false">A4366</f>
        <v>Café Hôtel Restaurant</v>
      </c>
      <c r="O4366" s="0" t="str">
        <f aca="false">B4366</f>
        <v>Hôtel avec restaurant</v>
      </c>
      <c r="P4366" s="0" t="str">
        <f aca="false">C4366</f>
        <v>Grand Hotel avec restaurant Bas de gamme</v>
      </c>
      <c r="Q4366" s="0" t="str">
        <f aca="false">D4366</f>
        <v>Electrique direct performant</v>
      </c>
      <c r="R4366" s="0" t="str">
        <f aca="false">E4366</f>
        <v>Electricité</v>
      </c>
      <c r="S4366" s="0" t="str">
        <f aca="false">F4366</f>
        <v>0218202602</v>
      </c>
      <c r="T4366" s="0" t="str">
        <f aca="false">G4366</f>
        <v>3</v>
      </c>
      <c r="U4366" s="0" t="n">
        <f aca="false">L4366</f>
        <v>1</v>
      </c>
      <c r="V4366" s="0" t="n">
        <f aca="false">K4366</f>
        <v>12</v>
      </c>
      <c r="W4366" s="0" t="n">
        <f aca="false">J4366</f>
        <v>0</v>
      </c>
    </row>
    <row r="4367" customFormat="false" ht="12.8" hidden="false" customHeight="false" outlineLevel="0" collapsed="false">
      <c r="A4367" s="0" t="s">
        <v>73</v>
      </c>
      <c r="B4367" s="0" t="s">
        <v>264</v>
      </c>
      <c r="C4367" s="0" t="s">
        <v>265</v>
      </c>
      <c r="D4367" s="0" t="s">
        <v>38</v>
      </c>
      <c r="E4367" s="0" t="s">
        <v>30</v>
      </c>
      <c r="F4367" s="0" t="s">
        <v>278</v>
      </c>
      <c r="G4367" s="0" t="s">
        <v>1611</v>
      </c>
      <c r="H4367" s="0" t="n">
        <v>3.39795627906976</v>
      </c>
      <c r="I4367" s="0" t="n">
        <v>63.5432503822932</v>
      </c>
      <c r="J4367" s="0" t="n">
        <v>792</v>
      </c>
      <c r="K4367" s="0" t="n">
        <f aca="false">I4367*SUMIFS(syst_chauffage!$H$3:$H$27,syst_chauffage!$B$3:$B$27,D4367,syst_chauffage!$C$3:$C$27,E4367)</f>
        <v>64.2291236445623</v>
      </c>
      <c r="L4367" s="12" t="n">
        <f aca="false">H4367*SUMIFS(syst_chauffage!$K$3:$K$27,syst_chauffage!$B$3:$B$27,D4367,syst_chauffage!$C$3:$C$27,E4367)</f>
        <v>3.03986496519792</v>
      </c>
      <c r="N4367" s="0" t="str">
        <f aca="false">A4367</f>
        <v>Café Hôtel Restaurant</v>
      </c>
      <c r="O4367" s="0" t="str">
        <f aca="false">B4367</f>
        <v>Hôtel avec restaurant</v>
      </c>
      <c r="P4367" s="0" t="str">
        <f aca="false">C4367</f>
        <v>Grand Hotel avec restaurant Bas de gamme</v>
      </c>
      <c r="Q4367" s="0" t="str">
        <f aca="false">D4367</f>
        <v>PAC performant</v>
      </c>
      <c r="R4367" s="0" t="str">
        <f aca="false">E4367</f>
        <v>Electricité</v>
      </c>
      <c r="S4367" s="0" t="str">
        <f aca="false">F4367</f>
        <v>0218202902</v>
      </c>
      <c r="T4367" s="0" t="str">
        <f aca="false">G4367</f>
        <v>3</v>
      </c>
      <c r="U4367" s="0" t="n">
        <f aca="false">L4367</f>
        <v>3.03986496519792</v>
      </c>
      <c r="V4367" s="0" t="n">
        <f aca="false">K4367</f>
        <v>64.2291236445623</v>
      </c>
      <c r="W4367" s="0" t="n">
        <f aca="false">J4367</f>
        <v>792</v>
      </c>
    </row>
    <row r="4368" customFormat="false" ht="12.8" hidden="false" customHeight="false" outlineLevel="0" collapsed="false">
      <c r="A4368" s="0" t="s">
        <v>73</v>
      </c>
      <c r="B4368" s="0" t="s">
        <v>264</v>
      </c>
      <c r="C4368" s="0" t="s">
        <v>265</v>
      </c>
      <c r="D4368" s="0" t="s">
        <v>46</v>
      </c>
      <c r="E4368" s="0" t="s">
        <v>30</v>
      </c>
      <c r="F4368" s="0" t="s">
        <v>279</v>
      </c>
      <c r="G4368" s="0" t="s">
        <v>1611</v>
      </c>
      <c r="H4368" s="0" t="n">
        <v>3.32861023255814</v>
      </c>
      <c r="I4368" s="0" t="n">
        <v>28.9400133981843</v>
      </c>
      <c r="J4368" s="0" t="n">
        <v>792</v>
      </c>
      <c r="K4368" s="0" t="n">
        <f aca="false">I4368*SUMIFS(syst_chauffage!$H$3:$H$27,syst_chauffage!$B$3:$B$27,D4368,syst_chauffage!$C$3:$C$27,E4368)</f>
        <v>50.2082457910784</v>
      </c>
      <c r="L4368" s="12" t="n">
        <f aca="false">H4368*SUMIFS(syst_chauffage!$K$3:$K$27,syst_chauffage!$B$3:$B$27,D4368,syst_chauffage!$C$3:$C$27,E4368)</f>
        <v>3.00077723502174</v>
      </c>
      <c r="N4368" s="0" t="str">
        <f aca="false">A4368</f>
        <v>Café Hôtel Restaurant</v>
      </c>
      <c r="O4368" s="0" t="str">
        <f aca="false">B4368</f>
        <v>Hôtel avec restaurant</v>
      </c>
      <c r="P4368" s="0" t="str">
        <f aca="false">C4368</f>
        <v>Grand Hotel avec restaurant Bas de gamme</v>
      </c>
      <c r="Q4368" s="0" t="str">
        <f aca="false">D4368</f>
        <v>Rooftop performant</v>
      </c>
      <c r="R4368" s="0" t="str">
        <f aca="false">E4368</f>
        <v>Electricité</v>
      </c>
      <c r="S4368" s="0" t="str">
        <f aca="false">F4368</f>
        <v>0218203002</v>
      </c>
      <c r="T4368" s="0" t="str">
        <f aca="false">G4368</f>
        <v>3</v>
      </c>
      <c r="U4368" s="0" t="n">
        <f aca="false">L4368</f>
        <v>3.00077723502174</v>
      </c>
      <c r="V4368" s="0" t="n">
        <f aca="false">K4368</f>
        <v>50.2082457910784</v>
      </c>
      <c r="W4368" s="0" t="n">
        <f aca="false">J4368</f>
        <v>792</v>
      </c>
    </row>
    <row r="4369" customFormat="false" ht="12.8" hidden="false" customHeight="false" outlineLevel="0" collapsed="false">
      <c r="A4369" s="0" t="s">
        <v>73</v>
      </c>
      <c r="B4369" s="0" t="s">
        <v>264</v>
      </c>
      <c r="C4369" s="0" t="s">
        <v>280</v>
      </c>
      <c r="D4369" s="0" t="s">
        <v>19</v>
      </c>
      <c r="E4369" s="0" t="s">
        <v>57</v>
      </c>
      <c r="F4369" s="0" t="s">
        <v>281</v>
      </c>
      <c r="G4369" s="0" t="s">
        <v>1611</v>
      </c>
      <c r="H4369" s="0" t="n">
        <v>0.719745101146905</v>
      </c>
      <c r="I4369" s="0" t="n">
        <v>18.7675066575737</v>
      </c>
      <c r="J4369" s="0" t="n">
        <v>0</v>
      </c>
      <c r="K4369" s="0" t="n">
        <f aca="false">I4369*SUMIFS(syst_chauffage!$H$3:$H$27,syst_chauffage!$B$3:$B$27,D4369,syst_chauffage!$C$3:$C$27,E4369)</f>
        <v>26.1333152442861</v>
      </c>
      <c r="L4369" s="12" t="n">
        <f aca="false">H4369*SUMIFS(syst_chauffage!$K$3:$K$27,syst_chauffage!$B$3:$B$27,D4369,syst_chauffage!$C$3:$C$27,E4369)</f>
        <v>0.719745101146905</v>
      </c>
      <c r="N4369" s="0" t="str">
        <f aca="false">A4369</f>
        <v>Café Hôtel Restaurant</v>
      </c>
      <c r="O4369" s="0" t="str">
        <f aca="false">B4369</f>
        <v>Hôtel avec restaurant</v>
      </c>
      <c r="P4369" s="0" t="str">
        <f aca="false">C4369</f>
        <v>Grand Hotel avec restaurant Haut de gamme</v>
      </c>
      <c r="Q4369" s="0" t="str">
        <f aca="false">D4369</f>
        <v>Autre système centralisé</v>
      </c>
      <c r="R4369" s="0" t="str">
        <f aca="false">E4369</f>
        <v>Autres</v>
      </c>
      <c r="S4369" s="0" t="str">
        <f aca="false">F4369</f>
        <v>0218210101</v>
      </c>
      <c r="T4369" s="0" t="str">
        <f aca="false">G4369</f>
        <v>3</v>
      </c>
      <c r="U4369" s="0" t="n">
        <f aca="false">L4369</f>
        <v>0.719745101146905</v>
      </c>
      <c r="V4369" s="0" t="n">
        <f aca="false">K4369</f>
        <v>26.1333152442861</v>
      </c>
      <c r="W4369" s="0" t="n">
        <f aca="false">J4369</f>
        <v>0</v>
      </c>
    </row>
    <row r="4370" customFormat="false" ht="12.8" hidden="false" customHeight="false" outlineLevel="0" collapsed="false">
      <c r="A4370" s="0" t="s">
        <v>73</v>
      </c>
      <c r="B4370" s="0" t="s">
        <v>264</v>
      </c>
      <c r="C4370" s="0" t="s">
        <v>280</v>
      </c>
      <c r="D4370" s="0" t="s">
        <v>19</v>
      </c>
      <c r="E4370" s="0" t="s">
        <v>58</v>
      </c>
      <c r="F4370" s="0" t="s">
        <v>282</v>
      </c>
      <c r="G4370" s="0" t="s">
        <v>1611</v>
      </c>
      <c r="H4370" s="0" t="n">
        <v>0.646878990233442</v>
      </c>
      <c r="I4370" s="0" t="n">
        <v>18.8633900218724</v>
      </c>
      <c r="J4370" s="0" t="n">
        <v>935</v>
      </c>
      <c r="K4370" s="0" t="n">
        <f aca="false">I4370*SUMIFS(syst_chauffage!$H$3:$H$27,syst_chauffage!$B$3:$B$27,D4370,syst_chauffage!$C$3:$C$27,E4370)</f>
        <v>31.0293256850934</v>
      </c>
      <c r="L4370" s="12" t="n">
        <f aca="false">H4370*SUMIFS(syst_chauffage!$K$3:$K$27,syst_chauffage!$B$3:$B$27,D4370,syst_chauffage!$C$3:$C$27,E4370)</f>
        <v>0.646878990233442</v>
      </c>
      <c r="N4370" s="0" t="str">
        <f aca="false">A4370</f>
        <v>Café Hôtel Restaurant</v>
      </c>
      <c r="O4370" s="0" t="str">
        <f aca="false">B4370</f>
        <v>Hôtel avec restaurant</v>
      </c>
      <c r="P4370" s="0" t="str">
        <f aca="false">C4370</f>
        <v>Grand Hotel avec restaurant Haut de gamme</v>
      </c>
      <c r="Q4370" s="0" t="str">
        <f aca="false">D4370</f>
        <v>Autre système centralisé</v>
      </c>
      <c r="R4370" s="0" t="str">
        <f aca="false">E4370</f>
        <v>Urbain</v>
      </c>
      <c r="S4370" s="0" t="str">
        <f aca="false">F4370</f>
        <v>0218210106</v>
      </c>
      <c r="T4370" s="0" t="str">
        <f aca="false">G4370</f>
        <v>3</v>
      </c>
      <c r="U4370" s="0" t="n">
        <f aca="false">L4370</f>
        <v>0.646878990233442</v>
      </c>
      <c r="V4370" s="0" t="n">
        <f aca="false">K4370</f>
        <v>31.0293256850934</v>
      </c>
      <c r="W4370" s="0" t="n">
        <f aca="false">J4370</f>
        <v>935</v>
      </c>
    </row>
    <row r="4371" customFormat="false" ht="12.8" hidden="false" customHeight="false" outlineLevel="0" collapsed="false">
      <c r="A4371" s="0" t="s">
        <v>73</v>
      </c>
      <c r="B4371" s="0" t="s">
        <v>264</v>
      </c>
      <c r="C4371" s="0" t="s">
        <v>280</v>
      </c>
      <c r="D4371" s="0" t="s">
        <v>22</v>
      </c>
      <c r="E4371" s="0" t="s">
        <v>23</v>
      </c>
      <c r="F4371" s="0" t="s">
        <v>283</v>
      </c>
      <c r="G4371" s="0" t="s">
        <v>1611</v>
      </c>
      <c r="H4371" s="0" t="n">
        <v>0.581365979758549</v>
      </c>
      <c r="I4371" s="0" t="n">
        <v>11.1740545786739</v>
      </c>
      <c r="J4371" s="0" t="n">
        <v>0</v>
      </c>
      <c r="K4371" s="0" t="n">
        <f aca="false">I4371*SUMIFS(syst_chauffage!$H$3:$H$27,syst_chauffage!$B$3:$B$27,D4371,syst_chauffage!$C$3:$C$27,E4371)</f>
        <v>19.6777616211827</v>
      </c>
      <c r="L4371" s="12" t="n">
        <f aca="false">H4371*SUMIFS(syst_chauffage!$K$3:$K$27,syst_chauffage!$B$3:$B$27,D4371,syst_chauffage!$C$3:$C$27,E4371)</f>
        <v>0.581365979758549</v>
      </c>
      <c r="N4371" s="0" t="str">
        <f aca="false">A4371</f>
        <v>Café Hôtel Restaurant</v>
      </c>
      <c r="O4371" s="0" t="str">
        <f aca="false">B4371</f>
        <v>Hôtel avec restaurant</v>
      </c>
      <c r="P4371" s="0" t="str">
        <f aca="false">C4371</f>
        <v>Grand Hotel avec restaurant Haut de gamme</v>
      </c>
      <c r="Q4371" s="0" t="str">
        <f aca="false">D4371</f>
        <v>Chaudière fioul</v>
      </c>
      <c r="R4371" s="0" t="str">
        <f aca="false">E4371</f>
        <v>Fioul</v>
      </c>
      <c r="S4371" s="0" t="str">
        <f aca="false">F4371</f>
        <v>0218210303</v>
      </c>
      <c r="T4371" s="0" t="str">
        <f aca="false">G4371</f>
        <v>3</v>
      </c>
      <c r="U4371" s="0" t="n">
        <f aca="false">L4371</f>
        <v>0.581365979758549</v>
      </c>
      <c r="V4371" s="0" t="n">
        <f aca="false">K4371</f>
        <v>19.6777616211827</v>
      </c>
      <c r="W4371" s="0" t="n">
        <f aca="false">J4371</f>
        <v>0</v>
      </c>
    </row>
    <row r="4372" customFormat="false" ht="12.8" hidden="false" customHeight="false" outlineLevel="0" collapsed="false">
      <c r="A4372" s="0" t="s">
        <v>73</v>
      </c>
      <c r="B4372" s="0" t="s">
        <v>264</v>
      </c>
      <c r="C4372" s="0" t="s">
        <v>280</v>
      </c>
      <c r="D4372" s="0" t="s">
        <v>13</v>
      </c>
      <c r="E4372" s="0" t="s">
        <v>14</v>
      </c>
      <c r="F4372" s="0" t="s">
        <v>284</v>
      </c>
      <c r="G4372" s="0" t="s">
        <v>1611</v>
      </c>
      <c r="H4372" s="0" t="n">
        <v>0.682512226147949</v>
      </c>
      <c r="I4372" s="0" t="n">
        <v>8.19136542430314</v>
      </c>
      <c r="J4372" s="0" t="n">
        <v>462</v>
      </c>
      <c r="K4372" s="0" t="n">
        <f aca="false">I4372*SUMIFS(syst_chauffage!$H$3:$H$27,syst_chauffage!$B$3:$B$27,D4372,syst_chauffage!$C$3:$C$27,E4372)</f>
        <v>16.5432139248697</v>
      </c>
      <c r="L4372" s="12" t="n">
        <f aca="false">H4372*SUMIFS(syst_chauffage!$K$3:$K$27,syst_chauffage!$B$3:$B$27,D4372,syst_chauffage!$C$3:$C$27,E4372)</f>
        <v>0.682512226147949</v>
      </c>
      <c r="N4372" s="0" t="str">
        <f aca="false">A4372</f>
        <v>Café Hôtel Restaurant</v>
      </c>
      <c r="O4372" s="0" t="str">
        <f aca="false">B4372</f>
        <v>Hôtel avec restaurant</v>
      </c>
      <c r="P4372" s="0" t="str">
        <f aca="false">C4372</f>
        <v>Grand Hotel avec restaurant Haut de gamme</v>
      </c>
      <c r="Q4372" s="0" t="str">
        <f aca="false">D4372</f>
        <v>Chaudière gaz</v>
      </c>
      <c r="R4372" s="0" t="str">
        <f aca="false">E4372</f>
        <v>Gaz</v>
      </c>
      <c r="S4372" s="0" t="str">
        <f aca="false">F4372</f>
        <v>0218210404</v>
      </c>
      <c r="T4372" s="0" t="str">
        <f aca="false">G4372</f>
        <v>3</v>
      </c>
      <c r="U4372" s="0" t="n">
        <f aca="false">L4372</f>
        <v>0.682512226147949</v>
      </c>
      <c r="V4372" s="0" t="n">
        <f aca="false">K4372</f>
        <v>16.5432139248697</v>
      </c>
      <c r="W4372" s="0" t="n">
        <f aca="false">J4372</f>
        <v>462</v>
      </c>
    </row>
    <row r="4373" customFormat="false" ht="12.8" hidden="false" customHeight="false" outlineLevel="0" collapsed="false">
      <c r="A4373" s="0" t="s">
        <v>73</v>
      </c>
      <c r="B4373" s="0" t="s">
        <v>264</v>
      </c>
      <c r="C4373" s="0" t="s">
        <v>280</v>
      </c>
      <c r="D4373" s="0" t="s">
        <v>29</v>
      </c>
      <c r="E4373" s="0" t="s">
        <v>30</v>
      </c>
      <c r="F4373" s="0" t="s">
        <v>285</v>
      </c>
      <c r="G4373" s="0" t="s">
        <v>1611</v>
      </c>
      <c r="H4373" s="0" t="n">
        <v>0.92</v>
      </c>
      <c r="I4373" s="0" t="n">
        <v>10.4</v>
      </c>
      <c r="J4373" s="0" t="n">
        <v>0</v>
      </c>
      <c r="K4373" s="0" t="n">
        <f aca="false">I4373*SUMIFS(syst_chauffage!$H$3:$H$27,syst_chauffage!$B$3:$B$27,D4373,syst_chauffage!$C$3:$C$27,E4373)</f>
        <v>3</v>
      </c>
      <c r="L4373" s="12" t="n">
        <f aca="false">H4373*SUMIFS(syst_chauffage!$K$3:$K$27,syst_chauffage!$B$3:$B$27,D4373,syst_chauffage!$C$3:$C$27,E4373)</f>
        <v>0.92</v>
      </c>
      <c r="N4373" s="0" t="str">
        <f aca="false">A4373</f>
        <v>Café Hôtel Restaurant</v>
      </c>
      <c r="O4373" s="0" t="str">
        <f aca="false">B4373</f>
        <v>Hôtel avec restaurant</v>
      </c>
      <c r="P4373" s="0" t="str">
        <f aca="false">C4373</f>
        <v>Grand Hotel avec restaurant Haut de gamme</v>
      </c>
      <c r="Q4373" s="0" t="str">
        <f aca="false">D4373</f>
        <v>Electrique direct</v>
      </c>
      <c r="R4373" s="0" t="str">
        <f aca="false">E4373</f>
        <v>Electricité</v>
      </c>
      <c r="S4373" s="0" t="str">
        <f aca="false">F4373</f>
        <v>0218210602</v>
      </c>
      <c r="T4373" s="0" t="str">
        <f aca="false">G4373</f>
        <v>3</v>
      </c>
      <c r="U4373" s="0" t="n">
        <f aca="false">L4373</f>
        <v>0.92</v>
      </c>
      <c r="V4373" s="0" t="n">
        <f aca="false">K4373</f>
        <v>3</v>
      </c>
      <c r="W4373" s="0" t="n">
        <f aca="false">J4373</f>
        <v>0</v>
      </c>
    </row>
    <row r="4374" customFormat="false" ht="12.8" hidden="false" customHeight="false" outlineLevel="0" collapsed="false">
      <c r="A4374" s="0" t="s">
        <v>73</v>
      </c>
      <c r="B4374" s="0" t="s">
        <v>264</v>
      </c>
      <c r="C4374" s="0" t="s">
        <v>280</v>
      </c>
      <c r="D4374" s="0" t="s">
        <v>36</v>
      </c>
      <c r="E4374" s="0" t="s">
        <v>30</v>
      </c>
      <c r="F4374" s="0" t="s">
        <v>286</v>
      </c>
      <c r="G4374" s="0" t="s">
        <v>1611</v>
      </c>
      <c r="H4374" s="0" t="n">
        <v>2.94489544186046</v>
      </c>
      <c r="I4374" s="0" t="n">
        <v>51.0388004946254</v>
      </c>
      <c r="J4374" s="0" t="n">
        <v>738</v>
      </c>
      <c r="K4374" s="0" t="n">
        <f aca="false">I4374*SUMIFS(syst_chauffage!$H$3:$H$27,syst_chauffage!$B$3:$B$27,D4374,syst_chauffage!$C$3:$C$27,E4374)</f>
        <v>31.5755674663445</v>
      </c>
      <c r="L4374" s="12" t="n">
        <f aca="false">H4374*SUMIFS(syst_chauffage!$K$3:$K$27,syst_chauffage!$B$3:$B$27,D4374,syst_chauffage!$C$3:$C$27,E4374)</f>
        <v>2.47427325480779</v>
      </c>
      <c r="N4374" s="0" t="str">
        <f aca="false">A4374</f>
        <v>Café Hôtel Restaurant</v>
      </c>
      <c r="O4374" s="0" t="str">
        <f aca="false">B4374</f>
        <v>Hôtel avec restaurant</v>
      </c>
      <c r="P4374" s="0" t="str">
        <f aca="false">C4374</f>
        <v>Grand Hotel avec restaurant Haut de gamme</v>
      </c>
      <c r="Q4374" s="0" t="str">
        <f aca="false">D4374</f>
        <v>PAC</v>
      </c>
      <c r="R4374" s="0" t="str">
        <f aca="false">E4374</f>
        <v>Electricité</v>
      </c>
      <c r="S4374" s="0" t="str">
        <f aca="false">F4374</f>
        <v>0218210902</v>
      </c>
      <c r="T4374" s="0" t="str">
        <f aca="false">G4374</f>
        <v>3</v>
      </c>
      <c r="U4374" s="0" t="n">
        <f aca="false">L4374</f>
        <v>2.47427325480779</v>
      </c>
      <c r="V4374" s="0" t="n">
        <f aca="false">K4374</f>
        <v>31.5755674663445</v>
      </c>
      <c r="W4374" s="0" t="n">
        <f aca="false">J4374</f>
        <v>738</v>
      </c>
    </row>
    <row r="4375" customFormat="false" ht="12.8" hidden="false" customHeight="false" outlineLevel="0" collapsed="false">
      <c r="A4375" s="0" t="s">
        <v>73</v>
      </c>
      <c r="B4375" s="0" t="s">
        <v>264</v>
      </c>
      <c r="C4375" s="0" t="s">
        <v>280</v>
      </c>
      <c r="D4375" s="0" t="s">
        <v>42</v>
      </c>
      <c r="E4375" s="0" t="s">
        <v>30</v>
      </c>
      <c r="F4375" s="0" t="s">
        <v>287</v>
      </c>
      <c r="G4375" s="0" t="s">
        <v>1611</v>
      </c>
      <c r="H4375" s="0" t="n">
        <v>2.80410195348837</v>
      </c>
      <c r="I4375" s="0" t="n">
        <v>22.6394501994838</v>
      </c>
      <c r="J4375" s="0" t="n">
        <v>738</v>
      </c>
      <c r="K4375" s="0" t="n">
        <f aca="false">I4375*SUMIFS(syst_chauffage!$H$3:$H$27,syst_chauffage!$B$3:$B$27,D4375,syst_chauffage!$C$3:$C$27,E4375)</f>
        <v>20.4364559177346</v>
      </c>
      <c r="L4375" s="12" t="n">
        <f aca="false">H4375*SUMIFS(syst_chauffage!$K$3:$K$27,syst_chauffage!$B$3:$B$27,D4375,syst_chauffage!$C$3:$C$27,E4375)</f>
        <v>2.49996610303434</v>
      </c>
      <c r="N4375" s="0" t="str">
        <f aca="false">A4375</f>
        <v>Café Hôtel Restaurant</v>
      </c>
      <c r="O4375" s="0" t="str">
        <f aca="false">B4375</f>
        <v>Hôtel avec restaurant</v>
      </c>
      <c r="P4375" s="0" t="str">
        <f aca="false">C4375</f>
        <v>Grand Hotel avec restaurant Haut de gamme</v>
      </c>
      <c r="Q4375" s="0" t="str">
        <f aca="false">D4375</f>
        <v>Rooftop</v>
      </c>
      <c r="R4375" s="0" t="str">
        <f aca="false">E4375</f>
        <v>Electricité</v>
      </c>
      <c r="S4375" s="0" t="str">
        <f aca="false">F4375</f>
        <v>0218211002</v>
      </c>
      <c r="T4375" s="0" t="str">
        <f aca="false">G4375</f>
        <v>3</v>
      </c>
      <c r="U4375" s="0" t="n">
        <f aca="false">L4375</f>
        <v>2.49996610303434</v>
      </c>
      <c r="V4375" s="0" t="n">
        <f aca="false">K4375</f>
        <v>20.4364559177346</v>
      </c>
      <c r="W4375" s="0" t="n">
        <f aca="false">J4375</f>
        <v>738</v>
      </c>
    </row>
    <row r="4376" customFormat="false" ht="12.8" hidden="false" customHeight="false" outlineLevel="0" collapsed="false">
      <c r="A4376" s="0" t="s">
        <v>73</v>
      </c>
      <c r="B4376" s="0" t="s">
        <v>264</v>
      </c>
      <c r="C4376" s="0" t="s">
        <v>280</v>
      </c>
      <c r="D4376" s="0" t="s">
        <v>51</v>
      </c>
      <c r="E4376" s="0" t="s">
        <v>57</v>
      </c>
      <c r="F4376" s="0" t="s">
        <v>288</v>
      </c>
      <c r="G4376" s="0" t="s">
        <v>1611</v>
      </c>
      <c r="H4376" s="0" t="n">
        <v>0.830475116707967</v>
      </c>
      <c r="I4376" s="0" t="n">
        <v>22.3422698304449</v>
      </c>
      <c r="J4376" s="0" t="n">
        <v>0</v>
      </c>
      <c r="K4376" s="0" t="n">
        <f aca="false">I4376*SUMIFS(syst_chauffage!$H$3:$H$27,syst_chauffage!$B$3:$B$27,D4376,syst_chauffage!$C$3:$C$27,E4376)</f>
        <v>47.3400045670175</v>
      </c>
      <c r="L4376" s="12" t="n">
        <f aca="false">H4376*SUMIFS(syst_chauffage!$K$3:$K$27,syst_chauffage!$B$3:$B$27,D4376,syst_chauffage!$C$3:$C$27,E4376)</f>
        <v>0.830475116707967</v>
      </c>
      <c r="N4376" s="0" t="str">
        <f aca="false">A4376</f>
        <v>Café Hôtel Restaurant</v>
      </c>
      <c r="O4376" s="0" t="str">
        <f aca="false">B4376</f>
        <v>Hôtel avec restaurant</v>
      </c>
      <c r="P4376" s="0" t="str">
        <f aca="false">C4376</f>
        <v>Grand Hotel avec restaurant Haut de gamme</v>
      </c>
      <c r="Q4376" s="0" t="str">
        <f aca="false">D4376</f>
        <v>Autre système centralisé performant</v>
      </c>
      <c r="R4376" s="0" t="str">
        <f aca="false">E4376</f>
        <v>Autres</v>
      </c>
      <c r="S4376" s="0" t="str">
        <f aca="false">F4376</f>
        <v>0218212101</v>
      </c>
      <c r="T4376" s="0" t="str">
        <f aca="false">G4376</f>
        <v>3</v>
      </c>
      <c r="U4376" s="0" t="n">
        <f aca="false">L4376</f>
        <v>0.830475116707967</v>
      </c>
      <c r="V4376" s="0" t="n">
        <f aca="false">K4376</f>
        <v>47.3400045670175</v>
      </c>
      <c r="W4376" s="0" t="n">
        <f aca="false">J4376</f>
        <v>0</v>
      </c>
    </row>
    <row r="4377" customFormat="false" ht="12.8" hidden="false" customHeight="false" outlineLevel="0" collapsed="false">
      <c r="A4377" s="0" t="s">
        <v>73</v>
      </c>
      <c r="B4377" s="0" t="s">
        <v>264</v>
      </c>
      <c r="C4377" s="0" t="s">
        <v>280</v>
      </c>
      <c r="D4377" s="0" t="s">
        <v>51</v>
      </c>
      <c r="E4377" s="0" t="s">
        <v>58</v>
      </c>
      <c r="F4377" s="0" t="s">
        <v>289</v>
      </c>
      <c r="G4377" s="0" t="s">
        <v>1611</v>
      </c>
      <c r="H4377" s="0" t="n">
        <v>0.74639883488474</v>
      </c>
      <c r="I4377" s="0" t="n">
        <v>22.4564166927053</v>
      </c>
      <c r="J4377" s="0" t="n">
        <v>935</v>
      </c>
      <c r="K4377" s="0" t="n">
        <f aca="false">I4377*SUMIFS(syst_chauffage!$H$3:$H$27,syst_chauffage!$B$3:$B$27,D4377,syst_chauffage!$C$3:$C$27,E4377)</f>
        <v>47.9219821503006</v>
      </c>
      <c r="L4377" s="12" t="n">
        <f aca="false">H4377*SUMIFS(syst_chauffage!$K$3:$K$27,syst_chauffage!$B$3:$B$27,D4377,syst_chauffage!$C$3:$C$27,E4377)</f>
        <v>0.74639883488474</v>
      </c>
      <c r="N4377" s="0" t="str">
        <f aca="false">A4377</f>
        <v>Café Hôtel Restaurant</v>
      </c>
      <c r="O4377" s="0" t="str">
        <f aca="false">B4377</f>
        <v>Hôtel avec restaurant</v>
      </c>
      <c r="P4377" s="0" t="str">
        <f aca="false">C4377</f>
        <v>Grand Hotel avec restaurant Haut de gamme</v>
      </c>
      <c r="Q4377" s="0" t="str">
        <f aca="false">D4377</f>
        <v>Autre système centralisé performant</v>
      </c>
      <c r="R4377" s="0" t="str">
        <f aca="false">E4377</f>
        <v>Urbain</v>
      </c>
      <c r="S4377" s="0" t="str">
        <f aca="false">F4377</f>
        <v>0218212106</v>
      </c>
      <c r="T4377" s="0" t="str">
        <f aca="false">G4377</f>
        <v>3</v>
      </c>
      <c r="U4377" s="0" t="n">
        <f aca="false">L4377</f>
        <v>0.74639883488474</v>
      </c>
      <c r="V4377" s="0" t="n">
        <f aca="false">K4377</f>
        <v>47.9219821503006</v>
      </c>
      <c r="W4377" s="0" t="n">
        <f aca="false">J4377</f>
        <v>935</v>
      </c>
    </row>
    <row r="4378" customFormat="false" ht="12.8" hidden="false" customHeight="false" outlineLevel="0" collapsed="false">
      <c r="A4378" s="0" t="s">
        <v>73</v>
      </c>
      <c r="B4378" s="0" t="s">
        <v>264</v>
      </c>
      <c r="C4378" s="0" t="s">
        <v>280</v>
      </c>
      <c r="D4378" s="0" t="s">
        <v>27</v>
      </c>
      <c r="E4378" s="0" t="s">
        <v>23</v>
      </c>
      <c r="F4378" s="0" t="s">
        <v>290</v>
      </c>
      <c r="G4378" s="0" t="s">
        <v>1611</v>
      </c>
      <c r="H4378" s="0" t="n">
        <v>0.758352405063247</v>
      </c>
      <c r="I4378" s="0" t="n">
        <v>13.3024459269928</v>
      </c>
      <c r="J4378" s="0" t="n">
        <v>1064</v>
      </c>
      <c r="K4378" s="0" t="n">
        <f aca="false">I4378*SUMIFS(syst_chauffage!$H$3:$H$27,syst_chauffage!$B$3:$B$27,D4378,syst_chauffage!$C$3:$C$27,E4378)</f>
        <v>34.1128341375056</v>
      </c>
      <c r="L4378" s="12" t="n">
        <f aca="false">H4378*SUMIFS(syst_chauffage!$K$3:$K$27,syst_chauffage!$B$3:$B$27,D4378,syst_chauffage!$C$3:$C$27,E4378)</f>
        <v>0.758352405063247</v>
      </c>
      <c r="N4378" s="0" t="str">
        <f aca="false">A4378</f>
        <v>Café Hôtel Restaurant</v>
      </c>
      <c r="O4378" s="0" t="str">
        <f aca="false">B4378</f>
        <v>Hôtel avec restaurant</v>
      </c>
      <c r="P4378" s="0" t="str">
        <f aca="false">C4378</f>
        <v>Grand Hotel avec restaurant Haut de gamme</v>
      </c>
      <c r="Q4378" s="0" t="str">
        <f aca="false">D4378</f>
        <v>Chaudière condensation fioul</v>
      </c>
      <c r="R4378" s="0" t="str">
        <f aca="false">E4378</f>
        <v>Fioul</v>
      </c>
      <c r="S4378" s="0" t="str">
        <f aca="false">F4378</f>
        <v>0218212303</v>
      </c>
      <c r="T4378" s="0" t="str">
        <f aca="false">G4378</f>
        <v>3</v>
      </c>
      <c r="U4378" s="0" t="n">
        <f aca="false">L4378</f>
        <v>0.758352405063247</v>
      </c>
      <c r="V4378" s="0" t="n">
        <f aca="false">K4378</f>
        <v>34.1128341375056</v>
      </c>
      <c r="W4378" s="0" t="n">
        <f aca="false">J4378</f>
        <v>1064</v>
      </c>
    </row>
    <row r="4379" customFormat="false" ht="12.8" hidden="false" customHeight="false" outlineLevel="0" collapsed="false">
      <c r="A4379" s="0" t="s">
        <v>73</v>
      </c>
      <c r="B4379" s="0" t="s">
        <v>264</v>
      </c>
      <c r="C4379" s="0" t="s">
        <v>280</v>
      </c>
      <c r="D4379" s="0" t="s">
        <v>18</v>
      </c>
      <c r="E4379" s="0" t="s">
        <v>14</v>
      </c>
      <c r="F4379" s="0" t="s">
        <v>291</v>
      </c>
      <c r="G4379" s="0" t="s">
        <v>1611</v>
      </c>
      <c r="H4379" s="0" t="n">
        <v>0.982298920385733</v>
      </c>
      <c r="I4379" s="0" t="n">
        <v>9.75162550512279</v>
      </c>
      <c r="J4379" s="0" t="n">
        <v>1064</v>
      </c>
      <c r="K4379" s="0" t="n">
        <f aca="false">I4379*SUMIFS(syst_chauffage!$H$3:$H$27,syst_chauffage!$B$3:$B$27,D4379,syst_chauffage!$C$3:$C$27,E4379)</f>
        <v>26.5724863765131</v>
      </c>
      <c r="L4379" s="12" t="n">
        <f aca="false">H4379*SUMIFS(syst_chauffage!$K$3:$K$27,syst_chauffage!$B$3:$B$27,D4379,syst_chauffage!$C$3:$C$27,E4379)</f>
        <v>0.954251231572259</v>
      </c>
      <c r="N4379" s="0" t="str">
        <f aca="false">A4379</f>
        <v>Café Hôtel Restaurant</v>
      </c>
      <c r="O4379" s="0" t="str">
        <f aca="false">B4379</f>
        <v>Hôtel avec restaurant</v>
      </c>
      <c r="P4379" s="0" t="str">
        <f aca="false">C4379</f>
        <v>Grand Hotel avec restaurant Haut de gamme</v>
      </c>
      <c r="Q4379" s="0" t="str">
        <f aca="false">D4379</f>
        <v>Chaudière condensation gaz</v>
      </c>
      <c r="R4379" s="0" t="str">
        <f aca="false">E4379</f>
        <v>Gaz</v>
      </c>
      <c r="S4379" s="0" t="str">
        <f aca="false">F4379</f>
        <v>0218212404</v>
      </c>
      <c r="T4379" s="0" t="str">
        <f aca="false">G4379</f>
        <v>3</v>
      </c>
      <c r="U4379" s="0" t="n">
        <f aca="false">L4379</f>
        <v>0.954251231572259</v>
      </c>
      <c r="V4379" s="0" t="n">
        <f aca="false">K4379</f>
        <v>26.5724863765131</v>
      </c>
      <c r="W4379" s="0" t="n">
        <f aca="false">J4379</f>
        <v>1064</v>
      </c>
    </row>
    <row r="4380" customFormat="false" ht="12.8" hidden="false" customHeight="false" outlineLevel="0" collapsed="false">
      <c r="A4380" s="0" t="s">
        <v>73</v>
      </c>
      <c r="B4380" s="0" t="s">
        <v>264</v>
      </c>
      <c r="C4380" s="0" t="s">
        <v>280</v>
      </c>
      <c r="D4380" s="0" t="s">
        <v>32</v>
      </c>
      <c r="E4380" s="0" t="s">
        <v>30</v>
      </c>
      <c r="F4380" s="0" t="s">
        <v>292</v>
      </c>
      <c r="G4380" s="0" t="s">
        <v>1611</v>
      </c>
      <c r="H4380" s="0" t="n">
        <v>1</v>
      </c>
      <c r="I4380" s="0" t="n">
        <v>12</v>
      </c>
      <c r="J4380" s="0" t="n">
        <v>0</v>
      </c>
      <c r="K4380" s="0" t="n">
        <f aca="false">I4380*SUMIFS(syst_chauffage!$H$3:$H$27,syst_chauffage!$B$3:$B$27,D4380,syst_chauffage!$C$3:$C$27,E4380)</f>
        <v>12</v>
      </c>
      <c r="L4380" s="12" t="n">
        <f aca="false">H4380*SUMIFS(syst_chauffage!$K$3:$K$27,syst_chauffage!$B$3:$B$27,D4380,syst_chauffage!$C$3:$C$27,E4380)</f>
        <v>1</v>
      </c>
      <c r="N4380" s="0" t="str">
        <f aca="false">A4380</f>
        <v>Café Hôtel Restaurant</v>
      </c>
      <c r="O4380" s="0" t="str">
        <f aca="false">B4380</f>
        <v>Hôtel avec restaurant</v>
      </c>
      <c r="P4380" s="0" t="str">
        <f aca="false">C4380</f>
        <v>Grand Hotel avec restaurant Haut de gamme</v>
      </c>
      <c r="Q4380" s="0" t="str">
        <f aca="false">D4380</f>
        <v>Electrique direct performant</v>
      </c>
      <c r="R4380" s="0" t="str">
        <f aca="false">E4380</f>
        <v>Electricité</v>
      </c>
      <c r="S4380" s="0" t="str">
        <f aca="false">F4380</f>
        <v>0218212602</v>
      </c>
      <c r="T4380" s="0" t="str">
        <f aca="false">G4380</f>
        <v>3</v>
      </c>
      <c r="U4380" s="0" t="n">
        <f aca="false">L4380</f>
        <v>1</v>
      </c>
      <c r="V4380" s="0" t="n">
        <f aca="false">K4380</f>
        <v>12</v>
      </c>
      <c r="W4380" s="0" t="n">
        <f aca="false">J4380</f>
        <v>0</v>
      </c>
    </row>
    <row r="4381" customFormat="false" ht="12.8" hidden="false" customHeight="false" outlineLevel="0" collapsed="false">
      <c r="A4381" s="0" t="s">
        <v>73</v>
      </c>
      <c r="B4381" s="0" t="s">
        <v>264</v>
      </c>
      <c r="C4381" s="0" t="s">
        <v>280</v>
      </c>
      <c r="D4381" s="0" t="s">
        <v>38</v>
      </c>
      <c r="E4381" s="0" t="s">
        <v>30</v>
      </c>
      <c r="F4381" s="0" t="s">
        <v>293</v>
      </c>
      <c r="G4381" s="0" t="s">
        <v>1611</v>
      </c>
      <c r="H4381" s="0" t="n">
        <v>3.39795627906976</v>
      </c>
      <c r="I4381" s="0" t="n">
        <v>60.760476779316</v>
      </c>
      <c r="J4381" s="0" t="n">
        <v>792</v>
      </c>
      <c r="K4381" s="0" t="n">
        <f aca="false">I4381*SUMIFS(syst_chauffage!$H$3:$H$27,syst_chauffage!$B$3:$B$27,D4381,syst_chauffage!$C$3:$C$27,E4381)</f>
        <v>61.4163133343384</v>
      </c>
      <c r="L4381" s="12" t="n">
        <f aca="false">H4381*SUMIFS(syst_chauffage!$K$3:$K$27,syst_chauffage!$B$3:$B$27,D4381,syst_chauffage!$C$3:$C$27,E4381)</f>
        <v>3.03986496519792</v>
      </c>
      <c r="N4381" s="0" t="str">
        <f aca="false">A4381</f>
        <v>Café Hôtel Restaurant</v>
      </c>
      <c r="O4381" s="0" t="str">
        <f aca="false">B4381</f>
        <v>Hôtel avec restaurant</v>
      </c>
      <c r="P4381" s="0" t="str">
        <f aca="false">C4381</f>
        <v>Grand Hotel avec restaurant Haut de gamme</v>
      </c>
      <c r="Q4381" s="0" t="str">
        <f aca="false">D4381</f>
        <v>PAC performant</v>
      </c>
      <c r="R4381" s="0" t="str">
        <f aca="false">E4381</f>
        <v>Electricité</v>
      </c>
      <c r="S4381" s="0" t="str">
        <f aca="false">F4381</f>
        <v>0218212902</v>
      </c>
      <c r="T4381" s="0" t="str">
        <f aca="false">G4381</f>
        <v>3</v>
      </c>
      <c r="U4381" s="0" t="n">
        <f aca="false">L4381</f>
        <v>3.03986496519792</v>
      </c>
      <c r="V4381" s="0" t="n">
        <f aca="false">K4381</f>
        <v>61.4163133343384</v>
      </c>
      <c r="W4381" s="0" t="n">
        <f aca="false">J4381</f>
        <v>792</v>
      </c>
    </row>
    <row r="4382" customFormat="false" ht="12.8" hidden="false" customHeight="false" outlineLevel="0" collapsed="false">
      <c r="A4382" s="0" t="s">
        <v>73</v>
      </c>
      <c r="B4382" s="0" t="s">
        <v>264</v>
      </c>
      <c r="C4382" s="0" t="s">
        <v>280</v>
      </c>
      <c r="D4382" s="0" t="s">
        <v>46</v>
      </c>
      <c r="E4382" s="0" t="s">
        <v>30</v>
      </c>
      <c r="F4382" s="0" t="s">
        <v>294</v>
      </c>
      <c r="G4382" s="0" t="s">
        <v>1611</v>
      </c>
      <c r="H4382" s="0" t="n">
        <v>3.32861023255814</v>
      </c>
      <c r="I4382" s="0" t="n">
        <v>26.9517264279569</v>
      </c>
      <c r="J4382" s="0" t="n">
        <v>792</v>
      </c>
      <c r="K4382" s="0" t="n">
        <f aca="false">I4382*SUMIFS(syst_chauffage!$H$3:$H$27,syst_chauffage!$B$3:$B$27,D4382,syst_chauffage!$C$3:$C$27,E4382)</f>
        <v>46.7587518488731</v>
      </c>
      <c r="L4382" s="12" t="n">
        <f aca="false">H4382*SUMIFS(syst_chauffage!$K$3:$K$27,syst_chauffage!$B$3:$B$27,D4382,syst_chauffage!$C$3:$C$27,E4382)</f>
        <v>3.00077723502174</v>
      </c>
      <c r="N4382" s="0" t="str">
        <f aca="false">A4382</f>
        <v>Café Hôtel Restaurant</v>
      </c>
      <c r="O4382" s="0" t="str">
        <f aca="false">B4382</f>
        <v>Hôtel avec restaurant</v>
      </c>
      <c r="P4382" s="0" t="str">
        <f aca="false">C4382</f>
        <v>Grand Hotel avec restaurant Haut de gamme</v>
      </c>
      <c r="Q4382" s="0" t="str">
        <f aca="false">D4382</f>
        <v>Rooftop performant</v>
      </c>
      <c r="R4382" s="0" t="str">
        <f aca="false">E4382</f>
        <v>Electricité</v>
      </c>
      <c r="S4382" s="0" t="str">
        <f aca="false">F4382</f>
        <v>0218213002</v>
      </c>
      <c r="T4382" s="0" t="str">
        <f aca="false">G4382</f>
        <v>3</v>
      </c>
      <c r="U4382" s="0" t="n">
        <f aca="false">L4382</f>
        <v>3.00077723502174</v>
      </c>
      <c r="V4382" s="0" t="n">
        <f aca="false">K4382</f>
        <v>46.7587518488731</v>
      </c>
      <c r="W4382" s="0" t="n">
        <f aca="false">J4382</f>
        <v>792</v>
      </c>
    </row>
    <row r="4383" customFormat="false" ht="12.8" hidden="false" customHeight="false" outlineLevel="0" collapsed="false">
      <c r="A4383" s="0" t="s">
        <v>73</v>
      </c>
      <c r="B4383" s="0" t="s">
        <v>264</v>
      </c>
      <c r="C4383" s="0" t="s">
        <v>295</v>
      </c>
      <c r="D4383" s="0" t="s">
        <v>19</v>
      </c>
      <c r="E4383" s="0" t="s">
        <v>57</v>
      </c>
      <c r="F4383" s="0" t="s">
        <v>296</v>
      </c>
      <c r="G4383" s="0" t="s">
        <v>1611</v>
      </c>
      <c r="H4383" s="0" t="n">
        <v>0.708655229691465</v>
      </c>
      <c r="I4383" s="0" t="n">
        <v>24.4359131266772</v>
      </c>
      <c r="J4383" s="0" t="n">
        <v>0</v>
      </c>
      <c r="K4383" s="0" t="n">
        <f aca="false">I4383*SUMIFS(syst_chauffage!$H$3:$H$27,syst_chauffage!$B$3:$B$27,D4383,syst_chauffage!$C$3:$C$27,E4383)</f>
        <v>34.0264390295947</v>
      </c>
      <c r="L4383" s="12" t="n">
        <f aca="false">H4383*SUMIFS(syst_chauffage!$K$3:$K$27,syst_chauffage!$B$3:$B$27,D4383,syst_chauffage!$C$3:$C$27,E4383)</f>
        <v>0.708655229691465</v>
      </c>
      <c r="N4383" s="0" t="str">
        <f aca="false">A4383</f>
        <v>Café Hôtel Restaurant</v>
      </c>
      <c r="O4383" s="0" t="str">
        <f aca="false">B4383</f>
        <v>Hôtel avec restaurant</v>
      </c>
      <c r="P4383" s="0" t="str">
        <f aca="false">C4383</f>
        <v>Grand Hotel avec restaurant Luxe</v>
      </c>
      <c r="Q4383" s="0" t="str">
        <f aca="false">D4383</f>
        <v>Autre système centralisé</v>
      </c>
      <c r="R4383" s="0" t="str">
        <f aca="false">E4383</f>
        <v>Autres</v>
      </c>
      <c r="S4383" s="0" t="str">
        <f aca="false">F4383</f>
        <v>0218220101</v>
      </c>
      <c r="T4383" s="0" t="str">
        <f aca="false">G4383</f>
        <v>3</v>
      </c>
      <c r="U4383" s="0" t="n">
        <f aca="false">L4383</f>
        <v>0.708655229691465</v>
      </c>
      <c r="V4383" s="0" t="n">
        <f aca="false">K4383</f>
        <v>34.0264390295947</v>
      </c>
      <c r="W4383" s="0" t="n">
        <f aca="false">J4383</f>
        <v>0</v>
      </c>
    </row>
    <row r="4384" customFormat="false" ht="12.8" hidden="false" customHeight="false" outlineLevel="0" collapsed="false">
      <c r="A4384" s="0" t="s">
        <v>73</v>
      </c>
      <c r="B4384" s="0" t="s">
        <v>264</v>
      </c>
      <c r="C4384" s="0" t="s">
        <v>295</v>
      </c>
      <c r="D4384" s="0" t="s">
        <v>19</v>
      </c>
      <c r="E4384" s="0" t="s">
        <v>58</v>
      </c>
      <c r="F4384" s="0" t="s">
        <v>297</v>
      </c>
      <c r="G4384" s="0" t="s">
        <v>1611</v>
      </c>
      <c r="H4384" s="0" t="n">
        <v>0.683855646693372</v>
      </c>
      <c r="I4384" s="0" t="n">
        <v>24.5521564118385</v>
      </c>
      <c r="J4384" s="0" t="n">
        <v>935</v>
      </c>
      <c r="K4384" s="0" t="n">
        <f aca="false">I4384*SUMIFS(syst_chauffage!$H$3:$H$27,syst_chauffage!$B$3:$B$27,D4384,syst_chauffage!$C$3:$C$27,E4384)</f>
        <v>40.3870596266593</v>
      </c>
      <c r="L4384" s="12" t="n">
        <f aca="false">H4384*SUMIFS(syst_chauffage!$K$3:$K$27,syst_chauffage!$B$3:$B$27,D4384,syst_chauffage!$C$3:$C$27,E4384)</f>
        <v>0.683855646693372</v>
      </c>
      <c r="N4384" s="0" t="str">
        <f aca="false">A4384</f>
        <v>Café Hôtel Restaurant</v>
      </c>
      <c r="O4384" s="0" t="str">
        <f aca="false">B4384</f>
        <v>Hôtel avec restaurant</v>
      </c>
      <c r="P4384" s="0" t="str">
        <f aca="false">C4384</f>
        <v>Grand Hotel avec restaurant Luxe</v>
      </c>
      <c r="Q4384" s="0" t="str">
        <f aca="false">D4384</f>
        <v>Autre système centralisé</v>
      </c>
      <c r="R4384" s="0" t="str">
        <f aca="false">E4384</f>
        <v>Urbain</v>
      </c>
      <c r="S4384" s="0" t="str">
        <f aca="false">F4384</f>
        <v>0218220106</v>
      </c>
      <c r="T4384" s="0" t="str">
        <f aca="false">G4384</f>
        <v>3</v>
      </c>
      <c r="U4384" s="0" t="n">
        <f aca="false">L4384</f>
        <v>0.683855646693372</v>
      </c>
      <c r="V4384" s="0" t="n">
        <f aca="false">K4384</f>
        <v>40.3870596266593</v>
      </c>
      <c r="W4384" s="0" t="n">
        <f aca="false">J4384</f>
        <v>935</v>
      </c>
    </row>
    <row r="4385" customFormat="false" ht="12.8" hidden="false" customHeight="false" outlineLevel="0" collapsed="false">
      <c r="A4385" s="0" t="s">
        <v>73</v>
      </c>
      <c r="B4385" s="0" t="s">
        <v>264</v>
      </c>
      <c r="C4385" s="0" t="s">
        <v>295</v>
      </c>
      <c r="D4385" s="0" t="s">
        <v>22</v>
      </c>
      <c r="E4385" s="0" t="s">
        <v>23</v>
      </c>
      <c r="F4385" s="0" t="s">
        <v>298</v>
      </c>
      <c r="G4385" s="0" t="s">
        <v>1611</v>
      </c>
      <c r="H4385" s="0" t="n">
        <v>0.574753394677324</v>
      </c>
      <c r="I4385" s="0" t="n">
        <v>11.0427501723722</v>
      </c>
      <c r="J4385" s="0" t="n">
        <v>0</v>
      </c>
      <c r="K4385" s="0" t="n">
        <f aca="false">I4385*SUMIFS(syst_chauffage!$H$3:$H$27,syst_chauffage!$B$3:$B$27,D4385,syst_chauffage!$C$3:$C$27,E4385)</f>
        <v>19.4465316062563</v>
      </c>
      <c r="L4385" s="12" t="n">
        <f aca="false">H4385*SUMIFS(syst_chauffage!$K$3:$K$27,syst_chauffage!$B$3:$B$27,D4385,syst_chauffage!$C$3:$C$27,E4385)</f>
        <v>0.574753394677324</v>
      </c>
      <c r="N4385" s="0" t="str">
        <f aca="false">A4385</f>
        <v>Café Hôtel Restaurant</v>
      </c>
      <c r="O4385" s="0" t="str">
        <f aca="false">B4385</f>
        <v>Hôtel avec restaurant</v>
      </c>
      <c r="P4385" s="0" t="str">
        <f aca="false">C4385</f>
        <v>Grand Hotel avec restaurant Luxe</v>
      </c>
      <c r="Q4385" s="0" t="str">
        <f aca="false">D4385</f>
        <v>Chaudière fioul</v>
      </c>
      <c r="R4385" s="0" t="str">
        <f aca="false">E4385</f>
        <v>Fioul</v>
      </c>
      <c r="S4385" s="0" t="str">
        <f aca="false">F4385</f>
        <v>0218220303</v>
      </c>
      <c r="T4385" s="0" t="str">
        <f aca="false">G4385</f>
        <v>3</v>
      </c>
      <c r="U4385" s="0" t="n">
        <f aca="false">L4385</f>
        <v>0.574753394677324</v>
      </c>
      <c r="V4385" s="0" t="n">
        <f aca="false">K4385</f>
        <v>19.4465316062563</v>
      </c>
      <c r="W4385" s="0" t="n">
        <f aca="false">J4385</f>
        <v>0</v>
      </c>
    </row>
    <row r="4386" customFormat="false" ht="12.8" hidden="false" customHeight="false" outlineLevel="0" collapsed="false">
      <c r="A4386" s="0" t="s">
        <v>73</v>
      </c>
      <c r="B4386" s="0" t="s">
        <v>264</v>
      </c>
      <c r="C4386" s="0" t="s">
        <v>295</v>
      </c>
      <c r="D4386" s="0" t="s">
        <v>13</v>
      </c>
      <c r="E4386" s="0" t="s">
        <v>14</v>
      </c>
      <c r="F4386" s="0" t="s">
        <v>299</v>
      </c>
      <c r="G4386" s="0" t="s">
        <v>1611</v>
      </c>
      <c r="H4386" s="0" t="n">
        <v>0.690457968589026</v>
      </c>
      <c r="I4386" s="0" t="n">
        <v>8.21899530728621</v>
      </c>
      <c r="J4386" s="0" t="n">
        <v>462</v>
      </c>
      <c r="K4386" s="0" t="n">
        <f aca="false">I4386*SUMIFS(syst_chauffage!$H$3:$H$27,syst_chauffage!$B$3:$B$27,D4386,syst_chauffage!$C$3:$C$27,E4386)</f>
        <v>16.5990150082339</v>
      </c>
      <c r="L4386" s="12" t="n">
        <f aca="false">H4386*SUMIFS(syst_chauffage!$K$3:$K$27,syst_chauffage!$B$3:$B$27,D4386,syst_chauffage!$C$3:$C$27,E4386)</f>
        <v>0.690457968589026</v>
      </c>
      <c r="N4386" s="0" t="str">
        <f aca="false">A4386</f>
        <v>Café Hôtel Restaurant</v>
      </c>
      <c r="O4386" s="0" t="str">
        <f aca="false">B4386</f>
        <v>Hôtel avec restaurant</v>
      </c>
      <c r="P4386" s="0" t="str">
        <f aca="false">C4386</f>
        <v>Grand Hotel avec restaurant Luxe</v>
      </c>
      <c r="Q4386" s="0" t="str">
        <f aca="false">D4386</f>
        <v>Chaudière gaz</v>
      </c>
      <c r="R4386" s="0" t="str">
        <f aca="false">E4386</f>
        <v>Gaz</v>
      </c>
      <c r="S4386" s="0" t="str">
        <f aca="false">F4386</f>
        <v>0218220404</v>
      </c>
      <c r="T4386" s="0" t="str">
        <f aca="false">G4386</f>
        <v>3</v>
      </c>
      <c r="U4386" s="0" t="n">
        <f aca="false">L4386</f>
        <v>0.690457968589026</v>
      </c>
      <c r="V4386" s="0" t="n">
        <f aca="false">K4386</f>
        <v>16.5990150082339</v>
      </c>
      <c r="W4386" s="0" t="n">
        <f aca="false">J4386</f>
        <v>462</v>
      </c>
    </row>
    <row r="4387" customFormat="false" ht="12.8" hidden="false" customHeight="false" outlineLevel="0" collapsed="false">
      <c r="A4387" s="0" t="s">
        <v>73</v>
      </c>
      <c r="B4387" s="0" t="s">
        <v>264</v>
      </c>
      <c r="C4387" s="0" t="s">
        <v>295</v>
      </c>
      <c r="D4387" s="0" t="s">
        <v>29</v>
      </c>
      <c r="E4387" s="0" t="s">
        <v>30</v>
      </c>
      <c r="F4387" s="0" t="s">
        <v>300</v>
      </c>
      <c r="G4387" s="0" t="s">
        <v>1611</v>
      </c>
      <c r="H4387" s="0" t="n">
        <v>0.92</v>
      </c>
      <c r="I4387" s="0" t="n">
        <v>10.4</v>
      </c>
      <c r="J4387" s="0" t="n">
        <v>0</v>
      </c>
      <c r="K4387" s="0" t="n">
        <f aca="false">I4387*SUMIFS(syst_chauffage!$H$3:$H$27,syst_chauffage!$B$3:$B$27,D4387,syst_chauffage!$C$3:$C$27,E4387)</f>
        <v>3</v>
      </c>
      <c r="L4387" s="12" t="n">
        <f aca="false">H4387*SUMIFS(syst_chauffage!$K$3:$K$27,syst_chauffage!$B$3:$B$27,D4387,syst_chauffage!$C$3:$C$27,E4387)</f>
        <v>0.92</v>
      </c>
      <c r="N4387" s="0" t="str">
        <f aca="false">A4387</f>
        <v>Café Hôtel Restaurant</v>
      </c>
      <c r="O4387" s="0" t="str">
        <f aca="false">B4387</f>
        <v>Hôtel avec restaurant</v>
      </c>
      <c r="P4387" s="0" t="str">
        <f aca="false">C4387</f>
        <v>Grand Hotel avec restaurant Luxe</v>
      </c>
      <c r="Q4387" s="0" t="str">
        <f aca="false">D4387</f>
        <v>Electrique direct</v>
      </c>
      <c r="R4387" s="0" t="str">
        <f aca="false">E4387</f>
        <v>Electricité</v>
      </c>
      <c r="S4387" s="0" t="str">
        <f aca="false">F4387</f>
        <v>0218220602</v>
      </c>
      <c r="T4387" s="0" t="str">
        <f aca="false">G4387</f>
        <v>3</v>
      </c>
      <c r="U4387" s="0" t="n">
        <f aca="false">L4387</f>
        <v>0.92</v>
      </c>
      <c r="V4387" s="0" t="n">
        <f aca="false">K4387</f>
        <v>3</v>
      </c>
      <c r="W4387" s="0" t="n">
        <f aca="false">J4387</f>
        <v>0</v>
      </c>
    </row>
    <row r="4388" customFormat="false" ht="12.8" hidden="false" customHeight="false" outlineLevel="0" collapsed="false">
      <c r="A4388" s="0" t="s">
        <v>73</v>
      </c>
      <c r="B4388" s="0" t="s">
        <v>264</v>
      </c>
      <c r="C4388" s="0" t="s">
        <v>295</v>
      </c>
      <c r="D4388" s="0" t="s">
        <v>36</v>
      </c>
      <c r="E4388" s="0" t="s">
        <v>30</v>
      </c>
      <c r="F4388" s="0" t="s">
        <v>301</v>
      </c>
      <c r="G4388" s="0" t="s">
        <v>1611</v>
      </c>
      <c r="H4388" s="0" t="n">
        <v>2.94489544186046</v>
      </c>
      <c r="I4388" s="0" t="n">
        <v>67.9080410677211</v>
      </c>
      <c r="J4388" s="0" t="n">
        <v>738</v>
      </c>
      <c r="K4388" s="0" t="n">
        <f aca="false">I4388*SUMIFS(syst_chauffage!$H$3:$H$27,syst_chauffage!$B$3:$B$27,D4388,syst_chauffage!$C$3:$C$27,E4388)</f>
        <v>42.0118598294041</v>
      </c>
      <c r="L4388" s="12" t="n">
        <f aca="false">H4388*SUMIFS(syst_chauffage!$K$3:$K$27,syst_chauffage!$B$3:$B$27,D4388,syst_chauffage!$C$3:$C$27,E4388)</f>
        <v>2.47427325480779</v>
      </c>
      <c r="N4388" s="0" t="str">
        <f aca="false">A4388</f>
        <v>Café Hôtel Restaurant</v>
      </c>
      <c r="O4388" s="0" t="str">
        <f aca="false">B4388</f>
        <v>Hôtel avec restaurant</v>
      </c>
      <c r="P4388" s="0" t="str">
        <f aca="false">C4388</f>
        <v>Grand Hotel avec restaurant Luxe</v>
      </c>
      <c r="Q4388" s="0" t="str">
        <f aca="false">D4388</f>
        <v>PAC</v>
      </c>
      <c r="R4388" s="0" t="str">
        <f aca="false">E4388</f>
        <v>Electricité</v>
      </c>
      <c r="S4388" s="0" t="str">
        <f aca="false">F4388</f>
        <v>0218220902</v>
      </c>
      <c r="T4388" s="0" t="str">
        <f aca="false">G4388</f>
        <v>3</v>
      </c>
      <c r="U4388" s="0" t="n">
        <f aca="false">L4388</f>
        <v>2.47427325480779</v>
      </c>
      <c r="V4388" s="0" t="n">
        <f aca="false">K4388</f>
        <v>42.0118598294041</v>
      </c>
      <c r="W4388" s="0" t="n">
        <f aca="false">J4388</f>
        <v>738</v>
      </c>
    </row>
    <row r="4389" customFormat="false" ht="12.8" hidden="false" customHeight="false" outlineLevel="0" collapsed="false">
      <c r="A4389" s="0" t="s">
        <v>73</v>
      </c>
      <c r="B4389" s="0" t="s">
        <v>264</v>
      </c>
      <c r="C4389" s="0" t="s">
        <v>295</v>
      </c>
      <c r="D4389" s="0" t="s">
        <v>42</v>
      </c>
      <c r="E4389" s="0" t="s">
        <v>30</v>
      </c>
      <c r="F4389" s="0" t="s">
        <v>302</v>
      </c>
      <c r="G4389" s="0" t="s">
        <v>1611</v>
      </c>
      <c r="H4389" s="0" t="n">
        <v>2.80410195348837</v>
      </c>
      <c r="I4389" s="0" t="n">
        <v>28.3844225402563</v>
      </c>
      <c r="J4389" s="0" t="n">
        <v>738</v>
      </c>
      <c r="K4389" s="0" t="n">
        <f aca="false">I4389*SUMIFS(syst_chauffage!$H$3:$H$27,syst_chauffage!$B$3:$B$27,D4389,syst_chauffage!$C$3:$C$27,E4389)</f>
        <v>25.6223978446052</v>
      </c>
      <c r="L4389" s="12" t="n">
        <f aca="false">H4389*SUMIFS(syst_chauffage!$K$3:$K$27,syst_chauffage!$B$3:$B$27,D4389,syst_chauffage!$C$3:$C$27,E4389)</f>
        <v>2.49996610303434</v>
      </c>
      <c r="N4389" s="0" t="str">
        <f aca="false">A4389</f>
        <v>Café Hôtel Restaurant</v>
      </c>
      <c r="O4389" s="0" t="str">
        <f aca="false">B4389</f>
        <v>Hôtel avec restaurant</v>
      </c>
      <c r="P4389" s="0" t="str">
        <f aca="false">C4389</f>
        <v>Grand Hotel avec restaurant Luxe</v>
      </c>
      <c r="Q4389" s="0" t="str">
        <f aca="false">D4389</f>
        <v>Rooftop</v>
      </c>
      <c r="R4389" s="0" t="str">
        <f aca="false">E4389</f>
        <v>Electricité</v>
      </c>
      <c r="S4389" s="0" t="str">
        <f aca="false">F4389</f>
        <v>0218221002</v>
      </c>
      <c r="T4389" s="0" t="str">
        <f aca="false">G4389</f>
        <v>3</v>
      </c>
      <c r="U4389" s="0" t="n">
        <f aca="false">L4389</f>
        <v>2.49996610303434</v>
      </c>
      <c r="V4389" s="0" t="n">
        <f aca="false">K4389</f>
        <v>25.6223978446052</v>
      </c>
      <c r="W4389" s="0" t="n">
        <f aca="false">J4389</f>
        <v>738</v>
      </c>
    </row>
    <row r="4390" customFormat="false" ht="12.8" hidden="false" customHeight="false" outlineLevel="0" collapsed="false">
      <c r="A4390" s="0" t="s">
        <v>73</v>
      </c>
      <c r="B4390" s="0" t="s">
        <v>264</v>
      </c>
      <c r="C4390" s="0" t="s">
        <v>295</v>
      </c>
      <c r="D4390" s="0" t="s">
        <v>51</v>
      </c>
      <c r="E4390" s="0" t="s">
        <v>57</v>
      </c>
      <c r="F4390" s="0" t="s">
        <v>303</v>
      </c>
      <c r="G4390" s="0" t="s">
        <v>1611</v>
      </c>
      <c r="H4390" s="0" t="n">
        <v>0.817679111182459</v>
      </c>
      <c r="I4390" s="0" t="n">
        <v>29.0903727698538</v>
      </c>
      <c r="J4390" s="0" t="n">
        <v>0</v>
      </c>
      <c r="K4390" s="0" t="n">
        <f aca="false">I4390*SUMIFS(syst_chauffage!$H$3:$H$27,syst_chauffage!$B$3:$B$27,D4390,syst_chauffage!$C$3:$C$27,E4390)</f>
        <v>61.6382484963345</v>
      </c>
      <c r="L4390" s="12" t="n">
        <f aca="false">H4390*SUMIFS(syst_chauffage!$K$3:$K$27,syst_chauffage!$B$3:$B$27,D4390,syst_chauffage!$C$3:$C$27,E4390)</f>
        <v>0.817679111182459</v>
      </c>
      <c r="N4390" s="0" t="str">
        <f aca="false">A4390</f>
        <v>Café Hôtel Restaurant</v>
      </c>
      <c r="O4390" s="0" t="str">
        <f aca="false">B4390</f>
        <v>Hôtel avec restaurant</v>
      </c>
      <c r="P4390" s="0" t="str">
        <f aca="false">C4390</f>
        <v>Grand Hotel avec restaurant Luxe</v>
      </c>
      <c r="Q4390" s="0" t="str">
        <f aca="false">D4390</f>
        <v>Autre système centralisé performant</v>
      </c>
      <c r="R4390" s="0" t="str">
        <f aca="false">E4390</f>
        <v>Autres</v>
      </c>
      <c r="S4390" s="0" t="str">
        <f aca="false">F4390</f>
        <v>0218222101</v>
      </c>
      <c r="T4390" s="0" t="str">
        <f aca="false">G4390</f>
        <v>3</v>
      </c>
      <c r="U4390" s="0" t="n">
        <f aca="false">L4390</f>
        <v>0.817679111182459</v>
      </c>
      <c r="V4390" s="0" t="n">
        <f aca="false">K4390</f>
        <v>61.6382484963345</v>
      </c>
      <c r="W4390" s="0" t="n">
        <f aca="false">J4390</f>
        <v>0</v>
      </c>
    </row>
    <row r="4391" customFormat="false" ht="12.8" hidden="false" customHeight="false" outlineLevel="0" collapsed="false">
      <c r="A4391" s="0" t="s">
        <v>73</v>
      </c>
      <c r="B4391" s="0" t="s">
        <v>264</v>
      </c>
      <c r="C4391" s="0" t="s">
        <v>295</v>
      </c>
      <c r="D4391" s="0" t="s">
        <v>51</v>
      </c>
      <c r="E4391" s="0" t="s">
        <v>58</v>
      </c>
      <c r="F4391" s="0" t="s">
        <v>304</v>
      </c>
      <c r="G4391" s="0" t="s">
        <v>1611</v>
      </c>
      <c r="H4391" s="0" t="n">
        <v>0.789064207723122</v>
      </c>
      <c r="I4391" s="0" t="n">
        <v>29.2287576331411</v>
      </c>
      <c r="J4391" s="0" t="n">
        <v>935</v>
      </c>
      <c r="K4391" s="0" t="n">
        <f aca="false">I4391*SUMIFS(syst_chauffage!$H$3:$H$27,syst_chauffage!$B$3:$B$27,D4391,syst_chauffage!$C$3:$C$27,E4391)</f>
        <v>62.3741543781493</v>
      </c>
      <c r="L4391" s="12" t="n">
        <f aca="false">H4391*SUMIFS(syst_chauffage!$K$3:$K$27,syst_chauffage!$B$3:$B$27,D4391,syst_chauffage!$C$3:$C$27,E4391)</f>
        <v>0.789064207723122</v>
      </c>
      <c r="N4391" s="0" t="str">
        <f aca="false">A4391</f>
        <v>Café Hôtel Restaurant</v>
      </c>
      <c r="O4391" s="0" t="str">
        <f aca="false">B4391</f>
        <v>Hôtel avec restaurant</v>
      </c>
      <c r="P4391" s="0" t="str">
        <f aca="false">C4391</f>
        <v>Grand Hotel avec restaurant Luxe</v>
      </c>
      <c r="Q4391" s="0" t="str">
        <f aca="false">D4391</f>
        <v>Autre système centralisé performant</v>
      </c>
      <c r="R4391" s="0" t="str">
        <f aca="false">E4391</f>
        <v>Urbain</v>
      </c>
      <c r="S4391" s="0" t="str">
        <f aca="false">F4391</f>
        <v>0218222106</v>
      </c>
      <c r="T4391" s="0" t="str">
        <f aca="false">G4391</f>
        <v>3</v>
      </c>
      <c r="U4391" s="0" t="n">
        <f aca="false">L4391</f>
        <v>0.789064207723122</v>
      </c>
      <c r="V4391" s="0" t="n">
        <f aca="false">K4391</f>
        <v>62.3741543781493</v>
      </c>
      <c r="W4391" s="0" t="n">
        <f aca="false">J4391</f>
        <v>935</v>
      </c>
    </row>
    <row r="4392" customFormat="false" ht="12.8" hidden="false" customHeight="false" outlineLevel="0" collapsed="false">
      <c r="A4392" s="0" t="s">
        <v>73</v>
      </c>
      <c r="B4392" s="0" t="s">
        <v>264</v>
      </c>
      <c r="C4392" s="0" t="s">
        <v>295</v>
      </c>
      <c r="D4392" s="0" t="s">
        <v>27</v>
      </c>
      <c r="E4392" s="0" t="s">
        <v>23</v>
      </c>
      <c r="F4392" s="0" t="s">
        <v>305</v>
      </c>
      <c r="G4392" s="0" t="s">
        <v>1611</v>
      </c>
      <c r="H4392" s="0" t="n">
        <v>0.762498659845602</v>
      </c>
      <c r="I4392" s="0" t="n">
        <v>13.1461311575859</v>
      </c>
      <c r="J4392" s="0" t="n">
        <v>1064</v>
      </c>
      <c r="K4392" s="0" t="n">
        <f aca="false">I4392*SUMIFS(syst_chauffage!$H$3:$H$27,syst_chauffage!$B$3:$B$27,D4392,syst_chauffage!$C$3:$C$27,E4392)</f>
        <v>33.7119800516265</v>
      </c>
      <c r="L4392" s="12" t="n">
        <f aca="false">H4392*SUMIFS(syst_chauffage!$K$3:$K$27,syst_chauffage!$B$3:$B$27,D4392,syst_chauffage!$C$3:$C$27,E4392)</f>
        <v>0.762498659845602</v>
      </c>
      <c r="N4392" s="0" t="str">
        <f aca="false">A4392</f>
        <v>Café Hôtel Restaurant</v>
      </c>
      <c r="O4392" s="0" t="str">
        <f aca="false">B4392</f>
        <v>Hôtel avec restaurant</v>
      </c>
      <c r="P4392" s="0" t="str">
        <f aca="false">C4392</f>
        <v>Grand Hotel avec restaurant Luxe</v>
      </c>
      <c r="Q4392" s="0" t="str">
        <f aca="false">D4392</f>
        <v>Chaudière condensation fioul</v>
      </c>
      <c r="R4392" s="0" t="str">
        <f aca="false">E4392</f>
        <v>Fioul</v>
      </c>
      <c r="S4392" s="0" t="str">
        <f aca="false">F4392</f>
        <v>0218222303</v>
      </c>
      <c r="T4392" s="0" t="str">
        <f aca="false">G4392</f>
        <v>3</v>
      </c>
      <c r="U4392" s="0" t="n">
        <f aca="false">L4392</f>
        <v>0.762498659845602</v>
      </c>
      <c r="V4392" s="0" t="n">
        <f aca="false">K4392</f>
        <v>33.7119800516265</v>
      </c>
      <c r="W4392" s="0" t="n">
        <f aca="false">J4392</f>
        <v>1064</v>
      </c>
    </row>
    <row r="4393" customFormat="false" ht="12.8" hidden="false" customHeight="false" outlineLevel="0" collapsed="false">
      <c r="A4393" s="0" t="s">
        <v>73</v>
      </c>
      <c r="B4393" s="0" t="s">
        <v>264</v>
      </c>
      <c r="C4393" s="0" t="s">
        <v>295</v>
      </c>
      <c r="D4393" s="0" t="s">
        <v>18</v>
      </c>
      <c r="E4393" s="0" t="s">
        <v>14</v>
      </c>
      <c r="F4393" s="0" t="s">
        <v>306</v>
      </c>
      <c r="G4393" s="0" t="s">
        <v>1611</v>
      </c>
      <c r="H4393" s="0" t="n">
        <v>0.990094639762869</v>
      </c>
      <c r="I4393" s="0" t="n">
        <v>9.78451822295977</v>
      </c>
      <c r="J4393" s="0" t="n">
        <v>1064</v>
      </c>
      <c r="K4393" s="0" t="n">
        <f aca="false">I4393*SUMIFS(syst_chauffage!$H$3:$H$27,syst_chauffage!$B$3:$B$27,D4393,syst_chauffage!$C$3:$C$27,E4393)</f>
        <v>26.6621166946739</v>
      </c>
      <c r="L4393" s="12" t="n">
        <f aca="false">H4393*SUMIFS(syst_chauffage!$K$3:$K$27,syst_chauffage!$B$3:$B$27,D4393,syst_chauffage!$C$3:$C$27,E4393)</f>
        <v>0.961824358918976</v>
      </c>
      <c r="N4393" s="0" t="str">
        <f aca="false">A4393</f>
        <v>Café Hôtel Restaurant</v>
      </c>
      <c r="O4393" s="0" t="str">
        <f aca="false">B4393</f>
        <v>Hôtel avec restaurant</v>
      </c>
      <c r="P4393" s="0" t="str">
        <f aca="false">C4393</f>
        <v>Grand Hotel avec restaurant Luxe</v>
      </c>
      <c r="Q4393" s="0" t="str">
        <f aca="false">D4393</f>
        <v>Chaudière condensation gaz</v>
      </c>
      <c r="R4393" s="0" t="str">
        <f aca="false">E4393</f>
        <v>Gaz</v>
      </c>
      <c r="S4393" s="0" t="str">
        <f aca="false">F4393</f>
        <v>0218222404</v>
      </c>
      <c r="T4393" s="0" t="str">
        <f aca="false">G4393</f>
        <v>3</v>
      </c>
      <c r="U4393" s="0" t="n">
        <f aca="false">L4393</f>
        <v>0.961824358918976</v>
      </c>
      <c r="V4393" s="0" t="n">
        <f aca="false">K4393</f>
        <v>26.6621166946739</v>
      </c>
      <c r="W4393" s="0" t="n">
        <f aca="false">J4393</f>
        <v>1064</v>
      </c>
    </row>
    <row r="4394" customFormat="false" ht="12.8" hidden="false" customHeight="false" outlineLevel="0" collapsed="false">
      <c r="A4394" s="0" t="s">
        <v>73</v>
      </c>
      <c r="B4394" s="0" t="s">
        <v>264</v>
      </c>
      <c r="C4394" s="0" t="s">
        <v>295</v>
      </c>
      <c r="D4394" s="0" t="s">
        <v>32</v>
      </c>
      <c r="E4394" s="0" t="s">
        <v>30</v>
      </c>
      <c r="F4394" s="0" t="s">
        <v>307</v>
      </c>
      <c r="G4394" s="0" t="s">
        <v>1611</v>
      </c>
      <c r="H4394" s="0" t="n">
        <v>1</v>
      </c>
      <c r="I4394" s="0" t="n">
        <v>12</v>
      </c>
      <c r="J4394" s="0" t="n">
        <v>0</v>
      </c>
      <c r="K4394" s="0" t="n">
        <f aca="false">I4394*SUMIFS(syst_chauffage!$H$3:$H$27,syst_chauffage!$B$3:$B$27,D4394,syst_chauffage!$C$3:$C$27,E4394)</f>
        <v>12</v>
      </c>
      <c r="L4394" s="12" t="n">
        <f aca="false">H4394*SUMIFS(syst_chauffage!$K$3:$K$27,syst_chauffage!$B$3:$B$27,D4394,syst_chauffage!$C$3:$C$27,E4394)</f>
        <v>1</v>
      </c>
      <c r="N4394" s="0" t="str">
        <f aca="false">A4394</f>
        <v>Café Hôtel Restaurant</v>
      </c>
      <c r="O4394" s="0" t="str">
        <f aca="false">B4394</f>
        <v>Hôtel avec restaurant</v>
      </c>
      <c r="P4394" s="0" t="str">
        <f aca="false">C4394</f>
        <v>Grand Hotel avec restaurant Luxe</v>
      </c>
      <c r="Q4394" s="0" t="str">
        <f aca="false">D4394</f>
        <v>Electrique direct performant</v>
      </c>
      <c r="R4394" s="0" t="str">
        <f aca="false">E4394</f>
        <v>Electricité</v>
      </c>
      <c r="S4394" s="0" t="str">
        <f aca="false">F4394</f>
        <v>0218222602</v>
      </c>
      <c r="T4394" s="0" t="str">
        <f aca="false">G4394</f>
        <v>3</v>
      </c>
      <c r="U4394" s="0" t="n">
        <f aca="false">L4394</f>
        <v>1</v>
      </c>
      <c r="V4394" s="0" t="n">
        <f aca="false">K4394</f>
        <v>12</v>
      </c>
      <c r="W4394" s="0" t="n">
        <f aca="false">J4394</f>
        <v>0</v>
      </c>
    </row>
    <row r="4395" customFormat="false" ht="12.8" hidden="false" customHeight="false" outlineLevel="0" collapsed="false">
      <c r="A4395" s="0" t="s">
        <v>73</v>
      </c>
      <c r="B4395" s="0" t="s">
        <v>264</v>
      </c>
      <c r="C4395" s="0" t="s">
        <v>295</v>
      </c>
      <c r="D4395" s="0" t="s">
        <v>38</v>
      </c>
      <c r="E4395" s="0" t="s">
        <v>30</v>
      </c>
      <c r="F4395" s="0" t="s">
        <v>308</v>
      </c>
      <c r="G4395" s="0" t="s">
        <v>1611</v>
      </c>
      <c r="H4395" s="0" t="n">
        <v>3.39795627906976</v>
      </c>
      <c r="I4395" s="0" t="n">
        <v>80.8429060330013</v>
      </c>
      <c r="J4395" s="0" t="n">
        <v>792</v>
      </c>
      <c r="K4395" s="0" t="n">
        <f aca="false">I4395*SUMIFS(syst_chauffage!$H$3:$H$27,syst_chauffage!$B$3:$B$27,D4395,syst_chauffage!$C$3:$C$27,E4395)</f>
        <v>81.7155083528161</v>
      </c>
      <c r="L4395" s="12" t="n">
        <f aca="false">H4395*SUMIFS(syst_chauffage!$K$3:$K$27,syst_chauffage!$B$3:$B$27,D4395,syst_chauffage!$C$3:$C$27,E4395)</f>
        <v>3.03986496519792</v>
      </c>
      <c r="N4395" s="0" t="str">
        <f aca="false">A4395</f>
        <v>Café Hôtel Restaurant</v>
      </c>
      <c r="O4395" s="0" t="str">
        <f aca="false">B4395</f>
        <v>Hôtel avec restaurant</v>
      </c>
      <c r="P4395" s="0" t="str">
        <f aca="false">C4395</f>
        <v>Grand Hotel avec restaurant Luxe</v>
      </c>
      <c r="Q4395" s="0" t="str">
        <f aca="false">D4395</f>
        <v>PAC performant</v>
      </c>
      <c r="R4395" s="0" t="str">
        <f aca="false">E4395</f>
        <v>Electricité</v>
      </c>
      <c r="S4395" s="0" t="str">
        <f aca="false">F4395</f>
        <v>0218222902</v>
      </c>
      <c r="T4395" s="0" t="str">
        <f aca="false">G4395</f>
        <v>3</v>
      </c>
      <c r="U4395" s="0" t="n">
        <f aca="false">L4395</f>
        <v>3.03986496519792</v>
      </c>
      <c r="V4395" s="0" t="n">
        <f aca="false">K4395</f>
        <v>81.7155083528161</v>
      </c>
      <c r="W4395" s="0" t="n">
        <f aca="false">J4395</f>
        <v>792</v>
      </c>
    </row>
    <row r="4396" customFormat="false" ht="12.8" hidden="false" customHeight="false" outlineLevel="0" collapsed="false">
      <c r="A4396" s="0" t="s">
        <v>73</v>
      </c>
      <c r="B4396" s="0" t="s">
        <v>264</v>
      </c>
      <c r="C4396" s="0" t="s">
        <v>295</v>
      </c>
      <c r="D4396" s="0" t="s">
        <v>46</v>
      </c>
      <c r="E4396" s="0" t="s">
        <v>30</v>
      </c>
      <c r="F4396" s="0" t="s">
        <v>309</v>
      </c>
      <c r="G4396" s="0" t="s">
        <v>1611</v>
      </c>
      <c r="H4396" s="0" t="n">
        <v>3.32861023255814</v>
      </c>
      <c r="I4396" s="0" t="n">
        <v>33.7909792145908</v>
      </c>
      <c r="J4396" s="0" t="n">
        <v>792</v>
      </c>
      <c r="K4396" s="0" t="n">
        <f aca="false">I4396*SUMIFS(syst_chauffage!$H$3:$H$27,syst_chauffage!$B$3:$B$27,D4396,syst_chauffage!$C$3:$C$27,E4396)</f>
        <v>58.6242226838029</v>
      </c>
      <c r="L4396" s="12" t="n">
        <f aca="false">H4396*SUMIFS(syst_chauffage!$K$3:$K$27,syst_chauffage!$B$3:$B$27,D4396,syst_chauffage!$C$3:$C$27,E4396)</f>
        <v>3.00077723502174</v>
      </c>
      <c r="N4396" s="0" t="str">
        <f aca="false">A4396</f>
        <v>Café Hôtel Restaurant</v>
      </c>
      <c r="O4396" s="0" t="str">
        <f aca="false">B4396</f>
        <v>Hôtel avec restaurant</v>
      </c>
      <c r="P4396" s="0" t="str">
        <f aca="false">C4396</f>
        <v>Grand Hotel avec restaurant Luxe</v>
      </c>
      <c r="Q4396" s="0" t="str">
        <f aca="false">D4396</f>
        <v>Rooftop performant</v>
      </c>
      <c r="R4396" s="0" t="str">
        <f aca="false">E4396</f>
        <v>Electricité</v>
      </c>
      <c r="S4396" s="0" t="str">
        <f aca="false">F4396</f>
        <v>0218223002</v>
      </c>
      <c r="T4396" s="0" t="str">
        <f aca="false">G4396</f>
        <v>3</v>
      </c>
      <c r="U4396" s="0" t="n">
        <f aca="false">L4396</f>
        <v>3.00077723502174</v>
      </c>
      <c r="V4396" s="0" t="n">
        <f aca="false">K4396</f>
        <v>58.6242226838029</v>
      </c>
      <c r="W4396" s="0" t="n">
        <f aca="false">J4396</f>
        <v>792</v>
      </c>
    </row>
    <row r="4397" customFormat="false" ht="12.8" hidden="false" customHeight="false" outlineLevel="0" collapsed="false">
      <c r="A4397" s="0" t="s">
        <v>73</v>
      </c>
      <c r="B4397" s="0" t="s">
        <v>264</v>
      </c>
      <c r="C4397" s="0" t="s">
        <v>310</v>
      </c>
      <c r="D4397" s="0" t="s">
        <v>19</v>
      </c>
      <c r="E4397" s="0" t="s">
        <v>58</v>
      </c>
      <c r="F4397" s="0" t="s">
        <v>311</v>
      </c>
      <c r="G4397" s="0" t="s">
        <v>1611</v>
      </c>
      <c r="H4397" s="0" t="n">
        <v>0.728</v>
      </c>
      <c r="I4397" s="0" t="n">
        <v>26.6371938458102</v>
      </c>
      <c r="J4397" s="0" t="n">
        <v>935</v>
      </c>
      <c r="K4397" s="0" t="n">
        <f aca="false">I4397*SUMIFS(syst_chauffage!$H$3:$H$27,syst_chauffage!$B$3:$B$27,D4397,syst_chauffage!$C$3:$C$27,E4397)</f>
        <v>43.8168410990935</v>
      </c>
      <c r="L4397" s="12" t="n">
        <f aca="false">H4397*SUMIFS(syst_chauffage!$K$3:$K$27,syst_chauffage!$B$3:$B$27,D4397,syst_chauffage!$C$3:$C$27,E4397)</f>
        <v>0.728</v>
      </c>
      <c r="N4397" s="0" t="str">
        <f aca="false">A4397</f>
        <v>Café Hôtel Restaurant</v>
      </c>
      <c r="O4397" s="0" t="str">
        <f aca="false">B4397</f>
        <v>Hôtel avec restaurant</v>
      </c>
      <c r="P4397" s="0" t="str">
        <f aca="false">C4397</f>
        <v>Hotel d'affaire avec restaurant Haut de gamme</v>
      </c>
      <c r="Q4397" s="0" t="str">
        <f aca="false">D4397</f>
        <v>Autre système centralisé</v>
      </c>
      <c r="R4397" s="0" t="str">
        <f aca="false">E4397</f>
        <v>Urbain</v>
      </c>
      <c r="S4397" s="0" t="str">
        <f aca="false">F4397</f>
        <v>0218370106</v>
      </c>
      <c r="T4397" s="0" t="str">
        <f aca="false">G4397</f>
        <v>3</v>
      </c>
      <c r="U4397" s="0" t="n">
        <f aca="false">L4397</f>
        <v>0.728</v>
      </c>
      <c r="V4397" s="0" t="n">
        <f aca="false">K4397</f>
        <v>43.8168410990935</v>
      </c>
      <c r="W4397" s="0" t="n">
        <f aca="false">J4397</f>
        <v>935</v>
      </c>
    </row>
    <row r="4398" customFormat="false" ht="12.8" hidden="false" customHeight="false" outlineLevel="0" collapsed="false">
      <c r="A4398" s="0" t="s">
        <v>73</v>
      </c>
      <c r="B4398" s="0" t="s">
        <v>264</v>
      </c>
      <c r="C4398" s="0" t="s">
        <v>310</v>
      </c>
      <c r="D4398" s="0" t="s">
        <v>22</v>
      </c>
      <c r="E4398" s="0" t="s">
        <v>23</v>
      </c>
      <c r="F4398" s="0" t="s">
        <v>312</v>
      </c>
      <c r="G4398" s="0" t="s">
        <v>1611</v>
      </c>
      <c r="H4398" s="0" t="n">
        <v>0.61431817752899</v>
      </c>
      <c r="I4398" s="0" t="n">
        <v>14.2532102709953</v>
      </c>
      <c r="J4398" s="0" t="n">
        <v>0</v>
      </c>
      <c r="K4398" s="0" t="n">
        <f aca="false">I4398*SUMIFS(syst_chauffage!$H$3:$H$27,syst_chauffage!$B$3:$B$27,D4398,syst_chauffage!$C$3:$C$27,E4398)</f>
        <v>25.1002241016908</v>
      </c>
      <c r="L4398" s="12" t="n">
        <f aca="false">H4398*SUMIFS(syst_chauffage!$K$3:$K$27,syst_chauffage!$B$3:$B$27,D4398,syst_chauffage!$C$3:$C$27,E4398)</f>
        <v>0.61431817752899</v>
      </c>
      <c r="N4398" s="0" t="str">
        <f aca="false">A4398</f>
        <v>Café Hôtel Restaurant</v>
      </c>
      <c r="O4398" s="0" t="str">
        <f aca="false">B4398</f>
        <v>Hôtel avec restaurant</v>
      </c>
      <c r="P4398" s="0" t="str">
        <f aca="false">C4398</f>
        <v>Hotel d'affaire avec restaurant Haut de gamme</v>
      </c>
      <c r="Q4398" s="0" t="str">
        <f aca="false">D4398</f>
        <v>Chaudière fioul</v>
      </c>
      <c r="R4398" s="0" t="str">
        <f aca="false">E4398</f>
        <v>Fioul</v>
      </c>
      <c r="S4398" s="0" t="str">
        <f aca="false">F4398</f>
        <v>0218370303</v>
      </c>
      <c r="T4398" s="0" t="str">
        <f aca="false">G4398</f>
        <v>3</v>
      </c>
      <c r="U4398" s="0" t="n">
        <f aca="false">L4398</f>
        <v>0.61431817752899</v>
      </c>
      <c r="V4398" s="0" t="n">
        <f aca="false">K4398</f>
        <v>25.1002241016908</v>
      </c>
      <c r="W4398" s="0" t="n">
        <f aca="false">J4398</f>
        <v>0</v>
      </c>
    </row>
    <row r="4399" customFormat="false" ht="12.8" hidden="false" customHeight="false" outlineLevel="0" collapsed="false">
      <c r="A4399" s="0" t="s">
        <v>73</v>
      </c>
      <c r="B4399" s="0" t="s">
        <v>264</v>
      </c>
      <c r="C4399" s="0" t="s">
        <v>310</v>
      </c>
      <c r="D4399" s="0" t="s">
        <v>13</v>
      </c>
      <c r="E4399" s="0" t="s">
        <v>14</v>
      </c>
      <c r="F4399" s="0" t="s">
        <v>313</v>
      </c>
      <c r="G4399" s="0" t="s">
        <v>1611</v>
      </c>
      <c r="H4399" s="0" t="n">
        <v>0.729626107769277</v>
      </c>
      <c r="I4399" s="0" t="n">
        <v>10.5255911753744</v>
      </c>
      <c r="J4399" s="0" t="n">
        <v>462</v>
      </c>
      <c r="K4399" s="0" t="n">
        <f aca="false">I4399*SUMIFS(syst_chauffage!$H$3:$H$27,syst_chauffage!$B$3:$B$27,D4399,syst_chauffage!$C$3:$C$27,E4399)</f>
        <v>21.2573969637978</v>
      </c>
      <c r="L4399" s="12" t="n">
        <f aca="false">H4399*SUMIFS(syst_chauffage!$K$3:$K$27,syst_chauffage!$B$3:$B$27,D4399,syst_chauffage!$C$3:$C$27,E4399)</f>
        <v>0.729626107769277</v>
      </c>
      <c r="N4399" s="0" t="str">
        <f aca="false">A4399</f>
        <v>Café Hôtel Restaurant</v>
      </c>
      <c r="O4399" s="0" t="str">
        <f aca="false">B4399</f>
        <v>Hôtel avec restaurant</v>
      </c>
      <c r="P4399" s="0" t="str">
        <f aca="false">C4399</f>
        <v>Hotel d'affaire avec restaurant Haut de gamme</v>
      </c>
      <c r="Q4399" s="0" t="str">
        <f aca="false">D4399</f>
        <v>Chaudière gaz</v>
      </c>
      <c r="R4399" s="0" t="str">
        <f aca="false">E4399</f>
        <v>Gaz</v>
      </c>
      <c r="S4399" s="0" t="str">
        <f aca="false">F4399</f>
        <v>0218370404</v>
      </c>
      <c r="T4399" s="0" t="str">
        <f aca="false">G4399</f>
        <v>3</v>
      </c>
      <c r="U4399" s="0" t="n">
        <f aca="false">L4399</f>
        <v>0.729626107769277</v>
      </c>
      <c r="V4399" s="0" t="n">
        <f aca="false">K4399</f>
        <v>21.2573969637978</v>
      </c>
      <c r="W4399" s="0" t="n">
        <f aca="false">J4399</f>
        <v>462</v>
      </c>
    </row>
    <row r="4400" customFormat="false" ht="12.8" hidden="false" customHeight="false" outlineLevel="0" collapsed="false">
      <c r="A4400" s="0" t="s">
        <v>73</v>
      </c>
      <c r="B4400" s="0" t="s">
        <v>264</v>
      </c>
      <c r="C4400" s="0" t="s">
        <v>310</v>
      </c>
      <c r="D4400" s="0" t="s">
        <v>29</v>
      </c>
      <c r="E4400" s="0" t="s">
        <v>30</v>
      </c>
      <c r="F4400" s="0" t="s">
        <v>314</v>
      </c>
      <c r="G4400" s="0" t="s">
        <v>1611</v>
      </c>
      <c r="H4400" s="0" t="n">
        <v>0.92</v>
      </c>
      <c r="I4400" s="0" t="n">
        <v>10.4</v>
      </c>
      <c r="J4400" s="0" t="n">
        <v>0</v>
      </c>
      <c r="K4400" s="0" t="n">
        <f aca="false">I4400*SUMIFS(syst_chauffage!$H$3:$H$27,syst_chauffage!$B$3:$B$27,D4400,syst_chauffage!$C$3:$C$27,E4400)</f>
        <v>3</v>
      </c>
      <c r="L4400" s="12" t="n">
        <f aca="false">H4400*SUMIFS(syst_chauffage!$K$3:$K$27,syst_chauffage!$B$3:$B$27,D4400,syst_chauffage!$C$3:$C$27,E4400)</f>
        <v>0.92</v>
      </c>
      <c r="N4400" s="0" t="str">
        <f aca="false">A4400</f>
        <v>Café Hôtel Restaurant</v>
      </c>
      <c r="O4400" s="0" t="str">
        <f aca="false">B4400</f>
        <v>Hôtel avec restaurant</v>
      </c>
      <c r="P4400" s="0" t="str">
        <f aca="false">C4400</f>
        <v>Hotel d'affaire avec restaurant Haut de gamme</v>
      </c>
      <c r="Q4400" s="0" t="str">
        <f aca="false">D4400</f>
        <v>Electrique direct</v>
      </c>
      <c r="R4400" s="0" t="str">
        <f aca="false">E4400</f>
        <v>Electricité</v>
      </c>
      <c r="S4400" s="0" t="str">
        <f aca="false">F4400</f>
        <v>0218370602</v>
      </c>
      <c r="T4400" s="0" t="str">
        <f aca="false">G4400</f>
        <v>3</v>
      </c>
      <c r="U4400" s="0" t="n">
        <f aca="false">L4400</f>
        <v>0.92</v>
      </c>
      <c r="V4400" s="0" t="n">
        <f aca="false">K4400</f>
        <v>3</v>
      </c>
      <c r="W4400" s="0" t="n">
        <f aca="false">J4400</f>
        <v>0</v>
      </c>
    </row>
    <row r="4401" customFormat="false" ht="12.8" hidden="false" customHeight="false" outlineLevel="0" collapsed="false">
      <c r="A4401" s="0" t="s">
        <v>73</v>
      </c>
      <c r="B4401" s="0" t="s">
        <v>264</v>
      </c>
      <c r="C4401" s="0" t="s">
        <v>310</v>
      </c>
      <c r="D4401" s="0" t="s">
        <v>36</v>
      </c>
      <c r="E4401" s="0" t="s">
        <v>30</v>
      </c>
      <c r="F4401" s="0" t="s">
        <v>315</v>
      </c>
      <c r="G4401" s="0" t="s">
        <v>1611</v>
      </c>
      <c r="H4401" s="0" t="n">
        <v>2.9761825116279</v>
      </c>
      <c r="I4401" s="0" t="n">
        <v>73.4757436637086</v>
      </c>
      <c r="J4401" s="0" t="n">
        <v>738</v>
      </c>
      <c r="K4401" s="0" t="n">
        <f aca="false">I4401*SUMIFS(syst_chauffage!$H$3:$H$27,syst_chauffage!$B$3:$B$27,D4401,syst_chauffage!$C$3:$C$27,E4401)</f>
        <v>45.4563641525544</v>
      </c>
      <c r="L4401" s="12" t="n">
        <f aca="false">H4401*SUMIFS(syst_chauffage!$K$3:$K$27,syst_chauffage!$B$3:$B$27,D4401,syst_chauffage!$C$3:$C$27,E4401)</f>
        <v>2.50056035446046</v>
      </c>
      <c r="N4401" s="0" t="str">
        <f aca="false">A4401</f>
        <v>Café Hôtel Restaurant</v>
      </c>
      <c r="O4401" s="0" t="str">
        <f aca="false">B4401</f>
        <v>Hôtel avec restaurant</v>
      </c>
      <c r="P4401" s="0" t="str">
        <f aca="false">C4401</f>
        <v>Hotel d'affaire avec restaurant Haut de gamme</v>
      </c>
      <c r="Q4401" s="0" t="str">
        <f aca="false">D4401</f>
        <v>PAC</v>
      </c>
      <c r="R4401" s="0" t="str">
        <f aca="false">E4401</f>
        <v>Electricité</v>
      </c>
      <c r="S4401" s="0" t="str">
        <f aca="false">F4401</f>
        <v>0218370902</v>
      </c>
      <c r="T4401" s="0" t="str">
        <f aca="false">G4401</f>
        <v>3</v>
      </c>
      <c r="U4401" s="0" t="n">
        <f aca="false">L4401</f>
        <v>2.50056035446046</v>
      </c>
      <c r="V4401" s="0" t="n">
        <f aca="false">K4401</f>
        <v>45.4563641525544</v>
      </c>
      <c r="W4401" s="0" t="n">
        <f aca="false">J4401</f>
        <v>738</v>
      </c>
    </row>
    <row r="4402" customFormat="false" ht="12.8" hidden="false" customHeight="false" outlineLevel="0" collapsed="false">
      <c r="A4402" s="0" t="s">
        <v>73</v>
      </c>
      <c r="B4402" s="0" t="s">
        <v>264</v>
      </c>
      <c r="C4402" s="0" t="s">
        <v>310</v>
      </c>
      <c r="D4402" s="0" t="s">
        <v>42</v>
      </c>
      <c r="E4402" s="0" t="s">
        <v>30</v>
      </c>
      <c r="F4402" s="0" t="s">
        <v>316</v>
      </c>
      <c r="G4402" s="0" t="s">
        <v>1611</v>
      </c>
      <c r="H4402" s="0" t="n">
        <v>2.83389320930232</v>
      </c>
      <c r="I4402" s="0" t="n">
        <v>31.5780070219366</v>
      </c>
      <c r="J4402" s="0" t="n">
        <v>738</v>
      </c>
      <c r="K4402" s="0" t="n">
        <f aca="false">I4402*SUMIFS(syst_chauffage!$H$3:$H$27,syst_chauffage!$B$3:$B$27,D4402,syst_chauffage!$C$3:$C$27,E4402)</f>
        <v>28.5052217605724</v>
      </c>
      <c r="L4402" s="12" t="n">
        <f aca="false">H4402*SUMIFS(syst_chauffage!$K$3:$K$27,syst_chauffage!$B$3:$B$27,D4402,syst_chauffage!$C$3:$C$27,E4402)</f>
        <v>2.52652616787402</v>
      </c>
      <c r="N4402" s="0" t="str">
        <f aca="false">A4402</f>
        <v>Café Hôtel Restaurant</v>
      </c>
      <c r="O4402" s="0" t="str">
        <f aca="false">B4402</f>
        <v>Hôtel avec restaurant</v>
      </c>
      <c r="P4402" s="0" t="str">
        <f aca="false">C4402</f>
        <v>Hotel d'affaire avec restaurant Haut de gamme</v>
      </c>
      <c r="Q4402" s="0" t="str">
        <f aca="false">D4402</f>
        <v>Rooftop</v>
      </c>
      <c r="R4402" s="0" t="str">
        <f aca="false">E4402</f>
        <v>Electricité</v>
      </c>
      <c r="S4402" s="0" t="str">
        <f aca="false">F4402</f>
        <v>0218371002</v>
      </c>
      <c r="T4402" s="0" t="str">
        <f aca="false">G4402</f>
        <v>3</v>
      </c>
      <c r="U4402" s="0" t="n">
        <f aca="false">L4402</f>
        <v>2.52652616787402</v>
      </c>
      <c r="V4402" s="0" t="n">
        <f aca="false">K4402</f>
        <v>28.5052217605724</v>
      </c>
      <c r="W4402" s="0" t="n">
        <f aca="false">J4402</f>
        <v>738</v>
      </c>
    </row>
    <row r="4403" customFormat="false" ht="12.8" hidden="false" customHeight="false" outlineLevel="0" collapsed="false">
      <c r="A4403" s="0" t="s">
        <v>73</v>
      </c>
      <c r="B4403" s="0" t="s">
        <v>264</v>
      </c>
      <c r="C4403" s="0" t="s">
        <v>310</v>
      </c>
      <c r="D4403" s="0" t="s">
        <v>51</v>
      </c>
      <c r="E4403" s="0" t="s">
        <v>58</v>
      </c>
      <c r="F4403" s="0" t="s">
        <v>317</v>
      </c>
      <c r="G4403" s="0" t="s">
        <v>1611</v>
      </c>
      <c r="H4403" s="0" t="n">
        <v>0.84</v>
      </c>
      <c r="I4403" s="0" t="n">
        <v>31.7109450545359</v>
      </c>
      <c r="J4403" s="0" t="n">
        <v>935</v>
      </c>
      <c r="K4403" s="0" t="n">
        <f aca="false">I4403*SUMIFS(syst_chauffage!$H$3:$H$27,syst_chauffage!$B$3:$B$27,D4403,syst_chauffage!$C$3:$C$27,E4403)</f>
        <v>67.6711411115859</v>
      </c>
      <c r="L4403" s="12" t="n">
        <f aca="false">H4403*SUMIFS(syst_chauffage!$K$3:$K$27,syst_chauffage!$B$3:$B$27,D4403,syst_chauffage!$C$3:$C$27,E4403)</f>
        <v>0.84</v>
      </c>
      <c r="N4403" s="0" t="str">
        <f aca="false">A4403</f>
        <v>Café Hôtel Restaurant</v>
      </c>
      <c r="O4403" s="0" t="str">
        <f aca="false">B4403</f>
        <v>Hôtel avec restaurant</v>
      </c>
      <c r="P4403" s="0" t="str">
        <f aca="false">C4403</f>
        <v>Hotel d'affaire avec restaurant Haut de gamme</v>
      </c>
      <c r="Q4403" s="0" t="str">
        <f aca="false">D4403</f>
        <v>Autre système centralisé performant</v>
      </c>
      <c r="R4403" s="0" t="str">
        <f aca="false">E4403</f>
        <v>Urbain</v>
      </c>
      <c r="S4403" s="0" t="str">
        <f aca="false">F4403</f>
        <v>0218372106</v>
      </c>
      <c r="T4403" s="0" t="str">
        <f aca="false">G4403</f>
        <v>3</v>
      </c>
      <c r="U4403" s="0" t="n">
        <f aca="false">L4403</f>
        <v>0.84</v>
      </c>
      <c r="V4403" s="0" t="n">
        <f aca="false">K4403</f>
        <v>67.6711411115859</v>
      </c>
      <c r="W4403" s="0" t="n">
        <f aca="false">J4403</f>
        <v>935</v>
      </c>
    </row>
    <row r="4404" customFormat="false" ht="12.8" hidden="false" customHeight="false" outlineLevel="0" collapsed="false">
      <c r="A4404" s="0" t="s">
        <v>73</v>
      </c>
      <c r="B4404" s="0" t="s">
        <v>264</v>
      </c>
      <c r="C4404" s="0" t="s">
        <v>310</v>
      </c>
      <c r="D4404" s="0" t="s">
        <v>27</v>
      </c>
      <c r="E4404" s="0" t="s">
        <v>23</v>
      </c>
      <c r="F4404" s="0" t="s">
        <v>318</v>
      </c>
      <c r="G4404" s="0" t="s">
        <v>1611</v>
      </c>
      <c r="H4404" s="0" t="n">
        <v>0.766407066544978</v>
      </c>
      <c r="I4404" s="0" t="n">
        <v>16.9681074654706</v>
      </c>
      <c r="J4404" s="0" t="n">
        <v>1064</v>
      </c>
      <c r="K4404" s="0" t="n">
        <f aca="false">I4404*SUMIFS(syst_chauffage!$H$3:$H$27,syst_chauffage!$B$3:$B$27,D4404,syst_chauffage!$C$3:$C$27,E4404)</f>
        <v>43.513068105951</v>
      </c>
      <c r="L4404" s="12" t="n">
        <f aca="false">H4404*SUMIFS(syst_chauffage!$K$3:$K$27,syst_chauffage!$B$3:$B$27,D4404,syst_chauffage!$C$3:$C$27,E4404)</f>
        <v>0.766407066544978</v>
      </c>
      <c r="N4404" s="0" t="str">
        <f aca="false">A4404</f>
        <v>Café Hôtel Restaurant</v>
      </c>
      <c r="O4404" s="0" t="str">
        <f aca="false">B4404</f>
        <v>Hôtel avec restaurant</v>
      </c>
      <c r="P4404" s="0" t="str">
        <f aca="false">C4404</f>
        <v>Hotel d'affaire avec restaurant Haut de gamme</v>
      </c>
      <c r="Q4404" s="0" t="str">
        <f aca="false">D4404</f>
        <v>Chaudière condensation fioul</v>
      </c>
      <c r="R4404" s="0" t="str">
        <f aca="false">E4404</f>
        <v>Fioul</v>
      </c>
      <c r="S4404" s="0" t="str">
        <f aca="false">F4404</f>
        <v>0218372303</v>
      </c>
      <c r="T4404" s="0" t="str">
        <f aca="false">G4404</f>
        <v>3</v>
      </c>
      <c r="U4404" s="0" t="n">
        <f aca="false">L4404</f>
        <v>0.766407066544978</v>
      </c>
      <c r="V4404" s="0" t="n">
        <f aca="false">K4404</f>
        <v>43.513068105951</v>
      </c>
      <c r="W4404" s="0" t="n">
        <f aca="false">J4404</f>
        <v>1064</v>
      </c>
    </row>
    <row r="4405" customFormat="false" ht="12.8" hidden="false" customHeight="false" outlineLevel="0" collapsed="false">
      <c r="A4405" s="0" t="s">
        <v>73</v>
      </c>
      <c r="B4405" s="0" t="s">
        <v>264</v>
      </c>
      <c r="C4405" s="0" t="s">
        <v>310</v>
      </c>
      <c r="D4405" s="0" t="s">
        <v>18</v>
      </c>
      <c r="E4405" s="0" t="s">
        <v>14</v>
      </c>
      <c r="F4405" s="0" t="s">
        <v>319</v>
      </c>
      <c r="G4405" s="0" t="s">
        <v>1611</v>
      </c>
      <c r="H4405" s="0" t="n">
        <v>0.990807302183952</v>
      </c>
      <c r="I4405" s="0" t="n">
        <v>12.5304656849695</v>
      </c>
      <c r="J4405" s="0" t="n">
        <v>1064</v>
      </c>
      <c r="K4405" s="0" t="n">
        <f aca="false">I4405*SUMIFS(syst_chauffage!$H$3:$H$27,syst_chauffage!$B$3:$B$27,D4405,syst_chauffage!$C$3:$C$27,E4405)</f>
        <v>34.144628352504</v>
      </c>
      <c r="L4405" s="12" t="n">
        <f aca="false">H4405*SUMIFS(syst_chauffage!$K$3:$K$27,syst_chauffage!$B$3:$B$27,D4405,syst_chauffage!$C$3:$C$27,E4405)</f>
        <v>0.962516672611784</v>
      </c>
      <c r="N4405" s="0" t="str">
        <f aca="false">A4405</f>
        <v>Café Hôtel Restaurant</v>
      </c>
      <c r="O4405" s="0" t="str">
        <f aca="false">B4405</f>
        <v>Hôtel avec restaurant</v>
      </c>
      <c r="P4405" s="0" t="str">
        <f aca="false">C4405</f>
        <v>Hotel d'affaire avec restaurant Haut de gamme</v>
      </c>
      <c r="Q4405" s="0" t="str">
        <f aca="false">D4405</f>
        <v>Chaudière condensation gaz</v>
      </c>
      <c r="R4405" s="0" t="str">
        <f aca="false">E4405</f>
        <v>Gaz</v>
      </c>
      <c r="S4405" s="0" t="str">
        <f aca="false">F4405</f>
        <v>0218372404</v>
      </c>
      <c r="T4405" s="0" t="str">
        <f aca="false">G4405</f>
        <v>3</v>
      </c>
      <c r="U4405" s="0" t="n">
        <f aca="false">L4405</f>
        <v>0.962516672611784</v>
      </c>
      <c r="V4405" s="0" t="n">
        <f aca="false">K4405</f>
        <v>34.144628352504</v>
      </c>
      <c r="W4405" s="0" t="n">
        <f aca="false">J4405</f>
        <v>1064</v>
      </c>
    </row>
    <row r="4406" customFormat="false" ht="12.8" hidden="false" customHeight="false" outlineLevel="0" collapsed="false">
      <c r="A4406" s="0" t="s">
        <v>73</v>
      </c>
      <c r="B4406" s="0" t="s">
        <v>264</v>
      </c>
      <c r="C4406" s="0" t="s">
        <v>310</v>
      </c>
      <c r="D4406" s="0" t="s">
        <v>32</v>
      </c>
      <c r="E4406" s="0" t="s">
        <v>30</v>
      </c>
      <c r="F4406" s="0" t="s">
        <v>320</v>
      </c>
      <c r="G4406" s="0" t="s">
        <v>1611</v>
      </c>
      <c r="H4406" s="0" t="n">
        <v>1</v>
      </c>
      <c r="I4406" s="0" t="n">
        <v>12</v>
      </c>
      <c r="J4406" s="0" t="n">
        <v>0</v>
      </c>
      <c r="K4406" s="0" t="n">
        <f aca="false">I4406*SUMIFS(syst_chauffage!$H$3:$H$27,syst_chauffage!$B$3:$B$27,D4406,syst_chauffage!$C$3:$C$27,E4406)</f>
        <v>12</v>
      </c>
      <c r="L4406" s="12" t="n">
        <f aca="false">H4406*SUMIFS(syst_chauffage!$K$3:$K$27,syst_chauffage!$B$3:$B$27,D4406,syst_chauffage!$C$3:$C$27,E4406)</f>
        <v>1</v>
      </c>
      <c r="N4406" s="0" t="str">
        <f aca="false">A4406</f>
        <v>Café Hôtel Restaurant</v>
      </c>
      <c r="O4406" s="0" t="str">
        <f aca="false">B4406</f>
        <v>Hôtel avec restaurant</v>
      </c>
      <c r="P4406" s="0" t="str">
        <f aca="false">C4406</f>
        <v>Hotel d'affaire avec restaurant Haut de gamme</v>
      </c>
      <c r="Q4406" s="0" t="str">
        <f aca="false">D4406</f>
        <v>Electrique direct performant</v>
      </c>
      <c r="R4406" s="0" t="str">
        <f aca="false">E4406</f>
        <v>Electricité</v>
      </c>
      <c r="S4406" s="0" t="str">
        <f aca="false">F4406</f>
        <v>0218372602</v>
      </c>
      <c r="T4406" s="0" t="str">
        <f aca="false">G4406</f>
        <v>3</v>
      </c>
      <c r="U4406" s="0" t="n">
        <f aca="false">L4406</f>
        <v>1</v>
      </c>
      <c r="V4406" s="0" t="n">
        <f aca="false">K4406</f>
        <v>12</v>
      </c>
      <c r="W4406" s="0" t="n">
        <f aca="false">J4406</f>
        <v>0</v>
      </c>
    </row>
    <row r="4407" customFormat="false" ht="12.8" hidden="false" customHeight="false" outlineLevel="0" collapsed="false">
      <c r="A4407" s="0" t="s">
        <v>73</v>
      </c>
      <c r="B4407" s="0" t="s">
        <v>264</v>
      </c>
      <c r="C4407" s="0" t="s">
        <v>310</v>
      </c>
      <c r="D4407" s="0" t="s">
        <v>38</v>
      </c>
      <c r="E4407" s="0" t="s">
        <v>30</v>
      </c>
      <c r="F4407" s="0" t="s">
        <v>321</v>
      </c>
      <c r="G4407" s="0" t="s">
        <v>1611</v>
      </c>
      <c r="H4407" s="0" t="n">
        <v>3.43405674418604</v>
      </c>
      <c r="I4407" s="0" t="n">
        <v>87.4711234091769</v>
      </c>
      <c r="J4407" s="0" t="n">
        <v>792</v>
      </c>
      <c r="K4407" s="0" t="n">
        <f aca="false">I4407*SUMIFS(syst_chauffage!$H$3:$H$27,syst_chauffage!$B$3:$B$27,D4407,syst_chauffage!$C$3:$C$27,E4407)</f>
        <v>88.4152693948803</v>
      </c>
      <c r="L4407" s="12" t="n">
        <f aca="false">H4407*SUMIFS(syst_chauffage!$K$3:$K$27,syst_chauffage!$B$3:$B$27,D4407,syst_chauffage!$C$3:$C$27,E4407)</f>
        <v>3.07216100732486</v>
      </c>
      <c r="N4407" s="0" t="str">
        <f aca="false">A4407</f>
        <v>Café Hôtel Restaurant</v>
      </c>
      <c r="O4407" s="0" t="str">
        <f aca="false">B4407</f>
        <v>Hôtel avec restaurant</v>
      </c>
      <c r="P4407" s="0" t="str">
        <f aca="false">C4407</f>
        <v>Hotel d'affaire avec restaurant Haut de gamme</v>
      </c>
      <c r="Q4407" s="0" t="str">
        <f aca="false">D4407</f>
        <v>PAC performant</v>
      </c>
      <c r="R4407" s="0" t="str">
        <f aca="false">E4407</f>
        <v>Electricité</v>
      </c>
      <c r="S4407" s="0" t="str">
        <f aca="false">F4407</f>
        <v>0218372902</v>
      </c>
      <c r="T4407" s="0" t="str">
        <f aca="false">G4407</f>
        <v>3</v>
      </c>
      <c r="U4407" s="0" t="n">
        <f aca="false">L4407</f>
        <v>3.07216100732486</v>
      </c>
      <c r="V4407" s="0" t="n">
        <f aca="false">K4407</f>
        <v>88.4152693948803</v>
      </c>
      <c r="W4407" s="0" t="n">
        <f aca="false">J4407</f>
        <v>792</v>
      </c>
    </row>
    <row r="4408" customFormat="false" ht="12.8" hidden="false" customHeight="false" outlineLevel="0" collapsed="false">
      <c r="A4408" s="0" t="s">
        <v>73</v>
      </c>
      <c r="B4408" s="0" t="s">
        <v>264</v>
      </c>
      <c r="C4408" s="0" t="s">
        <v>310</v>
      </c>
      <c r="D4408" s="0" t="s">
        <v>46</v>
      </c>
      <c r="E4408" s="0" t="s">
        <v>30</v>
      </c>
      <c r="F4408" s="0" t="s">
        <v>322</v>
      </c>
      <c r="G4408" s="0" t="s">
        <v>1611</v>
      </c>
      <c r="H4408" s="0" t="n">
        <v>3.36397395348837</v>
      </c>
      <c r="I4408" s="0" t="n">
        <v>37.5928655023054</v>
      </c>
      <c r="J4408" s="0" t="n">
        <v>792</v>
      </c>
      <c r="K4408" s="0" t="n">
        <f aca="false">I4408*SUMIFS(syst_chauffage!$H$3:$H$27,syst_chauffage!$B$3:$B$27,D4408,syst_chauffage!$C$3:$C$27,E4408)</f>
        <v>65.2201436523565</v>
      </c>
      <c r="L4408" s="12" t="n">
        <f aca="false">H4408*SUMIFS(syst_chauffage!$K$3:$K$27,syst_chauffage!$B$3:$B$27,D4408,syst_chauffage!$C$3:$C$27,E4408)</f>
        <v>3.03265800245889</v>
      </c>
      <c r="N4408" s="0" t="str">
        <f aca="false">A4408</f>
        <v>Café Hôtel Restaurant</v>
      </c>
      <c r="O4408" s="0" t="str">
        <f aca="false">B4408</f>
        <v>Hôtel avec restaurant</v>
      </c>
      <c r="P4408" s="0" t="str">
        <f aca="false">C4408</f>
        <v>Hotel d'affaire avec restaurant Haut de gamme</v>
      </c>
      <c r="Q4408" s="0" t="str">
        <f aca="false">D4408</f>
        <v>Rooftop performant</v>
      </c>
      <c r="R4408" s="0" t="str">
        <f aca="false">E4408</f>
        <v>Electricité</v>
      </c>
      <c r="S4408" s="0" t="str">
        <f aca="false">F4408</f>
        <v>0218373002</v>
      </c>
      <c r="T4408" s="0" t="str">
        <f aca="false">G4408</f>
        <v>3</v>
      </c>
      <c r="U4408" s="0" t="n">
        <f aca="false">L4408</f>
        <v>3.03265800245889</v>
      </c>
      <c r="V4408" s="0" t="n">
        <f aca="false">K4408</f>
        <v>65.2201436523565</v>
      </c>
      <c r="W4408" s="0" t="n">
        <f aca="false">J4408</f>
        <v>792</v>
      </c>
    </row>
    <row r="4409" customFormat="false" ht="12.8" hidden="false" customHeight="false" outlineLevel="0" collapsed="false">
      <c r="A4409" s="0" t="s">
        <v>73</v>
      </c>
      <c r="B4409" s="0" t="s">
        <v>264</v>
      </c>
      <c r="C4409" s="0" t="s">
        <v>323</v>
      </c>
      <c r="D4409" s="0" t="s">
        <v>19</v>
      </c>
      <c r="E4409" s="0" t="s">
        <v>57</v>
      </c>
      <c r="F4409" s="0" t="s">
        <v>324</v>
      </c>
      <c r="G4409" s="0" t="s">
        <v>1611</v>
      </c>
      <c r="H4409" s="0" t="n">
        <v>0.6526</v>
      </c>
      <c r="I4409" s="0" t="n">
        <v>22.6386337593512</v>
      </c>
      <c r="J4409" s="0" t="n">
        <v>0</v>
      </c>
      <c r="K4409" s="0" t="n">
        <f aca="false">I4409*SUMIFS(syst_chauffage!$H$3:$H$27,syst_chauffage!$B$3:$B$27,D4409,syst_chauffage!$C$3:$C$27,E4409)</f>
        <v>31.5237694344608</v>
      </c>
      <c r="L4409" s="12" t="n">
        <f aca="false">H4409*SUMIFS(syst_chauffage!$K$3:$K$27,syst_chauffage!$B$3:$B$27,D4409,syst_chauffage!$C$3:$C$27,E4409)</f>
        <v>0.6526</v>
      </c>
      <c r="N4409" s="0" t="str">
        <f aca="false">A4409</f>
        <v>Café Hôtel Restaurant</v>
      </c>
      <c r="O4409" s="0" t="str">
        <f aca="false">B4409</f>
        <v>Hôtel avec restaurant</v>
      </c>
      <c r="P4409" s="0" t="str">
        <f aca="false">C4409</f>
        <v>Hotel d'affaire avec restaurant Luxe</v>
      </c>
      <c r="Q4409" s="0" t="str">
        <f aca="false">D4409</f>
        <v>Autre système centralisé</v>
      </c>
      <c r="R4409" s="0" t="str">
        <f aca="false">E4409</f>
        <v>Autres</v>
      </c>
      <c r="S4409" s="0" t="str">
        <f aca="false">F4409</f>
        <v>0218380101</v>
      </c>
      <c r="T4409" s="0" t="str">
        <f aca="false">G4409</f>
        <v>3</v>
      </c>
      <c r="U4409" s="0" t="n">
        <f aca="false">L4409</f>
        <v>0.6526</v>
      </c>
      <c r="V4409" s="0" t="n">
        <f aca="false">K4409</f>
        <v>31.5237694344608</v>
      </c>
      <c r="W4409" s="0" t="n">
        <f aca="false">J4409</f>
        <v>0</v>
      </c>
    </row>
    <row r="4410" customFormat="false" ht="12.8" hidden="false" customHeight="false" outlineLevel="0" collapsed="false">
      <c r="A4410" s="0" t="s">
        <v>73</v>
      </c>
      <c r="B4410" s="0" t="s">
        <v>264</v>
      </c>
      <c r="C4410" s="0" t="s">
        <v>323</v>
      </c>
      <c r="D4410" s="0" t="s">
        <v>19</v>
      </c>
      <c r="E4410" s="0" t="s">
        <v>58</v>
      </c>
      <c r="F4410" s="0" t="s">
        <v>325</v>
      </c>
      <c r="G4410" s="0" t="s">
        <v>1611</v>
      </c>
      <c r="H4410" s="0" t="n">
        <v>0.641333333333333</v>
      </c>
      <c r="I4410" s="0" t="n">
        <v>22.6597298182967</v>
      </c>
      <c r="J4410" s="0" t="n">
        <v>935</v>
      </c>
      <c r="K4410" s="0" t="n">
        <f aca="false">I4410*SUMIFS(syst_chauffage!$H$3:$H$27,syst_chauffage!$B$3:$B$27,D4410,syst_chauffage!$C$3:$C$27,E4410)</f>
        <v>37.2741132772463</v>
      </c>
      <c r="L4410" s="12" t="n">
        <f aca="false">H4410*SUMIFS(syst_chauffage!$K$3:$K$27,syst_chauffage!$B$3:$B$27,D4410,syst_chauffage!$C$3:$C$27,E4410)</f>
        <v>0.641333333333333</v>
      </c>
      <c r="N4410" s="0" t="str">
        <f aca="false">A4410</f>
        <v>Café Hôtel Restaurant</v>
      </c>
      <c r="O4410" s="0" t="str">
        <f aca="false">B4410</f>
        <v>Hôtel avec restaurant</v>
      </c>
      <c r="P4410" s="0" t="str">
        <f aca="false">C4410</f>
        <v>Hotel d'affaire avec restaurant Luxe</v>
      </c>
      <c r="Q4410" s="0" t="str">
        <f aca="false">D4410</f>
        <v>Autre système centralisé</v>
      </c>
      <c r="R4410" s="0" t="str">
        <f aca="false">E4410</f>
        <v>Urbain</v>
      </c>
      <c r="S4410" s="0" t="str">
        <f aca="false">F4410</f>
        <v>0218380106</v>
      </c>
      <c r="T4410" s="0" t="str">
        <f aca="false">G4410</f>
        <v>3</v>
      </c>
      <c r="U4410" s="0" t="n">
        <f aca="false">L4410</f>
        <v>0.641333333333333</v>
      </c>
      <c r="V4410" s="0" t="n">
        <f aca="false">K4410</f>
        <v>37.2741132772463</v>
      </c>
      <c r="W4410" s="0" t="n">
        <f aca="false">J4410</f>
        <v>935</v>
      </c>
    </row>
    <row r="4411" customFormat="false" ht="12.8" hidden="false" customHeight="false" outlineLevel="0" collapsed="false">
      <c r="A4411" s="0" t="s">
        <v>73</v>
      </c>
      <c r="B4411" s="0" t="s">
        <v>264</v>
      </c>
      <c r="C4411" s="0" t="s">
        <v>323</v>
      </c>
      <c r="D4411" s="0" t="s">
        <v>22</v>
      </c>
      <c r="E4411" s="0" t="s">
        <v>23</v>
      </c>
      <c r="F4411" s="0" t="s">
        <v>326</v>
      </c>
      <c r="G4411" s="0" t="s">
        <v>1611</v>
      </c>
      <c r="H4411" s="0" t="n">
        <v>0.588299978518893</v>
      </c>
      <c r="I4411" s="0" t="n">
        <v>10.4868813692498</v>
      </c>
      <c r="J4411" s="0" t="n">
        <v>0</v>
      </c>
      <c r="K4411" s="0" t="n">
        <f aca="false">I4411*SUMIFS(syst_chauffage!$H$3:$H$27,syst_chauffage!$B$3:$B$27,D4411,syst_chauffage!$C$3:$C$27,E4411)</f>
        <v>18.4676341323375</v>
      </c>
      <c r="L4411" s="12" t="n">
        <f aca="false">H4411*SUMIFS(syst_chauffage!$K$3:$K$27,syst_chauffage!$B$3:$B$27,D4411,syst_chauffage!$C$3:$C$27,E4411)</f>
        <v>0.588299978518893</v>
      </c>
      <c r="N4411" s="0" t="str">
        <f aca="false">A4411</f>
        <v>Café Hôtel Restaurant</v>
      </c>
      <c r="O4411" s="0" t="str">
        <f aca="false">B4411</f>
        <v>Hôtel avec restaurant</v>
      </c>
      <c r="P4411" s="0" t="str">
        <f aca="false">C4411</f>
        <v>Hotel d'affaire avec restaurant Luxe</v>
      </c>
      <c r="Q4411" s="0" t="str">
        <f aca="false">D4411</f>
        <v>Chaudière fioul</v>
      </c>
      <c r="R4411" s="0" t="str">
        <f aca="false">E4411</f>
        <v>Fioul</v>
      </c>
      <c r="S4411" s="0" t="str">
        <f aca="false">F4411</f>
        <v>0218380303</v>
      </c>
      <c r="T4411" s="0" t="str">
        <f aca="false">G4411</f>
        <v>3</v>
      </c>
      <c r="U4411" s="0" t="n">
        <f aca="false">L4411</f>
        <v>0.588299978518893</v>
      </c>
      <c r="V4411" s="0" t="n">
        <f aca="false">K4411</f>
        <v>18.4676341323375</v>
      </c>
      <c r="W4411" s="0" t="n">
        <f aca="false">J4411</f>
        <v>0</v>
      </c>
    </row>
    <row r="4412" customFormat="false" ht="12.8" hidden="false" customHeight="false" outlineLevel="0" collapsed="false">
      <c r="A4412" s="0" t="s">
        <v>73</v>
      </c>
      <c r="B4412" s="0" t="s">
        <v>264</v>
      </c>
      <c r="C4412" s="0" t="s">
        <v>323</v>
      </c>
      <c r="D4412" s="0" t="s">
        <v>13</v>
      </c>
      <c r="E4412" s="0" t="s">
        <v>14</v>
      </c>
      <c r="F4412" s="0" t="s">
        <v>327</v>
      </c>
      <c r="G4412" s="0" t="s">
        <v>1611</v>
      </c>
      <c r="H4412" s="0" t="n">
        <v>0.699672908966661</v>
      </c>
      <c r="I4412" s="0" t="n">
        <v>7.81432809484462</v>
      </c>
      <c r="J4412" s="0" t="n">
        <v>392</v>
      </c>
      <c r="K4412" s="0" t="n">
        <f aca="false">I4412*SUMIFS(syst_chauffage!$H$3:$H$27,syst_chauffage!$B$3:$B$27,D4412,syst_chauffage!$C$3:$C$27,E4412)</f>
        <v>15.7817524497916</v>
      </c>
      <c r="L4412" s="12" t="n">
        <f aca="false">H4412*SUMIFS(syst_chauffage!$K$3:$K$27,syst_chauffage!$B$3:$B$27,D4412,syst_chauffage!$C$3:$C$27,E4412)</f>
        <v>0.699672908966661</v>
      </c>
      <c r="N4412" s="0" t="str">
        <f aca="false">A4412</f>
        <v>Café Hôtel Restaurant</v>
      </c>
      <c r="O4412" s="0" t="str">
        <f aca="false">B4412</f>
        <v>Hôtel avec restaurant</v>
      </c>
      <c r="P4412" s="0" t="str">
        <f aca="false">C4412</f>
        <v>Hotel d'affaire avec restaurant Luxe</v>
      </c>
      <c r="Q4412" s="0" t="str">
        <f aca="false">D4412</f>
        <v>Chaudière gaz</v>
      </c>
      <c r="R4412" s="0" t="str">
        <f aca="false">E4412</f>
        <v>Gaz</v>
      </c>
      <c r="S4412" s="0" t="str">
        <f aca="false">F4412</f>
        <v>0218380404</v>
      </c>
      <c r="T4412" s="0" t="str">
        <f aca="false">G4412</f>
        <v>3</v>
      </c>
      <c r="U4412" s="0" t="n">
        <f aca="false">L4412</f>
        <v>0.699672908966661</v>
      </c>
      <c r="V4412" s="0" t="n">
        <f aca="false">K4412</f>
        <v>15.7817524497916</v>
      </c>
      <c r="W4412" s="0" t="n">
        <f aca="false">J4412</f>
        <v>392</v>
      </c>
    </row>
    <row r="4413" customFormat="false" ht="12.8" hidden="false" customHeight="false" outlineLevel="0" collapsed="false">
      <c r="A4413" s="0" t="s">
        <v>73</v>
      </c>
      <c r="B4413" s="0" t="s">
        <v>264</v>
      </c>
      <c r="C4413" s="0" t="s">
        <v>323</v>
      </c>
      <c r="D4413" s="0" t="s">
        <v>29</v>
      </c>
      <c r="E4413" s="0" t="s">
        <v>30</v>
      </c>
      <c r="F4413" s="0" t="s">
        <v>328</v>
      </c>
      <c r="G4413" s="0" t="s">
        <v>1611</v>
      </c>
      <c r="H4413" s="0" t="n">
        <v>0.92</v>
      </c>
      <c r="I4413" s="0" t="n">
        <v>10.4</v>
      </c>
      <c r="J4413" s="0" t="n">
        <v>0</v>
      </c>
      <c r="K4413" s="0" t="n">
        <f aca="false">I4413*SUMIFS(syst_chauffage!$H$3:$H$27,syst_chauffage!$B$3:$B$27,D4413,syst_chauffage!$C$3:$C$27,E4413)</f>
        <v>3</v>
      </c>
      <c r="L4413" s="12" t="n">
        <f aca="false">H4413*SUMIFS(syst_chauffage!$K$3:$K$27,syst_chauffage!$B$3:$B$27,D4413,syst_chauffage!$C$3:$C$27,E4413)</f>
        <v>0.92</v>
      </c>
      <c r="N4413" s="0" t="str">
        <f aca="false">A4413</f>
        <v>Café Hôtel Restaurant</v>
      </c>
      <c r="O4413" s="0" t="str">
        <f aca="false">B4413</f>
        <v>Hôtel avec restaurant</v>
      </c>
      <c r="P4413" s="0" t="str">
        <f aca="false">C4413</f>
        <v>Hotel d'affaire avec restaurant Luxe</v>
      </c>
      <c r="Q4413" s="0" t="str">
        <f aca="false">D4413</f>
        <v>Electrique direct</v>
      </c>
      <c r="R4413" s="0" t="str">
        <f aca="false">E4413</f>
        <v>Electricité</v>
      </c>
      <c r="S4413" s="0" t="str">
        <f aca="false">F4413</f>
        <v>0218380602</v>
      </c>
      <c r="T4413" s="0" t="str">
        <f aca="false">G4413</f>
        <v>3</v>
      </c>
      <c r="U4413" s="0" t="n">
        <f aca="false">L4413</f>
        <v>0.92</v>
      </c>
      <c r="V4413" s="0" t="n">
        <f aca="false">K4413</f>
        <v>3</v>
      </c>
      <c r="W4413" s="0" t="n">
        <f aca="false">J4413</f>
        <v>0</v>
      </c>
    </row>
    <row r="4414" customFormat="false" ht="12.8" hidden="false" customHeight="false" outlineLevel="0" collapsed="false">
      <c r="A4414" s="0" t="s">
        <v>73</v>
      </c>
      <c r="B4414" s="0" t="s">
        <v>264</v>
      </c>
      <c r="C4414" s="0" t="s">
        <v>323</v>
      </c>
      <c r="D4414" s="0" t="s">
        <v>36</v>
      </c>
      <c r="E4414" s="0" t="s">
        <v>30</v>
      </c>
      <c r="F4414" s="0" t="s">
        <v>329</v>
      </c>
      <c r="G4414" s="0" t="s">
        <v>1611</v>
      </c>
      <c r="H4414" s="0" t="n">
        <v>2.94489544186046</v>
      </c>
      <c r="I4414" s="0" t="n">
        <v>62.5395485183894</v>
      </c>
      <c r="J4414" s="0" t="n">
        <v>495</v>
      </c>
      <c r="K4414" s="0" t="n">
        <f aca="false">I4414*SUMIFS(syst_chauffage!$H$3:$H$27,syst_chauffage!$B$3:$B$27,D4414,syst_chauffage!$C$3:$C$27,E4414)</f>
        <v>38.6905984157108</v>
      </c>
      <c r="L4414" s="12" t="n">
        <f aca="false">H4414*SUMIFS(syst_chauffage!$K$3:$K$27,syst_chauffage!$B$3:$B$27,D4414,syst_chauffage!$C$3:$C$27,E4414)</f>
        <v>2.47427325480779</v>
      </c>
      <c r="N4414" s="0" t="str">
        <f aca="false">A4414</f>
        <v>Café Hôtel Restaurant</v>
      </c>
      <c r="O4414" s="0" t="str">
        <f aca="false">B4414</f>
        <v>Hôtel avec restaurant</v>
      </c>
      <c r="P4414" s="0" t="str">
        <f aca="false">C4414</f>
        <v>Hotel d'affaire avec restaurant Luxe</v>
      </c>
      <c r="Q4414" s="0" t="str">
        <f aca="false">D4414</f>
        <v>PAC</v>
      </c>
      <c r="R4414" s="0" t="str">
        <f aca="false">E4414</f>
        <v>Electricité</v>
      </c>
      <c r="S4414" s="0" t="str">
        <f aca="false">F4414</f>
        <v>0218380902</v>
      </c>
      <c r="T4414" s="0" t="str">
        <f aca="false">G4414</f>
        <v>3</v>
      </c>
      <c r="U4414" s="0" t="n">
        <f aca="false">L4414</f>
        <v>2.47427325480779</v>
      </c>
      <c r="V4414" s="0" t="n">
        <f aca="false">K4414</f>
        <v>38.6905984157108</v>
      </c>
      <c r="W4414" s="0" t="n">
        <f aca="false">J4414</f>
        <v>495</v>
      </c>
    </row>
    <row r="4415" customFormat="false" ht="12.8" hidden="false" customHeight="false" outlineLevel="0" collapsed="false">
      <c r="A4415" s="0" t="s">
        <v>73</v>
      </c>
      <c r="B4415" s="0" t="s">
        <v>264</v>
      </c>
      <c r="C4415" s="0" t="s">
        <v>323</v>
      </c>
      <c r="D4415" s="0" t="s">
        <v>42</v>
      </c>
      <c r="E4415" s="0" t="s">
        <v>30</v>
      </c>
      <c r="F4415" s="0" t="s">
        <v>330</v>
      </c>
      <c r="G4415" s="0" t="s">
        <v>1611</v>
      </c>
      <c r="H4415" s="0" t="n">
        <v>2.80410195348837</v>
      </c>
      <c r="I4415" s="0" t="n">
        <v>26.2551482425135</v>
      </c>
      <c r="J4415" s="0" t="n">
        <v>495</v>
      </c>
      <c r="K4415" s="0" t="n">
        <f aca="false">I4415*SUMIFS(syst_chauffage!$H$3:$H$27,syst_chauffage!$B$3:$B$27,D4415,syst_chauffage!$C$3:$C$27,E4415)</f>
        <v>23.7003184681555</v>
      </c>
      <c r="L4415" s="12" t="n">
        <f aca="false">H4415*SUMIFS(syst_chauffage!$K$3:$K$27,syst_chauffage!$B$3:$B$27,D4415,syst_chauffage!$C$3:$C$27,E4415)</f>
        <v>2.49996610303434</v>
      </c>
      <c r="N4415" s="0" t="str">
        <f aca="false">A4415</f>
        <v>Café Hôtel Restaurant</v>
      </c>
      <c r="O4415" s="0" t="str">
        <f aca="false">B4415</f>
        <v>Hôtel avec restaurant</v>
      </c>
      <c r="P4415" s="0" t="str">
        <f aca="false">C4415</f>
        <v>Hotel d'affaire avec restaurant Luxe</v>
      </c>
      <c r="Q4415" s="0" t="str">
        <f aca="false">D4415</f>
        <v>Rooftop</v>
      </c>
      <c r="R4415" s="0" t="str">
        <f aca="false">E4415</f>
        <v>Electricité</v>
      </c>
      <c r="S4415" s="0" t="str">
        <f aca="false">F4415</f>
        <v>0218381002</v>
      </c>
      <c r="T4415" s="0" t="str">
        <f aca="false">G4415</f>
        <v>3</v>
      </c>
      <c r="U4415" s="0" t="n">
        <f aca="false">L4415</f>
        <v>2.49996610303434</v>
      </c>
      <c r="V4415" s="0" t="n">
        <f aca="false">K4415</f>
        <v>23.7003184681555</v>
      </c>
      <c r="W4415" s="0" t="n">
        <f aca="false">J4415</f>
        <v>495</v>
      </c>
    </row>
    <row r="4416" customFormat="false" ht="12.8" hidden="false" customHeight="false" outlineLevel="0" collapsed="false">
      <c r="A4416" s="0" t="s">
        <v>73</v>
      </c>
      <c r="B4416" s="0" t="s">
        <v>264</v>
      </c>
      <c r="C4416" s="0" t="s">
        <v>323</v>
      </c>
      <c r="D4416" s="0" t="s">
        <v>51</v>
      </c>
      <c r="E4416" s="0" t="s">
        <v>57</v>
      </c>
      <c r="F4416" s="0" t="s">
        <v>331</v>
      </c>
      <c r="G4416" s="0" t="s">
        <v>1611</v>
      </c>
      <c r="H4416" s="0" t="n">
        <v>0.753</v>
      </c>
      <c r="I4416" s="0" t="n">
        <v>26.9507544754181</v>
      </c>
      <c r="J4416" s="0" t="n">
        <v>0</v>
      </c>
      <c r="K4416" s="0" t="n">
        <f aca="false">I4416*SUMIFS(syst_chauffage!$H$3:$H$27,syst_chauffage!$B$3:$B$27,D4416,syst_chauffage!$C$3:$C$27,E4416)</f>
        <v>57.104710024239</v>
      </c>
      <c r="L4416" s="12" t="n">
        <f aca="false">H4416*SUMIFS(syst_chauffage!$K$3:$K$27,syst_chauffage!$B$3:$B$27,D4416,syst_chauffage!$C$3:$C$27,E4416)</f>
        <v>0.753</v>
      </c>
      <c r="N4416" s="0" t="str">
        <f aca="false">A4416</f>
        <v>Café Hôtel Restaurant</v>
      </c>
      <c r="O4416" s="0" t="str">
        <f aca="false">B4416</f>
        <v>Hôtel avec restaurant</v>
      </c>
      <c r="P4416" s="0" t="str">
        <f aca="false">C4416</f>
        <v>Hotel d'affaire avec restaurant Luxe</v>
      </c>
      <c r="Q4416" s="0" t="str">
        <f aca="false">D4416</f>
        <v>Autre système centralisé performant</v>
      </c>
      <c r="R4416" s="0" t="str">
        <f aca="false">E4416</f>
        <v>Autres</v>
      </c>
      <c r="S4416" s="0" t="str">
        <f aca="false">F4416</f>
        <v>0218382101</v>
      </c>
      <c r="T4416" s="0" t="str">
        <f aca="false">G4416</f>
        <v>3</v>
      </c>
      <c r="U4416" s="0" t="n">
        <f aca="false">L4416</f>
        <v>0.753</v>
      </c>
      <c r="V4416" s="0" t="n">
        <f aca="false">K4416</f>
        <v>57.104710024239</v>
      </c>
      <c r="W4416" s="0" t="n">
        <f aca="false">J4416</f>
        <v>0</v>
      </c>
    </row>
    <row r="4417" customFormat="false" ht="12.8" hidden="false" customHeight="false" outlineLevel="0" collapsed="false">
      <c r="A4417" s="0" t="s">
        <v>73</v>
      </c>
      <c r="B4417" s="0" t="s">
        <v>264</v>
      </c>
      <c r="C4417" s="0" t="s">
        <v>323</v>
      </c>
      <c r="D4417" s="0" t="s">
        <v>51</v>
      </c>
      <c r="E4417" s="0" t="s">
        <v>58</v>
      </c>
      <c r="F4417" s="0" t="s">
        <v>332</v>
      </c>
      <c r="G4417" s="0" t="s">
        <v>1611</v>
      </c>
      <c r="H4417" s="0" t="n">
        <v>0.74</v>
      </c>
      <c r="I4417" s="0" t="n">
        <v>26.9758688313056</v>
      </c>
      <c r="J4417" s="0" t="n">
        <v>935</v>
      </c>
      <c r="K4417" s="0" t="n">
        <f aca="false">I4417*SUMIFS(syst_chauffage!$H$3:$H$27,syst_chauffage!$B$3:$B$27,D4417,syst_chauffage!$C$3:$C$27,E4417)</f>
        <v>57.5664907857988</v>
      </c>
      <c r="L4417" s="12" t="n">
        <f aca="false">H4417*SUMIFS(syst_chauffage!$K$3:$K$27,syst_chauffage!$B$3:$B$27,D4417,syst_chauffage!$C$3:$C$27,E4417)</f>
        <v>0.74</v>
      </c>
      <c r="N4417" s="0" t="str">
        <f aca="false">A4417</f>
        <v>Café Hôtel Restaurant</v>
      </c>
      <c r="O4417" s="0" t="str">
        <f aca="false">B4417</f>
        <v>Hôtel avec restaurant</v>
      </c>
      <c r="P4417" s="0" t="str">
        <f aca="false">C4417</f>
        <v>Hotel d'affaire avec restaurant Luxe</v>
      </c>
      <c r="Q4417" s="0" t="str">
        <f aca="false">D4417</f>
        <v>Autre système centralisé performant</v>
      </c>
      <c r="R4417" s="0" t="str">
        <f aca="false">E4417</f>
        <v>Urbain</v>
      </c>
      <c r="S4417" s="0" t="str">
        <f aca="false">F4417</f>
        <v>0218382106</v>
      </c>
      <c r="T4417" s="0" t="str">
        <f aca="false">G4417</f>
        <v>3</v>
      </c>
      <c r="U4417" s="0" t="n">
        <f aca="false">L4417</f>
        <v>0.74</v>
      </c>
      <c r="V4417" s="0" t="n">
        <f aca="false">K4417</f>
        <v>57.5664907857988</v>
      </c>
      <c r="W4417" s="0" t="n">
        <f aca="false">J4417</f>
        <v>935</v>
      </c>
    </row>
    <row r="4418" customFormat="false" ht="12.8" hidden="false" customHeight="false" outlineLevel="0" collapsed="false">
      <c r="A4418" s="0" t="s">
        <v>73</v>
      </c>
      <c r="B4418" s="0" t="s">
        <v>264</v>
      </c>
      <c r="C4418" s="0" t="s">
        <v>323</v>
      </c>
      <c r="D4418" s="0" t="s">
        <v>27</v>
      </c>
      <c r="E4418" s="0" t="s">
        <v>23</v>
      </c>
      <c r="F4418" s="0" t="s">
        <v>333</v>
      </c>
      <c r="G4418" s="0" t="s">
        <v>1611</v>
      </c>
      <c r="H4418" s="0" t="n">
        <v>0.761834183123975</v>
      </c>
      <c r="I4418" s="0" t="n">
        <v>12.4843825824403</v>
      </c>
      <c r="J4418" s="0" t="n">
        <v>882</v>
      </c>
      <c r="K4418" s="0" t="n">
        <f aca="false">I4418*SUMIFS(syst_chauffage!$H$3:$H$27,syst_chauffage!$B$3:$B$27,D4418,syst_chauffage!$C$3:$C$27,E4418)</f>
        <v>32.0149899260087</v>
      </c>
      <c r="L4418" s="12" t="n">
        <f aca="false">H4418*SUMIFS(syst_chauffage!$K$3:$K$27,syst_chauffage!$B$3:$B$27,D4418,syst_chauffage!$C$3:$C$27,E4418)</f>
        <v>0.761834183123975</v>
      </c>
      <c r="N4418" s="0" t="str">
        <f aca="false">A4418</f>
        <v>Café Hôtel Restaurant</v>
      </c>
      <c r="O4418" s="0" t="str">
        <f aca="false">B4418</f>
        <v>Hôtel avec restaurant</v>
      </c>
      <c r="P4418" s="0" t="str">
        <f aca="false">C4418</f>
        <v>Hotel d'affaire avec restaurant Luxe</v>
      </c>
      <c r="Q4418" s="0" t="str">
        <f aca="false">D4418</f>
        <v>Chaudière condensation fioul</v>
      </c>
      <c r="R4418" s="0" t="str">
        <f aca="false">E4418</f>
        <v>Fioul</v>
      </c>
      <c r="S4418" s="0" t="str">
        <f aca="false">F4418</f>
        <v>0218382303</v>
      </c>
      <c r="T4418" s="0" t="str">
        <f aca="false">G4418</f>
        <v>3</v>
      </c>
      <c r="U4418" s="0" t="n">
        <f aca="false">L4418</f>
        <v>0.761834183123975</v>
      </c>
      <c r="V4418" s="0" t="n">
        <f aca="false">K4418</f>
        <v>32.0149899260087</v>
      </c>
      <c r="W4418" s="0" t="n">
        <f aca="false">J4418</f>
        <v>882</v>
      </c>
    </row>
    <row r="4419" customFormat="false" ht="12.8" hidden="false" customHeight="false" outlineLevel="0" collapsed="false">
      <c r="A4419" s="0" t="s">
        <v>73</v>
      </c>
      <c r="B4419" s="0" t="s">
        <v>264</v>
      </c>
      <c r="C4419" s="0" t="s">
        <v>323</v>
      </c>
      <c r="D4419" s="0" t="s">
        <v>18</v>
      </c>
      <c r="E4419" s="0" t="s">
        <v>14</v>
      </c>
      <c r="F4419" s="0" t="s">
        <v>334</v>
      </c>
      <c r="G4419" s="0" t="s">
        <v>1611</v>
      </c>
      <c r="H4419" s="0" t="n">
        <v>0.987567162789052</v>
      </c>
      <c r="I4419" s="0" t="n">
        <v>9.3027715414817</v>
      </c>
      <c r="J4419" s="0" t="n">
        <v>882</v>
      </c>
      <c r="K4419" s="0" t="n">
        <f aca="false">I4419*SUMIFS(syst_chauffage!$H$3:$H$27,syst_chauffage!$B$3:$B$27,D4419,syst_chauffage!$C$3:$C$27,E4419)</f>
        <v>25.3493912291829</v>
      </c>
      <c r="L4419" s="12" t="n">
        <f aca="false">H4419*SUMIFS(syst_chauffage!$K$3:$K$27,syst_chauffage!$B$3:$B$27,D4419,syst_chauffage!$C$3:$C$27,E4419)</f>
        <v>0.959369049272409</v>
      </c>
      <c r="N4419" s="0" t="str">
        <f aca="false">A4419</f>
        <v>Café Hôtel Restaurant</v>
      </c>
      <c r="O4419" s="0" t="str">
        <f aca="false">B4419</f>
        <v>Hôtel avec restaurant</v>
      </c>
      <c r="P4419" s="0" t="str">
        <f aca="false">C4419</f>
        <v>Hotel d'affaire avec restaurant Luxe</v>
      </c>
      <c r="Q4419" s="0" t="str">
        <f aca="false">D4419</f>
        <v>Chaudière condensation gaz</v>
      </c>
      <c r="R4419" s="0" t="str">
        <f aca="false">E4419</f>
        <v>Gaz</v>
      </c>
      <c r="S4419" s="0" t="str">
        <f aca="false">F4419</f>
        <v>0218382404</v>
      </c>
      <c r="T4419" s="0" t="str">
        <f aca="false">G4419</f>
        <v>3</v>
      </c>
      <c r="U4419" s="0" t="n">
        <f aca="false">L4419</f>
        <v>0.959369049272409</v>
      </c>
      <c r="V4419" s="0" t="n">
        <f aca="false">K4419</f>
        <v>25.3493912291829</v>
      </c>
      <c r="W4419" s="0" t="n">
        <f aca="false">J4419</f>
        <v>882</v>
      </c>
    </row>
    <row r="4420" customFormat="false" ht="12.8" hidden="false" customHeight="false" outlineLevel="0" collapsed="false">
      <c r="A4420" s="0" t="s">
        <v>73</v>
      </c>
      <c r="B4420" s="0" t="s">
        <v>264</v>
      </c>
      <c r="C4420" s="0" t="s">
        <v>323</v>
      </c>
      <c r="D4420" s="0" t="s">
        <v>32</v>
      </c>
      <c r="E4420" s="0" t="s">
        <v>30</v>
      </c>
      <c r="F4420" s="0" t="s">
        <v>335</v>
      </c>
      <c r="G4420" s="0" t="s">
        <v>1611</v>
      </c>
      <c r="H4420" s="0" t="n">
        <v>1</v>
      </c>
      <c r="I4420" s="0" t="n">
        <v>12</v>
      </c>
      <c r="J4420" s="0" t="n">
        <v>0</v>
      </c>
      <c r="K4420" s="0" t="n">
        <f aca="false">I4420*SUMIFS(syst_chauffage!$H$3:$H$27,syst_chauffage!$B$3:$B$27,D4420,syst_chauffage!$C$3:$C$27,E4420)</f>
        <v>12</v>
      </c>
      <c r="L4420" s="12" t="n">
        <f aca="false">H4420*SUMIFS(syst_chauffage!$K$3:$K$27,syst_chauffage!$B$3:$B$27,D4420,syst_chauffage!$C$3:$C$27,E4420)</f>
        <v>1</v>
      </c>
      <c r="N4420" s="0" t="str">
        <f aca="false">A4420</f>
        <v>Café Hôtel Restaurant</v>
      </c>
      <c r="O4420" s="0" t="str">
        <f aca="false">B4420</f>
        <v>Hôtel avec restaurant</v>
      </c>
      <c r="P4420" s="0" t="str">
        <f aca="false">C4420</f>
        <v>Hotel d'affaire avec restaurant Luxe</v>
      </c>
      <c r="Q4420" s="0" t="str">
        <f aca="false">D4420</f>
        <v>Electrique direct performant</v>
      </c>
      <c r="R4420" s="0" t="str">
        <f aca="false">E4420</f>
        <v>Electricité</v>
      </c>
      <c r="S4420" s="0" t="str">
        <f aca="false">F4420</f>
        <v>0218382602</v>
      </c>
      <c r="T4420" s="0" t="str">
        <f aca="false">G4420</f>
        <v>3</v>
      </c>
      <c r="U4420" s="0" t="n">
        <f aca="false">L4420</f>
        <v>1</v>
      </c>
      <c r="V4420" s="0" t="n">
        <f aca="false">K4420</f>
        <v>12</v>
      </c>
      <c r="W4420" s="0" t="n">
        <f aca="false">J4420</f>
        <v>0</v>
      </c>
    </row>
    <row r="4421" customFormat="false" ht="12.8" hidden="false" customHeight="false" outlineLevel="0" collapsed="false">
      <c r="A4421" s="0" t="s">
        <v>73</v>
      </c>
      <c r="B4421" s="0" t="s">
        <v>264</v>
      </c>
      <c r="C4421" s="0" t="s">
        <v>323</v>
      </c>
      <c r="D4421" s="0" t="s">
        <v>38</v>
      </c>
      <c r="E4421" s="0" t="s">
        <v>30</v>
      </c>
      <c r="F4421" s="0" t="s">
        <v>336</v>
      </c>
      <c r="G4421" s="0" t="s">
        <v>1611</v>
      </c>
      <c r="H4421" s="0" t="n">
        <v>3.39795627906976</v>
      </c>
      <c r="I4421" s="0" t="n">
        <v>74.4518434742731</v>
      </c>
      <c r="J4421" s="0" t="n">
        <v>540</v>
      </c>
      <c r="K4421" s="0" t="n">
        <f aca="false">I4421*SUMIFS(syst_chauffage!$H$3:$H$27,syst_chauffage!$B$3:$B$27,D4421,syst_chauffage!$C$3:$C$27,E4421)</f>
        <v>75.2554619303393</v>
      </c>
      <c r="L4421" s="12" t="n">
        <f aca="false">H4421*SUMIFS(syst_chauffage!$K$3:$K$27,syst_chauffage!$B$3:$B$27,D4421,syst_chauffage!$C$3:$C$27,E4421)</f>
        <v>3.03986496519792</v>
      </c>
      <c r="N4421" s="0" t="str">
        <f aca="false">A4421</f>
        <v>Café Hôtel Restaurant</v>
      </c>
      <c r="O4421" s="0" t="str">
        <f aca="false">B4421</f>
        <v>Hôtel avec restaurant</v>
      </c>
      <c r="P4421" s="0" t="str">
        <f aca="false">C4421</f>
        <v>Hotel d'affaire avec restaurant Luxe</v>
      </c>
      <c r="Q4421" s="0" t="str">
        <f aca="false">D4421</f>
        <v>PAC performant</v>
      </c>
      <c r="R4421" s="0" t="str">
        <f aca="false">E4421</f>
        <v>Electricité</v>
      </c>
      <c r="S4421" s="0" t="str">
        <f aca="false">F4421</f>
        <v>0218382902</v>
      </c>
      <c r="T4421" s="0" t="str">
        <f aca="false">G4421</f>
        <v>3</v>
      </c>
      <c r="U4421" s="0" t="n">
        <f aca="false">L4421</f>
        <v>3.03986496519792</v>
      </c>
      <c r="V4421" s="0" t="n">
        <f aca="false">K4421</f>
        <v>75.2554619303393</v>
      </c>
      <c r="W4421" s="0" t="n">
        <f aca="false">J4421</f>
        <v>540</v>
      </c>
    </row>
    <row r="4422" customFormat="false" ht="12.8" hidden="false" customHeight="false" outlineLevel="0" collapsed="false">
      <c r="A4422" s="0" t="s">
        <v>73</v>
      </c>
      <c r="B4422" s="0" t="s">
        <v>264</v>
      </c>
      <c r="C4422" s="0" t="s">
        <v>323</v>
      </c>
      <c r="D4422" s="0" t="s">
        <v>46</v>
      </c>
      <c r="E4422" s="0" t="s">
        <v>30</v>
      </c>
      <c r="F4422" s="0" t="s">
        <v>337</v>
      </c>
      <c r="G4422" s="0" t="s">
        <v>1611</v>
      </c>
      <c r="H4422" s="0" t="n">
        <v>3.32861023255814</v>
      </c>
      <c r="I4422" s="0" t="n">
        <v>31.2561288601351</v>
      </c>
      <c r="J4422" s="0" t="n">
        <v>540</v>
      </c>
      <c r="K4422" s="0" t="n">
        <f aca="false">I4422*SUMIFS(syst_chauffage!$H$3:$H$27,syst_chauffage!$B$3:$B$27,D4422,syst_chauffage!$C$3:$C$27,E4422)</f>
        <v>54.2264918365843</v>
      </c>
      <c r="L4422" s="12" t="n">
        <f aca="false">H4422*SUMIFS(syst_chauffage!$K$3:$K$27,syst_chauffage!$B$3:$B$27,D4422,syst_chauffage!$C$3:$C$27,E4422)</f>
        <v>3.00077723502174</v>
      </c>
      <c r="N4422" s="0" t="str">
        <f aca="false">A4422</f>
        <v>Café Hôtel Restaurant</v>
      </c>
      <c r="O4422" s="0" t="str">
        <f aca="false">B4422</f>
        <v>Hôtel avec restaurant</v>
      </c>
      <c r="P4422" s="0" t="str">
        <f aca="false">C4422</f>
        <v>Hotel d'affaire avec restaurant Luxe</v>
      </c>
      <c r="Q4422" s="0" t="str">
        <f aca="false">D4422</f>
        <v>Rooftop performant</v>
      </c>
      <c r="R4422" s="0" t="str">
        <f aca="false">E4422</f>
        <v>Electricité</v>
      </c>
      <c r="S4422" s="0" t="str">
        <f aca="false">F4422</f>
        <v>0218383002</v>
      </c>
      <c r="T4422" s="0" t="str">
        <f aca="false">G4422</f>
        <v>3</v>
      </c>
      <c r="U4422" s="0" t="n">
        <f aca="false">L4422</f>
        <v>3.00077723502174</v>
      </c>
      <c r="V4422" s="0" t="n">
        <f aca="false">K4422</f>
        <v>54.2264918365843</v>
      </c>
      <c r="W4422" s="0" t="n">
        <f aca="false">J4422</f>
        <v>540</v>
      </c>
    </row>
    <row r="4423" customFormat="false" ht="12.8" hidden="false" customHeight="false" outlineLevel="0" collapsed="false">
      <c r="A4423" s="0" t="s">
        <v>73</v>
      </c>
      <c r="B4423" s="0" t="s">
        <v>264</v>
      </c>
      <c r="C4423" s="0" t="s">
        <v>338</v>
      </c>
      <c r="D4423" s="0" t="s">
        <v>19</v>
      </c>
      <c r="E4423" s="0" t="s">
        <v>57</v>
      </c>
      <c r="F4423" s="0" t="s">
        <v>339</v>
      </c>
      <c r="G4423" s="0" t="s">
        <v>1611</v>
      </c>
      <c r="H4423" s="0" t="n">
        <v>0.686827174398296</v>
      </c>
      <c r="I4423" s="0" t="n">
        <v>32.0521168096175</v>
      </c>
      <c r="J4423" s="0" t="n">
        <v>0</v>
      </c>
      <c r="K4423" s="0" t="n">
        <f aca="false">I4423*SUMIFS(syst_chauffage!$H$3:$H$27,syst_chauffage!$B$3:$B$27,D4423,syst_chauffage!$C$3:$C$27,E4423)</f>
        <v>44.6318250002798</v>
      </c>
      <c r="L4423" s="12" t="n">
        <f aca="false">H4423*SUMIFS(syst_chauffage!$K$3:$K$27,syst_chauffage!$B$3:$B$27,D4423,syst_chauffage!$C$3:$C$27,E4423)</f>
        <v>0.686827174398296</v>
      </c>
      <c r="N4423" s="0" t="str">
        <f aca="false">A4423</f>
        <v>Café Hôtel Restaurant</v>
      </c>
      <c r="O4423" s="0" t="str">
        <f aca="false">B4423</f>
        <v>Hôtel avec restaurant</v>
      </c>
      <c r="P4423" s="0" t="str">
        <f aca="false">C4423</f>
        <v>Moyen Hotel avec restaurant Bas de gamme</v>
      </c>
      <c r="Q4423" s="0" t="str">
        <f aca="false">D4423</f>
        <v>Autre système centralisé</v>
      </c>
      <c r="R4423" s="0" t="str">
        <f aca="false">E4423</f>
        <v>Autres</v>
      </c>
      <c r="S4423" s="0" t="str">
        <f aca="false">F4423</f>
        <v>0218530101</v>
      </c>
      <c r="T4423" s="0" t="str">
        <f aca="false">G4423</f>
        <v>3</v>
      </c>
      <c r="U4423" s="0" t="n">
        <f aca="false">L4423</f>
        <v>0.686827174398296</v>
      </c>
      <c r="V4423" s="0" t="n">
        <f aca="false">K4423</f>
        <v>44.6318250002798</v>
      </c>
      <c r="W4423" s="0" t="n">
        <f aca="false">J4423</f>
        <v>0</v>
      </c>
    </row>
    <row r="4424" customFormat="false" ht="12.8" hidden="false" customHeight="false" outlineLevel="0" collapsed="false">
      <c r="A4424" s="0" t="s">
        <v>73</v>
      </c>
      <c r="B4424" s="0" t="s">
        <v>264</v>
      </c>
      <c r="C4424" s="0" t="s">
        <v>338</v>
      </c>
      <c r="D4424" s="0" t="s">
        <v>19</v>
      </c>
      <c r="E4424" s="0" t="s">
        <v>58</v>
      </c>
      <c r="F4424" s="0" t="s">
        <v>340</v>
      </c>
      <c r="G4424" s="0" t="s">
        <v>1611</v>
      </c>
      <c r="H4424" s="0" t="n">
        <v>0.714102427078554</v>
      </c>
      <c r="I4424" s="0" t="n">
        <v>32.2169295932231</v>
      </c>
      <c r="J4424" s="0" t="n">
        <v>935</v>
      </c>
      <c r="K4424" s="0" t="n">
        <f aca="false">I4424*SUMIFS(syst_chauffage!$H$3:$H$27,syst_chauffage!$B$3:$B$27,D4424,syst_chauffage!$C$3:$C$27,E4424)</f>
        <v>52.9952251298791</v>
      </c>
      <c r="L4424" s="12" t="n">
        <f aca="false">H4424*SUMIFS(syst_chauffage!$K$3:$K$27,syst_chauffage!$B$3:$B$27,D4424,syst_chauffage!$C$3:$C$27,E4424)</f>
        <v>0.714102427078554</v>
      </c>
      <c r="N4424" s="0" t="str">
        <f aca="false">A4424</f>
        <v>Café Hôtel Restaurant</v>
      </c>
      <c r="O4424" s="0" t="str">
        <f aca="false">B4424</f>
        <v>Hôtel avec restaurant</v>
      </c>
      <c r="P4424" s="0" t="str">
        <f aca="false">C4424</f>
        <v>Moyen Hotel avec restaurant Bas de gamme</v>
      </c>
      <c r="Q4424" s="0" t="str">
        <f aca="false">D4424</f>
        <v>Autre système centralisé</v>
      </c>
      <c r="R4424" s="0" t="str">
        <f aca="false">E4424</f>
        <v>Urbain</v>
      </c>
      <c r="S4424" s="0" t="str">
        <f aca="false">F4424</f>
        <v>0218530106</v>
      </c>
      <c r="T4424" s="0" t="str">
        <f aca="false">G4424</f>
        <v>3</v>
      </c>
      <c r="U4424" s="0" t="n">
        <f aca="false">L4424</f>
        <v>0.714102427078554</v>
      </c>
      <c r="V4424" s="0" t="n">
        <f aca="false">K4424</f>
        <v>52.9952251298791</v>
      </c>
      <c r="W4424" s="0" t="n">
        <f aca="false">J4424</f>
        <v>935</v>
      </c>
    </row>
    <row r="4425" customFormat="false" ht="12.8" hidden="false" customHeight="false" outlineLevel="0" collapsed="false">
      <c r="A4425" s="0" t="s">
        <v>73</v>
      </c>
      <c r="B4425" s="0" t="s">
        <v>264</v>
      </c>
      <c r="C4425" s="0" t="s">
        <v>338</v>
      </c>
      <c r="D4425" s="0" t="s">
        <v>22</v>
      </c>
      <c r="E4425" s="0" t="s">
        <v>23</v>
      </c>
      <c r="F4425" s="0" t="s">
        <v>341</v>
      </c>
      <c r="G4425" s="0" t="s">
        <v>1611</v>
      </c>
      <c r="H4425" s="0" t="n">
        <v>0.568150760762035</v>
      </c>
      <c r="I4425" s="0" t="n">
        <v>20.9849928891126</v>
      </c>
      <c r="J4425" s="0" t="n">
        <v>0</v>
      </c>
      <c r="K4425" s="0" t="n">
        <f aca="false">I4425*SUMIFS(syst_chauffage!$H$3:$H$27,syst_chauffage!$B$3:$B$27,D4425,syst_chauffage!$C$3:$C$27,E4425)</f>
        <v>36.9550448126752</v>
      </c>
      <c r="L4425" s="12" t="n">
        <f aca="false">H4425*SUMIFS(syst_chauffage!$K$3:$K$27,syst_chauffage!$B$3:$B$27,D4425,syst_chauffage!$C$3:$C$27,E4425)</f>
        <v>0.568150760762035</v>
      </c>
      <c r="N4425" s="0" t="str">
        <f aca="false">A4425</f>
        <v>Café Hôtel Restaurant</v>
      </c>
      <c r="O4425" s="0" t="str">
        <f aca="false">B4425</f>
        <v>Hôtel avec restaurant</v>
      </c>
      <c r="P4425" s="0" t="str">
        <f aca="false">C4425</f>
        <v>Moyen Hotel avec restaurant Bas de gamme</v>
      </c>
      <c r="Q4425" s="0" t="str">
        <f aca="false">D4425</f>
        <v>Chaudière fioul</v>
      </c>
      <c r="R4425" s="0" t="str">
        <f aca="false">E4425</f>
        <v>Fioul</v>
      </c>
      <c r="S4425" s="0" t="str">
        <f aca="false">F4425</f>
        <v>0218530303</v>
      </c>
      <c r="T4425" s="0" t="str">
        <f aca="false">G4425</f>
        <v>3</v>
      </c>
      <c r="U4425" s="0" t="n">
        <f aca="false">L4425</f>
        <v>0.568150760762035</v>
      </c>
      <c r="V4425" s="0" t="n">
        <f aca="false">K4425</f>
        <v>36.9550448126752</v>
      </c>
      <c r="W4425" s="0" t="n">
        <f aca="false">J4425</f>
        <v>0</v>
      </c>
    </row>
    <row r="4426" customFormat="false" ht="12.8" hidden="false" customHeight="false" outlineLevel="0" collapsed="false">
      <c r="A4426" s="0" t="s">
        <v>73</v>
      </c>
      <c r="B4426" s="0" t="s">
        <v>264</v>
      </c>
      <c r="C4426" s="0" t="s">
        <v>338</v>
      </c>
      <c r="D4426" s="0" t="s">
        <v>13</v>
      </c>
      <c r="E4426" s="0" t="s">
        <v>14</v>
      </c>
      <c r="F4426" s="0" t="s">
        <v>342</v>
      </c>
      <c r="G4426" s="0" t="s">
        <v>1611</v>
      </c>
      <c r="H4426" s="0" t="n">
        <v>0.683857235795842</v>
      </c>
      <c r="I4426" s="0" t="n">
        <v>15.1767092787929</v>
      </c>
      <c r="J4426" s="0" t="n">
        <v>462</v>
      </c>
      <c r="K4426" s="0" t="n">
        <f aca="false">I4426*SUMIFS(syst_chauffage!$H$3:$H$27,syst_chauffage!$B$3:$B$27,D4426,syst_chauffage!$C$3:$C$27,E4426)</f>
        <v>30.6507566528184</v>
      </c>
      <c r="L4426" s="12" t="n">
        <f aca="false">H4426*SUMIFS(syst_chauffage!$K$3:$K$27,syst_chauffage!$B$3:$B$27,D4426,syst_chauffage!$C$3:$C$27,E4426)</f>
        <v>0.683857235795842</v>
      </c>
      <c r="N4426" s="0" t="str">
        <f aca="false">A4426</f>
        <v>Café Hôtel Restaurant</v>
      </c>
      <c r="O4426" s="0" t="str">
        <f aca="false">B4426</f>
        <v>Hôtel avec restaurant</v>
      </c>
      <c r="P4426" s="0" t="str">
        <f aca="false">C4426</f>
        <v>Moyen Hotel avec restaurant Bas de gamme</v>
      </c>
      <c r="Q4426" s="0" t="str">
        <f aca="false">D4426</f>
        <v>Chaudière gaz</v>
      </c>
      <c r="R4426" s="0" t="str">
        <f aca="false">E4426</f>
        <v>Gaz</v>
      </c>
      <c r="S4426" s="0" t="str">
        <f aca="false">F4426</f>
        <v>0218530404</v>
      </c>
      <c r="T4426" s="0" t="str">
        <f aca="false">G4426</f>
        <v>3</v>
      </c>
      <c r="U4426" s="0" t="n">
        <f aca="false">L4426</f>
        <v>0.683857235795842</v>
      </c>
      <c r="V4426" s="0" t="n">
        <f aca="false">K4426</f>
        <v>30.6507566528184</v>
      </c>
      <c r="W4426" s="0" t="n">
        <f aca="false">J4426</f>
        <v>462</v>
      </c>
    </row>
    <row r="4427" customFormat="false" ht="12.8" hidden="false" customHeight="false" outlineLevel="0" collapsed="false">
      <c r="A4427" s="0" t="s">
        <v>73</v>
      </c>
      <c r="B4427" s="0" t="s">
        <v>264</v>
      </c>
      <c r="C4427" s="0" t="s">
        <v>338</v>
      </c>
      <c r="D4427" s="0" t="s">
        <v>29</v>
      </c>
      <c r="E4427" s="0" t="s">
        <v>30</v>
      </c>
      <c r="F4427" s="0" t="s">
        <v>343</v>
      </c>
      <c r="G4427" s="0" t="s">
        <v>1611</v>
      </c>
      <c r="H4427" s="0" t="n">
        <v>0.92</v>
      </c>
      <c r="I4427" s="0" t="n">
        <v>10.4</v>
      </c>
      <c r="J4427" s="0" t="n">
        <v>0</v>
      </c>
      <c r="K4427" s="0" t="n">
        <f aca="false">I4427*SUMIFS(syst_chauffage!$H$3:$H$27,syst_chauffage!$B$3:$B$27,D4427,syst_chauffage!$C$3:$C$27,E4427)</f>
        <v>3</v>
      </c>
      <c r="L4427" s="12" t="n">
        <f aca="false">H4427*SUMIFS(syst_chauffage!$K$3:$K$27,syst_chauffage!$B$3:$B$27,D4427,syst_chauffage!$C$3:$C$27,E4427)</f>
        <v>0.92</v>
      </c>
      <c r="N4427" s="0" t="str">
        <f aca="false">A4427</f>
        <v>Café Hôtel Restaurant</v>
      </c>
      <c r="O4427" s="0" t="str">
        <f aca="false">B4427</f>
        <v>Hôtel avec restaurant</v>
      </c>
      <c r="P4427" s="0" t="str">
        <f aca="false">C4427</f>
        <v>Moyen Hotel avec restaurant Bas de gamme</v>
      </c>
      <c r="Q4427" s="0" t="str">
        <f aca="false">D4427</f>
        <v>Electrique direct</v>
      </c>
      <c r="R4427" s="0" t="str">
        <f aca="false">E4427</f>
        <v>Electricité</v>
      </c>
      <c r="S4427" s="0" t="str">
        <f aca="false">F4427</f>
        <v>0218530602</v>
      </c>
      <c r="T4427" s="0" t="str">
        <f aca="false">G4427</f>
        <v>3</v>
      </c>
      <c r="U4427" s="0" t="n">
        <f aca="false">L4427</f>
        <v>0.92</v>
      </c>
      <c r="V4427" s="0" t="n">
        <f aca="false">K4427</f>
        <v>3</v>
      </c>
      <c r="W4427" s="0" t="n">
        <f aca="false">J4427</f>
        <v>0</v>
      </c>
    </row>
    <row r="4428" customFormat="false" ht="12.8" hidden="false" customHeight="false" outlineLevel="0" collapsed="false">
      <c r="A4428" s="0" t="s">
        <v>73</v>
      </c>
      <c r="B4428" s="0" t="s">
        <v>264</v>
      </c>
      <c r="C4428" s="0" t="s">
        <v>338</v>
      </c>
      <c r="D4428" s="0" t="s">
        <v>36</v>
      </c>
      <c r="E4428" s="0" t="s">
        <v>30</v>
      </c>
      <c r="F4428" s="0" t="s">
        <v>344</v>
      </c>
      <c r="G4428" s="0" t="s">
        <v>1611</v>
      </c>
      <c r="H4428" s="0" t="n">
        <v>2.94489544186046</v>
      </c>
      <c r="I4428" s="0" t="n">
        <v>85.5623473984308</v>
      </c>
      <c r="J4428" s="0" t="n">
        <v>738</v>
      </c>
      <c r="K4428" s="0" t="n">
        <f aca="false">I4428*SUMIFS(syst_chauffage!$H$3:$H$27,syst_chauffage!$B$3:$B$27,D4428,syst_chauffage!$C$3:$C$27,E4428)</f>
        <v>52.9338394843832</v>
      </c>
      <c r="L4428" s="12" t="n">
        <f aca="false">H4428*SUMIFS(syst_chauffage!$K$3:$K$27,syst_chauffage!$B$3:$B$27,D4428,syst_chauffage!$C$3:$C$27,E4428)</f>
        <v>2.47427325480779</v>
      </c>
      <c r="N4428" s="0" t="str">
        <f aca="false">A4428</f>
        <v>Café Hôtel Restaurant</v>
      </c>
      <c r="O4428" s="0" t="str">
        <f aca="false">B4428</f>
        <v>Hôtel avec restaurant</v>
      </c>
      <c r="P4428" s="0" t="str">
        <f aca="false">C4428</f>
        <v>Moyen Hotel avec restaurant Bas de gamme</v>
      </c>
      <c r="Q4428" s="0" t="str">
        <f aca="false">D4428</f>
        <v>PAC</v>
      </c>
      <c r="R4428" s="0" t="str">
        <f aca="false">E4428</f>
        <v>Electricité</v>
      </c>
      <c r="S4428" s="0" t="str">
        <f aca="false">F4428</f>
        <v>0218530902</v>
      </c>
      <c r="T4428" s="0" t="str">
        <f aca="false">G4428</f>
        <v>3</v>
      </c>
      <c r="U4428" s="0" t="n">
        <f aca="false">L4428</f>
        <v>2.47427325480779</v>
      </c>
      <c r="V4428" s="0" t="n">
        <f aca="false">K4428</f>
        <v>52.9338394843832</v>
      </c>
      <c r="W4428" s="0" t="n">
        <f aca="false">J4428</f>
        <v>738</v>
      </c>
    </row>
    <row r="4429" customFormat="false" ht="12.8" hidden="false" customHeight="false" outlineLevel="0" collapsed="false">
      <c r="A4429" s="0" t="s">
        <v>73</v>
      </c>
      <c r="B4429" s="0" t="s">
        <v>264</v>
      </c>
      <c r="C4429" s="0" t="s">
        <v>338</v>
      </c>
      <c r="D4429" s="0" t="s">
        <v>42</v>
      </c>
      <c r="E4429" s="0" t="s">
        <v>30</v>
      </c>
      <c r="F4429" s="0" t="s">
        <v>345</v>
      </c>
      <c r="G4429" s="0" t="s">
        <v>1611</v>
      </c>
      <c r="H4429" s="0" t="n">
        <v>2.80410195348837</v>
      </c>
      <c r="I4429" s="0" t="n">
        <v>39.806751269725</v>
      </c>
      <c r="J4429" s="0" t="n">
        <v>738</v>
      </c>
      <c r="K4429" s="0" t="n">
        <f aca="false">I4429*SUMIFS(syst_chauffage!$H$3:$H$27,syst_chauffage!$B$3:$B$27,D4429,syst_chauffage!$C$3:$C$27,E4429)</f>
        <v>35.9332453033912</v>
      </c>
      <c r="L4429" s="12" t="n">
        <f aca="false">H4429*SUMIFS(syst_chauffage!$K$3:$K$27,syst_chauffage!$B$3:$B$27,D4429,syst_chauffage!$C$3:$C$27,E4429)</f>
        <v>2.49996610303434</v>
      </c>
      <c r="N4429" s="0" t="str">
        <f aca="false">A4429</f>
        <v>Café Hôtel Restaurant</v>
      </c>
      <c r="O4429" s="0" t="str">
        <f aca="false">B4429</f>
        <v>Hôtel avec restaurant</v>
      </c>
      <c r="P4429" s="0" t="str">
        <f aca="false">C4429</f>
        <v>Moyen Hotel avec restaurant Bas de gamme</v>
      </c>
      <c r="Q4429" s="0" t="str">
        <f aca="false">D4429</f>
        <v>Rooftop</v>
      </c>
      <c r="R4429" s="0" t="str">
        <f aca="false">E4429</f>
        <v>Electricité</v>
      </c>
      <c r="S4429" s="0" t="str">
        <f aca="false">F4429</f>
        <v>0218531002</v>
      </c>
      <c r="T4429" s="0" t="str">
        <f aca="false">G4429</f>
        <v>3</v>
      </c>
      <c r="U4429" s="0" t="n">
        <f aca="false">L4429</f>
        <v>2.49996610303434</v>
      </c>
      <c r="V4429" s="0" t="n">
        <f aca="false">K4429</f>
        <v>35.9332453033912</v>
      </c>
      <c r="W4429" s="0" t="n">
        <f aca="false">J4429</f>
        <v>738</v>
      </c>
    </row>
    <row r="4430" customFormat="false" ht="12.8" hidden="false" customHeight="false" outlineLevel="0" collapsed="false">
      <c r="A4430" s="0" t="s">
        <v>73</v>
      </c>
      <c r="B4430" s="0" t="s">
        <v>264</v>
      </c>
      <c r="C4430" s="0" t="s">
        <v>338</v>
      </c>
      <c r="D4430" s="0" t="s">
        <v>51</v>
      </c>
      <c r="E4430" s="0" t="s">
        <v>57</v>
      </c>
      <c r="F4430" s="0" t="s">
        <v>346</v>
      </c>
      <c r="G4430" s="0" t="s">
        <v>1611</v>
      </c>
      <c r="H4430" s="0" t="n">
        <v>0.792492893536496</v>
      </c>
      <c r="I4430" s="0" t="n">
        <v>38.1572819162113</v>
      </c>
      <c r="J4430" s="0" t="n">
        <v>0</v>
      </c>
      <c r="K4430" s="0" t="n">
        <f aca="false">I4430*SUMIFS(syst_chauffage!$H$3:$H$27,syst_chauffage!$B$3:$B$27,D4430,syst_chauffage!$C$3:$C$27,E4430)</f>
        <v>80.8497038970031</v>
      </c>
      <c r="L4430" s="12" t="n">
        <f aca="false">H4430*SUMIFS(syst_chauffage!$K$3:$K$27,syst_chauffage!$B$3:$B$27,D4430,syst_chauffage!$C$3:$C$27,E4430)</f>
        <v>0.792492893536496</v>
      </c>
      <c r="N4430" s="0" t="str">
        <f aca="false">A4430</f>
        <v>Café Hôtel Restaurant</v>
      </c>
      <c r="O4430" s="0" t="str">
        <f aca="false">B4430</f>
        <v>Hôtel avec restaurant</v>
      </c>
      <c r="P4430" s="0" t="str">
        <f aca="false">C4430</f>
        <v>Moyen Hotel avec restaurant Bas de gamme</v>
      </c>
      <c r="Q4430" s="0" t="str">
        <f aca="false">D4430</f>
        <v>Autre système centralisé performant</v>
      </c>
      <c r="R4430" s="0" t="str">
        <f aca="false">E4430</f>
        <v>Autres</v>
      </c>
      <c r="S4430" s="0" t="str">
        <f aca="false">F4430</f>
        <v>0218532101</v>
      </c>
      <c r="T4430" s="0" t="str">
        <f aca="false">G4430</f>
        <v>3</v>
      </c>
      <c r="U4430" s="0" t="n">
        <f aca="false">L4430</f>
        <v>0.792492893536496</v>
      </c>
      <c r="V4430" s="0" t="n">
        <f aca="false">K4430</f>
        <v>80.8497038970031</v>
      </c>
      <c r="W4430" s="0" t="n">
        <f aca="false">J4430</f>
        <v>0</v>
      </c>
    </row>
    <row r="4431" customFormat="false" ht="12.8" hidden="false" customHeight="false" outlineLevel="0" collapsed="false">
      <c r="A4431" s="0" t="s">
        <v>73</v>
      </c>
      <c r="B4431" s="0" t="s">
        <v>264</v>
      </c>
      <c r="C4431" s="0" t="s">
        <v>338</v>
      </c>
      <c r="D4431" s="0" t="s">
        <v>51</v>
      </c>
      <c r="E4431" s="0" t="s">
        <v>58</v>
      </c>
      <c r="F4431" s="0" t="s">
        <v>347</v>
      </c>
      <c r="G4431" s="0" t="s">
        <v>1611</v>
      </c>
      <c r="H4431" s="0" t="n">
        <v>0.823964338936793</v>
      </c>
      <c r="I4431" s="0" t="n">
        <v>38.3534876109799</v>
      </c>
      <c r="J4431" s="0" t="n">
        <v>935</v>
      </c>
      <c r="K4431" s="0" t="n">
        <f aca="false">I4431*SUMIFS(syst_chauffage!$H$3:$H$27,syst_chauffage!$B$3:$B$27,D4431,syst_chauffage!$C$3:$C$27,E4431)</f>
        <v>81.846323651992</v>
      </c>
      <c r="L4431" s="12" t="n">
        <f aca="false">H4431*SUMIFS(syst_chauffage!$K$3:$K$27,syst_chauffage!$B$3:$B$27,D4431,syst_chauffage!$C$3:$C$27,E4431)</f>
        <v>0.823964338936793</v>
      </c>
      <c r="N4431" s="0" t="str">
        <f aca="false">A4431</f>
        <v>Café Hôtel Restaurant</v>
      </c>
      <c r="O4431" s="0" t="str">
        <f aca="false">B4431</f>
        <v>Hôtel avec restaurant</v>
      </c>
      <c r="P4431" s="0" t="str">
        <f aca="false">C4431</f>
        <v>Moyen Hotel avec restaurant Bas de gamme</v>
      </c>
      <c r="Q4431" s="0" t="str">
        <f aca="false">D4431</f>
        <v>Autre système centralisé performant</v>
      </c>
      <c r="R4431" s="0" t="str">
        <f aca="false">E4431</f>
        <v>Urbain</v>
      </c>
      <c r="S4431" s="0" t="str">
        <f aca="false">F4431</f>
        <v>0218532106</v>
      </c>
      <c r="T4431" s="0" t="str">
        <f aca="false">G4431</f>
        <v>3</v>
      </c>
      <c r="U4431" s="0" t="n">
        <f aca="false">L4431</f>
        <v>0.823964338936793</v>
      </c>
      <c r="V4431" s="0" t="n">
        <f aca="false">K4431</f>
        <v>81.846323651992</v>
      </c>
      <c r="W4431" s="0" t="n">
        <f aca="false">J4431</f>
        <v>935</v>
      </c>
    </row>
    <row r="4432" customFormat="false" ht="12.8" hidden="false" customHeight="false" outlineLevel="0" collapsed="false">
      <c r="A4432" s="0" t="s">
        <v>73</v>
      </c>
      <c r="B4432" s="0" t="s">
        <v>264</v>
      </c>
      <c r="C4432" s="0" t="s">
        <v>338</v>
      </c>
      <c r="D4432" s="0" t="s">
        <v>27</v>
      </c>
      <c r="E4432" s="0" t="s">
        <v>23</v>
      </c>
      <c r="F4432" s="0" t="s">
        <v>348</v>
      </c>
      <c r="G4432" s="0" t="s">
        <v>1611</v>
      </c>
      <c r="H4432" s="0" t="n">
        <v>0.754205893077403</v>
      </c>
      <c r="I4432" s="0" t="n">
        <v>24.9821343918007</v>
      </c>
      <c r="J4432" s="0" t="n">
        <v>1064</v>
      </c>
      <c r="K4432" s="0" t="n">
        <f aca="false">I4432*SUMIFS(syst_chauffage!$H$3:$H$27,syst_chauffage!$B$3:$B$27,D4432,syst_chauffage!$C$3:$C$27,E4432)</f>
        <v>64.0642639395434</v>
      </c>
      <c r="L4432" s="12" t="n">
        <f aca="false">H4432*SUMIFS(syst_chauffage!$K$3:$K$27,syst_chauffage!$B$3:$B$27,D4432,syst_chauffage!$C$3:$C$27,E4432)</f>
        <v>0.754205893077403</v>
      </c>
      <c r="N4432" s="0" t="str">
        <f aca="false">A4432</f>
        <v>Café Hôtel Restaurant</v>
      </c>
      <c r="O4432" s="0" t="str">
        <f aca="false">B4432</f>
        <v>Hôtel avec restaurant</v>
      </c>
      <c r="P4432" s="0" t="str">
        <f aca="false">C4432</f>
        <v>Moyen Hotel avec restaurant Bas de gamme</v>
      </c>
      <c r="Q4432" s="0" t="str">
        <f aca="false">D4432</f>
        <v>Chaudière condensation fioul</v>
      </c>
      <c r="R4432" s="0" t="str">
        <f aca="false">E4432</f>
        <v>Fioul</v>
      </c>
      <c r="S4432" s="0" t="str">
        <f aca="false">F4432</f>
        <v>0218532303</v>
      </c>
      <c r="T4432" s="0" t="str">
        <f aca="false">G4432</f>
        <v>3</v>
      </c>
      <c r="U4432" s="0" t="n">
        <f aca="false">L4432</f>
        <v>0.754205893077403</v>
      </c>
      <c r="V4432" s="0" t="n">
        <f aca="false">K4432</f>
        <v>64.0642639395434</v>
      </c>
      <c r="W4432" s="0" t="n">
        <f aca="false">J4432</f>
        <v>1064</v>
      </c>
    </row>
    <row r="4433" customFormat="false" ht="12.8" hidden="false" customHeight="false" outlineLevel="0" collapsed="false">
      <c r="A4433" s="0" t="s">
        <v>73</v>
      </c>
      <c r="B4433" s="0" t="s">
        <v>264</v>
      </c>
      <c r="C4433" s="0" t="s">
        <v>338</v>
      </c>
      <c r="D4433" s="0" t="s">
        <v>18</v>
      </c>
      <c r="E4433" s="0" t="s">
        <v>14</v>
      </c>
      <c r="F4433" s="0" t="s">
        <v>349</v>
      </c>
      <c r="G4433" s="0" t="s">
        <v>1611</v>
      </c>
      <c r="H4433" s="0" t="n">
        <v>0.981803553628876</v>
      </c>
      <c r="I4433" s="0" t="n">
        <v>18.0675110461821</v>
      </c>
      <c r="J4433" s="0" t="n">
        <v>1064</v>
      </c>
      <c r="K4433" s="0" t="n">
        <f aca="false">I4433*SUMIFS(syst_chauffage!$H$3:$H$27,syst_chauffage!$B$3:$B$27,D4433,syst_chauffage!$C$3:$C$27,E4433)</f>
        <v>49.2326834003177</v>
      </c>
      <c r="L4433" s="12" t="n">
        <f aca="false">H4433*SUMIFS(syst_chauffage!$K$3:$K$27,syst_chauffage!$B$3:$B$27,D4433,syst_chauffage!$C$3:$C$27,E4433)</f>
        <v>0.953770009076743</v>
      </c>
      <c r="N4433" s="0" t="str">
        <f aca="false">A4433</f>
        <v>Café Hôtel Restaurant</v>
      </c>
      <c r="O4433" s="0" t="str">
        <f aca="false">B4433</f>
        <v>Hôtel avec restaurant</v>
      </c>
      <c r="P4433" s="0" t="str">
        <f aca="false">C4433</f>
        <v>Moyen Hotel avec restaurant Bas de gamme</v>
      </c>
      <c r="Q4433" s="0" t="str">
        <f aca="false">D4433</f>
        <v>Chaudière condensation gaz</v>
      </c>
      <c r="R4433" s="0" t="str">
        <f aca="false">E4433</f>
        <v>Gaz</v>
      </c>
      <c r="S4433" s="0" t="str">
        <f aca="false">F4433</f>
        <v>0218532404</v>
      </c>
      <c r="T4433" s="0" t="str">
        <f aca="false">G4433</f>
        <v>3</v>
      </c>
      <c r="U4433" s="0" t="n">
        <f aca="false">L4433</f>
        <v>0.953770009076743</v>
      </c>
      <c r="V4433" s="0" t="n">
        <f aca="false">K4433</f>
        <v>49.2326834003177</v>
      </c>
      <c r="W4433" s="0" t="n">
        <f aca="false">J4433</f>
        <v>1064</v>
      </c>
    </row>
    <row r="4434" customFormat="false" ht="12.8" hidden="false" customHeight="false" outlineLevel="0" collapsed="false">
      <c r="A4434" s="0" t="s">
        <v>73</v>
      </c>
      <c r="B4434" s="0" t="s">
        <v>264</v>
      </c>
      <c r="C4434" s="0" t="s">
        <v>338</v>
      </c>
      <c r="D4434" s="0" t="s">
        <v>32</v>
      </c>
      <c r="E4434" s="0" t="s">
        <v>30</v>
      </c>
      <c r="F4434" s="0" t="s">
        <v>350</v>
      </c>
      <c r="G4434" s="0" t="s">
        <v>1611</v>
      </c>
      <c r="H4434" s="0" t="n">
        <v>1</v>
      </c>
      <c r="I4434" s="0" t="n">
        <v>12</v>
      </c>
      <c r="J4434" s="0" t="n">
        <v>0</v>
      </c>
      <c r="K4434" s="0" t="n">
        <f aca="false">I4434*SUMIFS(syst_chauffage!$H$3:$H$27,syst_chauffage!$B$3:$B$27,D4434,syst_chauffage!$C$3:$C$27,E4434)</f>
        <v>12</v>
      </c>
      <c r="L4434" s="12" t="n">
        <f aca="false">H4434*SUMIFS(syst_chauffage!$K$3:$K$27,syst_chauffage!$B$3:$B$27,D4434,syst_chauffage!$C$3:$C$27,E4434)</f>
        <v>1</v>
      </c>
      <c r="N4434" s="0" t="str">
        <f aca="false">A4434</f>
        <v>Café Hôtel Restaurant</v>
      </c>
      <c r="O4434" s="0" t="str">
        <f aca="false">B4434</f>
        <v>Hôtel avec restaurant</v>
      </c>
      <c r="P4434" s="0" t="str">
        <f aca="false">C4434</f>
        <v>Moyen Hotel avec restaurant Bas de gamme</v>
      </c>
      <c r="Q4434" s="0" t="str">
        <f aca="false">D4434</f>
        <v>Electrique direct performant</v>
      </c>
      <c r="R4434" s="0" t="str">
        <f aca="false">E4434</f>
        <v>Electricité</v>
      </c>
      <c r="S4434" s="0" t="str">
        <f aca="false">F4434</f>
        <v>0218532602</v>
      </c>
      <c r="T4434" s="0" t="str">
        <f aca="false">G4434</f>
        <v>3</v>
      </c>
      <c r="U4434" s="0" t="n">
        <f aca="false">L4434</f>
        <v>1</v>
      </c>
      <c r="V4434" s="0" t="n">
        <f aca="false">K4434</f>
        <v>12</v>
      </c>
      <c r="W4434" s="0" t="n">
        <f aca="false">J4434</f>
        <v>0</v>
      </c>
    </row>
    <row r="4435" customFormat="false" ht="12.8" hidden="false" customHeight="false" outlineLevel="0" collapsed="false">
      <c r="A4435" s="0" t="s">
        <v>73</v>
      </c>
      <c r="B4435" s="0" t="s">
        <v>264</v>
      </c>
      <c r="C4435" s="0" t="s">
        <v>338</v>
      </c>
      <c r="D4435" s="0" t="s">
        <v>38</v>
      </c>
      <c r="E4435" s="0" t="s">
        <v>30</v>
      </c>
      <c r="F4435" s="0" t="s">
        <v>351</v>
      </c>
      <c r="G4435" s="0" t="s">
        <v>1611</v>
      </c>
      <c r="H4435" s="0" t="n">
        <v>3.39795627906976</v>
      </c>
      <c r="I4435" s="0" t="n">
        <v>101.859937379084</v>
      </c>
      <c r="J4435" s="0" t="n">
        <v>792</v>
      </c>
      <c r="K4435" s="0" t="n">
        <f aca="false">I4435*SUMIFS(syst_chauffage!$H$3:$H$27,syst_chauffage!$B$3:$B$27,D4435,syst_chauffage!$C$3:$C$27,E4435)</f>
        <v>102.959393373614</v>
      </c>
      <c r="L4435" s="12" t="n">
        <f aca="false">H4435*SUMIFS(syst_chauffage!$K$3:$K$27,syst_chauffage!$B$3:$B$27,D4435,syst_chauffage!$C$3:$C$27,E4435)</f>
        <v>3.03986496519792</v>
      </c>
      <c r="N4435" s="0" t="str">
        <f aca="false">A4435</f>
        <v>Café Hôtel Restaurant</v>
      </c>
      <c r="O4435" s="0" t="str">
        <f aca="false">B4435</f>
        <v>Hôtel avec restaurant</v>
      </c>
      <c r="P4435" s="0" t="str">
        <f aca="false">C4435</f>
        <v>Moyen Hotel avec restaurant Bas de gamme</v>
      </c>
      <c r="Q4435" s="0" t="str">
        <f aca="false">D4435</f>
        <v>PAC performant</v>
      </c>
      <c r="R4435" s="0" t="str">
        <f aca="false">E4435</f>
        <v>Electricité</v>
      </c>
      <c r="S4435" s="0" t="str">
        <f aca="false">F4435</f>
        <v>0218532902</v>
      </c>
      <c r="T4435" s="0" t="str">
        <f aca="false">G4435</f>
        <v>3</v>
      </c>
      <c r="U4435" s="0" t="n">
        <f aca="false">L4435</f>
        <v>3.03986496519792</v>
      </c>
      <c r="V4435" s="0" t="n">
        <f aca="false">K4435</f>
        <v>102.959393373614</v>
      </c>
      <c r="W4435" s="0" t="n">
        <f aca="false">J4435</f>
        <v>792</v>
      </c>
    </row>
    <row r="4436" customFormat="false" ht="12.8" hidden="false" customHeight="false" outlineLevel="0" collapsed="false">
      <c r="A4436" s="0" t="s">
        <v>73</v>
      </c>
      <c r="B4436" s="0" t="s">
        <v>264</v>
      </c>
      <c r="C4436" s="0" t="s">
        <v>338</v>
      </c>
      <c r="D4436" s="0" t="s">
        <v>46</v>
      </c>
      <c r="E4436" s="0" t="s">
        <v>30</v>
      </c>
      <c r="F4436" s="0" t="s">
        <v>352</v>
      </c>
      <c r="G4436" s="0" t="s">
        <v>1611</v>
      </c>
      <c r="H4436" s="0" t="n">
        <v>3.32861023255814</v>
      </c>
      <c r="I4436" s="0" t="n">
        <v>47.3889896068154</v>
      </c>
      <c r="J4436" s="0" t="n">
        <v>792</v>
      </c>
      <c r="K4436" s="0" t="n">
        <f aca="false">I4436*SUMIFS(syst_chauffage!$H$3:$H$27,syst_chauffage!$B$3:$B$27,D4436,syst_chauffage!$C$3:$C$27,E4436)</f>
        <v>82.2155126617573</v>
      </c>
      <c r="L4436" s="12" t="n">
        <f aca="false">H4436*SUMIFS(syst_chauffage!$K$3:$K$27,syst_chauffage!$B$3:$B$27,D4436,syst_chauffage!$C$3:$C$27,E4436)</f>
        <v>3.00077723502174</v>
      </c>
      <c r="N4436" s="0" t="str">
        <f aca="false">A4436</f>
        <v>Café Hôtel Restaurant</v>
      </c>
      <c r="O4436" s="0" t="str">
        <f aca="false">B4436</f>
        <v>Hôtel avec restaurant</v>
      </c>
      <c r="P4436" s="0" t="str">
        <f aca="false">C4436</f>
        <v>Moyen Hotel avec restaurant Bas de gamme</v>
      </c>
      <c r="Q4436" s="0" t="str">
        <f aca="false">D4436</f>
        <v>Rooftop performant</v>
      </c>
      <c r="R4436" s="0" t="str">
        <f aca="false">E4436</f>
        <v>Electricité</v>
      </c>
      <c r="S4436" s="0" t="str">
        <f aca="false">F4436</f>
        <v>0218533002</v>
      </c>
      <c r="T4436" s="0" t="str">
        <f aca="false">G4436</f>
        <v>3</v>
      </c>
      <c r="U4436" s="0" t="n">
        <f aca="false">L4436</f>
        <v>3.00077723502174</v>
      </c>
      <c r="V4436" s="0" t="n">
        <f aca="false">K4436</f>
        <v>82.2155126617573</v>
      </c>
      <c r="W4436" s="0" t="n">
        <f aca="false">J4436</f>
        <v>792</v>
      </c>
    </row>
    <row r="4437" customFormat="false" ht="12.8" hidden="false" customHeight="false" outlineLevel="0" collapsed="false">
      <c r="A4437" s="0" t="s">
        <v>73</v>
      </c>
      <c r="B4437" s="0" t="s">
        <v>264</v>
      </c>
      <c r="C4437" s="0" t="s">
        <v>353</v>
      </c>
      <c r="D4437" s="0" t="s">
        <v>19</v>
      </c>
      <c r="E4437" s="0" t="s">
        <v>57</v>
      </c>
      <c r="F4437" s="0" t="s">
        <v>354</v>
      </c>
      <c r="G4437" s="0" t="s">
        <v>1611</v>
      </c>
      <c r="H4437" s="0" t="n">
        <v>0.720070992576745</v>
      </c>
      <c r="I4437" s="0" t="n">
        <v>30.1132224645</v>
      </c>
      <c r="J4437" s="0" t="n">
        <v>0</v>
      </c>
      <c r="K4437" s="0" t="n">
        <f aca="false">I4437*SUMIFS(syst_chauffage!$H$3:$H$27,syst_chauffage!$B$3:$B$27,D4437,syst_chauffage!$C$3:$C$27,E4437)</f>
        <v>41.931959851924</v>
      </c>
      <c r="L4437" s="12" t="n">
        <f aca="false">H4437*SUMIFS(syst_chauffage!$K$3:$K$27,syst_chauffage!$B$3:$B$27,D4437,syst_chauffage!$C$3:$C$27,E4437)</f>
        <v>0.720070992576745</v>
      </c>
      <c r="N4437" s="0" t="str">
        <f aca="false">A4437</f>
        <v>Café Hôtel Restaurant</v>
      </c>
      <c r="O4437" s="0" t="str">
        <f aca="false">B4437</f>
        <v>Hôtel avec restaurant</v>
      </c>
      <c r="P4437" s="0" t="str">
        <f aca="false">C4437</f>
        <v>Moyen Hotel avec restaurant Haut de gamme</v>
      </c>
      <c r="Q4437" s="0" t="str">
        <f aca="false">D4437</f>
        <v>Autre système centralisé</v>
      </c>
      <c r="R4437" s="0" t="str">
        <f aca="false">E4437</f>
        <v>Autres</v>
      </c>
      <c r="S4437" s="0" t="str">
        <f aca="false">F4437</f>
        <v>0218540101</v>
      </c>
      <c r="T4437" s="0" t="str">
        <f aca="false">G4437</f>
        <v>3</v>
      </c>
      <c r="U4437" s="0" t="n">
        <f aca="false">L4437</f>
        <v>0.720070992576745</v>
      </c>
      <c r="V4437" s="0" t="n">
        <f aca="false">K4437</f>
        <v>41.931959851924</v>
      </c>
      <c r="W4437" s="0" t="n">
        <f aca="false">J4437</f>
        <v>0</v>
      </c>
    </row>
    <row r="4438" customFormat="false" ht="12.8" hidden="false" customHeight="false" outlineLevel="0" collapsed="false">
      <c r="A4438" s="0" t="s">
        <v>73</v>
      </c>
      <c r="B4438" s="0" t="s">
        <v>264</v>
      </c>
      <c r="C4438" s="0" t="s">
        <v>353</v>
      </c>
      <c r="D4438" s="0" t="s">
        <v>19</v>
      </c>
      <c r="E4438" s="0" t="s">
        <v>58</v>
      </c>
      <c r="F4438" s="0" t="s">
        <v>355</v>
      </c>
      <c r="G4438" s="0" t="s">
        <v>1611</v>
      </c>
      <c r="H4438" s="0" t="n">
        <v>0.675571882700592</v>
      </c>
      <c r="I4438" s="0" t="n">
        <v>30.1720650923402</v>
      </c>
      <c r="J4438" s="0" t="n">
        <v>935</v>
      </c>
      <c r="K4438" s="0" t="n">
        <f aca="false">I4438*SUMIFS(syst_chauffage!$H$3:$H$27,syst_chauffage!$B$3:$B$27,D4438,syst_chauffage!$C$3:$C$27,E4438)</f>
        <v>49.6315261072639</v>
      </c>
      <c r="L4438" s="12" t="n">
        <f aca="false">H4438*SUMIFS(syst_chauffage!$K$3:$K$27,syst_chauffage!$B$3:$B$27,D4438,syst_chauffage!$C$3:$C$27,E4438)</f>
        <v>0.675571882700592</v>
      </c>
      <c r="N4438" s="0" t="str">
        <f aca="false">A4438</f>
        <v>Café Hôtel Restaurant</v>
      </c>
      <c r="O4438" s="0" t="str">
        <f aca="false">B4438</f>
        <v>Hôtel avec restaurant</v>
      </c>
      <c r="P4438" s="0" t="str">
        <f aca="false">C4438</f>
        <v>Moyen Hotel avec restaurant Haut de gamme</v>
      </c>
      <c r="Q4438" s="0" t="str">
        <f aca="false">D4438</f>
        <v>Autre système centralisé</v>
      </c>
      <c r="R4438" s="0" t="str">
        <f aca="false">E4438</f>
        <v>Urbain</v>
      </c>
      <c r="S4438" s="0" t="str">
        <f aca="false">F4438</f>
        <v>0218540106</v>
      </c>
      <c r="T4438" s="0" t="str">
        <f aca="false">G4438</f>
        <v>3</v>
      </c>
      <c r="U4438" s="0" t="n">
        <f aca="false">L4438</f>
        <v>0.675571882700592</v>
      </c>
      <c r="V4438" s="0" t="n">
        <f aca="false">K4438</f>
        <v>49.6315261072639</v>
      </c>
      <c r="W4438" s="0" t="n">
        <f aca="false">J4438</f>
        <v>935</v>
      </c>
    </row>
    <row r="4439" customFormat="false" ht="12.8" hidden="false" customHeight="false" outlineLevel="0" collapsed="false">
      <c r="A4439" s="0" t="s">
        <v>73</v>
      </c>
      <c r="B4439" s="0" t="s">
        <v>264</v>
      </c>
      <c r="C4439" s="0" t="s">
        <v>353</v>
      </c>
      <c r="D4439" s="0" t="s">
        <v>22</v>
      </c>
      <c r="E4439" s="0" t="s">
        <v>23</v>
      </c>
      <c r="F4439" s="0" t="s">
        <v>356</v>
      </c>
      <c r="G4439" s="0" t="s">
        <v>1611</v>
      </c>
      <c r="H4439" s="0" t="n">
        <v>0.569480442982163</v>
      </c>
      <c r="I4439" s="0" t="n">
        <v>18.9460378187622</v>
      </c>
      <c r="J4439" s="0" t="n">
        <v>0</v>
      </c>
      <c r="K4439" s="0" t="n">
        <f aca="false">I4439*SUMIFS(syst_chauffage!$H$3:$H$27,syst_chauffage!$B$3:$B$27,D4439,syst_chauffage!$C$3:$C$27,E4439)</f>
        <v>33.364399040528</v>
      </c>
      <c r="L4439" s="12" t="n">
        <f aca="false">H4439*SUMIFS(syst_chauffage!$K$3:$K$27,syst_chauffage!$B$3:$B$27,D4439,syst_chauffage!$C$3:$C$27,E4439)</f>
        <v>0.569480442982163</v>
      </c>
      <c r="N4439" s="0" t="str">
        <f aca="false">A4439</f>
        <v>Café Hôtel Restaurant</v>
      </c>
      <c r="O4439" s="0" t="str">
        <f aca="false">B4439</f>
        <v>Hôtel avec restaurant</v>
      </c>
      <c r="P4439" s="0" t="str">
        <f aca="false">C4439</f>
        <v>Moyen Hotel avec restaurant Haut de gamme</v>
      </c>
      <c r="Q4439" s="0" t="str">
        <f aca="false">D4439</f>
        <v>Chaudière fioul</v>
      </c>
      <c r="R4439" s="0" t="str">
        <f aca="false">E4439</f>
        <v>Fioul</v>
      </c>
      <c r="S4439" s="0" t="str">
        <f aca="false">F4439</f>
        <v>0218540303</v>
      </c>
      <c r="T4439" s="0" t="str">
        <f aca="false">G4439</f>
        <v>3</v>
      </c>
      <c r="U4439" s="0" t="n">
        <f aca="false">L4439</f>
        <v>0.569480442982163</v>
      </c>
      <c r="V4439" s="0" t="n">
        <f aca="false">K4439</f>
        <v>33.364399040528</v>
      </c>
      <c r="W4439" s="0" t="n">
        <f aca="false">J4439</f>
        <v>0</v>
      </c>
    </row>
    <row r="4440" customFormat="false" ht="12.8" hidden="false" customHeight="false" outlineLevel="0" collapsed="false">
      <c r="A4440" s="0" t="s">
        <v>73</v>
      </c>
      <c r="B4440" s="0" t="s">
        <v>264</v>
      </c>
      <c r="C4440" s="0" t="s">
        <v>353</v>
      </c>
      <c r="D4440" s="0" t="s">
        <v>13</v>
      </c>
      <c r="E4440" s="0" t="s">
        <v>14</v>
      </c>
      <c r="F4440" s="0" t="s">
        <v>357</v>
      </c>
      <c r="G4440" s="0" t="s">
        <v>1611</v>
      </c>
      <c r="H4440" s="0" t="n">
        <v>0.685179105803747</v>
      </c>
      <c r="I4440" s="0" t="n">
        <v>13.7739644520177</v>
      </c>
      <c r="J4440" s="0" t="n">
        <v>462</v>
      </c>
      <c r="K4440" s="0" t="n">
        <f aca="false">I4440*SUMIFS(syst_chauffage!$H$3:$H$27,syst_chauffage!$B$3:$B$27,D4440,syst_chauffage!$C$3:$C$27,E4440)</f>
        <v>27.8177847916808</v>
      </c>
      <c r="L4440" s="12" t="n">
        <f aca="false">H4440*SUMIFS(syst_chauffage!$K$3:$K$27,syst_chauffage!$B$3:$B$27,D4440,syst_chauffage!$C$3:$C$27,E4440)</f>
        <v>0.685179105803747</v>
      </c>
      <c r="N4440" s="0" t="str">
        <f aca="false">A4440</f>
        <v>Café Hôtel Restaurant</v>
      </c>
      <c r="O4440" s="0" t="str">
        <f aca="false">B4440</f>
        <v>Hôtel avec restaurant</v>
      </c>
      <c r="P4440" s="0" t="str">
        <f aca="false">C4440</f>
        <v>Moyen Hotel avec restaurant Haut de gamme</v>
      </c>
      <c r="Q4440" s="0" t="str">
        <f aca="false">D4440</f>
        <v>Chaudière gaz</v>
      </c>
      <c r="R4440" s="0" t="str">
        <f aca="false">E4440</f>
        <v>Gaz</v>
      </c>
      <c r="S4440" s="0" t="str">
        <f aca="false">F4440</f>
        <v>0218540404</v>
      </c>
      <c r="T4440" s="0" t="str">
        <f aca="false">G4440</f>
        <v>3</v>
      </c>
      <c r="U4440" s="0" t="n">
        <f aca="false">L4440</f>
        <v>0.685179105803747</v>
      </c>
      <c r="V4440" s="0" t="n">
        <f aca="false">K4440</f>
        <v>27.8177847916808</v>
      </c>
      <c r="W4440" s="0" t="n">
        <f aca="false">J4440</f>
        <v>462</v>
      </c>
    </row>
    <row r="4441" customFormat="false" ht="12.8" hidden="false" customHeight="false" outlineLevel="0" collapsed="false">
      <c r="A4441" s="0" t="s">
        <v>73</v>
      </c>
      <c r="B4441" s="0" t="s">
        <v>264</v>
      </c>
      <c r="C4441" s="0" t="s">
        <v>353</v>
      </c>
      <c r="D4441" s="0" t="s">
        <v>29</v>
      </c>
      <c r="E4441" s="0" t="s">
        <v>30</v>
      </c>
      <c r="F4441" s="0" t="s">
        <v>358</v>
      </c>
      <c r="G4441" s="0" t="s">
        <v>1611</v>
      </c>
      <c r="H4441" s="0" t="n">
        <v>0.92</v>
      </c>
      <c r="I4441" s="0" t="n">
        <v>10.4</v>
      </c>
      <c r="J4441" s="0" t="n">
        <v>0</v>
      </c>
      <c r="K4441" s="0" t="n">
        <f aca="false">I4441*SUMIFS(syst_chauffage!$H$3:$H$27,syst_chauffage!$B$3:$B$27,D4441,syst_chauffage!$C$3:$C$27,E4441)</f>
        <v>3</v>
      </c>
      <c r="L4441" s="12" t="n">
        <f aca="false">H4441*SUMIFS(syst_chauffage!$K$3:$K$27,syst_chauffage!$B$3:$B$27,D4441,syst_chauffage!$C$3:$C$27,E4441)</f>
        <v>0.92</v>
      </c>
      <c r="N4441" s="0" t="str">
        <f aca="false">A4441</f>
        <v>Café Hôtel Restaurant</v>
      </c>
      <c r="O4441" s="0" t="str">
        <f aca="false">B4441</f>
        <v>Hôtel avec restaurant</v>
      </c>
      <c r="P4441" s="0" t="str">
        <f aca="false">C4441</f>
        <v>Moyen Hotel avec restaurant Haut de gamme</v>
      </c>
      <c r="Q4441" s="0" t="str">
        <f aca="false">D4441</f>
        <v>Electrique direct</v>
      </c>
      <c r="R4441" s="0" t="str">
        <f aca="false">E4441</f>
        <v>Electricité</v>
      </c>
      <c r="S4441" s="0" t="str">
        <f aca="false">F4441</f>
        <v>0218540602</v>
      </c>
      <c r="T4441" s="0" t="str">
        <f aca="false">G4441</f>
        <v>3</v>
      </c>
      <c r="U4441" s="0" t="n">
        <f aca="false">L4441</f>
        <v>0.92</v>
      </c>
      <c r="V4441" s="0" t="n">
        <f aca="false">K4441</f>
        <v>3</v>
      </c>
      <c r="W4441" s="0" t="n">
        <f aca="false">J4441</f>
        <v>0</v>
      </c>
    </row>
    <row r="4442" customFormat="false" ht="12.8" hidden="false" customHeight="false" outlineLevel="0" collapsed="false">
      <c r="A4442" s="0" t="s">
        <v>73</v>
      </c>
      <c r="B4442" s="0" t="s">
        <v>264</v>
      </c>
      <c r="C4442" s="0" t="s">
        <v>353</v>
      </c>
      <c r="D4442" s="0" t="s">
        <v>36</v>
      </c>
      <c r="E4442" s="0" t="s">
        <v>30</v>
      </c>
      <c r="F4442" s="0" t="s">
        <v>359</v>
      </c>
      <c r="G4442" s="0" t="s">
        <v>1611</v>
      </c>
      <c r="H4442" s="0" t="n">
        <v>2.94489544186046</v>
      </c>
      <c r="I4442" s="0" t="n">
        <v>80.9827957430462</v>
      </c>
      <c r="J4442" s="0" t="n">
        <v>738</v>
      </c>
      <c r="K4442" s="0" t="n">
        <f aca="false">I4442*SUMIFS(syst_chauffage!$H$3:$H$27,syst_chauffage!$B$3:$B$27,D4442,syst_chauffage!$C$3:$C$27,E4442)</f>
        <v>50.1006627471001</v>
      </c>
      <c r="L4442" s="12" t="n">
        <f aca="false">H4442*SUMIFS(syst_chauffage!$K$3:$K$27,syst_chauffage!$B$3:$B$27,D4442,syst_chauffage!$C$3:$C$27,E4442)</f>
        <v>2.47427325480779</v>
      </c>
      <c r="N4442" s="0" t="str">
        <f aca="false">A4442</f>
        <v>Café Hôtel Restaurant</v>
      </c>
      <c r="O4442" s="0" t="str">
        <f aca="false">B4442</f>
        <v>Hôtel avec restaurant</v>
      </c>
      <c r="P4442" s="0" t="str">
        <f aca="false">C4442</f>
        <v>Moyen Hotel avec restaurant Haut de gamme</v>
      </c>
      <c r="Q4442" s="0" t="str">
        <f aca="false">D4442</f>
        <v>PAC</v>
      </c>
      <c r="R4442" s="0" t="str">
        <f aca="false">E4442</f>
        <v>Electricité</v>
      </c>
      <c r="S4442" s="0" t="str">
        <f aca="false">F4442</f>
        <v>0218540902</v>
      </c>
      <c r="T4442" s="0" t="str">
        <f aca="false">G4442</f>
        <v>3</v>
      </c>
      <c r="U4442" s="0" t="n">
        <f aca="false">L4442</f>
        <v>2.47427325480779</v>
      </c>
      <c r="V4442" s="0" t="n">
        <f aca="false">K4442</f>
        <v>50.1006627471001</v>
      </c>
      <c r="W4442" s="0" t="n">
        <f aca="false">J4442</f>
        <v>738</v>
      </c>
    </row>
    <row r="4443" customFormat="false" ht="12.8" hidden="false" customHeight="false" outlineLevel="0" collapsed="false">
      <c r="A4443" s="0" t="s">
        <v>73</v>
      </c>
      <c r="B4443" s="0" t="s">
        <v>264</v>
      </c>
      <c r="C4443" s="0" t="s">
        <v>353</v>
      </c>
      <c r="D4443" s="0" t="s">
        <v>42</v>
      </c>
      <c r="E4443" s="0" t="s">
        <v>30</v>
      </c>
      <c r="F4443" s="0" t="s">
        <v>360</v>
      </c>
      <c r="G4443" s="0" t="s">
        <v>1611</v>
      </c>
      <c r="H4443" s="0" t="n">
        <v>2.80410195348837</v>
      </c>
      <c r="I4443" s="0" t="n">
        <v>36.7675300177749</v>
      </c>
      <c r="J4443" s="0" t="n">
        <v>738</v>
      </c>
      <c r="K4443" s="0" t="n">
        <f aca="false">I4443*SUMIFS(syst_chauffage!$H$3:$H$27,syst_chauffage!$B$3:$B$27,D4443,syst_chauffage!$C$3:$C$27,E4443)</f>
        <v>33.1897638763936</v>
      </c>
      <c r="L4443" s="12" t="n">
        <f aca="false">H4443*SUMIFS(syst_chauffage!$K$3:$K$27,syst_chauffage!$B$3:$B$27,D4443,syst_chauffage!$C$3:$C$27,E4443)</f>
        <v>2.49996610303434</v>
      </c>
      <c r="N4443" s="0" t="str">
        <f aca="false">A4443</f>
        <v>Café Hôtel Restaurant</v>
      </c>
      <c r="O4443" s="0" t="str">
        <f aca="false">B4443</f>
        <v>Hôtel avec restaurant</v>
      </c>
      <c r="P4443" s="0" t="str">
        <f aca="false">C4443</f>
        <v>Moyen Hotel avec restaurant Haut de gamme</v>
      </c>
      <c r="Q4443" s="0" t="str">
        <f aca="false">D4443</f>
        <v>Rooftop</v>
      </c>
      <c r="R4443" s="0" t="str">
        <f aca="false">E4443</f>
        <v>Electricité</v>
      </c>
      <c r="S4443" s="0" t="str">
        <f aca="false">F4443</f>
        <v>0218541002</v>
      </c>
      <c r="T4443" s="0" t="str">
        <f aca="false">G4443</f>
        <v>3</v>
      </c>
      <c r="U4443" s="0" t="n">
        <f aca="false">L4443</f>
        <v>2.49996610303434</v>
      </c>
      <c r="V4443" s="0" t="n">
        <f aca="false">K4443</f>
        <v>33.1897638763936</v>
      </c>
      <c r="W4443" s="0" t="n">
        <f aca="false">J4443</f>
        <v>738</v>
      </c>
    </row>
    <row r="4444" customFormat="false" ht="12.8" hidden="false" customHeight="false" outlineLevel="0" collapsed="false">
      <c r="A4444" s="0" t="s">
        <v>73</v>
      </c>
      <c r="B4444" s="0" t="s">
        <v>264</v>
      </c>
      <c r="C4444" s="0" t="s">
        <v>353</v>
      </c>
      <c r="D4444" s="0" t="s">
        <v>51</v>
      </c>
      <c r="E4444" s="0" t="s">
        <v>57</v>
      </c>
      <c r="F4444" s="0" t="s">
        <v>361</v>
      </c>
      <c r="G4444" s="0" t="s">
        <v>1611</v>
      </c>
      <c r="H4444" s="0" t="n">
        <v>0.83085114528086</v>
      </c>
      <c r="I4444" s="0" t="n">
        <v>35.8490743625</v>
      </c>
      <c r="J4444" s="0" t="n">
        <v>0</v>
      </c>
      <c r="K4444" s="0" t="n">
        <f aca="false">I4444*SUMIFS(syst_chauffage!$H$3:$H$27,syst_chauffage!$B$3:$B$27,D4444,syst_chauffage!$C$3:$C$27,E4444)</f>
        <v>75.9589494229246</v>
      </c>
      <c r="L4444" s="12" t="n">
        <f aca="false">H4444*SUMIFS(syst_chauffage!$K$3:$K$27,syst_chauffage!$B$3:$B$27,D4444,syst_chauffage!$C$3:$C$27,E4444)</f>
        <v>0.83085114528086</v>
      </c>
      <c r="N4444" s="0" t="str">
        <f aca="false">A4444</f>
        <v>Café Hôtel Restaurant</v>
      </c>
      <c r="O4444" s="0" t="str">
        <f aca="false">B4444</f>
        <v>Hôtel avec restaurant</v>
      </c>
      <c r="P4444" s="0" t="str">
        <f aca="false">C4444</f>
        <v>Moyen Hotel avec restaurant Haut de gamme</v>
      </c>
      <c r="Q4444" s="0" t="str">
        <f aca="false">D4444</f>
        <v>Autre système centralisé performant</v>
      </c>
      <c r="R4444" s="0" t="str">
        <f aca="false">E4444</f>
        <v>Autres</v>
      </c>
      <c r="S4444" s="0" t="str">
        <f aca="false">F4444</f>
        <v>0218542101</v>
      </c>
      <c r="T4444" s="0" t="str">
        <f aca="false">G4444</f>
        <v>3</v>
      </c>
      <c r="U4444" s="0" t="n">
        <f aca="false">L4444</f>
        <v>0.83085114528086</v>
      </c>
      <c r="V4444" s="0" t="n">
        <f aca="false">K4444</f>
        <v>75.9589494229246</v>
      </c>
      <c r="W4444" s="0" t="n">
        <f aca="false">J4444</f>
        <v>0</v>
      </c>
    </row>
    <row r="4445" customFormat="false" ht="12.8" hidden="false" customHeight="false" outlineLevel="0" collapsed="false">
      <c r="A4445" s="0" t="s">
        <v>73</v>
      </c>
      <c r="B4445" s="0" t="s">
        <v>264</v>
      </c>
      <c r="C4445" s="0" t="s">
        <v>353</v>
      </c>
      <c r="D4445" s="0" t="s">
        <v>51</v>
      </c>
      <c r="E4445" s="0" t="s">
        <v>58</v>
      </c>
      <c r="F4445" s="0" t="s">
        <v>362</v>
      </c>
      <c r="G4445" s="0" t="s">
        <v>1611</v>
      </c>
      <c r="H4445" s="0" t="n">
        <v>0.779506018500683</v>
      </c>
      <c r="I4445" s="0" t="n">
        <v>35.9191251099288</v>
      </c>
      <c r="J4445" s="0" t="n">
        <v>935</v>
      </c>
      <c r="K4445" s="0" t="n">
        <f aca="false">I4445*SUMIFS(syst_chauffage!$H$3:$H$27,syst_chauffage!$B$3:$B$27,D4445,syst_chauffage!$C$3:$C$27,E4445)</f>
        <v>76.6513952749893</v>
      </c>
      <c r="L4445" s="12" t="n">
        <f aca="false">H4445*SUMIFS(syst_chauffage!$K$3:$K$27,syst_chauffage!$B$3:$B$27,D4445,syst_chauffage!$C$3:$C$27,E4445)</f>
        <v>0.779506018500683</v>
      </c>
      <c r="N4445" s="0" t="str">
        <f aca="false">A4445</f>
        <v>Café Hôtel Restaurant</v>
      </c>
      <c r="O4445" s="0" t="str">
        <f aca="false">B4445</f>
        <v>Hôtel avec restaurant</v>
      </c>
      <c r="P4445" s="0" t="str">
        <f aca="false">C4445</f>
        <v>Moyen Hotel avec restaurant Haut de gamme</v>
      </c>
      <c r="Q4445" s="0" t="str">
        <f aca="false">D4445</f>
        <v>Autre système centralisé performant</v>
      </c>
      <c r="R4445" s="0" t="str">
        <f aca="false">E4445</f>
        <v>Urbain</v>
      </c>
      <c r="S4445" s="0" t="str">
        <f aca="false">F4445</f>
        <v>0218542106</v>
      </c>
      <c r="T4445" s="0" t="str">
        <f aca="false">G4445</f>
        <v>3</v>
      </c>
      <c r="U4445" s="0" t="n">
        <f aca="false">L4445</f>
        <v>0.779506018500683</v>
      </c>
      <c r="V4445" s="0" t="n">
        <f aca="false">K4445</f>
        <v>76.6513952749893</v>
      </c>
      <c r="W4445" s="0" t="n">
        <f aca="false">J4445</f>
        <v>935</v>
      </c>
    </row>
    <row r="4446" customFormat="false" ht="12.8" hidden="false" customHeight="false" outlineLevel="0" collapsed="false">
      <c r="A4446" s="0" t="s">
        <v>73</v>
      </c>
      <c r="B4446" s="0" t="s">
        <v>264</v>
      </c>
      <c r="C4446" s="0" t="s">
        <v>353</v>
      </c>
      <c r="D4446" s="0" t="s">
        <v>27</v>
      </c>
      <c r="E4446" s="0" t="s">
        <v>23</v>
      </c>
      <c r="F4446" s="0" t="s">
        <v>363</v>
      </c>
      <c r="G4446" s="0" t="s">
        <v>1611</v>
      </c>
      <c r="H4446" s="0" t="n">
        <v>0.755009135385139</v>
      </c>
      <c r="I4446" s="0" t="n">
        <v>22.5548069270979</v>
      </c>
      <c r="J4446" s="0" t="n">
        <v>1064</v>
      </c>
      <c r="K4446" s="0" t="n">
        <f aca="false">I4446*SUMIFS(syst_chauffage!$H$3:$H$27,syst_chauffage!$B$3:$B$27,D4446,syst_chauffage!$C$3:$C$27,E4446)</f>
        <v>57.8396177612945</v>
      </c>
      <c r="L4446" s="12" t="n">
        <f aca="false">H4446*SUMIFS(syst_chauffage!$K$3:$K$27,syst_chauffage!$B$3:$B$27,D4446,syst_chauffage!$C$3:$C$27,E4446)</f>
        <v>0.755009135385139</v>
      </c>
      <c r="N4446" s="0" t="str">
        <f aca="false">A4446</f>
        <v>Café Hôtel Restaurant</v>
      </c>
      <c r="O4446" s="0" t="str">
        <f aca="false">B4446</f>
        <v>Hôtel avec restaurant</v>
      </c>
      <c r="P4446" s="0" t="str">
        <f aca="false">C4446</f>
        <v>Moyen Hotel avec restaurant Haut de gamme</v>
      </c>
      <c r="Q4446" s="0" t="str">
        <f aca="false">D4446</f>
        <v>Chaudière condensation fioul</v>
      </c>
      <c r="R4446" s="0" t="str">
        <f aca="false">E4446</f>
        <v>Fioul</v>
      </c>
      <c r="S4446" s="0" t="str">
        <f aca="false">F4446</f>
        <v>0218542303</v>
      </c>
      <c r="T4446" s="0" t="str">
        <f aca="false">G4446</f>
        <v>3</v>
      </c>
      <c r="U4446" s="0" t="n">
        <f aca="false">L4446</f>
        <v>0.755009135385139</v>
      </c>
      <c r="V4446" s="0" t="n">
        <f aca="false">K4446</f>
        <v>57.8396177612945</v>
      </c>
      <c r="W4446" s="0" t="n">
        <f aca="false">J4446</f>
        <v>1064</v>
      </c>
    </row>
    <row r="4447" customFormat="false" ht="12.8" hidden="false" customHeight="false" outlineLevel="0" collapsed="false">
      <c r="A4447" s="0" t="s">
        <v>73</v>
      </c>
      <c r="B4447" s="0" t="s">
        <v>264</v>
      </c>
      <c r="C4447" s="0" t="s">
        <v>353</v>
      </c>
      <c r="D4447" s="0" t="s">
        <v>18</v>
      </c>
      <c r="E4447" s="0" t="s">
        <v>14</v>
      </c>
      <c r="F4447" s="0" t="s">
        <v>364</v>
      </c>
      <c r="G4447" s="0" t="s">
        <v>1611</v>
      </c>
      <c r="H4447" s="0" t="n">
        <v>0.982603523081288</v>
      </c>
      <c r="I4447" s="0" t="n">
        <v>16.3975767285925</v>
      </c>
      <c r="J4447" s="0" t="n">
        <v>1064</v>
      </c>
      <c r="K4447" s="0" t="n">
        <f aca="false">I4447*SUMIFS(syst_chauffage!$H$3:$H$27,syst_chauffage!$B$3:$B$27,D4447,syst_chauffage!$C$3:$C$27,E4447)</f>
        <v>44.6822310802906</v>
      </c>
      <c r="L4447" s="12" t="n">
        <f aca="false">H4447*SUMIFS(syst_chauffage!$K$3:$K$27,syst_chauffage!$B$3:$B$27,D4447,syst_chauffage!$C$3:$C$27,E4447)</f>
        <v>0.954547136913638</v>
      </c>
      <c r="N4447" s="0" t="str">
        <f aca="false">A4447</f>
        <v>Café Hôtel Restaurant</v>
      </c>
      <c r="O4447" s="0" t="str">
        <f aca="false">B4447</f>
        <v>Hôtel avec restaurant</v>
      </c>
      <c r="P4447" s="0" t="str">
        <f aca="false">C4447</f>
        <v>Moyen Hotel avec restaurant Haut de gamme</v>
      </c>
      <c r="Q4447" s="0" t="str">
        <f aca="false">D4447</f>
        <v>Chaudière condensation gaz</v>
      </c>
      <c r="R4447" s="0" t="str">
        <f aca="false">E4447</f>
        <v>Gaz</v>
      </c>
      <c r="S4447" s="0" t="str">
        <f aca="false">F4447</f>
        <v>0218542404</v>
      </c>
      <c r="T4447" s="0" t="str">
        <f aca="false">G4447</f>
        <v>3</v>
      </c>
      <c r="U4447" s="0" t="n">
        <f aca="false">L4447</f>
        <v>0.954547136913638</v>
      </c>
      <c r="V4447" s="0" t="n">
        <f aca="false">K4447</f>
        <v>44.6822310802906</v>
      </c>
      <c r="W4447" s="0" t="n">
        <f aca="false">J4447</f>
        <v>1064</v>
      </c>
    </row>
    <row r="4448" customFormat="false" ht="12.8" hidden="false" customHeight="false" outlineLevel="0" collapsed="false">
      <c r="A4448" s="0" t="s">
        <v>73</v>
      </c>
      <c r="B4448" s="0" t="s">
        <v>264</v>
      </c>
      <c r="C4448" s="0" t="s">
        <v>353</v>
      </c>
      <c r="D4448" s="0" t="s">
        <v>32</v>
      </c>
      <c r="E4448" s="0" t="s">
        <v>30</v>
      </c>
      <c r="F4448" s="0" t="s">
        <v>365</v>
      </c>
      <c r="G4448" s="0" t="s">
        <v>1611</v>
      </c>
      <c r="H4448" s="0" t="n">
        <v>1</v>
      </c>
      <c r="I4448" s="0" t="n">
        <v>12</v>
      </c>
      <c r="J4448" s="0" t="n">
        <v>0</v>
      </c>
      <c r="K4448" s="0" t="n">
        <f aca="false">I4448*SUMIFS(syst_chauffage!$H$3:$H$27,syst_chauffage!$B$3:$B$27,D4448,syst_chauffage!$C$3:$C$27,E4448)</f>
        <v>12</v>
      </c>
      <c r="L4448" s="12" t="n">
        <f aca="false">H4448*SUMIFS(syst_chauffage!$K$3:$K$27,syst_chauffage!$B$3:$B$27,D4448,syst_chauffage!$C$3:$C$27,E4448)</f>
        <v>1</v>
      </c>
      <c r="N4448" s="0" t="str">
        <f aca="false">A4448</f>
        <v>Café Hôtel Restaurant</v>
      </c>
      <c r="O4448" s="0" t="str">
        <f aca="false">B4448</f>
        <v>Hôtel avec restaurant</v>
      </c>
      <c r="P4448" s="0" t="str">
        <f aca="false">C4448</f>
        <v>Moyen Hotel avec restaurant Haut de gamme</v>
      </c>
      <c r="Q4448" s="0" t="str">
        <f aca="false">D4448</f>
        <v>Electrique direct performant</v>
      </c>
      <c r="R4448" s="0" t="str">
        <f aca="false">E4448</f>
        <v>Electricité</v>
      </c>
      <c r="S4448" s="0" t="str">
        <f aca="false">F4448</f>
        <v>0218542602</v>
      </c>
      <c r="T4448" s="0" t="str">
        <f aca="false">G4448</f>
        <v>3</v>
      </c>
      <c r="U4448" s="0" t="n">
        <f aca="false">L4448</f>
        <v>1</v>
      </c>
      <c r="V4448" s="0" t="n">
        <f aca="false">K4448</f>
        <v>12</v>
      </c>
      <c r="W4448" s="0" t="n">
        <f aca="false">J4448</f>
        <v>0</v>
      </c>
    </row>
    <row r="4449" customFormat="false" ht="12.8" hidden="false" customHeight="false" outlineLevel="0" collapsed="false">
      <c r="A4449" s="0" t="s">
        <v>73</v>
      </c>
      <c r="B4449" s="0" t="s">
        <v>264</v>
      </c>
      <c r="C4449" s="0" t="s">
        <v>353</v>
      </c>
      <c r="D4449" s="0" t="s">
        <v>38</v>
      </c>
      <c r="E4449" s="0" t="s">
        <v>30</v>
      </c>
      <c r="F4449" s="0" t="s">
        <v>366</v>
      </c>
      <c r="G4449" s="0" t="s">
        <v>1611</v>
      </c>
      <c r="H4449" s="0" t="n">
        <v>3.39795627906976</v>
      </c>
      <c r="I4449" s="0" t="n">
        <v>96.4080901702931</v>
      </c>
      <c r="J4449" s="0" t="n">
        <v>792</v>
      </c>
      <c r="K4449" s="0" t="n">
        <f aca="false">I4449*SUMIFS(syst_chauffage!$H$3:$H$27,syst_chauffage!$B$3:$B$27,D4449,syst_chauffage!$C$3:$C$27,E4449)</f>
        <v>97.448700005585</v>
      </c>
      <c r="L4449" s="12" t="n">
        <f aca="false">H4449*SUMIFS(syst_chauffage!$K$3:$K$27,syst_chauffage!$B$3:$B$27,D4449,syst_chauffage!$C$3:$C$27,E4449)</f>
        <v>3.03986496519792</v>
      </c>
      <c r="N4449" s="0" t="str">
        <f aca="false">A4449</f>
        <v>Café Hôtel Restaurant</v>
      </c>
      <c r="O4449" s="0" t="str">
        <f aca="false">B4449</f>
        <v>Hôtel avec restaurant</v>
      </c>
      <c r="P4449" s="0" t="str">
        <f aca="false">C4449</f>
        <v>Moyen Hotel avec restaurant Haut de gamme</v>
      </c>
      <c r="Q4449" s="0" t="str">
        <f aca="false">D4449</f>
        <v>PAC performant</v>
      </c>
      <c r="R4449" s="0" t="str">
        <f aca="false">E4449</f>
        <v>Electricité</v>
      </c>
      <c r="S4449" s="0" t="str">
        <f aca="false">F4449</f>
        <v>0218542902</v>
      </c>
      <c r="T4449" s="0" t="str">
        <f aca="false">G4449</f>
        <v>3</v>
      </c>
      <c r="U4449" s="0" t="n">
        <f aca="false">L4449</f>
        <v>3.03986496519792</v>
      </c>
      <c r="V4449" s="0" t="n">
        <f aca="false">K4449</f>
        <v>97.448700005585</v>
      </c>
      <c r="W4449" s="0" t="n">
        <f aca="false">J4449</f>
        <v>792</v>
      </c>
    </row>
    <row r="4450" customFormat="false" ht="12.8" hidden="false" customHeight="false" outlineLevel="0" collapsed="false">
      <c r="A4450" s="0" t="s">
        <v>73</v>
      </c>
      <c r="B4450" s="0" t="s">
        <v>264</v>
      </c>
      <c r="C4450" s="0" t="s">
        <v>353</v>
      </c>
      <c r="D4450" s="0" t="s">
        <v>46</v>
      </c>
      <c r="E4450" s="0" t="s">
        <v>30</v>
      </c>
      <c r="F4450" s="0" t="s">
        <v>367</v>
      </c>
      <c r="G4450" s="0" t="s">
        <v>1611</v>
      </c>
      <c r="H4450" s="0" t="n">
        <v>3.32861023255814</v>
      </c>
      <c r="I4450" s="0" t="n">
        <v>43.7708690687796</v>
      </c>
      <c r="J4450" s="0" t="n">
        <v>792</v>
      </c>
      <c r="K4450" s="0" t="n">
        <f aca="false">I4450*SUMIFS(syst_chauffage!$H$3:$H$27,syst_chauffage!$B$3:$B$27,D4450,syst_chauffage!$C$3:$C$27,E4450)</f>
        <v>75.9384082673672</v>
      </c>
      <c r="L4450" s="12" t="n">
        <f aca="false">H4450*SUMIFS(syst_chauffage!$K$3:$K$27,syst_chauffage!$B$3:$B$27,D4450,syst_chauffage!$C$3:$C$27,E4450)</f>
        <v>3.00077723502174</v>
      </c>
      <c r="N4450" s="0" t="str">
        <f aca="false">A4450</f>
        <v>Café Hôtel Restaurant</v>
      </c>
      <c r="O4450" s="0" t="str">
        <f aca="false">B4450</f>
        <v>Hôtel avec restaurant</v>
      </c>
      <c r="P4450" s="0" t="str">
        <f aca="false">C4450</f>
        <v>Moyen Hotel avec restaurant Haut de gamme</v>
      </c>
      <c r="Q4450" s="0" t="str">
        <f aca="false">D4450</f>
        <v>Rooftop performant</v>
      </c>
      <c r="R4450" s="0" t="str">
        <f aca="false">E4450</f>
        <v>Electricité</v>
      </c>
      <c r="S4450" s="0" t="str">
        <f aca="false">F4450</f>
        <v>0218543002</v>
      </c>
      <c r="T4450" s="0" t="str">
        <f aca="false">G4450</f>
        <v>3</v>
      </c>
      <c r="U4450" s="0" t="n">
        <f aca="false">L4450</f>
        <v>3.00077723502174</v>
      </c>
      <c r="V4450" s="0" t="n">
        <f aca="false">K4450</f>
        <v>75.9384082673672</v>
      </c>
      <c r="W4450" s="0" t="n">
        <f aca="false">J4450</f>
        <v>792</v>
      </c>
    </row>
    <row r="4451" customFormat="false" ht="12.8" hidden="false" customHeight="false" outlineLevel="0" collapsed="false">
      <c r="A4451" s="0" t="s">
        <v>73</v>
      </c>
      <c r="B4451" s="0" t="s">
        <v>264</v>
      </c>
      <c r="C4451" s="0" t="s">
        <v>368</v>
      </c>
      <c r="D4451" s="0" t="s">
        <v>19</v>
      </c>
      <c r="E4451" s="0" t="s">
        <v>57</v>
      </c>
      <c r="F4451" s="0" t="s">
        <v>369</v>
      </c>
      <c r="G4451" s="0" t="s">
        <v>1611</v>
      </c>
      <c r="H4451" s="0" t="n">
        <v>0.711580769566853</v>
      </c>
      <c r="I4451" s="0" t="n">
        <v>27.1900033710191</v>
      </c>
      <c r="J4451" s="0" t="n">
        <v>0</v>
      </c>
      <c r="K4451" s="0" t="n">
        <f aca="false">I4451*SUMIFS(syst_chauffage!$H$3:$H$27,syst_chauffage!$B$3:$B$27,D4451,syst_chauffage!$C$3:$C$27,E4451)</f>
        <v>37.861445452121</v>
      </c>
      <c r="L4451" s="12" t="n">
        <f aca="false">H4451*SUMIFS(syst_chauffage!$K$3:$K$27,syst_chauffage!$B$3:$B$27,D4451,syst_chauffage!$C$3:$C$27,E4451)</f>
        <v>0.711580769566853</v>
      </c>
      <c r="N4451" s="0" t="str">
        <f aca="false">A4451</f>
        <v>Café Hôtel Restaurant</v>
      </c>
      <c r="O4451" s="0" t="str">
        <f aca="false">B4451</f>
        <v>Hôtel avec restaurant</v>
      </c>
      <c r="P4451" s="0" t="str">
        <f aca="false">C4451</f>
        <v>Moyen Hotel avec restaurant Luxe</v>
      </c>
      <c r="Q4451" s="0" t="str">
        <f aca="false">D4451</f>
        <v>Autre système centralisé</v>
      </c>
      <c r="R4451" s="0" t="str">
        <f aca="false">E4451</f>
        <v>Autres</v>
      </c>
      <c r="S4451" s="0" t="str">
        <f aca="false">F4451</f>
        <v>0218550101</v>
      </c>
      <c r="T4451" s="0" t="str">
        <f aca="false">G4451</f>
        <v>3</v>
      </c>
      <c r="U4451" s="0" t="n">
        <f aca="false">L4451</f>
        <v>0.711580769566853</v>
      </c>
      <c r="V4451" s="0" t="n">
        <f aca="false">K4451</f>
        <v>37.861445452121</v>
      </c>
      <c r="W4451" s="0" t="n">
        <f aca="false">J4451</f>
        <v>0</v>
      </c>
    </row>
    <row r="4452" customFormat="false" ht="12.8" hidden="false" customHeight="false" outlineLevel="0" collapsed="false">
      <c r="A4452" s="0" t="s">
        <v>73</v>
      </c>
      <c r="B4452" s="0" t="s">
        <v>264</v>
      </c>
      <c r="C4452" s="0" t="s">
        <v>368</v>
      </c>
      <c r="D4452" s="0" t="s">
        <v>19</v>
      </c>
      <c r="E4452" s="0" t="s">
        <v>58</v>
      </c>
      <c r="F4452" s="0" t="s">
        <v>370</v>
      </c>
      <c r="G4452" s="0" t="s">
        <v>1611</v>
      </c>
      <c r="H4452" s="0" t="n">
        <v>0.645409549671871</v>
      </c>
      <c r="I4452" s="0" t="n">
        <v>27.2836851520711</v>
      </c>
      <c r="J4452" s="0" t="n">
        <v>935</v>
      </c>
      <c r="K4452" s="0" t="n">
        <f aca="false">I4452*SUMIFS(syst_chauffage!$H$3:$H$27,syst_chauffage!$B$3:$B$27,D4452,syst_chauffage!$C$3:$C$27,E4452)</f>
        <v>44.8802867083552</v>
      </c>
      <c r="L4452" s="12" t="n">
        <f aca="false">H4452*SUMIFS(syst_chauffage!$K$3:$K$27,syst_chauffage!$B$3:$B$27,D4452,syst_chauffage!$C$3:$C$27,E4452)</f>
        <v>0.645409549671871</v>
      </c>
      <c r="N4452" s="0" t="str">
        <f aca="false">A4452</f>
        <v>Café Hôtel Restaurant</v>
      </c>
      <c r="O4452" s="0" t="str">
        <f aca="false">B4452</f>
        <v>Hôtel avec restaurant</v>
      </c>
      <c r="P4452" s="0" t="str">
        <f aca="false">C4452</f>
        <v>Moyen Hotel avec restaurant Luxe</v>
      </c>
      <c r="Q4452" s="0" t="str">
        <f aca="false">D4452</f>
        <v>Autre système centralisé</v>
      </c>
      <c r="R4452" s="0" t="str">
        <f aca="false">E4452</f>
        <v>Urbain</v>
      </c>
      <c r="S4452" s="0" t="str">
        <f aca="false">F4452</f>
        <v>0218550106</v>
      </c>
      <c r="T4452" s="0" t="str">
        <f aca="false">G4452</f>
        <v>3</v>
      </c>
      <c r="U4452" s="0" t="n">
        <f aca="false">L4452</f>
        <v>0.645409549671871</v>
      </c>
      <c r="V4452" s="0" t="n">
        <f aca="false">K4452</f>
        <v>44.8802867083552</v>
      </c>
      <c r="W4452" s="0" t="n">
        <f aca="false">J4452</f>
        <v>935</v>
      </c>
    </row>
    <row r="4453" customFormat="false" ht="12.8" hidden="false" customHeight="false" outlineLevel="0" collapsed="false">
      <c r="A4453" s="0" t="s">
        <v>73</v>
      </c>
      <c r="B4453" s="0" t="s">
        <v>264</v>
      </c>
      <c r="C4453" s="0" t="s">
        <v>368</v>
      </c>
      <c r="D4453" s="0" t="s">
        <v>22</v>
      </c>
      <c r="E4453" s="0" t="s">
        <v>23</v>
      </c>
      <c r="F4453" s="0" t="s">
        <v>371</v>
      </c>
      <c r="G4453" s="0" t="s">
        <v>1611</v>
      </c>
      <c r="H4453" s="0" t="n">
        <v>0.574563391929069</v>
      </c>
      <c r="I4453" s="0" t="n">
        <v>15.2451584994126</v>
      </c>
      <c r="J4453" s="0" t="n">
        <v>0</v>
      </c>
      <c r="K4453" s="0" t="n">
        <f aca="false">I4453*SUMIFS(syst_chauffage!$H$3:$H$27,syst_chauffage!$B$3:$B$27,D4453,syst_chauffage!$C$3:$C$27,E4453)</f>
        <v>26.8470672589278</v>
      </c>
      <c r="L4453" s="12" t="n">
        <f aca="false">H4453*SUMIFS(syst_chauffage!$K$3:$K$27,syst_chauffage!$B$3:$B$27,D4453,syst_chauffage!$C$3:$C$27,E4453)</f>
        <v>0.574563391929069</v>
      </c>
      <c r="N4453" s="0" t="str">
        <f aca="false">A4453</f>
        <v>Café Hôtel Restaurant</v>
      </c>
      <c r="O4453" s="0" t="str">
        <f aca="false">B4453</f>
        <v>Hôtel avec restaurant</v>
      </c>
      <c r="P4453" s="0" t="str">
        <f aca="false">C4453</f>
        <v>Moyen Hotel avec restaurant Luxe</v>
      </c>
      <c r="Q4453" s="0" t="str">
        <f aca="false">D4453</f>
        <v>Chaudière fioul</v>
      </c>
      <c r="R4453" s="0" t="str">
        <f aca="false">E4453</f>
        <v>Fioul</v>
      </c>
      <c r="S4453" s="0" t="str">
        <f aca="false">F4453</f>
        <v>0218550303</v>
      </c>
      <c r="T4453" s="0" t="str">
        <f aca="false">G4453</f>
        <v>3</v>
      </c>
      <c r="U4453" s="0" t="n">
        <f aca="false">L4453</f>
        <v>0.574563391929069</v>
      </c>
      <c r="V4453" s="0" t="n">
        <f aca="false">K4453</f>
        <v>26.8470672589278</v>
      </c>
      <c r="W4453" s="0" t="n">
        <f aca="false">J4453</f>
        <v>0</v>
      </c>
    </row>
    <row r="4454" customFormat="false" ht="12.8" hidden="false" customHeight="false" outlineLevel="0" collapsed="false">
      <c r="A4454" s="0" t="s">
        <v>73</v>
      </c>
      <c r="B4454" s="0" t="s">
        <v>264</v>
      </c>
      <c r="C4454" s="0" t="s">
        <v>368</v>
      </c>
      <c r="D4454" s="0" t="s">
        <v>13</v>
      </c>
      <c r="E4454" s="0" t="s">
        <v>14</v>
      </c>
      <c r="F4454" s="0" t="s">
        <v>372</v>
      </c>
      <c r="G4454" s="0" t="s">
        <v>1611</v>
      </c>
      <c r="H4454" s="0" t="n">
        <v>0.69026412946869</v>
      </c>
      <c r="I4454" s="0" t="n">
        <v>11.224787527752</v>
      </c>
      <c r="J4454" s="0" t="n">
        <v>462</v>
      </c>
      <c r="K4454" s="0" t="n">
        <f aca="false">I4454*SUMIFS(syst_chauffage!$H$3:$H$27,syst_chauffage!$B$3:$B$27,D4454,syst_chauffage!$C$3:$C$27,E4454)</f>
        <v>22.6694881395318</v>
      </c>
      <c r="L4454" s="12" t="n">
        <f aca="false">H4454*SUMIFS(syst_chauffage!$K$3:$K$27,syst_chauffage!$B$3:$B$27,D4454,syst_chauffage!$C$3:$C$27,E4454)</f>
        <v>0.69026412946869</v>
      </c>
      <c r="N4454" s="0" t="str">
        <f aca="false">A4454</f>
        <v>Café Hôtel Restaurant</v>
      </c>
      <c r="O4454" s="0" t="str">
        <f aca="false">B4454</f>
        <v>Hôtel avec restaurant</v>
      </c>
      <c r="P4454" s="0" t="str">
        <f aca="false">C4454</f>
        <v>Moyen Hotel avec restaurant Luxe</v>
      </c>
      <c r="Q4454" s="0" t="str">
        <f aca="false">D4454</f>
        <v>Chaudière gaz</v>
      </c>
      <c r="R4454" s="0" t="str">
        <f aca="false">E4454</f>
        <v>Gaz</v>
      </c>
      <c r="S4454" s="0" t="str">
        <f aca="false">F4454</f>
        <v>0218550404</v>
      </c>
      <c r="T4454" s="0" t="str">
        <f aca="false">G4454</f>
        <v>3</v>
      </c>
      <c r="U4454" s="0" t="n">
        <f aca="false">L4454</f>
        <v>0.69026412946869</v>
      </c>
      <c r="V4454" s="0" t="n">
        <f aca="false">K4454</f>
        <v>22.6694881395318</v>
      </c>
      <c r="W4454" s="0" t="n">
        <f aca="false">J4454</f>
        <v>462</v>
      </c>
    </row>
    <row r="4455" customFormat="false" ht="12.8" hidden="false" customHeight="false" outlineLevel="0" collapsed="false">
      <c r="A4455" s="0" t="s">
        <v>73</v>
      </c>
      <c r="B4455" s="0" t="s">
        <v>264</v>
      </c>
      <c r="C4455" s="0" t="s">
        <v>368</v>
      </c>
      <c r="D4455" s="0" t="s">
        <v>29</v>
      </c>
      <c r="E4455" s="0" t="s">
        <v>30</v>
      </c>
      <c r="F4455" s="0" t="s">
        <v>373</v>
      </c>
      <c r="G4455" s="0" t="s">
        <v>1611</v>
      </c>
      <c r="H4455" s="0" t="n">
        <v>0.92</v>
      </c>
      <c r="I4455" s="0" t="n">
        <v>10.4</v>
      </c>
      <c r="J4455" s="0" t="n">
        <v>0</v>
      </c>
      <c r="K4455" s="0" t="n">
        <f aca="false">I4455*SUMIFS(syst_chauffage!$H$3:$H$27,syst_chauffage!$B$3:$B$27,D4455,syst_chauffage!$C$3:$C$27,E4455)</f>
        <v>3</v>
      </c>
      <c r="L4455" s="12" t="n">
        <f aca="false">H4455*SUMIFS(syst_chauffage!$K$3:$K$27,syst_chauffage!$B$3:$B$27,D4455,syst_chauffage!$C$3:$C$27,E4455)</f>
        <v>0.92</v>
      </c>
      <c r="N4455" s="0" t="str">
        <f aca="false">A4455</f>
        <v>Café Hôtel Restaurant</v>
      </c>
      <c r="O4455" s="0" t="str">
        <f aca="false">B4455</f>
        <v>Hôtel avec restaurant</v>
      </c>
      <c r="P4455" s="0" t="str">
        <f aca="false">C4455</f>
        <v>Moyen Hotel avec restaurant Luxe</v>
      </c>
      <c r="Q4455" s="0" t="str">
        <f aca="false">D4455</f>
        <v>Electrique direct</v>
      </c>
      <c r="R4455" s="0" t="str">
        <f aca="false">E4455</f>
        <v>Electricité</v>
      </c>
      <c r="S4455" s="0" t="str">
        <f aca="false">F4455</f>
        <v>0218550602</v>
      </c>
      <c r="T4455" s="0" t="str">
        <f aca="false">G4455</f>
        <v>3</v>
      </c>
      <c r="U4455" s="0" t="n">
        <f aca="false">L4455</f>
        <v>0.92</v>
      </c>
      <c r="V4455" s="0" t="n">
        <f aca="false">K4455</f>
        <v>3</v>
      </c>
      <c r="W4455" s="0" t="n">
        <f aca="false">J4455</f>
        <v>0</v>
      </c>
    </row>
    <row r="4456" customFormat="false" ht="12.8" hidden="false" customHeight="false" outlineLevel="0" collapsed="false">
      <c r="A4456" s="0" t="s">
        <v>73</v>
      </c>
      <c r="B4456" s="0" t="s">
        <v>264</v>
      </c>
      <c r="C4456" s="0" t="s">
        <v>368</v>
      </c>
      <c r="D4456" s="0" t="s">
        <v>36</v>
      </c>
      <c r="E4456" s="0" t="s">
        <v>30</v>
      </c>
      <c r="F4456" s="0" t="s">
        <v>374</v>
      </c>
      <c r="G4456" s="0" t="s">
        <v>1611</v>
      </c>
      <c r="H4456" s="0" t="n">
        <v>2.94489544186046</v>
      </c>
      <c r="I4456" s="0" t="n">
        <v>74.5337919549073</v>
      </c>
      <c r="J4456" s="0" t="n">
        <v>738</v>
      </c>
      <c r="K4456" s="0" t="n">
        <f aca="false">I4456*SUMIFS(syst_chauffage!$H$3:$H$27,syst_chauffage!$B$3:$B$27,D4456,syst_chauffage!$C$3:$C$27,E4456)</f>
        <v>46.1109343007089</v>
      </c>
      <c r="L4456" s="12" t="n">
        <f aca="false">H4456*SUMIFS(syst_chauffage!$K$3:$K$27,syst_chauffage!$B$3:$B$27,D4456,syst_chauffage!$C$3:$C$27,E4456)</f>
        <v>2.47427325480779</v>
      </c>
      <c r="N4456" s="0" t="str">
        <f aca="false">A4456</f>
        <v>Café Hôtel Restaurant</v>
      </c>
      <c r="O4456" s="0" t="str">
        <f aca="false">B4456</f>
        <v>Hôtel avec restaurant</v>
      </c>
      <c r="P4456" s="0" t="str">
        <f aca="false">C4456</f>
        <v>Moyen Hotel avec restaurant Luxe</v>
      </c>
      <c r="Q4456" s="0" t="str">
        <f aca="false">D4456</f>
        <v>PAC</v>
      </c>
      <c r="R4456" s="0" t="str">
        <f aca="false">E4456</f>
        <v>Electricité</v>
      </c>
      <c r="S4456" s="0" t="str">
        <f aca="false">F4456</f>
        <v>0218550902</v>
      </c>
      <c r="T4456" s="0" t="str">
        <f aca="false">G4456</f>
        <v>3</v>
      </c>
      <c r="U4456" s="0" t="n">
        <f aca="false">L4456</f>
        <v>2.47427325480779</v>
      </c>
      <c r="V4456" s="0" t="n">
        <f aca="false">K4456</f>
        <v>46.1109343007089</v>
      </c>
      <c r="W4456" s="0" t="n">
        <f aca="false">J4456</f>
        <v>738</v>
      </c>
    </row>
    <row r="4457" customFormat="false" ht="12.8" hidden="false" customHeight="false" outlineLevel="0" collapsed="false">
      <c r="A4457" s="0" t="s">
        <v>73</v>
      </c>
      <c r="B4457" s="0" t="s">
        <v>264</v>
      </c>
      <c r="C4457" s="0" t="s">
        <v>368</v>
      </c>
      <c r="D4457" s="0" t="s">
        <v>42</v>
      </c>
      <c r="E4457" s="0" t="s">
        <v>30</v>
      </c>
      <c r="F4457" s="0" t="s">
        <v>375</v>
      </c>
      <c r="G4457" s="0" t="s">
        <v>1611</v>
      </c>
      <c r="H4457" s="0" t="n">
        <v>2.80410195348837</v>
      </c>
      <c r="I4457" s="0" t="n">
        <v>32.3936424933788</v>
      </c>
      <c r="J4457" s="0" t="n">
        <v>738</v>
      </c>
      <c r="K4457" s="0" t="n">
        <f aca="false">I4457*SUMIFS(syst_chauffage!$H$3:$H$27,syst_chauffage!$B$3:$B$27,D4457,syst_chauffage!$C$3:$C$27,E4457)</f>
        <v>29.241489567882</v>
      </c>
      <c r="L4457" s="12" t="n">
        <f aca="false">H4457*SUMIFS(syst_chauffage!$K$3:$K$27,syst_chauffage!$B$3:$B$27,D4457,syst_chauffage!$C$3:$C$27,E4457)</f>
        <v>2.49996610303434</v>
      </c>
      <c r="N4457" s="0" t="str">
        <f aca="false">A4457</f>
        <v>Café Hôtel Restaurant</v>
      </c>
      <c r="O4457" s="0" t="str">
        <f aca="false">B4457</f>
        <v>Hôtel avec restaurant</v>
      </c>
      <c r="P4457" s="0" t="str">
        <f aca="false">C4457</f>
        <v>Moyen Hotel avec restaurant Luxe</v>
      </c>
      <c r="Q4457" s="0" t="str">
        <f aca="false">D4457</f>
        <v>Rooftop</v>
      </c>
      <c r="R4457" s="0" t="str">
        <f aca="false">E4457</f>
        <v>Electricité</v>
      </c>
      <c r="S4457" s="0" t="str">
        <f aca="false">F4457</f>
        <v>0218551002</v>
      </c>
      <c r="T4457" s="0" t="str">
        <f aca="false">G4457</f>
        <v>3</v>
      </c>
      <c r="U4457" s="0" t="n">
        <f aca="false">L4457</f>
        <v>2.49996610303434</v>
      </c>
      <c r="V4457" s="0" t="n">
        <f aca="false">K4457</f>
        <v>29.241489567882</v>
      </c>
      <c r="W4457" s="0" t="n">
        <f aca="false">J4457</f>
        <v>738</v>
      </c>
    </row>
    <row r="4458" customFormat="false" ht="12.8" hidden="false" customHeight="false" outlineLevel="0" collapsed="false">
      <c r="A4458" s="0" t="s">
        <v>73</v>
      </c>
      <c r="B4458" s="0" t="s">
        <v>264</v>
      </c>
      <c r="C4458" s="0" t="s">
        <v>368</v>
      </c>
      <c r="D4458" s="0" t="s">
        <v>51</v>
      </c>
      <c r="E4458" s="0" t="s">
        <v>57</v>
      </c>
      <c r="F4458" s="0" t="s">
        <v>376</v>
      </c>
      <c r="G4458" s="0" t="s">
        <v>1611</v>
      </c>
      <c r="H4458" s="0" t="n">
        <v>0.8210547341156</v>
      </c>
      <c r="I4458" s="0" t="n">
        <v>32.3690516321656</v>
      </c>
      <c r="J4458" s="0" t="n">
        <v>0</v>
      </c>
      <c r="K4458" s="0" t="n">
        <f aca="false">I4458*SUMIFS(syst_chauffage!$H$3:$H$27,syst_chauffage!$B$3:$B$27,D4458,syst_chauffage!$C$3:$C$27,E4458)</f>
        <v>68.5852898441264</v>
      </c>
      <c r="L4458" s="12" t="n">
        <f aca="false">H4458*SUMIFS(syst_chauffage!$K$3:$K$27,syst_chauffage!$B$3:$B$27,D4458,syst_chauffage!$C$3:$C$27,E4458)</f>
        <v>0.8210547341156</v>
      </c>
      <c r="N4458" s="0" t="str">
        <f aca="false">A4458</f>
        <v>Café Hôtel Restaurant</v>
      </c>
      <c r="O4458" s="0" t="str">
        <f aca="false">B4458</f>
        <v>Hôtel avec restaurant</v>
      </c>
      <c r="P4458" s="0" t="str">
        <f aca="false">C4458</f>
        <v>Moyen Hotel avec restaurant Luxe</v>
      </c>
      <c r="Q4458" s="0" t="str">
        <f aca="false">D4458</f>
        <v>Autre système centralisé performant</v>
      </c>
      <c r="R4458" s="0" t="str">
        <f aca="false">E4458</f>
        <v>Autres</v>
      </c>
      <c r="S4458" s="0" t="str">
        <f aca="false">F4458</f>
        <v>0218552101</v>
      </c>
      <c r="T4458" s="0" t="str">
        <f aca="false">G4458</f>
        <v>3</v>
      </c>
      <c r="U4458" s="0" t="n">
        <f aca="false">L4458</f>
        <v>0.8210547341156</v>
      </c>
      <c r="V4458" s="0" t="n">
        <f aca="false">K4458</f>
        <v>68.5852898441264</v>
      </c>
      <c r="W4458" s="0" t="n">
        <f aca="false">J4458</f>
        <v>0</v>
      </c>
    </row>
    <row r="4459" customFormat="false" ht="12.8" hidden="false" customHeight="false" outlineLevel="0" collapsed="false">
      <c r="A4459" s="0" t="s">
        <v>73</v>
      </c>
      <c r="B4459" s="0" t="s">
        <v>264</v>
      </c>
      <c r="C4459" s="0" t="s">
        <v>368</v>
      </c>
      <c r="D4459" s="0" t="s">
        <v>51</v>
      </c>
      <c r="E4459" s="0" t="s">
        <v>58</v>
      </c>
      <c r="F4459" s="0" t="s">
        <v>377</v>
      </c>
      <c r="G4459" s="0" t="s">
        <v>1611</v>
      </c>
      <c r="H4459" s="0" t="n">
        <v>0.744703326544467</v>
      </c>
      <c r="I4459" s="0" t="n">
        <v>32.4805775619894</v>
      </c>
      <c r="J4459" s="0" t="n">
        <v>935</v>
      </c>
      <c r="K4459" s="0" t="n">
        <f aca="false">I4459*SUMIFS(syst_chauffage!$H$3:$H$27,syst_chauffage!$B$3:$B$27,D4459,syst_chauffage!$C$3:$C$27,E4459)</f>
        <v>69.3135365030313</v>
      </c>
      <c r="L4459" s="12" t="n">
        <f aca="false">H4459*SUMIFS(syst_chauffage!$K$3:$K$27,syst_chauffage!$B$3:$B$27,D4459,syst_chauffage!$C$3:$C$27,E4459)</f>
        <v>0.744703326544467</v>
      </c>
      <c r="N4459" s="0" t="str">
        <f aca="false">A4459</f>
        <v>Café Hôtel Restaurant</v>
      </c>
      <c r="O4459" s="0" t="str">
        <f aca="false">B4459</f>
        <v>Hôtel avec restaurant</v>
      </c>
      <c r="P4459" s="0" t="str">
        <f aca="false">C4459</f>
        <v>Moyen Hotel avec restaurant Luxe</v>
      </c>
      <c r="Q4459" s="0" t="str">
        <f aca="false">D4459</f>
        <v>Autre système centralisé performant</v>
      </c>
      <c r="R4459" s="0" t="str">
        <f aca="false">E4459</f>
        <v>Urbain</v>
      </c>
      <c r="S4459" s="0" t="str">
        <f aca="false">F4459</f>
        <v>0218552106</v>
      </c>
      <c r="T4459" s="0" t="str">
        <f aca="false">G4459</f>
        <v>3</v>
      </c>
      <c r="U4459" s="0" t="n">
        <f aca="false">L4459</f>
        <v>0.744703326544467</v>
      </c>
      <c r="V4459" s="0" t="n">
        <f aca="false">K4459</f>
        <v>69.3135365030313</v>
      </c>
      <c r="W4459" s="0" t="n">
        <f aca="false">J4459</f>
        <v>935</v>
      </c>
    </row>
    <row r="4460" customFormat="false" ht="12.8" hidden="false" customHeight="false" outlineLevel="0" collapsed="false">
      <c r="A4460" s="0" t="s">
        <v>73</v>
      </c>
      <c r="B4460" s="0" t="s">
        <v>264</v>
      </c>
      <c r="C4460" s="0" t="s">
        <v>368</v>
      </c>
      <c r="D4460" s="0" t="s">
        <v>27</v>
      </c>
      <c r="E4460" s="0" t="s">
        <v>23</v>
      </c>
      <c r="F4460" s="0" t="s">
        <v>378</v>
      </c>
      <c r="G4460" s="0" t="s">
        <v>1611</v>
      </c>
      <c r="H4460" s="0" t="n">
        <v>0.7625007083061</v>
      </c>
      <c r="I4460" s="0" t="n">
        <v>18.1489982135864</v>
      </c>
      <c r="J4460" s="0" t="n">
        <v>1064</v>
      </c>
      <c r="K4460" s="0" t="n">
        <f aca="false">I4460*SUMIFS(syst_chauffage!$H$3:$H$27,syst_chauffage!$B$3:$B$27,D4460,syst_chauffage!$C$3:$C$27,E4460)</f>
        <v>46.5413480513141</v>
      </c>
      <c r="L4460" s="12" t="n">
        <f aca="false">H4460*SUMIFS(syst_chauffage!$K$3:$K$27,syst_chauffage!$B$3:$B$27,D4460,syst_chauffage!$C$3:$C$27,E4460)</f>
        <v>0.7625007083061</v>
      </c>
      <c r="N4460" s="0" t="str">
        <f aca="false">A4460</f>
        <v>Café Hôtel Restaurant</v>
      </c>
      <c r="O4460" s="0" t="str">
        <f aca="false">B4460</f>
        <v>Hôtel avec restaurant</v>
      </c>
      <c r="P4460" s="0" t="str">
        <f aca="false">C4460</f>
        <v>Moyen Hotel avec restaurant Luxe</v>
      </c>
      <c r="Q4460" s="0" t="str">
        <f aca="false">D4460</f>
        <v>Chaudière condensation fioul</v>
      </c>
      <c r="R4460" s="0" t="str">
        <f aca="false">E4460</f>
        <v>Fioul</v>
      </c>
      <c r="S4460" s="0" t="str">
        <f aca="false">F4460</f>
        <v>0218552303</v>
      </c>
      <c r="T4460" s="0" t="str">
        <f aca="false">G4460</f>
        <v>3</v>
      </c>
      <c r="U4460" s="0" t="n">
        <f aca="false">L4460</f>
        <v>0.7625007083061</v>
      </c>
      <c r="V4460" s="0" t="n">
        <f aca="false">K4460</f>
        <v>46.5413480513141</v>
      </c>
      <c r="W4460" s="0" t="n">
        <f aca="false">J4460</f>
        <v>1064</v>
      </c>
    </row>
    <row r="4461" customFormat="false" ht="12.8" hidden="false" customHeight="false" outlineLevel="0" collapsed="false">
      <c r="A4461" s="0" t="s">
        <v>73</v>
      </c>
      <c r="B4461" s="0" t="s">
        <v>264</v>
      </c>
      <c r="C4461" s="0" t="s">
        <v>368</v>
      </c>
      <c r="D4461" s="0" t="s">
        <v>18</v>
      </c>
      <c r="E4461" s="0" t="s">
        <v>14</v>
      </c>
      <c r="F4461" s="0" t="s">
        <v>379</v>
      </c>
      <c r="G4461" s="0" t="s">
        <v>1611</v>
      </c>
      <c r="H4461" s="0" t="n">
        <v>0.990096728379375</v>
      </c>
      <c r="I4461" s="0" t="n">
        <v>13.3628422949428</v>
      </c>
      <c r="J4461" s="0" t="n">
        <v>1064</v>
      </c>
      <c r="K4461" s="0" t="n">
        <f aca="false">I4461*SUMIFS(syst_chauffage!$H$3:$H$27,syst_chauffage!$B$3:$B$27,D4461,syst_chauffage!$C$3:$C$27,E4461)</f>
        <v>36.4127954511097</v>
      </c>
      <c r="L4461" s="12" t="n">
        <f aca="false">H4461*SUMIFS(syst_chauffage!$K$3:$K$27,syst_chauffage!$B$3:$B$27,D4461,syst_chauffage!$C$3:$C$27,E4461)</f>
        <v>0.961826387898986</v>
      </c>
      <c r="N4461" s="0" t="str">
        <f aca="false">A4461</f>
        <v>Café Hôtel Restaurant</v>
      </c>
      <c r="O4461" s="0" t="str">
        <f aca="false">B4461</f>
        <v>Hôtel avec restaurant</v>
      </c>
      <c r="P4461" s="0" t="str">
        <f aca="false">C4461</f>
        <v>Moyen Hotel avec restaurant Luxe</v>
      </c>
      <c r="Q4461" s="0" t="str">
        <f aca="false">D4461</f>
        <v>Chaudière condensation gaz</v>
      </c>
      <c r="R4461" s="0" t="str">
        <f aca="false">E4461</f>
        <v>Gaz</v>
      </c>
      <c r="S4461" s="0" t="str">
        <f aca="false">F4461</f>
        <v>0218552404</v>
      </c>
      <c r="T4461" s="0" t="str">
        <f aca="false">G4461</f>
        <v>3</v>
      </c>
      <c r="U4461" s="0" t="n">
        <f aca="false">L4461</f>
        <v>0.961826387898986</v>
      </c>
      <c r="V4461" s="0" t="n">
        <f aca="false">K4461</f>
        <v>36.4127954511097</v>
      </c>
      <c r="W4461" s="0" t="n">
        <f aca="false">J4461</f>
        <v>1064</v>
      </c>
    </row>
    <row r="4462" customFormat="false" ht="12.8" hidden="false" customHeight="false" outlineLevel="0" collapsed="false">
      <c r="A4462" s="0" t="s">
        <v>73</v>
      </c>
      <c r="B4462" s="0" t="s">
        <v>264</v>
      </c>
      <c r="C4462" s="0" t="s">
        <v>368</v>
      </c>
      <c r="D4462" s="0" t="s">
        <v>32</v>
      </c>
      <c r="E4462" s="0" t="s">
        <v>30</v>
      </c>
      <c r="F4462" s="0" t="s">
        <v>380</v>
      </c>
      <c r="G4462" s="0" t="s">
        <v>1611</v>
      </c>
      <c r="H4462" s="0" t="n">
        <v>1</v>
      </c>
      <c r="I4462" s="0" t="n">
        <v>12</v>
      </c>
      <c r="J4462" s="0" t="n">
        <v>0</v>
      </c>
      <c r="K4462" s="0" t="n">
        <f aca="false">I4462*SUMIFS(syst_chauffage!$H$3:$H$27,syst_chauffage!$B$3:$B$27,D4462,syst_chauffage!$C$3:$C$27,E4462)</f>
        <v>12</v>
      </c>
      <c r="L4462" s="12" t="n">
        <f aca="false">H4462*SUMIFS(syst_chauffage!$K$3:$K$27,syst_chauffage!$B$3:$B$27,D4462,syst_chauffage!$C$3:$C$27,E4462)</f>
        <v>1</v>
      </c>
      <c r="N4462" s="0" t="str">
        <f aca="false">A4462</f>
        <v>Café Hôtel Restaurant</v>
      </c>
      <c r="O4462" s="0" t="str">
        <f aca="false">B4462</f>
        <v>Hôtel avec restaurant</v>
      </c>
      <c r="P4462" s="0" t="str">
        <f aca="false">C4462</f>
        <v>Moyen Hotel avec restaurant Luxe</v>
      </c>
      <c r="Q4462" s="0" t="str">
        <f aca="false">D4462</f>
        <v>Electrique direct performant</v>
      </c>
      <c r="R4462" s="0" t="str">
        <f aca="false">E4462</f>
        <v>Electricité</v>
      </c>
      <c r="S4462" s="0" t="str">
        <f aca="false">F4462</f>
        <v>0218552602</v>
      </c>
      <c r="T4462" s="0" t="str">
        <f aca="false">G4462</f>
        <v>3</v>
      </c>
      <c r="U4462" s="0" t="n">
        <f aca="false">L4462</f>
        <v>1</v>
      </c>
      <c r="V4462" s="0" t="n">
        <f aca="false">K4462</f>
        <v>12</v>
      </c>
      <c r="W4462" s="0" t="n">
        <f aca="false">J4462</f>
        <v>0</v>
      </c>
    </row>
    <row r="4463" customFormat="false" ht="12.8" hidden="false" customHeight="false" outlineLevel="0" collapsed="false">
      <c r="A4463" s="0" t="s">
        <v>73</v>
      </c>
      <c r="B4463" s="0" t="s">
        <v>264</v>
      </c>
      <c r="C4463" s="0" t="s">
        <v>368</v>
      </c>
      <c r="D4463" s="0" t="s">
        <v>38</v>
      </c>
      <c r="E4463" s="0" t="s">
        <v>30</v>
      </c>
      <c r="F4463" s="0" t="s">
        <v>381</v>
      </c>
      <c r="G4463" s="0" t="s">
        <v>1611</v>
      </c>
      <c r="H4463" s="0" t="n">
        <v>3.39795627906976</v>
      </c>
      <c r="I4463" s="0" t="n">
        <v>88.7307047082229</v>
      </c>
      <c r="J4463" s="0" t="n">
        <v>792</v>
      </c>
      <c r="K4463" s="0" t="n">
        <f aca="false">I4463*SUMIFS(syst_chauffage!$H$3:$H$27,syst_chauffage!$B$3:$B$27,D4463,syst_chauffage!$C$3:$C$27,E4463)</f>
        <v>89.6884463650554</v>
      </c>
      <c r="L4463" s="12" t="n">
        <f aca="false">H4463*SUMIFS(syst_chauffage!$K$3:$K$27,syst_chauffage!$B$3:$B$27,D4463,syst_chauffage!$C$3:$C$27,E4463)</f>
        <v>3.03986496519792</v>
      </c>
      <c r="N4463" s="0" t="str">
        <f aca="false">A4463</f>
        <v>Café Hôtel Restaurant</v>
      </c>
      <c r="O4463" s="0" t="str">
        <f aca="false">B4463</f>
        <v>Hôtel avec restaurant</v>
      </c>
      <c r="P4463" s="0" t="str">
        <f aca="false">C4463</f>
        <v>Moyen Hotel avec restaurant Luxe</v>
      </c>
      <c r="Q4463" s="0" t="str">
        <f aca="false">D4463</f>
        <v>PAC performant</v>
      </c>
      <c r="R4463" s="0" t="str">
        <f aca="false">E4463</f>
        <v>Electricité</v>
      </c>
      <c r="S4463" s="0" t="str">
        <f aca="false">F4463</f>
        <v>0218552902</v>
      </c>
      <c r="T4463" s="0" t="str">
        <f aca="false">G4463</f>
        <v>3</v>
      </c>
      <c r="U4463" s="0" t="n">
        <f aca="false">L4463</f>
        <v>3.03986496519792</v>
      </c>
      <c r="V4463" s="0" t="n">
        <f aca="false">K4463</f>
        <v>89.6884463650554</v>
      </c>
      <c r="W4463" s="0" t="n">
        <f aca="false">J4463</f>
        <v>792</v>
      </c>
    </row>
    <row r="4464" customFormat="false" ht="12.8" hidden="false" customHeight="false" outlineLevel="0" collapsed="false">
      <c r="A4464" s="0" t="s">
        <v>73</v>
      </c>
      <c r="B4464" s="0" t="s">
        <v>264</v>
      </c>
      <c r="C4464" s="0" t="s">
        <v>368</v>
      </c>
      <c r="D4464" s="0" t="s">
        <v>46</v>
      </c>
      <c r="E4464" s="0" t="s">
        <v>30</v>
      </c>
      <c r="F4464" s="0" t="s">
        <v>382</v>
      </c>
      <c r="G4464" s="0" t="s">
        <v>1611</v>
      </c>
      <c r="H4464" s="0" t="n">
        <v>3.32861023255814</v>
      </c>
      <c r="I4464" s="0" t="n">
        <v>38.5638601111652</v>
      </c>
      <c r="J4464" s="0" t="n">
        <v>792</v>
      </c>
      <c r="K4464" s="0" t="n">
        <f aca="false">I4464*SUMIFS(syst_chauffage!$H$3:$H$27,syst_chauffage!$B$3:$B$27,D4464,syst_chauffage!$C$3:$C$27,E4464)</f>
        <v>66.9047294648324</v>
      </c>
      <c r="L4464" s="12" t="n">
        <f aca="false">H4464*SUMIFS(syst_chauffage!$K$3:$K$27,syst_chauffage!$B$3:$B$27,D4464,syst_chauffage!$C$3:$C$27,E4464)</f>
        <v>3.00077723502174</v>
      </c>
      <c r="N4464" s="0" t="str">
        <f aca="false">A4464</f>
        <v>Café Hôtel Restaurant</v>
      </c>
      <c r="O4464" s="0" t="str">
        <f aca="false">B4464</f>
        <v>Hôtel avec restaurant</v>
      </c>
      <c r="P4464" s="0" t="str">
        <f aca="false">C4464</f>
        <v>Moyen Hotel avec restaurant Luxe</v>
      </c>
      <c r="Q4464" s="0" t="str">
        <f aca="false">D4464</f>
        <v>Rooftop performant</v>
      </c>
      <c r="R4464" s="0" t="str">
        <f aca="false">E4464</f>
        <v>Electricité</v>
      </c>
      <c r="S4464" s="0" t="str">
        <f aca="false">F4464</f>
        <v>0218553002</v>
      </c>
      <c r="T4464" s="0" t="str">
        <f aca="false">G4464</f>
        <v>3</v>
      </c>
      <c r="U4464" s="0" t="n">
        <f aca="false">L4464</f>
        <v>3.00077723502174</v>
      </c>
      <c r="V4464" s="0" t="n">
        <f aca="false">K4464</f>
        <v>66.9047294648324</v>
      </c>
      <c r="W4464" s="0" t="n">
        <f aca="false">J4464</f>
        <v>792</v>
      </c>
    </row>
    <row r="4465" customFormat="false" ht="12.8" hidden="false" customHeight="false" outlineLevel="0" collapsed="false">
      <c r="A4465" s="0" t="s">
        <v>73</v>
      </c>
      <c r="B4465" s="0" t="s">
        <v>264</v>
      </c>
      <c r="C4465" s="0" t="s">
        <v>383</v>
      </c>
      <c r="D4465" s="0" t="s">
        <v>19</v>
      </c>
      <c r="E4465" s="0" t="s">
        <v>57</v>
      </c>
      <c r="F4465" s="0" t="s">
        <v>384</v>
      </c>
      <c r="G4465" s="0" t="s">
        <v>1611</v>
      </c>
      <c r="H4465" s="0" t="n">
        <v>0.713703393217922</v>
      </c>
      <c r="I4465" s="0" t="n">
        <v>45.5309117641219</v>
      </c>
      <c r="J4465" s="0" t="n">
        <v>0</v>
      </c>
      <c r="K4465" s="0" t="n">
        <f aca="false">I4465*SUMIFS(syst_chauffage!$H$3:$H$27,syst_chauffage!$B$3:$B$27,D4465,syst_chauffage!$C$3:$C$27,E4465)</f>
        <v>63.400732564088</v>
      </c>
      <c r="L4465" s="12" t="n">
        <f aca="false">H4465*SUMIFS(syst_chauffage!$K$3:$K$27,syst_chauffage!$B$3:$B$27,D4465,syst_chauffage!$C$3:$C$27,E4465)</f>
        <v>0.713703393217922</v>
      </c>
      <c r="N4465" s="0" t="str">
        <f aca="false">A4465</f>
        <v>Café Hôtel Restaurant</v>
      </c>
      <c r="O4465" s="0" t="str">
        <f aca="false">B4465</f>
        <v>Hôtel avec restaurant</v>
      </c>
      <c r="P4465" s="0" t="str">
        <f aca="false">C4465</f>
        <v>Petit Hotel avec restaurant Bas de gamme</v>
      </c>
      <c r="Q4465" s="0" t="str">
        <f aca="false">D4465</f>
        <v>Autre système centralisé</v>
      </c>
      <c r="R4465" s="0" t="str">
        <f aca="false">E4465</f>
        <v>Autres</v>
      </c>
      <c r="S4465" s="0" t="str">
        <f aca="false">F4465</f>
        <v>0218670101</v>
      </c>
      <c r="T4465" s="0" t="str">
        <f aca="false">G4465</f>
        <v>3</v>
      </c>
      <c r="U4465" s="0" t="n">
        <f aca="false">L4465</f>
        <v>0.713703393217922</v>
      </c>
      <c r="V4465" s="0" t="n">
        <f aca="false">K4465</f>
        <v>63.400732564088</v>
      </c>
      <c r="W4465" s="0" t="n">
        <f aca="false">J4465</f>
        <v>0</v>
      </c>
    </row>
    <row r="4466" customFormat="false" ht="12.8" hidden="false" customHeight="false" outlineLevel="0" collapsed="false">
      <c r="A4466" s="0" t="s">
        <v>73</v>
      </c>
      <c r="B4466" s="0" t="s">
        <v>264</v>
      </c>
      <c r="C4466" s="0" t="s">
        <v>383</v>
      </c>
      <c r="D4466" s="0" t="s">
        <v>19</v>
      </c>
      <c r="E4466" s="0" t="s">
        <v>58</v>
      </c>
      <c r="F4466" s="0" t="s">
        <v>385</v>
      </c>
      <c r="G4466" s="0" t="s">
        <v>1611</v>
      </c>
      <c r="H4466" s="0" t="n">
        <v>0.715976808018648</v>
      </c>
      <c r="I4466" s="0" t="n">
        <v>45.8046264407353</v>
      </c>
      <c r="J4466" s="0" t="n">
        <v>935</v>
      </c>
      <c r="K4466" s="0" t="n">
        <f aca="false">I4466*SUMIFS(syst_chauffage!$H$3:$H$27,syst_chauffage!$B$3:$B$27,D4466,syst_chauffage!$C$3:$C$27,E4466)</f>
        <v>75.3463014901145</v>
      </c>
      <c r="L4466" s="12" t="n">
        <f aca="false">H4466*SUMIFS(syst_chauffage!$K$3:$K$27,syst_chauffage!$B$3:$B$27,D4466,syst_chauffage!$C$3:$C$27,E4466)</f>
        <v>0.715976808018648</v>
      </c>
      <c r="N4466" s="0" t="str">
        <f aca="false">A4466</f>
        <v>Café Hôtel Restaurant</v>
      </c>
      <c r="O4466" s="0" t="str">
        <f aca="false">B4466</f>
        <v>Hôtel avec restaurant</v>
      </c>
      <c r="P4466" s="0" t="str">
        <f aca="false">C4466</f>
        <v>Petit Hotel avec restaurant Bas de gamme</v>
      </c>
      <c r="Q4466" s="0" t="str">
        <f aca="false">D4466</f>
        <v>Autre système centralisé</v>
      </c>
      <c r="R4466" s="0" t="str">
        <f aca="false">E4466</f>
        <v>Urbain</v>
      </c>
      <c r="S4466" s="0" t="str">
        <f aca="false">F4466</f>
        <v>0218670106</v>
      </c>
      <c r="T4466" s="0" t="str">
        <f aca="false">G4466</f>
        <v>3</v>
      </c>
      <c r="U4466" s="0" t="n">
        <f aca="false">L4466</f>
        <v>0.715976808018648</v>
      </c>
      <c r="V4466" s="0" t="n">
        <f aca="false">K4466</f>
        <v>75.3463014901145</v>
      </c>
      <c r="W4466" s="0" t="n">
        <f aca="false">J4466</f>
        <v>935</v>
      </c>
    </row>
    <row r="4467" customFormat="false" ht="12.8" hidden="false" customHeight="false" outlineLevel="0" collapsed="false">
      <c r="A4467" s="0" t="s">
        <v>73</v>
      </c>
      <c r="B4467" s="0" t="s">
        <v>264</v>
      </c>
      <c r="C4467" s="0" t="s">
        <v>383</v>
      </c>
      <c r="D4467" s="0" t="s">
        <v>22</v>
      </c>
      <c r="E4467" s="0" t="s">
        <v>23</v>
      </c>
      <c r="F4467" s="0" t="s">
        <v>386</v>
      </c>
      <c r="G4467" s="0" t="s">
        <v>1611</v>
      </c>
      <c r="H4467" s="0" t="n">
        <v>0.562349082086783</v>
      </c>
      <c r="I4467" s="0" t="n">
        <v>32.007418185894</v>
      </c>
      <c r="J4467" s="0" t="n">
        <v>0</v>
      </c>
      <c r="K4467" s="0" t="n">
        <f aca="false">I4467*SUMIFS(syst_chauffage!$H$3:$H$27,syst_chauffage!$B$3:$B$27,D4467,syst_chauffage!$C$3:$C$27,E4467)</f>
        <v>56.3657838555391</v>
      </c>
      <c r="L4467" s="12" t="n">
        <f aca="false">H4467*SUMIFS(syst_chauffage!$K$3:$K$27,syst_chauffage!$B$3:$B$27,D4467,syst_chauffage!$C$3:$C$27,E4467)</f>
        <v>0.562349082086783</v>
      </c>
      <c r="N4467" s="0" t="str">
        <f aca="false">A4467</f>
        <v>Café Hôtel Restaurant</v>
      </c>
      <c r="O4467" s="0" t="str">
        <f aca="false">B4467</f>
        <v>Hôtel avec restaurant</v>
      </c>
      <c r="P4467" s="0" t="str">
        <f aca="false">C4467</f>
        <v>Petit Hotel avec restaurant Bas de gamme</v>
      </c>
      <c r="Q4467" s="0" t="str">
        <f aca="false">D4467</f>
        <v>Chaudière fioul</v>
      </c>
      <c r="R4467" s="0" t="str">
        <f aca="false">E4467</f>
        <v>Fioul</v>
      </c>
      <c r="S4467" s="0" t="str">
        <f aca="false">F4467</f>
        <v>0218670303</v>
      </c>
      <c r="T4467" s="0" t="str">
        <f aca="false">G4467</f>
        <v>3</v>
      </c>
      <c r="U4467" s="0" t="n">
        <f aca="false">L4467</f>
        <v>0.562349082086783</v>
      </c>
      <c r="V4467" s="0" t="n">
        <f aca="false">K4467</f>
        <v>56.3657838555391</v>
      </c>
      <c r="W4467" s="0" t="n">
        <f aca="false">J4467</f>
        <v>0</v>
      </c>
    </row>
    <row r="4468" customFormat="false" ht="12.8" hidden="false" customHeight="false" outlineLevel="0" collapsed="false">
      <c r="A4468" s="0" t="s">
        <v>73</v>
      </c>
      <c r="B4468" s="0" t="s">
        <v>264</v>
      </c>
      <c r="C4468" s="0" t="s">
        <v>383</v>
      </c>
      <c r="D4468" s="0" t="s">
        <v>13</v>
      </c>
      <c r="E4468" s="0" t="s">
        <v>14</v>
      </c>
      <c r="F4468" s="0" t="s">
        <v>387</v>
      </c>
      <c r="G4468" s="0" t="s">
        <v>1611</v>
      </c>
      <c r="H4468" s="0" t="n">
        <v>0.678056748584817</v>
      </c>
      <c r="I4468" s="0" t="n">
        <v>22.2829853753373</v>
      </c>
      <c r="J4468" s="0" t="n">
        <v>392</v>
      </c>
      <c r="K4468" s="0" t="n">
        <f aca="false">I4468*SUMIFS(syst_chauffage!$H$3:$H$27,syst_chauffage!$B$3:$B$27,D4468,syst_chauffage!$C$3:$C$27,E4468)</f>
        <v>45.0025331375458</v>
      </c>
      <c r="L4468" s="12" t="n">
        <f aca="false">H4468*SUMIFS(syst_chauffage!$K$3:$K$27,syst_chauffage!$B$3:$B$27,D4468,syst_chauffage!$C$3:$C$27,E4468)</f>
        <v>0.678056748584817</v>
      </c>
      <c r="N4468" s="0" t="str">
        <f aca="false">A4468</f>
        <v>Café Hôtel Restaurant</v>
      </c>
      <c r="O4468" s="0" t="str">
        <f aca="false">B4468</f>
        <v>Hôtel avec restaurant</v>
      </c>
      <c r="P4468" s="0" t="str">
        <f aca="false">C4468</f>
        <v>Petit Hotel avec restaurant Bas de gamme</v>
      </c>
      <c r="Q4468" s="0" t="str">
        <f aca="false">D4468</f>
        <v>Chaudière gaz</v>
      </c>
      <c r="R4468" s="0" t="str">
        <f aca="false">E4468</f>
        <v>Gaz</v>
      </c>
      <c r="S4468" s="0" t="str">
        <f aca="false">F4468</f>
        <v>0218670404</v>
      </c>
      <c r="T4468" s="0" t="str">
        <f aca="false">G4468</f>
        <v>3</v>
      </c>
      <c r="U4468" s="0" t="n">
        <f aca="false">L4468</f>
        <v>0.678056748584817</v>
      </c>
      <c r="V4468" s="0" t="n">
        <f aca="false">K4468</f>
        <v>45.0025331375458</v>
      </c>
      <c r="W4468" s="0" t="n">
        <f aca="false">J4468</f>
        <v>392</v>
      </c>
    </row>
    <row r="4469" customFormat="false" ht="12.8" hidden="false" customHeight="false" outlineLevel="0" collapsed="false">
      <c r="A4469" s="0" t="s">
        <v>73</v>
      </c>
      <c r="B4469" s="0" t="s">
        <v>264</v>
      </c>
      <c r="C4469" s="0" t="s">
        <v>383</v>
      </c>
      <c r="D4469" s="0" t="s">
        <v>29</v>
      </c>
      <c r="E4469" s="0" t="s">
        <v>30</v>
      </c>
      <c r="F4469" s="0" t="s">
        <v>388</v>
      </c>
      <c r="G4469" s="0" t="s">
        <v>1611</v>
      </c>
      <c r="H4469" s="0" t="n">
        <v>0.92</v>
      </c>
      <c r="I4469" s="0" t="n">
        <v>10.4</v>
      </c>
      <c r="J4469" s="0" t="n">
        <v>0</v>
      </c>
      <c r="K4469" s="0" t="n">
        <f aca="false">I4469*SUMIFS(syst_chauffage!$H$3:$H$27,syst_chauffage!$B$3:$B$27,D4469,syst_chauffage!$C$3:$C$27,E4469)</f>
        <v>3</v>
      </c>
      <c r="L4469" s="12" t="n">
        <f aca="false">H4469*SUMIFS(syst_chauffage!$K$3:$K$27,syst_chauffage!$B$3:$B$27,D4469,syst_chauffage!$C$3:$C$27,E4469)</f>
        <v>0.92</v>
      </c>
      <c r="N4469" s="0" t="str">
        <f aca="false">A4469</f>
        <v>Café Hôtel Restaurant</v>
      </c>
      <c r="O4469" s="0" t="str">
        <f aca="false">B4469</f>
        <v>Hôtel avec restaurant</v>
      </c>
      <c r="P4469" s="0" t="str">
        <f aca="false">C4469</f>
        <v>Petit Hotel avec restaurant Bas de gamme</v>
      </c>
      <c r="Q4469" s="0" t="str">
        <f aca="false">D4469</f>
        <v>Electrique direct</v>
      </c>
      <c r="R4469" s="0" t="str">
        <f aca="false">E4469</f>
        <v>Electricité</v>
      </c>
      <c r="S4469" s="0" t="str">
        <f aca="false">F4469</f>
        <v>0218670602</v>
      </c>
      <c r="T4469" s="0" t="str">
        <f aca="false">G4469</f>
        <v>3</v>
      </c>
      <c r="U4469" s="0" t="n">
        <f aca="false">L4469</f>
        <v>0.92</v>
      </c>
      <c r="V4469" s="0" t="n">
        <f aca="false">K4469</f>
        <v>3</v>
      </c>
      <c r="W4469" s="0" t="n">
        <f aca="false">J4469</f>
        <v>0</v>
      </c>
    </row>
    <row r="4470" customFormat="false" ht="12.8" hidden="false" customHeight="false" outlineLevel="0" collapsed="false">
      <c r="A4470" s="0" t="s">
        <v>73</v>
      </c>
      <c r="B4470" s="0" t="s">
        <v>264</v>
      </c>
      <c r="C4470" s="0" t="s">
        <v>383</v>
      </c>
      <c r="D4470" s="0" t="s">
        <v>36</v>
      </c>
      <c r="E4470" s="0" t="s">
        <v>30</v>
      </c>
      <c r="F4470" s="0" t="s">
        <v>389</v>
      </c>
      <c r="G4470" s="0" t="s">
        <v>1611</v>
      </c>
      <c r="H4470" s="0" t="n">
        <v>2.94489544186046</v>
      </c>
      <c r="I4470" s="0" t="n">
        <v>115.061531844514</v>
      </c>
      <c r="J4470" s="0" t="n">
        <v>738</v>
      </c>
      <c r="K4470" s="0" t="n">
        <f aca="false">I4470*SUMIFS(syst_chauffage!$H$3:$H$27,syst_chauffage!$B$3:$B$27,D4470,syst_chauffage!$C$3:$C$27,E4470)</f>
        <v>71.1837489582065</v>
      </c>
      <c r="L4470" s="12" t="n">
        <f aca="false">H4470*SUMIFS(syst_chauffage!$K$3:$K$27,syst_chauffage!$B$3:$B$27,D4470,syst_chauffage!$C$3:$C$27,E4470)</f>
        <v>2.47427325480779</v>
      </c>
      <c r="N4470" s="0" t="str">
        <f aca="false">A4470</f>
        <v>Café Hôtel Restaurant</v>
      </c>
      <c r="O4470" s="0" t="str">
        <f aca="false">B4470</f>
        <v>Hôtel avec restaurant</v>
      </c>
      <c r="P4470" s="0" t="str">
        <f aca="false">C4470</f>
        <v>Petit Hotel avec restaurant Bas de gamme</v>
      </c>
      <c r="Q4470" s="0" t="str">
        <f aca="false">D4470</f>
        <v>PAC</v>
      </c>
      <c r="R4470" s="0" t="str">
        <f aca="false">E4470</f>
        <v>Electricité</v>
      </c>
      <c r="S4470" s="0" t="str">
        <f aca="false">F4470</f>
        <v>0218670902</v>
      </c>
      <c r="T4470" s="0" t="str">
        <f aca="false">G4470</f>
        <v>3</v>
      </c>
      <c r="U4470" s="0" t="n">
        <f aca="false">L4470</f>
        <v>2.47427325480779</v>
      </c>
      <c r="V4470" s="0" t="n">
        <f aca="false">K4470</f>
        <v>71.1837489582065</v>
      </c>
      <c r="W4470" s="0" t="n">
        <f aca="false">J4470</f>
        <v>738</v>
      </c>
    </row>
    <row r="4471" customFormat="false" ht="12.8" hidden="false" customHeight="false" outlineLevel="0" collapsed="false">
      <c r="A4471" s="0" t="s">
        <v>73</v>
      </c>
      <c r="B4471" s="0" t="s">
        <v>264</v>
      </c>
      <c r="C4471" s="0" t="s">
        <v>383</v>
      </c>
      <c r="D4471" s="0" t="s">
        <v>42</v>
      </c>
      <c r="E4471" s="0" t="s">
        <v>30</v>
      </c>
      <c r="F4471" s="0" t="s">
        <v>390</v>
      </c>
      <c r="G4471" s="0" t="s">
        <v>1611</v>
      </c>
      <c r="H4471" s="0" t="n">
        <v>2.80410195348837</v>
      </c>
      <c r="I4471" s="0" t="n">
        <v>61.7493865652556</v>
      </c>
      <c r="J4471" s="0" t="n">
        <v>738</v>
      </c>
      <c r="K4471" s="0" t="n">
        <f aca="false">I4471*SUMIFS(syst_chauffage!$H$3:$H$27,syst_chauffage!$B$3:$B$27,D4471,syst_chauffage!$C$3:$C$27,E4471)</f>
        <v>55.7406918175412</v>
      </c>
      <c r="L4471" s="12" t="n">
        <f aca="false">H4471*SUMIFS(syst_chauffage!$K$3:$K$27,syst_chauffage!$B$3:$B$27,D4471,syst_chauffage!$C$3:$C$27,E4471)</f>
        <v>2.49996610303434</v>
      </c>
      <c r="N4471" s="0" t="str">
        <f aca="false">A4471</f>
        <v>Café Hôtel Restaurant</v>
      </c>
      <c r="O4471" s="0" t="str">
        <f aca="false">B4471</f>
        <v>Hôtel avec restaurant</v>
      </c>
      <c r="P4471" s="0" t="str">
        <f aca="false">C4471</f>
        <v>Petit Hotel avec restaurant Bas de gamme</v>
      </c>
      <c r="Q4471" s="0" t="str">
        <f aca="false">D4471</f>
        <v>Rooftop</v>
      </c>
      <c r="R4471" s="0" t="str">
        <f aca="false">E4471</f>
        <v>Electricité</v>
      </c>
      <c r="S4471" s="0" t="str">
        <f aca="false">F4471</f>
        <v>0218671002</v>
      </c>
      <c r="T4471" s="0" t="str">
        <f aca="false">G4471</f>
        <v>3</v>
      </c>
      <c r="U4471" s="0" t="n">
        <f aca="false">L4471</f>
        <v>2.49996610303434</v>
      </c>
      <c r="V4471" s="0" t="n">
        <f aca="false">K4471</f>
        <v>55.7406918175412</v>
      </c>
      <c r="W4471" s="0" t="n">
        <f aca="false">J4471</f>
        <v>738</v>
      </c>
    </row>
    <row r="4472" customFormat="false" ht="12.8" hidden="false" customHeight="false" outlineLevel="0" collapsed="false">
      <c r="A4472" s="0" t="s">
        <v>73</v>
      </c>
      <c r="B4472" s="0" t="s">
        <v>264</v>
      </c>
      <c r="C4472" s="0" t="s">
        <v>383</v>
      </c>
      <c r="D4472" s="0" t="s">
        <v>51</v>
      </c>
      <c r="E4472" s="0" t="s">
        <v>57</v>
      </c>
      <c r="F4472" s="0" t="s">
        <v>391</v>
      </c>
      <c r="G4472" s="0" t="s">
        <v>1611</v>
      </c>
      <c r="H4472" s="0" t="n">
        <v>0.823503915251448</v>
      </c>
      <c r="I4472" s="0" t="n">
        <v>54.2034663858594</v>
      </c>
      <c r="J4472" s="0" t="n">
        <v>0</v>
      </c>
      <c r="K4472" s="0" t="n">
        <f aca="false">I4472*SUMIFS(syst_chauffage!$H$3:$H$27,syst_chauffage!$B$3:$B$27,D4472,syst_chauffage!$C$3:$C$27,E4472)</f>
        <v>114.849223723822</v>
      </c>
      <c r="L4472" s="12" t="n">
        <f aca="false">H4472*SUMIFS(syst_chauffage!$K$3:$K$27,syst_chauffage!$B$3:$B$27,D4472,syst_chauffage!$C$3:$C$27,E4472)</f>
        <v>0.823503915251448</v>
      </c>
      <c r="N4472" s="0" t="str">
        <f aca="false">A4472</f>
        <v>Café Hôtel Restaurant</v>
      </c>
      <c r="O4472" s="0" t="str">
        <f aca="false">B4472</f>
        <v>Hôtel avec restaurant</v>
      </c>
      <c r="P4472" s="0" t="str">
        <f aca="false">C4472</f>
        <v>Petit Hotel avec restaurant Bas de gamme</v>
      </c>
      <c r="Q4472" s="0" t="str">
        <f aca="false">D4472</f>
        <v>Autre système centralisé performant</v>
      </c>
      <c r="R4472" s="0" t="str">
        <f aca="false">E4472</f>
        <v>Autres</v>
      </c>
      <c r="S4472" s="0" t="str">
        <f aca="false">F4472</f>
        <v>0218672101</v>
      </c>
      <c r="T4472" s="0" t="str">
        <f aca="false">G4472</f>
        <v>3</v>
      </c>
      <c r="U4472" s="0" t="n">
        <f aca="false">L4472</f>
        <v>0.823503915251448</v>
      </c>
      <c r="V4472" s="0" t="n">
        <f aca="false">K4472</f>
        <v>114.849223723822</v>
      </c>
      <c r="W4472" s="0" t="n">
        <f aca="false">J4472</f>
        <v>0</v>
      </c>
    </row>
    <row r="4473" customFormat="false" ht="12.8" hidden="false" customHeight="false" outlineLevel="0" collapsed="false">
      <c r="A4473" s="0" t="s">
        <v>73</v>
      </c>
      <c r="B4473" s="0" t="s">
        <v>264</v>
      </c>
      <c r="C4473" s="0" t="s">
        <v>383</v>
      </c>
      <c r="D4473" s="0" t="s">
        <v>51</v>
      </c>
      <c r="E4473" s="0" t="s">
        <v>58</v>
      </c>
      <c r="F4473" s="0" t="s">
        <v>392</v>
      </c>
      <c r="G4473" s="0" t="s">
        <v>1611</v>
      </c>
      <c r="H4473" s="0" t="n">
        <v>0.826127086175363</v>
      </c>
      <c r="I4473" s="0" t="n">
        <v>54.5293171913516</v>
      </c>
      <c r="J4473" s="0" t="n">
        <v>935</v>
      </c>
      <c r="K4473" s="0" t="n">
        <f aca="false">I4473*SUMIFS(syst_chauffage!$H$3:$H$27,syst_chauffage!$B$3:$B$27,D4473,syst_chauffage!$C$3:$C$27,E4473)</f>
        <v>116.365536001159</v>
      </c>
      <c r="L4473" s="12" t="n">
        <f aca="false">H4473*SUMIFS(syst_chauffage!$K$3:$K$27,syst_chauffage!$B$3:$B$27,D4473,syst_chauffage!$C$3:$C$27,E4473)</f>
        <v>0.826127086175363</v>
      </c>
      <c r="N4473" s="0" t="str">
        <f aca="false">A4473</f>
        <v>Café Hôtel Restaurant</v>
      </c>
      <c r="O4473" s="0" t="str">
        <f aca="false">B4473</f>
        <v>Hôtel avec restaurant</v>
      </c>
      <c r="P4473" s="0" t="str">
        <f aca="false">C4473</f>
        <v>Petit Hotel avec restaurant Bas de gamme</v>
      </c>
      <c r="Q4473" s="0" t="str">
        <f aca="false">D4473</f>
        <v>Autre système centralisé performant</v>
      </c>
      <c r="R4473" s="0" t="str">
        <f aca="false">E4473</f>
        <v>Urbain</v>
      </c>
      <c r="S4473" s="0" t="str">
        <f aca="false">F4473</f>
        <v>0218672106</v>
      </c>
      <c r="T4473" s="0" t="str">
        <f aca="false">G4473</f>
        <v>3</v>
      </c>
      <c r="U4473" s="0" t="n">
        <f aca="false">L4473</f>
        <v>0.826127086175363</v>
      </c>
      <c r="V4473" s="0" t="n">
        <f aca="false">K4473</f>
        <v>116.365536001159</v>
      </c>
      <c r="W4473" s="0" t="n">
        <f aca="false">J4473</f>
        <v>935</v>
      </c>
    </row>
    <row r="4474" customFormat="false" ht="12.8" hidden="false" customHeight="false" outlineLevel="0" collapsed="false">
      <c r="A4474" s="0" t="s">
        <v>73</v>
      </c>
      <c r="B4474" s="0" t="s">
        <v>264</v>
      </c>
      <c r="C4474" s="0" t="s">
        <v>383</v>
      </c>
      <c r="D4474" s="0" t="s">
        <v>27</v>
      </c>
      <c r="E4474" s="0" t="s">
        <v>23</v>
      </c>
      <c r="F4474" s="0" t="s">
        <v>393</v>
      </c>
      <c r="G4474" s="0" t="s">
        <v>1611</v>
      </c>
      <c r="H4474" s="0" t="n">
        <v>0.75177960704484</v>
      </c>
      <c r="I4474" s="0" t="n">
        <v>38.1040692689214</v>
      </c>
      <c r="J4474" s="0" t="n">
        <v>882</v>
      </c>
      <c r="K4474" s="0" t="n">
        <f aca="false">I4474*SUMIFS(syst_chauffage!$H$3:$H$27,syst_chauffage!$B$3:$B$27,D4474,syst_chauffage!$C$3:$C$27,E4474)</f>
        <v>97.7141949735093</v>
      </c>
      <c r="L4474" s="12" t="n">
        <f aca="false">H4474*SUMIFS(syst_chauffage!$K$3:$K$27,syst_chauffage!$B$3:$B$27,D4474,syst_chauffage!$C$3:$C$27,E4474)</f>
        <v>0.75177960704484</v>
      </c>
      <c r="N4474" s="0" t="str">
        <f aca="false">A4474</f>
        <v>Café Hôtel Restaurant</v>
      </c>
      <c r="O4474" s="0" t="str">
        <f aca="false">B4474</f>
        <v>Hôtel avec restaurant</v>
      </c>
      <c r="P4474" s="0" t="str">
        <f aca="false">C4474</f>
        <v>Petit Hotel avec restaurant Bas de gamme</v>
      </c>
      <c r="Q4474" s="0" t="str">
        <f aca="false">D4474</f>
        <v>Chaudière condensation fioul</v>
      </c>
      <c r="R4474" s="0" t="str">
        <f aca="false">E4474</f>
        <v>Fioul</v>
      </c>
      <c r="S4474" s="0" t="str">
        <f aca="false">F4474</f>
        <v>0218672303</v>
      </c>
      <c r="T4474" s="0" t="str">
        <f aca="false">G4474</f>
        <v>3</v>
      </c>
      <c r="U4474" s="0" t="n">
        <f aca="false">L4474</f>
        <v>0.75177960704484</v>
      </c>
      <c r="V4474" s="0" t="n">
        <f aca="false">K4474</f>
        <v>97.7141949735093</v>
      </c>
      <c r="W4474" s="0" t="n">
        <f aca="false">J4474</f>
        <v>882</v>
      </c>
    </row>
    <row r="4475" customFormat="false" ht="12.8" hidden="false" customHeight="false" outlineLevel="0" collapsed="false">
      <c r="A4475" s="0" t="s">
        <v>73</v>
      </c>
      <c r="B4475" s="0" t="s">
        <v>264</v>
      </c>
      <c r="C4475" s="0" t="s">
        <v>383</v>
      </c>
      <c r="D4475" s="0" t="s">
        <v>18</v>
      </c>
      <c r="E4475" s="0" t="s">
        <v>14</v>
      </c>
      <c r="F4475" s="0" t="s">
        <v>394</v>
      </c>
      <c r="G4475" s="0" t="s">
        <v>1611</v>
      </c>
      <c r="H4475" s="0" t="n">
        <v>0.979378944549163</v>
      </c>
      <c r="I4475" s="0" t="n">
        <v>26.5273635420682</v>
      </c>
      <c r="J4475" s="0" t="n">
        <v>882</v>
      </c>
      <c r="K4475" s="0" t="n">
        <f aca="false">I4475*SUMIFS(syst_chauffage!$H$3:$H$27,syst_chauffage!$B$3:$B$27,D4475,syst_chauffage!$C$3:$C$27,E4475)</f>
        <v>72.2851801431582</v>
      </c>
      <c r="L4475" s="12" t="n">
        <f aca="false">H4475*SUMIFS(syst_chauffage!$K$3:$K$27,syst_chauffage!$B$3:$B$27,D4475,syst_chauffage!$C$3:$C$27,E4475)</f>
        <v>0.951414630126017</v>
      </c>
      <c r="N4475" s="0" t="str">
        <f aca="false">A4475</f>
        <v>Café Hôtel Restaurant</v>
      </c>
      <c r="O4475" s="0" t="str">
        <f aca="false">B4475</f>
        <v>Hôtel avec restaurant</v>
      </c>
      <c r="P4475" s="0" t="str">
        <f aca="false">C4475</f>
        <v>Petit Hotel avec restaurant Bas de gamme</v>
      </c>
      <c r="Q4475" s="0" t="str">
        <f aca="false">D4475</f>
        <v>Chaudière condensation gaz</v>
      </c>
      <c r="R4475" s="0" t="str">
        <f aca="false">E4475</f>
        <v>Gaz</v>
      </c>
      <c r="S4475" s="0" t="str">
        <f aca="false">F4475</f>
        <v>0218672404</v>
      </c>
      <c r="T4475" s="0" t="str">
        <f aca="false">G4475</f>
        <v>3</v>
      </c>
      <c r="U4475" s="0" t="n">
        <f aca="false">L4475</f>
        <v>0.951414630126017</v>
      </c>
      <c r="V4475" s="0" t="n">
        <f aca="false">K4475</f>
        <v>72.2851801431582</v>
      </c>
      <c r="W4475" s="0" t="n">
        <f aca="false">J4475</f>
        <v>882</v>
      </c>
    </row>
    <row r="4476" customFormat="false" ht="12.8" hidden="false" customHeight="false" outlineLevel="0" collapsed="false">
      <c r="A4476" s="0" t="s">
        <v>73</v>
      </c>
      <c r="B4476" s="0" t="s">
        <v>264</v>
      </c>
      <c r="C4476" s="0" t="s">
        <v>383</v>
      </c>
      <c r="D4476" s="0" t="s">
        <v>32</v>
      </c>
      <c r="E4476" s="0" t="s">
        <v>30</v>
      </c>
      <c r="F4476" s="0" t="s">
        <v>395</v>
      </c>
      <c r="G4476" s="0" t="s">
        <v>1611</v>
      </c>
      <c r="H4476" s="0" t="n">
        <v>1</v>
      </c>
      <c r="I4476" s="0" t="n">
        <v>12</v>
      </c>
      <c r="J4476" s="0" t="n">
        <v>0</v>
      </c>
      <c r="K4476" s="0" t="n">
        <f aca="false">I4476*SUMIFS(syst_chauffage!$H$3:$H$27,syst_chauffage!$B$3:$B$27,D4476,syst_chauffage!$C$3:$C$27,E4476)</f>
        <v>12</v>
      </c>
      <c r="L4476" s="12" t="n">
        <f aca="false">H4476*SUMIFS(syst_chauffage!$K$3:$K$27,syst_chauffage!$B$3:$B$27,D4476,syst_chauffage!$C$3:$C$27,E4476)</f>
        <v>1</v>
      </c>
      <c r="N4476" s="0" t="str">
        <f aca="false">A4476</f>
        <v>Café Hôtel Restaurant</v>
      </c>
      <c r="O4476" s="0" t="str">
        <f aca="false">B4476</f>
        <v>Hôtel avec restaurant</v>
      </c>
      <c r="P4476" s="0" t="str">
        <f aca="false">C4476</f>
        <v>Petit Hotel avec restaurant Bas de gamme</v>
      </c>
      <c r="Q4476" s="0" t="str">
        <f aca="false">D4476</f>
        <v>Electrique direct performant</v>
      </c>
      <c r="R4476" s="0" t="str">
        <f aca="false">E4476</f>
        <v>Electricité</v>
      </c>
      <c r="S4476" s="0" t="str">
        <f aca="false">F4476</f>
        <v>0218672602</v>
      </c>
      <c r="T4476" s="0" t="str">
        <f aca="false">G4476</f>
        <v>3</v>
      </c>
      <c r="U4476" s="0" t="n">
        <f aca="false">L4476</f>
        <v>1</v>
      </c>
      <c r="V4476" s="0" t="n">
        <f aca="false">K4476</f>
        <v>12</v>
      </c>
      <c r="W4476" s="0" t="n">
        <f aca="false">J4476</f>
        <v>0</v>
      </c>
    </row>
    <row r="4477" customFormat="false" ht="12.8" hidden="false" customHeight="false" outlineLevel="0" collapsed="false">
      <c r="A4477" s="0" t="s">
        <v>73</v>
      </c>
      <c r="B4477" s="0" t="s">
        <v>264</v>
      </c>
      <c r="C4477" s="0" t="s">
        <v>383</v>
      </c>
      <c r="D4477" s="0" t="s">
        <v>38</v>
      </c>
      <c r="E4477" s="0" t="s">
        <v>30</v>
      </c>
      <c r="F4477" s="0" t="s">
        <v>396</v>
      </c>
      <c r="G4477" s="0" t="s">
        <v>1611</v>
      </c>
      <c r="H4477" s="0" t="n">
        <v>3.39795627906976</v>
      </c>
      <c r="I4477" s="0" t="n">
        <v>136.978014100612</v>
      </c>
      <c r="J4477" s="0" t="n">
        <v>792</v>
      </c>
      <c r="K4477" s="0" t="n">
        <f aca="false">I4477*SUMIFS(syst_chauffage!$H$3:$H$27,syst_chauffage!$B$3:$B$27,D4477,syst_chauffage!$C$3:$C$27,E4477)</f>
        <v>138.456527661456</v>
      </c>
      <c r="L4477" s="12" t="n">
        <f aca="false">H4477*SUMIFS(syst_chauffage!$K$3:$K$27,syst_chauffage!$B$3:$B$27,D4477,syst_chauffage!$C$3:$C$27,E4477)</f>
        <v>3.03986496519792</v>
      </c>
      <c r="N4477" s="0" t="str">
        <f aca="false">A4477</f>
        <v>Café Hôtel Restaurant</v>
      </c>
      <c r="O4477" s="0" t="str">
        <f aca="false">B4477</f>
        <v>Hôtel avec restaurant</v>
      </c>
      <c r="P4477" s="0" t="str">
        <f aca="false">C4477</f>
        <v>Petit Hotel avec restaurant Bas de gamme</v>
      </c>
      <c r="Q4477" s="0" t="str">
        <f aca="false">D4477</f>
        <v>PAC performant</v>
      </c>
      <c r="R4477" s="0" t="str">
        <f aca="false">E4477</f>
        <v>Electricité</v>
      </c>
      <c r="S4477" s="0" t="str">
        <f aca="false">F4477</f>
        <v>0218672902</v>
      </c>
      <c r="T4477" s="0" t="str">
        <f aca="false">G4477</f>
        <v>3</v>
      </c>
      <c r="U4477" s="0" t="n">
        <f aca="false">L4477</f>
        <v>3.03986496519792</v>
      </c>
      <c r="V4477" s="0" t="n">
        <f aca="false">K4477</f>
        <v>138.456527661456</v>
      </c>
      <c r="W4477" s="0" t="n">
        <f aca="false">J4477</f>
        <v>792</v>
      </c>
    </row>
    <row r="4478" customFormat="false" ht="12.8" hidden="false" customHeight="false" outlineLevel="0" collapsed="false">
      <c r="A4478" s="0" t="s">
        <v>73</v>
      </c>
      <c r="B4478" s="0" t="s">
        <v>264</v>
      </c>
      <c r="C4478" s="0" t="s">
        <v>383</v>
      </c>
      <c r="D4478" s="0" t="s">
        <v>46</v>
      </c>
      <c r="E4478" s="0" t="s">
        <v>30</v>
      </c>
      <c r="F4478" s="0" t="s">
        <v>397</v>
      </c>
      <c r="G4478" s="0" t="s">
        <v>1611</v>
      </c>
      <c r="H4478" s="0" t="n">
        <v>3.32861023255814</v>
      </c>
      <c r="I4478" s="0" t="n">
        <v>73.5111744824471</v>
      </c>
      <c r="J4478" s="0" t="n">
        <v>792</v>
      </c>
      <c r="K4478" s="0" t="n">
        <f aca="false">I4478*SUMIFS(syst_chauffage!$H$3:$H$27,syst_chauffage!$B$3:$B$27,D4478,syst_chauffage!$C$3:$C$27,E4478)</f>
        <v>127.535086664373</v>
      </c>
      <c r="L4478" s="12" t="n">
        <f aca="false">H4478*SUMIFS(syst_chauffage!$K$3:$K$27,syst_chauffage!$B$3:$B$27,D4478,syst_chauffage!$C$3:$C$27,E4478)</f>
        <v>3.00077723502174</v>
      </c>
      <c r="N4478" s="0" t="str">
        <f aca="false">A4478</f>
        <v>Café Hôtel Restaurant</v>
      </c>
      <c r="O4478" s="0" t="str">
        <f aca="false">B4478</f>
        <v>Hôtel avec restaurant</v>
      </c>
      <c r="P4478" s="0" t="str">
        <f aca="false">C4478</f>
        <v>Petit Hotel avec restaurant Bas de gamme</v>
      </c>
      <c r="Q4478" s="0" t="str">
        <f aca="false">D4478</f>
        <v>Rooftop performant</v>
      </c>
      <c r="R4478" s="0" t="str">
        <f aca="false">E4478</f>
        <v>Electricité</v>
      </c>
      <c r="S4478" s="0" t="str">
        <f aca="false">F4478</f>
        <v>0218673002</v>
      </c>
      <c r="T4478" s="0" t="str">
        <f aca="false">G4478</f>
        <v>3</v>
      </c>
      <c r="U4478" s="0" t="n">
        <f aca="false">L4478</f>
        <v>3.00077723502174</v>
      </c>
      <c r="V4478" s="0" t="n">
        <f aca="false">K4478</f>
        <v>127.535086664373</v>
      </c>
      <c r="W4478" s="0" t="n">
        <f aca="false">J4478</f>
        <v>792</v>
      </c>
    </row>
    <row r="4479" customFormat="false" ht="12.8" hidden="false" customHeight="false" outlineLevel="0" collapsed="false">
      <c r="A4479" s="0" t="s">
        <v>73</v>
      </c>
      <c r="B4479" s="0" t="s">
        <v>264</v>
      </c>
      <c r="C4479" s="0" t="s">
        <v>398</v>
      </c>
      <c r="D4479" s="0" t="s">
        <v>19</v>
      </c>
      <c r="E4479" s="0" t="s">
        <v>57</v>
      </c>
      <c r="F4479" s="0" t="s">
        <v>399</v>
      </c>
      <c r="G4479" s="0" t="s">
        <v>1611</v>
      </c>
      <c r="H4479" s="0" t="n">
        <v>0.733023215608393</v>
      </c>
      <c r="I4479" s="0" t="n">
        <v>42.4335867342661</v>
      </c>
      <c r="J4479" s="0" t="n">
        <v>0</v>
      </c>
      <c r="K4479" s="0" t="n">
        <f aca="false">I4479*SUMIFS(syst_chauffage!$H$3:$H$27,syst_chauffage!$B$3:$B$27,D4479,syst_chauffage!$C$3:$C$27,E4479)</f>
        <v>59.0877797091293</v>
      </c>
      <c r="L4479" s="12" t="n">
        <f aca="false">H4479*SUMIFS(syst_chauffage!$K$3:$K$27,syst_chauffage!$B$3:$B$27,D4479,syst_chauffage!$C$3:$C$27,E4479)</f>
        <v>0.733023215608393</v>
      </c>
      <c r="N4479" s="0" t="str">
        <f aca="false">A4479</f>
        <v>Café Hôtel Restaurant</v>
      </c>
      <c r="O4479" s="0" t="str">
        <f aca="false">B4479</f>
        <v>Hôtel avec restaurant</v>
      </c>
      <c r="P4479" s="0" t="str">
        <f aca="false">C4479</f>
        <v>Petit Hotel avec restaurant Haut de gamme</v>
      </c>
      <c r="Q4479" s="0" t="str">
        <f aca="false">D4479</f>
        <v>Autre système centralisé</v>
      </c>
      <c r="R4479" s="0" t="str">
        <f aca="false">E4479</f>
        <v>Autres</v>
      </c>
      <c r="S4479" s="0" t="str">
        <f aca="false">F4479</f>
        <v>0218680101</v>
      </c>
      <c r="T4479" s="0" t="str">
        <f aca="false">G4479</f>
        <v>3</v>
      </c>
      <c r="U4479" s="0" t="n">
        <f aca="false">L4479</f>
        <v>0.733023215608393</v>
      </c>
      <c r="V4479" s="0" t="n">
        <f aca="false">K4479</f>
        <v>59.0877797091293</v>
      </c>
      <c r="W4479" s="0" t="n">
        <f aca="false">J4479</f>
        <v>0</v>
      </c>
    </row>
    <row r="4480" customFormat="false" ht="12.8" hidden="false" customHeight="false" outlineLevel="0" collapsed="false">
      <c r="A4480" s="0" t="s">
        <v>73</v>
      </c>
      <c r="B4480" s="0" t="s">
        <v>264</v>
      </c>
      <c r="C4480" s="0" t="s">
        <v>398</v>
      </c>
      <c r="D4480" s="0" t="s">
        <v>19</v>
      </c>
      <c r="E4480" s="0" t="s">
        <v>58</v>
      </c>
      <c r="F4480" s="0" t="s">
        <v>400</v>
      </c>
      <c r="G4480" s="0" t="s">
        <v>1611</v>
      </c>
      <c r="H4480" s="0" t="n">
        <v>0.714094414793986</v>
      </c>
      <c r="I4480" s="0" t="n">
        <v>42.6760471791481</v>
      </c>
      <c r="J4480" s="0" t="n">
        <v>935</v>
      </c>
      <c r="K4480" s="0" t="n">
        <f aca="false">I4480*SUMIFS(syst_chauffage!$H$3:$H$27,syst_chauffage!$B$3:$B$27,D4480,syst_chauffage!$C$3:$C$27,E4480)</f>
        <v>70.1999463160522</v>
      </c>
      <c r="L4480" s="12" t="n">
        <f aca="false">H4480*SUMIFS(syst_chauffage!$K$3:$K$27,syst_chauffage!$B$3:$B$27,D4480,syst_chauffage!$C$3:$C$27,E4480)</f>
        <v>0.714094414793986</v>
      </c>
      <c r="N4480" s="0" t="str">
        <f aca="false">A4480</f>
        <v>Café Hôtel Restaurant</v>
      </c>
      <c r="O4480" s="0" t="str">
        <f aca="false">B4480</f>
        <v>Hôtel avec restaurant</v>
      </c>
      <c r="P4480" s="0" t="str">
        <f aca="false">C4480</f>
        <v>Petit Hotel avec restaurant Haut de gamme</v>
      </c>
      <c r="Q4480" s="0" t="str">
        <f aca="false">D4480</f>
        <v>Autre système centralisé</v>
      </c>
      <c r="R4480" s="0" t="str">
        <f aca="false">E4480</f>
        <v>Urbain</v>
      </c>
      <c r="S4480" s="0" t="str">
        <f aca="false">F4480</f>
        <v>0218680106</v>
      </c>
      <c r="T4480" s="0" t="str">
        <f aca="false">G4480</f>
        <v>3</v>
      </c>
      <c r="U4480" s="0" t="n">
        <f aca="false">L4480</f>
        <v>0.714094414793986</v>
      </c>
      <c r="V4480" s="0" t="n">
        <f aca="false">K4480</f>
        <v>70.1999463160522</v>
      </c>
      <c r="W4480" s="0" t="n">
        <f aca="false">J4480</f>
        <v>935</v>
      </c>
    </row>
    <row r="4481" customFormat="false" ht="12.8" hidden="false" customHeight="false" outlineLevel="0" collapsed="false">
      <c r="A4481" s="0" t="s">
        <v>73</v>
      </c>
      <c r="B4481" s="0" t="s">
        <v>264</v>
      </c>
      <c r="C4481" s="0" t="s">
        <v>398</v>
      </c>
      <c r="D4481" s="0" t="s">
        <v>22</v>
      </c>
      <c r="E4481" s="0" t="s">
        <v>23</v>
      </c>
      <c r="F4481" s="0" t="s">
        <v>401</v>
      </c>
      <c r="G4481" s="0" t="s">
        <v>1611</v>
      </c>
      <c r="H4481" s="0" t="n">
        <v>0.5636394651132</v>
      </c>
      <c r="I4481" s="0" t="n">
        <v>29.888411724656</v>
      </c>
      <c r="J4481" s="0" t="n">
        <v>0</v>
      </c>
      <c r="K4481" s="0" t="n">
        <f aca="false">I4481*SUMIFS(syst_chauffage!$H$3:$H$27,syst_chauffage!$B$3:$B$27,D4481,syst_chauffage!$C$3:$C$27,E4481)</f>
        <v>52.6341657822242</v>
      </c>
      <c r="L4481" s="12" t="n">
        <f aca="false">H4481*SUMIFS(syst_chauffage!$K$3:$K$27,syst_chauffage!$B$3:$B$27,D4481,syst_chauffage!$C$3:$C$27,E4481)</f>
        <v>0.5636394651132</v>
      </c>
      <c r="N4481" s="0" t="str">
        <f aca="false">A4481</f>
        <v>Café Hôtel Restaurant</v>
      </c>
      <c r="O4481" s="0" t="str">
        <f aca="false">B4481</f>
        <v>Hôtel avec restaurant</v>
      </c>
      <c r="P4481" s="0" t="str">
        <f aca="false">C4481</f>
        <v>Petit Hotel avec restaurant Haut de gamme</v>
      </c>
      <c r="Q4481" s="0" t="str">
        <f aca="false">D4481</f>
        <v>Chaudière fioul</v>
      </c>
      <c r="R4481" s="0" t="str">
        <f aca="false">E4481</f>
        <v>Fioul</v>
      </c>
      <c r="S4481" s="0" t="str">
        <f aca="false">F4481</f>
        <v>0218680303</v>
      </c>
      <c r="T4481" s="0" t="str">
        <f aca="false">G4481</f>
        <v>3</v>
      </c>
      <c r="U4481" s="0" t="n">
        <f aca="false">L4481</f>
        <v>0.5636394651132</v>
      </c>
      <c r="V4481" s="0" t="n">
        <f aca="false">K4481</f>
        <v>52.6341657822242</v>
      </c>
      <c r="W4481" s="0" t="n">
        <f aca="false">J4481</f>
        <v>0</v>
      </c>
    </row>
    <row r="4482" customFormat="false" ht="12.8" hidden="false" customHeight="false" outlineLevel="0" collapsed="false">
      <c r="A4482" s="0" t="s">
        <v>73</v>
      </c>
      <c r="B4482" s="0" t="s">
        <v>264</v>
      </c>
      <c r="C4482" s="0" t="s">
        <v>398</v>
      </c>
      <c r="D4482" s="0" t="s">
        <v>13</v>
      </c>
      <c r="E4482" s="0" t="s">
        <v>14</v>
      </c>
      <c r="F4482" s="0" t="s">
        <v>402</v>
      </c>
      <c r="G4482" s="0" t="s">
        <v>1611</v>
      </c>
      <c r="H4482" s="0" t="n">
        <v>0.679345387474673</v>
      </c>
      <c r="I4482" s="0" t="n">
        <v>20.9686434999275</v>
      </c>
      <c r="J4482" s="0" t="n">
        <v>462</v>
      </c>
      <c r="K4482" s="0" t="n">
        <f aca="false">I4482*SUMIFS(syst_chauffage!$H$3:$H$27,syst_chauffage!$B$3:$B$27,D4482,syst_chauffage!$C$3:$C$27,E4482)</f>
        <v>42.3480991465035</v>
      </c>
      <c r="L4482" s="12" t="n">
        <f aca="false">H4482*SUMIFS(syst_chauffage!$K$3:$K$27,syst_chauffage!$B$3:$B$27,D4482,syst_chauffage!$C$3:$C$27,E4482)</f>
        <v>0.679345387474673</v>
      </c>
      <c r="N4482" s="0" t="str">
        <f aca="false">A4482</f>
        <v>Café Hôtel Restaurant</v>
      </c>
      <c r="O4482" s="0" t="str">
        <f aca="false">B4482</f>
        <v>Hôtel avec restaurant</v>
      </c>
      <c r="P4482" s="0" t="str">
        <f aca="false">C4482</f>
        <v>Petit Hotel avec restaurant Haut de gamme</v>
      </c>
      <c r="Q4482" s="0" t="str">
        <f aca="false">D4482</f>
        <v>Chaudière gaz</v>
      </c>
      <c r="R4482" s="0" t="str">
        <f aca="false">E4482</f>
        <v>Gaz</v>
      </c>
      <c r="S4482" s="0" t="str">
        <f aca="false">F4482</f>
        <v>0218680404</v>
      </c>
      <c r="T4482" s="0" t="str">
        <f aca="false">G4482</f>
        <v>3</v>
      </c>
      <c r="U4482" s="0" t="n">
        <f aca="false">L4482</f>
        <v>0.679345387474673</v>
      </c>
      <c r="V4482" s="0" t="n">
        <f aca="false">K4482</f>
        <v>42.3480991465035</v>
      </c>
      <c r="W4482" s="0" t="n">
        <f aca="false">J4482</f>
        <v>462</v>
      </c>
    </row>
    <row r="4483" customFormat="false" ht="12.8" hidden="false" customHeight="false" outlineLevel="0" collapsed="false">
      <c r="A4483" s="0" t="s">
        <v>73</v>
      </c>
      <c r="B4483" s="0" t="s">
        <v>264</v>
      </c>
      <c r="C4483" s="0" t="s">
        <v>398</v>
      </c>
      <c r="D4483" s="0" t="s">
        <v>29</v>
      </c>
      <c r="E4483" s="0" t="s">
        <v>30</v>
      </c>
      <c r="F4483" s="0" t="s">
        <v>403</v>
      </c>
      <c r="G4483" s="0" t="s">
        <v>1611</v>
      </c>
      <c r="H4483" s="0" t="n">
        <v>0.92</v>
      </c>
      <c r="I4483" s="0" t="n">
        <v>10.4</v>
      </c>
      <c r="J4483" s="0" t="n">
        <v>0</v>
      </c>
      <c r="K4483" s="0" t="n">
        <f aca="false">I4483*SUMIFS(syst_chauffage!$H$3:$H$27,syst_chauffage!$B$3:$B$27,D4483,syst_chauffage!$C$3:$C$27,E4483)</f>
        <v>3</v>
      </c>
      <c r="L4483" s="12" t="n">
        <f aca="false">H4483*SUMIFS(syst_chauffage!$K$3:$K$27,syst_chauffage!$B$3:$B$27,D4483,syst_chauffage!$C$3:$C$27,E4483)</f>
        <v>0.92</v>
      </c>
      <c r="N4483" s="0" t="str">
        <f aca="false">A4483</f>
        <v>Café Hôtel Restaurant</v>
      </c>
      <c r="O4483" s="0" t="str">
        <f aca="false">B4483</f>
        <v>Hôtel avec restaurant</v>
      </c>
      <c r="P4483" s="0" t="str">
        <f aca="false">C4483</f>
        <v>Petit Hotel avec restaurant Haut de gamme</v>
      </c>
      <c r="Q4483" s="0" t="str">
        <f aca="false">D4483</f>
        <v>Electrique direct</v>
      </c>
      <c r="R4483" s="0" t="str">
        <f aca="false">E4483</f>
        <v>Electricité</v>
      </c>
      <c r="S4483" s="0" t="str">
        <f aca="false">F4483</f>
        <v>0218680602</v>
      </c>
      <c r="T4483" s="0" t="str">
        <f aca="false">G4483</f>
        <v>3</v>
      </c>
      <c r="U4483" s="0" t="n">
        <f aca="false">L4483</f>
        <v>0.92</v>
      </c>
      <c r="V4483" s="0" t="n">
        <f aca="false">K4483</f>
        <v>3</v>
      </c>
      <c r="W4483" s="0" t="n">
        <f aca="false">J4483</f>
        <v>0</v>
      </c>
    </row>
    <row r="4484" customFormat="false" ht="12.8" hidden="false" customHeight="false" outlineLevel="0" collapsed="false">
      <c r="A4484" s="0" t="s">
        <v>73</v>
      </c>
      <c r="B4484" s="0" t="s">
        <v>264</v>
      </c>
      <c r="C4484" s="0" t="s">
        <v>398</v>
      </c>
      <c r="D4484" s="0" t="s">
        <v>36</v>
      </c>
      <c r="E4484" s="0" t="s">
        <v>30</v>
      </c>
      <c r="F4484" s="0" t="s">
        <v>404</v>
      </c>
      <c r="G4484" s="0" t="s">
        <v>1611</v>
      </c>
      <c r="H4484" s="0" t="n">
        <v>2.94489544186046</v>
      </c>
      <c r="I4484" s="0" t="n">
        <v>109.344140049647</v>
      </c>
      <c r="J4484" s="0" t="n">
        <v>738</v>
      </c>
      <c r="K4484" s="0" t="n">
        <f aca="false">I4484*SUMIFS(syst_chauffage!$H$3:$H$27,syst_chauffage!$B$3:$B$27,D4484,syst_chauffage!$C$3:$C$27,E4484)</f>
        <v>67.6466381993171</v>
      </c>
      <c r="L4484" s="12" t="n">
        <f aca="false">H4484*SUMIFS(syst_chauffage!$K$3:$K$27,syst_chauffage!$B$3:$B$27,D4484,syst_chauffage!$C$3:$C$27,E4484)</f>
        <v>2.47427325480779</v>
      </c>
      <c r="N4484" s="0" t="str">
        <f aca="false">A4484</f>
        <v>Café Hôtel Restaurant</v>
      </c>
      <c r="O4484" s="0" t="str">
        <f aca="false">B4484</f>
        <v>Hôtel avec restaurant</v>
      </c>
      <c r="P4484" s="0" t="str">
        <f aca="false">C4484</f>
        <v>Petit Hotel avec restaurant Haut de gamme</v>
      </c>
      <c r="Q4484" s="0" t="str">
        <f aca="false">D4484</f>
        <v>PAC</v>
      </c>
      <c r="R4484" s="0" t="str">
        <f aca="false">E4484</f>
        <v>Electricité</v>
      </c>
      <c r="S4484" s="0" t="str">
        <f aca="false">F4484</f>
        <v>0218680902</v>
      </c>
      <c r="T4484" s="0" t="str">
        <f aca="false">G4484</f>
        <v>3</v>
      </c>
      <c r="U4484" s="0" t="n">
        <f aca="false">L4484</f>
        <v>2.47427325480779</v>
      </c>
      <c r="V4484" s="0" t="n">
        <f aca="false">K4484</f>
        <v>67.6466381993171</v>
      </c>
      <c r="W4484" s="0" t="n">
        <f aca="false">J4484</f>
        <v>738</v>
      </c>
    </row>
    <row r="4485" customFormat="false" ht="12.8" hidden="false" customHeight="false" outlineLevel="0" collapsed="false">
      <c r="A4485" s="0" t="s">
        <v>73</v>
      </c>
      <c r="B4485" s="0" t="s">
        <v>264</v>
      </c>
      <c r="C4485" s="0" t="s">
        <v>398</v>
      </c>
      <c r="D4485" s="0" t="s">
        <v>42</v>
      </c>
      <c r="E4485" s="0" t="s">
        <v>30</v>
      </c>
      <c r="F4485" s="0" t="s">
        <v>405</v>
      </c>
      <c r="G4485" s="0" t="s">
        <v>1611</v>
      </c>
      <c r="H4485" s="0" t="n">
        <v>2.80410195348837</v>
      </c>
      <c r="I4485" s="0" t="n">
        <v>56.3044990024197</v>
      </c>
      <c r="J4485" s="0" t="n">
        <v>738</v>
      </c>
      <c r="K4485" s="0" t="n">
        <f aca="false">I4485*SUMIFS(syst_chauffage!$H$3:$H$27,syst_chauffage!$B$3:$B$27,D4485,syst_chauffage!$C$3:$C$27,E4485)</f>
        <v>50.8256340897941</v>
      </c>
      <c r="L4485" s="12" t="n">
        <f aca="false">H4485*SUMIFS(syst_chauffage!$K$3:$K$27,syst_chauffage!$B$3:$B$27,D4485,syst_chauffage!$C$3:$C$27,E4485)</f>
        <v>2.49996610303434</v>
      </c>
      <c r="N4485" s="0" t="str">
        <f aca="false">A4485</f>
        <v>Café Hôtel Restaurant</v>
      </c>
      <c r="O4485" s="0" t="str">
        <f aca="false">B4485</f>
        <v>Hôtel avec restaurant</v>
      </c>
      <c r="P4485" s="0" t="str">
        <f aca="false">C4485</f>
        <v>Petit Hotel avec restaurant Haut de gamme</v>
      </c>
      <c r="Q4485" s="0" t="str">
        <f aca="false">D4485</f>
        <v>Rooftop</v>
      </c>
      <c r="R4485" s="0" t="str">
        <f aca="false">E4485</f>
        <v>Electricité</v>
      </c>
      <c r="S4485" s="0" t="str">
        <f aca="false">F4485</f>
        <v>0218681002</v>
      </c>
      <c r="T4485" s="0" t="str">
        <f aca="false">G4485</f>
        <v>3</v>
      </c>
      <c r="U4485" s="0" t="n">
        <f aca="false">L4485</f>
        <v>2.49996610303434</v>
      </c>
      <c r="V4485" s="0" t="n">
        <f aca="false">K4485</f>
        <v>50.8256340897941</v>
      </c>
      <c r="W4485" s="0" t="n">
        <f aca="false">J4485</f>
        <v>738</v>
      </c>
    </row>
    <row r="4486" customFormat="false" ht="12.8" hidden="false" customHeight="false" outlineLevel="0" collapsed="false">
      <c r="A4486" s="0" t="s">
        <v>73</v>
      </c>
      <c r="B4486" s="0" t="s">
        <v>264</v>
      </c>
      <c r="C4486" s="0" t="s">
        <v>398</v>
      </c>
      <c r="D4486" s="0" t="s">
        <v>51</v>
      </c>
      <c r="E4486" s="0" t="s">
        <v>57</v>
      </c>
      <c r="F4486" s="0" t="s">
        <v>406</v>
      </c>
      <c r="G4486" s="0" t="s">
        <v>1611</v>
      </c>
      <c r="H4486" s="0" t="n">
        <v>0.845796018009684</v>
      </c>
      <c r="I4486" s="0" t="n">
        <v>50.5161746836502</v>
      </c>
      <c r="J4486" s="0" t="n">
        <v>0</v>
      </c>
      <c r="K4486" s="0" t="n">
        <f aca="false">I4486*SUMIFS(syst_chauffage!$H$3:$H$27,syst_chauffage!$B$3:$B$27,D4486,syst_chauffage!$C$3:$C$27,E4486)</f>
        <v>107.036391484877</v>
      </c>
      <c r="L4486" s="12" t="n">
        <f aca="false">H4486*SUMIFS(syst_chauffage!$K$3:$K$27,syst_chauffage!$B$3:$B$27,D4486,syst_chauffage!$C$3:$C$27,E4486)</f>
        <v>0.845796018009684</v>
      </c>
      <c r="N4486" s="0" t="str">
        <f aca="false">A4486</f>
        <v>Café Hôtel Restaurant</v>
      </c>
      <c r="O4486" s="0" t="str">
        <f aca="false">B4486</f>
        <v>Hôtel avec restaurant</v>
      </c>
      <c r="P4486" s="0" t="str">
        <f aca="false">C4486</f>
        <v>Petit Hotel avec restaurant Haut de gamme</v>
      </c>
      <c r="Q4486" s="0" t="str">
        <f aca="false">D4486</f>
        <v>Autre système centralisé performant</v>
      </c>
      <c r="R4486" s="0" t="str">
        <f aca="false">E4486</f>
        <v>Autres</v>
      </c>
      <c r="S4486" s="0" t="str">
        <f aca="false">F4486</f>
        <v>0218682101</v>
      </c>
      <c r="T4486" s="0" t="str">
        <f aca="false">G4486</f>
        <v>3</v>
      </c>
      <c r="U4486" s="0" t="n">
        <f aca="false">L4486</f>
        <v>0.845796018009684</v>
      </c>
      <c r="V4486" s="0" t="n">
        <f aca="false">K4486</f>
        <v>107.036391484877</v>
      </c>
      <c r="W4486" s="0" t="n">
        <f aca="false">J4486</f>
        <v>0</v>
      </c>
    </row>
    <row r="4487" customFormat="false" ht="12.8" hidden="false" customHeight="false" outlineLevel="0" collapsed="false">
      <c r="A4487" s="0" t="s">
        <v>73</v>
      </c>
      <c r="B4487" s="0" t="s">
        <v>264</v>
      </c>
      <c r="C4487" s="0" t="s">
        <v>398</v>
      </c>
      <c r="D4487" s="0" t="s">
        <v>51</v>
      </c>
      <c r="E4487" s="0" t="s">
        <v>58</v>
      </c>
      <c r="F4487" s="0" t="s">
        <v>407</v>
      </c>
      <c r="G4487" s="0" t="s">
        <v>1611</v>
      </c>
      <c r="H4487" s="0" t="n">
        <v>0.823955093993061</v>
      </c>
      <c r="I4487" s="0" t="n">
        <v>50.8048180704144</v>
      </c>
      <c r="J4487" s="0" t="n">
        <v>935</v>
      </c>
      <c r="K4487" s="0" t="n">
        <f aca="false">I4487*SUMIFS(syst_chauffage!$H$3:$H$27,syst_chauffage!$B$3:$B$27,D4487,syst_chauffage!$C$3:$C$27,E4487)</f>
        <v>108.41745671341</v>
      </c>
      <c r="L4487" s="12" t="n">
        <f aca="false">H4487*SUMIFS(syst_chauffage!$K$3:$K$27,syst_chauffage!$B$3:$B$27,D4487,syst_chauffage!$C$3:$C$27,E4487)</f>
        <v>0.823955093993061</v>
      </c>
      <c r="N4487" s="0" t="str">
        <f aca="false">A4487</f>
        <v>Café Hôtel Restaurant</v>
      </c>
      <c r="O4487" s="0" t="str">
        <f aca="false">B4487</f>
        <v>Hôtel avec restaurant</v>
      </c>
      <c r="P4487" s="0" t="str">
        <f aca="false">C4487</f>
        <v>Petit Hotel avec restaurant Haut de gamme</v>
      </c>
      <c r="Q4487" s="0" t="str">
        <f aca="false">D4487</f>
        <v>Autre système centralisé performant</v>
      </c>
      <c r="R4487" s="0" t="str">
        <f aca="false">E4487</f>
        <v>Urbain</v>
      </c>
      <c r="S4487" s="0" t="str">
        <f aca="false">F4487</f>
        <v>0218682106</v>
      </c>
      <c r="T4487" s="0" t="str">
        <f aca="false">G4487</f>
        <v>3</v>
      </c>
      <c r="U4487" s="0" t="n">
        <f aca="false">L4487</f>
        <v>0.823955093993061</v>
      </c>
      <c r="V4487" s="0" t="n">
        <f aca="false">K4487</f>
        <v>108.41745671341</v>
      </c>
      <c r="W4487" s="0" t="n">
        <f aca="false">J4487</f>
        <v>935</v>
      </c>
    </row>
    <row r="4488" customFormat="false" ht="12.8" hidden="false" customHeight="false" outlineLevel="0" collapsed="false">
      <c r="A4488" s="0" t="s">
        <v>73</v>
      </c>
      <c r="B4488" s="0" t="s">
        <v>264</v>
      </c>
      <c r="C4488" s="0" t="s">
        <v>398</v>
      </c>
      <c r="D4488" s="0" t="s">
        <v>27</v>
      </c>
      <c r="E4488" s="0" t="s">
        <v>23</v>
      </c>
      <c r="F4488" s="0" t="s">
        <v>408</v>
      </c>
      <c r="G4488" s="0" t="s">
        <v>1611</v>
      </c>
      <c r="H4488" s="0" t="n">
        <v>0.752377036543849</v>
      </c>
      <c r="I4488" s="0" t="n">
        <v>35.5814425293523</v>
      </c>
      <c r="J4488" s="0" t="n">
        <v>1064</v>
      </c>
      <c r="K4488" s="0" t="n">
        <f aca="false">I4488*SUMIFS(syst_chauffage!$H$3:$H$27,syst_chauffage!$B$3:$B$27,D4488,syst_chauffage!$C$3:$C$27,E4488)</f>
        <v>91.2451630353196</v>
      </c>
      <c r="L4488" s="12" t="n">
        <f aca="false">H4488*SUMIFS(syst_chauffage!$K$3:$K$27,syst_chauffage!$B$3:$B$27,D4488,syst_chauffage!$C$3:$C$27,E4488)</f>
        <v>0.752377036543849</v>
      </c>
      <c r="N4488" s="0" t="str">
        <f aca="false">A4488</f>
        <v>Café Hôtel Restaurant</v>
      </c>
      <c r="O4488" s="0" t="str">
        <f aca="false">B4488</f>
        <v>Hôtel avec restaurant</v>
      </c>
      <c r="P4488" s="0" t="str">
        <f aca="false">C4488</f>
        <v>Petit Hotel avec restaurant Haut de gamme</v>
      </c>
      <c r="Q4488" s="0" t="str">
        <f aca="false">D4488</f>
        <v>Chaudière condensation fioul</v>
      </c>
      <c r="R4488" s="0" t="str">
        <f aca="false">E4488</f>
        <v>Fioul</v>
      </c>
      <c r="S4488" s="0" t="str">
        <f aca="false">F4488</f>
        <v>0218682303</v>
      </c>
      <c r="T4488" s="0" t="str">
        <f aca="false">G4488</f>
        <v>3</v>
      </c>
      <c r="U4488" s="0" t="n">
        <f aca="false">L4488</f>
        <v>0.752377036543849</v>
      </c>
      <c r="V4488" s="0" t="n">
        <f aca="false">K4488</f>
        <v>91.2451630353196</v>
      </c>
      <c r="W4488" s="0" t="n">
        <f aca="false">J4488</f>
        <v>1064</v>
      </c>
    </row>
    <row r="4489" customFormat="false" ht="12.8" hidden="false" customHeight="false" outlineLevel="0" collapsed="false">
      <c r="A4489" s="0" t="s">
        <v>73</v>
      </c>
      <c r="B4489" s="0" t="s">
        <v>264</v>
      </c>
      <c r="C4489" s="0" t="s">
        <v>398</v>
      </c>
      <c r="D4489" s="0" t="s">
        <v>18</v>
      </c>
      <c r="E4489" s="0" t="s">
        <v>14</v>
      </c>
      <c r="F4489" s="0" t="s">
        <v>409</v>
      </c>
      <c r="G4489" s="0" t="s">
        <v>1611</v>
      </c>
      <c r="H4489" s="0" t="n">
        <v>0.979975515103783</v>
      </c>
      <c r="I4489" s="0" t="n">
        <v>24.962670833247</v>
      </c>
      <c r="J4489" s="0" t="n">
        <v>1064</v>
      </c>
      <c r="K4489" s="0" t="n">
        <f aca="false">I4489*SUMIFS(syst_chauffage!$H$3:$H$27,syst_chauffage!$B$3:$B$27,D4489,syst_chauffage!$C$3:$C$27,E4489)</f>
        <v>68.0215037266737</v>
      </c>
      <c r="L4489" s="12" t="n">
        <f aca="false">H4489*SUMIFS(syst_chauffage!$K$3:$K$27,syst_chauffage!$B$3:$B$27,D4489,syst_chauffage!$C$3:$C$27,E4489)</f>
        <v>0.951994166736158</v>
      </c>
      <c r="N4489" s="0" t="str">
        <f aca="false">A4489</f>
        <v>Café Hôtel Restaurant</v>
      </c>
      <c r="O4489" s="0" t="str">
        <f aca="false">B4489</f>
        <v>Hôtel avec restaurant</v>
      </c>
      <c r="P4489" s="0" t="str">
        <f aca="false">C4489</f>
        <v>Petit Hotel avec restaurant Haut de gamme</v>
      </c>
      <c r="Q4489" s="0" t="str">
        <f aca="false">D4489</f>
        <v>Chaudière condensation gaz</v>
      </c>
      <c r="R4489" s="0" t="str">
        <f aca="false">E4489</f>
        <v>Gaz</v>
      </c>
      <c r="S4489" s="0" t="str">
        <f aca="false">F4489</f>
        <v>0218682404</v>
      </c>
      <c r="T4489" s="0" t="str">
        <f aca="false">G4489</f>
        <v>3</v>
      </c>
      <c r="U4489" s="0" t="n">
        <f aca="false">L4489</f>
        <v>0.951994166736158</v>
      </c>
      <c r="V4489" s="0" t="n">
        <f aca="false">K4489</f>
        <v>68.0215037266737</v>
      </c>
      <c r="W4489" s="0" t="n">
        <f aca="false">J4489</f>
        <v>1064</v>
      </c>
    </row>
    <row r="4490" customFormat="false" ht="12.8" hidden="false" customHeight="false" outlineLevel="0" collapsed="false">
      <c r="A4490" s="0" t="s">
        <v>73</v>
      </c>
      <c r="B4490" s="0" t="s">
        <v>264</v>
      </c>
      <c r="C4490" s="0" t="s">
        <v>398</v>
      </c>
      <c r="D4490" s="0" t="s">
        <v>32</v>
      </c>
      <c r="E4490" s="0" t="s">
        <v>30</v>
      </c>
      <c r="F4490" s="0" t="s">
        <v>410</v>
      </c>
      <c r="G4490" s="0" t="s">
        <v>1611</v>
      </c>
      <c r="H4490" s="0" t="n">
        <v>1</v>
      </c>
      <c r="I4490" s="0" t="n">
        <v>12</v>
      </c>
      <c r="J4490" s="0" t="n">
        <v>0</v>
      </c>
      <c r="K4490" s="0" t="n">
        <f aca="false">I4490*SUMIFS(syst_chauffage!$H$3:$H$27,syst_chauffage!$B$3:$B$27,D4490,syst_chauffage!$C$3:$C$27,E4490)</f>
        <v>12</v>
      </c>
      <c r="L4490" s="12" t="n">
        <f aca="false">H4490*SUMIFS(syst_chauffage!$K$3:$K$27,syst_chauffage!$B$3:$B$27,D4490,syst_chauffage!$C$3:$C$27,E4490)</f>
        <v>1</v>
      </c>
      <c r="N4490" s="0" t="str">
        <f aca="false">A4490</f>
        <v>Café Hôtel Restaurant</v>
      </c>
      <c r="O4490" s="0" t="str">
        <f aca="false">B4490</f>
        <v>Hôtel avec restaurant</v>
      </c>
      <c r="P4490" s="0" t="str">
        <f aca="false">C4490</f>
        <v>Petit Hotel avec restaurant Haut de gamme</v>
      </c>
      <c r="Q4490" s="0" t="str">
        <f aca="false">D4490</f>
        <v>Electrique direct performant</v>
      </c>
      <c r="R4490" s="0" t="str">
        <f aca="false">E4490</f>
        <v>Electricité</v>
      </c>
      <c r="S4490" s="0" t="str">
        <f aca="false">F4490</f>
        <v>0218682602</v>
      </c>
      <c r="T4490" s="0" t="str">
        <f aca="false">G4490</f>
        <v>3</v>
      </c>
      <c r="U4490" s="0" t="n">
        <f aca="false">L4490</f>
        <v>1</v>
      </c>
      <c r="V4490" s="0" t="n">
        <f aca="false">K4490</f>
        <v>12</v>
      </c>
      <c r="W4490" s="0" t="n">
        <f aca="false">J4490</f>
        <v>0</v>
      </c>
    </row>
    <row r="4491" customFormat="false" ht="12.8" hidden="false" customHeight="false" outlineLevel="0" collapsed="false">
      <c r="A4491" s="0" t="s">
        <v>73</v>
      </c>
      <c r="B4491" s="0" t="s">
        <v>264</v>
      </c>
      <c r="C4491" s="0" t="s">
        <v>398</v>
      </c>
      <c r="D4491" s="0" t="s">
        <v>38</v>
      </c>
      <c r="E4491" s="0" t="s">
        <v>30</v>
      </c>
      <c r="F4491" s="0" t="s">
        <v>411</v>
      </c>
      <c r="G4491" s="0" t="s">
        <v>1611</v>
      </c>
      <c r="H4491" s="0" t="n">
        <v>3.39795627906976</v>
      </c>
      <c r="I4491" s="0" t="n">
        <v>130.171595297199</v>
      </c>
      <c r="J4491" s="0" t="n">
        <v>792</v>
      </c>
      <c r="K4491" s="0" t="n">
        <f aca="false">I4491*SUMIFS(syst_chauffage!$H$3:$H$27,syst_chauffage!$B$3:$B$27,D4491,syst_chauffage!$C$3:$C$27,E4491)</f>
        <v>131.576641721235</v>
      </c>
      <c r="L4491" s="12" t="n">
        <f aca="false">H4491*SUMIFS(syst_chauffage!$K$3:$K$27,syst_chauffage!$B$3:$B$27,D4491,syst_chauffage!$C$3:$C$27,E4491)</f>
        <v>3.03986496519792</v>
      </c>
      <c r="N4491" s="0" t="str">
        <f aca="false">A4491</f>
        <v>Café Hôtel Restaurant</v>
      </c>
      <c r="O4491" s="0" t="str">
        <f aca="false">B4491</f>
        <v>Hôtel avec restaurant</v>
      </c>
      <c r="P4491" s="0" t="str">
        <f aca="false">C4491</f>
        <v>Petit Hotel avec restaurant Haut de gamme</v>
      </c>
      <c r="Q4491" s="0" t="str">
        <f aca="false">D4491</f>
        <v>PAC performant</v>
      </c>
      <c r="R4491" s="0" t="str">
        <f aca="false">E4491</f>
        <v>Electricité</v>
      </c>
      <c r="S4491" s="0" t="str">
        <f aca="false">F4491</f>
        <v>0218682902</v>
      </c>
      <c r="T4491" s="0" t="str">
        <f aca="false">G4491</f>
        <v>3</v>
      </c>
      <c r="U4491" s="0" t="n">
        <f aca="false">L4491</f>
        <v>3.03986496519792</v>
      </c>
      <c r="V4491" s="0" t="n">
        <f aca="false">K4491</f>
        <v>131.576641721235</v>
      </c>
      <c r="W4491" s="0" t="n">
        <f aca="false">J4491</f>
        <v>792</v>
      </c>
    </row>
    <row r="4492" customFormat="false" ht="12.8" hidden="false" customHeight="false" outlineLevel="0" collapsed="false">
      <c r="A4492" s="0" t="s">
        <v>73</v>
      </c>
      <c r="B4492" s="0" t="s">
        <v>264</v>
      </c>
      <c r="C4492" s="0" t="s">
        <v>398</v>
      </c>
      <c r="D4492" s="0" t="s">
        <v>46</v>
      </c>
      <c r="E4492" s="0" t="s">
        <v>30</v>
      </c>
      <c r="F4492" s="0" t="s">
        <v>412</v>
      </c>
      <c r="G4492" s="0" t="s">
        <v>1611</v>
      </c>
      <c r="H4492" s="0" t="n">
        <v>3.32861023255814</v>
      </c>
      <c r="I4492" s="0" t="n">
        <v>67.0291654790711</v>
      </c>
      <c r="J4492" s="0" t="n">
        <v>792</v>
      </c>
      <c r="K4492" s="0" t="n">
        <f aca="false">I4492*SUMIFS(syst_chauffage!$H$3:$H$27,syst_chauffage!$B$3:$B$27,D4492,syst_chauffage!$C$3:$C$27,E4492)</f>
        <v>116.28940074213</v>
      </c>
      <c r="L4492" s="12" t="n">
        <f aca="false">H4492*SUMIFS(syst_chauffage!$K$3:$K$27,syst_chauffage!$B$3:$B$27,D4492,syst_chauffage!$C$3:$C$27,E4492)</f>
        <v>3.00077723502174</v>
      </c>
      <c r="N4492" s="0" t="str">
        <f aca="false">A4492</f>
        <v>Café Hôtel Restaurant</v>
      </c>
      <c r="O4492" s="0" t="str">
        <f aca="false">B4492</f>
        <v>Hôtel avec restaurant</v>
      </c>
      <c r="P4492" s="0" t="str">
        <f aca="false">C4492</f>
        <v>Petit Hotel avec restaurant Haut de gamme</v>
      </c>
      <c r="Q4492" s="0" t="str">
        <f aca="false">D4492</f>
        <v>Rooftop performant</v>
      </c>
      <c r="R4492" s="0" t="str">
        <f aca="false">E4492</f>
        <v>Electricité</v>
      </c>
      <c r="S4492" s="0" t="str">
        <f aca="false">F4492</f>
        <v>0218683002</v>
      </c>
      <c r="T4492" s="0" t="str">
        <f aca="false">G4492</f>
        <v>3</v>
      </c>
      <c r="U4492" s="0" t="n">
        <f aca="false">L4492</f>
        <v>3.00077723502174</v>
      </c>
      <c r="V4492" s="0" t="n">
        <f aca="false">K4492</f>
        <v>116.28940074213</v>
      </c>
      <c r="W4492" s="0" t="n">
        <f aca="false">J4492</f>
        <v>792</v>
      </c>
    </row>
    <row r="4493" customFormat="false" ht="12.8" hidden="false" customHeight="false" outlineLevel="0" collapsed="false">
      <c r="A4493" s="0" t="s">
        <v>73</v>
      </c>
      <c r="B4493" s="0" t="s">
        <v>264</v>
      </c>
      <c r="C4493" s="0" t="s">
        <v>413</v>
      </c>
      <c r="D4493" s="0" t="s">
        <v>19</v>
      </c>
      <c r="E4493" s="0" t="s">
        <v>58</v>
      </c>
      <c r="F4493" s="0" t="s">
        <v>414</v>
      </c>
      <c r="G4493" s="0" t="s">
        <v>1611</v>
      </c>
      <c r="H4493" s="0" t="n">
        <v>0.728</v>
      </c>
      <c r="I4493" s="0" t="n">
        <v>39.0366733991905</v>
      </c>
      <c r="J4493" s="0" t="n">
        <v>935</v>
      </c>
      <c r="K4493" s="0" t="n">
        <f aca="false">I4493*SUMIFS(syst_chauffage!$H$3:$H$27,syst_chauffage!$B$3:$B$27,D4493,syst_chauffage!$C$3:$C$27,E4493)</f>
        <v>64.2133599083517</v>
      </c>
      <c r="L4493" s="12" t="n">
        <f aca="false">H4493*SUMIFS(syst_chauffage!$K$3:$K$27,syst_chauffage!$B$3:$B$27,D4493,syst_chauffage!$C$3:$C$27,E4493)</f>
        <v>0.728</v>
      </c>
      <c r="N4493" s="0" t="str">
        <f aca="false">A4493</f>
        <v>Café Hôtel Restaurant</v>
      </c>
      <c r="O4493" s="0" t="str">
        <f aca="false">B4493</f>
        <v>Hôtel avec restaurant</v>
      </c>
      <c r="P4493" s="0" t="str">
        <f aca="false">C4493</f>
        <v>Petit Hotel avec restaurant Luxe</v>
      </c>
      <c r="Q4493" s="0" t="str">
        <f aca="false">D4493</f>
        <v>Autre système centralisé</v>
      </c>
      <c r="R4493" s="0" t="str">
        <f aca="false">E4493</f>
        <v>Urbain</v>
      </c>
      <c r="S4493" s="0" t="str">
        <f aca="false">F4493</f>
        <v>0218690106</v>
      </c>
      <c r="T4493" s="0" t="str">
        <f aca="false">G4493</f>
        <v>3</v>
      </c>
      <c r="U4493" s="0" t="n">
        <f aca="false">L4493</f>
        <v>0.728</v>
      </c>
      <c r="V4493" s="0" t="n">
        <f aca="false">K4493</f>
        <v>64.2133599083517</v>
      </c>
      <c r="W4493" s="0" t="n">
        <f aca="false">J4493</f>
        <v>935</v>
      </c>
    </row>
    <row r="4494" customFormat="false" ht="12.8" hidden="false" customHeight="false" outlineLevel="0" collapsed="false">
      <c r="A4494" s="0" t="s">
        <v>73</v>
      </c>
      <c r="B4494" s="0" t="s">
        <v>264</v>
      </c>
      <c r="C4494" s="0" t="s">
        <v>413</v>
      </c>
      <c r="D4494" s="0" t="s">
        <v>22</v>
      </c>
      <c r="E4494" s="0" t="s">
        <v>23</v>
      </c>
      <c r="F4494" s="0" t="s">
        <v>415</v>
      </c>
      <c r="G4494" s="0" t="s">
        <v>1611</v>
      </c>
      <c r="H4494" s="0" t="n">
        <v>0.573095434406381</v>
      </c>
      <c r="I4494" s="0" t="n">
        <v>26.0473434209598</v>
      </c>
      <c r="J4494" s="0" t="n">
        <v>0</v>
      </c>
      <c r="K4494" s="0" t="n">
        <f aca="false">I4494*SUMIFS(syst_chauffage!$H$3:$H$27,syst_chauffage!$B$3:$B$27,D4494,syst_chauffage!$C$3:$C$27,E4494)</f>
        <v>45.8699580437844</v>
      </c>
      <c r="L4494" s="12" t="n">
        <f aca="false">H4494*SUMIFS(syst_chauffage!$K$3:$K$27,syst_chauffage!$B$3:$B$27,D4494,syst_chauffage!$C$3:$C$27,E4494)</f>
        <v>0.573095434406381</v>
      </c>
      <c r="N4494" s="0" t="str">
        <f aca="false">A4494</f>
        <v>Café Hôtel Restaurant</v>
      </c>
      <c r="O4494" s="0" t="str">
        <f aca="false">B4494</f>
        <v>Hôtel avec restaurant</v>
      </c>
      <c r="P4494" s="0" t="str">
        <f aca="false">C4494</f>
        <v>Petit Hotel avec restaurant Luxe</v>
      </c>
      <c r="Q4494" s="0" t="str">
        <f aca="false">D4494</f>
        <v>Chaudière fioul</v>
      </c>
      <c r="R4494" s="0" t="str">
        <f aca="false">E4494</f>
        <v>Fioul</v>
      </c>
      <c r="S4494" s="0" t="str">
        <f aca="false">F4494</f>
        <v>0218690303</v>
      </c>
      <c r="T4494" s="0" t="str">
        <f aca="false">G4494</f>
        <v>3</v>
      </c>
      <c r="U4494" s="0" t="n">
        <f aca="false">L4494</f>
        <v>0.573095434406381</v>
      </c>
      <c r="V4494" s="0" t="n">
        <f aca="false">K4494</f>
        <v>45.8699580437844</v>
      </c>
      <c r="W4494" s="0" t="n">
        <f aca="false">J4494</f>
        <v>0</v>
      </c>
    </row>
    <row r="4495" customFormat="false" ht="12.8" hidden="false" customHeight="false" outlineLevel="0" collapsed="false">
      <c r="A4495" s="0" t="s">
        <v>73</v>
      </c>
      <c r="B4495" s="0" t="s">
        <v>264</v>
      </c>
      <c r="C4495" s="0" t="s">
        <v>413</v>
      </c>
      <c r="D4495" s="0" t="s">
        <v>13</v>
      </c>
      <c r="E4495" s="0" t="s">
        <v>14</v>
      </c>
      <c r="F4495" s="0" t="s">
        <v>416</v>
      </c>
      <c r="G4495" s="0" t="s">
        <v>1611</v>
      </c>
      <c r="H4495" s="0" t="n">
        <v>0.688808507167761</v>
      </c>
      <c r="I4495" s="0" t="n">
        <v>18.7692034355441</v>
      </c>
      <c r="J4495" s="0" t="n">
        <v>462</v>
      </c>
      <c r="K4495" s="0" t="n">
        <f aca="false">I4495*SUMIFS(syst_chauffage!$H$3:$H$27,syst_chauffage!$B$3:$B$27,D4495,syst_chauffage!$C$3:$C$27,E4495)</f>
        <v>37.9061281666629</v>
      </c>
      <c r="L4495" s="12" t="n">
        <f aca="false">H4495*SUMIFS(syst_chauffage!$K$3:$K$27,syst_chauffage!$B$3:$B$27,D4495,syst_chauffage!$C$3:$C$27,E4495)</f>
        <v>0.688808507167761</v>
      </c>
      <c r="N4495" s="0" t="str">
        <f aca="false">A4495</f>
        <v>Café Hôtel Restaurant</v>
      </c>
      <c r="O4495" s="0" t="str">
        <f aca="false">B4495</f>
        <v>Hôtel avec restaurant</v>
      </c>
      <c r="P4495" s="0" t="str">
        <f aca="false">C4495</f>
        <v>Petit Hotel avec restaurant Luxe</v>
      </c>
      <c r="Q4495" s="0" t="str">
        <f aca="false">D4495</f>
        <v>Chaudière gaz</v>
      </c>
      <c r="R4495" s="0" t="str">
        <f aca="false">E4495</f>
        <v>Gaz</v>
      </c>
      <c r="S4495" s="0" t="str">
        <f aca="false">F4495</f>
        <v>0218690404</v>
      </c>
      <c r="T4495" s="0" t="str">
        <f aca="false">G4495</f>
        <v>3</v>
      </c>
      <c r="U4495" s="0" t="n">
        <f aca="false">L4495</f>
        <v>0.688808507167761</v>
      </c>
      <c r="V4495" s="0" t="n">
        <f aca="false">K4495</f>
        <v>37.9061281666629</v>
      </c>
      <c r="W4495" s="0" t="n">
        <f aca="false">J4495</f>
        <v>462</v>
      </c>
    </row>
    <row r="4496" customFormat="false" ht="12.8" hidden="false" customHeight="false" outlineLevel="0" collapsed="false">
      <c r="A4496" s="0" t="s">
        <v>73</v>
      </c>
      <c r="B4496" s="0" t="s">
        <v>264</v>
      </c>
      <c r="C4496" s="0" t="s">
        <v>413</v>
      </c>
      <c r="D4496" s="0" t="s">
        <v>29</v>
      </c>
      <c r="E4496" s="0" t="s">
        <v>30</v>
      </c>
      <c r="F4496" s="0" t="s">
        <v>417</v>
      </c>
      <c r="G4496" s="0" t="s">
        <v>1611</v>
      </c>
      <c r="H4496" s="0" t="n">
        <v>0.92</v>
      </c>
      <c r="I4496" s="0" t="n">
        <v>10.4</v>
      </c>
      <c r="J4496" s="0" t="n">
        <v>0</v>
      </c>
      <c r="K4496" s="0" t="n">
        <f aca="false">I4496*SUMIFS(syst_chauffage!$H$3:$H$27,syst_chauffage!$B$3:$B$27,D4496,syst_chauffage!$C$3:$C$27,E4496)</f>
        <v>3</v>
      </c>
      <c r="L4496" s="12" t="n">
        <f aca="false">H4496*SUMIFS(syst_chauffage!$K$3:$K$27,syst_chauffage!$B$3:$B$27,D4496,syst_chauffage!$C$3:$C$27,E4496)</f>
        <v>0.92</v>
      </c>
      <c r="N4496" s="0" t="str">
        <f aca="false">A4496</f>
        <v>Café Hôtel Restaurant</v>
      </c>
      <c r="O4496" s="0" t="str">
        <f aca="false">B4496</f>
        <v>Hôtel avec restaurant</v>
      </c>
      <c r="P4496" s="0" t="str">
        <f aca="false">C4496</f>
        <v>Petit Hotel avec restaurant Luxe</v>
      </c>
      <c r="Q4496" s="0" t="str">
        <f aca="false">D4496</f>
        <v>Electrique direct</v>
      </c>
      <c r="R4496" s="0" t="str">
        <f aca="false">E4496</f>
        <v>Electricité</v>
      </c>
      <c r="S4496" s="0" t="str">
        <f aca="false">F4496</f>
        <v>0218690602</v>
      </c>
      <c r="T4496" s="0" t="str">
        <f aca="false">G4496</f>
        <v>3</v>
      </c>
      <c r="U4496" s="0" t="n">
        <f aca="false">L4496</f>
        <v>0.92</v>
      </c>
      <c r="V4496" s="0" t="n">
        <f aca="false">K4496</f>
        <v>3</v>
      </c>
      <c r="W4496" s="0" t="n">
        <f aca="false">J4496</f>
        <v>0</v>
      </c>
    </row>
    <row r="4497" customFormat="false" ht="12.8" hidden="false" customHeight="false" outlineLevel="0" collapsed="false">
      <c r="A4497" s="0" t="s">
        <v>73</v>
      </c>
      <c r="B4497" s="0" t="s">
        <v>264</v>
      </c>
      <c r="C4497" s="0" t="s">
        <v>413</v>
      </c>
      <c r="D4497" s="0" t="s">
        <v>36</v>
      </c>
      <c r="E4497" s="0" t="s">
        <v>30</v>
      </c>
      <c r="F4497" s="0" t="s">
        <v>418</v>
      </c>
      <c r="G4497" s="0" t="s">
        <v>1611</v>
      </c>
      <c r="H4497" s="0" t="n">
        <v>2.94489544186046</v>
      </c>
      <c r="I4497" s="0" t="n">
        <v>103.403974125127</v>
      </c>
      <c r="J4497" s="0" t="n">
        <v>738</v>
      </c>
      <c r="K4497" s="0" t="n">
        <f aca="false">I4497*SUMIFS(syst_chauffage!$H$3:$H$27,syst_chauffage!$B$3:$B$27,D4497,syst_chauffage!$C$3:$C$27,E4497)</f>
        <v>63.9717064200972</v>
      </c>
      <c r="L4497" s="12" t="n">
        <f aca="false">H4497*SUMIFS(syst_chauffage!$K$3:$K$27,syst_chauffage!$B$3:$B$27,D4497,syst_chauffage!$C$3:$C$27,E4497)</f>
        <v>2.47427325480779</v>
      </c>
      <c r="N4497" s="0" t="str">
        <f aca="false">A4497</f>
        <v>Café Hôtel Restaurant</v>
      </c>
      <c r="O4497" s="0" t="str">
        <f aca="false">B4497</f>
        <v>Hôtel avec restaurant</v>
      </c>
      <c r="P4497" s="0" t="str">
        <f aca="false">C4497</f>
        <v>Petit Hotel avec restaurant Luxe</v>
      </c>
      <c r="Q4497" s="0" t="str">
        <f aca="false">D4497</f>
        <v>PAC</v>
      </c>
      <c r="R4497" s="0" t="str">
        <f aca="false">E4497</f>
        <v>Electricité</v>
      </c>
      <c r="S4497" s="0" t="str">
        <f aca="false">F4497</f>
        <v>0218690902</v>
      </c>
      <c r="T4497" s="0" t="str">
        <f aca="false">G4497</f>
        <v>3</v>
      </c>
      <c r="U4497" s="0" t="n">
        <f aca="false">L4497</f>
        <v>2.47427325480779</v>
      </c>
      <c r="V4497" s="0" t="n">
        <f aca="false">K4497</f>
        <v>63.9717064200972</v>
      </c>
      <c r="W4497" s="0" t="n">
        <f aca="false">J4497</f>
        <v>738</v>
      </c>
    </row>
    <row r="4498" customFormat="false" ht="12.8" hidden="false" customHeight="false" outlineLevel="0" collapsed="false">
      <c r="A4498" s="0" t="s">
        <v>73</v>
      </c>
      <c r="B4498" s="0" t="s">
        <v>264</v>
      </c>
      <c r="C4498" s="0" t="s">
        <v>413</v>
      </c>
      <c r="D4498" s="0" t="s">
        <v>42</v>
      </c>
      <c r="E4498" s="0" t="s">
        <v>30</v>
      </c>
      <c r="F4498" s="0" t="s">
        <v>419</v>
      </c>
      <c r="G4498" s="0" t="s">
        <v>1611</v>
      </c>
      <c r="H4498" s="0" t="n">
        <v>2.80410195348837</v>
      </c>
      <c r="I4498" s="0" t="n">
        <v>48.8296919182732</v>
      </c>
      <c r="J4498" s="0" t="n">
        <v>738</v>
      </c>
      <c r="K4498" s="0" t="n">
        <f aca="false">I4498*SUMIFS(syst_chauffage!$H$3:$H$27,syst_chauffage!$B$3:$B$27,D4498,syst_chauffage!$C$3:$C$27,E4498)</f>
        <v>44.0781837708719</v>
      </c>
      <c r="L4498" s="12" t="n">
        <f aca="false">H4498*SUMIFS(syst_chauffage!$K$3:$K$27,syst_chauffage!$B$3:$B$27,D4498,syst_chauffage!$C$3:$C$27,E4498)</f>
        <v>2.49996610303434</v>
      </c>
      <c r="N4498" s="0" t="str">
        <f aca="false">A4498</f>
        <v>Café Hôtel Restaurant</v>
      </c>
      <c r="O4498" s="0" t="str">
        <f aca="false">B4498</f>
        <v>Hôtel avec restaurant</v>
      </c>
      <c r="P4498" s="0" t="str">
        <f aca="false">C4498</f>
        <v>Petit Hotel avec restaurant Luxe</v>
      </c>
      <c r="Q4498" s="0" t="str">
        <f aca="false">D4498</f>
        <v>Rooftop</v>
      </c>
      <c r="R4498" s="0" t="str">
        <f aca="false">E4498</f>
        <v>Electricité</v>
      </c>
      <c r="S4498" s="0" t="str">
        <f aca="false">F4498</f>
        <v>0218691002</v>
      </c>
      <c r="T4498" s="0" t="str">
        <f aca="false">G4498</f>
        <v>3</v>
      </c>
      <c r="U4498" s="0" t="n">
        <f aca="false">L4498</f>
        <v>2.49996610303434</v>
      </c>
      <c r="V4498" s="0" t="n">
        <f aca="false">K4498</f>
        <v>44.0781837708719</v>
      </c>
      <c r="W4498" s="0" t="n">
        <f aca="false">J4498</f>
        <v>738</v>
      </c>
    </row>
    <row r="4499" customFormat="false" ht="12.8" hidden="false" customHeight="false" outlineLevel="0" collapsed="false">
      <c r="A4499" s="0" t="s">
        <v>73</v>
      </c>
      <c r="B4499" s="0" t="s">
        <v>264</v>
      </c>
      <c r="C4499" s="0" t="s">
        <v>413</v>
      </c>
      <c r="D4499" s="0" t="s">
        <v>51</v>
      </c>
      <c r="E4499" s="0" t="s">
        <v>58</v>
      </c>
      <c r="F4499" s="0" t="s">
        <v>420</v>
      </c>
      <c r="G4499" s="0" t="s">
        <v>1611</v>
      </c>
      <c r="H4499" s="0" t="n">
        <v>0.84</v>
      </c>
      <c r="I4499" s="0" t="n">
        <v>46.4722302371316</v>
      </c>
      <c r="J4499" s="0" t="n">
        <v>935</v>
      </c>
      <c r="K4499" s="0" t="n">
        <f aca="false">I4499*SUMIFS(syst_chauffage!$H$3:$H$27,syst_chauffage!$B$3:$B$27,D4499,syst_chauffage!$C$3:$C$27,E4499)</f>
        <v>99.1717164133273</v>
      </c>
      <c r="L4499" s="12" t="n">
        <f aca="false">H4499*SUMIFS(syst_chauffage!$K$3:$K$27,syst_chauffage!$B$3:$B$27,D4499,syst_chauffage!$C$3:$C$27,E4499)</f>
        <v>0.84</v>
      </c>
      <c r="N4499" s="0" t="str">
        <f aca="false">A4499</f>
        <v>Café Hôtel Restaurant</v>
      </c>
      <c r="O4499" s="0" t="str">
        <f aca="false">B4499</f>
        <v>Hôtel avec restaurant</v>
      </c>
      <c r="P4499" s="0" t="str">
        <f aca="false">C4499</f>
        <v>Petit Hotel avec restaurant Luxe</v>
      </c>
      <c r="Q4499" s="0" t="str">
        <f aca="false">D4499</f>
        <v>Autre système centralisé performant</v>
      </c>
      <c r="R4499" s="0" t="str">
        <f aca="false">E4499</f>
        <v>Urbain</v>
      </c>
      <c r="S4499" s="0" t="str">
        <f aca="false">F4499</f>
        <v>0218692106</v>
      </c>
      <c r="T4499" s="0" t="str">
        <f aca="false">G4499</f>
        <v>3</v>
      </c>
      <c r="U4499" s="0" t="n">
        <f aca="false">L4499</f>
        <v>0.84</v>
      </c>
      <c r="V4499" s="0" t="n">
        <f aca="false">K4499</f>
        <v>99.1717164133273</v>
      </c>
      <c r="W4499" s="0" t="n">
        <f aca="false">J4499</f>
        <v>935</v>
      </c>
    </row>
    <row r="4500" customFormat="false" ht="12.8" hidden="false" customHeight="false" outlineLevel="0" collapsed="false">
      <c r="A4500" s="0" t="s">
        <v>73</v>
      </c>
      <c r="B4500" s="0" t="s">
        <v>264</v>
      </c>
      <c r="C4500" s="0" t="s">
        <v>413</v>
      </c>
      <c r="D4500" s="0" t="s">
        <v>27</v>
      </c>
      <c r="E4500" s="0" t="s">
        <v>23</v>
      </c>
      <c r="F4500" s="0" t="s">
        <v>421</v>
      </c>
      <c r="G4500" s="0" t="s">
        <v>1611</v>
      </c>
      <c r="H4500" s="0" t="n">
        <v>0.760442591056032</v>
      </c>
      <c r="I4500" s="0" t="n">
        <v>31.0087421678093</v>
      </c>
      <c r="J4500" s="0" t="n">
        <v>1064</v>
      </c>
      <c r="K4500" s="0" t="n">
        <f aca="false">I4500*SUMIFS(syst_chauffage!$H$3:$H$27,syst_chauffage!$B$3:$B$27,D4500,syst_chauffage!$C$3:$C$27,E4500)</f>
        <v>79.5189158586779</v>
      </c>
      <c r="L4500" s="12" t="n">
        <f aca="false">H4500*SUMIFS(syst_chauffage!$K$3:$K$27,syst_chauffage!$B$3:$B$27,D4500,syst_chauffage!$C$3:$C$27,E4500)</f>
        <v>0.760442591056032</v>
      </c>
      <c r="N4500" s="0" t="str">
        <f aca="false">A4500</f>
        <v>Café Hôtel Restaurant</v>
      </c>
      <c r="O4500" s="0" t="str">
        <f aca="false">B4500</f>
        <v>Hôtel avec restaurant</v>
      </c>
      <c r="P4500" s="0" t="str">
        <f aca="false">C4500</f>
        <v>Petit Hotel avec restaurant Luxe</v>
      </c>
      <c r="Q4500" s="0" t="str">
        <f aca="false">D4500</f>
        <v>Chaudière condensation fioul</v>
      </c>
      <c r="R4500" s="0" t="str">
        <f aca="false">E4500</f>
        <v>Fioul</v>
      </c>
      <c r="S4500" s="0" t="str">
        <f aca="false">F4500</f>
        <v>0218692303</v>
      </c>
      <c r="T4500" s="0" t="str">
        <f aca="false">G4500</f>
        <v>3</v>
      </c>
      <c r="U4500" s="0" t="n">
        <f aca="false">L4500</f>
        <v>0.760442591056032</v>
      </c>
      <c r="V4500" s="0" t="n">
        <f aca="false">K4500</f>
        <v>79.5189158586779</v>
      </c>
      <c r="W4500" s="0" t="n">
        <f aca="false">J4500</f>
        <v>1064</v>
      </c>
    </row>
    <row r="4501" customFormat="false" ht="12.8" hidden="false" customHeight="false" outlineLevel="0" collapsed="false">
      <c r="A4501" s="0" t="s">
        <v>73</v>
      </c>
      <c r="B4501" s="0" t="s">
        <v>264</v>
      </c>
      <c r="C4501" s="0" t="s">
        <v>413</v>
      </c>
      <c r="D4501" s="0" t="s">
        <v>18</v>
      </c>
      <c r="E4501" s="0" t="s">
        <v>14</v>
      </c>
      <c r="F4501" s="0" t="s">
        <v>422</v>
      </c>
      <c r="G4501" s="0" t="s">
        <v>1611</v>
      </c>
      <c r="H4501" s="0" t="n">
        <v>0.98804509048525</v>
      </c>
      <c r="I4501" s="0" t="n">
        <v>22.3442898042191</v>
      </c>
      <c r="J4501" s="0" t="n">
        <v>1064</v>
      </c>
      <c r="K4501" s="0" t="n">
        <f aca="false">I4501*SUMIFS(syst_chauffage!$H$3:$H$27,syst_chauffage!$B$3:$B$27,D4501,syst_chauffage!$C$3:$C$27,E4501)</f>
        <v>60.8866015315665</v>
      </c>
      <c r="L4501" s="12" t="n">
        <f aca="false">H4501*SUMIFS(syst_chauffage!$K$3:$K$27,syst_chauffage!$B$3:$B$27,D4501,syst_chauffage!$C$3:$C$27,E4501)</f>
        <v>0.959833330646678</v>
      </c>
      <c r="N4501" s="0" t="str">
        <f aca="false">A4501</f>
        <v>Café Hôtel Restaurant</v>
      </c>
      <c r="O4501" s="0" t="str">
        <f aca="false">B4501</f>
        <v>Hôtel avec restaurant</v>
      </c>
      <c r="P4501" s="0" t="str">
        <f aca="false">C4501</f>
        <v>Petit Hotel avec restaurant Luxe</v>
      </c>
      <c r="Q4501" s="0" t="str">
        <f aca="false">D4501</f>
        <v>Chaudière condensation gaz</v>
      </c>
      <c r="R4501" s="0" t="str">
        <f aca="false">E4501</f>
        <v>Gaz</v>
      </c>
      <c r="S4501" s="0" t="str">
        <f aca="false">F4501</f>
        <v>0218692404</v>
      </c>
      <c r="T4501" s="0" t="str">
        <f aca="false">G4501</f>
        <v>3</v>
      </c>
      <c r="U4501" s="0" t="n">
        <f aca="false">L4501</f>
        <v>0.959833330646678</v>
      </c>
      <c r="V4501" s="0" t="n">
        <f aca="false">K4501</f>
        <v>60.8866015315665</v>
      </c>
      <c r="W4501" s="0" t="n">
        <f aca="false">J4501</f>
        <v>1064</v>
      </c>
    </row>
    <row r="4502" customFormat="false" ht="12.8" hidden="false" customHeight="false" outlineLevel="0" collapsed="false">
      <c r="A4502" s="0" t="s">
        <v>73</v>
      </c>
      <c r="B4502" s="0" t="s">
        <v>264</v>
      </c>
      <c r="C4502" s="0" t="s">
        <v>413</v>
      </c>
      <c r="D4502" s="0" t="s">
        <v>32</v>
      </c>
      <c r="E4502" s="0" t="s">
        <v>30</v>
      </c>
      <c r="F4502" s="0" t="s">
        <v>423</v>
      </c>
      <c r="G4502" s="0" t="s">
        <v>1611</v>
      </c>
      <c r="H4502" s="0" t="n">
        <v>1</v>
      </c>
      <c r="I4502" s="0" t="n">
        <v>12</v>
      </c>
      <c r="J4502" s="0" t="n">
        <v>0</v>
      </c>
      <c r="K4502" s="0" t="n">
        <f aca="false">I4502*SUMIFS(syst_chauffage!$H$3:$H$27,syst_chauffage!$B$3:$B$27,D4502,syst_chauffage!$C$3:$C$27,E4502)</f>
        <v>12</v>
      </c>
      <c r="L4502" s="12" t="n">
        <f aca="false">H4502*SUMIFS(syst_chauffage!$K$3:$K$27,syst_chauffage!$B$3:$B$27,D4502,syst_chauffage!$C$3:$C$27,E4502)</f>
        <v>1</v>
      </c>
      <c r="N4502" s="0" t="str">
        <f aca="false">A4502</f>
        <v>Café Hôtel Restaurant</v>
      </c>
      <c r="O4502" s="0" t="str">
        <f aca="false">B4502</f>
        <v>Hôtel avec restaurant</v>
      </c>
      <c r="P4502" s="0" t="str">
        <f aca="false">C4502</f>
        <v>Petit Hotel avec restaurant Luxe</v>
      </c>
      <c r="Q4502" s="0" t="str">
        <f aca="false">D4502</f>
        <v>Electrique direct performant</v>
      </c>
      <c r="R4502" s="0" t="str">
        <f aca="false">E4502</f>
        <v>Electricité</v>
      </c>
      <c r="S4502" s="0" t="str">
        <f aca="false">F4502</f>
        <v>0218692602</v>
      </c>
      <c r="T4502" s="0" t="str">
        <f aca="false">G4502</f>
        <v>3</v>
      </c>
      <c r="U4502" s="0" t="n">
        <f aca="false">L4502</f>
        <v>1</v>
      </c>
      <c r="V4502" s="0" t="n">
        <f aca="false">K4502</f>
        <v>12</v>
      </c>
      <c r="W4502" s="0" t="n">
        <f aca="false">J4502</f>
        <v>0</v>
      </c>
    </row>
    <row r="4503" customFormat="false" ht="12.8" hidden="false" customHeight="false" outlineLevel="0" collapsed="false">
      <c r="A4503" s="0" t="s">
        <v>73</v>
      </c>
      <c r="B4503" s="0" t="s">
        <v>264</v>
      </c>
      <c r="C4503" s="0" t="s">
        <v>413</v>
      </c>
      <c r="D4503" s="0" t="s">
        <v>38</v>
      </c>
      <c r="E4503" s="0" t="s">
        <v>30</v>
      </c>
      <c r="F4503" s="0" t="s">
        <v>424</v>
      </c>
      <c r="G4503" s="0" t="s">
        <v>1611</v>
      </c>
      <c r="H4503" s="0" t="n">
        <v>3.39795627906976</v>
      </c>
      <c r="I4503" s="0" t="n">
        <v>123.09996919658</v>
      </c>
      <c r="J4503" s="0" t="n">
        <v>792</v>
      </c>
      <c r="K4503" s="0" t="n">
        <f aca="false">I4503*SUMIFS(syst_chauffage!$H$3:$H$27,syst_chauffage!$B$3:$B$27,D4503,syst_chauffage!$C$3:$C$27,E4503)</f>
        <v>124.428685888756</v>
      </c>
      <c r="L4503" s="12" t="n">
        <f aca="false">H4503*SUMIFS(syst_chauffage!$K$3:$K$27,syst_chauffage!$B$3:$B$27,D4503,syst_chauffage!$C$3:$C$27,E4503)</f>
        <v>3.03986496519792</v>
      </c>
      <c r="N4503" s="0" t="str">
        <f aca="false">A4503</f>
        <v>Café Hôtel Restaurant</v>
      </c>
      <c r="O4503" s="0" t="str">
        <f aca="false">B4503</f>
        <v>Hôtel avec restaurant</v>
      </c>
      <c r="P4503" s="0" t="str">
        <f aca="false">C4503</f>
        <v>Petit Hotel avec restaurant Luxe</v>
      </c>
      <c r="Q4503" s="0" t="str">
        <f aca="false">D4503</f>
        <v>PAC performant</v>
      </c>
      <c r="R4503" s="0" t="str">
        <f aca="false">E4503</f>
        <v>Electricité</v>
      </c>
      <c r="S4503" s="0" t="str">
        <f aca="false">F4503</f>
        <v>0218692902</v>
      </c>
      <c r="T4503" s="0" t="str">
        <f aca="false">G4503</f>
        <v>3</v>
      </c>
      <c r="U4503" s="0" t="n">
        <f aca="false">L4503</f>
        <v>3.03986496519792</v>
      </c>
      <c r="V4503" s="0" t="n">
        <f aca="false">K4503</f>
        <v>124.428685888756</v>
      </c>
      <c r="W4503" s="0" t="n">
        <f aca="false">J4503</f>
        <v>792</v>
      </c>
    </row>
    <row r="4504" customFormat="false" ht="12.8" hidden="false" customHeight="false" outlineLevel="0" collapsed="false">
      <c r="A4504" s="0" t="s">
        <v>73</v>
      </c>
      <c r="B4504" s="0" t="s">
        <v>264</v>
      </c>
      <c r="C4504" s="0" t="s">
        <v>413</v>
      </c>
      <c r="D4504" s="0" t="s">
        <v>46</v>
      </c>
      <c r="E4504" s="0" t="s">
        <v>30</v>
      </c>
      <c r="F4504" s="0" t="s">
        <v>425</v>
      </c>
      <c r="G4504" s="0" t="s">
        <v>1611</v>
      </c>
      <c r="H4504" s="0" t="n">
        <v>3.32861023255814</v>
      </c>
      <c r="I4504" s="0" t="n">
        <v>58.1305856169919</v>
      </c>
      <c r="J4504" s="0" t="n">
        <v>792</v>
      </c>
      <c r="K4504" s="0" t="n">
        <f aca="false">I4504*SUMIFS(syst_chauffage!$H$3:$H$27,syst_chauffage!$B$3:$B$27,D4504,syst_chauffage!$C$3:$C$27,E4504)</f>
        <v>100.851187954888</v>
      </c>
      <c r="L4504" s="12" t="n">
        <f aca="false">H4504*SUMIFS(syst_chauffage!$K$3:$K$27,syst_chauffage!$B$3:$B$27,D4504,syst_chauffage!$C$3:$C$27,E4504)</f>
        <v>3.00077723502174</v>
      </c>
      <c r="N4504" s="0" t="str">
        <f aca="false">A4504</f>
        <v>Café Hôtel Restaurant</v>
      </c>
      <c r="O4504" s="0" t="str">
        <f aca="false">B4504</f>
        <v>Hôtel avec restaurant</v>
      </c>
      <c r="P4504" s="0" t="str">
        <f aca="false">C4504</f>
        <v>Petit Hotel avec restaurant Luxe</v>
      </c>
      <c r="Q4504" s="0" t="str">
        <f aca="false">D4504</f>
        <v>Rooftop performant</v>
      </c>
      <c r="R4504" s="0" t="str">
        <f aca="false">E4504</f>
        <v>Electricité</v>
      </c>
      <c r="S4504" s="0" t="str">
        <f aca="false">F4504</f>
        <v>0218693002</v>
      </c>
      <c r="T4504" s="0" t="str">
        <f aca="false">G4504</f>
        <v>3</v>
      </c>
      <c r="U4504" s="0" t="n">
        <f aca="false">L4504</f>
        <v>3.00077723502174</v>
      </c>
      <c r="V4504" s="0" t="n">
        <f aca="false">K4504</f>
        <v>100.851187954888</v>
      </c>
      <c r="W4504" s="0" t="n">
        <f aca="false">J4504</f>
        <v>792</v>
      </c>
    </row>
    <row r="4505" customFormat="false" ht="12.8" hidden="false" customHeight="false" outlineLevel="0" collapsed="false">
      <c r="A4505" s="0" t="s">
        <v>73</v>
      </c>
      <c r="B4505" s="0" t="s">
        <v>426</v>
      </c>
      <c r="C4505" s="0" t="s">
        <v>427</v>
      </c>
      <c r="D4505" s="0" t="s">
        <v>19</v>
      </c>
      <c r="E4505" s="0" t="s">
        <v>57</v>
      </c>
      <c r="F4505" s="0" t="s">
        <v>428</v>
      </c>
      <c r="G4505" s="0" t="s">
        <v>1611</v>
      </c>
      <c r="H4505" s="0" t="n">
        <v>0.733621187309296</v>
      </c>
      <c r="I4505" s="0" t="n">
        <v>20.2878277915504</v>
      </c>
      <c r="J4505" s="0" t="n">
        <v>0</v>
      </c>
      <c r="K4505" s="0" t="n">
        <f aca="false">I4505*SUMIFS(syst_chauffage!$H$3:$H$27,syst_chauffage!$B$3:$B$27,D4505,syst_chauffage!$C$3:$C$27,E4505)</f>
        <v>28.2503269598903</v>
      </c>
      <c r="L4505" s="12" t="n">
        <f aca="false">H4505*SUMIFS(syst_chauffage!$K$3:$K$27,syst_chauffage!$B$3:$B$27,D4505,syst_chauffage!$C$3:$C$27,E4505)</f>
        <v>0.733621187309296</v>
      </c>
      <c r="N4505" s="0" t="str">
        <f aca="false">A4505</f>
        <v>Café Hôtel Restaurant</v>
      </c>
      <c r="O4505" s="0" t="str">
        <f aca="false">B4505</f>
        <v>Hôtel sans restaurant</v>
      </c>
      <c r="P4505" s="0" t="str">
        <f aca="false">C4505</f>
        <v>Grand Hotel sans restaurant Bas de gamme</v>
      </c>
      <c r="Q4505" s="0" t="str">
        <f aca="false">D4505</f>
        <v>Autre système centralisé</v>
      </c>
      <c r="R4505" s="0" t="str">
        <f aca="false">E4505</f>
        <v>Autres</v>
      </c>
      <c r="S4505" s="0" t="str">
        <f aca="false">F4505</f>
        <v>0219230101</v>
      </c>
      <c r="T4505" s="0" t="str">
        <f aca="false">G4505</f>
        <v>3</v>
      </c>
      <c r="U4505" s="0" t="n">
        <f aca="false">L4505</f>
        <v>0.733621187309296</v>
      </c>
      <c r="V4505" s="0" t="n">
        <f aca="false">K4505</f>
        <v>28.2503269598903</v>
      </c>
      <c r="W4505" s="0" t="n">
        <f aca="false">J4505</f>
        <v>0</v>
      </c>
    </row>
    <row r="4506" customFormat="false" ht="12.8" hidden="false" customHeight="false" outlineLevel="0" collapsed="false">
      <c r="A4506" s="0" t="s">
        <v>73</v>
      </c>
      <c r="B4506" s="0" t="s">
        <v>426</v>
      </c>
      <c r="C4506" s="0" t="s">
        <v>427</v>
      </c>
      <c r="D4506" s="0" t="s">
        <v>19</v>
      </c>
      <c r="E4506" s="0" t="s">
        <v>58</v>
      </c>
      <c r="F4506" s="0" t="s">
        <v>429</v>
      </c>
      <c r="G4506" s="0" t="s">
        <v>1611</v>
      </c>
      <c r="H4506" s="0" t="n">
        <v>0.663603926695662</v>
      </c>
      <c r="I4506" s="0" t="n">
        <v>20.3847559183241</v>
      </c>
      <c r="J4506" s="0" t="n">
        <v>935</v>
      </c>
      <c r="K4506" s="0" t="n">
        <f aca="false">I4506*SUMIFS(syst_chauffage!$H$3:$H$27,syst_chauffage!$B$3:$B$27,D4506,syst_chauffage!$C$3:$C$27,E4506)</f>
        <v>33.5318958929116</v>
      </c>
      <c r="L4506" s="12" t="n">
        <f aca="false">H4506*SUMIFS(syst_chauffage!$K$3:$K$27,syst_chauffage!$B$3:$B$27,D4506,syst_chauffage!$C$3:$C$27,E4506)</f>
        <v>0.663603926695662</v>
      </c>
      <c r="N4506" s="0" t="str">
        <f aca="false">A4506</f>
        <v>Café Hôtel Restaurant</v>
      </c>
      <c r="O4506" s="0" t="str">
        <f aca="false">B4506</f>
        <v>Hôtel sans restaurant</v>
      </c>
      <c r="P4506" s="0" t="str">
        <f aca="false">C4506</f>
        <v>Grand Hotel sans restaurant Bas de gamme</v>
      </c>
      <c r="Q4506" s="0" t="str">
        <f aca="false">D4506</f>
        <v>Autre système centralisé</v>
      </c>
      <c r="R4506" s="0" t="str">
        <f aca="false">E4506</f>
        <v>Urbain</v>
      </c>
      <c r="S4506" s="0" t="str">
        <f aca="false">F4506</f>
        <v>0219230106</v>
      </c>
      <c r="T4506" s="0" t="str">
        <f aca="false">G4506</f>
        <v>3</v>
      </c>
      <c r="U4506" s="0" t="n">
        <f aca="false">L4506</f>
        <v>0.663603926695662</v>
      </c>
      <c r="V4506" s="0" t="n">
        <f aca="false">K4506</f>
        <v>33.5318958929116</v>
      </c>
      <c r="W4506" s="0" t="n">
        <f aca="false">J4506</f>
        <v>935</v>
      </c>
    </row>
    <row r="4507" customFormat="false" ht="12.8" hidden="false" customHeight="false" outlineLevel="0" collapsed="false">
      <c r="A4507" s="0" t="s">
        <v>73</v>
      </c>
      <c r="B4507" s="0" t="s">
        <v>426</v>
      </c>
      <c r="C4507" s="0" t="s">
        <v>427</v>
      </c>
      <c r="D4507" s="0" t="s">
        <v>22</v>
      </c>
      <c r="E4507" s="0" t="s">
        <v>23</v>
      </c>
      <c r="F4507" s="0" t="s">
        <v>430</v>
      </c>
      <c r="G4507" s="0" t="s">
        <v>1611</v>
      </c>
      <c r="H4507" s="0" t="n">
        <v>0.565716109444711</v>
      </c>
      <c r="I4507" s="0" t="n">
        <v>12.612336426809</v>
      </c>
      <c r="J4507" s="0" t="n">
        <v>0</v>
      </c>
      <c r="K4507" s="0" t="n">
        <f aca="false">I4507*SUMIFS(syst_chauffage!$H$3:$H$27,syst_chauffage!$B$3:$B$27,D4507,syst_chauffage!$C$3:$C$27,E4507)</f>
        <v>22.2106083289205</v>
      </c>
      <c r="L4507" s="12" t="n">
        <f aca="false">H4507*SUMIFS(syst_chauffage!$K$3:$K$27,syst_chauffage!$B$3:$B$27,D4507,syst_chauffage!$C$3:$C$27,E4507)</f>
        <v>0.565716109444711</v>
      </c>
      <c r="N4507" s="0" t="str">
        <f aca="false">A4507</f>
        <v>Café Hôtel Restaurant</v>
      </c>
      <c r="O4507" s="0" t="str">
        <f aca="false">B4507</f>
        <v>Hôtel sans restaurant</v>
      </c>
      <c r="P4507" s="0" t="str">
        <f aca="false">C4507</f>
        <v>Grand Hotel sans restaurant Bas de gamme</v>
      </c>
      <c r="Q4507" s="0" t="str">
        <f aca="false">D4507</f>
        <v>Chaudière fioul</v>
      </c>
      <c r="R4507" s="0" t="str">
        <f aca="false">E4507</f>
        <v>Fioul</v>
      </c>
      <c r="S4507" s="0" t="str">
        <f aca="false">F4507</f>
        <v>0219230303</v>
      </c>
      <c r="T4507" s="0" t="str">
        <f aca="false">G4507</f>
        <v>3</v>
      </c>
      <c r="U4507" s="0" t="n">
        <f aca="false">L4507</f>
        <v>0.565716109444711</v>
      </c>
      <c r="V4507" s="0" t="n">
        <f aca="false">K4507</f>
        <v>22.2106083289205</v>
      </c>
      <c r="W4507" s="0" t="n">
        <f aca="false">J4507</f>
        <v>0</v>
      </c>
    </row>
    <row r="4508" customFormat="false" ht="12.8" hidden="false" customHeight="false" outlineLevel="0" collapsed="false">
      <c r="A4508" s="0" t="s">
        <v>73</v>
      </c>
      <c r="B4508" s="0" t="s">
        <v>426</v>
      </c>
      <c r="C4508" s="0" t="s">
        <v>427</v>
      </c>
      <c r="D4508" s="0" t="s">
        <v>13</v>
      </c>
      <c r="E4508" s="0" t="s">
        <v>14</v>
      </c>
      <c r="F4508" s="0" t="s">
        <v>431</v>
      </c>
      <c r="G4508" s="0" t="s">
        <v>1611</v>
      </c>
      <c r="H4508" s="0" t="n">
        <v>0.681409734890702</v>
      </c>
      <c r="I4508" s="0" t="n">
        <v>9.18741123319378</v>
      </c>
      <c r="J4508" s="0" t="n">
        <v>462</v>
      </c>
      <c r="K4508" s="0" t="n">
        <f aca="false">I4508*SUMIFS(syst_chauffage!$H$3:$H$27,syst_chauffage!$B$3:$B$27,D4508,syst_chauffage!$C$3:$C$27,E4508)</f>
        <v>18.5548198100814</v>
      </c>
      <c r="L4508" s="12" t="n">
        <f aca="false">H4508*SUMIFS(syst_chauffage!$K$3:$K$27,syst_chauffage!$B$3:$B$27,D4508,syst_chauffage!$C$3:$C$27,E4508)</f>
        <v>0.681409734890702</v>
      </c>
      <c r="N4508" s="0" t="str">
        <f aca="false">A4508</f>
        <v>Café Hôtel Restaurant</v>
      </c>
      <c r="O4508" s="0" t="str">
        <f aca="false">B4508</f>
        <v>Hôtel sans restaurant</v>
      </c>
      <c r="P4508" s="0" t="str">
        <f aca="false">C4508</f>
        <v>Grand Hotel sans restaurant Bas de gamme</v>
      </c>
      <c r="Q4508" s="0" t="str">
        <f aca="false">D4508</f>
        <v>Chaudière gaz</v>
      </c>
      <c r="R4508" s="0" t="str">
        <f aca="false">E4508</f>
        <v>Gaz</v>
      </c>
      <c r="S4508" s="0" t="str">
        <f aca="false">F4508</f>
        <v>0219230404</v>
      </c>
      <c r="T4508" s="0" t="str">
        <f aca="false">G4508</f>
        <v>3</v>
      </c>
      <c r="U4508" s="0" t="n">
        <f aca="false">L4508</f>
        <v>0.681409734890702</v>
      </c>
      <c r="V4508" s="0" t="n">
        <f aca="false">K4508</f>
        <v>18.5548198100814</v>
      </c>
      <c r="W4508" s="0" t="n">
        <f aca="false">J4508</f>
        <v>462</v>
      </c>
    </row>
    <row r="4509" customFormat="false" ht="12.8" hidden="false" customHeight="false" outlineLevel="0" collapsed="false">
      <c r="A4509" s="0" t="s">
        <v>73</v>
      </c>
      <c r="B4509" s="0" t="s">
        <v>426</v>
      </c>
      <c r="C4509" s="0" t="s">
        <v>427</v>
      </c>
      <c r="D4509" s="0" t="s">
        <v>29</v>
      </c>
      <c r="E4509" s="0" t="s">
        <v>30</v>
      </c>
      <c r="F4509" s="0" t="s">
        <v>432</v>
      </c>
      <c r="G4509" s="0" t="s">
        <v>1611</v>
      </c>
      <c r="H4509" s="0" t="n">
        <v>0.919999999999999</v>
      </c>
      <c r="I4509" s="0" t="n">
        <v>10.4</v>
      </c>
      <c r="J4509" s="0" t="n">
        <v>0</v>
      </c>
      <c r="K4509" s="0" t="n">
        <f aca="false">I4509*SUMIFS(syst_chauffage!$H$3:$H$27,syst_chauffage!$B$3:$B$27,D4509,syst_chauffage!$C$3:$C$27,E4509)</f>
        <v>3</v>
      </c>
      <c r="L4509" s="12" t="n">
        <f aca="false">H4509*SUMIFS(syst_chauffage!$K$3:$K$27,syst_chauffage!$B$3:$B$27,D4509,syst_chauffage!$C$3:$C$27,E4509)</f>
        <v>0.919999999999999</v>
      </c>
      <c r="N4509" s="0" t="str">
        <f aca="false">A4509</f>
        <v>Café Hôtel Restaurant</v>
      </c>
      <c r="O4509" s="0" t="str">
        <f aca="false">B4509</f>
        <v>Hôtel sans restaurant</v>
      </c>
      <c r="P4509" s="0" t="str">
        <f aca="false">C4509</f>
        <v>Grand Hotel sans restaurant Bas de gamme</v>
      </c>
      <c r="Q4509" s="0" t="str">
        <f aca="false">D4509</f>
        <v>Electrique direct</v>
      </c>
      <c r="R4509" s="0" t="str">
        <f aca="false">E4509</f>
        <v>Electricité</v>
      </c>
      <c r="S4509" s="0" t="str">
        <f aca="false">F4509</f>
        <v>0219230602</v>
      </c>
      <c r="T4509" s="0" t="str">
        <f aca="false">G4509</f>
        <v>3</v>
      </c>
      <c r="U4509" s="0" t="n">
        <f aca="false">L4509</f>
        <v>0.919999999999999</v>
      </c>
      <c r="V4509" s="0" t="n">
        <f aca="false">K4509</f>
        <v>3</v>
      </c>
      <c r="W4509" s="0" t="n">
        <f aca="false">J4509</f>
        <v>0</v>
      </c>
    </row>
    <row r="4510" customFormat="false" ht="12.8" hidden="false" customHeight="false" outlineLevel="0" collapsed="false">
      <c r="A4510" s="0" t="s">
        <v>73</v>
      </c>
      <c r="B4510" s="0" t="s">
        <v>426</v>
      </c>
      <c r="C4510" s="0" t="s">
        <v>427</v>
      </c>
      <c r="D4510" s="0" t="s">
        <v>36</v>
      </c>
      <c r="E4510" s="0" t="s">
        <v>30</v>
      </c>
      <c r="F4510" s="0" t="s">
        <v>433</v>
      </c>
      <c r="G4510" s="0" t="s">
        <v>1611</v>
      </c>
      <c r="H4510" s="0" t="n">
        <v>2.94489544186046</v>
      </c>
      <c r="I4510" s="0" t="n">
        <v>54.5654004625513</v>
      </c>
      <c r="J4510" s="0" t="n">
        <v>738</v>
      </c>
      <c r="K4510" s="0" t="n">
        <f aca="false">I4510*SUMIFS(syst_chauffage!$H$3:$H$27,syst_chauffage!$B$3:$B$27,D4510,syst_chauffage!$C$3:$C$27,E4510)</f>
        <v>33.7573271106719</v>
      </c>
      <c r="L4510" s="12" t="n">
        <f aca="false">H4510*SUMIFS(syst_chauffage!$K$3:$K$27,syst_chauffage!$B$3:$B$27,D4510,syst_chauffage!$C$3:$C$27,E4510)</f>
        <v>2.47427325480779</v>
      </c>
      <c r="N4510" s="0" t="str">
        <f aca="false">A4510</f>
        <v>Café Hôtel Restaurant</v>
      </c>
      <c r="O4510" s="0" t="str">
        <f aca="false">B4510</f>
        <v>Hôtel sans restaurant</v>
      </c>
      <c r="P4510" s="0" t="str">
        <f aca="false">C4510</f>
        <v>Grand Hotel sans restaurant Bas de gamme</v>
      </c>
      <c r="Q4510" s="0" t="str">
        <f aca="false">D4510</f>
        <v>PAC</v>
      </c>
      <c r="R4510" s="0" t="str">
        <f aca="false">E4510</f>
        <v>Electricité</v>
      </c>
      <c r="S4510" s="0" t="str">
        <f aca="false">F4510</f>
        <v>0219230902</v>
      </c>
      <c r="T4510" s="0" t="str">
        <f aca="false">G4510</f>
        <v>3</v>
      </c>
      <c r="U4510" s="0" t="n">
        <f aca="false">L4510</f>
        <v>2.47427325480779</v>
      </c>
      <c r="V4510" s="0" t="n">
        <f aca="false">K4510</f>
        <v>33.7573271106719</v>
      </c>
      <c r="W4510" s="0" t="n">
        <f aca="false">J4510</f>
        <v>738</v>
      </c>
    </row>
    <row r="4511" customFormat="false" ht="12.8" hidden="false" customHeight="false" outlineLevel="0" collapsed="false">
      <c r="A4511" s="0" t="s">
        <v>73</v>
      </c>
      <c r="B4511" s="0" t="s">
        <v>426</v>
      </c>
      <c r="C4511" s="0" t="s">
        <v>427</v>
      </c>
      <c r="D4511" s="0" t="s">
        <v>42</v>
      </c>
      <c r="E4511" s="0" t="s">
        <v>30</v>
      </c>
      <c r="F4511" s="0" t="s">
        <v>434</v>
      </c>
      <c r="G4511" s="0" t="s">
        <v>1611</v>
      </c>
      <c r="H4511" s="0" t="n">
        <v>2.80410195348837</v>
      </c>
      <c r="I4511" s="0" t="n">
        <v>24.8337912722315</v>
      </c>
      <c r="J4511" s="0" t="n">
        <v>738</v>
      </c>
      <c r="K4511" s="0" t="n">
        <f aca="false">I4511*SUMIFS(syst_chauffage!$H$3:$H$27,syst_chauffage!$B$3:$B$27,D4511,syst_chauffage!$C$3:$C$27,E4511)</f>
        <v>22.4172705667893</v>
      </c>
      <c r="L4511" s="12" t="n">
        <f aca="false">H4511*SUMIFS(syst_chauffage!$K$3:$K$27,syst_chauffage!$B$3:$B$27,D4511,syst_chauffage!$C$3:$C$27,E4511)</f>
        <v>2.49996610303434</v>
      </c>
      <c r="N4511" s="0" t="str">
        <f aca="false">A4511</f>
        <v>Café Hôtel Restaurant</v>
      </c>
      <c r="O4511" s="0" t="str">
        <f aca="false">B4511</f>
        <v>Hôtel sans restaurant</v>
      </c>
      <c r="P4511" s="0" t="str">
        <f aca="false">C4511</f>
        <v>Grand Hotel sans restaurant Bas de gamme</v>
      </c>
      <c r="Q4511" s="0" t="str">
        <f aca="false">D4511</f>
        <v>Rooftop</v>
      </c>
      <c r="R4511" s="0" t="str">
        <f aca="false">E4511</f>
        <v>Electricité</v>
      </c>
      <c r="S4511" s="0" t="str">
        <f aca="false">F4511</f>
        <v>0219231002</v>
      </c>
      <c r="T4511" s="0" t="str">
        <f aca="false">G4511</f>
        <v>3</v>
      </c>
      <c r="U4511" s="0" t="n">
        <f aca="false">L4511</f>
        <v>2.49996610303434</v>
      </c>
      <c r="V4511" s="0" t="n">
        <f aca="false">K4511</f>
        <v>22.4172705667893</v>
      </c>
      <c r="W4511" s="0" t="n">
        <f aca="false">J4511</f>
        <v>738</v>
      </c>
    </row>
    <row r="4512" customFormat="false" ht="12.8" hidden="false" customHeight="false" outlineLevel="0" collapsed="false">
      <c r="A4512" s="0" t="s">
        <v>73</v>
      </c>
      <c r="B4512" s="0" t="s">
        <v>426</v>
      </c>
      <c r="C4512" s="0" t="s">
        <v>427</v>
      </c>
      <c r="D4512" s="0" t="s">
        <v>51</v>
      </c>
      <c r="E4512" s="0" t="s">
        <v>57</v>
      </c>
      <c r="F4512" s="0" t="s">
        <v>435</v>
      </c>
      <c r="G4512" s="0" t="s">
        <v>1611</v>
      </c>
      <c r="H4512" s="0" t="n">
        <v>0.84648598535688</v>
      </c>
      <c r="I4512" s="0" t="n">
        <v>24.1521759423219</v>
      </c>
      <c r="J4512" s="0" t="n">
        <v>0</v>
      </c>
      <c r="K4512" s="0" t="n">
        <f aca="false">I4512*SUMIFS(syst_chauffage!$H$3:$H$27,syst_chauffage!$B$3:$B$27,D4512,syst_chauffage!$C$3:$C$27,E4512)</f>
        <v>51.1749311099498</v>
      </c>
      <c r="L4512" s="12" t="n">
        <f aca="false">H4512*SUMIFS(syst_chauffage!$K$3:$K$27,syst_chauffage!$B$3:$B$27,D4512,syst_chauffage!$C$3:$C$27,E4512)</f>
        <v>0.84648598535688</v>
      </c>
      <c r="N4512" s="0" t="str">
        <f aca="false">A4512</f>
        <v>Café Hôtel Restaurant</v>
      </c>
      <c r="O4512" s="0" t="str">
        <f aca="false">B4512</f>
        <v>Hôtel sans restaurant</v>
      </c>
      <c r="P4512" s="0" t="str">
        <f aca="false">C4512</f>
        <v>Grand Hotel sans restaurant Bas de gamme</v>
      </c>
      <c r="Q4512" s="0" t="str">
        <f aca="false">D4512</f>
        <v>Autre système centralisé performant</v>
      </c>
      <c r="R4512" s="0" t="str">
        <f aca="false">E4512</f>
        <v>Autres</v>
      </c>
      <c r="S4512" s="0" t="str">
        <f aca="false">F4512</f>
        <v>0219232101</v>
      </c>
      <c r="T4512" s="0" t="str">
        <f aca="false">G4512</f>
        <v>3</v>
      </c>
      <c r="U4512" s="0" t="n">
        <f aca="false">L4512</f>
        <v>0.84648598535688</v>
      </c>
      <c r="V4512" s="0" t="n">
        <f aca="false">K4512</f>
        <v>51.1749311099498</v>
      </c>
      <c r="W4512" s="0" t="n">
        <f aca="false">J4512</f>
        <v>0</v>
      </c>
    </row>
    <row r="4513" customFormat="false" ht="12.8" hidden="false" customHeight="false" outlineLevel="0" collapsed="false">
      <c r="A4513" s="0" t="s">
        <v>73</v>
      </c>
      <c r="B4513" s="0" t="s">
        <v>426</v>
      </c>
      <c r="C4513" s="0" t="s">
        <v>427</v>
      </c>
      <c r="D4513" s="0" t="s">
        <v>51</v>
      </c>
      <c r="E4513" s="0" t="s">
        <v>58</v>
      </c>
      <c r="F4513" s="0" t="s">
        <v>436</v>
      </c>
      <c r="G4513" s="0" t="s">
        <v>1611</v>
      </c>
      <c r="H4513" s="0" t="n">
        <v>0.765696838494994</v>
      </c>
      <c r="I4513" s="0" t="n">
        <v>24.2675665694334</v>
      </c>
      <c r="J4513" s="0" t="n">
        <v>935</v>
      </c>
      <c r="K4513" s="0" t="n">
        <f aca="false">I4513*SUMIFS(syst_chauffage!$H$3:$H$27,syst_chauffage!$B$3:$B$27,D4513,syst_chauffage!$C$3:$C$27,E4513)</f>
        <v>51.7869750942674</v>
      </c>
      <c r="L4513" s="12" t="n">
        <f aca="false">H4513*SUMIFS(syst_chauffage!$K$3:$K$27,syst_chauffage!$B$3:$B$27,D4513,syst_chauffage!$C$3:$C$27,E4513)</f>
        <v>0.765696838494994</v>
      </c>
      <c r="N4513" s="0" t="str">
        <f aca="false">A4513</f>
        <v>Café Hôtel Restaurant</v>
      </c>
      <c r="O4513" s="0" t="str">
        <f aca="false">B4513</f>
        <v>Hôtel sans restaurant</v>
      </c>
      <c r="P4513" s="0" t="str">
        <f aca="false">C4513</f>
        <v>Grand Hotel sans restaurant Bas de gamme</v>
      </c>
      <c r="Q4513" s="0" t="str">
        <f aca="false">D4513</f>
        <v>Autre système centralisé performant</v>
      </c>
      <c r="R4513" s="0" t="str">
        <f aca="false">E4513</f>
        <v>Urbain</v>
      </c>
      <c r="S4513" s="0" t="str">
        <f aca="false">F4513</f>
        <v>0219232106</v>
      </c>
      <c r="T4513" s="0" t="str">
        <f aca="false">G4513</f>
        <v>3</v>
      </c>
      <c r="U4513" s="0" t="n">
        <f aca="false">L4513</f>
        <v>0.765696838494994</v>
      </c>
      <c r="V4513" s="0" t="n">
        <f aca="false">K4513</f>
        <v>51.7869750942674</v>
      </c>
      <c r="W4513" s="0" t="n">
        <f aca="false">J4513</f>
        <v>935</v>
      </c>
    </row>
    <row r="4514" customFormat="false" ht="12.8" hidden="false" customHeight="false" outlineLevel="0" collapsed="false">
      <c r="A4514" s="0" t="s">
        <v>73</v>
      </c>
      <c r="B4514" s="0" t="s">
        <v>426</v>
      </c>
      <c r="C4514" s="0" t="s">
        <v>427</v>
      </c>
      <c r="D4514" s="0" t="s">
        <v>27</v>
      </c>
      <c r="E4514" s="0" t="s">
        <v>23</v>
      </c>
      <c r="F4514" s="0" t="s">
        <v>437</v>
      </c>
      <c r="G4514" s="0" t="s">
        <v>1611</v>
      </c>
      <c r="H4514" s="0" t="n">
        <v>0.753844297192812</v>
      </c>
      <c r="I4514" s="0" t="n">
        <v>15.0146862223916</v>
      </c>
      <c r="J4514" s="0" t="n">
        <v>1064</v>
      </c>
      <c r="K4514" s="0" t="n">
        <f aca="false">I4514*SUMIFS(syst_chauffage!$H$3:$H$27,syst_chauffage!$B$3:$B$27,D4514,syst_chauffage!$C$3:$C$27,E4514)</f>
        <v>38.5037085316627</v>
      </c>
      <c r="L4514" s="12" t="n">
        <f aca="false">H4514*SUMIFS(syst_chauffage!$K$3:$K$27,syst_chauffage!$B$3:$B$27,D4514,syst_chauffage!$C$3:$C$27,E4514)</f>
        <v>0.753844297192812</v>
      </c>
      <c r="N4514" s="0" t="str">
        <f aca="false">A4514</f>
        <v>Café Hôtel Restaurant</v>
      </c>
      <c r="O4514" s="0" t="str">
        <f aca="false">B4514</f>
        <v>Hôtel sans restaurant</v>
      </c>
      <c r="P4514" s="0" t="str">
        <f aca="false">C4514</f>
        <v>Grand Hotel sans restaurant Bas de gamme</v>
      </c>
      <c r="Q4514" s="0" t="str">
        <f aca="false">D4514</f>
        <v>Chaudière condensation fioul</v>
      </c>
      <c r="R4514" s="0" t="str">
        <f aca="false">E4514</f>
        <v>Fioul</v>
      </c>
      <c r="S4514" s="0" t="str">
        <f aca="false">F4514</f>
        <v>0219232303</v>
      </c>
      <c r="T4514" s="0" t="str">
        <f aca="false">G4514</f>
        <v>3</v>
      </c>
      <c r="U4514" s="0" t="n">
        <f aca="false">L4514</f>
        <v>0.753844297192812</v>
      </c>
      <c r="V4514" s="0" t="n">
        <f aca="false">K4514</f>
        <v>38.5037085316627</v>
      </c>
      <c r="W4514" s="0" t="n">
        <f aca="false">J4514</f>
        <v>1064</v>
      </c>
    </row>
    <row r="4515" customFormat="false" ht="12.8" hidden="false" customHeight="false" outlineLevel="0" collapsed="false">
      <c r="A4515" s="0" t="s">
        <v>73</v>
      </c>
      <c r="B4515" s="0" t="s">
        <v>426</v>
      </c>
      <c r="C4515" s="0" t="s">
        <v>427</v>
      </c>
      <c r="D4515" s="0" t="s">
        <v>18</v>
      </c>
      <c r="E4515" s="0" t="s">
        <v>14</v>
      </c>
      <c r="F4515" s="0" t="s">
        <v>438</v>
      </c>
      <c r="G4515" s="0" t="s">
        <v>1611</v>
      </c>
      <c r="H4515" s="0" t="n">
        <v>0.981436514185371</v>
      </c>
      <c r="I4515" s="0" t="n">
        <v>10.9373943252307</v>
      </c>
      <c r="J4515" s="0" t="n">
        <v>1064</v>
      </c>
      <c r="K4515" s="0" t="n">
        <f aca="false">I4515*SUMIFS(syst_chauffage!$H$3:$H$27,syst_chauffage!$B$3:$B$27,D4515,syst_chauffage!$C$3:$C$27,E4515)</f>
        <v>29.8036221293636</v>
      </c>
      <c r="L4515" s="12" t="n">
        <f aca="false">H4515*SUMIFS(syst_chauffage!$K$3:$K$27,syst_chauffage!$B$3:$B$27,D4515,syst_chauffage!$C$3:$C$27,E4515)</f>
        <v>0.953413449750726</v>
      </c>
      <c r="N4515" s="0" t="str">
        <f aca="false">A4515</f>
        <v>Café Hôtel Restaurant</v>
      </c>
      <c r="O4515" s="0" t="str">
        <f aca="false">B4515</f>
        <v>Hôtel sans restaurant</v>
      </c>
      <c r="P4515" s="0" t="str">
        <f aca="false">C4515</f>
        <v>Grand Hotel sans restaurant Bas de gamme</v>
      </c>
      <c r="Q4515" s="0" t="str">
        <f aca="false">D4515</f>
        <v>Chaudière condensation gaz</v>
      </c>
      <c r="R4515" s="0" t="str">
        <f aca="false">E4515</f>
        <v>Gaz</v>
      </c>
      <c r="S4515" s="0" t="str">
        <f aca="false">F4515</f>
        <v>0219232404</v>
      </c>
      <c r="T4515" s="0" t="str">
        <f aca="false">G4515</f>
        <v>3</v>
      </c>
      <c r="U4515" s="0" t="n">
        <f aca="false">L4515</f>
        <v>0.953413449750726</v>
      </c>
      <c r="V4515" s="0" t="n">
        <f aca="false">K4515</f>
        <v>29.8036221293636</v>
      </c>
      <c r="W4515" s="0" t="n">
        <f aca="false">J4515</f>
        <v>1064</v>
      </c>
    </row>
    <row r="4516" customFormat="false" ht="12.8" hidden="false" customHeight="false" outlineLevel="0" collapsed="false">
      <c r="A4516" s="0" t="s">
        <v>73</v>
      </c>
      <c r="B4516" s="0" t="s">
        <v>426</v>
      </c>
      <c r="C4516" s="0" t="s">
        <v>427</v>
      </c>
      <c r="D4516" s="0" t="s">
        <v>32</v>
      </c>
      <c r="E4516" s="0" t="s">
        <v>30</v>
      </c>
      <c r="F4516" s="0" t="s">
        <v>439</v>
      </c>
      <c r="G4516" s="0" t="s">
        <v>1611</v>
      </c>
      <c r="H4516" s="0" t="n">
        <v>1</v>
      </c>
      <c r="I4516" s="0" t="n">
        <v>12</v>
      </c>
      <c r="J4516" s="0" t="n">
        <v>0</v>
      </c>
      <c r="K4516" s="0" t="n">
        <f aca="false">I4516*SUMIFS(syst_chauffage!$H$3:$H$27,syst_chauffage!$B$3:$B$27,D4516,syst_chauffage!$C$3:$C$27,E4516)</f>
        <v>12</v>
      </c>
      <c r="L4516" s="12" t="n">
        <f aca="false">H4516*SUMIFS(syst_chauffage!$K$3:$K$27,syst_chauffage!$B$3:$B$27,D4516,syst_chauffage!$C$3:$C$27,E4516)</f>
        <v>1</v>
      </c>
      <c r="N4516" s="0" t="str">
        <f aca="false">A4516</f>
        <v>Café Hôtel Restaurant</v>
      </c>
      <c r="O4516" s="0" t="str">
        <f aca="false">B4516</f>
        <v>Hôtel sans restaurant</v>
      </c>
      <c r="P4516" s="0" t="str">
        <f aca="false">C4516</f>
        <v>Grand Hotel sans restaurant Bas de gamme</v>
      </c>
      <c r="Q4516" s="0" t="str">
        <f aca="false">D4516</f>
        <v>Electrique direct performant</v>
      </c>
      <c r="R4516" s="0" t="str">
        <f aca="false">E4516</f>
        <v>Electricité</v>
      </c>
      <c r="S4516" s="0" t="str">
        <f aca="false">F4516</f>
        <v>0219232602</v>
      </c>
      <c r="T4516" s="0" t="str">
        <f aca="false">G4516</f>
        <v>3</v>
      </c>
      <c r="U4516" s="0" t="n">
        <f aca="false">L4516</f>
        <v>1</v>
      </c>
      <c r="V4516" s="0" t="n">
        <f aca="false">K4516</f>
        <v>12</v>
      </c>
      <c r="W4516" s="0" t="n">
        <f aca="false">J4516</f>
        <v>0</v>
      </c>
    </row>
    <row r="4517" customFormat="false" ht="12.8" hidden="false" customHeight="false" outlineLevel="0" collapsed="false">
      <c r="A4517" s="0" t="s">
        <v>73</v>
      </c>
      <c r="B4517" s="0" t="s">
        <v>426</v>
      </c>
      <c r="C4517" s="0" t="s">
        <v>427</v>
      </c>
      <c r="D4517" s="0" t="s">
        <v>38</v>
      </c>
      <c r="E4517" s="0" t="s">
        <v>30</v>
      </c>
      <c r="F4517" s="0" t="s">
        <v>440</v>
      </c>
      <c r="G4517" s="0" t="s">
        <v>1611</v>
      </c>
      <c r="H4517" s="0" t="n">
        <v>3.39795627906976</v>
      </c>
      <c r="I4517" s="0" t="n">
        <v>64.9588100744659</v>
      </c>
      <c r="J4517" s="0" t="n">
        <v>792</v>
      </c>
      <c r="K4517" s="0" t="n">
        <f aca="false">I4517*SUMIFS(syst_chauffage!$H$3:$H$27,syst_chauffage!$B$3:$B$27,D4517,syst_chauffage!$C$3:$C$27,E4517)</f>
        <v>65.6599626077538</v>
      </c>
      <c r="L4517" s="12" t="n">
        <f aca="false">H4517*SUMIFS(syst_chauffage!$K$3:$K$27,syst_chauffage!$B$3:$B$27,D4517,syst_chauffage!$C$3:$C$27,E4517)</f>
        <v>3.03986496519792</v>
      </c>
      <c r="N4517" s="0" t="str">
        <f aca="false">A4517</f>
        <v>Café Hôtel Restaurant</v>
      </c>
      <c r="O4517" s="0" t="str">
        <f aca="false">B4517</f>
        <v>Hôtel sans restaurant</v>
      </c>
      <c r="P4517" s="0" t="str">
        <f aca="false">C4517</f>
        <v>Grand Hotel sans restaurant Bas de gamme</v>
      </c>
      <c r="Q4517" s="0" t="str">
        <f aca="false">D4517</f>
        <v>PAC performant</v>
      </c>
      <c r="R4517" s="0" t="str">
        <f aca="false">E4517</f>
        <v>Electricité</v>
      </c>
      <c r="S4517" s="0" t="str">
        <f aca="false">F4517</f>
        <v>0219232902</v>
      </c>
      <c r="T4517" s="0" t="str">
        <f aca="false">G4517</f>
        <v>3</v>
      </c>
      <c r="U4517" s="0" t="n">
        <f aca="false">L4517</f>
        <v>3.03986496519792</v>
      </c>
      <c r="V4517" s="0" t="n">
        <f aca="false">K4517</f>
        <v>65.6599626077538</v>
      </c>
      <c r="W4517" s="0" t="n">
        <f aca="false">J4517</f>
        <v>792</v>
      </c>
    </row>
    <row r="4518" customFormat="false" ht="12.8" hidden="false" customHeight="false" outlineLevel="0" collapsed="false">
      <c r="A4518" s="0" t="s">
        <v>73</v>
      </c>
      <c r="B4518" s="0" t="s">
        <v>426</v>
      </c>
      <c r="C4518" s="0" t="s">
        <v>427</v>
      </c>
      <c r="D4518" s="0" t="s">
        <v>46</v>
      </c>
      <c r="E4518" s="0" t="s">
        <v>30</v>
      </c>
      <c r="F4518" s="0" t="s">
        <v>441</v>
      </c>
      <c r="G4518" s="0" t="s">
        <v>1611</v>
      </c>
      <c r="H4518" s="0" t="n">
        <v>3.32861023255814</v>
      </c>
      <c r="I4518" s="0" t="n">
        <v>29.564037228847</v>
      </c>
      <c r="J4518" s="0" t="n">
        <v>792</v>
      </c>
      <c r="K4518" s="0" t="n">
        <f aca="false">I4518*SUMIFS(syst_chauffage!$H$3:$H$27,syst_chauffage!$B$3:$B$27,D4518,syst_chauffage!$C$3:$C$27,E4518)</f>
        <v>51.2908694042164</v>
      </c>
      <c r="L4518" s="12" t="n">
        <f aca="false">H4518*SUMIFS(syst_chauffage!$K$3:$K$27,syst_chauffage!$B$3:$B$27,D4518,syst_chauffage!$C$3:$C$27,E4518)</f>
        <v>3.00077723502174</v>
      </c>
      <c r="N4518" s="0" t="str">
        <f aca="false">A4518</f>
        <v>Café Hôtel Restaurant</v>
      </c>
      <c r="O4518" s="0" t="str">
        <f aca="false">B4518</f>
        <v>Hôtel sans restaurant</v>
      </c>
      <c r="P4518" s="0" t="str">
        <f aca="false">C4518</f>
        <v>Grand Hotel sans restaurant Bas de gamme</v>
      </c>
      <c r="Q4518" s="0" t="str">
        <f aca="false">D4518</f>
        <v>Rooftop performant</v>
      </c>
      <c r="R4518" s="0" t="str">
        <f aca="false">E4518</f>
        <v>Electricité</v>
      </c>
      <c r="S4518" s="0" t="str">
        <f aca="false">F4518</f>
        <v>0219233002</v>
      </c>
      <c r="T4518" s="0" t="str">
        <f aca="false">G4518</f>
        <v>3</v>
      </c>
      <c r="U4518" s="0" t="n">
        <f aca="false">L4518</f>
        <v>3.00077723502174</v>
      </c>
      <c r="V4518" s="0" t="n">
        <f aca="false">K4518</f>
        <v>51.2908694042164</v>
      </c>
      <c r="W4518" s="0" t="n">
        <f aca="false">J4518</f>
        <v>792</v>
      </c>
    </row>
    <row r="4519" customFormat="false" ht="12.8" hidden="false" customHeight="false" outlineLevel="0" collapsed="false">
      <c r="A4519" s="0" t="s">
        <v>73</v>
      </c>
      <c r="B4519" s="0" t="s">
        <v>426</v>
      </c>
      <c r="C4519" s="0" t="s">
        <v>442</v>
      </c>
      <c r="D4519" s="0" t="s">
        <v>19</v>
      </c>
      <c r="E4519" s="0" t="s">
        <v>57</v>
      </c>
      <c r="F4519" s="0" t="s">
        <v>443</v>
      </c>
      <c r="G4519" s="0" t="s">
        <v>1611</v>
      </c>
      <c r="H4519" s="0" t="n">
        <v>0.78</v>
      </c>
      <c r="I4519" s="0" t="n">
        <v>19.2967777934212</v>
      </c>
      <c r="J4519" s="0" t="n">
        <v>0</v>
      </c>
      <c r="K4519" s="0" t="n">
        <f aca="false">I4519*SUMIFS(syst_chauffage!$H$3:$H$27,syst_chauffage!$B$3:$B$27,D4519,syst_chauffage!$C$3:$C$27,E4519)</f>
        <v>26.8703129550194</v>
      </c>
      <c r="L4519" s="12" t="n">
        <f aca="false">H4519*SUMIFS(syst_chauffage!$K$3:$K$27,syst_chauffage!$B$3:$B$27,D4519,syst_chauffage!$C$3:$C$27,E4519)</f>
        <v>0.78</v>
      </c>
      <c r="N4519" s="0" t="str">
        <f aca="false">A4519</f>
        <v>Café Hôtel Restaurant</v>
      </c>
      <c r="O4519" s="0" t="str">
        <f aca="false">B4519</f>
        <v>Hôtel sans restaurant</v>
      </c>
      <c r="P4519" s="0" t="str">
        <f aca="false">C4519</f>
        <v>Grand Hotel sans restaurant Haut de gamme</v>
      </c>
      <c r="Q4519" s="0" t="str">
        <f aca="false">D4519</f>
        <v>Autre système centralisé</v>
      </c>
      <c r="R4519" s="0" t="str">
        <f aca="false">E4519</f>
        <v>Autres</v>
      </c>
      <c r="S4519" s="0" t="str">
        <f aca="false">F4519</f>
        <v>0219240101</v>
      </c>
      <c r="T4519" s="0" t="str">
        <f aca="false">G4519</f>
        <v>3</v>
      </c>
      <c r="U4519" s="0" t="n">
        <f aca="false">L4519</f>
        <v>0.78</v>
      </c>
      <c r="V4519" s="0" t="n">
        <f aca="false">K4519</f>
        <v>26.8703129550194</v>
      </c>
      <c r="W4519" s="0" t="n">
        <f aca="false">J4519</f>
        <v>0</v>
      </c>
    </row>
    <row r="4520" customFormat="false" ht="12.8" hidden="false" customHeight="false" outlineLevel="0" collapsed="false">
      <c r="A4520" s="0" t="s">
        <v>73</v>
      </c>
      <c r="B4520" s="0" t="s">
        <v>426</v>
      </c>
      <c r="C4520" s="0" t="s">
        <v>442</v>
      </c>
      <c r="D4520" s="0" t="s">
        <v>19</v>
      </c>
      <c r="E4520" s="0" t="s">
        <v>58</v>
      </c>
      <c r="F4520" s="0" t="s">
        <v>444</v>
      </c>
      <c r="G4520" s="0" t="s">
        <v>1611</v>
      </c>
      <c r="H4520" s="0" t="n">
        <v>0.719912471527922</v>
      </c>
      <c r="I4520" s="0" t="n">
        <v>19.2934143575861</v>
      </c>
      <c r="J4520" s="0" t="n">
        <v>935</v>
      </c>
      <c r="K4520" s="0" t="n">
        <f aca="false">I4520*SUMIFS(syst_chauffage!$H$3:$H$27,syst_chauffage!$B$3:$B$27,D4520,syst_chauffage!$C$3:$C$27,E4520)</f>
        <v>31.736694039875</v>
      </c>
      <c r="L4520" s="12" t="n">
        <f aca="false">H4520*SUMIFS(syst_chauffage!$K$3:$K$27,syst_chauffage!$B$3:$B$27,D4520,syst_chauffage!$C$3:$C$27,E4520)</f>
        <v>0.719912471527922</v>
      </c>
      <c r="N4520" s="0" t="str">
        <f aca="false">A4520</f>
        <v>Café Hôtel Restaurant</v>
      </c>
      <c r="O4520" s="0" t="str">
        <f aca="false">B4520</f>
        <v>Hôtel sans restaurant</v>
      </c>
      <c r="P4520" s="0" t="str">
        <f aca="false">C4520</f>
        <v>Grand Hotel sans restaurant Haut de gamme</v>
      </c>
      <c r="Q4520" s="0" t="str">
        <f aca="false">D4520</f>
        <v>Autre système centralisé</v>
      </c>
      <c r="R4520" s="0" t="str">
        <f aca="false">E4520</f>
        <v>Urbain</v>
      </c>
      <c r="S4520" s="0" t="str">
        <f aca="false">F4520</f>
        <v>0219240106</v>
      </c>
      <c r="T4520" s="0" t="str">
        <f aca="false">G4520</f>
        <v>3</v>
      </c>
      <c r="U4520" s="0" t="n">
        <f aca="false">L4520</f>
        <v>0.719912471527922</v>
      </c>
      <c r="V4520" s="0" t="n">
        <f aca="false">K4520</f>
        <v>31.736694039875</v>
      </c>
      <c r="W4520" s="0" t="n">
        <f aca="false">J4520</f>
        <v>935</v>
      </c>
    </row>
    <row r="4521" customFormat="false" ht="12.8" hidden="false" customHeight="false" outlineLevel="0" collapsed="false">
      <c r="A4521" s="0" t="s">
        <v>73</v>
      </c>
      <c r="B4521" s="0" t="s">
        <v>426</v>
      </c>
      <c r="C4521" s="0" t="s">
        <v>442</v>
      </c>
      <c r="D4521" s="0" t="s">
        <v>22</v>
      </c>
      <c r="E4521" s="0" t="s">
        <v>23</v>
      </c>
      <c r="F4521" s="0" t="s">
        <v>445</v>
      </c>
      <c r="G4521" s="0" t="s">
        <v>1611</v>
      </c>
      <c r="H4521" s="0" t="n">
        <v>0.600038667234725</v>
      </c>
      <c r="I4521" s="0" t="n">
        <v>11.4097086262286</v>
      </c>
      <c r="J4521" s="0" t="n">
        <v>0</v>
      </c>
      <c r="K4521" s="0" t="n">
        <f aca="false">I4521*SUMIFS(syst_chauffage!$H$3:$H$27,syst_chauffage!$B$3:$B$27,D4521,syst_chauffage!$C$3:$C$27,E4521)</f>
        <v>20.0927537030809</v>
      </c>
      <c r="L4521" s="12" t="n">
        <f aca="false">H4521*SUMIFS(syst_chauffage!$K$3:$K$27,syst_chauffage!$B$3:$B$27,D4521,syst_chauffage!$C$3:$C$27,E4521)</f>
        <v>0.600038667234725</v>
      </c>
      <c r="N4521" s="0" t="str">
        <f aca="false">A4521</f>
        <v>Café Hôtel Restaurant</v>
      </c>
      <c r="O4521" s="0" t="str">
        <f aca="false">B4521</f>
        <v>Hôtel sans restaurant</v>
      </c>
      <c r="P4521" s="0" t="str">
        <f aca="false">C4521</f>
        <v>Grand Hotel sans restaurant Haut de gamme</v>
      </c>
      <c r="Q4521" s="0" t="str">
        <f aca="false">D4521</f>
        <v>Chaudière fioul</v>
      </c>
      <c r="R4521" s="0" t="str">
        <f aca="false">E4521</f>
        <v>Fioul</v>
      </c>
      <c r="S4521" s="0" t="str">
        <f aca="false">F4521</f>
        <v>0219240303</v>
      </c>
      <c r="T4521" s="0" t="str">
        <f aca="false">G4521</f>
        <v>3</v>
      </c>
      <c r="U4521" s="0" t="n">
        <f aca="false">L4521</f>
        <v>0.600038667234725</v>
      </c>
      <c r="V4521" s="0" t="n">
        <f aca="false">K4521</f>
        <v>20.0927537030809</v>
      </c>
      <c r="W4521" s="0" t="n">
        <f aca="false">J4521</f>
        <v>0</v>
      </c>
    </row>
    <row r="4522" customFormat="false" ht="12.8" hidden="false" customHeight="false" outlineLevel="0" collapsed="false">
      <c r="A4522" s="0" t="s">
        <v>73</v>
      </c>
      <c r="B4522" s="0" t="s">
        <v>426</v>
      </c>
      <c r="C4522" s="0" t="s">
        <v>442</v>
      </c>
      <c r="D4522" s="0" t="s">
        <v>13</v>
      </c>
      <c r="E4522" s="0" t="s">
        <v>14</v>
      </c>
      <c r="F4522" s="0" t="s">
        <v>446</v>
      </c>
      <c r="G4522" s="0" t="s">
        <v>1611</v>
      </c>
      <c r="H4522" s="0" t="n">
        <v>0.716853817575085</v>
      </c>
      <c r="I4522" s="0" t="n">
        <v>8.33377789016909</v>
      </c>
      <c r="J4522" s="0" t="n">
        <v>462</v>
      </c>
      <c r="K4522" s="0" t="n">
        <f aca="false">I4522*SUMIFS(syst_chauffage!$H$3:$H$27,syst_chauffage!$B$3:$B$27,D4522,syst_chauffage!$C$3:$C$27,E4522)</f>
        <v>16.8308289641645</v>
      </c>
      <c r="L4522" s="12" t="n">
        <f aca="false">H4522*SUMIFS(syst_chauffage!$K$3:$K$27,syst_chauffage!$B$3:$B$27,D4522,syst_chauffage!$C$3:$C$27,E4522)</f>
        <v>0.716853817575085</v>
      </c>
      <c r="N4522" s="0" t="str">
        <f aca="false">A4522</f>
        <v>Café Hôtel Restaurant</v>
      </c>
      <c r="O4522" s="0" t="str">
        <f aca="false">B4522</f>
        <v>Hôtel sans restaurant</v>
      </c>
      <c r="P4522" s="0" t="str">
        <f aca="false">C4522</f>
        <v>Grand Hotel sans restaurant Haut de gamme</v>
      </c>
      <c r="Q4522" s="0" t="str">
        <f aca="false">D4522</f>
        <v>Chaudière gaz</v>
      </c>
      <c r="R4522" s="0" t="str">
        <f aca="false">E4522</f>
        <v>Gaz</v>
      </c>
      <c r="S4522" s="0" t="str">
        <f aca="false">F4522</f>
        <v>0219240404</v>
      </c>
      <c r="T4522" s="0" t="str">
        <f aca="false">G4522</f>
        <v>3</v>
      </c>
      <c r="U4522" s="0" t="n">
        <f aca="false">L4522</f>
        <v>0.716853817575085</v>
      </c>
      <c r="V4522" s="0" t="n">
        <f aca="false">K4522</f>
        <v>16.8308289641645</v>
      </c>
      <c r="W4522" s="0" t="n">
        <f aca="false">J4522</f>
        <v>462</v>
      </c>
    </row>
    <row r="4523" customFormat="false" ht="12.8" hidden="false" customHeight="false" outlineLevel="0" collapsed="false">
      <c r="A4523" s="0" t="s">
        <v>73</v>
      </c>
      <c r="B4523" s="0" t="s">
        <v>426</v>
      </c>
      <c r="C4523" s="0" t="s">
        <v>442</v>
      </c>
      <c r="D4523" s="0" t="s">
        <v>29</v>
      </c>
      <c r="E4523" s="0" t="s">
        <v>30</v>
      </c>
      <c r="F4523" s="0" t="s">
        <v>447</v>
      </c>
      <c r="G4523" s="0" t="s">
        <v>1611</v>
      </c>
      <c r="H4523" s="0" t="n">
        <v>0.92</v>
      </c>
      <c r="I4523" s="0" t="n">
        <v>10.4</v>
      </c>
      <c r="J4523" s="0" t="n">
        <v>0</v>
      </c>
      <c r="K4523" s="0" t="n">
        <f aca="false">I4523*SUMIFS(syst_chauffage!$H$3:$H$27,syst_chauffage!$B$3:$B$27,D4523,syst_chauffage!$C$3:$C$27,E4523)</f>
        <v>3</v>
      </c>
      <c r="L4523" s="12" t="n">
        <f aca="false">H4523*SUMIFS(syst_chauffage!$K$3:$K$27,syst_chauffage!$B$3:$B$27,D4523,syst_chauffage!$C$3:$C$27,E4523)</f>
        <v>0.92</v>
      </c>
      <c r="N4523" s="0" t="str">
        <f aca="false">A4523</f>
        <v>Café Hôtel Restaurant</v>
      </c>
      <c r="O4523" s="0" t="str">
        <f aca="false">B4523</f>
        <v>Hôtel sans restaurant</v>
      </c>
      <c r="P4523" s="0" t="str">
        <f aca="false">C4523</f>
        <v>Grand Hotel sans restaurant Haut de gamme</v>
      </c>
      <c r="Q4523" s="0" t="str">
        <f aca="false">D4523</f>
        <v>Electrique direct</v>
      </c>
      <c r="R4523" s="0" t="str">
        <f aca="false">E4523</f>
        <v>Electricité</v>
      </c>
      <c r="S4523" s="0" t="str">
        <f aca="false">F4523</f>
        <v>0219240602</v>
      </c>
      <c r="T4523" s="0" t="str">
        <f aca="false">G4523</f>
        <v>3</v>
      </c>
      <c r="U4523" s="0" t="n">
        <f aca="false">L4523</f>
        <v>0.92</v>
      </c>
      <c r="V4523" s="0" t="n">
        <f aca="false">K4523</f>
        <v>3</v>
      </c>
      <c r="W4523" s="0" t="n">
        <f aca="false">J4523</f>
        <v>0</v>
      </c>
    </row>
    <row r="4524" customFormat="false" ht="12.8" hidden="false" customHeight="false" outlineLevel="0" collapsed="false">
      <c r="A4524" s="0" t="s">
        <v>73</v>
      </c>
      <c r="B4524" s="0" t="s">
        <v>426</v>
      </c>
      <c r="C4524" s="0" t="s">
        <v>442</v>
      </c>
      <c r="D4524" s="0" t="s">
        <v>36</v>
      </c>
      <c r="E4524" s="0" t="s">
        <v>30</v>
      </c>
      <c r="F4524" s="0" t="s">
        <v>448</v>
      </c>
      <c r="G4524" s="0" t="s">
        <v>1611</v>
      </c>
      <c r="H4524" s="0" t="n">
        <v>2.94489544186046</v>
      </c>
      <c r="I4524" s="0" t="n">
        <v>52.3101026298834</v>
      </c>
      <c r="J4524" s="0" t="n">
        <v>738</v>
      </c>
      <c r="K4524" s="0" t="n">
        <f aca="false">I4524*SUMIFS(syst_chauffage!$H$3:$H$27,syst_chauffage!$B$3:$B$27,D4524,syst_chauffage!$C$3:$C$27,E4524)</f>
        <v>32.3620688330092</v>
      </c>
      <c r="L4524" s="12" t="n">
        <f aca="false">H4524*SUMIFS(syst_chauffage!$K$3:$K$27,syst_chauffage!$B$3:$B$27,D4524,syst_chauffage!$C$3:$C$27,E4524)</f>
        <v>2.47427325480779</v>
      </c>
      <c r="N4524" s="0" t="str">
        <f aca="false">A4524</f>
        <v>Café Hôtel Restaurant</v>
      </c>
      <c r="O4524" s="0" t="str">
        <f aca="false">B4524</f>
        <v>Hôtel sans restaurant</v>
      </c>
      <c r="P4524" s="0" t="str">
        <f aca="false">C4524</f>
        <v>Grand Hotel sans restaurant Haut de gamme</v>
      </c>
      <c r="Q4524" s="0" t="str">
        <f aca="false">D4524</f>
        <v>PAC</v>
      </c>
      <c r="R4524" s="0" t="str">
        <f aca="false">E4524</f>
        <v>Electricité</v>
      </c>
      <c r="S4524" s="0" t="str">
        <f aca="false">F4524</f>
        <v>0219240902</v>
      </c>
      <c r="T4524" s="0" t="str">
        <f aca="false">G4524</f>
        <v>3</v>
      </c>
      <c r="U4524" s="0" t="n">
        <f aca="false">L4524</f>
        <v>2.47427325480779</v>
      </c>
      <c r="V4524" s="0" t="n">
        <f aca="false">K4524</f>
        <v>32.3620688330092</v>
      </c>
      <c r="W4524" s="0" t="n">
        <f aca="false">J4524</f>
        <v>738</v>
      </c>
    </row>
    <row r="4525" customFormat="false" ht="12.8" hidden="false" customHeight="false" outlineLevel="0" collapsed="false">
      <c r="A4525" s="0" t="s">
        <v>73</v>
      </c>
      <c r="B4525" s="0" t="s">
        <v>426</v>
      </c>
      <c r="C4525" s="0" t="s">
        <v>442</v>
      </c>
      <c r="D4525" s="0" t="s">
        <v>42</v>
      </c>
      <c r="E4525" s="0" t="s">
        <v>30</v>
      </c>
      <c r="F4525" s="0" t="s">
        <v>449</v>
      </c>
      <c r="G4525" s="0" t="s">
        <v>1611</v>
      </c>
      <c r="H4525" s="0" t="n">
        <v>2.80410195348837</v>
      </c>
      <c r="I4525" s="0" t="n">
        <v>23.2229838292193</v>
      </c>
      <c r="J4525" s="0" t="n">
        <v>738</v>
      </c>
      <c r="K4525" s="0" t="n">
        <f aca="false">I4525*SUMIFS(syst_chauffage!$H$3:$H$27,syst_chauffage!$B$3:$B$27,D4525,syst_chauffage!$C$3:$C$27,E4525)</f>
        <v>20.9632071946219</v>
      </c>
      <c r="L4525" s="12" t="n">
        <f aca="false">H4525*SUMIFS(syst_chauffage!$K$3:$K$27,syst_chauffage!$B$3:$B$27,D4525,syst_chauffage!$C$3:$C$27,E4525)</f>
        <v>2.49996610303434</v>
      </c>
      <c r="N4525" s="0" t="str">
        <f aca="false">A4525</f>
        <v>Café Hôtel Restaurant</v>
      </c>
      <c r="O4525" s="0" t="str">
        <f aca="false">B4525</f>
        <v>Hôtel sans restaurant</v>
      </c>
      <c r="P4525" s="0" t="str">
        <f aca="false">C4525</f>
        <v>Grand Hotel sans restaurant Haut de gamme</v>
      </c>
      <c r="Q4525" s="0" t="str">
        <f aca="false">D4525</f>
        <v>Rooftop</v>
      </c>
      <c r="R4525" s="0" t="str">
        <f aca="false">E4525</f>
        <v>Electricité</v>
      </c>
      <c r="S4525" s="0" t="str">
        <f aca="false">F4525</f>
        <v>0219241002</v>
      </c>
      <c r="T4525" s="0" t="str">
        <f aca="false">G4525</f>
        <v>3</v>
      </c>
      <c r="U4525" s="0" t="n">
        <f aca="false">L4525</f>
        <v>2.49996610303434</v>
      </c>
      <c r="V4525" s="0" t="n">
        <f aca="false">K4525</f>
        <v>20.9632071946219</v>
      </c>
      <c r="W4525" s="0" t="n">
        <f aca="false">J4525</f>
        <v>738</v>
      </c>
    </row>
    <row r="4526" customFormat="false" ht="12.8" hidden="false" customHeight="false" outlineLevel="0" collapsed="false">
      <c r="A4526" s="0" t="s">
        <v>73</v>
      </c>
      <c r="B4526" s="0" t="s">
        <v>426</v>
      </c>
      <c r="C4526" s="0" t="s">
        <v>442</v>
      </c>
      <c r="D4526" s="0" t="s">
        <v>51</v>
      </c>
      <c r="E4526" s="0" t="s">
        <v>57</v>
      </c>
      <c r="F4526" s="0" t="s">
        <v>450</v>
      </c>
      <c r="G4526" s="0" t="s">
        <v>1611</v>
      </c>
      <c r="H4526" s="0" t="n">
        <v>0.9</v>
      </c>
      <c r="I4526" s="0" t="n">
        <v>22.9723545159776</v>
      </c>
      <c r="J4526" s="0" t="n">
        <v>0</v>
      </c>
      <c r="K4526" s="0" t="n">
        <f aca="false">I4526*SUMIFS(syst_chauffage!$H$3:$H$27,syst_chauffage!$B$3:$B$27,D4526,syst_chauffage!$C$3:$C$27,E4526)</f>
        <v>48.6750619321416</v>
      </c>
      <c r="L4526" s="12" t="n">
        <f aca="false">H4526*SUMIFS(syst_chauffage!$K$3:$K$27,syst_chauffage!$B$3:$B$27,D4526,syst_chauffage!$C$3:$C$27,E4526)</f>
        <v>0.9</v>
      </c>
      <c r="N4526" s="0" t="str">
        <f aca="false">A4526</f>
        <v>Café Hôtel Restaurant</v>
      </c>
      <c r="O4526" s="0" t="str">
        <f aca="false">B4526</f>
        <v>Hôtel sans restaurant</v>
      </c>
      <c r="P4526" s="0" t="str">
        <f aca="false">C4526</f>
        <v>Grand Hotel sans restaurant Haut de gamme</v>
      </c>
      <c r="Q4526" s="0" t="str">
        <f aca="false">D4526</f>
        <v>Autre système centralisé performant</v>
      </c>
      <c r="R4526" s="0" t="str">
        <f aca="false">E4526</f>
        <v>Autres</v>
      </c>
      <c r="S4526" s="0" t="str">
        <f aca="false">F4526</f>
        <v>0219242101</v>
      </c>
      <c r="T4526" s="0" t="str">
        <f aca="false">G4526</f>
        <v>3</v>
      </c>
      <c r="U4526" s="0" t="n">
        <f aca="false">L4526</f>
        <v>0.9</v>
      </c>
      <c r="V4526" s="0" t="n">
        <f aca="false">K4526</f>
        <v>48.6750619321416</v>
      </c>
      <c r="W4526" s="0" t="n">
        <f aca="false">J4526</f>
        <v>0</v>
      </c>
    </row>
    <row r="4527" customFormat="false" ht="12.8" hidden="false" customHeight="false" outlineLevel="0" collapsed="false">
      <c r="A4527" s="0" t="s">
        <v>73</v>
      </c>
      <c r="B4527" s="0" t="s">
        <v>426</v>
      </c>
      <c r="C4527" s="0" t="s">
        <v>442</v>
      </c>
      <c r="D4527" s="0" t="s">
        <v>51</v>
      </c>
      <c r="E4527" s="0" t="s">
        <v>58</v>
      </c>
      <c r="F4527" s="0" t="s">
        <v>451</v>
      </c>
      <c r="G4527" s="0" t="s">
        <v>1611</v>
      </c>
      <c r="H4527" s="0" t="n">
        <v>0.830668236378372</v>
      </c>
      <c r="I4527" s="0" t="n">
        <v>22.9683504256977</v>
      </c>
      <c r="J4527" s="0" t="n">
        <v>935</v>
      </c>
      <c r="K4527" s="0" t="n">
        <f aca="false">I4527*SUMIFS(syst_chauffage!$H$3:$H$27,syst_chauffage!$B$3:$B$27,D4527,syst_chauffage!$C$3:$C$27,E4527)</f>
        <v>49.0144484841021</v>
      </c>
      <c r="L4527" s="12" t="n">
        <f aca="false">H4527*SUMIFS(syst_chauffage!$K$3:$K$27,syst_chauffage!$B$3:$B$27,D4527,syst_chauffage!$C$3:$C$27,E4527)</f>
        <v>0.830668236378372</v>
      </c>
      <c r="N4527" s="0" t="str">
        <f aca="false">A4527</f>
        <v>Café Hôtel Restaurant</v>
      </c>
      <c r="O4527" s="0" t="str">
        <f aca="false">B4527</f>
        <v>Hôtel sans restaurant</v>
      </c>
      <c r="P4527" s="0" t="str">
        <f aca="false">C4527</f>
        <v>Grand Hotel sans restaurant Haut de gamme</v>
      </c>
      <c r="Q4527" s="0" t="str">
        <f aca="false">D4527</f>
        <v>Autre système centralisé performant</v>
      </c>
      <c r="R4527" s="0" t="str">
        <f aca="false">E4527</f>
        <v>Urbain</v>
      </c>
      <c r="S4527" s="0" t="str">
        <f aca="false">F4527</f>
        <v>0219242106</v>
      </c>
      <c r="T4527" s="0" t="str">
        <f aca="false">G4527</f>
        <v>3</v>
      </c>
      <c r="U4527" s="0" t="n">
        <f aca="false">L4527</f>
        <v>0.830668236378372</v>
      </c>
      <c r="V4527" s="0" t="n">
        <f aca="false">K4527</f>
        <v>49.0144484841021</v>
      </c>
      <c r="W4527" s="0" t="n">
        <f aca="false">J4527</f>
        <v>935</v>
      </c>
    </row>
    <row r="4528" customFormat="false" ht="12.8" hidden="false" customHeight="false" outlineLevel="0" collapsed="false">
      <c r="A4528" s="0" t="s">
        <v>73</v>
      </c>
      <c r="B4528" s="0" t="s">
        <v>426</v>
      </c>
      <c r="C4528" s="0" t="s">
        <v>442</v>
      </c>
      <c r="D4528" s="0" t="s">
        <v>27</v>
      </c>
      <c r="E4528" s="0" t="s">
        <v>23</v>
      </c>
      <c r="F4528" s="0" t="s">
        <v>452</v>
      </c>
      <c r="G4528" s="0" t="s">
        <v>1611</v>
      </c>
      <c r="H4528" s="0" t="n">
        <v>0.762990495237197</v>
      </c>
      <c r="I4528" s="0" t="n">
        <v>13.582986459796</v>
      </c>
      <c r="J4528" s="0" t="n">
        <v>1064</v>
      </c>
      <c r="K4528" s="0" t="n">
        <f aca="false">I4528*SUMIFS(syst_chauffage!$H$3:$H$27,syst_chauffage!$B$3:$B$27,D4528,syst_chauffage!$C$3:$C$27,E4528)</f>
        <v>34.8322531614118</v>
      </c>
      <c r="L4528" s="12" t="n">
        <f aca="false">H4528*SUMIFS(syst_chauffage!$K$3:$K$27,syst_chauffage!$B$3:$B$27,D4528,syst_chauffage!$C$3:$C$27,E4528)</f>
        <v>0.762990495237197</v>
      </c>
      <c r="N4528" s="0" t="str">
        <f aca="false">A4528</f>
        <v>Café Hôtel Restaurant</v>
      </c>
      <c r="O4528" s="0" t="str">
        <f aca="false">B4528</f>
        <v>Hôtel sans restaurant</v>
      </c>
      <c r="P4528" s="0" t="str">
        <f aca="false">C4528</f>
        <v>Grand Hotel sans restaurant Haut de gamme</v>
      </c>
      <c r="Q4528" s="0" t="str">
        <f aca="false">D4528</f>
        <v>Chaudière condensation fioul</v>
      </c>
      <c r="R4528" s="0" t="str">
        <f aca="false">E4528</f>
        <v>Fioul</v>
      </c>
      <c r="S4528" s="0" t="str">
        <f aca="false">F4528</f>
        <v>0219242303</v>
      </c>
      <c r="T4528" s="0" t="str">
        <f aca="false">G4528</f>
        <v>3</v>
      </c>
      <c r="U4528" s="0" t="n">
        <f aca="false">L4528</f>
        <v>0.762990495237197</v>
      </c>
      <c r="V4528" s="0" t="n">
        <f aca="false">K4528</f>
        <v>34.8322531614118</v>
      </c>
      <c r="W4528" s="0" t="n">
        <f aca="false">J4528</f>
        <v>1064</v>
      </c>
    </row>
    <row r="4529" customFormat="false" ht="12.8" hidden="false" customHeight="false" outlineLevel="0" collapsed="false">
      <c r="A4529" s="0" t="s">
        <v>73</v>
      </c>
      <c r="B4529" s="0" t="s">
        <v>426</v>
      </c>
      <c r="C4529" s="0" t="s">
        <v>442</v>
      </c>
      <c r="D4529" s="0" t="s">
        <v>18</v>
      </c>
      <c r="E4529" s="0" t="s">
        <v>14</v>
      </c>
      <c r="F4529" s="0" t="s">
        <v>453</v>
      </c>
      <c r="G4529" s="0" t="s">
        <v>1611</v>
      </c>
      <c r="H4529" s="0" t="n">
        <v>0.98802655068553</v>
      </c>
      <c r="I4529" s="0" t="n">
        <v>9.9211641549632</v>
      </c>
      <c r="J4529" s="0" t="n">
        <v>1064</v>
      </c>
      <c r="K4529" s="0" t="n">
        <f aca="false">I4529*SUMIFS(syst_chauffage!$H$3:$H$27,syst_chauffage!$B$3:$B$27,D4529,syst_chauffage!$C$3:$C$27,E4529)</f>
        <v>27.034467146879</v>
      </c>
      <c r="L4529" s="12" t="n">
        <f aca="false">H4529*SUMIFS(syst_chauffage!$K$3:$K$27,syst_chauffage!$B$3:$B$27,D4529,syst_chauffage!$C$3:$C$27,E4529)</f>
        <v>0.959815320215892</v>
      </c>
      <c r="N4529" s="0" t="str">
        <f aca="false">A4529</f>
        <v>Café Hôtel Restaurant</v>
      </c>
      <c r="O4529" s="0" t="str">
        <f aca="false">B4529</f>
        <v>Hôtel sans restaurant</v>
      </c>
      <c r="P4529" s="0" t="str">
        <f aca="false">C4529</f>
        <v>Grand Hotel sans restaurant Haut de gamme</v>
      </c>
      <c r="Q4529" s="0" t="str">
        <f aca="false">D4529</f>
        <v>Chaudière condensation gaz</v>
      </c>
      <c r="R4529" s="0" t="str">
        <f aca="false">E4529</f>
        <v>Gaz</v>
      </c>
      <c r="S4529" s="0" t="str">
        <f aca="false">F4529</f>
        <v>0219242404</v>
      </c>
      <c r="T4529" s="0" t="str">
        <f aca="false">G4529</f>
        <v>3</v>
      </c>
      <c r="U4529" s="0" t="n">
        <f aca="false">L4529</f>
        <v>0.959815320215892</v>
      </c>
      <c r="V4529" s="0" t="n">
        <f aca="false">K4529</f>
        <v>27.034467146879</v>
      </c>
      <c r="W4529" s="0" t="n">
        <f aca="false">J4529</f>
        <v>1064</v>
      </c>
    </row>
    <row r="4530" customFormat="false" ht="12.8" hidden="false" customHeight="false" outlineLevel="0" collapsed="false">
      <c r="A4530" s="0" t="s">
        <v>73</v>
      </c>
      <c r="B4530" s="0" t="s">
        <v>426</v>
      </c>
      <c r="C4530" s="0" t="s">
        <v>442</v>
      </c>
      <c r="D4530" s="0" t="s">
        <v>32</v>
      </c>
      <c r="E4530" s="0" t="s">
        <v>30</v>
      </c>
      <c r="F4530" s="0" t="s">
        <v>454</v>
      </c>
      <c r="G4530" s="0" t="s">
        <v>1611</v>
      </c>
      <c r="H4530" s="0" t="n">
        <v>1</v>
      </c>
      <c r="I4530" s="0" t="n">
        <v>12</v>
      </c>
      <c r="J4530" s="0" t="n">
        <v>0</v>
      </c>
      <c r="K4530" s="0" t="n">
        <f aca="false">I4530*SUMIFS(syst_chauffage!$H$3:$H$27,syst_chauffage!$B$3:$B$27,D4530,syst_chauffage!$C$3:$C$27,E4530)</f>
        <v>12</v>
      </c>
      <c r="L4530" s="12" t="n">
        <f aca="false">H4530*SUMIFS(syst_chauffage!$K$3:$K$27,syst_chauffage!$B$3:$B$27,D4530,syst_chauffage!$C$3:$C$27,E4530)</f>
        <v>1</v>
      </c>
      <c r="N4530" s="0" t="str">
        <f aca="false">A4530</f>
        <v>Café Hôtel Restaurant</v>
      </c>
      <c r="O4530" s="0" t="str">
        <f aca="false">B4530</f>
        <v>Hôtel sans restaurant</v>
      </c>
      <c r="P4530" s="0" t="str">
        <f aca="false">C4530</f>
        <v>Grand Hotel sans restaurant Haut de gamme</v>
      </c>
      <c r="Q4530" s="0" t="str">
        <f aca="false">D4530</f>
        <v>Electrique direct performant</v>
      </c>
      <c r="R4530" s="0" t="str">
        <f aca="false">E4530</f>
        <v>Electricité</v>
      </c>
      <c r="S4530" s="0" t="str">
        <f aca="false">F4530</f>
        <v>0219242602</v>
      </c>
      <c r="T4530" s="0" t="str">
        <f aca="false">G4530</f>
        <v>3</v>
      </c>
      <c r="U4530" s="0" t="n">
        <f aca="false">L4530</f>
        <v>1</v>
      </c>
      <c r="V4530" s="0" t="n">
        <f aca="false">K4530</f>
        <v>12</v>
      </c>
      <c r="W4530" s="0" t="n">
        <f aca="false">J4530</f>
        <v>0</v>
      </c>
    </row>
    <row r="4531" customFormat="false" ht="12.8" hidden="false" customHeight="false" outlineLevel="0" collapsed="false">
      <c r="A4531" s="0" t="s">
        <v>73</v>
      </c>
      <c r="B4531" s="0" t="s">
        <v>426</v>
      </c>
      <c r="C4531" s="0" t="s">
        <v>442</v>
      </c>
      <c r="D4531" s="0" t="s">
        <v>38</v>
      </c>
      <c r="E4531" s="0" t="s">
        <v>30</v>
      </c>
      <c r="F4531" s="0" t="s">
        <v>455</v>
      </c>
      <c r="G4531" s="0" t="s">
        <v>1611</v>
      </c>
      <c r="H4531" s="0" t="n">
        <v>3.39795627906976</v>
      </c>
      <c r="I4531" s="0" t="n">
        <v>62.2739317022421</v>
      </c>
      <c r="J4531" s="0" t="n">
        <v>792</v>
      </c>
      <c r="K4531" s="0" t="n">
        <f aca="false">I4531*SUMIFS(syst_chauffage!$H$3:$H$27,syst_chauffage!$B$3:$B$27,D4531,syst_chauffage!$C$3:$C$27,E4531)</f>
        <v>62.9461041900196</v>
      </c>
      <c r="L4531" s="12" t="n">
        <f aca="false">H4531*SUMIFS(syst_chauffage!$K$3:$K$27,syst_chauffage!$B$3:$B$27,D4531,syst_chauffage!$C$3:$C$27,E4531)</f>
        <v>3.03986496519792</v>
      </c>
      <c r="N4531" s="0" t="str">
        <f aca="false">A4531</f>
        <v>Café Hôtel Restaurant</v>
      </c>
      <c r="O4531" s="0" t="str">
        <f aca="false">B4531</f>
        <v>Hôtel sans restaurant</v>
      </c>
      <c r="P4531" s="0" t="str">
        <f aca="false">C4531</f>
        <v>Grand Hotel sans restaurant Haut de gamme</v>
      </c>
      <c r="Q4531" s="0" t="str">
        <f aca="false">D4531</f>
        <v>PAC performant</v>
      </c>
      <c r="R4531" s="0" t="str">
        <f aca="false">E4531</f>
        <v>Electricité</v>
      </c>
      <c r="S4531" s="0" t="str">
        <f aca="false">F4531</f>
        <v>0219242902</v>
      </c>
      <c r="T4531" s="0" t="str">
        <f aca="false">G4531</f>
        <v>3</v>
      </c>
      <c r="U4531" s="0" t="n">
        <f aca="false">L4531</f>
        <v>3.03986496519792</v>
      </c>
      <c r="V4531" s="0" t="n">
        <f aca="false">K4531</f>
        <v>62.9461041900196</v>
      </c>
      <c r="W4531" s="0" t="n">
        <f aca="false">J4531</f>
        <v>792</v>
      </c>
    </row>
    <row r="4532" customFormat="false" ht="12.8" hidden="false" customHeight="false" outlineLevel="0" collapsed="false">
      <c r="A4532" s="0" t="s">
        <v>73</v>
      </c>
      <c r="B4532" s="0" t="s">
        <v>426</v>
      </c>
      <c r="C4532" s="0" t="s">
        <v>442</v>
      </c>
      <c r="D4532" s="0" t="s">
        <v>46</v>
      </c>
      <c r="E4532" s="0" t="s">
        <v>30</v>
      </c>
      <c r="F4532" s="0" t="s">
        <v>456</v>
      </c>
      <c r="G4532" s="0" t="s">
        <v>1611</v>
      </c>
      <c r="H4532" s="0" t="n">
        <v>3.32861023255814</v>
      </c>
      <c r="I4532" s="0" t="n">
        <v>27.6464093204992</v>
      </c>
      <c r="J4532" s="0" t="n">
        <v>792</v>
      </c>
      <c r="K4532" s="0" t="n">
        <f aca="false">I4532*SUMIFS(syst_chauffage!$H$3:$H$27,syst_chauffage!$B$3:$B$27,D4532,syst_chauffage!$C$3:$C$27,E4532)</f>
        <v>47.9639623971796</v>
      </c>
      <c r="L4532" s="12" t="n">
        <f aca="false">H4532*SUMIFS(syst_chauffage!$K$3:$K$27,syst_chauffage!$B$3:$B$27,D4532,syst_chauffage!$C$3:$C$27,E4532)</f>
        <v>3.00077723502174</v>
      </c>
      <c r="N4532" s="0" t="str">
        <f aca="false">A4532</f>
        <v>Café Hôtel Restaurant</v>
      </c>
      <c r="O4532" s="0" t="str">
        <f aca="false">B4532</f>
        <v>Hôtel sans restaurant</v>
      </c>
      <c r="P4532" s="0" t="str">
        <f aca="false">C4532</f>
        <v>Grand Hotel sans restaurant Haut de gamme</v>
      </c>
      <c r="Q4532" s="0" t="str">
        <f aca="false">D4532</f>
        <v>Rooftop performant</v>
      </c>
      <c r="R4532" s="0" t="str">
        <f aca="false">E4532</f>
        <v>Electricité</v>
      </c>
      <c r="S4532" s="0" t="str">
        <f aca="false">F4532</f>
        <v>0219243002</v>
      </c>
      <c r="T4532" s="0" t="str">
        <f aca="false">G4532</f>
        <v>3</v>
      </c>
      <c r="U4532" s="0" t="n">
        <f aca="false">L4532</f>
        <v>3.00077723502174</v>
      </c>
      <c r="V4532" s="0" t="n">
        <f aca="false">K4532</f>
        <v>47.9639623971796</v>
      </c>
      <c r="W4532" s="0" t="n">
        <f aca="false">J4532</f>
        <v>792</v>
      </c>
    </row>
    <row r="4533" customFormat="false" ht="12.8" hidden="false" customHeight="false" outlineLevel="0" collapsed="false">
      <c r="A4533" s="0" t="s">
        <v>73</v>
      </c>
      <c r="B4533" s="0" t="s">
        <v>426</v>
      </c>
      <c r="C4533" s="0" t="s">
        <v>457</v>
      </c>
      <c r="D4533" s="0" t="s">
        <v>19</v>
      </c>
      <c r="E4533" s="0" t="s">
        <v>58</v>
      </c>
      <c r="F4533" s="0" t="s">
        <v>458</v>
      </c>
      <c r="G4533" s="0" t="s">
        <v>1611</v>
      </c>
      <c r="H4533" s="0" t="n">
        <v>0.728</v>
      </c>
      <c r="I4533" s="0" t="n">
        <v>24.8295397246297</v>
      </c>
      <c r="J4533" s="0" t="n">
        <v>935</v>
      </c>
      <c r="K4533" s="0" t="n">
        <f aca="false">I4533*SUMIFS(syst_chauffage!$H$3:$H$27,syst_chauffage!$B$3:$B$27,D4533,syst_chauffage!$C$3:$C$27,E4533)</f>
        <v>40.8433411933463</v>
      </c>
      <c r="L4533" s="12" t="n">
        <f aca="false">H4533*SUMIFS(syst_chauffage!$K$3:$K$27,syst_chauffage!$B$3:$B$27,D4533,syst_chauffage!$C$3:$C$27,E4533)</f>
        <v>0.728</v>
      </c>
      <c r="N4533" s="0" t="str">
        <f aca="false">A4533</f>
        <v>Café Hôtel Restaurant</v>
      </c>
      <c r="O4533" s="0" t="str">
        <f aca="false">B4533</f>
        <v>Hôtel sans restaurant</v>
      </c>
      <c r="P4533" s="0" t="str">
        <f aca="false">C4533</f>
        <v>Grand Hotel sans restaurant Luxe</v>
      </c>
      <c r="Q4533" s="0" t="str">
        <f aca="false">D4533</f>
        <v>Autre système centralisé</v>
      </c>
      <c r="R4533" s="0" t="str">
        <f aca="false">E4533</f>
        <v>Urbain</v>
      </c>
      <c r="S4533" s="0" t="str">
        <f aca="false">F4533</f>
        <v>0219250106</v>
      </c>
      <c r="T4533" s="0" t="str">
        <f aca="false">G4533</f>
        <v>3</v>
      </c>
      <c r="U4533" s="0" t="n">
        <f aca="false">L4533</f>
        <v>0.728</v>
      </c>
      <c r="V4533" s="0" t="n">
        <f aca="false">K4533</f>
        <v>40.8433411933463</v>
      </c>
      <c r="W4533" s="0" t="n">
        <f aca="false">J4533</f>
        <v>935</v>
      </c>
    </row>
    <row r="4534" customFormat="false" ht="12.8" hidden="false" customHeight="false" outlineLevel="0" collapsed="false">
      <c r="A4534" s="0" t="s">
        <v>73</v>
      </c>
      <c r="B4534" s="0" t="s">
        <v>426</v>
      </c>
      <c r="C4534" s="0" t="s">
        <v>457</v>
      </c>
      <c r="D4534" s="0" t="s">
        <v>13</v>
      </c>
      <c r="E4534" s="0" t="s">
        <v>14</v>
      </c>
      <c r="F4534" s="0" t="s">
        <v>459</v>
      </c>
      <c r="G4534" s="0" t="s">
        <v>1611</v>
      </c>
      <c r="H4534" s="0" t="n">
        <v>0.683200475342152</v>
      </c>
      <c r="I4534" s="0" t="n">
        <v>8.31764693622479</v>
      </c>
      <c r="J4534" s="0" t="n">
        <v>462</v>
      </c>
      <c r="K4534" s="0" t="n">
        <f aca="false">I4534*SUMIFS(syst_chauffage!$H$3:$H$27,syst_chauffage!$B$3:$B$27,D4534,syst_chauffage!$C$3:$C$27,E4534)</f>
        <v>16.7982510228702</v>
      </c>
      <c r="L4534" s="12" t="n">
        <f aca="false">H4534*SUMIFS(syst_chauffage!$K$3:$K$27,syst_chauffage!$B$3:$B$27,D4534,syst_chauffage!$C$3:$C$27,E4534)</f>
        <v>0.683200475342152</v>
      </c>
      <c r="N4534" s="0" t="str">
        <f aca="false">A4534</f>
        <v>Café Hôtel Restaurant</v>
      </c>
      <c r="O4534" s="0" t="str">
        <f aca="false">B4534</f>
        <v>Hôtel sans restaurant</v>
      </c>
      <c r="P4534" s="0" t="str">
        <f aca="false">C4534</f>
        <v>Grand Hotel sans restaurant Luxe</v>
      </c>
      <c r="Q4534" s="0" t="str">
        <f aca="false">D4534</f>
        <v>Chaudière gaz</v>
      </c>
      <c r="R4534" s="0" t="str">
        <f aca="false">E4534</f>
        <v>Gaz</v>
      </c>
      <c r="S4534" s="0" t="str">
        <f aca="false">F4534</f>
        <v>0219250404</v>
      </c>
      <c r="T4534" s="0" t="str">
        <f aca="false">G4534</f>
        <v>3</v>
      </c>
      <c r="U4534" s="0" t="n">
        <f aca="false">L4534</f>
        <v>0.683200475342152</v>
      </c>
      <c r="V4534" s="0" t="n">
        <f aca="false">K4534</f>
        <v>16.7982510228702</v>
      </c>
      <c r="W4534" s="0" t="n">
        <f aca="false">J4534</f>
        <v>462</v>
      </c>
    </row>
    <row r="4535" customFormat="false" ht="12.8" hidden="false" customHeight="false" outlineLevel="0" collapsed="false">
      <c r="A4535" s="0" t="s">
        <v>73</v>
      </c>
      <c r="B4535" s="0" t="s">
        <v>426</v>
      </c>
      <c r="C4535" s="0" t="s">
        <v>457</v>
      </c>
      <c r="D4535" s="0" t="s">
        <v>29</v>
      </c>
      <c r="E4535" s="0" t="s">
        <v>30</v>
      </c>
      <c r="F4535" s="0" t="s">
        <v>460</v>
      </c>
      <c r="G4535" s="0" t="s">
        <v>1611</v>
      </c>
      <c r="H4535" s="0" t="n">
        <v>0.92</v>
      </c>
      <c r="I4535" s="0" t="n">
        <v>10.4</v>
      </c>
      <c r="J4535" s="0" t="n">
        <v>0</v>
      </c>
      <c r="K4535" s="0" t="n">
        <f aca="false">I4535*SUMIFS(syst_chauffage!$H$3:$H$27,syst_chauffage!$B$3:$B$27,D4535,syst_chauffage!$C$3:$C$27,E4535)</f>
        <v>3</v>
      </c>
      <c r="L4535" s="12" t="n">
        <f aca="false">H4535*SUMIFS(syst_chauffage!$K$3:$K$27,syst_chauffage!$B$3:$B$27,D4535,syst_chauffage!$C$3:$C$27,E4535)</f>
        <v>0.92</v>
      </c>
      <c r="N4535" s="0" t="str">
        <f aca="false">A4535</f>
        <v>Café Hôtel Restaurant</v>
      </c>
      <c r="O4535" s="0" t="str">
        <f aca="false">B4535</f>
        <v>Hôtel sans restaurant</v>
      </c>
      <c r="P4535" s="0" t="str">
        <f aca="false">C4535</f>
        <v>Grand Hotel sans restaurant Luxe</v>
      </c>
      <c r="Q4535" s="0" t="str">
        <f aca="false">D4535</f>
        <v>Electrique direct</v>
      </c>
      <c r="R4535" s="0" t="str">
        <f aca="false">E4535</f>
        <v>Electricité</v>
      </c>
      <c r="S4535" s="0" t="str">
        <f aca="false">F4535</f>
        <v>0219250602</v>
      </c>
      <c r="T4535" s="0" t="str">
        <f aca="false">G4535</f>
        <v>3</v>
      </c>
      <c r="U4535" s="0" t="n">
        <f aca="false">L4535</f>
        <v>0.92</v>
      </c>
      <c r="V4535" s="0" t="n">
        <f aca="false">K4535</f>
        <v>3</v>
      </c>
      <c r="W4535" s="0" t="n">
        <f aca="false">J4535</f>
        <v>0</v>
      </c>
    </row>
    <row r="4536" customFormat="false" ht="12.8" hidden="false" customHeight="false" outlineLevel="0" collapsed="false">
      <c r="A4536" s="0" t="s">
        <v>73</v>
      </c>
      <c r="B4536" s="0" t="s">
        <v>426</v>
      </c>
      <c r="C4536" s="0" t="s">
        <v>457</v>
      </c>
      <c r="D4536" s="0" t="s">
        <v>36</v>
      </c>
      <c r="E4536" s="0" t="s">
        <v>30</v>
      </c>
      <c r="F4536" s="0" t="s">
        <v>461</v>
      </c>
      <c r="G4536" s="0" t="s">
        <v>1611</v>
      </c>
      <c r="H4536" s="0" t="n">
        <v>3.01659497674418</v>
      </c>
      <c r="I4536" s="0" t="n">
        <v>69.1099990634117</v>
      </c>
      <c r="J4536" s="0" t="n">
        <v>738</v>
      </c>
      <c r="K4536" s="0" t="n">
        <f aca="false">I4536*SUMIFS(syst_chauffage!$H$3:$H$27,syst_chauffage!$B$3:$B$27,D4536,syst_chauffage!$C$3:$C$27,E4536)</f>
        <v>42.7554608822666</v>
      </c>
      <c r="L4536" s="12" t="n">
        <f aca="false">H4536*SUMIFS(syst_chauffage!$K$3:$K$27,syst_chauffage!$B$3:$B$27,D4536,syst_chauffage!$C$3:$C$27,E4536)</f>
        <v>2.53451452484516</v>
      </c>
      <c r="N4536" s="0" t="str">
        <f aca="false">A4536</f>
        <v>Café Hôtel Restaurant</v>
      </c>
      <c r="O4536" s="0" t="str">
        <f aca="false">B4536</f>
        <v>Hôtel sans restaurant</v>
      </c>
      <c r="P4536" s="0" t="str">
        <f aca="false">C4536</f>
        <v>Grand Hotel sans restaurant Luxe</v>
      </c>
      <c r="Q4536" s="0" t="str">
        <f aca="false">D4536</f>
        <v>PAC</v>
      </c>
      <c r="R4536" s="0" t="str">
        <f aca="false">E4536</f>
        <v>Electricité</v>
      </c>
      <c r="S4536" s="0" t="str">
        <f aca="false">F4536</f>
        <v>0219250902</v>
      </c>
      <c r="T4536" s="0" t="str">
        <f aca="false">G4536</f>
        <v>3</v>
      </c>
      <c r="U4536" s="0" t="n">
        <f aca="false">L4536</f>
        <v>2.53451452484516</v>
      </c>
      <c r="V4536" s="0" t="n">
        <f aca="false">K4536</f>
        <v>42.7554608822666</v>
      </c>
      <c r="W4536" s="0" t="n">
        <f aca="false">J4536</f>
        <v>738</v>
      </c>
    </row>
    <row r="4537" customFormat="false" ht="12.8" hidden="false" customHeight="false" outlineLevel="0" collapsed="false">
      <c r="A4537" s="0" t="s">
        <v>73</v>
      </c>
      <c r="B4537" s="0" t="s">
        <v>426</v>
      </c>
      <c r="C4537" s="0" t="s">
        <v>457</v>
      </c>
      <c r="D4537" s="0" t="s">
        <v>42</v>
      </c>
      <c r="E4537" s="0" t="s">
        <v>30</v>
      </c>
      <c r="F4537" s="0" t="s">
        <v>462</v>
      </c>
      <c r="G4537" s="0" t="s">
        <v>1611</v>
      </c>
      <c r="H4537" s="0" t="n">
        <v>2.87237358139535</v>
      </c>
      <c r="I4537" s="0" t="n">
        <v>28.9368869872017</v>
      </c>
      <c r="J4537" s="0" t="n">
        <v>738</v>
      </c>
      <c r="K4537" s="0" t="n">
        <f aca="false">I4537*SUMIFS(syst_chauffage!$H$3:$H$27,syst_chauffage!$B$3:$B$27,D4537,syst_chauffage!$C$3:$C$27,E4537)</f>
        <v>26.1211032114154</v>
      </c>
      <c r="L4537" s="12" t="n">
        <f aca="false">H4537*SUMIFS(syst_chauffage!$K$3:$K$27,syst_chauffage!$B$3:$B$27,D4537,syst_chauffage!$C$3:$C$27,E4537)</f>
        <v>2.56083291829193</v>
      </c>
      <c r="N4537" s="0" t="str">
        <f aca="false">A4537</f>
        <v>Café Hôtel Restaurant</v>
      </c>
      <c r="O4537" s="0" t="str">
        <f aca="false">B4537</f>
        <v>Hôtel sans restaurant</v>
      </c>
      <c r="P4537" s="0" t="str">
        <f aca="false">C4537</f>
        <v>Grand Hotel sans restaurant Luxe</v>
      </c>
      <c r="Q4537" s="0" t="str">
        <f aca="false">D4537</f>
        <v>Rooftop</v>
      </c>
      <c r="R4537" s="0" t="str">
        <f aca="false">E4537</f>
        <v>Electricité</v>
      </c>
      <c r="S4537" s="0" t="str">
        <f aca="false">F4537</f>
        <v>0219251002</v>
      </c>
      <c r="T4537" s="0" t="str">
        <f aca="false">G4537</f>
        <v>3</v>
      </c>
      <c r="U4537" s="0" t="n">
        <f aca="false">L4537</f>
        <v>2.56083291829193</v>
      </c>
      <c r="V4537" s="0" t="n">
        <f aca="false">K4537</f>
        <v>26.1211032114154</v>
      </c>
      <c r="W4537" s="0" t="n">
        <f aca="false">J4537</f>
        <v>738</v>
      </c>
    </row>
    <row r="4538" customFormat="false" ht="12.8" hidden="false" customHeight="false" outlineLevel="0" collapsed="false">
      <c r="A4538" s="0" t="s">
        <v>73</v>
      </c>
      <c r="B4538" s="0" t="s">
        <v>426</v>
      </c>
      <c r="C4538" s="0" t="s">
        <v>457</v>
      </c>
      <c r="D4538" s="0" t="s">
        <v>51</v>
      </c>
      <c r="E4538" s="0" t="s">
        <v>58</v>
      </c>
      <c r="F4538" s="0" t="s">
        <v>463</v>
      </c>
      <c r="G4538" s="0" t="s">
        <v>1611</v>
      </c>
      <c r="H4538" s="0" t="n">
        <v>0.84</v>
      </c>
      <c r="I4538" s="0" t="n">
        <v>29.5589758626543</v>
      </c>
      <c r="J4538" s="0" t="n">
        <v>935</v>
      </c>
      <c r="K4538" s="0" t="n">
        <f aca="false">I4538*SUMIFS(syst_chauffage!$H$3:$H$27,syst_chauffage!$B$3:$B$27,D4538,syst_chauffage!$C$3:$C$27,E4538)</f>
        <v>63.0788399171194</v>
      </c>
      <c r="L4538" s="12" t="n">
        <f aca="false">H4538*SUMIFS(syst_chauffage!$K$3:$K$27,syst_chauffage!$B$3:$B$27,D4538,syst_chauffage!$C$3:$C$27,E4538)</f>
        <v>0.84</v>
      </c>
      <c r="N4538" s="0" t="str">
        <f aca="false">A4538</f>
        <v>Café Hôtel Restaurant</v>
      </c>
      <c r="O4538" s="0" t="str">
        <f aca="false">B4538</f>
        <v>Hôtel sans restaurant</v>
      </c>
      <c r="P4538" s="0" t="str">
        <f aca="false">C4538</f>
        <v>Grand Hotel sans restaurant Luxe</v>
      </c>
      <c r="Q4538" s="0" t="str">
        <f aca="false">D4538</f>
        <v>Autre système centralisé performant</v>
      </c>
      <c r="R4538" s="0" t="str">
        <f aca="false">E4538</f>
        <v>Urbain</v>
      </c>
      <c r="S4538" s="0" t="str">
        <f aca="false">F4538</f>
        <v>0219252106</v>
      </c>
      <c r="T4538" s="0" t="str">
        <f aca="false">G4538</f>
        <v>3</v>
      </c>
      <c r="U4538" s="0" t="n">
        <f aca="false">L4538</f>
        <v>0.84</v>
      </c>
      <c r="V4538" s="0" t="n">
        <f aca="false">K4538</f>
        <v>63.0788399171194</v>
      </c>
      <c r="W4538" s="0" t="n">
        <f aca="false">J4538</f>
        <v>935</v>
      </c>
    </row>
    <row r="4539" customFormat="false" ht="12.8" hidden="false" customHeight="false" outlineLevel="0" collapsed="false">
      <c r="A4539" s="0" t="s">
        <v>73</v>
      </c>
      <c r="B4539" s="0" t="s">
        <v>426</v>
      </c>
      <c r="C4539" s="0" t="s">
        <v>457</v>
      </c>
      <c r="D4539" s="0" t="s">
        <v>18</v>
      </c>
      <c r="E4539" s="0" t="s">
        <v>14</v>
      </c>
      <c r="F4539" s="0" t="s">
        <v>464</v>
      </c>
      <c r="G4539" s="0" t="s">
        <v>1611</v>
      </c>
      <c r="H4539" s="0" t="n">
        <v>0.988723648691933</v>
      </c>
      <c r="I4539" s="0" t="n">
        <v>9.90196063836284</v>
      </c>
      <c r="J4539" s="0" t="n">
        <v>1064</v>
      </c>
      <c r="K4539" s="0" t="n">
        <f aca="false">I4539*SUMIFS(syst_chauffage!$H$3:$H$27,syst_chauffage!$B$3:$B$27,D4539,syst_chauffage!$C$3:$C$27,E4539)</f>
        <v>26.9821389290884</v>
      </c>
      <c r="L4539" s="12" t="n">
        <f aca="false">H4539*SUMIFS(syst_chauffage!$K$3:$K$27,syst_chauffage!$B$3:$B$27,D4539,syst_chauffage!$C$3:$C$27,E4539)</f>
        <v>0.96049251390646</v>
      </c>
      <c r="N4539" s="0" t="str">
        <f aca="false">A4539</f>
        <v>Café Hôtel Restaurant</v>
      </c>
      <c r="O4539" s="0" t="str">
        <f aca="false">B4539</f>
        <v>Hôtel sans restaurant</v>
      </c>
      <c r="P4539" s="0" t="str">
        <f aca="false">C4539</f>
        <v>Grand Hotel sans restaurant Luxe</v>
      </c>
      <c r="Q4539" s="0" t="str">
        <f aca="false">D4539</f>
        <v>Chaudière condensation gaz</v>
      </c>
      <c r="R4539" s="0" t="str">
        <f aca="false">E4539</f>
        <v>Gaz</v>
      </c>
      <c r="S4539" s="0" t="str">
        <f aca="false">F4539</f>
        <v>0219252404</v>
      </c>
      <c r="T4539" s="0" t="str">
        <f aca="false">G4539</f>
        <v>3</v>
      </c>
      <c r="U4539" s="0" t="n">
        <f aca="false">L4539</f>
        <v>0.96049251390646</v>
      </c>
      <c r="V4539" s="0" t="n">
        <f aca="false">K4539</f>
        <v>26.9821389290884</v>
      </c>
      <c r="W4539" s="0" t="n">
        <f aca="false">J4539</f>
        <v>1064</v>
      </c>
    </row>
    <row r="4540" customFormat="false" ht="12.8" hidden="false" customHeight="false" outlineLevel="0" collapsed="false">
      <c r="A4540" s="0" t="s">
        <v>73</v>
      </c>
      <c r="B4540" s="0" t="s">
        <v>426</v>
      </c>
      <c r="C4540" s="0" t="s">
        <v>457</v>
      </c>
      <c r="D4540" s="0" t="s">
        <v>32</v>
      </c>
      <c r="E4540" s="0" t="s">
        <v>30</v>
      </c>
      <c r="F4540" s="0" t="s">
        <v>465</v>
      </c>
      <c r="G4540" s="0" t="s">
        <v>1611</v>
      </c>
      <c r="H4540" s="0" t="n">
        <v>1</v>
      </c>
      <c r="I4540" s="0" t="n">
        <v>12</v>
      </c>
      <c r="J4540" s="0" t="n">
        <v>0</v>
      </c>
      <c r="K4540" s="0" t="n">
        <f aca="false">I4540*SUMIFS(syst_chauffage!$H$3:$H$27,syst_chauffage!$B$3:$B$27,D4540,syst_chauffage!$C$3:$C$27,E4540)</f>
        <v>12</v>
      </c>
      <c r="L4540" s="12" t="n">
        <f aca="false">H4540*SUMIFS(syst_chauffage!$K$3:$K$27,syst_chauffage!$B$3:$B$27,D4540,syst_chauffage!$C$3:$C$27,E4540)</f>
        <v>1</v>
      </c>
      <c r="N4540" s="0" t="str">
        <f aca="false">A4540</f>
        <v>Café Hôtel Restaurant</v>
      </c>
      <c r="O4540" s="0" t="str">
        <f aca="false">B4540</f>
        <v>Hôtel sans restaurant</v>
      </c>
      <c r="P4540" s="0" t="str">
        <f aca="false">C4540</f>
        <v>Grand Hotel sans restaurant Luxe</v>
      </c>
      <c r="Q4540" s="0" t="str">
        <f aca="false">D4540</f>
        <v>Electrique direct performant</v>
      </c>
      <c r="R4540" s="0" t="str">
        <f aca="false">E4540</f>
        <v>Electricité</v>
      </c>
      <c r="S4540" s="0" t="str">
        <f aca="false">F4540</f>
        <v>0219252602</v>
      </c>
      <c r="T4540" s="0" t="str">
        <f aca="false">G4540</f>
        <v>3</v>
      </c>
      <c r="U4540" s="0" t="n">
        <f aca="false">L4540</f>
        <v>1</v>
      </c>
      <c r="V4540" s="0" t="n">
        <f aca="false">K4540</f>
        <v>12</v>
      </c>
      <c r="W4540" s="0" t="n">
        <f aca="false">J4540</f>
        <v>0</v>
      </c>
    </row>
    <row r="4541" customFormat="false" ht="12.8" hidden="false" customHeight="false" outlineLevel="0" collapsed="false">
      <c r="A4541" s="0" t="s">
        <v>73</v>
      </c>
      <c r="B4541" s="0" t="s">
        <v>426</v>
      </c>
      <c r="C4541" s="0" t="s">
        <v>457</v>
      </c>
      <c r="D4541" s="0" t="s">
        <v>38</v>
      </c>
      <c r="E4541" s="0" t="s">
        <v>30</v>
      </c>
      <c r="F4541" s="0" t="s">
        <v>466</v>
      </c>
      <c r="G4541" s="0" t="s">
        <v>1611</v>
      </c>
      <c r="H4541" s="0" t="n">
        <v>3.4806865116279</v>
      </c>
      <c r="I4541" s="0" t="n">
        <v>82.2738084088234</v>
      </c>
      <c r="J4541" s="0" t="n">
        <v>792</v>
      </c>
      <c r="K4541" s="0" t="n">
        <f aca="false">I4541*SUMIFS(syst_chauffage!$H$3:$H$27,syst_chauffage!$B$3:$B$27,D4541,syst_chauffage!$C$3:$C$27,E4541)</f>
        <v>83.1618556055463</v>
      </c>
      <c r="L4541" s="12" t="n">
        <f aca="false">H4541*SUMIFS(syst_chauffage!$K$3:$K$27,syst_chauffage!$B$3:$B$27,D4541,syst_chauffage!$C$3:$C$27,E4541)</f>
        <v>3.11387672840548</v>
      </c>
      <c r="N4541" s="0" t="str">
        <f aca="false">A4541</f>
        <v>Café Hôtel Restaurant</v>
      </c>
      <c r="O4541" s="0" t="str">
        <f aca="false">B4541</f>
        <v>Hôtel sans restaurant</v>
      </c>
      <c r="P4541" s="0" t="str">
        <f aca="false">C4541</f>
        <v>Grand Hotel sans restaurant Luxe</v>
      </c>
      <c r="Q4541" s="0" t="str">
        <f aca="false">D4541</f>
        <v>PAC performant</v>
      </c>
      <c r="R4541" s="0" t="str">
        <f aca="false">E4541</f>
        <v>Electricité</v>
      </c>
      <c r="S4541" s="0" t="str">
        <f aca="false">F4541</f>
        <v>0219252902</v>
      </c>
      <c r="T4541" s="0" t="str">
        <f aca="false">G4541</f>
        <v>3</v>
      </c>
      <c r="U4541" s="0" t="n">
        <f aca="false">L4541</f>
        <v>3.11387672840548</v>
      </c>
      <c r="V4541" s="0" t="n">
        <f aca="false">K4541</f>
        <v>83.1618556055463</v>
      </c>
      <c r="W4541" s="0" t="n">
        <f aca="false">J4541</f>
        <v>792</v>
      </c>
    </row>
    <row r="4542" customFormat="false" ht="12.8" hidden="false" customHeight="false" outlineLevel="0" collapsed="false">
      <c r="A4542" s="0" t="s">
        <v>73</v>
      </c>
      <c r="B4542" s="0" t="s">
        <v>426</v>
      </c>
      <c r="C4542" s="0" t="s">
        <v>457</v>
      </c>
      <c r="D4542" s="0" t="s">
        <v>46</v>
      </c>
      <c r="E4542" s="0" t="s">
        <v>30</v>
      </c>
      <c r="F4542" s="0" t="s">
        <v>467</v>
      </c>
      <c r="G4542" s="0" t="s">
        <v>1611</v>
      </c>
      <c r="H4542" s="0" t="n">
        <v>3.40965209302325</v>
      </c>
      <c r="I4542" s="0" t="n">
        <v>34.448674984764</v>
      </c>
      <c r="J4542" s="0" t="n">
        <v>792</v>
      </c>
      <c r="K4542" s="0" t="n">
        <f aca="false">I4542*SUMIFS(syst_chauffage!$H$3:$H$27,syst_chauffage!$B$3:$B$27,D4542,syst_chauffage!$C$3:$C$27,E4542)</f>
        <v>59.7652639967513</v>
      </c>
      <c r="L4542" s="12" t="n">
        <f aca="false">H4542*SUMIFS(syst_chauffage!$K$3:$K$27,syst_chauffage!$B$3:$B$27,D4542,syst_chauffage!$C$3:$C$27,E4542)</f>
        <v>3.0738373270652</v>
      </c>
      <c r="N4542" s="0" t="str">
        <f aca="false">A4542</f>
        <v>Café Hôtel Restaurant</v>
      </c>
      <c r="O4542" s="0" t="str">
        <f aca="false">B4542</f>
        <v>Hôtel sans restaurant</v>
      </c>
      <c r="P4542" s="0" t="str">
        <f aca="false">C4542</f>
        <v>Grand Hotel sans restaurant Luxe</v>
      </c>
      <c r="Q4542" s="0" t="str">
        <f aca="false">D4542</f>
        <v>Rooftop performant</v>
      </c>
      <c r="R4542" s="0" t="str">
        <f aca="false">E4542</f>
        <v>Electricité</v>
      </c>
      <c r="S4542" s="0" t="str">
        <f aca="false">F4542</f>
        <v>0219253002</v>
      </c>
      <c r="T4542" s="0" t="str">
        <f aca="false">G4542</f>
        <v>3</v>
      </c>
      <c r="U4542" s="0" t="n">
        <f aca="false">L4542</f>
        <v>3.0738373270652</v>
      </c>
      <c r="V4542" s="0" t="n">
        <f aca="false">K4542</f>
        <v>59.7652639967513</v>
      </c>
      <c r="W4542" s="0" t="n">
        <f aca="false">J4542</f>
        <v>792</v>
      </c>
    </row>
    <row r="4543" customFormat="false" ht="12.8" hidden="false" customHeight="false" outlineLevel="0" collapsed="false">
      <c r="A4543" s="0" t="s">
        <v>73</v>
      </c>
      <c r="B4543" s="0" t="s">
        <v>426</v>
      </c>
      <c r="C4543" s="0" t="s">
        <v>468</v>
      </c>
      <c r="D4543" s="0" t="s">
        <v>19</v>
      </c>
      <c r="E4543" s="0" t="s">
        <v>58</v>
      </c>
      <c r="F4543" s="0" t="s">
        <v>469</v>
      </c>
      <c r="G4543" s="0" t="s">
        <v>1611</v>
      </c>
      <c r="H4543" s="0" t="n">
        <v>0.728</v>
      </c>
      <c r="I4543" s="0" t="n">
        <v>27.1065193643178</v>
      </c>
      <c r="J4543" s="0" t="n">
        <v>935</v>
      </c>
      <c r="K4543" s="0" t="n">
        <f aca="false">I4543*SUMIFS(syst_chauffage!$H$3:$H$27,syst_chauffage!$B$3:$B$27,D4543,syst_chauffage!$C$3:$C$27,E4543)</f>
        <v>44.5888579184039</v>
      </c>
      <c r="L4543" s="12" t="n">
        <f aca="false">H4543*SUMIFS(syst_chauffage!$K$3:$K$27,syst_chauffage!$B$3:$B$27,D4543,syst_chauffage!$C$3:$C$27,E4543)</f>
        <v>0.728</v>
      </c>
      <c r="N4543" s="0" t="str">
        <f aca="false">A4543</f>
        <v>Café Hôtel Restaurant</v>
      </c>
      <c r="O4543" s="0" t="str">
        <f aca="false">B4543</f>
        <v>Hôtel sans restaurant</v>
      </c>
      <c r="P4543" s="0" t="str">
        <f aca="false">C4543</f>
        <v>Hotel d'affaire sans restaurant Haut de Gamme</v>
      </c>
      <c r="Q4543" s="0" t="str">
        <f aca="false">D4543</f>
        <v>Autre système centralisé</v>
      </c>
      <c r="R4543" s="0" t="str">
        <f aca="false">E4543</f>
        <v>Urbain</v>
      </c>
      <c r="S4543" s="0" t="str">
        <f aca="false">F4543</f>
        <v>0219390106</v>
      </c>
      <c r="T4543" s="0" t="str">
        <f aca="false">G4543</f>
        <v>3</v>
      </c>
      <c r="U4543" s="0" t="n">
        <f aca="false">L4543</f>
        <v>0.728</v>
      </c>
      <c r="V4543" s="0" t="n">
        <f aca="false">K4543</f>
        <v>44.5888579184039</v>
      </c>
      <c r="W4543" s="0" t="n">
        <f aca="false">J4543</f>
        <v>935</v>
      </c>
    </row>
    <row r="4544" customFormat="false" ht="12.8" hidden="false" customHeight="false" outlineLevel="0" collapsed="false">
      <c r="A4544" s="0" t="s">
        <v>73</v>
      </c>
      <c r="B4544" s="0" t="s">
        <v>426</v>
      </c>
      <c r="C4544" s="0" t="s">
        <v>468</v>
      </c>
      <c r="D4544" s="0" t="s">
        <v>13</v>
      </c>
      <c r="E4544" s="0" t="s">
        <v>14</v>
      </c>
      <c r="F4544" s="0" t="s">
        <v>470</v>
      </c>
      <c r="G4544" s="0" t="s">
        <v>1611</v>
      </c>
      <c r="H4544" s="0" t="n">
        <v>0.729772601742632</v>
      </c>
      <c r="I4544" s="0" t="n">
        <v>10.6544981501414</v>
      </c>
      <c r="J4544" s="0" t="n">
        <v>462</v>
      </c>
      <c r="K4544" s="0" t="n">
        <f aca="false">I4544*SUMIFS(syst_chauffage!$H$3:$H$27,syst_chauffage!$B$3:$B$27,D4544,syst_chauffage!$C$3:$C$27,E4544)</f>
        <v>21.5177364248663</v>
      </c>
      <c r="L4544" s="12" t="n">
        <f aca="false">H4544*SUMIFS(syst_chauffage!$K$3:$K$27,syst_chauffage!$B$3:$B$27,D4544,syst_chauffage!$C$3:$C$27,E4544)</f>
        <v>0.729772601742632</v>
      </c>
      <c r="N4544" s="0" t="str">
        <f aca="false">A4544</f>
        <v>Café Hôtel Restaurant</v>
      </c>
      <c r="O4544" s="0" t="str">
        <f aca="false">B4544</f>
        <v>Hôtel sans restaurant</v>
      </c>
      <c r="P4544" s="0" t="str">
        <f aca="false">C4544</f>
        <v>Hotel d'affaire sans restaurant Haut de Gamme</v>
      </c>
      <c r="Q4544" s="0" t="str">
        <f aca="false">D4544</f>
        <v>Chaudière gaz</v>
      </c>
      <c r="R4544" s="0" t="str">
        <f aca="false">E4544</f>
        <v>Gaz</v>
      </c>
      <c r="S4544" s="0" t="str">
        <f aca="false">F4544</f>
        <v>0219390404</v>
      </c>
      <c r="T4544" s="0" t="str">
        <f aca="false">G4544</f>
        <v>3</v>
      </c>
      <c r="U4544" s="0" t="n">
        <f aca="false">L4544</f>
        <v>0.729772601742632</v>
      </c>
      <c r="V4544" s="0" t="n">
        <f aca="false">K4544</f>
        <v>21.5177364248663</v>
      </c>
      <c r="W4544" s="0" t="n">
        <f aca="false">J4544</f>
        <v>462</v>
      </c>
    </row>
    <row r="4545" customFormat="false" ht="12.8" hidden="false" customHeight="false" outlineLevel="0" collapsed="false">
      <c r="A4545" s="0" t="s">
        <v>73</v>
      </c>
      <c r="B4545" s="0" t="s">
        <v>426</v>
      </c>
      <c r="C4545" s="0" t="s">
        <v>468</v>
      </c>
      <c r="D4545" s="0" t="s">
        <v>51</v>
      </c>
      <c r="E4545" s="0" t="s">
        <v>58</v>
      </c>
      <c r="F4545" s="0" t="s">
        <v>471</v>
      </c>
      <c r="G4545" s="0" t="s">
        <v>1611</v>
      </c>
      <c r="H4545" s="0" t="n">
        <v>0.84</v>
      </c>
      <c r="I4545" s="0" t="n">
        <v>32.2696659099021</v>
      </c>
      <c r="J4545" s="0" t="n">
        <v>935</v>
      </c>
      <c r="K4545" s="0" t="n">
        <f aca="false">I4545*SUMIFS(syst_chauffage!$H$3:$H$27,syst_chauffage!$B$3:$B$27,D4545,syst_chauffage!$C$3:$C$27,E4545)</f>
        <v>68.8634511414651</v>
      </c>
      <c r="L4545" s="12" t="n">
        <f aca="false">H4545*SUMIFS(syst_chauffage!$K$3:$K$27,syst_chauffage!$B$3:$B$27,D4545,syst_chauffage!$C$3:$C$27,E4545)</f>
        <v>0.84</v>
      </c>
      <c r="N4545" s="0" t="str">
        <f aca="false">A4545</f>
        <v>Café Hôtel Restaurant</v>
      </c>
      <c r="O4545" s="0" t="str">
        <f aca="false">B4545</f>
        <v>Hôtel sans restaurant</v>
      </c>
      <c r="P4545" s="0" t="str">
        <f aca="false">C4545</f>
        <v>Hotel d'affaire sans restaurant Haut de Gamme</v>
      </c>
      <c r="Q4545" s="0" t="str">
        <f aca="false">D4545</f>
        <v>Autre système centralisé performant</v>
      </c>
      <c r="R4545" s="0" t="str">
        <f aca="false">E4545</f>
        <v>Urbain</v>
      </c>
      <c r="S4545" s="0" t="str">
        <f aca="false">F4545</f>
        <v>0219392106</v>
      </c>
      <c r="T4545" s="0" t="str">
        <f aca="false">G4545</f>
        <v>3</v>
      </c>
      <c r="U4545" s="0" t="n">
        <f aca="false">L4545</f>
        <v>0.84</v>
      </c>
      <c r="V4545" s="0" t="n">
        <f aca="false">K4545</f>
        <v>68.8634511414651</v>
      </c>
      <c r="W4545" s="0" t="n">
        <f aca="false">J4545</f>
        <v>935</v>
      </c>
    </row>
    <row r="4546" customFormat="false" ht="12.8" hidden="false" customHeight="false" outlineLevel="0" collapsed="false">
      <c r="A4546" s="0" t="s">
        <v>73</v>
      </c>
      <c r="B4546" s="0" t="s">
        <v>426</v>
      </c>
      <c r="C4546" s="0" t="s">
        <v>468</v>
      </c>
      <c r="D4546" s="0" t="s">
        <v>18</v>
      </c>
      <c r="E4546" s="0" t="s">
        <v>14</v>
      </c>
      <c r="F4546" s="0" t="s">
        <v>472</v>
      </c>
      <c r="G4546" s="0" t="s">
        <v>1611</v>
      </c>
      <c r="H4546" s="0" t="n">
        <v>0.990797516492237</v>
      </c>
      <c r="I4546" s="0" t="n">
        <v>12.683926369216</v>
      </c>
      <c r="J4546" s="0" t="n">
        <v>1064</v>
      </c>
      <c r="K4546" s="0" t="n">
        <f aca="false">I4546*SUMIFS(syst_chauffage!$H$3:$H$27,syst_chauffage!$B$3:$B$27,D4546,syst_chauffage!$C$3:$C$27,E4546)</f>
        <v>34.5627978094144</v>
      </c>
      <c r="L4546" s="12" t="n">
        <f aca="false">H4546*SUMIFS(syst_chauffage!$K$3:$K$27,syst_chauffage!$B$3:$B$27,D4546,syst_chauffage!$C$3:$C$27,E4546)</f>
        <v>0.962507166331998</v>
      </c>
      <c r="N4546" s="0" t="str">
        <f aca="false">A4546</f>
        <v>Café Hôtel Restaurant</v>
      </c>
      <c r="O4546" s="0" t="str">
        <f aca="false">B4546</f>
        <v>Hôtel sans restaurant</v>
      </c>
      <c r="P4546" s="0" t="str">
        <f aca="false">C4546</f>
        <v>Hotel d'affaire sans restaurant Haut de Gamme</v>
      </c>
      <c r="Q4546" s="0" t="str">
        <f aca="false">D4546</f>
        <v>Chaudière condensation gaz</v>
      </c>
      <c r="R4546" s="0" t="str">
        <f aca="false">E4546</f>
        <v>Gaz</v>
      </c>
      <c r="S4546" s="0" t="str">
        <f aca="false">F4546</f>
        <v>0219392404</v>
      </c>
      <c r="T4546" s="0" t="str">
        <f aca="false">G4546</f>
        <v>3</v>
      </c>
      <c r="U4546" s="0" t="n">
        <f aca="false">L4546</f>
        <v>0.962507166331998</v>
      </c>
      <c r="V4546" s="0" t="n">
        <f aca="false">K4546</f>
        <v>34.5627978094144</v>
      </c>
      <c r="W4546" s="0" t="n">
        <f aca="false">J4546</f>
        <v>1064</v>
      </c>
    </row>
    <row r="4547" customFormat="false" ht="12.8" hidden="false" customHeight="false" outlineLevel="0" collapsed="false">
      <c r="A4547" s="0" t="s">
        <v>73</v>
      </c>
      <c r="B4547" s="0" t="s">
        <v>426</v>
      </c>
      <c r="C4547" s="0" t="s">
        <v>473</v>
      </c>
      <c r="D4547" s="0" t="s">
        <v>13</v>
      </c>
      <c r="E4547" s="0" t="s">
        <v>14</v>
      </c>
      <c r="F4547" s="0" t="s">
        <v>474</v>
      </c>
      <c r="G4547" s="0" t="s">
        <v>1611</v>
      </c>
      <c r="H4547" s="0" t="n">
        <v>0.729324423231864</v>
      </c>
      <c r="I4547" s="0" t="n">
        <v>7.80592293698882</v>
      </c>
      <c r="J4547" s="0" t="n">
        <v>462</v>
      </c>
      <c r="K4547" s="0" t="n">
        <f aca="false">I4547*SUMIFS(syst_chauffage!$H$3:$H$27,syst_chauffage!$B$3:$B$27,D4547,syst_chauffage!$C$3:$C$27,E4547)</f>
        <v>15.7647774624387</v>
      </c>
      <c r="L4547" s="12" t="n">
        <f aca="false">H4547*SUMIFS(syst_chauffage!$K$3:$K$27,syst_chauffage!$B$3:$B$27,D4547,syst_chauffage!$C$3:$C$27,E4547)</f>
        <v>0.729324423231864</v>
      </c>
      <c r="N4547" s="0" t="str">
        <f aca="false">A4547</f>
        <v>Café Hôtel Restaurant</v>
      </c>
      <c r="O4547" s="0" t="str">
        <f aca="false">B4547</f>
        <v>Hôtel sans restaurant</v>
      </c>
      <c r="P4547" s="0" t="str">
        <f aca="false">C4547</f>
        <v>Hotel d'affaire sans restaurant Luxe</v>
      </c>
      <c r="Q4547" s="0" t="str">
        <f aca="false">D4547</f>
        <v>Chaudière gaz</v>
      </c>
      <c r="R4547" s="0" t="str">
        <f aca="false">E4547</f>
        <v>Gaz</v>
      </c>
      <c r="S4547" s="0" t="str">
        <f aca="false">F4547</f>
        <v>0219400404</v>
      </c>
      <c r="T4547" s="0" t="str">
        <f aca="false">G4547</f>
        <v>3</v>
      </c>
      <c r="U4547" s="0" t="n">
        <f aca="false">L4547</f>
        <v>0.729324423231864</v>
      </c>
      <c r="V4547" s="0" t="n">
        <f aca="false">K4547</f>
        <v>15.7647774624387</v>
      </c>
      <c r="W4547" s="0" t="n">
        <f aca="false">J4547</f>
        <v>462</v>
      </c>
    </row>
    <row r="4548" customFormat="false" ht="12.8" hidden="false" customHeight="false" outlineLevel="0" collapsed="false">
      <c r="A4548" s="0" t="s">
        <v>73</v>
      </c>
      <c r="B4548" s="0" t="s">
        <v>426</v>
      </c>
      <c r="C4548" s="0" t="s">
        <v>473</v>
      </c>
      <c r="D4548" s="0" t="s">
        <v>18</v>
      </c>
      <c r="E4548" s="0" t="s">
        <v>14</v>
      </c>
      <c r="F4548" s="0" t="s">
        <v>475</v>
      </c>
      <c r="G4548" s="0" t="s">
        <v>1611</v>
      </c>
      <c r="H4548" s="0" t="n">
        <v>0.992334403709151</v>
      </c>
      <c r="I4548" s="0" t="n">
        <v>9.29276540117716</v>
      </c>
      <c r="J4548" s="0" t="n">
        <v>1064</v>
      </c>
      <c r="K4548" s="0" t="n">
        <f aca="false">I4548*SUMIFS(syst_chauffage!$H$3:$H$27,syst_chauffage!$B$3:$B$27,D4548,syst_chauffage!$C$3:$C$27,E4548)</f>
        <v>25.3221252080684</v>
      </c>
      <c r="L4548" s="12" t="n">
        <f aca="false">H4548*SUMIFS(syst_chauffage!$K$3:$K$27,syst_chauffage!$B$3:$B$27,D4548,syst_chauffage!$C$3:$C$27,E4548)</f>
        <v>0.96400017063964</v>
      </c>
      <c r="N4548" s="0" t="str">
        <f aca="false">A4548</f>
        <v>Café Hôtel Restaurant</v>
      </c>
      <c r="O4548" s="0" t="str">
        <f aca="false">B4548</f>
        <v>Hôtel sans restaurant</v>
      </c>
      <c r="P4548" s="0" t="str">
        <f aca="false">C4548</f>
        <v>Hotel d'affaire sans restaurant Luxe</v>
      </c>
      <c r="Q4548" s="0" t="str">
        <f aca="false">D4548</f>
        <v>Chaudière condensation gaz</v>
      </c>
      <c r="R4548" s="0" t="str">
        <f aca="false">E4548</f>
        <v>Gaz</v>
      </c>
      <c r="S4548" s="0" t="str">
        <f aca="false">F4548</f>
        <v>0219402404</v>
      </c>
      <c r="T4548" s="0" t="str">
        <f aca="false">G4548</f>
        <v>3</v>
      </c>
      <c r="U4548" s="0" t="n">
        <f aca="false">L4548</f>
        <v>0.96400017063964</v>
      </c>
      <c r="V4548" s="0" t="n">
        <f aca="false">K4548</f>
        <v>25.3221252080684</v>
      </c>
      <c r="W4548" s="0" t="n">
        <f aca="false">J4548</f>
        <v>1064</v>
      </c>
    </row>
    <row r="4549" customFormat="false" ht="12.8" hidden="false" customHeight="false" outlineLevel="0" collapsed="false">
      <c r="A4549" s="0" t="s">
        <v>73</v>
      </c>
      <c r="B4549" s="0" t="s">
        <v>426</v>
      </c>
      <c r="C4549" s="0" t="s">
        <v>476</v>
      </c>
      <c r="D4549" s="0" t="s">
        <v>19</v>
      </c>
      <c r="E4549" s="0" t="s">
        <v>57</v>
      </c>
      <c r="F4549" s="0" t="s">
        <v>477</v>
      </c>
      <c r="G4549" s="0" t="s">
        <v>1611</v>
      </c>
      <c r="H4549" s="0" t="n">
        <v>0.731757536081197</v>
      </c>
      <c r="I4549" s="0" t="n">
        <v>32.4177419789443</v>
      </c>
      <c r="J4549" s="0" t="n">
        <v>0</v>
      </c>
      <c r="K4549" s="0" t="n">
        <f aca="false">I4549*SUMIFS(syst_chauffage!$H$3:$H$27,syst_chauffage!$B$3:$B$27,D4549,syst_chauffage!$C$3:$C$27,E4549)</f>
        <v>45.140949519887</v>
      </c>
      <c r="L4549" s="12" t="n">
        <f aca="false">H4549*SUMIFS(syst_chauffage!$K$3:$K$27,syst_chauffage!$B$3:$B$27,D4549,syst_chauffage!$C$3:$C$27,E4549)</f>
        <v>0.731757536081197</v>
      </c>
      <c r="N4549" s="0" t="str">
        <f aca="false">A4549</f>
        <v>Café Hôtel Restaurant</v>
      </c>
      <c r="O4549" s="0" t="str">
        <f aca="false">B4549</f>
        <v>Hôtel sans restaurant</v>
      </c>
      <c r="P4549" s="0" t="str">
        <f aca="false">C4549</f>
        <v>Moyen Hotel sans restaurant Bas de gamme</v>
      </c>
      <c r="Q4549" s="0" t="str">
        <f aca="false">D4549</f>
        <v>Autre système centralisé</v>
      </c>
      <c r="R4549" s="0" t="str">
        <f aca="false">E4549</f>
        <v>Autres</v>
      </c>
      <c r="S4549" s="0" t="str">
        <f aca="false">F4549</f>
        <v>0219560101</v>
      </c>
      <c r="T4549" s="0" t="str">
        <f aca="false">G4549</f>
        <v>3</v>
      </c>
      <c r="U4549" s="0" t="n">
        <f aca="false">L4549</f>
        <v>0.731757536081197</v>
      </c>
      <c r="V4549" s="0" t="n">
        <f aca="false">K4549</f>
        <v>45.140949519887</v>
      </c>
      <c r="W4549" s="0" t="n">
        <f aca="false">J4549</f>
        <v>0</v>
      </c>
    </row>
    <row r="4550" customFormat="false" ht="12.8" hidden="false" customHeight="false" outlineLevel="0" collapsed="false">
      <c r="A4550" s="0" t="s">
        <v>73</v>
      </c>
      <c r="B4550" s="0" t="s">
        <v>426</v>
      </c>
      <c r="C4550" s="0" t="s">
        <v>476</v>
      </c>
      <c r="D4550" s="0" t="s">
        <v>19</v>
      </c>
      <c r="E4550" s="0" t="s">
        <v>58</v>
      </c>
      <c r="F4550" s="0" t="s">
        <v>478</v>
      </c>
      <c r="G4550" s="0" t="s">
        <v>1611</v>
      </c>
      <c r="H4550" s="0" t="n">
        <v>0.662780428577016</v>
      </c>
      <c r="I4550" s="0" t="n">
        <v>32.6981113628385</v>
      </c>
      <c r="J4550" s="0" t="n">
        <v>935</v>
      </c>
      <c r="K4550" s="0" t="n">
        <f aca="false">I4550*SUMIFS(syst_chauffage!$H$3:$H$27,syst_chauffage!$B$3:$B$27,D4550,syst_chauffage!$C$3:$C$27,E4550)</f>
        <v>53.7867448845898</v>
      </c>
      <c r="L4550" s="12" t="n">
        <f aca="false">H4550*SUMIFS(syst_chauffage!$K$3:$K$27,syst_chauffage!$B$3:$B$27,D4550,syst_chauffage!$C$3:$C$27,E4550)</f>
        <v>0.662780428577016</v>
      </c>
      <c r="N4550" s="0" t="str">
        <f aca="false">A4550</f>
        <v>Café Hôtel Restaurant</v>
      </c>
      <c r="O4550" s="0" t="str">
        <f aca="false">B4550</f>
        <v>Hôtel sans restaurant</v>
      </c>
      <c r="P4550" s="0" t="str">
        <f aca="false">C4550</f>
        <v>Moyen Hotel sans restaurant Bas de gamme</v>
      </c>
      <c r="Q4550" s="0" t="str">
        <f aca="false">D4550</f>
        <v>Autre système centralisé</v>
      </c>
      <c r="R4550" s="0" t="str">
        <f aca="false">E4550</f>
        <v>Urbain</v>
      </c>
      <c r="S4550" s="0" t="str">
        <f aca="false">F4550</f>
        <v>0219560106</v>
      </c>
      <c r="T4550" s="0" t="str">
        <f aca="false">G4550</f>
        <v>3</v>
      </c>
      <c r="U4550" s="0" t="n">
        <f aca="false">L4550</f>
        <v>0.662780428577016</v>
      </c>
      <c r="V4550" s="0" t="n">
        <f aca="false">K4550</f>
        <v>53.7867448845898</v>
      </c>
      <c r="W4550" s="0" t="n">
        <f aca="false">J4550</f>
        <v>935</v>
      </c>
    </row>
    <row r="4551" customFormat="false" ht="12.8" hidden="false" customHeight="false" outlineLevel="0" collapsed="false">
      <c r="A4551" s="0" t="s">
        <v>73</v>
      </c>
      <c r="B4551" s="0" t="s">
        <v>426</v>
      </c>
      <c r="C4551" s="0" t="s">
        <v>476</v>
      </c>
      <c r="D4551" s="0" t="s">
        <v>22</v>
      </c>
      <c r="E4551" s="0" t="s">
        <v>23</v>
      </c>
      <c r="F4551" s="0" t="s">
        <v>479</v>
      </c>
      <c r="G4551" s="0" t="s">
        <v>1611</v>
      </c>
      <c r="H4551" s="0" t="n">
        <v>0.568421574024708</v>
      </c>
      <c r="I4551" s="0" t="n">
        <v>21.2431906076626</v>
      </c>
      <c r="J4551" s="0" t="n">
        <v>0</v>
      </c>
      <c r="K4551" s="0" t="n">
        <f aca="false">I4551*SUMIFS(syst_chauffage!$H$3:$H$27,syst_chauffage!$B$3:$B$27,D4551,syst_chauffage!$C$3:$C$27,E4551)</f>
        <v>37.4097368066141</v>
      </c>
      <c r="L4551" s="12" t="n">
        <f aca="false">H4551*SUMIFS(syst_chauffage!$K$3:$K$27,syst_chauffage!$B$3:$B$27,D4551,syst_chauffage!$C$3:$C$27,E4551)</f>
        <v>0.568421574024708</v>
      </c>
      <c r="N4551" s="0" t="str">
        <f aca="false">A4551</f>
        <v>Café Hôtel Restaurant</v>
      </c>
      <c r="O4551" s="0" t="str">
        <f aca="false">B4551</f>
        <v>Hôtel sans restaurant</v>
      </c>
      <c r="P4551" s="0" t="str">
        <f aca="false">C4551</f>
        <v>Moyen Hotel sans restaurant Bas de gamme</v>
      </c>
      <c r="Q4551" s="0" t="str">
        <f aca="false">D4551</f>
        <v>Chaudière fioul</v>
      </c>
      <c r="R4551" s="0" t="str">
        <f aca="false">E4551</f>
        <v>Fioul</v>
      </c>
      <c r="S4551" s="0" t="str">
        <f aca="false">F4551</f>
        <v>0219560303</v>
      </c>
      <c r="T4551" s="0" t="str">
        <f aca="false">G4551</f>
        <v>3</v>
      </c>
      <c r="U4551" s="0" t="n">
        <f aca="false">L4551</f>
        <v>0.568421574024708</v>
      </c>
      <c r="V4551" s="0" t="n">
        <f aca="false">K4551</f>
        <v>37.4097368066141</v>
      </c>
      <c r="W4551" s="0" t="n">
        <f aca="false">J4551</f>
        <v>0</v>
      </c>
    </row>
    <row r="4552" customFormat="false" ht="12.8" hidden="false" customHeight="false" outlineLevel="0" collapsed="false">
      <c r="A4552" s="0" t="s">
        <v>73</v>
      </c>
      <c r="B4552" s="0" t="s">
        <v>426</v>
      </c>
      <c r="C4552" s="0" t="s">
        <v>476</v>
      </c>
      <c r="D4552" s="0" t="s">
        <v>13</v>
      </c>
      <c r="E4552" s="0" t="s">
        <v>14</v>
      </c>
      <c r="F4552" s="0" t="s">
        <v>480</v>
      </c>
      <c r="G4552" s="0" t="s">
        <v>1611</v>
      </c>
      <c r="H4552" s="0" t="n">
        <v>0.684119400598487</v>
      </c>
      <c r="I4552" s="0" t="n">
        <v>15.3509471103615</v>
      </c>
      <c r="J4552" s="0" t="n">
        <v>462</v>
      </c>
      <c r="K4552" s="0" t="n">
        <f aca="false">I4552*SUMIFS(syst_chauffage!$H$3:$H$27,syst_chauffage!$B$3:$B$27,D4552,syst_chauffage!$C$3:$C$27,E4552)</f>
        <v>31.0026459377102</v>
      </c>
      <c r="L4552" s="12" t="n">
        <f aca="false">H4552*SUMIFS(syst_chauffage!$K$3:$K$27,syst_chauffage!$B$3:$B$27,D4552,syst_chauffage!$C$3:$C$27,E4552)</f>
        <v>0.684119400598487</v>
      </c>
      <c r="N4552" s="0" t="str">
        <f aca="false">A4552</f>
        <v>Café Hôtel Restaurant</v>
      </c>
      <c r="O4552" s="0" t="str">
        <f aca="false">B4552</f>
        <v>Hôtel sans restaurant</v>
      </c>
      <c r="P4552" s="0" t="str">
        <f aca="false">C4552</f>
        <v>Moyen Hotel sans restaurant Bas de gamme</v>
      </c>
      <c r="Q4552" s="0" t="str">
        <f aca="false">D4552</f>
        <v>Chaudière gaz</v>
      </c>
      <c r="R4552" s="0" t="str">
        <f aca="false">E4552</f>
        <v>Gaz</v>
      </c>
      <c r="S4552" s="0" t="str">
        <f aca="false">F4552</f>
        <v>0219560404</v>
      </c>
      <c r="T4552" s="0" t="str">
        <f aca="false">G4552</f>
        <v>3</v>
      </c>
      <c r="U4552" s="0" t="n">
        <f aca="false">L4552</f>
        <v>0.684119400598487</v>
      </c>
      <c r="V4552" s="0" t="n">
        <f aca="false">K4552</f>
        <v>31.0026459377102</v>
      </c>
      <c r="W4552" s="0" t="n">
        <f aca="false">J4552</f>
        <v>462</v>
      </c>
    </row>
    <row r="4553" customFormat="false" ht="12.8" hidden="false" customHeight="false" outlineLevel="0" collapsed="false">
      <c r="A4553" s="0" t="s">
        <v>73</v>
      </c>
      <c r="B4553" s="0" t="s">
        <v>426</v>
      </c>
      <c r="C4553" s="0" t="s">
        <v>476</v>
      </c>
      <c r="D4553" s="0" t="s">
        <v>29</v>
      </c>
      <c r="E4553" s="0" t="s">
        <v>30</v>
      </c>
      <c r="F4553" s="0" t="s">
        <v>481</v>
      </c>
      <c r="G4553" s="0" t="s">
        <v>1611</v>
      </c>
      <c r="H4553" s="0" t="n">
        <v>0.92</v>
      </c>
      <c r="I4553" s="0" t="n">
        <v>10.4</v>
      </c>
      <c r="J4553" s="0" t="n">
        <v>0</v>
      </c>
      <c r="K4553" s="0" t="n">
        <f aca="false">I4553*SUMIFS(syst_chauffage!$H$3:$H$27,syst_chauffage!$B$3:$B$27,D4553,syst_chauffage!$C$3:$C$27,E4553)</f>
        <v>3</v>
      </c>
      <c r="L4553" s="12" t="n">
        <f aca="false">H4553*SUMIFS(syst_chauffage!$K$3:$K$27,syst_chauffage!$B$3:$B$27,D4553,syst_chauffage!$C$3:$C$27,E4553)</f>
        <v>0.92</v>
      </c>
      <c r="N4553" s="0" t="str">
        <f aca="false">A4553</f>
        <v>Café Hôtel Restaurant</v>
      </c>
      <c r="O4553" s="0" t="str">
        <f aca="false">B4553</f>
        <v>Hôtel sans restaurant</v>
      </c>
      <c r="P4553" s="0" t="str">
        <f aca="false">C4553</f>
        <v>Moyen Hotel sans restaurant Bas de gamme</v>
      </c>
      <c r="Q4553" s="0" t="str">
        <f aca="false">D4553</f>
        <v>Electrique direct</v>
      </c>
      <c r="R4553" s="0" t="str">
        <f aca="false">E4553</f>
        <v>Electricité</v>
      </c>
      <c r="S4553" s="0" t="str">
        <f aca="false">F4553</f>
        <v>0219560602</v>
      </c>
      <c r="T4553" s="0" t="str">
        <f aca="false">G4553</f>
        <v>3</v>
      </c>
      <c r="U4553" s="0" t="n">
        <f aca="false">L4553</f>
        <v>0.92</v>
      </c>
      <c r="V4553" s="0" t="n">
        <f aca="false">K4553</f>
        <v>3</v>
      </c>
      <c r="W4553" s="0" t="n">
        <f aca="false">J4553</f>
        <v>0</v>
      </c>
    </row>
    <row r="4554" customFormat="false" ht="12.8" hidden="false" customHeight="false" outlineLevel="0" collapsed="false">
      <c r="A4554" s="0" t="s">
        <v>73</v>
      </c>
      <c r="B4554" s="0" t="s">
        <v>426</v>
      </c>
      <c r="C4554" s="0" t="s">
        <v>476</v>
      </c>
      <c r="D4554" s="0" t="s">
        <v>36</v>
      </c>
      <c r="E4554" s="0" t="s">
        <v>30</v>
      </c>
      <c r="F4554" s="0" t="s">
        <v>482</v>
      </c>
      <c r="G4554" s="0" t="s">
        <v>1611</v>
      </c>
      <c r="H4554" s="0" t="n">
        <v>2.94489544186046</v>
      </c>
      <c r="I4554" s="0" t="n">
        <v>86.8282101014325</v>
      </c>
      <c r="J4554" s="0" t="n">
        <v>738</v>
      </c>
      <c r="K4554" s="0" t="n">
        <f aca="false">I4554*SUMIFS(syst_chauffage!$H$3:$H$27,syst_chauffage!$B$3:$B$27,D4554,syst_chauffage!$C$3:$C$27,E4554)</f>
        <v>53.7169757022097</v>
      </c>
      <c r="L4554" s="12" t="n">
        <f aca="false">H4554*SUMIFS(syst_chauffage!$K$3:$K$27,syst_chauffage!$B$3:$B$27,D4554,syst_chauffage!$C$3:$C$27,E4554)</f>
        <v>2.47427325480779</v>
      </c>
      <c r="N4554" s="0" t="str">
        <f aca="false">A4554</f>
        <v>Café Hôtel Restaurant</v>
      </c>
      <c r="O4554" s="0" t="str">
        <f aca="false">B4554</f>
        <v>Hôtel sans restaurant</v>
      </c>
      <c r="P4554" s="0" t="str">
        <f aca="false">C4554</f>
        <v>Moyen Hotel sans restaurant Bas de gamme</v>
      </c>
      <c r="Q4554" s="0" t="str">
        <f aca="false">D4554</f>
        <v>PAC</v>
      </c>
      <c r="R4554" s="0" t="str">
        <f aca="false">E4554</f>
        <v>Electricité</v>
      </c>
      <c r="S4554" s="0" t="str">
        <f aca="false">F4554</f>
        <v>0219560902</v>
      </c>
      <c r="T4554" s="0" t="str">
        <f aca="false">G4554</f>
        <v>3</v>
      </c>
      <c r="U4554" s="0" t="n">
        <f aca="false">L4554</f>
        <v>2.47427325480779</v>
      </c>
      <c r="V4554" s="0" t="n">
        <f aca="false">K4554</f>
        <v>53.7169757022097</v>
      </c>
      <c r="W4554" s="0" t="n">
        <f aca="false">J4554</f>
        <v>738</v>
      </c>
    </row>
    <row r="4555" customFormat="false" ht="12.8" hidden="false" customHeight="false" outlineLevel="0" collapsed="false">
      <c r="A4555" s="0" t="s">
        <v>73</v>
      </c>
      <c r="B4555" s="0" t="s">
        <v>426</v>
      </c>
      <c r="C4555" s="0" t="s">
        <v>476</v>
      </c>
      <c r="D4555" s="0" t="s">
        <v>42</v>
      </c>
      <c r="E4555" s="0" t="s">
        <v>30</v>
      </c>
      <c r="F4555" s="0" t="s">
        <v>483</v>
      </c>
      <c r="G4555" s="0" t="s">
        <v>1611</v>
      </c>
      <c r="H4555" s="0" t="n">
        <v>2.80410195348837</v>
      </c>
      <c r="I4555" s="0" t="n">
        <v>40.3540066948089</v>
      </c>
      <c r="J4555" s="0" t="n">
        <v>738</v>
      </c>
      <c r="K4555" s="0" t="n">
        <f aca="false">I4555*SUMIFS(syst_chauffage!$H$3:$H$27,syst_chauffage!$B$3:$B$27,D4555,syst_chauffage!$C$3:$C$27,E4555)</f>
        <v>36.4272485266109</v>
      </c>
      <c r="L4555" s="12" t="n">
        <f aca="false">H4555*SUMIFS(syst_chauffage!$K$3:$K$27,syst_chauffage!$B$3:$B$27,D4555,syst_chauffage!$C$3:$C$27,E4555)</f>
        <v>2.49996610303434</v>
      </c>
      <c r="N4555" s="0" t="str">
        <f aca="false">A4555</f>
        <v>Café Hôtel Restaurant</v>
      </c>
      <c r="O4555" s="0" t="str">
        <f aca="false">B4555</f>
        <v>Hôtel sans restaurant</v>
      </c>
      <c r="P4555" s="0" t="str">
        <f aca="false">C4555</f>
        <v>Moyen Hotel sans restaurant Bas de gamme</v>
      </c>
      <c r="Q4555" s="0" t="str">
        <f aca="false">D4555</f>
        <v>Rooftop</v>
      </c>
      <c r="R4555" s="0" t="str">
        <f aca="false">E4555</f>
        <v>Electricité</v>
      </c>
      <c r="S4555" s="0" t="str">
        <f aca="false">F4555</f>
        <v>0219561002</v>
      </c>
      <c r="T4555" s="0" t="str">
        <f aca="false">G4555</f>
        <v>3</v>
      </c>
      <c r="U4555" s="0" t="n">
        <f aca="false">L4555</f>
        <v>2.49996610303434</v>
      </c>
      <c r="V4555" s="0" t="n">
        <f aca="false">K4555</f>
        <v>36.4272485266109</v>
      </c>
      <c r="W4555" s="0" t="n">
        <f aca="false">J4555</f>
        <v>738</v>
      </c>
    </row>
    <row r="4556" customFormat="false" ht="12.8" hidden="false" customHeight="false" outlineLevel="0" collapsed="false">
      <c r="A4556" s="0" t="s">
        <v>73</v>
      </c>
      <c r="B4556" s="0" t="s">
        <v>426</v>
      </c>
      <c r="C4556" s="0" t="s">
        <v>476</v>
      </c>
      <c r="D4556" s="0" t="s">
        <v>51</v>
      </c>
      <c r="E4556" s="0" t="s">
        <v>57</v>
      </c>
      <c r="F4556" s="0" t="s">
        <v>484</v>
      </c>
      <c r="G4556" s="0" t="s">
        <v>1611</v>
      </c>
      <c r="H4556" s="0" t="n">
        <v>0.844335618555227</v>
      </c>
      <c r="I4556" s="0" t="n">
        <v>38.5925499749336</v>
      </c>
      <c r="J4556" s="0" t="n">
        <v>0</v>
      </c>
      <c r="K4556" s="0" t="n">
        <f aca="false">I4556*SUMIFS(syst_chauffage!$H$3:$H$27,syst_chauffage!$B$3:$B$27,D4556,syst_chauffage!$C$3:$C$27,E4556)</f>
        <v>81.771973301328</v>
      </c>
      <c r="L4556" s="12" t="n">
        <f aca="false">H4556*SUMIFS(syst_chauffage!$K$3:$K$27,syst_chauffage!$B$3:$B$27,D4556,syst_chauffage!$C$3:$C$27,E4556)</f>
        <v>0.844335618555227</v>
      </c>
      <c r="N4556" s="0" t="str">
        <f aca="false">A4556</f>
        <v>Café Hôtel Restaurant</v>
      </c>
      <c r="O4556" s="0" t="str">
        <f aca="false">B4556</f>
        <v>Hôtel sans restaurant</v>
      </c>
      <c r="P4556" s="0" t="str">
        <f aca="false">C4556</f>
        <v>Moyen Hotel sans restaurant Bas de gamme</v>
      </c>
      <c r="Q4556" s="0" t="str">
        <f aca="false">D4556</f>
        <v>Autre système centralisé performant</v>
      </c>
      <c r="R4556" s="0" t="str">
        <f aca="false">E4556</f>
        <v>Autres</v>
      </c>
      <c r="S4556" s="0" t="str">
        <f aca="false">F4556</f>
        <v>0219562101</v>
      </c>
      <c r="T4556" s="0" t="str">
        <f aca="false">G4556</f>
        <v>3</v>
      </c>
      <c r="U4556" s="0" t="n">
        <f aca="false">L4556</f>
        <v>0.844335618555227</v>
      </c>
      <c r="V4556" s="0" t="n">
        <f aca="false">K4556</f>
        <v>81.771973301328</v>
      </c>
      <c r="W4556" s="0" t="n">
        <f aca="false">J4556</f>
        <v>0</v>
      </c>
    </row>
    <row r="4557" customFormat="false" ht="12.8" hidden="false" customHeight="false" outlineLevel="0" collapsed="false">
      <c r="A4557" s="0" t="s">
        <v>73</v>
      </c>
      <c r="B4557" s="0" t="s">
        <v>426</v>
      </c>
      <c r="C4557" s="0" t="s">
        <v>476</v>
      </c>
      <c r="D4557" s="0" t="s">
        <v>51</v>
      </c>
      <c r="E4557" s="0" t="s">
        <v>58</v>
      </c>
      <c r="F4557" s="0" t="s">
        <v>485</v>
      </c>
      <c r="G4557" s="0" t="s">
        <v>1611</v>
      </c>
      <c r="H4557" s="0" t="n">
        <v>0.764746648358096</v>
      </c>
      <c r="I4557" s="0" t="n">
        <v>38.9263230509982</v>
      </c>
      <c r="J4557" s="0" t="n">
        <v>935</v>
      </c>
      <c r="K4557" s="0" t="n">
        <f aca="false">I4557*SUMIFS(syst_chauffage!$H$3:$H$27,syst_chauffage!$B$3:$B$27,D4557,syst_chauffage!$C$3:$C$27,E4557)</f>
        <v>83.0687541985597</v>
      </c>
      <c r="L4557" s="12" t="n">
        <f aca="false">H4557*SUMIFS(syst_chauffage!$K$3:$K$27,syst_chauffage!$B$3:$B$27,D4557,syst_chauffage!$C$3:$C$27,E4557)</f>
        <v>0.764746648358096</v>
      </c>
      <c r="N4557" s="0" t="str">
        <f aca="false">A4557</f>
        <v>Café Hôtel Restaurant</v>
      </c>
      <c r="O4557" s="0" t="str">
        <f aca="false">B4557</f>
        <v>Hôtel sans restaurant</v>
      </c>
      <c r="P4557" s="0" t="str">
        <f aca="false">C4557</f>
        <v>Moyen Hotel sans restaurant Bas de gamme</v>
      </c>
      <c r="Q4557" s="0" t="str">
        <f aca="false">D4557</f>
        <v>Autre système centralisé performant</v>
      </c>
      <c r="R4557" s="0" t="str">
        <f aca="false">E4557</f>
        <v>Urbain</v>
      </c>
      <c r="S4557" s="0" t="str">
        <f aca="false">F4557</f>
        <v>0219562106</v>
      </c>
      <c r="T4557" s="0" t="str">
        <f aca="false">G4557</f>
        <v>3</v>
      </c>
      <c r="U4557" s="0" t="n">
        <f aca="false">L4557</f>
        <v>0.764746648358096</v>
      </c>
      <c r="V4557" s="0" t="n">
        <f aca="false">K4557</f>
        <v>83.0687541985597</v>
      </c>
      <c r="W4557" s="0" t="n">
        <f aca="false">J4557</f>
        <v>935</v>
      </c>
    </row>
    <row r="4558" customFormat="false" ht="12.8" hidden="false" customHeight="false" outlineLevel="0" collapsed="false">
      <c r="A4558" s="0" t="s">
        <v>73</v>
      </c>
      <c r="B4558" s="0" t="s">
        <v>426</v>
      </c>
      <c r="C4558" s="0" t="s">
        <v>476</v>
      </c>
      <c r="D4558" s="0" t="s">
        <v>27</v>
      </c>
      <c r="E4558" s="0" t="s">
        <v>23</v>
      </c>
      <c r="F4558" s="0" t="s">
        <v>486</v>
      </c>
      <c r="G4558" s="0" t="s">
        <v>1611</v>
      </c>
      <c r="H4558" s="0" t="n">
        <v>0.754216465033923</v>
      </c>
      <c r="I4558" s="0" t="n">
        <v>25.2895126281697</v>
      </c>
      <c r="J4558" s="0" t="n">
        <v>1064</v>
      </c>
      <c r="K4558" s="0" t="n">
        <f aca="false">I4558*SUMIFS(syst_chauffage!$H$3:$H$27,syst_chauffage!$B$3:$B$27,D4558,syst_chauffage!$C$3:$C$27,E4558)</f>
        <v>64.85250565481</v>
      </c>
      <c r="L4558" s="12" t="n">
        <f aca="false">H4558*SUMIFS(syst_chauffage!$K$3:$K$27,syst_chauffage!$B$3:$B$27,D4558,syst_chauffage!$C$3:$C$27,E4558)</f>
        <v>0.754216465033923</v>
      </c>
      <c r="N4558" s="0" t="str">
        <f aca="false">A4558</f>
        <v>Café Hôtel Restaurant</v>
      </c>
      <c r="O4558" s="0" t="str">
        <f aca="false">B4558</f>
        <v>Hôtel sans restaurant</v>
      </c>
      <c r="P4558" s="0" t="str">
        <f aca="false">C4558</f>
        <v>Moyen Hotel sans restaurant Bas de gamme</v>
      </c>
      <c r="Q4558" s="0" t="str">
        <f aca="false">D4558</f>
        <v>Chaudière condensation fioul</v>
      </c>
      <c r="R4558" s="0" t="str">
        <f aca="false">E4558</f>
        <v>Fioul</v>
      </c>
      <c r="S4558" s="0" t="str">
        <f aca="false">F4558</f>
        <v>0219562303</v>
      </c>
      <c r="T4558" s="0" t="str">
        <f aca="false">G4558</f>
        <v>3</v>
      </c>
      <c r="U4558" s="0" t="n">
        <f aca="false">L4558</f>
        <v>0.754216465033923</v>
      </c>
      <c r="V4558" s="0" t="n">
        <f aca="false">K4558</f>
        <v>64.85250565481</v>
      </c>
      <c r="W4558" s="0" t="n">
        <f aca="false">J4558</f>
        <v>1064</v>
      </c>
    </row>
    <row r="4559" customFormat="false" ht="12.8" hidden="false" customHeight="false" outlineLevel="0" collapsed="false">
      <c r="A4559" s="0" t="s">
        <v>73</v>
      </c>
      <c r="B4559" s="0" t="s">
        <v>426</v>
      </c>
      <c r="C4559" s="0" t="s">
        <v>476</v>
      </c>
      <c r="D4559" s="0" t="s">
        <v>18</v>
      </c>
      <c r="E4559" s="0" t="s">
        <v>14</v>
      </c>
      <c r="F4559" s="0" t="s">
        <v>487</v>
      </c>
      <c r="G4559" s="0" t="s">
        <v>1611</v>
      </c>
      <c r="H4559" s="0" t="n">
        <v>0.981810997448415</v>
      </c>
      <c r="I4559" s="0" t="n">
        <v>18.2749370361447</v>
      </c>
      <c r="J4559" s="0" t="n">
        <v>1064</v>
      </c>
      <c r="K4559" s="0" t="n">
        <f aca="false">I4559*SUMIFS(syst_chauffage!$H$3:$H$27,syst_chauffage!$B$3:$B$27,D4559,syst_chauffage!$C$3:$C$27,E4559)</f>
        <v>49.7979044795645</v>
      </c>
      <c r="L4559" s="12" t="n">
        <f aca="false">H4559*SUMIFS(syst_chauffage!$K$3:$K$27,syst_chauffage!$B$3:$B$27,D4559,syst_chauffage!$C$3:$C$27,E4559)</f>
        <v>0.953777240352086</v>
      </c>
      <c r="N4559" s="0" t="str">
        <f aca="false">A4559</f>
        <v>Café Hôtel Restaurant</v>
      </c>
      <c r="O4559" s="0" t="str">
        <f aca="false">B4559</f>
        <v>Hôtel sans restaurant</v>
      </c>
      <c r="P4559" s="0" t="str">
        <f aca="false">C4559</f>
        <v>Moyen Hotel sans restaurant Bas de gamme</v>
      </c>
      <c r="Q4559" s="0" t="str">
        <f aca="false">D4559</f>
        <v>Chaudière condensation gaz</v>
      </c>
      <c r="R4559" s="0" t="str">
        <f aca="false">E4559</f>
        <v>Gaz</v>
      </c>
      <c r="S4559" s="0" t="str">
        <f aca="false">F4559</f>
        <v>0219562404</v>
      </c>
      <c r="T4559" s="0" t="str">
        <f aca="false">G4559</f>
        <v>3</v>
      </c>
      <c r="U4559" s="0" t="n">
        <f aca="false">L4559</f>
        <v>0.953777240352086</v>
      </c>
      <c r="V4559" s="0" t="n">
        <f aca="false">K4559</f>
        <v>49.7979044795645</v>
      </c>
      <c r="W4559" s="0" t="n">
        <f aca="false">J4559</f>
        <v>1064</v>
      </c>
    </row>
    <row r="4560" customFormat="false" ht="12.8" hidden="false" customHeight="false" outlineLevel="0" collapsed="false">
      <c r="A4560" s="0" t="s">
        <v>73</v>
      </c>
      <c r="B4560" s="0" t="s">
        <v>426</v>
      </c>
      <c r="C4560" s="0" t="s">
        <v>476</v>
      </c>
      <c r="D4560" s="0" t="s">
        <v>32</v>
      </c>
      <c r="E4560" s="0" t="s">
        <v>30</v>
      </c>
      <c r="F4560" s="0" t="s">
        <v>488</v>
      </c>
      <c r="G4560" s="0" t="s">
        <v>1611</v>
      </c>
      <c r="H4560" s="0" t="n">
        <v>1</v>
      </c>
      <c r="I4560" s="0" t="n">
        <v>12</v>
      </c>
      <c r="J4560" s="0" t="n">
        <v>0</v>
      </c>
      <c r="K4560" s="0" t="n">
        <f aca="false">I4560*SUMIFS(syst_chauffage!$H$3:$H$27,syst_chauffage!$B$3:$B$27,D4560,syst_chauffage!$C$3:$C$27,E4560)</f>
        <v>12</v>
      </c>
      <c r="L4560" s="12" t="n">
        <f aca="false">H4560*SUMIFS(syst_chauffage!$K$3:$K$27,syst_chauffage!$B$3:$B$27,D4560,syst_chauffage!$C$3:$C$27,E4560)</f>
        <v>1</v>
      </c>
      <c r="N4560" s="0" t="str">
        <f aca="false">A4560</f>
        <v>Café Hôtel Restaurant</v>
      </c>
      <c r="O4560" s="0" t="str">
        <f aca="false">B4560</f>
        <v>Hôtel sans restaurant</v>
      </c>
      <c r="P4560" s="0" t="str">
        <f aca="false">C4560</f>
        <v>Moyen Hotel sans restaurant Bas de gamme</v>
      </c>
      <c r="Q4560" s="0" t="str">
        <f aca="false">D4560</f>
        <v>Electrique direct performant</v>
      </c>
      <c r="R4560" s="0" t="str">
        <f aca="false">E4560</f>
        <v>Electricité</v>
      </c>
      <c r="S4560" s="0" t="str">
        <f aca="false">F4560</f>
        <v>0219562602</v>
      </c>
      <c r="T4560" s="0" t="str">
        <f aca="false">G4560</f>
        <v>3</v>
      </c>
      <c r="U4560" s="0" t="n">
        <f aca="false">L4560</f>
        <v>1</v>
      </c>
      <c r="V4560" s="0" t="n">
        <f aca="false">K4560</f>
        <v>12</v>
      </c>
      <c r="W4560" s="0" t="n">
        <f aca="false">J4560</f>
        <v>0</v>
      </c>
    </row>
    <row r="4561" customFormat="false" ht="12.8" hidden="false" customHeight="false" outlineLevel="0" collapsed="false">
      <c r="A4561" s="0" t="s">
        <v>73</v>
      </c>
      <c r="B4561" s="0" t="s">
        <v>426</v>
      </c>
      <c r="C4561" s="0" t="s">
        <v>476</v>
      </c>
      <c r="D4561" s="0" t="s">
        <v>38</v>
      </c>
      <c r="E4561" s="0" t="s">
        <v>30</v>
      </c>
      <c r="F4561" s="0" t="s">
        <v>489</v>
      </c>
      <c r="G4561" s="0" t="s">
        <v>1611</v>
      </c>
      <c r="H4561" s="0" t="n">
        <v>3.39795627906976</v>
      </c>
      <c r="I4561" s="0" t="n">
        <v>103.36691678742</v>
      </c>
      <c r="J4561" s="0" t="n">
        <v>792</v>
      </c>
      <c r="K4561" s="0" t="n">
        <f aca="false">I4561*SUMIFS(syst_chauffage!$H$3:$H$27,syst_chauffage!$B$3:$B$27,D4561,syst_chauffage!$C$3:$C$27,E4561)</f>
        <v>104.482638819283</v>
      </c>
      <c r="L4561" s="12" t="n">
        <f aca="false">H4561*SUMIFS(syst_chauffage!$K$3:$K$27,syst_chauffage!$B$3:$B$27,D4561,syst_chauffage!$C$3:$C$27,E4561)</f>
        <v>3.03986496519792</v>
      </c>
      <c r="N4561" s="0" t="str">
        <f aca="false">A4561</f>
        <v>Café Hôtel Restaurant</v>
      </c>
      <c r="O4561" s="0" t="str">
        <f aca="false">B4561</f>
        <v>Hôtel sans restaurant</v>
      </c>
      <c r="P4561" s="0" t="str">
        <f aca="false">C4561</f>
        <v>Moyen Hotel sans restaurant Bas de gamme</v>
      </c>
      <c r="Q4561" s="0" t="str">
        <f aca="false">D4561</f>
        <v>PAC performant</v>
      </c>
      <c r="R4561" s="0" t="str">
        <f aca="false">E4561</f>
        <v>Electricité</v>
      </c>
      <c r="S4561" s="0" t="str">
        <f aca="false">F4561</f>
        <v>0219562902</v>
      </c>
      <c r="T4561" s="0" t="str">
        <f aca="false">G4561</f>
        <v>3</v>
      </c>
      <c r="U4561" s="0" t="n">
        <f aca="false">L4561</f>
        <v>3.03986496519792</v>
      </c>
      <c r="V4561" s="0" t="n">
        <f aca="false">K4561</f>
        <v>104.482638819283</v>
      </c>
      <c r="W4561" s="0" t="n">
        <f aca="false">J4561</f>
        <v>792</v>
      </c>
    </row>
    <row r="4562" customFormat="false" ht="12.8" hidden="false" customHeight="false" outlineLevel="0" collapsed="false">
      <c r="A4562" s="0" t="s">
        <v>73</v>
      </c>
      <c r="B4562" s="0" t="s">
        <v>426</v>
      </c>
      <c r="C4562" s="0" t="s">
        <v>476</v>
      </c>
      <c r="D4562" s="0" t="s">
        <v>46</v>
      </c>
      <c r="E4562" s="0" t="s">
        <v>30</v>
      </c>
      <c r="F4562" s="0" t="s">
        <v>490</v>
      </c>
      <c r="G4562" s="0" t="s">
        <v>1611</v>
      </c>
      <c r="H4562" s="0" t="n">
        <v>3.32861023255814</v>
      </c>
      <c r="I4562" s="0" t="n">
        <v>48.0404841604868</v>
      </c>
      <c r="J4562" s="0" t="n">
        <v>792</v>
      </c>
      <c r="K4562" s="0" t="n">
        <f aca="false">I4562*SUMIFS(syst_chauffage!$H$3:$H$27,syst_chauffage!$B$3:$B$27,D4562,syst_chauffage!$C$3:$C$27,E4562)</f>
        <v>83.3457954377955</v>
      </c>
      <c r="L4562" s="12" t="n">
        <f aca="false">H4562*SUMIFS(syst_chauffage!$K$3:$K$27,syst_chauffage!$B$3:$B$27,D4562,syst_chauffage!$C$3:$C$27,E4562)</f>
        <v>3.00077723502174</v>
      </c>
      <c r="N4562" s="0" t="str">
        <f aca="false">A4562</f>
        <v>Café Hôtel Restaurant</v>
      </c>
      <c r="O4562" s="0" t="str">
        <f aca="false">B4562</f>
        <v>Hôtel sans restaurant</v>
      </c>
      <c r="P4562" s="0" t="str">
        <f aca="false">C4562</f>
        <v>Moyen Hotel sans restaurant Bas de gamme</v>
      </c>
      <c r="Q4562" s="0" t="str">
        <f aca="false">D4562</f>
        <v>Rooftop performant</v>
      </c>
      <c r="R4562" s="0" t="str">
        <f aca="false">E4562</f>
        <v>Electricité</v>
      </c>
      <c r="S4562" s="0" t="str">
        <f aca="false">F4562</f>
        <v>0219563002</v>
      </c>
      <c r="T4562" s="0" t="str">
        <f aca="false">G4562</f>
        <v>3</v>
      </c>
      <c r="U4562" s="0" t="n">
        <f aca="false">L4562</f>
        <v>3.00077723502174</v>
      </c>
      <c r="V4562" s="0" t="n">
        <f aca="false">K4562</f>
        <v>83.3457954377955</v>
      </c>
      <c r="W4562" s="0" t="n">
        <f aca="false">J4562</f>
        <v>792</v>
      </c>
    </row>
    <row r="4563" customFormat="false" ht="12.8" hidden="false" customHeight="false" outlineLevel="0" collapsed="false">
      <c r="A4563" s="0" t="s">
        <v>73</v>
      </c>
      <c r="B4563" s="0" t="s">
        <v>426</v>
      </c>
      <c r="C4563" s="0" t="s">
        <v>491</v>
      </c>
      <c r="D4563" s="0" t="s">
        <v>19</v>
      </c>
      <c r="E4563" s="0" t="s">
        <v>58</v>
      </c>
      <c r="F4563" s="0" t="s">
        <v>492</v>
      </c>
      <c r="G4563" s="0" t="s">
        <v>1611</v>
      </c>
      <c r="H4563" s="0" t="n">
        <v>0.670779307335857</v>
      </c>
      <c r="I4563" s="0" t="n">
        <v>30.30646884472</v>
      </c>
      <c r="J4563" s="0" t="n">
        <v>935</v>
      </c>
      <c r="K4563" s="0" t="n">
        <f aca="false">I4563*SUMIFS(syst_chauffage!$H$3:$H$27,syst_chauffage!$B$3:$B$27,D4563,syst_chauffage!$C$3:$C$27,E4563)</f>
        <v>49.852613504654</v>
      </c>
      <c r="L4563" s="12" t="n">
        <f aca="false">H4563*SUMIFS(syst_chauffage!$K$3:$K$27,syst_chauffage!$B$3:$B$27,D4563,syst_chauffage!$C$3:$C$27,E4563)</f>
        <v>0.670779307335857</v>
      </c>
      <c r="N4563" s="0" t="str">
        <f aca="false">A4563</f>
        <v>Café Hôtel Restaurant</v>
      </c>
      <c r="O4563" s="0" t="str">
        <f aca="false">B4563</f>
        <v>Hôtel sans restaurant</v>
      </c>
      <c r="P4563" s="0" t="str">
        <f aca="false">C4563</f>
        <v>Moyen Hotel sans restaurant Haut de gamme</v>
      </c>
      <c r="Q4563" s="0" t="str">
        <f aca="false">D4563</f>
        <v>Autre système centralisé</v>
      </c>
      <c r="R4563" s="0" t="str">
        <f aca="false">E4563</f>
        <v>Urbain</v>
      </c>
      <c r="S4563" s="0" t="str">
        <f aca="false">F4563</f>
        <v>0219570106</v>
      </c>
      <c r="T4563" s="0" t="str">
        <f aca="false">G4563</f>
        <v>3</v>
      </c>
      <c r="U4563" s="0" t="n">
        <f aca="false">L4563</f>
        <v>0.670779307335857</v>
      </c>
      <c r="V4563" s="0" t="n">
        <f aca="false">K4563</f>
        <v>49.852613504654</v>
      </c>
      <c r="W4563" s="0" t="n">
        <f aca="false">J4563</f>
        <v>935</v>
      </c>
    </row>
    <row r="4564" customFormat="false" ht="12.8" hidden="false" customHeight="false" outlineLevel="0" collapsed="false">
      <c r="A4564" s="0" t="s">
        <v>73</v>
      </c>
      <c r="B4564" s="0" t="s">
        <v>426</v>
      </c>
      <c r="C4564" s="0" t="s">
        <v>491</v>
      </c>
      <c r="D4564" s="0" t="s">
        <v>22</v>
      </c>
      <c r="E4564" s="0" t="s">
        <v>23</v>
      </c>
      <c r="F4564" s="0" t="s">
        <v>493</v>
      </c>
      <c r="G4564" s="0" t="s">
        <v>1611</v>
      </c>
      <c r="H4564" s="0" t="n">
        <v>0.56975773235372</v>
      </c>
      <c r="I4564" s="0" t="n">
        <v>19.0195937566018</v>
      </c>
      <c r="J4564" s="0" t="n">
        <v>0</v>
      </c>
      <c r="K4564" s="0" t="n">
        <f aca="false">I4564*SUMIFS(syst_chauffage!$H$3:$H$27,syst_chauffage!$B$3:$B$27,D4564,syst_chauffage!$C$3:$C$27,E4564)</f>
        <v>33.4939327026772</v>
      </c>
      <c r="L4564" s="12" t="n">
        <f aca="false">H4564*SUMIFS(syst_chauffage!$K$3:$K$27,syst_chauffage!$B$3:$B$27,D4564,syst_chauffage!$C$3:$C$27,E4564)</f>
        <v>0.56975773235372</v>
      </c>
      <c r="N4564" s="0" t="str">
        <f aca="false">A4564</f>
        <v>Café Hôtel Restaurant</v>
      </c>
      <c r="O4564" s="0" t="str">
        <f aca="false">B4564</f>
        <v>Hôtel sans restaurant</v>
      </c>
      <c r="P4564" s="0" t="str">
        <f aca="false">C4564</f>
        <v>Moyen Hotel sans restaurant Haut de gamme</v>
      </c>
      <c r="Q4564" s="0" t="str">
        <f aca="false">D4564</f>
        <v>Chaudière fioul</v>
      </c>
      <c r="R4564" s="0" t="str">
        <f aca="false">E4564</f>
        <v>Fioul</v>
      </c>
      <c r="S4564" s="0" t="str">
        <f aca="false">F4564</f>
        <v>0219570303</v>
      </c>
      <c r="T4564" s="0" t="str">
        <f aca="false">G4564</f>
        <v>3</v>
      </c>
      <c r="U4564" s="0" t="n">
        <f aca="false">L4564</f>
        <v>0.56975773235372</v>
      </c>
      <c r="V4564" s="0" t="n">
        <f aca="false">K4564</f>
        <v>33.4939327026772</v>
      </c>
      <c r="W4564" s="0" t="n">
        <f aca="false">J4564</f>
        <v>0</v>
      </c>
    </row>
    <row r="4565" customFormat="false" ht="12.8" hidden="false" customHeight="false" outlineLevel="0" collapsed="false">
      <c r="A4565" s="0" t="s">
        <v>73</v>
      </c>
      <c r="B4565" s="0" t="s">
        <v>426</v>
      </c>
      <c r="C4565" s="0" t="s">
        <v>491</v>
      </c>
      <c r="D4565" s="0" t="s">
        <v>13</v>
      </c>
      <c r="E4565" s="0" t="s">
        <v>14</v>
      </c>
      <c r="F4565" s="0" t="s">
        <v>494</v>
      </c>
      <c r="G4565" s="0" t="s">
        <v>1611</v>
      </c>
      <c r="H4565" s="0" t="n">
        <v>0.685456368473844</v>
      </c>
      <c r="I4565" s="0" t="n">
        <v>13.8276481916889</v>
      </c>
      <c r="J4565" s="0" t="n">
        <v>462</v>
      </c>
      <c r="K4565" s="0" t="n">
        <f aca="false">I4565*SUMIFS(syst_chauffage!$H$3:$H$27,syst_chauffage!$B$3:$B$27,D4565,syst_chauffage!$C$3:$C$27,E4565)</f>
        <v>27.9262040287268</v>
      </c>
      <c r="L4565" s="12" t="n">
        <f aca="false">H4565*SUMIFS(syst_chauffage!$K$3:$K$27,syst_chauffage!$B$3:$B$27,D4565,syst_chauffage!$C$3:$C$27,E4565)</f>
        <v>0.685456368473844</v>
      </c>
      <c r="N4565" s="0" t="str">
        <f aca="false">A4565</f>
        <v>Café Hôtel Restaurant</v>
      </c>
      <c r="O4565" s="0" t="str">
        <f aca="false">B4565</f>
        <v>Hôtel sans restaurant</v>
      </c>
      <c r="P4565" s="0" t="str">
        <f aca="false">C4565</f>
        <v>Moyen Hotel sans restaurant Haut de gamme</v>
      </c>
      <c r="Q4565" s="0" t="str">
        <f aca="false">D4565</f>
        <v>Chaudière gaz</v>
      </c>
      <c r="R4565" s="0" t="str">
        <f aca="false">E4565</f>
        <v>Gaz</v>
      </c>
      <c r="S4565" s="0" t="str">
        <f aca="false">F4565</f>
        <v>0219570404</v>
      </c>
      <c r="T4565" s="0" t="str">
        <f aca="false">G4565</f>
        <v>3</v>
      </c>
      <c r="U4565" s="0" t="n">
        <f aca="false">L4565</f>
        <v>0.685456368473844</v>
      </c>
      <c r="V4565" s="0" t="n">
        <f aca="false">K4565</f>
        <v>27.9262040287268</v>
      </c>
      <c r="W4565" s="0" t="n">
        <f aca="false">J4565</f>
        <v>462</v>
      </c>
    </row>
    <row r="4566" customFormat="false" ht="12.8" hidden="false" customHeight="false" outlineLevel="0" collapsed="false">
      <c r="A4566" s="0" t="s">
        <v>73</v>
      </c>
      <c r="B4566" s="0" t="s">
        <v>426</v>
      </c>
      <c r="C4566" s="0" t="s">
        <v>491</v>
      </c>
      <c r="D4566" s="0" t="s">
        <v>29</v>
      </c>
      <c r="E4566" s="0" t="s">
        <v>30</v>
      </c>
      <c r="F4566" s="0" t="s">
        <v>495</v>
      </c>
      <c r="G4566" s="0" t="s">
        <v>1611</v>
      </c>
      <c r="H4566" s="0" t="n">
        <v>0.92</v>
      </c>
      <c r="I4566" s="0" t="n">
        <v>10.4</v>
      </c>
      <c r="J4566" s="0" t="n">
        <v>0</v>
      </c>
      <c r="K4566" s="0" t="n">
        <f aca="false">I4566*SUMIFS(syst_chauffage!$H$3:$H$27,syst_chauffage!$B$3:$B$27,D4566,syst_chauffage!$C$3:$C$27,E4566)</f>
        <v>3</v>
      </c>
      <c r="L4566" s="12" t="n">
        <f aca="false">H4566*SUMIFS(syst_chauffage!$K$3:$K$27,syst_chauffage!$B$3:$B$27,D4566,syst_chauffage!$C$3:$C$27,E4566)</f>
        <v>0.92</v>
      </c>
      <c r="N4566" s="0" t="str">
        <f aca="false">A4566</f>
        <v>Café Hôtel Restaurant</v>
      </c>
      <c r="O4566" s="0" t="str">
        <f aca="false">B4566</f>
        <v>Hôtel sans restaurant</v>
      </c>
      <c r="P4566" s="0" t="str">
        <f aca="false">C4566</f>
        <v>Moyen Hotel sans restaurant Haut de gamme</v>
      </c>
      <c r="Q4566" s="0" t="str">
        <f aca="false">D4566</f>
        <v>Electrique direct</v>
      </c>
      <c r="R4566" s="0" t="str">
        <f aca="false">E4566</f>
        <v>Electricité</v>
      </c>
      <c r="S4566" s="0" t="str">
        <f aca="false">F4566</f>
        <v>0219570602</v>
      </c>
      <c r="T4566" s="0" t="str">
        <f aca="false">G4566</f>
        <v>3</v>
      </c>
      <c r="U4566" s="0" t="n">
        <f aca="false">L4566</f>
        <v>0.92</v>
      </c>
      <c r="V4566" s="0" t="n">
        <f aca="false">K4566</f>
        <v>3</v>
      </c>
      <c r="W4566" s="0" t="n">
        <f aca="false">J4566</f>
        <v>0</v>
      </c>
    </row>
    <row r="4567" customFormat="false" ht="12.8" hidden="false" customHeight="false" outlineLevel="0" collapsed="false">
      <c r="A4567" s="0" t="s">
        <v>73</v>
      </c>
      <c r="B4567" s="0" t="s">
        <v>426</v>
      </c>
      <c r="C4567" s="0" t="s">
        <v>491</v>
      </c>
      <c r="D4567" s="0" t="s">
        <v>36</v>
      </c>
      <c r="E4567" s="0" t="s">
        <v>30</v>
      </c>
      <c r="F4567" s="0" t="s">
        <v>496</v>
      </c>
      <c r="G4567" s="0" t="s">
        <v>1611</v>
      </c>
      <c r="H4567" s="0" t="n">
        <v>2.94489544186046</v>
      </c>
      <c r="I4567" s="0" t="n">
        <v>81.2880909123097</v>
      </c>
      <c r="J4567" s="0" t="n">
        <v>738</v>
      </c>
      <c r="K4567" s="0" t="n">
        <f aca="false">I4567*SUMIFS(syst_chauffage!$H$3:$H$27,syst_chauffage!$B$3:$B$27,D4567,syst_chauffage!$C$3:$C$27,E4567)</f>
        <v>50.2895360772099</v>
      </c>
      <c r="L4567" s="12" t="n">
        <f aca="false">H4567*SUMIFS(syst_chauffage!$K$3:$K$27,syst_chauffage!$B$3:$B$27,D4567,syst_chauffage!$C$3:$C$27,E4567)</f>
        <v>2.47427325480779</v>
      </c>
      <c r="N4567" s="0" t="str">
        <f aca="false">A4567</f>
        <v>Café Hôtel Restaurant</v>
      </c>
      <c r="O4567" s="0" t="str">
        <f aca="false">B4567</f>
        <v>Hôtel sans restaurant</v>
      </c>
      <c r="P4567" s="0" t="str">
        <f aca="false">C4567</f>
        <v>Moyen Hotel sans restaurant Haut de gamme</v>
      </c>
      <c r="Q4567" s="0" t="str">
        <f aca="false">D4567</f>
        <v>PAC</v>
      </c>
      <c r="R4567" s="0" t="str">
        <f aca="false">E4567</f>
        <v>Electricité</v>
      </c>
      <c r="S4567" s="0" t="str">
        <f aca="false">F4567</f>
        <v>0219570902</v>
      </c>
      <c r="T4567" s="0" t="str">
        <f aca="false">G4567</f>
        <v>3</v>
      </c>
      <c r="U4567" s="0" t="n">
        <f aca="false">L4567</f>
        <v>2.47427325480779</v>
      </c>
      <c r="V4567" s="0" t="n">
        <f aca="false">K4567</f>
        <v>50.2895360772099</v>
      </c>
      <c r="W4567" s="0" t="n">
        <f aca="false">J4567</f>
        <v>738</v>
      </c>
    </row>
    <row r="4568" customFormat="false" ht="12.8" hidden="false" customHeight="false" outlineLevel="0" collapsed="false">
      <c r="A4568" s="0" t="s">
        <v>73</v>
      </c>
      <c r="B4568" s="0" t="s">
        <v>426</v>
      </c>
      <c r="C4568" s="0" t="s">
        <v>491</v>
      </c>
      <c r="D4568" s="0" t="s">
        <v>42</v>
      </c>
      <c r="E4568" s="0" t="s">
        <v>30</v>
      </c>
      <c r="F4568" s="0" t="s">
        <v>497</v>
      </c>
      <c r="G4568" s="0" t="s">
        <v>1611</v>
      </c>
      <c r="H4568" s="0" t="n">
        <v>2.80410195348837</v>
      </c>
      <c r="I4568" s="0" t="n">
        <v>36.9359629633094</v>
      </c>
      <c r="J4568" s="0" t="n">
        <v>738</v>
      </c>
      <c r="K4568" s="0" t="n">
        <f aca="false">I4568*SUMIFS(syst_chauffage!$H$3:$H$27,syst_chauffage!$B$3:$B$27,D4568,syst_chauffage!$C$3:$C$27,E4568)</f>
        <v>33.3418069885796</v>
      </c>
      <c r="L4568" s="12" t="n">
        <f aca="false">H4568*SUMIFS(syst_chauffage!$K$3:$K$27,syst_chauffage!$B$3:$B$27,D4568,syst_chauffage!$C$3:$C$27,E4568)</f>
        <v>2.49996610303434</v>
      </c>
      <c r="N4568" s="0" t="str">
        <f aca="false">A4568</f>
        <v>Café Hôtel Restaurant</v>
      </c>
      <c r="O4568" s="0" t="str">
        <f aca="false">B4568</f>
        <v>Hôtel sans restaurant</v>
      </c>
      <c r="P4568" s="0" t="str">
        <f aca="false">C4568</f>
        <v>Moyen Hotel sans restaurant Haut de gamme</v>
      </c>
      <c r="Q4568" s="0" t="str">
        <f aca="false">D4568</f>
        <v>Rooftop</v>
      </c>
      <c r="R4568" s="0" t="str">
        <f aca="false">E4568</f>
        <v>Electricité</v>
      </c>
      <c r="S4568" s="0" t="str">
        <f aca="false">F4568</f>
        <v>0219571002</v>
      </c>
      <c r="T4568" s="0" t="str">
        <f aca="false">G4568</f>
        <v>3</v>
      </c>
      <c r="U4568" s="0" t="n">
        <f aca="false">L4568</f>
        <v>2.49996610303434</v>
      </c>
      <c r="V4568" s="0" t="n">
        <f aca="false">K4568</f>
        <v>33.3418069885796</v>
      </c>
      <c r="W4568" s="0" t="n">
        <f aca="false">J4568</f>
        <v>738</v>
      </c>
    </row>
    <row r="4569" customFormat="false" ht="12.8" hidden="false" customHeight="false" outlineLevel="0" collapsed="false">
      <c r="A4569" s="0" t="s">
        <v>73</v>
      </c>
      <c r="B4569" s="0" t="s">
        <v>426</v>
      </c>
      <c r="C4569" s="0" t="s">
        <v>491</v>
      </c>
      <c r="D4569" s="0" t="s">
        <v>51</v>
      </c>
      <c r="E4569" s="0" t="s">
        <v>58</v>
      </c>
      <c r="F4569" s="0" t="s">
        <v>498</v>
      </c>
      <c r="G4569" s="0" t="s">
        <v>1611</v>
      </c>
      <c r="H4569" s="0" t="n">
        <v>0.773976123849066</v>
      </c>
      <c r="I4569" s="0" t="n">
        <v>36.0791295770476</v>
      </c>
      <c r="J4569" s="0" t="n">
        <v>935</v>
      </c>
      <c r="K4569" s="0" t="n">
        <f aca="false">I4569*SUMIFS(syst_chauffage!$H$3:$H$27,syst_chauffage!$B$3:$B$27,D4569,syst_chauffage!$C$3:$C$27,E4569)</f>
        <v>76.9928447289321</v>
      </c>
      <c r="L4569" s="12" t="n">
        <f aca="false">H4569*SUMIFS(syst_chauffage!$K$3:$K$27,syst_chauffage!$B$3:$B$27,D4569,syst_chauffage!$C$3:$C$27,E4569)</f>
        <v>0.773976123849066</v>
      </c>
      <c r="N4569" s="0" t="str">
        <f aca="false">A4569</f>
        <v>Café Hôtel Restaurant</v>
      </c>
      <c r="O4569" s="0" t="str">
        <f aca="false">B4569</f>
        <v>Hôtel sans restaurant</v>
      </c>
      <c r="P4569" s="0" t="str">
        <f aca="false">C4569</f>
        <v>Moyen Hotel sans restaurant Haut de gamme</v>
      </c>
      <c r="Q4569" s="0" t="str">
        <f aca="false">D4569</f>
        <v>Autre système centralisé performant</v>
      </c>
      <c r="R4569" s="0" t="str">
        <f aca="false">E4569</f>
        <v>Urbain</v>
      </c>
      <c r="S4569" s="0" t="str">
        <f aca="false">F4569</f>
        <v>0219572106</v>
      </c>
      <c r="T4569" s="0" t="str">
        <f aca="false">G4569</f>
        <v>3</v>
      </c>
      <c r="U4569" s="0" t="n">
        <f aca="false">L4569</f>
        <v>0.773976123849066</v>
      </c>
      <c r="V4569" s="0" t="n">
        <f aca="false">K4569</f>
        <v>76.9928447289321</v>
      </c>
      <c r="W4569" s="0" t="n">
        <f aca="false">J4569</f>
        <v>935</v>
      </c>
    </row>
    <row r="4570" customFormat="false" ht="12.8" hidden="false" customHeight="false" outlineLevel="0" collapsed="false">
      <c r="A4570" s="0" t="s">
        <v>73</v>
      </c>
      <c r="B4570" s="0" t="s">
        <v>426</v>
      </c>
      <c r="C4570" s="0" t="s">
        <v>491</v>
      </c>
      <c r="D4570" s="0" t="s">
        <v>27</v>
      </c>
      <c r="E4570" s="0" t="s">
        <v>23</v>
      </c>
      <c r="F4570" s="0" t="s">
        <v>499</v>
      </c>
      <c r="G4570" s="0" t="s">
        <v>1611</v>
      </c>
      <c r="H4570" s="0" t="n">
        <v>0.754990906044746</v>
      </c>
      <c r="I4570" s="0" t="n">
        <v>22.642373519764</v>
      </c>
      <c r="J4570" s="0" t="n">
        <v>1064</v>
      </c>
      <c r="K4570" s="0" t="n">
        <f aca="false">I4570*SUMIFS(syst_chauffage!$H$3:$H$27,syst_chauffage!$B$3:$B$27,D4570,syst_chauffage!$C$3:$C$27,E4570)</f>
        <v>58.0641738067014</v>
      </c>
      <c r="L4570" s="12" t="n">
        <f aca="false">H4570*SUMIFS(syst_chauffage!$K$3:$K$27,syst_chauffage!$B$3:$B$27,D4570,syst_chauffage!$C$3:$C$27,E4570)</f>
        <v>0.754990906044746</v>
      </c>
      <c r="N4570" s="0" t="str">
        <f aca="false">A4570</f>
        <v>Café Hôtel Restaurant</v>
      </c>
      <c r="O4570" s="0" t="str">
        <f aca="false">B4570</f>
        <v>Hôtel sans restaurant</v>
      </c>
      <c r="P4570" s="0" t="str">
        <f aca="false">C4570</f>
        <v>Moyen Hotel sans restaurant Haut de gamme</v>
      </c>
      <c r="Q4570" s="0" t="str">
        <f aca="false">D4570</f>
        <v>Chaudière condensation fioul</v>
      </c>
      <c r="R4570" s="0" t="str">
        <f aca="false">E4570</f>
        <v>Fioul</v>
      </c>
      <c r="S4570" s="0" t="str">
        <f aca="false">F4570</f>
        <v>0219572303</v>
      </c>
      <c r="T4570" s="0" t="str">
        <f aca="false">G4570</f>
        <v>3</v>
      </c>
      <c r="U4570" s="0" t="n">
        <f aca="false">L4570</f>
        <v>0.754990906044746</v>
      </c>
      <c r="V4570" s="0" t="n">
        <f aca="false">K4570</f>
        <v>58.0641738067014</v>
      </c>
      <c r="W4570" s="0" t="n">
        <f aca="false">J4570</f>
        <v>1064</v>
      </c>
    </row>
    <row r="4571" customFormat="false" ht="12.8" hidden="false" customHeight="false" outlineLevel="0" collapsed="false">
      <c r="A4571" s="0" t="s">
        <v>73</v>
      </c>
      <c r="B4571" s="0" t="s">
        <v>426</v>
      </c>
      <c r="C4571" s="0" t="s">
        <v>491</v>
      </c>
      <c r="D4571" s="0" t="s">
        <v>18</v>
      </c>
      <c r="E4571" s="0" t="s">
        <v>14</v>
      </c>
      <c r="F4571" s="0" t="s">
        <v>500</v>
      </c>
      <c r="G4571" s="0" t="s">
        <v>1611</v>
      </c>
      <c r="H4571" s="0" t="n">
        <v>0.982585748025649</v>
      </c>
      <c r="I4571" s="0" t="n">
        <v>16.4614859424868</v>
      </c>
      <c r="J4571" s="0" t="n">
        <v>1064</v>
      </c>
      <c r="K4571" s="0" t="n">
        <f aca="false">I4571*SUMIFS(syst_chauffage!$H$3:$H$27,syst_chauffage!$B$3:$B$27,D4571,syst_chauffage!$C$3:$C$27,E4571)</f>
        <v>44.8563791456206</v>
      </c>
      <c r="L4571" s="12" t="n">
        <f aca="false">H4571*SUMIFS(syst_chauffage!$K$3:$K$27,syst_chauffage!$B$3:$B$27,D4571,syst_chauffage!$C$3:$C$27,E4571)</f>
        <v>0.954529869391113</v>
      </c>
      <c r="N4571" s="0" t="str">
        <f aca="false">A4571</f>
        <v>Café Hôtel Restaurant</v>
      </c>
      <c r="O4571" s="0" t="str">
        <f aca="false">B4571</f>
        <v>Hôtel sans restaurant</v>
      </c>
      <c r="P4571" s="0" t="str">
        <f aca="false">C4571</f>
        <v>Moyen Hotel sans restaurant Haut de gamme</v>
      </c>
      <c r="Q4571" s="0" t="str">
        <f aca="false">D4571</f>
        <v>Chaudière condensation gaz</v>
      </c>
      <c r="R4571" s="0" t="str">
        <f aca="false">E4571</f>
        <v>Gaz</v>
      </c>
      <c r="S4571" s="0" t="str">
        <f aca="false">F4571</f>
        <v>0219572404</v>
      </c>
      <c r="T4571" s="0" t="str">
        <f aca="false">G4571</f>
        <v>3</v>
      </c>
      <c r="U4571" s="0" t="n">
        <f aca="false">L4571</f>
        <v>0.954529869391113</v>
      </c>
      <c r="V4571" s="0" t="n">
        <f aca="false">K4571</f>
        <v>44.8563791456206</v>
      </c>
      <c r="W4571" s="0" t="n">
        <f aca="false">J4571</f>
        <v>1064</v>
      </c>
    </row>
    <row r="4572" customFormat="false" ht="12.8" hidden="false" customHeight="false" outlineLevel="0" collapsed="false">
      <c r="A4572" s="0" t="s">
        <v>73</v>
      </c>
      <c r="B4572" s="0" t="s">
        <v>426</v>
      </c>
      <c r="C4572" s="0" t="s">
        <v>491</v>
      </c>
      <c r="D4572" s="0" t="s">
        <v>32</v>
      </c>
      <c r="E4572" s="0" t="s">
        <v>30</v>
      </c>
      <c r="F4572" s="0" t="s">
        <v>501</v>
      </c>
      <c r="G4572" s="0" t="s">
        <v>1611</v>
      </c>
      <c r="H4572" s="0" t="n">
        <v>1</v>
      </c>
      <c r="I4572" s="0" t="n">
        <v>12</v>
      </c>
      <c r="J4572" s="0" t="n">
        <v>0</v>
      </c>
      <c r="K4572" s="0" t="n">
        <f aca="false">I4572*SUMIFS(syst_chauffage!$H$3:$H$27,syst_chauffage!$B$3:$B$27,D4572,syst_chauffage!$C$3:$C$27,E4572)</f>
        <v>12</v>
      </c>
      <c r="L4572" s="12" t="n">
        <f aca="false">H4572*SUMIFS(syst_chauffage!$K$3:$K$27,syst_chauffage!$B$3:$B$27,D4572,syst_chauffage!$C$3:$C$27,E4572)</f>
        <v>1</v>
      </c>
      <c r="N4572" s="0" t="str">
        <f aca="false">A4572</f>
        <v>Café Hôtel Restaurant</v>
      </c>
      <c r="O4572" s="0" t="str">
        <f aca="false">B4572</f>
        <v>Hôtel sans restaurant</v>
      </c>
      <c r="P4572" s="0" t="str">
        <f aca="false">C4572</f>
        <v>Moyen Hotel sans restaurant Haut de gamme</v>
      </c>
      <c r="Q4572" s="0" t="str">
        <f aca="false">D4572</f>
        <v>Electrique direct performant</v>
      </c>
      <c r="R4572" s="0" t="str">
        <f aca="false">E4572</f>
        <v>Electricité</v>
      </c>
      <c r="S4572" s="0" t="str">
        <f aca="false">F4572</f>
        <v>0219572602</v>
      </c>
      <c r="T4572" s="0" t="str">
        <f aca="false">G4572</f>
        <v>3</v>
      </c>
      <c r="U4572" s="0" t="n">
        <f aca="false">L4572</f>
        <v>1</v>
      </c>
      <c r="V4572" s="0" t="n">
        <f aca="false">K4572</f>
        <v>12</v>
      </c>
      <c r="W4572" s="0" t="n">
        <f aca="false">J4572</f>
        <v>0</v>
      </c>
    </row>
    <row r="4573" customFormat="false" ht="12.8" hidden="false" customHeight="false" outlineLevel="0" collapsed="false">
      <c r="A4573" s="0" t="s">
        <v>73</v>
      </c>
      <c r="B4573" s="0" t="s">
        <v>426</v>
      </c>
      <c r="C4573" s="0" t="s">
        <v>491</v>
      </c>
      <c r="D4573" s="0" t="s">
        <v>38</v>
      </c>
      <c r="E4573" s="0" t="s">
        <v>30</v>
      </c>
      <c r="F4573" s="0" t="s">
        <v>502</v>
      </c>
      <c r="G4573" s="0" t="s">
        <v>1611</v>
      </c>
      <c r="H4573" s="0" t="n">
        <v>3.39795627906976</v>
      </c>
      <c r="I4573" s="0" t="n">
        <v>96.7715368003687</v>
      </c>
      <c r="J4573" s="0" t="n">
        <v>792</v>
      </c>
      <c r="K4573" s="0" t="n">
        <f aca="false">I4573*SUMIFS(syst_chauffage!$H$3:$H$27,syst_chauffage!$B$3:$B$27,D4573,syst_chauffage!$C$3:$C$27,E4573)</f>
        <v>97.8160696066186</v>
      </c>
      <c r="L4573" s="12" t="n">
        <f aca="false">H4573*SUMIFS(syst_chauffage!$K$3:$K$27,syst_chauffage!$B$3:$B$27,D4573,syst_chauffage!$C$3:$C$27,E4573)</f>
        <v>3.03986496519792</v>
      </c>
      <c r="N4573" s="0" t="str">
        <f aca="false">A4573</f>
        <v>Café Hôtel Restaurant</v>
      </c>
      <c r="O4573" s="0" t="str">
        <f aca="false">B4573</f>
        <v>Hôtel sans restaurant</v>
      </c>
      <c r="P4573" s="0" t="str">
        <f aca="false">C4573</f>
        <v>Moyen Hotel sans restaurant Haut de gamme</v>
      </c>
      <c r="Q4573" s="0" t="str">
        <f aca="false">D4573</f>
        <v>PAC performant</v>
      </c>
      <c r="R4573" s="0" t="str">
        <f aca="false">E4573</f>
        <v>Electricité</v>
      </c>
      <c r="S4573" s="0" t="str">
        <f aca="false">F4573</f>
        <v>0219572902</v>
      </c>
      <c r="T4573" s="0" t="str">
        <f aca="false">G4573</f>
        <v>3</v>
      </c>
      <c r="U4573" s="0" t="n">
        <f aca="false">L4573</f>
        <v>3.03986496519792</v>
      </c>
      <c r="V4573" s="0" t="n">
        <f aca="false">K4573</f>
        <v>97.8160696066186</v>
      </c>
      <c r="W4573" s="0" t="n">
        <f aca="false">J4573</f>
        <v>792</v>
      </c>
    </row>
    <row r="4574" customFormat="false" ht="12.8" hidden="false" customHeight="false" outlineLevel="0" collapsed="false">
      <c r="A4574" s="0" t="s">
        <v>73</v>
      </c>
      <c r="B4574" s="0" t="s">
        <v>426</v>
      </c>
      <c r="C4574" s="0" t="s">
        <v>491</v>
      </c>
      <c r="D4574" s="0" t="s">
        <v>46</v>
      </c>
      <c r="E4574" s="0" t="s">
        <v>30</v>
      </c>
      <c r="F4574" s="0" t="s">
        <v>503</v>
      </c>
      <c r="G4574" s="0" t="s">
        <v>1611</v>
      </c>
      <c r="H4574" s="0" t="n">
        <v>3.32861023255814</v>
      </c>
      <c r="I4574" s="0" t="n">
        <v>43.9713844801302</v>
      </c>
      <c r="J4574" s="0" t="n">
        <v>792</v>
      </c>
      <c r="K4574" s="0" t="n">
        <f aca="false">I4574*SUMIFS(syst_chauffage!$H$3:$H$27,syst_chauffage!$B$3:$B$27,D4574,syst_chauffage!$C$3:$C$27,E4574)</f>
        <v>76.2862839548962</v>
      </c>
      <c r="L4574" s="12" t="n">
        <f aca="false">H4574*SUMIFS(syst_chauffage!$K$3:$K$27,syst_chauffage!$B$3:$B$27,D4574,syst_chauffage!$C$3:$C$27,E4574)</f>
        <v>3.00077723502174</v>
      </c>
      <c r="N4574" s="0" t="str">
        <f aca="false">A4574</f>
        <v>Café Hôtel Restaurant</v>
      </c>
      <c r="O4574" s="0" t="str">
        <f aca="false">B4574</f>
        <v>Hôtel sans restaurant</v>
      </c>
      <c r="P4574" s="0" t="str">
        <f aca="false">C4574</f>
        <v>Moyen Hotel sans restaurant Haut de gamme</v>
      </c>
      <c r="Q4574" s="0" t="str">
        <f aca="false">D4574</f>
        <v>Rooftop performant</v>
      </c>
      <c r="R4574" s="0" t="str">
        <f aca="false">E4574</f>
        <v>Electricité</v>
      </c>
      <c r="S4574" s="0" t="str">
        <f aca="false">F4574</f>
        <v>0219573002</v>
      </c>
      <c r="T4574" s="0" t="str">
        <f aca="false">G4574</f>
        <v>3</v>
      </c>
      <c r="U4574" s="0" t="n">
        <f aca="false">L4574</f>
        <v>3.00077723502174</v>
      </c>
      <c r="V4574" s="0" t="n">
        <f aca="false">K4574</f>
        <v>76.2862839548962</v>
      </c>
      <c r="W4574" s="0" t="n">
        <f aca="false">J4574</f>
        <v>792</v>
      </c>
    </row>
    <row r="4575" customFormat="false" ht="12.8" hidden="false" customHeight="false" outlineLevel="0" collapsed="false">
      <c r="A4575" s="0" t="s">
        <v>73</v>
      </c>
      <c r="B4575" s="0" t="s">
        <v>426</v>
      </c>
      <c r="C4575" s="0" t="s">
        <v>504</v>
      </c>
      <c r="D4575" s="0" t="s">
        <v>19</v>
      </c>
      <c r="E4575" s="0" t="s">
        <v>58</v>
      </c>
      <c r="F4575" s="0" t="s">
        <v>505</v>
      </c>
      <c r="G4575" s="0" t="s">
        <v>1611</v>
      </c>
      <c r="H4575" s="0" t="n">
        <v>0.7124</v>
      </c>
      <c r="I4575" s="0" t="n">
        <v>27.4169912174355</v>
      </c>
      <c r="J4575" s="0" t="n">
        <v>935</v>
      </c>
      <c r="K4575" s="0" t="n">
        <f aca="false">I4575*SUMIFS(syst_chauffage!$H$3:$H$27,syst_chauffage!$B$3:$B$27,D4575,syst_chauffage!$C$3:$C$27,E4575)</f>
        <v>45.0995684659393</v>
      </c>
      <c r="L4575" s="12" t="n">
        <f aca="false">H4575*SUMIFS(syst_chauffage!$K$3:$K$27,syst_chauffage!$B$3:$B$27,D4575,syst_chauffage!$C$3:$C$27,E4575)</f>
        <v>0.7124</v>
      </c>
      <c r="N4575" s="0" t="str">
        <f aca="false">A4575</f>
        <v>Café Hôtel Restaurant</v>
      </c>
      <c r="O4575" s="0" t="str">
        <f aca="false">B4575</f>
        <v>Hôtel sans restaurant</v>
      </c>
      <c r="P4575" s="0" t="str">
        <f aca="false">C4575</f>
        <v>Moyen Hotel sans restaurant Luxe</v>
      </c>
      <c r="Q4575" s="0" t="str">
        <f aca="false">D4575</f>
        <v>Autre système centralisé</v>
      </c>
      <c r="R4575" s="0" t="str">
        <f aca="false">E4575</f>
        <v>Urbain</v>
      </c>
      <c r="S4575" s="0" t="str">
        <f aca="false">F4575</f>
        <v>0219580106</v>
      </c>
      <c r="T4575" s="0" t="str">
        <f aca="false">G4575</f>
        <v>3</v>
      </c>
      <c r="U4575" s="0" t="n">
        <f aca="false">L4575</f>
        <v>0.7124</v>
      </c>
      <c r="V4575" s="0" t="n">
        <f aca="false">K4575</f>
        <v>45.0995684659393</v>
      </c>
      <c r="W4575" s="0" t="n">
        <f aca="false">J4575</f>
        <v>935</v>
      </c>
    </row>
    <row r="4576" customFormat="false" ht="12.8" hidden="false" customHeight="false" outlineLevel="0" collapsed="false">
      <c r="A4576" s="0" t="s">
        <v>73</v>
      </c>
      <c r="B4576" s="0" t="s">
        <v>426</v>
      </c>
      <c r="C4576" s="0" t="s">
        <v>504</v>
      </c>
      <c r="D4576" s="0" t="s">
        <v>22</v>
      </c>
      <c r="E4576" s="0" t="s">
        <v>23</v>
      </c>
      <c r="F4576" s="0" t="s">
        <v>506</v>
      </c>
      <c r="G4576" s="0" t="s">
        <v>1611</v>
      </c>
      <c r="H4576" s="0" t="n">
        <v>0.578819977512267</v>
      </c>
      <c r="I4576" s="0" t="n">
        <v>15.3562773340752</v>
      </c>
      <c r="J4576" s="0" t="n">
        <v>0</v>
      </c>
      <c r="K4576" s="0" t="n">
        <f aca="false">I4576*SUMIFS(syst_chauffage!$H$3:$H$27,syst_chauffage!$B$3:$B$27,D4576,syst_chauffage!$C$3:$C$27,E4576)</f>
        <v>27.0427500278564</v>
      </c>
      <c r="L4576" s="12" t="n">
        <f aca="false">H4576*SUMIFS(syst_chauffage!$K$3:$K$27,syst_chauffage!$B$3:$B$27,D4576,syst_chauffage!$C$3:$C$27,E4576)</f>
        <v>0.578819977512267</v>
      </c>
      <c r="N4576" s="0" t="str">
        <f aca="false">A4576</f>
        <v>Café Hôtel Restaurant</v>
      </c>
      <c r="O4576" s="0" t="str">
        <f aca="false">B4576</f>
        <v>Hôtel sans restaurant</v>
      </c>
      <c r="P4576" s="0" t="str">
        <f aca="false">C4576</f>
        <v>Moyen Hotel sans restaurant Luxe</v>
      </c>
      <c r="Q4576" s="0" t="str">
        <f aca="false">D4576</f>
        <v>Chaudière fioul</v>
      </c>
      <c r="R4576" s="0" t="str">
        <f aca="false">E4576</f>
        <v>Fioul</v>
      </c>
      <c r="S4576" s="0" t="str">
        <f aca="false">F4576</f>
        <v>0219580303</v>
      </c>
      <c r="T4576" s="0" t="str">
        <f aca="false">G4576</f>
        <v>3</v>
      </c>
      <c r="U4576" s="0" t="n">
        <f aca="false">L4576</f>
        <v>0.578819977512267</v>
      </c>
      <c r="V4576" s="0" t="n">
        <f aca="false">K4576</f>
        <v>27.0427500278564</v>
      </c>
      <c r="W4576" s="0" t="n">
        <f aca="false">J4576</f>
        <v>0</v>
      </c>
    </row>
    <row r="4577" customFormat="false" ht="12.8" hidden="false" customHeight="false" outlineLevel="0" collapsed="false">
      <c r="A4577" s="0" t="s">
        <v>73</v>
      </c>
      <c r="B4577" s="0" t="s">
        <v>426</v>
      </c>
      <c r="C4577" s="0" t="s">
        <v>504</v>
      </c>
      <c r="D4577" s="0" t="s">
        <v>13</v>
      </c>
      <c r="E4577" s="0" t="s">
        <v>14</v>
      </c>
      <c r="F4577" s="0" t="s">
        <v>507</v>
      </c>
      <c r="G4577" s="0" t="s">
        <v>1611</v>
      </c>
      <c r="H4577" s="0" t="n">
        <v>0.694615581188205</v>
      </c>
      <c r="I4577" s="0" t="n">
        <v>11.3073224453647</v>
      </c>
      <c r="J4577" s="0" t="n">
        <v>462</v>
      </c>
      <c r="K4577" s="0" t="n">
        <f aca="false">I4577*SUMIFS(syst_chauffage!$H$3:$H$27,syst_chauffage!$B$3:$B$27,D4577,syst_chauffage!$C$3:$C$27,E4577)</f>
        <v>22.8361749771483</v>
      </c>
      <c r="L4577" s="12" t="n">
        <f aca="false">H4577*SUMIFS(syst_chauffage!$K$3:$K$27,syst_chauffage!$B$3:$B$27,D4577,syst_chauffage!$C$3:$C$27,E4577)</f>
        <v>0.694615581188205</v>
      </c>
      <c r="N4577" s="0" t="str">
        <f aca="false">A4577</f>
        <v>Café Hôtel Restaurant</v>
      </c>
      <c r="O4577" s="0" t="str">
        <f aca="false">B4577</f>
        <v>Hôtel sans restaurant</v>
      </c>
      <c r="P4577" s="0" t="str">
        <f aca="false">C4577</f>
        <v>Moyen Hotel sans restaurant Luxe</v>
      </c>
      <c r="Q4577" s="0" t="str">
        <f aca="false">D4577</f>
        <v>Chaudière gaz</v>
      </c>
      <c r="R4577" s="0" t="str">
        <f aca="false">E4577</f>
        <v>Gaz</v>
      </c>
      <c r="S4577" s="0" t="str">
        <f aca="false">F4577</f>
        <v>0219580404</v>
      </c>
      <c r="T4577" s="0" t="str">
        <f aca="false">G4577</f>
        <v>3</v>
      </c>
      <c r="U4577" s="0" t="n">
        <f aca="false">L4577</f>
        <v>0.694615581188205</v>
      </c>
      <c r="V4577" s="0" t="n">
        <f aca="false">K4577</f>
        <v>22.8361749771483</v>
      </c>
      <c r="W4577" s="0" t="n">
        <f aca="false">J4577</f>
        <v>462</v>
      </c>
    </row>
    <row r="4578" customFormat="false" ht="12.8" hidden="false" customHeight="false" outlineLevel="0" collapsed="false">
      <c r="A4578" s="0" t="s">
        <v>73</v>
      </c>
      <c r="B4578" s="0" t="s">
        <v>426</v>
      </c>
      <c r="C4578" s="0" t="s">
        <v>504</v>
      </c>
      <c r="D4578" s="0" t="s">
        <v>29</v>
      </c>
      <c r="E4578" s="0" t="s">
        <v>30</v>
      </c>
      <c r="F4578" s="0" t="s">
        <v>508</v>
      </c>
      <c r="G4578" s="0" t="s">
        <v>1611</v>
      </c>
      <c r="H4578" s="0" t="n">
        <v>0.92</v>
      </c>
      <c r="I4578" s="0" t="n">
        <v>10.4</v>
      </c>
      <c r="J4578" s="0" t="n">
        <v>0</v>
      </c>
      <c r="K4578" s="0" t="n">
        <f aca="false">I4578*SUMIFS(syst_chauffage!$H$3:$H$27,syst_chauffage!$B$3:$B$27,D4578,syst_chauffage!$C$3:$C$27,E4578)</f>
        <v>3</v>
      </c>
      <c r="L4578" s="12" t="n">
        <f aca="false">H4578*SUMIFS(syst_chauffage!$K$3:$K$27,syst_chauffage!$B$3:$B$27,D4578,syst_chauffage!$C$3:$C$27,E4578)</f>
        <v>0.92</v>
      </c>
      <c r="N4578" s="0" t="str">
        <f aca="false">A4578</f>
        <v>Café Hôtel Restaurant</v>
      </c>
      <c r="O4578" s="0" t="str">
        <f aca="false">B4578</f>
        <v>Hôtel sans restaurant</v>
      </c>
      <c r="P4578" s="0" t="str">
        <f aca="false">C4578</f>
        <v>Moyen Hotel sans restaurant Luxe</v>
      </c>
      <c r="Q4578" s="0" t="str">
        <f aca="false">D4578</f>
        <v>Electrique direct</v>
      </c>
      <c r="R4578" s="0" t="str">
        <f aca="false">E4578</f>
        <v>Electricité</v>
      </c>
      <c r="S4578" s="0" t="str">
        <f aca="false">F4578</f>
        <v>0219580602</v>
      </c>
      <c r="T4578" s="0" t="str">
        <f aca="false">G4578</f>
        <v>3</v>
      </c>
      <c r="U4578" s="0" t="n">
        <f aca="false">L4578</f>
        <v>0.92</v>
      </c>
      <c r="V4578" s="0" t="n">
        <f aca="false">K4578</f>
        <v>3</v>
      </c>
      <c r="W4578" s="0" t="n">
        <f aca="false">J4578</f>
        <v>0</v>
      </c>
    </row>
    <row r="4579" customFormat="false" ht="12.8" hidden="false" customHeight="false" outlineLevel="0" collapsed="false">
      <c r="A4579" s="0" t="s">
        <v>73</v>
      </c>
      <c r="B4579" s="0" t="s">
        <v>426</v>
      </c>
      <c r="C4579" s="0" t="s">
        <v>504</v>
      </c>
      <c r="D4579" s="0" t="s">
        <v>36</v>
      </c>
      <c r="E4579" s="0" t="s">
        <v>30</v>
      </c>
      <c r="F4579" s="0" t="s">
        <v>509</v>
      </c>
      <c r="G4579" s="0" t="s">
        <v>1611</v>
      </c>
      <c r="H4579" s="0" t="n">
        <v>2.9521585116279</v>
      </c>
      <c r="I4579" s="0" t="n">
        <v>74.9338048303788</v>
      </c>
      <c r="J4579" s="0" t="n">
        <v>738</v>
      </c>
      <c r="K4579" s="0" t="n">
        <f aca="false">I4579*SUMIFS(syst_chauffage!$H$3:$H$27,syst_chauffage!$B$3:$B$27,D4579,syst_chauffage!$C$3:$C$27,E4579)</f>
        <v>46.3584055072116</v>
      </c>
      <c r="L4579" s="12" t="n">
        <f aca="false">H4579*SUMIFS(syst_chauffage!$K$3:$K$27,syst_chauffage!$B$3:$B$27,D4579,syst_chauffage!$C$3:$C$27,E4579)</f>
        <v>2.48037561722716</v>
      </c>
      <c r="N4579" s="0" t="str">
        <f aca="false">A4579</f>
        <v>Café Hôtel Restaurant</v>
      </c>
      <c r="O4579" s="0" t="str">
        <f aca="false">B4579</f>
        <v>Hôtel sans restaurant</v>
      </c>
      <c r="P4579" s="0" t="str">
        <f aca="false">C4579</f>
        <v>Moyen Hotel sans restaurant Luxe</v>
      </c>
      <c r="Q4579" s="0" t="str">
        <f aca="false">D4579</f>
        <v>PAC</v>
      </c>
      <c r="R4579" s="0" t="str">
        <f aca="false">E4579</f>
        <v>Electricité</v>
      </c>
      <c r="S4579" s="0" t="str">
        <f aca="false">F4579</f>
        <v>0219580902</v>
      </c>
      <c r="T4579" s="0" t="str">
        <f aca="false">G4579</f>
        <v>3</v>
      </c>
      <c r="U4579" s="0" t="n">
        <f aca="false">L4579</f>
        <v>2.48037561722716</v>
      </c>
      <c r="V4579" s="0" t="n">
        <f aca="false">K4579</f>
        <v>46.3584055072116</v>
      </c>
      <c r="W4579" s="0" t="n">
        <f aca="false">J4579</f>
        <v>738</v>
      </c>
    </row>
    <row r="4580" customFormat="false" ht="12.8" hidden="false" customHeight="false" outlineLevel="0" collapsed="false">
      <c r="A4580" s="0" t="s">
        <v>73</v>
      </c>
      <c r="B4580" s="0" t="s">
        <v>426</v>
      </c>
      <c r="C4580" s="0" t="s">
        <v>504</v>
      </c>
      <c r="D4580" s="0" t="s">
        <v>42</v>
      </c>
      <c r="E4580" s="0" t="s">
        <v>30</v>
      </c>
      <c r="F4580" s="0" t="s">
        <v>510</v>
      </c>
      <c r="G4580" s="0" t="s">
        <v>1611</v>
      </c>
      <c r="H4580" s="0" t="n">
        <v>2.81101778073089</v>
      </c>
      <c r="I4580" s="0" t="n">
        <v>32.5987657415523</v>
      </c>
      <c r="J4580" s="0" t="n">
        <v>738</v>
      </c>
      <c r="K4580" s="0" t="n">
        <f aca="false">I4580*SUMIFS(syst_chauffage!$H$3:$H$27,syst_chauffage!$B$3:$B$27,D4580,syst_chauffage!$C$3:$C$27,E4580)</f>
        <v>29.4266527313892</v>
      </c>
      <c r="L4580" s="12" t="n">
        <f aca="false">H4580*SUMIFS(syst_chauffage!$K$3:$K$27,syst_chauffage!$B$3:$B$27,D4580,syst_chauffage!$C$3:$C$27,E4580)</f>
        <v>2.50613183237212</v>
      </c>
      <c r="N4580" s="0" t="str">
        <f aca="false">A4580</f>
        <v>Café Hôtel Restaurant</v>
      </c>
      <c r="O4580" s="0" t="str">
        <f aca="false">B4580</f>
        <v>Hôtel sans restaurant</v>
      </c>
      <c r="P4580" s="0" t="str">
        <f aca="false">C4580</f>
        <v>Moyen Hotel sans restaurant Luxe</v>
      </c>
      <c r="Q4580" s="0" t="str">
        <f aca="false">D4580</f>
        <v>Rooftop</v>
      </c>
      <c r="R4580" s="0" t="str">
        <f aca="false">E4580</f>
        <v>Electricité</v>
      </c>
      <c r="S4580" s="0" t="str">
        <f aca="false">F4580</f>
        <v>0219581002</v>
      </c>
      <c r="T4580" s="0" t="str">
        <f aca="false">G4580</f>
        <v>3</v>
      </c>
      <c r="U4580" s="0" t="n">
        <f aca="false">L4580</f>
        <v>2.50613183237212</v>
      </c>
      <c r="V4580" s="0" t="n">
        <f aca="false">K4580</f>
        <v>29.4266527313892</v>
      </c>
      <c r="W4580" s="0" t="n">
        <f aca="false">J4580</f>
        <v>738</v>
      </c>
    </row>
    <row r="4581" customFormat="false" ht="12.8" hidden="false" customHeight="false" outlineLevel="0" collapsed="false">
      <c r="A4581" s="0" t="s">
        <v>73</v>
      </c>
      <c r="B4581" s="0" t="s">
        <v>426</v>
      </c>
      <c r="C4581" s="0" t="s">
        <v>504</v>
      </c>
      <c r="D4581" s="0" t="s">
        <v>51</v>
      </c>
      <c r="E4581" s="0" t="s">
        <v>58</v>
      </c>
      <c r="F4581" s="0" t="s">
        <v>511</v>
      </c>
      <c r="G4581" s="0" t="s">
        <v>1611</v>
      </c>
      <c r="H4581" s="0" t="n">
        <v>0.822</v>
      </c>
      <c r="I4581" s="0" t="n">
        <v>32.6392752588518</v>
      </c>
      <c r="J4581" s="0" t="n">
        <v>935</v>
      </c>
      <c r="K4581" s="0" t="n">
        <f aca="false">I4581*SUMIFS(syst_chauffage!$H$3:$H$27,syst_chauffage!$B$3:$B$27,D4581,syst_chauffage!$C$3:$C$27,E4581)</f>
        <v>69.6521973098912</v>
      </c>
      <c r="L4581" s="12" t="n">
        <f aca="false">H4581*SUMIFS(syst_chauffage!$K$3:$K$27,syst_chauffage!$B$3:$B$27,D4581,syst_chauffage!$C$3:$C$27,E4581)</f>
        <v>0.822</v>
      </c>
      <c r="N4581" s="0" t="str">
        <f aca="false">A4581</f>
        <v>Café Hôtel Restaurant</v>
      </c>
      <c r="O4581" s="0" t="str">
        <f aca="false">B4581</f>
        <v>Hôtel sans restaurant</v>
      </c>
      <c r="P4581" s="0" t="str">
        <f aca="false">C4581</f>
        <v>Moyen Hotel sans restaurant Luxe</v>
      </c>
      <c r="Q4581" s="0" t="str">
        <f aca="false">D4581</f>
        <v>Autre système centralisé performant</v>
      </c>
      <c r="R4581" s="0" t="str">
        <f aca="false">E4581</f>
        <v>Urbain</v>
      </c>
      <c r="S4581" s="0" t="str">
        <f aca="false">F4581</f>
        <v>0219582106</v>
      </c>
      <c r="T4581" s="0" t="str">
        <f aca="false">G4581</f>
        <v>3</v>
      </c>
      <c r="U4581" s="0" t="n">
        <f aca="false">L4581</f>
        <v>0.822</v>
      </c>
      <c r="V4581" s="0" t="n">
        <f aca="false">K4581</f>
        <v>69.6521973098912</v>
      </c>
      <c r="W4581" s="0" t="n">
        <f aca="false">J4581</f>
        <v>935</v>
      </c>
    </row>
    <row r="4582" customFormat="false" ht="12.8" hidden="false" customHeight="false" outlineLevel="0" collapsed="false">
      <c r="A4582" s="0" t="s">
        <v>73</v>
      </c>
      <c r="B4582" s="0" t="s">
        <v>426</v>
      </c>
      <c r="C4582" s="0" t="s">
        <v>504</v>
      </c>
      <c r="D4582" s="0" t="s">
        <v>27</v>
      </c>
      <c r="E4582" s="0" t="s">
        <v>23</v>
      </c>
      <c r="F4582" s="0" t="s">
        <v>512</v>
      </c>
      <c r="G4582" s="0" t="s">
        <v>1611</v>
      </c>
      <c r="H4582" s="0" t="n">
        <v>0.763718224222217</v>
      </c>
      <c r="I4582" s="0" t="n">
        <v>18.2812825405657</v>
      </c>
      <c r="J4582" s="0" t="n">
        <v>1064</v>
      </c>
      <c r="K4582" s="0" t="n">
        <f aca="false">I4582*SUMIFS(syst_chauffage!$H$3:$H$27,syst_chauffage!$B$3:$B$27,D4582,syst_chauffage!$C$3:$C$27,E4582)</f>
        <v>46.8805783951173</v>
      </c>
      <c r="L4582" s="12" t="n">
        <f aca="false">H4582*SUMIFS(syst_chauffage!$K$3:$K$27,syst_chauffage!$B$3:$B$27,D4582,syst_chauffage!$C$3:$C$27,E4582)</f>
        <v>0.763718224222217</v>
      </c>
      <c r="N4582" s="0" t="str">
        <f aca="false">A4582</f>
        <v>Café Hôtel Restaurant</v>
      </c>
      <c r="O4582" s="0" t="str">
        <f aca="false">B4582</f>
        <v>Hôtel sans restaurant</v>
      </c>
      <c r="P4582" s="0" t="str">
        <f aca="false">C4582</f>
        <v>Moyen Hotel sans restaurant Luxe</v>
      </c>
      <c r="Q4582" s="0" t="str">
        <f aca="false">D4582</f>
        <v>Chaudière condensation fioul</v>
      </c>
      <c r="R4582" s="0" t="str">
        <f aca="false">E4582</f>
        <v>Fioul</v>
      </c>
      <c r="S4582" s="0" t="str">
        <f aca="false">F4582</f>
        <v>0219582303</v>
      </c>
      <c r="T4582" s="0" t="str">
        <f aca="false">G4582</f>
        <v>3</v>
      </c>
      <c r="U4582" s="0" t="n">
        <f aca="false">L4582</f>
        <v>0.763718224222217</v>
      </c>
      <c r="V4582" s="0" t="n">
        <f aca="false">K4582</f>
        <v>46.8805783951173</v>
      </c>
      <c r="W4582" s="0" t="n">
        <f aca="false">J4582</f>
        <v>1064</v>
      </c>
    </row>
    <row r="4583" customFormat="false" ht="12.8" hidden="false" customHeight="false" outlineLevel="0" collapsed="false">
      <c r="A4583" s="0" t="s">
        <v>73</v>
      </c>
      <c r="B4583" s="0" t="s">
        <v>426</v>
      </c>
      <c r="C4583" s="0" t="s">
        <v>504</v>
      </c>
      <c r="D4583" s="0" t="s">
        <v>18</v>
      </c>
      <c r="E4583" s="0" t="s">
        <v>14</v>
      </c>
      <c r="F4583" s="0" t="s">
        <v>513</v>
      </c>
      <c r="G4583" s="0" t="s">
        <v>1611</v>
      </c>
      <c r="H4583" s="0" t="n">
        <v>0.99092357134619</v>
      </c>
      <c r="I4583" s="0" t="n">
        <v>13.4610981492437</v>
      </c>
      <c r="J4583" s="0" t="n">
        <v>1064</v>
      </c>
      <c r="K4583" s="0" t="n">
        <f aca="false">I4583*SUMIFS(syst_chauffage!$H$3:$H$27,syst_chauffage!$B$3:$B$27,D4583,syst_chauffage!$C$3:$C$27,E4583)</f>
        <v>36.680535670261</v>
      </c>
      <c r="L4583" s="12" t="n">
        <f aca="false">H4583*SUMIFS(syst_chauffage!$K$3:$K$27,syst_chauffage!$B$3:$B$27,D4583,syst_chauffage!$C$3:$C$27,E4583)</f>
        <v>0.96262962192788</v>
      </c>
      <c r="N4583" s="0" t="str">
        <f aca="false">A4583</f>
        <v>Café Hôtel Restaurant</v>
      </c>
      <c r="O4583" s="0" t="str">
        <f aca="false">B4583</f>
        <v>Hôtel sans restaurant</v>
      </c>
      <c r="P4583" s="0" t="str">
        <f aca="false">C4583</f>
        <v>Moyen Hotel sans restaurant Luxe</v>
      </c>
      <c r="Q4583" s="0" t="str">
        <f aca="false">D4583</f>
        <v>Chaudière condensation gaz</v>
      </c>
      <c r="R4583" s="0" t="str">
        <f aca="false">E4583</f>
        <v>Gaz</v>
      </c>
      <c r="S4583" s="0" t="str">
        <f aca="false">F4583</f>
        <v>0219582404</v>
      </c>
      <c r="T4583" s="0" t="str">
        <f aca="false">G4583</f>
        <v>3</v>
      </c>
      <c r="U4583" s="0" t="n">
        <f aca="false">L4583</f>
        <v>0.96262962192788</v>
      </c>
      <c r="V4583" s="0" t="n">
        <f aca="false">K4583</f>
        <v>36.680535670261</v>
      </c>
      <c r="W4583" s="0" t="n">
        <f aca="false">J4583</f>
        <v>1064</v>
      </c>
    </row>
    <row r="4584" customFormat="false" ht="12.8" hidden="false" customHeight="false" outlineLevel="0" collapsed="false">
      <c r="A4584" s="0" t="s">
        <v>73</v>
      </c>
      <c r="B4584" s="0" t="s">
        <v>426</v>
      </c>
      <c r="C4584" s="0" t="s">
        <v>504</v>
      </c>
      <c r="D4584" s="0" t="s">
        <v>32</v>
      </c>
      <c r="E4584" s="0" t="s">
        <v>30</v>
      </c>
      <c r="F4584" s="0" t="s">
        <v>514</v>
      </c>
      <c r="G4584" s="0" t="s">
        <v>1611</v>
      </c>
      <c r="H4584" s="0" t="n">
        <v>1</v>
      </c>
      <c r="I4584" s="0" t="n">
        <v>12</v>
      </c>
      <c r="J4584" s="0" t="n">
        <v>0</v>
      </c>
      <c r="K4584" s="0" t="n">
        <f aca="false">I4584*SUMIFS(syst_chauffage!$H$3:$H$27,syst_chauffage!$B$3:$B$27,D4584,syst_chauffage!$C$3:$C$27,E4584)</f>
        <v>12</v>
      </c>
      <c r="L4584" s="12" t="n">
        <f aca="false">H4584*SUMIFS(syst_chauffage!$K$3:$K$27,syst_chauffage!$B$3:$B$27,D4584,syst_chauffage!$C$3:$C$27,E4584)</f>
        <v>1</v>
      </c>
      <c r="N4584" s="0" t="str">
        <f aca="false">A4584</f>
        <v>Café Hôtel Restaurant</v>
      </c>
      <c r="O4584" s="0" t="str">
        <f aca="false">B4584</f>
        <v>Hôtel sans restaurant</v>
      </c>
      <c r="P4584" s="0" t="str">
        <f aca="false">C4584</f>
        <v>Moyen Hotel sans restaurant Luxe</v>
      </c>
      <c r="Q4584" s="0" t="str">
        <f aca="false">D4584</f>
        <v>Electrique direct performant</v>
      </c>
      <c r="R4584" s="0" t="str">
        <f aca="false">E4584</f>
        <v>Electricité</v>
      </c>
      <c r="S4584" s="0" t="str">
        <f aca="false">F4584</f>
        <v>0219582602</v>
      </c>
      <c r="T4584" s="0" t="str">
        <f aca="false">G4584</f>
        <v>3</v>
      </c>
      <c r="U4584" s="0" t="n">
        <f aca="false">L4584</f>
        <v>1</v>
      </c>
      <c r="V4584" s="0" t="n">
        <f aca="false">K4584</f>
        <v>12</v>
      </c>
      <c r="W4584" s="0" t="n">
        <f aca="false">J4584</f>
        <v>0</v>
      </c>
    </row>
    <row r="4585" customFormat="false" ht="12.8" hidden="false" customHeight="false" outlineLevel="0" collapsed="false">
      <c r="A4585" s="0" t="s">
        <v>73</v>
      </c>
      <c r="B4585" s="0" t="s">
        <v>426</v>
      </c>
      <c r="C4585" s="0" t="s">
        <v>504</v>
      </c>
      <c r="D4585" s="0" t="s">
        <v>38</v>
      </c>
      <c r="E4585" s="0" t="s">
        <v>30</v>
      </c>
      <c r="F4585" s="0" t="s">
        <v>515</v>
      </c>
      <c r="G4585" s="0" t="s">
        <v>1611</v>
      </c>
      <c r="H4585" s="0" t="n">
        <v>3.40633674418604</v>
      </c>
      <c r="I4585" s="0" t="n">
        <v>89.2069105123557</v>
      </c>
      <c r="J4585" s="0" t="n">
        <v>792</v>
      </c>
      <c r="K4585" s="0" t="n">
        <f aca="false">I4585*SUMIFS(syst_chauffage!$H$3:$H$27,syst_chauffage!$B$3:$B$27,D4585,syst_chauffage!$C$3:$C$27,E4585)</f>
        <v>90.1697922403433</v>
      </c>
      <c r="L4585" s="12" t="n">
        <f aca="false">H4585*SUMIFS(syst_chauffage!$K$3:$K$27,syst_chauffage!$B$3:$B$27,D4585,syst_chauffage!$C$3:$C$27,E4585)</f>
        <v>3.04736226069167</v>
      </c>
      <c r="N4585" s="0" t="str">
        <f aca="false">A4585</f>
        <v>Café Hôtel Restaurant</v>
      </c>
      <c r="O4585" s="0" t="str">
        <f aca="false">B4585</f>
        <v>Hôtel sans restaurant</v>
      </c>
      <c r="P4585" s="0" t="str">
        <f aca="false">C4585</f>
        <v>Moyen Hotel sans restaurant Luxe</v>
      </c>
      <c r="Q4585" s="0" t="str">
        <f aca="false">D4585</f>
        <v>PAC performant</v>
      </c>
      <c r="R4585" s="0" t="str">
        <f aca="false">E4585</f>
        <v>Electricité</v>
      </c>
      <c r="S4585" s="0" t="str">
        <f aca="false">F4585</f>
        <v>0219582902</v>
      </c>
      <c r="T4585" s="0" t="str">
        <f aca="false">G4585</f>
        <v>3</v>
      </c>
      <c r="U4585" s="0" t="n">
        <f aca="false">L4585</f>
        <v>3.04736226069167</v>
      </c>
      <c r="V4585" s="0" t="n">
        <f aca="false">K4585</f>
        <v>90.1697922403433</v>
      </c>
      <c r="W4585" s="0" t="n">
        <f aca="false">J4585</f>
        <v>792</v>
      </c>
    </row>
    <row r="4586" customFormat="false" ht="12.8" hidden="false" customHeight="false" outlineLevel="0" collapsed="false">
      <c r="A4586" s="0" t="s">
        <v>73</v>
      </c>
      <c r="B4586" s="0" t="s">
        <v>426</v>
      </c>
      <c r="C4586" s="0" t="s">
        <v>504</v>
      </c>
      <c r="D4586" s="0" t="s">
        <v>46</v>
      </c>
      <c r="E4586" s="0" t="s">
        <v>30</v>
      </c>
      <c r="F4586" s="0" t="s">
        <v>516</v>
      </c>
      <c r="G4586" s="0" t="s">
        <v>1611</v>
      </c>
      <c r="H4586" s="0" t="n">
        <v>3.33681966777408</v>
      </c>
      <c r="I4586" s="0" t="n">
        <v>38.808054454229</v>
      </c>
      <c r="J4586" s="0" t="n">
        <v>792</v>
      </c>
      <c r="K4586" s="0" t="n">
        <f aca="false">I4586*SUMIFS(syst_chauffage!$H$3:$H$27,syst_chauffage!$B$3:$B$27,D4586,syst_chauffage!$C$3:$C$27,E4586)</f>
        <v>67.3283840578226</v>
      </c>
      <c r="L4586" s="12" t="n">
        <f aca="false">H4586*SUMIFS(syst_chauffage!$K$3:$K$27,syst_chauffage!$B$3:$B$27,D4586,syst_chauffage!$C$3:$C$27,E4586)</f>
        <v>3.0081781274625</v>
      </c>
      <c r="N4586" s="0" t="str">
        <f aca="false">A4586</f>
        <v>Café Hôtel Restaurant</v>
      </c>
      <c r="O4586" s="0" t="str">
        <f aca="false">B4586</f>
        <v>Hôtel sans restaurant</v>
      </c>
      <c r="P4586" s="0" t="str">
        <f aca="false">C4586</f>
        <v>Moyen Hotel sans restaurant Luxe</v>
      </c>
      <c r="Q4586" s="0" t="str">
        <f aca="false">D4586</f>
        <v>Rooftop performant</v>
      </c>
      <c r="R4586" s="0" t="str">
        <f aca="false">E4586</f>
        <v>Electricité</v>
      </c>
      <c r="S4586" s="0" t="str">
        <f aca="false">F4586</f>
        <v>0219583002</v>
      </c>
      <c r="T4586" s="0" t="str">
        <f aca="false">G4586</f>
        <v>3</v>
      </c>
      <c r="U4586" s="0" t="n">
        <f aca="false">L4586</f>
        <v>3.0081781274625</v>
      </c>
      <c r="V4586" s="0" t="n">
        <f aca="false">K4586</f>
        <v>67.3283840578226</v>
      </c>
      <c r="W4586" s="0" t="n">
        <f aca="false">J4586</f>
        <v>792</v>
      </c>
    </row>
    <row r="4587" customFormat="false" ht="12.8" hidden="false" customHeight="false" outlineLevel="0" collapsed="false">
      <c r="A4587" s="0" t="s">
        <v>73</v>
      </c>
      <c r="B4587" s="0" t="s">
        <v>426</v>
      </c>
      <c r="C4587" s="0" t="s">
        <v>517</v>
      </c>
      <c r="D4587" s="0" t="s">
        <v>19</v>
      </c>
      <c r="E4587" s="0" t="s">
        <v>57</v>
      </c>
      <c r="F4587" s="0" t="s">
        <v>518</v>
      </c>
      <c r="G4587" s="0" t="s">
        <v>1611</v>
      </c>
      <c r="H4587" s="0" t="n">
        <v>0.718687229459577</v>
      </c>
      <c r="I4587" s="0" t="n">
        <v>46.5669265998722</v>
      </c>
      <c r="J4587" s="0" t="n">
        <v>0</v>
      </c>
      <c r="K4587" s="0" t="n">
        <f aca="false">I4587*SUMIFS(syst_chauffage!$H$3:$H$27,syst_chauffage!$B$3:$B$27,D4587,syst_chauffage!$C$3:$C$27,E4587)</f>
        <v>64.8433590564833</v>
      </c>
      <c r="L4587" s="12" t="n">
        <f aca="false">H4587*SUMIFS(syst_chauffage!$K$3:$K$27,syst_chauffage!$B$3:$B$27,D4587,syst_chauffage!$C$3:$C$27,E4587)</f>
        <v>0.718687229459577</v>
      </c>
      <c r="N4587" s="0" t="str">
        <f aca="false">A4587</f>
        <v>Café Hôtel Restaurant</v>
      </c>
      <c r="O4587" s="0" t="str">
        <f aca="false">B4587</f>
        <v>Hôtel sans restaurant</v>
      </c>
      <c r="P4587" s="0" t="str">
        <f aca="false">C4587</f>
        <v>Petit Hotel sans restaurant Bas de gamme</v>
      </c>
      <c r="Q4587" s="0" t="str">
        <f aca="false">D4587</f>
        <v>Autre système centralisé</v>
      </c>
      <c r="R4587" s="0" t="str">
        <f aca="false">E4587</f>
        <v>Autres</v>
      </c>
      <c r="S4587" s="0" t="str">
        <f aca="false">F4587</f>
        <v>0219700101</v>
      </c>
      <c r="T4587" s="0" t="str">
        <f aca="false">G4587</f>
        <v>3</v>
      </c>
      <c r="U4587" s="0" t="n">
        <f aca="false">L4587</f>
        <v>0.718687229459577</v>
      </c>
      <c r="V4587" s="0" t="n">
        <f aca="false">K4587</f>
        <v>64.8433590564833</v>
      </c>
      <c r="W4587" s="0" t="n">
        <f aca="false">J4587</f>
        <v>0</v>
      </c>
    </row>
    <row r="4588" customFormat="false" ht="12.8" hidden="false" customHeight="false" outlineLevel="0" collapsed="false">
      <c r="A4588" s="0" t="s">
        <v>73</v>
      </c>
      <c r="B4588" s="0" t="s">
        <v>426</v>
      </c>
      <c r="C4588" s="0" t="s">
        <v>517</v>
      </c>
      <c r="D4588" s="0" t="s">
        <v>19</v>
      </c>
      <c r="E4588" s="0" t="s">
        <v>58</v>
      </c>
      <c r="F4588" s="0" t="s">
        <v>519</v>
      </c>
      <c r="G4588" s="0" t="s">
        <v>1611</v>
      </c>
      <c r="H4588" s="0" t="n">
        <v>0.669066666666667</v>
      </c>
      <c r="I4588" s="0" t="n">
        <v>46.7242172007232</v>
      </c>
      <c r="J4588" s="0" t="n">
        <v>935</v>
      </c>
      <c r="K4588" s="0" t="n">
        <f aca="false">I4588*SUMIFS(syst_chauffage!$H$3:$H$27,syst_chauffage!$B$3:$B$27,D4588,syst_chauffage!$C$3:$C$27,E4588)</f>
        <v>76.8589819338513</v>
      </c>
      <c r="L4588" s="12" t="n">
        <f aca="false">H4588*SUMIFS(syst_chauffage!$K$3:$K$27,syst_chauffage!$B$3:$B$27,D4588,syst_chauffage!$C$3:$C$27,E4588)</f>
        <v>0.669066666666667</v>
      </c>
      <c r="N4588" s="0" t="str">
        <f aca="false">A4588</f>
        <v>Café Hôtel Restaurant</v>
      </c>
      <c r="O4588" s="0" t="str">
        <f aca="false">B4588</f>
        <v>Hôtel sans restaurant</v>
      </c>
      <c r="P4588" s="0" t="str">
        <f aca="false">C4588</f>
        <v>Petit Hotel sans restaurant Bas de gamme</v>
      </c>
      <c r="Q4588" s="0" t="str">
        <f aca="false">D4588</f>
        <v>Autre système centralisé</v>
      </c>
      <c r="R4588" s="0" t="str">
        <f aca="false">E4588</f>
        <v>Urbain</v>
      </c>
      <c r="S4588" s="0" t="str">
        <f aca="false">F4588</f>
        <v>0219700106</v>
      </c>
      <c r="T4588" s="0" t="str">
        <f aca="false">G4588</f>
        <v>3</v>
      </c>
      <c r="U4588" s="0" t="n">
        <f aca="false">L4588</f>
        <v>0.669066666666667</v>
      </c>
      <c r="V4588" s="0" t="n">
        <f aca="false">K4588</f>
        <v>76.8589819338513</v>
      </c>
      <c r="W4588" s="0" t="n">
        <f aca="false">J4588</f>
        <v>935</v>
      </c>
    </row>
    <row r="4589" customFormat="false" ht="12.8" hidden="false" customHeight="false" outlineLevel="0" collapsed="false">
      <c r="A4589" s="0" t="s">
        <v>73</v>
      </c>
      <c r="B4589" s="0" t="s">
        <v>426</v>
      </c>
      <c r="C4589" s="0" t="s">
        <v>517</v>
      </c>
      <c r="D4589" s="0" t="s">
        <v>22</v>
      </c>
      <c r="E4589" s="0" t="s">
        <v>23</v>
      </c>
      <c r="F4589" s="0" t="s">
        <v>520</v>
      </c>
      <c r="G4589" s="0" t="s">
        <v>1611</v>
      </c>
      <c r="H4589" s="0" t="n">
        <v>0.562671283670444</v>
      </c>
      <c r="I4589" s="0" t="n">
        <v>32.7419951096819</v>
      </c>
      <c r="J4589" s="0" t="n">
        <v>0</v>
      </c>
      <c r="K4589" s="0" t="n">
        <f aca="false">I4589*SUMIFS(syst_chauffage!$H$3:$H$27,syst_chauffage!$B$3:$B$27,D4589,syst_chauffage!$C$3:$C$27,E4589)</f>
        <v>57.6593903523525</v>
      </c>
      <c r="L4589" s="12" t="n">
        <f aca="false">H4589*SUMIFS(syst_chauffage!$K$3:$K$27,syst_chauffage!$B$3:$B$27,D4589,syst_chauffage!$C$3:$C$27,E4589)</f>
        <v>0.562671283670444</v>
      </c>
      <c r="N4589" s="0" t="str">
        <f aca="false">A4589</f>
        <v>Café Hôtel Restaurant</v>
      </c>
      <c r="O4589" s="0" t="str">
        <f aca="false">B4589</f>
        <v>Hôtel sans restaurant</v>
      </c>
      <c r="P4589" s="0" t="str">
        <f aca="false">C4589</f>
        <v>Petit Hotel sans restaurant Bas de gamme</v>
      </c>
      <c r="Q4589" s="0" t="str">
        <f aca="false">D4589</f>
        <v>Chaudière fioul</v>
      </c>
      <c r="R4589" s="0" t="str">
        <f aca="false">E4589</f>
        <v>Fioul</v>
      </c>
      <c r="S4589" s="0" t="str">
        <f aca="false">F4589</f>
        <v>0219700303</v>
      </c>
      <c r="T4589" s="0" t="str">
        <f aca="false">G4589</f>
        <v>3</v>
      </c>
      <c r="U4589" s="0" t="n">
        <f aca="false">L4589</f>
        <v>0.562671283670444</v>
      </c>
      <c r="V4589" s="0" t="n">
        <f aca="false">K4589</f>
        <v>57.6593903523525</v>
      </c>
      <c r="W4589" s="0" t="n">
        <f aca="false">J4589</f>
        <v>0</v>
      </c>
    </row>
    <row r="4590" customFormat="false" ht="12.8" hidden="false" customHeight="false" outlineLevel="0" collapsed="false">
      <c r="A4590" s="0" t="s">
        <v>73</v>
      </c>
      <c r="B4590" s="0" t="s">
        <v>426</v>
      </c>
      <c r="C4590" s="0" t="s">
        <v>517</v>
      </c>
      <c r="D4590" s="0" t="s">
        <v>13</v>
      </c>
      <c r="E4590" s="0" t="s">
        <v>14</v>
      </c>
      <c r="F4590" s="0" t="s">
        <v>521</v>
      </c>
      <c r="G4590" s="0" t="s">
        <v>1611</v>
      </c>
      <c r="H4590" s="0" t="n">
        <v>0.678372267532665</v>
      </c>
      <c r="I4590" s="0" t="n">
        <v>22.751774921423</v>
      </c>
      <c r="J4590" s="0" t="n">
        <v>392</v>
      </c>
      <c r="K4590" s="0" t="n">
        <f aca="false">I4590*SUMIFS(syst_chauffage!$H$3:$H$27,syst_chauffage!$B$3:$B$27,D4590,syst_chauffage!$C$3:$C$27,E4590)</f>
        <v>45.9492966311666</v>
      </c>
      <c r="L4590" s="12" t="n">
        <f aca="false">H4590*SUMIFS(syst_chauffage!$K$3:$K$27,syst_chauffage!$B$3:$B$27,D4590,syst_chauffage!$C$3:$C$27,E4590)</f>
        <v>0.678372267532665</v>
      </c>
      <c r="N4590" s="0" t="str">
        <f aca="false">A4590</f>
        <v>Café Hôtel Restaurant</v>
      </c>
      <c r="O4590" s="0" t="str">
        <f aca="false">B4590</f>
        <v>Hôtel sans restaurant</v>
      </c>
      <c r="P4590" s="0" t="str">
        <f aca="false">C4590</f>
        <v>Petit Hotel sans restaurant Bas de gamme</v>
      </c>
      <c r="Q4590" s="0" t="str">
        <f aca="false">D4590</f>
        <v>Chaudière gaz</v>
      </c>
      <c r="R4590" s="0" t="str">
        <f aca="false">E4590</f>
        <v>Gaz</v>
      </c>
      <c r="S4590" s="0" t="str">
        <f aca="false">F4590</f>
        <v>0219700404</v>
      </c>
      <c r="T4590" s="0" t="str">
        <f aca="false">G4590</f>
        <v>3</v>
      </c>
      <c r="U4590" s="0" t="n">
        <f aca="false">L4590</f>
        <v>0.678372267532665</v>
      </c>
      <c r="V4590" s="0" t="n">
        <f aca="false">K4590</f>
        <v>45.9492966311666</v>
      </c>
      <c r="W4590" s="0" t="n">
        <f aca="false">J4590</f>
        <v>392</v>
      </c>
    </row>
    <row r="4591" customFormat="false" ht="12.8" hidden="false" customHeight="false" outlineLevel="0" collapsed="false">
      <c r="A4591" s="0" t="s">
        <v>73</v>
      </c>
      <c r="B4591" s="0" t="s">
        <v>426</v>
      </c>
      <c r="C4591" s="0" t="s">
        <v>517</v>
      </c>
      <c r="D4591" s="0" t="s">
        <v>29</v>
      </c>
      <c r="E4591" s="0" t="s">
        <v>30</v>
      </c>
      <c r="F4591" s="0" t="s">
        <v>522</v>
      </c>
      <c r="G4591" s="0" t="s">
        <v>1611</v>
      </c>
      <c r="H4591" s="0" t="n">
        <v>0.92</v>
      </c>
      <c r="I4591" s="0" t="n">
        <v>10.4</v>
      </c>
      <c r="J4591" s="0" t="n">
        <v>0</v>
      </c>
      <c r="K4591" s="0" t="n">
        <f aca="false">I4591*SUMIFS(syst_chauffage!$H$3:$H$27,syst_chauffage!$B$3:$B$27,D4591,syst_chauffage!$C$3:$C$27,E4591)</f>
        <v>3</v>
      </c>
      <c r="L4591" s="12" t="n">
        <f aca="false">H4591*SUMIFS(syst_chauffage!$K$3:$K$27,syst_chauffage!$B$3:$B$27,D4591,syst_chauffage!$C$3:$C$27,E4591)</f>
        <v>0.92</v>
      </c>
      <c r="N4591" s="0" t="str">
        <f aca="false">A4591</f>
        <v>Café Hôtel Restaurant</v>
      </c>
      <c r="O4591" s="0" t="str">
        <f aca="false">B4591</f>
        <v>Hôtel sans restaurant</v>
      </c>
      <c r="P4591" s="0" t="str">
        <f aca="false">C4591</f>
        <v>Petit Hotel sans restaurant Bas de gamme</v>
      </c>
      <c r="Q4591" s="0" t="str">
        <f aca="false">D4591</f>
        <v>Electrique direct</v>
      </c>
      <c r="R4591" s="0" t="str">
        <f aca="false">E4591</f>
        <v>Electricité</v>
      </c>
      <c r="S4591" s="0" t="str">
        <f aca="false">F4591</f>
        <v>0219700602</v>
      </c>
      <c r="T4591" s="0" t="str">
        <f aca="false">G4591</f>
        <v>3</v>
      </c>
      <c r="U4591" s="0" t="n">
        <f aca="false">L4591</f>
        <v>0.92</v>
      </c>
      <c r="V4591" s="0" t="n">
        <f aca="false">K4591</f>
        <v>3</v>
      </c>
      <c r="W4591" s="0" t="n">
        <f aca="false">J4591</f>
        <v>0</v>
      </c>
    </row>
    <row r="4592" customFormat="false" ht="12.8" hidden="false" customHeight="false" outlineLevel="0" collapsed="false">
      <c r="A4592" s="0" t="s">
        <v>73</v>
      </c>
      <c r="B4592" s="0" t="s">
        <v>426</v>
      </c>
      <c r="C4592" s="0" t="s">
        <v>517</v>
      </c>
      <c r="D4592" s="0" t="s">
        <v>36</v>
      </c>
      <c r="E4592" s="0" t="s">
        <v>30</v>
      </c>
      <c r="F4592" s="0" t="s">
        <v>523</v>
      </c>
      <c r="G4592" s="0" t="s">
        <v>1611</v>
      </c>
      <c r="H4592" s="0" t="n">
        <v>2.94489544186046</v>
      </c>
      <c r="I4592" s="0" t="n">
        <v>117.778569620897</v>
      </c>
      <c r="J4592" s="0" t="n">
        <v>738</v>
      </c>
      <c r="K4592" s="0" t="n">
        <f aca="false">I4592*SUMIFS(syst_chauffage!$H$3:$H$27,syst_chauffage!$B$3:$B$27,D4592,syst_chauffage!$C$3:$C$27,E4592)</f>
        <v>72.8646663932826</v>
      </c>
      <c r="L4592" s="12" t="n">
        <f aca="false">H4592*SUMIFS(syst_chauffage!$K$3:$K$27,syst_chauffage!$B$3:$B$27,D4592,syst_chauffage!$C$3:$C$27,E4592)</f>
        <v>2.47427325480779</v>
      </c>
      <c r="N4592" s="0" t="str">
        <f aca="false">A4592</f>
        <v>Café Hôtel Restaurant</v>
      </c>
      <c r="O4592" s="0" t="str">
        <f aca="false">B4592</f>
        <v>Hôtel sans restaurant</v>
      </c>
      <c r="P4592" s="0" t="str">
        <f aca="false">C4592</f>
        <v>Petit Hotel sans restaurant Bas de gamme</v>
      </c>
      <c r="Q4592" s="0" t="str">
        <f aca="false">D4592</f>
        <v>PAC</v>
      </c>
      <c r="R4592" s="0" t="str">
        <f aca="false">E4592</f>
        <v>Electricité</v>
      </c>
      <c r="S4592" s="0" t="str">
        <f aca="false">F4592</f>
        <v>0219700902</v>
      </c>
      <c r="T4592" s="0" t="str">
        <f aca="false">G4592</f>
        <v>3</v>
      </c>
      <c r="U4592" s="0" t="n">
        <f aca="false">L4592</f>
        <v>2.47427325480779</v>
      </c>
      <c r="V4592" s="0" t="n">
        <f aca="false">K4592</f>
        <v>72.8646663932826</v>
      </c>
      <c r="W4592" s="0" t="n">
        <f aca="false">J4592</f>
        <v>738</v>
      </c>
    </row>
    <row r="4593" customFormat="false" ht="12.8" hidden="false" customHeight="false" outlineLevel="0" collapsed="false">
      <c r="A4593" s="0" t="s">
        <v>73</v>
      </c>
      <c r="B4593" s="0" t="s">
        <v>426</v>
      </c>
      <c r="C4593" s="0" t="s">
        <v>517</v>
      </c>
      <c r="D4593" s="0" t="s">
        <v>42</v>
      </c>
      <c r="E4593" s="0" t="s">
        <v>30</v>
      </c>
      <c r="F4593" s="0" t="s">
        <v>524</v>
      </c>
      <c r="G4593" s="0" t="s">
        <v>1611</v>
      </c>
      <c r="H4593" s="0" t="n">
        <v>2.80410195348837</v>
      </c>
      <c r="I4593" s="0" t="n">
        <v>62.8906683504719</v>
      </c>
      <c r="J4593" s="0" t="n">
        <v>738</v>
      </c>
      <c r="K4593" s="0" t="n">
        <f aca="false">I4593*SUMIFS(syst_chauffage!$H$3:$H$27,syst_chauffage!$B$3:$B$27,D4593,syst_chauffage!$C$3:$C$27,E4593)</f>
        <v>56.7709180239098</v>
      </c>
      <c r="L4593" s="12" t="n">
        <f aca="false">H4593*SUMIFS(syst_chauffage!$K$3:$K$27,syst_chauffage!$B$3:$B$27,D4593,syst_chauffage!$C$3:$C$27,E4593)</f>
        <v>2.49996610303434</v>
      </c>
      <c r="N4593" s="0" t="str">
        <f aca="false">A4593</f>
        <v>Café Hôtel Restaurant</v>
      </c>
      <c r="O4593" s="0" t="str">
        <f aca="false">B4593</f>
        <v>Hôtel sans restaurant</v>
      </c>
      <c r="P4593" s="0" t="str">
        <f aca="false">C4593</f>
        <v>Petit Hotel sans restaurant Bas de gamme</v>
      </c>
      <c r="Q4593" s="0" t="str">
        <f aca="false">D4593</f>
        <v>Rooftop</v>
      </c>
      <c r="R4593" s="0" t="str">
        <f aca="false">E4593</f>
        <v>Electricité</v>
      </c>
      <c r="S4593" s="0" t="str">
        <f aca="false">F4593</f>
        <v>0219701002</v>
      </c>
      <c r="T4593" s="0" t="str">
        <f aca="false">G4593</f>
        <v>3</v>
      </c>
      <c r="U4593" s="0" t="n">
        <f aca="false">L4593</f>
        <v>2.49996610303434</v>
      </c>
      <c r="V4593" s="0" t="n">
        <f aca="false">K4593</f>
        <v>56.7709180239098</v>
      </c>
      <c r="W4593" s="0" t="n">
        <f aca="false">J4593</f>
        <v>738</v>
      </c>
    </row>
    <row r="4594" customFormat="false" ht="12.8" hidden="false" customHeight="false" outlineLevel="0" collapsed="false">
      <c r="A4594" s="0" t="s">
        <v>73</v>
      </c>
      <c r="B4594" s="0" t="s">
        <v>426</v>
      </c>
      <c r="C4594" s="0" t="s">
        <v>517</v>
      </c>
      <c r="D4594" s="0" t="s">
        <v>51</v>
      </c>
      <c r="E4594" s="0" t="s">
        <v>57</v>
      </c>
      <c r="F4594" s="0" t="s">
        <v>525</v>
      </c>
      <c r="G4594" s="0" t="s">
        <v>1611</v>
      </c>
      <c r="H4594" s="0" t="n">
        <v>0.82925449553028</v>
      </c>
      <c r="I4594" s="0" t="n">
        <v>55.4368173808002</v>
      </c>
      <c r="J4594" s="0" t="n">
        <v>0</v>
      </c>
      <c r="K4594" s="0" t="n">
        <f aca="false">I4594*SUMIFS(syst_chauffage!$H$3:$H$27,syst_chauffage!$B$3:$B$27,D4594,syst_chauffage!$C$3:$C$27,E4594)</f>
        <v>117.462514234425</v>
      </c>
      <c r="L4594" s="12" t="n">
        <f aca="false">H4594*SUMIFS(syst_chauffage!$K$3:$K$27,syst_chauffage!$B$3:$B$27,D4594,syst_chauffage!$C$3:$C$27,E4594)</f>
        <v>0.82925449553028</v>
      </c>
      <c r="N4594" s="0" t="str">
        <f aca="false">A4594</f>
        <v>Café Hôtel Restaurant</v>
      </c>
      <c r="O4594" s="0" t="str">
        <f aca="false">B4594</f>
        <v>Hôtel sans restaurant</v>
      </c>
      <c r="P4594" s="0" t="str">
        <f aca="false">C4594</f>
        <v>Petit Hotel sans restaurant Bas de gamme</v>
      </c>
      <c r="Q4594" s="0" t="str">
        <f aca="false">D4594</f>
        <v>Autre système centralisé performant</v>
      </c>
      <c r="R4594" s="0" t="str">
        <f aca="false">E4594</f>
        <v>Autres</v>
      </c>
      <c r="S4594" s="0" t="str">
        <f aca="false">F4594</f>
        <v>0219702101</v>
      </c>
      <c r="T4594" s="0" t="str">
        <f aca="false">G4594</f>
        <v>3</v>
      </c>
      <c r="U4594" s="0" t="n">
        <f aca="false">L4594</f>
        <v>0.82925449553028</v>
      </c>
      <c r="V4594" s="0" t="n">
        <f aca="false">K4594</f>
        <v>117.462514234425</v>
      </c>
      <c r="W4594" s="0" t="n">
        <f aca="false">J4594</f>
        <v>0</v>
      </c>
    </row>
    <row r="4595" customFormat="false" ht="12.8" hidden="false" customHeight="false" outlineLevel="0" collapsed="false">
      <c r="A4595" s="0" t="s">
        <v>73</v>
      </c>
      <c r="B4595" s="0" t="s">
        <v>426</v>
      </c>
      <c r="C4595" s="0" t="s">
        <v>517</v>
      </c>
      <c r="D4595" s="0" t="s">
        <v>51</v>
      </c>
      <c r="E4595" s="0" t="s">
        <v>58</v>
      </c>
      <c r="F4595" s="0" t="s">
        <v>526</v>
      </c>
      <c r="G4595" s="0" t="s">
        <v>1611</v>
      </c>
      <c r="H4595" s="0" t="n">
        <v>0.772</v>
      </c>
      <c r="I4595" s="0" t="n">
        <v>55.6240680960991</v>
      </c>
      <c r="J4595" s="0" t="n">
        <v>935</v>
      </c>
      <c r="K4595" s="0" t="n">
        <f aca="false">I4595*SUMIFS(syst_chauffage!$H$3:$H$27,syst_chauffage!$B$3:$B$27,D4595,syst_chauffage!$C$3:$C$27,E4595)</f>
        <v>118.701733892133</v>
      </c>
      <c r="L4595" s="12" t="n">
        <f aca="false">H4595*SUMIFS(syst_chauffage!$K$3:$K$27,syst_chauffage!$B$3:$B$27,D4595,syst_chauffage!$C$3:$C$27,E4595)</f>
        <v>0.772</v>
      </c>
      <c r="N4595" s="0" t="str">
        <f aca="false">A4595</f>
        <v>Café Hôtel Restaurant</v>
      </c>
      <c r="O4595" s="0" t="str">
        <f aca="false">B4595</f>
        <v>Hôtel sans restaurant</v>
      </c>
      <c r="P4595" s="0" t="str">
        <f aca="false">C4595</f>
        <v>Petit Hotel sans restaurant Bas de gamme</v>
      </c>
      <c r="Q4595" s="0" t="str">
        <f aca="false">D4595</f>
        <v>Autre système centralisé performant</v>
      </c>
      <c r="R4595" s="0" t="str">
        <f aca="false">E4595</f>
        <v>Urbain</v>
      </c>
      <c r="S4595" s="0" t="str">
        <f aca="false">F4595</f>
        <v>0219702106</v>
      </c>
      <c r="T4595" s="0" t="str">
        <f aca="false">G4595</f>
        <v>3</v>
      </c>
      <c r="U4595" s="0" t="n">
        <f aca="false">L4595</f>
        <v>0.772</v>
      </c>
      <c r="V4595" s="0" t="n">
        <f aca="false">K4595</f>
        <v>118.701733892133</v>
      </c>
      <c r="W4595" s="0" t="n">
        <f aca="false">J4595</f>
        <v>935</v>
      </c>
    </row>
    <row r="4596" customFormat="false" ht="12.8" hidden="false" customHeight="false" outlineLevel="0" collapsed="false">
      <c r="A4596" s="0" t="s">
        <v>73</v>
      </c>
      <c r="B4596" s="0" t="s">
        <v>426</v>
      </c>
      <c r="C4596" s="0" t="s">
        <v>517</v>
      </c>
      <c r="D4596" s="0" t="s">
        <v>27</v>
      </c>
      <c r="E4596" s="0" t="s">
        <v>23</v>
      </c>
      <c r="F4596" s="0" t="s">
        <v>527</v>
      </c>
      <c r="G4596" s="0" t="s">
        <v>1611</v>
      </c>
      <c r="H4596" s="0" t="n">
        <v>0.751794894187846</v>
      </c>
      <c r="I4596" s="0" t="n">
        <v>38.9785656067641</v>
      </c>
      <c r="J4596" s="0" t="n">
        <v>882</v>
      </c>
      <c r="K4596" s="0" t="n">
        <f aca="false">I4596*SUMIFS(syst_chauffage!$H$3:$H$27,syst_chauffage!$B$3:$B$27,D4596,syst_chauffage!$C$3:$C$27,E4596)</f>
        <v>99.9567561303376</v>
      </c>
      <c r="L4596" s="12" t="n">
        <f aca="false">H4596*SUMIFS(syst_chauffage!$K$3:$K$27,syst_chauffage!$B$3:$B$27,D4596,syst_chauffage!$C$3:$C$27,E4596)</f>
        <v>0.751794894187846</v>
      </c>
      <c r="N4596" s="0" t="str">
        <f aca="false">A4596</f>
        <v>Café Hôtel Restaurant</v>
      </c>
      <c r="O4596" s="0" t="str">
        <f aca="false">B4596</f>
        <v>Hôtel sans restaurant</v>
      </c>
      <c r="P4596" s="0" t="str">
        <f aca="false">C4596</f>
        <v>Petit Hotel sans restaurant Bas de gamme</v>
      </c>
      <c r="Q4596" s="0" t="str">
        <f aca="false">D4596</f>
        <v>Chaudière condensation fioul</v>
      </c>
      <c r="R4596" s="0" t="str">
        <f aca="false">E4596</f>
        <v>Fioul</v>
      </c>
      <c r="S4596" s="0" t="str">
        <f aca="false">F4596</f>
        <v>0219702303</v>
      </c>
      <c r="T4596" s="0" t="str">
        <f aca="false">G4596</f>
        <v>3</v>
      </c>
      <c r="U4596" s="0" t="n">
        <f aca="false">L4596</f>
        <v>0.751794894187846</v>
      </c>
      <c r="V4596" s="0" t="n">
        <f aca="false">K4596</f>
        <v>99.9567561303376</v>
      </c>
      <c r="W4596" s="0" t="n">
        <f aca="false">J4596</f>
        <v>882</v>
      </c>
    </row>
    <row r="4597" customFormat="false" ht="12.8" hidden="false" customHeight="false" outlineLevel="0" collapsed="false">
      <c r="A4597" s="0" t="s">
        <v>73</v>
      </c>
      <c r="B4597" s="0" t="s">
        <v>426</v>
      </c>
      <c r="C4597" s="0" t="s">
        <v>517</v>
      </c>
      <c r="D4597" s="0" t="s">
        <v>18</v>
      </c>
      <c r="E4597" s="0" t="s">
        <v>14</v>
      </c>
      <c r="F4597" s="0" t="s">
        <v>528</v>
      </c>
      <c r="G4597" s="0" t="s">
        <v>1611</v>
      </c>
      <c r="H4597" s="0" t="n">
        <v>0.979389222027567</v>
      </c>
      <c r="I4597" s="0" t="n">
        <v>27.0854463350274</v>
      </c>
      <c r="J4597" s="0" t="n">
        <v>882</v>
      </c>
      <c r="K4597" s="0" t="n">
        <f aca="false">I4597*SUMIFS(syst_chauffage!$H$3:$H$27,syst_chauffage!$B$3:$B$27,D4597,syst_chauffage!$C$3:$C$27,E4597)</f>
        <v>73.8059160866257</v>
      </c>
      <c r="L4597" s="12" t="n">
        <f aca="false">H4597*SUMIFS(syst_chauffage!$K$3:$K$27,syst_chauffage!$B$3:$B$27,D4597,syst_chauffage!$C$3:$C$27,E4597)</f>
        <v>0.951424614150453</v>
      </c>
      <c r="N4597" s="0" t="str">
        <f aca="false">A4597</f>
        <v>Café Hôtel Restaurant</v>
      </c>
      <c r="O4597" s="0" t="str">
        <f aca="false">B4597</f>
        <v>Hôtel sans restaurant</v>
      </c>
      <c r="P4597" s="0" t="str">
        <f aca="false">C4597</f>
        <v>Petit Hotel sans restaurant Bas de gamme</v>
      </c>
      <c r="Q4597" s="0" t="str">
        <f aca="false">D4597</f>
        <v>Chaudière condensation gaz</v>
      </c>
      <c r="R4597" s="0" t="str">
        <f aca="false">E4597</f>
        <v>Gaz</v>
      </c>
      <c r="S4597" s="0" t="str">
        <f aca="false">F4597</f>
        <v>0219702404</v>
      </c>
      <c r="T4597" s="0" t="str">
        <f aca="false">G4597</f>
        <v>3</v>
      </c>
      <c r="U4597" s="0" t="n">
        <f aca="false">L4597</f>
        <v>0.951424614150453</v>
      </c>
      <c r="V4597" s="0" t="n">
        <f aca="false">K4597</f>
        <v>73.8059160866257</v>
      </c>
      <c r="W4597" s="0" t="n">
        <f aca="false">J4597</f>
        <v>882</v>
      </c>
    </row>
    <row r="4598" customFormat="false" ht="12.8" hidden="false" customHeight="false" outlineLevel="0" collapsed="false">
      <c r="A4598" s="0" t="s">
        <v>73</v>
      </c>
      <c r="B4598" s="0" t="s">
        <v>426</v>
      </c>
      <c r="C4598" s="0" t="s">
        <v>517</v>
      </c>
      <c r="D4598" s="0" t="s">
        <v>32</v>
      </c>
      <c r="E4598" s="0" t="s">
        <v>30</v>
      </c>
      <c r="F4598" s="0" t="s">
        <v>529</v>
      </c>
      <c r="G4598" s="0" t="s">
        <v>1611</v>
      </c>
      <c r="H4598" s="0" t="n">
        <v>1</v>
      </c>
      <c r="I4598" s="0" t="n">
        <v>12</v>
      </c>
      <c r="J4598" s="0" t="n">
        <v>0</v>
      </c>
      <c r="K4598" s="0" t="n">
        <f aca="false">I4598*SUMIFS(syst_chauffage!$H$3:$H$27,syst_chauffage!$B$3:$B$27,D4598,syst_chauffage!$C$3:$C$27,E4598)</f>
        <v>12</v>
      </c>
      <c r="L4598" s="12" t="n">
        <f aca="false">H4598*SUMIFS(syst_chauffage!$K$3:$K$27,syst_chauffage!$B$3:$B$27,D4598,syst_chauffage!$C$3:$C$27,E4598)</f>
        <v>1</v>
      </c>
      <c r="N4598" s="0" t="str">
        <f aca="false">A4598</f>
        <v>Café Hôtel Restaurant</v>
      </c>
      <c r="O4598" s="0" t="str">
        <f aca="false">B4598</f>
        <v>Hôtel sans restaurant</v>
      </c>
      <c r="P4598" s="0" t="str">
        <f aca="false">C4598</f>
        <v>Petit Hotel sans restaurant Bas de gamme</v>
      </c>
      <c r="Q4598" s="0" t="str">
        <f aca="false">D4598</f>
        <v>Electrique direct performant</v>
      </c>
      <c r="R4598" s="0" t="str">
        <f aca="false">E4598</f>
        <v>Electricité</v>
      </c>
      <c r="S4598" s="0" t="str">
        <f aca="false">F4598</f>
        <v>0219702602</v>
      </c>
      <c r="T4598" s="0" t="str">
        <f aca="false">G4598</f>
        <v>3</v>
      </c>
      <c r="U4598" s="0" t="n">
        <f aca="false">L4598</f>
        <v>1</v>
      </c>
      <c r="V4598" s="0" t="n">
        <f aca="false">K4598</f>
        <v>12</v>
      </c>
      <c r="W4598" s="0" t="n">
        <f aca="false">J4598</f>
        <v>0</v>
      </c>
    </row>
    <row r="4599" customFormat="false" ht="12.8" hidden="false" customHeight="false" outlineLevel="0" collapsed="false">
      <c r="A4599" s="0" t="s">
        <v>73</v>
      </c>
      <c r="B4599" s="0" t="s">
        <v>426</v>
      </c>
      <c r="C4599" s="0" t="s">
        <v>517</v>
      </c>
      <c r="D4599" s="0" t="s">
        <v>38</v>
      </c>
      <c r="E4599" s="0" t="s">
        <v>30</v>
      </c>
      <c r="F4599" s="0" t="s">
        <v>530</v>
      </c>
      <c r="G4599" s="0" t="s">
        <v>1611</v>
      </c>
      <c r="H4599" s="0" t="n">
        <v>3.39795627906976</v>
      </c>
      <c r="I4599" s="0" t="n">
        <v>140.21258288202</v>
      </c>
      <c r="J4599" s="0" t="n">
        <v>792</v>
      </c>
      <c r="K4599" s="0" t="n">
        <f aca="false">I4599*SUMIFS(syst_chauffage!$H$3:$H$27,syst_chauffage!$B$3:$B$27,D4599,syst_chauffage!$C$3:$C$27,E4599)</f>
        <v>141.726009737805</v>
      </c>
      <c r="L4599" s="12" t="n">
        <f aca="false">H4599*SUMIFS(syst_chauffage!$K$3:$K$27,syst_chauffage!$B$3:$B$27,D4599,syst_chauffage!$C$3:$C$27,E4599)</f>
        <v>3.03986496519792</v>
      </c>
      <c r="N4599" s="0" t="str">
        <f aca="false">A4599</f>
        <v>Café Hôtel Restaurant</v>
      </c>
      <c r="O4599" s="0" t="str">
        <f aca="false">B4599</f>
        <v>Hôtel sans restaurant</v>
      </c>
      <c r="P4599" s="0" t="str">
        <f aca="false">C4599</f>
        <v>Petit Hotel sans restaurant Bas de gamme</v>
      </c>
      <c r="Q4599" s="0" t="str">
        <f aca="false">D4599</f>
        <v>PAC performant</v>
      </c>
      <c r="R4599" s="0" t="str">
        <f aca="false">E4599</f>
        <v>Electricité</v>
      </c>
      <c r="S4599" s="0" t="str">
        <f aca="false">F4599</f>
        <v>0219702902</v>
      </c>
      <c r="T4599" s="0" t="str">
        <f aca="false">G4599</f>
        <v>3</v>
      </c>
      <c r="U4599" s="0" t="n">
        <f aca="false">L4599</f>
        <v>3.03986496519792</v>
      </c>
      <c r="V4599" s="0" t="n">
        <f aca="false">K4599</f>
        <v>141.726009737805</v>
      </c>
      <c r="W4599" s="0" t="n">
        <f aca="false">J4599</f>
        <v>792</v>
      </c>
    </row>
    <row r="4600" customFormat="false" ht="12.8" hidden="false" customHeight="false" outlineLevel="0" collapsed="false">
      <c r="A4600" s="0" t="s">
        <v>73</v>
      </c>
      <c r="B4600" s="0" t="s">
        <v>426</v>
      </c>
      <c r="C4600" s="0" t="s">
        <v>517</v>
      </c>
      <c r="D4600" s="0" t="s">
        <v>46</v>
      </c>
      <c r="E4600" s="0" t="s">
        <v>30</v>
      </c>
      <c r="F4600" s="0" t="s">
        <v>531</v>
      </c>
      <c r="G4600" s="0" t="s">
        <v>1611</v>
      </c>
      <c r="H4600" s="0" t="n">
        <v>3.32861023255814</v>
      </c>
      <c r="I4600" s="0" t="n">
        <v>74.8698432743713</v>
      </c>
      <c r="J4600" s="0" t="n">
        <v>792</v>
      </c>
      <c r="K4600" s="0" t="n">
        <f aca="false">I4600*SUMIFS(syst_chauffage!$H$3:$H$27,syst_chauffage!$B$3:$B$27,D4600,syst_chauffage!$C$3:$C$27,E4600)</f>
        <v>129.892251317859</v>
      </c>
      <c r="L4600" s="12" t="n">
        <f aca="false">H4600*SUMIFS(syst_chauffage!$K$3:$K$27,syst_chauffage!$B$3:$B$27,D4600,syst_chauffage!$C$3:$C$27,E4600)</f>
        <v>3.00077723502174</v>
      </c>
      <c r="N4600" s="0" t="str">
        <f aca="false">A4600</f>
        <v>Café Hôtel Restaurant</v>
      </c>
      <c r="O4600" s="0" t="str">
        <f aca="false">B4600</f>
        <v>Hôtel sans restaurant</v>
      </c>
      <c r="P4600" s="0" t="str">
        <f aca="false">C4600</f>
        <v>Petit Hotel sans restaurant Bas de gamme</v>
      </c>
      <c r="Q4600" s="0" t="str">
        <f aca="false">D4600</f>
        <v>Rooftop performant</v>
      </c>
      <c r="R4600" s="0" t="str">
        <f aca="false">E4600</f>
        <v>Electricité</v>
      </c>
      <c r="S4600" s="0" t="str">
        <f aca="false">F4600</f>
        <v>0219703002</v>
      </c>
      <c r="T4600" s="0" t="str">
        <f aca="false">G4600</f>
        <v>3</v>
      </c>
      <c r="U4600" s="0" t="n">
        <f aca="false">L4600</f>
        <v>3.00077723502174</v>
      </c>
      <c r="V4600" s="0" t="n">
        <f aca="false">K4600</f>
        <v>129.892251317859</v>
      </c>
      <c r="W4600" s="0" t="n">
        <f aca="false">J4600</f>
        <v>792</v>
      </c>
    </row>
    <row r="4601" customFormat="false" ht="12.8" hidden="false" customHeight="false" outlineLevel="0" collapsed="false">
      <c r="A4601" s="0" t="s">
        <v>73</v>
      </c>
      <c r="B4601" s="0" t="s">
        <v>426</v>
      </c>
      <c r="C4601" s="0" t="s">
        <v>532</v>
      </c>
      <c r="D4601" s="0" t="s">
        <v>22</v>
      </c>
      <c r="E4601" s="0" t="s">
        <v>23</v>
      </c>
      <c r="F4601" s="0" t="s">
        <v>533</v>
      </c>
      <c r="G4601" s="0" t="s">
        <v>1611</v>
      </c>
      <c r="H4601" s="0" t="n">
        <v>0.564023319271781</v>
      </c>
      <c r="I4601" s="0" t="n">
        <v>30.1548079890685</v>
      </c>
      <c r="J4601" s="0" t="n">
        <v>0</v>
      </c>
      <c r="K4601" s="0" t="n">
        <f aca="false">I4601*SUMIFS(syst_chauffage!$H$3:$H$27,syst_chauffage!$B$3:$B$27,D4601,syst_chauffage!$C$3:$C$27,E4601)</f>
        <v>53.1032955999617</v>
      </c>
      <c r="L4601" s="12" t="n">
        <f aca="false">H4601*SUMIFS(syst_chauffage!$K$3:$K$27,syst_chauffage!$B$3:$B$27,D4601,syst_chauffage!$C$3:$C$27,E4601)</f>
        <v>0.564023319271781</v>
      </c>
      <c r="N4601" s="0" t="str">
        <f aca="false">A4601</f>
        <v>Café Hôtel Restaurant</v>
      </c>
      <c r="O4601" s="0" t="str">
        <f aca="false">B4601</f>
        <v>Hôtel sans restaurant</v>
      </c>
      <c r="P4601" s="0" t="str">
        <f aca="false">C4601</f>
        <v>Petit Hotel sans restaurant Haut de gamme</v>
      </c>
      <c r="Q4601" s="0" t="str">
        <f aca="false">D4601</f>
        <v>Chaudière fioul</v>
      </c>
      <c r="R4601" s="0" t="str">
        <f aca="false">E4601</f>
        <v>Fioul</v>
      </c>
      <c r="S4601" s="0" t="str">
        <f aca="false">F4601</f>
        <v>0219710303</v>
      </c>
      <c r="T4601" s="0" t="str">
        <f aca="false">G4601</f>
        <v>3</v>
      </c>
      <c r="U4601" s="0" t="n">
        <f aca="false">L4601</f>
        <v>0.564023319271781</v>
      </c>
      <c r="V4601" s="0" t="n">
        <f aca="false">K4601</f>
        <v>53.1032955999617</v>
      </c>
      <c r="W4601" s="0" t="n">
        <f aca="false">J4601</f>
        <v>0</v>
      </c>
    </row>
    <row r="4602" customFormat="false" ht="12.8" hidden="false" customHeight="false" outlineLevel="0" collapsed="false">
      <c r="A4602" s="0" t="s">
        <v>73</v>
      </c>
      <c r="B4602" s="0" t="s">
        <v>426</v>
      </c>
      <c r="C4602" s="0" t="s">
        <v>532</v>
      </c>
      <c r="D4602" s="0" t="s">
        <v>13</v>
      </c>
      <c r="E4602" s="0" t="s">
        <v>14</v>
      </c>
      <c r="F4602" s="0" t="s">
        <v>534</v>
      </c>
      <c r="G4602" s="0" t="s">
        <v>1611</v>
      </c>
      <c r="H4602" s="0" t="n">
        <v>0.679725948054593</v>
      </c>
      <c r="I4602" s="0" t="n">
        <v>21.1543725178318</v>
      </c>
      <c r="J4602" s="0" t="n">
        <v>462</v>
      </c>
      <c r="K4602" s="0" t="n">
        <f aca="false">I4602*SUMIFS(syst_chauffage!$H$3:$H$27,syst_chauffage!$B$3:$B$27,D4602,syst_chauffage!$C$3:$C$27,E4602)</f>
        <v>42.723195936366</v>
      </c>
      <c r="L4602" s="12" t="n">
        <f aca="false">H4602*SUMIFS(syst_chauffage!$K$3:$K$27,syst_chauffage!$B$3:$B$27,D4602,syst_chauffage!$C$3:$C$27,E4602)</f>
        <v>0.679725948054593</v>
      </c>
      <c r="N4602" s="0" t="str">
        <f aca="false">A4602</f>
        <v>Café Hôtel Restaurant</v>
      </c>
      <c r="O4602" s="0" t="str">
        <f aca="false">B4602</f>
        <v>Hôtel sans restaurant</v>
      </c>
      <c r="P4602" s="0" t="str">
        <f aca="false">C4602</f>
        <v>Petit Hotel sans restaurant Haut de gamme</v>
      </c>
      <c r="Q4602" s="0" t="str">
        <f aca="false">D4602</f>
        <v>Chaudière gaz</v>
      </c>
      <c r="R4602" s="0" t="str">
        <f aca="false">E4602</f>
        <v>Gaz</v>
      </c>
      <c r="S4602" s="0" t="str">
        <f aca="false">F4602</f>
        <v>0219710404</v>
      </c>
      <c r="T4602" s="0" t="str">
        <f aca="false">G4602</f>
        <v>3</v>
      </c>
      <c r="U4602" s="0" t="n">
        <f aca="false">L4602</f>
        <v>0.679725948054593</v>
      </c>
      <c r="V4602" s="0" t="n">
        <f aca="false">K4602</f>
        <v>42.723195936366</v>
      </c>
      <c r="W4602" s="0" t="n">
        <f aca="false">J4602</f>
        <v>462</v>
      </c>
    </row>
    <row r="4603" customFormat="false" ht="12.8" hidden="false" customHeight="false" outlineLevel="0" collapsed="false">
      <c r="A4603" s="0" t="s">
        <v>73</v>
      </c>
      <c r="B4603" s="0" t="s">
        <v>426</v>
      </c>
      <c r="C4603" s="0" t="s">
        <v>532</v>
      </c>
      <c r="D4603" s="0" t="s">
        <v>29</v>
      </c>
      <c r="E4603" s="0" t="s">
        <v>30</v>
      </c>
      <c r="F4603" s="0" t="s">
        <v>535</v>
      </c>
      <c r="G4603" s="0" t="s">
        <v>1611</v>
      </c>
      <c r="H4603" s="0" t="n">
        <v>0.92</v>
      </c>
      <c r="I4603" s="0" t="n">
        <v>10.4</v>
      </c>
      <c r="J4603" s="0" t="n">
        <v>0</v>
      </c>
      <c r="K4603" s="0" t="n">
        <f aca="false">I4603*SUMIFS(syst_chauffage!$H$3:$H$27,syst_chauffage!$B$3:$B$27,D4603,syst_chauffage!$C$3:$C$27,E4603)</f>
        <v>3</v>
      </c>
      <c r="L4603" s="12" t="n">
        <f aca="false">H4603*SUMIFS(syst_chauffage!$K$3:$K$27,syst_chauffage!$B$3:$B$27,D4603,syst_chauffage!$C$3:$C$27,E4603)</f>
        <v>0.92</v>
      </c>
      <c r="N4603" s="0" t="str">
        <f aca="false">A4603</f>
        <v>Café Hôtel Restaurant</v>
      </c>
      <c r="O4603" s="0" t="str">
        <f aca="false">B4603</f>
        <v>Hôtel sans restaurant</v>
      </c>
      <c r="P4603" s="0" t="str">
        <f aca="false">C4603</f>
        <v>Petit Hotel sans restaurant Haut de gamme</v>
      </c>
      <c r="Q4603" s="0" t="str">
        <f aca="false">D4603</f>
        <v>Electrique direct</v>
      </c>
      <c r="R4603" s="0" t="str">
        <f aca="false">E4603</f>
        <v>Electricité</v>
      </c>
      <c r="S4603" s="0" t="str">
        <f aca="false">F4603</f>
        <v>0219710602</v>
      </c>
      <c r="T4603" s="0" t="str">
        <f aca="false">G4603</f>
        <v>3</v>
      </c>
      <c r="U4603" s="0" t="n">
        <f aca="false">L4603</f>
        <v>0.92</v>
      </c>
      <c r="V4603" s="0" t="n">
        <f aca="false">K4603</f>
        <v>3</v>
      </c>
      <c r="W4603" s="0" t="n">
        <f aca="false">J4603</f>
        <v>0</v>
      </c>
    </row>
    <row r="4604" customFormat="false" ht="12.8" hidden="false" customHeight="false" outlineLevel="0" collapsed="false">
      <c r="A4604" s="0" t="s">
        <v>73</v>
      </c>
      <c r="B4604" s="0" t="s">
        <v>426</v>
      </c>
      <c r="C4604" s="0" t="s">
        <v>532</v>
      </c>
      <c r="D4604" s="0" t="s">
        <v>36</v>
      </c>
      <c r="E4604" s="0" t="s">
        <v>30</v>
      </c>
      <c r="F4604" s="0" t="s">
        <v>536</v>
      </c>
      <c r="G4604" s="0" t="s">
        <v>1611</v>
      </c>
      <c r="H4604" s="0" t="n">
        <v>2.94489544186046</v>
      </c>
      <c r="I4604" s="0" t="n">
        <v>110.115974829805</v>
      </c>
      <c r="J4604" s="0" t="n">
        <v>738</v>
      </c>
      <c r="K4604" s="0" t="n">
        <f aca="false">I4604*SUMIFS(syst_chauffage!$H$3:$H$27,syst_chauffage!$B$3:$B$27,D4604,syst_chauffage!$C$3:$C$27,E4604)</f>
        <v>68.1241400398299</v>
      </c>
      <c r="L4604" s="12" t="n">
        <f aca="false">H4604*SUMIFS(syst_chauffage!$K$3:$K$27,syst_chauffage!$B$3:$B$27,D4604,syst_chauffage!$C$3:$C$27,E4604)</f>
        <v>2.47427325480779</v>
      </c>
      <c r="N4604" s="0" t="str">
        <f aca="false">A4604</f>
        <v>Café Hôtel Restaurant</v>
      </c>
      <c r="O4604" s="0" t="str">
        <f aca="false">B4604</f>
        <v>Hôtel sans restaurant</v>
      </c>
      <c r="P4604" s="0" t="str">
        <f aca="false">C4604</f>
        <v>Petit Hotel sans restaurant Haut de gamme</v>
      </c>
      <c r="Q4604" s="0" t="str">
        <f aca="false">D4604</f>
        <v>PAC</v>
      </c>
      <c r="R4604" s="0" t="str">
        <f aca="false">E4604</f>
        <v>Electricité</v>
      </c>
      <c r="S4604" s="0" t="str">
        <f aca="false">F4604</f>
        <v>0219710902</v>
      </c>
      <c r="T4604" s="0" t="str">
        <f aca="false">G4604</f>
        <v>3</v>
      </c>
      <c r="U4604" s="0" t="n">
        <f aca="false">L4604</f>
        <v>2.47427325480779</v>
      </c>
      <c r="V4604" s="0" t="n">
        <f aca="false">K4604</f>
        <v>68.1241400398299</v>
      </c>
      <c r="W4604" s="0" t="n">
        <f aca="false">J4604</f>
        <v>738</v>
      </c>
    </row>
    <row r="4605" customFormat="false" ht="12.8" hidden="false" customHeight="false" outlineLevel="0" collapsed="false">
      <c r="A4605" s="0" t="s">
        <v>73</v>
      </c>
      <c r="B4605" s="0" t="s">
        <v>426</v>
      </c>
      <c r="C4605" s="0" t="s">
        <v>532</v>
      </c>
      <c r="D4605" s="0" t="s">
        <v>42</v>
      </c>
      <c r="E4605" s="0" t="s">
        <v>30</v>
      </c>
      <c r="F4605" s="0" t="s">
        <v>537</v>
      </c>
      <c r="G4605" s="0" t="s">
        <v>1611</v>
      </c>
      <c r="H4605" s="0" t="n">
        <v>2.80410195348837</v>
      </c>
      <c r="I4605" s="0" t="n">
        <v>56.6742184723577</v>
      </c>
      <c r="J4605" s="0" t="n">
        <v>738</v>
      </c>
      <c r="K4605" s="0" t="n">
        <f aca="false">I4605*SUMIFS(syst_chauffage!$H$3:$H$27,syst_chauffage!$B$3:$B$27,D4605,syst_chauffage!$C$3:$C$27,E4605)</f>
        <v>51.1593769847293</v>
      </c>
      <c r="L4605" s="12" t="n">
        <f aca="false">H4605*SUMIFS(syst_chauffage!$K$3:$K$27,syst_chauffage!$B$3:$B$27,D4605,syst_chauffage!$C$3:$C$27,E4605)</f>
        <v>2.49996610303434</v>
      </c>
      <c r="N4605" s="0" t="str">
        <f aca="false">A4605</f>
        <v>Café Hôtel Restaurant</v>
      </c>
      <c r="O4605" s="0" t="str">
        <f aca="false">B4605</f>
        <v>Hôtel sans restaurant</v>
      </c>
      <c r="P4605" s="0" t="str">
        <f aca="false">C4605</f>
        <v>Petit Hotel sans restaurant Haut de gamme</v>
      </c>
      <c r="Q4605" s="0" t="str">
        <f aca="false">D4605</f>
        <v>Rooftop</v>
      </c>
      <c r="R4605" s="0" t="str">
        <f aca="false">E4605</f>
        <v>Electricité</v>
      </c>
      <c r="S4605" s="0" t="str">
        <f aca="false">F4605</f>
        <v>0219711002</v>
      </c>
      <c r="T4605" s="0" t="str">
        <f aca="false">G4605</f>
        <v>3</v>
      </c>
      <c r="U4605" s="0" t="n">
        <f aca="false">L4605</f>
        <v>2.49996610303434</v>
      </c>
      <c r="V4605" s="0" t="n">
        <f aca="false">K4605</f>
        <v>51.1593769847293</v>
      </c>
      <c r="W4605" s="0" t="n">
        <f aca="false">J4605</f>
        <v>738</v>
      </c>
    </row>
    <row r="4606" customFormat="false" ht="12.8" hidden="false" customHeight="false" outlineLevel="0" collapsed="false">
      <c r="A4606" s="0" t="s">
        <v>73</v>
      </c>
      <c r="B4606" s="0" t="s">
        <v>426</v>
      </c>
      <c r="C4606" s="0" t="s">
        <v>532</v>
      </c>
      <c r="D4606" s="0" t="s">
        <v>27</v>
      </c>
      <c r="E4606" s="0" t="s">
        <v>23</v>
      </c>
      <c r="F4606" s="0" t="s">
        <v>538</v>
      </c>
      <c r="G4606" s="0" t="s">
        <v>1611</v>
      </c>
      <c r="H4606" s="0" t="n">
        <v>0.752510185819243</v>
      </c>
      <c r="I4606" s="0" t="n">
        <v>35.8985809393672</v>
      </c>
      <c r="J4606" s="0" t="n">
        <v>1064</v>
      </c>
      <c r="K4606" s="0" t="n">
        <f aca="false">I4606*SUMIFS(syst_chauffage!$H$3:$H$27,syst_chauffage!$B$3:$B$27,D4606,syst_chauffage!$C$3:$C$27,E4606)</f>
        <v>92.0584337705547</v>
      </c>
      <c r="L4606" s="12" t="n">
        <f aca="false">H4606*SUMIFS(syst_chauffage!$K$3:$K$27,syst_chauffage!$B$3:$B$27,D4606,syst_chauffage!$C$3:$C$27,E4606)</f>
        <v>0.752510185819243</v>
      </c>
      <c r="N4606" s="0" t="str">
        <f aca="false">A4606</f>
        <v>Café Hôtel Restaurant</v>
      </c>
      <c r="O4606" s="0" t="str">
        <f aca="false">B4606</f>
        <v>Hôtel sans restaurant</v>
      </c>
      <c r="P4606" s="0" t="str">
        <f aca="false">C4606</f>
        <v>Petit Hotel sans restaurant Haut de gamme</v>
      </c>
      <c r="Q4606" s="0" t="str">
        <f aca="false">D4606</f>
        <v>Chaudière condensation fioul</v>
      </c>
      <c r="R4606" s="0" t="str">
        <f aca="false">E4606</f>
        <v>Fioul</v>
      </c>
      <c r="S4606" s="0" t="str">
        <f aca="false">F4606</f>
        <v>0219712303</v>
      </c>
      <c r="T4606" s="0" t="str">
        <f aca="false">G4606</f>
        <v>3</v>
      </c>
      <c r="U4606" s="0" t="n">
        <f aca="false">L4606</f>
        <v>0.752510185819243</v>
      </c>
      <c r="V4606" s="0" t="n">
        <f aca="false">K4606</f>
        <v>92.0584337705547</v>
      </c>
      <c r="W4606" s="0" t="n">
        <f aca="false">J4606</f>
        <v>1064</v>
      </c>
    </row>
    <row r="4607" customFormat="false" ht="12.8" hidden="false" customHeight="false" outlineLevel="0" collapsed="false">
      <c r="A4607" s="0" t="s">
        <v>73</v>
      </c>
      <c r="B4607" s="0" t="s">
        <v>426</v>
      </c>
      <c r="C4607" s="0" t="s">
        <v>532</v>
      </c>
      <c r="D4607" s="0" t="s">
        <v>18</v>
      </c>
      <c r="E4607" s="0" t="s">
        <v>14</v>
      </c>
      <c r="F4607" s="0" t="s">
        <v>539</v>
      </c>
      <c r="G4607" s="0" t="s">
        <v>1611</v>
      </c>
      <c r="H4607" s="0" t="n">
        <v>0.980105766965097</v>
      </c>
      <c r="I4607" s="0" t="n">
        <v>25.1837768069426</v>
      </c>
      <c r="J4607" s="0" t="n">
        <v>1064</v>
      </c>
      <c r="K4607" s="0" t="n">
        <f aca="false">I4607*SUMIFS(syst_chauffage!$H$3:$H$27,syst_chauffage!$B$3:$B$27,D4607,syst_chauffage!$C$3:$C$27,E4607)</f>
        <v>68.6240017892486</v>
      </c>
      <c r="L4607" s="12" t="n">
        <f aca="false">H4607*SUMIFS(syst_chauffage!$K$3:$K$27,syst_chauffage!$B$3:$B$27,D4607,syst_chauffage!$C$3:$C$27,E4607)</f>
        <v>0.95212069950179</v>
      </c>
      <c r="N4607" s="0" t="str">
        <f aca="false">A4607</f>
        <v>Café Hôtel Restaurant</v>
      </c>
      <c r="O4607" s="0" t="str">
        <f aca="false">B4607</f>
        <v>Hôtel sans restaurant</v>
      </c>
      <c r="P4607" s="0" t="str">
        <f aca="false">C4607</f>
        <v>Petit Hotel sans restaurant Haut de gamme</v>
      </c>
      <c r="Q4607" s="0" t="str">
        <f aca="false">D4607</f>
        <v>Chaudière condensation gaz</v>
      </c>
      <c r="R4607" s="0" t="str">
        <f aca="false">E4607</f>
        <v>Gaz</v>
      </c>
      <c r="S4607" s="0" t="str">
        <f aca="false">F4607</f>
        <v>0219712404</v>
      </c>
      <c r="T4607" s="0" t="str">
        <f aca="false">G4607</f>
        <v>3</v>
      </c>
      <c r="U4607" s="0" t="n">
        <f aca="false">L4607</f>
        <v>0.95212069950179</v>
      </c>
      <c r="V4607" s="0" t="n">
        <f aca="false">K4607</f>
        <v>68.6240017892486</v>
      </c>
      <c r="W4607" s="0" t="n">
        <f aca="false">J4607</f>
        <v>1064</v>
      </c>
    </row>
    <row r="4608" customFormat="false" ht="12.8" hidden="false" customHeight="false" outlineLevel="0" collapsed="false">
      <c r="A4608" s="0" t="s">
        <v>73</v>
      </c>
      <c r="B4608" s="0" t="s">
        <v>426</v>
      </c>
      <c r="C4608" s="0" t="s">
        <v>532</v>
      </c>
      <c r="D4608" s="0" t="s">
        <v>32</v>
      </c>
      <c r="E4608" s="0" t="s">
        <v>30</v>
      </c>
      <c r="F4608" s="0" t="s">
        <v>540</v>
      </c>
      <c r="G4608" s="0" t="s">
        <v>1611</v>
      </c>
      <c r="H4608" s="0" t="n">
        <v>1</v>
      </c>
      <c r="I4608" s="0" t="n">
        <v>12</v>
      </c>
      <c r="J4608" s="0" t="n">
        <v>0</v>
      </c>
      <c r="K4608" s="0" t="n">
        <f aca="false">I4608*SUMIFS(syst_chauffage!$H$3:$H$27,syst_chauffage!$B$3:$B$27,D4608,syst_chauffage!$C$3:$C$27,E4608)</f>
        <v>12</v>
      </c>
      <c r="L4608" s="12" t="n">
        <f aca="false">H4608*SUMIFS(syst_chauffage!$K$3:$K$27,syst_chauffage!$B$3:$B$27,D4608,syst_chauffage!$C$3:$C$27,E4608)</f>
        <v>1</v>
      </c>
      <c r="N4608" s="0" t="str">
        <f aca="false">A4608</f>
        <v>Café Hôtel Restaurant</v>
      </c>
      <c r="O4608" s="0" t="str">
        <f aca="false">B4608</f>
        <v>Hôtel sans restaurant</v>
      </c>
      <c r="P4608" s="0" t="str">
        <f aca="false">C4608</f>
        <v>Petit Hotel sans restaurant Haut de gamme</v>
      </c>
      <c r="Q4608" s="0" t="str">
        <f aca="false">D4608</f>
        <v>Electrique direct performant</v>
      </c>
      <c r="R4608" s="0" t="str">
        <f aca="false">E4608</f>
        <v>Electricité</v>
      </c>
      <c r="S4608" s="0" t="str">
        <f aca="false">F4608</f>
        <v>0219712602</v>
      </c>
      <c r="T4608" s="0" t="str">
        <f aca="false">G4608</f>
        <v>3</v>
      </c>
      <c r="U4608" s="0" t="n">
        <f aca="false">L4608</f>
        <v>1</v>
      </c>
      <c r="V4608" s="0" t="n">
        <f aca="false">K4608</f>
        <v>12</v>
      </c>
      <c r="W4608" s="0" t="n">
        <f aca="false">J4608</f>
        <v>0</v>
      </c>
    </row>
    <row r="4609" customFormat="false" ht="12.8" hidden="false" customHeight="false" outlineLevel="0" collapsed="false">
      <c r="A4609" s="0" t="s">
        <v>73</v>
      </c>
      <c r="B4609" s="0" t="s">
        <v>426</v>
      </c>
      <c r="C4609" s="0" t="s">
        <v>532</v>
      </c>
      <c r="D4609" s="0" t="s">
        <v>38</v>
      </c>
      <c r="E4609" s="0" t="s">
        <v>30</v>
      </c>
      <c r="F4609" s="0" t="s">
        <v>541</v>
      </c>
      <c r="G4609" s="0" t="s">
        <v>1611</v>
      </c>
      <c r="H4609" s="0" t="n">
        <v>3.39795627906976</v>
      </c>
      <c r="I4609" s="0" t="n">
        <v>131.090446225958</v>
      </c>
      <c r="J4609" s="0" t="n">
        <v>792</v>
      </c>
      <c r="K4609" s="0" t="n">
        <f aca="false">I4609*SUMIFS(syst_chauffage!$H$3:$H$27,syst_chauffage!$B$3:$B$27,D4609,syst_chauffage!$C$3:$C$27,E4609)</f>
        <v>132.505410544975</v>
      </c>
      <c r="L4609" s="12" t="n">
        <f aca="false">H4609*SUMIFS(syst_chauffage!$K$3:$K$27,syst_chauffage!$B$3:$B$27,D4609,syst_chauffage!$C$3:$C$27,E4609)</f>
        <v>3.03986496519792</v>
      </c>
      <c r="N4609" s="0" t="str">
        <f aca="false">A4609</f>
        <v>Café Hôtel Restaurant</v>
      </c>
      <c r="O4609" s="0" t="str">
        <f aca="false">B4609</f>
        <v>Hôtel sans restaurant</v>
      </c>
      <c r="P4609" s="0" t="str">
        <f aca="false">C4609</f>
        <v>Petit Hotel sans restaurant Haut de gamme</v>
      </c>
      <c r="Q4609" s="0" t="str">
        <f aca="false">D4609</f>
        <v>PAC performant</v>
      </c>
      <c r="R4609" s="0" t="str">
        <f aca="false">E4609</f>
        <v>Electricité</v>
      </c>
      <c r="S4609" s="0" t="str">
        <f aca="false">F4609</f>
        <v>0219712902</v>
      </c>
      <c r="T4609" s="0" t="str">
        <f aca="false">G4609</f>
        <v>3</v>
      </c>
      <c r="U4609" s="0" t="n">
        <f aca="false">L4609</f>
        <v>3.03986496519792</v>
      </c>
      <c r="V4609" s="0" t="n">
        <f aca="false">K4609</f>
        <v>132.505410544975</v>
      </c>
      <c r="W4609" s="0" t="n">
        <f aca="false">J4609</f>
        <v>792</v>
      </c>
    </row>
    <row r="4610" customFormat="false" ht="12.8" hidden="false" customHeight="false" outlineLevel="0" collapsed="false">
      <c r="A4610" s="0" t="s">
        <v>73</v>
      </c>
      <c r="B4610" s="0" t="s">
        <v>426</v>
      </c>
      <c r="C4610" s="0" t="s">
        <v>532</v>
      </c>
      <c r="D4610" s="0" t="s">
        <v>46</v>
      </c>
      <c r="E4610" s="0" t="s">
        <v>30</v>
      </c>
      <c r="F4610" s="0" t="s">
        <v>542</v>
      </c>
      <c r="G4610" s="0" t="s">
        <v>1611</v>
      </c>
      <c r="H4610" s="0" t="n">
        <v>3.32861023255814</v>
      </c>
      <c r="I4610" s="0" t="n">
        <v>67.4693077051877</v>
      </c>
      <c r="J4610" s="0" t="n">
        <v>792</v>
      </c>
      <c r="K4610" s="0" t="n">
        <f aca="false">I4610*SUMIFS(syst_chauffage!$H$3:$H$27,syst_chauffage!$B$3:$B$27,D4610,syst_chauffage!$C$3:$C$27,E4610)</f>
        <v>117.053006783628</v>
      </c>
      <c r="L4610" s="12" t="n">
        <f aca="false">H4610*SUMIFS(syst_chauffage!$K$3:$K$27,syst_chauffage!$B$3:$B$27,D4610,syst_chauffage!$C$3:$C$27,E4610)</f>
        <v>3.00077723502174</v>
      </c>
      <c r="N4610" s="0" t="str">
        <f aca="false">A4610</f>
        <v>Café Hôtel Restaurant</v>
      </c>
      <c r="O4610" s="0" t="str">
        <f aca="false">B4610</f>
        <v>Hôtel sans restaurant</v>
      </c>
      <c r="P4610" s="0" t="str">
        <f aca="false">C4610</f>
        <v>Petit Hotel sans restaurant Haut de gamme</v>
      </c>
      <c r="Q4610" s="0" t="str">
        <f aca="false">D4610</f>
        <v>Rooftop performant</v>
      </c>
      <c r="R4610" s="0" t="str">
        <f aca="false">E4610</f>
        <v>Electricité</v>
      </c>
      <c r="S4610" s="0" t="str">
        <f aca="false">F4610</f>
        <v>0219713002</v>
      </c>
      <c r="T4610" s="0" t="str">
        <f aca="false">G4610</f>
        <v>3</v>
      </c>
      <c r="U4610" s="0" t="n">
        <f aca="false">L4610</f>
        <v>3.00077723502174</v>
      </c>
      <c r="V4610" s="0" t="n">
        <f aca="false">K4610</f>
        <v>117.053006783628</v>
      </c>
      <c r="W4610" s="0" t="n">
        <f aca="false">J4610</f>
        <v>792</v>
      </c>
    </row>
    <row r="4611" customFormat="false" ht="12.8" hidden="false" customHeight="false" outlineLevel="0" collapsed="false">
      <c r="A4611" s="0" t="s">
        <v>73</v>
      </c>
      <c r="B4611" s="0" t="s">
        <v>426</v>
      </c>
      <c r="C4611" s="0" t="s">
        <v>543</v>
      </c>
      <c r="D4611" s="0" t="s">
        <v>13</v>
      </c>
      <c r="E4611" s="0" t="s">
        <v>14</v>
      </c>
      <c r="F4611" s="0" t="s">
        <v>544</v>
      </c>
      <c r="G4611" s="0" t="s">
        <v>1611</v>
      </c>
      <c r="H4611" s="0" t="n">
        <v>0.658328801886295</v>
      </c>
      <c r="I4611" s="0" t="n">
        <v>19.1365842139496</v>
      </c>
      <c r="J4611" s="0" t="n">
        <v>462</v>
      </c>
      <c r="K4611" s="0" t="n">
        <f aca="false">I4611*SUMIFS(syst_chauffage!$H$3:$H$27,syst_chauffage!$B$3:$B$27,D4611,syst_chauffage!$C$3:$C$27,E4611)</f>
        <v>38.6480873510274</v>
      </c>
      <c r="L4611" s="12" t="n">
        <f aca="false">H4611*SUMIFS(syst_chauffage!$K$3:$K$27,syst_chauffage!$B$3:$B$27,D4611,syst_chauffage!$C$3:$C$27,E4611)</f>
        <v>0.658328801886295</v>
      </c>
      <c r="N4611" s="0" t="str">
        <f aca="false">A4611</f>
        <v>Café Hôtel Restaurant</v>
      </c>
      <c r="O4611" s="0" t="str">
        <f aca="false">B4611</f>
        <v>Hôtel sans restaurant</v>
      </c>
      <c r="P4611" s="0" t="str">
        <f aca="false">C4611</f>
        <v>Petit Hotel sans restaurant Luxe</v>
      </c>
      <c r="Q4611" s="0" t="str">
        <f aca="false">D4611</f>
        <v>Chaudière gaz</v>
      </c>
      <c r="R4611" s="0" t="str">
        <f aca="false">E4611</f>
        <v>Gaz</v>
      </c>
      <c r="S4611" s="0" t="str">
        <f aca="false">F4611</f>
        <v>0219720404</v>
      </c>
      <c r="T4611" s="0" t="str">
        <f aca="false">G4611</f>
        <v>3</v>
      </c>
      <c r="U4611" s="0" t="n">
        <f aca="false">L4611</f>
        <v>0.658328801886295</v>
      </c>
      <c r="V4611" s="0" t="n">
        <f aca="false">K4611</f>
        <v>38.6480873510274</v>
      </c>
      <c r="W4611" s="0" t="n">
        <f aca="false">J4611</f>
        <v>462</v>
      </c>
    </row>
    <row r="4612" customFormat="false" ht="12.8" hidden="false" customHeight="false" outlineLevel="0" collapsed="false">
      <c r="A4612" s="0" t="s">
        <v>73</v>
      </c>
      <c r="B4612" s="0" t="s">
        <v>426</v>
      </c>
      <c r="C4612" s="0" t="s">
        <v>543</v>
      </c>
      <c r="D4612" s="0" t="s">
        <v>29</v>
      </c>
      <c r="E4612" s="0" t="s">
        <v>30</v>
      </c>
      <c r="F4612" s="0" t="s">
        <v>545</v>
      </c>
      <c r="G4612" s="0" t="s">
        <v>1611</v>
      </c>
      <c r="H4612" s="0" t="n">
        <v>0.92</v>
      </c>
      <c r="I4612" s="0" t="n">
        <v>10.4</v>
      </c>
      <c r="J4612" s="0" t="n">
        <v>0</v>
      </c>
      <c r="K4612" s="0" t="n">
        <f aca="false">I4612*SUMIFS(syst_chauffage!$H$3:$H$27,syst_chauffage!$B$3:$B$27,D4612,syst_chauffage!$C$3:$C$27,E4612)</f>
        <v>3</v>
      </c>
      <c r="L4612" s="12" t="n">
        <f aca="false">H4612*SUMIFS(syst_chauffage!$K$3:$K$27,syst_chauffage!$B$3:$B$27,D4612,syst_chauffage!$C$3:$C$27,E4612)</f>
        <v>0.92</v>
      </c>
      <c r="N4612" s="0" t="str">
        <f aca="false">A4612</f>
        <v>Café Hôtel Restaurant</v>
      </c>
      <c r="O4612" s="0" t="str">
        <f aca="false">B4612</f>
        <v>Hôtel sans restaurant</v>
      </c>
      <c r="P4612" s="0" t="str">
        <f aca="false">C4612</f>
        <v>Petit Hotel sans restaurant Luxe</v>
      </c>
      <c r="Q4612" s="0" t="str">
        <f aca="false">D4612</f>
        <v>Electrique direct</v>
      </c>
      <c r="R4612" s="0" t="str">
        <f aca="false">E4612</f>
        <v>Electricité</v>
      </c>
      <c r="S4612" s="0" t="str">
        <f aca="false">F4612</f>
        <v>0219720602</v>
      </c>
      <c r="T4612" s="0" t="str">
        <f aca="false">G4612</f>
        <v>3</v>
      </c>
      <c r="U4612" s="0" t="n">
        <f aca="false">L4612</f>
        <v>0.92</v>
      </c>
      <c r="V4612" s="0" t="n">
        <f aca="false">K4612</f>
        <v>3</v>
      </c>
      <c r="W4612" s="0" t="n">
        <f aca="false">J4612</f>
        <v>0</v>
      </c>
    </row>
    <row r="4613" customFormat="false" ht="12.8" hidden="false" customHeight="false" outlineLevel="0" collapsed="false">
      <c r="A4613" s="0" t="s">
        <v>73</v>
      </c>
      <c r="B4613" s="0" t="s">
        <v>426</v>
      </c>
      <c r="C4613" s="0" t="s">
        <v>543</v>
      </c>
      <c r="D4613" s="0" t="s">
        <v>36</v>
      </c>
      <c r="E4613" s="0" t="s">
        <v>30</v>
      </c>
      <c r="F4613" s="0" t="s">
        <v>546</v>
      </c>
      <c r="G4613" s="0" t="s">
        <v>1611</v>
      </c>
      <c r="H4613" s="0" t="n">
        <v>2.96333246511628</v>
      </c>
      <c r="I4613" s="0" t="n">
        <v>105.625992796579</v>
      </c>
      <c r="J4613" s="0" t="n">
        <v>738</v>
      </c>
      <c r="K4613" s="0" t="n">
        <f aca="false">I4613*SUMIFS(syst_chauffage!$H$3:$H$27,syst_chauffage!$B$3:$B$27,D4613,syst_chauffage!$C$3:$C$27,E4613)</f>
        <v>65.3463762750304</v>
      </c>
      <c r="L4613" s="12" t="n">
        <f aca="false">H4613*SUMIFS(syst_chauffage!$K$3:$K$27,syst_chauffage!$B$3:$B$27,D4613,syst_chauffage!$C$3:$C$27,E4613)</f>
        <v>2.48976386710312</v>
      </c>
      <c r="N4613" s="0" t="str">
        <f aca="false">A4613</f>
        <v>Café Hôtel Restaurant</v>
      </c>
      <c r="O4613" s="0" t="str">
        <f aca="false">B4613</f>
        <v>Hôtel sans restaurant</v>
      </c>
      <c r="P4613" s="0" t="str">
        <f aca="false">C4613</f>
        <v>Petit Hotel sans restaurant Luxe</v>
      </c>
      <c r="Q4613" s="0" t="str">
        <f aca="false">D4613</f>
        <v>PAC</v>
      </c>
      <c r="R4613" s="0" t="str">
        <f aca="false">E4613</f>
        <v>Electricité</v>
      </c>
      <c r="S4613" s="0" t="str">
        <f aca="false">F4613</f>
        <v>0219720902</v>
      </c>
      <c r="T4613" s="0" t="str">
        <f aca="false">G4613</f>
        <v>3</v>
      </c>
      <c r="U4613" s="0" t="n">
        <f aca="false">L4613</f>
        <v>2.48976386710312</v>
      </c>
      <c r="V4613" s="0" t="n">
        <f aca="false">K4613</f>
        <v>65.3463762750304</v>
      </c>
      <c r="W4613" s="0" t="n">
        <f aca="false">J4613</f>
        <v>738</v>
      </c>
    </row>
    <row r="4614" customFormat="false" ht="12.8" hidden="false" customHeight="false" outlineLevel="0" collapsed="false">
      <c r="A4614" s="0" t="s">
        <v>73</v>
      </c>
      <c r="B4614" s="0" t="s">
        <v>426</v>
      </c>
      <c r="C4614" s="0" t="s">
        <v>543</v>
      </c>
      <c r="D4614" s="0" t="s">
        <v>42</v>
      </c>
      <c r="E4614" s="0" t="s">
        <v>30</v>
      </c>
      <c r="F4614" s="0" t="s">
        <v>547</v>
      </c>
      <c r="G4614" s="0" t="s">
        <v>1611</v>
      </c>
      <c r="H4614" s="0" t="n">
        <v>2.82165751495016</v>
      </c>
      <c r="I4614" s="0" t="n">
        <v>49.810296199715</v>
      </c>
      <c r="J4614" s="0" t="n">
        <v>738</v>
      </c>
      <c r="K4614" s="0" t="n">
        <f aca="false">I4614*SUMIFS(syst_chauffage!$H$3:$H$27,syst_chauffage!$B$3:$B$27,D4614,syst_chauffage!$C$3:$C$27,E4614)</f>
        <v>44.9633676421165</v>
      </c>
      <c r="L4614" s="12" t="n">
        <f aca="false">H4614*SUMIFS(syst_chauffage!$K$3:$K$27,syst_chauffage!$B$3:$B$27,D4614,syst_chauffage!$C$3:$C$27,E4614)</f>
        <v>2.51561756981486</v>
      </c>
      <c r="N4614" s="0" t="str">
        <f aca="false">A4614</f>
        <v>Café Hôtel Restaurant</v>
      </c>
      <c r="O4614" s="0" t="str">
        <f aca="false">B4614</f>
        <v>Hôtel sans restaurant</v>
      </c>
      <c r="P4614" s="0" t="str">
        <f aca="false">C4614</f>
        <v>Petit Hotel sans restaurant Luxe</v>
      </c>
      <c r="Q4614" s="0" t="str">
        <f aca="false">D4614</f>
        <v>Rooftop</v>
      </c>
      <c r="R4614" s="0" t="str">
        <f aca="false">E4614</f>
        <v>Electricité</v>
      </c>
      <c r="S4614" s="0" t="str">
        <f aca="false">F4614</f>
        <v>0219721002</v>
      </c>
      <c r="T4614" s="0" t="str">
        <f aca="false">G4614</f>
        <v>3</v>
      </c>
      <c r="U4614" s="0" t="n">
        <f aca="false">L4614</f>
        <v>2.51561756981486</v>
      </c>
      <c r="V4614" s="0" t="n">
        <f aca="false">K4614</f>
        <v>44.9633676421165</v>
      </c>
      <c r="W4614" s="0" t="n">
        <f aca="false">J4614</f>
        <v>738</v>
      </c>
    </row>
    <row r="4615" customFormat="false" ht="12.8" hidden="false" customHeight="false" outlineLevel="0" collapsed="false">
      <c r="A4615" s="0" t="s">
        <v>73</v>
      </c>
      <c r="B4615" s="0" t="s">
        <v>426</v>
      </c>
      <c r="C4615" s="0" t="s">
        <v>543</v>
      </c>
      <c r="D4615" s="0" t="s">
        <v>18</v>
      </c>
      <c r="E4615" s="0" t="s">
        <v>14</v>
      </c>
      <c r="F4615" s="0" t="s">
        <v>548</v>
      </c>
      <c r="G4615" s="0" t="s">
        <v>1611</v>
      </c>
      <c r="H4615" s="0" t="n">
        <v>0.98279976359244</v>
      </c>
      <c r="I4615" s="0" t="n">
        <v>22.7816478737495</v>
      </c>
      <c r="J4615" s="0" t="n">
        <v>1064</v>
      </c>
      <c r="K4615" s="0" t="n">
        <f aca="false">I4615*SUMIFS(syst_chauffage!$H$3:$H$27,syst_chauffage!$B$3:$B$27,D4615,syst_chauffage!$C$3:$C$27,E4615)</f>
        <v>62.0783711845489</v>
      </c>
      <c r="L4615" s="12" t="n">
        <f aca="false">H4615*SUMIFS(syst_chauffage!$K$3:$K$27,syst_chauffage!$B$3:$B$27,D4615,syst_chauffage!$C$3:$C$27,E4615)</f>
        <v>0.954737774147952</v>
      </c>
      <c r="N4615" s="0" t="str">
        <f aca="false">A4615</f>
        <v>Café Hôtel Restaurant</v>
      </c>
      <c r="O4615" s="0" t="str">
        <f aca="false">B4615</f>
        <v>Hôtel sans restaurant</v>
      </c>
      <c r="P4615" s="0" t="str">
        <f aca="false">C4615</f>
        <v>Petit Hotel sans restaurant Luxe</v>
      </c>
      <c r="Q4615" s="0" t="str">
        <f aca="false">D4615</f>
        <v>Chaudière condensation gaz</v>
      </c>
      <c r="R4615" s="0" t="str">
        <f aca="false">E4615</f>
        <v>Gaz</v>
      </c>
      <c r="S4615" s="0" t="str">
        <f aca="false">F4615</f>
        <v>0219722404</v>
      </c>
      <c r="T4615" s="0" t="str">
        <f aca="false">G4615</f>
        <v>3</v>
      </c>
      <c r="U4615" s="0" t="n">
        <f aca="false">L4615</f>
        <v>0.954737774147952</v>
      </c>
      <c r="V4615" s="0" t="n">
        <f aca="false">K4615</f>
        <v>62.0783711845489</v>
      </c>
      <c r="W4615" s="0" t="n">
        <f aca="false">J4615</f>
        <v>1064</v>
      </c>
    </row>
    <row r="4616" customFormat="false" ht="12.8" hidden="false" customHeight="false" outlineLevel="0" collapsed="false">
      <c r="A4616" s="0" t="s">
        <v>73</v>
      </c>
      <c r="B4616" s="0" t="s">
        <v>426</v>
      </c>
      <c r="C4616" s="0" t="s">
        <v>543</v>
      </c>
      <c r="D4616" s="0" t="s">
        <v>32</v>
      </c>
      <c r="E4616" s="0" t="s">
        <v>30</v>
      </c>
      <c r="F4616" s="0" t="s">
        <v>549</v>
      </c>
      <c r="G4616" s="0" t="s">
        <v>1611</v>
      </c>
      <c r="H4616" s="0" t="n">
        <v>1</v>
      </c>
      <c r="I4616" s="0" t="n">
        <v>12</v>
      </c>
      <c r="J4616" s="0" t="n">
        <v>0</v>
      </c>
      <c r="K4616" s="0" t="n">
        <f aca="false">I4616*SUMIFS(syst_chauffage!$H$3:$H$27,syst_chauffage!$B$3:$B$27,D4616,syst_chauffage!$C$3:$C$27,E4616)</f>
        <v>12</v>
      </c>
      <c r="L4616" s="12" t="n">
        <f aca="false">H4616*SUMIFS(syst_chauffage!$K$3:$K$27,syst_chauffage!$B$3:$B$27,D4616,syst_chauffage!$C$3:$C$27,E4616)</f>
        <v>1</v>
      </c>
      <c r="N4616" s="0" t="str">
        <f aca="false">A4616</f>
        <v>Café Hôtel Restaurant</v>
      </c>
      <c r="O4616" s="0" t="str">
        <f aca="false">B4616</f>
        <v>Hôtel sans restaurant</v>
      </c>
      <c r="P4616" s="0" t="str">
        <f aca="false">C4616</f>
        <v>Petit Hotel sans restaurant Luxe</v>
      </c>
      <c r="Q4616" s="0" t="str">
        <f aca="false">D4616</f>
        <v>Electrique direct performant</v>
      </c>
      <c r="R4616" s="0" t="str">
        <f aca="false">E4616</f>
        <v>Electricité</v>
      </c>
      <c r="S4616" s="0" t="str">
        <f aca="false">F4616</f>
        <v>0219722602</v>
      </c>
      <c r="T4616" s="0" t="str">
        <f aca="false">G4616</f>
        <v>3</v>
      </c>
      <c r="U4616" s="0" t="n">
        <f aca="false">L4616</f>
        <v>1</v>
      </c>
      <c r="V4616" s="0" t="n">
        <f aca="false">K4616</f>
        <v>12</v>
      </c>
      <c r="W4616" s="0" t="n">
        <f aca="false">J4616</f>
        <v>0</v>
      </c>
    </row>
    <row r="4617" customFormat="false" ht="12.8" hidden="false" customHeight="false" outlineLevel="0" collapsed="false">
      <c r="A4617" s="0" t="s">
        <v>73</v>
      </c>
      <c r="B4617" s="0" t="s">
        <v>426</v>
      </c>
      <c r="C4617" s="0" t="s">
        <v>543</v>
      </c>
      <c r="D4617" s="0" t="s">
        <v>38</v>
      </c>
      <c r="E4617" s="0" t="s">
        <v>30</v>
      </c>
      <c r="F4617" s="0" t="s">
        <v>550</v>
      </c>
      <c r="G4617" s="0" t="s">
        <v>1611</v>
      </c>
      <c r="H4617" s="0" t="n">
        <v>3.41922976744186</v>
      </c>
      <c r="I4617" s="0" t="n">
        <v>125.745229519737</v>
      </c>
      <c r="J4617" s="0" t="n">
        <v>792</v>
      </c>
      <c r="K4617" s="0" t="n">
        <f aca="false">I4617*SUMIFS(syst_chauffage!$H$3:$H$27,syst_chauffage!$B$3:$B$27,D4617,syst_chauffage!$C$3:$C$27,E4617)</f>
        <v>127.102498628047</v>
      </c>
      <c r="L4617" s="12" t="n">
        <f aca="false">H4617*SUMIFS(syst_chauffage!$K$3:$K$27,syst_chauffage!$B$3:$B$27,D4617,syst_chauffage!$C$3:$C$27,E4617)</f>
        <v>3.0588965614513</v>
      </c>
      <c r="N4617" s="0" t="str">
        <f aca="false">A4617</f>
        <v>Café Hôtel Restaurant</v>
      </c>
      <c r="O4617" s="0" t="str">
        <f aca="false">B4617</f>
        <v>Hôtel sans restaurant</v>
      </c>
      <c r="P4617" s="0" t="str">
        <f aca="false">C4617</f>
        <v>Petit Hotel sans restaurant Luxe</v>
      </c>
      <c r="Q4617" s="0" t="str">
        <f aca="false">D4617</f>
        <v>PAC performant</v>
      </c>
      <c r="R4617" s="0" t="str">
        <f aca="false">E4617</f>
        <v>Electricité</v>
      </c>
      <c r="S4617" s="0" t="str">
        <f aca="false">F4617</f>
        <v>0219722902</v>
      </c>
      <c r="T4617" s="0" t="str">
        <f aca="false">G4617</f>
        <v>3</v>
      </c>
      <c r="U4617" s="0" t="n">
        <f aca="false">L4617</f>
        <v>3.0588965614513</v>
      </c>
      <c r="V4617" s="0" t="n">
        <f aca="false">K4617</f>
        <v>127.102498628047</v>
      </c>
      <c r="W4617" s="0" t="n">
        <f aca="false">J4617</f>
        <v>792</v>
      </c>
    </row>
    <row r="4618" customFormat="false" ht="12.8" hidden="false" customHeight="false" outlineLevel="0" collapsed="false">
      <c r="A4618" s="0" t="s">
        <v>73</v>
      </c>
      <c r="B4618" s="0" t="s">
        <v>426</v>
      </c>
      <c r="C4618" s="0" t="s">
        <v>543</v>
      </c>
      <c r="D4618" s="0" t="s">
        <v>46</v>
      </c>
      <c r="E4618" s="0" t="s">
        <v>30</v>
      </c>
      <c r="F4618" s="0" t="s">
        <v>551</v>
      </c>
      <c r="G4618" s="0" t="s">
        <v>1611</v>
      </c>
      <c r="H4618" s="0" t="n">
        <v>3.34944956810631</v>
      </c>
      <c r="I4618" s="0" t="n">
        <v>59.2979716663273</v>
      </c>
      <c r="J4618" s="0" t="n">
        <v>792</v>
      </c>
      <c r="K4618" s="0" t="n">
        <f aca="false">I4618*SUMIFS(syst_chauffage!$H$3:$H$27,syst_chauffage!$B$3:$B$27,D4618,syst_chauffage!$C$3:$C$27,E4618)</f>
        <v>102.876494746964</v>
      </c>
      <c r="L4618" s="12" t="n">
        <f aca="false">H4618*SUMIFS(syst_chauffage!$K$3:$K$27,syst_chauffage!$B$3:$B$27,D4618,syst_chauffage!$C$3:$C$27,E4618)</f>
        <v>3.01956411583292</v>
      </c>
      <c r="N4618" s="0" t="str">
        <f aca="false">A4618</f>
        <v>Café Hôtel Restaurant</v>
      </c>
      <c r="O4618" s="0" t="str">
        <f aca="false">B4618</f>
        <v>Hôtel sans restaurant</v>
      </c>
      <c r="P4618" s="0" t="str">
        <f aca="false">C4618</f>
        <v>Petit Hotel sans restaurant Luxe</v>
      </c>
      <c r="Q4618" s="0" t="str">
        <f aca="false">D4618</f>
        <v>Rooftop performant</v>
      </c>
      <c r="R4618" s="0" t="str">
        <f aca="false">E4618</f>
        <v>Electricité</v>
      </c>
      <c r="S4618" s="0" t="str">
        <f aca="false">F4618</f>
        <v>0219723002</v>
      </c>
      <c r="T4618" s="0" t="str">
        <f aca="false">G4618</f>
        <v>3</v>
      </c>
      <c r="U4618" s="0" t="n">
        <f aca="false">L4618</f>
        <v>3.01956411583292</v>
      </c>
      <c r="V4618" s="0" t="n">
        <f aca="false">K4618</f>
        <v>102.876494746964</v>
      </c>
      <c r="W4618" s="0" t="n">
        <f aca="false">J4618</f>
        <v>792</v>
      </c>
    </row>
    <row r="4619" customFormat="false" ht="12.8" hidden="false" customHeight="false" outlineLevel="0" collapsed="false">
      <c r="A4619" s="0" t="s">
        <v>73</v>
      </c>
      <c r="B4619" s="0" t="s">
        <v>552</v>
      </c>
      <c r="C4619" s="0" t="s">
        <v>553</v>
      </c>
      <c r="D4619" s="0" t="s">
        <v>19</v>
      </c>
      <c r="E4619" s="0" t="s">
        <v>57</v>
      </c>
      <c r="F4619" s="0" t="s">
        <v>554</v>
      </c>
      <c r="G4619" s="0" t="s">
        <v>1611</v>
      </c>
      <c r="H4619" s="0" t="n">
        <v>0.74776953215873</v>
      </c>
      <c r="I4619" s="0" t="n">
        <v>51.1942444369419</v>
      </c>
      <c r="J4619" s="0" t="n">
        <v>0</v>
      </c>
      <c r="K4619" s="0" t="n">
        <f aca="false">I4619*SUMIFS(syst_chauffage!$H$3:$H$27,syst_chauffage!$B$3:$B$27,D4619,syst_chauffage!$C$3:$C$27,E4619)</f>
        <v>71.2867912064247</v>
      </c>
      <c r="L4619" s="12" t="n">
        <f aca="false">H4619*SUMIFS(syst_chauffage!$K$3:$K$27,syst_chauffage!$B$3:$B$27,D4619,syst_chauffage!$C$3:$C$27,E4619)</f>
        <v>0.74776953215873</v>
      </c>
      <c r="N4619" s="0" t="str">
        <f aca="false">A4619</f>
        <v>Café Hôtel Restaurant</v>
      </c>
      <c r="O4619" s="0" t="str">
        <f aca="false">B4619</f>
        <v>Restaurant</v>
      </c>
      <c r="P4619" s="0" t="str">
        <f aca="false">C4619</f>
        <v>Grand restaurant rapide</v>
      </c>
      <c r="Q4619" s="0" t="str">
        <f aca="false">D4619</f>
        <v>Autre système centralisé</v>
      </c>
      <c r="R4619" s="0" t="str">
        <f aca="false">E4619</f>
        <v>Autres</v>
      </c>
      <c r="S4619" s="0" t="str">
        <f aca="false">F4619</f>
        <v>0226290101</v>
      </c>
      <c r="T4619" s="0" t="str">
        <f aca="false">G4619</f>
        <v>3</v>
      </c>
      <c r="U4619" s="0" t="n">
        <f aca="false">L4619</f>
        <v>0.74776953215873</v>
      </c>
      <c r="V4619" s="0" t="n">
        <f aca="false">K4619</f>
        <v>71.2867912064247</v>
      </c>
      <c r="W4619" s="0" t="n">
        <f aca="false">J4619</f>
        <v>0</v>
      </c>
    </row>
    <row r="4620" customFormat="false" ht="12.8" hidden="false" customHeight="false" outlineLevel="0" collapsed="false">
      <c r="A4620" s="0" t="s">
        <v>73</v>
      </c>
      <c r="B4620" s="0" t="s">
        <v>552</v>
      </c>
      <c r="C4620" s="0" t="s">
        <v>553</v>
      </c>
      <c r="D4620" s="0" t="s">
        <v>19</v>
      </c>
      <c r="E4620" s="0" t="s">
        <v>58</v>
      </c>
      <c r="F4620" s="0" t="s">
        <v>555</v>
      </c>
      <c r="G4620" s="0" t="s">
        <v>1611</v>
      </c>
      <c r="H4620" s="0" t="n">
        <v>0.703934636423298</v>
      </c>
      <c r="I4620" s="0" t="n">
        <v>51.5620958973504</v>
      </c>
      <c r="J4620" s="0" t="n">
        <v>935</v>
      </c>
      <c r="K4620" s="0" t="n">
        <f aca="false">I4620*SUMIFS(syst_chauffage!$H$3:$H$27,syst_chauffage!$B$3:$B$27,D4620,syst_chauffage!$C$3:$C$27,E4620)</f>
        <v>84.8170485130059</v>
      </c>
      <c r="L4620" s="12" t="n">
        <f aca="false">H4620*SUMIFS(syst_chauffage!$K$3:$K$27,syst_chauffage!$B$3:$B$27,D4620,syst_chauffage!$C$3:$C$27,E4620)</f>
        <v>0.703934636423298</v>
      </c>
      <c r="N4620" s="0" t="str">
        <f aca="false">A4620</f>
        <v>Café Hôtel Restaurant</v>
      </c>
      <c r="O4620" s="0" t="str">
        <f aca="false">B4620</f>
        <v>Restaurant</v>
      </c>
      <c r="P4620" s="0" t="str">
        <f aca="false">C4620</f>
        <v>Grand restaurant rapide</v>
      </c>
      <c r="Q4620" s="0" t="str">
        <f aca="false">D4620</f>
        <v>Autre système centralisé</v>
      </c>
      <c r="R4620" s="0" t="str">
        <f aca="false">E4620</f>
        <v>Urbain</v>
      </c>
      <c r="S4620" s="0" t="str">
        <f aca="false">F4620</f>
        <v>0226290106</v>
      </c>
      <c r="T4620" s="0" t="str">
        <f aca="false">G4620</f>
        <v>3</v>
      </c>
      <c r="U4620" s="0" t="n">
        <f aca="false">L4620</f>
        <v>0.703934636423298</v>
      </c>
      <c r="V4620" s="0" t="n">
        <f aca="false">K4620</f>
        <v>84.8170485130059</v>
      </c>
      <c r="W4620" s="0" t="n">
        <f aca="false">J4620</f>
        <v>935</v>
      </c>
    </row>
    <row r="4621" customFormat="false" ht="12.8" hidden="false" customHeight="false" outlineLevel="0" collapsed="false">
      <c r="A4621" s="0" t="s">
        <v>73</v>
      </c>
      <c r="B4621" s="0" t="s">
        <v>552</v>
      </c>
      <c r="C4621" s="0" t="s">
        <v>553</v>
      </c>
      <c r="D4621" s="0" t="s">
        <v>22</v>
      </c>
      <c r="E4621" s="0" t="s">
        <v>23</v>
      </c>
      <c r="F4621" s="0" t="s">
        <v>556</v>
      </c>
      <c r="G4621" s="0" t="s">
        <v>1611</v>
      </c>
      <c r="H4621" s="0" t="n">
        <v>0.572049066474526</v>
      </c>
      <c r="I4621" s="0" t="n">
        <v>32.4373114658625</v>
      </c>
      <c r="J4621" s="0" t="n">
        <v>0</v>
      </c>
      <c r="K4621" s="0" t="n">
        <f aca="false">I4621*SUMIFS(syst_chauffage!$H$3:$H$27,syst_chauffage!$B$3:$B$27,D4621,syst_chauffage!$C$3:$C$27,E4621)</f>
        <v>57.1228355976985</v>
      </c>
      <c r="L4621" s="12" t="n">
        <f aca="false">H4621*SUMIFS(syst_chauffage!$K$3:$K$27,syst_chauffage!$B$3:$B$27,D4621,syst_chauffage!$C$3:$C$27,E4621)</f>
        <v>0.572049066474526</v>
      </c>
      <c r="N4621" s="0" t="str">
        <f aca="false">A4621</f>
        <v>Café Hôtel Restaurant</v>
      </c>
      <c r="O4621" s="0" t="str">
        <f aca="false">B4621</f>
        <v>Restaurant</v>
      </c>
      <c r="P4621" s="0" t="str">
        <f aca="false">C4621</f>
        <v>Grand restaurant rapide</v>
      </c>
      <c r="Q4621" s="0" t="str">
        <f aca="false">D4621</f>
        <v>Chaudière fioul</v>
      </c>
      <c r="R4621" s="0" t="str">
        <f aca="false">E4621</f>
        <v>Fioul</v>
      </c>
      <c r="S4621" s="0" t="str">
        <f aca="false">F4621</f>
        <v>0226290303</v>
      </c>
      <c r="T4621" s="0" t="str">
        <f aca="false">G4621</f>
        <v>3</v>
      </c>
      <c r="U4621" s="0" t="n">
        <f aca="false">L4621</f>
        <v>0.572049066474526</v>
      </c>
      <c r="V4621" s="0" t="n">
        <f aca="false">K4621</f>
        <v>57.1228355976985</v>
      </c>
      <c r="W4621" s="0" t="n">
        <f aca="false">J4621</f>
        <v>0</v>
      </c>
    </row>
    <row r="4622" customFormat="false" ht="12.8" hidden="false" customHeight="false" outlineLevel="0" collapsed="false">
      <c r="A4622" s="0" t="s">
        <v>73</v>
      </c>
      <c r="B4622" s="0" t="s">
        <v>552</v>
      </c>
      <c r="C4622" s="0" t="s">
        <v>553</v>
      </c>
      <c r="D4622" s="0" t="s">
        <v>13</v>
      </c>
      <c r="E4622" s="0" t="s">
        <v>14</v>
      </c>
      <c r="F4622" s="0" t="s">
        <v>557</v>
      </c>
      <c r="G4622" s="0" t="s">
        <v>1611</v>
      </c>
      <c r="H4622" s="0" t="n">
        <v>0.687755765079867</v>
      </c>
      <c r="I4622" s="0" t="n">
        <v>23.6038880239269</v>
      </c>
      <c r="J4622" s="0" t="n">
        <v>462</v>
      </c>
      <c r="K4622" s="0" t="n">
        <f aca="false">I4622*SUMIFS(syst_chauffage!$H$3:$H$27,syst_chauffage!$B$3:$B$27,D4622,syst_chauffage!$C$3:$C$27,E4622)</f>
        <v>47.6702172118897</v>
      </c>
      <c r="L4622" s="12" t="n">
        <f aca="false">H4622*SUMIFS(syst_chauffage!$K$3:$K$27,syst_chauffage!$B$3:$B$27,D4622,syst_chauffage!$C$3:$C$27,E4622)</f>
        <v>0.687755765079867</v>
      </c>
      <c r="N4622" s="0" t="str">
        <f aca="false">A4622</f>
        <v>Café Hôtel Restaurant</v>
      </c>
      <c r="O4622" s="0" t="str">
        <f aca="false">B4622</f>
        <v>Restaurant</v>
      </c>
      <c r="P4622" s="0" t="str">
        <f aca="false">C4622</f>
        <v>Grand restaurant rapide</v>
      </c>
      <c r="Q4622" s="0" t="str">
        <f aca="false">D4622</f>
        <v>Chaudière gaz</v>
      </c>
      <c r="R4622" s="0" t="str">
        <f aca="false">E4622</f>
        <v>Gaz</v>
      </c>
      <c r="S4622" s="0" t="str">
        <f aca="false">F4622</f>
        <v>0226290404</v>
      </c>
      <c r="T4622" s="0" t="str">
        <f aca="false">G4622</f>
        <v>3</v>
      </c>
      <c r="U4622" s="0" t="n">
        <f aca="false">L4622</f>
        <v>0.687755765079867</v>
      </c>
      <c r="V4622" s="0" t="n">
        <f aca="false">K4622</f>
        <v>47.6702172118897</v>
      </c>
      <c r="W4622" s="0" t="n">
        <f aca="false">J4622</f>
        <v>462</v>
      </c>
    </row>
    <row r="4623" customFormat="false" ht="12.8" hidden="false" customHeight="false" outlineLevel="0" collapsed="false">
      <c r="A4623" s="0" t="s">
        <v>73</v>
      </c>
      <c r="B4623" s="0" t="s">
        <v>552</v>
      </c>
      <c r="C4623" s="0" t="s">
        <v>553</v>
      </c>
      <c r="D4623" s="0" t="s">
        <v>29</v>
      </c>
      <c r="E4623" s="0" t="s">
        <v>30</v>
      </c>
      <c r="F4623" s="0" t="s">
        <v>558</v>
      </c>
      <c r="G4623" s="0" t="s">
        <v>1611</v>
      </c>
      <c r="H4623" s="0" t="n">
        <v>0.92</v>
      </c>
      <c r="I4623" s="0" t="n">
        <v>10.4</v>
      </c>
      <c r="J4623" s="0" t="n">
        <v>0</v>
      </c>
      <c r="K4623" s="0" t="n">
        <f aca="false">I4623*SUMIFS(syst_chauffage!$H$3:$H$27,syst_chauffage!$B$3:$B$27,D4623,syst_chauffage!$C$3:$C$27,E4623)</f>
        <v>3</v>
      </c>
      <c r="L4623" s="12" t="n">
        <f aca="false">H4623*SUMIFS(syst_chauffage!$K$3:$K$27,syst_chauffage!$B$3:$B$27,D4623,syst_chauffage!$C$3:$C$27,E4623)</f>
        <v>0.92</v>
      </c>
      <c r="N4623" s="0" t="str">
        <f aca="false">A4623</f>
        <v>Café Hôtel Restaurant</v>
      </c>
      <c r="O4623" s="0" t="str">
        <f aca="false">B4623</f>
        <v>Restaurant</v>
      </c>
      <c r="P4623" s="0" t="str">
        <f aca="false">C4623</f>
        <v>Grand restaurant rapide</v>
      </c>
      <c r="Q4623" s="0" t="str">
        <f aca="false">D4623</f>
        <v>Electrique direct</v>
      </c>
      <c r="R4623" s="0" t="str">
        <f aca="false">E4623</f>
        <v>Electricité</v>
      </c>
      <c r="S4623" s="0" t="str">
        <f aca="false">F4623</f>
        <v>0226290602</v>
      </c>
      <c r="T4623" s="0" t="str">
        <f aca="false">G4623</f>
        <v>3</v>
      </c>
      <c r="U4623" s="0" t="n">
        <f aca="false">L4623</f>
        <v>0.92</v>
      </c>
      <c r="V4623" s="0" t="n">
        <f aca="false">K4623</f>
        <v>3</v>
      </c>
      <c r="W4623" s="0" t="n">
        <f aca="false">J4623</f>
        <v>0</v>
      </c>
    </row>
    <row r="4624" customFormat="false" ht="12.8" hidden="false" customHeight="false" outlineLevel="0" collapsed="false">
      <c r="A4624" s="0" t="s">
        <v>73</v>
      </c>
      <c r="B4624" s="0" t="s">
        <v>552</v>
      </c>
      <c r="C4624" s="0" t="s">
        <v>553</v>
      </c>
      <c r="D4624" s="0" t="s">
        <v>36</v>
      </c>
      <c r="E4624" s="0" t="s">
        <v>30</v>
      </c>
      <c r="F4624" s="0" t="s">
        <v>559</v>
      </c>
      <c r="G4624" s="0" t="s">
        <v>1611</v>
      </c>
      <c r="H4624" s="0" t="n">
        <v>2.94489544186046</v>
      </c>
      <c r="I4624" s="0" t="n">
        <v>137.765738495289</v>
      </c>
      <c r="J4624" s="0" t="n">
        <v>738</v>
      </c>
      <c r="K4624" s="0" t="n">
        <f aca="false">I4624*SUMIFS(syst_chauffage!$H$3:$H$27,syst_chauffage!$B$3:$B$27,D4624,syst_chauffage!$C$3:$C$27,E4624)</f>
        <v>85.2298903628594</v>
      </c>
      <c r="L4624" s="12" t="n">
        <f aca="false">H4624*SUMIFS(syst_chauffage!$K$3:$K$27,syst_chauffage!$B$3:$B$27,D4624,syst_chauffage!$C$3:$C$27,E4624)</f>
        <v>2.47427325480779</v>
      </c>
      <c r="N4624" s="0" t="str">
        <f aca="false">A4624</f>
        <v>Café Hôtel Restaurant</v>
      </c>
      <c r="O4624" s="0" t="str">
        <f aca="false">B4624</f>
        <v>Restaurant</v>
      </c>
      <c r="P4624" s="0" t="str">
        <f aca="false">C4624</f>
        <v>Grand restaurant rapide</v>
      </c>
      <c r="Q4624" s="0" t="str">
        <f aca="false">D4624</f>
        <v>PAC</v>
      </c>
      <c r="R4624" s="0" t="str">
        <f aca="false">E4624</f>
        <v>Electricité</v>
      </c>
      <c r="S4624" s="0" t="str">
        <f aca="false">F4624</f>
        <v>0226290902</v>
      </c>
      <c r="T4624" s="0" t="str">
        <f aca="false">G4624</f>
        <v>3</v>
      </c>
      <c r="U4624" s="0" t="n">
        <f aca="false">L4624</f>
        <v>2.47427325480779</v>
      </c>
      <c r="V4624" s="0" t="n">
        <f aca="false">K4624</f>
        <v>85.2298903628594</v>
      </c>
      <c r="W4624" s="0" t="n">
        <f aca="false">J4624</f>
        <v>738</v>
      </c>
    </row>
    <row r="4625" customFormat="false" ht="12.8" hidden="false" customHeight="false" outlineLevel="0" collapsed="false">
      <c r="A4625" s="0" t="s">
        <v>73</v>
      </c>
      <c r="B4625" s="0" t="s">
        <v>552</v>
      </c>
      <c r="C4625" s="0" t="s">
        <v>553</v>
      </c>
      <c r="D4625" s="0" t="s">
        <v>42</v>
      </c>
      <c r="E4625" s="0" t="s">
        <v>30</v>
      </c>
      <c r="F4625" s="0" t="s">
        <v>560</v>
      </c>
      <c r="G4625" s="0" t="s">
        <v>1611</v>
      </c>
      <c r="H4625" s="0" t="n">
        <v>2.80410195348837</v>
      </c>
      <c r="I4625" s="0" t="n">
        <v>63.2185271154578</v>
      </c>
      <c r="J4625" s="0" t="n">
        <v>738</v>
      </c>
      <c r="K4625" s="0" t="n">
        <f aca="false">I4625*SUMIFS(syst_chauffage!$H$3:$H$27,syst_chauffage!$B$3:$B$27,D4625,syst_chauffage!$C$3:$C$27,E4625)</f>
        <v>57.0668735854998</v>
      </c>
      <c r="L4625" s="12" t="n">
        <f aca="false">H4625*SUMIFS(syst_chauffage!$K$3:$K$27,syst_chauffage!$B$3:$B$27,D4625,syst_chauffage!$C$3:$C$27,E4625)</f>
        <v>2.49996610303434</v>
      </c>
      <c r="N4625" s="0" t="str">
        <f aca="false">A4625</f>
        <v>Café Hôtel Restaurant</v>
      </c>
      <c r="O4625" s="0" t="str">
        <f aca="false">B4625</f>
        <v>Restaurant</v>
      </c>
      <c r="P4625" s="0" t="str">
        <f aca="false">C4625</f>
        <v>Grand restaurant rapide</v>
      </c>
      <c r="Q4625" s="0" t="str">
        <f aca="false">D4625</f>
        <v>Rooftop</v>
      </c>
      <c r="R4625" s="0" t="str">
        <f aca="false">E4625</f>
        <v>Electricité</v>
      </c>
      <c r="S4625" s="0" t="str">
        <f aca="false">F4625</f>
        <v>0226291002</v>
      </c>
      <c r="T4625" s="0" t="str">
        <f aca="false">G4625</f>
        <v>3</v>
      </c>
      <c r="U4625" s="0" t="n">
        <f aca="false">L4625</f>
        <v>2.49996610303434</v>
      </c>
      <c r="V4625" s="0" t="n">
        <f aca="false">K4625</f>
        <v>57.0668735854998</v>
      </c>
      <c r="W4625" s="0" t="n">
        <f aca="false">J4625</f>
        <v>738</v>
      </c>
    </row>
    <row r="4626" customFormat="false" ht="12.8" hidden="false" customHeight="false" outlineLevel="0" collapsed="false">
      <c r="A4626" s="0" t="s">
        <v>73</v>
      </c>
      <c r="B4626" s="0" t="s">
        <v>552</v>
      </c>
      <c r="C4626" s="0" t="s">
        <v>553</v>
      </c>
      <c r="D4626" s="0" t="s">
        <v>51</v>
      </c>
      <c r="E4626" s="0" t="s">
        <v>57</v>
      </c>
      <c r="F4626" s="0" t="s">
        <v>561</v>
      </c>
      <c r="G4626" s="0" t="s">
        <v>1611</v>
      </c>
      <c r="H4626" s="0" t="n">
        <v>0.862810998644689</v>
      </c>
      <c r="I4626" s="0" t="n">
        <v>60.9455290915975</v>
      </c>
      <c r="J4626" s="0" t="n">
        <v>0</v>
      </c>
      <c r="K4626" s="0" t="n">
        <f aca="false">I4626*SUMIFS(syst_chauffage!$H$3:$H$27,syst_chauffage!$B$3:$B$27,D4626,syst_chauffage!$C$3:$C$27,E4626)</f>
        <v>129.134669280738</v>
      </c>
      <c r="L4626" s="12" t="n">
        <f aca="false">H4626*SUMIFS(syst_chauffage!$K$3:$K$27,syst_chauffage!$B$3:$B$27,D4626,syst_chauffage!$C$3:$C$27,E4626)</f>
        <v>0.862810998644689</v>
      </c>
      <c r="N4626" s="0" t="str">
        <f aca="false">A4626</f>
        <v>Café Hôtel Restaurant</v>
      </c>
      <c r="O4626" s="0" t="str">
        <f aca="false">B4626</f>
        <v>Restaurant</v>
      </c>
      <c r="P4626" s="0" t="str">
        <f aca="false">C4626</f>
        <v>Grand restaurant rapide</v>
      </c>
      <c r="Q4626" s="0" t="str">
        <f aca="false">D4626</f>
        <v>Autre système centralisé performant</v>
      </c>
      <c r="R4626" s="0" t="str">
        <f aca="false">E4626</f>
        <v>Autres</v>
      </c>
      <c r="S4626" s="0" t="str">
        <f aca="false">F4626</f>
        <v>0226292101</v>
      </c>
      <c r="T4626" s="0" t="str">
        <f aca="false">G4626</f>
        <v>3</v>
      </c>
      <c r="U4626" s="0" t="n">
        <f aca="false">L4626</f>
        <v>0.862810998644689</v>
      </c>
      <c r="V4626" s="0" t="n">
        <f aca="false">K4626</f>
        <v>129.134669280738</v>
      </c>
      <c r="W4626" s="0" t="n">
        <f aca="false">J4626</f>
        <v>0</v>
      </c>
    </row>
    <row r="4627" customFormat="false" ht="12.8" hidden="false" customHeight="false" outlineLevel="0" collapsed="false">
      <c r="A4627" s="0" t="s">
        <v>73</v>
      </c>
      <c r="B4627" s="0" t="s">
        <v>552</v>
      </c>
      <c r="C4627" s="0" t="s">
        <v>553</v>
      </c>
      <c r="D4627" s="0" t="s">
        <v>51</v>
      </c>
      <c r="E4627" s="0" t="s">
        <v>58</v>
      </c>
      <c r="F4627" s="0" t="s">
        <v>562</v>
      </c>
      <c r="G4627" s="0" t="s">
        <v>1611</v>
      </c>
      <c r="H4627" s="0" t="n">
        <v>0.812232272796113</v>
      </c>
      <c r="I4627" s="0" t="n">
        <v>61.3834474968458</v>
      </c>
      <c r="J4627" s="0" t="n">
        <v>935</v>
      </c>
      <c r="K4627" s="0" t="n">
        <f aca="false">I4627*SUMIFS(syst_chauffage!$H$3:$H$27,syst_chauffage!$B$3:$B$27,D4627,syst_chauffage!$C$3:$C$27,E4627)</f>
        <v>130.992246693717</v>
      </c>
      <c r="L4627" s="12" t="n">
        <f aca="false">H4627*SUMIFS(syst_chauffage!$K$3:$K$27,syst_chauffage!$B$3:$B$27,D4627,syst_chauffage!$C$3:$C$27,E4627)</f>
        <v>0.812232272796113</v>
      </c>
      <c r="N4627" s="0" t="str">
        <f aca="false">A4627</f>
        <v>Café Hôtel Restaurant</v>
      </c>
      <c r="O4627" s="0" t="str">
        <f aca="false">B4627</f>
        <v>Restaurant</v>
      </c>
      <c r="P4627" s="0" t="str">
        <f aca="false">C4627</f>
        <v>Grand restaurant rapide</v>
      </c>
      <c r="Q4627" s="0" t="str">
        <f aca="false">D4627</f>
        <v>Autre système centralisé performant</v>
      </c>
      <c r="R4627" s="0" t="str">
        <f aca="false">E4627</f>
        <v>Urbain</v>
      </c>
      <c r="S4627" s="0" t="str">
        <f aca="false">F4627</f>
        <v>0226292106</v>
      </c>
      <c r="T4627" s="0" t="str">
        <f aca="false">G4627</f>
        <v>3</v>
      </c>
      <c r="U4627" s="0" t="n">
        <f aca="false">L4627</f>
        <v>0.812232272796113</v>
      </c>
      <c r="V4627" s="0" t="n">
        <f aca="false">K4627</f>
        <v>130.992246693717</v>
      </c>
      <c r="W4627" s="0" t="n">
        <f aca="false">J4627</f>
        <v>935</v>
      </c>
    </row>
    <row r="4628" customFormat="false" ht="12.8" hidden="false" customHeight="false" outlineLevel="0" collapsed="false">
      <c r="A4628" s="0" t="s">
        <v>73</v>
      </c>
      <c r="B4628" s="0" t="s">
        <v>552</v>
      </c>
      <c r="C4628" s="0" t="s">
        <v>553</v>
      </c>
      <c r="D4628" s="0" t="s">
        <v>27</v>
      </c>
      <c r="E4628" s="0" t="s">
        <v>23</v>
      </c>
      <c r="F4628" s="0" t="s">
        <v>563</v>
      </c>
      <c r="G4628" s="0" t="s">
        <v>1611</v>
      </c>
      <c r="H4628" s="0" t="n">
        <v>0.757492449422588</v>
      </c>
      <c r="I4628" s="0" t="n">
        <v>38.6158469831696</v>
      </c>
      <c r="J4628" s="0" t="n">
        <v>1064</v>
      </c>
      <c r="K4628" s="0" t="n">
        <f aca="false">I4628*SUMIFS(syst_chauffage!$H$3:$H$27,syst_chauffage!$B$3:$B$27,D4628,syst_chauffage!$C$3:$C$27,E4628)</f>
        <v>99.0265993521653</v>
      </c>
      <c r="L4628" s="12" t="n">
        <f aca="false">H4628*SUMIFS(syst_chauffage!$K$3:$K$27,syst_chauffage!$B$3:$B$27,D4628,syst_chauffage!$C$3:$C$27,E4628)</f>
        <v>0.757492449422588</v>
      </c>
      <c r="N4628" s="0" t="str">
        <f aca="false">A4628</f>
        <v>Café Hôtel Restaurant</v>
      </c>
      <c r="O4628" s="0" t="str">
        <f aca="false">B4628</f>
        <v>Restaurant</v>
      </c>
      <c r="P4628" s="0" t="str">
        <f aca="false">C4628</f>
        <v>Grand restaurant rapide</v>
      </c>
      <c r="Q4628" s="0" t="str">
        <f aca="false">D4628</f>
        <v>Chaudière condensation fioul</v>
      </c>
      <c r="R4628" s="0" t="str">
        <f aca="false">E4628</f>
        <v>Fioul</v>
      </c>
      <c r="S4628" s="0" t="str">
        <f aca="false">F4628</f>
        <v>0226292303</v>
      </c>
      <c r="T4628" s="0" t="str">
        <f aca="false">G4628</f>
        <v>3</v>
      </c>
      <c r="U4628" s="0" t="n">
        <f aca="false">L4628</f>
        <v>0.757492449422588</v>
      </c>
      <c r="V4628" s="0" t="n">
        <f aca="false">K4628</f>
        <v>99.0265993521653</v>
      </c>
      <c r="W4628" s="0" t="n">
        <f aca="false">J4628</f>
        <v>1064</v>
      </c>
    </row>
    <row r="4629" customFormat="false" ht="12.8" hidden="false" customHeight="false" outlineLevel="0" collapsed="false">
      <c r="A4629" s="0" t="s">
        <v>73</v>
      </c>
      <c r="B4629" s="0" t="s">
        <v>552</v>
      </c>
      <c r="C4629" s="0" t="s">
        <v>553</v>
      </c>
      <c r="D4629" s="0" t="s">
        <v>18</v>
      </c>
      <c r="E4629" s="0" t="s">
        <v>14</v>
      </c>
      <c r="F4629" s="0" t="s">
        <v>564</v>
      </c>
      <c r="G4629" s="0" t="s">
        <v>1611</v>
      </c>
      <c r="H4629" s="0" t="n">
        <v>0.985089870618627</v>
      </c>
      <c r="I4629" s="0" t="n">
        <v>28.0998666951511</v>
      </c>
      <c r="J4629" s="0" t="n">
        <v>1064</v>
      </c>
      <c r="K4629" s="0" t="n">
        <f aca="false">I4629*SUMIFS(syst_chauffage!$H$3:$H$27,syst_chauffage!$B$3:$B$27,D4629,syst_chauffage!$C$3:$C$27,E4629)</f>
        <v>76.5701394651059</v>
      </c>
      <c r="L4629" s="12" t="n">
        <f aca="false">H4629*SUMIFS(syst_chauffage!$K$3:$K$27,syst_chauffage!$B$3:$B$27,D4629,syst_chauffage!$C$3:$C$27,E4629)</f>
        <v>0.956962491497038</v>
      </c>
      <c r="N4629" s="0" t="str">
        <f aca="false">A4629</f>
        <v>Café Hôtel Restaurant</v>
      </c>
      <c r="O4629" s="0" t="str">
        <f aca="false">B4629</f>
        <v>Restaurant</v>
      </c>
      <c r="P4629" s="0" t="str">
        <f aca="false">C4629</f>
        <v>Grand restaurant rapide</v>
      </c>
      <c r="Q4629" s="0" t="str">
        <f aca="false">D4629</f>
        <v>Chaudière condensation gaz</v>
      </c>
      <c r="R4629" s="0" t="str">
        <f aca="false">E4629</f>
        <v>Gaz</v>
      </c>
      <c r="S4629" s="0" t="str">
        <f aca="false">F4629</f>
        <v>0226292404</v>
      </c>
      <c r="T4629" s="0" t="str">
        <f aca="false">G4629</f>
        <v>3</v>
      </c>
      <c r="U4629" s="0" t="n">
        <f aca="false">L4629</f>
        <v>0.956962491497038</v>
      </c>
      <c r="V4629" s="0" t="n">
        <f aca="false">K4629</f>
        <v>76.5701394651059</v>
      </c>
      <c r="W4629" s="0" t="n">
        <f aca="false">J4629</f>
        <v>1064</v>
      </c>
    </row>
    <row r="4630" customFormat="false" ht="12.8" hidden="false" customHeight="false" outlineLevel="0" collapsed="false">
      <c r="A4630" s="0" t="s">
        <v>73</v>
      </c>
      <c r="B4630" s="0" t="s">
        <v>552</v>
      </c>
      <c r="C4630" s="0" t="s">
        <v>553</v>
      </c>
      <c r="D4630" s="0" t="s">
        <v>32</v>
      </c>
      <c r="E4630" s="0" t="s">
        <v>30</v>
      </c>
      <c r="F4630" s="0" t="s">
        <v>565</v>
      </c>
      <c r="G4630" s="0" t="s">
        <v>1611</v>
      </c>
      <c r="H4630" s="0" t="n">
        <v>1</v>
      </c>
      <c r="I4630" s="0" t="n">
        <v>12</v>
      </c>
      <c r="J4630" s="0" t="n">
        <v>0</v>
      </c>
      <c r="K4630" s="0" t="n">
        <f aca="false">I4630*SUMIFS(syst_chauffage!$H$3:$H$27,syst_chauffage!$B$3:$B$27,D4630,syst_chauffage!$C$3:$C$27,E4630)</f>
        <v>12</v>
      </c>
      <c r="L4630" s="12" t="n">
        <f aca="false">H4630*SUMIFS(syst_chauffage!$K$3:$K$27,syst_chauffage!$B$3:$B$27,D4630,syst_chauffage!$C$3:$C$27,E4630)</f>
        <v>1</v>
      </c>
      <c r="N4630" s="0" t="str">
        <f aca="false">A4630</f>
        <v>Café Hôtel Restaurant</v>
      </c>
      <c r="O4630" s="0" t="str">
        <f aca="false">B4630</f>
        <v>Restaurant</v>
      </c>
      <c r="P4630" s="0" t="str">
        <f aca="false">C4630</f>
        <v>Grand restaurant rapide</v>
      </c>
      <c r="Q4630" s="0" t="str">
        <f aca="false">D4630</f>
        <v>Electrique direct performant</v>
      </c>
      <c r="R4630" s="0" t="str">
        <f aca="false">E4630</f>
        <v>Electricité</v>
      </c>
      <c r="S4630" s="0" t="str">
        <f aca="false">F4630</f>
        <v>0226292602</v>
      </c>
      <c r="T4630" s="0" t="str">
        <f aca="false">G4630</f>
        <v>3</v>
      </c>
      <c r="U4630" s="0" t="n">
        <f aca="false">L4630</f>
        <v>1</v>
      </c>
      <c r="V4630" s="0" t="n">
        <f aca="false">K4630</f>
        <v>12</v>
      </c>
      <c r="W4630" s="0" t="n">
        <f aca="false">J4630</f>
        <v>0</v>
      </c>
    </row>
    <row r="4631" customFormat="false" ht="12.8" hidden="false" customHeight="false" outlineLevel="0" collapsed="false">
      <c r="A4631" s="0" t="s">
        <v>73</v>
      </c>
      <c r="B4631" s="0" t="s">
        <v>552</v>
      </c>
      <c r="C4631" s="0" t="s">
        <v>553</v>
      </c>
      <c r="D4631" s="0" t="s">
        <v>38</v>
      </c>
      <c r="E4631" s="0" t="s">
        <v>30</v>
      </c>
      <c r="F4631" s="0" t="s">
        <v>566</v>
      </c>
      <c r="G4631" s="0" t="s">
        <v>1611</v>
      </c>
      <c r="H4631" s="0" t="n">
        <v>3.39795627906976</v>
      </c>
      <c r="I4631" s="0" t="n">
        <v>164.006831542011</v>
      </c>
      <c r="J4631" s="0" t="n">
        <v>792</v>
      </c>
      <c r="K4631" s="0" t="n">
        <f aca="false">I4631*SUMIFS(syst_chauffage!$H$3:$H$27,syst_chauffage!$B$3:$B$27,D4631,syst_chauffage!$C$3:$C$27,E4631)</f>
        <v>165.777088806274</v>
      </c>
      <c r="L4631" s="12" t="n">
        <f aca="false">H4631*SUMIFS(syst_chauffage!$K$3:$K$27,syst_chauffage!$B$3:$B$27,D4631,syst_chauffage!$C$3:$C$27,E4631)</f>
        <v>3.03986496519792</v>
      </c>
      <c r="N4631" s="0" t="str">
        <f aca="false">A4631</f>
        <v>Café Hôtel Restaurant</v>
      </c>
      <c r="O4631" s="0" t="str">
        <f aca="false">B4631</f>
        <v>Restaurant</v>
      </c>
      <c r="P4631" s="0" t="str">
        <f aca="false">C4631</f>
        <v>Grand restaurant rapide</v>
      </c>
      <c r="Q4631" s="0" t="str">
        <f aca="false">D4631</f>
        <v>PAC performant</v>
      </c>
      <c r="R4631" s="0" t="str">
        <f aca="false">E4631</f>
        <v>Electricité</v>
      </c>
      <c r="S4631" s="0" t="str">
        <f aca="false">F4631</f>
        <v>0226292902</v>
      </c>
      <c r="T4631" s="0" t="str">
        <f aca="false">G4631</f>
        <v>3</v>
      </c>
      <c r="U4631" s="0" t="n">
        <f aca="false">L4631</f>
        <v>3.03986496519792</v>
      </c>
      <c r="V4631" s="0" t="n">
        <f aca="false">K4631</f>
        <v>165.777088806274</v>
      </c>
      <c r="W4631" s="0" t="n">
        <f aca="false">J4631</f>
        <v>792</v>
      </c>
    </row>
    <row r="4632" customFormat="false" ht="12.8" hidden="false" customHeight="false" outlineLevel="0" collapsed="false">
      <c r="A4632" s="0" t="s">
        <v>73</v>
      </c>
      <c r="B4632" s="0" t="s">
        <v>552</v>
      </c>
      <c r="C4632" s="0" t="s">
        <v>553</v>
      </c>
      <c r="D4632" s="0" t="s">
        <v>46</v>
      </c>
      <c r="E4632" s="0" t="s">
        <v>30</v>
      </c>
      <c r="F4632" s="0" t="s">
        <v>567</v>
      </c>
      <c r="G4632" s="0" t="s">
        <v>1611</v>
      </c>
      <c r="H4632" s="0" t="n">
        <v>3.32861023255814</v>
      </c>
      <c r="I4632" s="0" t="n">
        <v>75.2601513279259</v>
      </c>
      <c r="J4632" s="0" t="n">
        <v>792</v>
      </c>
      <c r="K4632" s="0" t="n">
        <f aca="false">I4632*SUMIFS(syst_chauffage!$H$3:$H$27,syst_chauffage!$B$3:$B$27,D4632,syst_chauffage!$C$3:$C$27,E4632)</f>
        <v>130.56939968049</v>
      </c>
      <c r="L4632" s="12" t="n">
        <f aca="false">H4632*SUMIFS(syst_chauffage!$K$3:$K$27,syst_chauffage!$B$3:$B$27,D4632,syst_chauffage!$C$3:$C$27,E4632)</f>
        <v>3.00077723502174</v>
      </c>
      <c r="N4632" s="0" t="str">
        <f aca="false">A4632</f>
        <v>Café Hôtel Restaurant</v>
      </c>
      <c r="O4632" s="0" t="str">
        <f aca="false">B4632</f>
        <v>Restaurant</v>
      </c>
      <c r="P4632" s="0" t="str">
        <f aca="false">C4632</f>
        <v>Grand restaurant rapide</v>
      </c>
      <c r="Q4632" s="0" t="str">
        <f aca="false">D4632</f>
        <v>Rooftop performant</v>
      </c>
      <c r="R4632" s="0" t="str">
        <f aca="false">E4632</f>
        <v>Electricité</v>
      </c>
      <c r="S4632" s="0" t="str">
        <f aca="false">F4632</f>
        <v>0226293002</v>
      </c>
      <c r="T4632" s="0" t="str">
        <f aca="false">G4632</f>
        <v>3</v>
      </c>
      <c r="U4632" s="0" t="n">
        <f aca="false">L4632</f>
        <v>3.00077723502174</v>
      </c>
      <c r="V4632" s="0" t="n">
        <f aca="false">K4632</f>
        <v>130.56939968049</v>
      </c>
      <c r="W4632" s="0" t="n">
        <f aca="false">J4632</f>
        <v>792</v>
      </c>
    </row>
    <row r="4633" customFormat="false" ht="12.8" hidden="false" customHeight="false" outlineLevel="0" collapsed="false">
      <c r="A4633" s="0" t="s">
        <v>73</v>
      </c>
      <c r="B4633" s="0" t="s">
        <v>552</v>
      </c>
      <c r="C4633" s="0" t="s">
        <v>568</v>
      </c>
      <c r="D4633" s="0" t="s">
        <v>19</v>
      </c>
      <c r="E4633" s="0" t="s">
        <v>57</v>
      </c>
      <c r="F4633" s="0" t="s">
        <v>569</v>
      </c>
      <c r="G4633" s="0" t="s">
        <v>1611</v>
      </c>
      <c r="H4633" s="0" t="n">
        <v>0.720442141071039</v>
      </c>
      <c r="I4633" s="0" t="n">
        <v>35.858702484033</v>
      </c>
      <c r="J4633" s="0" t="n">
        <v>0</v>
      </c>
      <c r="K4633" s="0" t="n">
        <f aca="false">I4633*SUMIFS(syst_chauffage!$H$3:$H$27,syst_chauffage!$B$3:$B$27,D4633,syst_chauffage!$C$3:$C$27,E4633)</f>
        <v>49.9324067583653</v>
      </c>
      <c r="L4633" s="12" t="n">
        <f aca="false">H4633*SUMIFS(syst_chauffage!$K$3:$K$27,syst_chauffage!$B$3:$B$27,D4633,syst_chauffage!$C$3:$C$27,E4633)</f>
        <v>0.720442141071039</v>
      </c>
      <c r="N4633" s="0" t="str">
        <f aca="false">A4633</f>
        <v>Café Hôtel Restaurant</v>
      </c>
      <c r="O4633" s="0" t="str">
        <f aca="false">B4633</f>
        <v>Restaurant</v>
      </c>
      <c r="P4633" s="0" t="str">
        <f aca="false">C4633</f>
        <v>Grand restaurant traditionnel</v>
      </c>
      <c r="Q4633" s="0" t="str">
        <f aca="false">D4633</f>
        <v>Autre système centralisé</v>
      </c>
      <c r="R4633" s="0" t="str">
        <f aca="false">E4633</f>
        <v>Autres</v>
      </c>
      <c r="S4633" s="0" t="str">
        <f aca="false">F4633</f>
        <v>0226300101</v>
      </c>
      <c r="T4633" s="0" t="str">
        <f aca="false">G4633</f>
        <v>3</v>
      </c>
      <c r="U4633" s="0" t="n">
        <f aca="false">L4633</f>
        <v>0.720442141071039</v>
      </c>
      <c r="V4633" s="0" t="n">
        <f aca="false">K4633</f>
        <v>49.9324067583653</v>
      </c>
      <c r="W4633" s="0" t="n">
        <f aca="false">J4633</f>
        <v>0</v>
      </c>
    </row>
    <row r="4634" customFormat="false" ht="12.8" hidden="false" customHeight="false" outlineLevel="0" collapsed="false">
      <c r="A4634" s="0" t="s">
        <v>73</v>
      </c>
      <c r="B4634" s="0" t="s">
        <v>552</v>
      </c>
      <c r="C4634" s="0" t="s">
        <v>568</v>
      </c>
      <c r="D4634" s="0" t="s">
        <v>19</v>
      </c>
      <c r="E4634" s="0" t="s">
        <v>58</v>
      </c>
      <c r="F4634" s="0" t="s">
        <v>570</v>
      </c>
      <c r="G4634" s="0" t="s">
        <v>1611</v>
      </c>
      <c r="H4634" s="0" t="n">
        <v>0.698451417646905</v>
      </c>
      <c r="I4634" s="0" t="n">
        <v>35.8734963707387</v>
      </c>
      <c r="J4634" s="0" t="n">
        <v>935</v>
      </c>
      <c r="K4634" s="0" t="n">
        <f aca="false">I4634*SUMIFS(syst_chauffage!$H$3:$H$27,syst_chauffage!$B$3:$B$27,D4634,syst_chauffage!$C$3:$C$27,E4634)</f>
        <v>59.0100931518658</v>
      </c>
      <c r="L4634" s="12" t="n">
        <f aca="false">H4634*SUMIFS(syst_chauffage!$K$3:$K$27,syst_chauffage!$B$3:$B$27,D4634,syst_chauffage!$C$3:$C$27,E4634)</f>
        <v>0.698451417646905</v>
      </c>
      <c r="N4634" s="0" t="str">
        <f aca="false">A4634</f>
        <v>Café Hôtel Restaurant</v>
      </c>
      <c r="O4634" s="0" t="str">
        <f aca="false">B4634</f>
        <v>Restaurant</v>
      </c>
      <c r="P4634" s="0" t="str">
        <f aca="false">C4634</f>
        <v>Grand restaurant traditionnel</v>
      </c>
      <c r="Q4634" s="0" t="str">
        <f aca="false">D4634</f>
        <v>Autre système centralisé</v>
      </c>
      <c r="R4634" s="0" t="str">
        <f aca="false">E4634</f>
        <v>Urbain</v>
      </c>
      <c r="S4634" s="0" t="str">
        <f aca="false">F4634</f>
        <v>0226300106</v>
      </c>
      <c r="T4634" s="0" t="str">
        <f aca="false">G4634</f>
        <v>3</v>
      </c>
      <c r="U4634" s="0" t="n">
        <f aca="false">L4634</f>
        <v>0.698451417646905</v>
      </c>
      <c r="V4634" s="0" t="n">
        <f aca="false">K4634</f>
        <v>59.0100931518658</v>
      </c>
      <c r="W4634" s="0" t="n">
        <f aca="false">J4634</f>
        <v>935</v>
      </c>
    </row>
    <row r="4635" customFormat="false" ht="12.8" hidden="false" customHeight="false" outlineLevel="0" collapsed="false">
      <c r="A4635" s="0" t="s">
        <v>73</v>
      </c>
      <c r="B4635" s="0" t="s">
        <v>552</v>
      </c>
      <c r="C4635" s="0" t="s">
        <v>568</v>
      </c>
      <c r="D4635" s="0" t="s">
        <v>22</v>
      </c>
      <c r="E4635" s="0" t="s">
        <v>23</v>
      </c>
      <c r="F4635" s="0" t="s">
        <v>571</v>
      </c>
      <c r="G4635" s="0" t="s">
        <v>1611</v>
      </c>
      <c r="H4635" s="0" t="n">
        <v>0.571482967080969</v>
      </c>
      <c r="I4635" s="0" t="n">
        <v>24.3722343006805</v>
      </c>
      <c r="J4635" s="0" t="n">
        <v>0</v>
      </c>
      <c r="K4635" s="0" t="n">
        <f aca="false">I4635*SUMIFS(syst_chauffage!$H$3:$H$27,syst_chauffage!$B$3:$B$27,D4635,syst_chauffage!$C$3:$C$27,E4635)</f>
        <v>42.9200531792391</v>
      </c>
      <c r="L4635" s="12" t="n">
        <f aca="false">H4635*SUMIFS(syst_chauffage!$K$3:$K$27,syst_chauffage!$B$3:$B$27,D4635,syst_chauffage!$C$3:$C$27,E4635)</f>
        <v>0.571482967080969</v>
      </c>
      <c r="N4635" s="0" t="str">
        <f aca="false">A4635</f>
        <v>Café Hôtel Restaurant</v>
      </c>
      <c r="O4635" s="0" t="str">
        <f aca="false">B4635</f>
        <v>Restaurant</v>
      </c>
      <c r="P4635" s="0" t="str">
        <f aca="false">C4635</f>
        <v>Grand restaurant traditionnel</v>
      </c>
      <c r="Q4635" s="0" t="str">
        <f aca="false">D4635</f>
        <v>Chaudière fioul</v>
      </c>
      <c r="R4635" s="0" t="str">
        <f aca="false">E4635</f>
        <v>Fioul</v>
      </c>
      <c r="S4635" s="0" t="str">
        <f aca="false">F4635</f>
        <v>0226300303</v>
      </c>
      <c r="T4635" s="0" t="str">
        <f aca="false">G4635</f>
        <v>3</v>
      </c>
      <c r="U4635" s="0" t="n">
        <f aca="false">L4635</f>
        <v>0.571482967080969</v>
      </c>
      <c r="V4635" s="0" t="n">
        <f aca="false">K4635</f>
        <v>42.9200531792391</v>
      </c>
      <c r="W4635" s="0" t="n">
        <f aca="false">J4635</f>
        <v>0</v>
      </c>
    </row>
    <row r="4636" customFormat="false" ht="12.8" hidden="false" customHeight="false" outlineLevel="0" collapsed="false">
      <c r="A4636" s="0" t="s">
        <v>73</v>
      </c>
      <c r="B4636" s="0" t="s">
        <v>552</v>
      </c>
      <c r="C4636" s="0" t="s">
        <v>568</v>
      </c>
      <c r="D4636" s="0" t="s">
        <v>13</v>
      </c>
      <c r="E4636" s="0" t="s">
        <v>14</v>
      </c>
      <c r="F4636" s="0" t="s">
        <v>572</v>
      </c>
      <c r="G4636" s="0" t="s">
        <v>1611</v>
      </c>
      <c r="H4636" s="0" t="n">
        <v>0.687177411638383</v>
      </c>
      <c r="I4636" s="0" t="n">
        <v>17.4691744773267</v>
      </c>
      <c r="J4636" s="0" t="n">
        <v>462</v>
      </c>
      <c r="K4636" s="0" t="n">
        <f aca="false">I4636*SUMIFS(syst_chauffage!$H$3:$H$27,syst_chauffage!$B$3:$B$27,D4636,syst_chauffage!$C$3:$C$27,E4636)</f>
        <v>35.2806004249134</v>
      </c>
      <c r="L4636" s="12" t="n">
        <f aca="false">H4636*SUMIFS(syst_chauffage!$K$3:$K$27,syst_chauffage!$B$3:$B$27,D4636,syst_chauffage!$C$3:$C$27,E4636)</f>
        <v>0.687177411638383</v>
      </c>
      <c r="N4636" s="0" t="str">
        <f aca="false">A4636</f>
        <v>Café Hôtel Restaurant</v>
      </c>
      <c r="O4636" s="0" t="str">
        <f aca="false">B4636</f>
        <v>Restaurant</v>
      </c>
      <c r="P4636" s="0" t="str">
        <f aca="false">C4636</f>
        <v>Grand restaurant traditionnel</v>
      </c>
      <c r="Q4636" s="0" t="str">
        <f aca="false">D4636</f>
        <v>Chaudière gaz</v>
      </c>
      <c r="R4636" s="0" t="str">
        <f aca="false">E4636</f>
        <v>Gaz</v>
      </c>
      <c r="S4636" s="0" t="str">
        <f aca="false">F4636</f>
        <v>0226300404</v>
      </c>
      <c r="T4636" s="0" t="str">
        <f aca="false">G4636</f>
        <v>3</v>
      </c>
      <c r="U4636" s="0" t="n">
        <f aca="false">L4636</f>
        <v>0.687177411638383</v>
      </c>
      <c r="V4636" s="0" t="n">
        <f aca="false">K4636</f>
        <v>35.2806004249134</v>
      </c>
      <c r="W4636" s="0" t="n">
        <f aca="false">J4636</f>
        <v>462</v>
      </c>
    </row>
    <row r="4637" customFormat="false" ht="12.8" hidden="false" customHeight="false" outlineLevel="0" collapsed="false">
      <c r="A4637" s="0" t="s">
        <v>73</v>
      </c>
      <c r="B4637" s="0" t="s">
        <v>552</v>
      </c>
      <c r="C4637" s="0" t="s">
        <v>568</v>
      </c>
      <c r="D4637" s="0" t="s">
        <v>29</v>
      </c>
      <c r="E4637" s="0" t="s">
        <v>30</v>
      </c>
      <c r="F4637" s="0" t="s">
        <v>573</v>
      </c>
      <c r="G4637" s="0" t="s">
        <v>1611</v>
      </c>
      <c r="H4637" s="0" t="n">
        <v>0.92</v>
      </c>
      <c r="I4637" s="0" t="n">
        <v>10.4</v>
      </c>
      <c r="J4637" s="0" t="n">
        <v>0</v>
      </c>
      <c r="K4637" s="0" t="n">
        <f aca="false">I4637*SUMIFS(syst_chauffage!$H$3:$H$27,syst_chauffage!$B$3:$B$27,D4637,syst_chauffage!$C$3:$C$27,E4637)</f>
        <v>3</v>
      </c>
      <c r="L4637" s="12" t="n">
        <f aca="false">H4637*SUMIFS(syst_chauffage!$K$3:$K$27,syst_chauffage!$B$3:$B$27,D4637,syst_chauffage!$C$3:$C$27,E4637)</f>
        <v>0.92</v>
      </c>
      <c r="N4637" s="0" t="str">
        <f aca="false">A4637</f>
        <v>Café Hôtel Restaurant</v>
      </c>
      <c r="O4637" s="0" t="str">
        <f aca="false">B4637</f>
        <v>Restaurant</v>
      </c>
      <c r="P4637" s="0" t="str">
        <f aca="false">C4637</f>
        <v>Grand restaurant traditionnel</v>
      </c>
      <c r="Q4637" s="0" t="str">
        <f aca="false">D4637</f>
        <v>Electrique direct</v>
      </c>
      <c r="R4637" s="0" t="str">
        <f aca="false">E4637</f>
        <v>Electricité</v>
      </c>
      <c r="S4637" s="0" t="str">
        <f aca="false">F4637</f>
        <v>0226300602</v>
      </c>
      <c r="T4637" s="0" t="str">
        <f aca="false">G4637</f>
        <v>3</v>
      </c>
      <c r="U4637" s="0" t="n">
        <f aca="false">L4637</f>
        <v>0.92</v>
      </c>
      <c r="V4637" s="0" t="n">
        <f aca="false">K4637</f>
        <v>3</v>
      </c>
      <c r="W4637" s="0" t="n">
        <f aca="false">J4637</f>
        <v>0</v>
      </c>
    </row>
    <row r="4638" customFormat="false" ht="12.8" hidden="false" customHeight="false" outlineLevel="0" collapsed="false">
      <c r="A4638" s="0" t="s">
        <v>73</v>
      </c>
      <c r="B4638" s="0" t="s">
        <v>552</v>
      </c>
      <c r="C4638" s="0" t="s">
        <v>568</v>
      </c>
      <c r="D4638" s="0" t="s">
        <v>36</v>
      </c>
      <c r="E4638" s="0" t="s">
        <v>30</v>
      </c>
      <c r="F4638" s="0" t="s">
        <v>574</v>
      </c>
      <c r="G4638" s="0" t="s">
        <v>1611</v>
      </c>
      <c r="H4638" s="0" t="n">
        <v>2.94489544186046</v>
      </c>
      <c r="I4638" s="0" t="n">
        <v>93.8642236681069</v>
      </c>
      <c r="J4638" s="0" t="n">
        <v>738</v>
      </c>
      <c r="K4638" s="0" t="n">
        <f aca="false">I4638*SUMIFS(syst_chauffage!$H$3:$H$27,syst_chauffage!$B$3:$B$27,D4638,syst_chauffage!$C$3:$C$27,E4638)</f>
        <v>58.0698625043209</v>
      </c>
      <c r="L4638" s="12" t="n">
        <f aca="false">H4638*SUMIFS(syst_chauffage!$K$3:$K$27,syst_chauffage!$B$3:$B$27,D4638,syst_chauffage!$C$3:$C$27,E4638)</f>
        <v>2.47427325480779</v>
      </c>
      <c r="N4638" s="0" t="str">
        <f aca="false">A4638</f>
        <v>Café Hôtel Restaurant</v>
      </c>
      <c r="O4638" s="0" t="str">
        <f aca="false">B4638</f>
        <v>Restaurant</v>
      </c>
      <c r="P4638" s="0" t="str">
        <f aca="false">C4638</f>
        <v>Grand restaurant traditionnel</v>
      </c>
      <c r="Q4638" s="0" t="str">
        <f aca="false">D4638</f>
        <v>PAC</v>
      </c>
      <c r="R4638" s="0" t="str">
        <f aca="false">E4638</f>
        <v>Electricité</v>
      </c>
      <c r="S4638" s="0" t="str">
        <f aca="false">F4638</f>
        <v>0226300902</v>
      </c>
      <c r="T4638" s="0" t="str">
        <f aca="false">G4638</f>
        <v>3</v>
      </c>
      <c r="U4638" s="0" t="n">
        <f aca="false">L4638</f>
        <v>2.47427325480779</v>
      </c>
      <c r="V4638" s="0" t="n">
        <f aca="false">K4638</f>
        <v>58.0698625043209</v>
      </c>
      <c r="W4638" s="0" t="n">
        <f aca="false">J4638</f>
        <v>738</v>
      </c>
    </row>
    <row r="4639" customFormat="false" ht="12.8" hidden="false" customHeight="false" outlineLevel="0" collapsed="false">
      <c r="A4639" s="0" t="s">
        <v>73</v>
      </c>
      <c r="B4639" s="0" t="s">
        <v>552</v>
      </c>
      <c r="C4639" s="0" t="s">
        <v>568</v>
      </c>
      <c r="D4639" s="0" t="s">
        <v>42</v>
      </c>
      <c r="E4639" s="0" t="s">
        <v>30</v>
      </c>
      <c r="F4639" s="0" t="s">
        <v>575</v>
      </c>
      <c r="G4639" s="0" t="s">
        <v>1611</v>
      </c>
      <c r="H4639" s="0" t="n">
        <v>2.80410195348837</v>
      </c>
      <c r="I4639" s="0" t="n">
        <v>45.8042451632165</v>
      </c>
      <c r="J4639" s="0" t="n">
        <v>738</v>
      </c>
      <c r="K4639" s="0" t="n">
        <f aca="false">I4639*SUMIFS(syst_chauffage!$H$3:$H$27,syst_chauffage!$B$3:$B$27,D4639,syst_chauffage!$C$3:$C$27,E4639)</f>
        <v>41.347136475272</v>
      </c>
      <c r="L4639" s="12" t="n">
        <f aca="false">H4639*SUMIFS(syst_chauffage!$K$3:$K$27,syst_chauffage!$B$3:$B$27,D4639,syst_chauffage!$C$3:$C$27,E4639)</f>
        <v>2.49996610303434</v>
      </c>
      <c r="N4639" s="0" t="str">
        <f aca="false">A4639</f>
        <v>Café Hôtel Restaurant</v>
      </c>
      <c r="O4639" s="0" t="str">
        <f aca="false">B4639</f>
        <v>Restaurant</v>
      </c>
      <c r="P4639" s="0" t="str">
        <f aca="false">C4639</f>
        <v>Grand restaurant traditionnel</v>
      </c>
      <c r="Q4639" s="0" t="str">
        <f aca="false">D4639</f>
        <v>Rooftop</v>
      </c>
      <c r="R4639" s="0" t="str">
        <f aca="false">E4639</f>
        <v>Electricité</v>
      </c>
      <c r="S4639" s="0" t="str">
        <f aca="false">F4639</f>
        <v>0226301002</v>
      </c>
      <c r="T4639" s="0" t="str">
        <f aca="false">G4639</f>
        <v>3</v>
      </c>
      <c r="U4639" s="0" t="n">
        <f aca="false">L4639</f>
        <v>2.49996610303434</v>
      </c>
      <c r="V4639" s="0" t="n">
        <f aca="false">K4639</f>
        <v>41.347136475272</v>
      </c>
      <c r="W4639" s="0" t="n">
        <f aca="false">J4639</f>
        <v>738</v>
      </c>
    </row>
    <row r="4640" customFormat="false" ht="12.8" hidden="false" customHeight="false" outlineLevel="0" collapsed="false">
      <c r="A4640" s="0" t="s">
        <v>73</v>
      </c>
      <c r="B4640" s="0" t="s">
        <v>552</v>
      </c>
      <c r="C4640" s="0" t="s">
        <v>568</v>
      </c>
      <c r="D4640" s="0" t="s">
        <v>51</v>
      </c>
      <c r="E4640" s="0" t="s">
        <v>57</v>
      </c>
      <c r="F4640" s="0" t="s">
        <v>576</v>
      </c>
      <c r="G4640" s="0" t="s">
        <v>1611</v>
      </c>
      <c r="H4640" s="0" t="n">
        <v>0.831279393543507</v>
      </c>
      <c r="I4640" s="0" t="n">
        <v>42.6889315286107</v>
      </c>
      <c r="J4640" s="0" t="n">
        <v>0</v>
      </c>
      <c r="K4640" s="0" t="n">
        <f aca="false">I4640*SUMIFS(syst_chauffage!$H$3:$H$27,syst_chauffage!$B$3:$B$27,D4640,syst_chauffage!$C$3:$C$27,E4640)</f>
        <v>90.4516071492314</v>
      </c>
      <c r="L4640" s="12" t="n">
        <f aca="false">H4640*SUMIFS(syst_chauffage!$K$3:$K$27,syst_chauffage!$B$3:$B$27,D4640,syst_chauffage!$C$3:$C$27,E4640)</f>
        <v>0.831279393543507</v>
      </c>
      <c r="N4640" s="0" t="str">
        <f aca="false">A4640</f>
        <v>Café Hôtel Restaurant</v>
      </c>
      <c r="O4640" s="0" t="str">
        <f aca="false">B4640</f>
        <v>Restaurant</v>
      </c>
      <c r="P4640" s="0" t="str">
        <f aca="false">C4640</f>
        <v>Grand restaurant traditionnel</v>
      </c>
      <c r="Q4640" s="0" t="str">
        <f aca="false">D4640</f>
        <v>Autre système centralisé performant</v>
      </c>
      <c r="R4640" s="0" t="str">
        <f aca="false">E4640</f>
        <v>Autres</v>
      </c>
      <c r="S4640" s="0" t="str">
        <f aca="false">F4640</f>
        <v>0226302101</v>
      </c>
      <c r="T4640" s="0" t="str">
        <f aca="false">G4640</f>
        <v>3</v>
      </c>
      <c r="U4640" s="0" t="n">
        <f aca="false">L4640</f>
        <v>0.831279393543507</v>
      </c>
      <c r="V4640" s="0" t="n">
        <f aca="false">K4640</f>
        <v>90.4516071492314</v>
      </c>
      <c r="W4640" s="0" t="n">
        <f aca="false">J4640</f>
        <v>0</v>
      </c>
    </row>
    <row r="4641" customFormat="false" ht="12.8" hidden="false" customHeight="false" outlineLevel="0" collapsed="false">
      <c r="A4641" s="0" t="s">
        <v>73</v>
      </c>
      <c r="B4641" s="0" t="s">
        <v>552</v>
      </c>
      <c r="C4641" s="0" t="s">
        <v>568</v>
      </c>
      <c r="D4641" s="0" t="s">
        <v>51</v>
      </c>
      <c r="E4641" s="0" t="s">
        <v>58</v>
      </c>
      <c r="F4641" s="0" t="s">
        <v>577</v>
      </c>
      <c r="G4641" s="0" t="s">
        <v>1611</v>
      </c>
      <c r="H4641" s="0" t="n">
        <v>0.805905481900275</v>
      </c>
      <c r="I4641" s="0" t="n">
        <v>42.7065432984984</v>
      </c>
      <c r="J4641" s="0" t="n">
        <v>935</v>
      </c>
      <c r="K4641" s="0" t="n">
        <f aca="false">I4641*SUMIFS(syst_chauffage!$H$3:$H$27,syst_chauffage!$B$3:$B$27,D4641,syst_chauffage!$C$3:$C$27,E4641)</f>
        <v>91.1357423429219</v>
      </c>
      <c r="L4641" s="12" t="n">
        <f aca="false">H4641*SUMIFS(syst_chauffage!$K$3:$K$27,syst_chauffage!$B$3:$B$27,D4641,syst_chauffage!$C$3:$C$27,E4641)</f>
        <v>0.805905481900275</v>
      </c>
      <c r="N4641" s="0" t="str">
        <f aca="false">A4641</f>
        <v>Café Hôtel Restaurant</v>
      </c>
      <c r="O4641" s="0" t="str">
        <f aca="false">B4641</f>
        <v>Restaurant</v>
      </c>
      <c r="P4641" s="0" t="str">
        <f aca="false">C4641</f>
        <v>Grand restaurant traditionnel</v>
      </c>
      <c r="Q4641" s="0" t="str">
        <f aca="false">D4641</f>
        <v>Autre système centralisé performant</v>
      </c>
      <c r="R4641" s="0" t="str">
        <f aca="false">E4641</f>
        <v>Urbain</v>
      </c>
      <c r="S4641" s="0" t="str">
        <f aca="false">F4641</f>
        <v>0226302106</v>
      </c>
      <c r="T4641" s="0" t="str">
        <f aca="false">G4641</f>
        <v>3</v>
      </c>
      <c r="U4641" s="0" t="n">
        <f aca="false">L4641</f>
        <v>0.805905481900275</v>
      </c>
      <c r="V4641" s="0" t="n">
        <f aca="false">K4641</f>
        <v>91.1357423429219</v>
      </c>
      <c r="W4641" s="0" t="n">
        <f aca="false">J4641</f>
        <v>935</v>
      </c>
    </row>
    <row r="4642" customFormat="false" ht="12.8" hidden="false" customHeight="false" outlineLevel="0" collapsed="false">
      <c r="A4642" s="0" t="s">
        <v>73</v>
      </c>
      <c r="B4642" s="0" t="s">
        <v>552</v>
      </c>
      <c r="C4642" s="0" t="s">
        <v>568</v>
      </c>
      <c r="D4642" s="0" t="s">
        <v>27</v>
      </c>
      <c r="E4642" s="0" t="s">
        <v>23</v>
      </c>
      <c r="F4642" s="0" t="s">
        <v>578</v>
      </c>
      <c r="G4642" s="0" t="s">
        <v>1611</v>
      </c>
      <c r="H4642" s="0" t="n">
        <v>0.756818940629301</v>
      </c>
      <c r="I4642" s="0" t="n">
        <v>29.0145646436672</v>
      </c>
      <c r="J4642" s="0" t="n">
        <v>1064</v>
      </c>
      <c r="K4642" s="0" t="n">
        <f aca="false">I4642*SUMIFS(syst_chauffage!$H$3:$H$27,syst_chauffage!$B$3:$B$27,D4642,syst_chauffage!$C$3:$C$27,E4642)</f>
        <v>74.4050407491567</v>
      </c>
      <c r="L4642" s="12" t="n">
        <f aca="false">H4642*SUMIFS(syst_chauffage!$K$3:$K$27,syst_chauffage!$B$3:$B$27,D4642,syst_chauffage!$C$3:$C$27,E4642)</f>
        <v>0.756818940629301</v>
      </c>
      <c r="N4642" s="0" t="str">
        <f aca="false">A4642</f>
        <v>Café Hôtel Restaurant</v>
      </c>
      <c r="O4642" s="0" t="str">
        <f aca="false">B4642</f>
        <v>Restaurant</v>
      </c>
      <c r="P4642" s="0" t="str">
        <f aca="false">C4642</f>
        <v>Grand restaurant traditionnel</v>
      </c>
      <c r="Q4642" s="0" t="str">
        <f aca="false">D4642</f>
        <v>Chaudière condensation fioul</v>
      </c>
      <c r="R4642" s="0" t="str">
        <f aca="false">E4642</f>
        <v>Fioul</v>
      </c>
      <c r="S4642" s="0" t="str">
        <f aca="false">F4642</f>
        <v>0226302303</v>
      </c>
      <c r="T4642" s="0" t="str">
        <f aca="false">G4642</f>
        <v>3</v>
      </c>
      <c r="U4642" s="0" t="n">
        <f aca="false">L4642</f>
        <v>0.756818940629301</v>
      </c>
      <c r="V4642" s="0" t="n">
        <f aca="false">K4642</f>
        <v>74.4050407491567</v>
      </c>
      <c r="W4642" s="0" t="n">
        <f aca="false">J4642</f>
        <v>1064</v>
      </c>
    </row>
    <row r="4643" customFormat="false" ht="12.8" hidden="false" customHeight="false" outlineLevel="0" collapsed="false">
      <c r="A4643" s="0" t="s">
        <v>73</v>
      </c>
      <c r="B4643" s="0" t="s">
        <v>552</v>
      </c>
      <c r="C4643" s="0" t="s">
        <v>568</v>
      </c>
      <c r="D4643" s="0" t="s">
        <v>18</v>
      </c>
      <c r="E4643" s="0" t="s">
        <v>14</v>
      </c>
      <c r="F4643" s="0" t="s">
        <v>579</v>
      </c>
      <c r="G4643" s="0" t="s">
        <v>1611</v>
      </c>
      <c r="H4643" s="0" t="n">
        <v>0.984414425847987</v>
      </c>
      <c r="I4643" s="0" t="n">
        <v>20.7966362825318</v>
      </c>
      <c r="J4643" s="0" t="n">
        <v>1064</v>
      </c>
      <c r="K4643" s="0" t="n">
        <f aca="false">I4643*SUMIFS(syst_chauffage!$H$3:$H$27,syst_chauffage!$B$3:$B$27,D4643,syst_chauffage!$C$3:$C$27,E4643)</f>
        <v>56.6693556889124</v>
      </c>
      <c r="L4643" s="12" t="n">
        <f aca="false">H4643*SUMIFS(syst_chauffage!$K$3:$K$27,syst_chauffage!$B$3:$B$27,D4643,syst_chauffage!$C$3:$C$27,E4643)</f>
        <v>0.956306332775018</v>
      </c>
      <c r="N4643" s="0" t="str">
        <f aca="false">A4643</f>
        <v>Café Hôtel Restaurant</v>
      </c>
      <c r="O4643" s="0" t="str">
        <f aca="false">B4643</f>
        <v>Restaurant</v>
      </c>
      <c r="P4643" s="0" t="str">
        <f aca="false">C4643</f>
        <v>Grand restaurant traditionnel</v>
      </c>
      <c r="Q4643" s="0" t="str">
        <f aca="false">D4643</f>
        <v>Chaudière condensation gaz</v>
      </c>
      <c r="R4643" s="0" t="str">
        <f aca="false">E4643</f>
        <v>Gaz</v>
      </c>
      <c r="S4643" s="0" t="str">
        <f aca="false">F4643</f>
        <v>0226302404</v>
      </c>
      <c r="T4643" s="0" t="str">
        <f aca="false">G4643</f>
        <v>3</v>
      </c>
      <c r="U4643" s="0" t="n">
        <f aca="false">L4643</f>
        <v>0.956306332775018</v>
      </c>
      <c r="V4643" s="0" t="n">
        <f aca="false">K4643</f>
        <v>56.6693556889124</v>
      </c>
      <c r="W4643" s="0" t="n">
        <f aca="false">J4643</f>
        <v>1064</v>
      </c>
    </row>
    <row r="4644" customFormat="false" ht="12.8" hidden="false" customHeight="false" outlineLevel="0" collapsed="false">
      <c r="A4644" s="0" t="s">
        <v>73</v>
      </c>
      <c r="B4644" s="0" t="s">
        <v>552</v>
      </c>
      <c r="C4644" s="0" t="s">
        <v>568</v>
      </c>
      <c r="D4644" s="0" t="s">
        <v>32</v>
      </c>
      <c r="E4644" s="0" t="s">
        <v>30</v>
      </c>
      <c r="F4644" s="0" t="s">
        <v>580</v>
      </c>
      <c r="G4644" s="0" t="s">
        <v>1611</v>
      </c>
      <c r="H4644" s="0" t="n">
        <v>1</v>
      </c>
      <c r="I4644" s="0" t="n">
        <v>12</v>
      </c>
      <c r="J4644" s="0" t="n">
        <v>0</v>
      </c>
      <c r="K4644" s="0" t="n">
        <f aca="false">I4644*SUMIFS(syst_chauffage!$H$3:$H$27,syst_chauffage!$B$3:$B$27,D4644,syst_chauffage!$C$3:$C$27,E4644)</f>
        <v>12</v>
      </c>
      <c r="L4644" s="12" t="n">
        <f aca="false">H4644*SUMIFS(syst_chauffage!$K$3:$K$27,syst_chauffage!$B$3:$B$27,D4644,syst_chauffage!$C$3:$C$27,E4644)</f>
        <v>1</v>
      </c>
      <c r="N4644" s="0" t="str">
        <f aca="false">A4644</f>
        <v>Café Hôtel Restaurant</v>
      </c>
      <c r="O4644" s="0" t="str">
        <f aca="false">B4644</f>
        <v>Restaurant</v>
      </c>
      <c r="P4644" s="0" t="str">
        <f aca="false">C4644</f>
        <v>Grand restaurant traditionnel</v>
      </c>
      <c r="Q4644" s="0" t="str">
        <f aca="false">D4644</f>
        <v>Electrique direct performant</v>
      </c>
      <c r="R4644" s="0" t="str">
        <f aca="false">E4644</f>
        <v>Electricité</v>
      </c>
      <c r="S4644" s="0" t="str">
        <f aca="false">F4644</f>
        <v>0226302602</v>
      </c>
      <c r="T4644" s="0" t="str">
        <f aca="false">G4644</f>
        <v>3</v>
      </c>
      <c r="U4644" s="0" t="n">
        <f aca="false">L4644</f>
        <v>1</v>
      </c>
      <c r="V4644" s="0" t="n">
        <f aca="false">K4644</f>
        <v>12</v>
      </c>
      <c r="W4644" s="0" t="n">
        <f aca="false">J4644</f>
        <v>0</v>
      </c>
    </row>
    <row r="4645" customFormat="false" ht="12.8" hidden="false" customHeight="false" outlineLevel="0" collapsed="false">
      <c r="A4645" s="0" t="s">
        <v>73</v>
      </c>
      <c r="B4645" s="0" t="s">
        <v>552</v>
      </c>
      <c r="C4645" s="0" t="s">
        <v>568</v>
      </c>
      <c r="D4645" s="0" t="s">
        <v>38</v>
      </c>
      <c r="E4645" s="0" t="s">
        <v>30</v>
      </c>
      <c r="F4645" s="0" t="s">
        <v>581</v>
      </c>
      <c r="G4645" s="0" t="s">
        <v>1611</v>
      </c>
      <c r="H4645" s="0" t="n">
        <v>3.39795627906976</v>
      </c>
      <c r="I4645" s="0" t="n">
        <v>111.743123414413</v>
      </c>
      <c r="J4645" s="0" t="n">
        <v>792</v>
      </c>
      <c r="K4645" s="0" t="n">
        <f aca="false">I4645*SUMIFS(syst_chauffage!$H$3:$H$27,syst_chauffage!$B$3:$B$27,D4645,syst_chauffage!$C$3:$C$27,E4645)</f>
        <v>112.949256562014</v>
      </c>
      <c r="L4645" s="12" t="n">
        <f aca="false">H4645*SUMIFS(syst_chauffage!$K$3:$K$27,syst_chauffage!$B$3:$B$27,D4645,syst_chauffage!$C$3:$C$27,E4645)</f>
        <v>3.03986496519792</v>
      </c>
      <c r="N4645" s="0" t="str">
        <f aca="false">A4645</f>
        <v>Café Hôtel Restaurant</v>
      </c>
      <c r="O4645" s="0" t="str">
        <f aca="false">B4645</f>
        <v>Restaurant</v>
      </c>
      <c r="P4645" s="0" t="str">
        <f aca="false">C4645</f>
        <v>Grand restaurant traditionnel</v>
      </c>
      <c r="Q4645" s="0" t="str">
        <f aca="false">D4645</f>
        <v>PAC performant</v>
      </c>
      <c r="R4645" s="0" t="str">
        <f aca="false">E4645</f>
        <v>Electricité</v>
      </c>
      <c r="S4645" s="0" t="str">
        <f aca="false">F4645</f>
        <v>0226302902</v>
      </c>
      <c r="T4645" s="0" t="str">
        <f aca="false">G4645</f>
        <v>3</v>
      </c>
      <c r="U4645" s="0" t="n">
        <f aca="false">L4645</f>
        <v>3.03986496519792</v>
      </c>
      <c r="V4645" s="0" t="n">
        <f aca="false">K4645</f>
        <v>112.949256562014</v>
      </c>
      <c r="W4645" s="0" t="n">
        <f aca="false">J4645</f>
        <v>792</v>
      </c>
    </row>
    <row r="4646" customFormat="false" ht="12.8" hidden="false" customHeight="false" outlineLevel="0" collapsed="false">
      <c r="A4646" s="0" t="s">
        <v>73</v>
      </c>
      <c r="B4646" s="0" t="s">
        <v>552</v>
      </c>
      <c r="C4646" s="0" t="s">
        <v>568</v>
      </c>
      <c r="D4646" s="0" t="s">
        <v>46</v>
      </c>
      <c r="E4646" s="0" t="s">
        <v>30</v>
      </c>
      <c r="F4646" s="0" t="s">
        <v>582</v>
      </c>
      <c r="G4646" s="0" t="s">
        <v>1611</v>
      </c>
      <c r="H4646" s="0" t="n">
        <v>3.32861023255814</v>
      </c>
      <c r="I4646" s="0" t="n">
        <v>54.5288632895435</v>
      </c>
      <c r="J4646" s="0" t="n">
        <v>792</v>
      </c>
      <c r="K4646" s="0" t="n">
        <f aca="false">I4646*SUMIFS(syst_chauffage!$H$3:$H$27,syst_chauffage!$B$3:$B$27,D4646,syst_chauffage!$C$3:$C$27,E4646)</f>
        <v>94.6025329387471</v>
      </c>
      <c r="L4646" s="12" t="n">
        <f aca="false">H4646*SUMIFS(syst_chauffage!$K$3:$K$27,syst_chauffage!$B$3:$B$27,D4646,syst_chauffage!$C$3:$C$27,E4646)</f>
        <v>3.00077723502174</v>
      </c>
      <c r="N4646" s="0" t="str">
        <f aca="false">A4646</f>
        <v>Café Hôtel Restaurant</v>
      </c>
      <c r="O4646" s="0" t="str">
        <f aca="false">B4646</f>
        <v>Restaurant</v>
      </c>
      <c r="P4646" s="0" t="str">
        <f aca="false">C4646</f>
        <v>Grand restaurant traditionnel</v>
      </c>
      <c r="Q4646" s="0" t="str">
        <f aca="false">D4646</f>
        <v>Rooftop performant</v>
      </c>
      <c r="R4646" s="0" t="str">
        <f aca="false">E4646</f>
        <v>Electricité</v>
      </c>
      <c r="S4646" s="0" t="str">
        <f aca="false">F4646</f>
        <v>0226303002</v>
      </c>
      <c r="T4646" s="0" t="str">
        <f aca="false">G4646</f>
        <v>3</v>
      </c>
      <c r="U4646" s="0" t="n">
        <f aca="false">L4646</f>
        <v>3.00077723502174</v>
      </c>
      <c r="V4646" s="0" t="n">
        <f aca="false">K4646</f>
        <v>94.6025329387471</v>
      </c>
      <c r="W4646" s="0" t="n">
        <f aca="false">J4646</f>
        <v>792</v>
      </c>
    </row>
    <row r="4647" customFormat="false" ht="12.8" hidden="false" customHeight="false" outlineLevel="0" collapsed="false">
      <c r="A4647" s="0" t="s">
        <v>73</v>
      </c>
      <c r="B4647" s="0" t="s">
        <v>552</v>
      </c>
      <c r="C4647" s="0" t="s">
        <v>583</v>
      </c>
      <c r="D4647" s="0" t="s">
        <v>19</v>
      </c>
      <c r="E4647" s="0" t="s">
        <v>57</v>
      </c>
      <c r="F4647" s="0" t="s">
        <v>584</v>
      </c>
      <c r="G4647" s="0" t="s">
        <v>1611</v>
      </c>
      <c r="H4647" s="0" t="n">
        <v>0.731296597609838</v>
      </c>
      <c r="I4647" s="0" t="n">
        <v>77.469</v>
      </c>
      <c r="J4647" s="0" t="n">
        <v>0</v>
      </c>
      <c r="K4647" s="0" t="n">
        <f aca="false">I4647*SUMIFS(syst_chauffage!$H$3:$H$27,syst_chauffage!$B$3:$B$27,D4647,syst_chauffage!$C$3:$C$27,E4647)</f>
        <v>107.8737754353</v>
      </c>
      <c r="L4647" s="12" t="n">
        <f aca="false">H4647*SUMIFS(syst_chauffage!$K$3:$K$27,syst_chauffage!$B$3:$B$27,D4647,syst_chauffage!$C$3:$C$27,E4647)</f>
        <v>0.731296597609838</v>
      </c>
      <c r="N4647" s="0" t="str">
        <f aca="false">A4647</f>
        <v>Café Hôtel Restaurant</v>
      </c>
      <c r="O4647" s="0" t="str">
        <f aca="false">B4647</f>
        <v>Restaurant</v>
      </c>
      <c r="P4647" s="0" t="str">
        <f aca="false">C4647</f>
        <v>Petit restaurant rapide</v>
      </c>
      <c r="Q4647" s="0" t="str">
        <f aca="false">D4647</f>
        <v>Autre système centralisé</v>
      </c>
      <c r="R4647" s="0" t="str">
        <f aca="false">E4647</f>
        <v>Autres</v>
      </c>
      <c r="S4647" s="0" t="str">
        <f aca="false">F4647</f>
        <v>0226770101</v>
      </c>
      <c r="T4647" s="0" t="str">
        <f aca="false">G4647</f>
        <v>3</v>
      </c>
      <c r="U4647" s="0" t="n">
        <f aca="false">L4647</f>
        <v>0.731296597609838</v>
      </c>
      <c r="V4647" s="0" t="n">
        <f aca="false">K4647</f>
        <v>107.8737754353</v>
      </c>
      <c r="W4647" s="0" t="n">
        <f aca="false">J4647</f>
        <v>0</v>
      </c>
    </row>
    <row r="4648" customFormat="false" ht="12.8" hidden="false" customHeight="false" outlineLevel="0" collapsed="false">
      <c r="A4648" s="0" t="s">
        <v>73</v>
      </c>
      <c r="B4648" s="0" t="s">
        <v>552</v>
      </c>
      <c r="C4648" s="0" t="s">
        <v>583</v>
      </c>
      <c r="D4648" s="0" t="s">
        <v>19</v>
      </c>
      <c r="E4648" s="0" t="s">
        <v>58</v>
      </c>
      <c r="F4648" s="0" t="s">
        <v>585</v>
      </c>
      <c r="G4648" s="0" t="s">
        <v>1611</v>
      </c>
      <c r="H4648" s="0" t="n">
        <v>0.70631871745058</v>
      </c>
      <c r="I4648" s="0" t="n">
        <v>77.469</v>
      </c>
      <c r="J4648" s="0" t="n">
        <v>935</v>
      </c>
      <c r="K4648" s="0" t="n">
        <f aca="false">I4648*SUMIFS(syst_chauffage!$H$3:$H$27,syst_chauffage!$B$3:$B$27,D4648,syst_chauffage!$C$3:$C$27,E4648)</f>
        <v>127.432599798405</v>
      </c>
      <c r="L4648" s="12" t="n">
        <f aca="false">H4648*SUMIFS(syst_chauffage!$K$3:$K$27,syst_chauffage!$B$3:$B$27,D4648,syst_chauffage!$C$3:$C$27,E4648)</f>
        <v>0.70631871745058</v>
      </c>
      <c r="N4648" s="0" t="str">
        <f aca="false">A4648</f>
        <v>Café Hôtel Restaurant</v>
      </c>
      <c r="O4648" s="0" t="str">
        <f aca="false">B4648</f>
        <v>Restaurant</v>
      </c>
      <c r="P4648" s="0" t="str">
        <f aca="false">C4648</f>
        <v>Petit restaurant rapide</v>
      </c>
      <c r="Q4648" s="0" t="str">
        <f aca="false">D4648</f>
        <v>Autre système centralisé</v>
      </c>
      <c r="R4648" s="0" t="str">
        <f aca="false">E4648</f>
        <v>Urbain</v>
      </c>
      <c r="S4648" s="0" t="str">
        <f aca="false">F4648</f>
        <v>0226770106</v>
      </c>
      <c r="T4648" s="0" t="str">
        <f aca="false">G4648</f>
        <v>3</v>
      </c>
      <c r="U4648" s="0" t="n">
        <f aca="false">L4648</f>
        <v>0.70631871745058</v>
      </c>
      <c r="V4648" s="0" t="n">
        <f aca="false">K4648</f>
        <v>127.432599798405</v>
      </c>
      <c r="W4648" s="0" t="n">
        <f aca="false">J4648</f>
        <v>935</v>
      </c>
    </row>
    <row r="4649" customFormat="false" ht="12.8" hidden="false" customHeight="false" outlineLevel="0" collapsed="false">
      <c r="A4649" s="0" t="s">
        <v>73</v>
      </c>
      <c r="B4649" s="0" t="s">
        <v>552</v>
      </c>
      <c r="C4649" s="0" t="s">
        <v>583</v>
      </c>
      <c r="D4649" s="0" t="s">
        <v>22</v>
      </c>
      <c r="E4649" s="0" t="s">
        <v>23</v>
      </c>
      <c r="F4649" s="0" t="s">
        <v>586</v>
      </c>
      <c r="G4649" s="0" t="s">
        <v>1611</v>
      </c>
      <c r="H4649" s="0" t="n">
        <v>0.554107504523336</v>
      </c>
      <c r="I4649" s="0" t="n">
        <v>84.32592</v>
      </c>
      <c r="J4649" s="0" t="n">
        <v>0</v>
      </c>
      <c r="K4649" s="0" t="n">
        <f aca="false">I4649*SUMIFS(syst_chauffage!$H$3:$H$27,syst_chauffage!$B$3:$B$27,D4649,syst_chauffage!$C$3:$C$27,E4649)</f>
        <v>148.499843146806</v>
      </c>
      <c r="L4649" s="12" t="n">
        <f aca="false">H4649*SUMIFS(syst_chauffage!$K$3:$K$27,syst_chauffage!$B$3:$B$27,D4649,syst_chauffage!$C$3:$C$27,E4649)</f>
        <v>0.554107504523336</v>
      </c>
      <c r="N4649" s="0" t="str">
        <f aca="false">A4649</f>
        <v>Café Hôtel Restaurant</v>
      </c>
      <c r="O4649" s="0" t="str">
        <f aca="false">B4649</f>
        <v>Restaurant</v>
      </c>
      <c r="P4649" s="0" t="str">
        <f aca="false">C4649</f>
        <v>Petit restaurant rapide</v>
      </c>
      <c r="Q4649" s="0" t="str">
        <f aca="false">D4649</f>
        <v>Chaudière fioul</v>
      </c>
      <c r="R4649" s="0" t="str">
        <f aca="false">E4649</f>
        <v>Fioul</v>
      </c>
      <c r="S4649" s="0" t="str">
        <f aca="false">F4649</f>
        <v>0226770303</v>
      </c>
      <c r="T4649" s="0" t="str">
        <f aca="false">G4649</f>
        <v>3</v>
      </c>
      <c r="U4649" s="0" t="n">
        <f aca="false">L4649</f>
        <v>0.554107504523336</v>
      </c>
      <c r="V4649" s="0" t="n">
        <f aca="false">K4649</f>
        <v>148.499843146806</v>
      </c>
      <c r="W4649" s="0" t="n">
        <f aca="false">J4649</f>
        <v>0</v>
      </c>
    </row>
    <row r="4650" customFormat="false" ht="12.8" hidden="false" customHeight="false" outlineLevel="0" collapsed="false">
      <c r="A4650" s="0" t="s">
        <v>73</v>
      </c>
      <c r="B4650" s="0" t="s">
        <v>552</v>
      </c>
      <c r="C4650" s="0" t="s">
        <v>583</v>
      </c>
      <c r="D4650" s="0" t="s">
        <v>13</v>
      </c>
      <c r="E4650" s="0" t="s">
        <v>14</v>
      </c>
      <c r="F4650" s="0" t="s">
        <v>587</v>
      </c>
      <c r="G4650" s="0" t="s">
        <v>1611</v>
      </c>
      <c r="H4650" s="0" t="n">
        <v>0.669811894775165</v>
      </c>
      <c r="I4650" s="0" t="n">
        <v>84.32592</v>
      </c>
      <c r="J4650" s="0" t="n">
        <v>392</v>
      </c>
      <c r="K4650" s="0" t="n">
        <f aca="false">I4650*SUMIFS(syst_chauffage!$H$3:$H$27,syst_chauffage!$B$3:$B$27,D4650,syst_chauffage!$C$3:$C$27,E4650)</f>
        <v>170.303931238683</v>
      </c>
      <c r="L4650" s="12" t="n">
        <f aca="false">H4650*SUMIFS(syst_chauffage!$K$3:$K$27,syst_chauffage!$B$3:$B$27,D4650,syst_chauffage!$C$3:$C$27,E4650)</f>
        <v>0.669811894775165</v>
      </c>
      <c r="N4650" s="0" t="str">
        <f aca="false">A4650</f>
        <v>Café Hôtel Restaurant</v>
      </c>
      <c r="O4650" s="0" t="str">
        <f aca="false">B4650</f>
        <v>Restaurant</v>
      </c>
      <c r="P4650" s="0" t="str">
        <f aca="false">C4650</f>
        <v>Petit restaurant rapide</v>
      </c>
      <c r="Q4650" s="0" t="str">
        <f aca="false">D4650</f>
        <v>Chaudière gaz</v>
      </c>
      <c r="R4650" s="0" t="str">
        <f aca="false">E4650</f>
        <v>Gaz</v>
      </c>
      <c r="S4650" s="0" t="str">
        <f aca="false">F4650</f>
        <v>0226770404</v>
      </c>
      <c r="T4650" s="0" t="str">
        <f aca="false">G4650</f>
        <v>3</v>
      </c>
      <c r="U4650" s="0" t="n">
        <f aca="false">L4650</f>
        <v>0.669811894775165</v>
      </c>
      <c r="V4650" s="0" t="n">
        <f aca="false">K4650</f>
        <v>170.303931238683</v>
      </c>
      <c r="W4650" s="0" t="n">
        <f aca="false">J4650</f>
        <v>392</v>
      </c>
    </row>
    <row r="4651" customFormat="false" ht="12.8" hidden="false" customHeight="false" outlineLevel="0" collapsed="false">
      <c r="A4651" s="0" t="s">
        <v>73</v>
      </c>
      <c r="B4651" s="0" t="s">
        <v>552</v>
      </c>
      <c r="C4651" s="0" t="s">
        <v>583</v>
      </c>
      <c r="D4651" s="0" t="s">
        <v>29</v>
      </c>
      <c r="E4651" s="0" t="s">
        <v>30</v>
      </c>
      <c r="F4651" s="0" t="s">
        <v>588</v>
      </c>
      <c r="G4651" s="0" t="s">
        <v>1611</v>
      </c>
      <c r="H4651" s="0" t="n">
        <v>0.92</v>
      </c>
      <c r="I4651" s="0" t="n">
        <v>10.4</v>
      </c>
      <c r="J4651" s="0" t="n">
        <v>0</v>
      </c>
      <c r="K4651" s="0" t="n">
        <f aca="false">I4651*SUMIFS(syst_chauffage!$H$3:$H$27,syst_chauffage!$B$3:$B$27,D4651,syst_chauffage!$C$3:$C$27,E4651)</f>
        <v>3</v>
      </c>
      <c r="L4651" s="12" t="n">
        <f aca="false">H4651*SUMIFS(syst_chauffage!$K$3:$K$27,syst_chauffage!$B$3:$B$27,D4651,syst_chauffage!$C$3:$C$27,E4651)</f>
        <v>0.92</v>
      </c>
      <c r="N4651" s="0" t="str">
        <f aca="false">A4651</f>
        <v>Café Hôtel Restaurant</v>
      </c>
      <c r="O4651" s="0" t="str">
        <f aca="false">B4651</f>
        <v>Restaurant</v>
      </c>
      <c r="P4651" s="0" t="str">
        <f aca="false">C4651</f>
        <v>Petit restaurant rapide</v>
      </c>
      <c r="Q4651" s="0" t="str">
        <f aca="false">D4651</f>
        <v>Electrique direct</v>
      </c>
      <c r="R4651" s="0" t="str">
        <f aca="false">E4651</f>
        <v>Electricité</v>
      </c>
      <c r="S4651" s="0" t="str">
        <f aca="false">F4651</f>
        <v>0226770602</v>
      </c>
      <c r="T4651" s="0" t="str">
        <f aca="false">G4651</f>
        <v>3</v>
      </c>
      <c r="U4651" s="0" t="n">
        <f aca="false">L4651</f>
        <v>0.92</v>
      </c>
      <c r="V4651" s="0" t="n">
        <f aca="false">K4651</f>
        <v>3</v>
      </c>
      <c r="W4651" s="0" t="n">
        <f aca="false">J4651</f>
        <v>0</v>
      </c>
    </row>
    <row r="4652" customFormat="false" ht="12.8" hidden="false" customHeight="false" outlineLevel="0" collapsed="false">
      <c r="A4652" s="0" t="s">
        <v>73</v>
      </c>
      <c r="B4652" s="0" t="s">
        <v>552</v>
      </c>
      <c r="C4652" s="0" t="s">
        <v>583</v>
      </c>
      <c r="D4652" s="0" t="s">
        <v>36</v>
      </c>
      <c r="E4652" s="0" t="s">
        <v>30</v>
      </c>
      <c r="F4652" s="0" t="s">
        <v>589</v>
      </c>
      <c r="G4652" s="0" t="s">
        <v>1611</v>
      </c>
      <c r="H4652" s="0" t="n">
        <v>2.94489544186046</v>
      </c>
      <c r="I4652" s="0" t="n">
        <v>49.4339252735619</v>
      </c>
      <c r="J4652" s="0" t="n">
        <v>738</v>
      </c>
      <c r="K4652" s="0" t="n">
        <f aca="false">I4652*SUMIFS(syst_chauffage!$H$3:$H$27,syst_chauffage!$B$3:$B$27,D4652,syst_chauffage!$C$3:$C$27,E4652)</f>
        <v>30.5826984073804</v>
      </c>
      <c r="L4652" s="12" t="n">
        <f aca="false">H4652*SUMIFS(syst_chauffage!$K$3:$K$27,syst_chauffage!$B$3:$B$27,D4652,syst_chauffage!$C$3:$C$27,E4652)</f>
        <v>2.47427325480779</v>
      </c>
      <c r="N4652" s="0" t="str">
        <f aca="false">A4652</f>
        <v>Café Hôtel Restaurant</v>
      </c>
      <c r="O4652" s="0" t="str">
        <f aca="false">B4652</f>
        <v>Restaurant</v>
      </c>
      <c r="P4652" s="0" t="str">
        <f aca="false">C4652</f>
        <v>Petit restaurant rapide</v>
      </c>
      <c r="Q4652" s="0" t="str">
        <f aca="false">D4652</f>
        <v>PAC</v>
      </c>
      <c r="R4652" s="0" t="str">
        <f aca="false">E4652</f>
        <v>Electricité</v>
      </c>
      <c r="S4652" s="0" t="str">
        <f aca="false">F4652</f>
        <v>0226770902</v>
      </c>
      <c r="T4652" s="0" t="str">
        <f aca="false">G4652</f>
        <v>3</v>
      </c>
      <c r="U4652" s="0" t="n">
        <f aca="false">L4652</f>
        <v>2.47427325480779</v>
      </c>
      <c r="V4652" s="0" t="n">
        <f aca="false">K4652</f>
        <v>30.5826984073804</v>
      </c>
      <c r="W4652" s="0" t="n">
        <f aca="false">J4652</f>
        <v>738</v>
      </c>
    </row>
    <row r="4653" customFormat="false" ht="12.8" hidden="false" customHeight="false" outlineLevel="0" collapsed="false">
      <c r="A4653" s="0" t="s">
        <v>73</v>
      </c>
      <c r="B4653" s="0" t="s">
        <v>552</v>
      </c>
      <c r="C4653" s="0" t="s">
        <v>583</v>
      </c>
      <c r="D4653" s="0" t="s">
        <v>42</v>
      </c>
      <c r="E4653" s="0" t="s">
        <v>30</v>
      </c>
      <c r="F4653" s="0" t="s">
        <v>590</v>
      </c>
      <c r="G4653" s="0" t="s">
        <v>1611</v>
      </c>
      <c r="H4653" s="0" t="n">
        <v>2.80410195348837</v>
      </c>
      <c r="I4653" s="0" t="n">
        <v>139.71027</v>
      </c>
      <c r="J4653" s="0" t="n">
        <v>738</v>
      </c>
      <c r="K4653" s="0" t="n">
        <f aca="false">I4653*SUMIFS(syst_chauffage!$H$3:$H$27,syst_chauffage!$B$3:$B$27,D4653,syst_chauffage!$C$3:$C$27,E4653)</f>
        <v>126.11537598978</v>
      </c>
      <c r="L4653" s="12" t="n">
        <f aca="false">H4653*SUMIFS(syst_chauffage!$K$3:$K$27,syst_chauffage!$B$3:$B$27,D4653,syst_chauffage!$C$3:$C$27,E4653)</f>
        <v>2.49996610303434</v>
      </c>
      <c r="N4653" s="0" t="str">
        <f aca="false">A4653</f>
        <v>Café Hôtel Restaurant</v>
      </c>
      <c r="O4653" s="0" t="str">
        <f aca="false">B4653</f>
        <v>Restaurant</v>
      </c>
      <c r="P4653" s="0" t="str">
        <f aca="false">C4653</f>
        <v>Petit restaurant rapide</v>
      </c>
      <c r="Q4653" s="0" t="str">
        <f aca="false">D4653</f>
        <v>Rooftop</v>
      </c>
      <c r="R4653" s="0" t="str">
        <f aca="false">E4653</f>
        <v>Electricité</v>
      </c>
      <c r="S4653" s="0" t="str">
        <f aca="false">F4653</f>
        <v>0226771002</v>
      </c>
      <c r="T4653" s="0" t="str">
        <f aca="false">G4653</f>
        <v>3</v>
      </c>
      <c r="U4653" s="0" t="n">
        <f aca="false">L4653</f>
        <v>2.49996610303434</v>
      </c>
      <c r="V4653" s="0" t="n">
        <f aca="false">K4653</f>
        <v>126.11537598978</v>
      </c>
      <c r="W4653" s="0" t="n">
        <f aca="false">J4653</f>
        <v>738</v>
      </c>
    </row>
    <row r="4654" customFormat="false" ht="12.8" hidden="false" customHeight="false" outlineLevel="0" collapsed="false">
      <c r="A4654" s="0" t="s">
        <v>73</v>
      </c>
      <c r="B4654" s="0" t="s">
        <v>552</v>
      </c>
      <c r="C4654" s="0" t="s">
        <v>583</v>
      </c>
      <c r="D4654" s="0" t="s">
        <v>51</v>
      </c>
      <c r="E4654" s="0" t="s">
        <v>57</v>
      </c>
      <c r="F4654" s="0" t="s">
        <v>591</v>
      </c>
      <c r="G4654" s="0" t="s">
        <v>1611</v>
      </c>
      <c r="H4654" s="0" t="n">
        <v>0.84380376647289</v>
      </c>
      <c r="I4654" s="0" t="n">
        <v>92.225</v>
      </c>
      <c r="J4654" s="0" t="n">
        <v>0</v>
      </c>
      <c r="K4654" s="0" t="n">
        <f aca="false">I4654*SUMIFS(syst_chauffage!$H$3:$H$27,syst_chauffage!$B$3:$B$27,D4654,syst_chauffage!$C$3:$C$27,E4654)</f>
        <v>195.411296807628</v>
      </c>
      <c r="L4654" s="12" t="n">
        <f aca="false">H4654*SUMIFS(syst_chauffage!$K$3:$K$27,syst_chauffage!$B$3:$B$27,D4654,syst_chauffage!$C$3:$C$27,E4654)</f>
        <v>0.84380376647289</v>
      </c>
      <c r="N4654" s="0" t="str">
        <f aca="false">A4654</f>
        <v>Café Hôtel Restaurant</v>
      </c>
      <c r="O4654" s="0" t="str">
        <f aca="false">B4654</f>
        <v>Restaurant</v>
      </c>
      <c r="P4654" s="0" t="str">
        <f aca="false">C4654</f>
        <v>Petit restaurant rapide</v>
      </c>
      <c r="Q4654" s="0" t="str">
        <f aca="false">D4654</f>
        <v>Autre système centralisé performant</v>
      </c>
      <c r="R4654" s="0" t="str">
        <f aca="false">E4654</f>
        <v>Autres</v>
      </c>
      <c r="S4654" s="0" t="str">
        <f aca="false">F4654</f>
        <v>0226772101</v>
      </c>
      <c r="T4654" s="0" t="str">
        <f aca="false">G4654</f>
        <v>3</v>
      </c>
      <c r="U4654" s="0" t="n">
        <f aca="false">L4654</f>
        <v>0.84380376647289</v>
      </c>
      <c r="V4654" s="0" t="n">
        <f aca="false">K4654</f>
        <v>195.411296807628</v>
      </c>
      <c r="W4654" s="0" t="n">
        <f aca="false">J4654</f>
        <v>0</v>
      </c>
    </row>
    <row r="4655" customFormat="false" ht="12.8" hidden="false" customHeight="false" outlineLevel="0" collapsed="false">
      <c r="A4655" s="0" t="s">
        <v>73</v>
      </c>
      <c r="B4655" s="0" t="s">
        <v>552</v>
      </c>
      <c r="C4655" s="0" t="s">
        <v>583</v>
      </c>
      <c r="D4655" s="0" t="s">
        <v>51</v>
      </c>
      <c r="E4655" s="0" t="s">
        <v>58</v>
      </c>
      <c r="F4655" s="0" t="s">
        <v>592</v>
      </c>
      <c r="G4655" s="0" t="s">
        <v>1611</v>
      </c>
      <c r="H4655" s="0" t="n">
        <v>0.8149831355199</v>
      </c>
      <c r="I4655" s="0" t="n">
        <v>92.225</v>
      </c>
      <c r="J4655" s="0" t="n">
        <v>935</v>
      </c>
      <c r="K4655" s="0" t="n">
        <f aca="false">I4655*SUMIFS(syst_chauffage!$H$3:$H$27,syst_chauffage!$B$3:$B$27,D4655,syst_chauffage!$C$3:$C$27,E4655)</f>
        <v>196.8081045293</v>
      </c>
      <c r="L4655" s="12" t="n">
        <f aca="false">H4655*SUMIFS(syst_chauffage!$K$3:$K$27,syst_chauffage!$B$3:$B$27,D4655,syst_chauffage!$C$3:$C$27,E4655)</f>
        <v>0.8149831355199</v>
      </c>
      <c r="N4655" s="0" t="str">
        <f aca="false">A4655</f>
        <v>Café Hôtel Restaurant</v>
      </c>
      <c r="O4655" s="0" t="str">
        <f aca="false">B4655</f>
        <v>Restaurant</v>
      </c>
      <c r="P4655" s="0" t="str">
        <f aca="false">C4655</f>
        <v>Petit restaurant rapide</v>
      </c>
      <c r="Q4655" s="0" t="str">
        <f aca="false">D4655</f>
        <v>Autre système centralisé performant</v>
      </c>
      <c r="R4655" s="0" t="str">
        <f aca="false">E4655</f>
        <v>Urbain</v>
      </c>
      <c r="S4655" s="0" t="str">
        <f aca="false">F4655</f>
        <v>0226772106</v>
      </c>
      <c r="T4655" s="0" t="str">
        <f aca="false">G4655</f>
        <v>3</v>
      </c>
      <c r="U4655" s="0" t="n">
        <f aca="false">L4655</f>
        <v>0.8149831355199</v>
      </c>
      <c r="V4655" s="0" t="n">
        <f aca="false">K4655</f>
        <v>196.8081045293</v>
      </c>
      <c r="W4655" s="0" t="n">
        <f aca="false">J4655</f>
        <v>935</v>
      </c>
    </row>
    <row r="4656" customFormat="false" ht="12.8" hidden="false" customHeight="false" outlineLevel="0" collapsed="false">
      <c r="A4656" s="0" t="s">
        <v>73</v>
      </c>
      <c r="B4656" s="0" t="s">
        <v>552</v>
      </c>
      <c r="C4656" s="0" t="s">
        <v>583</v>
      </c>
      <c r="D4656" s="0" t="s">
        <v>27</v>
      </c>
      <c r="E4656" s="0" t="s">
        <v>23</v>
      </c>
      <c r="F4656" s="0" t="s">
        <v>593</v>
      </c>
      <c r="G4656" s="0" t="s">
        <v>1611</v>
      </c>
      <c r="H4656" s="0" t="n">
        <v>0.746284322795158</v>
      </c>
      <c r="I4656" s="0" t="n">
        <v>100.388</v>
      </c>
      <c r="J4656" s="0" t="n">
        <v>882</v>
      </c>
      <c r="K4656" s="0" t="n">
        <f aca="false">I4656*SUMIFS(syst_chauffage!$H$3:$H$27,syst_chauffage!$B$3:$B$27,D4656,syst_chauffage!$C$3:$C$27,E4656)</f>
        <v>257.435302664678</v>
      </c>
      <c r="L4656" s="12" t="n">
        <f aca="false">H4656*SUMIFS(syst_chauffage!$K$3:$K$27,syst_chauffage!$B$3:$B$27,D4656,syst_chauffage!$C$3:$C$27,E4656)</f>
        <v>0.746284322795158</v>
      </c>
      <c r="N4656" s="0" t="str">
        <f aca="false">A4656</f>
        <v>Café Hôtel Restaurant</v>
      </c>
      <c r="O4656" s="0" t="str">
        <f aca="false">B4656</f>
        <v>Restaurant</v>
      </c>
      <c r="P4656" s="0" t="str">
        <f aca="false">C4656</f>
        <v>Petit restaurant rapide</v>
      </c>
      <c r="Q4656" s="0" t="str">
        <f aca="false">D4656</f>
        <v>Chaudière condensation fioul</v>
      </c>
      <c r="R4656" s="0" t="str">
        <f aca="false">E4656</f>
        <v>Fioul</v>
      </c>
      <c r="S4656" s="0" t="str">
        <f aca="false">F4656</f>
        <v>0226772303</v>
      </c>
      <c r="T4656" s="0" t="str">
        <f aca="false">G4656</f>
        <v>3</v>
      </c>
      <c r="U4656" s="0" t="n">
        <f aca="false">L4656</f>
        <v>0.746284322795158</v>
      </c>
      <c r="V4656" s="0" t="n">
        <f aca="false">K4656</f>
        <v>257.435302664678</v>
      </c>
      <c r="W4656" s="0" t="n">
        <f aca="false">J4656</f>
        <v>882</v>
      </c>
    </row>
    <row r="4657" customFormat="false" ht="12.8" hidden="false" customHeight="false" outlineLevel="0" collapsed="false">
      <c r="A4657" s="0" t="s">
        <v>73</v>
      </c>
      <c r="B4657" s="0" t="s">
        <v>552</v>
      </c>
      <c r="C4657" s="0" t="s">
        <v>583</v>
      </c>
      <c r="D4657" s="0" t="s">
        <v>18</v>
      </c>
      <c r="E4657" s="0" t="s">
        <v>14</v>
      </c>
      <c r="F4657" s="0" t="s">
        <v>594</v>
      </c>
      <c r="G4657" s="0" t="s">
        <v>1611</v>
      </c>
      <c r="H4657" s="0" t="n">
        <v>0.973878889551827</v>
      </c>
      <c r="I4657" s="0" t="n">
        <v>100.388</v>
      </c>
      <c r="J4657" s="0" t="n">
        <v>882</v>
      </c>
      <c r="K4657" s="0" t="n">
        <f aca="false">I4657*SUMIFS(syst_chauffage!$H$3:$H$27,syst_chauffage!$B$3:$B$27,D4657,syst_chauffage!$C$3:$C$27,E4657)</f>
        <v>273.550164632969</v>
      </c>
      <c r="L4657" s="12" t="n">
        <f aca="false">H4657*SUMIFS(syst_chauffage!$K$3:$K$27,syst_chauffage!$B$3:$B$27,D4657,syst_chauffage!$C$3:$C$27,E4657)</f>
        <v>0.946071618802272</v>
      </c>
      <c r="N4657" s="0" t="str">
        <f aca="false">A4657</f>
        <v>Café Hôtel Restaurant</v>
      </c>
      <c r="O4657" s="0" t="str">
        <f aca="false">B4657</f>
        <v>Restaurant</v>
      </c>
      <c r="P4657" s="0" t="str">
        <f aca="false">C4657</f>
        <v>Petit restaurant rapide</v>
      </c>
      <c r="Q4657" s="0" t="str">
        <f aca="false">D4657</f>
        <v>Chaudière condensation gaz</v>
      </c>
      <c r="R4657" s="0" t="str">
        <f aca="false">E4657</f>
        <v>Gaz</v>
      </c>
      <c r="S4657" s="0" t="str">
        <f aca="false">F4657</f>
        <v>0226772404</v>
      </c>
      <c r="T4657" s="0" t="str">
        <f aca="false">G4657</f>
        <v>3</v>
      </c>
      <c r="U4657" s="0" t="n">
        <f aca="false">L4657</f>
        <v>0.946071618802272</v>
      </c>
      <c r="V4657" s="0" t="n">
        <f aca="false">K4657</f>
        <v>273.550164632969</v>
      </c>
      <c r="W4657" s="0" t="n">
        <f aca="false">J4657</f>
        <v>882</v>
      </c>
    </row>
    <row r="4658" customFormat="false" ht="12.8" hidden="false" customHeight="false" outlineLevel="0" collapsed="false">
      <c r="A4658" s="0" t="s">
        <v>73</v>
      </c>
      <c r="B4658" s="0" t="s">
        <v>552</v>
      </c>
      <c r="C4658" s="0" t="s">
        <v>583</v>
      </c>
      <c r="D4658" s="0" t="s">
        <v>32</v>
      </c>
      <c r="E4658" s="0" t="s">
        <v>30</v>
      </c>
      <c r="F4658" s="0" t="s">
        <v>595</v>
      </c>
      <c r="G4658" s="0" t="s">
        <v>1611</v>
      </c>
      <c r="H4658" s="0" t="n">
        <v>1</v>
      </c>
      <c r="I4658" s="0" t="n">
        <v>12</v>
      </c>
      <c r="J4658" s="0" t="n">
        <v>0</v>
      </c>
      <c r="K4658" s="0" t="n">
        <f aca="false">I4658*SUMIFS(syst_chauffage!$H$3:$H$27,syst_chauffage!$B$3:$B$27,D4658,syst_chauffage!$C$3:$C$27,E4658)</f>
        <v>12</v>
      </c>
      <c r="L4658" s="12" t="n">
        <f aca="false">H4658*SUMIFS(syst_chauffage!$K$3:$K$27,syst_chauffage!$B$3:$B$27,D4658,syst_chauffage!$C$3:$C$27,E4658)</f>
        <v>1</v>
      </c>
      <c r="N4658" s="0" t="str">
        <f aca="false">A4658</f>
        <v>Café Hôtel Restaurant</v>
      </c>
      <c r="O4658" s="0" t="str">
        <f aca="false">B4658</f>
        <v>Restaurant</v>
      </c>
      <c r="P4658" s="0" t="str">
        <f aca="false">C4658</f>
        <v>Petit restaurant rapide</v>
      </c>
      <c r="Q4658" s="0" t="str">
        <f aca="false">D4658</f>
        <v>Electrique direct performant</v>
      </c>
      <c r="R4658" s="0" t="str">
        <f aca="false">E4658</f>
        <v>Electricité</v>
      </c>
      <c r="S4658" s="0" t="str">
        <f aca="false">F4658</f>
        <v>0226772602</v>
      </c>
      <c r="T4658" s="0" t="str">
        <f aca="false">G4658</f>
        <v>3</v>
      </c>
      <c r="U4658" s="0" t="n">
        <f aca="false">L4658</f>
        <v>1</v>
      </c>
      <c r="V4658" s="0" t="n">
        <f aca="false">K4658</f>
        <v>12</v>
      </c>
      <c r="W4658" s="0" t="n">
        <f aca="false">J4658</f>
        <v>0</v>
      </c>
    </row>
    <row r="4659" customFormat="false" ht="12.8" hidden="false" customHeight="false" outlineLevel="0" collapsed="false">
      <c r="A4659" s="0" t="s">
        <v>73</v>
      </c>
      <c r="B4659" s="0" t="s">
        <v>552</v>
      </c>
      <c r="C4659" s="0" t="s">
        <v>583</v>
      </c>
      <c r="D4659" s="0" t="s">
        <v>38</v>
      </c>
      <c r="E4659" s="0" t="s">
        <v>30</v>
      </c>
      <c r="F4659" s="0" t="s">
        <v>596</v>
      </c>
      <c r="G4659" s="0" t="s">
        <v>1611</v>
      </c>
      <c r="H4659" s="0" t="n">
        <v>3.39795627906976</v>
      </c>
      <c r="I4659" s="0" t="n">
        <v>58.8499110399546</v>
      </c>
      <c r="J4659" s="0" t="n">
        <v>792</v>
      </c>
      <c r="K4659" s="0" t="n">
        <f aca="false">I4659*SUMIFS(syst_chauffage!$H$3:$H$27,syst_chauffage!$B$3:$B$27,D4659,syst_chauffage!$C$3:$C$27,E4659)</f>
        <v>59.4851253267023</v>
      </c>
      <c r="L4659" s="12" t="n">
        <f aca="false">H4659*SUMIFS(syst_chauffage!$K$3:$K$27,syst_chauffage!$B$3:$B$27,D4659,syst_chauffage!$C$3:$C$27,E4659)</f>
        <v>3.03986496519792</v>
      </c>
      <c r="N4659" s="0" t="str">
        <f aca="false">A4659</f>
        <v>Café Hôtel Restaurant</v>
      </c>
      <c r="O4659" s="0" t="str">
        <f aca="false">B4659</f>
        <v>Restaurant</v>
      </c>
      <c r="P4659" s="0" t="str">
        <f aca="false">C4659</f>
        <v>Petit restaurant rapide</v>
      </c>
      <c r="Q4659" s="0" t="str">
        <f aca="false">D4659</f>
        <v>PAC performant</v>
      </c>
      <c r="R4659" s="0" t="str">
        <f aca="false">E4659</f>
        <v>Electricité</v>
      </c>
      <c r="S4659" s="0" t="str">
        <f aca="false">F4659</f>
        <v>0226772902</v>
      </c>
      <c r="T4659" s="0" t="str">
        <f aca="false">G4659</f>
        <v>3</v>
      </c>
      <c r="U4659" s="0" t="n">
        <f aca="false">L4659</f>
        <v>3.03986496519792</v>
      </c>
      <c r="V4659" s="0" t="n">
        <f aca="false">K4659</f>
        <v>59.4851253267023</v>
      </c>
      <c r="W4659" s="0" t="n">
        <f aca="false">J4659</f>
        <v>792</v>
      </c>
    </row>
    <row r="4660" customFormat="false" ht="12.8" hidden="false" customHeight="false" outlineLevel="0" collapsed="false">
      <c r="A4660" s="0" t="s">
        <v>73</v>
      </c>
      <c r="B4660" s="0" t="s">
        <v>552</v>
      </c>
      <c r="C4660" s="0" t="s">
        <v>583</v>
      </c>
      <c r="D4660" s="0" t="s">
        <v>46</v>
      </c>
      <c r="E4660" s="0" t="s">
        <v>30</v>
      </c>
      <c r="F4660" s="0" t="s">
        <v>597</v>
      </c>
      <c r="G4660" s="0" t="s">
        <v>1611</v>
      </c>
      <c r="H4660" s="0" t="n">
        <v>3.32861023255814</v>
      </c>
      <c r="I4660" s="0" t="n">
        <v>166.32175</v>
      </c>
      <c r="J4660" s="0" t="n">
        <v>792</v>
      </c>
      <c r="K4660" s="0" t="n">
        <f aca="false">I4660*SUMIFS(syst_chauffage!$H$3:$H$27,syst_chauffage!$B$3:$B$27,D4660,syst_chauffage!$C$3:$C$27,E4660)</f>
        <v>288.552848594266</v>
      </c>
      <c r="L4660" s="12" t="n">
        <f aca="false">H4660*SUMIFS(syst_chauffage!$K$3:$K$27,syst_chauffage!$B$3:$B$27,D4660,syst_chauffage!$C$3:$C$27,E4660)</f>
        <v>3.00077723502174</v>
      </c>
      <c r="N4660" s="0" t="str">
        <f aca="false">A4660</f>
        <v>Café Hôtel Restaurant</v>
      </c>
      <c r="O4660" s="0" t="str">
        <f aca="false">B4660</f>
        <v>Restaurant</v>
      </c>
      <c r="P4660" s="0" t="str">
        <f aca="false">C4660</f>
        <v>Petit restaurant rapide</v>
      </c>
      <c r="Q4660" s="0" t="str">
        <f aca="false">D4660</f>
        <v>Rooftop performant</v>
      </c>
      <c r="R4660" s="0" t="str">
        <f aca="false">E4660</f>
        <v>Electricité</v>
      </c>
      <c r="S4660" s="0" t="str">
        <f aca="false">F4660</f>
        <v>0226773002</v>
      </c>
      <c r="T4660" s="0" t="str">
        <f aca="false">G4660</f>
        <v>3</v>
      </c>
      <c r="U4660" s="0" t="n">
        <f aca="false">L4660</f>
        <v>3.00077723502174</v>
      </c>
      <c r="V4660" s="0" t="n">
        <f aca="false">K4660</f>
        <v>288.552848594266</v>
      </c>
      <c r="W4660" s="0" t="n">
        <f aca="false">J4660</f>
        <v>792</v>
      </c>
    </row>
    <row r="4661" customFormat="false" ht="12.8" hidden="false" customHeight="false" outlineLevel="0" collapsed="false">
      <c r="A4661" s="0" t="s">
        <v>73</v>
      </c>
      <c r="B4661" s="0" t="s">
        <v>552</v>
      </c>
      <c r="C4661" s="0" t="s">
        <v>598</v>
      </c>
      <c r="D4661" s="0" t="s">
        <v>19</v>
      </c>
      <c r="E4661" s="0" t="s">
        <v>57</v>
      </c>
      <c r="F4661" s="0" t="s">
        <v>599</v>
      </c>
      <c r="G4661" s="0" t="s">
        <v>1611</v>
      </c>
      <c r="H4661" s="0" t="n">
        <v>0.72953931375101</v>
      </c>
      <c r="I4661" s="0" t="n">
        <v>77.469</v>
      </c>
      <c r="J4661" s="0" t="n">
        <v>0</v>
      </c>
      <c r="K4661" s="0" t="n">
        <f aca="false">I4661*SUMIFS(syst_chauffage!$H$3:$H$27,syst_chauffage!$B$3:$B$27,D4661,syst_chauffage!$C$3:$C$27,E4661)</f>
        <v>107.8737754353</v>
      </c>
      <c r="L4661" s="12" t="n">
        <f aca="false">H4661*SUMIFS(syst_chauffage!$K$3:$K$27,syst_chauffage!$B$3:$B$27,D4661,syst_chauffage!$C$3:$C$27,E4661)</f>
        <v>0.72953931375101</v>
      </c>
      <c r="N4661" s="0" t="str">
        <f aca="false">A4661</f>
        <v>Café Hôtel Restaurant</v>
      </c>
      <c r="O4661" s="0" t="str">
        <f aca="false">B4661</f>
        <v>Restaurant</v>
      </c>
      <c r="P4661" s="0" t="str">
        <f aca="false">C4661</f>
        <v>Petit restaurant traditionnel</v>
      </c>
      <c r="Q4661" s="0" t="str">
        <f aca="false">D4661</f>
        <v>Autre système centralisé</v>
      </c>
      <c r="R4661" s="0" t="str">
        <f aca="false">E4661</f>
        <v>Autres</v>
      </c>
      <c r="S4661" s="0" t="str">
        <f aca="false">F4661</f>
        <v>0226780101</v>
      </c>
      <c r="T4661" s="0" t="str">
        <f aca="false">G4661</f>
        <v>3</v>
      </c>
      <c r="U4661" s="0" t="n">
        <f aca="false">L4661</f>
        <v>0.72953931375101</v>
      </c>
      <c r="V4661" s="0" t="n">
        <f aca="false">K4661</f>
        <v>107.8737754353</v>
      </c>
      <c r="W4661" s="0" t="n">
        <f aca="false">J4661</f>
        <v>0</v>
      </c>
    </row>
    <row r="4662" customFormat="false" ht="12.8" hidden="false" customHeight="false" outlineLevel="0" collapsed="false">
      <c r="A4662" s="0" t="s">
        <v>73</v>
      </c>
      <c r="B4662" s="0" t="s">
        <v>552</v>
      </c>
      <c r="C4662" s="0" t="s">
        <v>598</v>
      </c>
      <c r="D4662" s="0" t="s">
        <v>19</v>
      </c>
      <c r="E4662" s="0" t="s">
        <v>58</v>
      </c>
      <c r="F4662" s="0" t="s">
        <v>600</v>
      </c>
      <c r="G4662" s="0" t="s">
        <v>1611</v>
      </c>
      <c r="H4662" s="0" t="n">
        <v>0.712199409817672</v>
      </c>
      <c r="I4662" s="0" t="n">
        <v>77.469</v>
      </c>
      <c r="J4662" s="0" t="n">
        <v>935</v>
      </c>
      <c r="K4662" s="0" t="n">
        <f aca="false">I4662*SUMIFS(syst_chauffage!$H$3:$H$27,syst_chauffage!$B$3:$B$27,D4662,syst_chauffage!$C$3:$C$27,E4662)</f>
        <v>127.432599798405</v>
      </c>
      <c r="L4662" s="12" t="n">
        <f aca="false">H4662*SUMIFS(syst_chauffage!$K$3:$K$27,syst_chauffage!$B$3:$B$27,D4662,syst_chauffage!$C$3:$C$27,E4662)</f>
        <v>0.712199409817672</v>
      </c>
      <c r="N4662" s="0" t="str">
        <f aca="false">A4662</f>
        <v>Café Hôtel Restaurant</v>
      </c>
      <c r="O4662" s="0" t="str">
        <f aca="false">B4662</f>
        <v>Restaurant</v>
      </c>
      <c r="P4662" s="0" t="str">
        <f aca="false">C4662</f>
        <v>Petit restaurant traditionnel</v>
      </c>
      <c r="Q4662" s="0" t="str">
        <f aca="false">D4662</f>
        <v>Autre système centralisé</v>
      </c>
      <c r="R4662" s="0" t="str">
        <f aca="false">E4662</f>
        <v>Urbain</v>
      </c>
      <c r="S4662" s="0" t="str">
        <f aca="false">F4662</f>
        <v>0226780106</v>
      </c>
      <c r="T4662" s="0" t="str">
        <f aca="false">G4662</f>
        <v>3</v>
      </c>
      <c r="U4662" s="0" t="n">
        <f aca="false">L4662</f>
        <v>0.712199409817672</v>
      </c>
      <c r="V4662" s="0" t="n">
        <f aca="false">K4662</f>
        <v>127.432599798405</v>
      </c>
      <c r="W4662" s="0" t="n">
        <f aca="false">J4662</f>
        <v>935</v>
      </c>
    </row>
    <row r="4663" customFormat="false" ht="12.8" hidden="false" customHeight="false" outlineLevel="0" collapsed="false">
      <c r="A4663" s="0" t="s">
        <v>73</v>
      </c>
      <c r="B4663" s="0" t="s">
        <v>552</v>
      </c>
      <c r="C4663" s="0" t="s">
        <v>598</v>
      </c>
      <c r="D4663" s="0" t="s">
        <v>22</v>
      </c>
      <c r="E4663" s="0" t="s">
        <v>23</v>
      </c>
      <c r="F4663" s="0" t="s">
        <v>601</v>
      </c>
      <c r="G4663" s="0" t="s">
        <v>1611</v>
      </c>
      <c r="H4663" s="0" t="n">
        <v>0.55410426429939</v>
      </c>
      <c r="I4663" s="0" t="n">
        <v>84.32592</v>
      </c>
      <c r="J4663" s="0" t="n">
        <v>0</v>
      </c>
      <c r="K4663" s="0" t="n">
        <f aca="false">I4663*SUMIFS(syst_chauffage!$H$3:$H$27,syst_chauffage!$B$3:$B$27,D4663,syst_chauffage!$C$3:$C$27,E4663)</f>
        <v>148.499843146806</v>
      </c>
      <c r="L4663" s="12" t="n">
        <f aca="false">H4663*SUMIFS(syst_chauffage!$K$3:$K$27,syst_chauffage!$B$3:$B$27,D4663,syst_chauffage!$C$3:$C$27,E4663)</f>
        <v>0.55410426429939</v>
      </c>
      <c r="N4663" s="0" t="str">
        <f aca="false">A4663</f>
        <v>Café Hôtel Restaurant</v>
      </c>
      <c r="O4663" s="0" t="str">
        <f aca="false">B4663</f>
        <v>Restaurant</v>
      </c>
      <c r="P4663" s="0" t="str">
        <f aca="false">C4663</f>
        <v>Petit restaurant traditionnel</v>
      </c>
      <c r="Q4663" s="0" t="str">
        <f aca="false">D4663</f>
        <v>Chaudière fioul</v>
      </c>
      <c r="R4663" s="0" t="str">
        <f aca="false">E4663</f>
        <v>Fioul</v>
      </c>
      <c r="S4663" s="0" t="str">
        <f aca="false">F4663</f>
        <v>0226780303</v>
      </c>
      <c r="T4663" s="0" t="str">
        <f aca="false">G4663</f>
        <v>3</v>
      </c>
      <c r="U4663" s="0" t="n">
        <f aca="false">L4663</f>
        <v>0.55410426429939</v>
      </c>
      <c r="V4663" s="0" t="n">
        <f aca="false">K4663</f>
        <v>148.499843146806</v>
      </c>
      <c r="W4663" s="0" t="n">
        <f aca="false">J4663</f>
        <v>0</v>
      </c>
    </row>
    <row r="4664" customFormat="false" ht="12.8" hidden="false" customHeight="false" outlineLevel="0" collapsed="false">
      <c r="A4664" s="0" t="s">
        <v>73</v>
      </c>
      <c r="B4664" s="0" t="s">
        <v>552</v>
      </c>
      <c r="C4664" s="0" t="s">
        <v>598</v>
      </c>
      <c r="D4664" s="0" t="s">
        <v>13</v>
      </c>
      <c r="E4664" s="0" t="s">
        <v>14</v>
      </c>
      <c r="F4664" s="0" t="s">
        <v>602</v>
      </c>
      <c r="G4664" s="0" t="s">
        <v>1611</v>
      </c>
      <c r="H4664" s="0" t="n">
        <v>0.669809680832545</v>
      </c>
      <c r="I4664" s="0" t="n">
        <v>84.32592</v>
      </c>
      <c r="J4664" s="0" t="n">
        <v>392</v>
      </c>
      <c r="K4664" s="0" t="n">
        <f aca="false">I4664*SUMIFS(syst_chauffage!$H$3:$H$27,syst_chauffage!$B$3:$B$27,D4664,syst_chauffage!$C$3:$C$27,E4664)</f>
        <v>170.303931238683</v>
      </c>
      <c r="L4664" s="12" t="n">
        <f aca="false">H4664*SUMIFS(syst_chauffage!$K$3:$K$27,syst_chauffage!$B$3:$B$27,D4664,syst_chauffage!$C$3:$C$27,E4664)</f>
        <v>0.669809680832545</v>
      </c>
      <c r="N4664" s="0" t="str">
        <f aca="false">A4664</f>
        <v>Café Hôtel Restaurant</v>
      </c>
      <c r="O4664" s="0" t="str">
        <f aca="false">B4664</f>
        <v>Restaurant</v>
      </c>
      <c r="P4664" s="0" t="str">
        <f aca="false">C4664</f>
        <v>Petit restaurant traditionnel</v>
      </c>
      <c r="Q4664" s="0" t="str">
        <f aca="false">D4664</f>
        <v>Chaudière gaz</v>
      </c>
      <c r="R4664" s="0" t="str">
        <f aca="false">E4664</f>
        <v>Gaz</v>
      </c>
      <c r="S4664" s="0" t="str">
        <f aca="false">F4664</f>
        <v>0226780404</v>
      </c>
      <c r="T4664" s="0" t="str">
        <f aca="false">G4664</f>
        <v>3</v>
      </c>
      <c r="U4664" s="0" t="n">
        <f aca="false">L4664</f>
        <v>0.669809680832545</v>
      </c>
      <c r="V4664" s="0" t="n">
        <f aca="false">K4664</f>
        <v>170.303931238683</v>
      </c>
      <c r="W4664" s="0" t="n">
        <f aca="false">J4664</f>
        <v>392</v>
      </c>
    </row>
    <row r="4665" customFormat="false" ht="12.8" hidden="false" customHeight="false" outlineLevel="0" collapsed="false">
      <c r="A4665" s="0" t="s">
        <v>73</v>
      </c>
      <c r="B4665" s="0" t="s">
        <v>552</v>
      </c>
      <c r="C4665" s="0" t="s">
        <v>598</v>
      </c>
      <c r="D4665" s="0" t="s">
        <v>29</v>
      </c>
      <c r="E4665" s="0" t="s">
        <v>30</v>
      </c>
      <c r="F4665" s="0" t="s">
        <v>603</v>
      </c>
      <c r="G4665" s="0" t="s">
        <v>1611</v>
      </c>
      <c r="H4665" s="0" t="n">
        <v>0.92</v>
      </c>
      <c r="I4665" s="0" t="n">
        <v>10.4</v>
      </c>
      <c r="J4665" s="0" t="n">
        <v>0</v>
      </c>
      <c r="K4665" s="0" t="n">
        <f aca="false">I4665*SUMIFS(syst_chauffage!$H$3:$H$27,syst_chauffage!$B$3:$B$27,D4665,syst_chauffage!$C$3:$C$27,E4665)</f>
        <v>3</v>
      </c>
      <c r="L4665" s="12" t="n">
        <f aca="false">H4665*SUMIFS(syst_chauffage!$K$3:$K$27,syst_chauffage!$B$3:$B$27,D4665,syst_chauffage!$C$3:$C$27,E4665)</f>
        <v>0.92</v>
      </c>
      <c r="N4665" s="0" t="str">
        <f aca="false">A4665</f>
        <v>Café Hôtel Restaurant</v>
      </c>
      <c r="O4665" s="0" t="str">
        <f aca="false">B4665</f>
        <v>Restaurant</v>
      </c>
      <c r="P4665" s="0" t="str">
        <f aca="false">C4665</f>
        <v>Petit restaurant traditionnel</v>
      </c>
      <c r="Q4665" s="0" t="str">
        <f aca="false">D4665</f>
        <v>Electrique direct</v>
      </c>
      <c r="R4665" s="0" t="str">
        <f aca="false">E4665</f>
        <v>Electricité</v>
      </c>
      <c r="S4665" s="0" t="str">
        <f aca="false">F4665</f>
        <v>0226780602</v>
      </c>
      <c r="T4665" s="0" t="str">
        <f aca="false">G4665</f>
        <v>3</v>
      </c>
      <c r="U4665" s="0" t="n">
        <f aca="false">L4665</f>
        <v>0.92</v>
      </c>
      <c r="V4665" s="0" t="n">
        <f aca="false">K4665</f>
        <v>3</v>
      </c>
      <c r="W4665" s="0" t="n">
        <f aca="false">J4665</f>
        <v>0</v>
      </c>
    </row>
    <row r="4666" customFormat="false" ht="12.8" hidden="false" customHeight="false" outlineLevel="0" collapsed="false">
      <c r="A4666" s="0" t="s">
        <v>73</v>
      </c>
      <c r="B4666" s="0" t="s">
        <v>552</v>
      </c>
      <c r="C4666" s="0" t="s">
        <v>598</v>
      </c>
      <c r="D4666" s="0" t="s">
        <v>36</v>
      </c>
      <c r="E4666" s="0" t="s">
        <v>30</v>
      </c>
      <c r="F4666" s="0" t="s">
        <v>604</v>
      </c>
      <c r="G4666" s="0" t="s">
        <v>1611</v>
      </c>
      <c r="H4666" s="0" t="n">
        <v>2.94489544186046</v>
      </c>
      <c r="I4666" s="0" t="n">
        <v>49.1893419465442</v>
      </c>
      <c r="J4666" s="0" t="n">
        <v>738</v>
      </c>
      <c r="K4666" s="0" t="n">
        <f aca="false">I4666*SUMIFS(syst_chauffage!$H$3:$H$27,syst_chauffage!$B$3:$B$27,D4666,syst_chauffage!$C$3:$C$27,E4666)</f>
        <v>30.4313849503919</v>
      </c>
      <c r="L4666" s="12" t="n">
        <f aca="false">H4666*SUMIFS(syst_chauffage!$K$3:$K$27,syst_chauffage!$B$3:$B$27,D4666,syst_chauffage!$C$3:$C$27,E4666)</f>
        <v>2.47427325480779</v>
      </c>
      <c r="N4666" s="0" t="str">
        <f aca="false">A4666</f>
        <v>Café Hôtel Restaurant</v>
      </c>
      <c r="O4666" s="0" t="str">
        <f aca="false">B4666</f>
        <v>Restaurant</v>
      </c>
      <c r="P4666" s="0" t="str">
        <f aca="false">C4666</f>
        <v>Petit restaurant traditionnel</v>
      </c>
      <c r="Q4666" s="0" t="str">
        <f aca="false">D4666</f>
        <v>PAC</v>
      </c>
      <c r="R4666" s="0" t="str">
        <f aca="false">E4666</f>
        <v>Electricité</v>
      </c>
      <c r="S4666" s="0" t="str">
        <f aca="false">F4666</f>
        <v>0226780902</v>
      </c>
      <c r="T4666" s="0" t="str">
        <f aca="false">G4666</f>
        <v>3</v>
      </c>
      <c r="U4666" s="0" t="n">
        <f aca="false">L4666</f>
        <v>2.47427325480779</v>
      </c>
      <c r="V4666" s="0" t="n">
        <f aca="false">K4666</f>
        <v>30.4313849503919</v>
      </c>
      <c r="W4666" s="0" t="n">
        <f aca="false">J4666</f>
        <v>738</v>
      </c>
    </row>
    <row r="4667" customFormat="false" ht="12.8" hidden="false" customHeight="false" outlineLevel="0" collapsed="false">
      <c r="A4667" s="0" t="s">
        <v>73</v>
      </c>
      <c r="B4667" s="0" t="s">
        <v>552</v>
      </c>
      <c r="C4667" s="0" t="s">
        <v>598</v>
      </c>
      <c r="D4667" s="0" t="s">
        <v>42</v>
      </c>
      <c r="E4667" s="0" t="s">
        <v>30</v>
      </c>
      <c r="F4667" s="0" t="s">
        <v>605</v>
      </c>
      <c r="G4667" s="0" t="s">
        <v>1611</v>
      </c>
      <c r="H4667" s="0" t="n">
        <v>2.80410195348837</v>
      </c>
      <c r="I4667" s="0" t="n">
        <v>139.71027</v>
      </c>
      <c r="J4667" s="0" t="n">
        <v>738</v>
      </c>
      <c r="K4667" s="0" t="n">
        <f aca="false">I4667*SUMIFS(syst_chauffage!$H$3:$H$27,syst_chauffage!$B$3:$B$27,D4667,syst_chauffage!$C$3:$C$27,E4667)</f>
        <v>126.11537598978</v>
      </c>
      <c r="L4667" s="12" t="n">
        <f aca="false">H4667*SUMIFS(syst_chauffage!$K$3:$K$27,syst_chauffage!$B$3:$B$27,D4667,syst_chauffage!$C$3:$C$27,E4667)</f>
        <v>2.49996610303434</v>
      </c>
      <c r="N4667" s="0" t="str">
        <f aca="false">A4667</f>
        <v>Café Hôtel Restaurant</v>
      </c>
      <c r="O4667" s="0" t="str">
        <f aca="false">B4667</f>
        <v>Restaurant</v>
      </c>
      <c r="P4667" s="0" t="str">
        <f aca="false">C4667</f>
        <v>Petit restaurant traditionnel</v>
      </c>
      <c r="Q4667" s="0" t="str">
        <f aca="false">D4667</f>
        <v>Rooftop</v>
      </c>
      <c r="R4667" s="0" t="str">
        <f aca="false">E4667</f>
        <v>Electricité</v>
      </c>
      <c r="S4667" s="0" t="str">
        <f aca="false">F4667</f>
        <v>0226781002</v>
      </c>
      <c r="T4667" s="0" t="str">
        <f aca="false">G4667</f>
        <v>3</v>
      </c>
      <c r="U4667" s="0" t="n">
        <f aca="false">L4667</f>
        <v>2.49996610303434</v>
      </c>
      <c r="V4667" s="0" t="n">
        <f aca="false">K4667</f>
        <v>126.11537598978</v>
      </c>
      <c r="W4667" s="0" t="n">
        <f aca="false">J4667</f>
        <v>738</v>
      </c>
    </row>
    <row r="4668" customFormat="false" ht="12.8" hidden="false" customHeight="false" outlineLevel="0" collapsed="false">
      <c r="A4668" s="0" t="s">
        <v>73</v>
      </c>
      <c r="B4668" s="0" t="s">
        <v>552</v>
      </c>
      <c r="C4668" s="0" t="s">
        <v>598</v>
      </c>
      <c r="D4668" s="0" t="s">
        <v>51</v>
      </c>
      <c r="E4668" s="0" t="s">
        <v>57</v>
      </c>
      <c r="F4668" s="0" t="s">
        <v>606</v>
      </c>
      <c r="G4668" s="0" t="s">
        <v>1611</v>
      </c>
      <c r="H4668" s="0" t="n">
        <v>0.841776131251165</v>
      </c>
      <c r="I4668" s="0" t="n">
        <v>92.225</v>
      </c>
      <c r="J4668" s="0" t="n">
        <v>0</v>
      </c>
      <c r="K4668" s="0" t="n">
        <f aca="false">I4668*SUMIFS(syst_chauffage!$H$3:$H$27,syst_chauffage!$B$3:$B$27,D4668,syst_chauffage!$C$3:$C$27,E4668)</f>
        <v>195.411296807628</v>
      </c>
      <c r="L4668" s="12" t="n">
        <f aca="false">H4668*SUMIFS(syst_chauffage!$K$3:$K$27,syst_chauffage!$B$3:$B$27,D4668,syst_chauffage!$C$3:$C$27,E4668)</f>
        <v>0.841776131251165</v>
      </c>
      <c r="N4668" s="0" t="str">
        <f aca="false">A4668</f>
        <v>Café Hôtel Restaurant</v>
      </c>
      <c r="O4668" s="0" t="str">
        <f aca="false">B4668</f>
        <v>Restaurant</v>
      </c>
      <c r="P4668" s="0" t="str">
        <f aca="false">C4668</f>
        <v>Petit restaurant traditionnel</v>
      </c>
      <c r="Q4668" s="0" t="str">
        <f aca="false">D4668</f>
        <v>Autre système centralisé performant</v>
      </c>
      <c r="R4668" s="0" t="str">
        <f aca="false">E4668</f>
        <v>Autres</v>
      </c>
      <c r="S4668" s="0" t="str">
        <f aca="false">F4668</f>
        <v>0226782101</v>
      </c>
      <c r="T4668" s="0" t="str">
        <f aca="false">G4668</f>
        <v>3</v>
      </c>
      <c r="U4668" s="0" t="n">
        <f aca="false">L4668</f>
        <v>0.841776131251165</v>
      </c>
      <c r="V4668" s="0" t="n">
        <f aca="false">K4668</f>
        <v>195.411296807628</v>
      </c>
      <c r="W4668" s="0" t="n">
        <f aca="false">J4668</f>
        <v>0</v>
      </c>
    </row>
    <row r="4669" customFormat="false" ht="12.8" hidden="false" customHeight="false" outlineLevel="0" collapsed="false">
      <c r="A4669" s="0" t="s">
        <v>73</v>
      </c>
      <c r="B4669" s="0" t="s">
        <v>552</v>
      </c>
      <c r="C4669" s="0" t="s">
        <v>598</v>
      </c>
      <c r="D4669" s="0" t="s">
        <v>51</v>
      </c>
      <c r="E4669" s="0" t="s">
        <v>58</v>
      </c>
      <c r="F4669" s="0" t="s">
        <v>607</v>
      </c>
      <c r="G4669" s="0" t="s">
        <v>1611</v>
      </c>
      <c r="H4669" s="0" t="n">
        <v>0.821768549789621</v>
      </c>
      <c r="I4669" s="0" t="n">
        <v>92.225</v>
      </c>
      <c r="J4669" s="0" t="n">
        <v>935</v>
      </c>
      <c r="K4669" s="0" t="n">
        <f aca="false">I4669*SUMIFS(syst_chauffage!$H$3:$H$27,syst_chauffage!$B$3:$B$27,D4669,syst_chauffage!$C$3:$C$27,E4669)</f>
        <v>196.8081045293</v>
      </c>
      <c r="L4669" s="12" t="n">
        <f aca="false">H4669*SUMIFS(syst_chauffage!$K$3:$K$27,syst_chauffage!$B$3:$B$27,D4669,syst_chauffage!$C$3:$C$27,E4669)</f>
        <v>0.821768549789621</v>
      </c>
      <c r="N4669" s="0" t="str">
        <f aca="false">A4669</f>
        <v>Café Hôtel Restaurant</v>
      </c>
      <c r="O4669" s="0" t="str">
        <f aca="false">B4669</f>
        <v>Restaurant</v>
      </c>
      <c r="P4669" s="0" t="str">
        <f aca="false">C4669</f>
        <v>Petit restaurant traditionnel</v>
      </c>
      <c r="Q4669" s="0" t="str">
        <f aca="false">D4669</f>
        <v>Autre système centralisé performant</v>
      </c>
      <c r="R4669" s="0" t="str">
        <f aca="false">E4669</f>
        <v>Urbain</v>
      </c>
      <c r="S4669" s="0" t="str">
        <f aca="false">F4669</f>
        <v>0226782106</v>
      </c>
      <c r="T4669" s="0" t="str">
        <f aca="false">G4669</f>
        <v>3</v>
      </c>
      <c r="U4669" s="0" t="n">
        <f aca="false">L4669</f>
        <v>0.821768549789621</v>
      </c>
      <c r="V4669" s="0" t="n">
        <f aca="false">K4669</f>
        <v>196.8081045293</v>
      </c>
      <c r="W4669" s="0" t="n">
        <f aca="false">J4669</f>
        <v>935</v>
      </c>
    </row>
    <row r="4670" customFormat="false" ht="12.8" hidden="false" customHeight="false" outlineLevel="0" collapsed="false">
      <c r="A4670" s="0" t="s">
        <v>73</v>
      </c>
      <c r="B4670" s="0" t="s">
        <v>552</v>
      </c>
      <c r="C4670" s="0" t="s">
        <v>598</v>
      </c>
      <c r="D4670" s="0" t="s">
        <v>27</v>
      </c>
      <c r="E4670" s="0" t="s">
        <v>23</v>
      </c>
      <c r="F4670" s="0" t="s">
        <v>608</v>
      </c>
      <c r="G4670" s="0" t="s">
        <v>1611</v>
      </c>
      <c r="H4670" s="0" t="n">
        <v>0.746282122129223</v>
      </c>
      <c r="I4670" s="0" t="n">
        <v>100.388</v>
      </c>
      <c r="J4670" s="0" t="n">
        <v>882</v>
      </c>
      <c r="K4670" s="0" t="n">
        <f aca="false">I4670*SUMIFS(syst_chauffage!$H$3:$H$27,syst_chauffage!$B$3:$B$27,D4670,syst_chauffage!$C$3:$C$27,E4670)</f>
        <v>257.435302664678</v>
      </c>
      <c r="L4670" s="12" t="n">
        <f aca="false">H4670*SUMIFS(syst_chauffage!$K$3:$K$27,syst_chauffage!$B$3:$B$27,D4670,syst_chauffage!$C$3:$C$27,E4670)</f>
        <v>0.746282122129223</v>
      </c>
      <c r="N4670" s="0" t="str">
        <f aca="false">A4670</f>
        <v>Café Hôtel Restaurant</v>
      </c>
      <c r="O4670" s="0" t="str">
        <f aca="false">B4670</f>
        <v>Restaurant</v>
      </c>
      <c r="P4670" s="0" t="str">
        <f aca="false">C4670</f>
        <v>Petit restaurant traditionnel</v>
      </c>
      <c r="Q4670" s="0" t="str">
        <f aca="false">D4670</f>
        <v>Chaudière condensation fioul</v>
      </c>
      <c r="R4670" s="0" t="str">
        <f aca="false">E4670</f>
        <v>Fioul</v>
      </c>
      <c r="S4670" s="0" t="str">
        <f aca="false">F4670</f>
        <v>0226782303</v>
      </c>
      <c r="T4670" s="0" t="str">
        <f aca="false">G4670</f>
        <v>3</v>
      </c>
      <c r="U4670" s="0" t="n">
        <f aca="false">L4670</f>
        <v>0.746282122129223</v>
      </c>
      <c r="V4670" s="0" t="n">
        <f aca="false">K4670</f>
        <v>257.435302664678</v>
      </c>
      <c r="W4670" s="0" t="n">
        <f aca="false">J4670</f>
        <v>882</v>
      </c>
    </row>
    <row r="4671" customFormat="false" ht="12.8" hidden="false" customHeight="false" outlineLevel="0" collapsed="false">
      <c r="A4671" s="0" t="s">
        <v>73</v>
      </c>
      <c r="B4671" s="0" t="s">
        <v>552</v>
      </c>
      <c r="C4671" s="0" t="s">
        <v>598</v>
      </c>
      <c r="D4671" s="0" t="s">
        <v>18</v>
      </c>
      <c r="E4671" s="0" t="s">
        <v>14</v>
      </c>
      <c r="F4671" s="0" t="s">
        <v>609</v>
      </c>
      <c r="G4671" s="0" t="s">
        <v>1611</v>
      </c>
      <c r="H4671" s="0" t="n">
        <v>0.97387745580958</v>
      </c>
      <c r="I4671" s="0" t="n">
        <v>100.388</v>
      </c>
      <c r="J4671" s="0" t="n">
        <v>882</v>
      </c>
      <c r="K4671" s="0" t="n">
        <f aca="false">I4671*SUMIFS(syst_chauffage!$H$3:$H$27,syst_chauffage!$B$3:$B$27,D4671,syst_chauffage!$C$3:$C$27,E4671)</f>
        <v>273.550164632969</v>
      </c>
      <c r="L4671" s="12" t="n">
        <f aca="false">H4671*SUMIFS(syst_chauffage!$K$3:$K$27,syst_chauffage!$B$3:$B$27,D4671,syst_chauffage!$C$3:$C$27,E4671)</f>
        <v>0.946070225997825</v>
      </c>
      <c r="N4671" s="0" t="str">
        <f aca="false">A4671</f>
        <v>Café Hôtel Restaurant</v>
      </c>
      <c r="O4671" s="0" t="str">
        <f aca="false">B4671</f>
        <v>Restaurant</v>
      </c>
      <c r="P4671" s="0" t="str">
        <f aca="false">C4671</f>
        <v>Petit restaurant traditionnel</v>
      </c>
      <c r="Q4671" s="0" t="str">
        <f aca="false">D4671</f>
        <v>Chaudière condensation gaz</v>
      </c>
      <c r="R4671" s="0" t="str">
        <f aca="false">E4671</f>
        <v>Gaz</v>
      </c>
      <c r="S4671" s="0" t="str">
        <f aca="false">F4671</f>
        <v>0226782404</v>
      </c>
      <c r="T4671" s="0" t="str">
        <f aca="false">G4671</f>
        <v>3</v>
      </c>
      <c r="U4671" s="0" t="n">
        <f aca="false">L4671</f>
        <v>0.946070225997825</v>
      </c>
      <c r="V4671" s="0" t="n">
        <f aca="false">K4671</f>
        <v>273.550164632969</v>
      </c>
      <c r="W4671" s="0" t="n">
        <f aca="false">J4671</f>
        <v>882</v>
      </c>
    </row>
    <row r="4672" customFormat="false" ht="12.8" hidden="false" customHeight="false" outlineLevel="0" collapsed="false">
      <c r="A4672" s="0" t="s">
        <v>73</v>
      </c>
      <c r="B4672" s="0" t="s">
        <v>552</v>
      </c>
      <c r="C4672" s="0" t="s">
        <v>598</v>
      </c>
      <c r="D4672" s="0" t="s">
        <v>32</v>
      </c>
      <c r="E4672" s="0" t="s">
        <v>30</v>
      </c>
      <c r="F4672" s="0" t="s">
        <v>610</v>
      </c>
      <c r="G4672" s="0" t="s">
        <v>1611</v>
      </c>
      <c r="H4672" s="0" t="n">
        <v>1</v>
      </c>
      <c r="I4672" s="0" t="n">
        <v>12</v>
      </c>
      <c r="J4672" s="0" t="n">
        <v>0</v>
      </c>
      <c r="K4672" s="0" t="n">
        <f aca="false">I4672*SUMIFS(syst_chauffage!$H$3:$H$27,syst_chauffage!$B$3:$B$27,D4672,syst_chauffage!$C$3:$C$27,E4672)</f>
        <v>12</v>
      </c>
      <c r="L4672" s="12" t="n">
        <f aca="false">H4672*SUMIFS(syst_chauffage!$K$3:$K$27,syst_chauffage!$B$3:$B$27,D4672,syst_chauffage!$C$3:$C$27,E4672)</f>
        <v>1</v>
      </c>
      <c r="N4672" s="0" t="str">
        <f aca="false">A4672</f>
        <v>Café Hôtel Restaurant</v>
      </c>
      <c r="O4672" s="0" t="str">
        <f aca="false">B4672</f>
        <v>Restaurant</v>
      </c>
      <c r="P4672" s="0" t="str">
        <f aca="false">C4672</f>
        <v>Petit restaurant traditionnel</v>
      </c>
      <c r="Q4672" s="0" t="str">
        <f aca="false">D4672</f>
        <v>Electrique direct performant</v>
      </c>
      <c r="R4672" s="0" t="str">
        <f aca="false">E4672</f>
        <v>Electricité</v>
      </c>
      <c r="S4672" s="0" t="str">
        <f aca="false">F4672</f>
        <v>0226782602</v>
      </c>
      <c r="T4672" s="0" t="str">
        <f aca="false">G4672</f>
        <v>3</v>
      </c>
      <c r="U4672" s="0" t="n">
        <f aca="false">L4672</f>
        <v>1</v>
      </c>
      <c r="V4672" s="0" t="n">
        <f aca="false">K4672</f>
        <v>12</v>
      </c>
      <c r="W4672" s="0" t="n">
        <f aca="false">J4672</f>
        <v>0</v>
      </c>
    </row>
    <row r="4673" customFormat="false" ht="12.8" hidden="false" customHeight="false" outlineLevel="0" collapsed="false">
      <c r="A4673" s="0" t="s">
        <v>73</v>
      </c>
      <c r="B4673" s="0" t="s">
        <v>552</v>
      </c>
      <c r="C4673" s="0" t="s">
        <v>598</v>
      </c>
      <c r="D4673" s="0" t="s">
        <v>38</v>
      </c>
      <c r="E4673" s="0" t="s">
        <v>30</v>
      </c>
      <c r="F4673" s="0" t="s">
        <v>611</v>
      </c>
      <c r="G4673" s="0" t="s">
        <v>1611</v>
      </c>
      <c r="H4673" s="0" t="n">
        <v>3.39795627906976</v>
      </c>
      <c r="I4673" s="0" t="n">
        <v>58.5587404125527</v>
      </c>
      <c r="J4673" s="0" t="n">
        <v>792</v>
      </c>
      <c r="K4673" s="0" t="n">
        <f aca="false">I4673*SUMIFS(syst_chauffage!$H$3:$H$27,syst_chauffage!$B$3:$B$27,D4673,syst_chauffage!$C$3:$C$27,E4673)</f>
        <v>59.1908118612036</v>
      </c>
      <c r="L4673" s="12" t="n">
        <f aca="false">H4673*SUMIFS(syst_chauffage!$K$3:$K$27,syst_chauffage!$B$3:$B$27,D4673,syst_chauffage!$C$3:$C$27,E4673)</f>
        <v>3.03986496519792</v>
      </c>
      <c r="N4673" s="0" t="str">
        <f aca="false">A4673</f>
        <v>Café Hôtel Restaurant</v>
      </c>
      <c r="O4673" s="0" t="str">
        <f aca="false">B4673</f>
        <v>Restaurant</v>
      </c>
      <c r="P4673" s="0" t="str">
        <f aca="false">C4673</f>
        <v>Petit restaurant traditionnel</v>
      </c>
      <c r="Q4673" s="0" t="str">
        <f aca="false">D4673</f>
        <v>PAC performant</v>
      </c>
      <c r="R4673" s="0" t="str">
        <f aca="false">E4673</f>
        <v>Electricité</v>
      </c>
      <c r="S4673" s="0" t="str">
        <f aca="false">F4673</f>
        <v>0226782902</v>
      </c>
      <c r="T4673" s="0" t="str">
        <f aca="false">G4673</f>
        <v>3</v>
      </c>
      <c r="U4673" s="0" t="n">
        <f aca="false">L4673</f>
        <v>3.03986496519792</v>
      </c>
      <c r="V4673" s="0" t="n">
        <f aca="false">K4673</f>
        <v>59.1908118612036</v>
      </c>
      <c r="W4673" s="0" t="n">
        <f aca="false">J4673</f>
        <v>792</v>
      </c>
    </row>
    <row r="4674" customFormat="false" ht="12.8" hidden="false" customHeight="false" outlineLevel="0" collapsed="false">
      <c r="A4674" s="0" t="s">
        <v>73</v>
      </c>
      <c r="B4674" s="0" t="s">
        <v>552</v>
      </c>
      <c r="C4674" s="0" t="s">
        <v>598</v>
      </c>
      <c r="D4674" s="0" t="s">
        <v>46</v>
      </c>
      <c r="E4674" s="0" t="s">
        <v>30</v>
      </c>
      <c r="F4674" s="0" t="s">
        <v>612</v>
      </c>
      <c r="G4674" s="0" t="s">
        <v>1611</v>
      </c>
      <c r="H4674" s="0" t="n">
        <v>3.32861023255814</v>
      </c>
      <c r="I4674" s="0" t="n">
        <v>166.32175</v>
      </c>
      <c r="J4674" s="0" t="n">
        <v>792</v>
      </c>
      <c r="K4674" s="0" t="n">
        <f aca="false">I4674*SUMIFS(syst_chauffage!$H$3:$H$27,syst_chauffage!$B$3:$B$27,D4674,syst_chauffage!$C$3:$C$27,E4674)</f>
        <v>288.552848594266</v>
      </c>
      <c r="L4674" s="12" t="n">
        <f aca="false">H4674*SUMIFS(syst_chauffage!$K$3:$K$27,syst_chauffage!$B$3:$B$27,D4674,syst_chauffage!$C$3:$C$27,E4674)</f>
        <v>3.00077723502174</v>
      </c>
      <c r="N4674" s="0" t="str">
        <f aca="false">A4674</f>
        <v>Café Hôtel Restaurant</v>
      </c>
      <c r="O4674" s="0" t="str">
        <f aca="false">B4674</f>
        <v>Restaurant</v>
      </c>
      <c r="P4674" s="0" t="str">
        <f aca="false">C4674</f>
        <v>Petit restaurant traditionnel</v>
      </c>
      <c r="Q4674" s="0" t="str">
        <f aca="false">D4674</f>
        <v>Rooftop performant</v>
      </c>
      <c r="R4674" s="0" t="str">
        <f aca="false">E4674</f>
        <v>Electricité</v>
      </c>
      <c r="S4674" s="0" t="str">
        <f aca="false">F4674</f>
        <v>0226783002</v>
      </c>
      <c r="T4674" s="0" t="str">
        <f aca="false">G4674</f>
        <v>3</v>
      </c>
      <c r="U4674" s="0" t="n">
        <f aca="false">L4674</f>
        <v>3.00077723502174</v>
      </c>
      <c r="V4674" s="0" t="n">
        <f aca="false">K4674</f>
        <v>288.552848594266</v>
      </c>
      <c r="W4674" s="0" t="n">
        <f aca="false">J4674</f>
        <v>792</v>
      </c>
    </row>
    <row r="4675" customFormat="false" ht="12.8" hidden="false" customHeight="false" outlineLevel="0" collapsed="false">
      <c r="A4675" s="0" t="s">
        <v>74</v>
      </c>
      <c r="B4675" s="0" t="s">
        <v>613</v>
      </c>
      <c r="C4675" s="0" t="s">
        <v>614</v>
      </c>
      <c r="D4675" s="0" t="s">
        <v>19</v>
      </c>
      <c r="E4675" s="0" t="s">
        <v>57</v>
      </c>
      <c r="F4675" s="0" t="s">
        <v>615</v>
      </c>
      <c r="G4675" s="0" t="s">
        <v>1611</v>
      </c>
      <c r="H4675" s="0" t="n">
        <v>1.60720121137964</v>
      </c>
      <c r="I4675" s="0" t="n">
        <v>23.8535153188732</v>
      </c>
      <c r="J4675" s="0" t="n">
        <v>0</v>
      </c>
      <c r="K4675" s="0" t="n">
        <f aca="false">I4675*SUMIFS(syst_chauffage!$H$3:$H$27,syst_chauffage!$B$3:$B$27,D4675,syst_chauffage!$C$3:$C$27,E4675)</f>
        <v>33.2154636674103</v>
      </c>
      <c r="L4675" s="12" t="n">
        <f aca="false">H4675*SUMIFS(syst_chauffage!$K$3:$K$27,syst_chauffage!$B$3:$B$27,D4675,syst_chauffage!$C$3:$C$27,E4675)</f>
        <v>1.60720121137964</v>
      </c>
      <c r="N4675" s="0" t="str">
        <f aca="false">A4675</f>
        <v>Commerce</v>
      </c>
      <c r="O4675" s="0" t="str">
        <f aca="false">B4675</f>
        <v>Commerce de détail non alimentaire</v>
      </c>
      <c r="P4675" s="0" t="str">
        <f aca="false">C4675</f>
        <v>Complexe brico</v>
      </c>
      <c r="Q4675" s="0" t="str">
        <f aca="false">D4675</f>
        <v>Autre système centralisé</v>
      </c>
      <c r="R4675" s="0" t="str">
        <f aca="false">E4675</f>
        <v>Autres</v>
      </c>
      <c r="S4675" s="0" t="str">
        <f aca="false">F4675</f>
        <v>0306090101</v>
      </c>
      <c r="T4675" s="0" t="str">
        <f aca="false">G4675</f>
        <v>3</v>
      </c>
      <c r="U4675" s="0" t="n">
        <f aca="false">L4675</f>
        <v>1.60720121137964</v>
      </c>
      <c r="V4675" s="0" t="n">
        <f aca="false">K4675</f>
        <v>33.2154636674103</v>
      </c>
      <c r="W4675" s="0" t="n">
        <f aca="false">J4675</f>
        <v>0</v>
      </c>
    </row>
    <row r="4676" customFormat="false" ht="12.8" hidden="false" customHeight="false" outlineLevel="0" collapsed="false">
      <c r="A4676" s="0" t="s">
        <v>74</v>
      </c>
      <c r="B4676" s="0" t="s">
        <v>613</v>
      </c>
      <c r="C4676" s="0" t="s">
        <v>614</v>
      </c>
      <c r="D4676" s="0" t="s">
        <v>19</v>
      </c>
      <c r="E4676" s="0" t="s">
        <v>58</v>
      </c>
      <c r="F4676" s="0" t="s">
        <v>616</v>
      </c>
      <c r="G4676" s="0" t="s">
        <v>1611</v>
      </c>
      <c r="H4676" s="0" t="n">
        <v>1.60411758328639</v>
      </c>
      <c r="I4676" s="0" t="n">
        <v>23.6892664841759</v>
      </c>
      <c r="J4676" s="0" t="n">
        <v>765</v>
      </c>
      <c r="K4676" s="0" t="n">
        <f aca="false">I4676*SUMIFS(syst_chauffage!$H$3:$H$27,syst_chauffage!$B$3:$B$27,D4676,syst_chauffage!$C$3:$C$27,E4676)</f>
        <v>38.9676491938164</v>
      </c>
      <c r="L4676" s="12" t="n">
        <f aca="false">H4676*SUMIFS(syst_chauffage!$K$3:$K$27,syst_chauffage!$B$3:$B$27,D4676,syst_chauffage!$C$3:$C$27,E4676)</f>
        <v>1.60411758328639</v>
      </c>
      <c r="N4676" s="0" t="str">
        <f aca="false">A4676</f>
        <v>Commerce</v>
      </c>
      <c r="O4676" s="0" t="str">
        <f aca="false">B4676</f>
        <v>Commerce de détail non alimentaire</v>
      </c>
      <c r="P4676" s="0" t="str">
        <f aca="false">C4676</f>
        <v>Complexe brico</v>
      </c>
      <c r="Q4676" s="0" t="str">
        <f aca="false">D4676</f>
        <v>Autre système centralisé</v>
      </c>
      <c r="R4676" s="0" t="str">
        <f aca="false">E4676</f>
        <v>Urbain</v>
      </c>
      <c r="S4676" s="0" t="str">
        <f aca="false">F4676</f>
        <v>0306090106</v>
      </c>
      <c r="T4676" s="0" t="str">
        <f aca="false">G4676</f>
        <v>3</v>
      </c>
      <c r="U4676" s="0" t="n">
        <f aca="false">L4676</f>
        <v>1.60411758328639</v>
      </c>
      <c r="V4676" s="0" t="n">
        <f aca="false">K4676</f>
        <v>38.9676491938164</v>
      </c>
      <c r="W4676" s="0" t="n">
        <f aca="false">J4676</f>
        <v>765</v>
      </c>
    </row>
    <row r="4677" customFormat="false" ht="12.8" hidden="false" customHeight="false" outlineLevel="0" collapsed="false">
      <c r="A4677" s="0" t="s">
        <v>74</v>
      </c>
      <c r="B4677" s="0" t="s">
        <v>613</v>
      </c>
      <c r="C4677" s="0" t="s">
        <v>614</v>
      </c>
      <c r="D4677" s="0" t="s">
        <v>22</v>
      </c>
      <c r="E4677" s="0" t="s">
        <v>23</v>
      </c>
      <c r="F4677" s="0" t="s">
        <v>617</v>
      </c>
      <c r="G4677" s="0" t="s">
        <v>1611</v>
      </c>
      <c r="H4677" s="0" t="n">
        <v>0.689377907802488</v>
      </c>
      <c r="I4677" s="0" t="n">
        <v>9.91313863582281</v>
      </c>
      <c r="J4677" s="0" t="n">
        <v>0</v>
      </c>
      <c r="K4677" s="0" t="n">
        <f aca="false">I4677*SUMIFS(syst_chauffage!$H$3:$H$27,syst_chauffage!$B$3:$B$27,D4677,syst_chauffage!$C$3:$C$27,E4677)</f>
        <v>17.4572602648418</v>
      </c>
      <c r="L4677" s="12" t="n">
        <f aca="false">H4677*SUMIFS(syst_chauffage!$K$3:$K$27,syst_chauffage!$B$3:$B$27,D4677,syst_chauffage!$C$3:$C$27,E4677)</f>
        <v>0.689377907802488</v>
      </c>
      <c r="N4677" s="0" t="str">
        <f aca="false">A4677</f>
        <v>Commerce</v>
      </c>
      <c r="O4677" s="0" t="str">
        <f aca="false">B4677</f>
        <v>Commerce de détail non alimentaire</v>
      </c>
      <c r="P4677" s="0" t="str">
        <f aca="false">C4677</f>
        <v>Complexe brico</v>
      </c>
      <c r="Q4677" s="0" t="str">
        <f aca="false">D4677</f>
        <v>Chaudière fioul</v>
      </c>
      <c r="R4677" s="0" t="str">
        <f aca="false">E4677</f>
        <v>Fioul</v>
      </c>
      <c r="S4677" s="0" t="str">
        <f aca="false">F4677</f>
        <v>0306090303</v>
      </c>
      <c r="T4677" s="0" t="str">
        <f aca="false">G4677</f>
        <v>3</v>
      </c>
      <c r="U4677" s="0" t="n">
        <f aca="false">L4677</f>
        <v>0.689377907802488</v>
      </c>
      <c r="V4677" s="0" t="n">
        <f aca="false">K4677</f>
        <v>17.4572602648418</v>
      </c>
      <c r="W4677" s="0" t="n">
        <f aca="false">J4677</f>
        <v>0</v>
      </c>
    </row>
    <row r="4678" customFormat="false" ht="12.8" hidden="false" customHeight="false" outlineLevel="0" collapsed="false">
      <c r="A4678" s="0" t="s">
        <v>74</v>
      </c>
      <c r="B4678" s="0" t="s">
        <v>613</v>
      </c>
      <c r="C4678" s="0" t="s">
        <v>614</v>
      </c>
      <c r="D4678" s="0" t="s">
        <v>13</v>
      </c>
      <c r="E4678" s="0" t="s">
        <v>14</v>
      </c>
      <c r="F4678" s="0" t="s">
        <v>618</v>
      </c>
      <c r="G4678" s="0" t="s">
        <v>1611</v>
      </c>
      <c r="H4678" s="0" t="n">
        <v>0.780741935948798</v>
      </c>
      <c r="I4678" s="0" t="n">
        <v>7.39147997382792</v>
      </c>
      <c r="J4678" s="0" t="n">
        <v>363</v>
      </c>
      <c r="K4678" s="0" t="n">
        <f aca="false">I4678*SUMIFS(syst_chauffage!$H$3:$H$27,syst_chauffage!$B$3:$B$27,D4678,syst_chauffage!$C$3:$C$27,E4678)</f>
        <v>14.9277718786216</v>
      </c>
      <c r="L4678" s="12" t="n">
        <f aca="false">H4678*SUMIFS(syst_chauffage!$K$3:$K$27,syst_chauffage!$B$3:$B$27,D4678,syst_chauffage!$C$3:$C$27,E4678)</f>
        <v>0.780741935948798</v>
      </c>
      <c r="N4678" s="0" t="str">
        <f aca="false">A4678</f>
        <v>Commerce</v>
      </c>
      <c r="O4678" s="0" t="str">
        <f aca="false">B4678</f>
        <v>Commerce de détail non alimentaire</v>
      </c>
      <c r="P4678" s="0" t="str">
        <f aca="false">C4678</f>
        <v>Complexe brico</v>
      </c>
      <c r="Q4678" s="0" t="str">
        <f aca="false">D4678</f>
        <v>Chaudière gaz</v>
      </c>
      <c r="R4678" s="0" t="str">
        <f aca="false">E4678</f>
        <v>Gaz</v>
      </c>
      <c r="S4678" s="0" t="str">
        <f aca="false">F4678</f>
        <v>0306090404</v>
      </c>
      <c r="T4678" s="0" t="str">
        <f aca="false">G4678</f>
        <v>3</v>
      </c>
      <c r="U4678" s="0" t="n">
        <f aca="false">L4678</f>
        <v>0.780741935948798</v>
      </c>
      <c r="V4678" s="0" t="n">
        <f aca="false">K4678</f>
        <v>14.9277718786216</v>
      </c>
      <c r="W4678" s="0" t="n">
        <f aca="false">J4678</f>
        <v>363</v>
      </c>
    </row>
    <row r="4679" customFormat="false" ht="12.8" hidden="false" customHeight="false" outlineLevel="0" collapsed="false">
      <c r="A4679" s="0" t="s">
        <v>74</v>
      </c>
      <c r="B4679" s="0" t="s">
        <v>613</v>
      </c>
      <c r="C4679" s="0" t="s">
        <v>614</v>
      </c>
      <c r="D4679" s="0" t="s">
        <v>29</v>
      </c>
      <c r="E4679" s="0" t="s">
        <v>30</v>
      </c>
      <c r="F4679" s="0" t="s">
        <v>619</v>
      </c>
      <c r="G4679" s="0" t="s">
        <v>1611</v>
      </c>
      <c r="H4679" s="0" t="n">
        <v>0.92</v>
      </c>
      <c r="I4679" s="0" t="n">
        <v>10.4</v>
      </c>
      <c r="J4679" s="0" t="n">
        <v>0</v>
      </c>
      <c r="K4679" s="0" t="n">
        <f aca="false">I4679*SUMIFS(syst_chauffage!$H$3:$H$27,syst_chauffage!$B$3:$B$27,D4679,syst_chauffage!$C$3:$C$27,E4679)</f>
        <v>3</v>
      </c>
      <c r="L4679" s="12" t="n">
        <f aca="false">H4679*SUMIFS(syst_chauffage!$K$3:$K$27,syst_chauffage!$B$3:$B$27,D4679,syst_chauffage!$C$3:$C$27,E4679)</f>
        <v>0.92</v>
      </c>
      <c r="N4679" s="0" t="str">
        <f aca="false">A4679</f>
        <v>Commerce</v>
      </c>
      <c r="O4679" s="0" t="str">
        <f aca="false">B4679</f>
        <v>Commerce de détail non alimentaire</v>
      </c>
      <c r="P4679" s="0" t="str">
        <f aca="false">C4679</f>
        <v>Complexe brico</v>
      </c>
      <c r="Q4679" s="0" t="str">
        <f aca="false">D4679</f>
        <v>Electrique direct</v>
      </c>
      <c r="R4679" s="0" t="str">
        <f aca="false">E4679</f>
        <v>Electricité</v>
      </c>
      <c r="S4679" s="0" t="str">
        <f aca="false">F4679</f>
        <v>0306090602</v>
      </c>
      <c r="T4679" s="0" t="str">
        <f aca="false">G4679</f>
        <v>3</v>
      </c>
      <c r="U4679" s="0" t="n">
        <f aca="false">L4679</f>
        <v>0.92</v>
      </c>
      <c r="V4679" s="0" t="n">
        <f aca="false">K4679</f>
        <v>3</v>
      </c>
      <c r="W4679" s="0" t="n">
        <f aca="false">J4679</f>
        <v>0</v>
      </c>
    </row>
    <row r="4680" customFormat="false" ht="12.8" hidden="false" customHeight="false" outlineLevel="0" collapsed="false">
      <c r="A4680" s="0" t="s">
        <v>74</v>
      </c>
      <c r="B4680" s="0" t="s">
        <v>613</v>
      </c>
      <c r="C4680" s="0" t="s">
        <v>614</v>
      </c>
      <c r="D4680" s="0" t="s">
        <v>42</v>
      </c>
      <c r="E4680" s="0" t="s">
        <v>30</v>
      </c>
      <c r="F4680" s="0" t="s">
        <v>620</v>
      </c>
      <c r="G4680" s="0" t="s">
        <v>1611</v>
      </c>
      <c r="H4680" s="0" t="n">
        <v>2.80410195348837</v>
      </c>
      <c r="I4680" s="0" t="n">
        <v>27.0754202268717</v>
      </c>
      <c r="J4680" s="0" t="n">
        <v>675</v>
      </c>
      <c r="K4680" s="0" t="n">
        <f aca="false">I4680*SUMIFS(syst_chauffage!$H$3:$H$27,syst_chauffage!$B$3:$B$27,D4680,syst_chauffage!$C$3:$C$27,E4680)</f>
        <v>24.4407716196756</v>
      </c>
      <c r="L4680" s="12" t="n">
        <f aca="false">H4680*SUMIFS(syst_chauffage!$K$3:$K$27,syst_chauffage!$B$3:$B$27,D4680,syst_chauffage!$C$3:$C$27,E4680)</f>
        <v>2.49996610303434</v>
      </c>
      <c r="N4680" s="0" t="str">
        <f aca="false">A4680</f>
        <v>Commerce</v>
      </c>
      <c r="O4680" s="0" t="str">
        <f aca="false">B4680</f>
        <v>Commerce de détail non alimentaire</v>
      </c>
      <c r="P4680" s="0" t="str">
        <f aca="false">C4680</f>
        <v>Complexe brico</v>
      </c>
      <c r="Q4680" s="0" t="str">
        <f aca="false">D4680</f>
        <v>Rooftop</v>
      </c>
      <c r="R4680" s="0" t="str">
        <f aca="false">E4680</f>
        <v>Electricité</v>
      </c>
      <c r="S4680" s="0" t="str">
        <f aca="false">F4680</f>
        <v>0306091002</v>
      </c>
      <c r="T4680" s="0" t="str">
        <f aca="false">G4680</f>
        <v>3</v>
      </c>
      <c r="U4680" s="0" t="n">
        <f aca="false">L4680</f>
        <v>2.49996610303434</v>
      </c>
      <c r="V4680" s="0" t="n">
        <f aca="false">K4680</f>
        <v>24.4407716196756</v>
      </c>
      <c r="W4680" s="0" t="n">
        <f aca="false">J4680</f>
        <v>675</v>
      </c>
    </row>
    <row r="4681" customFormat="false" ht="12.8" hidden="false" customHeight="false" outlineLevel="0" collapsed="false">
      <c r="A4681" s="0" t="s">
        <v>74</v>
      </c>
      <c r="B4681" s="0" t="s">
        <v>613</v>
      </c>
      <c r="C4681" s="0" t="s">
        <v>614</v>
      </c>
      <c r="D4681" s="0" t="s">
        <v>51</v>
      </c>
      <c r="E4681" s="0" t="s">
        <v>57</v>
      </c>
      <c r="F4681" s="0" t="s">
        <v>621</v>
      </c>
      <c r="G4681" s="0" t="s">
        <v>1611</v>
      </c>
      <c r="H4681" s="0" t="n">
        <v>1.85446293620727</v>
      </c>
      <c r="I4681" s="0" t="n">
        <v>28.3970420462776</v>
      </c>
      <c r="J4681" s="0" t="n">
        <v>0</v>
      </c>
      <c r="K4681" s="0" t="n">
        <f aca="false">I4681*SUMIFS(syst_chauffage!$H$3:$H$27,syst_chauffage!$B$3:$B$27,D4681,syst_chauffage!$C$3:$C$27,E4681)</f>
        <v>60.1691820196677</v>
      </c>
      <c r="L4681" s="12" t="n">
        <f aca="false">H4681*SUMIFS(syst_chauffage!$K$3:$K$27,syst_chauffage!$B$3:$B$27,D4681,syst_chauffage!$C$3:$C$27,E4681)</f>
        <v>1.85446293620727</v>
      </c>
      <c r="N4681" s="0" t="str">
        <f aca="false">A4681</f>
        <v>Commerce</v>
      </c>
      <c r="O4681" s="0" t="str">
        <f aca="false">B4681</f>
        <v>Commerce de détail non alimentaire</v>
      </c>
      <c r="P4681" s="0" t="str">
        <f aca="false">C4681</f>
        <v>Complexe brico</v>
      </c>
      <c r="Q4681" s="0" t="str">
        <f aca="false">D4681</f>
        <v>Autre système centralisé performant</v>
      </c>
      <c r="R4681" s="0" t="str">
        <f aca="false">E4681</f>
        <v>Autres</v>
      </c>
      <c r="S4681" s="0" t="str">
        <f aca="false">F4681</f>
        <v>0306092101</v>
      </c>
      <c r="T4681" s="0" t="str">
        <f aca="false">G4681</f>
        <v>3</v>
      </c>
      <c r="U4681" s="0" t="n">
        <f aca="false">L4681</f>
        <v>1.85446293620727</v>
      </c>
      <c r="V4681" s="0" t="n">
        <f aca="false">K4681</f>
        <v>60.1691820196677</v>
      </c>
      <c r="W4681" s="0" t="n">
        <f aca="false">J4681</f>
        <v>0</v>
      </c>
    </row>
    <row r="4682" customFormat="false" ht="12.8" hidden="false" customHeight="false" outlineLevel="0" collapsed="false">
      <c r="A4682" s="0" t="s">
        <v>74</v>
      </c>
      <c r="B4682" s="0" t="s">
        <v>613</v>
      </c>
      <c r="C4682" s="0" t="s">
        <v>614</v>
      </c>
      <c r="D4682" s="0" t="s">
        <v>51</v>
      </c>
      <c r="E4682" s="0" t="s">
        <v>58</v>
      </c>
      <c r="F4682" s="0" t="s">
        <v>622</v>
      </c>
      <c r="G4682" s="0" t="s">
        <v>1611</v>
      </c>
      <c r="H4682" s="0" t="n">
        <v>1.85090490379199</v>
      </c>
      <c r="I4682" s="0" t="n">
        <v>28.201507719257</v>
      </c>
      <c r="J4682" s="0" t="n">
        <v>765</v>
      </c>
      <c r="K4682" s="0" t="n">
        <f aca="false">I4682*SUMIFS(syst_chauffage!$H$3:$H$27,syst_chauffage!$B$3:$B$27,D4682,syst_chauffage!$C$3:$C$27,E4682)</f>
        <v>60.1820035683969</v>
      </c>
      <c r="L4682" s="12" t="n">
        <f aca="false">H4682*SUMIFS(syst_chauffage!$K$3:$K$27,syst_chauffage!$B$3:$B$27,D4682,syst_chauffage!$C$3:$C$27,E4682)</f>
        <v>1.85090490379199</v>
      </c>
      <c r="N4682" s="0" t="str">
        <f aca="false">A4682</f>
        <v>Commerce</v>
      </c>
      <c r="O4682" s="0" t="str">
        <f aca="false">B4682</f>
        <v>Commerce de détail non alimentaire</v>
      </c>
      <c r="P4682" s="0" t="str">
        <f aca="false">C4682</f>
        <v>Complexe brico</v>
      </c>
      <c r="Q4682" s="0" t="str">
        <f aca="false">D4682</f>
        <v>Autre système centralisé performant</v>
      </c>
      <c r="R4682" s="0" t="str">
        <f aca="false">E4682</f>
        <v>Urbain</v>
      </c>
      <c r="S4682" s="0" t="str">
        <f aca="false">F4682</f>
        <v>0306092106</v>
      </c>
      <c r="T4682" s="0" t="str">
        <f aca="false">G4682</f>
        <v>3</v>
      </c>
      <c r="U4682" s="0" t="n">
        <f aca="false">L4682</f>
        <v>1.85090490379199</v>
      </c>
      <c r="V4682" s="0" t="n">
        <f aca="false">K4682</f>
        <v>60.1820035683969</v>
      </c>
      <c r="W4682" s="0" t="n">
        <f aca="false">J4682</f>
        <v>765</v>
      </c>
    </row>
    <row r="4683" customFormat="false" ht="12.8" hidden="false" customHeight="false" outlineLevel="0" collapsed="false">
      <c r="A4683" s="0" t="s">
        <v>74</v>
      </c>
      <c r="B4683" s="0" t="s">
        <v>613</v>
      </c>
      <c r="C4683" s="0" t="s">
        <v>614</v>
      </c>
      <c r="D4683" s="0" t="s">
        <v>27</v>
      </c>
      <c r="E4683" s="0" t="s">
        <v>23</v>
      </c>
      <c r="F4683" s="0" t="s">
        <v>623</v>
      </c>
      <c r="G4683" s="0" t="s">
        <v>1611</v>
      </c>
      <c r="H4683" s="0" t="n">
        <v>0.761583138885597</v>
      </c>
      <c r="I4683" s="0" t="n">
        <v>11.8013555188367</v>
      </c>
      <c r="J4683" s="0" t="n">
        <v>836</v>
      </c>
      <c r="K4683" s="0" t="n">
        <f aca="false">I4683*SUMIFS(syst_chauffage!$H$3:$H$27,syst_chauffage!$B$3:$B$27,D4683,syst_chauffage!$C$3:$C$27,E4683)</f>
        <v>30.2634331777224</v>
      </c>
      <c r="L4683" s="12" t="n">
        <f aca="false">H4683*SUMIFS(syst_chauffage!$K$3:$K$27,syst_chauffage!$B$3:$B$27,D4683,syst_chauffage!$C$3:$C$27,E4683)</f>
        <v>0.761583138885597</v>
      </c>
      <c r="N4683" s="0" t="str">
        <f aca="false">A4683</f>
        <v>Commerce</v>
      </c>
      <c r="O4683" s="0" t="str">
        <f aca="false">B4683</f>
        <v>Commerce de détail non alimentaire</v>
      </c>
      <c r="P4683" s="0" t="str">
        <f aca="false">C4683</f>
        <v>Complexe brico</v>
      </c>
      <c r="Q4683" s="0" t="str">
        <f aca="false">D4683</f>
        <v>Chaudière condensation fioul</v>
      </c>
      <c r="R4683" s="0" t="str">
        <f aca="false">E4683</f>
        <v>Fioul</v>
      </c>
      <c r="S4683" s="0" t="str">
        <f aca="false">F4683</f>
        <v>0306092303</v>
      </c>
      <c r="T4683" s="0" t="str">
        <f aca="false">G4683</f>
        <v>3</v>
      </c>
      <c r="U4683" s="0" t="n">
        <f aca="false">L4683</f>
        <v>0.761583138885597</v>
      </c>
      <c r="V4683" s="0" t="n">
        <f aca="false">K4683</f>
        <v>30.2634331777224</v>
      </c>
      <c r="W4683" s="0" t="n">
        <f aca="false">J4683</f>
        <v>836</v>
      </c>
    </row>
    <row r="4684" customFormat="false" ht="12.8" hidden="false" customHeight="false" outlineLevel="0" collapsed="false">
      <c r="A4684" s="0" t="s">
        <v>74</v>
      </c>
      <c r="B4684" s="0" t="s">
        <v>613</v>
      </c>
      <c r="C4684" s="0" t="s">
        <v>614</v>
      </c>
      <c r="D4684" s="0" t="s">
        <v>18</v>
      </c>
      <c r="E4684" s="0" t="s">
        <v>14</v>
      </c>
      <c r="F4684" s="0" t="s">
        <v>624</v>
      </c>
      <c r="G4684" s="0" t="s">
        <v>1611</v>
      </c>
      <c r="H4684" s="0" t="n">
        <v>0.989367103465403</v>
      </c>
      <c r="I4684" s="0" t="n">
        <v>8.79938092122372</v>
      </c>
      <c r="J4684" s="0" t="n">
        <v>836</v>
      </c>
      <c r="K4684" s="0" t="n">
        <f aca="false">I4684*SUMIFS(syst_chauffage!$H$3:$H$27,syst_chauffage!$B$3:$B$27,D4684,syst_chauffage!$C$3:$C$27,E4684)</f>
        <v>23.9776875689221</v>
      </c>
      <c r="L4684" s="12" t="n">
        <f aca="false">H4684*SUMIFS(syst_chauffage!$K$3:$K$27,syst_chauffage!$B$3:$B$27,D4684,syst_chauffage!$C$3:$C$27,E4684)</f>
        <v>0.961117596045209</v>
      </c>
      <c r="N4684" s="0" t="str">
        <f aca="false">A4684</f>
        <v>Commerce</v>
      </c>
      <c r="O4684" s="0" t="str">
        <f aca="false">B4684</f>
        <v>Commerce de détail non alimentaire</v>
      </c>
      <c r="P4684" s="0" t="str">
        <f aca="false">C4684</f>
        <v>Complexe brico</v>
      </c>
      <c r="Q4684" s="0" t="str">
        <f aca="false">D4684</f>
        <v>Chaudière condensation gaz</v>
      </c>
      <c r="R4684" s="0" t="str">
        <f aca="false">E4684</f>
        <v>Gaz</v>
      </c>
      <c r="S4684" s="0" t="str">
        <f aca="false">F4684</f>
        <v>0306092404</v>
      </c>
      <c r="T4684" s="0" t="str">
        <f aca="false">G4684</f>
        <v>3</v>
      </c>
      <c r="U4684" s="0" t="n">
        <f aca="false">L4684</f>
        <v>0.961117596045209</v>
      </c>
      <c r="V4684" s="0" t="n">
        <f aca="false">K4684</f>
        <v>23.9776875689221</v>
      </c>
      <c r="W4684" s="0" t="n">
        <f aca="false">J4684</f>
        <v>836</v>
      </c>
    </row>
    <row r="4685" customFormat="false" ht="12.8" hidden="false" customHeight="false" outlineLevel="0" collapsed="false">
      <c r="A4685" s="0" t="s">
        <v>74</v>
      </c>
      <c r="B4685" s="0" t="s">
        <v>613</v>
      </c>
      <c r="C4685" s="0" t="s">
        <v>614</v>
      </c>
      <c r="D4685" s="0" t="s">
        <v>32</v>
      </c>
      <c r="E4685" s="0" t="s">
        <v>30</v>
      </c>
      <c r="F4685" s="0" t="s">
        <v>625</v>
      </c>
      <c r="G4685" s="0" t="s">
        <v>1611</v>
      </c>
      <c r="H4685" s="0" t="n">
        <v>1</v>
      </c>
      <c r="I4685" s="0" t="n">
        <v>12</v>
      </c>
      <c r="J4685" s="0" t="n">
        <v>0</v>
      </c>
      <c r="K4685" s="0" t="n">
        <f aca="false">I4685*SUMIFS(syst_chauffage!$H$3:$H$27,syst_chauffage!$B$3:$B$27,D4685,syst_chauffage!$C$3:$C$27,E4685)</f>
        <v>12</v>
      </c>
      <c r="L4685" s="12" t="n">
        <f aca="false">H4685*SUMIFS(syst_chauffage!$K$3:$K$27,syst_chauffage!$B$3:$B$27,D4685,syst_chauffage!$C$3:$C$27,E4685)</f>
        <v>1</v>
      </c>
      <c r="N4685" s="0" t="str">
        <f aca="false">A4685</f>
        <v>Commerce</v>
      </c>
      <c r="O4685" s="0" t="str">
        <f aca="false">B4685</f>
        <v>Commerce de détail non alimentaire</v>
      </c>
      <c r="P4685" s="0" t="str">
        <f aca="false">C4685</f>
        <v>Complexe brico</v>
      </c>
      <c r="Q4685" s="0" t="str">
        <f aca="false">D4685</f>
        <v>Electrique direct performant</v>
      </c>
      <c r="R4685" s="0" t="str">
        <f aca="false">E4685</f>
        <v>Electricité</v>
      </c>
      <c r="S4685" s="0" t="str">
        <f aca="false">F4685</f>
        <v>0306092602</v>
      </c>
      <c r="T4685" s="0" t="str">
        <f aca="false">G4685</f>
        <v>3</v>
      </c>
      <c r="U4685" s="0" t="n">
        <f aca="false">L4685</f>
        <v>1</v>
      </c>
      <c r="V4685" s="0" t="n">
        <f aca="false">K4685</f>
        <v>12</v>
      </c>
      <c r="W4685" s="0" t="n">
        <f aca="false">J4685</f>
        <v>0</v>
      </c>
    </row>
    <row r="4686" customFormat="false" ht="12.8" hidden="false" customHeight="false" outlineLevel="0" collapsed="false">
      <c r="A4686" s="0" t="s">
        <v>74</v>
      </c>
      <c r="B4686" s="0" t="s">
        <v>613</v>
      </c>
      <c r="C4686" s="0" t="s">
        <v>614</v>
      </c>
      <c r="D4686" s="0" t="s">
        <v>46</v>
      </c>
      <c r="E4686" s="0" t="s">
        <v>30</v>
      </c>
      <c r="F4686" s="0" t="s">
        <v>626</v>
      </c>
      <c r="G4686" s="0" t="s">
        <v>1611</v>
      </c>
      <c r="H4686" s="0" t="n">
        <v>3.32861023255814</v>
      </c>
      <c r="I4686" s="0" t="n">
        <v>32.2326431272282</v>
      </c>
      <c r="J4686" s="0" t="n">
        <v>720</v>
      </c>
      <c r="K4686" s="0" t="n">
        <f aca="false">I4686*SUMIFS(syst_chauffage!$H$3:$H$27,syst_chauffage!$B$3:$B$27,D4686,syst_chauffage!$C$3:$C$27,E4686)</f>
        <v>55.9206537454306</v>
      </c>
      <c r="L4686" s="12" t="n">
        <f aca="false">H4686*SUMIFS(syst_chauffage!$K$3:$K$27,syst_chauffage!$B$3:$B$27,D4686,syst_chauffage!$C$3:$C$27,E4686)</f>
        <v>3.00077723502174</v>
      </c>
      <c r="N4686" s="0" t="str">
        <f aca="false">A4686</f>
        <v>Commerce</v>
      </c>
      <c r="O4686" s="0" t="str">
        <f aca="false">B4686</f>
        <v>Commerce de détail non alimentaire</v>
      </c>
      <c r="P4686" s="0" t="str">
        <f aca="false">C4686</f>
        <v>Complexe brico</v>
      </c>
      <c r="Q4686" s="0" t="str">
        <f aca="false">D4686</f>
        <v>Rooftop performant</v>
      </c>
      <c r="R4686" s="0" t="str">
        <f aca="false">E4686</f>
        <v>Electricité</v>
      </c>
      <c r="S4686" s="0" t="str">
        <f aca="false">F4686</f>
        <v>0306093002</v>
      </c>
      <c r="T4686" s="0" t="str">
        <f aca="false">G4686</f>
        <v>3</v>
      </c>
      <c r="U4686" s="0" t="n">
        <f aca="false">L4686</f>
        <v>3.00077723502174</v>
      </c>
      <c r="V4686" s="0" t="n">
        <f aca="false">K4686</f>
        <v>55.9206537454306</v>
      </c>
      <c r="W4686" s="0" t="n">
        <f aca="false">J4686</f>
        <v>720</v>
      </c>
    </row>
    <row r="4687" customFormat="false" ht="12.8" hidden="false" customHeight="false" outlineLevel="0" collapsed="false">
      <c r="A4687" s="0" t="s">
        <v>74</v>
      </c>
      <c r="B4687" s="0" t="s">
        <v>613</v>
      </c>
      <c r="C4687" s="0" t="s">
        <v>627</v>
      </c>
      <c r="D4687" s="0" t="s">
        <v>19</v>
      </c>
      <c r="E4687" s="0" t="s">
        <v>57</v>
      </c>
      <c r="F4687" s="0" t="s">
        <v>628</v>
      </c>
      <c r="G4687" s="0" t="s">
        <v>1611</v>
      </c>
      <c r="H4687" s="0" t="n">
        <v>1.6310064513755</v>
      </c>
      <c r="I4687" s="0" t="n">
        <v>32.1107385010679</v>
      </c>
      <c r="J4687" s="0" t="n">
        <v>0</v>
      </c>
      <c r="K4687" s="0" t="n">
        <f aca="false">I4687*SUMIFS(syst_chauffage!$H$3:$H$27,syst_chauffage!$B$3:$B$27,D4687,syst_chauffage!$C$3:$C$27,E4687)</f>
        <v>44.7134543381976</v>
      </c>
      <c r="L4687" s="12" t="n">
        <f aca="false">H4687*SUMIFS(syst_chauffage!$K$3:$K$27,syst_chauffage!$B$3:$B$27,D4687,syst_chauffage!$C$3:$C$27,E4687)</f>
        <v>1.6310064513755</v>
      </c>
      <c r="N4687" s="0" t="str">
        <f aca="false">A4687</f>
        <v>Commerce</v>
      </c>
      <c r="O4687" s="0" t="str">
        <f aca="false">B4687</f>
        <v>Commerce de détail non alimentaire</v>
      </c>
      <c r="P4687" s="0" t="str">
        <f aca="false">C4687</f>
        <v>Grand brico</v>
      </c>
      <c r="Q4687" s="0" t="str">
        <f aca="false">D4687</f>
        <v>Autre système centralisé</v>
      </c>
      <c r="R4687" s="0" t="str">
        <f aca="false">E4687</f>
        <v>Autres</v>
      </c>
      <c r="S4687" s="0" t="str">
        <f aca="false">F4687</f>
        <v>0306170101</v>
      </c>
      <c r="T4687" s="0" t="str">
        <f aca="false">G4687</f>
        <v>3</v>
      </c>
      <c r="U4687" s="0" t="n">
        <f aca="false">L4687</f>
        <v>1.6310064513755</v>
      </c>
      <c r="V4687" s="0" t="n">
        <f aca="false">K4687</f>
        <v>44.7134543381976</v>
      </c>
      <c r="W4687" s="0" t="n">
        <f aca="false">J4687</f>
        <v>0</v>
      </c>
    </row>
    <row r="4688" customFormat="false" ht="12.8" hidden="false" customHeight="false" outlineLevel="0" collapsed="false">
      <c r="A4688" s="0" t="s">
        <v>74</v>
      </c>
      <c r="B4688" s="0" t="s">
        <v>613</v>
      </c>
      <c r="C4688" s="0" t="s">
        <v>627</v>
      </c>
      <c r="D4688" s="0" t="s">
        <v>19</v>
      </c>
      <c r="E4688" s="0" t="s">
        <v>58</v>
      </c>
      <c r="F4688" s="0" t="s">
        <v>629</v>
      </c>
      <c r="G4688" s="0" t="s">
        <v>1611</v>
      </c>
      <c r="H4688" s="0" t="n">
        <v>1.62775144752194</v>
      </c>
      <c r="I4688" s="0" t="n">
        <v>31.858484917319</v>
      </c>
      <c r="J4688" s="0" t="n">
        <v>765</v>
      </c>
      <c r="K4688" s="0" t="n">
        <f aca="false">I4688*SUMIFS(syst_chauffage!$H$3:$H$27,syst_chauffage!$B$3:$B$27,D4688,syst_chauffage!$C$3:$C$27,E4688)</f>
        <v>52.4056017071634</v>
      </c>
      <c r="L4688" s="12" t="n">
        <f aca="false">H4688*SUMIFS(syst_chauffage!$K$3:$K$27,syst_chauffage!$B$3:$B$27,D4688,syst_chauffage!$C$3:$C$27,E4688)</f>
        <v>1.62775144752194</v>
      </c>
      <c r="N4688" s="0" t="str">
        <f aca="false">A4688</f>
        <v>Commerce</v>
      </c>
      <c r="O4688" s="0" t="str">
        <f aca="false">B4688</f>
        <v>Commerce de détail non alimentaire</v>
      </c>
      <c r="P4688" s="0" t="str">
        <f aca="false">C4688</f>
        <v>Grand brico</v>
      </c>
      <c r="Q4688" s="0" t="str">
        <f aca="false">D4688</f>
        <v>Autre système centralisé</v>
      </c>
      <c r="R4688" s="0" t="str">
        <f aca="false">E4688</f>
        <v>Urbain</v>
      </c>
      <c r="S4688" s="0" t="str">
        <f aca="false">F4688</f>
        <v>0306170106</v>
      </c>
      <c r="T4688" s="0" t="str">
        <f aca="false">G4688</f>
        <v>3</v>
      </c>
      <c r="U4688" s="0" t="n">
        <f aca="false">L4688</f>
        <v>1.62775144752194</v>
      </c>
      <c r="V4688" s="0" t="n">
        <f aca="false">K4688</f>
        <v>52.4056017071634</v>
      </c>
      <c r="W4688" s="0" t="n">
        <f aca="false">J4688</f>
        <v>765</v>
      </c>
    </row>
    <row r="4689" customFormat="false" ht="12.8" hidden="false" customHeight="false" outlineLevel="0" collapsed="false">
      <c r="A4689" s="0" t="s">
        <v>74</v>
      </c>
      <c r="B4689" s="0" t="s">
        <v>613</v>
      </c>
      <c r="C4689" s="0" t="s">
        <v>627</v>
      </c>
      <c r="D4689" s="0" t="s">
        <v>22</v>
      </c>
      <c r="E4689" s="0" t="s">
        <v>23</v>
      </c>
      <c r="F4689" s="0" t="s">
        <v>630</v>
      </c>
      <c r="G4689" s="0" t="s">
        <v>1611</v>
      </c>
      <c r="H4689" s="0" t="n">
        <v>0.689377907802488</v>
      </c>
      <c r="I4689" s="0" t="n">
        <v>22.0449030878353</v>
      </c>
      <c r="J4689" s="0" t="n">
        <v>0</v>
      </c>
      <c r="K4689" s="0" t="n">
        <f aca="false">I4689*SUMIFS(syst_chauffage!$H$3:$H$27,syst_chauffage!$B$3:$B$27,D4689,syst_chauffage!$C$3:$C$27,E4689)</f>
        <v>38.8215705293234</v>
      </c>
      <c r="L4689" s="12" t="n">
        <f aca="false">H4689*SUMIFS(syst_chauffage!$K$3:$K$27,syst_chauffage!$B$3:$B$27,D4689,syst_chauffage!$C$3:$C$27,E4689)</f>
        <v>0.689377907802488</v>
      </c>
      <c r="N4689" s="0" t="str">
        <f aca="false">A4689</f>
        <v>Commerce</v>
      </c>
      <c r="O4689" s="0" t="str">
        <f aca="false">B4689</f>
        <v>Commerce de détail non alimentaire</v>
      </c>
      <c r="P4689" s="0" t="str">
        <f aca="false">C4689</f>
        <v>Grand brico</v>
      </c>
      <c r="Q4689" s="0" t="str">
        <f aca="false">D4689</f>
        <v>Chaudière fioul</v>
      </c>
      <c r="R4689" s="0" t="str">
        <f aca="false">E4689</f>
        <v>Fioul</v>
      </c>
      <c r="S4689" s="0" t="str">
        <f aca="false">F4689</f>
        <v>0306170303</v>
      </c>
      <c r="T4689" s="0" t="str">
        <f aca="false">G4689</f>
        <v>3</v>
      </c>
      <c r="U4689" s="0" t="n">
        <f aca="false">L4689</f>
        <v>0.689377907802488</v>
      </c>
      <c r="V4689" s="0" t="n">
        <f aca="false">K4689</f>
        <v>38.8215705293234</v>
      </c>
      <c r="W4689" s="0" t="n">
        <f aca="false">J4689</f>
        <v>0</v>
      </c>
    </row>
    <row r="4690" customFormat="false" ht="12.8" hidden="false" customHeight="false" outlineLevel="0" collapsed="false">
      <c r="A4690" s="0" t="s">
        <v>74</v>
      </c>
      <c r="B4690" s="0" t="s">
        <v>613</v>
      </c>
      <c r="C4690" s="0" t="s">
        <v>627</v>
      </c>
      <c r="D4690" s="0" t="s">
        <v>13</v>
      </c>
      <c r="E4690" s="0" t="s">
        <v>14</v>
      </c>
      <c r="F4690" s="0" t="s">
        <v>631</v>
      </c>
      <c r="G4690" s="0" t="s">
        <v>1611</v>
      </c>
      <c r="H4690" s="0" t="n">
        <v>0.780741935948798</v>
      </c>
      <c r="I4690" s="0" t="n">
        <v>15.7089055792201</v>
      </c>
      <c r="J4690" s="0" t="n">
        <v>363</v>
      </c>
      <c r="K4690" s="0" t="n">
        <f aca="false">I4690*SUMIFS(syst_chauffage!$H$3:$H$27,syst_chauffage!$B$3:$B$27,D4690,syst_chauffage!$C$3:$C$27,E4690)</f>
        <v>31.7255759035712</v>
      </c>
      <c r="L4690" s="12" t="n">
        <f aca="false">H4690*SUMIFS(syst_chauffage!$K$3:$K$27,syst_chauffage!$B$3:$B$27,D4690,syst_chauffage!$C$3:$C$27,E4690)</f>
        <v>0.780741935948798</v>
      </c>
      <c r="N4690" s="0" t="str">
        <f aca="false">A4690</f>
        <v>Commerce</v>
      </c>
      <c r="O4690" s="0" t="str">
        <f aca="false">B4690</f>
        <v>Commerce de détail non alimentaire</v>
      </c>
      <c r="P4690" s="0" t="str">
        <f aca="false">C4690</f>
        <v>Grand brico</v>
      </c>
      <c r="Q4690" s="0" t="str">
        <f aca="false">D4690</f>
        <v>Chaudière gaz</v>
      </c>
      <c r="R4690" s="0" t="str">
        <f aca="false">E4690</f>
        <v>Gaz</v>
      </c>
      <c r="S4690" s="0" t="str">
        <f aca="false">F4690</f>
        <v>0306170404</v>
      </c>
      <c r="T4690" s="0" t="str">
        <f aca="false">G4690</f>
        <v>3</v>
      </c>
      <c r="U4690" s="0" t="n">
        <f aca="false">L4690</f>
        <v>0.780741935948798</v>
      </c>
      <c r="V4690" s="0" t="n">
        <f aca="false">K4690</f>
        <v>31.7255759035712</v>
      </c>
      <c r="W4690" s="0" t="n">
        <f aca="false">J4690</f>
        <v>363</v>
      </c>
    </row>
    <row r="4691" customFormat="false" ht="12.8" hidden="false" customHeight="false" outlineLevel="0" collapsed="false">
      <c r="A4691" s="0" t="s">
        <v>74</v>
      </c>
      <c r="B4691" s="0" t="s">
        <v>613</v>
      </c>
      <c r="C4691" s="0" t="s">
        <v>627</v>
      </c>
      <c r="D4691" s="0" t="s">
        <v>29</v>
      </c>
      <c r="E4691" s="0" t="s">
        <v>30</v>
      </c>
      <c r="F4691" s="0" t="s">
        <v>632</v>
      </c>
      <c r="G4691" s="0" t="s">
        <v>1611</v>
      </c>
      <c r="H4691" s="0" t="n">
        <v>0.92</v>
      </c>
      <c r="I4691" s="0" t="n">
        <v>10.4</v>
      </c>
      <c r="J4691" s="0" t="n">
        <v>0</v>
      </c>
      <c r="K4691" s="0" t="n">
        <f aca="false">I4691*SUMIFS(syst_chauffage!$H$3:$H$27,syst_chauffage!$B$3:$B$27,D4691,syst_chauffage!$C$3:$C$27,E4691)</f>
        <v>3</v>
      </c>
      <c r="L4691" s="12" t="n">
        <f aca="false">H4691*SUMIFS(syst_chauffage!$K$3:$K$27,syst_chauffage!$B$3:$B$27,D4691,syst_chauffage!$C$3:$C$27,E4691)</f>
        <v>0.92</v>
      </c>
      <c r="N4691" s="0" t="str">
        <f aca="false">A4691</f>
        <v>Commerce</v>
      </c>
      <c r="O4691" s="0" t="str">
        <f aca="false">B4691</f>
        <v>Commerce de détail non alimentaire</v>
      </c>
      <c r="P4691" s="0" t="str">
        <f aca="false">C4691</f>
        <v>Grand brico</v>
      </c>
      <c r="Q4691" s="0" t="str">
        <f aca="false">D4691</f>
        <v>Electrique direct</v>
      </c>
      <c r="R4691" s="0" t="str">
        <f aca="false">E4691</f>
        <v>Electricité</v>
      </c>
      <c r="S4691" s="0" t="str">
        <f aca="false">F4691</f>
        <v>0306170602</v>
      </c>
      <c r="T4691" s="0" t="str">
        <f aca="false">G4691</f>
        <v>3</v>
      </c>
      <c r="U4691" s="0" t="n">
        <f aca="false">L4691</f>
        <v>0.92</v>
      </c>
      <c r="V4691" s="0" t="n">
        <f aca="false">K4691</f>
        <v>3</v>
      </c>
      <c r="W4691" s="0" t="n">
        <f aca="false">J4691</f>
        <v>0</v>
      </c>
    </row>
    <row r="4692" customFormat="false" ht="12.8" hidden="false" customHeight="false" outlineLevel="0" collapsed="false">
      <c r="A4692" s="0" t="s">
        <v>74</v>
      </c>
      <c r="B4692" s="0" t="s">
        <v>613</v>
      </c>
      <c r="C4692" s="0" t="s">
        <v>627</v>
      </c>
      <c r="D4692" s="0" t="s">
        <v>42</v>
      </c>
      <c r="E4692" s="0" t="s">
        <v>30</v>
      </c>
      <c r="F4692" s="0" t="s">
        <v>633</v>
      </c>
      <c r="G4692" s="0" t="s">
        <v>1611</v>
      </c>
      <c r="H4692" s="0" t="n">
        <v>2.80410195348837</v>
      </c>
      <c r="I4692" s="0" t="n">
        <v>40.9440748299524</v>
      </c>
      <c r="J4692" s="0" t="n">
        <v>675</v>
      </c>
      <c r="K4692" s="0" t="n">
        <f aca="false">I4692*SUMIFS(syst_chauffage!$H$3:$H$27,syst_chauffage!$B$3:$B$27,D4692,syst_chauffage!$C$3:$C$27,E4692)</f>
        <v>36.9598984507948</v>
      </c>
      <c r="L4692" s="12" t="n">
        <f aca="false">H4692*SUMIFS(syst_chauffage!$K$3:$K$27,syst_chauffage!$B$3:$B$27,D4692,syst_chauffage!$C$3:$C$27,E4692)</f>
        <v>2.49996610303434</v>
      </c>
      <c r="N4692" s="0" t="str">
        <f aca="false">A4692</f>
        <v>Commerce</v>
      </c>
      <c r="O4692" s="0" t="str">
        <f aca="false">B4692</f>
        <v>Commerce de détail non alimentaire</v>
      </c>
      <c r="P4692" s="0" t="str">
        <f aca="false">C4692</f>
        <v>Grand brico</v>
      </c>
      <c r="Q4692" s="0" t="str">
        <f aca="false">D4692</f>
        <v>Rooftop</v>
      </c>
      <c r="R4692" s="0" t="str">
        <f aca="false">E4692</f>
        <v>Electricité</v>
      </c>
      <c r="S4692" s="0" t="str">
        <f aca="false">F4692</f>
        <v>0306171002</v>
      </c>
      <c r="T4692" s="0" t="str">
        <f aca="false">G4692</f>
        <v>3</v>
      </c>
      <c r="U4692" s="0" t="n">
        <f aca="false">L4692</f>
        <v>2.49996610303434</v>
      </c>
      <c r="V4692" s="0" t="n">
        <f aca="false">K4692</f>
        <v>36.9598984507948</v>
      </c>
      <c r="W4692" s="0" t="n">
        <f aca="false">J4692</f>
        <v>675</v>
      </c>
    </row>
    <row r="4693" customFormat="false" ht="12.8" hidden="false" customHeight="false" outlineLevel="0" collapsed="false">
      <c r="A4693" s="0" t="s">
        <v>74</v>
      </c>
      <c r="B4693" s="0" t="s">
        <v>613</v>
      </c>
      <c r="C4693" s="0" t="s">
        <v>627</v>
      </c>
      <c r="D4693" s="0" t="s">
        <v>51</v>
      </c>
      <c r="E4693" s="0" t="s">
        <v>57</v>
      </c>
      <c r="F4693" s="0" t="s">
        <v>634</v>
      </c>
      <c r="G4693" s="0" t="s">
        <v>1611</v>
      </c>
      <c r="H4693" s="0" t="n">
        <v>1.88193052081789</v>
      </c>
      <c r="I4693" s="0" t="n">
        <v>38.2270696441284</v>
      </c>
      <c r="J4693" s="0" t="n">
        <v>0</v>
      </c>
      <c r="K4693" s="0" t="n">
        <f aca="false">I4693*SUMIFS(syst_chauffage!$H$3:$H$27,syst_chauffage!$B$3:$B$27,D4693,syst_chauffage!$C$3:$C$27,E4693)</f>
        <v>80.9975738933548</v>
      </c>
      <c r="L4693" s="12" t="n">
        <f aca="false">H4693*SUMIFS(syst_chauffage!$K$3:$K$27,syst_chauffage!$B$3:$B$27,D4693,syst_chauffage!$C$3:$C$27,E4693)</f>
        <v>1.88193052081789</v>
      </c>
      <c r="N4693" s="0" t="str">
        <f aca="false">A4693</f>
        <v>Commerce</v>
      </c>
      <c r="O4693" s="0" t="str">
        <f aca="false">B4693</f>
        <v>Commerce de détail non alimentaire</v>
      </c>
      <c r="P4693" s="0" t="str">
        <f aca="false">C4693</f>
        <v>Grand brico</v>
      </c>
      <c r="Q4693" s="0" t="str">
        <f aca="false">D4693</f>
        <v>Autre système centralisé performant</v>
      </c>
      <c r="R4693" s="0" t="str">
        <f aca="false">E4693</f>
        <v>Autres</v>
      </c>
      <c r="S4693" s="0" t="str">
        <f aca="false">F4693</f>
        <v>0306172101</v>
      </c>
      <c r="T4693" s="0" t="str">
        <f aca="false">G4693</f>
        <v>3</v>
      </c>
      <c r="U4693" s="0" t="n">
        <f aca="false">L4693</f>
        <v>1.88193052081789</v>
      </c>
      <c r="V4693" s="0" t="n">
        <f aca="false">K4693</f>
        <v>80.9975738933548</v>
      </c>
      <c r="W4693" s="0" t="n">
        <f aca="false">J4693</f>
        <v>0</v>
      </c>
    </row>
    <row r="4694" customFormat="false" ht="12.8" hidden="false" customHeight="false" outlineLevel="0" collapsed="false">
      <c r="A4694" s="0" t="s">
        <v>74</v>
      </c>
      <c r="B4694" s="0" t="s">
        <v>613</v>
      </c>
      <c r="C4694" s="0" t="s">
        <v>627</v>
      </c>
      <c r="D4694" s="0" t="s">
        <v>51</v>
      </c>
      <c r="E4694" s="0" t="s">
        <v>58</v>
      </c>
      <c r="F4694" s="0" t="s">
        <v>635</v>
      </c>
      <c r="G4694" s="0" t="s">
        <v>1611</v>
      </c>
      <c r="H4694" s="0" t="n">
        <v>1.8781747471407</v>
      </c>
      <c r="I4694" s="0" t="n">
        <v>37.9267677587131</v>
      </c>
      <c r="J4694" s="0" t="n">
        <v>765</v>
      </c>
      <c r="K4694" s="0" t="n">
        <f aca="false">I4694*SUMIFS(syst_chauffage!$H$3:$H$27,syst_chauffage!$B$3:$B$27,D4694,syst_chauffage!$C$3:$C$27,E4694)</f>
        <v>80.935703697645</v>
      </c>
      <c r="L4694" s="12" t="n">
        <f aca="false">H4694*SUMIFS(syst_chauffage!$K$3:$K$27,syst_chauffage!$B$3:$B$27,D4694,syst_chauffage!$C$3:$C$27,E4694)</f>
        <v>1.8781747471407</v>
      </c>
      <c r="N4694" s="0" t="str">
        <f aca="false">A4694</f>
        <v>Commerce</v>
      </c>
      <c r="O4694" s="0" t="str">
        <f aca="false">B4694</f>
        <v>Commerce de détail non alimentaire</v>
      </c>
      <c r="P4694" s="0" t="str">
        <f aca="false">C4694</f>
        <v>Grand brico</v>
      </c>
      <c r="Q4694" s="0" t="str">
        <f aca="false">D4694</f>
        <v>Autre système centralisé performant</v>
      </c>
      <c r="R4694" s="0" t="str">
        <f aca="false">E4694</f>
        <v>Urbain</v>
      </c>
      <c r="S4694" s="0" t="str">
        <f aca="false">F4694</f>
        <v>0306172106</v>
      </c>
      <c r="T4694" s="0" t="str">
        <f aca="false">G4694</f>
        <v>3</v>
      </c>
      <c r="U4694" s="0" t="n">
        <f aca="false">L4694</f>
        <v>1.8781747471407</v>
      </c>
      <c r="V4694" s="0" t="n">
        <f aca="false">K4694</f>
        <v>80.935703697645</v>
      </c>
      <c r="W4694" s="0" t="n">
        <f aca="false">J4694</f>
        <v>765</v>
      </c>
    </row>
    <row r="4695" customFormat="false" ht="12.8" hidden="false" customHeight="false" outlineLevel="0" collapsed="false">
      <c r="A4695" s="0" t="s">
        <v>74</v>
      </c>
      <c r="B4695" s="0" t="s">
        <v>613</v>
      </c>
      <c r="C4695" s="0" t="s">
        <v>627</v>
      </c>
      <c r="D4695" s="0" t="s">
        <v>27</v>
      </c>
      <c r="E4695" s="0" t="s">
        <v>23</v>
      </c>
      <c r="F4695" s="0" t="s">
        <v>636</v>
      </c>
      <c r="G4695" s="0" t="s">
        <v>1611</v>
      </c>
      <c r="H4695" s="0" t="n">
        <v>0.761583138885597</v>
      </c>
      <c r="I4695" s="0" t="n">
        <v>26.243932247423</v>
      </c>
      <c r="J4695" s="0" t="n">
        <v>836</v>
      </c>
      <c r="K4695" s="0" t="n">
        <f aca="false">I4695*SUMIFS(syst_chauffage!$H$3:$H$27,syst_chauffage!$B$3:$B$27,D4695,syst_chauffage!$C$3:$C$27,E4695)</f>
        <v>67.300022325643</v>
      </c>
      <c r="L4695" s="12" t="n">
        <f aca="false">H4695*SUMIFS(syst_chauffage!$K$3:$K$27,syst_chauffage!$B$3:$B$27,D4695,syst_chauffage!$C$3:$C$27,E4695)</f>
        <v>0.761583138885597</v>
      </c>
      <c r="N4695" s="0" t="str">
        <f aca="false">A4695</f>
        <v>Commerce</v>
      </c>
      <c r="O4695" s="0" t="str">
        <f aca="false">B4695</f>
        <v>Commerce de détail non alimentaire</v>
      </c>
      <c r="P4695" s="0" t="str">
        <f aca="false">C4695</f>
        <v>Grand brico</v>
      </c>
      <c r="Q4695" s="0" t="str">
        <f aca="false">D4695</f>
        <v>Chaudière condensation fioul</v>
      </c>
      <c r="R4695" s="0" t="str">
        <f aca="false">E4695</f>
        <v>Fioul</v>
      </c>
      <c r="S4695" s="0" t="str">
        <f aca="false">F4695</f>
        <v>0306172303</v>
      </c>
      <c r="T4695" s="0" t="str">
        <f aca="false">G4695</f>
        <v>3</v>
      </c>
      <c r="U4695" s="0" t="n">
        <f aca="false">L4695</f>
        <v>0.761583138885597</v>
      </c>
      <c r="V4695" s="0" t="n">
        <f aca="false">K4695</f>
        <v>67.300022325643</v>
      </c>
      <c r="W4695" s="0" t="n">
        <f aca="false">J4695</f>
        <v>836</v>
      </c>
    </row>
    <row r="4696" customFormat="false" ht="12.8" hidden="false" customHeight="false" outlineLevel="0" collapsed="false">
      <c r="A4696" s="0" t="s">
        <v>74</v>
      </c>
      <c r="B4696" s="0" t="s">
        <v>613</v>
      </c>
      <c r="C4696" s="0" t="s">
        <v>627</v>
      </c>
      <c r="D4696" s="0" t="s">
        <v>18</v>
      </c>
      <c r="E4696" s="0" t="s">
        <v>14</v>
      </c>
      <c r="F4696" s="0" t="s">
        <v>637</v>
      </c>
      <c r="G4696" s="0" t="s">
        <v>1611</v>
      </c>
      <c r="H4696" s="0" t="n">
        <v>0.989367103465403</v>
      </c>
      <c r="I4696" s="0" t="n">
        <v>18.7010780705002</v>
      </c>
      <c r="J4696" s="0" t="n">
        <v>836</v>
      </c>
      <c r="K4696" s="0" t="n">
        <f aca="false">I4696*SUMIFS(syst_chauffage!$H$3:$H$27,syst_chauffage!$B$3:$B$27,D4696,syst_chauffage!$C$3:$C$27,E4696)</f>
        <v>50.9591085089784</v>
      </c>
      <c r="L4696" s="12" t="n">
        <f aca="false">H4696*SUMIFS(syst_chauffage!$K$3:$K$27,syst_chauffage!$B$3:$B$27,D4696,syst_chauffage!$C$3:$C$27,E4696)</f>
        <v>0.961117596045209</v>
      </c>
      <c r="N4696" s="0" t="str">
        <f aca="false">A4696</f>
        <v>Commerce</v>
      </c>
      <c r="O4696" s="0" t="str">
        <f aca="false">B4696</f>
        <v>Commerce de détail non alimentaire</v>
      </c>
      <c r="P4696" s="0" t="str">
        <f aca="false">C4696</f>
        <v>Grand brico</v>
      </c>
      <c r="Q4696" s="0" t="str">
        <f aca="false">D4696</f>
        <v>Chaudière condensation gaz</v>
      </c>
      <c r="R4696" s="0" t="str">
        <f aca="false">E4696</f>
        <v>Gaz</v>
      </c>
      <c r="S4696" s="0" t="str">
        <f aca="false">F4696</f>
        <v>0306172404</v>
      </c>
      <c r="T4696" s="0" t="str">
        <f aca="false">G4696</f>
        <v>3</v>
      </c>
      <c r="U4696" s="0" t="n">
        <f aca="false">L4696</f>
        <v>0.961117596045209</v>
      </c>
      <c r="V4696" s="0" t="n">
        <f aca="false">K4696</f>
        <v>50.9591085089784</v>
      </c>
      <c r="W4696" s="0" t="n">
        <f aca="false">J4696</f>
        <v>836</v>
      </c>
    </row>
    <row r="4697" customFormat="false" ht="12.8" hidden="false" customHeight="false" outlineLevel="0" collapsed="false">
      <c r="A4697" s="0" t="s">
        <v>74</v>
      </c>
      <c r="B4697" s="0" t="s">
        <v>613</v>
      </c>
      <c r="C4697" s="0" t="s">
        <v>627</v>
      </c>
      <c r="D4697" s="0" t="s">
        <v>32</v>
      </c>
      <c r="E4697" s="0" t="s">
        <v>30</v>
      </c>
      <c r="F4697" s="0" t="s">
        <v>638</v>
      </c>
      <c r="G4697" s="0" t="s">
        <v>1611</v>
      </c>
      <c r="H4697" s="0" t="n">
        <v>1</v>
      </c>
      <c r="I4697" s="0" t="n">
        <v>12</v>
      </c>
      <c r="J4697" s="0" t="n">
        <v>0</v>
      </c>
      <c r="K4697" s="0" t="n">
        <f aca="false">I4697*SUMIFS(syst_chauffage!$H$3:$H$27,syst_chauffage!$B$3:$B$27,D4697,syst_chauffage!$C$3:$C$27,E4697)</f>
        <v>12</v>
      </c>
      <c r="L4697" s="12" t="n">
        <f aca="false">H4697*SUMIFS(syst_chauffage!$K$3:$K$27,syst_chauffage!$B$3:$B$27,D4697,syst_chauffage!$C$3:$C$27,E4697)</f>
        <v>1</v>
      </c>
      <c r="N4697" s="0" t="str">
        <f aca="false">A4697</f>
        <v>Commerce</v>
      </c>
      <c r="O4697" s="0" t="str">
        <f aca="false">B4697</f>
        <v>Commerce de détail non alimentaire</v>
      </c>
      <c r="P4697" s="0" t="str">
        <f aca="false">C4697</f>
        <v>Grand brico</v>
      </c>
      <c r="Q4697" s="0" t="str">
        <f aca="false">D4697</f>
        <v>Electrique direct performant</v>
      </c>
      <c r="R4697" s="0" t="str">
        <f aca="false">E4697</f>
        <v>Electricité</v>
      </c>
      <c r="S4697" s="0" t="str">
        <f aca="false">F4697</f>
        <v>0306172602</v>
      </c>
      <c r="T4697" s="0" t="str">
        <f aca="false">G4697</f>
        <v>3</v>
      </c>
      <c r="U4697" s="0" t="n">
        <f aca="false">L4697</f>
        <v>1</v>
      </c>
      <c r="V4697" s="0" t="n">
        <f aca="false">K4697</f>
        <v>12</v>
      </c>
      <c r="W4697" s="0" t="n">
        <f aca="false">J4697</f>
        <v>0</v>
      </c>
    </row>
    <row r="4698" customFormat="false" ht="12.8" hidden="false" customHeight="false" outlineLevel="0" collapsed="false">
      <c r="A4698" s="0" t="s">
        <v>74</v>
      </c>
      <c r="B4698" s="0" t="s">
        <v>613</v>
      </c>
      <c r="C4698" s="0" t="s">
        <v>627</v>
      </c>
      <c r="D4698" s="0" t="s">
        <v>46</v>
      </c>
      <c r="E4698" s="0" t="s">
        <v>30</v>
      </c>
      <c r="F4698" s="0" t="s">
        <v>639</v>
      </c>
      <c r="G4698" s="0" t="s">
        <v>1611</v>
      </c>
      <c r="H4698" s="0" t="n">
        <v>3.32861023255814</v>
      </c>
      <c r="I4698" s="0" t="n">
        <v>48.7429462261338</v>
      </c>
      <c r="J4698" s="0" t="n">
        <v>720</v>
      </c>
      <c r="K4698" s="0" t="n">
        <f aca="false">I4698*SUMIFS(syst_chauffage!$H$3:$H$27,syst_chauffage!$B$3:$B$27,D4698,syst_chauffage!$C$3:$C$27,E4698)</f>
        <v>84.5645021317297</v>
      </c>
      <c r="L4698" s="12" t="n">
        <f aca="false">H4698*SUMIFS(syst_chauffage!$K$3:$K$27,syst_chauffage!$B$3:$B$27,D4698,syst_chauffage!$C$3:$C$27,E4698)</f>
        <v>3.00077723502174</v>
      </c>
      <c r="N4698" s="0" t="str">
        <f aca="false">A4698</f>
        <v>Commerce</v>
      </c>
      <c r="O4698" s="0" t="str">
        <f aca="false">B4698</f>
        <v>Commerce de détail non alimentaire</v>
      </c>
      <c r="P4698" s="0" t="str">
        <f aca="false">C4698</f>
        <v>Grand brico</v>
      </c>
      <c r="Q4698" s="0" t="str">
        <f aca="false">D4698</f>
        <v>Rooftop performant</v>
      </c>
      <c r="R4698" s="0" t="str">
        <f aca="false">E4698</f>
        <v>Electricité</v>
      </c>
      <c r="S4698" s="0" t="str">
        <f aca="false">F4698</f>
        <v>0306173002</v>
      </c>
      <c r="T4698" s="0" t="str">
        <f aca="false">G4698</f>
        <v>3</v>
      </c>
      <c r="U4698" s="0" t="n">
        <f aca="false">L4698</f>
        <v>3.00077723502174</v>
      </c>
      <c r="V4698" s="0" t="n">
        <f aca="false">K4698</f>
        <v>84.5645021317297</v>
      </c>
      <c r="W4698" s="0" t="n">
        <f aca="false">J4698</f>
        <v>720</v>
      </c>
    </row>
    <row r="4699" customFormat="false" ht="12.8" hidden="false" customHeight="false" outlineLevel="0" collapsed="false">
      <c r="A4699" s="0" t="s">
        <v>74</v>
      </c>
      <c r="B4699" s="0" t="s">
        <v>613</v>
      </c>
      <c r="C4699" s="0" t="s">
        <v>640</v>
      </c>
      <c r="D4699" s="0" t="s">
        <v>19</v>
      </c>
      <c r="E4699" s="0" t="s">
        <v>57</v>
      </c>
      <c r="F4699" s="0" t="s">
        <v>641</v>
      </c>
      <c r="G4699" s="0" t="s">
        <v>1611</v>
      </c>
      <c r="H4699" s="0" t="n">
        <v>1.6202321022959</v>
      </c>
      <c r="I4699" s="0" t="n">
        <v>27.6377717156315</v>
      </c>
      <c r="J4699" s="0" t="n">
        <v>0</v>
      </c>
      <c r="K4699" s="0" t="n">
        <f aca="false">I4699*SUMIFS(syst_chauffage!$H$3:$H$27,syst_chauffage!$B$3:$B$27,D4699,syst_chauffage!$C$3:$C$27,E4699)</f>
        <v>38.4849524272175</v>
      </c>
      <c r="L4699" s="12" t="n">
        <f aca="false">H4699*SUMIFS(syst_chauffage!$K$3:$K$27,syst_chauffage!$B$3:$B$27,D4699,syst_chauffage!$C$3:$C$27,E4699)</f>
        <v>1.6202321022959</v>
      </c>
      <c r="N4699" s="0" t="str">
        <f aca="false">A4699</f>
        <v>Commerce</v>
      </c>
      <c r="O4699" s="0" t="str">
        <f aca="false">B4699</f>
        <v>Commerce de détail non alimentaire</v>
      </c>
      <c r="P4699" s="0" t="str">
        <f aca="false">C4699</f>
        <v>Grand librairie</v>
      </c>
      <c r="Q4699" s="0" t="str">
        <f aca="false">D4699</f>
        <v>Autre système centralisé</v>
      </c>
      <c r="R4699" s="0" t="str">
        <f aca="false">E4699</f>
        <v>Autres</v>
      </c>
      <c r="S4699" s="0" t="str">
        <f aca="false">F4699</f>
        <v>0306260101</v>
      </c>
      <c r="T4699" s="0" t="str">
        <f aca="false">G4699</f>
        <v>3</v>
      </c>
      <c r="U4699" s="0" t="n">
        <f aca="false">L4699</f>
        <v>1.6202321022959</v>
      </c>
      <c r="V4699" s="0" t="n">
        <f aca="false">K4699</f>
        <v>38.4849524272175</v>
      </c>
      <c r="W4699" s="0" t="n">
        <f aca="false">J4699</f>
        <v>0</v>
      </c>
    </row>
    <row r="4700" customFormat="false" ht="12.8" hidden="false" customHeight="false" outlineLevel="0" collapsed="false">
      <c r="A4700" s="0" t="s">
        <v>74</v>
      </c>
      <c r="B4700" s="0" t="s">
        <v>613</v>
      </c>
      <c r="C4700" s="0" t="s">
        <v>640</v>
      </c>
      <c r="D4700" s="0" t="s">
        <v>19</v>
      </c>
      <c r="E4700" s="0" t="s">
        <v>58</v>
      </c>
      <c r="F4700" s="0" t="s">
        <v>642</v>
      </c>
      <c r="G4700" s="0" t="s">
        <v>1611</v>
      </c>
      <c r="H4700" s="0" t="n">
        <v>1.61656043191409</v>
      </c>
      <c r="I4700" s="0" t="n">
        <v>27.7495673821133</v>
      </c>
      <c r="J4700" s="0" t="n">
        <v>765</v>
      </c>
      <c r="K4700" s="0" t="n">
        <f aca="false">I4700*SUMIFS(syst_chauffage!$H$3:$H$27,syst_chauffage!$B$3:$B$27,D4700,syst_chauffage!$C$3:$C$27,E4700)</f>
        <v>45.6466394917157</v>
      </c>
      <c r="L4700" s="12" t="n">
        <f aca="false">H4700*SUMIFS(syst_chauffage!$K$3:$K$27,syst_chauffage!$B$3:$B$27,D4700,syst_chauffage!$C$3:$C$27,E4700)</f>
        <v>1.61656043191409</v>
      </c>
      <c r="N4700" s="0" t="str">
        <f aca="false">A4700</f>
        <v>Commerce</v>
      </c>
      <c r="O4700" s="0" t="str">
        <f aca="false">B4700</f>
        <v>Commerce de détail non alimentaire</v>
      </c>
      <c r="P4700" s="0" t="str">
        <f aca="false">C4700</f>
        <v>Grand librairie</v>
      </c>
      <c r="Q4700" s="0" t="str">
        <f aca="false">D4700</f>
        <v>Autre système centralisé</v>
      </c>
      <c r="R4700" s="0" t="str">
        <f aca="false">E4700</f>
        <v>Urbain</v>
      </c>
      <c r="S4700" s="0" t="str">
        <f aca="false">F4700</f>
        <v>0306260106</v>
      </c>
      <c r="T4700" s="0" t="str">
        <f aca="false">G4700</f>
        <v>3</v>
      </c>
      <c r="U4700" s="0" t="n">
        <f aca="false">L4700</f>
        <v>1.61656043191409</v>
      </c>
      <c r="V4700" s="0" t="n">
        <f aca="false">K4700</f>
        <v>45.6466394917157</v>
      </c>
      <c r="W4700" s="0" t="n">
        <f aca="false">J4700</f>
        <v>765</v>
      </c>
    </row>
    <row r="4701" customFormat="false" ht="12.8" hidden="false" customHeight="false" outlineLevel="0" collapsed="false">
      <c r="A4701" s="0" t="s">
        <v>74</v>
      </c>
      <c r="B4701" s="0" t="s">
        <v>613</v>
      </c>
      <c r="C4701" s="0" t="s">
        <v>640</v>
      </c>
      <c r="D4701" s="0" t="s">
        <v>22</v>
      </c>
      <c r="E4701" s="0" t="s">
        <v>23</v>
      </c>
      <c r="F4701" s="0" t="s">
        <v>643</v>
      </c>
      <c r="G4701" s="0" t="s">
        <v>1611</v>
      </c>
      <c r="H4701" s="0" t="n">
        <v>0.687758341144418</v>
      </c>
      <c r="I4701" s="0" t="n">
        <v>15.2081972216947</v>
      </c>
      <c r="J4701" s="0" t="n">
        <v>0</v>
      </c>
      <c r="K4701" s="0" t="n">
        <f aca="false">I4701*SUMIFS(syst_chauffage!$H$3:$H$27,syst_chauffage!$B$3:$B$27,D4701,syst_chauffage!$C$3:$C$27,E4701)</f>
        <v>26.7819776169338</v>
      </c>
      <c r="L4701" s="12" t="n">
        <f aca="false">H4701*SUMIFS(syst_chauffage!$K$3:$K$27,syst_chauffage!$B$3:$B$27,D4701,syst_chauffage!$C$3:$C$27,E4701)</f>
        <v>0.687758341144418</v>
      </c>
      <c r="N4701" s="0" t="str">
        <f aca="false">A4701</f>
        <v>Commerce</v>
      </c>
      <c r="O4701" s="0" t="str">
        <f aca="false">B4701</f>
        <v>Commerce de détail non alimentaire</v>
      </c>
      <c r="P4701" s="0" t="str">
        <f aca="false">C4701</f>
        <v>Grand librairie</v>
      </c>
      <c r="Q4701" s="0" t="str">
        <f aca="false">D4701</f>
        <v>Chaudière fioul</v>
      </c>
      <c r="R4701" s="0" t="str">
        <f aca="false">E4701</f>
        <v>Fioul</v>
      </c>
      <c r="S4701" s="0" t="str">
        <f aca="false">F4701</f>
        <v>0306260303</v>
      </c>
      <c r="T4701" s="0" t="str">
        <f aca="false">G4701</f>
        <v>3</v>
      </c>
      <c r="U4701" s="0" t="n">
        <f aca="false">L4701</f>
        <v>0.687758341144418</v>
      </c>
      <c r="V4701" s="0" t="n">
        <f aca="false">K4701</f>
        <v>26.7819776169338</v>
      </c>
      <c r="W4701" s="0" t="n">
        <f aca="false">J4701</f>
        <v>0</v>
      </c>
    </row>
    <row r="4702" customFormat="false" ht="12.8" hidden="false" customHeight="false" outlineLevel="0" collapsed="false">
      <c r="A4702" s="0" t="s">
        <v>74</v>
      </c>
      <c r="B4702" s="0" t="s">
        <v>613</v>
      </c>
      <c r="C4702" s="0" t="s">
        <v>640</v>
      </c>
      <c r="D4702" s="0" t="s">
        <v>13</v>
      </c>
      <c r="E4702" s="0" t="s">
        <v>14</v>
      </c>
      <c r="F4702" s="0" t="s">
        <v>644</v>
      </c>
      <c r="G4702" s="0" t="s">
        <v>1611</v>
      </c>
      <c r="H4702" s="0" t="n">
        <v>0.779109834460092</v>
      </c>
      <c r="I4702" s="0" t="n">
        <v>11.1971073498352</v>
      </c>
      <c r="J4702" s="0" t="n">
        <v>363</v>
      </c>
      <c r="K4702" s="0" t="n">
        <f aca="false">I4702*SUMIFS(syst_chauffage!$H$3:$H$27,syst_chauffage!$B$3:$B$27,D4702,syst_chauffage!$C$3:$C$27,E4702)</f>
        <v>22.6135854809351</v>
      </c>
      <c r="L4702" s="12" t="n">
        <f aca="false">H4702*SUMIFS(syst_chauffage!$K$3:$K$27,syst_chauffage!$B$3:$B$27,D4702,syst_chauffage!$C$3:$C$27,E4702)</f>
        <v>0.779109834460092</v>
      </c>
      <c r="N4702" s="0" t="str">
        <f aca="false">A4702</f>
        <v>Commerce</v>
      </c>
      <c r="O4702" s="0" t="str">
        <f aca="false">B4702</f>
        <v>Commerce de détail non alimentaire</v>
      </c>
      <c r="P4702" s="0" t="str">
        <f aca="false">C4702</f>
        <v>Grand librairie</v>
      </c>
      <c r="Q4702" s="0" t="str">
        <f aca="false">D4702</f>
        <v>Chaudière gaz</v>
      </c>
      <c r="R4702" s="0" t="str">
        <f aca="false">E4702</f>
        <v>Gaz</v>
      </c>
      <c r="S4702" s="0" t="str">
        <f aca="false">F4702</f>
        <v>0306260404</v>
      </c>
      <c r="T4702" s="0" t="str">
        <f aca="false">G4702</f>
        <v>3</v>
      </c>
      <c r="U4702" s="0" t="n">
        <f aca="false">L4702</f>
        <v>0.779109834460092</v>
      </c>
      <c r="V4702" s="0" t="n">
        <f aca="false">K4702</f>
        <v>22.6135854809351</v>
      </c>
      <c r="W4702" s="0" t="n">
        <f aca="false">J4702</f>
        <v>363</v>
      </c>
    </row>
    <row r="4703" customFormat="false" ht="12.8" hidden="false" customHeight="false" outlineLevel="0" collapsed="false">
      <c r="A4703" s="0" t="s">
        <v>74</v>
      </c>
      <c r="B4703" s="0" t="s">
        <v>613</v>
      </c>
      <c r="C4703" s="0" t="s">
        <v>640</v>
      </c>
      <c r="D4703" s="0" t="s">
        <v>29</v>
      </c>
      <c r="E4703" s="0" t="s">
        <v>30</v>
      </c>
      <c r="F4703" s="0" t="s">
        <v>645</v>
      </c>
      <c r="G4703" s="0" t="s">
        <v>1611</v>
      </c>
      <c r="H4703" s="0" t="n">
        <v>0.92</v>
      </c>
      <c r="I4703" s="0" t="n">
        <v>10.4</v>
      </c>
      <c r="J4703" s="0" t="n">
        <v>0</v>
      </c>
      <c r="K4703" s="0" t="n">
        <f aca="false">I4703*SUMIFS(syst_chauffage!$H$3:$H$27,syst_chauffage!$B$3:$B$27,D4703,syst_chauffage!$C$3:$C$27,E4703)</f>
        <v>3</v>
      </c>
      <c r="L4703" s="12" t="n">
        <f aca="false">H4703*SUMIFS(syst_chauffage!$K$3:$K$27,syst_chauffage!$B$3:$B$27,D4703,syst_chauffage!$C$3:$C$27,E4703)</f>
        <v>0.92</v>
      </c>
      <c r="N4703" s="0" t="str">
        <f aca="false">A4703</f>
        <v>Commerce</v>
      </c>
      <c r="O4703" s="0" t="str">
        <f aca="false">B4703</f>
        <v>Commerce de détail non alimentaire</v>
      </c>
      <c r="P4703" s="0" t="str">
        <f aca="false">C4703</f>
        <v>Grand librairie</v>
      </c>
      <c r="Q4703" s="0" t="str">
        <f aca="false">D4703</f>
        <v>Electrique direct</v>
      </c>
      <c r="R4703" s="0" t="str">
        <f aca="false">E4703</f>
        <v>Electricité</v>
      </c>
      <c r="S4703" s="0" t="str">
        <f aca="false">F4703</f>
        <v>0306260602</v>
      </c>
      <c r="T4703" s="0" t="str">
        <f aca="false">G4703</f>
        <v>3</v>
      </c>
      <c r="U4703" s="0" t="n">
        <f aca="false">L4703</f>
        <v>0.92</v>
      </c>
      <c r="V4703" s="0" t="n">
        <f aca="false">K4703</f>
        <v>3</v>
      </c>
      <c r="W4703" s="0" t="n">
        <f aca="false">J4703</f>
        <v>0</v>
      </c>
    </row>
    <row r="4704" customFormat="false" ht="12.8" hidden="false" customHeight="false" outlineLevel="0" collapsed="false">
      <c r="A4704" s="0" t="s">
        <v>74</v>
      </c>
      <c r="B4704" s="0" t="s">
        <v>613</v>
      </c>
      <c r="C4704" s="0" t="s">
        <v>640</v>
      </c>
      <c r="D4704" s="0" t="s">
        <v>36</v>
      </c>
      <c r="E4704" s="0" t="s">
        <v>30</v>
      </c>
      <c r="F4704" s="0" t="s">
        <v>646</v>
      </c>
      <c r="G4704" s="0" t="s">
        <v>1611</v>
      </c>
      <c r="H4704" s="0" t="n">
        <v>3.27439423255813</v>
      </c>
      <c r="I4704" s="0" t="n">
        <v>76.3017761659778</v>
      </c>
      <c r="J4704" s="0" t="n">
        <v>675</v>
      </c>
      <c r="K4704" s="0" t="n">
        <f aca="false">I4704*SUMIFS(syst_chauffage!$H$3:$H$27,syst_chauffage!$B$3:$B$27,D4704,syst_chauffage!$C$3:$C$27,E4704)</f>
        <v>47.2047120579265</v>
      </c>
      <c r="L4704" s="12" t="n">
        <f aca="false">H4704*SUMIFS(syst_chauffage!$K$3:$K$27,syst_chauffage!$B$3:$B$27,D4704,syst_chauffage!$C$3:$C$27,E4704)</f>
        <v>2.75111501758348</v>
      </c>
      <c r="N4704" s="0" t="str">
        <f aca="false">A4704</f>
        <v>Commerce</v>
      </c>
      <c r="O4704" s="0" t="str">
        <f aca="false">B4704</f>
        <v>Commerce de détail non alimentaire</v>
      </c>
      <c r="P4704" s="0" t="str">
        <f aca="false">C4704</f>
        <v>Grand librairie</v>
      </c>
      <c r="Q4704" s="0" t="str">
        <f aca="false">D4704</f>
        <v>PAC</v>
      </c>
      <c r="R4704" s="0" t="str">
        <f aca="false">E4704</f>
        <v>Electricité</v>
      </c>
      <c r="S4704" s="0" t="str">
        <f aca="false">F4704</f>
        <v>0306260902</v>
      </c>
      <c r="T4704" s="0" t="str">
        <f aca="false">G4704</f>
        <v>3</v>
      </c>
      <c r="U4704" s="0" t="n">
        <f aca="false">L4704</f>
        <v>2.75111501758348</v>
      </c>
      <c r="V4704" s="0" t="n">
        <f aca="false">K4704</f>
        <v>47.2047120579265</v>
      </c>
      <c r="W4704" s="0" t="n">
        <f aca="false">J4704</f>
        <v>675</v>
      </c>
    </row>
    <row r="4705" customFormat="false" ht="12.8" hidden="false" customHeight="false" outlineLevel="0" collapsed="false">
      <c r="A4705" s="0" t="s">
        <v>74</v>
      </c>
      <c r="B4705" s="0" t="s">
        <v>613</v>
      </c>
      <c r="C4705" s="0" t="s">
        <v>640</v>
      </c>
      <c r="D4705" s="0" t="s">
        <v>51</v>
      </c>
      <c r="E4705" s="0" t="s">
        <v>57</v>
      </c>
      <c r="F4705" s="0" t="s">
        <v>647</v>
      </c>
      <c r="G4705" s="0" t="s">
        <v>1611</v>
      </c>
      <c r="H4705" s="0" t="n">
        <v>1.86949857957219</v>
      </c>
      <c r="I4705" s="0" t="n">
        <v>32.9021091852755</v>
      </c>
      <c r="J4705" s="0" t="n">
        <v>0</v>
      </c>
      <c r="K4705" s="0" t="n">
        <f aca="false">I4705*SUMIFS(syst_chauffage!$H$3:$H$27,syst_chauffage!$B$3:$B$27,D4705,syst_chauffage!$C$3:$C$27,E4705)</f>
        <v>69.714760895645</v>
      </c>
      <c r="L4705" s="12" t="n">
        <f aca="false">H4705*SUMIFS(syst_chauffage!$K$3:$K$27,syst_chauffage!$B$3:$B$27,D4705,syst_chauffage!$C$3:$C$27,E4705)</f>
        <v>1.86949857957219</v>
      </c>
      <c r="N4705" s="0" t="str">
        <f aca="false">A4705</f>
        <v>Commerce</v>
      </c>
      <c r="O4705" s="0" t="str">
        <f aca="false">B4705</f>
        <v>Commerce de détail non alimentaire</v>
      </c>
      <c r="P4705" s="0" t="str">
        <f aca="false">C4705</f>
        <v>Grand librairie</v>
      </c>
      <c r="Q4705" s="0" t="str">
        <f aca="false">D4705</f>
        <v>Autre système centralisé performant</v>
      </c>
      <c r="R4705" s="0" t="str">
        <f aca="false">E4705</f>
        <v>Autres</v>
      </c>
      <c r="S4705" s="0" t="str">
        <f aca="false">F4705</f>
        <v>0306262101</v>
      </c>
      <c r="T4705" s="0" t="str">
        <f aca="false">G4705</f>
        <v>3</v>
      </c>
      <c r="U4705" s="0" t="n">
        <f aca="false">L4705</f>
        <v>1.86949857957219</v>
      </c>
      <c r="V4705" s="0" t="n">
        <f aca="false">K4705</f>
        <v>69.714760895645</v>
      </c>
      <c r="W4705" s="0" t="n">
        <f aca="false">J4705</f>
        <v>0</v>
      </c>
    </row>
    <row r="4706" customFormat="false" ht="12.8" hidden="false" customHeight="false" outlineLevel="0" collapsed="false">
      <c r="A4706" s="0" t="s">
        <v>74</v>
      </c>
      <c r="B4706" s="0" t="s">
        <v>613</v>
      </c>
      <c r="C4706" s="0" t="s">
        <v>640</v>
      </c>
      <c r="D4706" s="0" t="s">
        <v>51</v>
      </c>
      <c r="E4706" s="0" t="s">
        <v>58</v>
      </c>
      <c r="F4706" s="0" t="s">
        <v>648</v>
      </c>
      <c r="G4706" s="0" t="s">
        <v>1611</v>
      </c>
      <c r="H4706" s="0" t="n">
        <v>1.86526203682395</v>
      </c>
      <c r="I4706" s="0" t="n">
        <v>33.0351992644206</v>
      </c>
      <c r="J4706" s="0" t="n">
        <v>765</v>
      </c>
      <c r="K4706" s="0" t="n">
        <f aca="false">I4706*SUMIFS(syst_chauffage!$H$3:$H$27,syst_chauffage!$B$3:$B$27,D4706,syst_chauffage!$C$3:$C$27,E4706)</f>
        <v>70.4970989425683</v>
      </c>
      <c r="L4706" s="12" t="n">
        <f aca="false">H4706*SUMIFS(syst_chauffage!$K$3:$K$27,syst_chauffage!$B$3:$B$27,D4706,syst_chauffage!$C$3:$C$27,E4706)</f>
        <v>1.86526203682395</v>
      </c>
      <c r="N4706" s="0" t="str">
        <f aca="false">A4706</f>
        <v>Commerce</v>
      </c>
      <c r="O4706" s="0" t="str">
        <f aca="false">B4706</f>
        <v>Commerce de détail non alimentaire</v>
      </c>
      <c r="P4706" s="0" t="str">
        <f aca="false">C4706</f>
        <v>Grand librairie</v>
      </c>
      <c r="Q4706" s="0" t="str">
        <f aca="false">D4706</f>
        <v>Autre système centralisé performant</v>
      </c>
      <c r="R4706" s="0" t="str">
        <f aca="false">E4706</f>
        <v>Urbain</v>
      </c>
      <c r="S4706" s="0" t="str">
        <f aca="false">F4706</f>
        <v>0306262106</v>
      </c>
      <c r="T4706" s="0" t="str">
        <f aca="false">G4706</f>
        <v>3</v>
      </c>
      <c r="U4706" s="0" t="n">
        <f aca="false">L4706</f>
        <v>1.86526203682395</v>
      </c>
      <c r="V4706" s="0" t="n">
        <f aca="false">K4706</f>
        <v>70.4970989425683</v>
      </c>
      <c r="W4706" s="0" t="n">
        <f aca="false">J4706</f>
        <v>765</v>
      </c>
    </row>
    <row r="4707" customFormat="false" ht="12.8" hidden="false" customHeight="false" outlineLevel="0" collapsed="false">
      <c r="A4707" s="0" t="s">
        <v>74</v>
      </c>
      <c r="B4707" s="0" t="s">
        <v>613</v>
      </c>
      <c r="C4707" s="0" t="s">
        <v>640</v>
      </c>
      <c r="D4707" s="0" t="s">
        <v>27</v>
      </c>
      <c r="E4707" s="0" t="s">
        <v>23</v>
      </c>
      <c r="F4707" s="0" t="s">
        <v>649</v>
      </c>
      <c r="G4707" s="0" t="s">
        <v>1611</v>
      </c>
      <c r="H4707" s="0" t="n">
        <v>0.758862240667528</v>
      </c>
      <c r="I4707" s="0" t="n">
        <v>18.1049966924937</v>
      </c>
      <c r="J4707" s="0" t="n">
        <v>836</v>
      </c>
      <c r="K4707" s="0" t="n">
        <f aca="false">I4707*SUMIFS(syst_chauffage!$H$3:$H$27,syst_chauffage!$B$3:$B$27,D4707,syst_chauffage!$C$3:$C$27,E4707)</f>
        <v>46.4285104123512</v>
      </c>
      <c r="L4707" s="12" t="n">
        <f aca="false">H4707*SUMIFS(syst_chauffage!$K$3:$K$27,syst_chauffage!$B$3:$B$27,D4707,syst_chauffage!$C$3:$C$27,E4707)</f>
        <v>0.758862240667528</v>
      </c>
      <c r="N4707" s="0" t="str">
        <f aca="false">A4707</f>
        <v>Commerce</v>
      </c>
      <c r="O4707" s="0" t="str">
        <f aca="false">B4707</f>
        <v>Commerce de détail non alimentaire</v>
      </c>
      <c r="P4707" s="0" t="str">
        <f aca="false">C4707</f>
        <v>Grand librairie</v>
      </c>
      <c r="Q4707" s="0" t="str">
        <f aca="false">D4707</f>
        <v>Chaudière condensation fioul</v>
      </c>
      <c r="R4707" s="0" t="str">
        <f aca="false">E4707</f>
        <v>Fioul</v>
      </c>
      <c r="S4707" s="0" t="str">
        <f aca="false">F4707</f>
        <v>0306262303</v>
      </c>
      <c r="T4707" s="0" t="str">
        <f aca="false">G4707</f>
        <v>3</v>
      </c>
      <c r="U4707" s="0" t="n">
        <f aca="false">L4707</f>
        <v>0.758862240667528</v>
      </c>
      <c r="V4707" s="0" t="n">
        <f aca="false">K4707</f>
        <v>46.4285104123512</v>
      </c>
      <c r="W4707" s="0" t="n">
        <f aca="false">J4707</f>
        <v>836</v>
      </c>
    </row>
    <row r="4708" customFormat="false" ht="12.8" hidden="false" customHeight="false" outlineLevel="0" collapsed="false">
      <c r="A4708" s="0" t="s">
        <v>74</v>
      </c>
      <c r="B4708" s="0" t="s">
        <v>613</v>
      </c>
      <c r="C4708" s="0" t="s">
        <v>640</v>
      </c>
      <c r="D4708" s="0" t="s">
        <v>18</v>
      </c>
      <c r="E4708" s="0" t="s">
        <v>14</v>
      </c>
      <c r="F4708" s="0" t="s">
        <v>650</v>
      </c>
      <c r="G4708" s="0" t="s">
        <v>1611</v>
      </c>
      <c r="H4708" s="0" t="n">
        <v>0.986636859683235</v>
      </c>
      <c r="I4708" s="0" t="n">
        <v>13.3298897021848</v>
      </c>
      <c r="J4708" s="0" t="n">
        <v>836</v>
      </c>
      <c r="K4708" s="0" t="n">
        <f aca="false">I4708*SUMIFS(syst_chauffage!$H$3:$H$27,syst_chauffage!$B$3:$B$27,D4708,syst_chauffage!$C$3:$C$27,E4708)</f>
        <v>36.3230019780448</v>
      </c>
      <c r="L4708" s="12" t="n">
        <f aca="false">H4708*SUMIFS(syst_chauffage!$K$3:$K$27,syst_chauffage!$B$3:$B$27,D4708,syst_chauffage!$C$3:$C$27,E4708)</f>
        <v>0.958465309213209</v>
      </c>
      <c r="N4708" s="0" t="str">
        <f aca="false">A4708</f>
        <v>Commerce</v>
      </c>
      <c r="O4708" s="0" t="str">
        <f aca="false">B4708</f>
        <v>Commerce de détail non alimentaire</v>
      </c>
      <c r="P4708" s="0" t="str">
        <f aca="false">C4708</f>
        <v>Grand librairie</v>
      </c>
      <c r="Q4708" s="0" t="str">
        <f aca="false">D4708</f>
        <v>Chaudière condensation gaz</v>
      </c>
      <c r="R4708" s="0" t="str">
        <f aca="false">E4708</f>
        <v>Gaz</v>
      </c>
      <c r="S4708" s="0" t="str">
        <f aca="false">F4708</f>
        <v>0306262404</v>
      </c>
      <c r="T4708" s="0" t="str">
        <f aca="false">G4708</f>
        <v>3</v>
      </c>
      <c r="U4708" s="0" t="n">
        <f aca="false">L4708</f>
        <v>0.958465309213209</v>
      </c>
      <c r="V4708" s="0" t="n">
        <f aca="false">K4708</f>
        <v>36.3230019780448</v>
      </c>
      <c r="W4708" s="0" t="n">
        <f aca="false">J4708</f>
        <v>836</v>
      </c>
    </row>
    <row r="4709" customFormat="false" ht="12.8" hidden="false" customHeight="false" outlineLevel="0" collapsed="false">
      <c r="A4709" s="0" t="s">
        <v>74</v>
      </c>
      <c r="B4709" s="0" t="s">
        <v>613</v>
      </c>
      <c r="C4709" s="0" t="s">
        <v>640</v>
      </c>
      <c r="D4709" s="0" t="s">
        <v>32</v>
      </c>
      <c r="E4709" s="0" t="s">
        <v>30</v>
      </c>
      <c r="F4709" s="0" t="s">
        <v>651</v>
      </c>
      <c r="G4709" s="0" t="s">
        <v>1611</v>
      </c>
      <c r="H4709" s="0" t="n">
        <v>1</v>
      </c>
      <c r="I4709" s="0" t="n">
        <v>12</v>
      </c>
      <c r="J4709" s="0" t="n">
        <v>0</v>
      </c>
      <c r="K4709" s="0" t="n">
        <f aca="false">I4709*SUMIFS(syst_chauffage!$H$3:$H$27,syst_chauffage!$B$3:$B$27,D4709,syst_chauffage!$C$3:$C$27,E4709)</f>
        <v>12</v>
      </c>
      <c r="L4709" s="12" t="n">
        <f aca="false">H4709*SUMIFS(syst_chauffage!$K$3:$K$27,syst_chauffage!$B$3:$B$27,D4709,syst_chauffage!$C$3:$C$27,E4709)</f>
        <v>1</v>
      </c>
      <c r="N4709" s="0" t="str">
        <f aca="false">A4709</f>
        <v>Commerce</v>
      </c>
      <c r="O4709" s="0" t="str">
        <f aca="false">B4709</f>
        <v>Commerce de détail non alimentaire</v>
      </c>
      <c r="P4709" s="0" t="str">
        <f aca="false">C4709</f>
        <v>Grand librairie</v>
      </c>
      <c r="Q4709" s="0" t="str">
        <f aca="false">D4709</f>
        <v>Electrique direct performant</v>
      </c>
      <c r="R4709" s="0" t="str">
        <f aca="false">E4709</f>
        <v>Electricité</v>
      </c>
      <c r="S4709" s="0" t="str">
        <f aca="false">F4709</f>
        <v>0306262602</v>
      </c>
      <c r="T4709" s="0" t="str">
        <f aca="false">G4709</f>
        <v>3</v>
      </c>
      <c r="U4709" s="0" t="n">
        <f aca="false">L4709</f>
        <v>1</v>
      </c>
      <c r="V4709" s="0" t="n">
        <f aca="false">K4709</f>
        <v>12</v>
      </c>
      <c r="W4709" s="0" t="n">
        <f aca="false">J4709</f>
        <v>0</v>
      </c>
    </row>
    <row r="4710" customFormat="false" ht="12.8" hidden="false" customHeight="false" outlineLevel="0" collapsed="false">
      <c r="A4710" s="0" t="s">
        <v>74</v>
      </c>
      <c r="B4710" s="0" t="s">
        <v>613</v>
      </c>
      <c r="C4710" s="0" t="s">
        <v>640</v>
      </c>
      <c r="D4710" s="0" t="s">
        <v>38</v>
      </c>
      <c r="E4710" s="0" t="s">
        <v>30</v>
      </c>
      <c r="F4710" s="0" t="s">
        <v>652</v>
      </c>
      <c r="G4710" s="0" t="s">
        <v>1611</v>
      </c>
      <c r="H4710" s="0" t="n">
        <v>3.39795627906976</v>
      </c>
      <c r="I4710" s="0" t="n">
        <v>90.8354478166403</v>
      </c>
      <c r="J4710" s="0" t="n">
        <v>720</v>
      </c>
      <c r="K4710" s="0" t="n">
        <f aca="false">I4710*SUMIFS(syst_chauffage!$H$3:$H$27,syst_chauffage!$B$3:$B$27,D4710,syst_chauffage!$C$3:$C$27,E4710)</f>
        <v>91.8159076538196</v>
      </c>
      <c r="L4710" s="12" t="n">
        <f aca="false">H4710*SUMIFS(syst_chauffage!$K$3:$K$27,syst_chauffage!$B$3:$B$27,D4710,syst_chauffage!$C$3:$C$27,E4710)</f>
        <v>3.03986496519792</v>
      </c>
      <c r="N4710" s="0" t="str">
        <f aca="false">A4710</f>
        <v>Commerce</v>
      </c>
      <c r="O4710" s="0" t="str">
        <f aca="false">B4710</f>
        <v>Commerce de détail non alimentaire</v>
      </c>
      <c r="P4710" s="0" t="str">
        <f aca="false">C4710</f>
        <v>Grand librairie</v>
      </c>
      <c r="Q4710" s="0" t="str">
        <f aca="false">D4710</f>
        <v>PAC performant</v>
      </c>
      <c r="R4710" s="0" t="str">
        <f aca="false">E4710</f>
        <v>Electricité</v>
      </c>
      <c r="S4710" s="0" t="str">
        <f aca="false">F4710</f>
        <v>0306262902</v>
      </c>
      <c r="T4710" s="0" t="str">
        <f aca="false">G4710</f>
        <v>3</v>
      </c>
      <c r="U4710" s="0" t="n">
        <f aca="false">L4710</f>
        <v>3.03986496519792</v>
      </c>
      <c r="V4710" s="0" t="n">
        <f aca="false">K4710</f>
        <v>91.8159076538196</v>
      </c>
      <c r="W4710" s="0" t="n">
        <f aca="false">J4710</f>
        <v>720</v>
      </c>
    </row>
    <row r="4711" customFormat="false" ht="12.8" hidden="false" customHeight="false" outlineLevel="0" collapsed="false">
      <c r="A4711" s="0" t="s">
        <v>74</v>
      </c>
      <c r="B4711" s="0" t="s">
        <v>613</v>
      </c>
      <c r="C4711" s="0" t="s">
        <v>653</v>
      </c>
      <c r="D4711" s="0" t="s">
        <v>19</v>
      </c>
      <c r="E4711" s="0" t="s">
        <v>57</v>
      </c>
      <c r="F4711" s="0" t="s">
        <v>654</v>
      </c>
      <c r="G4711" s="0" t="s">
        <v>1611</v>
      </c>
      <c r="H4711" s="0" t="n">
        <v>1.61871764611721</v>
      </c>
      <c r="I4711" s="0" t="n">
        <v>27.7362242133936</v>
      </c>
      <c r="J4711" s="0" t="n">
        <v>0</v>
      </c>
      <c r="K4711" s="0" t="n">
        <f aca="false">I4711*SUMIFS(syst_chauffage!$H$3:$H$27,syst_chauffage!$B$3:$B$27,D4711,syst_chauffage!$C$3:$C$27,E4711)</f>
        <v>38.6220452338193</v>
      </c>
      <c r="L4711" s="12" t="n">
        <f aca="false">H4711*SUMIFS(syst_chauffage!$K$3:$K$27,syst_chauffage!$B$3:$B$27,D4711,syst_chauffage!$C$3:$C$27,E4711)</f>
        <v>1.61871764611721</v>
      </c>
      <c r="N4711" s="0" t="str">
        <f aca="false">A4711</f>
        <v>Commerce</v>
      </c>
      <c r="O4711" s="0" t="str">
        <f aca="false">B4711</f>
        <v>Commerce de détail non alimentaire</v>
      </c>
      <c r="P4711" s="0" t="str">
        <f aca="false">C4711</f>
        <v>Grand Mode</v>
      </c>
      <c r="Q4711" s="0" t="str">
        <f aca="false">D4711</f>
        <v>Autre système centralisé</v>
      </c>
      <c r="R4711" s="0" t="str">
        <f aca="false">E4711</f>
        <v>Autres</v>
      </c>
      <c r="S4711" s="0" t="str">
        <f aca="false">F4711</f>
        <v>0306270101</v>
      </c>
      <c r="T4711" s="0" t="str">
        <f aca="false">G4711</f>
        <v>3</v>
      </c>
      <c r="U4711" s="0" t="n">
        <f aca="false">L4711</f>
        <v>1.61871764611721</v>
      </c>
      <c r="V4711" s="0" t="n">
        <f aca="false">K4711</f>
        <v>38.6220452338193</v>
      </c>
      <c r="W4711" s="0" t="n">
        <f aca="false">J4711</f>
        <v>0</v>
      </c>
    </row>
    <row r="4712" customFormat="false" ht="12.8" hidden="false" customHeight="false" outlineLevel="0" collapsed="false">
      <c r="A4712" s="0" t="s">
        <v>74</v>
      </c>
      <c r="B4712" s="0" t="s">
        <v>613</v>
      </c>
      <c r="C4712" s="0" t="s">
        <v>653</v>
      </c>
      <c r="D4712" s="0" t="s">
        <v>19</v>
      </c>
      <c r="E4712" s="0" t="s">
        <v>58</v>
      </c>
      <c r="F4712" s="0" t="s">
        <v>655</v>
      </c>
      <c r="G4712" s="0" t="s">
        <v>1611</v>
      </c>
      <c r="H4712" s="0" t="n">
        <v>1.63341394583901</v>
      </c>
      <c r="I4712" s="0" t="n">
        <v>27.7184799850238</v>
      </c>
      <c r="J4712" s="0" t="n">
        <v>765</v>
      </c>
      <c r="K4712" s="0" t="n">
        <f aca="false">I4712*SUMIFS(syst_chauffage!$H$3:$H$27,syst_chauffage!$B$3:$B$27,D4712,syst_chauffage!$C$3:$C$27,E4712)</f>
        <v>45.5955022906149</v>
      </c>
      <c r="L4712" s="12" t="n">
        <f aca="false">H4712*SUMIFS(syst_chauffage!$K$3:$K$27,syst_chauffage!$B$3:$B$27,D4712,syst_chauffage!$C$3:$C$27,E4712)</f>
        <v>1.63341394583901</v>
      </c>
      <c r="N4712" s="0" t="str">
        <f aca="false">A4712</f>
        <v>Commerce</v>
      </c>
      <c r="O4712" s="0" t="str">
        <f aca="false">B4712</f>
        <v>Commerce de détail non alimentaire</v>
      </c>
      <c r="P4712" s="0" t="str">
        <f aca="false">C4712</f>
        <v>Grand Mode</v>
      </c>
      <c r="Q4712" s="0" t="str">
        <f aca="false">D4712</f>
        <v>Autre système centralisé</v>
      </c>
      <c r="R4712" s="0" t="str">
        <f aca="false">E4712</f>
        <v>Urbain</v>
      </c>
      <c r="S4712" s="0" t="str">
        <f aca="false">F4712</f>
        <v>0306270106</v>
      </c>
      <c r="T4712" s="0" t="str">
        <f aca="false">G4712</f>
        <v>3</v>
      </c>
      <c r="U4712" s="0" t="n">
        <f aca="false">L4712</f>
        <v>1.63341394583901</v>
      </c>
      <c r="V4712" s="0" t="n">
        <f aca="false">K4712</f>
        <v>45.5955022906149</v>
      </c>
      <c r="W4712" s="0" t="n">
        <f aca="false">J4712</f>
        <v>765</v>
      </c>
    </row>
    <row r="4713" customFormat="false" ht="12.8" hidden="false" customHeight="false" outlineLevel="0" collapsed="false">
      <c r="A4713" s="0" t="s">
        <v>74</v>
      </c>
      <c r="B4713" s="0" t="s">
        <v>613</v>
      </c>
      <c r="C4713" s="0" t="s">
        <v>653</v>
      </c>
      <c r="D4713" s="0" t="s">
        <v>22</v>
      </c>
      <c r="E4713" s="0" t="s">
        <v>23</v>
      </c>
      <c r="F4713" s="0" t="s">
        <v>656</v>
      </c>
      <c r="G4713" s="0" t="s">
        <v>1611</v>
      </c>
      <c r="H4713" s="0" t="n">
        <v>0.687777525618502</v>
      </c>
      <c r="I4713" s="0" t="n">
        <v>15.230046095693</v>
      </c>
      <c r="J4713" s="0" t="n">
        <v>0</v>
      </c>
      <c r="K4713" s="0" t="n">
        <f aca="false">I4713*SUMIFS(syst_chauffage!$H$3:$H$27,syst_chauffage!$B$3:$B$27,D4713,syst_chauffage!$C$3:$C$27,E4713)</f>
        <v>26.8204539758242</v>
      </c>
      <c r="L4713" s="12" t="n">
        <f aca="false">H4713*SUMIFS(syst_chauffage!$K$3:$K$27,syst_chauffage!$B$3:$B$27,D4713,syst_chauffage!$C$3:$C$27,E4713)</f>
        <v>0.687777525618502</v>
      </c>
      <c r="N4713" s="0" t="str">
        <f aca="false">A4713</f>
        <v>Commerce</v>
      </c>
      <c r="O4713" s="0" t="str">
        <f aca="false">B4713</f>
        <v>Commerce de détail non alimentaire</v>
      </c>
      <c r="P4713" s="0" t="str">
        <f aca="false">C4713</f>
        <v>Grand Mode</v>
      </c>
      <c r="Q4713" s="0" t="str">
        <f aca="false">D4713</f>
        <v>Chaudière fioul</v>
      </c>
      <c r="R4713" s="0" t="str">
        <f aca="false">E4713</f>
        <v>Fioul</v>
      </c>
      <c r="S4713" s="0" t="str">
        <f aca="false">F4713</f>
        <v>0306270303</v>
      </c>
      <c r="T4713" s="0" t="str">
        <f aca="false">G4713</f>
        <v>3</v>
      </c>
      <c r="U4713" s="0" t="n">
        <f aca="false">L4713</f>
        <v>0.687777525618502</v>
      </c>
      <c r="V4713" s="0" t="n">
        <f aca="false">K4713</f>
        <v>26.8204539758242</v>
      </c>
      <c r="W4713" s="0" t="n">
        <f aca="false">J4713</f>
        <v>0</v>
      </c>
    </row>
    <row r="4714" customFormat="false" ht="12.8" hidden="false" customHeight="false" outlineLevel="0" collapsed="false">
      <c r="A4714" s="0" t="s">
        <v>74</v>
      </c>
      <c r="B4714" s="0" t="s">
        <v>613</v>
      </c>
      <c r="C4714" s="0" t="s">
        <v>653</v>
      </c>
      <c r="D4714" s="0" t="s">
        <v>13</v>
      </c>
      <c r="E4714" s="0" t="s">
        <v>14</v>
      </c>
      <c r="F4714" s="0" t="s">
        <v>657</v>
      </c>
      <c r="G4714" s="0" t="s">
        <v>1611</v>
      </c>
      <c r="H4714" s="0" t="n">
        <v>0.779092309124152</v>
      </c>
      <c r="I4714" s="0" t="n">
        <v>11.1824066788083</v>
      </c>
      <c r="J4714" s="0" t="n">
        <v>363</v>
      </c>
      <c r="K4714" s="0" t="n">
        <f aca="false">I4714*SUMIFS(syst_chauffage!$H$3:$H$27,syst_chauffage!$B$3:$B$27,D4714,syst_chauffage!$C$3:$C$27,E4714)</f>
        <v>22.5838961272022</v>
      </c>
      <c r="L4714" s="12" t="n">
        <f aca="false">H4714*SUMIFS(syst_chauffage!$K$3:$K$27,syst_chauffage!$B$3:$B$27,D4714,syst_chauffage!$C$3:$C$27,E4714)</f>
        <v>0.779092309124152</v>
      </c>
      <c r="N4714" s="0" t="str">
        <f aca="false">A4714</f>
        <v>Commerce</v>
      </c>
      <c r="O4714" s="0" t="str">
        <f aca="false">B4714</f>
        <v>Commerce de détail non alimentaire</v>
      </c>
      <c r="P4714" s="0" t="str">
        <f aca="false">C4714</f>
        <v>Grand Mode</v>
      </c>
      <c r="Q4714" s="0" t="str">
        <f aca="false">D4714</f>
        <v>Chaudière gaz</v>
      </c>
      <c r="R4714" s="0" t="str">
        <f aca="false">E4714</f>
        <v>Gaz</v>
      </c>
      <c r="S4714" s="0" t="str">
        <f aca="false">F4714</f>
        <v>0306270404</v>
      </c>
      <c r="T4714" s="0" t="str">
        <f aca="false">G4714</f>
        <v>3</v>
      </c>
      <c r="U4714" s="0" t="n">
        <f aca="false">L4714</f>
        <v>0.779092309124152</v>
      </c>
      <c r="V4714" s="0" t="n">
        <f aca="false">K4714</f>
        <v>22.5838961272022</v>
      </c>
      <c r="W4714" s="0" t="n">
        <f aca="false">J4714</f>
        <v>363</v>
      </c>
    </row>
    <row r="4715" customFormat="false" ht="12.8" hidden="false" customHeight="false" outlineLevel="0" collapsed="false">
      <c r="A4715" s="0" t="s">
        <v>74</v>
      </c>
      <c r="B4715" s="0" t="s">
        <v>613</v>
      </c>
      <c r="C4715" s="0" t="s">
        <v>653</v>
      </c>
      <c r="D4715" s="0" t="s">
        <v>29</v>
      </c>
      <c r="E4715" s="0" t="s">
        <v>30</v>
      </c>
      <c r="F4715" s="0" t="s">
        <v>658</v>
      </c>
      <c r="G4715" s="0" t="s">
        <v>1611</v>
      </c>
      <c r="H4715" s="0" t="n">
        <v>0.92</v>
      </c>
      <c r="I4715" s="0" t="n">
        <v>10.4</v>
      </c>
      <c r="J4715" s="0" t="n">
        <v>0</v>
      </c>
      <c r="K4715" s="0" t="n">
        <f aca="false">I4715*SUMIFS(syst_chauffage!$H$3:$H$27,syst_chauffage!$B$3:$B$27,D4715,syst_chauffage!$C$3:$C$27,E4715)</f>
        <v>3</v>
      </c>
      <c r="L4715" s="12" t="n">
        <f aca="false">H4715*SUMIFS(syst_chauffage!$K$3:$K$27,syst_chauffage!$B$3:$B$27,D4715,syst_chauffage!$C$3:$C$27,E4715)</f>
        <v>0.92</v>
      </c>
      <c r="N4715" s="0" t="str">
        <f aca="false">A4715</f>
        <v>Commerce</v>
      </c>
      <c r="O4715" s="0" t="str">
        <f aca="false">B4715</f>
        <v>Commerce de détail non alimentaire</v>
      </c>
      <c r="P4715" s="0" t="str">
        <f aca="false">C4715</f>
        <v>Grand Mode</v>
      </c>
      <c r="Q4715" s="0" t="str">
        <f aca="false">D4715</f>
        <v>Electrique direct</v>
      </c>
      <c r="R4715" s="0" t="str">
        <f aca="false">E4715</f>
        <v>Electricité</v>
      </c>
      <c r="S4715" s="0" t="str">
        <f aca="false">F4715</f>
        <v>0306270602</v>
      </c>
      <c r="T4715" s="0" t="str">
        <f aca="false">G4715</f>
        <v>3</v>
      </c>
      <c r="U4715" s="0" t="n">
        <f aca="false">L4715</f>
        <v>0.92</v>
      </c>
      <c r="V4715" s="0" t="n">
        <f aca="false">K4715</f>
        <v>3</v>
      </c>
      <c r="W4715" s="0" t="n">
        <f aca="false">J4715</f>
        <v>0</v>
      </c>
    </row>
    <row r="4716" customFormat="false" ht="12.8" hidden="false" customHeight="false" outlineLevel="0" collapsed="false">
      <c r="A4716" s="0" t="s">
        <v>74</v>
      </c>
      <c r="B4716" s="0" t="s">
        <v>613</v>
      </c>
      <c r="C4716" s="0" t="s">
        <v>653</v>
      </c>
      <c r="D4716" s="0" t="s">
        <v>36</v>
      </c>
      <c r="E4716" s="0" t="s">
        <v>30</v>
      </c>
      <c r="F4716" s="0" t="s">
        <v>659</v>
      </c>
      <c r="G4716" s="0" t="s">
        <v>1611</v>
      </c>
      <c r="H4716" s="0" t="n">
        <v>3.27439423255813</v>
      </c>
      <c r="I4716" s="0" t="n">
        <v>76.3773456502801</v>
      </c>
      <c r="J4716" s="0" t="n">
        <v>675</v>
      </c>
      <c r="K4716" s="0" t="n">
        <f aca="false">I4716*SUMIFS(syst_chauffage!$H$3:$H$27,syst_chauffage!$B$3:$B$27,D4716,syst_chauffage!$C$3:$C$27,E4716)</f>
        <v>47.2514637316896</v>
      </c>
      <c r="L4716" s="12" t="n">
        <f aca="false">H4716*SUMIFS(syst_chauffage!$K$3:$K$27,syst_chauffage!$B$3:$B$27,D4716,syst_chauffage!$C$3:$C$27,E4716)</f>
        <v>2.75111501758348</v>
      </c>
      <c r="N4716" s="0" t="str">
        <f aca="false">A4716</f>
        <v>Commerce</v>
      </c>
      <c r="O4716" s="0" t="str">
        <f aca="false">B4716</f>
        <v>Commerce de détail non alimentaire</v>
      </c>
      <c r="P4716" s="0" t="str">
        <f aca="false">C4716</f>
        <v>Grand Mode</v>
      </c>
      <c r="Q4716" s="0" t="str">
        <f aca="false">D4716</f>
        <v>PAC</v>
      </c>
      <c r="R4716" s="0" t="str">
        <f aca="false">E4716</f>
        <v>Electricité</v>
      </c>
      <c r="S4716" s="0" t="str">
        <f aca="false">F4716</f>
        <v>0306270902</v>
      </c>
      <c r="T4716" s="0" t="str">
        <f aca="false">G4716</f>
        <v>3</v>
      </c>
      <c r="U4716" s="0" t="n">
        <f aca="false">L4716</f>
        <v>2.75111501758348</v>
      </c>
      <c r="V4716" s="0" t="n">
        <f aca="false">K4716</f>
        <v>47.2514637316896</v>
      </c>
      <c r="W4716" s="0" t="n">
        <f aca="false">J4716</f>
        <v>675</v>
      </c>
    </row>
    <row r="4717" customFormat="false" ht="12.8" hidden="false" customHeight="false" outlineLevel="0" collapsed="false">
      <c r="A4717" s="0" t="s">
        <v>74</v>
      </c>
      <c r="B4717" s="0" t="s">
        <v>613</v>
      </c>
      <c r="C4717" s="0" t="s">
        <v>653</v>
      </c>
      <c r="D4717" s="0" t="s">
        <v>51</v>
      </c>
      <c r="E4717" s="0" t="s">
        <v>57</v>
      </c>
      <c r="F4717" s="0" t="s">
        <v>660</v>
      </c>
      <c r="G4717" s="0" t="s">
        <v>1611</v>
      </c>
      <c r="H4717" s="0" t="n">
        <v>1.86775113013524</v>
      </c>
      <c r="I4717" s="0" t="n">
        <v>33.0193145397543</v>
      </c>
      <c r="J4717" s="0" t="n">
        <v>0</v>
      </c>
      <c r="K4717" s="0" t="n">
        <f aca="false">I4717*SUMIFS(syst_chauffage!$H$3:$H$27,syst_chauffage!$B$3:$B$27,D4717,syst_chauffage!$C$3:$C$27,E4717)</f>
        <v>69.9631019128475</v>
      </c>
      <c r="L4717" s="12" t="n">
        <f aca="false">H4717*SUMIFS(syst_chauffage!$K$3:$K$27,syst_chauffage!$B$3:$B$27,D4717,syst_chauffage!$C$3:$C$27,E4717)</f>
        <v>1.86775113013524</v>
      </c>
      <c r="N4717" s="0" t="str">
        <f aca="false">A4717</f>
        <v>Commerce</v>
      </c>
      <c r="O4717" s="0" t="str">
        <f aca="false">B4717</f>
        <v>Commerce de détail non alimentaire</v>
      </c>
      <c r="P4717" s="0" t="str">
        <f aca="false">C4717</f>
        <v>Grand Mode</v>
      </c>
      <c r="Q4717" s="0" t="str">
        <f aca="false">D4717</f>
        <v>Autre système centralisé performant</v>
      </c>
      <c r="R4717" s="0" t="str">
        <f aca="false">E4717</f>
        <v>Autres</v>
      </c>
      <c r="S4717" s="0" t="str">
        <f aca="false">F4717</f>
        <v>0306272101</v>
      </c>
      <c r="T4717" s="0" t="str">
        <f aca="false">G4717</f>
        <v>3</v>
      </c>
      <c r="U4717" s="0" t="n">
        <f aca="false">L4717</f>
        <v>1.86775113013524</v>
      </c>
      <c r="V4717" s="0" t="n">
        <f aca="false">K4717</f>
        <v>69.9631019128475</v>
      </c>
      <c r="W4717" s="0" t="n">
        <f aca="false">J4717</f>
        <v>0</v>
      </c>
    </row>
    <row r="4718" customFormat="false" ht="12.8" hidden="false" customHeight="false" outlineLevel="0" collapsed="false">
      <c r="A4718" s="0" t="s">
        <v>74</v>
      </c>
      <c r="B4718" s="0" t="s">
        <v>613</v>
      </c>
      <c r="C4718" s="0" t="s">
        <v>653</v>
      </c>
      <c r="D4718" s="0" t="s">
        <v>51</v>
      </c>
      <c r="E4718" s="0" t="s">
        <v>58</v>
      </c>
      <c r="F4718" s="0" t="s">
        <v>661</v>
      </c>
      <c r="G4718" s="0" t="s">
        <v>1611</v>
      </c>
      <c r="H4718" s="0" t="n">
        <v>1.88470839904501</v>
      </c>
      <c r="I4718" s="0" t="n">
        <v>32.9981904583617</v>
      </c>
      <c r="J4718" s="0" t="n">
        <v>765</v>
      </c>
      <c r="K4718" s="0" t="n">
        <f aca="false">I4718*SUMIFS(syst_chauffage!$H$3:$H$27,syst_chauffage!$B$3:$B$27,D4718,syst_chauffage!$C$3:$C$27,E4718)</f>
        <v>70.4181221686854</v>
      </c>
      <c r="L4718" s="12" t="n">
        <f aca="false">H4718*SUMIFS(syst_chauffage!$K$3:$K$27,syst_chauffage!$B$3:$B$27,D4718,syst_chauffage!$C$3:$C$27,E4718)</f>
        <v>1.88470839904501</v>
      </c>
      <c r="N4718" s="0" t="str">
        <f aca="false">A4718</f>
        <v>Commerce</v>
      </c>
      <c r="O4718" s="0" t="str">
        <f aca="false">B4718</f>
        <v>Commerce de détail non alimentaire</v>
      </c>
      <c r="P4718" s="0" t="str">
        <f aca="false">C4718</f>
        <v>Grand Mode</v>
      </c>
      <c r="Q4718" s="0" t="str">
        <f aca="false">D4718</f>
        <v>Autre système centralisé performant</v>
      </c>
      <c r="R4718" s="0" t="str">
        <f aca="false">E4718</f>
        <v>Urbain</v>
      </c>
      <c r="S4718" s="0" t="str">
        <f aca="false">F4718</f>
        <v>0306272106</v>
      </c>
      <c r="T4718" s="0" t="str">
        <f aca="false">G4718</f>
        <v>3</v>
      </c>
      <c r="U4718" s="0" t="n">
        <f aca="false">L4718</f>
        <v>1.88470839904501</v>
      </c>
      <c r="V4718" s="0" t="n">
        <f aca="false">K4718</f>
        <v>70.4181221686854</v>
      </c>
      <c r="W4718" s="0" t="n">
        <f aca="false">J4718</f>
        <v>765</v>
      </c>
    </row>
    <row r="4719" customFormat="false" ht="12.8" hidden="false" customHeight="false" outlineLevel="0" collapsed="false">
      <c r="A4719" s="0" t="s">
        <v>74</v>
      </c>
      <c r="B4719" s="0" t="s">
        <v>613</v>
      </c>
      <c r="C4719" s="0" t="s">
        <v>653</v>
      </c>
      <c r="D4719" s="0" t="s">
        <v>27</v>
      </c>
      <c r="E4719" s="0" t="s">
        <v>23</v>
      </c>
      <c r="F4719" s="0" t="s">
        <v>662</v>
      </c>
      <c r="G4719" s="0" t="s">
        <v>1611</v>
      </c>
      <c r="H4719" s="0" t="n">
        <v>0.758876620701868</v>
      </c>
      <c r="I4719" s="0" t="n">
        <v>18.1310072567773</v>
      </c>
      <c r="J4719" s="0" t="n">
        <v>836</v>
      </c>
      <c r="K4719" s="0" t="n">
        <f aca="false">I4719*SUMIFS(syst_chauffage!$H$3:$H$27,syst_chauffage!$B$3:$B$27,D4719,syst_chauffage!$C$3:$C$27,E4719)</f>
        <v>46.4952119851371</v>
      </c>
      <c r="L4719" s="12" t="n">
        <f aca="false">H4719*SUMIFS(syst_chauffage!$K$3:$K$27,syst_chauffage!$B$3:$B$27,D4719,syst_chauffage!$C$3:$C$27,E4719)</f>
        <v>0.758876620701868</v>
      </c>
      <c r="N4719" s="0" t="str">
        <f aca="false">A4719</f>
        <v>Commerce</v>
      </c>
      <c r="O4719" s="0" t="str">
        <f aca="false">B4719</f>
        <v>Commerce de détail non alimentaire</v>
      </c>
      <c r="P4719" s="0" t="str">
        <f aca="false">C4719</f>
        <v>Grand Mode</v>
      </c>
      <c r="Q4719" s="0" t="str">
        <f aca="false">D4719</f>
        <v>Chaudière condensation fioul</v>
      </c>
      <c r="R4719" s="0" t="str">
        <f aca="false">E4719</f>
        <v>Fioul</v>
      </c>
      <c r="S4719" s="0" t="str">
        <f aca="false">F4719</f>
        <v>0306272303</v>
      </c>
      <c r="T4719" s="0" t="str">
        <f aca="false">G4719</f>
        <v>3</v>
      </c>
      <c r="U4719" s="0" t="n">
        <f aca="false">L4719</f>
        <v>0.758876620701868</v>
      </c>
      <c r="V4719" s="0" t="n">
        <f aca="false">K4719</f>
        <v>46.4952119851371</v>
      </c>
      <c r="W4719" s="0" t="n">
        <f aca="false">J4719</f>
        <v>836</v>
      </c>
    </row>
    <row r="4720" customFormat="false" ht="12.8" hidden="false" customHeight="false" outlineLevel="0" collapsed="false">
      <c r="A4720" s="0" t="s">
        <v>74</v>
      </c>
      <c r="B4720" s="0" t="s">
        <v>613</v>
      </c>
      <c r="C4720" s="0" t="s">
        <v>653</v>
      </c>
      <c r="D4720" s="0" t="s">
        <v>18</v>
      </c>
      <c r="E4720" s="0" t="s">
        <v>14</v>
      </c>
      <c r="F4720" s="0" t="s">
        <v>663</v>
      </c>
      <c r="G4720" s="0" t="s">
        <v>1611</v>
      </c>
      <c r="H4720" s="0" t="n">
        <v>0.986623666820261</v>
      </c>
      <c r="I4720" s="0" t="n">
        <v>13.3123889033432</v>
      </c>
      <c r="J4720" s="0" t="n">
        <v>836</v>
      </c>
      <c r="K4720" s="0" t="n">
        <f aca="false">I4720*SUMIFS(syst_chauffage!$H$3:$H$27,syst_chauffage!$B$3:$B$27,D4720,syst_chauffage!$C$3:$C$27,E4720)</f>
        <v>36.2753135451213</v>
      </c>
      <c r="L4720" s="12" t="n">
        <f aca="false">H4720*SUMIFS(syst_chauffage!$K$3:$K$27,syst_chauffage!$B$3:$B$27,D4720,syst_chauffage!$C$3:$C$27,E4720)</f>
        <v>0.958452493047499</v>
      </c>
      <c r="N4720" s="0" t="str">
        <f aca="false">A4720</f>
        <v>Commerce</v>
      </c>
      <c r="O4720" s="0" t="str">
        <f aca="false">B4720</f>
        <v>Commerce de détail non alimentaire</v>
      </c>
      <c r="P4720" s="0" t="str">
        <f aca="false">C4720</f>
        <v>Grand Mode</v>
      </c>
      <c r="Q4720" s="0" t="str">
        <f aca="false">D4720</f>
        <v>Chaudière condensation gaz</v>
      </c>
      <c r="R4720" s="0" t="str">
        <f aca="false">E4720</f>
        <v>Gaz</v>
      </c>
      <c r="S4720" s="0" t="str">
        <f aca="false">F4720</f>
        <v>0306272404</v>
      </c>
      <c r="T4720" s="0" t="str">
        <f aca="false">G4720</f>
        <v>3</v>
      </c>
      <c r="U4720" s="0" t="n">
        <f aca="false">L4720</f>
        <v>0.958452493047499</v>
      </c>
      <c r="V4720" s="0" t="n">
        <f aca="false">K4720</f>
        <v>36.2753135451213</v>
      </c>
      <c r="W4720" s="0" t="n">
        <f aca="false">J4720</f>
        <v>836</v>
      </c>
    </row>
    <row r="4721" customFormat="false" ht="12.8" hidden="false" customHeight="false" outlineLevel="0" collapsed="false">
      <c r="A4721" s="0" t="s">
        <v>74</v>
      </c>
      <c r="B4721" s="0" t="s">
        <v>613</v>
      </c>
      <c r="C4721" s="0" t="s">
        <v>653</v>
      </c>
      <c r="D4721" s="0" t="s">
        <v>32</v>
      </c>
      <c r="E4721" s="0" t="s">
        <v>30</v>
      </c>
      <c r="F4721" s="0" t="s">
        <v>664</v>
      </c>
      <c r="G4721" s="0" t="s">
        <v>1611</v>
      </c>
      <c r="H4721" s="0" t="n">
        <v>1</v>
      </c>
      <c r="I4721" s="0" t="n">
        <v>12</v>
      </c>
      <c r="J4721" s="0" t="n">
        <v>0</v>
      </c>
      <c r="K4721" s="0" t="n">
        <f aca="false">I4721*SUMIFS(syst_chauffage!$H$3:$H$27,syst_chauffage!$B$3:$B$27,D4721,syst_chauffage!$C$3:$C$27,E4721)</f>
        <v>12</v>
      </c>
      <c r="L4721" s="12" t="n">
        <f aca="false">H4721*SUMIFS(syst_chauffage!$K$3:$K$27,syst_chauffage!$B$3:$B$27,D4721,syst_chauffage!$C$3:$C$27,E4721)</f>
        <v>1</v>
      </c>
      <c r="N4721" s="0" t="str">
        <f aca="false">A4721</f>
        <v>Commerce</v>
      </c>
      <c r="O4721" s="0" t="str">
        <f aca="false">B4721</f>
        <v>Commerce de détail non alimentaire</v>
      </c>
      <c r="P4721" s="0" t="str">
        <f aca="false">C4721</f>
        <v>Grand Mode</v>
      </c>
      <c r="Q4721" s="0" t="str">
        <f aca="false">D4721</f>
        <v>Electrique direct performant</v>
      </c>
      <c r="R4721" s="0" t="str">
        <f aca="false">E4721</f>
        <v>Electricité</v>
      </c>
      <c r="S4721" s="0" t="str">
        <f aca="false">F4721</f>
        <v>0306272602</v>
      </c>
      <c r="T4721" s="0" t="str">
        <f aca="false">G4721</f>
        <v>3</v>
      </c>
      <c r="U4721" s="0" t="n">
        <f aca="false">L4721</f>
        <v>1</v>
      </c>
      <c r="V4721" s="0" t="n">
        <f aca="false">K4721</f>
        <v>12</v>
      </c>
      <c r="W4721" s="0" t="n">
        <f aca="false">J4721</f>
        <v>0</v>
      </c>
    </row>
    <row r="4722" customFormat="false" ht="12.8" hidden="false" customHeight="false" outlineLevel="0" collapsed="false">
      <c r="A4722" s="0" t="s">
        <v>74</v>
      </c>
      <c r="B4722" s="0" t="s">
        <v>613</v>
      </c>
      <c r="C4722" s="0" t="s">
        <v>653</v>
      </c>
      <c r="D4722" s="0" t="s">
        <v>38</v>
      </c>
      <c r="E4722" s="0" t="s">
        <v>30</v>
      </c>
      <c r="F4722" s="0" t="s">
        <v>665</v>
      </c>
      <c r="G4722" s="0" t="s">
        <v>1611</v>
      </c>
      <c r="H4722" s="0" t="n">
        <v>3.39795627906976</v>
      </c>
      <c r="I4722" s="0" t="n">
        <v>90.9254114884287</v>
      </c>
      <c r="J4722" s="0" t="n">
        <v>720</v>
      </c>
      <c r="K4722" s="0" t="n">
        <f aca="false">I4722*SUMIFS(syst_chauffage!$H$3:$H$27,syst_chauffage!$B$3:$B$27,D4722,syst_chauffage!$C$3:$C$27,E4722)</f>
        <v>91.9068423756674</v>
      </c>
      <c r="L4722" s="12" t="n">
        <f aca="false">H4722*SUMIFS(syst_chauffage!$K$3:$K$27,syst_chauffage!$B$3:$B$27,D4722,syst_chauffage!$C$3:$C$27,E4722)</f>
        <v>3.03986496519792</v>
      </c>
      <c r="N4722" s="0" t="str">
        <f aca="false">A4722</f>
        <v>Commerce</v>
      </c>
      <c r="O4722" s="0" t="str">
        <f aca="false">B4722</f>
        <v>Commerce de détail non alimentaire</v>
      </c>
      <c r="P4722" s="0" t="str">
        <f aca="false">C4722</f>
        <v>Grand Mode</v>
      </c>
      <c r="Q4722" s="0" t="str">
        <f aca="false">D4722</f>
        <v>PAC performant</v>
      </c>
      <c r="R4722" s="0" t="str">
        <f aca="false">E4722</f>
        <v>Electricité</v>
      </c>
      <c r="S4722" s="0" t="str">
        <f aca="false">F4722</f>
        <v>0306272902</v>
      </c>
      <c r="T4722" s="0" t="str">
        <f aca="false">G4722</f>
        <v>3</v>
      </c>
      <c r="U4722" s="0" t="n">
        <f aca="false">L4722</f>
        <v>3.03986496519792</v>
      </c>
      <c r="V4722" s="0" t="n">
        <f aca="false">K4722</f>
        <v>91.9068423756674</v>
      </c>
      <c r="W4722" s="0" t="n">
        <f aca="false">J4722</f>
        <v>720</v>
      </c>
    </row>
    <row r="4723" customFormat="false" ht="12.8" hidden="false" customHeight="false" outlineLevel="0" collapsed="false">
      <c r="A4723" s="0" t="s">
        <v>74</v>
      </c>
      <c r="B4723" s="0" t="s">
        <v>613</v>
      </c>
      <c r="C4723" s="0" t="s">
        <v>666</v>
      </c>
      <c r="D4723" s="0" t="s">
        <v>19</v>
      </c>
      <c r="E4723" s="0" t="s">
        <v>57</v>
      </c>
      <c r="F4723" s="0" t="s">
        <v>667</v>
      </c>
      <c r="G4723" s="0" t="s">
        <v>1611</v>
      </c>
      <c r="H4723" s="0" t="n">
        <v>1.62156271012911</v>
      </c>
      <c r="I4723" s="0" t="n">
        <v>34.3230216646418</v>
      </c>
      <c r="J4723" s="0" t="n">
        <v>0</v>
      </c>
      <c r="K4723" s="0" t="n">
        <f aca="false">I4723*SUMIFS(syst_chauffage!$H$3:$H$27,syst_chauffage!$B$3:$B$27,D4723,syst_chauffage!$C$3:$C$27,E4723)</f>
        <v>47.7940070391059</v>
      </c>
      <c r="L4723" s="12" t="n">
        <f aca="false">H4723*SUMIFS(syst_chauffage!$K$3:$K$27,syst_chauffage!$B$3:$B$27,D4723,syst_chauffage!$C$3:$C$27,E4723)</f>
        <v>1.62156271012911</v>
      </c>
      <c r="N4723" s="0" t="str">
        <f aca="false">A4723</f>
        <v>Commerce</v>
      </c>
      <c r="O4723" s="0" t="str">
        <f aca="false">B4723</f>
        <v>Commerce de détail non alimentaire</v>
      </c>
      <c r="P4723" s="0" t="str">
        <f aca="false">C4723</f>
        <v>Petit brico</v>
      </c>
      <c r="Q4723" s="0" t="str">
        <f aca="false">D4723</f>
        <v>Autre système centralisé</v>
      </c>
      <c r="R4723" s="0" t="str">
        <f aca="false">E4723</f>
        <v>Autres</v>
      </c>
      <c r="S4723" s="0" t="str">
        <f aca="false">F4723</f>
        <v>0306640101</v>
      </c>
      <c r="T4723" s="0" t="str">
        <f aca="false">G4723</f>
        <v>3</v>
      </c>
      <c r="U4723" s="0" t="n">
        <f aca="false">L4723</f>
        <v>1.62156271012911</v>
      </c>
      <c r="V4723" s="0" t="n">
        <f aca="false">K4723</f>
        <v>47.7940070391059</v>
      </c>
      <c r="W4723" s="0" t="n">
        <f aca="false">J4723</f>
        <v>0</v>
      </c>
    </row>
    <row r="4724" customFormat="false" ht="12.8" hidden="false" customHeight="false" outlineLevel="0" collapsed="false">
      <c r="A4724" s="0" t="s">
        <v>74</v>
      </c>
      <c r="B4724" s="0" t="s">
        <v>613</v>
      </c>
      <c r="C4724" s="0" t="s">
        <v>666</v>
      </c>
      <c r="D4724" s="0" t="s">
        <v>19</v>
      </c>
      <c r="E4724" s="0" t="s">
        <v>58</v>
      </c>
      <c r="F4724" s="0" t="s">
        <v>668</v>
      </c>
      <c r="G4724" s="0" t="s">
        <v>1611</v>
      </c>
      <c r="H4724" s="0" t="n">
        <v>1.63968447692241</v>
      </c>
      <c r="I4724" s="0" t="n">
        <v>34.1253896833864</v>
      </c>
      <c r="J4724" s="0" t="n">
        <v>765</v>
      </c>
      <c r="K4724" s="0" t="n">
        <f aca="false">I4724*SUMIFS(syst_chauffage!$H$3:$H$27,syst_chauffage!$B$3:$B$27,D4724,syst_chauffage!$C$3:$C$27,E4724)</f>
        <v>56.134545772988</v>
      </c>
      <c r="L4724" s="12" t="n">
        <f aca="false">H4724*SUMIFS(syst_chauffage!$K$3:$K$27,syst_chauffage!$B$3:$B$27,D4724,syst_chauffage!$C$3:$C$27,E4724)</f>
        <v>1.63968447692241</v>
      </c>
      <c r="N4724" s="0" t="str">
        <f aca="false">A4724</f>
        <v>Commerce</v>
      </c>
      <c r="O4724" s="0" t="str">
        <f aca="false">B4724</f>
        <v>Commerce de détail non alimentaire</v>
      </c>
      <c r="P4724" s="0" t="str">
        <f aca="false">C4724</f>
        <v>Petit brico</v>
      </c>
      <c r="Q4724" s="0" t="str">
        <f aca="false">D4724</f>
        <v>Autre système centralisé</v>
      </c>
      <c r="R4724" s="0" t="str">
        <f aca="false">E4724</f>
        <v>Urbain</v>
      </c>
      <c r="S4724" s="0" t="str">
        <f aca="false">F4724</f>
        <v>0306640106</v>
      </c>
      <c r="T4724" s="0" t="str">
        <f aca="false">G4724</f>
        <v>3</v>
      </c>
      <c r="U4724" s="0" t="n">
        <f aca="false">L4724</f>
        <v>1.63968447692241</v>
      </c>
      <c r="V4724" s="0" t="n">
        <f aca="false">K4724</f>
        <v>56.134545772988</v>
      </c>
      <c r="W4724" s="0" t="n">
        <f aca="false">J4724</f>
        <v>765</v>
      </c>
    </row>
    <row r="4725" customFormat="false" ht="12.8" hidden="false" customHeight="false" outlineLevel="0" collapsed="false">
      <c r="A4725" s="0" t="s">
        <v>74</v>
      </c>
      <c r="B4725" s="0" t="s">
        <v>613</v>
      </c>
      <c r="C4725" s="0" t="s">
        <v>666</v>
      </c>
      <c r="D4725" s="0" t="s">
        <v>22</v>
      </c>
      <c r="E4725" s="0" t="s">
        <v>23</v>
      </c>
      <c r="F4725" s="0" t="s">
        <v>669</v>
      </c>
      <c r="G4725" s="0" t="s">
        <v>1611</v>
      </c>
      <c r="H4725" s="0" t="n">
        <v>0.671240079958967</v>
      </c>
      <c r="I4725" s="0" t="n">
        <v>25.9464369230769</v>
      </c>
      <c r="J4725" s="0" t="n">
        <v>0</v>
      </c>
      <c r="K4725" s="0" t="n">
        <f aca="false">I4725*SUMIFS(syst_chauffage!$H$3:$H$27,syst_chauffage!$B$3:$B$27,D4725,syst_chauffage!$C$3:$C$27,E4725)</f>
        <v>45.6922594297864</v>
      </c>
      <c r="L4725" s="12" t="n">
        <f aca="false">H4725*SUMIFS(syst_chauffage!$K$3:$K$27,syst_chauffage!$B$3:$B$27,D4725,syst_chauffage!$C$3:$C$27,E4725)</f>
        <v>0.671240079958967</v>
      </c>
      <c r="N4725" s="0" t="str">
        <f aca="false">A4725</f>
        <v>Commerce</v>
      </c>
      <c r="O4725" s="0" t="str">
        <f aca="false">B4725</f>
        <v>Commerce de détail non alimentaire</v>
      </c>
      <c r="P4725" s="0" t="str">
        <f aca="false">C4725</f>
        <v>Petit brico</v>
      </c>
      <c r="Q4725" s="0" t="str">
        <f aca="false">D4725</f>
        <v>Chaudière fioul</v>
      </c>
      <c r="R4725" s="0" t="str">
        <f aca="false">E4725</f>
        <v>Fioul</v>
      </c>
      <c r="S4725" s="0" t="str">
        <f aca="false">F4725</f>
        <v>0306640303</v>
      </c>
      <c r="T4725" s="0" t="str">
        <f aca="false">G4725</f>
        <v>3</v>
      </c>
      <c r="U4725" s="0" t="n">
        <f aca="false">L4725</f>
        <v>0.671240079958967</v>
      </c>
      <c r="V4725" s="0" t="n">
        <f aca="false">K4725</f>
        <v>45.6922594297864</v>
      </c>
      <c r="W4725" s="0" t="n">
        <f aca="false">J4725</f>
        <v>0</v>
      </c>
    </row>
    <row r="4726" customFormat="false" ht="12.8" hidden="false" customHeight="false" outlineLevel="0" collapsed="false">
      <c r="A4726" s="0" t="s">
        <v>74</v>
      </c>
      <c r="B4726" s="0" t="s">
        <v>613</v>
      </c>
      <c r="C4726" s="0" t="s">
        <v>666</v>
      </c>
      <c r="D4726" s="0" t="s">
        <v>13</v>
      </c>
      <c r="E4726" s="0" t="s">
        <v>14</v>
      </c>
      <c r="F4726" s="0" t="s">
        <v>670</v>
      </c>
      <c r="G4726" s="0" t="s">
        <v>1611</v>
      </c>
      <c r="H4726" s="0" t="n">
        <v>0.762587843744206</v>
      </c>
      <c r="I4726" s="0" t="n">
        <v>25.9464369230769</v>
      </c>
      <c r="J4726" s="0" t="n">
        <v>308</v>
      </c>
      <c r="K4726" s="0" t="n">
        <f aca="false">I4726*SUMIFS(syst_chauffage!$H$3:$H$27,syst_chauffage!$B$3:$B$27,D4726,syst_chauffage!$C$3:$C$27,E4726)</f>
        <v>52.4012096119026</v>
      </c>
      <c r="L4726" s="12" t="n">
        <f aca="false">H4726*SUMIFS(syst_chauffage!$K$3:$K$27,syst_chauffage!$B$3:$B$27,D4726,syst_chauffage!$C$3:$C$27,E4726)</f>
        <v>0.762587843744206</v>
      </c>
      <c r="N4726" s="0" t="str">
        <f aca="false">A4726</f>
        <v>Commerce</v>
      </c>
      <c r="O4726" s="0" t="str">
        <f aca="false">B4726</f>
        <v>Commerce de détail non alimentaire</v>
      </c>
      <c r="P4726" s="0" t="str">
        <f aca="false">C4726</f>
        <v>Petit brico</v>
      </c>
      <c r="Q4726" s="0" t="str">
        <f aca="false">D4726</f>
        <v>Chaudière gaz</v>
      </c>
      <c r="R4726" s="0" t="str">
        <f aca="false">E4726</f>
        <v>Gaz</v>
      </c>
      <c r="S4726" s="0" t="str">
        <f aca="false">F4726</f>
        <v>0306640404</v>
      </c>
      <c r="T4726" s="0" t="str">
        <f aca="false">G4726</f>
        <v>3</v>
      </c>
      <c r="U4726" s="0" t="n">
        <f aca="false">L4726</f>
        <v>0.762587843744206</v>
      </c>
      <c r="V4726" s="0" t="n">
        <f aca="false">K4726</f>
        <v>52.4012096119026</v>
      </c>
      <c r="W4726" s="0" t="n">
        <f aca="false">J4726</f>
        <v>308</v>
      </c>
    </row>
    <row r="4727" customFormat="false" ht="12.8" hidden="false" customHeight="false" outlineLevel="0" collapsed="false">
      <c r="A4727" s="0" t="s">
        <v>74</v>
      </c>
      <c r="B4727" s="0" t="s">
        <v>613</v>
      </c>
      <c r="C4727" s="0" t="s">
        <v>666</v>
      </c>
      <c r="D4727" s="0" t="s">
        <v>29</v>
      </c>
      <c r="E4727" s="0" t="s">
        <v>30</v>
      </c>
      <c r="F4727" s="0" t="s">
        <v>671</v>
      </c>
      <c r="G4727" s="0" t="s">
        <v>1611</v>
      </c>
      <c r="H4727" s="0" t="n">
        <v>0.92</v>
      </c>
      <c r="I4727" s="0" t="n">
        <v>10.4</v>
      </c>
      <c r="J4727" s="0" t="n">
        <v>0</v>
      </c>
      <c r="K4727" s="0" t="n">
        <f aca="false">I4727*SUMIFS(syst_chauffage!$H$3:$H$27,syst_chauffage!$B$3:$B$27,D4727,syst_chauffage!$C$3:$C$27,E4727)</f>
        <v>3</v>
      </c>
      <c r="L4727" s="12" t="n">
        <f aca="false">H4727*SUMIFS(syst_chauffage!$K$3:$K$27,syst_chauffage!$B$3:$B$27,D4727,syst_chauffage!$C$3:$C$27,E4727)</f>
        <v>0.92</v>
      </c>
      <c r="N4727" s="0" t="str">
        <f aca="false">A4727</f>
        <v>Commerce</v>
      </c>
      <c r="O4727" s="0" t="str">
        <f aca="false">B4727</f>
        <v>Commerce de détail non alimentaire</v>
      </c>
      <c r="P4727" s="0" t="str">
        <f aca="false">C4727</f>
        <v>Petit brico</v>
      </c>
      <c r="Q4727" s="0" t="str">
        <f aca="false">D4727</f>
        <v>Electrique direct</v>
      </c>
      <c r="R4727" s="0" t="str">
        <f aca="false">E4727</f>
        <v>Electricité</v>
      </c>
      <c r="S4727" s="0" t="str">
        <f aca="false">F4727</f>
        <v>0306640602</v>
      </c>
      <c r="T4727" s="0" t="str">
        <f aca="false">G4727</f>
        <v>3</v>
      </c>
      <c r="U4727" s="0" t="n">
        <f aca="false">L4727</f>
        <v>0.92</v>
      </c>
      <c r="V4727" s="0" t="n">
        <f aca="false">K4727</f>
        <v>3</v>
      </c>
      <c r="W4727" s="0" t="n">
        <f aca="false">J4727</f>
        <v>0</v>
      </c>
    </row>
    <row r="4728" customFormat="false" ht="12.8" hidden="false" customHeight="false" outlineLevel="0" collapsed="false">
      <c r="A4728" s="0" t="s">
        <v>74</v>
      </c>
      <c r="B4728" s="0" t="s">
        <v>613</v>
      </c>
      <c r="C4728" s="0" t="s">
        <v>666</v>
      </c>
      <c r="D4728" s="0" t="s">
        <v>36</v>
      </c>
      <c r="E4728" s="0" t="s">
        <v>30</v>
      </c>
      <c r="F4728" s="0" t="s">
        <v>672</v>
      </c>
      <c r="G4728" s="0" t="s">
        <v>1611</v>
      </c>
      <c r="H4728" s="0" t="n">
        <v>3.27439423255813</v>
      </c>
      <c r="I4728" s="0" t="n">
        <v>76.9018762149651</v>
      </c>
      <c r="J4728" s="0" t="n">
        <v>675</v>
      </c>
      <c r="K4728" s="0" t="n">
        <f aca="false">I4728*SUMIFS(syst_chauffage!$H$3:$H$27,syst_chauffage!$B$3:$B$27,D4728,syst_chauffage!$C$3:$C$27,E4728)</f>
        <v>47.5759688155251</v>
      </c>
      <c r="L4728" s="12" t="n">
        <f aca="false">H4728*SUMIFS(syst_chauffage!$K$3:$K$27,syst_chauffage!$B$3:$B$27,D4728,syst_chauffage!$C$3:$C$27,E4728)</f>
        <v>2.75111501758348</v>
      </c>
      <c r="N4728" s="0" t="str">
        <f aca="false">A4728</f>
        <v>Commerce</v>
      </c>
      <c r="O4728" s="0" t="str">
        <f aca="false">B4728</f>
        <v>Commerce de détail non alimentaire</v>
      </c>
      <c r="P4728" s="0" t="str">
        <f aca="false">C4728</f>
        <v>Petit brico</v>
      </c>
      <c r="Q4728" s="0" t="str">
        <f aca="false">D4728</f>
        <v>PAC</v>
      </c>
      <c r="R4728" s="0" t="str">
        <f aca="false">E4728</f>
        <v>Electricité</v>
      </c>
      <c r="S4728" s="0" t="str">
        <f aca="false">F4728</f>
        <v>0306640902</v>
      </c>
      <c r="T4728" s="0" t="str">
        <f aca="false">G4728</f>
        <v>3</v>
      </c>
      <c r="U4728" s="0" t="n">
        <f aca="false">L4728</f>
        <v>2.75111501758348</v>
      </c>
      <c r="V4728" s="0" t="n">
        <f aca="false">K4728</f>
        <v>47.5759688155251</v>
      </c>
      <c r="W4728" s="0" t="n">
        <f aca="false">J4728</f>
        <v>675</v>
      </c>
    </row>
    <row r="4729" customFormat="false" ht="12.8" hidden="false" customHeight="false" outlineLevel="0" collapsed="false">
      <c r="A4729" s="0" t="s">
        <v>74</v>
      </c>
      <c r="B4729" s="0" t="s">
        <v>613</v>
      </c>
      <c r="C4729" s="0" t="s">
        <v>666</v>
      </c>
      <c r="D4729" s="0" t="s">
        <v>51</v>
      </c>
      <c r="E4729" s="0" t="s">
        <v>57</v>
      </c>
      <c r="F4729" s="0" t="s">
        <v>673</v>
      </c>
      <c r="G4729" s="0" t="s">
        <v>1611</v>
      </c>
      <c r="H4729" s="0" t="n">
        <v>1.87103389630282</v>
      </c>
      <c r="I4729" s="0" t="n">
        <v>40.8607400769546</v>
      </c>
      <c r="J4729" s="0" t="n">
        <v>0</v>
      </c>
      <c r="K4729" s="0" t="n">
        <f aca="false">I4729*SUMIFS(syst_chauffage!$H$3:$H$27,syst_chauffage!$B$3:$B$27,D4729,syst_chauffage!$C$3:$C$27,E4729)</f>
        <v>86.5779366436121</v>
      </c>
      <c r="L4729" s="12" t="n">
        <f aca="false">H4729*SUMIFS(syst_chauffage!$K$3:$K$27,syst_chauffage!$B$3:$B$27,D4729,syst_chauffage!$C$3:$C$27,E4729)</f>
        <v>1.87103389630282</v>
      </c>
      <c r="N4729" s="0" t="str">
        <f aca="false">A4729</f>
        <v>Commerce</v>
      </c>
      <c r="O4729" s="0" t="str">
        <f aca="false">B4729</f>
        <v>Commerce de détail non alimentaire</v>
      </c>
      <c r="P4729" s="0" t="str">
        <f aca="false">C4729</f>
        <v>Petit brico</v>
      </c>
      <c r="Q4729" s="0" t="str">
        <f aca="false">D4729</f>
        <v>Autre système centralisé performant</v>
      </c>
      <c r="R4729" s="0" t="str">
        <f aca="false">E4729</f>
        <v>Autres</v>
      </c>
      <c r="S4729" s="0" t="str">
        <f aca="false">F4729</f>
        <v>0306642101</v>
      </c>
      <c r="T4729" s="0" t="str">
        <f aca="false">G4729</f>
        <v>3</v>
      </c>
      <c r="U4729" s="0" t="n">
        <f aca="false">L4729</f>
        <v>1.87103389630282</v>
      </c>
      <c r="V4729" s="0" t="n">
        <f aca="false">K4729</f>
        <v>86.5779366436121</v>
      </c>
      <c r="W4729" s="0" t="n">
        <f aca="false">J4729</f>
        <v>0</v>
      </c>
    </row>
    <row r="4730" customFormat="false" ht="12.8" hidden="false" customHeight="false" outlineLevel="0" collapsed="false">
      <c r="A4730" s="0" t="s">
        <v>74</v>
      </c>
      <c r="B4730" s="0" t="s">
        <v>613</v>
      </c>
      <c r="C4730" s="0" t="s">
        <v>666</v>
      </c>
      <c r="D4730" s="0" t="s">
        <v>51</v>
      </c>
      <c r="E4730" s="0" t="s">
        <v>58</v>
      </c>
      <c r="F4730" s="0" t="s">
        <v>674</v>
      </c>
      <c r="G4730" s="0" t="s">
        <v>1611</v>
      </c>
      <c r="H4730" s="0" t="n">
        <v>1.89194362721816</v>
      </c>
      <c r="I4730" s="0" t="n">
        <v>40.6254639087933</v>
      </c>
      <c r="J4730" s="0" t="n">
        <v>765</v>
      </c>
      <c r="K4730" s="0" t="n">
        <f aca="false">I4730*SUMIFS(syst_chauffage!$H$3:$H$27,syst_chauffage!$B$3:$B$27,D4730,syst_chauffage!$C$3:$C$27,E4730)</f>
        <v>86.6947199513485</v>
      </c>
      <c r="L4730" s="12" t="n">
        <f aca="false">H4730*SUMIFS(syst_chauffage!$K$3:$K$27,syst_chauffage!$B$3:$B$27,D4730,syst_chauffage!$C$3:$C$27,E4730)</f>
        <v>1.89194362721816</v>
      </c>
      <c r="N4730" s="0" t="str">
        <f aca="false">A4730</f>
        <v>Commerce</v>
      </c>
      <c r="O4730" s="0" t="str">
        <f aca="false">B4730</f>
        <v>Commerce de détail non alimentaire</v>
      </c>
      <c r="P4730" s="0" t="str">
        <f aca="false">C4730</f>
        <v>Petit brico</v>
      </c>
      <c r="Q4730" s="0" t="str">
        <f aca="false">D4730</f>
        <v>Autre système centralisé performant</v>
      </c>
      <c r="R4730" s="0" t="str">
        <f aca="false">E4730</f>
        <v>Urbain</v>
      </c>
      <c r="S4730" s="0" t="str">
        <f aca="false">F4730</f>
        <v>0306642106</v>
      </c>
      <c r="T4730" s="0" t="str">
        <f aca="false">G4730</f>
        <v>3</v>
      </c>
      <c r="U4730" s="0" t="n">
        <f aca="false">L4730</f>
        <v>1.89194362721816</v>
      </c>
      <c r="V4730" s="0" t="n">
        <f aca="false">K4730</f>
        <v>86.6947199513485</v>
      </c>
      <c r="W4730" s="0" t="n">
        <f aca="false">J4730</f>
        <v>765</v>
      </c>
    </row>
    <row r="4731" customFormat="false" ht="12.8" hidden="false" customHeight="false" outlineLevel="0" collapsed="false">
      <c r="A4731" s="0" t="s">
        <v>74</v>
      </c>
      <c r="B4731" s="0" t="s">
        <v>613</v>
      </c>
      <c r="C4731" s="0" t="s">
        <v>666</v>
      </c>
      <c r="D4731" s="0" t="s">
        <v>27</v>
      </c>
      <c r="E4731" s="0" t="s">
        <v>23</v>
      </c>
      <c r="F4731" s="0" t="s">
        <v>675</v>
      </c>
      <c r="G4731" s="0" t="s">
        <v>1611</v>
      </c>
      <c r="H4731" s="0" t="n">
        <v>0.749223877611474</v>
      </c>
      <c r="I4731" s="0" t="n">
        <v>30.8886153846153</v>
      </c>
      <c r="J4731" s="0" t="n">
        <v>693</v>
      </c>
      <c r="K4731" s="0" t="n">
        <f aca="false">I4731*SUMIFS(syst_chauffage!$H$3:$H$27,syst_chauffage!$B$3:$B$27,D4731,syst_chauffage!$C$3:$C$27,E4731)</f>
        <v>79.2108623583623</v>
      </c>
      <c r="L4731" s="12" t="n">
        <f aca="false">H4731*SUMIFS(syst_chauffage!$K$3:$K$27,syst_chauffage!$B$3:$B$27,D4731,syst_chauffage!$C$3:$C$27,E4731)</f>
        <v>0.749223877611474</v>
      </c>
      <c r="N4731" s="0" t="str">
        <f aca="false">A4731</f>
        <v>Commerce</v>
      </c>
      <c r="O4731" s="0" t="str">
        <f aca="false">B4731</f>
        <v>Commerce de détail non alimentaire</v>
      </c>
      <c r="P4731" s="0" t="str">
        <f aca="false">C4731</f>
        <v>Petit brico</v>
      </c>
      <c r="Q4731" s="0" t="str">
        <f aca="false">D4731</f>
        <v>Chaudière condensation fioul</v>
      </c>
      <c r="R4731" s="0" t="str">
        <f aca="false">E4731</f>
        <v>Fioul</v>
      </c>
      <c r="S4731" s="0" t="str">
        <f aca="false">F4731</f>
        <v>0306642303</v>
      </c>
      <c r="T4731" s="0" t="str">
        <f aca="false">G4731</f>
        <v>3</v>
      </c>
      <c r="U4731" s="0" t="n">
        <f aca="false">L4731</f>
        <v>0.749223877611474</v>
      </c>
      <c r="V4731" s="0" t="n">
        <f aca="false">K4731</f>
        <v>79.2108623583623</v>
      </c>
      <c r="W4731" s="0" t="n">
        <f aca="false">J4731</f>
        <v>693</v>
      </c>
    </row>
    <row r="4732" customFormat="false" ht="12.8" hidden="false" customHeight="false" outlineLevel="0" collapsed="false">
      <c r="A4732" s="0" t="s">
        <v>74</v>
      </c>
      <c r="B4732" s="0" t="s">
        <v>613</v>
      </c>
      <c r="C4732" s="0" t="s">
        <v>666</v>
      </c>
      <c r="D4732" s="0" t="s">
        <v>18</v>
      </c>
      <c r="E4732" s="0" t="s">
        <v>14</v>
      </c>
      <c r="F4732" s="0" t="s">
        <v>676</v>
      </c>
      <c r="G4732" s="0" t="s">
        <v>1611</v>
      </c>
      <c r="H4732" s="0" t="n">
        <v>0.97699442439909</v>
      </c>
      <c r="I4732" s="0" t="n">
        <v>30.8886153846153</v>
      </c>
      <c r="J4732" s="0" t="n">
        <v>693</v>
      </c>
      <c r="K4732" s="0" t="n">
        <f aca="false">I4732*SUMIFS(syst_chauffage!$H$3:$H$27,syst_chauffage!$B$3:$B$27,D4732,syst_chauffage!$C$3:$C$27,E4732)</f>
        <v>84.1692814255286</v>
      </c>
      <c r="L4732" s="12" t="n">
        <f aca="false">H4732*SUMIFS(syst_chauffage!$K$3:$K$27,syst_chauffage!$B$3:$B$27,D4732,syst_chauffage!$C$3:$C$27,E4732)</f>
        <v>0.949098195441326</v>
      </c>
      <c r="N4732" s="0" t="str">
        <f aca="false">A4732</f>
        <v>Commerce</v>
      </c>
      <c r="O4732" s="0" t="str">
        <f aca="false">B4732</f>
        <v>Commerce de détail non alimentaire</v>
      </c>
      <c r="P4732" s="0" t="str">
        <f aca="false">C4732</f>
        <v>Petit brico</v>
      </c>
      <c r="Q4732" s="0" t="str">
        <f aca="false">D4732</f>
        <v>Chaudière condensation gaz</v>
      </c>
      <c r="R4732" s="0" t="str">
        <f aca="false">E4732</f>
        <v>Gaz</v>
      </c>
      <c r="S4732" s="0" t="str">
        <f aca="false">F4732</f>
        <v>0306642404</v>
      </c>
      <c r="T4732" s="0" t="str">
        <f aca="false">G4732</f>
        <v>3</v>
      </c>
      <c r="U4732" s="0" t="n">
        <f aca="false">L4732</f>
        <v>0.949098195441326</v>
      </c>
      <c r="V4732" s="0" t="n">
        <f aca="false">K4732</f>
        <v>84.1692814255286</v>
      </c>
      <c r="W4732" s="0" t="n">
        <f aca="false">J4732</f>
        <v>693</v>
      </c>
    </row>
    <row r="4733" customFormat="false" ht="12.8" hidden="false" customHeight="false" outlineLevel="0" collapsed="false">
      <c r="A4733" s="0" t="s">
        <v>74</v>
      </c>
      <c r="B4733" s="0" t="s">
        <v>613</v>
      </c>
      <c r="C4733" s="0" t="s">
        <v>666</v>
      </c>
      <c r="D4733" s="0" t="s">
        <v>32</v>
      </c>
      <c r="E4733" s="0" t="s">
        <v>30</v>
      </c>
      <c r="F4733" s="0" t="s">
        <v>677</v>
      </c>
      <c r="G4733" s="0" t="s">
        <v>1611</v>
      </c>
      <c r="H4733" s="0" t="n">
        <v>1</v>
      </c>
      <c r="I4733" s="0" t="n">
        <v>12</v>
      </c>
      <c r="J4733" s="0" t="n">
        <v>0</v>
      </c>
      <c r="K4733" s="0" t="n">
        <f aca="false">I4733*SUMIFS(syst_chauffage!$H$3:$H$27,syst_chauffage!$B$3:$B$27,D4733,syst_chauffage!$C$3:$C$27,E4733)</f>
        <v>12</v>
      </c>
      <c r="L4733" s="12" t="n">
        <f aca="false">H4733*SUMIFS(syst_chauffage!$K$3:$K$27,syst_chauffage!$B$3:$B$27,D4733,syst_chauffage!$C$3:$C$27,E4733)</f>
        <v>1</v>
      </c>
      <c r="N4733" s="0" t="str">
        <f aca="false">A4733</f>
        <v>Commerce</v>
      </c>
      <c r="O4733" s="0" t="str">
        <f aca="false">B4733</f>
        <v>Commerce de détail non alimentaire</v>
      </c>
      <c r="P4733" s="0" t="str">
        <f aca="false">C4733</f>
        <v>Petit brico</v>
      </c>
      <c r="Q4733" s="0" t="str">
        <f aca="false">D4733</f>
        <v>Electrique direct performant</v>
      </c>
      <c r="R4733" s="0" t="str">
        <f aca="false">E4733</f>
        <v>Electricité</v>
      </c>
      <c r="S4733" s="0" t="str">
        <f aca="false">F4733</f>
        <v>0306642602</v>
      </c>
      <c r="T4733" s="0" t="str">
        <f aca="false">G4733</f>
        <v>3</v>
      </c>
      <c r="U4733" s="0" t="n">
        <f aca="false">L4733</f>
        <v>1</v>
      </c>
      <c r="V4733" s="0" t="n">
        <f aca="false">K4733</f>
        <v>12</v>
      </c>
      <c r="W4733" s="0" t="n">
        <f aca="false">J4733</f>
        <v>0</v>
      </c>
    </row>
    <row r="4734" customFormat="false" ht="12.8" hidden="false" customHeight="false" outlineLevel="0" collapsed="false">
      <c r="A4734" s="0" t="s">
        <v>74</v>
      </c>
      <c r="B4734" s="0" t="s">
        <v>613</v>
      </c>
      <c r="C4734" s="0" t="s">
        <v>666</v>
      </c>
      <c r="D4734" s="0" t="s">
        <v>38</v>
      </c>
      <c r="E4734" s="0" t="s">
        <v>30</v>
      </c>
      <c r="F4734" s="0" t="s">
        <v>678</v>
      </c>
      <c r="G4734" s="0" t="s">
        <v>1611</v>
      </c>
      <c r="H4734" s="0" t="n">
        <v>3.39795627906976</v>
      </c>
      <c r="I4734" s="0" t="n">
        <v>91.5498526368631</v>
      </c>
      <c r="J4734" s="0" t="n">
        <v>720</v>
      </c>
      <c r="K4734" s="0" t="n">
        <f aca="false">I4734*SUMIFS(syst_chauffage!$H$3:$H$27,syst_chauffage!$B$3:$B$27,D4734,syst_chauffage!$C$3:$C$27,E4734)</f>
        <v>92.5380236182108</v>
      </c>
      <c r="L4734" s="12" t="n">
        <f aca="false">H4734*SUMIFS(syst_chauffage!$K$3:$K$27,syst_chauffage!$B$3:$B$27,D4734,syst_chauffage!$C$3:$C$27,E4734)</f>
        <v>3.03986496519792</v>
      </c>
      <c r="N4734" s="0" t="str">
        <f aca="false">A4734</f>
        <v>Commerce</v>
      </c>
      <c r="O4734" s="0" t="str">
        <f aca="false">B4734</f>
        <v>Commerce de détail non alimentaire</v>
      </c>
      <c r="P4734" s="0" t="str">
        <f aca="false">C4734</f>
        <v>Petit brico</v>
      </c>
      <c r="Q4734" s="0" t="str">
        <f aca="false">D4734</f>
        <v>PAC performant</v>
      </c>
      <c r="R4734" s="0" t="str">
        <f aca="false">E4734</f>
        <v>Electricité</v>
      </c>
      <c r="S4734" s="0" t="str">
        <f aca="false">F4734</f>
        <v>0306642902</v>
      </c>
      <c r="T4734" s="0" t="str">
        <f aca="false">G4734</f>
        <v>3</v>
      </c>
      <c r="U4734" s="0" t="n">
        <f aca="false">L4734</f>
        <v>3.03986496519792</v>
      </c>
      <c r="V4734" s="0" t="n">
        <f aca="false">K4734</f>
        <v>92.5380236182108</v>
      </c>
      <c r="W4734" s="0" t="n">
        <f aca="false">J4734</f>
        <v>720</v>
      </c>
    </row>
    <row r="4735" customFormat="false" ht="12.8" hidden="false" customHeight="false" outlineLevel="0" collapsed="false">
      <c r="A4735" s="0" t="s">
        <v>74</v>
      </c>
      <c r="B4735" s="0" t="s">
        <v>613</v>
      </c>
      <c r="C4735" s="0" t="s">
        <v>679</v>
      </c>
      <c r="D4735" s="0" t="s">
        <v>19</v>
      </c>
      <c r="E4735" s="0" t="s">
        <v>57</v>
      </c>
      <c r="F4735" s="0" t="s">
        <v>680</v>
      </c>
      <c r="G4735" s="0" t="s">
        <v>1611</v>
      </c>
      <c r="H4735" s="0" t="n">
        <v>1.61724310691098</v>
      </c>
      <c r="I4735" s="0" t="n">
        <v>34.5301653404937</v>
      </c>
      <c r="J4735" s="0" t="n">
        <v>0</v>
      </c>
      <c r="K4735" s="0" t="n">
        <f aca="false">I4735*SUMIFS(syst_chauffage!$H$3:$H$27,syst_chauffage!$B$3:$B$27,D4735,syst_chauffage!$C$3:$C$27,E4735)</f>
        <v>48.0824497758354</v>
      </c>
      <c r="L4735" s="12" t="n">
        <f aca="false">H4735*SUMIFS(syst_chauffage!$K$3:$K$27,syst_chauffage!$B$3:$B$27,D4735,syst_chauffage!$C$3:$C$27,E4735)</f>
        <v>1.61724310691098</v>
      </c>
      <c r="N4735" s="0" t="str">
        <f aca="false">A4735</f>
        <v>Commerce</v>
      </c>
      <c r="O4735" s="0" t="str">
        <f aca="false">B4735</f>
        <v>Commerce de détail non alimentaire</v>
      </c>
      <c r="P4735" s="0" t="str">
        <f aca="false">C4735</f>
        <v>Petit librairie</v>
      </c>
      <c r="Q4735" s="0" t="str">
        <f aca="false">D4735</f>
        <v>Autre système centralisé</v>
      </c>
      <c r="R4735" s="0" t="str">
        <f aca="false">E4735</f>
        <v>Autres</v>
      </c>
      <c r="S4735" s="0" t="str">
        <f aca="false">F4735</f>
        <v>0306730101</v>
      </c>
      <c r="T4735" s="0" t="str">
        <f aca="false">G4735</f>
        <v>3</v>
      </c>
      <c r="U4735" s="0" t="n">
        <f aca="false">L4735</f>
        <v>1.61724310691098</v>
      </c>
      <c r="V4735" s="0" t="n">
        <f aca="false">K4735</f>
        <v>48.0824497758354</v>
      </c>
      <c r="W4735" s="0" t="n">
        <f aca="false">J4735</f>
        <v>0</v>
      </c>
    </row>
    <row r="4736" customFormat="false" ht="12.8" hidden="false" customHeight="false" outlineLevel="0" collapsed="false">
      <c r="A4736" s="0" t="s">
        <v>74</v>
      </c>
      <c r="B4736" s="0" t="s">
        <v>613</v>
      </c>
      <c r="C4736" s="0" t="s">
        <v>679</v>
      </c>
      <c r="D4736" s="0" t="s">
        <v>19</v>
      </c>
      <c r="E4736" s="0" t="s">
        <v>58</v>
      </c>
      <c r="F4736" s="0" t="s">
        <v>681</v>
      </c>
      <c r="G4736" s="0" t="s">
        <v>1611</v>
      </c>
      <c r="H4736" s="0" t="n">
        <v>1.64063378536921</v>
      </c>
      <c r="I4736" s="0" t="n">
        <v>34.202205137923</v>
      </c>
      <c r="J4736" s="0" t="n">
        <v>765</v>
      </c>
      <c r="K4736" s="0" t="n">
        <f aca="false">I4736*SUMIFS(syst_chauffage!$H$3:$H$27,syst_chauffage!$B$3:$B$27,D4736,syst_chauffage!$C$3:$C$27,E4736)</f>
        <v>56.2609033234443</v>
      </c>
      <c r="L4736" s="12" t="n">
        <f aca="false">H4736*SUMIFS(syst_chauffage!$K$3:$K$27,syst_chauffage!$B$3:$B$27,D4736,syst_chauffage!$C$3:$C$27,E4736)</f>
        <v>1.64063378536921</v>
      </c>
      <c r="N4736" s="0" t="str">
        <f aca="false">A4736</f>
        <v>Commerce</v>
      </c>
      <c r="O4736" s="0" t="str">
        <f aca="false">B4736</f>
        <v>Commerce de détail non alimentaire</v>
      </c>
      <c r="P4736" s="0" t="str">
        <f aca="false">C4736</f>
        <v>Petit librairie</v>
      </c>
      <c r="Q4736" s="0" t="str">
        <f aca="false">D4736</f>
        <v>Autre système centralisé</v>
      </c>
      <c r="R4736" s="0" t="str">
        <f aca="false">E4736</f>
        <v>Urbain</v>
      </c>
      <c r="S4736" s="0" t="str">
        <f aca="false">F4736</f>
        <v>0306730106</v>
      </c>
      <c r="T4736" s="0" t="str">
        <f aca="false">G4736</f>
        <v>3</v>
      </c>
      <c r="U4736" s="0" t="n">
        <f aca="false">L4736</f>
        <v>1.64063378536921</v>
      </c>
      <c r="V4736" s="0" t="n">
        <f aca="false">K4736</f>
        <v>56.2609033234443</v>
      </c>
      <c r="W4736" s="0" t="n">
        <f aca="false">J4736</f>
        <v>765</v>
      </c>
    </row>
    <row r="4737" customFormat="false" ht="12.8" hidden="false" customHeight="false" outlineLevel="0" collapsed="false">
      <c r="A4737" s="0" t="s">
        <v>74</v>
      </c>
      <c r="B4737" s="0" t="s">
        <v>613</v>
      </c>
      <c r="C4737" s="0" t="s">
        <v>679</v>
      </c>
      <c r="D4737" s="0" t="s">
        <v>22</v>
      </c>
      <c r="E4737" s="0" t="s">
        <v>23</v>
      </c>
      <c r="F4737" s="0" t="s">
        <v>682</v>
      </c>
      <c r="G4737" s="0" t="s">
        <v>1611</v>
      </c>
      <c r="H4737" s="0" t="n">
        <v>0.671288578778249</v>
      </c>
      <c r="I4737" s="0" t="n">
        <v>25.9464369230769</v>
      </c>
      <c r="J4737" s="0" t="n">
        <v>0</v>
      </c>
      <c r="K4737" s="0" t="n">
        <f aca="false">I4737*SUMIFS(syst_chauffage!$H$3:$H$27,syst_chauffage!$B$3:$B$27,D4737,syst_chauffage!$C$3:$C$27,E4737)</f>
        <v>45.6922594297864</v>
      </c>
      <c r="L4737" s="12" t="n">
        <f aca="false">H4737*SUMIFS(syst_chauffage!$K$3:$K$27,syst_chauffage!$B$3:$B$27,D4737,syst_chauffage!$C$3:$C$27,E4737)</f>
        <v>0.671288578778249</v>
      </c>
      <c r="N4737" s="0" t="str">
        <f aca="false">A4737</f>
        <v>Commerce</v>
      </c>
      <c r="O4737" s="0" t="str">
        <f aca="false">B4737</f>
        <v>Commerce de détail non alimentaire</v>
      </c>
      <c r="P4737" s="0" t="str">
        <f aca="false">C4737</f>
        <v>Petit librairie</v>
      </c>
      <c r="Q4737" s="0" t="str">
        <f aca="false">D4737</f>
        <v>Chaudière fioul</v>
      </c>
      <c r="R4737" s="0" t="str">
        <f aca="false">E4737</f>
        <v>Fioul</v>
      </c>
      <c r="S4737" s="0" t="str">
        <f aca="false">F4737</f>
        <v>0306730303</v>
      </c>
      <c r="T4737" s="0" t="str">
        <f aca="false">G4737</f>
        <v>3</v>
      </c>
      <c r="U4737" s="0" t="n">
        <f aca="false">L4737</f>
        <v>0.671288578778249</v>
      </c>
      <c r="V4737" s="0" t="n">
        <f aca="false">K4737</f>
        <v>45.6922594297864</v>
      </c>
      <c r="W4737" s="0" t="n">
        <f aca="false">J4737</f>
        <v>0</v>
      </c>
    </row>
    <row r="4738" customFormat="false" ht="12.8" hidden="false" customHeight="false" outlineLevel="0" collapsed="false">
      <c r="A4738" s="0" t="s">
        <v>74</v>
      </c>
      <c r="B4738" s="0" t="s">
        <v>613</v>
      </c>
      <c r="C4738" s="0" t="s">
        <v>679</v>
      </c>
      <c r="D4738" s="0" t="s">
        <v>13</v>
      </c>
      <c r="E4738" s="0" t="s">
        <v>14</v>
      </c>
      <c r="F4738" s="0" t="s">
        <v>683</v>
      </c>
      <c r="G4738" s="0" t="s">
        <v>1611</v>
      </c>
      <c r="H4738" s="0" t="n">
        <v>0.76261691437299</v>
      </c>
      <c r="I4738" s="0" t="n">
        <v>25.9464369230769</v>
      </c>
      <c r="J4738" s="0" t="n">
        <v>308</v>
      </c>
      <c r="K4738" s="0" t="n">
        <f aca="false">I4738*SUMIFS(syst_chauffage!$H$3:$H$27,syst_chauffage!$B$3:$B$27,D4738,syst_chauffage!$C$3:$C$27,E4738)</f>
        <v>52.4012096119026</v>
      </c>
      <c r="L4738" s="12" t="n">
        <f aca="false">H4738*SUMIFS(syst_chauffage!$K$3:$K$27,syst_chauffage!$B$3:$B$27,D4738,syst_chauffage!$C$3:$C$27,E4738)</f>
        <v>0.76261691437299</v>
      </c>
      <c r="N4738" s="0" t="str">
        <f aca="false">A4738</f>
        <v>Commerce</v>
      </c>
      <c r="O4738" s="0" t="str">
        <f aca="false">B4738</f>
        <v>Commerce de détail non alimentaire</v>
      </c>
      <c r="P4738" s="0" t="str">
        <f aca="false">C4738</f>
        <v>Petit librairie</v>
      </c>
      <c r="Q4738" s="0" t="str">
        <f aca="false">D4738</f>
        <v>Chaudière gaz</v>
      </c>
      <c r="R4738" s="0" t="str">
        <f aca="false">E4738</f>
        <v>Gaz</v>
      </c>
      <c r="S4738" s="0" t="str">
        <f aca="false">F4738</f>
        <v>0306730404</v>
      </c>
      <c r="T4738" s="0" t="str">
        <f aca="false">G4738</f>
        <v>3</v>
      </c>
      <c r="U4738" s="0" t="n">
        <f aca="false">L4738</f>
        <v>0.76261691437299</v>
      </c>
      <c r="V4738" s="0" t="n">
        <f aca="false">K4738</f>
        <v>52.4012096119026</v>
      </c>
      <c r="W4738" s="0" t="n">
        <f aca="false">J4738</f>
        <v>308</v>
      </c>
    </row>
    <row r="4739" customFormat="false" ht="12.8" hidden="false" customHeight="false" outlineLevel="0" collapsed="false">
      <c r="A4739" s="0" t="s">
        <v>74</v>
      </c>
      <c r="B4739" s="0" t="s">
        <v>613</v>
      </c>
      <c r="C4739" s="0" t="s">
        <v>679</v>
      </c>
      <c r="D4739" s="0" t="s">
        <v>29</v>
      </c>
      <c r="E4739" s="0" t="s">
        <v>30</v>
      </c>
      <c r="F4739" s="0" t="s">
        <v>684</v>
      </c>
      <c r="G4739" s="0" t="s">
        <v>1611</v>
      </c>
      <c r="H4739" s="0" t="n">
        <v>0.92</v>
      </c>
      <c r="I4739" s="0" t="n">
        <v>10.4</v>
      </c>
      <c r="J4739" s="0" t="n">
        <v>0</v>
      </c>
      <c r="K4739" s="0" t="n">
        <f aca="false">I4739*SUMIFS(syst_chauffage!$H$3:$H$27,syst_chauffage!$B$3:$B$27,D4739,syst_chauffage!$C$3:$C$27,E4739)</f>
        <v>3</v>
      </c>
      <c r="L4739" s="12" t="n">
        <f aca="false">H4739*SUMIFS(syst_chauffage!$K$3:$K$27,syst_chauffage!$B$3:$B$27,D4739,syst_chauffage!$C$3:$C$27,E4739)</f>
        <v>0.92</v>
      </c>
      <c r="N4739" s="0" t="str">
        <f aca="false">A4739</f>
        <v>Commerce</v>
      </c>
      <c r="O4739" s="0" t="str">
        <f aca="false">B4739</f>
        <v>Commerce de détail non alimentaire</v>
      </c>
      <c r="P4739" s="0" t="str">
        <f aca="false">C4739</f>
        <v>Petit librairie</v>
      </c>
      <c r="Q4739" s="0" t="str">
        <f aca="false">D4739</f>
        <v>Electrique direct</v>
      </c>
      <c r="R4739" s="0" t="str">
        <f aca="false">E4739</f>
        <v>Electricité</v>
      </c>
      <c r="S4739" s="0" t="str">
        <f aca="false">F4739</f>
        <v>0306730602</v>
      </c>
      <c r="T4739" s="0" t="str">
        <f aca="false">G4739</f>
        <v>3</v>
      </c>
      <c r="U4739" s="0" t="n">
        <f aca="false">L4739</f>
        <v>0.92</v>
      </c>
      <c r="V4739" s="0" t="n">
        <f aca="false">K4739</f>
        <v>3</v>
      </c>
      <c r="W4739" s="0" t="n">
        <f aca="false">J4739</f>
        <v>0</v>
      </c>
    </row>
    <row r="4740" customFormat="false" ht="12.8" hidden="false" customHeight="false" outlineLevel="0" collapsed="false">
      <c r="A4740" s="0" t="s">
        <v>74</v>
      </c>
      <c r="B4740" s="0" t="s">
        <v>613</v>
      </c>
      <c r="C4740" s="0" t="s">
        <v>679</v>
      </c>
      <c r="D4740" s="0" t="s">
        <v>36</v>
      </c>
      <c r="E4740" s="0" t="s">
        <v>30</v>
      </c>
      <c r="F4740" s="0" t="s">
        <v>685</v>
      </c>
      <c r="G4740" s="0" t="s">
        <v>1611</v>
      </c>
      <c r="H4740" s="0" t="n">
        <v>3.27439423255813</v>
      </c>
      <c r="I4740" s="0" t="n">
        <v>77.3485808503254</v>
      </c>
      <c r="J4740" s="0" t="n">
        <v>675</v>
      </c>
      <c r="K4740" s="0" t="n">
        <f aca="false">I4740*SUMIFS(syst_chauffage!$H$3:$H$27,syst_chauffage!$B$3:$B$27,D4740,syst_chauffage!$C$3:$C$27,E4740)</f>
        <v>47.8523262576016</v>
      </c>
      <c r="L4740" s="12" t="n">
        <f aca="false">H4740*SUMIFS(syst_chauffage!$K$3:$K$27,syst_chauffage!$B$3:$B$27,D4740,syst_chauffage!$C$3:$C$27,E4740)</f>
        <v>2.75111501758348</v>
      </c>
      <c r="N4740" s="0" t="str">
        <f aca="false">A4740</f>
        <v>Commerce</v>
      </c>
      <c r="O4740" s="0" t="str">
        <f aca="false">B4740</f>
        <v>Commerce de détail non alimentaire</v>
      </c>
      <c r="P4740" s="0" t="str">
        <f aca="false">C4740</f>
        <v>Petit librairie</v>
      </c>
      <c r="Q4740" s="0" t="str">
        <f aca="false">D4740</f>
        <v>PAC</v>
      </c>
      <c r="R4740" s="0" t="str">
        <f aca="false">E4740</f>
        <v>Electricité</v>
      </c>
      <c r="S4740" s="0" t="str">
        <f aca="false">F4740</f>
        <v>0306730902</v>
      </c>
      <c r="T4740" s="0" t="str">
        <f aca="false">G4740</f>
        <v>3</v>
      </c>
      <c r="U4740" s="0" t="n">
        <f aca="false">L4740</f>
        <v>2.75111501758348</v>
      </c>
      <c r="V4740" s="0" t="n">
        <f aca="false">K4740</f>
        <v>47.8523262576016</v>
      </c>
      <c r="W4740" s="0" t="n">
        <f aca="false">J4740</f>
        <v>675</v>
      </c>
    </row>
    <row r="4741" customFormat="false" ht="12.8" hidden="false" customHeight="false" outlineLevel="0" collapsed="false">
      <c r="A4741" s="0" t="s">
        <v>74</v>
      </c>
      <c r="B4741" s="0" t="s">
        <v>613</v>
      </c>
      <c r="C4741" s="0" t="s">
        <v>679</v>
      </c>
      <c r="D4741" s="0" t="s">
        <v>51</v>
      </c>
      <c r="E4741" s="0" t="s">
        <v>57</v>
      </c>
      <c r="F4741" s="0" t="s">
        <v>686</v>
      </c>
      <c r="G4741" s="0" t="s">
        <v>1611</v>
      </c>
      <c r="H4741" s="0" t="n">
        <v>1.86604973874344</v>
      </c>
      <c r="I4741" s="0" t="n">
        <v>41.107339691064</v>
      </c>
      <c r="J4741" s="0" t="n">
        <v>0</v>
      </c>
      <c r="K4741" s="0" t="n">
        <f aca="false">I4741*SUMIFS(syst_chauffage!$H$3:$H$27,syst_chauffage!$B$3:$B$27,D4741,syst_chauffage!$C$3:$C$27,E4741)</f>
        <v>87.1004451866902</v>
      </c>
      <c r="L4741" s="12" t="n">
        <f aca="false">H4741*SUMIFS(syst_chauffage!$K$3:$K$27,syst_chauffage!$B$3:$B$27,D4741,syst_chauffage!$C$3:$C$27,E4741)</f>
        <v>1.86604973874344</v>
      </c>
      <c r="N4741" s="0" t="str">
        <f aca="false">A4741</f>
        <v>Commerce</v>
      </c>
      <c r="O4741" s="0" t="str">
        <f aca="false">B4741</f>
        <v>Commerce de détail non alimentaire</v>
      </c>
      <c r="P4741" s="0" t="str">
        <f aca="false">C4741</f>
        <v>Petit librairie</v>
      </c>
      <c r="Q4741" s="0" t="str">
        <f aca="false">D4741</f>
        <v>Autre système centralisé performant</v>
      </c>
      <c r="R4741" s="0" t="str">
        <f aca="false">E4741</f>
        <v>Autres</v>
      </c>
      <c r="S4741" s="0" t="str">
        <f aca="false">F4741</f>
        <v>0306732101</v>
      </c>
      <c r="T4741" s="0" t="str">
        <f aca="false">G4741</f>
        <v>3</v>
      </c>
      <c r="U4741" s="0" t="n">
        <f aca="false">L4741</f>
        <v>1.86604973874344</v>
      </c>
      <c r="V4741" s="0" t="n">
        <f aca="false">K4741</f>
        <v>87.1004451866902</v>
      </c>
      <c r="W4741" s="0" t="n">
        <f aca="false">J4741</f>
        <v>0</v>
      </c>
    </row>
    <row r="4742" customFormat="false" ht="12.8" hidden="false" customHeight="false" outlineLevel="0" collapsed="false">
      <c r="A4742" s="0" t="s">
        <v>74</v>
      </c>
      <c r="B4742" s="0" t="s">
        <v>613</v>
      </c>
      <c r="C4742" s="0" t="s">
        <v>679</v>
      </c>
      <c r="D4742" s="0" t="s">
        <v>51</v>
      </c>
      <c r="E4742" s="0" t="s">
        <v>58</v>
      </c>
      <c r="F4742" s="0" t="s">
        <v>687</v>
      </c>
      <c r="G4742" s="0" t="s">
        <v>1611</v>
      </c>
      <c r="H4742" s="0" t="n">
        <v>1.89303898311832</v>
      </c>
      <c r="I4742" s="0" t="n">
        <v>40.7169108784798</v>
      </c>
      <c r="J4742" s="0" t="n">
        <v>765</v>
      </c>
      <c r="K4742" s="0" t="n">
        <f aca="false">I4742*SUMIFS(syst_chauffage!$H$3:$H$27,syst_chauffage!$B$3:$B$27,D4742,syst_chauffage!$C$3:$C$27,E4742)</f>
        <v>86.8898677395724</v>
      </c>
      <c r="L4742" s="12" t="n">
        <f aca="false">H4742*SUMIFS(syst_chauffage!$K$3:$K$27,syst_chauffage!$B$3:$B$27,D4742,syst_chauffage!$C$3:$C$27,E4742)</f>
        <v>1.89303898311832</v>
      </c>
      <c r="N4742" s="0" t="str">
        <f aca="false">A4742</f>
        <v>Commerce</v>
      </c>
      <c r="O4742" s="0" t="str">
        <f aca="false">B4742</f>
        <v>Commerce de détail non alimentaire</v>
      </c>
      <c r="P4742" s="0" t="str">
        <f aca="false">C4742</f>
        <v>Petit librairie</v>
      </c>
      <c r="Q4742" s="0" t="str">
        <f aca="false">D4742</f>
        <v>Autre système centralisé performant</v>
      </c>
      <c r="R4742" s="0" t="str">
        <f aca="false">E4742</f>
        <v>Urbain</v>
      </c>
      <c r="S4742" s="0" t="str">
        <f aca="false">F4742</f>
        <v>0306732106</v>
      </c>
      <c r="T4742" s="0" t="str">
        <f aca="false">G4742</f>
        <v>3</v>
      </c>
      <c r="U4742" s="0" t="n">
        <f aca="false">L4742</f>
        <v>1.89303898311832</v>
      </c>
      <c r="V4742" s="0" t="n">
        <f aca="false">K4742</f>
        <v>86.8898677395724</v>
      </c>
      <c r="W4742" s="0" t="n">
        <f aca="false">J4742</f>
        <v>765</v>
      </c>
    </row>
    <row r="4743" customFormat="false" ht="12.8" hidden="false" customHeight="false" outlineLevel="0" collapsed="false">
      <c r="A4743" s="0" t="s">
        <v>74</v>
      </c>
      <c r="B4743" s="0" t="s">
        <v>613</v>
      </c>
      <c r="C4743" s="0" t="s">
        <v>679</v>
      </c>
      <c r="D4743" s="0" t="s">
        <v>27</v>
      </c>
      <c r="E4743" s="0" t="s">
        <v>23</v>
      </c>
      <c r="F4743" s="0" t="s">
        <v>688</v>
      </c>
      <c r="G4743" s="0" t="s">
        <v>1611</v>
      </c>
      <c r="H4743" s="0" t="n">
        <v>0.74926242775864</v>
      </c>
      <c r="I4743" s="0" t="n">
        <v>30.8886153846153</v>
      </c>
      <c r="J4743" s="0" t="n">
        <v>693</v>
      </c>
      <c r="K4743" s="0" t="n">
        <f aca="false">I4743*SUMIFS(syst_chauffage!$H$3:$H$27,syst_chauffage!$B$3:$B$27,D4743,syst_chauffage!$C$3:$C$27,E4743)</f>
        <v>79.2108623583623</v>
      </c>
      <c r="L4743" s="12" t="n">
        <f aca="false">H4743*SUMIFS(syst_chauffage!$K$3:$K$27,syst_chauffage!$B$3:$B$27,D4743,syst_chauffage!$C$3:$C$27,E4743)</f>
        <v>0.74926242775864</v>
      </c>
      <c r="N4743" s="0" t="str">
        <f aca="false">A4743</f>
        <v>Commerce</v>
      </c>
      <c r="O4743" s="0" t="str">
        <f aca="false">B4743</f>
        <v>Commerce de détail non alimentaire</v>
      </c>
      <c r="P4743" s="0" t="str">
        <f aca="false">C4743</f>
        <v>Petit librairie</v>
      </c>
      <c r="Q4743" s="0" t="str">
        <f aca="false">D4743</f>
        <v>Chaudière condensation fioul</v>
      </c>
      <c r="R4743" s="0" t="str">
        <f aca="false">E4743</f>
        <v>Fioul</v>
      </c>
      <c r="S4743" s="0" t="str">
        <f aca="false">F4743</f>
        <v>0306732303</v>
      </c>
      <c r="T4743" s="0" t="str">
        <f aca="false">G4743</f>
        <v>3</v>
      </c>
      <c r="U4743" s="0" t="n">
        <f aca="false">L4743</f>
        <v>0.74926242775864</v>
      </c>
      <c r="V4743" s="0" t="n">
        <f aca="false">K4743</f>
        <v>79.2108623583623</v>
      </c>
      <c r="W4743" s="0" t="n">
        <f aca="false">J4743</f>
        <v>693</v>
      </c>
    </row>
    <row r="4744" customFormat="false" ht="12.8" hidden="false" customHeight="false" outlineLevel="0" collapsed="false">
      <c r="A4744" s="0" t="s">
        <v>74</v>
      </c>
      <c r="B4744" s="0" t="s">
        <v>613</v>
      </c>
      <c r="C4744" s="0" t="s">
        <v>679</v>
      </c>
      <c r="D4744" s="0" t="s">
        <v>18</v>
      </c>
      <c r="E4744" s="0" t="s">
        <v>14</v>
      </c>
      <c r="F4744" s="0" t="s">
        <v>689</v>
      </c>
      <c r="G4744" s="0" t="s">
        <v>1611</v>
      </c>
      <c r="H4744" s="0" t="n">
        <v>0.977016466710523</v>
      </c>
      <c r="I4744" s="0" t="n">
        <v>30.8886153846153</v>
      </c>
      <c r="J4744" s="0" t="n">
        <v>693</v>
      </c>
      <c r="K4744" s="0" t="n">
        <f aca="false">I4744*SUMIFS(syst_chauffage!$H$3:$H$27,syst_chauffage!$B$3:$B$27,D4744,syst_chauffage!$C$3:$C$27,E4744)</f>
        <v>84.1692814255286</v>
      </c>
      <c r="L4744" s="12" t="n">
        <f aca="false">H4744*SUMIFS(syst_chauffage!$K$3:$K$27,syst_chauffage!$B$3:$B$27,D4744,syst_chauffage!$C$3:$C$27,E4744)</f>
        <v>0.949119608376223</v>
      </c>
      <c r="N4744" s="0" t="str">
        <f aca="false">A4744</f>
        <v>Commerce</v>
      </c>
      <c r="O4744" s="0" t="str">
        <f aca="false">B4744</f>
        <v>Commerce de détail non alimentaire</v>
      </c>
      <c r="P4744" s="0" t="str">
        <f aca="false">C4744</f>
        <v>Petit librairie</v>
      </c>
      <c r="Q4744" s="0" t="str">
        <f aca="false">D4744</f>
        <v>Chaudière condensation gaz</v>
      </c>
      <c r="R4744" s="0" t="str">
        <f aca="false">E4744</f>
        <v>Gaz</v>
      </c>
      <c r="S4744" s="0" t="str">
        <f aca="false">F4744</f>
        <v>0306732404</v>
      </c>
      <c r="T4744" s="0" t="str">
        <f aca="false">G4744</f>
        <v>3</v>
      </c>
      <c r="U4744" s="0" t="n">
        <f aca="false">L4744</f>
        <v>0.949119608376223</v>
      </c>
      <c r="V4744" s="0" t="n">
        <f aca="false">K4744</f>
        <v>84.1692814255286</v>
      </c>
      <c r="W4744" s="0" t="n">
        <f aca="false">J4744</f>
        <v>693</v>
      </c>
    </row>
    <row r="4745" customFormat="false" ht="12.8" hidden="false" customHeight="false" outlineLevel="0" collapsed="false">
      <c r="A4745" s="0" t="s">
        <v>74</v>
      </c>
      <c r="B4745" s="0" t="s">
        <v>613</v>
      </c>
      <c r="C4745" s="0" t="s">
        <v>679</v>
      </c>
      <c r="D4745" s="0" t="s">
        <v>32</v>
      </c>
      <c r="E4745" s="0" t="s">
        <v>30</v>
      </c>
      <c r="F4745" s="0" t="s">
        <v>690</v>
      </c>
      <c r="G4745" s="0" t="s">
        <v>1611</v>
      </c>
      <c r="H4745" s="0" t="n">
        <v>1</v>
      </c>
      <c r="I4745" s="0" t="n">
        <v>12</v>
      </c>
      <c r="J4745" s="0" t="n">
        <v>0</v>
      </c>
      <c r="K4745" s="0" t="n">
        <f aca="false">I4745*SUMIFS(syst_chauffage!$H$3:$H$27,syst_chauffage!$B$3:$B$27,D4745,syst_chauffage!$C$3:$C$27,E4745)</f>
        <v>12</v>
      </c>
      <c r="L4745" s="12" t="n">
        <f aca="false">H4745*SUMIFS(syst_chauffage!$K$3:$K$27,syst_chauffage!$B$3:$B$27,D4745,syst_chauffage!$C$3:$C$27,E4745)</f>
        <v>1</v>
      </c>
      <c r="N4745" s="0" t="str">
        <f aca="false">A4745</f>
        <v>Commerce</v>
      </c>
      <c r="O4745" s="0" t="str">
        <f aca="false">B4745</f>
        <v>Commerce de détail non alimentaire</v>
      </c>
      <c r="P4745" s="0" t="str">
        <f aca="false">C4745</f>
        <v>Petit librairie</v>
      </c>
      <c r="Q4745" s="0" t="str">
        <f aca="false">D4745</f>
        <v>Electrique direct performant</v>
      </c>
      <c r="R4745" s="0" t="str">
        <f aca="false">E4745</f>
        <v>Electricité</v>
      </c>
      <c r="S4745" s="0" t="str">
        <f aca="false">F4745</f>
        <v>0306732602</v>
      </c>
      <c r="T4745" s="0" t="str">
        <f aca="false">G4745</f>
        <v>3</v>
      </c>
      <c r="U4745" s="0" t="n">
        <f aca="false">L4745</f>
        <v>1</v>
      </c>
      <c r="V4745" s="0" t="n">
        <f aca="false">K4745</f>
        <v>12</v>
      </c>
      <c r="W4745" s="0" t="n">
        <f aca="false">J4745</f>
        <v>0</v>
      </c>
    </row>
    <row r="4746" customFormat="false" ht="12.8" hidden="false" customHeight="false" outlineLevel="0" collapsed="false">
      <c r="A4746" s="0" t="s">
        <v>74</v>
      </c>
      <c r="B4746" s="0" t="s">
        <v>613</v>
      </c>
      <c r="C4746" s="0" t="s">
        <v>679</v>
      </c>
      <c r="D4746" s="0" t="s">
        <v>38</v>
      </c>
      <c r="E4746" s="0" t="s">
        <v>30</v>
      </c>
      <c r="F4746" s="0" t="s">
        <v>691</v>
      </c>
      <c r="G4746" s="0" t="s">
        <v>1611</v>
      </c>
      <c r="H4746" s="0" t="n">
        <v>3.39795627906976</v>
      </c>
      <c r="I4746" s="0" t="n">
        <v>92.081643869435</v>
      </c>
      <c r="J4746" s="0" t="n">
        <v>720</v>
      </c>
      <c r="K4746" s="0" t="n">
        <f aca="false">I4746*SUMIFS(syst_chauffage!$H$3:$H$27,syst_chauffage!$B$3:$B$27,D4746,syst_chauffage!$C$3:$C$27,E4746)</f>
        <v>93.0755549000458</v>
      </c>
      <c r="L4746" s="12" t="n">
        <f aca="false">H4746*SUMIFS(syst_chauffage!$K$3:$K$27,syst_chauffage!$B$3:$B$27,D4746,syst_chauffage!$C$3:$C$27,E4746)</f>
        <v>3.03986496519792</v>
      </c>
      <c r="N4746" s="0" t="str">
        <f aca="false">A4746</f>
        <v>Commerce</v>
      </c>
      <c r="O4746" s="0" t="str">
        <f aca="false">B4746</f>
        <v>Commerce de détail non alimentaire</v>
      </c>
      <c r="P4746" s="0" t="str">
        <f aca="false">C4746</f>
        <v>Petit librairie</v>
      </c>
      <c r="Q4746" s="0" t="str">
        <f aca="false">D4746</f>
        <v>PAC performant</v>
      </c>
      <c r="R4746" s="0" t="str">
        <f aca="false">E4746</f>
        <v>Electricité</v>
      </c>
      <c r="S4746" s="0" t="str">
        <f aca="false">F4746</f>
        <v>0306732902</v>
      </c>
      <c r="T4746" s="0" t="str">
        <f aca="false">G4746</f>
        <v>3</v>
      </c>
      <c r="U4746" s="0" t="n">
        <f aca="false">L4746</f>
        <v>3.03986496519792</v>
      </c>
      <c r="V4746" s="0" t="n">
        <f aca="false">K4746</f>
        <v>93.0755549000458</v>
      </c>
      <c r="W4746" s="0" t="n">
        <f aca="false">J4746</f>
        <v>720</v>
      </c>
    </row>
    <row r="4747" customFormat="false" ht="12.8" hidden="false" customHeight="false" outlineLevel="0" collapsed="false">
      <c r="A4747" s="0" t="s">
        <v>74</v>
      </c>
      <c r="B4747" s="0" t="s">
        <v>613</v>
      </c>
      <c r="C4747" s="0" t="s">
        <v>692</v>
      </c>
      <c r="D4747" s="0" t="s">
        <v>19</v>
      </c>
      <c r="E4747" s="0" t="s">
        <v>57</v>
      </c>
      <c r="F4747" s="0" t="s">
        <v>693</v>
      </c>
      <c r="G4747" s="0" t="s">
        <v>1611</v>
      </c>
      <c r="H4747" s="0" t="n">
        <v>1.60671646062523</v>
      </c>
      <c r="I4747" s="0" t="n">
        <v>34.4945360389375</v>
      </c>
      <c r="J4747" s="0" t="n">
        <v>0</v>
      </c>
      <c r="K4747" s="0" t="n">
        <f aca="false">I4747*SUMIFS(syst_chauffage!$H$3:$H$27,syst_chauffage!$B$3:$B$27,D4747,syst_chauffage!$C$3:$C$27,E4747)</f>
        <v>48.0328368045179</v>
      </c>
      <c r="L4747" s="12" t="n">
        <f aca="false">H4747*SUMIFS(syst_chauffage!$K$3:$K$27,syst_chauffage!$B$3:$B$27,D4747,syst_chauffage!$C$3:$C$27,E4747)</f>
        <v>1.60671646062523</v>
      </c>
      <c r="N4747" s="0" t="str">
        <f aca="false">A4747</f>
        <v>Commerce</v>
      </c>
      <c r="O4747" s="0" t="str">
        <f aca="false">B4747</f>
        <v>Commerce de détail non alimentaire</v>
      </c>
      <c r="P4747" s="0" t="str">
        <f aca="false">C4747</f>
        <v>Petit mode</v>
      </c>
      <c r="Q4747" s="0" t="str">
        <f aca="false">D4747</f>
        <v>Autre système centralisé</v>
      </c>
      <c r="R4747" s="0" t="str">
        <f aca="false">E4747</f>
        <v>Autres</v>
      </c>
      <c r="S4747" s="0" t="str">
        <f aca="false">F4747</f>
        <v>0306740101</v>
      </c>
      <c r="T4747" s="0" t="str">
        <f aca="false">G4747</f>
        <v>3</v>
      </c>
      <c r="U4747" s="0" t="n">
        <f aca="false">L4747</f>
        <v>1.60671646062523</v>
      </c>
      <c r="V4747" s="0" t="n">
        <f aca="false">K4747</f>
        <v>48.0328368045179</v>
      </c>
      <c r="W4747" s="0" t="n">
        <f aca="false">J4747</f>
        <v>0</v>
      </c>
    </row>
    <row r="4748" customFormat="false" ht="12.8" hidden="false" customHeight="false" outlineLevel="0" collapsed="false">
      <c r="A4748" s="0" t="s">
        <v>74</v>
      </c>
      <c r="B4748" s="0" t="s">
        <v>613</v>
      </c>
      <c r="C4748" s="0" t="s">
        <v>692</v>
      </c>
      <c r="D4748" s="0" t="s">
        <v>19</v>
      </c>
      <c r="E4748" s="0" t="s">
        <v>58</v>
      </c>
      <c r="F4748" s="0" t="s">
        <v>694</v>
      </c>
      <c r="G4748" s="0" t="s">
        <v>1611</v>
      </c>
      <c r="H4748" s="0" t="n">
        <v>1.6896668568761</v>
      </c>
      <c r="I4748" s="0" t="n">
        <v>34.0054538196704</v>
      </c>
      <c r="J4748" s="0" t="n">
        <v>765</v>
      </c>
      <c r="K4748" s="0" t="n">
        <f aca="false">I4748*SUMIFS(syst_chauffage!$H$3:$H$27,syst_chauffage!$B$3:$B$27,D4748,syst_chauffage!$C$3:$C$27,E4748)</f>
        <v>55.9372573231255</v>
      </c>
      <c r="L4748" s="12" t="n">
        <f aca="false">H4748*SUMIFS(syst_chauffage!$K$3:$K$27,syst_chauffage!$B$3:$B$27,D4748,syst_chauffage!$C$3:$C$27,E4748)</f>
        <v>1.6896668568761</v>
      </c>
      <c r="N4748" s="0" t="str">
        <f aca="false">A4748</f>
        <v>Commerce</v>
      </c>
      <c r="O4748" s="0" t="str">
        <f aca="false">B4748</f>
        <v>Commerce de détail non alimentaire</v>
      </c>
      <c r="P4748" s="0" t="str">
        <f aca="false">C4748</f>
        <v>Petit mode</v>
      </c>
      <c r="Q4748" s="0" t="str">
        <f aca="false">D4748</f>
        <v>Autre système centralisé</v>
      </c>
      <c r="R4748" s="0" t="str">
        <f aca="false">E4748</f>
        <v>Urbain</v>
      </c>
      <c r="S4748" s="0" t="str">
        <f aca="false">F4748</f>
        <v>0306740106</v>
      </c>
      <c r="T4748" s="0" t="str">
        <f aca="false">G4748</f>
        <v>3</v>
      </c>
      <c r="U4748" s="0" t="n">
        <f aca="false">L4748</f>
        <v>1.6896668568761</v>
      </c>
      <c r="V4748" s="0" t="n">
        <f aca="false">K4748</f>
        <v>55.9372573231255</v>
      </c>
      <c r="W4748" s="0" t="n">
        <f aca="false">J4748</f>
        <v>765</v>
      </c>
    </row>
    <row r="4749" customFormat="false" ht="12.8" hidden="false" customHeight="false" outlineLevel="0" collapsed="false">
      <c r="A4749" s="0" t="s">
        <v>74</v>
      </c>
      <c r="B4749" s="0" t="s">
        <v>613</v>
      </c>
      <c r="C4749" s="0" t="s">
        <v>692</v>
      </c>
      <c r="D4749" s="0" t="s">
        <v>22</v>
      </c>
      <c r="E4749" s="0" t="s">
        <v>23</v>
      </c>
      <c r="F4749" s="0" t="s">
        <v>695</v>
      </c>
      <c r="G4749" s="0" t="s">
        <v>1611</v>
      </c>
      <c r="H4749" s="0" t="n">
        <v>0.671281944096638</v>
      </c>
      <c r="I4749" s="0" t="n">
        <v>25.9464369230769</v>
      </c>
      <c r="J4749" s="0" t="n">
        <v>0</v>
      </c>
      <c r="K4749" s="0" t="n">
        <f aca="false">I4749*SUMIFS(syst_chauffage!$H$3:$H$27,syst_chauffage!$B$3:$B$27,D4749,syst_chauffage!$C$3:$C$27,E4749)</f>
        <v>45.6922594297864</v>
      </c>
      <c r="L4749" s="12" t="n">
        <f aca="false">H4749*SUMIFS(syst_chauffage!$K$3:$K$27,syst_chauffage!$B$3:$B$27,D4749,syst_chauffage!$C$3:$C$27,E4749)</f>
        <v>0.671281944096638</v>
      </c>
      <c r="N4749" s="0" t="str">
        <f aca="false">A4749</f>
        <v>Commerce</v>
      </c>
      <c r="O4749" s="0" t="str">
        <f aca="false">B4749</f>
        <v>Commerce de détail non alimentaire</v>
      </c>
      <c r="P4749" s="0" t="str">
        <f aca="false">C4749</f>
        <v>Petit mode</v>
      </c>
      <c r="Q4749" s="0" t="str">
        <f aca="false">D4749</f>
        <v>Chaudière fioul</v>
      </c>
      <c r="R4749" s="0" t="str">
        <f aca="false">E4749</f>
        <v>Fioul</v>
      </c>
      <c r="S4749" s="0" t="str">
        <f aca="false">F4749</f>
        <v>0306740303</v>
      </c>
      <c r="T4749" s="0" t="str">
        <f aca="false">G4749</f>
        <v>3</v>
      </c>
      <c r="U4749" s="0" t="n">
        <f aca="false">L4749</f>
        <v>0.671281944096638</v>
      </c>
      <c r="V4749" s="0" t="n">
        <f aca="false">K4749</f>
        <v>45.6922594297864</v>
      </c>
      <c r="W4749" s="0" t="n">
        <f aca="false">J4749</f>
        <v>0</v>
      </c>
    </row>
    <row r="4750" customFormat="false" ht="12.8" hidden="false" customHeight="false" outlineLevel="0" collapsed="false">
      <c r="A4750" s="0" t="s">
        <v>74</v>
      </c>
      <c r="B4750" s="0" t="s">
        <v>613</v>
      </c>
      <c r="C4750" s="0" t="s">
        <v>692</v>
      </c>
      <c r="D4750" s="0" t="s">
        <v>13</v>
      </c>
      <c r="E4750" s="0" t="s">
        <v>14</v>
      </c>
      <c r="F4750" s="0" t="s">
        <v>696</v>
      </c>
      <c r="G4750" s="0" t="s">
        <v>1611</v>
      </c>
      <c r="H4750" s="0" t="n">
        <v>0.788264980729648</v>
      </c>
      <c r="I4750" s="0" t="n">
        <v>25.9464369230769</v>
      </c>
      <c r="J4750" s="0" t="n">
        <v>308</v>
      </c>
      <c r="K4750" s="0" t="n">
        <f aca="false">I4750*SUMIFS(syst_chauffage!$H$3:$H$27,syst_chauffage!$B$3:$B$27,D4750,syst_chauffage!$C$3:$C$27,E4750)</f>
        <v>52.4012096119026</v>
      </c>
      <c r="L4750" s="12" t="n">
        <f aca="false">H4750*SUMIFS(syst_chauffage!$K$3:$K$27,syst_chauffage!$B$3:$B$27,D4750,syst_chauffage!$C$3:$C$27,E4750)</f>
        <v>0.788264980729648</v>
      </c>
      <c r="N4750" s="0" t="str">
        <f aca="false">A4750</f>
        <v>Commerce</v>
      </c>
      <c r="O4750" s="0" t="str">
        <f aca="false">B4750</f>
        <v>Commerce de détail non alimentaire</v>
      </c>
      <c r="P4750" s="0" t="str">
        <f aca="false">C4750</f>
        <v>Petit mode</v>
      </c>
      <c r="Q4750" s="0" t="str">
        <f aca="false">D4750</f>
        <v>Chaudière gaz</v>
      </c>
      <c r="R4750" s="0" t="str">
        <f aca="false">E4750</f>
        <v>Gaz</v>
      </c>
      <c r="S4750" s="0" t="str">
        <f aca="false">F4750</f>
        <v>0306740404</v>
      </c>
      <c r="T4750" s="0" t="str">
        <f aca="false">G4750</f>
        <v>3</v>
      </c>
      <c r="U4750" s="0" t="n">
        <f aca="false">L4750</f>
        <v>0.788264980729648</v>
      </c>
      <c r="V4750" s="0" t="n">
        <f aca="false">K4750</f>
        <v>52.4012096119026</v>
      </c>
      <c r="W4750" s="0" t="n">
        <f aca="false">J4750</f>
        <v>308</v>
      </c>
    </row>
    <row r="4751" customFormat="false" ht="12.8" hidden="false" customHeight="false" outlineLevel="0" collapsed="false">
      <c r="A4751" s="0" t="s">
        <v>74</v>
      </c>
      <c r="B4751" s="0" t="s">
        <v>613</v>
      </c>
      <c r="C4751" s="0" t="s">
        <v>692</v>
      </c>
      <c r="D4751" s="0" t="s">
        <v>29</v>
      </c>
      <c r="E4751" s="0" t="s">
        <v>30</v>
      </c>
      <c r="F4751" s="0" t="s">
        <v>697</v>
      </c>
      <c r="G4751" s="0" t="s">
        <v>1611</v>
      </c>
      <c r="H4751" s="0" t="n">
        <v>0.92</v>
      </c>
      <c r="I4751" s="0" t="n">
        <v>10.4</v>
      </c>
      <c r="J4751" s="0" t="n">
        <v>0</v>
      </c>
      <c r="K4751" s="0" t="n">
        <f aca="false">I4751*SUMIFS(syst_chauffage!$H$3:$H$27,syst_chauffage!$B$3:$B$27,D4751,syst_chauffage!$C$3:$C$27,E4751)</f>
        <v>3</v>
      </c>
      <c r="L4751" s="12" t="n">
        <f aca="false">H4751*SUMIFS(syst_chauffage!$K$3:$K$27,syst_chauffage!$B$3:$B$27,D4751,syst_chauffage!$C$3:$C$27,E4751)</f>
        <v>0.92</v>
      </c>
      <c r="N4751" s="0" t="str">
        <f aca="false">A4751</f>
        <v>Commerce</v>
      </c>
      <c r="O4751" s="0" t="str">
        <f aca="false">B4751</f>
        <v>Commerce de détail non alimentaire</v>
      </c>
      <c r="P4751" s="0" t="str">
        <f aca="false">C4751</f>
        <v>Petit mode</v>
      </c>
      <c r="Q4751" s="0" t="str">
        <f aca="false">D4751</f>
        <v>Electrique direct</v>
      </c>
      <c r="R4751" s="0" t="str">
        <f aca="false">E4751</f>
        <v>Electricité</v>
      </c>
      <c r="S4751" s="0" t="str">
        <f aca="false">F4751</f>
        <v>0306740602</v>
      </c>
      <c r="T4751" s="0" t="str">
        <f aca="false">G4751</f>
        <v>3</v>
      </c>
      <c r="U4751" s="0" t="n">
        <f aca="false">L4751</f>
        <v>0.92</v>
      </c>
      <c r="V4751" s="0" t="n">
        <f aca="false">K4751</f>
        <v>3</v>
      </c>
      <c r="W4751" s="0" t="n">
        <f aca="false">J4751</f>
        <v>0</v>
      </c>
    </row>
    <row r="4752" customFormat="false" ht="12.8" hidden="false" customHeight="false" outlineLevel="0" collapsed="false">
      <c r="A4752" s="0" t="s">
        <v>74</v>
      </c>
      <c r="B4752" s="0" t="s">
        <v>613</v>
      </c>
      <c r="C4752" s="0" t="s">
        <v>692</v>
      </c>
      <c r="D4752" s="0" t="s">
        <v>36</v>
      </c>
      <c r="E4752" s="0" t="s">
        <v>30</v>
      </c>
      <c r="F4752" s="0" t="s">
        <v>698</v>
      </c>
      <c r="G4752" s="0" t="s">
        <v>1611</v>
      </c>
      <c r="H4752" s="0" t="n">
        <v>3.27439423255813</v>
      </c>
      <c r="I4752" s="0" t="n">
        <v>77.0882437068584</v>
      </c>
      <c r="J4752" s="0" t="n">
        <v>675</v>
      </c>
      <c r="K4752" s="0" t="n">
        <f aca="false">I4752*SUMIFS(syst_chauffage!$H$3:$H$27,syst_chauffage!$B$3:$B$27,D4752,syst_chauffage!$C$3:$C$27,E4752)</f>
        <v>47.6912665744219</v>
      </c>
      <c r="L4752" s="12" t="n">
        <f aca="false">H4752*SUMIFS(syst_chauffage!$K$3:$K$27,syst_chauffage!$B$3:$B$27,D4752,syst_chauffage!$C$3:$C$27,E4752)</f>
        <v>2.75111501758348</v>
      </c>
      <c r="N4752" s="0" t="str">
        <f aca="false">A4752</f>
        <v>Commerce</v>
      </c>
      <c r="O4752" s="0" t="str">
        <f aca="false">B4752</f>
        <v>Commerce de détail non alimentaire</v>
      </c>
      <c r="P4752" s="0" t="str">
        <f aca="false">C4752</f>
        <v>Petit mode</v>
      </c>
      <c r="Q4752" s="0" t="str">
        <f aca="false">D4752</f>
        <v>PAC</v>
      </c>
      <c r="R4752" s="0" t="str">
        <f aca="false">E4752</f>
        <v>Electricité</v>
      </c>
      <c r="S4752" s="0" t="str">
        <f aca="false">F4752</f>
        <v>0306740902</v>
      </c>
      <c r="T4752" s="0" t="str">
        <f aca="false">G4752</f>
        <v>3</v>
      </c>
      <c r="U4752" s="0" t="n">
        <f aca="false">L4752</f>
        <v>2.75111501758348</v>
      </c>
      <c r="V4752" s="0" t="n">
        <f aca="false">K4752</f>
        <v>47.6912665744219</v>
      </c>
      <c r="W4752" s="0" t="n">
        <f aca="false">J4752</f>
        <v>675</v>
      </c>
    </row>
    <row r="4753" customFormat="false" ht="12.8" hidden="false" customHeight="false" outlineLevel="0" collapsed="false">
      <c r="A4753" s="0" t="s">
        <v>74</v>
      </c>
      <c r="B4753" s="0" t="s">
        <v>613</v>
      </c>
      <c r="C4753" s="0" t="s">
        <v>692</v>
      </c>
      <c r="D4753" s="0" t="s">
        <v>51</v>
      </c>
      <c r="E4753" s="0" t="s">
        <v>57</v>
      </c>
      <c r="F4753" s="0" t="s">
        <v>699</v>
      </c>
      <c r="G4753" s="0" t="s">
        <v>1611</v>
      </c>
      <c r="H4753" s="0" t="n">
        <v>1.85390360841373</v>
      </c>
      <c r="I4753" s="0" t="n">
        <v>41.064923855878</v>
      </c>
      <c r="J4753" s="0" t="n">
        <v>0</v>
      </c>
      <c r="K4753" s="0" t="n">
        <f aca="false">I4753*SUMIFS(syst_chauffage!$H$3:$H$27,syst_chauffage!$B$3:$B$27,D4753,syst_chauffage!$C$3:$C$27,E4753)</f>
        <v>87.0105722307794</v>
      </c>
      <c r="L4753" s="12" t="n">
        <f aca="false">H4753*SUMIFS(syst_chauffage!$K$3:$K$27,syst_chauffage!$B$3:$B$27,D4753,syst_chauffage!$C$3:$C$27,E4753)</f>
        <v>1.85390360841373</v>
      </c>
      <c r="N4753" s="0" t="str">
        <f aca="false">A4753</f>
        <v>Commerce</v>
      </c>
      <c r="O4753" s="0" t="str">
        <f aca="false">B4753</f>
        <v>Commerce de détail non alimentaire</v>
      </c>
      <c r="P4753" s="0" t="str">
        <f aca="false">C4753</f>
        <v>Petit mode</v>
      </c>
      <c r="Q4753" s="0" t="str">
        <f aca="false">D4753</f>
        <v>Autre système centralisé performant</v>
      </c>
      <c r="R4753" s="0" t="str">
        <f aca="false">E4753</f>
        <v>Autres</v>
      </c>
      <c r="S4753" s="0" t="str">
        <f aca="false">F4753</f>
        <v>0306742101</v>
      </c>
      <c r="T4753" s="0" t="str">
        <f aca="false">G4753</f>
        <v>3</v>
      </c>
      <c r="U4753" s="0" t="n">
        <f aca="false">L4753</f>
        <v>1.85390360841373</v>
      </c>
      <c r="V4753" s="0" t="n">
        <f aca="false">K4753</f>
        <v>87.0105722307794</v>
      </c>
      <c r="W4753" s="0" t="n">
        <f aca="false">J4753</f>
        <v>0</v>
      </c>
    </row>
    <row r="4754" customFormat="false" ht="12.8" hidden="false" customHeight="false" outlineLevel="0" collapsed="false">
      <c r="A4754" s="0" t="s">
        <v>74</v>
      </c>
      <c r="B4754" s="0" t="s">
        <v>613</v>
      </c>
      <c r="C4754" s="0" t="s">
        <v>692</v>
      </c>
      <c r="D4754" s="0" t="s">
        <v>51</v>
      </c>
      <c r="E4754" s="0" t="s">
        <v>58</v>
      </c>
      <c r="F4754" s="0" t="s">
        <v>700</v>
      </c>
      <c r="G4754" s="0" t="s">
        <v>1611</v>
      </c>
      <c r="H4754" s="0" t="n">
        <v>1.94961560408781</v>
      </c>
      <c r="I4754" s="0" t="n">
        <v>40.4826831186552</v>
      </c>
      <c r="J4754" s="0" t="n">
        <v>765</v>
      </c>
      <c r="K4754" s="0" t="n">
        <f aca="false">I4754*SUMIFS(syst_chauffage!$H$3:$H$27,syst_chauffage!$B$3:$B$27,D4754,syst_chauffage!$C$3:$C$27,E4754)</f>
        <v>86.3900258155906</v>
      </c>
      <c r="L4754" s="12" t="n">
        <f aca="false">H4754*SUMIFS(syst_chauffage!$K$3:$K$27,syst_chauffage!$B$3:$B$27,D4754,syst_chauffage!$C$3:$C$27,E4754)</f>
        <v>1.94961560408781</v>
      </c>
      <c r="N4754" s="0" t="str">
        <f aca="false">A4754</f>
        <v>Commerce</v>
      </c>
      <c r="O4754" s="0" t="str">
        <f aca="false">B4754</f>
        <v>Commerce de détail non alimentaire</v>
      </c>
      <c r="P4754" s="0" t="str">
        <f aca="false">C4754</f>
        <v>Petit mode</v>
      </c>
      <c r="Q4754" s="0" t="str">
        <f aca="false">D4754</f>
        <v>Autre système centralisé performant</v>
      </c>
      <c r="R4754" s="0" t="str">
        <f aca="false">E4754</f>
        <v>Urbain</v>
      </c>
      <c r="S4754" s="0" t="str">
        <f aca="false">F4754</f>
        <v>0306742106</v>
      </c>
      <c r="T4754" s="0" t="str">
        <f aca="false">G4754</f>
        <v>3</v>
      </c>
      <c r="U4754" s="0" t="n">
        <f aca="false">L4754</f>
        <v>1.94961560408781</v>
      </c>
      <c r="V4754" s="0" t="n">
        <f aca="false">K4754</f>
        <v>86.3900258155906</v>
      </c>
      <c r="W4754" s="0" t="n">
        <f aca="false">J4754</f>
        <v>765</v>
      </c>
    </row>
    <row r="4755" customFormat="false" ht="12.8" hidden="false" customHeight="false" outlineLevel="0" collapsed="false">
      <c r="A4755" s="0" t="s">
        <v>74</v>
      </c>
      <c r="B4755" s="0" t="s">
        <v>613</v>
      </c>
      <c r="C4755" s="0" t="s">
        <v>692</v>
      </c>
      <c r="D4755" s="0" t="s">
        <v>27</v>
      </c>
      <c r="E4755" s="0" t="s">
        <v>23</v>
      </c>
      <c r="F4755" s="0" t="s">
        <v>701</v>
      </c>
      <c r="G4755" s="0" t="s">
        <v>1611</v>
      </c>
      <c r="H4755" s="0" t="n">
        <v>0.749259861540958</v>
      </c>
      <c r="I4755" s="0" t="n">
        <v>30.8886153846153</v>
      </c>
      <c r="J4755" s="0" t="n">
        <v>693</v>
      </c>
      <c r="K4755" s="0" t="n">
        <f aca="false">I4755*SUMIFS(syst_chauffage!$H$3:$H$27,syst_chauffage!$B$3:$B$27,D4755,syst_chauffage!$C$3:$C$27,E4755)</f>
        <v>79.2108623583623</v>
      </c>
      <c r="L4755" s="12" t="n">
        <f aca="false">H4755*SUMIFS(syst_chauffage!$K$3:$K$27,syst_chauffage!$B$3:$B$27,D4755,syst_chauffage!$C$3:$C$27,E4755)</f>
        <v>0.749259861540958</v>
      </c>
      <c r="N4755" s="0" t="str">
        <f aca="false">A4755</f>
        <v>Commerce</v>
      </c>
      <c r="O4755" s="0" t="str">
        <f aca="false">B4755</f>
        <v>Commerce de détail non alimentaire</v>
      </c>
      <c r="P4755" s="0" t="str">
        <f aca="false">C4755</f>
        <v>Petit mode</v>
      </c>
      <c r="Q4755" s="0" t="str">
        <f aca="false">D4755</f>
        <v>Chaudière condensation fioul</v>
      </c>
      <c r="R4755" s="0" t="str">
        <f aca="false">E4755</f>
        <v>Fioul</v>
      </c>
      <c r="S4755" s="0" t="str">
        <f aca="false">F4755</f>
        <v>0306742303</v>
      </c>
      <c r="T4755" s="0" t="str">
        <f aca="false">G4755</f>
        <v>3</v>
      </c>
      <c r="U4755" s="0" t="n">
        <f aca="false">L4755</f>
        <v>0.749259861540958</v>
      </c>
      <c r="V4755" s="0" t="n">
        <f aca="false">K4755</f>
        <v>79.2108623583623</v>
      </c>
      <c r="W4755" s="0" t="n">
        <f aca="false">J4755</f>
        <v>693</v>
      </c>
    </row>
    <row r="4756" customFormat="false" ht="12.8" hidden="false" customHeight="false" outlineLevel="0" collapsed="false">
      <c r="A4756" s="0" t="s">
        <v>74</v>
      </c>
      <c r="B4756" s="0" t="s">
        <v>613</v>
      </c>
      <c r="C4756" s="0" t="s">
        <v>692</v>
      </c>
      <c r="D4756" s="0" t="s">
        <v>18</v>
      </c>
      <c r="E4756" s="0" t="s">
        <v>14</v>
      </c>
      <c r="F4756" s="0" t="s">
        <v>702</v>
      </c>
      <c r="G4756" s="0" t="s">
        <v>1611</v>
      </c>
      <c r="H4756" s="0" t="n">
        <v>0.982567000981661</v>
      </c>
      <c r="I4756" s="0" t="n">
        <v>30.8886153846153</v>
      </c>
      <c r="J4756" s="0" t="n">
        <v>693</v>
      </c>
      <c r="K4756" s="0" t="n">
        <f aca="false">I4756*SUMIFS(syst_chauffage!$H$3:$H$27,syst_chauffage!$B$3:$B$27,D4756,syst_chauffage!$C$3:$C$27,E4756)</f>
        <v>84.1692814255286</v>
      </c>
      <c r="L4756" s="12" t="n">
        <f aca="false">H4756*SUMIFS(syst_chauffage!$K$3:$K$27,syst_chauffage!$B$3:$B$27,D4756,syst_chauffage!$C$3:$C$27,E4756)</f>
        <v>0.954511657633528</v>
      </c>
      <c r="N4756" s="0" t="str">
        <f aca="false">A4756</f>
        <v>Commerce</v>
      </c>
      <c r="O4756" s="0" t="str">
        <f aca="false">B4756</f>
        <v>Commerce de détail non alimentaire</v>
      </c>
      <c r="P4756" s="0" t="str">
        <f aca="false">C4756</f>
        <v>Petit mode</v>
      </c>
      <c r="Q4756" s="0" t="str">
        <f aca="false">D4756</f>
        <v>Chaudière condensation gaz</v>
      </c>
      <c r="R4756" s="0" t="str">
        <f aca="false">E4756</f>
        <v>Gaz</v>
      </c>
      <c r="S4756" s="0" t="str">
        <f aca="false">F4756</f>
        <v>0306742404</v>
      </c>
      <c r="T4756" s="0" t="str">
        <f aca="false">G4756</f>
        <v>3</v>
      </c>
      <c r="U4756" s="0" t="n">
        <f aca="false">L4756</f>
        <v>0.954511657633528</v>
      </c>
      <c r="V4756" s="0" t="n">
        <f aca="false">K4756</f>
        <v>84.1692814255286</v>
      </c>
      <c r="W4756" s="0" t="n">
        <f aca="false">J4756</f>
        <v>693</v>
      </c>
    </row>
    <row r="4757" customFormat="false" ht="12.8" hidden="false" customHeight="false" outlineLevel="0" collapsed="false">
      <c r="A4757" s="0" t="s">
        <v>74</v>
      </c>
      <c r="B4757" s="0" t="s">
        <v>613</v>
      </c>
      <c r="C4757" s="0" t="s">
        <v>692</v>
      </c>
      <c r="D4757" s="0" t="s">
        <v>32</v>
      </c>
      <c r="E4757" s="0" t="s">
        <v>30</v>
      </c>
      <c r="F4757" s="0" t="s">
        <v>703</v>
      </c>
      <c r="G4757" s="0" t="s">
        <v>1611</v>
      </c>
      <c r="H4757" s="0" t="n">
        <v>1</v>
      </c>
      <c r="I4757" s="0" t="n">
        <v>12</v>
      </c>
      <c r="J4757" s="0" t="n">
        <v>0</v>
      </c>
      <c r="K4757" s="0" t="n">
        <f aca="false">I4757*SUMIFS(syst_chauffage!$H$3:$H$27,syst_chauffage!$B$3:$B$27,D4757,syst_chauffage!$C$3:$C$27,E4757)</f>
        <v>12</v>
      </c>
      <c r="L4757" s="12" t="n">
        <f aca="false">H4757*SUMIFS(syst_chauffage!$K$3:$K$27,syst_chauffage!$B$3:$B$27,D4757,syst_chauffage!$C$3:$C$27,E4757)</f>
        <v>1</v>
      </c>
      <c r="N4757" s="0" t="str">
        <f aca="false">A4757</f>
        <v>Commerce</v>
      </c>
      <c r="O4757" s="0" t="str">
        <f aca="false">B4757</f>
        <v>Commerce de détail non alimentaire</v>
      </c>
      <c r="P4757" s="0" t="str">
        <f aca="false">C4757</f>
        <v>Petit mode</v>
      </c>
      <c r="Q4757" s="0" t="str">
        <f aca="false">D4757</f>
        <v>Electrique direct performant</v>
      </c>
      <c r="R4757" s="0" t="str">
        <f aca="false">E4757</f>
        <v>Electricité</v>
      </c>
      <c r="S4757" s="0" t="str">
        <f aca="false">F4757</f>
        <v>0306742602</v>
      </c>
      <c r="T4757" s="0" t="str">
        <f aca="false">G4757</f>
        <v>3</v>
      </c>
      <c r="U4757" s="0" t="n">
        <f aca="false">L4757</f>
        <v>1</v>
      </c>
      <c r="V4757" s="0" t="n">
        <f aca="false">K4757</f>
        <v>12</v>
      </c>
      <c r="W4757" s="0" t="n">
        <f aca="false">J4757</f>
        <v>0</v>
      </c>
    </row>
    <row r="4758" customFormat="false" ht="12.8" hidden="false" customHeight="false" outlineLevel="0" collapsed="false">
      <c r="A4758" s="0" t="s">
        <v>74</v>
      </c>
      <c r="B4758" s="0" t="s">
        <v>613</v>
      </c>
      <c r="C4758" s="0" t="s">
        <v>692</v>
      </c>
      <c r="D4758" s="0" t="s">
        <v>38</v>
      </c>
      <c r="E4758" s="0" t="s">
        <v>30</v>
      </c>
      <c r="F4758" s="0" t="s">
        <v>704</v>
      </c>
      <c r="G4758" s="0" t="s">
        <v>1611</v>
      </c>
      <c r="H4758" s="0" t="n">
        <v>3.39795627906976</v>
      </c>
      <c r="I4758" s="0" t="n">
        <v>91.771718698641</v>
      </c>
      <c r="J4758" s="0" t="n">
        <v>720</v>
      </c>
      <c r="K4758" s="0" t="n">
        <f aca="false">I4758*SUMIFS(syst_chauffage!$H$3:$H$27,syst_chauffage!$B$3:$B$27,D4758,syst_chauffage!$C$3:$C$27,E4758)</f>
        <v>92.7622844583273</v>
      </c>
      <c r="L4758" s="12" t="n">
        <f aca="false">H4758*SUMIFS(syst_chauffage!$K$3:$K$27,syst_chauffage!$B$3:$B$27,D4758,syst_chauffage!$C$3:$C$27,E4758)</f>
        <v>3.03986496519792</v>
      </c>
      <c r="N4758" s="0" t="str">
        <f aca="false">A4758</f>
        <v>Commerce</v>
      </c>
      <c r="O4758" s="0" t="str">
        <f aca="false">B4758</f>
        <v>Commerce de détail non alimentaire</v>
      </c>
      <c r="P4758" s="0" t="str">
        <f aca="false">C4758</f>
        <v>Petit mode</v>
      </c>
      <c r="Q4758" s="0" t="str">
        <f aca="false">D4758</f>
        <v>PAC performant</v>
      </c>
      <c r="R4758" s="0" t="str">
        <f aca="false">E4758</f>
        <v>Electricité</v>
      </c>
      <c r="S4758" s="0" t="str">
        <f aca="false">F4758</f>
        <v>0306742902</v>
      </c>
      <c r="T4758" s="0" t="str">
        <f aca="false">G4758</f>
        <v>3</v>
      </c>
      <c r="U4758" s="0" t="n">
        <f aca="false">L4758</f>
        <v>3.03986496519792</v>
      </c>
      <c r="V4758" s="0" t="n">
        <f aca="false">K4758</f>
        <v>92.7622844583273</v>
      </c>
      <c r="W4758" s="0" t="n">
        <f aca="false">J4758</f>
        <v>720</v>
      </c>
    </row>
    <row r="4759" customFormat="false" ht="12.8" hidden="false" customHeight="false" outlineLevel="0" collapsed="false">
      <c r="A4759" s="0" t="s">
        <v>74</v>
      </c>
      <c r="B4759" s="0" t="s">
        <v>613</v>
      </c>
      <c r="C4759" s="0" t="s">
        <v>705</v>
      </c>
      <c r="D4759" s="0" t="s">
        <v>19</v>
      </c>
      <c r="E4759" s="0" t="s">
        <v>57</v>
      </c>
      <c r="F4759" s="0" t="s">
        <v>706</v>
      </c>
      <c r="G4759" s="0" t="s">
        <v>1611</v>
      </c>
      <c r="H4759" s="0" t="n">
        <v>1.61034773794636</v>
      </c>
      <c r="I4759" s="0" t="n">
        <v>32.0918760399123</v>
      </c>
      <c r="J4759" s="0" t="n">
        <v>0</v>
      </c>
      <c r="K4759" s="0" t="n">
        <f aca="false">I4759*SUMIFS(syst_chauffage!$H$3:$H$27,syst_chauffage!$B$3:$B$27,D4759,syst_chauffage!$C$3:$C$27,E4759)</f>
        <v>44.6871888010298</v>
      </c>
      <c r="L4759" s="12" t="n">
        <f aca="false">H4759*SUMIFS(syst_chauffage!$K$3:$K$27,syst_chauffage!$B$3:$B$27,D4759,syst_chauffage!$C$3:$C$27,E4759)</f>
        <v>1.61034773794636</v>
      </c>
      <c r="N4759" s="0" t="str">
        <f aca="false">A4759</f>
        <v>Commerce</v>
      </c>
      <c r="O4759" s="0" t="str">
        <f aca="false">B4759</f>
        <v>Commerce de détail non alimentaire</v>
      </c>
      <c r="P4759" s="0" t="str">
        <f aca="false">C4759</f>
        <v>ZAC Mode</v>
      </c>
      <c r="Q4759" s="0" t="str">
        <f aca="false">D4759</f>
        <v>Autre système centralisé</v>
      </c>
      <c r="R4759" s="0" t="str">
        <f aca="false">E4759</f>
        <v>Autres</v>
      </c>
      <c r="S4759" s="0" t="str">
        <f aca="false">F4759</f>
        <v>0306960101</v>
      </c>
      <c r="T4759" s="0" t="str">
        <f aca="false">G4759</f>
        <v>3</v>
      </c>
      <c r="U4759" s="0" t="n">
        <f aca="false">L4759</f>
        <v>1.61034773794636</v>
      </c>
      <c r="V4759" s="0" t="n">
        <f aca="false">K4759</f>
        <v>44.6871888010298</v>
      </c>
      <c r="W4759" s="0" t="n">
        <f aca="false">J4759</f>
        <v>0</v>
      </c>
    </row>
    <row r="4760" customFormat="false" ht="12.8" hidden="false" customHeight="false" outlineLevel="0" collapsed="false">
      <c r="A4760" s="0" t="s">
        <v>74</v>
      </c>
      <c r="B4760" s="0" t="s">
        <v>613</v>
      </c>
      <c r="C4760" s="0" t="s">
        <v>705</v>
      </c>
      <c r="D4760" s="0" t="s">
        <v>19</v>
      </c>
      <c r="E4760" s="0" t="s">
        <v>58</v>
      </c>
      <c r="F4760" s="0" t="s">
        <v>707</v>
      </c>
      <c r="G4760" s="0" t="s">
        <v>1611</v>
      </c>
      <c r="H4760" s="0" t="n">
        <v>1.63863798488254</v>
      </c>
      <c r="I4760" s="0" t="n">
        <v>31.7233039780984</v>
      </c>
      <c r="J4760" s="0" t="n">
        <v>765</v>
      </c>
      <c r="K4760" s="0" t="n">
        <f aca="false">I4760*SUMIFS(syst_chauffage!$H$3:$H$27,syst_chauffage!$B$3:$B$27,D4760,syst_chauffage!$C$3:$C$27,E4760)</f>
        <v>52.183235876598</v>
      </c>
      <c r="L4760" s="12" t="n">
        <f aca="false">H4760*SUMIFS(syst_chauffage!$K$3:$K$27,syst_chauffage!$B$3:$B$27,D4760,syst_chauffage!$C$3:$C$27,E4760)</f>
        <v>1.63863798488254</v>
      </c>
      <c r="N4760" s="0" t="str">
        <f aca="false">A4760</f>
        <v>Commerce</v>
      </c>
      <c r="O4760" s="0" t="str">
        <f aca="false">B4760</f>
        <v>Commerce de détail non alimentaire</v>
      </c>
      <c r="P4760" s="0" t="str">
        <f aca="false">C4760</f>
        <v>ZAC Mode</v>
      </c>
      <c r="Q4760" s="0" t="str">
        <f aca="false">D4760</f>
        <v>Autre système centralisé</v>
      </c>
      <c r="R4760" s="0" t="str">
        <f aca="false">E4760</f>
        <v>Urbain</v>
      </c>
      <c r="S4760" s="0" t="str">
        <f aca="false">F4760</f>
        <v>0306960106</v>
      </c>
      <c r="T4760" s="0" t="str">
        <f aca="false">G4760</f>
        <v>3</v>
      </c>
      <c r="U4760" s="0" t="n">
        <f aca="false">L4760</f>
        <v>1.63863798488254</v>
      </c>
      <c r="V4760" s="0" t="n">
        <f aca="false">K4760</f>
        <v>52.183235876598</v>
      </c>
      <c r="W4760" s="0" t="n">
        <f aca="false">J4760</f>
        <v>765</v>
      </c>
    </row>
    <row r="4761" customFormat="false" ht="12.8" hidden="false" customHeight="false" outlineLevel="0" collapsed="false">
      <c r="A4761" s="0" t="s">
        <v>74</v>
      </c>
      <c r="B4761" s="0" t="s">
        <v>613</v>
      </c>
      <c r="C4761" s="0" t="s">
        <v>705</v>
      </c>
      <c r="D4761" s="0" t="s">
        <v>22</v>
      </c>
      <c r="E4761" s="0" t="s">
        <v>23</v>
      </c>
      <c r="F4761" s="0" t="s">
        <v>708</v>
      </c>
      <c r="G4761" s="0" t="s">
        <v>1611</v>
      </c>
      <c r="H4761" s="0" t="n">
        <v>0.689377907802488</v>
      </c>
      <c r="I4761" s="0" t="n">
        <v>17.7432451831973</v>
      </c>
      <c r="J4761" s="0" t="n">
        <v>0</v>
      </c>
      <c r="K4761" s="0" t="n">
        <f aca="false">I4761*SUMIFS(syst_chauffage!$H$3:$H$27,syst_chauffage!$B$3:$B$27,D4761,syst_chauffage!$C$3:$C$27,E4761)</f>
        <v>31.2462541365706</v>
      </c>
      <c r="L4761" s="12" t="n">
        <f aca="false">H4761*SUMIFS(syst_chauffage!$K$3:$K$27,syst_chauffage!$B$3:$B$27,D4761,syst_chauffage!$C$3:$C$27,E4761)</f>
        <v>0.689377907802488</v>
      </c>
      <c r="N4761" s="0" t="str">
        <f aca="false">A4761</f>
        <v>Commerce</v>
      </c>
      <c r="O4761" s="0" t="str">
        <f aca="false">B4761</f>
        <v>Commerce de détail non alimentaire</v>
      </c>
      <c r="P4761" s="0" t="str">
        <f aca="false">C4761</f>
        <v>ZAC Mode</v>
      </c>
      <c r="Q4761" s="0" t="str">
        <f aca="false">D4761</f>
        <v>Chaudière fioul</v>
      </c>
      <c r="R4761" s="0" t="str">
        <f aca="false">E4761</f>
        <v>Fioul</v>
      </c>
      <c r="S4761" s="0" t="str">
        <f aca="false">F4761</f>
        <v>0306960303</v>
      </c>
      <c r="T4761" s="0" t="str">
        <f aca="false">G4761</f>
        <v>3</v>
      </c>
      <c r="U4761" s="0" t="n">
        <f aca="false">L4761</f>
        <v>0.689377907802488</v>
      </c>
      <c r="V4761" s="0" t="n">
        <f aca="false">K4761</f>
        <v>31.2462541365706</v>
      </c>
      <c r="W4761" s="0" t="n">
        <f aca="false">J4761</f>
        <v>0</v>
      </c>
    </row>
    <row r="4762" customFormat="false" ht="12.8" hidden="false" customHeight="false" outlineLevel="0" collapsed="false">
      <c r="A4762" s="0" t="s">
        <v>74</v>
      </c>
      <c r="B4762" s="0" t="s">
        <v>613</v>
      </c>
      <c r="C4762" s="0" t="s">
        <v>705</v>
      </c>
      <c r="D4762" s="0" t="s">
        <v>13</v>
      </c>
      <c r="E4762" s="0" t="s">
        <v>14</v>
      </c>
      <c r="F4762" s="0" t="s">
        <v>709</v>
      </c>
      <c r="G4762" s="0" t="s">
        <v>1611</v>
      </c>
      <c r="H4762" s="0" t="n">
        <v>0.780741935948798</v>
      </c>
      <c r="I4762" s="0" t="n">
        <v>13.0312587530664</v>
      </c>
      <c r="J4762" s="0" t="n">
        <v>363</v>
      </c>
      <c r="K4762" s="0" t="n">
        <f aca="false">I4762*SUMIFS(syst_chauffage!$H$3:$H$27,syst_chauffage!$B$3:$B$27,D4762,syst_chauffage!$C$3:$C$27,E4762)</f>
        <v>26.3178224991285</v>
      </c>
      <c r="L4762" s="12" t="n">
        <f aca="false">H4762*SUMIFS(syst_chauffage!$K$3:$K$27,syst_chauffage!$B$3:$B$27,D4762,syst_chauffage!$C$3:$C$27,E4762)</f>
        <v>0.780741935948798</v>
      </c>
      <c r="N4762" s="0" t="str">
        <f aca="false">A4762</f>
        <v>Commerce</v>
      </c>
      <c r="O4762" s="0" t="str">
        <f aca="false">B4762</f>
        <v>Commerce de détail non alimentaire</v>
      </c>
      <c r="P4762" s="0" t="str">
        <f aca="false">C4762</f>
        <v>ZAC Mode</v>
      </c>
      <c r="Q4762" s="0" t="str">
        <f aca="false">D4762</f>
        <v>Chaudière gaz</v>
      </c>
      <c r="R4762" s="0" t="str">
        <f aca="false">E4762</f>
        <v>Gaz</v>
      </c>
      <c r="S4762" s="0" t="str">
        <f aca="false">F4762</f>
        <v>0306960404</v>
      </c>
      <c r="T4762" s="0" t="str">
        <f aca="false">G4762</f>
        <v>3</v>
      </c>
      <c r="U4762" s="0" t="n">
        <f aca="false">L4762</f>
        <v>0.780741935948798</v>
      </c>
      <c r="V4762" s="0" t="n">
        <f aca="false">K4762</f>
        <v>26.3178224991285</v>
      </c>
      <c r="W4762" s="0" t="n">
        <f aca="false">J4762</f>
        <v>363</v>
      </c>
    </row>
    <row r="4763" customFormat="false" ht="12.8" hidden="false" customHeight="false" outlineLevel="0" collapsed="false">
      <c r="A4763" s="0" t="s">
        <v>74</v>
      </c>
      <c r="B4763" s="0" t="s">
        <v>613</v>
      </c>
      <c r="C4763" s="0" t="s">
        <v>705</v>
      </c>
      <c r="D4763" s="0" t="s">
        <v>29</v>
      </c>
      <c r="E4763" s="0" t="s">
        <v>30</v>
      </c>
      <c r="F4763" s="0" t="s">
        <v>710</v>
      </c>
      <c r="G4763" s="0" t="s">
        <v>1611</v>
      </c>
      <c r="H4763" s="0" t="n">
        <v>0.92</v>
      </c>
      <c r="I4763" s="0" t="n">
        <v>10.4</v>
      </c>
      <c r="J4763" s="0" t="n">
        <v>0</v>
      </c>
      <c r="K4763" s="0" t="n">
        <f aca="false">I4763*SUMIFS(syst_chauffage!$H$3:$H$27,syst_chauffage!$B$3:$B$27,D4763,syst_chauffage!$C$3:$C$27,E4763)</f>
        <v>3</v>
      </c>
      <c r="L4763" s="12" t="n">
        <f aca="false">H4763*SUMIFS(syst_chauffage!$K$3:$K$27,syst_chauffage!$B$3:$B$27,D4763,syst_chauffage!$C$3:$C$27,E4763)</f>
        <v>0.92</v>
      </c>
      <c r="N4763" s="0" t="str">
        <f aca="false">A4763</f>
        <v>Commerce</v>
      </c>
      <c r="O4763" s="0" t="str">
        <f aca="false">B4763</f>
        <v>Commerce de détail non alimentaire</v>
      </c>
      <c r="P4763" s="0" t="str">
        <f aca="false">C4763</f>
        <v>ZAC Mode</v>
      </c>
      <c r="Q4763" s="0" t="str">
        <f aca="false">D4763</f>
        <v>Electrique direct</v>
      </c>
      <c r="R4763" s="0" t="str">
        <f aca="false">E4763</f>
        <v>Electricité</v>
      </c>
      <c r="S4763" s="0" t="str">
        <f aca="false">F4763</f>
        <v>0306960602</v>
      </c>
      <c r="T4763" s="0" t="str">
        <f aca="false">G4763</f>
        <v>3</v>
      </c>
      <c r="U4763" s="0" t="n">
        <f aca="false">L4763</f>
        <v>0.92</v>
      </c>
      <c r="V4763" s="0" t="n">
        <f aca="false">K4763</f>
        <v>3</v>
      </c>
      <c r="W4763" s="0" t="n">
        <f aca="false">J4763</f>
        <v>0</v>
      </c>
    </row>
    <row r="4764" customFormat="false" ht="12.8" hidden="false" customHeight="false" outlineLevel="0" collapsed="false">
      <c r="A4764" s="0" t="s">
        <v>74</v>
      </c>
      <c r="B4764" s="0" t="s">
        <v>613</v>
      </c>
      <c r="C4764" s="0" t="s">
        <v>705</v>
      </c>
      <c r="D4764" s="0" t="s">
        <v>42</v>
      </c>
      <c r="E4764" s="0" t="s">
        <v>30</v>
      </c>
      <c r="F4764" s="0" t="s">
        <v>711</v>
      </c>
      <c r="G4764" s="0" t="s">
        <v>1611</v>
      </c>
      <c r="H4764" s="0" t="n">
        <v>2.80410195348837</v>
      </c>
      <c r="I4764" s="0" t="n">
        <v>37.7484894145978</v>
      </c>
      <c r="J4764" s="0" t="n">
        <v>675</v>
      </c>
      <c r="K4764" s="0" t="n">
        <f aca="false">I4764*SUMIFS(syst_chauffage!$H$3:$H$27,syst_chauffage!$B$3:$B$27,D4764,syst_chauffage!$C$3:$C$27,E4764)</f>
        <v>34.0752683075355</v>
      </c>
      <c r="L4764" s="12" t="n">
        <f aca="false">H4764*SUMIFS(syst_chauffage!$K$3:$K$27,syst_chauffage!$B$3:$B$27,D4764,syst_chauffage!$C$3:$C$27,E4764)</f>
        <v>2.49996610303434</v>
      </c>
      <c r="N4764" s="0" t="str">
        <f aca="false">A4764</f>
        <v>Commerce</v>
      </c>
      <c r="O4764" s="0" t="str">
        <f aca="false">B4764</f>
        <v>Commerce de détail non alimentaire</v>
      </c>
      <c r="P4764" s="0" t="str">
        <f aca="false">C4764</f>
        <v>ZAC Mode</v>
      </c>
      <c r="Q4764" s="0" t="str">
        <f aca="false">D4764</f>
        <v>Rooftop</v>
      </c>
      <c r="R4764" s="0" t="str">
        <f aca="false">E4764</f>
        <v>Electricité</v>
      </c>
      <c r="S4764" s="0" t="str">
        <f aca="false">F4764</f>
        <v>0306961002</v>
      </c>
      <c r="T4764" s="0" t="str">
        <f aca="false">G4764</f>
        <v>3</v>
      </c>
      <c r="U4764" s="0" t="n">
        <f aca="false">L4764</f>
        <v>2.49996610303434</v>
      </c>
      <c r="V4764" s="0" t="n">
        <f aca="false">K4764</f>
        <v>34.0752683075355</v>
      </c>
      <c r="W4764" s="0" t="n">
        <f aca="false">J4764</f>
        <v>675</v>
      </c>
    </row>
    <row r="4765" customFormat="false" ht="12.8" hidden="false" customHeight="false" outlineLevel="0" collapsed="false">
      <c r="A4765" s="0" t="s">
        <v>74</v>
      </c>
      <c r="B4765" s="0" t="s">
        <v>613</v>
      </c>
      <c r="C4765" s="0" t="s">
        <v>705</v>
      </c>
      <c r="D4765" s="0" t="s">
        <v>51</v>
      </c>
      <c r="E4765" s="0" t="s">
        <v>57</v>
      </c>
      <c r="F4765" s="0" t="s">
        <v>712</v>
      </c>
      <c r="G4765" s="0" t="s">
        <v>1611</v>
      </c>
      <c r="H4765" s="0" t="n">
        <v>1.85809354378426</v>
      </c>
      <c r="I4765" s="0" t="n">
        <v>38.204614333229</v>
      </c>
      <c r="J4765" s="0" t="n">
        <v>0</v>
      </c>
      <c r="K4765" s="0" t="n">
        <f aca="false">I4765*SUMIFS(syst_chauffage!$H$3:$H$27,syst_chauffage!$B$3:$B$27,D4765,syst_chauffage!$C$3:$C$27,E4765)</f>
        <v>80.9499943712831</v>
      </c>
      <c r="L4765" s="12" t="n">
        <f aca="false">H4765*SUMIFS(syst_chauffage!$K$3:$K$27,syst_chauffage!$B$3:$B$27,D4765,syst_chauffage!$C$3:$C$27,E4765)</f>
        <v>1.85809354378426</v>
      </c>
      <c r="N4765" s="0" t="str">
        <f aca="false">A4765</f>
        <v>Commerce</v>
      </c>
      <c r="O4765" s="0" t="str">
        <f aca="false">B4765</f>
        <v>Commerce de détail non alimentaire</v>
      </c>
      <c r="P4765" s="0" t="str">
        <f aca="false">C4765</f>
        <v>ZAC Mode</v>
      </c>
      <c r="Q4765" s="0" t="str">
        <f aca="false">D4765</f>
        <v>Autre système centralisé performant</v>
      </c>
      <c r="R4765" s="0" t="str">
        <f aca="false">E4765</f>
        <v>Autres</v>
      </c>
      <c r="S4765" s="0" t="str">
        <f aca="false">F4765</f>
        <v>0306962101</v>
      </c>
      <c r="T4765" s="0" t="str">
        <f aca="false">G4765</f>
        <v>3</v>
      </c>
      <c r="U4765" s="0" t="n">
        <f aca="false">L4765</f>
        <v>1.85809354378426</v>
      </c>
      <c r="V4765" s="0" t="n">
        <f aca="false">K4765</f>
        <v>80.9499943712831</v>
      </c>
      <c r="W4765" s="0" t="n">
        <f aca="false">J4765</f>
        <v>0</v>
      </c>
    </row>
    <row r="4766" customFormat="false" ht="12.8" hidden="false" customHeight="false" outlineLevel="0" collapsed="false">
      <c r="A4766" s="0" t="s">
        <v>74</v>
      </c>
      <c r="B4766" s="0" t="s">
        <v>613</v>
      </c>
      <c r="C4766" s="0" t="s">
        <v>705</v>
      </c>
      <c r="D4766" s="0" t="s">
        <v>51</v>
      </c>
      <c r="E4766" s="0" t="s">
        <v>58</v>
      </c>
      <c r="F4766" s="0" t="s">
        <v>713</v>
      </c>
      <c r="G4766" s="0" t="s">
        <v>1611</v>
      </c>
      <c r="H4766" s="0" t="n">
        <v>1.89073613640293</v>
      </c>
      <c r="I4766" s="0" t="n">
        <v>37.7658380691647</v>
      </c>
      <c r="J4766" s="0" t="n">
        <v>765</v>
      </c>
      <c r="K4766" s="0" t="n">
        <f aca="false">I4766*SUMIFS(syst_chauffage!$H$3:$H$27,syst_chauffage!$B$3:$B$27,D4766,syst_chauffage!$C$3:$C$27,E4766)</f>
        <v>80.5922798194937</v>
      </c>
      <c r="L4766" s="12" t="n">
        <f aca="false">H4766*SUMIFS(syst_chauffage!$K$3:$K$27,syst_chauffage!$B$3:$B$27,D4766,syst_chauffage!$C$3:$C$27,E4766)</f>
        <v>1.89073613640293</v>
      </c>
      <c r="N4766" s="0" t="str">
        <f aca="false">A4766</f>
        <v>Commerce</v>
      </c>
      <c r="O4766" s="0" t="str">
        <f aca="false">B4766</f>
        <v>Commerce de détail non alimentaire</v>
      </c>
      <c r="P4766" s="0" t="str">
        <f aca="false">C4766</f>
        <v>ZAC Mode</v>
      </c>
      <c r="Q4766" s="0" t="str">
        <f aca="false">D4766</f>
        <v>Autre système centralisé performant</v>
      </c>
      <c r="R4766" s="0" t="str">
        <f aca="false">E4766</f>
        <v>Urbain</v>
      </c>
      <c r="S4766" s="0" t="str">
        <f aca="false">F4766</f>
        <v>0306962106</v>
      </c>
      <c r="T4766" s="0" t="str">
        <f aca="false">G4766</f>
        <v>3</v>
      </c>
      <c r="U4766" s="0" t="n">
        <f aca="false">L4766</f>
        <v>1.89073613640293</v>
      </c>
      <c r="V4766" s="0" t="n">
        <f aca="false">K4766</f>
        <v>80.5922798194937</v>
      </c>
      <c r="W4766" s="0" t="n">
        <f aca="false">J4766</f>
        <v>765</v>
      </c>
    </row>
    <row r="4767" customFormat="false" ht="12.8" hidden="false" customHeight="false" outlineLevel="0" collapsed="false">
      <c r="A4767" s="0" t="s">
        <v>74</v>
      </c>
      <c r="B4767" s="0" t="s">
        <v>613</v>
      </c>
      <c r="C4767" s="0" t="s">
        <v>705</v>
      </c>
      <c r="D4767" s="0" t="s">
        <v>27</v>
      </c>
      <c r="E4767" s="0" t="s">
        <v>23</v>
      </c>
      <c r="F4767" s="0" t="s">
        <v>714</v>
      </c>
      <c r="G4767" s="0" t="s">
        <v>1611</v>
      </c>
      <c r="H4767" s="0" t="n">
        <v>0.761583138885597</v>
      </c>
      <c r="I4767" s="0" t="n">
        <v>21.1229109323778</v>
      </c>
      <c r="J4767" s="0" t="n">
        <v>836</v>
      </c>
      <c r="K4767" s="0" t="n">
        <f aca="false">I4767*SUMIFS(syst_chauffage!$H$3:$H$27,syst_chauffage!$B$3:$B$27,D4767,syst_chauffage!$C$3:$C$27,E4767)</f>
        <v>54.1676591727669</v>
      </c>
      <c r="L4767" s="12" t="n">
        <f aca="false">H4767*SUMIFS(syst_chauffage!$K$3:$K$27,syst_chauffage!$B$3:$B$27,D4767,syst_chauffage!$C$3:$C$27,E4767)</f>
        <v>0.761583138885597</v>
      </c>
      <c r="N4767" s="0" t="str">
        <f aca="false">A4767</f>
        <v>Commerce</v>
      </c>
      <c r="O4767" s="0" t="str">
        <f aca="false">B4767</f>
        <v>Commerce de détail non alimentaire</v>
      </c>
      <c r="P4767" s="0" t="str">
        <f aca="false">C4767</f>
        <v>ZAC Mode</v>
      </c>
      <c r="Q4767" s="0" t="str">
        <f aca="false">D4767</f>
        <v>Chaudière condensation fioul</v>
      </c>
      <c r="R4767" s="0" t="str">
        <f aca="false">E4767</f>
        <v>Fioul</v>
      </c>
      <c r="S4767" s="0" t="str">
        <f aca="false">F4767</f>
        <v>0306962303</v>
      </c>
      <c r="T4767" s="0" t="str">
        <f aca="false">G4767</f>
        <v>3</v>
      </c>
      <c r="U4767" s="0" t="n">
        <f aca="false">L4767</f>
        <v>0.761583138885597</v>
      </c>
      <c r="V4767" s="0" t="n">
        <f aca="false">K4767</f>
        <v>54.1676591727669</v>
      </c>
      <c r="W4767" s="0" t="n">
        <f aca="false">J4767</f>
        <v>836</v>
      </c>
    </row>
    <row r="4768" customFormat="false" ht="12.8" hidden="false" customHeight="false" outlineLevel="0" collapsed="false">
      <c r="A4768" s="0" t="s">
        <v>74</v>
      </c>
      <c r="B4768" s="0" t="s">
        <v>613</v>
      </c>
      <c r="C4768" s="0" t="s">
        <v>705</v>
      </c>
      <c r="D4768" s="0" t="s">
        <v>18</v>
      </c>
      <c r="E4768" s="0" t="s">
        <v>14</v>
      </c>
      <c r="F4768" s="0" t="s">
        <v>715</v>
      </c>
      <c r="G4768" s="0" t="s">
        <v>1611</v>
      </c>
      <c r="H4768" s="0" t="n">
        <v>0.989367103465403</v>
      </c>
      <c r="I4768" s="0" t="n">
        <v>15.51340327746</v>
      </c>
      <c r="J4768" s="0" t="n">
        <v>836</v>
      </c>
      <c r="K4768" s="0" t="n">
        <f aca="false">I4768*SUMIFS(syst_chauffage!$H$3:$H$27,syst_chauffage!$B$3:$B$27,D4768,syst_chauffage!$C$3:$C$27,E4768)</f>
        <v>42.2729212711362</v>
      </c>
      <c r="L4768" s="12" t="n">
        <f aca="false">H4768*SUMIFS(syst_chauffage!$K$3:$K$27,syst_chauffage!$B$3:$B$27,D4768,syst_chauffage!$C$3:$C$27,E4768)</f>
        <v>0.961117596045209</v>
      </c>
      <c r="N4768" s="0" t="str">
        <f aca="false">A4768</f>
        <v>Commerce</v>
      </c>
      <c r="O4768" s="0" t="str">
        <f aca="false">B4768</f>
        <v>Commerce de détail non alimentaire</v>
      </c>
      <c r="P4768" s="0" t="str">
        <f aca="false">C4768</f>
        <v>ZAC Mode</v>
      </c>
      <c r="Q4768" s="0" t="str">
        <f aca="false">D4768</f>
        <v>Chaudière condensation gaz</v>
      </c>
      <c r="R4768" s="0" t="str">
        <f aca="false">E4768</f>
        <v>Gaz</v>
      </c>
      <c r="S4768" s="0" t="str">
        <f aca="false">F4768</f>
        <v>0306962404</v>
      </c>
      <c r="T4768" s="0" t="str">
        <f aca="false">G4768</f>
        <v>3</v>
      </c>
      <c r="U4768" s="0" t="n">
        <f aca="false">L4768</f>
        <v>0.961117596045209</v>
      </c>
      <c r="V4768" s="0" t="n">
        <f aca="false">K4768</f>
        <v>42.2729212711362</v>
      </c>
      <c r="W4768" s="0" t="n">
        <f aca="false">J4768</f>
        <v>836</v>
      </c>
    </row>
    <row r="4769" customFormat="false" ht="12.8" hidden="false" customHeight="false" outlineLevel="0" collapsed="false">
      <c r="A4769" s="0" t="s">
        <v>74</v>
      </c>
      <c r="B4769" s="0" t="s">
        <v>613</v>
      </c>
      <c r="C4769" s="0" t="s">
        <v>705</v>
      </c>
      <c r="D4769" s="0" t="s">
        <v>32</v>
      </c>
      <c r="E4769" s="0" t="s">
        <v>30</v>
      </c>
      <c r="F4769" s="0" t="s">
        <v>716</v>
      </c>
      <c r="G4769" s="0" t="s">
        <v>1611</v>
      </c>
      <c r="H4769" s="0" t="n">
        <v>1</v>
      </c>
      <c r="I4769" s="0" t="n">
        <v>12</v>
      </c>
      <c r="J4769" s="0" t="n">
        <v>0</v>
      </c>
      <c r="K4769" s="0" t="n">
        <f aca="false">I4769*SUMIFS(syst_chauffage!$H$3:$H$27,syst_chauffage!$B$3:$B$27,D4769,syst_chauffage!$C$3:$C$27,E4769)</f>
        <v>12</v>
      </c>
      <c r="L4769" s="12" t="n">
        <f aca="false">H4769*SUMIFS(syst_chauffage!$K$3:$K$27,syst_chauffage!$B$3:$B$27,D4769,syst_chauffage!$C$3:$C$27,E4769)</f>
        <v>1</v>
      </c>
      <c r="N4769" s="0" t="str">
        <f aca="false">A4769</f>
        <v>Commerce</v>
      </c>
      <c r="O4769" s="0" t="str">
        <f aca="false">B4769</f>
        <v>Commerce de détail non alimentaire</v>
      </c>
      <c r="P4769" s="0" t="str">
        <f aca="false">C4769</f>
        <v>ZAC Mode</v>
      </c>
      <c r="Q4769" s="0" t="str">
        <f aca="false">D4769</f>
        <v>Electrique direct performant</v>
      </c>
      <c r="R4769" s="0" t="str">
        <f aca="false">E4769</f>
        <v>Electricité</v>
      </c>
      <c r="S4769" s="0" t="str">
        <f aca="false">F4769</f>
        <v>0306962602</v>
      </c>
      <c r="T4769" s="0" t="str">
        <f aca="false">G4769</f>
        <v>3</v>
      </c>
      <c r="U4769" s="0" t="n">
        <f aca="false">L4769</f>
        <v>1</v>
      </c>
      <c r="V4769" s="0" t="n">
        <f aca="false">K4769</f>
        <v>12</v>
      </c>
      <c r="W4769" s="0" t="n">
        <f aca="false">J4769</f>
        <v>0</v>
      </c>
    </row>
    <row r="4770" customFormat="false" ht="12.8" hidden="false" customHeight="false" outlineLevel="0" collapsed="false">
      <c r="A4770" s="0" t="s">
        <v>74</v>
      </c>
      <c r="B4770" s="0" t="s">
        <v>613</v>
      </c>
      <c r="C4770" s="0" t="s">
        <v>705</v>
      </c>
      <c r="D4770" s="0" t="s">
        <v>46</v>
      </c>
      <c r="E4770" s="0" t="s">
        <v>30</v>
      </c>
      <c r="F4770" s="0" t="s">
        <v>717</v>
      </c>
      <c r="G4770" s="0" t="s">
        <v>1611</v>
      </c>
      <c r="H4770" s="0" t="n">
        <v>3.32861023255814</v>
      </c>
      <c r="I4770" s="0" t="n">
        <v>44.9386778745212</v>
      </c>
      <c r="J4770" s="0" t="n">
        <v>720</v>
      </c>
      <c r="K4770" s="0" t="n">
        <f aca="false">I4770*SUMIFS(syst_chauffage!$H$3:$H$27,syst_chauffage!$B$3:$B$27,D4770,syst_chauffage!$C$3:$C$27,E4770)</f>
        <v>77.9644485026955</v>
      </c>
      <c r="L4770" s="12" t="n">
        <f aca="false">H4770*SUMIFS(syst_chauffage!$K$3:$K$27,syst_chauffage!$B$3:$B$27,D4770,syst_chauffage!$C$3:$C$27,E4770)</f>
        <v>3.00077723502174</v>
      </c>
      <c r="N4770" s="0" t="str">
        <f aca="false">A4770</f>
        <v>Commerce</v>
      </c>
      <c r="O4770" s="0" t="str">
        <f aca="false">B4770</f>
        <v>Commerce de détail non alimentaire</v>
      </c>
      <c r="P4770" s="0" t="str">
        <f aca="false">C4770</f>
        <v>ZAC Mode</v>
      </c>
      <c r="Q4770" s="0" t="str">
        <f aca="false">D4770</f>
        <v>Rooftop performant</v>
      </c>
      <c r="R4770" s="0" t="str">
        <f aca="false">E4770</f>
        <v>Electricité</v>
      </c>
      <c r="S4770" s="0" t="str">
        <f aca="false">F4770</f>
        <v>0306963002</v>
      </c>
      <c r="T4770" s="0" t="str">
        <f aca="false">G4770</f>
        <v>3</v>
      </c>
      <c r="U4770" s="0" t="n">
        <f aca="false">L4770</f>
        <v>3.00077723502174</v>
      </c>
      <c r="V4770" s="0" t="n">
        <f aca="false">K4770</f>
        <v>77.9644485026955</v>
      </c>
      <c r="W4770" s="0" t="n">
        <f aca="false">J4770</f>
        <v>720</v>
      </c>
    </row>
    <row r="4771" customFormat="false" ht="12.8" hidden="false" customHeight="false" outlineLevel="0" collapsed="false">
      <c r="A4771" s="0" t="s">
        <v>74</v>
      </c>
      <c r="B4771" s="0" t="s">
        <v>718</v>
      </c>
      <c r="C4771" s="0" t="s">
        <v>719</v>
      </c>
      <c r="D4771" s="0" t="s">
        <v>19</v>
      </c>
      <c r="E4771" s="0" t="s">
        <v>57</v>
      </c>
      <c r="F4771" s="0" t="s">
        <v>720</v>
      </c>
      <c r="G4771" s="0" t="s">
        <v>1611</v>
      </c>
      <c r="H4771" s="0" t="n">
        <v>1.62481080921278</v>
      </c>
      <c r="I4771" s="0" t="n">
        <v>29.2563422892919</v>
      </c>
      <c r="J4771" s="0" t="n">
        <v>0</v>
      </c>
      <c r="K4771" s="0" t="n">
        <f aca="false">I4771*SUMIFS(syst_chauffage!$H$3:$H$27,syst_chauffage!$B$3:$B$27,D4771,syst_chauffage!$C$3:$C$27,E4771)</f>
        <v>40.7387741957859</v>
      </c>
      <c r="L4771" s="12" t="n">
        <f aca="false">H4771*SUMIFS(syst_chauffage!$K$3:$K$27,syst_chauffage!$B$3:$B$27,D4771,syst_chauffage!$C$3:$C$27,E4771)</f>
        <v>1.62481080921278</v>
      </c>
      <c r="N4771" s="0" t="str">
        <f aca="false">A4771</f>
        <v>Commerce</v>
      </c>
      <c r="O4771" s="0" t="str">
        <f aca="false">B4771</f>
        <v>Commerce de gros</v>
      </c>
      <c r="P4771" s="0" t="str">
        <f aca="false">C4771</f>
        <v>Grand commerce de gros</v>
      </c>
      <c r="Q4771" s="0" t="str">
        <f aca="false">D4771</f>
        <v>Autre système centralisé</v>
      </c>
      <c r="R4771" s="0" t="str">
        <f aca="false">E4771</f>
        <v>Autres</v>
      </c>
      <c r="S4771" s="0" t="str">
        <f aca="false">F4771</f>
        <v>0307190101</v>
      </c>
      <c r="T4771" s="0" t="str">
        <f aca="false">G4771</f>
        <v>3</v>
      </c>
      <c r="U4771" s="0" t="n">
        <f aca="false">L4771</f>
        <v>1.62481080921278</v>
      </c>
      <c r="V4771" s="0" t="n">
        <f aca="false">K4771</f>
        <v>40.7387741957859</v>
      </c>
      <c r="W4771" s="0" t="n">
        <f aca="false">J4771</f>
        <v>0</v>
      </c>
    </row>
    <row r="4772" customFormat="false" ht="12.8" hidden="false" customHeight="false" outlineLevel="0" collapsed="false">
      <c r="A4772" s="0" t="s">
        <v>74</v>
      </c>
      <c r="B4772" s="0" t="s">
        <v>718</v>
      </c>
      <c r="C4772" s="0" t="s">
        <v>719</v>
      </c>
      <c r="D4772" s="0" t="s">
        <v>19</v>
      </c>
      <c r="E4772" s="0" t="s">
        <v>58</v>
      </c>
      <c r="F4772" s="0" t="s">
        <v>721</v>
      </c>
      <c r="G4772" s="0" t="s">
        <v>1611</v>
      </c>
      <c r="H4772" s="0" t="n">
        <v>1.64875171027631</v>
      </c>
      <c r="I4772" s="0" t="n">
        <v>29.1753455</v>
      </c>
      <c r="J4772" s="0" t="n">
        <v>765</v>
      </c>
      <c r="K4772" s="0" t="n">
        <f aca="false">I4772*SUMIFS(syst_chauffage!$H$3:$H$27,syst_chauffage!$B$3:$B$27,D4772,syst_chauffage!$C$3:$C$27,E4772)</f>
        <v>47.9919726223613</v>
      </c>
      <c r="L4772" s="12" t="n">
        <f aca="false">H4772*SUMIFS(syst_chauffage!$K$3:$K$27,syst_chauffage!$B$3:$B$27,D4772,syst_chauffage!$C$3:$C$27,E4772)</f>
        <v>1.64875171027631</v>
      </c>
      <c r="N4772" s="0" t="str">
        <f aca="false">A4772</f>
        <v>Commerce</v>
      </c>
      <c r="O4772" s="0" t="str">
        <f aca="false">B4772</f>
        <v>Commerce de gros</v>
      </c>
      <c r="P4772" s="0" t="str">
        <f aca="false">C4772</f>
        <v>Grand commerce de gros</v>
      </c>
      <c r="Q4772" s="0" t="str">
        <f aca="false">D4772</f>
        <v>Autre système centralisé</v>
      </c>
      <c r="R4772" s="0" t="str">
        <f aca="false">E4772</f>
        <v>Urbain</v>
      </c>
      <c r="S4772" s="0" t="str">
        <f aca="false">F4772</f>
        <v>0307190106</v>
      </c>
      <c r="T4772" s="0" t="str">
        <f aca="false">G4772</f>
        <v>3</v>
      </c>
      <c r="U4772" s="0" t="n">
        <f aca="false">L4772</f>
        <v>1.64875171027631</v>
      </c>
      <c r="V4772" s="0" t="n">
        <f aca="false">K4772</f>
        <v>47.9919726223613</v>
      </c>
      <c r="W4772" s="0" t="n">
        <f aca="false">J4772</f>
        <v>765</v>
      </c>
    </row>
    <row r="4773" customFormat="false" ht="12.8" hidden="false" customHeight="false" outlineLevel="0" collapsed="false">
      <c r="A4773" s="0" t="s">
        <v>74</v>
      </c>
      <c r="B4773" s="0" t="s">
        <v>718</v>
      </c>
      <c r="C4773" s="0" t="s">
        <v>719</v>
      </c>
      <c r="D4773" s="0" t="s">
        <v>22</v>
      </c>
      <c r="E4773" s="0" t="s">
        <v>23</v>
      </c>
      <c r="F4773" s="0" t="s">
        <v>722</v>
      </c>
      <c r="G4773" s="0" t="s">
        <v>1611</v>
      </c>
      <c r="H4773" s="0" t="n">
        <v>0.689377907802488</v>
      </c>
      <c r="I4773" s="0" t="n">
        <v>8.44279981163949</v>
      </c>
      <c r="J4773" s="0" t="n">
        <v>0</v>
      </c>
      <c r="K4773" s="0" t="n">
        <f aca="false">I4773*SUMIFS(syst_chauffage!$H$3:$H$27,syst_chauffage!$B$3:$B$27,D4773,syst_chauffage!$C$3:$C$27,E4773)</f>
        <v>14.8679605007375</v>
      </c>
      <c r="L4773" s="12" t="n">
        <f aca="false">H4773*SUMIFS(syst_chauffage!$K$3:$K$27,syst_chauffage!$B$3:$B$27,D4773,syst_chauffage!$C$3:$C$27,E4773)</f>
        <v>0.689377907802488</v>
      </c>
      <c r="N4773" s="0" t="str">
        <f aca="false">A4773</f>
        <v>Commerce</v>
      </c>
      <c r="O4773" s="0" t="str">
        <f aca="false">B4773</f>
        <v>Commerce de gros</v>
      </c>
      <c r="P4773" s="0" t="str">
        <f aca="false">C4773</f>
        <v>Grand commerce de gros</v>
      </c>
      <c r="Q4773" s="0" t="str">
        <f aca="false">D4773</f>
        <v>Chaudière fioul</v>
      </c>
      <c r="R4773" s="0" t="str">
        <f aca="false">E4773</f>
        <v>Fioul</v>
      </c>
      <c r="S4773" s="0" t="str">
        <f aca="false">F4773</f>
        <v>0307190303</v>
      </c>
      <c r="T4773" s="0" t="str">
        <f aca="false">G4773</f>
        <v>3</v>
      </c>
      <c r="U4773" s="0" t="n">
        <f aca="false">L4773</f>
        <v>0.689377907802488</v>
      </c>
      <c r="V4773" s="0" t="n">
        <f aca="false">K4773</f>
        <v>14.8679605007375</v>
      </c>
      <c r="W4773" s="0" t="n">
        <f aca="false">J4773</f>
        <v>0</v>
      </c>
    </row>
    <row r="4774" customFormat="false" ht="12.8" hidden="false" customHeight="false" outlineLevel="0" collapsed="false">
      <c r="A4774" s="0" t="s">
        <v>74</v>
      </c>
      <c r="B4774" s="0" t="s">
        <v>718</v>
      </c>
      <c r="C4774" s="0" t="s">
        <v>719</v>
      </c>
      <c r="D4774" s="0" t="s">
        <v>13</v>
      </c>
      <c r="E4774" s="0" t="s">
        <v>14</v>
      </c>
      <c r="F4774" s="0" t="s">
        <v>723</v>
      </c>
      <c r="G4774" s="0" t="s">
        <v>1611</v>
      </c>
      <c r="H4774" s="0" t="n">
        <v>0.780741935948798</v>
      </c>
      <c r="I4774" s="0" t="n">
        <v>6.34695235866829</v>
      </c>
      <c r="J4774" s="0" t="n">
        <v>308</v>
      </c>
      <c r="K4774" s="0" t="n">
        <f aca="false">I4774*SUMIFS(syst_chauffage!$H$3:$H$27,syst_chauffage!$B$3:$B$27,D4774,syst_chauffage!$C$3:$C$27,E4774)</f>
        <v>12.818252538079</v>
      </c>
      <c r="L4774" s="12" t="n">
        <f aca="false">H4774*SUMIFS(syst_chauffage!$K$3:$K$27,syst_chauffage!$B$3:$B$27,D4774,syst_chauffage!$C$3:$C$27,E4774)</f>
        <v>0.780741935948798</v>
      </c>
      <c r="N4774" s="0" t="str">
        <f aca="false">A4774</f>
        <v>Commerce</v>
      </c>
      <c r="O4774" s="0" t="str">
        <f aca="false">B4774</f>
        <v>Commerce de gros</v>
      </c>
      <c r="P4774" s="0" t="str">
        <f aca="false">C4774</f>
        <v>Grand commerce de gros</v>
      </c>
      <c r="Q4774" s="0" t="str">
        <f aca="false">D4774</f>
        <v>Chaudière gaz</v>
      </c>
      <c r="R4774" s="0" t="str">
        <f aca="false">E4774</f>
        <v>Gaz</v>
      </c>
      <c r="S4774" s="0" t="str">
        <f aca="false">F4774</f>
        <v>0307190404</v>
      </c>
      <c r="T4774" s="0" t="str">
        <f aca="false">G4774</f>
        <v>3</v>
      </c>
      <c r="U4774" s="0" t="n">
        <f aca="false">L4774</f>
        <v>0.780741935948798</v>
      </c>
      <c r="V4774" s="0" t="n">
        <f aca="false">K4774</f>
        <v>12.818252538079</v>
      </c>
      <c r="W4774" s="0" t="n">
        <f aca="false">J4774</f>
        <v>308</v>
      </c>
    </row>
    <row r="4775" customFormat="false" ht="12.8" hidden="false" customHeight="false" outlineLevel="0" collapsed="false">
      <c r="A4775" s="0" t="s">
        <v>74</v>
      </c>
      <c r="B4775" s="0" t="s">
        <v>718</v>
      </c>
      <c r="C4775" s="0" t="s">
        <v>719</v>
      </c>
      <c r="D4775" s="0" t="s">
        <v>29</v>
      </c>
      <c r="E4775" s="0" t="s">
        <v>30</v>
      </c>
      <c r="F4775" s="0" t="s">
        <v>724</v>
      </c>
      <c r="G4775" s="0" t="s">
        <v>1611</v>
      </c>
      <c r="H4775" s="0" t="n">
        <v>0.92</v>
      </c>
      <c r="I4775" s="0" t="n">
        <v>10.4</v>
      </c>
      <c r="J4775" s="0" t="n">
        <v>0</v>
      </c>
      <c r="K4775" s="0" t="n">
        <f aca="false">I4775*SUMIFS(syst_chauffage!$H$3:$H$27,syst_chauffage!$B$3:$B$27,D4775,syst_chauffage!$C$3:$C$27,E4775)</f>
        <v>3</v>
      </c>
      <c r="L4775" s="12" t="n">
        <f aca="false">H4775*SUMIFS(syst_chauffage!$K$3:$K$27,syst_chauffage!$B$3:$B$27,D4775,syst_chauffage!$C$3:$C$27,E4775)</f>
        <v>0.92</v>
      </c>
      <c r="N4775" s="0" t="str">
        <f aca="false">A4775</f>
        <v>Commerce</v>
      </c>
      <c r="O4775" s="0" t="str">
        <f aca="false">B4775</f>
        <v>Commerce de gros</v>
      </c>
      <c r="P4775" s="0" t="str">
        <f aca="false">C4775</f>
        <v>Grand commerce de gros</v>
      </c>
      <c r="Q4775" s="0" t="str">
        <f aca="false">D4775</f>
        <v>Electrique direct</v>
      </c>
      <c r="R4775" s="0" t="str">
        <f aca="false">E4775</f>
        <v>Electricité</v>
      </c>
      <c r="S4775" s="0" t="str">
        <f aca="false">F4775</f>
        <v>0307190602</v>
      </c>
      <c r="T4775" s="0" t="str">
        <f aca="false">G4775</f>
        <v>3</v>
      </c>
      <c r="U4775" s="0" t="n">
        <f aca="false">L4775</f>
        <v>0.92</v>
      </c>
      <c r="V4775" s="0" t="n">
        <f aca="false">K4775</f>
        <v>3</v>
      </c>
      <c r="W4775" s="0" t="n">
        <f aca="false">J4775</f>
        <v>0</v>
      </c>
    </row>
    <row r="4776" customFormat="false" ht="12.8" hidden="false" customHeight="false" outlineLevel="0" collapsed="false">
      <c r="A4776" s="0" t="s">
        <v>74</v>
      </c>
      <c r="B4776" s="0" t="s">
        <v>718</v>
      </c>
      <c r="C4776" s="0" t="s">
        <v>719</v>
      </c>
      <c r="D4776" s="0" t="s">
        <v>42</v>
      </c>
      <c r="E4776" s="0" t="s">
        <v>30</v>
      </c>
      <c r="F4776" s="0" t="s">
        <v>725</v>
      </c>
      <c r="G4776" s="0" t="s">
        <v>1611</v>
      </c>
      <c r="H4776" s="0" t="n">
        <v>2.80410195348837</v>
      </c>
      <c r="I4776" s="0" t="n">
        <v>32.9522419425382</v>
      </c>
      <c r="J4776" s="0" t="n">
        <v>558</v>
      </c>
      <c r="K4776" s="0" t="n">
        <f aca="false">I4776*SUMIFS(syst_chauffage!$H$3:$H$27,syst_chauffage!$B$3:$B$27,D4776,syst_chauffage!$C$3:$C$27,E4776)</f>
        <v>29.7457329535574</v>
      </c>
      <c r="L4776" s="12" t="n">
        <f aca="false">H4776*SUMIFS(syst_chauffage!$K$3:$K$27,syst_chauffage!$B$3:$B$27,D4776,syst_chauffage!$C$3:$C$27,E4776)</f>
        <v>2.49996610303434</v>
      </c>
      <c r="N4776" s="0" t="str">
        <f aca="false">A4776</f>
        <v>Commerce</v>
      </c>
      <c r="O4776" s="0" t="str">
        <f aca="false">B4776</f>
        <v>Commerce de gros</v>
      </c>
      <c r="P4776" s="0" t="str">
        <f aca="false">C4776</f>
        <v>Grand commerce de gros</v>
      </c>
      <c r="Q4776" s="0" t="str">
        <f aca="false">D4776</f>
        <v>Rooftop</v>
      </c>
      <c r="R4776" s="0" t="str">
        <f aca="false">E4776</f>
        <v>Electricité</v>
      </c>
      <c r="S4776" s="0" t="str">
        <f aca="false">F4776</f>
        <v>0307191002</v>
      </c>
      <c r="T4776" s="0" t="str">
        <f aca="false">G4776</f>
        <v>3</v>
      </c>
      <c r="U4776" s="0" t="n">
        <f aca="false">L4776</f>
        <v>2.49996610303434</v>
      </c>
      <c r="V4776" s="0" t="n">
        <f aca="false">K4776</f>
        <v>29.7457329535574</v>
      </c>
      <c r="W4776" s="0" t="n">
        <f aca="false">J4776</f>
        <v>558</v>
      </c>
    </row>
    <row r="4777" customFormat="false" ht="12.8" hidden="false" customHeight="false" outlineLevel="0" collapsed="false">
      <c r="A4777" s="0" t="s">
        <v>74</v>
      </c>
      <c r="B4777" s="0" t="s">
        <v>718</v>
      </c>
      <c r="C4777" s="0" t="s">
        <v>719</v>
      </c>
      <c r="D4777" s="0" t="s">
        <v>51</v>
      </c>
      <c r="E4777" s="0" t="s">
        <v>57</v>
      </c>
      <c r="F4777" s="0" t="s">
        <v>726</v>
      </c>
      <c r="G4777" s="0" t="s">
        <v>1611</v>
      </c>
      <c r="H4777" s="0" t="n">
        <v>1.87478170293782</v>
      </c>
      <c r="I4777" s="0" t="n">
        <v>34.8289789158237</v>
      </c>
      <c r="J4777" s="0" t="n">
        <v>0</v>
      </c>
      <c r="K4777" s="0" t="n">
        <f aca="false">I4777*SUMIFS(syst_chauffage!$H$3:$H$27,syst_chauffage!$B$3:$B$27,D4777,syst_chauffage!$C$3:$C$27,E4777)</f>
        <v>73.797516252932</v>
      </c>
      <c r="L4777" s="12" t="n">
        <f aca="false">H4777*SUMIFS(syst_chauffage!$K$3:$K$27,syst_chauffage!$B$3:$B$27,D4777,syst_chauffage!$C$3:$C$27,E4777)</f>
        <v>1.87478170293782</v>
      </c>
      <c r="N4777" s="0" t="str">
        <f aca="false">A4777</f>
        <v>Commerce</v>
      </c>
      <c r="O4777" s="0" t="str">
        <f aca="false">B4777</f>
        <v>Commerce de gros</v>
      </c>
      <c r="P4777" s="0" t="str">
        <f aca="false">C4777</f>
        <v>Grand commerce de gros</v>
      </c>
      <c r="Q4777" s="0" t="str">
        <f aca="false">D4777</f>
        <v>Autre système centralisé performant</v>
      </c>
      <c r="R4777" s="0" t="str">
        <f aca="false">E4777</f>
        <v>Autres</v>
      </c>
      <c r="S4777" s="0" t="str">
        <f aca="false">F4777</f>
        <v>0307192101</v>
      </c>
      <c r="T4777" s="0" t="str">
        <f aca="false">G4777</f>
        <v>3</v>
      </c>
      <c r="U4777" s="0" t="n">
        <f aca="false">L4777</f>
        <v>1.87478170293782</v>
      </c>
      <c r="V4777" s="0" t="n">
        <f aca="false">K4777</f>
        <v>73.797516252932</v>
      </c>
      <c r="W4777" s="0" t="n">
        <f aca="false">J4777</f>
        <v>0</v>
      </c>
    </row>
    <row r="4778" customFormat="false" ht="12.8" hidden="false" customHeight="false" outlineLevel="0" collapsed="false">
      <c r="A4778" s="0" t="s">
        <v>74</v>
      </c>
      <c r="B4778" s="0" t="s">
        <v>718</v>
      </c>
      <c r="C4778" s="0" t="s">
        <v>719</v>
      </c>
      <c r="D4778" s="0" t="s">
        <v>51</v>
      </c>
      <c r="E4778" s="0" t="s">
        <v>58</v>
      </c>
      <c r="F4778" s="0" t="s">
        <v>727</v>
      </c>
      <c r="G4778" s="0" t="s">
        <v>1611</v>
      </c>
      <c r="H4778" s="0" t="n">
        <v>1.90240581954959</v>
      </c>
      <c r="I4778" s="0" t="n">
        <v>34.7325541666666</v>
      </c>
      <c r="J4778" s="0" t="n">
        <v>765</v>
      </c>
      <c r="K4778" s="0" t="n">
        <f aca="false">I4778*SUMIFS(syst_chauffage!$H$3:$H$27,syst_chauffage!$B$3:$B$27,D4778,syst_chauffage!$C$3:$C$27,E4778)</f>
        <v>74.1192534670958</v>
      </c>
      <c r="L4778" s="12" t="n">
        <f aca="false">H4778*SUMIFS(syst_chauffage!$K$3:$K$27,syst_chauffage!$B$3:$B$27,D4778,syst_chauffage!$C$3:$C$27,E4778)</f>
        <v>1.90240581954959</v>
      </c>
      <c r="N4778" s="0" t="str">
        <f aca="false">A4778</f>
        <v>Commerce</v>
      </c>
      <c r="O4778" s="0" t="str">
        <f aca="false">B4778</f>
        <v>Commerce de gros</v>
      </c>
      <c r="P4778" s="0" t="str">
        <f aca="false">C4778</f>
        <v>Grand commerce de gros</v>
      </c>
      <c r="Q4778" s="0" t="str">
        <f aca="false">D4778</f>
        <v>Autre système centralisé performant</v>
      </c>
      <c r="R4778" s="0" t="str">
        <f aca="false">E4778</f>
        <v>Urbain</v>
      </c>
      <c r="S4778" s="0" t="str">
        <f aca="false">F4778</f>
        <v>0307192106</v>
      </c>
      <c r="T4778" s="0" t="str">
        <f aca="false">G4778</f>
        <v>3</v>
      </c>
      <c r="U4778" s="0" t="n">
        <f aca="false">L4778</f>
        <v>1.90240581954959</v>
      </c>
      <c r="V4778" s="0" t="n">
        <f aca="false">K4778</f>
        <v>74.1192534670958</v>
      </c>
      <c r="W4778" s="0" t="n">
        <f aca="false">J4778</f>
        <v>765</v>
      </c>
    </row>
    <row r="4779" customFormat="false" ht="12.8" hidden="false" customHeight="false" outlineLevel="0" collapsed="false">
      <c r="A4779" s="0" t="s">
        <v>74</v>
      </c>
      <c r="B4779" s="0" t="s">
        <v>718</v>
      </c>
      <c r="C4779" s="0" t="s">
        <v>719</v>
      </c>
      <c r="D4779" s="0" t="s">
        <v>27</v>
      </c>
      <c r="E4779" s="0" t="s">
        <v>23</v>
      </c>
      <c r="F4779" s="0" t="s">
        <v>728</v>
      </c>
      <c r="G4779" s="0" t="s">
        <v>1611</v>
      </c>
      <c r="H4779" s="0" t="n">
        <v>0.761583138885597</v>
      </c>
      <c r="I4779" s="0" t="n">
        <v>10.0509521567137</v>
      </c>
      <c r="J4779" s="0" t="n">
        <v>693</v>
      </c>
      <c r="K4779" s="0" t="n">
        <f aca="false">I4779*SUMIFS(syst_chauffage!$H$3:$H$27,syst_chauffage!$B$3:$B$27,D4779,syst_chauffage!$C$3:$C$27,E4779)</f>
        <v>25.774693295332</v>
      </c>
      <c r="L4779" s="12" t="n">
        <f aca="false">H4779*SUMIFS(syst_chauffage!$K$3:$K$27,syst_chauffage!$B$3:$B$27,D4779,syst_chauffage!$C$3:$C$27,E4779)</f>
        <v>0.761583138885597</v>
      </c>
      <c r="N4779" s="0" t="str">
        <f aca="false">A4779</f>
        <v>Commerce</v>
      </c>
      <c r="O4779" s="0" t="str">
        <f aca="false">B4779</f>
        <v>Commerce de gros</v>
      </c>
      <c r="P4779" s="0" t="str">
        <f aca="false">C4779</f>
        <v>Grand commerce de gros</v>
      </c>
      <c r="Q4779" s="0" t="str">
        <f aca="false">D4779</f>
        <v>Chaudière condensation fioul</v>
      </c>
      <c r="R4779" s="0" t="str">
        <f aca="false">E4779</f>
        <v>Fioul</v>
      </c>
      <c r="S4779" s="0" t="str">
        <f aca="false">F4779</f>
        <v>0307192303</v>
      </c>
      <c r="T4779" s="0" t="str">
        <f aca="false">G4779</f>
        <v>3</v>
      </c>
      <c r="U4779" s="0" t="n">
        <f aca="false">L4779</f>
        <v>0.761583138885597</v>
      </c>
      <c r="V4779" s="0" t="n">
        <f aca="false">K4779</f>
        <v>25.774693295332</v>
      </c>
      <c r="W4779" s="0" t="n">
        <f aca="false">J4779</f>
        <v>693</v>
      </c>
    </row>
    <row r="4780" customFormat="false" ht="12.8" hidden="false" customHeight="false" outlineLevel="0" collapsed="false">
      <c r="A4780" s="0" t="s">
        <v>74</v>
      </c>
      <c r="B4780" s="0" t="s">
        <v>718</v>
      </c>
      <c r="C4780" s="0" t="s">
        <v>719</v>
      </c>
      <c r="D4780" s="0" t="s">
        <v>18</v>
      </c>
      <c r="E4780" s="0" t="s">
        <v>14</v>
      </c>
      <c r="F4780" s="0" t="s">
        <v>729</v>
      </c>
      <c r="G4780" s="0" t="s">
        <v>1611</v>
      </c>
      <c r="H4780" s="0" t="n">
        <v>0.989367103465403</v>
      </c>
      <c r="I4780" s="0" t="n">
        <v>7.5558956650813</v>
      </c>
      <c r="J4780" s="0" t="n">
        <v>693</v>
      </c>
      <c r="K4780" s="0" t="n">
        <f aca="false">I4780*SUMIFS(syst_chauffage!$H$3:$H$27,syst_chauffage!$B$3:$B$27,D4780,syst_chauffage!$C$3:$C$27,E4780)</f>
        <v>20.5892786302399</v>
      </c>
      <c r="L4780" s="12" t="n">
        <f aca="false">H4780*SUMIFS(syst_chauffage!$K$3:$K$27,syst_chauffage!$B$3:$B$27,D4780,syst_chauffage!$C$3:$C$27,E4780)</f>
        <v>0.961117596045209</v>
      </c>
      <c r="N4780" s="0" t="str">
        <f aca="false">A4780</f>
        <v>Commerce</v>
      </c>
      <c r="O4780" s="0" t="str">
        <f aca="false">B4780</f>
        <v>Commerce de gros</v>
      </c>
      <c r="P4780" s="0" t="str">
        <f aca="false">C4780</f>
        <v>Grand commerce de gros</v>
      </c>
      <c r="Q4780" s="0" t="str">
        <f aca="false">D4780</f>
        <v>Chaudière condensation gaz</v>
      </c>
      <c r="R4780" s="0" t="str">
        <f aca="false">E4780</f>
        <v>Gaz</v>
      </c>
      <c r="S4780" s="0" t="str">
        <f aca="false">F4780</f>
        <v>0307192404</v>
      </c>
      <c r="T4780" s="0" t="str">
        <f aca="false">G4780</f>
        <v>3</v>
      </c>
      <c r="U4780" s="0" t="n">
        <f aca="false">L4780</f>
        <v>0.961117596045209</v>
      </c>
      <c r="V4780" s="0" t="n">
        <f aca="false">K4780</f>
        <v>20.5892786302399</v>
      </c>
      <c r="W4780" s="0" t="n">
        <f aca="false">J4780</f>
        <v>693</v>
      </c>
    </row>
    <row r="4781" customFormat="false" ht="12.8" hidden="false" customHeight="false" outlineLevel="0" collapsed="false">
      <c r="A4781" s="0" t="s">
        <v>74</v>
      </c>
      <c r="B4781" s="0" t="s">
        <v>718</v>
      </c>
      <c r="C4781" s="0" t="s">
        <v>719</v>
      </c>
      <c r="D4781" s="0" t="s">
        <v>32</v>
      </c>
      <c r="E4781" s="0" t="s">
        <v>30</v>
      </c>
      <c r="F4781" s="0" t="s">
        <v>730</v>
      </c>
      <c r="G4781" s="0" t="s">
        <v>1611</v>
      </c>
      <c r="H4781" s="0" t="n">
        <v>1</v>
      </c>
      <c r="I4781" s="0" t="n">
        <v>12</v>
      </c>
      <c r="J4781" s="0" t="n">
        <v>0</v>
      </c>
      <c r="K4781" s="0" t="n">
        <f aca="false">I4781*SUMIFS(syst_chauffage!$H$3:$H$27,syst_chauffage!$B$3:$B$27,D4781,syst_chauffage!$C$3:$C$27,E4781)</f>
        <v>12</v>
      </c>
      <c r="L4781" s="12" t="n">
        <f aca="false">H4781*SUMIFS(syst_chauffage!$K$3:$K$27,syst_chauffage!$B$3:$B$27,D4781,syst_chauffage!$C$3:$C$27,E4781)</f>
        <v>1</v>
      </c>
      <c r="N4781" s="0" t="str">
        <f aca="false">A4781</f>
        <v>Commerce</v>
      </c>
      <c r="O4781" s="0" t="str">
        <f aca="false">B4781</f>
        <v>Commerce de gros</v>
      </c>
      <c r="P4781" s="0" t="str">
        <f aca="false">C4781</f>
        <v>Grand commerce de gros</v>
      </c>
      <c r="Q4781" s="0" t="str">
        <f aca="false">D4781</f>
        <v>Electrique direct performant</v>
      </c>
      <c r="R4781" s="0" t="str">
        <f aca="false">E4781</f>
        <v>Electricité</v>
      </c>
      <c r="S4781" s="0" t="str">
        <f aca="false">F4781</f>
        <v>0307192602</v>
      </c>
      <c r="T4781" s="0" t="str">
        <f aca="false">G4781</f>
        <v>3</v>
      </c>
      <c r="U4781" s="0" t="n">
        <f aca="false">L4781</f>
        <v>1</v>
      </c>
      <c r="V4781" s="0" t="n">
        <f aca="false">K4781</f>
        <v>12</v>
      </c>
      <c r="W4781" s="0" t="n">
        <f aca="false">J4781</f>
        <v>0</v>
      </c>
    </row>
    <row r="4782" customFormat="false" ht="12.8" hidden="false" customHeight="false" outlineLevel="0" collapsed="false">
      <c r="A4782" s="0" t="s">
        <v>74</v>
      </c>
      <c r="B4782" s="0" t="s">
        <v>718</v>
      </c>
      <c r="C4782" s="0" t="s">
        <v>719</v>
      </c>
      <c r="D4782" s="0" t="s">
        <v>46</v>
      </c>
      <c r="E4782" s="0" t="s">
        <v>30</v>
      </c>
      <c r="F4782" s="0" t="s">
        <v>731</v>
      </c>
      <c r="G4782" s="0" t="s">
        <v>1611</v>
      </c>
      <c r="H4782" s="0" t="n">
        <v>3.32861023255814</v>
      </c>
      <c r="I4782" s="0" t="n">
        <v>39.2288594554026</v>
      </c>
      <c r="J4782" s="0" t="n">
        <v>603</v>
      </c>
      <c r="K4782" s="0" t="n">
        <f aca="false">I4782*SUMIFS(syst_chauffage!$H$3:$H$27,syst_chauffage!$B$3:$B$27,D4782,syst_chauffage!$C$3:$C$27,E4782)</f>
        <v>68.0584418030746</v>
      </c>
      <c r="L4782" s="12" t="n">
        <f aca="false">H4782*SUMIFS(syst_chauffage!$K$3:$K$27,syst_chauffage!$B$3:$B$27,D4782,syst_chauffage!$C$3:$C$27,E4782)</f>
        <v>3.00077723502174</v>
      </c>
      <c r="N4782" s="0" t="str">
        <f aca="false">A4782</f>
        <v>Commerce</v>
      </c>
      <c r="O4782" s="0" t="str">
        <f aca="false">B4782</f>
        <v>Commerce de gros</v>
      </c>
      <c r="P4782" s="0" t="str">
        <f aca="false">C4782</f>
        <v>Grand commerce de gros</v>
      </c>
      <c r="Q4782" s="0" t="str">
        <f aca="false">D4782</f>
        <v>Rooftop performant</v>
      </c>
      <c r="R4782" s="0" t="str">
        <f aca="false">E4782</f>
        <v>Electricité</v>
      </c>
      <c r="S4782" s="0" t="str">
        <f aca="false">F4782</f>
        <v>0307193002</v>
      </c>
      <c r="T4782" s="0" t="str">
        <f aca="false">G4782</f>
        <v>3</v>
      </c>
      <c r="U4782" s="0" t="n">
        <f aca="false">L4782</f>
        <v>3.00077723502174</v>
      </c>
      <c r="V4782" s="0" t="n">
        <f aca="false">K4782</f>
        <v>68.0584418030746</v>
      </c>
      <c r="W4782" s="0" t="n">
        <f aca="false">J4782</f>
        <v>603</v>
      </c>
    </row>
    <row r="4783" customFormat="false" ht="12.8" hidden="false" customHeight="false" outlineLevel="0" collapsed="false">
      <c r="A4783" s="0" t="s">
        <v>74</v>
      </c>
      <c r="B4783" s="0" t="s">
        <v>718</v>
      </c>
      <c r="C4783" s="0" t="s">
        <v>732</v>
      </c>
      <c r="D4783" s="0" t="s">
        <v>19</v>
      </c>
      <c r="E4783" s="0" t="s">
        <v>57</v>
      </c>
      <c r="F4783" s="0" t="s">
        <v>733</v>
      </c>
      <c r="G4783" s="0" t="s">
        <v>1611</v>
      </c>
      <c r="H4783" s="0" t="n">
        <v>1.62009191812145</v>
      </c>
      <c r="I4783" s="0" t="n">
        <v>29.6428444957376</v>
      </c>
      <c r="J4783" s="0" t="n">
        <v>0</v>
      </c>
      <c r="K4783" s="0" t="n">
        <f aca="false">I4783*SUMIFS(syst_chauffage!$H$3:$H$27,syst_chauffage!$B$3:$B$27,D4783,syst_chauffage!$C$3:$C$27,E4783)</f>
        <v>41.2769695025973</v>
      </c>
      <c r="L4783" s="12" t="n">
        <f aca="false">H4783*SUMIFS(syst_chauffage!$K$3:$K$27,syst_chauffage!$B$3:$B$27,D4783,syst_chauffage!$C$3:$C$27,E4783)</f>
        <v>1.62009191812145</v>
      </c>
      <c r="N4783" s="0" t="str">
        <f aca="false">A4783</f>
        <v>Commerce</v>
      </c>
      <c r="O4783" s="0" t="str">
        <f aca="false">B4783</f>
        <v>Commerce de gros</v>
      </c>
      <c r="P4783" s="0" t="str">
        <f aca="false">C4783</f>
        <v>Petit commerce de gros</v>
      </c>
      <c r="Q4783" s="0" t="str">
        <f aca="false">D4783</f>
        <v>Autre système centralisé</v>
      </c>
      <c r="R4783" s="0" t="str">
        <f aca="false">E4783</f>
        <v>Autres</v>
      </c>
      <c r="S4783" s="0" t="str">
        <f aca="false">F4783</f>
        <v>0307660101</v>
      </c>
      <c r="T4783" s="0" t="str">
        <f aca="false">G4783</f>
        <v>3</v>
      </c>
      <c r="U4783" s="0" t="n">
        <f aca="false">L4783</f>
        <v>1.62009191812145</v>
      </c>
      <c r="V4783" s="0" t="n">
        <f aca="false">K4783</f>
        <v>41.2769695025973</v>
      </c>
      <c r="W4783" s="0" t="n">
        <f aca="false">J4783</f>
        <v>0</v>
      </c>
    </row>
    <row r="4784" customFormat="false" ht="12.8" hidden="false" customHeight="false" outlineLevel="0" collapsed="false">
      <c r="A4784" s="0" t="s">
        <v>74</v>
      </c>
      <c r="B4784" s="0" t="s">
        <v>718</v>
      </c>
      <c r="C4784" s="0" t="s">
        <v>732</v>
      </c>
      <c r="D4784" s="0" t="s">
        <v>19</v>
      </c>
      <c r="E4784" s="0" t="s">
        <v>58</v>
      </c>
      <c r="F4784" s="0" t="s">
        <v>734</v>
      </c>
      <c r="G4784" s="0" t="s">
        <v>1611</v>
      </c>
      <c r="H4784" s="0" t="n">
        <v>1.62990400346462</v>
      </c>
      <c r="I4784" s="0" t="n">
        <v>29.3484948378216</v>
      </c>
      <c r="J4784" s="0" t="n">
        <v>765</v>
      </c>
      <c r="K4784" s="0" t="n">
        <f aca="false">I4784*SUMIFS(syst_chauffage!$H$3:$H$27,syst_chauffage!$B$3:$B$27,D4784,syst_chauffage!$C$3:$C$27,E4784)</f>
        <v>48.2767945546436</v>
      </c>
      <c r="L4784" s="12" t="n">
        <f aca="false">H4784*SUMIFS(syst_chauffage!$K$3:$K$27,syst_chauffage!$B$3:$B$27,D4784,syst_chauffage!$C$3:$C$27,E4784)</f>
        <v>1.62990400346462</v>
      </c>
      <c r="N4784" s="0" t="str">
        <f aca="false">A4784</f>
        <v>Commerce</v>
      </c>
      <c r="O4784" s="0" t="str">
        <f aca="false">B4784</f>
        <v>Commerce de gros</v>
      </c>
      <c r="P4784" s="0" t="str">
        <f aca="false">C4784</f>
        <v>Petit commerce de gros</v>
      </c>
      <c r="Q4784" s="0" t="str">
        <f aca="false">D4784</f>
        <v>Autre système centralisé</v>
      </c>
      <c r="R4784" s="0" t="str">
        <f aca="false">E4784</f>
        <v>Urbain</v>
      </c>
      <c r="S4784" s="0" t="str">
        <f aca="false">F4784</f>
        <v>0307660106</v>
      </c>
      <c r="T4784" s="0" t="str">
        <f aca="false">G4784</f>
        <v>3</v>
      </c>
      <c r="U4784" s="0" t="n">
        <f aca="false">L4784</f>
        <v>1.62990400346462</v>
      </c>
      <c r="V4784" s="0" t="n">
        <f aca="false">K4784</f>
        <v>48.2767945546436</v>
      </c>
      <c r="W4784" s="0" t="n">
        <f aca="false">J4784</f>
        <v>765</v>
      </c>
    </row>
    <row r="4785" customFormat="false" ht="12.8" hidden="false" customHeight="false" outlineLevel="0" collapsed="false">
      <c r="A4785" s="0" t="s">
        <v>74</v>
      </c>
      <c r="B4785" s="0" t="s">
        <v>718</v>
      </c>
      <c r="C4785" s="0" t="s">
        <v>732</v>
      </c>
      <c r="D4785" s="0" t="s">
        <v>22</v>
      </c>
      <c r="E4785" s="0" t="s">
        <v>23</v>
      </c>
      <c r="F4785" s="0" t="s">
        <v>735</v>
      </c>
      <c r="G4785" s="0" t="s">
        <v>1611</v>
      </c>
      <c r="H4785" s="0" t="n">
        <v>0.689377907802488</v>
      </c>
      <c r="I4785" s="0" t="n">
        <v>12.3781828427651</v>
      </c>
      <c r="J4785" s="0" t="n">
        <v>0</v>
      </c>
      <c r="K4785" s="0" t="n">
        <f aca="false">I4785*SUMIFS(syst_chauffage!$H$3:$H$27,syst_chauffage!$B$3:$B$27,D4785,syst_chauffage!$C$3:$C$27,E4785)</f>
        <v>21.7982585970376</v>
      </c>
      <c r="L4785" s="12" t="n">
        <f aca="false">H4785*SUMIFS(syst_chauffage!$K$3:$K$27,syst_chauffage!$B$3:$B$27,D4785,syst_chauffage!$C$3:$C$27,E4785)</f>
        <v>0.689377907802488</v>
      </c>
      <c r="N4785" s="0" t="str">
        <f aca="false">A4785</f>
        <v>Commerce</v>
      </c>
      <c r="O4785" s="0" t="str">
        <f aca="false">B4785</f>
        <v>Commerce de gros</v>
      </c>
      <c r="P4785" s="0" t="str">
        <f aca="false">C4785</f>
        <v>Petit commerce de gros</v>
      </c>
      <c r="Q4785" s="0" t="str">
        <f aca="false">D4785</f>
        <v>Chaudière fioul</v>
      </c>
      <c r="R4785" s="0" t="str">
        <f aca="false">E4785</f>
        <v>Fioul</v>
      </c>
      <c r="S4785" s="0" t="str">
        <f aca="false">F4785</f>
        <v>0307660303</v>
      </c>
      <c r="T4785" s="0" t="str">
        <f aca="false">G4785</f>
        <v>3</v>
      </c>
      <c r="U4785" s="0" t="n">
        <f aca="false">L4785</f>
        <v>0.689377907802488</v>
      </c>
      <c r="V4785" s="0" t="n">
        <f aca="false">K4785</f>
        <v>21.7982585970376</v>
      </c>
      <c r="W4785" s="0" t="n">
        <f aca="false">J4785</f>
        <v>0</v>
      </c>
    </row>
    <row r="4786" customFormat="false" ht="12.8" hidden="false" customHeight="false" outlineLevel="0" collapsed="false">
      <c r="A4786" s="0" t="s">
        <v>74</v>
      </c>
      <c r="B4786" s="0" t="s">
        <v>718</v>
      </c>
      <c r="C4786" s="0" t="s">
        <v>732</v>
      </c>
      <c r="D4786" s="0" t="s">
        <v>13</v>
      </c>
      <c r="E4786" s="0" t="s">
        <v>14</v>
      </c>
      <c r="F4786" s="0" t="s">
        <v>736</v>
      </c>
      <c r="G4786" s="0" t="s">
        <v>1611</v>
      </c>
      <c r="H4786" s="0" t="n">
        <v>0.780741935948798</v>
      </c>
      <c r="I4786" s="0" t="n">
        <v>9.19192709965043</v>
      </c>
      <c r="J4786" s="0" t="n">
        <v>363</v>
      </c>
      <c r="K4786" s="0" t="n">
        <f aca="false">I4786*SUMIFS(syst_chauffage!$H$3:$H$27,syst_chauffage!$B$3:$B$27,D4786,syst_chauffage!$C$3:$C$27,E4786)</f>
        <v>18.5639400166622</v>
      </c>
      <c r="L4786" s="12" t="n">
        <f aca="false">H4786*SUMIFS(syst_chauffage!$K$3:$K$27,syst_chauffage!$B$3:$B$27,D4786,syst_chauffage!$C$3:$C$27,E4786)</f>
        <v>0.780741935948798</v>
      </c>
      <c r="N4786" s="0" t="str">
        <f aca="false">A4786</f>
        <v>Commerce</v>
      </c>
      <c r="O4786" s="0" t="str">
        <f aca="false">B4786</f>
        <v>Commerce de gros</v>
      </c>
      <c r="P4786" s="0" t="str">
        <f aca="false">C4786</f>
        <v>Petit commerce de gros</v>
      </c>
      <c r="Q4786" s="0" t="str">
        <f aca="false">D4786</f>
        <v>Chaudière gaz</v>
      </c>
      <c r="R4786" s="0" t="str">
        <f aca="false">E4786</f>
        <v>Gaz</v>
      </c>
      <c r="S4786" s="0" t="str">
        <f aca="false">F4786</f>
        <v>0307660404</v>
      </c>
      <c r="T4786" s="0" t="str">
        <f aca="false">G4786</f>
        <v>3</v>
      </c>
      <c r="U4786" s="0" t="n">
        <f aca="false">L4786</f>
        <v>0.780741935948798</v>
      </c>
      <c r="V4786" s="0" t="n">
        <f aca="false">K4786</f>
        <v>18.5639400166622</v>
      </c>
      <c r="W4786" s="0" t="n">
        <f aca="false">J4786</f>
        <v>363</v>
      </c>
    </row>
    <row r="4787" customFormat="false" ht="12.8" hidden="false" customHeight="false" outlineLevel="0" collapsed="false">
      <c r="A4787" s="0" t="s">
        <v>74</v>
      </c>
      <c r="B4787" s="0" t="s">
        <v>718</v>
      </c>
      <c r="C4787" s="0" t="s">
        <v>732</v>
      </c>
      <c r="D4787" s="0" t="s">
        <v>29</v>
      </c>
      <c r="E4787" s="0" t="s">
        <v>30</v>
      </c>
      <c r="F4787" s="0" t="s">
        <v>737</v>
      </c>
      <c r="G4787" s="0" t="s">
        <v>1611</v>
      </c>
      <c r="H4787" s="0" t="n">
        <v>0.92</v>
      </c>
      <c r="I4787" s="0" t="n">
        <v>10.4</v>
      </c>
      <c r="J4787" s="0" t="n">
        <v>0</v>
      </c>
      <c r="K4787" s="0" t="n">
        <f aca="false">I4787*SUMIFS(syst_chauffage!$H$3:$H$27,syst_chauffage!$B$3:$B$27,D4787,syst_chauffage!$C$3:$C$27,E4787)</f>
        <v>3</v>
      </c>
      <c r="L4787" s="12" t="n">
        <f aca="false">H4787*SUMIFS(syst_chauffage!$K$3:$K$27,syst_chauffage!$B$3:$B$27,D4787,syst_chauffage!$C$3:$C$27,E4787)</f>
        <v>0.92</v>
      </c>
      <c r="N4787" s="0" t="str">
        <f aca="false">A4787</f>
        <v>Commerce</v>
      </c>
      <c r="O4787" s="0" t="str">
        <f aca="false">B4787</f>
        <v>Commerce de gros</v>
      </c>
      <c r="P4787" s="0" t="str">
        <f aca="false">C4787</f>
        <v>Petit commerce de gros</v>
      </c>
      <c r="Q4787" s="0" t="str">
        <f aca="false">D4787</f>
        <v>Electrique direct</v>
      </c>
      <c r="R4787" s="0" t="str">
        <f aca="false">E4787</f>
        <v>Electricité</v>
      </c>
      <c r="S4787" s="0" t="str">
        <f aca="false">F4787</f>
        <v>0307660602</v>
      </c>
      <c r="T4787" s="0" t="str">
        <f aca="false">G4787</f>
        <v>3</v>
      </c>
      <c r="U4787" s="0" t="n">
        <f aca="false">L4787</f>
        <v>0.92</v>
      </c>
      <c r="V4787" s="0" t="n">
        <f aca="false">K4787</f>
        <v>3</v>
      </c>
      <c r="W4787" s="0" t="n">
        <f aca="false">J4787</f>
        <v>0</v>
      </c>
    </row>
    <row r="4788" customFormat="false" ht="12.8" hidden="false" customHeight="false" outlineLevel="0" collapsed="false">
      <c r="A4788" s="0" t="s">
        <v>74</v>
      </c>
      <c r="B4788" s="0" t="s">
        <v>718</v>
      </c>
      <c r="C4788" s="0" t="s">
        <v>732</v>
      </c>
      <c r="D4788" s="0" t="s">
        <v>42</v>
      </c>
      <c r="E4788" s="0" t="s">
        <v>30</v>
      </c>
      <c r="F4788" s="0" t="s">
        <v>738</v>
      </c>
      <c r="G4788" s="0" t="s">
        <v>1611</v>
      </c>
      <c r="H4788" s="0" t="n">
        <v>2.80410195348837</v>
      </c>
      <c r="I4788" s="0" t="n">
        <v>33.676243481301</v>
      </c>
      <c r="J4788" s="0" t="n">
        <v>675</v>
      </c>
      <c r="K4788" s="0" t="n">
        <f aca="false">I4788*SUMIFS(syst_chauffage!$H$3:$H$27,syst_chauffage!$B$3:$B$27,D4788,syst_chauffage!$C$3:$C$27,E4788)</f>
        <v>30.399283521302</v>
      </c>
      <c r="L4788" s="12" t="n">
        <f aca="false">H4788*SUMIFS(syst_chauffage!$K$3:$K$27,syst_chauffage!$B$3:$B$27,D4788,syst_chauffage!$C$3:$C$27,E4788)</f>
        <v>2.49996610303434</v>
      </c>
      <c r="N4788" s="0" t="str">
        <f aca="false">A4788</f>
        <v>Commerce</v>
      </c>
      <c r="O4788" s="0" t="str">
        <f aca="false">B4788</f>
        <v>Commerce de gros</v>
      </c>
      <c r="P4788" s="0" t="str">
        <f aca="false">C4788</f>
        <v>Petit commerce de gros</v>
      </c>
      <c r="Q4788" s="0" t="str">
        <f aca="false">D4788</f>
        <v>Rooftop</v>
      </c>
      <c r="R4788" s="0" t="str">
        <f aca="false">E4788</f>
        <v>Electricité</v>
      </c>
      <c r="S4788" s="0" t="str">
        <f aca="false">F4788</f>
        <v>0307661002</v>
      </c>
      <c r="T4788" s="0" t="str">
        <f aca="false">G4788</f>
        <v>3</v>
      </c>
      <c r="U4788" s="0" t="n">
        <f aca="false">L4788</f>
        <v>2.49996610303434</v>
      </c>
      <c r="V4788" s="0" t="n">
        <f aca="false">K4788</f>
        <v>30.399283521302</v>
      </c>
      <c r="W4788" s="0" t="n">
        <f aca="false">J4788</f>
        <v>675</v>
      </c>
    </row>
    <row r="4789" customFormat="false" ht="12.8" hidden="false" customHeight="false" outlineLevel="0" collapsed="false">
      <c r="A4789" s="0" t="s">
        <v>74</v>
      </c>
      <c r="B4789" s="0" t="s">
        <v>718</v>
      </c>
      <c r="C4789" s="0" t="s">
        <v>732</v>
      </c>
      <c r="D4789" s="0" t="s">
        <v>51</v>
      </c>
      <c r="E4789" s="0" t="s">
        <v>57</v>
      </c>
      <c r="F4789" s="0" t="s">
        <v>739</v>
      </c>
      <c r="G4789" s="0" t="s">
        <v>1611</v>
      </c>
      <c r="H4789" s="0" t="n">
        <v>1.86933682860167</v>
      </c>
      <c r="I4789" s="0" t="n">
        <v>35.2891005901638</v>
      </c>
      <c r="J4789" s="0" t="n">
        <v>0</v>
      </c>
      <c r="K4789" s="0" t="n">
        <f aca="false">I4789*SUMIFS(syst_chauffage!$H$3:$H$27,syst_chauffage!$B$3:$B$27,D4789,syst_chauffage!$C$3:$C$27,E4789)</f>
        <v>74.7724468365275</v>
      </c>
      <c r="L4789" s="12" t="n">
        <f aca="false">H4789*SUMIFS(syst_chauffage!$K$3:$K$27,syst_chauffage!$B$3:$B$27,D4789,syst_chauffage!$C$3:$C$27,E4789)</f>
        <v>1.86933682860167</v>
      </c>
      <c r="N4789" s="0" t="str">
        <f aca="false">A4789</f>
        <v>Commerce</v>
      </c>
      <c r="O4789" s="0" t="str">
        <f aca="false">B4789</f>
        <v>Commerce de gros</v>
      </c>
      <c r="P4789" s="0" t="str">
        <f aca="false">C4789</f>
        <v>Petit commerce de gros</v>
      </c>
      <c r="Q4789" s="0" t="str">
        <f aca="false">D4789</f>
        <v>Autre système centralisé performant</v>
      </c>
      <c r="R4789" s="0" t="str">
        <f aca="false">E4789</f>
        <v>Autres</v>
      </c>
      <c r="S4789" s="0" t="str">
        <f aca="false">F4789</f>
        <v>0307662101</v>
      </c>
      <c r="T4789" s="0" t="str">
        <f aca="false">G4789</f>
        <v>3</v>
      </c>
      <c r="U4789" s="0" t="n">
        <f aca="false">L4789</f>
        <v>1.86933682860167</v>
      </c>
      <c r="V4789" s="0" t="n">
        <f aca="false">K4789</f>
        <v>74.7724468365275</v>
      </c>
      <c r="W4789" s="0" t="n">
        <f aca="false">J4789</f>
        <v>0</v>
      </c>
    </row>
    <row r="4790" customFormat="false" ht="12.8" hidden="false" customHeight="false" outlineLevel="0" collapsed="false">
      <c r="A4790" s="0" t="s">
        <v>74</v>
      </c>
      <c r="B4790" s="0" t="s">
        <v>718</v>
      </c>
      <c r="C4790" s="0" t="s">
        <v>732</v>
      </c>
      <c r="D4790" s="0" t="s">
        <v>51</v>
      </c>
      <c r="E4790" s="0" t="s">
        <v>58</v>
      </c>
      <c r="F4790" s="0" t="s">
        <v>740</v>
      </c>
      <c r="G4790" s="0" t="s">
        <v>1611</v>
      </c>
      <c r="H4790" s="0" t="n">
        <v>1.8806584655361</v>
      </c>
      <c r="I4790" s="0" t="n">
        <v>34.93868433074</v>
      </c>
      <c r="J4790" s="0" t="n">
        <v>765</v>
      </c>
      <c r="K4790" s="0" t="n">
        <f aca="false">I4790*SUMIFS(syst_chauffage!$H$3:$H$27,syst_chauffage!$B$3:$B$27,D4790,syst_chauffage!$C$3:$C$27,E4790)</f>
        <v>74.5591351355978</v>
      </c>
      <c r="L4790" s="12" t="n">
        <f aca="false">H4790*SUMIFS(syst_chauffage!$K$3:$K$27,syst_chauffage!$B$3:$B$27,D4790,syst_chauffage!$C$3:$C$27,E4790)</f>
        <v>1.8806584655361</v>
      </c>
      <c r="N4790" s="0" t="str">
        <f aca="false">A4790</f>
        <v>Commerce</v>
      </c>
      <c r="O4790" s="0" t="str">
        <f aca="false">B4790</f>
        <v>Commerce de gros</v>
      </c>
      <c r="P4790" s="0" t="str">
        <f aca="false">C4790</f>
        <v>Petit commerce de gros</v>
      </c>
      <c r="Q4790" s="0" t="str">
        <f aca="false">D4790</f>
        <v>Autre système centralisé performant</v>
      </c>
      <c r="R4790" s="0" t="str">
        <f aca="false">E4790</f>
        <v>Urbain</v>
      </c>
      <c r="S4790" s="0" t="str">
        <f aca="false">F4790</f>
        <v>0307662106</v>
      </c>
      <c r="T4790" s="0" t="str">
        <f aca="false">G4790</f>
        <v>3</v>
      </c>
      <c r="U4790" s="0" t="n">
        <f aca="false">L4790</f>
        <v>1.8806584655361</v>
      </c>
      <c r="V4790" s="0" t="n">
        <f aca="false">K4790</f>
        <v>74.5591351355978</v>
      </c>
      <c r="W4790" s="0" t="n">
        <f aca="false">J4790</f>
        <v>765</v>
      </c>
    </row>
    <row r="4791" customFormat="false" ht="12.8" hidden="false" customHeight="false" outlineLevel="0" collapsed="false">
      <c r="A4791" s="0" t="s">
        <v>74</v>
      </c>
      <c r="B4791" s="0" t="s">
        <v>718</v>
      </c>
      <c r="C4791" s="0" t="s">
        <v>732</v>
      </c>
      <c r="D4791" s="0" t="s">
        <v>27</v>
      </c>
      <c r="E4791" s="0" t="s">
        <v>23</v>
      </c>
      <c r="F4791" s="0" t="s">
        <v>741</v>
      </c>
      <c r="G4791" s="0" t="s">
        <v>1611</v>
      </c>
      <c r="H4791" s="0" t="n">
        <v>0.761583138885597</v>
      </c>
      <c r="I4791" s="0" t="n">
        <v>14.7359319556727</v>
      </c>
      <c r="J4791" s="0" t="n">
        <v>836</v>
      </c>
      <c r="K4791" s="0" t="n">
        <f aca="false">I4791*SUMIFS(syst_chauffage!$H$3:$H$27,syst_chauffage!$B$3:$B$27,D4791,syst_chauffage!$C$3:$C$27,E4791)</f>
        <v>37.7888702141163</v>
      </c>
      <c r="L4791" s="12" t="n">
        <f aca="false">H4791*SUMIFS(syst_chauffage!$K$3:$K$27,syst_chauffage!$B$3:$B$27,D4791,syst_chauffage!$C$3:$C$27,E4791)</f>
        <v>0.761583138885597</v>
      </c>
      <c r="N4791" s="0" t="str">
        <f aca="false">A4791</f>
        <v>Commerce</v>
      </c>
      <c r="O4791" s="0" t="str">
        <f aca="false">B4791</f>
        <v>Commerce de gros</v>
      </c>
      <c r="P4791" s="0" t="str">
        <f aca="false">C4791</f>
        <v>Petit commerce de gros</v>
      </c>
      <c r="Q4791" s="0" t="str">
        <f aca="false">D4791</f>
        <v>Chaudière condensation fioul</v>
      </c>
      <c r="R4791" s="0" t="str">
        <f aca="false">E4791</f>
        <v>Fioul</v>
      </c>
      <c r="S4791" s="0" t="str">
        <f aca="false">F4791</f>
        <v>0307662303</v>
      </c>
      <c r="T4791" s="0" t="str">
        <f aca="false">G4791</f>
        <v>3</v>
      </c>
      <c r="U4791" s="0" t="n">
        <f aca="false">L4791</f>
        <v>0.761583138885597</v>
      </c>
      <c r="V4791" s="0" t="n">
        <f aca="false">K4791</f>
        <v>37.7888702141163</v>
      </c>
      <c r="W4791" s="0" t="n">
        <f aca="false">J4791</f>
        <v>836</v>
      </c>
    </row>
    <row r="4792" customFormat="false" ht="12.8" hidden="false" customHeight="false" outlineLevel="0" collapsed="false">
      <c r="A4792" s="0" t="s">
        <v>74</v>
      </c>
      <c r="B4792" s="0" t="s">
        <v>718</v>
      </c>
      <c r="C4792" s="0" t="s">
        <v>732</v>
      </c>
      <c r="D4792" s="0" t="s">
        <v>18</v>
      </c>
      <c r="E4792" s="0" t="s">
        <v>14</v>
      </c>
      <c r="F4792" s="0" t="s">
        <v>742</v>
      </c>
      <c r="G4792" s="0" t="s">
        <v>1611</v>
      </c>
      <c r="H4792" s="0" t="n">
        <v>0.989367103465403</v>
      </c>
      <c r="I4792" s="0" t="n">
        <v>10.9427703567267</v>
      </c>
      <c r="J4792" s="0" t="n">
        <v>836</v>
      </c>
      <c r="K4792" s="0" t="n">
        <f aca="false">I4792*SUMIFS(syst_chauffage!$H$3:$H$27,syst_chauffage!$B$3:$B$27,D4792,syst_chauffage!$C$3:$C$27,E4792)</f>
        <v>29.8182714330732</v>
      </c>
      <c r="L4792" s="12" t="n">
        <f aca="false">H4792*SUMIFS(syst_chauffage!$K$3:$K$27,syst_chauffage!$B$3:$B$27,D4792,syst_chauffage!$C$3:$C$27,E4792)</f>
        <v>0.961117596045209</v>
      </c>
      <c r="N4792" s="0" t="str">
        <f aca="false">A4792</f>
        <v>Commerce</v>
      </c>
      <c r="O4792" s="0" t="str">
        <f aca="false">B4792</f>
        <v>Commerce de gros</v>
      </c>
      <c r="P4792" s="0" t="str">
        <f aca="false">C4792</f>
        <v>Petit commerce de gros</v>
      </c>
      <c r="Q4792" s="0" t="str">
        <f aca="false">D4792</f>
        <v>Chaudière condensation gaz</v>
      </c>
      <c r="R4792" s="0" t="str">
        <f aca="false">E4792</f>
        <v>Gaz</v>
      </c>
      <c r="S4792" s="0" t="str">
        <f aca="false">F4792</f>
        <v>0307662404</v>
      </c>
      <c r="T4792" s="0" t="str">
        <f aca="false">G4792</f>
        <v>3</v>
      </c>
      <c r="U4792" s="0" t="n">
        <f aca="false">L4792</f>
        <v>0.961117596045209</v>
      </c>
      <c r="V4792" s="0" t="n">
        <f aca="false">K4792</f>
        <v>29.8182714330732</v>
      </c>
      <c r="W4792" s="0" t="n">
        <f aca="false">J4792</f>
        <v>836</v>
      </c>
    </row>
    <row r="4793" customFormat="false" ht="12.8" hidden="false" customHeight="false" outlineLevel="0" collapsed="false">
      <c r="A4793" s="0" t="s">
        <v>74</v>
      </c>
      <c r="B4793" s="0" t="s">
        <v>718</v>
      </c>
      <c r="C4793" s="0" t="s">
        <v>732</v>
      </c>
      <c r="D4793" s="0" t="s">
        <v>32</v>
      </c>
      <c r="E4793" s="0" t="s">
        <v>30</v>
      </c>
      <c r="F4793" s="0" t="s">
        <v>743</v>
      </c>
      <c r="G4793" s="0" t="s">
        <v>1611</v>
      </c>
      <c r="H4793" s="0" t="n">
        <v>1</v>
      </c>
      <c r="I4793" s="0" t="n">
        <v>12</v>
      </c>
      <c r="J4793" s="0" t="n">
        <v>0</v>
      </c>
      <c r="K4793" s="0" t="n">
        <f aca="false">I4793*SUMIFS(syst_chauffage!$H$3:$H$27,syst_chauffage!$B$3:$B$27,D4793,syst_chauffage!$C$3:$C$27,E4793)</f>
        <v>12</v>
      </c>
      <c r="L4793" s="12" t="n">
        <f aca="false">H4793*SUMIFS(syst_chauffage!$K$3:$K$27,syst_chauffage!$B$3:$B$27,D4793,syst_chauffage!$C$3:$C$27,E4793)</f>
        <v>1</v>
      </c>
      <c r="N4793" s="0" t="str">
        <f aca="false">A4793</f>
        <v>Commerce</v>
      </c>
      <c r="O4793" s="0" t="str">
        <f aca="false">B4793</f>
        <v>Commerce de gros</v>
      </c>
      <c r="P4793" s="0" t="str">
        <f aca="false">C4793</f>
        <v>Petit commerce de gros</v>
      </c>
      <c r="Q4793" s="0" t="str">
        <f aca="false">D4793</f>
        <v>Electrique direct performant</v>
      </c>
      <c r="R4793" s="0" t="str">
        <f aca="false">E4793</f>
        <v>Electricité</v>
      </c>
      <c r="S4793" s="0" t="str">
        <f aca="false">F4793</f>
        <v>0307662602</v>
      </c>
      <c r="T4793" s="0" t="str">
        <f aca="false">G4793</f>
        <v>3</v>
      </c>
      <c r="U4793" s="0" t="n">
        <f aca="false">L4793</f>
        <v>1</v>
      </c>
      <c r="V4793" s="0" t="n">
        <f aca="false">K4793</f>
        <v>12</v>
      </c>
      <c r="W4793" s="0" t="n">
        <f aca="false">J4793</f>
        <v>0</v>
      </c>
    </row>
    <row r="4794" customFormat="false" ht="12.8" hidden="false" customHeight="false" outlineLevel="0" collapsed="false">
      <c r="A4794" s="0" t="s">
        <v>74</v>
      </c>
      <c r="B4794" s="0" t="s">
        <v>718</v>
      </c>
      <c r="C4794" s="0" t="s">
        <v>732</v>
      </c>
      <c r="D4794" s="0" t="s">
        <v>46</v>
      </c>
      <c r="E4794" s="0" t="s">
        <v>30</v>
      </c>
      <c r="F4794" s="0" t="s">
        <v>744</v>
      </c>
      <c r="G4794" s="0" t="s">
        <v>1611</v>
      </c>
      <c r="H4794" s="0" t="n">
        <v>3.32861023255814</v>
      </c>
      <c r="I4794" s="0" t="n">
        <v>40.0907660491679</v>
      </c>
      <c r="J4794" s="0" t="n">
        <v>720</v>
      </c>
      <c r="K4794" s="0" t="n">
        <f aca="false">I4794*SUMIFS(syst_chauffage!$H$3:$H$27,syst_chauffage!$B$3:$B$27,D4794,syst_chauffage!$C$3:$C$27,E4794)</f>
        <v>69.553770001901</v>
      </c>
      <c r="L4794" s="12" t="n">
        <f aca="false">H4794*SUMIFS(syst_chauffage!$K$3:$K$27,syst_chauffage!$B$3:$B$27,D4794,syst_chauffage!$C$3:$C$27,E4794)</f>
        <v>3.00077723502174</v>
      </c>
      <c r="N4794" s="0" t="str">
        <f aca="false">A4794</f>
        <v>Commerce</v>
      </c>
      <c r="O4794" s="0" t="str">
        <f aca="false">B4794</f>
        <v>Commerce de gros</v>
      </c>
      <c r="P4794" s="0" t="str">
        <f aca="false">C4794</f>
        <v>Petit commerce de gros</v>
      </c>
      <c r="Q4794" s="0" t="str">
        <f aca="false">D4794</f>
        <v>Rooftop performant</v>
      </c>
      <c r="R4794" s="0" t="str">
        <f aca="false">E4794</f>
        <v>Electricité</v>
      </c>
      <c r="S4794" s="0" t="str">
        <f aca="false">F4794</f>
        <v>0307663002</v>
      </c>
      <c r="T4794" s="0" t="str">
        <f aca="false">G4794</f>
        <v>3</v>
      </c>
      <c r="U4794" s="0" t="n">
        <f aca="false">L4794</f>
        <v>3.00077723502174</v>
      </c>
      <c r="V4794" s="0" t="n">
        <f aca="false">K4794</f>
        <v>69.553770001901</v>
      </c>
      <c r="W4794" s="0" t="n">
        <f aca="false">J4794</f>
        <v>720</v>
      </c>
    </row>
    <row r="4795" customFormat="false" ht="12.8" hidden="false" customHeight="false" outlineLevel="0" collapsed="false">
      <c r="A4795" s="0" t="s">
        <v>74</v>
      </c>
      <c r="B4795" s="0" t="s">
        <v>745</v>
      </c>
      <c r="C4795" s="0" t="s">
        <v>745</v>
      </c>
      <c r="D4795" s="0" t="s">
        <v>19</v>
      </c>
      <c r="E4795" s="0" t="s">
        <v>57</v>
      </c>
      <c r="F4795" s="0" t="s">
        <v>746</v>
      </c>
      <c r="G4795" s="0" t="s">
        <v>1611</v>
      </c>
      <c r="H4795" s="0" t="n">
        <v>1.63274170068027</v>
      </c>
      <c r="I4795" s="0" t="n">
        <v>22.0834046024615</v>
      </c>
      <c r="J4795" s="0" t="n">
        <v>0</v>
      </c>
      <c r="K4795" s="0" t="n">
        <f aca="false">I4795*SUMIFS(syst_chauffage!$H$3:$H$27,syst_chauffage!$B$3:$B$27,D4795,syst_chauffage!$C$3:$C$27,E4795)</f>
        <v>30.7506257849307</v>
      </c>
      <c r="L4795" s="12" t="n">
        <f aca="false">H4795*SUMIFS(syst_chauffage!$K$3:$K$27,syst_chauffage!$B$3:$B$27,D4795,syst_chauffage!$C$3:$C$27,E4795)</f>
        <v>1.63274170068027</v>
      </c>
      <c r="N4795" s="0" t="str">
        <f aca="false">A4795</f>
        <v>Commerce</v>
      </c>
      <c r="O4795" s="0" t="str">
        <f aca="false">B4795</f>
        <v>Entrepôt</v>
      </c>
      <c r="P4795" s="0" t="str">
        <f aca="false">C4795</f>
        <v>Entrepôt</v>
      </c>
      <c r="Q4795" s="0" t="str">
        <f aca="false">D4795</f>
        <v>Autre système centralisé</v>
      </c>
      <c r="R4795" s="0" t="str">
        <f aca="false">E4795</f>
        <v>Autres</v>
      </c>
      <c r="S4795" s="0" t="str">
        <f aca="false">F4795</f>
        <v>0312120101</v>
      </c>
      <c r="T4795" s="0" t="str">
        <f aca="false">G4795</f>
        <v>3</v>
      </c>
      <c r="U4795" s="0" t="n">
        <f aca="false">L4795</f>
        <v>1.63274170068027</v>
      </c>
      <c r="V4795" s="0" t="n">
        <f aca="false">K4795</f>
        <v>30.7506257849307</v>
      </c>
      <c r="W4795" s="0" t="n">
        <f aca="false">J4795</f>
        <v>0</v>
      </c>
    </row>
    <row r="4796" customFormat="false" ht="12.8" hidden="false" customHeight="false" outlineLevel="0" collapsed="false">
      <c r="A4796" s="0" t="s">
        <v>74</v>
      </c>
      <c r="B4796" s="0" t="s">
        <v>745</v>
      </c>
      <c r="C4796" s="0" t="s">
        <v>745</v>
      </c>
      <c r="D4796" s="0" t="s">
        <v>19</v>
      </c>
      <c r="E4796" s="0" t="s">
        <v>58</v>
      </c>
      <c r="F4796" s="0" t="s">
        <v>747</v>
      </c>
      <c r="G4796" s="0" t="s">
        <v>1611</v>
      </c>
      <c r="H4796" s="0" t="n">
        <v>1.61960075786035</v>
      </c>
      <c r="I4796" s="0" t="n">
        <v>22.3393565288501</v>
      </c>
      <c r="J4796" s="0" t="n">
        <v>765</v>
      </c>
      <c r="K4796" s="0" t="n">
        <f aca="false">I4796*SUMIFS(syst_chauffage!$H$3:$H$27,syst_chauffage!$B$3:$B$27,D4796,syst_chauffage!$C$3:$C$27,E4796)</f>
        <v>36.74711536608</v>
      </c>
      <c r="L4796" s="12" t="n">
        <f aca="false">H4796*SUMIFS(syst_chauffage!$K$3:$K$27,syst_chauffage!$B$3:$B$27,D4796,syst_chauffage!$C$3:$C$27,E4796)</f>
        <v>1.61960075786035</v>
      </c>
      <c r="N4796" s="0" t="str">
        <f aca="false">A4796</f>
        <v>Commerce</v>
      </c>
      <c r="O4796" s="0" t="str">
        <f aca="false">B4796</f>
        <v>Entrepôt</v>
      </c>
      <c r="P4796" s="0" t="str">
        <f aca="false">C4796</f>
        <v>Entrepôt</v>
      </c>
      <c r="Q4796" s="0" t="str">
        <f aca="false">D4796</f>
        <v>Autre système centralisé</v>
      </c>
      <c r="R4796" s="0" t="str">
        <f aca="false">E4796</f>
        <v>Urbain</v>
      </c>
      <c r="S4796" s="0" t="str">
        <f aca="false">F4796</f>
        <v>0312120106</v>
      </c>
      <c r="T4796" s="0" t="str">
        <f aca="false">G4796</f>
        <v>3</v>
      </c>
      <c r="U4796" s="0" t="n">
        <f aca="false">L4796</f>
        <v>1.61960075786035</v>
      </c>
      <c r="V4796" s="0" t="n">
        <f aca="false">K4796</f>
        <v>36.74711536608</v>
      </c>
      <c r="W4796" s="0" t="n">
        <f aca="false">J4796</f>
        <v>765</v>
      </c>
    </row>
    <row r="4797" customFormat="false" ht="12.8" hidden="false" customHeight="false" outlineLevel="0" collapsed="false">
      <c r="A4797" s="0" t="s">
        <v>74</v>
      </c>
      <c r="B4797" s="0" t="s">
        <v>745</v>
      </c>
      <c r="C4797" s="0" t="s">
        <v>745</v>
      </c>
      <c r="D4797" s="0" t="s">
        <v>22</v>
      </c>
      <c r="E4797" s="0" t="s">
        <v>23</v>
      </c>
      <c r="F4797" s="0" t="s">
        <v>748</v>
      </c>
      <c r="G4797" s="0" t="s">
        <v>1611</v>
      </c>
      <c r="H4797" s="0" t="n">
        <v>0.689377907802488</v>
      </c>
      <c r="I4797" s="0" t="n">
        <v>7.17394431413254</v>
      </c>
      <c r="J4797" s="0" t="n">
        <v>0</v>
      </c>
      <c r="K4797" s="0" t="n">
        <f aca="false">I4797*SUMIFS(syst_chauffage!$H$3:$H$27,syst_chauffage!$B$3:$B$27,D4797,syst_chauffage!$C$3:$C$27,E4797)</f>
        <v>12.6334774099423</v>
      </c>
      <c r="L4797" s="12" t="n">
        <f aca="false">H4797*SUMIFS(syst_chauffage!$K$3:$K$27,syst_chauffage!$B$3:$B$27,D4797,syst_chauffage!$C$3:$C$27,E4797)</f>
        <v>0.689377907802488</v>
      </c>
      <c r="N4797" s="0" t="str">
        <f aca="false">A4797</f>
        <v>Commerce</v>
      </c>
      <c r="O4797" s="0" t="str">
        <f aca="false">B4797</f>
        <v>Entrepôt</v>
      </c>
      <c r="P4797" s="0" t="str">
        <f aca="false">C4797</f>
        <v>Entrepôt</v>
      </c>
      <c r="Q4797" s="0" t="str">
        <f aca="false">D4797</f>
        <v>Chaudière fioul</v>
      </c>
      <c r="R4797" s="0" t="str">
        <f aca="false">E4797</f>
        <v>Fioul</v>
      </c>
      <c r="S4797" s="0" t="str">
        <f aca="false">F4797</f>
        <v>0312120303</v>
      </c>
      <c r="T4797" s="0" t="str">
        <f aca="false">G4797</f>
        <v>3</v>
      </c>
      <c r="U4797" s="0" t="n">
        <f aca="false">L4797</f>
        <v>0.689377907802488</v>
      </c>
      <c r="V4797" s="0" t="n">
        <f aca="false">K4797</f>
        <v>12.6334774099423</v>
      </c>
      <c r="W4797" s="0" t="n">
        <f aca="false">J4797</f>
        <v>0</v>
      </c>
    </row>
    <row r="4798" customFormat="false" ht="12.8" hidden="false" customHeight="false" outlineLevel="0" collapsed="false">
      <c r="A4798" s="0" t="s">
        <v>74</v>
      </c>
      <c r="B4798" s="0" t="s">
        <v>745</v>
      </c>
      <c r="C4798" s="0" t="s">
        <v>745</v>
      </c>
      <c r="D4798" s="0" t="s">
        <v>13</v>
      </c>
      <c r="E4798" s="0" t="s">
        <v>14</v>
      </c>
      <c r="F4798" s="0" t="s">
        <v>749</v>
      </c>
      <c r="G4798" s="0" t="s">
        <v>1611</v>
      </c>
      <c r="H4798" s="0" t="n">
        <v>0.780741935948798</v>
      </c>
      <c r="I4798" s="0" t="n">
        <v>5.39849099106979</v>
      </c>
      <c r="J4798" s="0" t="n">
        <v>363</v>
      </c>
      <c r="K4798" s="0" t="n">
        <f aca="false">I4798*SUMIFS(syst_chauffage!$H$3:$H$27,syst_chauffage!$B$3:$B$27,D4798,syst_chauffage!$C$3:$C$27,E4798)</f>
        <v>10.902747797306</v>
      </c>
      <c r="L4798" s="12" t="n">
        <f aca="false">H4798*SUMIFS(syst_chauffage!$K$3:$K$27,syst_chauffage!$B$3:$B$27,D4798,syst_chauffage!$C$3:$C$27,E4798)</f>
        <v>0.780741935948798</v>
      </c>
      <c r="N4798" s="0" t="str">
        <f aca="false">A4798</f>
        <v>Commerce</v>
      </c>
      <c r="O4798" s="0" t="str">
        <f aca="false">B4798</f>
        <v>Entrepôt</v>
      </c>
      <c r="P4798" s="0" t="str">
        <f aca="false">C4798</f>
        <v>Entrepôt</v>
      </c>
      <c r="Q4798" s="0" t="str">
        <f aca="false">D4798</f>
        <v>Chaudière gaz</v>
      </c>
      <c r="R4798" s="0" t="str">
        <f aca="false">E4798</f>
        <v>Gaz</v>
      </c>
      <c r="S4798" s="0" t="str">
        <f aca="false">F4798</f>
        <v>0312120404</v>
      </c>
      <c r="T4798" s="0" t="str">
        <f aca="false">G4798</f>
        <v>3</v>
      </c>
      <c r="U4798" s="0" t="n">
        <f aca="false">L4798</f>
        <v>0.780741935948798</v>
      </c>
      <c r="V4798" s="0" t="n">
        <f aca="false">K4798</f>
        <v>10.902747797306</v>
      </c>
      <c r="W4798" s="0" t="n">
        <f aca="false">J4798</f>
        <v>363</v>
      </c>
    </row>
    <row r="4799" customFormat="false" ht="12.8" hidden="false" customHeight="false" outlineLevel="0" collapsed="false">
      <c r="A4799" s="0" t="s">
        <v>74</v>
      </c>
      <c r="B4799" s="0" t="s">
        <v>745</v>
      </c>
      <c r="C4799" s="0" t="s">
        <v>745</v>
      </c>
      <c r="D4799" s="0" t="s">
        <v>29</v>
      </c>
      <c r="E4799" s="0" t="s">
        <v>30</v>
      </c>
      <c r="F4799" s="0" t="s">
        <v>750</v>
      </c>
      <c r="G4799" s="0" t="s">
        <v>1611</v>
      </c>
      <c r="H4799" s="0" t="n">
        <v>0.92</v>
      </c>
      <c r="I4799" s="0" t="n">
        <v>10.4</v>
      </c>
      <c r="J4799" s="0" t="n">
        <v>0</v>
      </c>
      <c r="K4799" s="0" t="n">
        <f aca="false">I4799*SUMIFS(syst_chauffage!$H$3:$H$27,syst_chauffage!$B$3:$B$27,D4799,syst_chauffage!$C$3:$C$27,E4799)</f>
        <v>3</v>
      </c>
      <c r="L4799" s="12" t="n">
        <f aca="false">H4799*SUMIFS(syst_chauffage!$K$3:$K$27,syst_chauffage!$B$3:$B$27,D4799,syst_chauffage!$C$3:$C$27,E4799)</f>
        <v>0.92</v>
      </c>
      <c r="N4799" s="0" t="str">
        <f aca="false">A4799</f>
        <v>Commerce</v>
      </c>
      <c r="O4799" s="0" t="str">
        <f aca="false">B4799</f>
        <v>Entrepôt</v>
      </c>
      <c r="P4799" s="0" t="str">
        <f aca="false">C4799</f>
        <v>Entrepôt</v>
      </c>
      <c r="Q4799" s="0" t="str">
        <f aca="false">D4799</f>
        <v>Electrique direct</v>
      </c>
      <c r="R4799" s="0" t="str">
        <f aca="false">E4799</f>
        <v>Electricité</v>
      </c>
      <c r="S4799" s="0" t="str">
        <f aca="false">F4799</f>
        <v>0312120602</v>
      </c>
      <c r="T4799" s="0" t="str">
        <f aca="false">G4799</f>
        <v>3</v>
      </c>
      <c r="U4799" s="0" t="n">
        <f aca="false">L4799</f>
        <v>0.92</v>
      </c>
      <c r="V4799" s="0" t="n">
        <f aca="false">K4799</f>
        <v>3</v>
      </c>
      <c r="W4799" s="0" t="n">
        <f aca="false">J4799</f>
        <v>0</v>
      </c>
    </row>
    <row r="4800" customFormat="false" ht="12.8" hidden="false" customHeight="false" outlineLevel="0" collapsed="false">
      <c r="A4800" s="0" t="s">
        <v>74</v>
      </c>
      <c r="B4800" s="0" t="s">
        <v>745</v>
      </c>
      <c r="C4800" s="0" t="s">
        <v>745</v>
      </c>
      <c r="D4800" s="0" t="s">
        <v>42</v>
      </c>
      <c r="E4800" s="0" t="s">
        <v>30</v>
      </c>
      <c r="F4800" s="0" t="s">
        <v>751</v>
      </c>
      <c r="G4800" s="0" t="s">
        <v>1611</v>
      </c>
      <c r="H4800" s="0" t="n">
        <v>2.80410195348837</v>
      </c>
      <c r="I4800" s="0" t="n">
        <v>25.166465004914</v>
      </c>
      <c r="J4800" s="0" t="n">
        <v>675</v>
      </c>
      <c r="K4800" s="0" t="n">
        <f aca="false">I4800*SUMIFS(syst_chauffage!$H$3:$H$27,syst_chauffage!$B$3:$B$27,D4800,syst_chauffage!$C$3:$C$27,E4800)</f>
        <v>22.7175725623346</v>
      </c>
      <c r="L4800" s="12" t="n">
        <f aca="false">H4800*SUMIFS(syst_chauffage!$K$3:$K$27,syst_chauffage!$B$3:$B$27,D4800,syst_chauffage!$C$3:$C$27,E4800)</f>
        <v>2.49996610303434</v>
      </c>
      <c r="N4800" s="0" t="str">
        <f aca="false">A4800</f>
        <v>Commerce</v>
      </c>
      <c r="O4800" s="0" t="str">
        <f aca="false">B4800</f>
        <v>Entrepôt</v>
      </c>
      <c r="P4800" s="0" t="str">
        <f aca="false">C4800</f>
        <v>Entrepôt</v>
      </c>
      <c r="Q4800" s="0" t="str">
        <f aca="false">D4800</f>
        <v>Rooftop</v>
      </c>
      <c r="R4800" s="0" t="str">
        <f aca="false">E4800</f>
        <v>Electricité</v>
      </c>
      <c r="S4800" s="0" t="str">
        <f aca="false">F4800</f>
        <v>0312121002</v>
      </c>
      <c r="T4800" s="0" t="str">
        <f aca="false">G4800</f>
        <v>3</v>
      </c>
      <c r="U4800" s="0" t="n">
        <f aca="false">L4800</f>
        <v>2.49996610303434</v>
      </c>
      <c r="V4800" s="0" t="n">
        <f aca="false">K4800</f>
        <v>22.7175725623346</v>
      </c>
      <c r="W4800" s="0" t="n">
        <f aca="false">J4800</f>
        <v>675</v>
      </c>
    </row>
    <row r="4801" customFormat="false" ht="12.8" hidden="false" customHeight="false" outlineLevel="0" collapsed="false">
      <c r="A4801" s="0" t="s">
        <v>74</v>
      </c>
      <c r="B4801" s="0" t="s">
        <v>745</v>
      </c>
      <c r="C4801" s="0" t="s">
        <v>745</v>
      </c>
      <c r="D4801" s="0" t="s">
        <v>51</v>
      </c>
      <c r="E4801" s="0" t="s">
        <v>57</v>
      </c>
      <c r="F4801" s="0" t="s">
        <v>752</v>
      </c>
      <c r="G4801" s="0" t="s">
        <v>1611</v>
      </c>
      <c r="H4801" s="0" t="n">
        <v>1.88393273155416</v>
      </c>
      <c r="I4801" s="0" t="n">
        <v>26.2897673838828</v>
      </c>
      <c r="J4801" s="0" t="n">
        <v>0</v>
      </c>
      <c r="K4801" s="0" t="n">
        <f aca="false">I4801*SUMIFS(syst_chauffage!$H$3:$H$27,syst_chauffage!$B$3:$B$27,D4801,syst_chauffage!$C$3:$C$27,E4801)</f>
        <v>55.7041749770174</v>
      </c>
      <c r="L4801" s="12" t="n">
        <f aca="false">H4801*SUMIFS(syst_chauffage!$K$3:$K$27,syst_chauffage!$B$3:$B$27,D4801,syst_chauffage!$C$3:$C$27,E4801)</f>
        <v>1.88393273155416</v>
      </c>
      <c r="N4801" s="0" t="str">
        <f aca="false">A4801</f>
        <v>Commerce</v>
      </c>
      <c r="O4801" s="0" t="str">
        <f aca="false">B4801</f>
        <v>Entrepôt</v>
      </c>
      <c r="P4801" s="0" t="str">
        <f aca="false">C4801</f>
        <v>Entrepôt</v>
      </c>
      <c r="Q4801" s="0" t="str">
        <f aca="false">D4801</f>
        <v>Autre système centralisé performant</v>
      </c>
      <c r="R4801" s="0" t="str">
        <f aca="false">E4801</f>
        <v>Autres</v>
      </c>
      <c r="S4801" s="0" t="str">
        <f aca="false">F4801</f>
        <v>0312122101</v>
      </c>
      <c r="T4801" s="0" t="str">
        <f aca="false">G4801</f>
        <v>3</v>
      </c>
      <c r="U4801" s="0" t="n">
        <f aca="false">L4801</f>
        <v>1.88393273155416</v>
      </c>
      <c r="V4801" s="0" t="n">
        <f aca="false">K4801</f>
        <v>55.7041749770174</v>
      </c>
      <c r="W4801" s="0" t="n">
        <f aca="false">J4801</f>
        <v>0</v>
      </c>
    </row>
    <row r="4802" customFormat="false" ht="12.8" hidden="false" customHeight="false" outlineLevel="0" collapsed="false">
      <c r="A4802" s="0" t="s">
        <v>74</v>
      </c>
      <c r="B4802" s="0" t="s">
        <v>745</v>
      </c>
      <c r="C4802" s="0" t="s">
        <v>745</v>
      </c>
      <c r="D4802" s="0" t="s">
        <v>51</v>
      </c>
      <c r="E4802" s="0" t="s">
        <v>58</v>
      </c>
      <c r="F4802" s="0" t="s">
        <v>753</v>
      </c>
      <c r="G4802" s="0" t="s">
        <v>1611</v>
      </c>
      <c r="H4802" s="0" t="n">
        <v>1.86877010522349</v>
      </c>
      <c r="I4802" s="0" t="n">
        <v>26.5944720581549</v>
      </c>
      <c r="J4802" s="0" t="n">
        <v>765</v>
      </c>
      <c r="K4802" s="0" t="n">
        <f aca="false">I4802*SUMIFS(syst_chauffage!$H$3:$H$27,syst_chauffage!$B$3:$B$27,D4802,syst_chauffage!$C$3:$C$27,E4802)</f>
        <v>56.7525902599394</v>
      </c>
      <c r="L4802" s="12" t="n">
        <f aca="false">H4802*SUMIFS(syst_chauffage!$K$3:$K$27,syst_chauffage!$B$3:$B$27,D4802,syst_chauffage!$C$3:$C$27,E4802)</f>
        <v>1.86877010522349</v>
      </c>
      <c r="N4802" s="0" t="str">
        <f aca="false">A4802</f>
        <v>Commerce</v>
      </c>
      <c r="O4802" s="0" t="str">
        <f aca="false">B4802</f>
        <v>Entrepôt</v>
      </c>
      <c r="P4802" s="0" t="str">
        <f aca="false">C4802</f>
        <v>Entrepôt</v>
      </c>
      <c r="Q4802" s="0" t="str">
        <f aca="false">D4802</f>
        <v>Autre système centralisé performant</v>
      </c>
      <c r="R4802" s="0" t="str">
        <f aca="false">E4802</f>
        <v>Urbain</v>
      </c>
      <c r="S4802" s="0" t="str">
        <f aca="false">F4802</f>
        <v>0312122106</v>
      </c>
      <c r="T4802" s="0" t="str">
        <f aca="false">G4802</f>
        <v>3</v>
      </c>
      <c r="U4802" s="0" t="n">
        <f aca="false">L4802</f>
        <v>1.86877010522349</v>
      </c>
      <c r="V4802" s="0" t="n">
        <f aca="false">K4802</f>
        <v>56.7525902599394</v>
      </c>
      <c r="W4802" s="0" t="n">
        <f aca="false">J4802</f>
        <v>765</v>
      </c>
    </row>
    <row r="4803" customFormat="false" ht="12.8" hidden="false" customHeight="false" outlineLevel="0" collapsed="false">
      <c r="A4803" s="0" t="s">
        <v>74</v>
      </c>
      <c r="B4803" s="0" t="s">
        <v>745</v>
      </c>
      <c r="C4803" s="0" t="s">
        <v>745</v>
      </c>
      <c r="D4803" s="0" t="s">
        <v>27</v>
      </c>
      <c r="E4803" s="0" t="s">
        <v>23</v>
      </c>
      <c r="F4803" s="0" t="s">
        <v>754</v>
      </c>
      <c r="G4803" s="0" t="s">
        <v>1611</v>
      </c>
      <c r="H4803" s="0" t="n">
        <v>0.761583138885597</v>
      </c>
      <c r="I4803" s="0" t="n">
        <v>8.54040989777683</v>
      </c>
      <c r="J4803" s="0" t="n">
        <v>836</v>
      </c>
      <c r="K4803" s="0" t="n">
        <f aca="false">I4803*SUMIFS(syst_chauffage!$H$3:$H$27,syst_chauffage!$B$3:$B$27,D4803,syst_chauffage!$C$3:$C$27,E4803)</f>
        <v>21.9010539797047</v>
      </c>
      <c r="L4803" s="12" t="n">
        <f aca="false">H4803*SUMIFS(syst_chauffage!$K$3:$K$27,syst_chauffage!$B$3:$B$27,D4803,syst_chauffage!$C$3:$C$27,E4803)</f>
        <v>0.761583138885597</v>
      </c>
      <c r="N4803" s="0" t="str">
        <f aca="false">A4803</f>
        <v>Commerce</v>
      </c>
      <c r="O4803" s="0" t="str">
        <f aca="false">B4803</f>
        <v>Entrepôt</v>
      </c>
      <c r="P4803" s="0" t="str">
        <f aca="false">C4803</f>
        <v>Entrepôt</v>
      </c>
      <c r="Q4803" s="0" t="str">
        <f aca="false">D4803</f>
        <v>Chaudière condensation fioul</v>
      </c>
      <c r="R4803" s="0" t="str">
        <f aca="false">E4803</f>
        <v>Fioul</v>
      </c>
      <c r="S4803" s="0" t="str">
        <f aca="false">F4803</f>
        <v>0312122303</v>
      </c>
      <c r="T4803" s="0" t="str">
        <f aca="false">G4803</f>
        <v>3</v>
      </c>
      <c r="U4803" s="0" t="n">
        <f aca="false">L4803</f>
        <v>0.761583138885597</v>
      </c>
      <c r="V4803" s="0" t="n">
        <f aca="false">K4803</f>
        <v>21.9010539797047</v>
      </c>
      <c r="W4803" s="0" t="n">
        <f aca="false">J4803</f>
        <v>836</v>
      </c>
    </row>
    <row r="4804" customFormat="false" ht="12.8" hidden="false" customHeight="false" outlineLevel="0" collapsed="false">
      <c r="A4804" s="0" t="s">
        <v>74</v>
      </c>
      <c r="B4804" s="0" t="s">
        <v>745</v>
      </c>
      <c r="C4804" s="0" t="s">
        <v>745</v>
      </c>
      <c r="D4804" s="0" t="s">
        <v>18</v>
      </c>
      <c r="E4804" s="0" t="s">
        <v>14</v>
      </c>
      <c r="F4804" s="0" t="s">
        <v>755</v>
      </c>
      <c r="G4804" s="0" t="s">
        <v>1611</v>
      </c>
      <c r="H4804" s="0" t="n">
        <v>0.989367103465403</v>
      </c>
      <c r="I4804" s="0" t="n">
        <v>6.4267749893688</v>
      </c>
      <c r="J4804" s="0" t="n">
        <v>836</v>
      </c>
      <c r="K4804" s="0" t="n">
        <f aca="false">I4804*SUMIFS(syst_chauffage!$H$3:$H$27,syst_chauffage!$B$3:$B$27,D4804,syst_chauffage!$C$3:$C$27,E4804)</f>
        <v>17.5125050444364</v>
      </c>
      <c r="L4804" s="12" t="n">
        <f aca="false">H4804*SUMIFS(syst_chauffage!$K$3:$K$27,syst_chauffage!$B$3:$B$27,D4804,syst_chauffage!$C$3:$C$27,E4804)</f>
        <v>0.961117596045209</v>
      </c>
      <c r="N4804" s="0" t="str">
        <f aca="false">A4804</f>
        <v>Commerce</v>
      </c>
      <c r="O4804" s="0" t="str">
        <f aca="false">B4804</f>
        <v>Entrepôt</v>
      </c>
      <c r="P4804" s="0" t="str">
        <f aca="false">C4804</f>
        <v>Entrepôt</v>
      </c>
      <c r="Q4804" s="0" t="str">
        <f aca="false">D4804</f>
        <v>Chaudière condensation gaz</v>
      </c>
      <c r="R4804" s="0" t="str">
        <f aca="false">E4804</f>
        <v>Gaz</v>
      </c>
      <c r="S4804" s="0" t="str">
        <f aca="false">F4804</f>
        <v>0312122404</v>
      </c>
      <c r="T4804" s="0" t="str">
        <f aca="false">G4804</f>
        <v>3</v>
      </c>
      <c r="U4804" s="0" t="n">
        <f aca="false">L4804</f>
        <v>0.961117596045209</v>
      </c>
      <c r="V4804" s="0" t="n">
        <f aca="false">K4804</f>
        <v>17.5125050444364</v>
      </c>
      <c r="W4804" s="0" t="n">
        <f aca="false">J4804</f>
        <v>836</v>
      </c>
    </row>
    <row r="4805" customFormat="false" ht="12.8" hidden="false" customHeight="false" outlineLevel="0" collapsed="false">
      <c r="A4805" s="0" t="s">
        <v>74</v>
      </c>
      <c r="B4805" s="0" t="s">
        <v>745</v>
      </c>
      <c r="C4805" s="0" t="s">
        <v>745</v>
      </c>
      <c r="D4805" s="0" t="s">
        <v>32</v>
      </c>
      <c r="E4805" s="0" t="s">
        <v>30</v>
      </c>
      <c r="F4805" s="0" t="s">
        <v>756</v>
      </c>
      <c r="G4805" s="0" t="s">
        <v>1611</v>
      </c>
      <c r="H4805" s="0" t="n">
        <v>1</v>
      </c>
      <c r="I4805" s="0" t="n">
        <v>12</v>
      </c>
      <c r="J4805" s="0" t="n">
        <v>0</v>
      </c>
      <c r="K4805" s="0" t="n">
        <f aca="false">I4805*SUMIFS(syst_chauffage!$H$3:$H$27,syst_chauffage!$B$3:$B$27,D4805,syst_chauffage!$C$3:$C$27,E4805)</f>
        <v>12</v>
      </c>
      <c r="L4805" s="12" t="n">
        <f aca="false">H4805*SUMIFS(syst_chauffage!$K$3:$K$27,syst_chauffage!$B$3:$B$27,D4805,syst_chauffage!$C$3:$C$27,E4805)</f>
        <v>1</v>
      </c>
      <c r="N4805" s="0" t="str">
        <f aca="false">A4805</f>
        <v>Commerce</v>
      </c>
      <c r="O4805" s="0" t="str">
        <f aca="false">B4805</f>
        <v>Entrepôt</v>
      </c>
      <c r="P4805" s="0" t="str">
        <f aca="false">C4805</f>
        <v>Entrepôt</v>
      </c>
      <c r="Q4805" s="0" t="str">
        <f aca="false">D4805</f>
        <v>Electrique direct performant</v>
      </c>
      <c r="R4805" s="0" t="str">
        <f aca="false">E4805</f>
        <v>Electricité</v>
      </c>
      <c r="S4805" s="0" t="str">
        <f aca="false">F4805</f>
        <v>0312122602</v>
      </c>
      <c r="T4805" s="0" t="str">
        <f aca="false">G4805</f>
        <v>3</v>
      </c>
      <c r="U4805" s="0" t="n">
        <f aca="false">L4805</f>
        <v>1</v>
      </c>
      <c r="V4805" s="0" t="n">
        <f aca="false">K4805</f>
        <v>12</v>
      </c>
      <c r="W4805" s="0" t="n">
        <f aca="false">J4805</f>
        <v>0</v>
      </c>
    </row>
    <row r="4806" customFormat="false" ht="12.8" hidden="false" customHeight="false" outlineLevel="0" collapsed="false">
      <c r="A4806" s="0" t="s">
        <v>74</v>
      </c>
      <c r="B4806" s="0" t="s">
        <v>745</v>
      </c>
      <c r="C4806" s="0" t="s">
        <v>745</v>
      </c>
      <c r="D4806" s="0" t="s">
        <v>46</v>
      </c>
      <c r="E4806" s="0" t="s">
        <v>30</v>
      </c>
      <c r="F4806" s="0" t="s">
        <v>757</v>
      </c>
      <c r="G4806" s="0" t="s">
        <v>1611</v>
      </c>
      <c r="H4806" s="0" t="n">
        <v>3.32861023255814</v>
      </c>
      <c r="I4806" s="0" t="n">
        <v>29.9600773868024</v>
      </c>
      <c r="J4806" s="0" t="n">
        <v>720</v>
      </c>
      <c r="K4806" s="0" t="n">
        <f aca="false">I4806*SUMIFS(syst_chauffage!$H$3:$H$27,syst_chauffage!$B$3:$B$27,D4806,syst_chauffage!$C$3:$C$27,E4806)</f>
        <v>51.9779624376636</v>
      </c>
      <c r="L4806" s="12" t="n">
        <f aca="false">H4806*SUMIFS(syst_chauffage!$K$3:$K$27,syst_chauffage!$B$3:$B$27,D4806,syst_chauffage!$C$3:$C$27,E4806)</f>
        <v>3.00077723502174</v>
      </c>
      <c r="N4806" s="0" t="str">
        <f aca="false">A4806</f>
        <v>Commerce</v>
      </c>
      <c r="O4806" s="0" t="str">
        <f aca="false">B4806</f>
        <v>Entrepôt</v>
      </c>
      <c r="P4806" s="0" t="str">
        <f aca="false">C4806</f>
        <v>Entrepôt</v>
      </c>
      <c r="Q4806" s="0" t="str">
        <f aca="false">D4806</f>
        <v>Rooftop performant</v>
      </c>
      <c r="R4806" s="0" t="str">
        <f aca="false">E4806</f>
        <v>Electricité</v>
      </c>
      <c r="S4806" s="0" t="str">
        <f aca="false">F4806</f>
        <v>0312123002</v>
      </c>
      <c r="T4806" s="0" t="str">
        <f aca="false">G4806</f>
        <v>3</v>
      </c>
      <c r="U4806" s="0" t="n">
        <f aca="false">L4806</f>
        <v>3.00077723502174</v>
      </c>
      <c r="V4806" s="0" t="n">
        <f aca="false">K4806</f>
        <v>51.9779624376636</v>
      </c>
      <c r="W4806" s="0" t="n">
        <f aca="false">J4806</f>
        <v>720</v>
      </c>
    </row>
    <row r="4807" customFormat="false" ht="12.8" hidden="false" customHeight="false" outlineLevel="0" collapsed="false">
      <c r="A4807" s="0" t="s">
        <v>74</v>
      </c>
      <c r="B4807" s="0" t="s">
        <v>758</v>
      </c>
      <c r="C4807" s="0" t="s">
        <v>759</v>
      </c>
      <c r="D4807" s="0" t="s">
        <v>19</v>
      </c>
      <c r="E4807" s="0" t="s">
        <v>57</v>
      </c>
      <c r="F4807" s="0" t="s">
        <v>760</v>
      </c>
      <c r="G4807" s="0" t="s">
        <v>1611</v>
      </c>
      <c r="H4807" s="0" t="n">
        <v>1.71668418773895</v>
      </c>
      <c r="I4807" s="0" t="n">
        <v>28.2082319755164</v>
      </c>
      <c r="J4807" s="0" t="n">
        <v>0</v>
      </c>
      <c r="K4807" s="0" t="n">
        <f aca="false">I4807*SUMIFS(syst_chauffage!$H$3:$H$27,syst_chauffage!$B$3:$B$27,D4807,syst_chauffage!$C$3:$C$27,E4807)</f>
        <v>39.2793050323833</v>
      </c>
      <c r="L4807" s="12" t="n">
        <f aca="false">H4807*SUMIFS(syst_chauffage!$K$3:$K$27,syst_chauffage!$B$3:$B$27,D4807,syst_chauffage!$C$3:$C$27,E4807)</f>
        <v>1.71668418773895</v>
      </c>
      <c r="N4807" s="0" t="str">
        <f aca="false">A4807</f>
        <v>Commerce</v>
      </c>
      <c r="O4807" s="0" t="str">
        <f aca="false">B4807</f>
        <v>Grand commerce alimentaire</v>
      </c>
      <c r="P4807" s="0" t="str">
        <f aca="false">C4807</f>
        <v>Grand alimentaire</v>
      </c>
      <c r="Q4807" s="0" t="str">
        <f aca="false">D4807</f>
        <v>Autre système centralisé</v>
      </c>
      <c r="R4807" s="0" t="str">
        <f aca="false">E4807</f>
        <v>Autres</v>
      </c>
      <c r="S4807" s="0" t="str">
        <f aca="false">F4807</f>
        <v>0316150101</v>
      </c>
      <c r="T4807" s="0" t="str">
        <f aca="false">G4807</f>
        <v>3</v>
      </c>
      <c r="U4807" s="0" t="n">
        <f aca="false">L4807</f>
        <v>1.71668418773895</v>
      </c>
      <c r="V4807" s="0" t="n">
        <f aca="false">K4807</f>
        <v>39.2793050323833</v>
      </c>
      <c r="W4807" s="0" t="n">
        <f aca="false">J4807</f>
        <v>0</v>
      </c>
    </row>
    <row r="4808" customFormat="false" ht="12.8" hidden="false" customHeight="false" outlineLevel="0" collapsed="false">
      <c r="A4808" s="0" t="s">
        <v>74</v>
      </c>
      <c r="B4808" s="0" t="s">
        <v>758</v>
      </c>
      <c r="C4808" s="0" t="s">
        <v>759</v>
      </c>
      <c r="D4808" s="0" t="s">
        <v>19</v>
      </c>
      <c r="E4808" s="0" t="s">
        <v>58</v>
      </c>
      <c r="F4808" s="0" t="s">
        <v>761</v>
      </c>
      <c r="G4808" s="0" t="s">
        <v>1611</v>
      </c>
      <c r="H4808" s="0" t="n">
        <v>1.7524</v>
      </c>
      <c r="I4808" s="0" t="n">
        <v>27.697483529443</v>
      </c>
      <c r="J4808" s="0" t="n">
        <v>765</v>
      </c>
      <c r="K4808" s="0" t="n">
        <f aca="false">I4808*SUMIFS(syst_chauffage!$H$3:$H$27,syst_chauffage!$B$3:$B$27,D4808,syst_chauffage!$C$3:$C$27,E4808)</f>
        <v>45.5609641796129</v>
      </c>
      <c r="L4808" s="12" t="n">
        <f aca="false">H4808*SUMIFS(syst_chauffage!$K$3:$K$27,syst_chauffage!$B$3:$B$27,D4808,syst_chauffage!$C$3:$C$27,E4808)</f>
        <v>1.7524</v>
      </c>
      <c r="N4808" s="0" t="str">
        <f aca="false">A4808</f>
        <v>Commerce</v>
      </c>
      <c r="O4808" s="0" t="str">
        <f aca="false">B4808</f>
        <v>Grand commerce alimentaire</v>
      </c>
      <c r="P4808" s="0" t="str">
        <f aca="false">C4808</f>
        <v>Grand alimentaire</v>
      </c>
      <c r="Q4808" s="0" t="str">
        <f aca="false">D4808</f>
        <v>Autre système centralisé</v>
      </c>
      <c r="R4808" s="0" t="str">
        <f aca="false">E4808</f>
        <v>Urbain</v>
      </c>
      <c r="S4808" s="0" t="str">
        <f aca="false">F4808</f>
        <v>0316150106</v>
      </c>
      <c r="T4808" s="0" t="str">
        <f aca="false">G4808</f>
        <v>3</v>
      </c>
      <c r="U4808" s="0" t="n">
        <f aca="false">L4808</f>
        <v>1.7524</v>
      </c>
      <c r="V4808" s="0" t="n">
        <f aca="false">K4808</f>
        <v>45.5609641796129</v>
      </c>
      <c r="W4808" s="0" t="n">
        <f aca="false">J4808</f>
        <v>765</v>
      </c>
    </row>
    <row r="4809" customFormat="false" ht="12.8" hidden="false" customHeight="false" outlineLevel="0" collapsed="false">
      <c r="A4809" s="0" t="s">
        <v>74</v>
      </c>
      <c r="B4809" s="0" t="s">
        <v>758</v>
      </c>
      <c r="C4809" s="0" t="s">
        <v>759</v>
      </c>
      <c r="D4809" s="0" t="s">
        <v>22</v>
      </c>
      <c r="E4809" s="0" t="s">
        <v>23</v>
      </c>
      <c r="F4809" s="0" t="s">
        <v>762</v>
      </c>
      <c r="G4809" s="0" t="s">
        <v>1611</v>
      </c>
      <c r="H4809" s="0" t="n">
        <v>0.682515872379483</v>
      </c>
      <c r="I4809" s="0" t="n">
        <v>15.59013425689</v>
      </c>
      <c r="J4809" s="0" t="n">
        <v>0</v>
      </c>
      <c r="K4809" s="0" t="n">
        <f aca="false">I4809*SUMIFS(syst_chauffage!$H$3:$H$27,syst_chauffage!$B$3:$B$27,D4809,syst_chauffage!$C$3:$C$27,E4809)</f>
        <v>27.4545773326376</v>
      </c>
      <c r="L4809" s="12" t="n">
        <f aca="false">H4809*SUMIFS(syst_chauffage!$K$3:$K$27,syst_chauffage!$B$3:$B$27,D4809,syst_chauffage!$C$3:$C$27,E4809)</f>
        <v>0.682515872379483</v>
      </c>
      <c r="N4809" s="0" t="str">
        <f aca="false">A4809</f>
        <v>Commerce</v>
      </c>
      <c r="O4809" s="0" t="str">
        <f aca="false">B4809</f>
        <v>Grand commerce alimentaire</v>
      </c>
      <c r="P4809" s="0" t="str">
        <f aca="false">C4809</f>
        <v>Grand alimentaire</v>
      </c>
      <c r="Q4809" s="0" t="str">
        <f aca="false">D4809</f>
        <v>Chaudière fioul</v>
      </c>
      <c r="R4809" s="0" t="str">
        <f aca="false">E4809</f>
        <v>Fioul</v>
      </c>
      <c r="S4809" s="0" t="str">
        <f aca="false">F4809</f>
        <v>0316150303</v>
      </c>
      <c r="T4809" s="0" t="str">
        <f aca="false">G4809</f>
        <v>3</v>
      </c>
      <c r="U4809" s="0" t="n">
        <f aca="false">L4809</f>
        <v>0.682515872379483</v>
      </c>
      <c r="V4809" s="0" t="n">
        <f aca="false">K4809</f>
        <v>27.4545773326376</v>
      </c>
      <c r="W4809" s="0" t="n">
        <f aca="false">J4809</f>
        <v>0</v>
      </c>
    </row>
    <row r="4810" customFormat="false" ht="12.8" hidden="false" customHeight="false" outlineLevel="0" collapsed="false">
      <c r="A4810" s="0" t="s">
        <v>74</v>
      </c>
      <c r="B4810" s="0" t="s">
        <v>758</v>
      </c>
      <c r="C4810" s="0" t="s">
        <v>759</v>
      </c>
      <c r="D4810" s="0" t="s">
        <v>13</v>
      </c>
      <c r="E4810" s="0" t="s">
        <v>14</v>
      </c>
      <c r="F4810" s="0" t="s">
        <v>763</v>
      </c>
      <c r="G4810" s="0" t="s">
        <v>1611</v>
      </c>
      <c r="H4810" s="0" t="n">
        <v>0.779315281590248</v>
      </c>
      <c r="I4810" s="0" t="n">
        <v>11.4296730482173</v>
      </c>
      <c r="J4810" s="0" t="n">
        <v>363</v>
      </c>
      <c r="K4810" s="0" t="n">
        <f aca="false">I4810*SUMIFS(syst_chauffage!$H$3:$H$27,syst_chauffage!$B$3:$B$27,D4810,syst_chauffage!$C$3:$C$27,E4810)</f>
        <v>23.0832732436745</v>
      </c>
      <c r="L4810" s="12" t="n">
        <f aca="false">H4810*SUMIFS(syst_chauffage!$K$3:$K$27,syst_chauffage!$B$3:$B$27,D4810,syst_chauffage!$C$3:$C$27,E4810)</f>
        <v>0.779315281590248</v>
      </c>
      <c r="N4810" s="0" t="str">
        <f aca="false">A4810</f>
        <v>Commerce</v>
      </c>
      <c r="O4810" s="0" t="str">
        <f aca="false">B4810</f>
        <v>Grand commerce alimentaire</v>
      </c>
      <c r="P4810" s="0" t="str">
        <f aca="false">C4810</f>
        <v>Grand alimentaire</v>
      </c>
      <c r="Q4810" s="0" t="str">
        <f aca="false">D4810</f>
        <v>Chaudière gaz</v>
      </c>
      <c r="R4810" s="0" t="str">
        <f aca="false">E4810</f>
        <v>Gaz</v>
      </c>
      <c r="S4810" s="0" t="str">
        <f aca="false">F4810</f>
        <v>0316150404</v>
      </c>
      <c r="T4810" s="0" t="str">
        <f aca="false">G4810</f>
        <v>3</v>
      </c>
      <c r="U4810" s="0" t="n">
        <f aca="false">L4810</f>
        <v>0.779315281590248</v>
      </c>
      <c r="V4810" s="0" t="n">
        <f aca="false">K4810</f>
        <v>23.0832732436745</v>
      </c>
      <c r="W4810" s="0" t="n">
        <f aca="false">J4810</f>
        <v>363</v>
      </c>
    </row>
    <row r="4811" customFormat="false" ht="12.8" hidden="false" customHeight="false" outlineLevel="0" collapsed="false">
      <c r="A4811" s="0" t="s">
        <v>74</v>
      </c>
      <c r="B4811" s="0" t="s">
        <v>758</v>
      </c>
      <c r="C4811" s="0" t="s">
        <v>759</v>
      </c>
      <c r="D4811" s="0" t="s">
        <v>29</v>
      </c>
      <c r="E4811" s="0" t="s">
        <v>30</v>
      </c>
      <c r="F4811" s="0" t="s">
        <v>764</v>
      </c>
      <c r="G4811" s="0" t="s">
        <v>1611</v>
      </c>
      <c r="H4811" s="0" t="n">
        <v>0.92</v>
      </c>
      <c r="I4811" s="0" t="n">
        <v>10.4</v>
      </c>
      <c r="J4811" s="0" t="n">
        <v>0</v>
      </c>
      <c r="K4811" s="0" t="n">
        <f aca="false">I4811*SUMIFS(syst_chauffage!$H$3:$H$27,syst_chauffage!$B$3:$B$27,D4811,syst_chauffage!$C$3:$C$27,E4811)</f>
        <v>3</v>
      </c>
      <c r="L4811" s="12" t="n">
        <f aca="false">H4811*SUMIFS(syst_chauffage!$K$3:$K$27,syst_chauffage!$B$3:$B$27,D4811,syst_chauffage!$C$3:$C$27,E4811)</f>
        <v>0.92</v>
      </c>
      <c r="N4811" s="0" t="str">
        <f aca="false">A4811</f>
        <v>Commerce</v>
      </c>
      <c r="O4811" s="0" t="str">
        <f aca="false">B4811</f>
        <v>Grand commerce alimentaire</v>
      </c>
      <c r="P4811" s="0" t="str">
        <f aca="false">C4811</f>
        <v>Grand alimentaire</v>
      </c>
      <c r="Q4811" s="0" t="str">
        <f aca="false">D4811</f>
        <v>Electrique direct</v>
      </c>
      <c r="R4811" s="0" t="str">
        <f aca="false">E4811</f>
        <v>Electricité</v>
      </c>
      <c r="S4811" s="0" t="str">
        <f aca="false">F4811</f>
        <v>0316150602</v>
      </c>
      <c r="T4811" s="0" t="str">
        <f aca="false">G4811</f>
        <v>3</v>
      </c>
      <c r="U4811" s="0" t="n">
        <f aca="false">L4811</f>
        <v>0.92</v>
      </c>
      <c r="V4811" s="0" t="n">
        <f aca="false">K4811</f>
        <v>3</v>
      </c>
      <c r="W4811" s="0" t="n">
        <f aca="false">J4811</f>
        <v>0</v>
      </c>
    </row>
    <row r="4812" customFormat="false" ht="12.8" hidden="false" customHeight="false" outlineLevel="0" collapsed="false">
      <c r="A4812" s="0" t="s">
        <v>74</v>
      </c>
      <c r="B4812" s="0" t="s">
        <v>758</v>
      </c>
      <c r="C4812" s="0" t="s">
        <v>759</v>
      </c>
      <c r="D4812" s="0" t="s">
        <v>36</v>
      </c>
      <c r="E4812" s="0" t="s">
        <v>30</v>
      </c>
      <c r="F4812" s="0" t="s">
        <v>765</v>
      </c>
      <c r="G4812" s="0" t="s">
        <v>1611</v>
      </c>
      <c r="H4812" s="0" t="n">
        <v>3.24147013953488</v>
      </c>
      <c r="I4812" s="0" t="n">
        <v>78.6422562573135</v>
      </c>
      <c r="J4812" s="0" t="n">
        <v>675</v>
      </c>
      <c r="K4812" s="0" t="n">
        <f aca="false">I4812*SUMIFS(syst_chauffage!$H$3:$H$27,syst_chauffage!$B$3:$B$27,D4812,syst_chauffage!$C$3:$C$27,E4812)</f>
        <v>48.6526690301008</v>
      </c>
      <c r="L4812" s="12" t="n">
        <f aca="false">H4812*SUMIFS(syst_chauffage!$K$3:$K$27,syst_chauffage!$B$3:$B$27,D4812,syst_chauffage!$C$3:$C$27,E4812)</f>
        <v>2.72345250649794</v>
      </c>
      <c r="N4812" s="0" t="str">
        <f aca="false">A4812</f>
        <v>Commerce</v>
      </c>
      <c r="O4812" s="0" t="str">
        <f aca="false">B4812</f>
        <v>Grand commerce alimentaire</v>
      </c>
      <c r="P4812" s="0" t="str">
        <f aca="false">C4812</f>
        <v>Grand alimentaire</v>
      </c>
      <c r="Q4812" s="0" t="str">
        <f aca="false">D4812</f>
        <v>PAC</v>
      </c>
      <c r="R4812" s="0" t="str">
        <f aca="false">E4812</f>
        <v>Electricité</v>
      </c>
      <c r="S4812" s="0" t="str">
        <f aca="false">F4812</f>
        <v>0316150902</v>
      </c>
      <c r="T4812" s="0" t="str">
        <f aca="false">G4812</f>
        <v>3</v>
      </c>
      <c r="U4812" s="0" t="n">
        <f aca="false">L4812</f>
        <v>2.72345250649794</v>
      </c>
      <c r="V4812" s="0" t="n">
        <f aca="false">K4812</f>
        <v>48.6526690301008</v>
      </c>
      <c r="W4812" s="0" t="n">
        <f aca="false">J4812</f>
        <v>675</v>
      </c>
    </row>
    <row r="4813" customFormat="false" ht="12.8" hidden="false" customHeight="false" outlineLevel="0" collapsed="false">
      <c r="A4813" s="0" t="s">
        <v>74</v>
      </c>
      <c r="B4813" s="0" t="s">
        <v>758</v>
      </c>
      <c r="C4813" s="0" t="s">
        <v>759</v>
      </c>
      <c r="D4813" s="0" t="s">
        <v>51</v>
      </c>
      <c r="E4813" s="0" t="s">
        <v>57</v>
      </c>
      <c r="F4813" s="0" t="s">
        <v>766</v>
      </c>
      <c r="G4813" s="0" t="s">
        <v>1611</v>
      </c>
      <c r="H4813" s="0" t="n">
        <v>1.9807894473911</v>
      </c>
      <c r="I4813" s="0" t="n">
        <v>33.5812285422815</v>
      </c>
      <c r="J4813" s="0" t="n">
        <v>0</v>
      </c>
      <c r="K4813" s="0" t="n">
        <f aca="false">I4813*SUMIFS(syst_chauffage!$H$3:$H$27,syst_chauffage!$B$3:$B$27,D4813,syst_chauffage!$C$3:$C$27,E4813)</f>
        <v>71.1537155634651</v>
      </c>
      <c r="L4813" s="12" t="n">
        <f aca="false">H4813*SUMIFS(syst_chauffage!$K$3:$K$27,syst_chauffage!$B$3:$B$27,D4813,syst_chauffage!$C$3:$C$27,E4813)</f>
        <v>1.9807894473911</v>
      </c>
      <c r="N4813" s="0" t="str">
        <f aca="false">A4813</f>
        <v>Commerce</v>
      </c>
      <c r="O4813" s="0" t="str">
        <f aca="false">B4813</f>
        <v>Grand commerce alimentaire</v>
      </c>
      <c r="P4813" s="0" t="str">
        <f aca="false">C4813</f>
        <v>Grand alimentaire</v>
      </c>
      <c r="Q4813" s="0" t="str">
        <f aca="false">D4813</f>
        <v>Autre système centralisé performant</v>
      </c>
      <c r="R4813" s="0" t="str">
        <f aca="false">E4813</f>
        <v>Autres</v>
      </c>
      <c r="S4813" s="0" t="str">
        <f aca="false">F4813</f>
        <v>0316152101</v>
      </c>
      <c r="T4813" s="0" t="str">
        <f aca="false">G4813</f>
        <v>3</v>
      </c>
      <c r="U4813" s="0" t="n">
        <f aca="false">L4813</f>
        <v>1.9807894473911</v>
      </c>
      <c r="V4813" s="0" t="n">
        <f aca="false">K4813</f>
        <v>71.1537155634651</v>
      </c>
      <c r="W4813" s="0" t="n">
        <f aca="false">J4813</f>
        <v>0</v>
      </c>
    </row>
    <row r="4814" customFormat="false" ht="12.8" hidden="false" customHeight="false" outlineLevel="0" collapsed="false">
      <c r="A4814" s="0" t="s">
        <v>74</v>
      </c>
      <c r="B4814" s="0" t="s">
        <v>758</v>
      </c>
      <c r="C4814" s="0" t="s">
        <v>759</v>
      </c>
      <c r="D4814" s="0" t="s">
        <v>51</v>
      </c>
      <c r="E4814" s="0" t="s">
        <v>58</v>
      </c>
      <c r="F4814" s="0" t="s">
        <v>767</v>
      </c>
      <c r="G4814" s="0" t="s">
        <v>1611</v>
      </c>
      <c r="H4814" s="0" t="n">
        <v>2.022</v>
      </c>
      <c r="I4814" s="0" t="n">
        <v>32.9731946779084</v>
      </c>
      <c r="J4814" s="0" t="n">
        <v>765</v>
      </c>
      <c r="K4814" s="0" t="n">
        <f aca="false">I4814*SUMIFS(syst_chauffage!$H$3:$H$27,syst_chauffage!$B$3:$B$27,D4814,syst_chauffage!$C$3:$C$27,E4814)</f>
        <v>70.3647811855221</v>
      </c>
      <c r="L4814" s="12" t="n">
        <f aca="false">H4814*SUMIFS(syst_chauffage!$K$3:$K$27,syst_chauffage!$B$3:$B$27,D4814,syst_chauffage!$C$3:$C$27,E4814)</f>
        <v>2.022</v>
      </c>
      <c r="N4814" s="0" t="str">
        <f aca="false">A4814</f>
        <v>Commerce</v>
      </c>
      <c r="O4814" s="0" t="str">
        <f aca="false">B4814</f>
        <v>Grand commerce alimentaire</v>
      </c>
      <c r="P4814" s="0" t="str">
        <f aca="false">C4814</f>
        <v>Grand alimentaire</v>
      </c>
      <c r="Q4814" s="0" t="str">
        <f aca="false">D4814</f>
        <v>Autre système centralisé performant</v>
      </c>
      <c r="R4814" s="0" t="str">
        <f aca="false">E4814</f>
        <v>Urbain</v>
      </c>
      <c r="S4814" s="0" t="str">
        <f aca="false">F4814</f>
        <v>0316152106</v>
      </c>
      <c r="T4814" s="0" t="str">
        <f aca="false">G4814</f>
        <v>3</v>
      </c>
      <c r="U4814" s="0" t="n">
        <f aca="false">L4814</f>
        <v>2.022</v>
      </c>
      <c r="V4814" s="0" t="n">
        <f aca="false">K4814</f>
        <v>70.3647811855221</v>
      </c>
      <c r="W4814" s="0" t="n">
        <f aca="false">J4814</f>
        <v>765</v>
      </c>
    </row>
    <row r="4815" customFormat="false" ht="12.8" hidden="false" customHeight="false" outlineLevel="0" collapsed="false">
      <c r="A4815" s="0" t="s">
        <v>74</v>
      </c>
      <c r="B4815" s="0" t="s">
        <v>758</v>
      </c>
      <c r="C4815" s="0" t="s">
        <v>759</v>
      </c>
      <c r="D4815" s="0" t="s">
        <v>27</v>
      </c>
      <c r="E4815" s="0" t="s">
        <v>23</v>
      </c>
      <c r="F4815" s="0" t="s">
        <v>768</v>
      </c>
      <c r="G4815" s="0" t="s">
        <v>1611</v>
      </c>
      <c r="H4815" s="0" t="n">
        <v>0.757500176377008</v>
      </c>
      <c r="I4815" s="0" t="n">
        <v>18.5596836391548</v>
      </c>
      <c r="J4815" s="0" t="n">
        <v>836</v>
      </c>
      <c r="K4815" s="0" t="n">
        <f aca="false">I4815*SUMIFS(syst_chauffage!$H$3:$H$27,syst_chauffage!$B$3:$B$27,D4815,syst_chauffage!$C$3:$C$27,E4815)</f>
        <v>47.5945110472018</v>
      </c>
      <c r="L4815" s="12" t="n">
        <f aca="false">H4815*SUMIFS(syst_chauffage!$K$3:$K$27,syst_chauffage!$B$3:$B$27,D4815,syst_chauffage!$C$3:$C$27,E4815)</f>
        <v>0.757500176377008</v>
      </c>
      <c r="N4815" s="0" t="str">
        <f aca="false">A4815</f>
        <v>Commerce</v>
      </c>
      <c r="O4815" s="0" t="str">
        <f aca="false">B4815</f>
        <v>Grand commerce alimentaire</v>
      </c>
      <c r="P4815" s="0" t="str">
        <f aca="false">C4815</f>
        <v>Grand alimentaire</v>
      </c>
      <c r="Q4815" s="0" t="str">
        <f aca="false">D4815</f>
        <v>Chaudière condensation fioul</v>
      </c>
      <c r="R4815" s="0" t="str">
        <f aca="false">E4815</f>
        <v>Fioul</v>
      </c>
      <c r="S4815" s="0" t="str">
        <f aca="false">F4815</f>
        <v>0316152303</v>
      </c>
      <c r="T4815" s="0" t="str">
        <f aca="false">G4815</f>
        <v>3</v>
      </c>
      <c r="U4815" s="0" t="n">
        <f aca="false">L4815</f>
        <v>0.757500176377008</v>
      </c>
      <c r="V4815" s="0" t="n">
        <f aca="false">K4815</f>
        <v>47.5945110472018</v>
      </c>
      <c r="W4815" s="0" t="n">
        <f aca="false">J4815</f>
        <v>836</v>
      </c>
    </row>
    <row r="4816" customFormat="false" ht="12.8" hidden="false" customHeight="false" outlineLevel="0" collapsed="false">
      <c r="A4816" s="0" t="s">
        <v>74</v>
      </c>
      <c r="B4816" s="0" t="s">
        <v>758</v>
      </c>
      <c r="C4816" s="0" t="s">
        <v>759</v>
      </c>
      <c r="D4816" s="0" t="s">
        <v>18</v>
      </c>
      <c r="E4816" s="0" t="s">
        <v>14</v>
      </c>
      <c r="F4816" s="0" t="s">
        <v>769</v>
      </c>
      <c r="G4816" s="0" t="s">
        <v>1611</v>
      </c>
      <c r="H4816" s="0" t="n">
        <v>0.98678716433266</v>
      </c>
      <c r="I4816" s="0" t="n">
        <v>13.6067536288301</v>
      </c>
      <c r="J4816" s="0" t="n">
        <v>836</v>
      </c>
      <c r="K4816" s="0" t="n">
        <f aca="false">I4816*SUMIFS(syst_chauffage!$H$3:$H$27,syst_chauffage!$B$3:$B$27,D4816,syst_chauffage!$C$3:$C$27,E4816)</f>
        <v>37.0774364992501</v>
      </c>
      <c r="L4816" s="12" t="n">
        <f aca="false">H4816*SUMIFS(syst_chauffage!$K$3:$K$27,syst_chauffage!$B$3:$B$27,D4816,syst_chauffage!$C$3:$C$27,E4816)</f>
        <v>0.958611322197493</v>
      </c>
      <c r="N4816" s="0" t="str">
        <f aca="false">A4816</f>
        <v>Commerce</v>
      </c>
      <c r="O4816" s="0" t="str">
        <f aca="false">B4816</f>
        <v>Grand commerce alimentaire</v>
      </c>
      <c r="P4816" s="0" t="str">
        <f aca="false">C4816</f>
        <v>Grand alimentaire</v>
      </c>
      <c r="Q4816" s="0" t="str">
        <f aca="false">D4816</f>
        <v>Chaudière condensation gaz</v>
      </c>
      <c r="R4816" s="0" t="str">
        <f aca="false">E4816</f>
        <v>Gaz</v>
      </c>
      <c r="S4816" s="0" t="str">
        <f aca="false">F4816</f>
        <v>0316152404</v>
      </c>
      <c r="T4816" s="0" t="str">
        <f aca="false">G4816</f>
        <v>3</v>
      </c>
      <c r="U4816" s="0" t="n">
        <f aca="false">L4816</f>
        <v>0.958611322197493</v>
      </c>
      <c r="V4816" s="0" t="n">
        <f aca="false">K4816</f>
        <v>37.0774364992501</v>
      </c>
      <c r="W4816" s="0" t="n">
        <f aca="false">J4816</f>
        <v>836</v>
      </c>
    </row>
    <row r="4817" customFormat="false" ht="12.8" hidden="false" customHeight="false" outlineLevel="0" collapsed="false">
      <c r="A4817" s="0" t="s">
        <v>74</v>
      </c>
      <c r="B4817" s="0" t="s">
        <v>758</v>
      </c>
      <c r="C4817" s="0" t="s">
        <v>759</v>
      </c>
      <c r="D4817" s="0" t="s">
        <v>32</v>
      </c>
      <c r="E4817" s="0" t="s">
        <v>30</v>
      </c>
      <c r="F4817" s="0" t="s">
        <v>770</v>
      </c>
      <c r="G4817" s="0" t="s">
        <v>1611</v>
      </c>
      <c r="H4817" s="0" t="n">
        <v>1</v>
      </c>
      <c r="I4817" s="0" t="n">
        <v>12</v>
      </c>
      <c r="J4817" s="0" t="n">
        <v>0</v>
      </c>
      <c r="K4817" s="0" t="n">
        <f aca="false">I4817*SUMIFS(syst_chauffage!$H$3:$H$27,syst_chauffage!$B$3:$B$27,D4817,syst_chauffage!$C$3:$C$27,E4817)</f>
        <v>12</v>
      </c>
      <c r="L4817" s="12" t="n">
        <f aca="false">H4817*SUMIFS(syst_chauffage!$K$3:$K$27,syst_chauffage!$B$3:$B$27,D4817,syst_chauffage!$C$3:$C$27,E4817)</f>
        <v>1</v>
      </c>
      <c r="N4817" s="0" t="str">
        <f aca="false">A4817</f>
        <v>Commerce</v>
      </c>
      <c r="O4817" s="0" t="str">
        <f aca="false">B4817</f>
        <v>Grand commerce alimentaire</v>
      </c>
      <c r="P4817" s="0" t="str">
        <f aca="false">C4817</f>
        <v>Grand alimentaire</v>
      </c>
      <c r="Q4817" s="0" t="str">
        <f aca="false">D4817</f>
        <v>Electrique direct performant</v>
      </c>
      <c r="R4817" s="0" t="str">
        <f aca="false">E4817</f>
        <v>Electricité</v>
      </c>
      <c r="S4817" s="0" t="str">
        <f aca="false">F4817</f>
        <v>0316152602</v>
      </c>
      <c r="T4817" s="0" t="str">
        <f aca="false">G4817</f>
        <v>3</v>
      </c>
      <c r="U4817" s="0" t="n">
        <f aca="false">L4817</f>
        <v>1</v>
      </c>
      <c r="V4817" s="0" t="n">
        <f aca="false">K4817</f>
        <v>12</v>
      </c>
      <c r="W4817" s="0" t="n">
        <f aca="false">J4817</f>
        <v>0</v>
      </c>
    </row>
    <row r="4818" customFormat="false" ht="12.8" hidden="false" customHeight="false" outlineLevel="0" collapsed="false">
      <c r="A4818" s="0" t="s">
        <v>74</v>
      </c>
      <c r="B4818" s="0" t="s">
        <v>758</v>
      </c>
      <c r="C4818" s="0" t="s">
        <v>759</v>
      </c>
      <c r="D4818" s="0" t="s">
        <v>38</v>
      </c>
      <c r="E4818" s="0" t="s">
        <v>30</v>
      </c>
      <c r="F4818" s="0" t="s">
        <v>771</v>
      </c>
      <c r="G4818" s="0" t="s">
        <v>1611</v>
      </c>
      <c r="H4818" s="0" t="n">
        <v>3.36378976744186</v>
      </c>
      <c r="I4818" s="0" t="n">
        <v>93.6217336396589</v>
      </c>
      <c r="J4818" s="0" t="n">
        <v>720</v>
      </c>
      <c r="K4818" s="0" t="n">
        <f aca="false">I4818*SUMIFS(syst_chauffage!$H$3:$H$27,syst_chauffage!$B$3:$B$27,D4818,syst_chauffage!$C$3:$C$27,E4818)</f>
        <v>94.6322680942925</v>
      </c>
      <c r="L4818" s="12" t="n">
        <f aca="false">H4818*SUMIFS(syst_chauffage!$K$3:$K$27,syst_chauffage!$B$3:$B$27,D4818,syst_chauffage!$C$3:$C$27,E4818)</f>
        <v>3.00929906818493</v>
      </c>
      <c r="N4818" s="0" t="str">
        <f aca="false">A4818</f>
        <v>Commerce</v>
      </c>
      <c r="O4818" s="0" t="str">
        <f aca="false">B4818</f>
        <v>Grand commerce alimentaire</v>
      </c>
      <c r="P4818" s="0" t="str">
        <f aca="false">C4818</f>
        <v>Grand alimentaire</v>
      </c>
      <c r="Q4818" s="0" t="str">
        <f aca="false">D4818</f>
        <v>PAC performant</v>
      </c>
      <c r="R4818" s="0" t="str">
        <f aca="false">E4818</f>
        <v>Electricité</v>
      </c>
      <c r="S4818" s="0" t="str">
        <f aca="false">F4818</f>
        <v>0316152902</v>
      </c>
      <c r="T4818" s="0" t="str">
        <f aca="false">G4818</f>
        <v>3</v>
      </c>
      <c r="U4818" s="0" t="n">
        <f aca="false">L4818</f>
        <v>3.00929906818493</v>
      </c>
      <c r="V4818" s="0" t="n">
        <f aca="false">K4818</f>
        <v>94.6322680942925</v>
      </c>
      <c r="W4818" s="0" t="n">
        <f aca="false">J4818</f>
        <v>720</v>
      </c>
    </row>
    <row r="4819" customFormat="false" ht="12.8" hidden="false" customHeight="false" outlineLevel="0" collapsed="false">
      <c r="A4819" s="0" t="s">
        <v>74</v>
      </c>
      <c r="B4819" s="0" t="s">
        <v>758</v>
      </c>
      <c r="C4819" s="0" t="s">
        <v>772</v>
      </c>
      <c r="D4819" s="0" t="s">
        <v>19</v>
      </c>
      <c r="E4819" s="0" t="s">
        <v>57</v>
      </c>
      <c r="F4819" s="0" t="s">
        <v>773</v>
      </c>
      <c r="G4819" s="0" t="s">
        <v>1611</v>
      </c>
      <c r="H4819" s="0" t="n">
        <v>1.6213097932998</v>
      </c>
      <c r="I4819" s="0" t="n">
        <v>33.3190780220477</v>
      </c>
      <c r="J4819" s="0" t="n">
        <v>0</v>
      </c>
      <c r="K4819" s="0" t="n">
        <f aca="false">I4819*SUMIFS(syst_chauffage!$H$3:$H$27,syst_chauffage!$B$3:$B$27,D4819,syst_chauffage!$C$3:$C$27,E4819)</f>
        <v>46.3960389350786</v>
      </c>
      <c r="L4819" s="12" t="n">
        <f aca="false">H4819*SUMIFS(syst_chauffage!$K$3:$K$27,syst_chauffage!$B$3:$B$27,D4819,syst_chauffage!$C$3:$C$27,E4819)</f>
        <v>1.6213097932998</v>
      </c>
      <c r="N4819" s="0" t="str">
        <f aca="false">A4819</f>
        <v>Commerce</v>
      </c>
      <c r="O4819" s="0" t="str">
        <f aca="false">B4819</f>
        <v>Grand commerce alimentaire</v>
      </c>
      <c r="P4819" s="0" t="str">
        <f aca="false">C4819</f>
        <v>Hypermarché</v>
      </c>
      <c r="Q4819" s="0" t="str">
        <f aca="false">D4819</f>
        <v>Autre système centralisé</v>
      </c>
      <c r="R4819" s="0" t="str">
        <f aca="false">E4819</f>
        <v>Autres</v>
      </c>
      <c r="S4819" s="0" t="str">
        <f aca="false">F4819</f>
        <v>0316410101</v>
      </c>
      <c r="T4819" s="0" t="str">
        <f aca="false">G4819</f>
        <v>3</v>
      </c>
      <c r="U4819" s="0" t="n">
        <f aca="false">L4819</f>
        <v>1.6213097932998</v>
      </c>
      <c r="V4819" s="0" t="n">
        <f aca="false">K4819</f>
        <v>46.3960389350786</v>
      </c>
      <c r="W4819" s="0" t="n">
        <f aca="false">J4819</f>
        <v>0</v>
      </c>
    </row>
    <row r="4820" customFormat="false" ht="12.8" hidden="false" customHeight="false" outlineLevel="0" collapsed="false">
      <c r="A4820" s="0" t="s">
        <v>74</v>
      </c>
      <c r="B4820" s="0" t="s">
        <v>758</v>
      </c>
      <c r="C4820" s="0" t="s">
        <v>772</v>
      </c>
      <c r="D4820" s="0" t="s">
        <v>19</v>
      </c>
      <c r="E4820" s="0" t="s">
        <v>58</v>
      </c>
      <c r="F4820" s="0" t="s">
        <v>774</v>
      </c>
      <c r="G4820" s="0" t="s">
        <v>1611</v>
      </c>
      <c r="H4820" s="0" t="n">
        <v>1.59826510543218</v>
      </c>
      <c r="I4820" s="0" t="n">
        <v>33.90455516</v>
      </c>
      <c r="J4820" s="0" t="n">
        <v>765</v>
      </c>
      <c r="K4820" s="0" t="n">
        <f aca="false">I4820*SUMIFS(syst_chauffage!$H$3:$H$27,syst_chauffage!$B$3:$B$27,D4820,syst_chauffage!$C$3:$C$27,E4820)</f>
        <v>55.7712841142552</v>
      </c>
      <c r="L4820" s="12" t="n">
        <f aca="false">H4820*SUMIFS(syst_chauffage!$K$3:$K$27,syst_chauffage!$B$3:$B$27,D4820,syst_chauffage!$C$3:$C$27,E4820)</f>
        <v>1.59826510543218</v>
      </c>
      <c r="N4820" s="0" t="str">
        <f aca="false">A4820</f>
        <v>Commerce</v>
      </c>
      <c r="O4820" s="0" t="str">
        <f aca="false">B4820</f>
        <v>Grand commerce alimentaire</v>
      </c>
      <c r="P4820" s="0" t="str">
        <f aca="false">C4820</f>
        <v>Hypermarché</v>
      </c>
      <c r="Q4820" s="0" t="str">
        <f aca="false">D4820</f>
        <v>Autre système centralisé</v>
      </c>
      <c r="R4820" s="0" t="str">
        <f aca="false">E4820</f>
        <v>Urbain</v>
      </c>
      <c r="S4820" s="0" t="str">
        <f aca="false">F4820</f>
        <v>0316410106</v>
      </c>
      <c r="T4820" s="0" t="str">
        <f aca="false">G4820</f>
        <v>3</v>
      </c>
      <c r="U4820" s="0" t="n">
        <f aca="false">L4820</f>
        <v>1.59826510543218</v>
      </c>
      <c r="V4820" s="0" t="n">
        <f aca="false">K4820</f>
        <v>55.7712841142552</v>
      </c>
      <c r="W4820" s="0" t="n">
        <f aca="false">J4820</f>
        <v>765</v>
      </c>
    </row>
    <row r="4821" customFormat="false" ht="12.8" hidden="false" customHeight="false" outlineLevel="0" collapsed="false">
      <c r="A4821" s="0" t="s">
        <v>74</v>
      </c>
      <c r="B4821" s="0" t="s">
        <v>758</v>
      </c>
      <c r="C4821" s="0" t="s">
        <v>772</v>
      </c>
      <c r="D4821" s="0" t="s">
        <v>22</v>
      </c>
      <c r="E4821" s="0" t="s">
        <v>23</v>
      </c>
      <c r="F4821" s="0" t="s">
        <v>775</v>
      </c>
      <c r="G4821" s="0" t="s">
        <v>1611</v>
      </c>
      <c r="H4821" s="0" t="n">
        <v>0.689377907802488</v>
      </c>
      <c r="I4821" s="0" t="n">
        <v>9.11291765914424</v>
      </c>
      <c r="J4821" s="0" t="n">
        <v>0</v>
      </c>
      <c r="K4821" s="0" t="n">
        <f aca="false">I4821*SUMIFS(syst_chauffage!$H$3:$H$27,syst_chauffage!$B$3:$B$27,D4821,syst_chauffage!$C$3:$C$27,E4821)</f>
        <v>16.0480531133568</v>
      </c>
      <c r="L4821" s="12" t="n">
        <f aca="false">H4821*SUMIFS(syst_chauffage!$K$3:$K$27,syst_chauffage!$B$3:$B$27,D4821,syst_chauffage!$C$3:$C$27,E4821)</f>
        <v>0.689377907802488</v>
      </c>
      <c r="N4821" s="0" t="str">
        <f aca="false">A4821</f>
        <v>Commerce</v>
      </c>
      <c r="O4821" s="0" t="str">
        <f aca="false">B4821</f>
        <v>Grand commerce alimentaire</v>
      </c>
      <c r="P4821" s="0" t="str">
        <f aca="false">C4821</f>
        <v>Hypermarché</v>
      </c>
      <c r="Q4821" s="0" t="str">
        <f aca="false">D4821</f>
        <v>Chaudière fioul</v>
      </c>
      <c r="R4821" s="0" t="str">
        <f aca="false">E4821</f>
        <v>Fioul</v>
      </c>
      <c r="S4821" s="0" t="str">
        <f aca="false">F4821</f>
        <v>0316410303</v>
      </c>
      <c r="T4821" s="0" t="str">
        <f aca="false">G4821</f>
        <v>3</v>
      </c>
      <c r="U4821" s="0" t="n">
        <f aca="false">L4821</f>
        <v>0.689377907802488</v>
      </c>
      <c r="V4821" s="0" t="n">
        <f aca="false">K4821</f>
        <v>16.0480531133568</v>
      </c>
      <c r="W4821" s="0" t="n">
        <f aca="false">J4821</f>
        <v>0</v>
      </c>
    </row>
    <row r="4822" customFormat="false" ht="12.8" hidden="false" customHeight="false" outlineLevel="0" collapsed="false">
      <c r="A4822" s="0" t="s">
        <v>74</v>
      </c>
      <c r="B4822" s="0" t="s">
        <v>758</v>
      </c>
      <c r="C4822" s="0" t="s">
        <v>772</v>
      </c>
      <c r="D4822" s="0" t="s">
        <v>13</v>
      </c>
      <c r="E4822" s="0" t="s">
        <v>14</v>
      </c>
      <c r="F4822" s="0" t="s">
        <v>776</v>
      </c>
      <c r="G4822" s="0" t="s">
        <v>1611</v>
      </c>
      <c r="H4822" s="0" t="n">
        <v>0.780741935948798</v>
      </c>
      <c r="I4822" s="0" t="n">
        <v>6.83937960630617</v>
      </c>
      <c r="J4822" s="0" t="n">
        <v>308</v>
      </c>
      <c r="K4822" s="0" t="n">
        <f aca="false">I4822*SUMIFS(syst_chauffage!$H$3:$H$27,syst_chauffage!$B$3:$B$27,D4822,syst_chauffage!$C$3:$C$27,E4822)</f>
        <v>13.812754538434</v>
      </c>
      <c r="L4822" s="12" t="n">
        <f aca="false">H4822*SUMIFS(syst_chauffage!$K$3:$K$27,syst_chauffage!$B$3:$B$27,D4822,syst_chauffage!$C$3:$C$27,E4822)</f>
        <v>0.780741935948798</v>
      </c>
      <c r="N4822" s="0" t="str">
        <f aca="false">A4822</f>
        <v>Commerce</v>
      </c>
      <c r="O4822" s="0" t="str">
        <f aca="false">B4822</f>
        <v>Grand commerce alimentaire</v>
      </c>
      <c r="P4822" s="0" t="str">
        <f aca="false">C4822</f>
        <v>Hypermarché</v>
      </c>
      <c r="Q4822" s="0" t="str">
        <f aca="false">D4822</f>
        <v>Chaudière gaz</v>
      </c>
      <c r="R4822" s="0" t="str">
        <f aca="false">E4822</f>
        <v>Gaz</v>
      </c>
      <c r="S4822" s="0" t="str">
        <f aca="false">F4822</f>
        <v>0316410404</v>
      </c>
      <c r="T4822" s="0" t="str">
        <f aca="false">G4822</f>
        <v>3</v>
      </c>
      <c r="U4822" s="0" t="n">
        <f aca="false">L4822</f>
        <v>0.780741935948798</v>
      </c>
      <c r="V4822" s="0" t="n">
        <f aca="false">K4822</f>
        <v>13.812754538434</v>
      </c>
      <c r="W4822" s="0" t="n">
        <f aca="false">J4822</f>
        <v>308</v>
      </c>
    </row>
    <row r="4823" customFormat="false" ht="12.8" hidden="false" customHeight="false" outlineLevel="0" collapsed="false">
      <c r="A4823" s="0" t="s">
        <v>74</v>
      </c>
      <c r="B4823" s="0" t="s">
        <v>758</v>
      </c>
      <c r="C4823" s="0" t="s">
        <v>772</v>
      </c>
      <c r="D4823" s="0" t="s">
        <v>29</v>
      </c>
      <c r="E4823" s="0" t="s">
        <v>30</v>
      </c>
      <c r="F4823" s="0" t="s">
        <v>777</v>
      </c>
      <c r="G4823" s="0" t="s">
        <v>1611</v>
      </c>
      <c r="H4823" s="0" t="n">
        <v>0.92</v>
      </c>
      <c r="I4823" s="0" t="n">
        <v>10.4</v>
      </c>
      <c r="J4823" s="0" t="n">
        <v>0</v>
      </c>
      <c r="K4823" s="0" t="n">
        <f aca="false">I4823*SUMIFS(syst_chauffage!$H$3:$H$27,syst_chauffage!$B$3:$B$27,D4823,syst_chauffage!$C$3:$C$27,E4823)</f>
        <v>3</v>
      </c>
      <c r="L4823" s="12" t="n">
        <f aca="false">H4823*SUMIFS(syst_chauffage!$K$3:$K$27,syst_chauffage!$B$3:$B$27,D4823,syst_chauffage!$C$3:$C$27,E4823)</f>
        <v>0.92</v>
      </c>
      <c r="N4823" s="0" t="str">
        <f aca="false">A4823</f>
        <v>Commerce</v>
      </c>
      <c r="O4823" s="0" t="str">
        <f aca="false">B4823</f>
        <v>Grand commerce alimentaire</v>
      </c>
      <c r="P4823" s="0" t="str">
        <f aca="false">C4823</f>
        <v>Hypermarché</v>
      </c>
      <c r="Q4823" s="0" t="str">
        <f aca="false">D4823</f>
        <v>Electrique direct</v>
      </c>
      <c r="R4823" s="0" t="str">
        <f aca="false">E4823</f>
        <v>Electricité</v>
      </c>
      <c r="S4823" s="0" t="str">
        <f aca="false">F4823</f>
        <v>0316410602</v>
      </c>
      <c r="T4823" s="0" t="str">
        <f aca="false">G4823</f>
        <v>3</v>
      </c>
      <c r="U4823" s="0" t="n">
        <f aca="false">L4823</f>
        <v>0.92</v>
      </c>
      <c r="V4823" s="0" t="n">
        <f aca="false">K4823</f>
        <v>3</v>
      </c>
      <c r="W4823" s="0" t="n">
        <f aca="false">J4823</f>
        <v>0</v>
      </c>
    </row>
    <row r="4824" customFormat="false" ht="12.8" hidden="false" customHeight="false" outlineLevel="0" collapsed="false">
      <c r="A4824" s="0" t="s">
        <v>74</v>
      </c>
      <c r="B4824" s="0" t="s">
        <v>758</v>
      </c>
      <c r="C4824" s="0" t="s">
        <v>772</v>
      </c>
      <c r="D4824" s="0" t="s">
        <v>42</v>
      </c>
      <c r="E4824" s="0" t="s">
        <v>30</v>
      </c>
      <c r="F4824" s="0" t="s">
        <v>778</v>
      </c>
      <c r="G4824" s="0" t="s">
        <v>1611</v>
      </c>
      <c r="H4824" s="0" t="n">
        <v>2.80410195348837</v>
      </c>
      <c r="I4824" s="0" t="n">
        <v>37.7982980321341</v>
      </c>
      <c r="J4824" s="0" t="n">
        <v>558</v>
      </c>
      <c r="K4824" s="0" t="n">
        <f aca="false">I4824*SUMIFS(syst_chauffage!$H$3:$H$27,syst_chauffage!$B$3:$B$27,D4824,syst_chauffage!$C$3:$C$27,E4824)</f>
        <v>34.1202301598612</v>
      </c>
      <c r="L4824" s="12" t="n">
        <f aca="false">H4824*SUMIFS(syst_chauffage!$K$3:$K$27,syst_chauffage!$B$3:$B$27,D4824,syst_chauffage!$C$3:$C$27,E4824)</f>
        <v>2.49996610303434</v>
      </c>
      <c r="N4824" s="0" t="str">
        <f aca="false">A4824</f>
        <v>Commerce</v>
      </c>
      <c r="O4824" s="0" t="str">
        <f aca="false">B4824</f>
        <v>Grand commerce alimentaire</v>
      </c>
      <c r="P4824" s="0" t="str">
        <f aca="false">C4824</f>
        <v>Hypermarché</v>
      </c>
      <c r="Q4824" s="0" t="str">
        <f aca="false">D4824</f>
        <v>Rooftop</v>
      </c>
      <c r="R4824" s="0" t="str">
        <f aca="false">E4824</f>
        <v>Electricité</v>
      </c>
      <c r="S4824" s="0" t="str">
        <f aca="false">F4824</f>
        <v>0316411002</v>
      </c>
      <c r="T4824" s="0" t="str">
        <f aca="false">G4824</f>
        <v>3</v>
      </c>
      <c r="U4824" s="0" t="n">
        <f aca="false">L4824</f>
        <v>2.49996610303434</v>
      </c>
      <c r="V4824" s="0" t="n">
        <f aca="false">K4824</f>
        <v>34.1202301598612</v>
      </c>
      <c r="W4824" s="0" t="n">
        <f aca="false">J4824</f>
        <v>558</v>
      </c>
    </row>
    <row r="4825" customFormat="false" ht="12.8" hidden="false" customHeight="false" outlineLevel="0" collapsed="false">
      <c r="A4825" s="0" t="s">
        <v>74</v>
      </c>
      <c r="B4825" s="0" t="s">
        <v>758</v>
      </c>
      <c r="C4825" s="0" t="s">
        <v>772</v>
      </c>
      <c r="D4825" s="0" t="s">
        <v>51</v>
      </c>
      <c r="E4825" s="0" t="s">
        <v>57</v>
      </c>
      <c r="F4825" s="0" t="s">
        <v>779</v>
      </c>
      <c r="G4825" s="0" t="s">
        <v>1611</v>
      </c>
      <c r="H4825" s="0" t="n">
        <v>1.87074206919208</v>
      </c>
      <c r="I4825" s="0" t="n">
        <v>39.6655690738663</v>
      </c>
      <c r="J4825" s="0" t="n">
        <v>0</v>
      </c>
      <c r="K4825" s="0" t="n">
        <f aca="false">I4825*SUMIFS(syst_chauffage!$H$3:$H$27,syst_chauffage!$B$3:$B$27,D4825,syst_chauffage!$C$3:$C$27,E4825)</f>
        <v>84.0455439559422</v>
      </c>
      <c r="L4825" s="12" t="n">
        <f aca="false">H4825*SUMIFS(syst_chauffage!$K$3:$K$27,syst_chauffage!$B$3:$B$27,D4825,syst_chauffage!$C$3:$C$27,E4825)</f>
        <v>1.87074206919208</v>
      </c>
      <c r="N4825" s="0" t="str">
        <f aca="false">A4825</f>
        <v>Commerce</v>
      </c>
      <c r="O4825" s="0" t="str">
        <f aca="false">B4825</f>
        <v>Grand commerce alimentaire</v>
      </c>
      <c r="P4825" s="0" t="str">
        <f aca="false">C4825</f>
        <v>Hypermarché</v>
      </c>
      <c r="Q4825" s="0" t="str">
        <f aca="false">D4825</f>
        <v>Autre système centralisé performant</v>
      </c>
      <c r="R4825" s="0" t="str">
        <f aca="false">E4825</f>
        <v>Autres</v>
      </c>
      <c r="S4825" s="0" t="str">
        <f aca="false">F4825</f>
        <v>0316412101</v>
      </c>
      <c r="T4825" s="0" t="str">
        <f aca="false">G4825</f>
        <v>3</v>
      </c>
      <c r="U4825" s="0" t="n">
        <f aca="false">L4825</f>
        <v>1.87074206919208</v>
      </c>
      <c r="V4825" s="0" t="n">
        <f aca="false">K4825</f>
        <v>84.0455439559422</v>
      </c>
      <c r="W4825" s="0" t="n">
        <f aca="false">J4825</f>
        <v>0</v>
      </c>
    </row>
    <row r="4826" customFormat="false" ht="12.8" hidden="false" customHeight="false" outlineLevel="0" collapsed="false">
      <c r="A4826" s="0" t="s">
        <v>74</v>
      </c>
      <c r="B4826" s="0" t="s">
        <v>758</v>
      </c>
      <c r="C4826" s="0" t="s">
        <v>772</v>
      </c>
      <c r="D4826" s="0" t="s">
        <v>51</v>
      </c>
      <c r="E4826" s="0" t="s">
        <v>58</v>
      </c>
      <c r="F4826" s="0" t="s">
        <v>780</v>
      </c>
      <c r="G4826" s="0" t="s">
        <v>1611</v>
      </c>
      <c r="H4826" s="0" t="n">
        <v>1.84415204472944</v>
      </c>
      <c r="I4826" s="0" t="n">
        <v>40.3625656666667</v>
      </c>
      <c r="J4826" s="0" t="n">
        <v>765</v>
      </c>
      <c r="K4826" s="0" t="n">
        <f aca="false">I4826*SUMIFS(syst_chauffage!$H$3:$H$27,syst_chauffage!$B$3:$B$27,D4826,syst_chauffage!$C$3:$C$27,E4826)</f>
        <v>86.1336952322699</v>
      </c>
      <c r="L4826" s="12" t="n">
        <f aca="false">H4826*SUMIFS(syst_chauffage!$K$3:$K$27,syst_chauffage!$B$3:$B$27,D4826,syst_chauffage!$C$3:$C$27,E4826)</f>
        <v>1.84415204472944</v>
      </c>
      <c r="N4826" s="0" t="str">
        <f aca="false">A4826</f>
        <v>Commerce</v>
      </c>
      <c r="O4826" s="0" t="str">
        <f aca="false">B4826</f>
        <v>Grand commerce alimentaire</v>
      </c>
      <c r="P4826" s="0" t="str">
        <f aca="false">C4826</f>
        <v>Hypermarché</v>
      </c>
      <c r="Q4826" s="0" t="str">
        <f aca="false">D4826</f>
        <v>Autre système centralisé performant</v>
      </c>
      <c r="R4826" s="0" t="str">
        <f aca="false">E4826</f>
        <v>Urbain</v>
      </c>
      <c r="S4826" s="0" t="str">
        <f aca="false">F4826</f>
        <v>0316412106</v>
      </c>
      <c r="T4826" s="0" t="str">
        <f aca="false">G4826</f>
        <v>3</v>
      </c>
      <c r="U4826" s="0" t="n">
        <f aca="false">L4826</f>
        <v>1.84415204472944</v>
      </c>
      <c r="V4826" s="0" t="n">
        <f aca="false">K4826</f>
        <v>86.1336952322699</v>
      </c>
      <c r="W4826" s="0" t="n">
        <f aca="false">J4826</f>
        <v>765</v>
      </c>
    </row>
    <row r="4827" customFormat="false" ht="12.8" hidden="false" customHeight="false" outlineLevel="0" collapsed="false">
      <c r="A4827" s="0" t="s">
        <v>74</v>
      </c>
      <c r="B4827" s="0" t="s">
        <v>758</v>
      </c>
      <c r="C4827" s="0" t="s">
        <v>772</v>
      </c>
      <c r="D4827" s="0" t="s">
        <v>27</v>
      </c>
      <c r="E4827" s="0" t="s">
        <v>23</v>
      </c>
      <c r="F4827" s="0" t="s">
        <v>781</v>
      </c>
      <c r="G4827" s="0" t="s">
        <v>1611</v>
      </c>
      <c r="H4827" s="0" t="n">
        <v>0.761583138885597</v>
      </c>
      <c r="I4827" s="0" t="n">
        <v>10.8487114989812</v>
      </c>
      <c r="J4827" s="0" t="n">
        <v>693</v>
      </c>
      <c r="K4827" s="0" t="n">
        <f aca="false">I4827*SUMIFS(syst_chauffage!$H$3:$H$27,syst_chauffage!$B$3:$B$27,D4827,syst_chauffage!$C$3:$C$27,E4827)</f>
        <v>27.8204698595649</v>
      </c>
      <c r="L4827" s="12" t="n">
        <f aca="false">H4827*SUMIFS(syst_chauffage!$K$3:$K$27,syst_chauffage!$B$3:$B$27,D4827,syst_chauffage!$C$3:$C$27,E4827)</f>
        <v>0.761583138885597</v>
      </c>
      <c r="N4827" s="0" t="str">
        <f aca="false">A4827</f>
        <v>Commerce</v>
      </c>
      <c r="O4827" s="0" t="str">
        <f aca="false">B4827</f>
        <v>Grand commerce alimentaire</v>
      </c>
      <c r="P4827" s="0" t="str">
        <f aca="false">C4827</f>
        <v>Hypermarché</v>
      </c>
      <c r="Q4827" s="0" t="str">
        <f aca="false">D4827</f>
        <v>Chaudière condensation fioul</v>
      </c>
      <c r="R4827" s="0" t="str">
        <f aca="false">E4827</f>
        <v>Fioul</v>
      </c>
      <c r="S4827" s="0" t="str">
        <f aca="false">F4827</f>
        <v>0316412303</v>
      </c>
      <c r="T4827" s="0" t="str">
        <f aca="false">G4827</f>
        <v>3</v>
      </c>
      <c r="U4827" s="0" t="n">
        <f aca="false">L4827</f>
        <v>0.761583138885597</v>
      </c>
      <c r="V4827" s="0" t="n">
        <f aca="false">K4827</f>
        <v>27.8204698595649</v>
      </c>
      <c r="W4827" s="0" t="n">
        <f aca="false">J4827</f>
        <v>693</v>
      </c>
    </row>
    <row r="4828" customFormat="false" ht="12.8" hidden="false" customHeight="false" outlineLevel="0" collapsed="false">
      <c r="A4828" s="0" t="s">
        <v>74</v>
      </c>
      <c r="B4828" s="0" t="s">
        <v>758</v>
      </c>
      <c r="C4828" s="0" t="s">
        <v>772</v>
      </c>
      <c r="D4828" s="0" t="s">
        <v>18</v>
      </c>
      <c r="E4828" s="0" t="s">
        <v>14</v>
      </c>
      <c r="F4828" s="0" t="s">
        <v>782</v>
      </c>
      <c r="G4828" s="0" t="s">
        <v>1611</v>
      </c>
      <c r="H4828" s="0" t="n">
        <v>0.989367103465403</v>
      </c>
      <c r="I4828" s="0" t="n">
        <v>8.14211857893592</v>
      </c>
      <c r="J4828" s="0" t="n">
        <v>693</v>
      </c>
      <c r="K4828" s="0" t="n">
        <f aca="false">I4828*SUMIFS(syst_chauffage!$H$3:$H$27,syst_chauffage!$B$3:$B$27,D4828,syst_chauffage!$C$3:$C$27,E4828)</f>
        <v>22.1866944030071</v>
      </c>
      <c r="L4828" s="12" t="n">
        <f aca="false">H4828*SUMIFS(syst_chauffage!$K$3:$K$27,syst_chauffage!$B$3:$B$27,D4828,syst_chauffage!$C$3:$C$27,E4828)</f>
        <v>0.961117596045209</v>
      </c>
      <c r="N4828" s="0" t="str">
        <f aca="false">A4828</f>
        <v>Commerce</v>
      </c>
      <c r="O4828" s="0" t="str">
        <f aca="false">B4828</f>
        <v>Grand commerce alimentaire</v>
      </c>
      <c r="P4828" s="0" t="str">
        <f aca="false">C4828</f>
        <v>Hypermarché</v>
      </c>
      <c r="Q4828" s="0" t="str">
        <f aca="false">D4828</f>
        <v>Chaudière condensation gaz</v>
      </c>
      <c r="R4828" s="0" t="str">
        <f aca="false">E4828</f>
        <v>Gaz</v>
      </c>
      <c r="S4828" s="0" t="str">
        <f aca="false">F4828</f>
        <v>0316412404</v>
      </c>
      <c r="T4828" s="0" t="str">
        <f aca="false">G4828</f>
        <v>3</v>
      </c>
      <c r="U4828" s="0" t="n">
        <f aca="false">L4828</f>
        <v>0.961117596045209</v>
      </c>
      <c r="V4828" s="0" t="n">
        <f aca="false">K4828</f>
        <v>22.1866944030071</v>
      </c>
      <c r="W4828" s="0" t="n">
        <f aca="false">J4828</f>
        <v>693</v>
      </c>
    </row>
    <row r="4829" customFormat="false" ht="12.8" hidden="false" customHeight="false" outlineLevel="0" collapsed="false">
      <c r="A4829" s="0" t="s">
        <v>74</v>
      </c>
      <c r="B4829" s="0" t="s">
        <v>758</v>
      </c>
      <c r="C4829" s="0" t="s">
        <v>772</v>
      </c>
      <c r="D4829" s="0" t="s">
        <v>32</v>
      </c>
      <c r="E4829" s="0" t="s">
        <v>30</v>
      </c>
      <c r="F4829" s="0" t="s">
        <v>783</v>
      </c>
      <c r="G4829" s="0" t="s">
        <v>1611</v>
      </c>
      <c r="H4829" s="0" t="n">
        <v>1</v>
      </c>
      <c r="I4829" s="0" t="n">
        <v>12</v>
      </c>
      <c r="J4829" s="0" t="n">
        <v>0</v>
      </c>
      <c r="K4829" s="0" t="n">
        <f aca="false">I4829*SUMIFS(syst_chauffage!$H$3:$H$27,syst_chauffage!$B$3:$B$27,D4829,syst_chauffage!$C$3:$C$27,E4829)</f>
        <v>12</v>
      </c>
      <c r="L4829" s="12" t="n">
        <f aca="false">H4829*SUMIFS(syst_chauffage!$K$3:$K$27,syst_chauffage!$B$3:$B$27,D4829,syst_chauffage!$C$3:$C$27,E4829)</f>
        <v>1</v>
      </c>
      <c r="N4829" s="0" t="str">
        <f aca="false">A4829</f>
        <v>Commerce</v>
      </c>
      <c r="O4829" s="0" t="str">
        <f aca="false">B4829</f>
        <v>Grand commerce alimentaire</v>
      </c>
      <c r="P4829" s="0" t="str">
        <f aca="false">C4829</f>
        <v>Hypermarché</v>
      </c>
      <c r="Q4829" s="0" t="str">
        <f aca="false">D4829</f>
        <v>Electrique direct performant</v>
      </c>
      <c r="R4829" s="0" t="str">
        <f aca="false">E4829</f>
        <v>Electricité</v>
      </c>
      <c r="S4829" s="0" t="str">
        <f aca="false">F4829</f>
        <v>0316412602</v>
      </c>
      <c r="T4829" s="0" t="str">
        <f aca="false">G4829</f>
        <v>3</v>
      </c>
      <c r="U4829" s="0" t="n">
        <f aca="false">L4829</f>
        <v>1</v>
      </c>
      <c r="V4829" s="0" t="n">
        <f aca="false">K4829</f>
        <v>12</v>
      </c>
      <c r="W4829" s="0" t="n">
        <f aca="false">J4829</f>
        <v>0</v>
      </c>
    </row>
    <row r="4830" customFormat="false" ht="12.8" hidden="false" customHeight="false" outlineLevel="0" collapsed="false">
      <c r="A4830" s="0" t="s">
        <v>74</v>
      </c>
      <c r="B4830" s="0" t="s">
        <v>758</v>
      </c>
      <c r="C4830" s="0" t="s">
        <v>772</v>
      </c>
      <c r="D4830" s="0" t="s">
        <v>46</v>
      </c>
      <c r="E4830" s="0" t="s">
        <v>30</v>
      </c>
      <c r="F4830" s="0" t="s">
        <v>784</v>
      </c>
      <c r="G4830" s="0" t="s">
        <v>1611</v>
      </c>
      <c r="H4830" s="0" t="n">
        <v>3.32861023255814</v>
      </c>
      <c r="I4830" s="0" t="n">
        <v>44.9979738477787</v>
      </c>
      <c r="J4830" s="0" t="n">
        <v>603</v>
      </c>
      <c r="K4830" s="0" t="n">
        <f aca="false">I4830*SUMIFS(syst_chauffage!$H$3:$H$27,syst_chauffage!$B$3:$B$27,D4830,syst_chauffage!$C$3:$C$27,E4830)</f>
        <v>78.067321530388</v>
      </c>
      <c r="L4830" s="12" t="n">
        <f aca="false">H4830*SUMIFS(syst_chauffage!$K$3:$K$27,syst_chauffage!$B$3:$B$27,D4830,syst_chauffage!$C$3:$C$27,E4830)</f>
        <v>3.00077723502174</v>
      </c>
      <c r="N4830" s="0" t="str">
        <f aca="false">A4830</f>
        <v>Commerce</v>
      </c>
      <c r="O4830" s="0" t="str">
        <f aca="false">B4830</f>
        <v>Grand commerce alimentaire</v>
      </c>
      <c r="P4830" s="0" t="str">
        <f aca="false">C4830</f>
        <v>Hypermarché</v>
      </c>
      <c r="Q4830" s="0" t="str">
        <f aca="false">D4830</f>
        <v>Rooftop performant</v>
      </c>
      <c r="R4830" s="0" t="str">
        <f aca="false">E4830</f>
        <v>Electricité</v>
      </c>
      <c r="S4830" s="0" t="str">
        <f aca="false">F4830</f>
        <v>0316413002</v>
      </c>
      <c r="T4830" s="0" t="str">
        <f aca="false">G4830</f>
        <v>3</v>
      </c>
      <c r="U4830" s="0" t="n">
        <f aca="false">L4830</f>
        <v>3.00077723502174</v>
      </c>
      <c r="V4830" s="0" t="n">
        <f aca="false">K4830</f>
        <v>78.067321530388</v>
      </c>
      <c r="W4830" s="0" t="n">
        <f aca="false">J4830</f>
        <v>603</v>
      </c>
    </row>
    <row r="4831" customFormat="false" ht="12.8" hidden="false" customHeight="false" outlineLevel="0" collapsed="false">
      <c r="A4831" s="0" t="s">
        <v>74</v>
      </c>
      <c r="B4831" s="0" t="s">
        <v>758</v>
      </c>
      <c r="C4831" s="0" t="s">
        <v>785</v>
      </c>
      <c r="D4831" s="0" t="s">
        <v>19</v>
      </c>
      <c r="E4831" s="0" t="s">
        <v>57</v>
      </c>
      <c r="F4831" s="0" t="s">
        <v>786</v>
      </c>
      <c r="G4831" s="0" t="s">
        <v>1611</v>
      </c>
      <c r="H4831" s="0" t="n">
        <v>1.61776753908253</v>
      </c>
      <c r="I4831" s="0" t="n">
        <v>35.3177186753675</v>
      </c>
      <c r="J4831" s="0" t="n">
        <v>0</v>
      </c>
      <c r="K4831" s="0" t="n">
        <f aca="false">I4831*SUMIFS(syst_chauffage!$H$3:$H$27,syst_chauffage!$B$3:$B$27,D4831,syst_chauffage!$C$3:$C$27,E4831)</f>
        <v>49.1790994239462</v>
      </c>
      <c r="L4831" s="12" t="n">
        <f aca="false">H4831*SUMIFS(syst_chauffage!$K$3:$K$27,syst_chauffage!$B$3:$B$27,D4831,syst_chauffage!$C$3:$C$27,E4831)</f>
        <v>1.61776753908253</v>
      </c>
      <c r="N4831" s="0" t="str">
        <f aca="false">A4831</f>
        <v>Commerce</v>
      </c>
      <c r="O4831" s="0" t="str">
        <f aca="false">B4831</f>
        <v>Grand commerce alimentaire</v>
      </c>
      <c r="P4831" s="0" t="str">
        <f aca="false">C4831</f>
        <v>Superette</v>
      </c>
      <c r="Q4831" s="0" t="str">
        <f aca="false">D4831</f>
        <v>Autre système centralisé</v>
      </c>
      <c r="R4831" s="0" t="str">
        <f aca="false">E4831</f>
        <v>Autres</v>
      </c>
      <c r="S4831" s="0" t="str">
        <f aca="false">F4831</f>
        <v>0316920101</v>
      </c>
      <c r="T4831" s="0" t="str">
        <f aca="false">G4831</f>
        <v>3</v>
      </c>
      <c r="U4831" s="0" t="n">
        <f aca="false">L4831</f>
        <v>1.61776753908253</v>
      </c>
      <c r="V4831" s="0" t="n">
        <f aca="false">K4831</f>
        <v>49.1790994239462</v>
      </c>
      <c r="W4831" s="0" t="n">
        <f aca="false">J4831</f>
        <v>0</v>
      </c>
    </row>
    <row r="4832" customFormat="false" ht="12.8" hidden="false" customHeight="false" outlineLevel="0" collapsed="false">
      <c r="A4832" s="0" t="s">
        <v>74</v>
      </c>
      <c r="B4832" s="0" t="s">
        <v>758</v>
      </c>
      <c r="C4832" s="0" t="s">
        <v>785</v>
      </c>
      <c r="D4832" s="0" t="s">
        <v>19</v>
      </c>
      <c r="E4832" s="0" t="s">
        <v>58</v>
      </c>
      <c r="F4832" s="0" t="s">
        <v>787</v>
      </c>
      <c r="G4832" s="0" t="s">
        <v>1611</v>
      </c>
      <c r="H4832" s="0" t="n">
        <v>1.61287673782179</v>
      </c>
      <c r="I4832" s="0" t="n">
        <v>35.2404662636747</v>
      </c>
      <c r="J4832" s="0" t="n">
        <v>765</v>
      </c>
      <c r="K4832" s="0" t="n">
        <f aca="false">I4832*SUMIFS(syst_chauffage!$H$3:$H$27,syst_chauffage!$B$3:$B$27,D4832,syst_chauffage!$C$3:$C$27,E4832)</f>
        <v>57.9687905367058</v>
      </c>
      <c r="L4832" s="12" t="n">
        <f aca="false">H4832*SUMIFS(syst_chauffage!$K$3:$K$27,syst_chauffage!$B$3:$B$27,D4832,syst_chauffage!$C$3:$C$27,E4832)</f>
        <v>1.61287673782179</v>
      </c>
      <c r="N4832" s="0" t="str">
        <f aca="false">A4832</f>
        <v>Commerce</v>
      </c>
      <c r="O4832" s="0" t="str">
        <f aca="false">B4832</f>
        <v>Grand commerce alimentaire</v>
      </c>
      <c r="P4832" s="0" t="str">
        <f aca="false">C4832</f>
        <v>Superette</v>
      </c>
      <c r="Q4832" s="0" t="str">
        <f aca="false">D4832</f>
        <v>Autre système centralisé</v>
      </c>
      <c r="R4832" s="0" t="str">
        <f aca="false">E4832</f>
        <v>Urbain</v>
      </c>
      <c r="S4832" s="0" t="str">
        <f aca="false">F4832</f>
        <v>0316920106</v>
      </c>
      <c r="T4832" s="0" t="str">
        <f aca="false">G4832</f>
        <v>3</v>
      </c>
      <c r="U4832" s="0" t="n">
        <f aca="false">L4832</f>
        <v>1.61287673782179</v>
      </c>
      <c r="V4832" s="0" t="n">
        <f aca="false">K4832</f>
        <v>57.9687905367058</v>
      </c>
      <c r="W4832" s="0" t="n">
        <f aca="false">J4832</f>
        <v>765</v>
      </c>
    </row>
    <row r="4833" customFormat="false" ht="12.8" hidden="false" customHeight="false" outlineLevel="0" collapsed="false">
      <c r="A4833" s="0" t="s">
        <v>74</v>
      </c>
      <c r="B4833" s="0" t="s">
        <v>758</v>
      </c>
      <c r="C4833" s="0" t="s">
        <v>785</v>
      </c>
      <c r="D4833" s="0" t="s">
        <v>22</v>
      </c>
      <c r="E4833" s="0" t="s">
        <v>23</v>
      </c>
      <c r="F4833" s="0" t="s">
        <v>788</v>
      </c>
      <c r="G4833" s="0" t="s">
        <v>1611</v>
      </c>
      <c r="H4833" s="0" t="n">
        <v>0.676713726052445</v>
      </c>
      <c r="I4833" s="0" t="n">
        <v>24.6515226857354</v>
      </c>
      <c r="J4833" s="0" t="n">
        <v>0</v>
      </c>
      <c r="K4833" s="0" t="n">
        <f aca="false">I4833*SUMIFS(syst_chauffage!$H$3:$H$27,syst_chauffage!$B$3:$B$27,D4833,syst_chauffage!$C$3:$C$27,E4833)</f>
        <v>43.4118863116066</v>
      </c>
      <c r="L4833" s="12" t="n">
        <f aca="false">H4833*SUMIFS(syst_chauffage!$K$3:$K$27,syst_chauffage!$B$3:$B$27,D4833,syst_chauffage!$C$3:$C$27,E4833)</f>
        <v>0.676713726052445</v>
      </c>
      <c r="N4833" s="0" t="str">
        <f aca="false">A4833</f>
        <v>Commerce</v>
      </c>
      <c r="O4833" s="0" t="str">
        <f aca="false">B4833</f>
        <v>Grand commerce alimentaire</v>
      </c>
      <c r="P4833" s="0" t="str">
        <f aca="false">C4833</f>
        <v>Superette</v>
      </c>
      <c r="Q4833" s="0" t="str">
        <f aca="false">D4833</f>
        <v>Chaudière fioul</v>
      </c>
      <c r="R4833" s="0" t="str">
        <f aca="false">E4833</f>
        <v>Fioul</v>
      </c>
      <c r="S4833" s="0" t="str">
        <f aca="false">F4833</f>
        <v>0316920303</v>
      </c>
      <c r="T4833" s="0" t="str">
        <f aca="false">G4833</f>
        <v>3</v>
      </c>
      <c r="U4833" s="0" t="n">
        <f aca="false">L4833</f>
        <v>0.676713726052445</v>
      </c>
      <c r="V4833" s="0" t="n">
        <f aca="false">K4833</f>
        <v>43.4118863116066</v>
      </c>
      <c r="W4833" s="0" t="n">
        <f aca="false">J4833</f>
        <v>0</v>
      </c>
    </row>
    <row r="4834" customFormat="false" ht="12.8" hidden="false" customHeight="false" outlineLevel="0" collapsed="false">
      <c r="A4834" s="0" t="s">
        <v>74</v>
      </c>
      <c r="B4834" s="0" t="s">
        <v>758</v>
      </c>
      <c r="C4834" s="0" t="s">
        <v>785</v>
      </c>
      <c r="D4834" s="0" t="s">
        <v>13</v>
      </c>
      <c r="E4834" s="0" t="s">
        <v>14</v>
      </c>
      <c r="F4834" s="0" t="s">
        <v>789</v>
      </c>
      <c r="G4834" s="0" t="s">
        <v>1611</v>
      </c>
      <c r="H4834" s="0" t="n">
        <v>0.768067172881546</v>
      </c>
      <c r="I4834" s="0" t="n">
        <v>16.92490257188</v>
      </c>
      <c r="J4834" s="0" t="n">
        <v>308</v>
      </c>
      <c r="K4834" s="0" t="n">
        <f aca="false">I4834*SUMIFS(syst_chauffage!$H$3:$H$27,syst_chauffage!$B$3:$B$27,D4834,syst_chauffage!$C$3:$C$27,E4834)</f>
        <v>34.1813933820451</v>
      </c>
      <c r="L4834" s="12" t="n">
        <f aca="false">H4834*SUMIFS(syst_chauffage!$K$3:$K$27,syst_chauffage!$B$3:$B$27,D4834,syst_chauffage!$C$3:$C$27,E4834)</f>
        <v>0.768067172881546</v>
      </c>
      <c r="N4834" s="0" t="str">
        <f aca="false">A4834</f>
        <v>Commerce</v>
      </c>
      <c r="O4834" s="0" t="str">
        <f aca="false">B4834</f>
        <v>Grand commerce alimentaire</v>
      </c>
      <c r="P4834" s="0" t="str">
        <f aca="false">C4834</f>
        <v>Superette</v>
      </c>
      <c r="Q4834" s="0" t="str">
        <f aca="false">D4834</f>
        <v>Chaudière gaz</v>
      </c>
      <c r="R4834" s="0" t="str">
        <f aca="false">E4834</f>
        <v>Gaz</v>
      </c>
      <c r="S4834" s="0" t="str">
        <f aca="false">F4834</f>
        <v>0316920404</v>
      </c>
      <c r="T4834" s="0" t="str">
        <f aca="false">G4834</f>
        <v>3</v>
      </c>
      <c r="U4834" s="0" t="n">
        <f aca="false">L4834</f>
        <v>0.768067172881546</v>
      </c>
      <c r="V4834" s="0" t="n">
        <f aca="false">K4834</f>
        <v>34.1813933820451</v>
      </c>
      <c r="W4834" s="0" t="n">
        <f aca="false">J4834</f>
        <v>308</v>
      </c>
    </row>
    <row r="4835" customFormat="false" ht="12.8" hidden="false" customHeight="false" outlineLevel="0" collapsed="false">
      <c r="A4835" s="0" t="s">
        <v>74</v>
      </c>
      <c r="B4835" s="0" t="s">
        <v>758</v>
      </c>
      <c r="C4835" s="0" t="s">
        <v>785</v>
      </c>
      <c r="D4835" s="0" t="s">
        <v>29</v>
      </c>
      <c r="E4835" s="0" t="s">
        <v>30</v>
      </c>
      <c r="F4835" s="0" t="s">
        <v>790</v>
      </c>
      <c r="G4835" s="0" t="s">
        <v>1611</v>
      </c>
      <c r="H4835" s="0" t="n">
        <v>0.92</v>
      </c>
      <c r="I4835" s="0" t="n">
        <v>10.4</v>
      </c>
      <c r="J4835" s="0" t="n">
        <v>0</v>
      </c>
      <c r="K4835" s="0" t="n">
        <f aca="false">I4835*SUMIFS(syst_chauffage!$H$3:$H$27,syst_chauffage!$B$3:$B$27,D4835,syst_chauffage!$C$3:$C$27,E4835)</f>
        <v>3</v>
      </c>
      <c r="L4835" s="12" t="n">
        <f aca="false">H4835*SUMIFS(syst_chauffage!$K$3:$K$27,syst_chauffage!$B$3:$B$27,D4835,syst_chauffage!$C$3:$C$27,E4835)</f>
        <v>0.92</v>
      </c>
      <c r="N4835" s="0" t="str">
        <f aca="false">A4835</f>
        <v>Commerce</v>
      </c>
      <c r="O4835" s="0" t="str">
        <f aca="false">B4835</f>
        <v>Grand commerce alimentaire</v>
      </c>
      <c r="P4835" s="0" t="str">
        <f aca="false">C4835</f>
        <v>Superette</v>
      </c>
      <c r="Q4835" s="0" t="str">
        <f aca="false">D4835</f>
        <v>Electrique direct</v>
      </c>
      <c r="R4835" s="0" t="str">
        <f aca="false">E4835</f>
        <v>Electricité</v>
      </c>
      <c r="S4835" s="0" t="str">
        <f aca="false">F4835</f>
        <v>0316920602</v>
      </c>
      <c r="T4835" s="0" t="str">
        <f aca="false">G4835</f>
        <v>3</v>
      </c>
      <c r="U4835" s="0" t="n">
        <f aca="false">L4835</f>
        <v>0.92</v>
      </c>
      <c r="V4835" s="0" t="n">
        <f aca="false">K4835</f>
        <v>3</v>
      </c>
      <c r="W4835" s="0" t="n">
        <f aca="false">J4835</f>
        <v>0</v>
      </c>
    </row>
    <row r="4836" customFormat="false" ht="12.8" hidden="false" customHeight="false" outlineLevel="0" collapsed="false">
      <c r="A4836" s="0" t="s">
        <v>74</v>
      </c>
      <c r="B4836" s="0" t="s">
        <v>758</v>
      </c>
      <c r="C4836" s="0" t="s">
        <v>785</v>
      </c>
      <c r="D4836" s="0" t="s">
        <v>36</v>
      </c>
      <c r="E4836" s="0" t="s">
        <v>30</v>
      </c>
      <c r="F4836" s="0" t="s">
        <v>791</v>
      </c>
      <c r="G4836" s="0" t="s">
        <v>1611</v>
      </c>
      <c r="H4836" s="0" t="n">
        <v>2.94489544186046</v>
      </c>
      <c r="I4836" s="0" t="n">
        <v>89.1193681043303</v>
      </c>
      <c r="J4836" s="0" t="n">
        <v>675</v>
      </c>
      <c r="K4836" s="0" t="n">
        <f aca="false">I4836*SUMIFS(syst_chauffage!$H$3:$H$27,syst_chauffage!$B$3:$B$27,D4836,syst_chauffage!$C$3:$C$27,E4836)</f>
        <v>55.1344191647411</v>
      </c>
      <c r="L4836" s="12" t="n">
        <f aca="false">H4836*SUMIFS(syst_chauffage!$K$3:$K$27,syst_chauffage!$B$3:$B$27,D4836,syst_chauffage!$C$3:$C$27,E4836)</f>
        <v>2.47427325480779</v>
      </c>
      <c r="N4836" s="0" t="str">
        <f aca="false">A4836</f>
        <v>Commerce</v>
      </c>
      <c r="O4836" s="0" t="str">
        <f aca="false">B4836</f>
        <v>Grand commerce alimentaire</v>
      </c>
      <c r="P4836" s="0" t="str">
        <f aca="false">C4836</f>
        <v>Superette</v>
      </c>
      <c r="Q4836" s="0" t="str">
        <f aca="false">D4836</f>
        <v>PAC</v>
      </c>
      <c r="R4836" s="0" t="str">
        <f aca="false">E4836</f>
        <v>Electricité</v>
      </c>
      <c r="S4836" s="0" t="str">
        <f aca="false">F4836</f>
        <v>0316920902</v>
      </c>
      <c r="T4836" s="0" t="str">
        <f aca="false">G4836</f>
        <v>3</v>
      </c>
      <c r="U4836" s="0" t="n">
        <f aca="false">L4836</f>
        <v>2.47427325480779</v>
      </c>
      <c r="V4836" s="0" t="n">
        <f aca="false">K4836</f>
        <v>55.1344191647411</v>
      </c>
      <c r="W4836" s="0" t="n">
        <f aca="false">J4836</f>
        <v>675</v>
      </c>
    </row>
    <row r="4837" customFormat="false" ht="12.8" hidden="false" customHeight="false" outlineLevel="0" collapsed="false">
      <c r="A4837" s="0" t="s">
        <v>74</v>
      </c>
      <c r="B4837" s="0" t="s">
        <v>758</v>
      </c>
      <c r="C4837" s="0" t="s">
        <v>785</v>
      </c>
      <c r="D4837" s="0" t="s">
        <v>51</v>
      </c>
      <c r="E4837" s="0" t="s">
        <v>57</v>
      </c>
      <c r="F4837" s="0" t="s">
        <v>792</v>
      </c>
      <c r="G4837" s="0" t="s">
        <v>1611</v>
      </c>
      <c r="H4837" s="0" t="n">
        <v>1.86665485278754</v>
      </c>
      <c r="I4837" s="0" t="n">
        <v>42.0449031849613</v>
      </c>
      <c r="J4837" s="0" t="n">
        <v>0</v>
      </c>
      <c r="K4837" s="0" t="n">
        <f aca="false">I4837*SUMIFS(syst_chauffage!$H$3:$H$27,syst_chauffage!$B$3:$B$27,D4837,syst_chauffage!$C$3:$C$27,E4837)</f>
        <v>89.0870052103493</v>
      </c>
      <c r="L4837" s="12" t="n">
        <f aca="false">H4837*SUMIFS(syst_chauffage!$K$3:$K$27,syst_chauffage!$B$3:$B$27,D4837,syst_chauffage!$C$3:$C$27,E4837)</f>
        <v>1.86665485278754</v>
      </c>
      <c r="N4837" s="0" t="str">
        <f aca="false">A4837</f>
        <v>Commerce</v>
      </c>
      <c r="O4837" s="0" t="str">
        <f aca="false">B4837</f>
        <v>Grand commerce alimentaire</v>
      </c>
      <c r="P4837" s="0" t="str">
        <f aca="false">C4837</f>
        <v>Superette</v>
      </c>
      <c r="Q4837" s="0" t="str">
        <f aca="false">D4837</f>
        <v>Autre système centralisé performant</v>
      </c>
      <c r="R4837" s="0" t="str">
        <f aca="false">E4837</f>
        <v>Autres</v>
      </c>
      <c r="S4837" s="0" t="str">
        <f aca="false">F4837</f>
        <v>0316922101</v>
      </c>
      <c r="T4837" s="0" t="str">
        <f aca="false">G4837</f>
        <v>3</v>
      </c>
      <c r="U4837" s="0" t="n">
        <f aca="false">L4837</f>
        <v>1.86665485278754</v>
      </c>
      <c r="V4837" s="0" t="n">
        <f aca="false">K4837</f>
        <v>89.0870052103493</v>
      </c>
      <c r="W4837" s="0" t="n">
        <f aca="false">J4837</f>
        <v>0</v>
      </c>
    </row>
    <row r="4838" customFormat="false" ht="12.8" hidden="false" customHeight="false" outlineLevel="0" collapsed="false">
      <c r="A4838" s="0" t="s">
        <v>74</v>
      </c>
      <c r="B4838" s="0" t="s">
        <v>758</v>
      </c>
      <c r="C4838" s="0" t="s">
        <v>785</v>
      </c>
      <c r="D4838" s="0" t="s">
        <v>51</v>
      </c>
      <c r="E4838" s="0" t="s">
        <v>58</v>
      </c>
      <c r="F4838" s="0" t="s">
        <v>793</v>
      </c>
      <c r="G4838" s="0" t="s">
        <v>1611</v>
      </c>
      <c r="H4838" s="0" t="n">
        <v>1.8610116205636</v>
      </c>
      <c r="I4838" s="0" t="n">
        <v>41.9529360281841</v>
      </c>
      <c r="J4838" s="0" t="n">
        <v>765</v>
      </c>
      <c r="K4838" s="0" t="n">
        <f aca="false">I4838*SUMIFS(syst_chauffage!$H$3:$H$27,syst_chauffage!$B$3:$B$27,D4838,syst_chauffage!$C$3:$C$27,E4838)</f>
        <v>89.5275447996304</v>
      </c>
      <c r="L4838" s="12" t="n">
        <f aca="false">H4838*SUMIFS(syst_chauffage!$K$3:$K$27,syst_chauffage!$B$3:$B$27,D4838,syst_chauffage!$C$3:$C$27,E4838)</f>
        <v>1.8610116205636</v>
      </c>
      <c r="N4838" s="0" t="str">
        <f aca="false">A4838</f>
        <v>Commerce</v>
      </c>
      <c r="O4838" s="0" t="str">
        <f aca="false">B4838</f>
        <v>Grand commerce alimentaire</v>
      </c>
      <c r="P4838" s="0" t="str">
        <f aca="false">C4838</f>
        <v>Superette</v>
      </c>
      <c r="Q4838" s="0" t="str">
        <f aca="false">D4838</f>
        <v>Autre système centralisé performant</v>
      </c>
      <c r="R4838" s="0" t="str">
        <f aca="false">E4838</f>
        <v>Urbain</v>
      </c>
      <c r="S4838" s="0" t="str">
        <f aca="false">F4838</f>
        <v>0316922106</v>
      </c>
      <c r="T4838" s="0" t="str">
        <f aca="false">G4838</f>
        <v>3</v>
      </c>
      <c r="U4838" s="0" t="n">
        <f aca="false">L4838</f>
        <v>1.8610116205636</v>
      </c>
      <c r="V4838" s="0" t="n">
        <f aca="false">K4838</f>
        <v>89.5275447996304</v>
      </c>
      <c r="W4838" s="0" t="n">
        <f aca="false">J4838</f>
        <v>765</v>
      </c>
    </row>
    <row r="4839" customFormat="false" ht="12.8" hidden="false" customHeight="false" outlineLevel="0" collapsed="false">
      <c r="A4839" s="0" t="s">
        <v>74</v>
      </c>
      <c r="B4839" s="0" t="s">
        <v>758</v>
      </c>
      <c r="C4839" s="0" t="s">
        <v>785</v>
      </c>
      <c r="D4839" s="0" t="s">
        <v>27</v>
      </c>
      <c r="E4839" s="0" t="s">
        <v>23</v>
      </c>
      <c r="F4839" s="0" t="s">
        <v>794</v>
      </c>
      <c r="G4839" s="0" t="s">
        <v>1611</v>
      </c>
      <c r="H4839" s="0" t="n">
        <v>0.752057912382312</v>
      </c>
      <c r="I4839" s="0" t="n">
        <v>29.3470508163517</v>
      </c>
      <c r="J4839" s="0" t="n">
        <v>693</v>
      </c>
      <c r="K4839" s="0" t="n">
        <f aca="false">I4839*SUMIFS(syst_chauffage!$H$3:$H$27,syst_chauffage!$B$3:$B$27,D4839,syst_chauffage!$C$3:$C$27,E4839)</f>
        <v>75.2576693352113</v>
      </c>
      <c r="L4839" s="12" t="n">
        <f aca="false">H4839*SUMIFS(syst_chauffage!$K$3:$K$27,syst_chauffage!$B$3:$B$27,D4839,syst_chauffage!$C$3:$C$27,E4839)</f>
        <v>0.752057912382312</v>
      </c>
      <c r="N4839" s="0" t="str">
        <f aca="false">A4839</f>
        <v>Commerce</v>
      </c>
      <c r="O4839" s="0" t="str">
        <f aca="false">B4839</f>
        <v>Grand commerce alimentaire</v>
      </c>
      <c r="P4839" s="0" t="str">
        <f aca="false">C4839</f>
        <v>Superette</v>
      </c>
      <c r="Q4839" s="0" t="str">
        <f aca="false">D4839</f>
        <v>Chaudière condensation fioul</v>
      </c>
      <c r="R4839" s="0" t="str">
        <f aca="false">E4839</f>
        <v>Fioul</v>
      </c>
      <c r="S4839" s="0" t="str">
        <f aca="false">F4839</f>
        <v>0316922303</v>
      </c>
      <c r="T4839" s="0" t="str">
        <f aca="false">G4839</f>
        <v>3</v>
      </c>
      <c r="U4839" s="0" t="n">
        <f aca="false">L4839</f>
        <v>0.752057912382312</v>
      </c>
      <c r="V4839" s="0" t="n">
        <f aca="false">K4839</f>
        <v>75.2576693352113</v>
      </c>
      <c r="W4839" s="0" t="n">
        <f aca="false">J4839</f>
        <v>693</v>
      </c>
    </row>
    <row r="4840" customFormat="false" ht="12.8" hidden="false" customHeight="false" outlineLevel="0" collapsed="false">
      <c r="A4840" s="0" t="s">
        <v>74</v>
      </c>
      <c r="B4840" s="0" t="s">
        <v>758</v>
      </c>
      <c r="C4840" s="0" t="s">
        <v>785</v>
      </c>
      <c r="D4840" s="0" t="s">
        <v>18</v>
      </c>
      <c r="E4840" s="0" t="s">
        <v>14</v>
      </c>
      <c r="F4840" s="0" t="s">
        <v>795</v>
      </c>
      <c r="G4840" s="0" t="s">
        <v>1611</v>
      </c>
      <c r="H4840" s="0" t="n">
        <v>0.979846856467435</v>
      </c>
      <c r="I4840" s="0" t="n">
        <v>20.1486935379523</v>
      </c>
      <c r="J4840" s="0" t="n">
        <v>693</v>
      </c>
      <c r="K4840" s="0" t="n">
        <f aca="false">I4840*SUMIFS(syst_chauffage!$H$3:$H$27,syst_chauffage!$B$3:$B$27,D4840,syst_chauffage!$C$3:$C$27,E4840)</f>
        <v>54.9037577643352</v>
      </c>
      <c r="L4840" s="12" t="n">
        <f aca="false">H4840*SUMIFS(syst_chauffage!$K$3:$K$27,syst_chauffage!$B$3:$B$27,D4840,syst_chauffage!$C$3:$C$27,E4840)</f>
        <v>0.951869181703965</v>
      </c>
      <c r="N4840" s="0" t="str">
        <f aca="false">A4840</f>
        <v>Commerce</v>
      </c>
      <c r="O4840" s="0" t="str">
        <f aca="false">B4840</f>
        <v>Grand commerce alimentaire</v>
      </c>
      <c r="P4840" s="0" t="str">
        <f aca="false">C4840</f>
        <v>Superette</v>
      </c>
      <c r="Q4840" s="0" t="str">
        <f aca="false">D4840</f>
        <v>Chaudière condensation gaz</v>
      </c>
      <c r="R4840" s="0" t="str">
        <f aca="false">E4840</f>
        <v>Gaz</v>
      </c>
      <c r="S4840" s="0" t="str">
        <f aca="false">F4840</f>
        <v>0316922404</v>
      </c>
      <c r="T4840" s="0" t="str">
        <f aca="false">G4840</f>
        <v>3</v>
      </c>
      <c r="U4840" s="0" t="n">
        <f aca="false">L4840</f>
        <v>0.951869181703965</v>
      </c>
      <c r="V4840" s="0" t="n">
        <f aca="false">K4840</f>
        <v>54.9037577643352</v>
      </c>
      <c r="W4840" s="0" t="n">
        <f aca="false">J4840</f>
        <v>693</v>
      </c>
    </row>
    <row r="4841" customFormat="false" ht="12.8" hidden="false" customHeight="false" outlineLevel="0" collapsed="false">
      <c r="A4841" s="0" t="s">
        <v>74</v>
      </c>
      <c r="B4841" s="0" t="s">
        <v>758</v>
      </c>
      <c r="C4841" s="0" t="s">
        <v>785</v>
      </c>
      <c r="D4841" s="0" t="s">
        <v>32</v>
      </c>
      <c r="E4841" s="0" t="s">
        <v>30</v>
      </c>
      <c r="F4841" s="0" t="s">
        <v>796</v>
      </c>
      <c r="G4841" s="0" t="s">
        <v>1611</v>
      </c>
      <c r="H4841" s="0" t="n">
        <v>1</v>
      </c>
      <c r="I4841" s="0" t="n">
        <v>12</v>
      </c>
      <c r="J4841" s="0" t="n">
        <v>0</v>
      </c>
      <c r="K4841" s="0" t="n">
        <f aca="false">I4841*SUMIFS(syst_chauffage!$H$3:$H$27,syst_chauffage!$B$3:$B$27,D4841,syst_chauffage!$C$3:$C$27,E4841)</f>
        <v>12</v>
      </c>
      <c r="L4841" s="12" t="n">
        <f aca="false">H4841*SUMIFS(syst_chauffage!$K$3:$K$27,syst_chauffage!$B$3:$B$27,D4841,syst_chauffage!$C$3:$C$27,E4841)</f>
        <v>1</v>
      </c>
      <c r="N4841" s="0" t="str">
        <f aca="false">A4841</f>
        <v>Commerce</v>
      </c>
      <c r="O4841" s="0" t="str">
        <f aca="false">B4841</f>
        <v>Grand commerce alimentaire</v>
      </c>
      <c r="P4841" s="0" t="str">
        <f aca="false">C4841</f>
        <v>Superette</v>
      </c>
      <c r="Q4841" s="0" t="str">
        <f aca="false">D4841</f>
        <v>Electrique direct performant</v>
      </c>
      <c r="R4841" s="0" t="str">
        <f aca="false">E4841</f>
        <v>Electricité</v>
      </c>
      <c r="S4841" s="0" t="str">
        <f aca="false">F4841</f>
        <v>0316922602</v>
      </c>
      <c r="T4841" s="0" t="str">
        <f aca="false">G4841</f>
        <v>3</v>
      </c>
      <c r="U4841" s="0" t="n">
        <f aca="false">L4841</f>
        <v>1</v>
      </c>
      <c r="V4841" s="0" t="n">
        <f aca="false">K4841</f>
        <v>12</v>
      </c>
      <c r="W4841" s="0" t="n">
        <f aca="false">J4841</f>
        <v>0</v>
      </c>
    </row>
    <row r="4842" customFormat="false" ht="12.8" hidden="false" customHeight="false" outlineLevel="0" collapsed="false">
      <c r="A4842" s="0" t="s">
        <v>74</v>
      </c>
      <c r="B4842" s="0" t="s">
        <v>758</v>
      </c>
      <c r="C4842" s="0" t="s">
        <v>785</v>
      </c>
      <c r="D4842" s="0" t="s">
        <v>38</v>
      </c>
      <c r="E4842" s="0" t="s">
        <v>30</v>
      </c>
      <c r="F4842" s="0" t="s">
        <v>797</v>
      </c>
      <c r="G4842" s="0" t="s">
        <v>1611</v>
      </c>
      <c r="H4842" s="0" t="n">
        <v>3.39795627906976</v>
      </c>
      <c r="I4842" s="0" t="n">
        <v>106.094485838488</v>
      </c>
      <c r="J4842" s="0" t="n">
        <v>720</v>
      </c>
      <c r="K4842" s="0" t="n">
        <f aca="false">I4842*SUMIFS(syst_chauffage!$H$3:$H$27,syst_chauffage!$B$3:$B$27,D4842,syst_chauffage!$C$3:$C$27,E4842)</f>
        <v>107.239648710595</v>
      </c>
      <c r="L4842" s="12" t="n">
        <f aca="false">H4842*SUMIFS(syst_chauffage!$K$3:$K$27,syst_chauffage!$B$3:$B$27,D4842,syst_chauffage!$C$3:$C$27,E4842)</f>
        <v>3.03986496519792</v>
      </c>
      <c r="N4842" s="0" t="str">
        <f aca="false">A4842</f>
        <v>Commerce</v>
      </c>
      <c r="O4842" s="0" t="str">
        <f aca="false">B4842</f>
        <v>Grand commerce alimentaire</v>
      </c>
      <c r="P4842" s="0" t="str">
        <f aca="false">C4842</f>
        <v>Superette</v>
      </c>
      <c r="Q4842" s="0" t="str">
        <f aca="false">D4842</f>
        <v>PAC performant</v>
      </c>
      <c r="R4842" s="0" t="str">
        <f aca="false">E4842</f>
        <v>Electricité</v>
      </c>
      <c r="S4842" s="0" t="str">
        <f aca="false">F4842</f>
        <v>0316922902</v>
      </c>
      <c r="T4842" s="0" t="str">
        <f aca="false">G4842</f>
        <v>3</v>
      </c>
      <c r="U4842" s="0" t="n">
        <f aca="false">L4842</f>
        <v>3.03986496519792</v>
      </c>
      <c r="V4842" s="0" t="n">
        <f aca="false">K4842</f>
        <v>107.239648710595</v>
      </c>
      <c r="W4842" s="0" t="n">
        <f aca="false">J4842</f>
        <v>720</v>
      </c>
    </row>
    <row r="4843" customFormat="false" ht="12.8" hidden="false" customHeight="false" outlineLevel="0" collapsed="false">
      <c r="A4843" s="0" t="s">
        <v>74</v>
      </c>
      <c r="B4843" s="0" t="s">
        <v>758</v>
      </c>
      <c r="C4843" s="0" t="s">
        <v>798</v>
      </c>
      <c r="D4843" s="0" t="s">
        <v>19</v>
      </c>
      <c r="E4843" s="0" t="s">
        <v>57</v>
      </c>
      <c r="F4843" s="0" t="s">
        <v>799</v>
      </c>
      <c r="G4843" s="0" t="s">
        <v>1611</v>
      </c>
      <c r="H4843" s="0" t="n">
        <v>1.62079469882996</v>
      </c>
      <c r="I4843" s="0" t="n">
        <v>31.9136632426625</v>
      </c>
      <c r="J4843" s="0" t="n">
        <v>0</v>
      </c>
      <c r="K4843" s="0" t="n">
        <f aca="false">I4843*SUMIFS(syst_chauffage!$H$3:$H$27,syst_chauffage!$B$3:$B$27,D4843,syst_chauffage!$C$3:$C$27,E4843)</f>
        <v>44.4390316379036</v>
      </c>
      <c r="L4843" s="12" t="n">
        <f aca="false">H4843*SUMIFS(syst_chauffage!$K$3:$K$27,syst_chauffage!$B$3:$B$27,D4843,syst_chauffage!$C$3:$C$27,E4843)</f>
        <v>1.62079469882996</v>
      </c>
      <c r="N4843" s="0" t="str">
        <f aca="false">A4843</f>
        <v>Commerce</v>
      </c>
      <c r="O4843" s="0" t="str">
        <f aca="false">B4843</f>
        <v>Grand commerce alimentaire</v>
      </c>
      <c r="P4843" s="0" t="str">
        <f aca="false">C4843</f>
        <v>Supermarché</v>
      </c>
      <c r="Q4843" s="0" t="str">
        <f aca="false">D4843</f>
        <v>Autre système centralisé</v>
      </c>
      <c r="R4843" s="0" t="str">
        <f aca="false">E4843</f>
        <v>Autres</v>
      </c>
      <c r="S4843" s="0" t="str">
        <f aca="false">F4843</f>
        <v>0316930101</v>
      </c>
      <c r="T4843" s="0" t="str">
        <f aca="false">G4843</f>
        <v>3</v>
      </c>
      <c r="U4843" s="0" t="n">
        <f aca="false">L4843</f>
        <v>1.62079469882996</v>
      </c>
      <c r="V4843" s="0" t="n">
        <f aca="false">K4843</f>
        <v>44.4390316379036</v>
      </c>
      <c r="W4843" s="0" t="n">
        <f aca="false">J4843</f>
        <v>0</v>
      </c>
    </row>
    <row r="4844" customFormat="false" ht="12.8" hidden="false" customHeight="false" outlineLevel="0" collapsed="false">
      <c r="A4844" s="0" t="s">
        <v>74</v>
      </c>
      <c r="B4844" s="0" t="s">
        <v>758</v>
      </c>
      <c r="C4844" s="0" t="s">
        <v>798</v>
      </c>
      <c r="D4844" s="0" t="s">
        <v>19</v>
      </c>
      <c r="E4844" s="0" t="s">
        <v>58</v>
      </c>
      <c r="F4844" s="0" t="s">
        <v>800</v>
      </c>
      <c r="G4844" s="0" t="s">
        <v>1611</v>
      </c>
      <c r="H4844" s="0" t="n">
        <v>1.63422284323619</v>
      </c>
      <c r="I4844" s="0" t="n">
        <v>31.687784383969</v>
      </c>
      <c r="J4844" s="0" t="n">
        <v>765</v>
      </c>
      <c r="K4844" s="0" t="n">
        <f aca="false">I4844*SUMIFS(syst_chauffage!$H$3:$H$27,syst_chauffage!$B$3:$B$27,D4844,syst_chauffage!$C$3:$C$27,E4844)</f>
        <v>52.124807934793</v>
      </c>
      <c r="L4844" s="12" t="n">
        <f aca="false">H4844*SUMIFS(syst_chauffage!$K$3:$K$27,syst_chauffage!$B$3:$B$27,D4844,syst_chauffage!$C$3:$C$27,E4844)</f>
        <v>1.63422284323619</v>
      </c>
      <c r="N4844" s="0" t="str">
        <f aca="false">A4844</f>
        <v>Commerce</v>
      </c>
      <c r="O4844" s="0" t="str">
        <f aca="false">B4844</f>
        <v>Grand commerce alimentaire</v>
      </c>
      <c r="P4844" s="0" t="str">
        <f aca="false">C4844</f>
        <v>Supermarché</v>
      </c>
      <c r="Q4844" s="0" t="str">
        <f aca="false">D4844</f>
        <v>Autre système centralisé</v>
      </c>
      <c r="R4844" s="0" t="str">
        <f aca="false">E4844</f>
        <v>Urbain</v>
      </c>
      <c r="S4844" s="0" t="str">
        <f aca="false">F4844</f>
        <v>0316930106</v>
      </c>
      <c r="T4844" s="0" t="str">
        <f aca="false">G4844</f>
        <v>3</v>
      </c>
      <c r="U4844" s="0" t="n">
        <f aca="false">L4844</f>
        <v>1.63422284323619</v>
      </c>
      <c r="V4844" s="0" t="n">
        <f aca="false">K4844</f>
        <v>52.124807934793</v>
      </c>
      <c r="W4844" s="0" t="n">
        <f aca="false">J4844</f>
        <v>765</v>
      </c>
    </row>
    <row r="4845" customFormat="false" ht="12.8" hidden="false" customHeight="false" outlineLevel="0" collapsed="false">
      <c r="A4845" s="0" t="s">
        <v>74</v>
      </c>
      <c r="B4845" s="0" t="s">
        <v>758</v>
      </c>
      <c r="C4845" s="0" t="s">
        <v>798</v>
      </c>
      <c r="D4845" s="0" t="s">
        <v>22</v>
      </c>
      <c r="E4845" s="0" t="s">
        <v>23</v>
      </c>
      <c r="F4845" s="0" t="s">
        <v>801</v>
      </c>
      <c r="G4845" s="0" t="s">
        <v>1611</v>
      </c>
      <c r="H4845" s="0" t="n">
        <v>0.689377907802488</v>
      </c>
      <c r="I4845" s="0" t="n">
        <v>13.0331464189633</v>
      </c>
      <c r="J4845" s="0" t="n">
        <v>0</v>
      </c>
      <c r="K4845" s="0" t="n">
        <f aca="false">I4845*SUMIFS(syst_chauffage!$H$3:$H$27,syst_chauffage!$B$3:$B$27,D4845,syst_chauffage!$C$3:$C$27,E4845)</f>
        <v>22.9516641967903</v>
      </c>
      <c r="L4845" s="12" t="n">
        <f aca="false">H4845*SUMIFS(syst_chauffage!$K$3:$K$27,syst_chauffage!$B$3:$B$27,D4845,syst_chauffage!$C$3:$C$27,E4845)</f>
        <v>0.689377907802488</v>
      </c>
      <c r="N4845" s="0" t="str">
        <f aca="false">A4845</f>
        <v>Commerce</v>
      </c>
      <c r="O4845" s="0" t="str">
        <f aca="false">B4845</f>
        <v>Grand commerce alimentaire</v>
      </c>
      <c r="P4845" s="0" t="str">
        <f aca="false">C4845</f>
        <v>Supermarché</v>
      </c>
      <c r="Q4845" s="0" t="str">
        <f aca="false">D4845</f>
        <v>Chaudière fioul</v>
      </c>
      <c r="R4845" s="0" t="str">
        <f aca="false">E4845</f>
        <v>Fioul</v>
      </c>
      <c r="S4845" s="0" t="str">
        <f aca="false">F4845</f>
        <v>0316930303</v>
      </c>
      <c r="T4845" s="0" t="str">
        <f aca="false">G4845</f>
        <v>3</v>
      </c>
      <c r="U4845" s="0" t="n">
        <f aca="false">L4845</f>
        <v>0.689377907802488</v>
      </c>
      <c r="V4845" s="0" t="n">
        <f aca="false">K4845</f>
        <v>22.9516641967903</v>
      </c>
      <c r="W4845" s="0" t="n">
        <f aca="false">J4845</f>
        <v>0</v>
      </c>
    </row>
    <row r="4846" customFormat="false" ht="12.8" hidden="false" customHeight="false" outlineLevel="0" collapsed="false">
      <c r="A4846" s="0" t="s">
        <v>74</v>
      </c>
      <c r="B4846" s="0" t="s">
        <v>758</v>
      </c>
      <c r="C4846" s="0" t="s">
        <v>798</v>
      </c>
      <c r="D4846" s="0" t="s">
        <v>13</v>
      </c>
      <c r="E4846" s="0" t="s">
        <v>14</v>
      </c>
      <c r="F4846" s="0" t="s">
        <v>802</v>
      </c>
      <c r="G4846" s="0" t="s">
        <v>1611</v>
      </c>
      <c r="H4846" s="0" t="n">
        <v>0.780741935948798</v>
      </c>
      <c r="I4846" s="0" t="n">
        <v>9.68767766745757</v>
      </c>
      <c r="J4846" s="0" t="n">
        <v>363</v>
      </c>
      <c r="K4846" s="0" t="n">
        <f aca="false">I4846*SUMIFS(syst_chauffage!$H$3:$H$27,syst_chauffage!$B$3:$B$27,D4846,syst_chauffage!$C$3:$C$27,E4846)</f>
        <v>19.5651537669702</v>
      </c>
      <c r="L4846" s="12" t="n">
        <f aca="false">H4846*SUMIFS(syst_chauffage!$K$3:$K$27,syst_chauffage!$B$3:$B$27,D4846,syst_chauffage!$C$3:$C$27,E4846)</f>
        <v>0.780741935948798</v>
      </c>
      <c r="N4846" s="0" t="str">
        <f aca="false">A4846</f>
        <v>Commerce</v>
      </c>
      <c r="O4846" s="0" t="str">
        <f aca="false">B4846</f>
        <v>Grand commerce alimentaire</v>
      </c>
      <c r="P4846" s="0" t="str">
        <f aca="false">C4846</f>
        <v>Supermarché</v>
      </c>
      <c r="Q4846" s="0" t="str">
        <f aca="false">D4846</f>
        <v>Chaudière gaz</v>
      </c>
      <c r="R4846" s="0" t="str">
        <f aca="false">E4846</f>
        <v>Gaz</v>
      </c>
      <c r="S4846" s="0" t="str">
        <f aca="false">F4846</f>
        <v>0316930404</v>
      </c>
      <c r="T4846" s="0" t="str">
        <f aca="false">G4846</f>
        <v>3</v>
      </c>
      <c r="U4846" s="0" t="n">
        <f aca="false">L4846</f>
        <v>0.780741935948798</v>
      </c>
      <c r="V4846" s="0" t="n">
        <f aca="false">K4846</f>
        <v>19.5651537669702</v>
      </c>
      <c r="W4846" s="0" t="n">
        <f aca="false">J4846</f>
        <v>363</v>
      </c>
    </row>
    <row r="4847" customFormat="false" ht="12.8" hidden="false" customHeight="false" outlineLevel="0" collapsed="false">
      <c r="A4847" s="0" t="s">
        <v>74</v>
      </c>
      <c r="B4847" s="0" t="s">
        <v>758</v>
      </c>
      <c r="C4847" s="0" t="s">
        <v>798</v>
      </c>
      <c r="D4847" s="0" t="s">
        <v>29</v>
      </c>
      <c r="E4847" s="0" t="s">
        <v>30</v>
      </c>
      <c r="F4847" s="0" t="s">
        <v>803</v>
      </c>
      <c r="G4847" s="0" t="s">
        <v>1611</v>
      </c>
      <c r="H4847" s="0" t="n">
        <v>0.92</v>
      </c>
      <c r="I4847" s="0" t="n">
        <v>10.4</v>
      </c>
      <c r="J4847" s="0" t="n">
        <v>0</v>
      </c>
      <c r="K4847" s="0" t="n">
        <f aca="false">I4847*SUMIFS(syst_chauffage!$H$3:$H$27,syst_chauffage!$B$3:$B$27,D4847,syst_chauffage!$C$3:$C$27,E4847)</f>
        <v>3</v>
      </c>
      <c r="L4847" s="12" t="n">
        <f aca="false">H4847*SUMIFS(syst_chauffage!$K$3:$K$27,syst_chauffage!$B$3:$B$27,D4847,syst_chauffage!$C$3:$C$27,E4847)</f>
        <v>0.92</v>
      </c>
      <c r="N4847" s="0" t="str">
        <f aca="false">A4847</f>
        <v>Commerce</v>
      </c>
      <c r="O4847" s="0" t="str">
        <f aca="false">B4847</f>
        <v>Grand commerce alimentaire</v>
      </c>
      <c r="P4847" s="0" t="str">
        <f aca="false">C4847</f>
        <v>Supermarché</v>
      </c>
      <c r="Q4847" s="0" t="str">
        <f aca="false">D4847</f>
        <v>Electrique direct</v>
      </c>
      <c r="R4847" s="0" t="str">
        <f aca="false">E4847</f>
        <v>Electricité</v>
      </c>
      <c r="S4847" s="0" t="str">
        <f aca="false">F4847</f>
        <v>0316930602</v>
      </c>
      <c r="T4847" s="0" t="str">
        <f aca="false">G4847</f>
        <v>3</v>
      </c>
      <c r="U4847" s="0" t="n">
        <f aca="false">L4847</f>
        <v>0.92</v>
      </c>
      <c r="V4847" s="0" t="n">
        <f aca="false">K4847</f>
        <v>3</v>
      </c>
      <c r="W4847" s="0" t="n">
        <f aca="false">J4847</f>
        <v>0</v>
      </c>
    </row>
    <row r="4848" customFormat="false" ht="12.8" hidden="false" customHeight="false" outlineLevel="0" collapsed="false">
      <c r="A4848" s="0" t="s">
        <v>74</v>
      </c>
      <c r="B4848" s="0" t="s">
        <v>758</v>
      </c>
      <c r="C4848" s="0" t="s">
        <v>798</v>
      </c>
      <c r="D4848" s="0" t="s">
        <v>42</v>
      </c>
      <c r="E4848" s="0" t="s">
        <v>30</v>
      </c>
      <c r="F4848" s="0" t="s">
        <v>804</v>
      </c>
      <c r="G4848" s="0" t="s">
        <v>1611</v>
      </c>
      <c r="H4848" s="0" t="n">
        <v>2.80410195348837</v>
      </c>
      <c r="I4848" s="0" t="n">
        <v>36.6543107607499</v>
      </c>
      <c r="J4848" s="0" t="n">
        <v>675</v>
      </c>
      <c r="K4848" s="0" t="n">
        <f aca="false">I4848*SUMIFS(syst_chauffage!$H$3:$H$27,syst_chauffage!$B$3:$B$27,D4848,syst_chauffage!$C$3:$C$27,E4848)</f>
        <v>33.0875617321347</v>
      </c>
      <c r="L4848" s="12" t="n">
        <f aca="false">H4848*SUMIFS(syst_chauffage!$K$3:$K$27,syst_chauffage!$B$3:$B$27,D4848,syst_chauffage!$C$3:$C$27,E4848)</f>
        <v>2.49996610303434</v>
      </c>
      <c r="N4848" s="0" t="str">
        <f aca="false">A4848</f>
        <v>Commerce</v>
      </c>
      <c r="O4848" s="0" t="str">
        <f aca="false">B4848</f>
        <v>Grand commerce alimentaire</v>
      </c>
      <c r="P4848" s="0" t="str">
        <f aca="false">C4848</f>
        <v>Supermarché</v>
      </c>
      <c r="Q4848" s="0" t="str">
        <f aca="false">D4848</f>
        <v>Rooftop</v>
      </c>
      <c r="R4848" s="0" t="str">
        <f aca="false">E4848</f>
        <v>Electricité</v>
      </c>
      <c r="S4848" s="0" t="str">
        <f aca="false">F4848</f>
        <v>0316931002</v>
      </c>
      <c r="T4848" s="0" t="str">
        <f aca="false">G4848</f>
        <v>3</v>
      </c>
      <c r="U4848" s="0" t="n">
        <f aca="false">L4848</f>
        <v>2.49996610303434</v>
      </c>
      <c r="V4848" s="0" t="n">
        <f aca="false">K4848</f>
        <v>33.0875617321347</v>
      </c>
      <c r="W4848" s="0" t="n">
        <f aca="false">J4848</f>
        <v>675</v>
      </c>
    </row>
    <row r="4849" customFormat="false" ht="12.8" hidden="false" customHeight="false" outlineLevel="0" collapsed="false">
      <c r="A4849" s="0" t="s">
        <v>74</v>
      </c>
      <c r="B4849" s="0" t="s">
        <v>758</v>
      </c>
      <c r="C4849" s="0" t="s">
        <v>798</v>
      </c>
      <c r="D4849" s="0" t="s">
        <v>51</v>
      </c>
      <c r="E4849" s="0" t="s">
        <v>57</v>
      </c>
      <c r="F4849" s="0" t="s">
        <v>805</v>
      </c>
      <c r="G4849" s="0" t="s">
        <v>1611</v>
      </c>
      <c r="H4849" s="0" t="n">
        <v>1.87014772941919</v>
      </c>
      <c r="I4849" s="0" t="n">
        <v>37.9924562412649</v>
      </c>
      <c r="J4849" s="0" t="n">
        <v>0</v>
      </c>
      <c r="K4849" s="0" t="n">
        <f aca="false">I4849*SUMIFS(syst_chauffage!$H$3:$H$27,syst_chauffage!$B$3:$B$27,D4849,syst_chauffage!$C$3:$C$27,E4849)</f>
        <v>80.5004623801859</v>
      </c>
      <c r="L4849" s="12" t="n">
        <f aca="false">H4849*SUMIFS(syst_chauffage!$K$3:$K$27,syst_chauffage!$B$3:$B$27,D4849,syst_chauffage!$C$3:$C$27,E4849)</f>
        <v>1.87014772941919</v>
      </c>
      <c r="N4849" s="0" t="str">
        <f aca="false">A4849</f>
        <v>Commerce</v>
      </c>
      <c r="O4849" s="0" t="str">
        <f aca="false">B4849</f>
        <v>Grand commerce alimentaire</v>
      </c>
      <c r="P4849" s="0" t="str">
        <f aca="false">C4849</f>
        <v>Supermarché</v>
      </c>
      <c r="Q4849" s="0" t="str">
        <f aca="false">D4849</f>
        <v>Autre système centralisé performant</v>
      </c>
      <c r="R4849" s="0" t="str">
        <f aca="false">E4849</f>
        <v>Autres</v>
      </c>
      <c r="S4849" s="0" t="str">
        <f aca="false">F4849</f>
        <v>0316932101</v>
      </c>
      <c r="T4849" s="0" t="str">
        <f aca="false">G4849</f>
        <v>3</v>
      </c>
      <c r="U4849" s="0" t="n">
        <f aca="false">L4849</f>
        <v>1.87014772941919</v>
      </c>
      <c r="V4849" s="0" t="n">
        <f aca="false">K4849</f>
        <v>80.5004623801859</v>
      </c>
      <c r="W4849" s="0" t="n">
        <f aca="false">J4849</f>
        <v>0</v>
      </c>
    </row>
    <row r="4850" customFormat="false" ht="12.8" hidden="false" customHeight="false" outlineLevel="0" collapsed="false">
      <c r="A4850" s="0" t="s">
        <v>74</v>
      </c>
      <c r="B4850" s="0" t="s">
        <v>758</v>
      </c>
      <c r="C4850" s="0" t="s">
        <v>798</v>
      </c>
      <c r="D4850" s="0" t="s">
        <v>51</v>
      </c>
      <c r="E4850" s="0" t="s">
        <v>58</v>
      </c>
      <c r="F4850" s="0" t="s">
        <v>806</v>
      </c>
      <c r="G4850" s="0" t="s">
        <v>1611</v>
      </c>
      <c r="H4850" s="0" t="n">
        <v>1.88564174219561</v>
      </c>
      <c r="I4850" s="0" t="n">
        <v>37.7235528380583</v>
      </c>
      <c r="J4850" s="0" t="n">
        <v>765</v>
      </c>
      <c r="K4850" s="0" t="n">
        <f aca="false">I4850*SUMIFS(syst_chauffage!$H$3:$H$27,syst_chauffage!$B$3:$B$27,D4850,syst_chauffage!$C$3:$C$27,E4850)</f>
        <v>80.5020431571609</v>
      </c>
      <c r="L4850" s="12" t="n">
        <f aca="false">H4850*SUMIFS(syst_chauffage!$K$3:$K$27,syst_chauffage!$B$3:$B$27,D4850,syst_chauffage!$C$3:$C$27,E4850)</f>
        <v>1.88564174219561</v>
      </c>
      <c r="N4850" s="0" t="str">
        <f aca="false">A4850</f>
        <v>Commerce</v>
      </c>
      <c r="O4850" s="0" t="str">
        <f aca="false">B4850</f>
        <v>Grand commerce alimentaire</v>
      </c>
      <c r="P4850" s="0" t="str">
        <f aca="false">C4850</f>
        <v>Supermarché</v>
      </c>
      <c r="Q4850" s="0" t="str">
        <f aca="false">D4850</f>
        <v>Autre système centralisé performant</v>
      </c>
      <c r="R4850" s="0" t="str">
        <f aca="false">E4850</f>
        <v>Urbain</v>
      </c>
      <c r="S4850" s="0" t="str">
        <f aca="false">F4850</f>
        <v>0316932106</v>
      </c>
      <c r="T4850" s="0" t="str">
        <f aca="false">G4850</f>
        <v>3</v>
      </c>
      <c r="U4850" s="0" t="n">
        <f aca="false">L4850</f>
        <v>1.88564174219561</v>
      </c>
      <c r="V4850" s="0" t="n">
        <f aca="false">K4850</f>
        <v>80.5020431571609</v>
      </c>
      <c r="W4850" s="0" t="n">
        <f aca="false">J4850</f>
        <v>765</v>
      </c>
    </row>
    <row r="4851" customFormat="false" ht="12.8" hidden="false" customHeight="false" outlineLevel="0" collapsed="false">
      <c r="A4851" s="0" t="s">
        <v>74</v>
      </c>
      <c r="B4851" s="0" t="s">
        <v>758</v>
      </c>
      <c r="C4851" s="0" t="s">
        <v>798</v>
      </c>
      <c r="D4851" s="0" t="s">
        <v>27</v>
      </c>
      <c r="E4851" s="0" t="s">
        <v>23</v>
      </c>
      <c r="F4851" s="0" t="s">
        <v>807</v>
      </c>
      <c r="G4851" s="0" t="s">
        <v>1611</v>
      </c>
      <c r="H4851" s="0" t="n">
        <v>0.761583138885597</v>
      </c>
      <c r="I4851" s="0" t="n">
        <v>15.5156504987658</v>
      </c>
      <c r="J4851" s="0" t="n">
        <v>836</v>
      </c>
      <c r="K4851" s="0" t="n">
        <f aca="false">I4851*SUMIFS(syst_chauffage!$H$3:$H$27,syst_chauffage!$B$3:$B$27,D4851,syst_chauffage!$C$3:$C$27,E4851)</f>
        <v>39.7883828962539</v>
      </c>
      <c r="L4851" s="12" t="n">
        <f aca="false">H4851*SUMIFS(syst_chauffage!$K$3:$K$27,syst_chauffage!$B$3:$B$27,D4851,syst_chauffage!$C$3:$C$27,E4851)</f>
        <v>0.761583138885597</v>
      </c>
      <c r="N4851" s="0" t="str">
        <f aca="false">A4851</f>
        <v>Commerce</v>
      </c>
      <c r="O4851" s="0" t="str">
        <f aca="false">B4851</f>
        <v>Grand commerce alimentaire</v>
      </c>
      <c r="P4851" s="0" t="str">
        <f aca="false">C4851</f>
        <v>Supermarché</v>
      </c>
      <c r="Q4851" s="0" t="str">
        <f aca="false">D4851</f>
        <v>Chaudière condensation fioul</v>
      </c>
      <c r="R4851" s="0" t="str">
        <f aca="false">E4851</f>
        <v>Fioul</v>
      </c>
      <c r="S4851" s="0" t="str">
        <f aca="false">F4851</f>
        <v>0316932303</v>
      </c>
      <c r="T4851" s="0" t="str">
        <f aca="false">G4851</f>
        <v>3</v>
      </c>
      <c r="U4851" s="0" t="n">
        <f aca="false">L4851</f>
        <v>0.761583138885597</v>
      </c>
      <c r="V4851" s="0" t="n">
        <f aca="false">K4851</f>
        <v>39.7883828962539</v>
      </c>
      <c r="W4851" s="0" t="n">
        <f aca="false">J4851</f>
        <v>836</v>
      </c>
    </row>
    <row r="4852" customFormat="false" ht="12.8" hidden="false" customHeight="false" outlineLevel="0" collapsed="false">
      <c r="A4852" s="0" t="s">
        <v>74</v>
      </c>
      <c r="B4852" s="0" t="s">
        <v>758</v>
      </c>
      <c r="C4852" s="0" t="s">
        <v>798</v>
      </c>
      <c r="D4852" s="0" t="s">
        <v>18</v>
      </c>
      <c r="E4852" s="0" t="s">
        <v>14</v>
      </c>
      <c r="F4852" s="0" t="s">
        <v>808</v>
      </c>
      <c r="G4852" s="0" t="s">
        <v>1611</v>
      </c>
      <c r="H4852" s="0" t="n">
        <v>0.989367103465403</v>
      </c>
      <c r="I4852" s="0" t="n">
        <v>11.5329496041162</v>
      </c>
      <c r="J4852" s="0" t="n">
        <v>836</v>
      </c>
      <c r="K4852" s="0" t="n">
        <f aca="false">I4852*SUMIFS(syst_chauffage!$H$3:$H$27,syst_chauffage!$B$3:$B$27,D4852,syst_chauffage!$C$3:$C$27,E4852)</f>
        <v>31.4264679335151</v>
      </c>
      <c r="L4852" s="12" t="n">
        <f aca="false">H4852*SUMIFS(syst_chauffage!$K$3:$K$27,syst_chauffage!$B$3:$B$27,D4852,syst_chauffage!$C$3:$C$27,E4852)</f>
        <v>0.961117596045209</v>
      </c>
      <c r="N4852" s="0" t="str">
        <f aca="false">A4852</f>
        <v>Commerce</v>
      </c>
      <c r="O4852" s="0" t="str">
        <f aca="false">B4852</f>
        <v>Grand commerce alimentaire</v>
      </c>
      <c r="P4852" s="0" t="str">
        <f aca="false">C4852</f>
        <v>Supermarché</v>
      </c>
      <c r="Q4852" s="0" t="str">
        <f aca="false">D4852</f>
        <v>Chaudière condensation gaz</v>
      </c>
      <c r="R4852" s="0" t="str">
        <f aca="false">E4852</f>
        <v>Gaz</v>
      </c>
      <c r="S4852" s="0" t="str">
        <f aca="false">F4852</f>
        <v>0316932404</v>
      </c>
      <c r="T4852" s="0" t="str">
        <f aca="false">G4852</f>
        <v>3</v>
      </c>
      <c r="U4852" s="0" t="n">
        <f aca="false">L4852</f>
        <v>0.961117596045209</v>
      </c>
      <c r="V4852" s="0" t="n">
        <f aca="false">K4852</f>
        <v>31.4264679335151</v>
      </c>
      <c r="W4852" s="0" t="n">
        <f aca="false">J4852</f>
        <v>836</v>
      </c>
    </row>
    <row r="4853" customFormat="false" ht="12.8" hidden="false" customHeight="false" outlineLevel="0" collapsed="false">
      <c r="A4853" s="0" t="s">
        <v>74</v>
      </c>
      <c r="B4853" s="0" t="s">
        <v>758</v>
      </c>
      <c r="C4853" s="0" t="s">
        <v>798</v>
      </c>
      <c r="D4853" s="0" t="s">
        <v>32</v>
      </c>
      <c r="E4853" s="0" t="s">
        <v>30</v>
      </c>
      <c r="F4853" s="0" t="s">
        <v>809</v>
      </c>
      <c r="G4853" s="0" t="s">
        <v>1611</v>
      </c>
      <c r="H4853" s="0" t="n">
        <v>1</v>
      </c>
      <c r="I4853" s="0" t="n">
        <v>12</v>
      </c>
      <c r="J4853" s="0" t="n">
        <v>0</v>
      </c>
      <c r="K4853" s="0" t="n">
        <f aca="false">I4853*SUMIFS(syst_chauffage!$H$3:$H$27,syst_chauffage!$B$3:$B$27,D4853,syst_chauffage!$C$3:$C$27,E4853)</f>
        <v>12</v>
      </c>
      <c r="L4853" s="12" t="n">
        <f aca="false">H4853*SUMIFS(syst_chauffage!$K$3:$K$27,syst_chauffage!$B$3:$B$27,D4853,syst_chauffage!$C$3:$C$27,E4853)</f>
        <v>1</v>
      </c>
      <c r="N4853" s="0" t="str">
        <f aca="false">A4853</f>
        <v>Commerce</v>
      </c>
      <c r="O4853" s="0" t="str">
        <f aca="false">B4853</f>
        <v>Grand commerce alimentaire</v>
      </c>
      <c r="P4853" s="0" t="str">
        <f aca="false">C4853</f>
        <v>Supermarché</v>
      </c>
      <c r="Q4853" s="0" t="str">
        <f aca="false">D4853</f>
        <v>Electrique direct performant</v>
      </c>
      <c r="R4853" s="0" t="str">
        <f aca="false">E4853</f>
        <v>Electricité</v>
      </c>
      <c r="S4853" s="0" t="str">
        <f aca="false">F4853</f>
        <v>0316932602</v>
      </c>
      <c r="T4853" s="0" t="str">
        <f aca="false">G4853</f>
        <v>3</v>
      </c>
      <c r="U4853" s="0" t="n">
        <f aca="false">L4853</f>
        <v>1</v>
      </c>
      <c r="V4853" s="0" t="n">
        <f aca="false">K4853</f>
        <v>12</v>
      </c>
      <c r="W4853" s="0" t="n">
        <f aca="false">J4853</f>
        <v>0</v>
      </c>
    </row>
    <row r="4854" customFormat="false" ht="12.8" hidden="false" customHeight="false" outlineLevel="0" collapsed="false">
      <c r="A4854" s="0" t="s">
        <v>74</v>
      </c>
      <c r="B4854" s="0" t="s">
        <v>758</v>
      </c>
      <c r="C4854" s="0" t="s">
        <v>798</v>
      </c>
      <c r="D4854" s="0" t="s">
        <v>46</v>
      </c>
      <c r="E4854" s="0" t="s">
        <v>30</v>
      </c>
      <c r="F4854" s="0" t="s">
        <v>810</v>
      </c>
      <c r="G4854" s="0" t="s">
        <v>1611</v>
      </c>
      <c r="H4854" s="0" t="n">
        <v>3.32861023255814</v>
      </c>
      <c r="I4854" s="0" t="n">
        <v>43.636084238988</v>
      </c>
      <c r="J4854" s="0" t="n">
        <v>720</v>
      </c>
      <c r="K4854" s="0" t="n">
        <f aca="false">I4854*SUMIFS(syst_chauffage!$H$3:$H$27,syst_chauffage!$B$3:$B$27,D4854,syst_chauffage!$C$3:$C$27,E4854)</f>
        <v>75.7045690576207</v>
      </c>
      <c r="L4854" s="12" t="n">
        <f aca="false">H4854*SUMIFS(syst_chauffage!$K$3:$K$27,syst_chauffage!$B$3:$B$27,D4854,syst_chauffage!$C$3:$C$27,E4854)</f>
        <v>3.00077723502174</v>
      </c>
      <c r="N4854" s="0" t="str">
        <f aca="false">A4854</f>
        <v>Commerce</v>
      </c>
      <c r="O4854" s="0" t="str">
        <f aca="false">B4854</f>
        <v>Grand commerce alimentaire</v>
      </c>
      <c r="P4854" s="0" t="str">
        <f aca="false">C4854</f>
        <v>Supermarché</v>
      </c>
      <c r="Q4854" s="0" t="str">
        <f aca="false">D4854</f>
        <v>Rooftop performant</v>
      </c>
      <c r="R4854" s="0" t="str">
        <f aca="false">E4854</f>
        <v>Electricité</v>
      </c>
      <c r="S4854" s="0" t="str">
        <f aca="false">F4854</f>
        <v>0316933002</v>
      </c>
      <c r="T4854" s="0" t="str">
        <f aca="false">G4854</f>
        <v>3</v>
      </c>
      <c r="U4854" s="0" t="n">
        <f aca="false">L4854</f>
        <v>3.00077723502174</v>
      </c>
      <c r="V4854" s="0" t="n">
        <f aca="false">K4854</f>
        <v>75.7045690576207</v>
      </c>
      <c r="W4854" s="0" t="n">
        <f aca="false">J4854</f>
        <v>720</v>
      </c>
    </row>
    <row r="4855" customFormat="false" ht="12.8" hidden="false" customHeight="false" outlineLevel="0" collapsed="false">
      <c r="A4855" s="0" t="s">
        <v>74</v>
      </c>
      <c r="B4855" s="0" t="s">
        <v>811</v>
      </c>
      <c r="C4855" s="0" t="s">
        <v>812</v>
      </c>
      <c r="D4855" s="0" t="s">
        <v>19</v>
      </c>
      <c r="E4855" s="0" t="s">
        <v>57</v>
      </c>
      <c r="F4855" s="0" t="s">
        <v>813</v>
      </c>
      <c r="G4855" s="0" t="s">
        <v>1611</v>
      </c>
      <c r="H4855" s="0" t="n">
        <v>1.62195782246074</v>
      </c>
      <c r="I4855" s="0" t="n">
        <v>51.5549415582019</v>
      </c>
      <c r="J4855" s="0" t="n">
        <v>0</v>
      </c>
      <c r="K4855" s="0" t="n">
        <f aca="false">I4855*SUMIFS(syst_chauffage!$H$3:$H$27,syst_chauffage!$B$3:$B$27,D4855,syst_chauffage!$C$3:$C$27,E4855)</f>
        <v>71.789053534052</v>
      </c>
      <c r="L4855" s="12" t="n">
        <f aca="false">H4855*SUMIFS(syst_chauffage!$K$3:$K$27,syst_chauffage!$B$3:$B$27,D4855,syst_chauffage!$C$3:$C$27,E4855)</f>
        <v>1.62195782246074</v>
      </c>
      <c r="N4855" s="0" t="str">
        <f aca="false">A4855</f>
        <v>Commerce</v>
      </c>
      <c r="O4855" s="0" t="str">
        <f aca="false">B4855</f>
        <v>Petit commerce alimentaire</v>
      </c>
      <c r="P4855" s="0" t="str">
        <f aca="false">C4855</f>
        <v>Petit boulangerie</v>
      </c>
      <c r="Q4855" s="0" t="str">
        <f aca="false">D4855</f>
        <v>Autre système centralisé</v>
      </c>
      <c r="R4855" s="0" t="str">
        <f aca="false">E4855</f>
        <v>Autres</v>
      </c>
      <c r="S4855" s="0" t="str">
        <f aca="false">F4855</f>
        <v>0323630101</v>
      </c>
      <c r="T4855" s="0" t="str">
        <f aca="false">G4855</f>
        <v>3</v>
      </c>
      <c r="U4855" s="0" t="n">
        <f aca="false">L4855</f>
        <v>1.62195782246074</v>
      </c>
      <c r="V4855" s="0" t="n">
        <f aca="false">K4855</f>
        <v>71.789053534052</v>
      </c>
      <c r="W4855" s="0" t="n">
        <f aca="false">J4855</f>
        <v>0</v>
      </c>
    </row>
    <row r="4856" customFormat="false" ht="12.8" hidden="false" customHeight="false" outlineLevel="0" collapsed="false">
      <c r="A4856" s="0" t="s">
        <v>74</v>
      </c>
      <c r="B4856" s="0" t="s">
        <v>811</v>
      </c>
      <c r="C4856" s="0" t="s">
        <v>812</v>
      </c>
      <c r="D4856" s="0" t="s">
        <v>19</v>
      </c>
      <c r="E4856" s="0" t="s">
        <v>58</v>
      </c>
      <c r="F4856" s="0" t="s">
        <v>814</v>
      </c>
      <c r="G4856" s="0" t="s">
        <v>1611</v>
      </c>
      <c r="H4856" s="0" t="n">
        <v>1.69923005458058</v>
      </c>
      <c r="I4856" s="0" t="n">
        <v>50.9986425265591</v>
      </c>
      <c r="J4856" s="0" t="n">
        <v>765</v>
      </c>
      <c r="K4856" s="0" t="n">
        <f aca="false">I4856*SUMIFS(syst_chauffage!$H$3:$H$27,syst_chauffage!$B$3:$B$27,D4856,syst_chauffage!$C$3:$C$27,E4856)</f>
        <v>83.8901961216608</v>
      </c>
      <c r="L4856" s="12" t="n">
        <f aca="false">H4856*SUMIFS(syst_chauffage!$K$3:$K$27,syst_chauffage!$B$3:$B$27,D4856,syst_chauffage!$C$3:$C$27,E4856)</f>
        <v>1.69923005458058</v>
      </c>
      <c r="N4856" s="0" t="str">
        <f aca="false">A4856</f>
        <v>Commerce</v>
      </c>
      <c r="O4856" s="0" t="str">
        <f aca="false">B4856</f>
        <v>Petit commerce alimentaire</v>
      </c>
      <c r="P4856" s="0" t="str">
        <f aca="false">C4856</f>
        <v>Petit boulangerie</v>
      </c>
      <c r="Q4856" s="0" t="str">
        <f aca="false">D4856</f>
        <v>Autre système centralisé</v>
      </c>
      <c r="R4856" s="0" t="str">
        <f aca="false">E4856</f>
        <v>Urbain</v>
      </c>
      <c r="S4856" s="0" t="str">
        <f aca="false">F4856</f>
        <v>0323630106</v>
      </c>
      <c r="T4856" s="0" t="str">
        <f aca="false">G4856</f>
        <v>3</v>
      </c>
      <c r="U4856" s="0" t="n">
        <f aca="false">L4856</f>
        <v>1.69923005458058</v>
      </c>
      <c r="V4856" s="0" t="n">
        <f aca="false">K4856</f>
        <v>83.8901961216608</v>
      </c>
      <c r="W4856" s="0" t="n">
        <f aca="false">J4856</f>
        <v>765</v>
      </c>
    </row>
    <row r="4857" customFormat="false" ht="12.8" hidden="false" customHeight="false" outlineLevel="0" collapsed="false">
      <c r="A4857" s="0" t="s">
        <v>74</v>
      </c>
      <c r="B4857" s="0" t="s">
        <v>811</v>
      </c>
      <c r="C4857" s="0" t="s">
        <v>812</v>
      </c>
      <c r="D4857" s="0" t="s">
        <v>22</v>
      </c>
      <c r="E4857" s="0" t="s">
        <v>23</v>
      </c>
      <c r="F4857" s="0" t="s">
        <v>815</v>
      </c>
      <c r="G4857" s="0" t="s">
        <v>1611</v>
      </c>
      <c r="H4857" s="0" t="n">
        <v>0.674152999277146</v>
      </c>
      <c r="I4857" s="0" t="n">
        <v>34.8841172135201</v>
      </c>
      <c r="J4857" s="0" t="n">
        <v>0</v>
      </c>
      <c r="K4857" s="0" t="n">
        <f aca="false">I4857*SUMIFS(syst_chauffage!$H$3:$H$27,syst_chauffage!$B$3:$B$27,D4857,syst_chauffage!$C$3:$C$27,E4857)</f>
        <v>61.4317155925785</v>
      </c>
      <c r="L4857" s="12" t="n">
        <f aca="false">H4857*SUMIFS(syst_chauffage!$K$3:$K$27,syst_chauffage!$B$3:$B$27,D4857,syst_chauffage!$C$3:$C$27,E4857)</f>
        <v>0.674152999277146</v>
      </c>
      <c r="N4857" s="0" t="str">
        <f aca="false">A4857</f>
        <v>Commerce</v>
      </c>
      <c r="O4857" s="0" t="str">
        <f aca="false">B4857</f>
        <v>Petit commerce alimentaire</v>
      </c>
      <c r="P4857" s="0" t="str">
        <f aca="false">C4857</f>
        <v>Petit boulangerie</v>
      </c>
      <c r="Q4857" s="0" t="str">
        <f aca="false">D4857</f>
        <v>Chaudière fioul</v>
      </c>
      <c r="R4857" s="0" t="str">
        <f aca="false">E4857</f>
        <v>Fioul</v>
      </c>
      <c r="S4857" s="0" t="str">
        <f aca="false">F4857</f>
        <v>0323630303</v>
      </c>
      <c r="T4857" s="0" t="str">
        <f aca="false">G4857</f>
        <v>3</v>
      </c>
      <c r="U4857" s="0" t="n">
        <f aca="false">L4857</f>
        <v>0.674152999277146</v>
      </c>
      <c r="V4857" s="0" t="n">
        <f aca="false">K4857</f>
        <v>61.4317155925785</v>
      </c>
      <c r="W4857" s="0" t="n">
        <f aca="false">J4857</f>
        <v>0</v>
      </c>
    </row>
    <row r="4858" customFormat="false" ht="12.8" hidden="false" customHeight="false" outlineLevel="0" collapsed="false">
      <c r="A4858" s="0" t="s">
        <v>74</v>
      </c>
      <c r="B4858" s="0" t="s">
        <v>811</v>
      </c>
      <c r="C4858" s="0" t="s">
        <v>812</v>
      </c>
      <c r="D4858" s="0" t="s">
        <v>13</v>
      </c>
      <c r="E4858" s="0" t="s">
        <v>14</v>
      </c>
      <c r="F4858" s="0" t="s">
        <v>816</v>
      </c>
      <c r="G4858" s="0" t="s">
        <v>1611</v>
      </c>
      <c r="H4858" s="0" t="n">
        <v>0.791148437311199</v>
      </c>
      <c r="I4858" s="0" t="n">
        <v>25.9931791485509</v>
      </c>
      <c r="J4858" s="0" t="n">
        <v>308</v>
      </c>
      <c r="K4858" s="0" t="n">
        <f aca="false">I4858*SUMIFS(syst_chauffage!$H$3:$H$27,syst_chauffage!$B$3:$B$27,D4858,syst_chauffage!$C$3:$C$27,E4858)</f>
        <v>52.4956098242343</v>
      </c>
      <c r="L4858" s="12" t="n">
        <f aca="false">H4858*SUMIFS(syst_chauffage!$K$3:$K$27,syst_chauffage!$B$3:$B$27,D4858,syst_chauffage!$C$3:$C$27,E4858)</f>
        <v>0.791148437311199</v>
      </c>
      <c r="N4858" s="0" t="str">
        <f aca="false">A4858</f>
        <v>Commerce</v>
      </c>
      <c r="O4858" s="0" t="str">
        <f aca="false">B4858</f>
        <v>Petit commerce alimentaire</v>
      </c>
      <c r="P4858" s="0" t="str">
        <f aca="false">C4858</f>
        <v>Petit boulangerie</v>
      </c>
      <c r="Q4858" s="0" t="str">
        <f aca="false">D4858</f>
        <v>Chaudière gaz</v>
      </c>
      <c r="R4858" s="0" t="str">
        <f aca="false">E4858</f>
        <v>Gaz</v>
      </c>
      <c r="S4858" s="0" t="str">
        <f aca="false">F4858</f>
        <v>0323630404</v>
      </c>
      <c r="T4858" s="0" t="str">
        <f aca="false">G4858</f>
        <v>3</v>
      </c>
      <c r="U4858" s="0" t="n">
        <f aca="false">L4858</f>
        <v>0.791148437311199</v>
      </c>
      <c r="V4858" s="0" t="n">
        <f aca="false">K4858</f>
        <v>52.4956098242343</v>
      </c>
      <c r="W4858" s="0" t="n">
        <f aca="false">J4858</f>
        <v>308</v>
      </c>
    </row>
    <row r="4859" customFormat="false" ht="12.8" hidden="false" customHeight="false" outlineLevel="0" collapsed="false">
      <c r="A4859" s="0" t="s">
        <v>74</v>
      </c>
      <c r="B4859" s="0" t="s">
        <v>811</v>
      </c>
      <c r="C4859" s="0" t="s">
        <v>812</v>
      </c>
      <c r="D4859" s="0" t="s">
        <v>29</v>
      </c>
      <c r="E4859" s="0" t="s">
        <v>30</v>
      </c>
      <c r="F4859" s="0" t="s">
        <v>817</v>
      </c>
      <c r="G4859" s="0" t="s">
        <v>1611</v>
      </c>
      <c r="H4859" s="0" t="n">
        <v>0.92</v>
      </c>
      <c r="I4859" s="0" t="n">
        <v>10.4</v>
      </c>
      <c r="J4859" s="0" t="n">
        <v>0</v>
      </c>
      <c r="K4859" s="0" t="n">
        <f aca="false">I4859*SUMIFS(syst_chauffage!$H$3:$H$27,syst_chauffage!$B$3:$B$27,D4859,syst_chauffage!$C$3:$C$27,E4859)</f>
        <v>3</v>
      </c>
      <c r="L4859" s="12" t="n">
        <f aca="false">H4859*SUMIFS(syst_chauffage!$K$3:$K$27,syst_chauffage!$B$3:$B$27,D4859,syst_chauffage!$C$3:$C$27,E4859)</f>
        <v>0.92</v>
      </c>
      <c r="N4859" s="0" t="str">
        <f aca="false">A4859</f>
        <v>Commerce</v>
      </c>
      <c r="O4859" s="0" t="str">
        <f aca="false">B4859</f>
        <v>Petit commerce alimentaire</v>
      </c>
      <c r="P4859" s="0" t="str">
        <f aca="false">C4859</f>
        <v>Petit boulangerie</v>
      </c>
      <c r="Q4859" s="0" t="str">
        <f aca="false">D4859</f>
        <v>Electrique direct</v>
      </c>
      <c r="R4859" s="0" t="str">
        <f aca="false">E4859</f>
        <v>Electricité</v>
      </c>
      <c r="S4859" s="0" t="str">
        <f aca="false">F4859</f>
        <v>0323630602</v>
      </c>
      <c r="T4859" s="0" t="str">
        <f aca="false">G4859</f>
        <v>3</v>
      </c>
      <c r="U4859" s="0" t="n">
        <f aca="false">L4859</f>
        <v>0.92</v>
      </c>
      <c r="V4859" s="0" t="n">
        <f aca="false">K4859</f>
        <v>3</v>
      </c>
      <c r="W4859" s="0" t="n">
        <f aca="false">J4859</f>
        <v>0</v>
      </c>
    </row>
    <row r="4860" customFormat="false" ht="12.8" hidden="false" customHeight="false" outlineLevel="0" collapsed="false">
      <c r="A4860" s="0" t="s">
        <v>74</v>
      </c>
      <c r="B4860" s="0" t="s">
        <v>811</v>
      </c>
      <c r="C4860" s="0" t="s">
        <v>812</v>
      </c>
      <c r="D4860" s="0" t="s">
        <v>36</v>
      </c>
      <c r="E4860" s="0" t="s">
        <v>30</v>
      </c>
      <c r="F4860" s="0" t="s">
        <v>818</v>
      </c>
      <c r="G4860" s="0" t="s">
        <v>1611</v>
      </c>
      <c r="H4860" s="0" t="n">
        <v>3.27439423255813</v>
      </c>
      <c r="I4860" s="0" t="n">
        <v>125.766090841471</v>
      </c>
      <c r="J4860" s="0" t="n">
        <v>675</v>
      </c>
      <c r="K4860" s="0" t="n">
        <f aca="false">I4860*SUMIFS(syst_chauffage!$H$3:$H$27,syst_chauffage!$B$3:$B$27,D4860,syst_chauffage!$C$3:$C$27,E4860)</f>
        <v>77.806211115041</v>
      </c>
      <c r="L4860" s="12" t="n">
        <f aca="false">H4860*SUMIFS(syst_chauffage!$K$3:$K$27,syst_chauffage!$B$3:$B$27,D4860,syst_chauffage!$C$3:$C$27,E4860)</f>
        <v>2.75111501758348</v>
      </c>
      <c r="N4860" s="0" t="str">
        <f aca="false">A4860</f>
        <v>Commerce</v>
      </c>
      <c r="O4860" s="0" t="str">
        <f aca="false">B4860</f>
        <v>Petit commerce alimentaire</v>
      </c>
      <c r="P4860" s="0" t="str">
        <f aca="false">C4860</f>
        <v>Petit boulangerie</v>
      </c>
      <c r="Q4860" s="0" t="str">
        <f aca="false">D4860</f>
        <v>PAC</v>
      </c>
      <c r="R4860" s="0" t="str">
        <f aca="false">E4860</f>
        <v>Electricité</v>
      </c>
      <c r="S4860" s="0" t="str">
        <f aca="false">F4860</f>
        <v>0323630902</v>
      </c>
      <c r="T4860" s="0" t="str">
        <f aca="false">G4860</f>
        <v>3</v>
      </c>
      <c r="U4860" s="0" t="n">
        <f aca="false">L4860</f>
        <v>2.75111501758348</v>
      </c>
      <c r="V4860" s="0" t="n">
        <f aca="false">K4860</f>
        <v>77.806211115041</v>
      </c>
      <c r="W4860" s="0" t="n">
        <f aca="false">J4860</f>
        <v>675</v>
      </c>
    </row>
    <row r="4861" customFormat="false" ht="12.8" hidden="false" customHeight="false" outlineLevel="0" collapsed="false">
      <c r="A4861" s="0" t="s">
        <v>74</v>
      </c>
      <c r="B4861" s="0" t="s">
        <v>811</v>
      </c>
      <c r="C4861" s="0" t="s">
        <v>812</v>
      </c>
      <c r="D4861" s="0" t="s">
        <v>51</v>
      </c>
      <c r="E4861" s="0" t="s">
        <v>57</v>
      </c>
      <c r="F4861" s="0" t="s">
        <v>819</v>
      </c>
      <c r="G4861" s="0" t="s">
        <v>1611</v>
      </c>
      <c r="H4861" s="0" t="n">
        <v>1.87148979514701</v>
      </c>
      <c r="I4861" s="0" t="n">
        <v>61.3749304264308</v>
      </c>
      <c r="J4861" s="0" t="n">
        <v>0</v>
      </c>
      <c r="K4861" s="0" t="n">
        <f aca="false">I4861*SUMIFS(syst_chauffage!$H$3:$H$27,syst_chauffage!$B$3:$B$27,D4861,syst_chauffage!$C$3:$C$27,E4861)</f>
        <v>130.044507954533</v>
      </c>
      <c r="L4861" s="12" t="n">
        <f aca="false">H4861*SUMIFS(syst_chauffage!$K$3:$K$27,syst_chauffage!$B$3:$B$27,D4861,syst_chauffage!$C$3:$C$27,E4861)</f>
        <v>1.87148979514701</v>
      </c>
      <c r="N4861" s="0" t="str">
        <f aca="false">A4861</f>
        <v>Commerce</v>
      </c>
      <c r="O4861" s="0" t="str">
        <f aca="false">B4861</f>
        <v>Petit commerce alimentaire</v>
      </c>
      <c r="P4861" s="0" t="str">
        <f aca="false">C4861</f>
        <v>Petit boulangerie</v>
      </c>
      <c r="Q4861" s="0" t="str">
        <f aca="false">D4861</f>
        <v>Autre système centralisé performant</v>
      </c>
      <c r="R4861" s="0" t="str">
        <f aca="false">E4861</f>
        <v>Autres</v>
      </c>
      <c r="S4861" s="0" t="str">
        <f aca="false">F4861</f>
        <v>0323632101</v>
      </c>
      <c r="T4861" s="0" t="str">
        <f aca="false">G4861</f>
        <v>3</v>
      </c>
      <c r="U4861" s="0" t="n">
        <f aca="false">L4861</f>
        <v>1.87148979514701</v>
      </c>
      <c r="V4861" s="0" t="n">
        <f aca="false">K4861</f>
        <v>130.044507954533</v>
      </c>
      <c r="W4861" s="0" t="n">
        <f aca="false">J4861</f>
        <v>0</v>
      </c>
    </row>
    <row r="4862" customFormat="false" ht="12.8" hidden="false" customHeight="false" outlineLevel="0" collapsed="false">
      <c r="A4862" s="0" t="s">
        <v>74</v>
      </c>
      <c r="B4862" s="0" t="s">
        <v>811</v>
      </c>
      <c r="C4862" s="0" t="s">
        <v>812</v>
      </c>
      <c r="D4862" s="0" t="s">
        <v>51</v>
      </c>
      <c r="E4862" s="0" t="s">
        <v>58</v>
      </c>
      <c r="F4862" s="0" t="s">
        <v>820</v>
      </c>
      <c r="G4862" s="0" t="s">
        <v>1611</v>
      </c>
      <c r="H4862" s="0" t="n">
        <v>1.9606500629776</v>
      </c>
      <c r="I4862" s="0" t="n">
        <v>60.7126696744751</v>
      </c>
      <c r="J4862" s="0" t="n">
        <v>765</v>
      </c>
      <c r="K4862" s="0" t="n">
        <f aca="false">I4862*SUMIFS(syst_chauffage!$H$3:$H$27,syst_chauffage!$B$3:$B$27,D4862,syst_chauffage!$C$3:$C$27,E4862)</f>
        <v>129.560807151499</v>
      </c>
      <c r="L4862" s="12" t="n">
        <f aca="false">H4862*SUMIFS(syst_chauffage!$K$3:$K$27,syst_chauffage!$B$3:$B$27,D4862,syst_chauffage!$C$3:$C$27,E4862)</f>
        <v>1.9606500629776</v>
      </c>
      <c r="N4862" s="0" t="str">
        <f aca="false">A4862</f>
        <v>Commerce</v>
      </c>
      <c r="O4862" s="0" t="str">
        <f aca="false">B4862</f>
        <v>Petit commerce alimentaire</v>
      </c>
      <c r="P4862" s="0" t="str">
        <f aca="false">C4862</f>
        <v>Petit boulangerie</v>
      </c>
      <c r="Q4862" s="0" t="str">
        <f aca="false">D4862</f>
        <v>Autre système centralisé performant</v>
      </c>
      <c r="R4862" s="0" t="str">
        <f aca="false">E4862</f>
        <v>Urbain</v>
      </c>
      <c r="S4862" s="0" t="str">
        <f aca="false">F4862</f>
        <v>0323632106</v>
      </c>
      <c r="T4862" s="0" t="str">
        <f aca="false">G4862</f>
        <v>3</v>
      </c>
      <c r="U4862" s="0" t="n">
        <f aca="false">L4862</f>
        <v>1.9606500629776</v>
      </c>
      <c r="V4862" s="0" t="n">
        <f aca="false">K4862</f>
        <v>129.560807151499</v>
      </c>
      <c r="W4862" s="0" t="n">
        <f aca="false">J4862</f>
        <v>765</v>
      </c>
    </row>
    <row r="4863" customFormat="false" ht="12.8" hidden="false" customHeight="false" outlineLevel="0" collapsed="false">
      <c r="A4863" s="0" t="s">
        <v>74</v>
      </c>
      <c r="B4863" s="0" t="s">
        <v>811</v>
      </c>
      <c r="C4863" s="0" t="s">
        <v>812</v>
      </c>
      <c r="D4863" s="0" t="s">
        <v>27</v>
      </c>
      <c r="E4863" s="0" t="s">
        <v>23</v>
      </c>
      <c r="F4863" s="0" t="s">
        <v>821</v>
      </c>
      <c r="G4863" s="0" t="s">
        <v>1611</v>
      </c>
      <c r="H4863" s="0" t="n">
        <v>0.751617554418763</v>
      </c>
      <c r="I4863" s="0" t="n">
        <v>41.5287109684764</v>
      </c>
      <c r="J4863" s="0" t="n">
        <v>693</v>
      </c>
      <c r="K4863" s="0" t="n">
        <f aca="false">I4863*SUMIFS(syst_chauffage!$H$3:$H$27,syst_chauffage!$B$3:$B$27,D4863,syst_chauffage!$C$3:$C$27,E4863)</f>
        <v>106.496356909627</v>
      </c>
      <c r="L4863" s="12" t="n">
        <f aca="false">H4863*SUMIFS(syst_chauffage!$K$3:$K$27,syst_chauffage!$B$3:$B$27,D4863,syst_chauffage!$C$3:$C$27,E4863)</f>
        <v>0.751617554418763</v>
      </c>
      <c r="N4863" s="0" t="str">
        <f aca="false">A4863</f>
        <v>Commerce</v>
      </c>
      <c r="O4863" s="0" t="str">
        <f aca="false">B4863</f>
        <v>Petit commerce alimentaire</v>
      </c>
      <c r="P4863" s="0" t="str">
        <f aca="false">C4863</f>
        <v>Petit boulangerie</v>
      </c>
      <c r="Q4863" s="0" t="str">
        <f aca="false">D4863</f>
        <v>Chaudière condensation fioul</v>
      </c>
      <c r="R4863" s="0" t="str">
        <f aca="false">E4863</f>
        <v>Fioul</v>
      </c>
      <c r="S4863" s="0" t="str">
        <f aca="false">F4863</f>
        <v>0323632303</v>
      </c>
      <c r="T4863" s="0" t="str">
        <f aca="false">G4863</f>
        <v>3</v>
      </c>
      <c r="U4863" s="0" t="n">
        <f aca="false">L4863</f>
        <v>0.751617554418763</v>
      </c>
      <c r="V4863" s="0" t="n">
        <f aca="false">K4863</f>
        <v>106.496356909627</v>
      </c>
      <c r="W4863" s="0" t="n">
        <f aca="false">J4863</f>
        <v>693</v>
      </c>
    </row>
    <row r="4864" customFormat="false" ht="12.8" hidden="false" customHeight="false" outlineLevel="0" collapsed="false">
      <c r="A4864" s="0" t="s">
        <v>74</v>
      </c>
      <c r="B4864" s="0" t="s">
        <v>811</v>
      </c>
      <c r="C4864" s="0" t="s">
        <v>812</v>
      </c>
      <c r="D4864" s="0" t="s">
        <v>18</v>
      </c>
      <c r="E4864" s="0" t="s">
        <v>14</v>
      </c>
      <c r="F4864" s="0" t="s">
        <v>822</v>
      </c>
      <c r="G4864" s="0" t="s">
        <v>1611</v>
      </c>
      <c r="H4864" s="0" t="n">
        <v>0.98494919666898</v>
      </c>
      <c r="I4864" s="0" t="n">
        <v>30.944260891132</v>
      </c>
      <c r="J4864" s="0" t="n">
        <v>693</v>
      </c>
      <c r="K4864" s="0" t="n">
        <f aca="false">I4864*SUMIFS(syst_chauffage!$H$3:$H$27,syst_chauffage!$B$3:$B$27,D4864,syst_chauffage!$C$3:$C$27,E4864)</f>
        <v>84.3209114756215</v>
      </c>
      <c r="L4864" s="12" t="n">
        <f aca="false">H4864*SUMIFS(syst_chauffage!$K$3:$K$27,syst_chauffage!$B$3:$B$27,D4864,syst_chauffage!$C$3:$C$27,E4864)</f>
        <v>0.956825834226105</v>
      </c>
      <c r="N4864" s="0" t="str">
        <f aca="false">A4864</f>
        <v>Commerce</v>
      </c>
      <c r="O4864" s="0" t="str">
        <f aca="false">B4864</f>
        <v>Petit commerce alimentaire</v>
      </c>
      <c r="P4864" s="0" t="str">
        <f aca="false">C4864</f>
        <v>Petit boulangerie</v>
      </c>
      <c r="Q4864" s="0" t="str">
        <f aca="false">D4864</f>
        <v>Chaudière condensation gaz</v>
      </c>
      <c r="R4864" s="0" t="str">
        <f aca="false">E4864</f>
        <v>Gaz</v>
      </c>
      <c r="S4864" s="0" t="str">
        <f aca="false">F4864</f>
        <v>0323632404</v>
      </c>
      <c r="T4864" s="0" t="str">
        <f aca="false">G4864</f>
        <v>3</v>
      </c>
      <c r="U4864" s="0" t="n">
        <f aca="false">L4864</f>
        <v>0.956825834226105</v>
      </c>
      <c r="V4864" s="0" t="n">
        <f aca="false">K4864</f>
        <v>84.3209114756215</v>
      </c>
      <c r="W4864" s="0" t="n">
        <f aca="false">J4864</f>
        <v>693</v>
      </c>
    </row>
    <row r="4865" customFormat="false" ht="12.8" hidden="false" customHeight="false" outlineLevel="0" collapsed="false">
      <c r="A4865" s="0" t="s">
        <v>74</v>
      </c>
      <c r="B4865" s="0" t="s">
        <v>811</v>
      </c>
      <c r="C4865" s="0" t="s">
        <v>812</v>
      </c>
      <c r="D4865" s="0" t="s">
        <v>32</v>
      </c>
      <c r="E4865" s="0" t="s">
        <v>30</v>
      </c>
      <c r="F4865" s="0" t="s">
        <v>823</v>
      </c>
      <c r="G4865" s="0" t="s">
        <v>1611</v>
      </c>
      <c r="H4865" s="0" t="n">
        <v>1</v>
      </c>
      <c r="I4865" s="0" t="n">
        <v>12</v>
      </c>
      <c r="J4865" s="0" t="n">
        <v>0</v>
      </c>
      <c r="K4865" s="0" t="n">
        <f aca="false">I4865*SUMIFS(syst_chauffage!$H$3:$H$27,syst_chauffage!$B$3:$B$27,D4865,syst_chauffage!$C$3:$C$27,E4865)</f>
        <v>12</v>
      </c>
      <c r="L4865" s="12" t="n">
        <f aca="false">H4865*SUMIFS(syst_chauffage!$K$3:$K$27,syst_chauffage!$B$3:$B$27,D4865,syst_chauffage!$C$3:$C$27,E4865)</f>
        <v>1</v>
      </c>
      <c r="N4865" s="0" t="str">
        <f aca="false">A4865</f>
        <v>Commerce</v>
      </c>
      <c r="O4865" s="0" t="str">
        <f aca="false">B4865</f>
        <v>Petit commerce alimentaire</v>
      </c>
      <c r="P4865" s="0" t="str">
        <f aca="false">C4865</f>
        <v>Petit boulangerie</v>
      </c>
      <c r="Q4865" s="0" t="str">
        <f aca="false">D4865</f>
        <v>Electrique direct performant</v>
      </c>
      <c r="R4865" s="0" t="str">
        <f aca="false">E4865</f>
        <v>Electricité</v>
      </c>
      <c r="S4865" s="0" t="str">
        <f aca="false">F4865</f>
        <v>0323632602</v>
      </c>
      <c r="T4865" s="0" t="str">
        <f aca="false">G4865</f>
        <v>3</v>
      </c>
      <c r="U4865" s="0" t="n">
        <f aca="false">L4865</f>
        <v>1</v>
      </c>
      <c r="V4865" s="0" t="n">
        <f aca="false">K4865</f>
        <v>12</v>
      </c>
      <c r="W4865" s="0" t="n">
        <f aca="false">J4865</f>
        <v>0</v>
      </c>
    </row>
    <row r="4866" customFormat="false" ht="12.8" hidden="false" customHeight="false" outlineLevel="0" collapsed="false">
      <c r="A4866" s="0" t="s">
        <v>74</v>
      </c>
      <c r="B4866" s="0" t="s">
        <v>811</v>
      </c>
      <c r="C4866" s="0" t="s">
        <v>812</v>
      </c>
      <c r="D4866" s="0" t="s">
        <v>38</v>
      </c>
      <c r="E4866" s="0" t="s">
        <v>30</v>
      </c>
      <c r="F4866" s="0" t="s">
        <v>824</v>
      </c>
      <c r="G4866" s="0" t="s">
        <v>1611</v>
      </c>
      <c r="H4866" s="0" t="n">
        <v>3.39795627906976</v>
      </c>
      <c r="I4866" s="0" t="n">
        <v>149.721536716037</v>
      </c>
      <c r="J4866" s="0" t="n">
        <v>720</v>
      </c>
      <c r="K4866" s="0" t="n">
        <f aca="false">I4866*SUMIFS(syst_chauffage!$H$3:$H$27,syst_chauffage!$B$3:$B$27,D4866,syst_chauffage!$C$3:$C$27,E4866)</f>
        <v>151.337601336615</v>
      </c>
      <c r="L4866" s="12" t="n">
        <f aca="false">H4866*SUMIFS(syst_chauffage!$K$3:$K$27,syst_chauffage!$B$3:$B$27,D4866,syst_chauffage!$C$3:$C$27,E4866)</f>
        <v>3.03986496519792</v>
      </c>
      <c r="N4866" s="0" t="str">
        <f aca="false">A4866</f>
        <v>Commerce</v>
      </c>
      <c r="O4866" s="0" t="str">
        <f aca="false">B4866</f>
        <v>Petit commerce alimentaire</v>
      </c>
      <c r="P4866" s="0" t="str">
        <f aca="false">C4866</f>
        <v>Petit boulangerie</v>
      </c>
      <c r="Q4866" s="0" t="str">
        <f aca="false">D4866</f>
        <v>PAC performant</v>
      </c>
      <c r="R4866" s="0" t="str">
        <f aca="false">E4866</f>
        <v>Electricité</v>
      </c>
      <c r="S4866" s="0" t="str">
        <f aca="false">F4866</f>
        <v>0323632902</v>
      </c>
      <c r="T4866" s="0" t="str">
        <f aca="false">G4866</f>
        <v>3</v>
      </c>
      <c r="U4866" s="0" t="n">
        <f aca="false">L4866</f>
        <v>3.03986496519792</v>
      </c>
      <c r="V4866" s="0" t="n">
        <f aca="false">K4866</f>
        <v>151.337601336615</v>
      </c>
      <c r="W4866" s="0" t="n">
        <f aca="false">J4866</f>
        <v>720</v>
      </c>
    </row>
    <row r="4867" customFormat="false" ht="12.8" hidden="false" customHeight="false" outlineLevel="0" collapsed="false">
      <c r="A4867" s="0" t="s">
        <v>74</v>
      </c>
      <c r="B4867" s="0" t="s">
        <v>811</v>
      </c>
      <c r="C4867" s="0" t="s">
        <v>679</v>
      </c>
      <c r="D4867" s="0" t="s">
        <v>19</v>
      </c>
      <c r="E4867" s="0" t="s">
        <v>57</v>
      </c>
      <c r="F4867" s="0" t="s">
        <v>825</v>
      </c>
      <c r="G4867" s="0" t="s">
        <v>1611</v>
      </c>
      <c r="H4867" s="0" t="n">
        <v>1.61879381135524</v>
      </c>
      <c r="I4867" s="0" t="n">
        <v>34.4313661737022</v>
      </c>
      <c r="J4867" s="0" t="n">
        <v>0</v>
      </c>
      <c r="K4867" s="0" t="n">
        <f aca="false">I4867*SUMIFS(syst_chauffage!$H$3:$H$27,syst_chauffage!$B$3:$B$27,D4867,syst_chauffage!$C$3:$C$27,E4867)</f>
        <v>47.9448742406966</v>
      </c>
      <c r="L4867" s="12" t="n">
        <f aca="false">H4867*SUMIFS(syst_chauffage!$K$3:$K$27,syst_chauffage!$B$3:$B$27,D4867,syst_chauffage!$C$3:$C$27,E4867)</f>
        <v>1.61879381135524</v>
      </c>
      <c r="N4867" s="0" t="str">
        <f aca="false">A4867</f>
        <v>Commerce</v>
      </c>
      <c r="O4867" s="0" t="str">
        <f aca="false">B4867</f>
        <v>Petit commerce alimentaire</v>
      </c>
      <c r="P4867" s="0" t="str">
        <f aca="false">C4867</f>
        <v>Petit librairie</v>
      </c>
      <c r="Q4867" s="0" t="str">
        <f aca="false">D4867</f>
        <v>Autre système centralisé</v>
      </c>
      <c r="R4867" s="0" t="str">
        <f aca="false">E4867</f>
        <v>Autres</v>
      </c>
      <c r="S4867" s="0" t="str">
        <f aca="false">F4867</f>
        <v>0323730101</v>
      </c>
      <c r="T4867" s="0" t="str">
        <f aca="false">G4867</f>
        <v>3</v>
      </c>
      <c r="U4867" s="0" t="n">
        <f aca="false">L4867</f>
        <v>1.61879381135524</v>
      </c>
      <c r="V4867" s="0" t="n">
        <f aca="false">K4867</f>
        <v>47.9448742406966</v>
      </c>
      <c r="W4867" s="0" t="n">
        <f aca="false">J4867</f>
        <v>0</v>
      </c>
    </row>
    <row r="4868" customFormat="false" ht="12.8" hidden="false" customHeight="false" outlineLevel="0" collapsed="false">
      <c r="A4868" s="0" t="s">
        <v>74</v>
      </c>
      <c r="B4868" s="0" t="s">
        <v>811</v>
      </c>
      <c r="C4868" s="0" t="s">
        <v>679</v>
      </c>
      <c r="D4868" s="0" t="s">
        <v>19</v>
      </c>
      <c r="E4868" s="0" t="s">
        <v>58</v>
      </c>
      <c r="F4868" s="0" t="s">
        <v>826</v>
      </c>
      <c r="G4868" s="0" t="s">
        <v>1611</v>
      </c>
      <c r="H4868" s="0" t="n">
        <v>1.69928003875704</v>
      </c>
      <c r="I4868" s="0" t="n">
        <v>34.0534196546389</v>
      </c>
      <c r="J4868" s="0" t="n">
        <v>765</v>
      </c>
      <c r="K4868" s="0" t="n">
        <f aca="false">I4868*SUMIFS(syst_chauffage!$H$3:$H$27,syst_chauffage!$B$3:$B$27,D4868,syst_chauffage!$C$3:$C$27,E4868)</f>
        <v>56.0161587036976</v>
      </c>
      <c r="L4868" s="12" t="n">
        <f aca="false">H4868*SUMIFS(syst_chauffage!$K$3:$K$27,syst_chauffage!$B$3:$B$27,D4868,syst_chauffage!$C$3:$C$27,E4868)</f>
        <v>1.69928003875704</v>
      </c>
      <c r="N4868" s="0" t="str">
        <f aca="false">A4868</f>
        <v>Commerce</v>
      </c>
      <c r="O4868" s="0" t="str">
        <f aca="false">B4868</f>
        <v>Petit commerce alimentaire</v>
      </c>
      <c r="P4868" s="0" t="str">
        <f aca="false">C4868</f>
        <v>Petit librairie</v>
      </c>
      <c r="Q4868" s="0" t="str">
        <f aca="false">D4868</f>
        <v>Autre système centralisé</v>
      </c>
      <c r="R4868" s="0" t="str">
        <f aca="false">E4868</f>
        <v>Urbain</v>
      </c>
      <c r="S4868" s="0" t="str">
        <f aca="false">F4868</f>
        <v>0323730106</v>
      </c>
      <c r="T4868" s="0" t="str">
        <f aca="false">G4868</f>
        <v>3</v>
      </c>
      <c r="U4868" s="0" t="n">
        <f aca="false">L4868</f>
        <v>1.69928003875704</v>
      </c>
      <c r="V4868" s="0" t="n">
        <f aca="false">K4868</f>
        <v>56.0161587036976</v>
      </c>
      <c r="W4868" s="0" t="n">
        <f aca="false">J4868</f>
        <v>765</v>
      </c>
    </row>
    <row r="4869" customFormat="false" ht="12.8" hidden="false" customHeight="false" outlineLevel="0" collapsed="false">
      <c r="A4869" s="0" t="s">
        <v>74</v>
      </c>
      <c r="B4869" s="0" t="s">
        <v>811</v>
      </c>
      <c r="C4869" s="0" t="s">
        <v>679</v>
      </c>
      <c r="D4869" s="0" t="s">
        <v>22</v>
      </c>
      <c r="E4869" s="0" t="s">
        <v>23</v>
      </c>
      <c r="F4869" s="0" t="s">
        <v>827</v>
      </c>
      <c r="G4869" s="0" t="s">
        <v>1611</v>
      </c>
      <c r="H4869" s="0" t="n">
        <v>0.671297449752267</v>
      </c>
      <c r="I4869" s="0" t="n">
        <v>25.9464369230769</v>
      </c>
      <c r="J4869" s="0" t="n">
        <v>0</v>
      </c>
      <c r="K4869" s="0" t="n">
        <f aca="false">I4869*SUMIFS(syst_chauffage!$H$3:$H$27,syst_chauffage!$B$3:$B$27,D4869,syst_chauffage!$C$3:$C$27,E4869)</f>
        <v>45.6922594297864</v>
      </c>
      <c r="L4869" s="12" t="n">
        <f aca="false">H4869*SUMIFS(syst_chauffage!$K$3:$K$27,syst_chauffage!$B$3:$B$27,D4869,syst_chauffage!$C$3:$C$27,E4869)</f>
        <v>0.671297449752267</v>
      </c>
      <c r="N4869" s="0" t="str">
        <f aca="false">A4869</f>
        <v>Commerce</v>
      </c>
      <c r="O4869" s="0" t="str">
        <f aca="false">B4869</f>
        <v>Petit commerce alimentaire</v>
      </c>
      <c r="P4869" s="0" t="str">
        <f aca="false">C4869</f>
        <v>Petit librairie</v>
      </c>
      <c r="Q4869" s="0" t="str">
        <f aca="false">D4869</f>
        <v>Chaudière fioul</v>
      </c>
      <c r="R4869" s="0" t="str">
        <f aca="false">E4869</f>
        <v>Fioul</v>
      </c>
      <c r="S4869" s="0" t="str">
        <f aca="false">F4869</f>
        <v>0323730303</v>
      </c>
      <c r="T4869" s="0" t="str">
        <f aca="false">G4869</f>
        <v>3</v>
      </c>
      <c r="U4869" s="0" t="n">
        <f aca="false">L4869</f>
        <v>0.671297449752267</v>
      </c>
      <c r="V4869" s="0" t="n">
        <f aca="false">K4869</f>
        <v>45.6922594297864</v>
      </c>
      <c r="W4869" s="0" t="n">
        <f aca="false">J4869</f>
        <v>0</v>
      </c>
    </row>
    <row r="4870" customFormat="false" ht="12.8" hidden="false" customHeight="false" outlineLevel="0" collapsed="false">
      <c r="A4870" s="0" t="s">
        <v>74</v>
      </c>
      <c r="B4870" s="0" t="s">
        <v>811</v>
      </c>
      <c r="C4870" s="0" t="s">
        <v>679</v>
      </c>
      <c r="D4870" s="0" t="s">
        <v>13</v>
      </c>
      <c r="E4870" s="0" t="s">
        <v>14</v>
      </c>
      <c r="F4870" s="0" t="s">
        <v>828</v>
      </c>
      <c r="G4870" s="0" t="s">
        <v>1611</v>
      </c>
      <c r="H4870" s="0" t="n">
        <v>0.788284914779536</v>
      </c>
      <c r="I4870" s="0" t="n">
        <v>25.9464369230769</v>
      </c>
      <c r="J4870" s="0" t="n">
        <v>308</v>
      </c>
      <c r="K4870" s="0" t="n">
        <f aca="false">I4870*SUMIFS(syst_chauffage!$H$3:$H$27,syst_chauffage!$B$3:$B$27,D4870,syst_chauffage!$C$3:$C$27,E4870)</f>
        <v>52.4012096119026</v>
      </c>
      <c r="L4870" s="12" t="n">
        <f aca="false">H4870*SUMIFS(syst_chauffage!$K$3:$K$27,syst_chauffage!$B$3:$B$27,D4870,syst_chauffage!$C$3:$C$27,E4870)</f>
        <v>0.788284914779536</v>
      </c>
      <c r="N4870" s="0" t="str">
        <f aca="false">A4870</f>
        <v>Commerce</v>
      </c>
      <c r="O4870" s="0" t="str">
        <f aca="false">B4870</f>
        <v>Petit commerce alimentaire</v>
      </c>
      <c r="P4870" s="0" t="str">
        <f aca="false">C4870</f>
        <v>Petit librairie</v>
      </c>
      <c r="Q4870" s="0" t="str">
        <f aca="false">D4870</f>
        <v>Chaudière gaz</v>
      </c>
      <c r="R4870" s="0" t="str">
        <f aca="false">E4870</f>
        <v>Gaz</v>
      </c>
      <c r="S4870" s="0" t="str">
        <f aca="false">F4870</f>
        <v>0323730404</v>
      </c>
      <c r="T4870" s="0" t="str">
        <f aca="false">G4870</f>
        <v>3</v>
      </c>
      <c r="U4870" s="0" t="n">
        <f aca="false">L4870</f>
        <v>0.788284914779536</v>
      </c>
      <c r="V4870" s="0" t="n">
        <f aca="false">K4870</f>
        <v>52.4012096119026</v>
      </c>
      <c r="W4870" s="0" t="n">
        <f aca="false">J4870</f>
        <v>308</v>
      </c>
    </row>
    <row r="4871" customFormat="false" ht="12.8" hidden="false" customHeight="false" outlineLevel="0" collapsed="false">
      <c r="A4871" s="0" t="s">
        <v>74</v>
      </c>
      <c r="B4871" s="0" t="s">
        <v>811</v>
      </c>
      <c r="C4871" s="0" t="s">
        <v>679</v>
      </c>
      <c r="D4871" s="0" t="s">
        <v>29</v>
      </c>
      <c r="E4871" s="0" t="s">
        <v>30</v>
      </c>
      <c r="F4871" s="0" t="s">
        <v>829</v>
      </c>
      <c r="G4871" s="0" t="s">
        <v>1611</v>
      </c>
      <c r="H4871" s="0" t="n">
        <v>0.92</v>
      </c>
      <c r="I4871" s="0" t="n">
        <v>10.4</v>
      </c>
      <c r="J4871" s="0" t="n">
        <v>0</v>
      </c>
      <c r="K4871" s="0" t="n">
        <f aca="false">I4871*SUMIFS(syst_chauffage!$H$3:$H$27,syst_chauffage!$B$3:$B$27,D4871,syst_chauffage!$C$3:$C$27,E4871)</f>
        <v>3</v>
      </c>
      <c r="L4871" s="12" t="n">
        <f aca="false">H4871*SUMIFS(syst_chauffage!$K$3:$K$27,syst_chauffage!$B$3:$B$27,D4871,syst_chauffage!$C$3:$C$27,E4871)</f>
        <v>0.92</v>
      </c>
      <c r="N4871" s="0" t="str">
        <f aca="false">A4871</f>
        <v>Commerce</v>
      </c>
      <c r="O4871" s="0" t="str">
        <f aca="false">B4871</f>
        <v>Petit commerce alimentaire</v>
      </c>
      <c r="P4871" s="0" t="str">
        <f aca="false">C4871</f>
        <v>Petit librairie</v>
      </c>
      <c r="Q4871" s="0" t="str">
        <f aca="false">D4871</f>
        <v>Electrique direct</v>
      </c>
      <c r="R4871" s="0" t="str">
        <f aca="false">E4871</f>
        <v>Electricité</v>
      </c>
      <c r="S4871" s="0" t="str">
        <f aca="false">F4871</f>
        <v>0323730602</v>
      </c>
      <c r="T4871" s="0" t="str">
        <f aca="false">G4871</f>
        <v>3</v>
      </c>
      <c r="U4871" s="0" t="n">
        <f aca="false">L4871</f>
        <v>0.92</v>
      </c>
      <c r="V4871" s="0" t="n">
        <f aca="false">K4871</f>
        <v>3</v>
      </c>
      <c r="W4871" s="0" t="n">
        <f aca="false">J4871</f>
        <v>0</v>
      </c>
    </row>
    <row r="4872" customFormat="false" ht="12.8" hidden="false" customHeight="false" outlineLevel="0" collapsed="false">
      <c r="A4872" s="0" t="s">
        <v>74</v>
      </c>
      <c r="B4872" s="0" t="s">
        <v>811</v>
      </c>
      <c r="C4872" s="0" t="s">
        <v>679</v>
      </c>
      <c r="D4872" s="0" t="s">
        <v>36</v>
      </c>
      <c r="E4872" s="0" t="s">
        <v>30</v>
      </c>
      <c r="F4872" s="0" t="s">
        <v>830</v>
      </c>
      <c r="G4872" s="0" t="s">
        <v>1611</v>
      </c>
      <c r="H4872" s="0" t="n">
        <v>3.27439423255813</v>
      </c>
      <c r="I4872" s="0" t="n">
        <v>77.2604823957965</v>
      </c>
      <c r="J4872" s="0" t="n">
        <v>675</v>
      </c>
      <c r="K4872" s="0" t="n">
        <f aca="false">I4872*SUMIFS(syst_chauffage!$H$3:$H$27,syst_chauffage!$B$3:$B$27,D4872,syst_chauffage!$C$3:$C$27,E4872)</f>
        <v>47.7978234348922</v>
      </c>
      <c r="L4872" s="12" t="n">
        <f aca="false">H4872*SUMIFS(syst_chauffage!$K$3:$K$27,syst_chauffage!$B$3:$B$27,D4872,syst_chauffage!$C$3:$C$27,E4872)</f>
        <v>2.75111501758348</v>
      </c>
      <c r="N4872" s="0" t="str">
        <f aca="false">A4872</f>
        <v>Commerce</v>
      </c>
      <c r="O4872" s="0" t="str">
        <f aca="false">B4872</f>
        <v>Petit commerce alimentaire</v>
      </c>
      <c r="P4872" s="0" t="str">
        <f aca="false">C4872</f>
        <v>Petit librairie</v>
      </c>
      <c r="Q4872" s="0" t="str">
        <f aca="false">D4872</f>
        <v>PAC</v>
      </c>
      <c r="R4872" s="0" t="str">
        <f aca="false">E4872</f>
        <v>Electricité</v>
      </c>
      <c r="S4872" s="0" t="str">
        <f aca="false">F4872</f>
        <v>0323730902</v>
      </c>
      <c r="T4872" s="0" t="str">
        <f aca="false">G4872</f>
        <v>3</v>
      </c>
      <c r="U4872" s="0" t="n">
        <f aca="false">L4872</f>
        <v>2.75111501758348</v>
      </c>
      <c r="V4872" s="0" t="n">
        <f aca="false">K4872</f>
        <v>47.7978234348922</v>
      </c>
      <c r="W4872" s="0" t="n">
        <f aca="false">J4872</f>
        <v>675</v>
      </c>
    </row>
    <row r="4873" customFormat="false" ht="12.8" hidden="false" customHeight="false" outlineLevel="0" collapsed="false">
      <c r="A4873" s="0" t="s">
        <v>74</v>
      </c>
      <c r="B4873" s="0" t="s">
        <v>811</v>
      </c>
      <c r="C4873" s="0" t="s">
        <v>679</v>
      </c>
      <c r="D4873" s="0" t="s">
        <v>51</v>
      </c>
      <c r="E4873" s="0" t="s">
        <v>57</v>
      </c>
      <c r="F4873" s="0" t="s">
        <v>831</v>
      </c>
      <c r="G4873" s="0" t="s">
        <v>1611</v>
      </c>
      <c r="H4873" s="0" t="n">
        <v>1.8678390131022</v>
      </c>
      <c r="I4873" s="0" t="n">
        <v>40.9897216353597</v>
      </c>
      <c r="J4873" s="0" t="n">
        <v>0</v>
      </c>
      <c r="K4873" s="0" t="n">
        <f aca="false">I4873*SUMIFS(syst_chauffage!$H$3:$H$27,syst_chauffage!$B$3:$B$27,D4873,syst_chauffage!$C$3:$C$27,E4873)</f>
        <v>86.851229715905</v>
      </c>
      <c r="L4873" s="12" t="n">
        <f aca="false">H4873*SUMIFS(syst_chauffage!$K$3:$K$27,syst_chauffage!$B$3:$B$27,D4873,syst_chauffage!$C$3:$C$27,E4873)</f>
        <v>1.8678390131022</v>
      </c>
      <c r="N4873" s="0" t="str">
        <f aca="false">A4873</f>
        <v>Commerce</v>
      </c>
      <c r="O4873" s="0" t="str">
        <f aca="false">B4873</f>
        <v>Petit commerce alimentaire</v>
      </c>
      <c r="P4873" s="0" t="str">
        <f aca="false">C4873</f>
        <v>Petit librairie</v>
      </c>
      <c r="Q4873" s="0" t="str">
        <f aca="false">D4873</f>
        <v>Autre système centralisé performant</v>
      </c>
      <c r="R4873" s="0" t="str">
        <f aca="false">E4873</f>
        <v>Autres</v>
      </c>
      <c r="S4873" s="0" t="str">
        <f aca="false">F4873</f>
        <v>0323732101</v>
      </c>
      <c r="T4873" s="0" t="str">
        <f aca="false">G4873</f>
        <v>3</v>
      </c>
      <c r="U4873" s="0" t="n">
        <f aca="false">L4873</f>
        <v>1.8678390131022</v>
      </c>
      <c r="V4873" s="0" t="n">
        <f aca="false">K4873</f>
        <v>86.851229715905</v>
      </c>
      <c r="W4873" s="0" t="n">
        <f aca="false">J4873</f>
        <v>0</v>
      </c>
    </row>
    <row r="4874" customFormat="false" ht="12.8" hidden="false" customHeight="false" outlineLevel="0" collapsed="false">
      <c r="A4874" s="0" t="s">
        <v>74</v>
      </c>
      <c r="B4874" s="0" t="s">
        <v>811</v>
      </c>
      <c r="C4874" s="0" t="s">
        <v>679</v>
      </c>
      <c r="D4874" s="0" t="s">
        <v>51</v>
      </c>
      <c r="E4874" s="0" t="s">
        <v>58</v>
      </c>
      <c r="F4874" s="0" t="s">
        <v>832</v>
      </c>
      <c r="G4874" s="0" t="s">
        <v>1611</v>
      </c>
      <c r="H4874" s="0" t="n">
        <v>1.96070773702736</v>
      </c>
      <c r="I4874" s="0" t="n">
        <v>40.5397853031415</v>
      </c>
      <c r="J4874" s="0" t="n">
        <v>765</v>
      </c>
      <c r="K4874" s="0" t="n">
        <f aca="false">I4874*SUMIFS(syst_chauffage!$H$3:$H$27,syst_chauffage!$B$3:$B$27,D4874,syst_chauffage!$C$3:$C$27,E4874)</f>
        <v>86.5118818491306</v>
      </c>
      <c r="L4874" s="12" t="n">
        <f aca="false">H4874*SUMIFS(syst_chauffage!$K$3:$K$27,syst_chauffage!$B$3:$B$27,D4874,syst_chauffage!$C$3:$C$27,E4874)</f>
        <v>1.96070773702736</v>
      </c>
      <c r="N4874" s="0" t="str">
        <f aca="false">A4874</f>
        <v>Commerce</v>
      </c>
      <c r="O4874" s="0" t="str">
        <f aca="false">B4874</f>
        <v>Petit commerce alimentaire</v>
      </c>
      <c r="P4874" s="0" t="str">
        <f aca="false">C4874</f>
        <v>Petit librairie</v>
      </c>
      <c r="Q4874" s="0" t="str">
        <f aca="false">D4874</f>
        <v>Autre système centralisé performant</v>
      </c>
      <c r="R4874" s="0" t="str">
        <f aca="false">E4874</f>
        <v>Urbain</v>
      </c>
      <c r="S4874" s="0" t="str">
        <f aca="false">F4874</f>
        <v>0323732106</v>
      </c>
      <c r="T4874" s="0" t="str">
        <f aca="false">G4874</f>
        <v>3</v>
      </c>
      <c r="U4874" s="0" t="n">
        <f aca="false">L4874</f>
        <v>1.96070773702736</v>
      </c>
      <c r="V4874" s="0" t="n">
        <f aca="false">K4874</f>
        <v>86.5118818491306</v>
      </c>
      <c r="W4874" s="0" t="n">
        <f aca="false">J4874</f>
        <v>765</v>
      </c>
    </row>
    <row r="4875" customFormat="false" ht="12.8" hidden="false" customHeight="false" outlineLevel="0" collapsed="false">
      <c r="A4875" s="0" t="s">
        <v>74</v>
      </c>
      <c r="B4875" s="0" t="s">
        <v>811</v>
      </c>
      <c r="C4875" s="0" t="s">
        <v>679</v>
      </c>
      <c r="D4875" s="0" t="s">
        <v>27</v>
      </c>
      <c r="E4875" s="0" t="s">
        <v>23</v>
      </c>
      <c r="F4875" s="0" t="s">
        <v>833</v>
      </c>
      <c r="G4875" s="0" t="s">
        <v>1611</v>
      </c>
      <c r="H4875" s="0" t="n">
        <v>0.749269485450697</v>
      </c>
      <c r="I4875" s="0" t="n">
        <v>30.8886153846153</v>
      </c>
      <c r="J4875" s="0" t="n">
        <v>693</v>
      </c>
      <c r="K4875" s="0" t="n">
        <f aca="false">I4875*SUMIFS(syst_chauffage!$H$3:$H$27,syst_chauffage!$B$3:$B$27,D4875,syst_chauffage!$C$3:$C$27,E4875)</f>
        <v>79.2108623583623</v>
      </c>
      <c r="L4875" s="12" t="n">
        <f aca="false">H4875*SUMIFS(syst_chauffage!$K$3:$K$27,syst_chauffage!$B$3:$B$27,D4875,syst_chauffage!$C$3:$C$27,E4875)</f>
        <v>0.749269485450697</v>
      </c>
      <c r="N4875" s="0" t="str">
        <f aca="false">A4875</f>
        <v>Commerce</v>
      </c>
      <c r="O4875" s="0" t="str">
        <f aca="false">B4875</f>
        <v>Petit commerce alimentaire</v>
      </c>
      <c r="P4875" s="0" t="str">
        <f aca="false">C4875</f>
        <v>Petit librairie</v>
      </c>
      <c r="Q4875" s="0" t="str">
        <f aca="false">D4875</f>
        <v>Chaudière condensation fioul</v>
      </c>
      <c r="R4875" s="0" t="str">
        <f aca="false">E4875</f>
        <v>Fioul</v>
      </c>
      <c r="S4875" s="0" t="str">
        <f aca="false">F4875</f>
        <v>0323732303</v>
      </c>
      <c r="T4875" s="0" t="str">
        <f aca="false">G4875</f>
        <v>3</v>
      </c>
      <c r="U4875" s="0" t="n">
        <f aca="false">L4875</f>
        <v>0.749269485450697</v>
      </c>
      <c r="V4875" s="0" t="n">
        <f aca="false">K4875</f>
        <v>79.2108623583623</v>
      </c>
      <c r="W4875" s="0" t="n">
        <f aca="false">J4875</f>
        <v>693</v>
      </c>
    </row>
    <row r="4876" customFormat="false" ht="12.8" hidden="false" customHeight="false" outlineLevel="0" collapsed="false">
      <c r="A4876" s="0" t="s">
        <v>74</v>
      </c>
      <c r="B4876" s="0" t="s">
        <v>811</v>
      </c>
      <c r="C4876" s="0" t="s">
        <v>679</v>
      </c>
      <c r="D4876" s="0" t="s">
        <v>18</v>
      </c>
      <c r="E4876" s="0" t="s">
        <v>14</v>
      </c>
      <c r="F4876" s="0" t="s">
        <v>834</v>
      </c>
      <c r="G4876" s="0" t="s">
        <v>1611</v>
      </c>
      <c r="H4876" s="0" t="n">
        <v>0.98257952108682</v>
      </c>
      <c r="I4876" s="0" t="n">
        <v>30.8886153846153</v>
      </c>
      <c r="J4876" s="0" t="n">
        <v>693</v>
      </c>
      <c r="K4876" s="0" t="n">
        <f aca="false">I4876*SUMIFS(syst_chauffage!$H$3:$H$27,syst_chauffage!$B$3:$B$27,D4876,syst_chauffage!$C$3:$C$27,E4876)</f>
        <v>84.1692814255286</v>
      </c>
      <c r="L4876" s="12" t="n">
        <f aca="false">H4876*SUMIFS(syst_chauffage!$K$3:$K$27,syst_chauffage!$B$3:$B$27,D4876,syst_chauffage!$C$3:$C$27,E4876)</f>
        <v>0.954523820250751</v>
      </c>
      <c r="N4876" s="0" t="str">
        <f aca="false">A4876</f>
        <v>Commerce</v>
      </c>
      <c r="O4876" s="0" t="str">
        <f aca="false">B4876</f>
        <v>Petit commerce alimentaire</v>
      </c>
      <c r="P4876" s="0" t="str">
        <f aca="false">C4876</f>
        <v>Petit librairie</v>
      </c>
      <c r="Q4876" s="0" t="str">
        <f aca="false">D4876</f>
        <v>Chaudière condensation gaz</v>
      </c>
      <c r="R4876" s="0" t="str">
        <f aca="false">E4876</f>
        <v>Gaz</v>
      </c>
      <c r="S4876" s="0" t="str">
        <f aca="false">F4876</f>
        <v>0323732404</v>
      </c>
      <c r="T4876" s="0" t="str">
        <f aca="false">G4876</f>
        <v>3</v>
      </c>
      <c r="U4876" s="0" t="n">
        <f aca="false">L4876</f>
        <v>0.954523820250751</v>
      </c>
      <c r="V4876" s="0" t="n">
        <f aca="false">K4876</f>
        <v>84.1692814255286</v>
      </c>
      <c r="W4876" s="0" t="n">
        <f aca="false">J4876</f>
        <v>693</v>
      </c>
    </row>
    <row r="4877" customFormat="false" ht="12.8" hidden="false" customHeight="false" outlineLevel="0" collapsed="false">
      <c r="A4877" s="0" t="s">
        <v>74</v>
      </c>
      <c r="B4877" s="0" t="s">
        <v>811</v>
      </c>
      <c r="C4877" s="0" t="s">
        <v>679</v>
      </c>
      <c r="D4877" s="0" t="s">
        <v>32</v>
      </c>
      <c r="E4877" s="0" t="s">
        <v>30</v>
      </c>
      <c r="F4877" s="0" t="s">
        <v>835</v>
      </c>
      <c r="G4877" s="0" t="s">
        <v>1611</v>
      </c>
      <c r="H4877" s="0" t="n">
        <v>1</v>
      </c>
      <c r="I4877" s="0" t="n">
        <v>12</v>
      </c>
      <c r="J4877" s="0" t="n">
        <v>0</v>
      </c>
      <c r="K4877" s="0" t="n">
        <f aca="false">I4877*SUMIFS(syst_chauffage!$H$3:$H$27,syst_chauffage!$B$3:$B$27,D4877,syst_chauffage!$C$3:$C$27,E4877)</f>
        <v>12</v>
      </c>
      <c r="L4877" s="12" t="n">
        <f aca="false">H4877*SUMIFS(syst_chauffage!$K$3:$K$27,syst_chauffage!$B$3:$B$27,D4877,syst_chauffage!$C$3:$C$27,E4877)</f>
        <v>1</v>
      </c>
      <c r="N4877" s="0" t="str">
        <f aca="false">A4877</f>
        <v>Commerce</v>
      </c>
      <c r="O4877" s="0" t="str">
        <f aca="false">B4877</f>
        <v>Petit commerce alimentaire</v>
      </c>
      <c r="P4877" s="0" t="str">
        <f aca="false">C4877</f>
        <v>Petit librairie</v>
      </c>
      <c r="Q4877" s="0" t="str">
        <f aca="false">D4877</f>
        <v>Electrique direct performant</v>
      </c>
      <c r="R4877" s="0" t="str">
        <f aca="false">E4877</f>
        <v>Electricité</v>
      </c>
      <c r="S4877" s="0" t="str">
        <f aca="false">F4877</f>
        <v>0323732602</v>
      </c>
      <c r="T4877" s="0" t="str">
        <f aca="false">G4877</f>
        <v>3</v>
      </c>
      <c r="U4877" s="0" t="n">
        <f aca="false">L4877</f>
        <v>1</v>
      </c>
      <c r="V4877" s="0" t="n">
        <f aca="false">K4877</f>
        <v>12</v>
      </c>
      <c r="W4877" s="0" t="n">
        <f aca="false">J4877</f>
        <v>0</v>
      </c>
    </row>
    <row r="4878" customFormat="false" ht="12.8" hidden="false" customHeight="false" outlineLevel="0" collapsed="false">
      <c r="A4878" s="0" t="s">
        <v>74</v>
      </c>
      <c r="B4878" s="0" t="s">
        <v>811</v>
      </c>
      <c r="C4878" s="0" t="s">
        <v>679</v>
      </c>
      <c r="D4878" s="0" t="s">
        <v>38</v>
      </c>
      <c r="E4878" s="0" t="s">
        <v>30</v>
      </c>
      <c r="F4878" s="0" t="s">
        <v>836</v>
      </c>
      <c r="G4878" s="0" t="s">
        <v>1611</v>
      </c>
      <c r="H4878" s="0" t="n">
        <v>3.39795627906976</v>
      </c>
      <c r="I4878" s="0" t="n">
        <v>91.9767647569005</v>
      </c>
      <c r="J4878" s="0" t="n">
        <v>720</v>
      </c>
      <c r="K4878" s="0" t="n">
        <f aca="false">I4878*SUMIFS(syst_chauffage!$H$3:$H$27,syst_chauffage!$B$3:$B$27,D4878,syst_chauffage!$C$3:$C$27,E4878)</f>
        <v>92.969543743138</v>
      </c>
      <c r="L4878" s="12" t="n">
        <f aca="false">H4878*SUMIFS(syst_chauffage!$K$3:$K$27,syst_chauffage!$B$3:$B$27,D4878,syst_chauffage!$C$3:$C$27,E4878)</f>
        <v>3.03986496519792</v>
      </c>
      <c r="N4878" s="0" t="str">
        <f aca="false">A4878</f>
        <v>Commerce</v>
      </c>
      <c r="O4878" s="0" t="str">
        <f aca="false">B4878</f>
        <v>Petit commerce alimentaire</v>
      </c>
      <c r="P4878" s="0" t="str">
        <f aca="false">C4878</f>
        <v>Petit librairie</v>
      </c>
      <c r="Q4878" s="0" t="str">
        <f aca="false">D4878</f>
        <v>PAC performant</v>
      </c>
      <c r="R4878" s="0" t="str">
        <f aca="false">E4878</f>
        <v>Electricité</v>
      </c>
      <c r="S4878" s="0" t="str">
        <f aca="false">F4878</f>
        <v>0323732902</v>
      </c>
      <c r="T4878" s="0" t="str">
        <f aca="false">G4878</f>
        <v>3</v>
      </c>
      <c r="U4878" s="0" t="n">
        <f aca="false">L4878</f>
        <v>3.03986496519792</v>
      </c>
      <c r="V4878" s="0" t="n">
        <f aca="false">K4878</f>
        <v>92.969543743138</v>
      </c>
      <c r="W4878" s="0" t="n">
        <f aca="false">J4878</f>
        <v>720</v>
      </c>
    </row>
    <row r="4879" customFormat="false" ht="12.8" hidden="false" customHeight="false" outlineLevel="0" collapsed="false">
      <c r="A4879" s="0" t="s">
        <v>74</v>
      </c>
      <c r="B4879" s="0" t="s">
        <v>811</v>
      </c>
      <c r="C4879" s="0" t="s">
        <v>837</v>
      </c>
      <c r="D4879" s="0" t="s">
        <v>19</v>
      </c>
      <c r="E4879" s="0" t="s">
        <v>57</v>
      </c>
      <c r="F4879" s="0" t="s">
        <v>838</v>
      </c>
      <c r="G4879" s="0" t="s">
        <v>1611</v>
      </c>
      <c r="H4879" s="0" t="n">
        <v>1.62322417932531</v>
      </c>
      <c r="I4879" s="0" t="n">
        <v>48.52474261957</v>
      </c>
      <c r="J4879" s="0" t="n">
        <v>0</v>
      </c>
      <c r="K4879" s="0" t="n">
        <f aca="false">I4879*SUMIFS(syst_chauffage!$H$3:$H$27,syst_chauffage!$B$3:$B$27,D4879,syst_chauffage!$C$3:$C$27,E4879)</f>
        <v>67.5695721953196</v>
      </c>
      <c r="L4879" s="12" t="n">
        <f aca="false">H4879*SUMIFS(syst_chauffage!$K$3:$K$27,syst_chauffage!$B$3:$B$27,D4879,syst_chauffage!$C$3:$C$27,E4879)</f>
        <v>1.62322417932531</v>
      </c>
      <c r="N4879" s="0" t="str">
        <f aca="false">A4879</f>
        <v>Commerce</v>
      </c>
      <c r="O4879" s="0" t="str">
        <f aca="false">B4879</f>
        <v>Petit commerce alimentaire</v>
      </c>
      <c r="P4879" s="0" t="str">
        <f aca="false">C4879</f>
        <v>Petit poissonnerie</v>
      </c>
      <c r="Q4879" s="0" t="str">
        <f aca="false">D4879</f>
        <v>Autre système centralisé</v>
      </c>
      <c r="R4879" s="0" t="str">
        <f aca="false">E4879</f>
        <v>Autres</v>
      </c>
      <c r="S4879" s="0" t="str">
        <f aca="false">F4879</f>
        <v>0323750101</v>
      </c>
      <c r="T4879" s="0" t="str">
        <f aca="false">G4879</f>
        <v>3</v>
      </c>
      <c r="U4879" s="0" t="n">
        <f aca="false">L4879</f>
        <v>1.62322417932531</v>
      </c>
      <c r="V4879" s="0" t="n">
        <f aca="false">K4879</f>
        <v>67.5695721953196</v>
      </c>
      <c r="W4879" s="0" t="n">
        <f aca="false">J4879</f>
        <v>0</v>
      </c>
    </row>
    <row r="4880" customFormat="false" ht="12.8" hidden="false" customHeight="false" outlineLevel="0" collapsed="false">
      <c r="A4880" s="0" t="s">
        <v>74</v>
      </c>
      <c r="B4880" s="0" t="s">
        <v>811</v>
      </c>
      <c r="C4880" s="0" t="s">
        <v>837</v>
      </c>
      <c r="D4880" s="0" t="s">
        <v>19</v>
      </c>
      <c r="E4880" s="0" t="s">
        <v>58</v>
      </c>
      <c r="F4880" s="0" t="s">
        <v>839</v>
      </c>
      <c r="G4880" s="0" t="s">
        <v>1611</v>
      </c>
      <c r="H4880" s="0" t="n">
        <v>1.69238580430087</v>
      </c>
      <c r="I4880" s="0" t="n">
        <v>48.0345262955093</v>
      </c>
      <c r="J4880" s="0" t="n">
        <v>765</v>
      </c>
      <c r="K4880" s="0" t="n">
        <f aca="false">I4880*SUMIFS(syst_chauffage!$H$3:$H$27,syst_chauffage!$B$3:$B$27,D4880,syst_chauffage!$C$3:$C$27,E4880)</f>
        <v>79.0143743422739</v>
      </c>
      <c r="L4880" s="12" t="n">
        <f aca="false">H4880*SUMIFS(syst_chauffage!$K$3:$K$27,syst_chauffage!$B$3:$B$27,D4880,syst_chauffage!$C$3:$C$27,E4880)</f>
        <v>1.69238580430087</v>
      </c>
      <c r="N4880" s="0" t="str">
        <f aca="false">A4880</f>
        <v>Commerce</v>
      </c>
      <c r="O4880" s="0" t="str">
        <f aca="false">B4880</f>
        <v>Petit commerce alimentaire</v>
      </c>
      <c r="P4880" s="0" t="str">
        <f aca="false">C4880</f>
        <v>Petit poissonnerie</v>
      </c>
      <c r="Q4880" s="0" t="str">
        <f aca="false">D4880</f>
        <v>Autre système centralisé</v>
      </c>
      <c r="R4880" s="0" t="str">
        <f aca="false">E4880</f>
        <v>Urbain</v>
      </c>
      <c r="S4880" s="0" t="str">
        <f aca="false">F4880</f>
        <v>0323750106</v>
      </c>
      <c r="T4880" s="0" t="str">
        <f aca="false">G4880</f>
        <v>3</v>
      </c>
      <c r="U4880" s="0" t="n">
        <f aca="false">L4880</f>
        <v>1.69238580430087</v>
      </c>
      <c r="V4880" s="0" t="n">
        <f aca="false">K4880</f>
        <v>79.0143743422739</v>
      </c>
      <c r="W4880" s="0" t="n">
        <f aca="false">J4880</f>
        <v>765</v>
      </c>
    </row>
    <row r="4881" customFormat="false" ht="12.8" hidden="false" customHeight="false" outlineLevel="0" collapsed="false">
      <c r="A4881" s="0" t="s">
        <v>74</v>
      </c>
      <c r="B4881" s="0" t="s">
        <v>811</v>
      </c>
      <c r="C4881" s="0" t="s">
        <v>837</v>
      </c>
      <c r="D4881" s="0" t="s">
        <v>22</v>
      </c>
      <c r="E4881" s="0" t="s">
        <v>23</v>
      </c>
      <c r="F4881" s="0" t="s">
        <v>840</v>
      </c>
      <c r="G4881" s="0" t="s">
        <v>1611</v>
      </c>
      <c r="H4881" s="0" t="n">
        <v>0.673752486723399</v>
      </c>
      <c r="I4881" s="0" t="n">
        <v>32.3687445290998</v>
      </c>
      <c r="J4881" s="0" t="n">
        <v>0</v>
      </c>
      <c r="K4881" s="0" t="n">
        <f aca="false">I4881*SUMIFS(syst_chauffage!$H$3:$H$27,syst_chauffage!$B$3:$B$27,D4881,syst_chauffage!$C$3:$C$27,E4881)</f>
        <v>57.0020876787393</v>
      </c>
      <c r="L4881" s="12" t="n">
        <f aca="false">H4881*SUMIFS(syst_chauffage!$K$3:$K$27,syst_chauffage!$B$3:$B$27,D4881,syst_chauffage!$C$3:$C$27,E4881)</f>
        <v>0.673752486723399</v>
      </c>
      <c r="N4881" s="0" t="str">
        <f aca="false">A4881</f>
        <v>Commerce</v>
      </c>
      <c r="O4881" s="0" t="str">
        <f aca="false">B4881</f>
        <v>Petit commerce alimentaire</v>
      </c>
      <c r="P4881" s="0" t="str">
        <f aca="false">C4881</f>
        <v>Petit poissonnerie</v>
      </c>
      <c r="Q4881" s="0" t="str">
        <f aca="false">D4881</f>
        <v>Chaudière fioul</v>
      </c>
      <c r="R4881" s="0" t="str">
        <f aca="false">E4881</f>
        <v>Fioul</v>
      </c>
      <c r="S4881" s="0" t="str">
        <f aca="false">F4881</f>
        <v>0323750303</v>
      </c>
      <c r="T4881" s="0" t="str">
        <f aca="false">G4881</f>
        <v>3</v>
      </c>
      <c r="U4881" s="0" t="n">
        <f aca="false">L4881</f>
        <v>0.673752486723399</v>
      </c>
      <c r="V4881" s="0" t="n">
        <f aca="false">K4881</f>
        <v>57.0020876787393</v>
      </c>
      <c r="W4881" s="0" t="n">
        <f aca="false">J4881</f>
        <v>0</v>
      </c>
    </row>
    <row r="4882" customFormat="false" ht="12.8" hidden="false" customHeight="false" outlineLevel="0" collapsed="false">
      <c r="A4882" s="0" t="s">
        <v>74</v>
      </c>
      <c r="B4882" s="0" t="s">
        <v>811</v>
      </c>
      <c r="C4882" s="0" t="s">
        <v>837</v>
      </c>
      <c r="D4882" s="0" t="s">
        <v>13</v>
      </c>
      <c r="E4882" s="0" t="s">
        <v>14</v>
      </c>
      <c r="F4882" s="0" t="s">
        <v>841</v>
      </c>
      <c r="G4882" s="0" t="s">
        <v>1611</v>
      </c>
      <c r="H4882" s="0" t="n">
        <v>0.790734008423753</v>
      </c>
      <c r="I4882" s="0" t="n">
        <v>25.9464369230769</v>
      </c>
      <c r="J4882" s="0" t="n">
        <v>308</v>
      </c>
      <c r="K4882" s="0" t="n">
        <f aca="false">I4882*SUMIFS(syst_chauffage!$H$3:$H$27,syst_chauffage!$B$3:$B$27,D4882,syst_chauffage!$C$3:$C$27,E4882)</f>
        <v>52.4012096119026</v>
      </c>
      <c r="L4882" s="12" t="n">
        <f aca="false">H4882*SUMIFS(syst_chauffage!$K$3:$K$27,syst_chauffage!$B$3:$B$27,D4882,syst_chauffage!$C$3:$C$27,E4882)</f>
        <v>0.790734008423753</v>
      </c>
      <c r="N4882" s="0" t="str">
        <f aca="false">A4882</f>
        <v>Commerce</v>
      </c>
      <c r="O4882" s="0" t="str">
        <f aca="false">B4882</f>
        <v>Petit commerce alimentaire</v>
      </c>
      <c r="P4882" s="0" t="str">
        <f aca="false">C4882</f>
        <v>Petit poissonnerie</v>
      </c>
      <c r="Q4882" s="0" t="str">
        <f aca="false">D4882</f>
        <v>Chaudière gaz</v>
      </c>
      <c r="R4882" s="0" t="str">
        <f aca="false">E4882</f>
        <v>Gaz</v>
      </c>
      <c r="S4882" s="0" t="str">
        <f aca="false">F4882</f>
        <v>0323750404</v>
      </c>
      <c r="T4882" s="0" t="str">
        <f aca="false">G4882</f>
        <v>3</v>
      </c>
      <c r="U4882" s="0" t="n">
        <f aca="false">L4882</f>
        <v>0.790734008423753</v>
      </c>
      <c r="V4882" s="0" t="n">
        <f aca="false">K4882</f>
        <v>52.4012096119026</v>
      </c>
      <c r="W4882" s="0" t="n">
        <f aca="false">J4882</f>
        <v>308</v>
      </c>
    </row>
    <row r="4883" customFormat="false" ht="12.8" hidden="false" customHeight="false" outlineLevel="0" collapsed="false">
      <c r="A4883" s="0" t="s">
        <v>74</v>
      </c>
      <c r="B4883" s="0" t="s">
        <v>811</v>
      </c>
      <c r="C4883" s="0" t="s">
        <v>837</v>
      </c>
      <c r="D4883" s="0" t="s">
        <v>29</v>
      </c>
      <c r="E4883" s="0" t="s">
        <v>30</v>
      </c>
      <c r="F4883" s="0" t="s">
        <v>842</v>
      </c>
      <c r="G4883" s="0" t="s">
        <v>1611</v>
      </c>
      <c r="H4883" s="0" t="n">
        <v>0.92</v>
      </c>
      <c r="I4883" s="0" t="n">
        <v>10.4</v>
      </c>
      <c r="J4883" s="0" t="n">
        <v>0</v>
      </c>
      <c r="K4883" s="0" t="n">
        <f aca="false">I4883*SUMIFS(syst_chauffage!$H$3:$H$27,syst_chauffage!$B$3:$B$27,D4883,syst_chauffage!$C$3:$C$27,E4883)</f>
        <v>3</v>
      </c>
      <c r="L4883" s="12" t="n">
        <f aca="false">H4883*SUMIFS(syst_chauffage!$K$3:$K$27,syst_chauffage!$B$3:$B$27,D4883,syst_chauffage!$C$3:$C$27,E4883)</f>
        <v>0.92</v>
      </c>
      <c r="N4883" s="0" t="str">
        <f aca="false">A4883</f>
        <v>Commerce</v>
      </c>
      <c r="O4883" s="0" t="str">
        <f aca="false">B4883</f>
        <v>Petit commerce alimentaire</v>
      </c>
      <c r="P4883" s="0" t="str">
        <f aca="false">C4883</f>
        <v>Petit poissonnerie</v>
      </c>
      <c r="Q4883" s="0" t="str">
        <f aca="false">D4883</f>
        <v>Electrique direct</v>
      </c>
      <c r="R4883" s="0" t="str">
        <f aca="false">E4883</f>
        <v>Electricité</v>
      </c>
      <c r="S4883" s="0" t="str">
        <f aca="false">F4883</f>
        <v>0323750602</v>
      </c>
      <c r="T4883" s="0" t="str">
        <f aca="false">G4883</f>
        <v>3</v>
      </c>
      <c r="U4883" s="0" t="n">
        <f aca="false">L4883</f>
        <v>0.92</v>
      </c>
      <c r="V4883" s="0" t="n">
        <f aca="false">K4883</f>
        <v>3</v>
      </c>
      <c r="W4883" s="0" t="n">
        <f aca="false">J4883</f>
        <v>0</v>
      </c>
    </row>
    <row r="4884" customFormat="false" ht="12.8" hidden="false" customHeight="false" outlineLevel="0" collapsed="false">
      <c r="A4884" s="0" t="s">
        <v>74</v>
      </c>
      <c r="B4884" s="0" t="s">
        <v>811</v>
      </c>
      <c r="C4884" s="0" t="s">
        <v>837</v>
      </c>
      <c r="D4884" s="0" t="s">
        <v>36</v>
      </c>
      <c r="E4884" s="0" t="s">
        <v>30</v>
      </c>
      <c r="F4884" s="0" t="s">
        <v>843</v>
      </c>
      <c r="G4884" s="0" t="s">
        <v>1611</v>
      </c>
      <c r="H4884" s="0" t="n">
        <v>3.27439423255813</v>
      </c>
      <c r="I4884" s="0" t="n">
        <v>117.222994987443</v>
      </c>
      <c r="J4884" s="0" t="n">
        <v>675</v>
      </c>
      <c r="K4884" s="0" t="n">
        <f aca="false">I4884*SUMIFS(syst_chauffage!$H$3:$H$27,syst_chauffage!$B$3:$B$27,D4884,syst_chauffage!$C$3:$C$27,E4884)</f>
        <v>72.5209556447696</v>
      </c>
      <c r="L4884" s="12" t="n">
        <f aca="false">H4884*SUMIFS(syst_chauffage!$K$3:$K$27,syst_chauffage!$B$3:$B$27,D4884,syst_chauffage!$C$3:$C$27,E4884)</f>
        <v>2.75111501758348</v>
      </c>
      <c r="N4884" s="0" t="str">
        <f aca="false">A4884</f>
        <v>Commerce</v>
      </c>
      <c r="O4884" s="0" t="str">
        <f aca="false">B4884</f>
        <v>Petit commerce alimentaire</v>
      </c>
      <c r="P4884" s="0" t="str">
        <f aca="false">C4884</f>
        <v>Petit poissonnerie</v>
      </c>
      <c r="Q4884" s="0" t="str">
        <f aca="false">D4884</f>
        <v>PAC</v>
      </c>
      <c r="R4884" s="0" t="str">
        <f aca="false">E4884</f>
        <v>Electricité</v>
      </c>
      <c r="S4884" s="0" t="str">
        <f aca="false">F4884</f>
        <v>0323750902</v>
      </c>
      <c r="T4884" s="0" t="str">
        <f aca="false">G4884</f>
        <v>3</v>
      </c>
      <c r="U4884" s="0" t="n">
        <f aca="false">L4884</f>
        <v>2.75111501758348</v>
      </c>
      <c r="V4884" s="0" t="n">
        <f aca="false">K4884</f>
        <v>72.5209556447696</v>
      </c>
      <c r="W4884" s="0" t="n">
        <f aca="false">J4884</f>
        <v>675</v>
      </c>
    </row>
    <row r="4885" customFormat="false" ht="12.8" hidden="false" customHeight="false" outlineLevel="0" collapsed="false">
      <c r="A4885" s="0" t="s">
        <v>74</v>
      </c>
      <c r="B4885" s="0" t="s">
        <v>811</v>
      </c>
      <c r="C4885" s="0" t="s">
        <v>837</v>
      </c>
      <c r="D4885" s="0" t="s">
        <v>51</v>
      </c>
      <c r="E4885" s="0" t="s">
        <v>57</v>
      </c>
      <c r="F4885" s="0" t="s">
        <v>844</v>
      </c>
      <c r="G4885" s="0" t="s">
        <v>1611</v>
      </c>
      <c r="H4885" s="0" t="n">
        <v>1.87295097614459</v>
      </c>
      <c r="I4885" s="0" t="n">
        <v>57.7675507375833</v>
      </c>
      <c r="J4885" s="0" t="n">
        <v>0</v>
      </c>
      <c r="K4885" s="0" t="n">
        <f aca="false">I4885*SUMIFS(syst_chauffage!$H$3:$H$27,syst_chauffage!$B$3:$B$27,D4885,syst_chauffage!$C$3:$C$27,E4885)</f>
        <v>122.400997593186</v>
      </c>
      <c r="L4885" s="12" t="n">
        <f aca="false">H4885*SUMIFS(syst_chauffage!$K$3:$K$27,syst_chauffage!$B$3:$B$27,D4885,syst_chauffage!$C$3:$C$27,E4885)</f>
        <v>1.87295097614459</v>
      </c>
      <c r="N4885" s="0" t="str">
        <f aca="false">A4885</f>
        <v>Commerce</v>
      </c>
      <c r="O4885" s="0" t="str">
        <f aca="false">B4885</f>
        <v>Petit commerce alimentaire</v>
      </c>
      <c r="P4885" s="0" t="str">
        <f aca="false">C4885</f>
        <v>Petit poissonnerie</v>
      </c>
      <c r="Q4885" s="0" t="str">
        <f aca="false">D4885</f>
        <v>Autre système centralisé performant</v>
      </c>
      <c r="R4885" s="0" t="str">
        <f aca="false">E4885</f>
        <v>Autres</v>
      </c>
      <c r="S4885" s="0" t="str">
        <f aca="false">F4885</f>
        <v>0323752101</v>
      </c>
      <c r="T4885" s="0" t="str">
        <f aca="false">G4885</f>
        <v>3</v>
      </c>
      <c r="U4885" s="0" t="n">
        <f aca="false">L4885</f>
        <v>1.87295097614459</v>
      </c>
      <c r="V4885" s="0" t="n">
        <f aca="false">K4885</f>
        <v>122.400997593186</v>
      </c>
      <c r="W4885" s="0" t="n">
        <f aca="false">J4885</f>
        <v>0</v>
      </c>
    </row>
    <row r="4886" customFormat="false" ht="12.8" hidden="false" customHeight="false" outlineLevel="0" collapsed="false">
      <c r="A4886" s="0" t="s">
        <v>74</v>
      </c>
      <c r="B4886" s="0" t="s">
        <v>811</v>
      </c>
      <c r="C4886" s="0" t="s">
        <v>837</v>
      </c>
      <c r="D4886" s="0" t="s">
        <v>51</v>
      </c>
      <c r="E4886" s="0" t="s">
        <v>58</v>
      </c>
      <c r="F4886" s="0" t="s">
        <v>845</v>
      </c>
      <c r="G4886" s="0" t="s">
        <v>1611</v>
      </c>
      <c r="H4886" s="0" t="n">
        <v>1.9527528511164</v>
      </c>
      <c r="I4886" s="0" t="n">
        <v>57.1839598756063</v>
      </c>
      <c r="J4886" s="0" t="n">
        <v>765</v>
      </c>
      <c r="K4886" s="0" t="n">
        <f aca="false">I4886*SUMIFS(syst_chauffage!$H$3:$H$27,syst_chauffage!$B$3:$B$27,D4886,syst_chauffage!$C$3:$C$27,E4886)</f>
        <v>122.030542180511</v>
      </c>
      <c r="L4886" s="12" t="n">
        <f aca="false">H4886*SUMIFS(syst_chauffage!$K$3:$K$27,syst_chauffage!$B$3:$B$27,D4886,syst_chauffage!$C$3:$C$27,E4886)</f>
        <v>1.9527528511164</v>
      </c>
      <c r="N4886" s="0" t="str">
        <f aca="false">A4886</f>
        <v>Commerce</v>
      </c>
      <c r="O4886" s="0" t="str">
        <f aca="false">B4886</f>
        <v>Petit commerce alimentaire</v>
      </c>
      <c r="P4886" s="0" t="str">
        <f aca="false">C4886</f>
        <v>Petit poissonnerie</v>
      </c>
      <c r="Q4886" s="0" t="str">
        <f aca="false">D4886</f>
        <v>Autre système centralisé performant</v>
      </c>
      <c r="R4886" s="0" t="str">
        <f aca="false">E4886</f>
        <v>Urbain</v>
      </c>
      <c r="S4886" s="0" t="str">
        <f aca="false">F4886</f>
        <v>0323752106</v>
      </c>
      <c r="T4886" s="0" t="str">
        <f aca="false">G4886</f>
        <v>3</v>
      </c>
      <c r="U4886" s="0" t="n">
        <f aca="false">L4886</f>
        <v>1.9527528511164</v>
      </c>
      <c r="V4886" s="0" t="n">
        <f aca="false">K4886</f>
        <v>122.030542180511</v>
      </c>
      <c r="W4886" s="0" t="n">
        <f aca="false">J4886</f>
        <v>765</v>
      </c>
    </row>
    <row r="4887" customFormat="false" ht="12.8" hidden="false" customHeight="false" outlineLevel="0" collapsed="false">
      <c r="A4887" s="0" t="s">
        <v>74</v>
      </c>
      <c r="B4887" s="0" t="s">
        <v>811</v>
      </c>
      <c r="C4887" s="0" t="s">
        <v>837</v>
      </c>
      <c r="D4887" s="0" t="s">
        <v>27</v>
      </c>
      <c r="E4887" s="0" t="s">
        <v>23</v>
      </c>
      <c r="F4887" s="0" t="s">
        <v>846</v>
      </c>
      <c r="G4887" s="0" t="s">
        <v>1611</v>
      </c>
      <c r="H4887" s="0" t="n">
        <v>0.751367844916462</v>
      </c>
      <c r="I4887" s="0" t="n">
        <v>38.5342196774998</v>
      </c>
      <c r="J4887" s="0" t="n">
        <v>693</v>
      </c>
      <c r="K4887" s="0" t="n">
        <f aca="false">I4887*SUMIFS(syst_chauffage!$H$3:$H$27,syst_chauffage!$B$3:$B$27,D4887,syst_chauffage!$C$3:$C$27,E4887)</f>
        <v>98.8172740329956</v>
      </c>
      <c r="L4887" s="12" t="n">
        <f aca="false">H4887*SUMIFS(syst_chauffage!$K$3:$K$27,syst_chauffage!$B$3:$B$27,D4887,syst_chauffage!$C$3:$C$27,E4887)</f>
        <v>0.751367844916462</v>
      </c>
      <c r="N4887" s="0" t="str">
        <f aca="false">A4887</f>
        <v>Commerce</v>
      </c>
      <c r="O4887" s="0" t="str">
        <f aca="false">B4887</f>
        <v>Petit commerce alimentaire</v>
      </c>
      <c r="P4887" s="0" t="str">
        <f aca="false">C4887</f>
        <v>Petit poissonnerie</v>
      </c>
      <c r="Q4887" s="0" t="str">
        <f aca="false">D4887</f>
        <v>Chaudière condensation fioul</v>
      </c>
      <c r="R4887" s="0" t="str">
        <f aca="false">E4887</f>
        <v>Fioul</v>
      </c>
      <c r="S4887" s="0" t="str">
        <f aca="false">F4887</f>
        <v>0323752303</v>
      </c>
      <c r="T4887" s="0" t="str">
        <f aca="false">G4887</f>
        <v>3</v>
      </c>
      <c r="U4887" s="0" t="n">
        <f aca="false">L4887</f>
        <v>0.751367844916462</v>
      </c>
      <c r="V4887" s="0" t="n">
        <f aca="false">K4887</f>
        <v>98.8172740329956</v>
      </c>
      <c r="W4887" s="0" t="n">
        <f aca="false">J4887</f>
        <v>693</v>
      </c>
    </row>
    <row r="4888" customFormat="false" ht="12.8" hidden="false" customHeight="false" outlineLevel="0" collapsed="false">
      <c r="A4888" s="0" t="s">
        <v>74</v>
      </c>
      <c r="B4888" s="0" t="s">
        <v>811</v>
      </c>
      <c r="C4888" s="0" t="s">
        <v>837</v>
      </c>
      <c r="D4888" s="0" t="s">
        <v>18</v>
      </c>
      <c r="E4888" s="0" t="s">
        <v>14</v>
      </c>
      <c r="F4888" s="0" t="s">
        <v>847</v>
      </c>
      <c r="G4888" s="0" t="s">
        <v>1611</v>
      </c>
      <c r="H4888" s="0" t="n">
        <v>0.98469085542113</v>
      </c>
      <c r="I4888" s="0" t="n">
        <v>30.8886153846153</v>
      </c>
      <c r="J4888" s="0" t="n">
        <v>693</v>
      </c>
      <c r="K4888" s="0" t="n">
        <f aca="false">I4888*SUMIFS(syst_chauffage!$H$3:$H$27,syst_chauffage!$B$3:$B$27,D4888,syst_chauffage!$C$3:$C$27,E4888)</f>
        <v>84.1692814255286</v>
      </c>
      <c r="L4888" s="12" t="n">
        <f aca="false">H4888*SUMIFS(syst_chauffage!$K$3:$K$27,syst_chauffage!$B$3:$B$27,D4888,syst_chauffage!$C$3:$C$27,E4888)</f>
        <v>0.95657486942424</v>
      </c>
      <c r="N4888" s="0" t="str">
        <f aca="false">A4888</f>
        <v>Commerce</v>
      </c>
      <c r="O4888" s="0" t="str">
        <f aca="false">B4888</f>
        <v>Petit commerce alimentaire</v>
      </c>
      <c r="P4888" s="0" t="str">
        <f aca="false">C4888</f>
        <v>Petit poissonnerie</v>
      </c>
      <c r="Q4888" s="0" t="str">
        <f aca="false">D4888</f>
        <v>Chaudière condensation gaz</v>
      </c>
      <c r="R4888" s="0" t="str">
        <f aca="false">E4888</f>
        <v>Gaz</v>
      </c>
      <c r="S4888" s="0" t="str">
        <f aca="false">F4888</f>
        <v>0323752404</v>
      </c>
      <c r="T4888" s="0" t="str">
        <f aca="false">G4888</f>
        <v>3</v>
      </c>
      <c r="U4888" s="0" t="n">
        <f aca="false">L4888</f>
        <v>0.95657486942424</v>
      </c>
      <c r="V4888" s="0" t="n">
        <f aca="false">K4888</f>
        <v>84.1692814255286</v>
      </c>
      <c r="W4888" s="0" t="n">
        <f aca="false">J4888</f>
        <v>693</v>
      </c>
    </row>
    <row r="4889" customFormat="false" ht="12.8" hidden="false" customHeight="false" outlineLevel="0" collapsed="false">
      <c r="A4889" s="0" t="s">
        <v>74</v>
      </c>
      <c r="B4889" s="0" t="s">
        <v>811</v>
      </c>
      <c r="C4889" s="0" t="s">
        <v>837</v>
      </c>
      <c r="D4889" s="0" t="s">
        <v>32</v>
      </c>
      <c r="E4889" s="0" t="s">
        <v>30</v>
      </c>
      <c r="F4889" s="0" t="s">
        <v>848</v>
      </c>
      <c r="G4889" s="0" t="s">
        <v>1611</v>
      </c>
      <c r="H4889" s="0" t="n">
        <v>1</v>
      </c>
      <c r="I4889" s="0" t="n">
        <v>12</v>
      </c>
      <c r="J4889" s="0" t="n">
        <v>0</v>
      </c>
      <c r="K4889" s="0" t="n">
        <f aca="false">I4889*SUMIFS(syst_chauffage!$H$3:$H$27,syst_chauffage!$B$3:$B$27,D4889,syst_chauffage!$C$3:$C$27,E4889)</f>
        <v>12</v>
      </c>
      <c r="L4889" s="12" t="n">
        <f aca="false">H4889*SUMIFS(syst_chauffage!$K$3:$K$27,syst_chauffage!$B$3:$B$27,D4889,syst_chauffage!$C$3:$C$27,E4889)</f>
        <v>1</v>
      </c>
      <c r="N4889" s="0" t="str">
        <f aca="false">A4889</f>
        <v>Commerce</v>
      </c>
      <c r="O4889" s="0" t="str">
        <f aca="false">B4889</f>
        <v>Petit commerce alimentaire</v>
      </c>
      <c r="P4889" s="0" t="str">
        <f aca="false">C4889</f>
        <v>Petit poissonnerie</v>
      </c>
      <c r="Q4889" s="0" t="str">
        <f aca="false">D4889</f>
        <v>Electrique direct performant</v>
      </c>
      <c r="R4889" s="0" t="str">
        <f aca="false">E4889</f>
        <v>Electricité</v>
      </c>
      <c r="S4889" s="0" t="str">
        <f aca="false">F4889</f>
        <v>0323752602</v>
      </c>
      <c r="T4889" s="0" t="str">
        <f aca="false">G4889</f>
        <v>3</v>
      </c>
      <c r="U4889" s="0" t="n">
        <f aca="false">L4889</f>
        <v>1</v>
      </c>
      <c r="V4889" s="0" t="n">
        <f aca="false">K4889</f>
        <v>12</v>
      </c>
      <c r="W4889" s="0" t="n">
        <f aca="false">J4889</f>
        <v>0</v>
      </c>
    </row>
    <row r="4890" customFormat="false" ht="12.8" hidden="false" customHeight="false" outlineLevel="0" collapsed="false">
      <c r="A4890" s="0" t="s">
        <v>74</v>
      </c>
      <c r="B4890" s="0" t="s">
        <v>811</v>
      </c>
      <c r="C4890" s="0" t="s">
        <v>837</v>
      </c>
      <c r="D4890" s="0" t="s">
        <v>38</v>
      </c>
      <c r="E4890" s="0" t="s">
        <v>30</v>
      </c>
      <c r="F4890" s="0" t="s">
        <v>849</v>
      </c>
      <c r="G4890" s="0" t="s">
        <v>1611</v>
      </c>
      <c r="H4890" s="0" t="n">
        <v>3.39795627906976</v>
      </c>
      <c r="I4890" s="0" t="n">
        <v>139.551184508861</v>
      </c>
      <c r="J4890" s="0" t="n">
        <v>720</v>
      </c>
      <c r="K4890" s="0" t="n">
        <f aca="false">I4890*SUMIFS(syst_chauffage!$H$3:$H$27,syst_chauffage!$B$3:$B$27,D4890,syst_chauffage!$C$3:$C$27,E4890)</f>
        <v>141.057472361572</v>
      </c>
      <c r="L4890" s="12" t="n">
        <f aca="false">H4890*SUMIFS(syst_chauffage!$K$3:$K$27,syst_chauffage!$B$3:$B$27,D4890,syst_chauffage!$C$3:$C$27,E4890)</f>
        <v>3.03986496519792</v>
      </c>
      <c r="N4890" s="0" t="str">
        <f aca="false">A4890</f>
        <v>Commerce</v>
      </c>
      <c r="O4890" s="0" t="str">
        <f aca="false">B4890</f>
        <v>Petit commerce alimentaire</v>
      </c>
      <c r="P4890" s="0" t="str">
        <f aca="false">C4890</f>
        <v>Petit poissonnerie</v>
      </c>
      <c r="Q4890" s="0" t="str">
        <f aca="false">D4890</f>
        <v>PAC performant</v>
      </c>
      <c r="R4890" s="0" t="str">
        <f aca="false">E4890</f>
        <v>Electricité</v>
      </c>
      <c r="S4890" s="0" t="str">
        <f aca="false">F4890</f>
        <v>0323752902</v>
      </c>
      <c r="T4890" s="0" t="str">
        <f aca="false">G4890</f>
        <v>3</v>
      </c>
      <c r="U4890" s="0" t="n">
        <f aca="false">L4890</f>
        <v>3.03986496519792</v>
      </c>
      <c r="V4890" s="0" t="n">
        <f aca="false">K4890</f>
        <v>141.057472361572</v>
      </c>
      <c r="W4890" s="0" t="n">
        <f aca="false">J4890</f>
        <v>720</v>
      </c>
    </row>
    <row r="4891" customFormat="false" ht="12.8" hidden="false" customHeight="false" outlineLevel="0" collapsed="false">
      <c r="A4891" s="0" t="s">
        <v>74</v>
      </c>
      <c r="B4891" s="0" t="s">
        <v>850</v>
      </c>
      <c r="C4891" s="0" t="s">
        <v>640</v>
      </c>
      <c r="D4891" s="0" t="s">
        <v>19</v>
      </c>
      <c r="E4891" s="0" t="s">
        <v>57</v>
      </c>
      <c r="F4891" s="0" t="s">
        <v>851</v>
      </c>
      <c r="G4891" s="0" t="s">
        <v>1611</v>
      </c>
      <c r="H4891" s="0" t="n">
        <v>1.62199600597962</v>
      </c>
      <c r="I4891" s="0" t="n">
        <v>27.6823716035233</v>
      </c>
      <c r="J4891" s="0" t="n">
        <v>0</v>
      </c>
      <c r="K4891" s="0" t="n">
        <f aca="false">I4891*SUMIFS(syst_chauffage!$H$3:$H$27,syst_chauffage!$B$3:$B$27,D4891,syst_chauffage!$C$3:$C$27,E4891)</f>
        <v>38.5470567307567</v>
      </c>
      <c r="L4891" s="12" t="n">
        <f aca="false">H4891*SUMIFS(syst_chauffage!$K$3:$K$27,syst_chauffage!$B$3:$B$27,D4891,syst_chauffage!$C$3:$C$27,E4891)</f>
        <v>1.62199600597962</v>
      </c>
      <c r="N4891" s="0" t="str">
        <f aca="false">A4891</f>
        <v>Commerce</v>
      </c>
      <c r="O4891" s="0" t="str">
        <f aca="false">B4891</f>
        <v>Process</v>
      </c>
      <c r="P4891" s="0" t="str">
        <f aca="false">C4891</f>
        <v>Grand librairie</v>
      </c>
      <c r="Q4891" s="0" t="str">
        <f aca="false">D4891</f>
        <v>Autre système centralisé</v>
      </c>
      <c r="R4891" s="0" t="str">
        <f aca="false">E4891</f>
        <v>Autres</v>
      </c>
      <c r="S4891" s="0" t="str">
        <f aca="false">F4891</f>
        <v>0324260101</v>
      </c>
      <c r="T4891" s="0" t="str">
        <f aca="false">G4891</f>
        <v>3</v>
      </c>
      <c r="U4891" s="0" t="n">
        <f aca="false">L4891</f>
        <v>1.62199600597962</v>
      </c>
      <c r="V4891" s="0" t="n">
        <f aca="false">K4891</f>
        <v>38.5470567307567</v>
      </c>
      <c r="W4891" s="0" t="n">
        <f aca="false">J4891</f>
        <v>0</v>
      </c>
    </row>
    <row r="4892" customFormat="false" ht="12.8" hidden="false" customHeight="false" outlineLevel="0" collapsed="false">
      <c r="A4892" s="0" t="s">
        <v>74</v>
      </c>
      <c r="B4892" s="0" t="s">
        <v>850</v>
      </c>
      <c r="C4892" s="0" t="s">
        <v>640</v>
      </c>
      <c r="D4892" s="0" t="s">
        <v>19</v>
      </c>
      <c r="E4892" s="0" t="s">
        <v>58</v>
      </c>
      <c r="F4892" s="0" t="s">
        <v>852</v>
      </c>
      <c r="G4892" s="0" t="s">
        <v>1611</v>
      </c>
      <c r="H4892" s="0" t="n">
        <v>1.64641940289039</v>
      </c>
      <c r="I4892" s="0" t="n">
        <v>27.4901382720608</v>
      </c>
      <c r="J4892" s="0" t="n">
        <v>765</v>
      </c>
      <c r="K4892" s="0" t="n">
        <f aca="false">I4892*SUMIFS(syst_chauffage!$H$3:$H$27,syst_chauffage!$B$3:$B$27,D4892,syst_chauffage!$C$3:$C$27,E4892)</f>
        <v>45.219891683465</v>
      </c>
      <c r="L4892" s="12" t="n">
        <f aca="false">H4892*SUMIFS(syst_chauffage!$K$3:$K$27,syst_chauffage!$B$3:$B$27,D4892,syst_chauffage!$C$3:$C$27,E4892)</f>
        <v>1.64641940289039</v>
      </c>
      <c r="N4892" s="0" t="str">
        <f aca="false">A4892</f>
        <v>Commerce</v>
      </c>
      <c r="O4892" s="0" t="str">
        <f aca="false">B4892</f>
        <v>Process</v>
      </c>
      <c r="P4892" s="0" t="str">
        <f aca="false">C4892</f>
        <v>Grand librairie</v>
      </c>
      <c r="Q4892" s="0" t="str">
        <f aca="false">D4892</f>
        <v>Autre système centralisé</v>
      </c>
      <c r="R4892" s="0" t="str">
        <f aca="false">E4892</f>
        <v>Urbain</v>
      </c>
      <c r="S4892" s="0" t="str">
        <f aca="false">F4892</f>
        <v>0324260106</v>
      </c>
      <c r="T4892" s="0" t="str">
        <f aca="false">G4892</f>
        <v>3</v>
      </c>
      <c r="U4892" s="0" t="n">
        <f aca="false">L4892</f>
        <v>1.64641940289039</v>
      </c>
      <c r="V4892" s="0" t="n">
        <f aca="false">K4892</f>
        <v>45.219891683465</v>
      </c>
      <c r="W4892" s="0" t="n">
        <f aca="false">J4892</f>
        <v>765</v>
      </c>
    </row>
    <row r="4893" customFormat="false" ht="12.8" hidden="false" customHeight="false" outlineLevel="0" collapsed="false">
      <c r="A4893" s="0" t="s">
        <v>74</v>
      </c>
      <c r="B4893" s="0" t="s">
        <v>850</v>
      </c>
      <c r="C4893" s="0" t="s">
        <v>640</v>
      </c>
      <c r="D4893" s="0" t="s">
        <v>22</v>
      </c>
      <c r="E4893" s="0" t="s">
        <v>23</v>
      </c>
      <c r="F4893" s="0" t="s">
        <v>853</v>
      </c>
      <c r="G4893" s="0" t="s">
        <v>1611</v>
      </c>
      <c r="H4893" s="0" t="n">
        <v>0.687767564535792</v>
      </c>
      <c r="I4893" s="0" t="n">
        <v>15.2200161443593</v>
      </c>
      <c r="J4893" s="0" t="n">
        <v>0</v>
      </c>
      <c r="K4893" s="0" t="n">
        <f aca="false">I4893*SUMIFS(syst_chauffage!$H$3:$H$27,syst_chauffage!$B$3:$B$27,D4893,syst_chauffage!$C$3:$C$27,E4893)</f>
        <v>26.8027910057692</v>
      </c>
      <c r="L4893" s="12" t="n">
        <f aca="false">H4893*SUMIFS(syst_chauffage!$K$3:$K$27,syst_chauffage!$B$3:$B$27,D4893,syst_chauffage!$C$3:$C$27,E4893)</f>
        <v>0.687767564535792</v>
      </c>
      <c r="N4893" s="0" t="str">
        <f aca="false">A4893</f>
        <v>Commerce</v>
      </c>
      <c r="O4893" s="0" t="str">
        <f aca="false">B4893</f>
        <v>Process</v>
      </c>
      <c r="P4893" s="0" t="str">
        <f aca="false">C4893</f>
        <v>Grand librairie</v>
      </c>
      <c r="Q4893" s="0" t="str">
        <f aca="false">D4893</f>
        <v>Chaudière fioul</v>
      </c>
      <c r="R4893" s="0" t="str">
        <f aca="false">E4893</f>
        <v>Fioul</v>
      </c>
      <c r="S4893" s="0" t="str">
        <f aca="false">F4893</f>
        <v>0324260303</v>
      </c>
      <c r="T4893" s="0" t="str">
        <f aca="false">G4893</f>
        <v>3</v>
      </c>
      <c r="U4893" s="0" t="n">
        <f aca="false">L4893</f>
        <v>0.687767564535792</v>
      </c>
      <c r="V4893" s="0" t="n">
        <f aca="false">K4893</f>
        <v>26.8027910057692</v>
      </c>
      <c r="W4893" s="0" t="n">
        <f aca="false">J4893</f>
        <v>0</v>
      </c>
    </row>
    <row r="4894" customFormat="false" ht="12.8" hidden="false" customHeight="false" outlineLevel="0" collapsed="false">
      <c r="A4894" s="0" t="s">
        <v>74</v>
      </c>
      <c r="B4894" s="0" t="s">
        <v>850</v>
      </c>
      <c r="C4894" s="0" t="s">
        <v>640</v>
      </c>
      <c r="D4894" s="0" t="s">
        <v>13</v>
      </c>
      <c r="E4894" s="0" t="s">
        <v>14</v>
      </c>
      <c r="F4894" s="0" t="s">
        <v>854</v>
      </c>
      <c r="G4894" s="0" t="s">
        <v>1611</v>
      </c>
      <c r="H4894" s="0" t="n">
        <v>0.77911129204069</v>
      </c>
      <c r="I4894" s="0" t="n">
        <v>11.2008502476352</v>
      </c>
      <c r="J4894" s="0" t="n">
        <v>363</v>
      </c>
      <c r="K4894" s="0" t="n">
        <f aca="false">I4894*SUMIFS(syst_chauffage!$H$3:$H$27,syst_chauffage!$B$3:$B$27,D4894,syst_chauffage!$C$3:$C$27,E4894)</f>
        <v>22.621144606404</v>
      </c>
      <c r="L4894" s="12" t="n">
        <f aca="false">H4894*SUMIFS(syst_chauffage!$K$3:$K$27,syst_chauffage!$B$3:$B$27,D4894,syst_chauffage!$C$3:$C$27,E4894)</f>
        <v>0.77911129204069</v>
      </c>
      <c r="N4894" s="0" t="str">
        <f aca="false">A4894</f>
        <v>Commerce</v>
      </c>
      <c r="O4894" s="0" t="str">
        <f aca="false">B4894</f>
        <v>Process</v>
      </c>
      <c r="P4894" s="0" t="str">
        <f aca="false">C4894</f>
        <v>Grand librairie</v>
      </c>
      <c r="Q4894" s="0" t="str">
        <f aca="false">D4894</f>
        <v>Chaudière gaz</v>
      </c>
      <c r="R4894" s="0" t="str">
        <f aca="false">E4894</f>
        <v>Gaz</v>
      </c>
      <c r="S4894" s="0" t="str">
        <f aca="false">F4894</f>
        <v>0324260404</v>
      </c>
      <c r="T4894" s="0" t="str">
        <f aca="false">G4894</f>
        <v>3</v>
      </c>
      <c r="U4894" s="0" t="n">
        <f aca="false">L4894</f>
        <v>0.77911129204069</v>
      </c>
      <c r="V4894" s="0" t="n">
        <f aca="false">K4894</f>
        <v>22.621144606404</v>
      </c>
      <c r="W4894" s="0" t="n">
        <f aca="false">J4894</f>
        <v>363</v>
      </c>
    </row>
    <row r="4895" customFormat="false" ht="12.8" hidden="false" customHeight="false" outlineLevel="0" collapsed="false">
      <c r="A4895" s="0" t="s">
        <v>74</v>
      </c>
      <c r="B4895" s="0" t="s">
        <v>850</v>
      </c>
      <c r="C4895" s="0" t="s">
        <v>640</v>
      </c>
      <c r="D4895" s="0" t="s">
        <v>29</v>
      </c>
      <c r="E4895" s="0" t="s">
        <v>30</v>
      </c>
      <c r="F4895" s="0" t="s">
        <v>855</v>
      </c>
      <c r="G4895" s="0" t="s">
        <v>1611</v>
      </c>
      <c r="H4895" s="0" t="n">
        <v>0.92</v>
      </c>
      <c r="I4895" s="0" t="n">
        <v>10.4</v>
      </c>
      <c r="J4895" s="0" t="n">
        <v>0</v>
      </c>
      <c r="K4895" s="0" t="n">
        <f aca="false">I4895*SUMIFS(syst_chauffage!$H$3:$H$27,syst_chauffage!$B$3:$B$27,D4895,syst_chauffage!$C$3:$C$27,E4895)</f>
        <v>3</v>
      </c>
      <c r="L4895" s="12" t="n">
        <f aca="false">H4895*SUMIFS(syst_chauffage!$K$3:$K$27,syst_chauffage!$B$3:$B$27,D4895,syst_chauffage!$C$3:$C$27,E4895)</f>
        <v>0.92</v>
      </c>
      <c r="N4895" s="0" t="str">
        <f aca="false">A4895</f>
        <v>Commerce</v>
      </c>
      <c r="O4895" s="0" t="str">
        <f aca="false">B4895</f>
        <v>Process</v>
      </c>
      <c r="P4895" s="0" t="str">
        <f aca="false">C4895</f>
        <v>Grand librairie</v>
      </c>
      <c r="Q4895" s="0" t="str">
        <f aca="false">D4895</f>
        <v>Electrique direct</v>
      </c>
      <c r="R4895" s="0" t="str">
        <f aca="false">E4895</f>
        <v>Electricité</v>
      </c>
      <c r="S4895" s="0" t="str">
        <f aca="false">F4895</f>
        <v>0324260602</v>
      </c>
      <c r="T4895" s="0" t="str">
        <f aca="false">G4895</f>
        <v>3</v>
      </c>
      <c r="U4895" s="0" t="n">
        <f aca="false">L4895</f>
        <v>0.92</v>
      </c>
      <c r="V4895" s="0" t="n">
        <f aca="false">K4895</f>
        <v>3</v>
      </c>
      <c r="W4895" s="0" t="n">
        <f aca="false">J4895</f>
        <v>0</v>
      </c>
    </row>
    <row r="4896" customFormat="false" ht="12.8" hidden="false" customHeight="false" outlineLevel="0" collapsed="false">
      <c r="A4896" s="0" t="s">
        <v>74</v>
      </c>
      <c r="B4896" s="0" t="s">
        <v>850</v>
      </c>
      <c r="C4896" s="0" t="s">
        <v>640</v>
      </c>
      <c r="D4896" s="0" t="s">
        <v>36</v>
      </c>
      <c r="E4896" s="0" t="s">
        <v>30</v>
      </c>
      <c r="F4896" s="0" t="s">
        <v>856</v>
      </c>
      <c r="G4896" s="0" t="s">
        <v>1611</v>
      </c>
      <c r="H4896" s="0" t="n">
        <v>3.27439423255813</v>
      </c>
      <c r="I4896" s="0" t="n">
        <v>76.3991475889676</v>
      </c>
      <c r="J4896" s="0" t="n">
        <v>675</v>
      </c>
      <c r="K4896" s="0" t="n">
        <f aca="false">I4896*SUMIFS(syst_chauffage!$H$3:$H$27,syst_chauffage!$B$3:$B$27,D4896,syst_chauffage!$C$3:$C$27,E4896)</f>
        <v>47.2649516777082</v>
      </c>
      <c r="L4896" s="12" t="n">
        <f aca="false">H4896*SUMIFS(syst_chauffage!$K$3:$K$27,syst_chauffage!$B$3:$B$27,D4896,syst_chauffage!$C$3:$C$27,E4896)</f>
        <v>2.75111501758348</v>
      </c>
      <c r="N4896" s="0" t="str">
        <f aca="false">A4896</f>
        <v>Commerce</v>
      </c>
      <c r="O4896" s="0" t="str">
        <f aca="false">B4896</f>
        <v>Process</v>
      </c>
      <c r="P4896" s="0" t="str">
        <f aca="false">C4896</f>
        <v>Grand librairie</v>
      </c>
      <c r="Q4896" s="0" t="str">
        <f aca="false">D4896</f>
        <v>PAC</v>
      </c>
      <c r="R4896" s="0" t="str">
        <f aca="false">E4896</f>
        <v>Electricité</v>
      </c>
      <c r="S4896" s="0" t="str">
        <f aca="false">F4896</f>
        <v>0324260902</v>
      </c>
      <c r="T4896" s="0" t="str">
        <f aca="false">G4896</f>
        <v>3</v>
      </c>
      <c r="U4896" s="0" t="n">
        <f aca="false">L4896</f>
        <v>2.75111501758348</v>
      </c>
      <c r="V4896" s="0" t="n">
        <f aca="false">K4896</f>
        <v>47.2649516777082</v>
      </c>
      <c r="W4896" s="0" t="n">
        <f aca="false">J4896</f>
        <v>675</v>
      </c>
    </row>
    <row r="4897" customFormat="false" ht="12.8" hidden="false" customHeight="false" outlineLevel="0" collapsed="false">
      <c r="A4897" s="0" t="s">
        <v>74</v>
      </c>
      <c r="B4897" s="0" t="s">
        <v>850</v>
      </c>
      <c r="C4897" s="0" t="s">
        <v>640</v>
      </c>
      <c r="D4897" s="0" t="s">
        <v>51</v>
      </c>
      <c r="E4897" s="0" t="s">
        <v>57</v>
      </c>
      <c r="F4897" s="0" t="s">
        <v>857</v>
      </c>
      <c r="G4897" s="0" t="s">
        <v>1611</v>
      </c>
      <c r="H4897" s="0" t="n">
        <v>1.87153385305341</v>
      </c>
      <c r="I4897" s="0" t="n">
        <v>32.9552042899087</v>
      </c>
      <c r="J4897" s="0" t="n">
        <v>0</v>
      </c>
      <c r="K4897" s="0" t="n">
        <f aca="false">I4897*SUMIFS(syst_chauffage!$H$3:$H$27,syst_chauffage!$B$3:$B$27,D4897,syst_chauffage!$C$3:$C$27,E4897)</f>
        <v>69.8272616627961</v>
      </c>
      <c r="L4897" s="12" t="n">
        <f aca="false">H4897*SUMIFS(syst_chauffage!$K$3:$K$27,syst_chauffage!$B$3:$B$27,D4897,syst_chauffage!$C$3:$C$27,E4897)</f>
        <v>1.87153385305341</v>
      </c>
      <c r="N4897" s="0" t="str">
        <f aca="false">A4897</f>
        <v>Commerce</v>
      </c>
      <c r="O4897" s="0" t="str">
        <f aca="false">B4897</f>
        <v>Process</v>
      </c>
      <c r="P4897" s="0" t="str">
        <f aca="false">C4897</f>
        <v>Grand librairie</v>
      </c>
      <c r="Q4897" s="0" t="str">
        <f aca="false">D4897</f>
        <v>Autre système centralisé performant</v>
      </c>
      <c r="R4897" s="0" t="str">
        <f aca="false">E4897</f>
        <v>Autres</v>
      </c>
      <c r="S4897" s="0" t="str">
        <f aca="false">F4897</f>
        <v>0324262101</v>
      </c>
      <c r="T4897" s="0" t="str">
        <f aca="false">G4897</f>
        <v>3</v>
      </c>
      <c r="U4897" s="0" t="n">
        <f aca="false">L4897</f>
        <v>1.87153385305341</v>
      </c>
      <c r="V4897" s="0" t="n">
        <f aca="false">K4897</f>
        <v>69.8272616627961</v>
      </c>
      <c r="W4897" s="0" t="n">
        <f aca="false">J4897</f>
        <v>0</v>
      </c>
    </row>
    <row r="4898" customFormat="false" ht="12.8" hidden="false" customHeight="false" outlineLevel="0" collapsed="false">
      <c r="A4898" s="0" t="s">
        <v>74</v>
      </c>
      <c r="B4898" s="0" t="s">
        <v>850</v>
      </c>
      <c r="C4898" s="0" t="s">
        <v>640</v>
      </c>
      <c r="D4898" s="0" t="s">
        <v>51</v>
      </c>
      <c r="E4898" s="0" t="s">
        <v>58</v>
      </c>
      <c r="F4898" s="0" t="s">
        <v>858</v>
      </c>
      <c r="G4898" s="0" t="s">
        <v>1611</v>
      </c>
      <c r="H4898" s="0" t="n">
        <v>1.89971469564275</v>
      </c>
      <c r="I4898" s="0" t="n">
        <v>32.7263550857866</v>
      </c>
      <c r="J4898" s="0" t="n">
        <v>765</v>
      </c>
      <c r="K4898" s="0" t="n">
        <f aca="false">I4898*SUMIFS(syst_chauffage!$H$3:$H$27,syst_chauffage!$B$3:$B$27,D4898,syst_chauffage!$C$3:$C$27,E4898)</f>
        <v>69.8380256176362</v>
      </c>
      <c r="L4898" s="12" t="n">
        <f aca="false">H4898*SUMIFS(syst_chauffage!$K$3:$K$27,syst_chauffage!$B$3:$B$27,D4898,syst_chauffage!$C$3:$C$27,E4898)</f>
        <v>1.89971469564275</v>
      </c>
      <c r="N4898" s="0" t="str">
        <f aca="false">A4898</f>
        <v>Commerce</v>
      </c>
      <c r="O4898" s="0" t="str">
        <f aca="false">B4898</f>
        <v>Process</v>
      </c>
      <c r="P4898" s="0" t="str">
        <f aca="false">C4898</f>
        <v>Grand librairie</v>
      </c>
      <c r="Q4898" s="0" t="str">
        <f aca="false">D4898</f>
        <v>Autre système centralisé performant</v>
      </c>
      <c r="R4898" s="0" t="str">
        <f aca="false">E4898</f>
        <v>Urbain</v>
      </c>
      <c r="S4898" s="0" t="str">
        <f aca="false">F4898</f>
        <v>0324262106</v>
      </c>
      <c r="T4898" s="0" t="str">
        <f aca="false">G4898</f>
        <v>3</v>
      </c>
      <c r="U4898" s="0" t="n">
        <f aca="false">L4898</f>
        <v>1.89971469564275</v>
      </c>
      <c r="V4898" s="0" t="n">
        <f aca="false">K4898</f>
        <v>69.8380256176362</v>
      </c>
      <c r="W4898" s="0" t="n">
        <f aca="false">J4898</f>
        <v>765</v>
      </c>
    </row>
    <row r="4899" customFormat="false" ht="12.8" hidden="false" customHeight="false" outlineLevel="0" collapsed="false">
      <c r="A4899" s="0" t="s">
        <v>74</v>
      </c>
      <c r="B4899" s="0" t="s">
        <v>850</v>
      </c>
      <c r="C4899" s="0" t="s">
        <v>640</v>
      </c>
      <c r="D4899" s="0" t="s">
        <v>27</v>
      </c>
      <c r="E4899" s="0" t="s">
        <v>23</v>
      </c>
      <c r="F4899" s="0" t="s">
        <v>859</v>
      </c>
      <c r="G4899" s="0" t="s">
        <v>1611</v>
      </c>
      <c r="H4899" s="0" t="n">
        <v>0.758869539946694</v>
      </c>
      <c r="I4899" s="0" t="n">
        <v>18.119066838523</v>
      </c>
      <c r="J4899" s="0" t="n">
        <v>836</v>
      </c>
      <c r="K4899" s="0" t="n">
        <f aca="false">I4899*SUMIFS(syst_chauffage!$H$3:$H$27,syst_chauffage!$B$3:$B$27,D4899,syst_chauffage!$C$3:$C$27,E4899)</f>
        <v>46.4645919390436</v>
      </c>
      <c r="L4899" s="12" t="n">
        <f aca="false">H4899*SUMIFS(syst_chauffage!$K$3:$K$27,syst_chauffage!$B$3:$B$27,D4899,syst_chauffage!$C$3:$C$27,E4899)</f>
        <v>0.758869539946694</v>
      </c>
      <c r="N4899" s="0" t="str">
        <f aca="false">A4899</f>
        <v>Commerce</v>
      </c>
      <c r="O4899" s="0" t="str">
        <f aca="false">B4899</f>
        <v>Process</v>
      </c>
      <c r="P4899" s="0" t="str">
        <f aca="false">C4899</f>
        <v>Grand librairie</v>
      </c>
      <c r="Q4899" s="0" t="str">
        <f aca="false">D4899</f>
        <v>Chaudière condensation fioul</v>
      </c>
      <c r="R4899" s="0" t="str">
        <f aca="false">E4899</f>
        <v>Fioul</v>
      </c>
      <c r="S4899" s="0" t="str">
        <f aca="false">F4899</f>
        <v>0324262303</v>
      </c>
      <c r="T4899" s="0" t="str">
        <f aca="false">G4899</f>
        <v>3</v>
      </c>
      <c r="U4899" s="0" t="n">
        <f aca="false">L4899</f>
        <v>0.758869539946694</v>
      </c>
      <c r="V4899" s="0" t="n">
        <f aca="false">K4899</f>
        <v>46.4645919390436</v>
      </c>
      <c r="W4899" s="0" t="n">
        <f aca="false">J4899</f>
        <v>836</v>
      </c>
    </row>
    <row r="4900" customFormat="false" ht="12.8" hidden="false" customHeight="false" outlineLevel="0" collapsed="false">
      <c r="A4900" s="0" t="s">
        <v>74</v>
      </c>
      <c r="B4900" s="0" t="s">
        <v>850</v>
      </c>
      <c r="C4900" s="0" t="s">
        <v>640</v>
      </c>
      <c r="D4900" s="0" t="s">
        <v>18</v>
      </c>
      <c r="E4900" s="0" t="s">
        <v>14</v>
      </c>
      <c r="F4900" s="0" t="s">
        <v>860</v>
      </c>
      <c r="G4900" s="0" t="s">
        <v>1611</v>
      </c>
      <c r="H4900" s="0" t="n">
        <v>0.986638277699066</v>
      </c>
      <c r="I4900" s="0" t="n">
        <v>13.3343455328991</v>
      </c>
      <c r="J4900" s="0" t="n">
        <v>836</v>
      </c>
      <c r="K4900" s="0" t="n">
        <f aca="false">I4900*SUMIFS(syst_chauffage!$H$3:$H$27,syst_chauffage!$B$3:$B$27,D4900,syst_chauffage!$C$3:$C$27,E4900)</f>
        <v>36.3351438000303</v>
      </c>
      <c r="L4900" s="12" t="n">
        <f aca="false">H4900*SUMIFS(syst_chauffage!$K$3:$K$27,syst_chauffage!$B$3:$B$27,D4900,syst_chauffage!$C$3:$C$27,E4900)</f>
        <v>0.958466686740278</v>
      </c>
      <c r="N4900" s="0" t="str">
        <f aca="false">A4900</f>
        <v>Commerce</v>
      </c>
      <c r="O4900" s="0" t="str">
        <f aca="false">B4900</f>
        <v>Process</v>
      </c>
      <c r="P4900" s="0" t="str">
        <f aca="false">C4900</f>
        <v>Grand librairie</v>
      </c>
      <c r="Q4900" s="0" t="str">
        <f aca="false">D4900</f>
        <v>Chaudière condensation gaz</v>
      </c>
      <c r="R4900" s="0" t="str">
        <f aca="false">E4900</f>
        <v>Gaz</v>
      </c>
      <c r="S4900" s="0" t="str">
        <f aca="false">F4900</f>
        <v>0324262404</v>
      </c>
      <c r="T4900" s="0" t="str">
        <f aca="false">G4900</f>
        <v>3</v>
      </c>
      <c r="U4900" s="0" t="n">
        <f aca="false">L4900</f>
        <v>0.958466686740278</v>
      </c>
      <c r="V4900" s="0" t="n">
        <f aca="false">K4900</f>
        <v>36.3351438000303</v>
      </c>
      <c r="W4900" s="0" t="n">
        <f aca="false">J4900</f>
        <v>836</v>
      </c>
    </row>
    <row r="4901" customFormat="false" ht="12.8" hidden="false" customHeight="false" outlineLevel="0" collapsed="false">
      <c r="A4901" s="0" t="s">
        <v>74</v>
      </c>
      <c r="B4901" s="0" t="s">
        <v>850</v>
      </c>
      <c r="C4901" s="0" t="s">
        <v>640</v>
      </c>
      <c r="D4901" s="0" t="s">
        <v>32</v>
      </c>
      <c r="E4901" s="0" t="s">
        <v>30</v>
      </c>
      <c r="F4901" s="0" t="s">
        <v>861</v>
      </c>
      <c r="G4901" s="0" t="s">
        <v>1611</v>
      </c>
      <c r="H4901" s="0" t="n">
        <v>1</v>
      </c>
      <c r="I4901" s="0" t="n">
        <v>12</v>
      </c>
      <c r="J4901" s="0" t="n">
        <v>0</v>
      </c>
      <c r="K4901" s="0" t="n">
        <f aca="false">I4901*SUMIFS(syst_chauffage!$H$3:$H$27,syst_chauffage!$B$3:$B$27,D4901,syst_chauffage!$C$3:$C$27,E4901)</f>
        <v>12</v>
      </c>
      <c r="L4901" s="12" t="n">
        <f aca="false">H4901*SUMIFS(syst_chauffage!$K$3:$K$27,syst_chauffage!$B$3:$B$27,D4901,syst_chauffage!$C$3:$C$27,E4901)</f>
        <v>1</v>
      </c>
      <c r="N4901" s="0" t="str">
        <f aca="false">A4901</f>
        <v>Commerce</v>
      </c>
      <c r="O4901" s="0" t="str">
        <f aca="false">B4901</f>
        <v>Process</v>
      </c>
      <c r="P4901" s="0" t="str">
        <f aca="false">C4901</f>
        <v>Grand librairie</v>
      </c>
      <c r="Q4901" s="0" t="str">
        <f aca="false">D4901</f>
        <v>Electrique direct performant</v>
      </c>
      <c r="R4901" s="0" t="str">
        <f aca="false">E4901</f>
        <v>Electricité</v>
      </c>
      <c r="S4901" s="0" t="str">
        <f aca="false">F4901</f>
        <v>0324262602</v>
      </c>
      <c r="T4901" s="0" t="str">
        <f aca="false">G4901</f>
        <v>3</v>
      </c>
      <c r="U4901" s="0" t="n">
        <f aca="false">L4901</f>
        <v>1</v>
      </c>
      <c r="V4901" s="0" t="n">
        <f aca="false">K4901</f>
        <v>12</v>
      </c>
      <c r="W4901" s="0" t="n">
        <f aca="false">J4901</f>
        <v>0</v>
      </c>
    </row>
    <row r="4902" customFormat="false" ht="12.8" hidden="false" customHeight="false" outlineLevel="0" collapsed="false">
      <c r="A4902" s="0" t="s">
        <v>74</v>
      </c>
      <c r="B4902" s="0" t="s">
        <v>850</v>
      </c>
      <c r="C4902" s="0" t="s">
        <v>640</v>
      </c>
      <c r="D4902" s="0" t="s">
        <v>38</v>
      </c>
      <c r="E4902" s="0" t="s">
        <v>30</v>
      </c>
      <c r="F4902" s="0" t="s">
        <v>862</v>
      </c>
      <c r="G4902" s="0" t="s">
        <v>1611</v>
      </c>
      <c r="H4902" s="0" t="n">
        <v>3.39795627906976</v>
      </c>
      <c r="I4902" s="0" t="n">
        <v>90.9513661773424</v>
      </c>
      <c r="J4902" s="0" t="n">
        <v>720</v>
      </c>
      <c r="K4902" s="0" t="n">
        <f aca="false">I4902*SUMIFS(syst_chauffage!$H$3:$H$27,syst_chauffage!$B$3:$B$27,D4902,syst_chauffage!$C$3:$C$27,E4902)</f>
        <v>91.9330772143539</v>
      </c>
      <c r="L4902" s="12" t="n">
        <f aca="false">H4902*SUMIFS(syst_chauffage!$K$3:$K$27,syst_chauffage!$B$3:$B$27,D4902,syst_chauffage!$C$3:$C$27,E4902)</f>
        <v>3.03986496519792</v>
      </c>
      <c r="N4902" s="0" t="str">
        <f aca="false">A4902</f>
        <v>Commerce</v>
      </c>
      <c r="O4902" s="0" t="str">
        <f aca="false">B4902</f>
        <v>Process</v>
      </c>
      <c r="P4902" s="0" t="str">
        <f aca="false">C4902</f>
        <v>Grand librairie</v>
      </c>
      <c r="Q4902" s="0" t="str">
        <f aca="false">D4902</f>
        <v>PAC performant</v>
      </c>
      <c r="R4902" s="0" t="str">
        <f aca="false">E4902</f>
        <v>Electricité</v>
      </c>
      <c r="S4902" s="0" t="str">
        <f aca="false">F4902</f>
        <v>0324262902</v>
      </c>
      <c r="T4902" s="0" t="str">
        <f aca="false">G4902</f>
        <v>3</v>
      </c>
      <c r="U4902" s="0" t="n">
        <f aca="false">L4902</f>
        <v>3.03986496519792</v>
      </c>
      <c r="V4902" s="0" t="n">
        <f aca="false">K4902</f>
        <v>91.9330772143539</v>
      </c>
      <c r="W4902" s="0" t="n">
        <f aca="false">J4902</f>
        <v>720</v>
      </c>
    </row>
    <row r="4903" customFormat="false" ht="12.8" hidden="false" customHeight="false" outlineLevel="0" collapsed="false">
      <c r="A4903" s="0" t="s">
        <v>74</v>
      </c>
      <c r="B4903" s="0" t="s">
        <v>850</v>
      </c>
      <c r="C4903" s="0" t="s">
        <v>863</v>
      </c>
      <c r="D4903" s="0" t="s">
        <v>19</v>
      </c>
      <c r="E4903" s="0" t="s">
        <v>57</v>
      </c>
      <c r="F4903" s="0" t="s">
        <v>864</v>
      </c>
      <c r="G4903" s="0" t="s">
        <v>1611</v>
      </c>
      <c r="H4903" s="0" t="n">
        <v>1.61191809543671</v>
      </c>
      <c r="I4903" s="0" t="n">
        <v>29.680957109443</v>
      </c>
      <c r="J4903" s="0" t="n">
        <v>0</v>
      </c>
      <c r="K4903" s="0" t="n">
        <f aca="false">I4903*SUMIFS(syst_chauffage!$H$3:$H$27,syst_chauffage!$B$3:$B$27,D4903,syst_chauffage!$C$3:$C$27,E4903)</f>
        <v>41.330040428156</v>
      </c>
      <c r="L4903" s="12" t="n">
        <f aca="false">H4903*SUMIFS(syst_chauffage!$K$3:$K$27,syst_chauffage!$B$3:$B$27,D4903,syst_chauffage!$C$3:$C$27,E4903)</f>
        <v>1.61191809543671</v>
      </c>
      <c r="N4903" s="0" t="str">
        <f aca="false">A4903</f>
        <v>Commerce</v>
      </c>
      <c r="O4903" s="0" t="str">
        <f aca="false">B4903</f>
        <v>Process</v>
      </c>
      <c r="P4903" s="0" t="str">
        <f aca="false">C4903</f>
        <v>Grand process</v>
      </c>
      <c r="Q4903" s="0" t="str">
        <f aca="false">D4903</f>
        <v>Autre système centralisé</v>
      </c>
      <c r="R4903" s="0" t="str">
        <f aca="false">E4903</f>
        <v>Autres</v>
      </c>
      <c r="S4903" s="0" t="str">
        <f aca="false">F4903</f>
        <v>0324280101</v>
      </c>
      <c r="T4903" s="0" t="str">
        <f aca="false">G4903</f>
        <v>3</v>
      </c>
      <c r="U4903" s="0" t="n">
        <f aca="false">L4903</f>
        <v>1.61191809543671</v>
      </c>
      <c r="V4903" s="0" t="n">
        <f aca="false">K4903</f>
        <v>41.330040428156</v>
      </c>
      <c r="W4903" s="0" t="n">
        <f aca="false">J4903</f>
        <v>0</v>
      </c>
    </row>
    <row r="4904" customFormat="false" ht="12.8" hidden="false" customHeight="false" outlineLevel="0" collapsed="false">
      <c r="A4904" s="0" t="s">
        <v>74</v>
      </c>
      <c r="B4904" s="0" t="s">
        <v>850</v>
      </c>
      <c r="C4904" s="0" t="s">
        <v>863</v>
      </c>
      <c r="D4904" s="0" t="s">
        <v>19</v>
      </c>
      <c r="E4904" s="0" t="s">
        <v>58</v>
      </c>
      <c r="F4904" s="0" t="s">
        <v>865</v>
      </c>
      <c r="G4904" s="0" t="s">
        <v>1611</v>
      </c>
      <c r="H4904" s="0" t="n">
        <v>1.66744935005007</v>
      </c>
      <c r="I4904" s="0" t="n">
        <v>29.7024376745607</v>
      </c>
      <c r="J4904" s="0" t="n">
        <v>680</v>
      </c>
      <c r="K4904" s="0" t="n">
        <f aca="false">I4904*SUMIFS(syst_chauffage!$H$3:$H$27,syst_chauffage!$B$3:$B$27,D4904,syst_chauffage!$C$3:$C$27,E4904)</f>
        <v>48.8590126788699</v>
      </c>
      <c r="L4904" s="12" t="n">
        <f aca="false">H4904*SUMIFS(syst_chauffage!$K$3:$K$27,syst_chauffage!$B$3:$B$27,D4904,syst_chauffage!$C$3:$C$27,E4904)</f>
        <v>1.66744935005007</v>
      </c>
      <c r="N4904" s="0" t="str">
        <f aca="false">A4904</f>
        <v>Commerce</v>
      </c>
      <c r="O4904" s="0" t="str">
        <f aca="false">B4904</f>
        <v>Process</v>
      </c>
      <c r="P4904" s="0" t="str">
        <f aca="false">C4904</f>
        <v>Grand process</v>
      </c>
      <c r="Q4904" s="0" t="str">
        <f aca="false">D4904</f>
        <v>Autre système centralisé</v>
      </c>
      <c r="R4904" s="0" t="str">
        <f aca="false">E4904</f>
        <v>Urbain</v>
      </c>
      <c r="S4904" s="0" t="str">
        <f aca="false">F4904</f>
        <v>0324280106</v>
      </c>
      <c r="T4904" s="0" t="str">
        <f aca="false">G4904</f>
        <v>3</v>
      </c>
      <c r="U4904" s="0" t="n">
        <f aca="false">L4904</f>
        <v>1.66744935005007</v>
      </c>
      <c r="V4904" s="0" t="n">
        <f aca="false">K4904</f>
        <v>48.8590126788699</v>
      </c>
      <c r="W4904" s="0" t="n">
        <f aca="false">J4904</f>
        <v>680</v>
      </c>
    </row>
    <row r="4905" customFormat="false" ht="12.8" hidden="false" customHeight="false" outlineLevel="0" collapsed="false">
      <c r="A4905" s="0" t="s">
        <v>74</v>
      </c>
      <c r="B4905" s="0" t="s">
        <v>850</v>
      </c>
      <c r="C4905" s="0" t="s">
        <v>863</v>
      </c>
      <c r="D4905" s="0" t="s">
        <v>22</v>
      </c>
      <c r="E4905" s="0" t="s">
        <v>23</v>
      </c>
      <c r="F4905" s="0" t="s">
        <v>866</v>
      </c>
      <c r="G4905" s="0" t="s">
        <v>1611</v>
      </c>
      <c r="H4905" s="0" t="n">
        <v>0.688153757097577</v>
      </c>
      <c r="I4905" s="0" t="n">
        <v>15.9422925793812</v>
      </c>
      <c r="J4905" s="0" t="n">
        <v>0</v>
      </c>
      <c r="K4905" s="0" t="n">
        <f aca="false">I4905*SUMIFS(syst_chauffage!$H$3:$H$27,syst_chauffage!$B$3:$B$27,D4905,syst_chauffage!$C$3:$C$27,E4905)</f>
        <v>28.0747360650035</v>
      </c>
      <c r="L4905" s="12" t="n">
        <f aca="false">H4905*SUMIFS(syst_chauffage!$K$3:$K$27,syst_chauffage!$B$3:$B$27,D4905,syst_chauffage!$C$3:$C$27,E4905)</f>
        <v>0.688153757097577</v>
      </c>
      <c r="N4905" s="0" t="str">
        <f aca="false">A4905</f>
        <v>Commerce</v>
      </c>
      <c r="O4905" s="0" t="str">
        <f aca="false">B4905</f>
        <v>Process</v>
      </c>
      <c r="P4905" s="0" t="str">
        <f aca="false">C4905</f>
        <v>Grand process</v>
      </c>
      <c r="Q4905" s="0" t="str">
        <f aca="false">D4905</f>
        <v>Chaudière fioul</v>
      </c>
      <c r="R4905" s="0" t="str">
        <f aca="false">E4905</f>
        <v>Fioul</v>
      </c>
      <c r="S4905" s="0" t="str">
        <f aca="false">F4905</f>
        <v>0324280303</v>
      </c>
      <c r="T4905" s="0" t="str">
        <f aca="false">G4905</f>
        <v>3</v>
      </c>
      <c r="U4905" s="0" t="n">
        <f aca="false">L4905</f>
        <v>0.688153757097577</v>
      </c>
      <c r="V4905" s="0" t="n">
        <f aca="false">K4905</f>
        <v>28.0747360650035</v>
      </c>
      <c r="W4905" s="0" t="n">
        <f aca="false">J4905</f>
        <v>0</v>
      </c>
    </row>
    <row r="4906" customFormat="false" ht="12.8" hidden="false" customHeight="false" outlineLevel="0" collapsed="false">
      <c r="A4906" s="0" t="s">
        <v>74</v>
      </c>
      <c r="B4906" s="0" t="s">
        <v>850</v>
      </c>
      <c r="C4906" s="0" t="s">
        <v>863</v>
      </c>
      <c r="D4906" s="0" t="s">
        <v>13</v>
      </c>
      <c r="E4906" s="0" t="s">
        <v>14</v>
      </c>
      <c r="F4906" s="0" t="s">
        <v>867</v>
      </c>
      <c r="G4906" s="0" t="s">
        <v>1611</v>
      </c>
      <c r="H4906" s="0" t="n">
        <v>0.779513528640993</v>
      </c>
      <c r="I4906" s="0" t="n">
        <v>11.757022015217</v>
      </c>
      <c r="J4906" s="0" t="n">
        <v>264</v>
      </c>
      <c r="K4906" s="0" t="n">
        <f aca="false">I4906*SUMIFS(syst_chauffage!$H$3:$H$27,syst_chauffage!$B$3:$B$27,D4906,syst_chauffage!$C$3:$C$27,E4906)</f>
        <v>23.7443845125106</v>
      </c>
      <c r="L4906" s="12" t="n">
        <f aca="false">H4906*SUMIFS(syst_chauffage!$K$3:$K$27,syst_chauffage!$B$3:$B$27,D4906,syst_chauffage!$C$3:$C$27,E4906)</f>
        <v>0.779513528640993</v>
      </c>
      <c r="N4906" s="0" t="str">
        <f aca="false">A4906</f>
        <v>Commerce</v>
      </c>
      <c r="O4906" s="0" t="str">
        <f aca="false">B4906</f>
        <v>Process</v>
      </c>
      <c r="P4906" s="0" t="str">
        <f aca="false">C4906</f>
        <v>Grand process</v>
      </c>
      <c r="Q4906" s="0" t="str">
        <f aca="false">D4906</f>
        <v>Chaudière gaz</v>
      </c>
      <c r="R4906" s="0" t="str">
        <f aca="false">E4906</f>
        <v>Gaz</v>
      </c>
      <c r="S4906" s="0" t="str">
        <f aca="false">F4906</f>
        <v>0324280404</v>
      </c>
      <c r="T4906" s="0" t="str">
        <f aca="false">G4906</f>
        <v>3</v>
      </c>
      <c r="U4906" s="0" t="n">
        <f aca="false">L4906</f>
        <v>0.779513528640993</v>
      </c>
      <c r="V4906" s="0" t="n">
        <f aca="false">K4906</f>
        <v>23.7443845125106</v>
      </c>
      <c r="W4906" s="0" t="n">
        <f aca="false">J4906</f>
        <v>264</v>
      </c>
    </row>
    <row r="4907" customFormat="false" ht="12.8" hidden="false" customHeight="false" outlineLevel="0" collapsed="false">
      <c r="A4907" s="0" t="s">
        <v>74</v>
      </c>
      <c r="B4907" s="0" t="s">
        <v>850</v>
      </c>
      <c r="C4907" s="0" t="s">
        <v>863</v>
      </c>
      <c r="D4907" s="0" t="s">
        <v>29</v>
      </c>
      <c r="E4907" s="0" t="s">
        <v>30</v>
      </c>
      <c r="F4907" s="0" t="s">
        <v>868</v>
      </c>
      <c r="G4907" s="0" t="s">
        <v>1611</v>
      </c>
      <c r="H4907" s="0" t="n">
        <v>0.92</v>
      </c>
      <c r="I4907" s="0" t="n">
        <v>10.4</v>
      </c>
      <c r="J4907" s="0" t="n">
        <v>0</v>
      </c>
      <c r="K4907" s="0" t="n">
        <f aca="false">I4907*SUMIFS(syst_chauffage!$H$3:$H$27,syst_chauffage!$B$3:$B$27,D4907,syst_chauffage!$C$3:$C$27,E4907)</f>
        <v>3</v>
      </c>
      <c r="L4907" s="12" t="n">
        <f aca="false">H4907*SUMIFS(syst_chauffage!$K$3:$K$27,syst_chauffage!$B$3:$B$27,D4907,syst_chauffage!$C$3:$C$27,E4907)</f>
        <v>0.92</v>
      </c>
      <c r="N4907" s="0" t="str">
        <f aca="false">A4907</f>
        <v>Commerce</v>
      </c>
      <c r="O4907" s="0" t="str">
        <f aca="false">B4907</f>
        <v>Process</v>
      </c>
      <c r="P4907" s="0" t="str">
        <f aca="false">C4907</f>
        <v>Grand process</v>
      </c>
      <c r="Q4907" s="0" t="str">
        <f aca="false">D4907</f>
        <v>Electrique direct</v>
      </c>
      <c r="R4907" s="0" t="str">
        <f aca="false">E4907</f>
        <v>Electricité</v>
      </c>
      <c r="S4907" s="0" t="str">
        <f aca="false">F4907</f>
        <v>0324280602</v>
      </c>
      <c r="T4907" s="0" t="str">
        <f aca="false">G4907</f>
        <v>3</v>
      </c>
      <c r="U4907" s="0" t="n">
        <f aca="false">L4907</f>
        <v>0.92</v>
      </c>
      <c r="V4907" s="0" t="n">
        <f aca="false">K4907</f>
        <v>3</v>
      </c>
      <c r="W4907" s="0" t="n">
        <f aca="false">J4907</f>
        <v>0</v>
      </c>
    </row>
    <row r="4908" customFormat="false" ht="12.8" hidden="false" customHeight="false" outlineLevel="0" collapsed="false">
      <c r="A4908" s="0" t="s">
        <v>74</v>
      </c>
      <c r="B4908" s="0" t="s">
        <v>850</v>
      </c>
      <c r="C4908" s="0" t="s">
        <v>863</v>
      </c>
      <c r="D4908" s="0" t="s">
        <v>36</v>
      </c>
      <c r="E4908" s="0" t="s">
        <v>30</v>
      </c>
      <c r="F4908" s="0" t="s">
        <v>869</v>
      </c>
      <c r="G4908" s="0" t="s">
        <v>1611</v>
      </c>
      <c r="H4908" s="0" t="n">
        <v>3.27439423255813</v>
      </c>
      <c r="I4908" s="0" t="n">
        <v>82.0390080679052</v>
      </c>
      <c r="J4908" s="0" t="n">
        <v>603</v>
      </c>
      <c r="K4908" s="0" t="n">
        <f aca="false">I4908*SUMIFS(syst_chauffage!$H$3:$H$27,syst_chauffage!$B$3:$B$27,D4908,syst_chauffage!$C$3:$C$27,E4908)</f>
        <v>50.7540970598027</v>
      </c>
      <c r="L4908" s="12" t="n">
        <f aca="false">H4908*SUMIFS(syst_chauffage!$K$3:$K$27,syst_chauffage!$B$3:$B$27,D4908,syst_chauffage!$C$3:$C$27,E4908)</f>
        <v>2.75111501758348</v>
      </c>
      <c r="N4908" s="0" t="str">
        <f aca="false">A4908</f>
        <v>Commerce</v>
      </c>
      <c r="O4908" s="0" t="str">
        <f aca="false">B4908</f>
        <v>Process</v>
      </c>
      <c r="P4908" s="0" t="str">
        <f aca="false">C4908</f>
        <v>Grand process</v>
      </c>
      <c r="Q4908" s="0" t="str">
        <f aca="false">D4908</f>
        <v>PAC</v>
      </c>
      <c r="R4908" s="0" t="str">
        <f aca="false">E4908</f>
        <v>Electricité</v>
      </c>
      <c r="S4908" s="0" t="str">
        <f aca="false">F4908</f>
        <v>0324280902</v>
      </c>
      <c r="T4908" s="0" t="str">
        <f aca="false">G4908</f>
        <v>3</v>
      </c>
      <c r="U4908" s="0" t="n">
        <f aca="false">L4908</f>
        <v>2.75111501758348</v>
      </c>
      <c r="V4908" s="0" t="n">
        <f aca="false">K4908</f>
        <v>50.7540970598027</v>
      </c>
      <c r="W4908" s="0" t="n">
        <f aca="false">J4908</f>
        <v>603</v>
      </c>
    </row>
    <row r="4909" customFormat="false" ht="12.8" hidden="false" customHeight="false" outlineLevel="0" collapsed="false">
      <c r="A4909" s="0" t="s">
        <v>74</v>
      </c>
      <c r="B4909" s="0" t="s">
        <v>850</v>
      </c>
      <c r="C4909" s="0" t="s">
        <v>863</v>
      </c>
      <c r="D4909" s="0" t="s">
        <v>51</v>
      </c>
      <c r="E4909" s="0" t="s">
        <v>57</v>
      </c>
      <c r="F4909" s="0" t="s">
        <v>870</v>
      </c>
      <c r="G4909" s="0" t="s">
        <v>1611</v>
      </c>
      <c r="H4909" s="0" t="n">
        <v>1.85990549473467</v>
      </c>
      <c r="I4909" s="0" t="n">
        <v>35.3344727493369</v>
      </c>
      <c r="J4909" s="0" t="n">
        <v>0</v>
      </c>
      <c r="K4909" s="0" t="n">
        <f aca="false">I4909*SUMIFS(syst_chauffage!$H$3:$H$27,syst_chauffage!$B$3:$B$27,D4909,syst_chauffage!$C$3:$C$27,E4909)</f>
        <v>74.868583810916</v>
      </c>
      <c r="L4909" s="12" t="n">
        <f aca="false">H4909*SUMIFS(syst_chauffage!$K$3:$K$27,syst_chauffage!$B$3:$B$27,D4909,syst_chauffage!$C$3:$C$27,E4909)</f>
        <v>1.85990549473467</v>
      </c>
      <c r="N4909" s="0" t="str">
        <f aca="false">A4909</f>
        <v>Commerce</v>
      </c>
      <c r="O4909" s="0" t="str">
        <f aca="false">B4909</f>
        <v>Process</v>
      </c>
      <c r="P4909" s="0" t="str">
        <f aca="false">C4909</f>
        <v>Grand process</v>
      </c>
      <c r="Q4909" s="0" t="str">
        <f aca="false">D4909</f>
        <v>Autre système centralisé performant</v>
      </c>
      <c r="R4909" s="0" t="str">
        <f aca="false">E4909</f>
        <v>Autres</v>
      </c>
      <c r="S4909" s="0" t="str">
        <f aca="false">F4909</f>
        <v>0324282101</v>
      </c>
      <c r="T4909" s="0" t="str">
        <f aca="false">G4909</f>
        <v>3</v>
      </c>
      <c r="U4909" s="0" t="n">
        <f aca="false">L4909</f>
        <v>1.85990549473467</v>
      </c>
      <c r="V4909" s="0" t="n">
        <f aca="false">K4909</f>
        <v>74.868583810916</v>
      </c>
      <c r="W4909" s="0" t="n">
        <f aca="false">J4909</f>
        <v>0</v>
      </c>
    </row>
    <row r="4910" customFormat="false" ht="12.8" hidden="false" customHeight="false" outlineLevel="0" collapsed="false">
      <c r="A4910" s="0" t="s">
        <v>74</v>
      </c>
      <c r="B4910" s="0" t="s">
        <v>850</v>
      </c>
      <c r="C4910" s="0" t="s">
        <v>863</v>
      </c>
      <c r="D4910" s="0" t="s">
        <v>51</v>
      </c>
      <c r="E4910" s="0" t="s">
        <v>58</v>
      </c>
      <c r="F4910" s="0" t="s">
        <v>871</v>
      </c>
      <c r="G4910" s="0" t="s">
        <v>1611</v>
      </c>
      <c r="H4910" s="0" t="n">
        <v>1.92398001928854</v>
      </c>
      <c r="I4910" s="0" t="n">
        <v>35.3600448506675</v>
      </c>
      <c r="J4910" s="0" t="n">
        <v>680</v>
      </c>
      <c r="K4910" s="0" t="n">
        <f aca="false">I4910*SUMIFS(syst_chauffage!$H$3:$H$27,syst_chauffage!$B$3:$B$27,D4910,syst_chauffage!$C$3:$C$27,E4910)</f>
        <v>75.4583182773751</v>
      </c>
      <c r="L4910" s="12" t="n">
        <f aca="false">H4910*SUMIFS(syst_chauffage!$K$3:$K$27,syst_chauffage!$B$3:$B$27,D4910,syst_chauffage!$C$3:$C$27,E4910)</f>
        <v>1.92398001928854</v>
      </c>
      <c r="N4910" s="0" t="str">
        <f aca="false">A4910</f>
        <v>Commerce</v>
      </c>
      <c r="O4910" s="0" t="str">
        <f aca="false">B4910</f>
        <v>Process</v>
      </c>
      <c r="P4910" s="0" t="str">
        <f aca="false">C4910</f>
        <v>Grand process</v>
      </c>
      <c r="Q4910" s="0" t="str">
        <f aca="false">D4910</f>
        <v>Autre système centralisé performant</v>
      </c>
      <c r="R4910" s="0" t="str">
        <f aca="false">E4910</f>
        <v>Urbain</v>
      </c>
      <c r="S4910" s="0" t="str">
        <f aca="false">F4910</f>
        <v>0324282106</v>
      </c>
      <c r="T4910" s="0" t="str">
        <f aca="false">G4910</f>
        <v>3</v>
      </c>
      <c r="U4910" s="0" t="n">
        <f aca="false">L4910</f>
        <v>1.92398001928854</v>
      </c>
      <c r="V4910" s="0" t="n">
        <f aca="false">K4910</f>
        <v>75.4583182773751</v>
      </c>
      <c r="W4910" s="0" t="n">
        <f aca="false">J4910</f>
        <v>680</v>
      </c>
    </row>
    <row r="4911" customFormat="false" ht="12.8" hidden="false" customHeight="false" outlineLevel="0" collapsed="false">
      <c r="A4911" s="0" t="s">
        <v>74</v>
      </c>
      <c r="B4911" s="0" t="s">
        <v>850</v>
      </c>
      <c r="C4911" s="0" t="s">
        <v>863</v>
      </c>
      <c r="D4911" s="0" t="s">
        <v>27</v>
      </c>
      <c r="E4911" s="0" t="s">
        <v>23</v>
      </c>
      <c r="F4911" s="0" t="s">
        <v>872</v>
      </c>
      <c r="G4911" s="0" t="s">
        <v>1611</v>
      </c>
      <c r="H4911" s="0" t="n">
        <v>0.759143863683932</v>
      </c>
      <c r="I4911" s="0" t="n">
        <v>18.9789197373585</v>
      </c>
      <c r="J4911" s="0" t="n">
        <v>608</v>
      </c>
      <c r="K4911" s="0" t="n">
        <f aca="false">I4911*SUMIFS(syst_chauffage!$H$3:$H$27,syst_chauffage!$B$3:$B$27,D4911,syst_chauffage!$C$3:$C$27,E4911)</f>
        <v>48.6696014148655</v>
      </c>
      <c r="L4911" s="12" t="n">
        <f aca="false">H4911*SUMIFS(syst_chauffage!$K$3:$K$27,syst_chauffage!$B$3:$B$27,D4911,syst_chauffage!$C$3:$C$27,E4911)</f>
        <v>0.759143863683932</v>
      </c>
      <c r="N4911" s="0" t="str">
        <f aca="false">A4911</f>
        <v>Commerce</v>
      </c>
      <c r="O4911" s="0" t="str">
        <f aca="false">B4911</f>
        <v>Process</v>
      </c>
      <c r="P4911" s="0" t="str">
        <f aca="false">C4911</f>
        <v>Grand process</v>
      </c>
      <c r="Q4911" s="0" t="str">
        <f aca="false">D4911</f>
        <v>Chaudière condensation fioul</v>
      </c>
      <c r="R4911" s="0" t="str">
        <f aca="false">E4911</f>
        <v>Fioul</v>
      </c>
      <c r="S4911" s="0" t="str">
        <f aca="false">F4911</f>
        <v>0324282303</v>
      </c>
      <c r="T4911" s="0" t="str">
        <f aca="false">G4911</f>
        <v>3</v>
      </c>
      <c r="U4911" s="0" t="n">
        <f aca="false">L4911</f>
        <v>0.759143863683932</v>
      </c>
      <c r="V4911" s="0" t="n">
        <f aca="false">K4911</f>
        <v>48.6696014148655</v>
      </c>
      <c r="W4911" s="0" t="n">
        <f aca="false">J4911</f>
        <v>608</v>
      </c>
    </row>
    <row r="4912" customFormat="false" ht="12.8" hidden="false" customHeight="false" outlineLevel="0" collapsed="false">
      <c r="A4912" s="0" t="s">
        <v>74</v>
      </c>
      <c r="B4912" s="0" t="s">
        <v>850</v>
      </c>
      <c r="C4912" s="0" t="s">
        <v>863</v>
      </c>
      <c r="D4912" s="0" t="s">
        <v>18</v>
      </c>
      <c r="E4912" s="0" t="s">
        <v>14</v>
      </c>
      <c r="F4912" s="0" t="s">
        <v>873</v>
      </c>
      <c r="G4912" s="0" t="s">
        <v>1611</v>
      </c>
      <c r="H4912" s="0" t="n">
        <v>0.986925401150152</v>
      </c>
      <c r="I4912" s="0" t="n">
        <v>13.9964547800202</v>
      </c>
      <c r="J4912" s="0" t="n">
        <v>608</v>
      </c>
      <c r="K4912" s="0" t="n">
        <f aca="false">I4912*SUMIFS(syst_chauffage!$H$3:$H$27,syst_chauffage!$B$3:$B$27,D4912,syst_chauffage!$C$3:$C$27,E4912)</f>
        <v>38.1393444371083</v>
      </c>
      <c r="L4912" s="12" t="n">
        <f aca="false">H4912*SUMIFS(syst_chauffage!$K$3:$K$27,syst_chauffage!$B$3:$B$27,D4912,syst_chauffage!$C$3:$C$27,E4912)</f>
        <v>0.958745611923974</v>
      </c>
      <c r="N4912" s="0" t="str">
        <f aca="false">A4912</f>
        <v>Commerce</v>
      </c>
      <c r="O4912" s="0" t="str">
        <f aca="false">B4912</f>
        <v>Process</v>
      </c>
      <c r="P4912" s="0" t="str">
        <f aca="false">C4912</f>
        <v>Grand process</v>
      </c>
      <c r="Q4912" s="0" t="str">
        <f aca="false">D4912</f>
        <v>Chaudière condensation gaz</v>
      </c>
      <c r="R4912" s="0" t="str">
        <f aca="false">E4912</f>
        <v>Gaz</v>
      </c>
      <c r="S4912" s="0" t="str">
        <f aca="false">F4912</f>
        <v>0324282404</v>
      </c>
      <c r="T4912" s="0" t="str">
        <f aca="false">G4912</f>
        <v>3</v>
      </c>
      <c r="U4912" s="0" t="n">
        <f aca="false">L4912</f>
        <v>0.958745611923974</v>
      </c>
      <c r="V4912" s="0" t="n">
        <f aca="false">K4912</f>
        <v>38.1393444371083</v>
      </c>
      <c r="W4912" s="0" t="n">
        <f aca="false">J4912</f>
        <v>608</v>
      </c>
    </row>
    <row r="4913" customFormat="false" ht="12.8" hidden="false" customHeight="false" outlineLevel="0" collapsed="false">
      <c r="A4913" s="0" t="s">
        <v>74</v>
      </c>
      <c r="B4913" s="0" t="s">
        <v>850</v>
      </c>
      <c r="C4913" s="0" t="s">
        <v>863</v>
      </c>
      <c r="D4913" s="0" t="s">
        <v>32</v>
      </c>
      <c r="E4913" s="0" t="s">
        <v>30</v>
      </c>
      <c r="F4913" s="0" t="s">
        <v>874</v>
      </c>
      <c r="G4913" s="0" t="s">
        <v>1611</v>
      </c>
      <c r="H4913" s="0" t="n">
        <v>1</v>
      </c>
      <c r="I4913" s="0" t="n">
        <v>12</v>
      </c>
      <c r="J4913" s="0" t="n">
        <v>0</v>
      </c>
      <c r="K4913" s="0" t="n">
        <f aca="false">I4913*SUMIFS(syst_chauffage!$H$3:$H$27,syst_chauffage!$B$3:$B$27,D4913,syst_chauffage!$C$3:$C$27,E4913)</f>
        <v>12</v>
      </c>
      <c r="L4913" s="12" t="n">
        <f aca="false">H4913*SUMIFS(syst_chauffage!$K$3:$K$27,syst_chauffage!$B$3:$B$27,D4913,syst_chauffage!$C$3:$C$27,E4913)</f>
        <v>1</v>
      </c>
      <c r="N4913" s="0" t="str">
        <f aca="false">A4913</f>
        <v>Commerce</v>
      </c>
      <c r="O4913" s="0" t="str">
        <f aca="false">B4913</f>
        <v>Process</v>
      </c>
      <c r="P4913" s="0" t="str">
        <f aca="false">C4913</f>
        <v>Grand process</v>
      </c>
      <c r="Q4913" s="0" t="str">
        <f aca="false">D4913</f>
        <v>Electrique direct performant</v>
      </c>
      <c r="R4913" s="0" t="str">
        <f aca="false">E4913</f>
        <v>Electricité</v>
      </c>
      <c r="S4913" s="0" t="str">
        <f aca="false">F4913</f>
        <v>0324282602</v>
      </c>
      <c r="T4913" s="0" t="str">
        <f aca="false">G4913</f>
        <v>3</v>
      </c>
      <c r="U4913" s="0" t="n">
        <f aca="false">L4913</f>
        <v>1</v>
      </c>
      <c r="V4913" s="0" t="n">
        <f aca="false">K4913</f>
        <v>12</v>
      </c>
      <c r="W4913" s="0" t="n">
        <f aca="false">J4913</f>
        <v>0</v>
      </c>
    </row>
    <row r="4914" customFormat="false" ht="12.8" hidden="false" customHeight="false" outlineLevel="0" collapsed="false">
      <c r="A4914" s="0" t="s">
        <v>74</v>
      </c>
      <c r="B4914" s="0" t="s">
        <v>850</v>
      </c>
      <c r="C4914" s="0" t="s">
        <v>863</v>
      </c>
      <c r="D4914" s="0" t="s">
        <v>38</v>
      </c>
      <c r="E4914" s="0" t="s">
        <v>30</v>
      </c>
      <c r="F4914" s="0" t="s">
        <v>875</v>
      </c>
      <c r="G4914" s="0" t="s">
        <v>1611</v>
      </c>
      <c r="H4914" s="0" t="n">
        <v>3.39795627906976</v>
      </c>
      <c r="I4914" s="0" t="n">
        <v>97.6654857951252</v>
      </c>
      <c r="J4914" s="0" t="n">
        <v>648</v>
      </c>
      <c r="K4914" s="0" t="n">
        <f aca="false">I4914*SUMIFS(syst_chauffage!$H$3:$H$27,syst_chauffage!$B$3:$B$27,D4914,syst_chauffage!$C$3:$C$27,E4914)</f>
        <v>98.7196677098115</v>
      </c>
      <c r="L4914" s="12" t="n">
        <f aca="false">H4914*SUMIFS(syst_chauffage!$K$3:$K$27,syst_chauffage!$B$3:$B$27,D4914,syst_chauffage!$C$3:$C$27,E4914)</f>
        <v>3.03986496519792</v>
      </c>
      <c r="N4914" s="0" t="str">
        <f aca="false">A4914</f>
        <v>Commerce</v>
      </c>
      <c r="O4914" s="0" t="str">
        <f aca="false">B4914</f>
        <v>Process</v>
      </c>
      <c r="P4914" s="0" t="str">
        <f aca="false">C4914</f>
        <v>Grand process</v>
      </c>
      <c r="Q4914" s="0" t="str">
        <f aca="false">D4914</f>
        <v>PAC performant</v>
      </c>
      <c r="R4914" s="0" t="str">
        <f aca="false">E4914</f>
        <v>Electricité</v>
      </c>
      <c r="S4914" s="0" t="str">
        <f aca="false">F4914</f>
        <v>0324282902</v>
      </c>
      <c r="T4914" s="0" t="str">
        <f aca="false">G4914</f>
        <v>3</v>
      </c>
      <c r="U4914" s="0" t="n">
        <f aca="false">L4914</f>
        <v>3.03986496519792</v>
      </c>
      <c r="V4914" s="0" t="n">
        <f aca="false">K4914</f>
        <v>98.7196677098115</v>
      </c>
      <c r="W4914" s="0" t="n">
        <f aca="false">J4914</f>
        <v>648</v>
      </c>
    </row>
    <row r="4915" customFormat="false" ht="12.8" hidden="false" customHeight="false" outlineLevel="0" collapsed="false">
      <c r="A4915" s="0" t="s">
        <v>74</v>
      </c>
      <c r="B4915" s="0" t="s">
        <v>850</v>
      </c>
      <c r="C4915" s="0" t="s">
        <v>876</v>
      </c>
      <c r="D4915" s="0" t="s">
        <v>19</v>
      </c>
      <c r="E4915" s="0" t="s">
        <v>57</v>
      </c>
      <c r="F4915" s="0" t="s">
        <v>877</v>
      </c>
      <c r="G4915" s="0" t="s">
        <v>1611</v>
      </c>
      <c r="H4915" s="0" t="n">
        <v>1.61181395452336</v>
      </c>
      <c r="I4915" s="0" t="n">
        <v>36.8706824682086</v>
      </c>
      <c r="J4915" s="0" t="n">
        <v>0</v>
      </c>
      <c r="K4915" s="0" t="n">
        <f aca="false">I4915*SUMIFS(syst_chauffage!$H$3:$H$27,syst_chauffage!$B$3:$B$27,D4915,syst_chauffage!$C$3:$C$27,E4915)</f>
        <v>51.3415652805868</v>
      </c>
      <c r="L4915" s="12" t="n">
        <f aca="false">H4915*SUMIFS(syst_chauffage!$K$3:$K$27,syst_chauffage!$B$3:$B$27,D4915,syst_chauffage!$C$3:$C$27,E4915)</f>
        <v>1.61181395452336</v>
      </c>
      <c r="N4915" s="0" t="str">
        <f aca="false">A4915</f>
        <v>Commerce</v>
      </c>
      <c r="O4915" s="0" t="str">
        <f aca="false">B4915</f>
        <v>Process</v>
      </c>
      <c r="P4915" s="0" t="str">
        <f aca="false">C4915</f>
        <v>Petit process</v>
      </c>
      <c r="Q4915" s="0" t="str">
        <f aca="false">D4915</f>
        <v>Autre système centralisé</v>
      </c>
      <c r="R4915" s="0" t="str">
        <f aca="false">E4915</f>
        <v>Autres</v>
      </c>
      <c r="S4915" s="0" t="str">
        <f aca="false">F4915</f>
        <v>0324760101</v>
      </c>
      <c r="T4915" s="0" t="str">
        <f aca="false">G4915</f>
        <v>3</v>
      </c>
      <c r="U4915" s="0" t="n">
        <f aca="false">L4915</f>
        <v>1.61181395452336</v>
      </c>
      <c r="V4915" s="0" t="n">
        <f aca="false">K4915</f>
        <v>51.3415652805868</v>
      </c>
      <c r="W4915" s="0" t="n">
        <f aca="false">J4915</f>
        <v>0</v>
      </c>
    </row>
    <row r="4916" customFormat="false" ht="12.8" hidden="false" customHeight="false" outlineLevel="0" collapsed="false">
      <c r="A4916" s="0" t="s">
        <v>74</v>
      </c>
      <c r="B4916" s="0" t="s">
        <v>850</v>
      </c>
      <c r="C4916" s="0" t="s">
        <v>876</v>
      </c>
      <c r="D4916" s="0" t="s">
        <v>19</v>
      </c>
      <c r="E4916" s="0" t="s">
        <v>58</v>
      </c>
      <c r="F4916" s="0" t="s">
        <v>878</v>
      </c>
      <c r="G4916" s="0" t="s">
        <v>1611</v>
      </c>
      <c r="H4916" s="0" t="n">
        <v>1.64285237540829</v>
      </c>
      <c r="I4916" s="0" t="n">
        <v>36.5438106481903</v>
      </c>
      <c r="J4916" s="0" t="n">
        <v>680</v>
      </c>
      <c r="K4916" s="0" t="n">
        <f aca="false">I4916*SUMIFS(syst_chauffage!$H$3:$H$27,syst_chauffage!$B$3:$B$27,D4916,syst_chauffage!$C$3:$C$27,E4916)</f>
        <v>60.1127263478235</v>
      </c>
      <c r="L4916" s="12" t="n">
        <f aca="false">H4916*SUMIFS(syst_chauffage!$K$3:$K$27,syst_chauffage!$B$3:$B$27,D4916,syst_chauffage!$C$3:$C$27,E4916)</f>
        <v>1.64285237540829</v>
      </c>
      <c r="N4916" s="0" t="str">
        <f aca="false">A4916</f>
        <v>Commerce</v>
      </c>
      <c r="O4916" s="0" t="str">
        <f aca="false">B4916</f>
        <v>Process</v>
      </c>
      <c r="P4916" s="0" t="str">
        <f aca="false">C4916</f>
        <v>Petit process</v>
      </c>
      <c r="Q4916" s="0" t="str">
        <f aca="false">D4916</f>
        <v>Autre système centralisé</v>
      </c>
      <c r="R4916" s="0" t="str">
        <f aca="false">E4916</f>
        <v>Urbain</v>
      </c>
      <c r="S4916" s="0" t="str">
        <f aca="false">F4916</f>
        <v>0324760106</v>
      </c>
      <c r="T4916" s="0" t="str">
        <f aca="false">G4916</f>
        <v>3</v>
      </c>
      <c r="U4916" s="0" t="n">
        <f aca="false">L4916</f>
        <v>1.64285237540829</v>
      </c>
      <c r="V4916" s="0" t="n">
        <f aca="false">K4916</f>
        <v>60.1127263478235</v>
      </c>
      <c r="W4916" s="0" t="n">
        <f aca="false">J4916</f>
        <v>680</v>
      </c>
    </row>
    <row r="4917" customFormat="false" ht="12.8" hidden="false" customHeight="false" outlineLevel="0" collapsed="false">
      <c r="A4917" s="0" t="s">
        <v>74</v>
      </c>
      <c r="B4917" s="0" t="s">
        <v>850</v>
      </c>
      <c r="C4917" s="0" t="s">
        <v>876</v>
      </c>
      <c r="D4917" s="0" t="s">
        <v>22</v>
      </c>
      <c r="E4917" s="0" t="s">
        <v>23</v>
      </c>
      <c r="F4917" s="0" t="s">
        <v>879</v>
      </c>
      <c r="G4917" s="0" t="s">
        <v>1611</v>
      </c>
      <c r="H4917" s="0" t="n">
        <v>0.671668870182616</v>
      </c>
      <c r="I4917" s="0" t="n">
        <v>25.9464369230769</v>
      </c>
      <c r="J4917" s="0" t="n">
        <v>0</v>
      </c>
      <c r="K4917" s="0" t="n">
        <f aca="false">I4917*SUMIFS(syst_chauffage!$H$3:$H$27,syst_chauffage!$B$3:$B$27,D4917,syst_chauffage!$C$3:$C$27,E4917)</f>
        <v>45.6922594297864</v>
      </c>
      <c r="L4917" s="12" t="n">
        <f aca="false">H4917*SUMIFS(syst_chauffage!$K$3:$K$27,syst_chauffage!$B$3:$B$27,D4917,syst_chauffage!$C$3:$C$27,E4917)</f>
        <v>0.671668870182616</v>
      </c>
      <c r="N4917" s="0" t="str">
        <f aca="false">A4917</f>
        <v>Commerce</v>
      </c>
      <c r="O4917" s="0" t="str">
        <f aca="false">B4917</f>
        <v>Process</v>
      </c>
      <c r="P4917" s="0" t="str">
        <f aca="false">C4917</f>
        <v>Petit process</v>
      </c>
      <c r="Q4917" s="0" t="str">
        <f aca="false">D4917</f>
        <v>Chaudière fioul</v>
      </c>
      <c r="R4917" s="0" t="str">
        <f aca="false">E4917</f>
        <v>Fioul</v>
      </c>
      <c r="S4917" s="0" t="str">
        <f aca="false">F4917</f>
        <v>0324760303</v>
      </c>
      <c r="T4917" s="0" t="str">
        <f aca="false">G4917</f>
        <v>3</v>
      </c>
      <c r="U4917" s="0" t="n">
        <f aca="false">L4917</f>
        <v>0.671668870182616</v>
      </c>
      <c r="V4917" s="0" t="n">
        <f aca="false">K4917</f>
        <v>45.6922594297864</v>
      </c>
      <c r="W4917" s="0" t="n">
        <f aca="false">J4917</f>
        <v>0</v>
      </c>
    </row>
    <row r="4918" customFormat="false" ht="12.8" hidden="false" customHeight="false" outlineLevel="0" collapsed="false">
      <c r="A4918" s="0" t="s">
        <v>74</v>
      </c>
      <c r="B4918" s="0" t="s">
        <v>850</v>
      </c>
      <c r="C4918" s="0" t="s">
        <v>876</v>
      </c>
      <c r="D4918" s="0" t="s">
        <v>13</v>
      </c>
      <c r="E4918" s="0" t="s">
        <v>14</v>
      </c>
      <c r="F4918" s="0" t="s">
        <v>880</v>
      </c>
      <c r="G4918" s="0" t="s">
        <v>1611</v>
      </c>
      <c r="H4918" s="0" t="n">
        <v>0.763039861034711</v>
      </c>
      <c r="I4918" s="0" t="n">
        <v>25.9464369230769</v>
      </c>
      <c r="J4918" s="0" t="n">
        <v>224</v>
      </c>
      <c r="K4918" s="0" t="n">
        <f aca="false">I4918*SUMIFS(syst_chauffage!$H$3:$H$27,syst_chauffage!$B$3:$B$27,D4918,syst_chauffage!$C$3:$C$27,E4918)</f>
        <v>52.4012096119026</v>
      </c>
      <c r="L4918" s="12" t="n">
        <f aca="false">H4918*SUMIFS(syst_chauffage!$K$3:$K$27,syst_chauffage!$B$3:$B$27,D4918,syst_chauffage!$C$3:$C$27,E4918)</f>
        <v>0.763039861034711</v>
      </c>
      <c r="N4918" s="0" t="str">
        <f aca="false">A4918</f>
        <v>Commerce</v>
      </c>
      <c r="O4918" s="0" t="str">
        <f aca="false">B4918</f>
        <v>Process</v>
      </c>
      <c r="P4918" s="0" t="str">
        <f aca="false">C4918</f>
        <v>Petit process</v>
      </c>
      <c r="Q4918" s="0" t="str">
        <f aca="false">D4918</f>
        <v>Chaudière gaz</v>
      </c>
      <c r="R4918" s="0" t="str">
        <f aca="false">E4918</f>
        <v>Gaz</v>
      </c>
      <c r="S4918" s="0" t="str">
        <f aca="false">F4918</f>
        <v>0324760404</v>
      </c>
      <c r="T4918" s="0" t="str">
        <f aca="false">G4918</f>
        <v>3</v>
      </c>
      <c r="U4918" s="0" t="n">
        <f aca="false">L4918</f>
        <v>0.763039861034711</v>
      </c>
      <c r="V4918" s="0" t="n">
        <f aca="false">K4918</f>
        <v>52.4012096119026</v>
      </c>
      <c r="W4918" s="0" t="n">
        <f aca="false">J4918</f>
        <v>224</v>
      </c>
    </row>
    <row r="4919" customFormat="false" ht="12.8" hidden="false" customHeight="false" outlineLevel="0" collapsed="false">
      <c r="A4919" s="0" t="s">
        <v>74</v>
      </c>
      <c r="B4919" s="0" t="s">
        <v>850</v>
      </c>
      <c r="C4919" s="0" t="s">
        <v>876</v>
      </c>
      <c r="D4919" s="0" t="s">
        <v>29</v>
      </c>
      <c r="E4919" s="0" t="s">
        <v>30</v>
      </c>
      <c r="F4919" s="0" t="s">
        <v>881</v>
      </c>
      <c r="G4919" s="0" t="s">
        <v>1611</v>
      </c>
      <c r="H4919" s="0" t="n">
        <v>0.92</v>
      </c>
      <c r="I4919" s="0" t="n">
        <v>10.4</v>
      </c>
      <c r="J4919" s="0" t="n">
        <v>0</v>
      </c>
      <c r="K4919" s="0" t="n">
        <f aca="false">I4919*SUMIFS(syst_chauffage!$H$3:$H$27,syst_chauffage!$B$3:$B$27,D4919,syst_chauffage!$C$3:$C$27,E4919)</f>
        <v>3</v>
      </c>
      <c r="L4919" s="12" t="n">
        <f aca="false">H4919*SUMIFS(syst_chauffage!$K$3:$K$27,syst_chauffage!$B$3:$B$27,D4919,syst_chauffage!$C$3:$C$27,E4919)</f>
        <v>0.92</v>
      </c>
      <c r="N4919" s="0" t="str">
        <f aca="false">A4919</f>
        <v>Commerce</v>
      </c>
      <c r="O4919" s="0" t="str">
        <f aca="false">B4919</f>
        <v>Process</v>
      </c>
      <c r="P4919" s="0" t="str">
        <f aca="false">C4919</f>
        <v>Petit process</v>
      </c>
      <c r="Q4919" s="0" t="str">
        <f aca="false">D4919</f>
        <v>Electrique direct</v>
      </c>
      <c r="R4919" s="0" t="str">
        <f aca="false">E4919</f>
        <v>Electricité</v>
      </c>
      <c r="S4919" s="0" t="str">
        <f aca="false">F4919</f>
        <v>0324760602</v>
      </c>
      <c r="T4919" s="0" t="str">
        <f aca="false">G4919</f>
        <v>3</v>
      </c>
      <c r="U4919" s="0" t="n">
        <f aca="false">L4919</f>
        <v>0.92</v>
      </c>
      <c r="V4919" s="0" t="n">
        <f aca="false">K4919</f>
        <v>3</v>
      </c>
      <c r="W4919" s="0" t="n">
        <f aca="false">J4919</f>
        <v>0</v>
      </c>
    </row>
    <row r="4920" customFormat="false" ht="12.8" hidden="false" customHeight="false" outlineLevel="0" collapsed="false">
      <c r="A4920" s="0" t="s">
        <v>74</v>
      </c>
      <c r="B4920" s="0" t="s">
        <v>850</v>
      </c>
      <c r="C4920" s="0" t="s">
        <v>876</v>
      </c>
      <c r="D4920" s="0" t="s">
        <v>36</v>
      </c>
      <c r="E4920" s="0" t="s">
        <v>30</v>
      </c>
      <c r="F4920" s="0" t="s">
        <v>882</v>
      </c>
      <c r="G4920" s="0" t="s">
        <v>1611</v>
      </c>
      <c r="H4920" s="0" t="n">
        <v>3.27439423255813</v>
      </c>
      <c r="I4920" s="0" t="n">
        <v>83.2855292570771</v>
      </c>
      <c r="J4920" s="0" t="n">
        <v>603</v>
      </c>
      <c r="K4920" s="0" t="n">
        <f aca="false">I4920*SUMIFS(syst_chauffage!$H$3:$H$27,syst_chauffage!$B$3:$B$27,D4920,syst_chauffage!$C$3:$C$27,E4920)</f>
        <v>51.5252674933843</v>
      </c>
      <c r="L4920" s="12" t="n">
        <f aca="false">H4920*SUMIFS(syst_chauffage!$K$3:$K$27,syst_chauffage!$B$3:$B$27,D4920,syst_chauffage!$C$3:$C$27,E4920)</f>
        <v>2.75111501758348</v>
      </c>
      <c r="N4920" s="0" t="str">
        <f aca="false">A4920</f>
        <v>Commerce</v>
      </c>
      <c r="O4920" s="0" t="str">
        <f aca="false">B4920</f>
        <v>Process</v>
      </c>
      <c r="P4920" s="0" t="str">
        <f aca="false">C4920</f>
        <v>Petit process</v>
      </c>
      <c r="Q4920" s="0" t="str">
        <f aca="false">D4920</f>
        <v>PAC</v>
      </c>
      <c r="R4920" s="0" t="str">
        <f aca="false">E4920</f>
        <v>Electricité</v>
      </c>
      <c r="S4920" s="0" t="str">
        <f aca="false">F4920</f>
        <v>0324760902</v>
      </c>
      <c r="T4920" s="0" t="str">
        <f aca="false">G4920</f>
        <v>3</v>
      </c>
      <c r="U4920" s="0" t="n">
        <f aca="false">L4920</f>
        <v>2.75111501758348</v>
      </c>
      <c r="V4920" s="0" t="n">
        <f aca="false">K4920</f>
        <v>51.5252674933843</v>
      </c>
      <c r="W4920" s="0" t="n">
        <f aca="false">J4920</f>
        <v>603</v>
      </c>
    </row>
    <row r="4921" customFormat="false" ht="12.8" hidden="false" customHeight="false" outlineLevel="0" collapsed="false">
      <c r="A4921" s="0" t="s">
        <v>74</v>
      </c>
      <c r="B4921" s="0" t="s">
        <v>850</v>
      </c>
      <c r="C4921" s="0" t="s">
        <v>876</v>
      </c>
      <c r="D4921" s="0" t="s">
        <v>51</v>
      </c>
      <c r="E4921" s="0" t="s">
        <v>57</v>
      </c>
      <c r="F4921" s="0" t="s">
        <v>883</v>
      </c>
      <c r="G4921" s="0" t="s">
        <v>1611</v>
      </c>
      <c r="H4921" s="0" t="n">
        <v>1.85978533214234</v>
      </c>
      <c r="I4921" s="0" t="n">
        <v>43.8936696050102</v>
      </c>
      <c r="J4921" s="0" t="n">
        <v>0</v>
      </c>
      <c r="K4921" s="0" t="n">
        <f aca="false">I4921*SUMIFS(syst_chauffage!$H$3:$H$27,syst_chauffage!$B$3:$B$27,D4921,syst_chauffage!$C$3:$C$27,E4921)</f>
        <v>93.004271067071</v>
      </c>
      <c r="L4921" s="12" t="n">
        <f aca="false">H4921*SUMIFS(syst_chauffage!$K$3:$K$27,syst_chauffage!$B$3:$B$27,D4921,syst_chauffage!$C$3:$C$27,E4921)</f>
        <v>1.85978533214234</v>
      </c>
      <c r="N4921" s="0" t="str">
        <f aca="false">A4921</f>
        <v>Commerce</v>
      </c>
      <c r="O4921" s="0" t="str">
        <f aca="false">B4921</f>
        <v>Process</v>
      </c>
      <c r="P4921" s="0" t="str">
        <f aca="false">C4921</f>
        <v>Petit process</v>
      </c>
      <c r="Q4921" s="0" t="str">
        <f aca="false">D4921</f>
        <v>Autre système centralisé performant</v>
      </c>
      <c r="R4921" s="0" t="str">
        <f aca="false">E4921</f>
        <v>Autres</v>
      </c>
      <c r="S4921" s="0" t="str">
        <f aca="false">F4921</f>
        <v>0324762101</v>
      </c>
      <c r="T4921" s="0" t="str">
        <f aca="false">G4921</f>
        <v>3</v>
      </c>
      <c r="U4921" s="0" t="n">
        <f aca="false">L4921</f>
        <v>1.85978533214234</v>
      </c>
      <c r="V4921" s="0" t="n">
        <f aca="false">K4921</f>
        <v>93.004271067071</v>
      </c>
      <c r="W4921" s="0" t="n">
        <f aca="false">J4921</f>
        <v>0</v>
      </c>
    </row>
    <row r="4922" customFormat="false" ht="12.8" hidden="false" customHeight="false" outlineLevel="0" collapsed="false">
      <c r="A4922" s="0" t="s">
        <v>74</v>
      </c>
      <c r="B4922" s="0" t="s">
        <v>850</v>
      </c>
      <c r="C4922" s="0" t="s">
        <v>876</v>
      </c>
      <c r="D4922" s="0" t="s">
        <v>51</v>
      </c>
      <c r="E4922" s="0" t="s">
        <v>58</v>
      </c>
      <c r="F4922" s="0" t="s">
        <v>884</v>
      </c>
      <c r="G4922" s="0" t="s">
        <v>1611</v>
      </c>
      <c r="H4922" s="0" t="n">
        <v>1.89559889470188</v>
      </c>
      <c r="I4922" s="0" t="n">
        <v>43.5045364859408</v>
      </c>
      <c r="J4922" s="0" t="n">
        <v>680</v>
      </c>
      <c r="K4922" s="0" t="n">
        <f aca="false">I4922*SUMIFS(syst_chauffage!$H$3:$H$27,syst_chauffage!$B$3:$B$27,D4922,syst_chauffage!$C$3:$C$27,E4922)</f>
        <v>92.8386594114807</v>
      </c>
      <c r="L4922" s="12" t="n">
        <f aca="false">H4922*SUMIFS(syst_chauffage!$K$3:$K$27,syst_chauffage!$B$3:$B$27,D4922,syst_chauffage!$C$3:$C$27,E4922)</f>
        <v>1.89559889470188</v>
      </c>
      <c r="N4922" s="0" t="str">
        <f aca="false">A4922</f>
        <v>Commerce</v>
      </c>
      <c r="O4922" s="0" t="str">
        <f aca="false">B4922</f>
        <v>Process</v>
      </c>
      <c r="P4922" s="0" t="str">
        <f aca="false">C4922</f>
        <v>Petit process</v>
      </c>
      <c r="Q4922" s="0" t="str">
        <f aca="false">D4922</f>
        <v>Autre système centralisé performant</v>
      </c>
      <c r="R4922" s="0" t="str">
        <f aca="false">E4922</f>
        <v>Urbain</v>
      </c>
      <c r="S4922" s="0" t="str">
        <f aca="false">F4922</f>
        <v>0324762106</v>
      </c>
      <c r="T4922" s="0" t="str">
        <f aca="false">G4922</f>
        <v>3</v>
      </c>
      <c r="U4922" s="0" t="n">
        <f aca="false">L4922</f>
        <v>1.89559889470188</v>
      </c>
      <c r="V4922" s="0" t="n">
        <f aca="false">K4922</f>
        <v>92.8386594114807</v>
      </c>
      <c r="W4922" s="0" t="n">
        <f aca="false">J4922</f>
        <v>680</v>
      </c>
    </row>
    <row r="4923" customFormat="false" ht="12.8" hidden="false" customHeight="false" outlineLevel="0" collapsed="false">
      <c r="A4923" s="0" t="s">
        <v>74</v>
      </c>
      <c r="B4923" s="0" t="s">
        <v>850</v>
      </c>
      <c r="C4923" s="0" t="s">
        <v>876</v>
      </c>
      <c r="D4923" s="0" t="s">
        <v>27</v>
      </c>
      <c r="E4923" s="0" t="s">
        <v>23</v>
      </c>
      <c r="F4923" s="0" t="s">
        <v>885</v>
      </c>
      <c r="G4923" s="0" t="s">
        <v>1611</v>
      </c>
      <c r="H4923" s="0" t="n">
        <v>0.74947052151688</v>
      </c>
      <c r="I4923" s="0" t="n">
        <v>30.8886153846153</v>
      </c>
      <c r="J4923" s="0" t="n">
        <v>504</v>
      </c>
      <c r="K4923" s="0" t="n">
        <f aca="false">I4923*SUMIFS(syst_chauffage!$H$3:$H$27,syst_chauffage!$B$3:$B$27,D4923,syst_chauffage!$C$3:$C$27,E4923)</f>
        <v>79.2108623583623</v>
      </c>
      <c r="L4923" s="12" t="n">
        <f aca="false">H4923*SUMIFS(syst_chauffage!$K$3:$K$27,syst_chauffage!$B$3:$B$27,D4923,syst_chauffage!$C$3:$C$27,E4923)</f>
        <v>0.74947052151688</v>
      </c>
      <c r="N4923" s="0" t="str">
        <f aca="false">A4923</f>
        <v>Commerce</v>
      </c>
      <c r="O4923" s="0" t="str">
        <f aca="false">B4923</f>
        <v>Process</v>
      </c>
      <c r="P4923" s="0" t="str">
        <f aca="false">C4923</f>
        <v>Petit process</v>
      </c>
      <c r="Q4923" s="0" t="str">
        <f aca="false">D4923</f>
        <v>Chaudière condensation fioul</v>
      </c>
      <c r="R4923" s="0" t="str">
        <f aca="false">E4923</f>
        <v>Fioul</v>
      </c>
      <c r="S4923" s="0" t="str">
        <f aca="false">F4923</f>
        <v>0324762303</v>
      </c>
      <c r="T4923" s="0" t="str">
        <f aca="false">G4923</f>
        <v>3</v>
      </c>
      <c r="U4923" s="0" t="n">
        <f aca="false">L4923</f>
        <v>0.74947052151688</v>
      </c>
      <c r="V4923" s="0" t="n">
        <f aca="false">K4923</f>
        <v>79.2108623583623</v>
      </c>
      <c r="W4923" s="0" t="n">
        <f aca="false">J4923</f>
        <v>504</v>
      </c>
    </row>
    <row r="4924" customFormat="false" ht="12.8" hidden="false" customHeight="false" outlineLevel="0" collapsed="false">
      <c r="A4924" s="0" t="s">
        <v>74</v>
      </c>
      <c r="B4924" s="0" t="s">
        <v>850</v>
      </c>
      <c r="C4924" s="0" t="s">
        <v>876</v>
      </c>
      <c r="D4924" s="0" t="s">
        <v>18</v>
      </c>
      <c r="E4924" s="0" t="s">
        <v>14</v>
      </c>
      <c r="F4924" s="0" t="s">
        <v>886</v>
      </c>
      <c r="G4924" s="0" t="s">
        <v>1611</v>
      </c>
      <c r="H4924" s="0" t="n">
        <v>0.977268354683153</v>
      </c>
      <c r="I4924" s="0" t="n">
        <v>30.8886153846153</v>
      </c>
      <c r="J4924" s="0" t="n">
        <v>504</v>
      </c>
      <c r="K4924" s="0" t="n">
        <f aca="false">I4924*SUMIFS(syst_chauffage!$H$3:$H$27,syst_chauffage!$B$3:$B$27,D4924,syst_chauffage!$C$3:$C$27,E4924)</f>
        <v>84.1692814255286</v>
      </c>
      <c r="L4924" s="12" t="n">
        <f aca="false">H4924*SUMIFS(syst_chauffage!$K$3:$K$27,syst_chauffage!$B$3:$B$27,D4924,syst_chauffage!$C$3:$C$27,E4924)</f>
        <v>0.949364304163943</v>
      </c>
      <c r="N4924" s="0" t="str">
        <f aca="false">A4924</f>
        <v>Commerce</v>
      </c>
      <c r="O4924" s="0" t="str">
        <f aca="false">B4924</f>
        <v>Process</v>
      </c>
      <c r="P4924" s="0" t="str">
        <f aca="false">C4924</f>
        <v>Petit process</v>
      </c>
      <c r="Q4924" s="0" t="str">
        <f aca="false">D4924</f>
        <v>Chaudière condensation gaz</v>
      </c>
      <c r="R4924" s="0" t="str">
        <f aca="false">E4924</f>
        <v>Gaz</v>
      </c>
      <c r="S4924" s="0" t="str">
        <f aca="false">F4924</f>
        <v>0324762404</v>
      </c>
      <c r="T4924" s="0" t="str">
        <f aca="false">G4924</f>
        <v>3</v>
      </c>
      <c r="U4924" s="0" t="n">
        <f aca="false">L4924</f>
        <v>0.949364304163943</v>
      </c>
      <c r="V4924" s="0" t="n">
        <f aca="false">K4924</f>
        <v>84.1692814255286</v>
      </c>
      <c r="W4924" s="0" t="n">
        <f aca="false">J4924</f>
        <v>504</v>
      </c>
    </row>
    <row r="4925" customFormat="false" ht="12.8" hidden="false" customHeight="false" outlineLevel="0" collapsed="false">
      <c r="A4925" s="0" t="s">
        <v>74</v>
      </c>
      <c r="B4925" s="0" t="s">
        <v>850</v>
      </c>
      <c r="C4925" s="0" t="s">
        <v>876</v>
      </c>
      <c r="D4925" s="0" t="s">
        <v>32</v>
      </c>
      <c r="E4925" s="0" t="s">
        <v>30</v>
      </c>
      <c r="F4925" s="0" t="s">
        <v>887</v>
      </c>
      <c r="G4925" s="0" t="s">
        <v>1611</v>
      </c>
      <c r="H4925" s="0" t="n">
        <v>1</v>
      </c>
      <c r="I4925" s="0" t="n">
        <v>12</v>
      </c>
      <c r="J4925" s="0" t="n">
        <v>0</v>
      </c>
      <c r="K4925" s="0" t="n">
        <f aca="false">I4925*SUMIFS(syst_chauffage!$H$3:$H$27,syst_chauffage!$B$3:$B$27,D4925,syst_chauffage!$C$3:$C$27,E4925)</f>
        <v>12</v>
      </c>
      <c r="L4925" s="12" t="n">
        <f aca="false">H4925*SUMIFS(syst_chauffage!$K$3:$K$27,syst_chauffage!$B$3:$B$27,D4925,syst_chauffage!$C$3:$C$27,E4925)</f>
        <v>1</v>
      </c>
      <c r="N4925" s="0" t="str">
        <f aca="false">A4925</f>
        <v>Commerce</v>
      </c>
      <c r="O4925" s="0" t="str">
        <f aca="false">B4925</f>
        <v>Process</v>
      </c>
      <c r="P4925" s="0" t="str">
        <f aca="false">C4925</f>
        <v>Petit process</v>
      </c>
      <c r="Q4925" s="0" t="str">
        <f aca="false">D4925</f>
        <v>Electrique direct performant</v>
      </c>
      <c r="R4925" s="0" t="str">
        <f aca="false">E4925</f>
        <v>Electricité</v>
      </c>
      <c r="S4925" s="0" t="str">
        <f aca="false">F4925</f>
        <v>0324762602</v>
      </c>
      <c r="T4925" s="0" t="str">
        <f aca="false">G4925</f>
        <v>3</v>
      </c>
      <c r="U4925" s="0" t="n">
        <f aca="false">L4925</f>
        <v>1</v>
      </c>
      <c r="V4925" s="0" t="n">
        <f aca="false">K4925</f>
        <v>12</v>
      </c>
      <c r="W4925" s="0" t="n">
        <f aca="false">J4925</f>
        <v>0</v>
      </c>
    </row>
    <row r="4926" customFormat="false" ht="12.8" hidden="false" customHeight="false" outlineLevel="0" collapsed="false">
      <c r="A4926" s="0" t="s">
        <v>74</v>
      </c>
      <c r="B4926" s="0" t="s">
        <v>850</v>
      </c>
      <c r="C4926" s="0" t="s">
        <v>876</v>
      </c>
      <c r="D4926" s="0" t="s">
        <v>38</v>
      </c>
      <c r="E4926" s="0" t="s">
        <v>30</v>
      </c>
      <c r="F4926" s="0" t="s">
        <v>888</v>
      </c>
      <c r="G4926" s="0" t="s">
        <v>1611</v>
      </c>
      <c r="H4926" s="0" t="n">
        <v>3.39795627906976</v>
      </c>
      <c r="I4926" s="0" t="n">
        <v>99.1494395917585</v>
      </c>
      <c r="J4926" s="0" t="n">
        <v>648</v>
      </c>
      <c r="K4926" s="0" t="n">
        <f aca="false">I4926*SUMIFS(syst_chauffage!$H$3:$H$27,syst_chauffage!$B$3:$B$27,D4926,syst_chauffage!$C$3:$C$27,E4926)</f>
        <v>100.219639009884</v>
      </c>
      <c r="L4926" s="12" t="n">
        <f aca="false">H4926*SUMIFS(syst_chauffage!$K$3:$K$27,syst_chauffage!$B$3:$B$27,D4926,syst_chauffage!$C$3:$C$27,E4926)</f>
        <v>3.03986496519792</v>
      </c>
      <c r="N4926" s="0" t="str">
        <f aca="false">A4926</f>
        <v>Commerce</v>
      </c>
      <c r="O4926" s="0" t="str">
        <f aca="false">B4926</f>
        <v>Process</v>
      </c>
      <c r="P4926" s="0" t="str">
        <f aca="false">C4926</f>
        <v>Petit process</v>
      </c>
      <c r="Q4926" s="0" t="str">
        <f aca="false">D4926</f>
        <v>PAC performant</v>
      </c>
      <c r="R4926" s="0" t="str">
        <f aca="false">E4926</f>
        <v>Electricité</v>
      </c>
      <c r="S4926" s="0" t="str">
        <f aca="false">F4926</f>
        <v>0324762902</v>
      </c>
      <c r="T4926" s="0" t="str">
        <f aca="false">G4926</f>
        <v>3</v>
      </c>
      <c r="U4926" s="0" t="n">
        <f aca="false">L4926</f>
        <v>3.03986496519792</v>
      </c>
      <c r="V4926" s="0" t="n">
        <f aca="false">K4926</f>
        <v>100.219639009884</v>
      </c>
      <c r="W4926" s="0" t="n">
        <f aca="false">J4926</f>
        <v>648</v>
      </c>
    </row>
    <row r="4927" customFormat="false" ht="12.8" hidden="false" customHeight="false" outlineLevel="0" collapsed="false">
      <c r="A4927" s="0" t="s">
        <v>75</v>
      </c>
      <c r="B4927" s="0" t="s">
        <v>889</v>
      </c>
      <c r="C4927" s="0" t="s">
        <v>890</v>
      </c>
      <c r="D4927" s="0" t="s">
        <v>19</v>
      </c>
      <c r="E4927" s="0" t="s">
        <v>57</v>
      </c>
      <c r="F4927" s="0" t="s">
        <v>891</v>
      </c>
      <c r="G4927" s="0" t="s">
        <v>1611</v>
      </c>
      <c r="H4927" s="0" t="n">
        <v>0.788852099964712</v>
      </c>
      <c r="I4927" s="0" t="n">
        <v>48.4172873363721</v>
      </c>
      <c r="J4927" s="0" t="n">
        <v>0</v>
      </c>
      <c r="K4927" s="0" t="n">
        <f aca="false">I4927*SUMIFS(syst_chauffage!$H$3:$H$27,syst_chauffage!$B$3:$B$27,D4927,syst_chauffage!$C$3:$C$27,E4927)</f>
        <v>67.4199432200001</v>
      </c>
      <c r="L4927" s="12" t="n">
        <f aca="false">H4927*SUMIFS(syst_chauffage!$K$3:$K$27,syst_chauffage!$B$3:$B$27,D4927,syst_chauffage!$C$3:$C$27,E4927)</f>
        <v>0.788852099964712</v>
      </c>
      <c r="N4927" s="0" t="str">
        <f aca="false">A4927</f>
        <v>Enseignement Recherche</v>
      </c>
      <c r="O4927" s="0" t="str">
        <f aca="false">B4927</f>
        <v>Enseignement primaire</v>
      </c>
      <c r="P4927" s="0" t="str">
        <f aca="false">C4927</f>
        <v>Cantine élémentaire</v>
      </c>
      <c r="Q4927" s="0" t="str">
        <f aca="false">D4927</f>
        <v>Autre système centralisé</v>
      </c>
      <c r="R4927" s="0" t="str">
        <f aca="false">E4927</f>
        <v>Autres</v>
      </c>
      <c r="S4927" s="0" t="str">
        <f aca="false">F4927</f>
        <v>0409030101</v>
      </c>
      <c r="T4927" s="0" t="str">
        <f aca="false">G4927</f>
        <v>3</v>
      </c>
      <c r="U4927" s="0" t="n">
        <f aca="false">L4927</f>
        <v>0.788852099964712</v>
      </c>
      <c r="V4927" s="0" t="n">
        <f aca="false">K4927</f>
        <v>67.4199432200001</v>
      </c>
      <c r="W4927" s="0" t="n">
        <f aca="false">J4927</f>
        <v>0</v>
      </c>
    </row>
    <row r="4928" customFormat="false" ht="12.8" hidden="false" customHeight="false" outlineLevel="0" collapsed="false">
      <c r="A4928" s="0" t="s">
        <v>75</v>
      </c>
      <c r="B4928" s="0" t="s">
        <v>889</v>
      </c>
      <c r="C4928" s="0" t="s">
        <v>890</v>
      </c>
      <c r="D4928" s="0" t="s">
        <v>19</v>
      </c>
      <c r="E4928" s="0" t="s">
        <v>58</v>
      </c>
      <c r="F4928" s="0" t="s">
        <v>892</v>
      </c>
      <c r="G4928" s="0" t="s">
        <v>1611</v>
      </c>
      <c r="H4928" s="0" t="n">
        <v>0.940526734644275</v>
      </c>
      <c r="I4928" s="0" t="n">
        <v>48.7913337852317</v>
      </c>
      <c r="J4928" s="0" t="n">
        <v>680</v>
      </c>
      <c r="K4928" s="0" t="n">
        <f aca="false">I4928*SUMIFS(syst_chauffage!$H$3:$H$27,syst_chauffage!$B$3:$B$27,D4928,syst_chauffage!$C$3:$C$27,E4928)</f>
        <v>80.2592845123061</v>
      </c>
      <c r="L4928" s="12" t="n">
        <f aca="false">H4928*SUMIFS(syst_chauffage!$K$3:$K$27,syst_chauffage!$B$3:$B$27,D4928,syst_chauffage!$C$3:$C$27,E4928)</f>
        <v>0.940526734644275</v>
      </c>
      <c r="N4928" s="0" t="str">
        <f aca="false">A4928</f>
        <v>Enseignement Recherche</v>
      </c>
      <c r="O4928" s="0" t="str">
        <f aca="false">B4928</f>
        <v>Enseignement primaire</v>
      </c>
      <c r="P4928" s="0" t="str">
        <f aca="false">C4928</f>
        <v>Cantine élémentaire</v>
      </c>
      <c r="Q4928" s="0" t="str">
        <f aca="false">D4928</f>
        <v>Autre système centralisé</v>
      </c>
      <c r="R4928" s="0" t="str">
        <f aca="false">E4928</f>
        <v>Urbain</v>
      </c>
      <c r="S4928" s="0" t="str">
        <f aca="false">F4928</f>
        <v>0409030106</v>
      </c>
      <c r="T4928" s="0" t="str">
        <f aca="false">G4928</f>
        <v>3</v>
      </c>
      <c r="U4928" s="0" t="n">
        <f aca="false">L4928</f>
        <v>0.940526734644275</v>
      </c>
      <c r="V4928" s="0" t="n">
        <f aca="false">K4928</f>
        <v>80.2592845123061</v>
      </c>
      <c r="W4928" s="0" t="n">
        <f aca="false">J4928</f>
        <v>680</v>
      </c>
    </row>
    <row r="4929" customFormat="false" ht="12.8" hidden="false" customHeight="false" outlineLevel="0" collapsed="false">
      <c r="A4929" s="0" t="s">
        <v>75</v>
      </c>
      <c r="B4929" s="0" t="s">
        <v>889</v>
      </c>
      <c r="C4929" s="0" t="s">
        <v>890</v>
      </c>
      <c r="D4929" s="0" t="s">
        <v>22</v>
      </c>
      <c r="E4929" s="0" t="s">
        <v>23</v>
      </c>
      <c r="F4929" s="0" t="s">
        <v>893</v>
      </c>
      <c r="G4929" s="0" t="s">
        <v>1611</v>
      </c>
      <c r="H4929" s="0" t="n">
        <v>0.599580441110708</v>
      </c>
      <c r="I4929" s="0" t="n">
        <v>30.5644991525639</v>
      </c>
      <c r="J4929" s="0" t="n">
        <v>0</v>
      </c>
      <c r="K4929" s="0" t="n">
        <f aca="false">I4929*SUMIFS(syst_chauffage!$H$3:$H$27,syst_chauffage!$B$3:$B$27,D4929,syst_chauffage!$C$3:$C$27,E4929)</f>
        <v>53.8247709602981</v>
      </c>
      <c r="L4929" s="12" t="n">
        <f aca="false">H4929*SUMIFS(syst_chauffage!$K$3:$K$27,syst_chauffage!$B$3:$B$27,D4929,syst_chauffage!$C$3:$C$27,E4929)</f>
        <v>0.599580441110708</v>
      </c>
      <c r="N4929" s="0" t="str">
        <f aca="false">A4929</f>
        <v>Enseignement Recherche</v>
      </c>
      <c r="O4929" s="0" t="str">
        <f aca="false">B4929</f>
        <v>Enseignement primaire</v>
      </c>
      <c r="P4929" s="0" t="str">
        <f aca="false">C4929</f>
        <v>Cantine élémentaire</v>
      </c>
      <c r="Q4929" s="0" t="str">
        <f aca="false">D4929</f>
        <v>Chaudière fioul</v>
      </c>
      <c r="R4929" s="0" t="str">
        <f aca="false">E4929</f>
        <v>Fioul</v>
      </c>
      <c r="S4929" s="0" t="str">
        <f aca="false">F4929</f>
        <v>0409030303</v>
      </c>
      <c r="T4929" s="0" t="str">
        <f aca="false">G4929</f>
        <v>3</v>
      </c>
      <c r="U4929" s="0" t="n">
        <f aca="false">L4929</f>
        <v>0.599580441110708</v>
      </c>
      <c r="V4929" s="0" t="n">
        <f aca="false">K4929</f>
        <v>53.8247709602981</v>
      </c>
      <c r="W4929" s="0" t="n">
        <f aca="false">J4929</f>
        <v>0</v>
      </c>
    </row>
    <row r="4930" customFormat="false" ht="12.8" hidden="false" customHeight="false" outlineLevel="0" collapsed="false">
      <c r="A4930" s="0" t="s">
        <v>75</v>
      </c>
      <c r="B4930" s="0" t="s">
        <v>889</v>
      </c>
      <c r="C4930" s="0" t="s">
        <v>890</v>
      </c>
      <c r="D4930" s="0" t="s">
        <v>13</v>
      </c>
      <c r="E4930" s="0" t="s">
        <v>14</v>
      </c>
      <c r="F4930" s="0" t="s">
        <v>894</v>
      </c>
      <c r="G4930" s="0" t="s">
        <v>1611</v>
      </c>
      <c r="H4930" s="0" t="n">
        <v>0.897758035357945</v>
      </c>
      <c r="I4930" s="0" t="n">
        <v>22.3108825844694</v>
      </c>
      <c r="J4930" s="0" t="n">
        <v>224</v>
      </c>
      <c r="K4930" s="0" t="n">
        <f aca="false">I4930*SUMIFS(syst_chauffage!$H$3:$H$27,syst_chauffage!$B$3:$B$27,D4930,syst_chauffage!$C$3:$C$27,E4930)</f>
        <v>45.0588741105916</v>
      </c>
      <c r="L4930" s="12" t="n">
        <f aca="false">H4930*SUMIFS(syst_chauffage!$K$3:$K$27,syst_chauffage!$B$3:$B$27,D4930,syst_chauffage!$C$3:$C$27,E4930)</f>
        <v>0.897758035357945</v>
      </c>
      <c r="N4930" s="0" t="str">
        <f aca="false">A4930</f>
        <v>Enseignement Recherche</v>
      </c>
      <c r="O4930" s="0" t="str">
        <f aca="false">B4930</f>
        <v>Enseignement primaire</v>
      </c>
      <c r="P4930" s="0" t="str">
        <f aca="false">C4930</f>
        <v>Cantine élémentaire</v>
      </c>
      <c r="Q4930" s="0" t="str">
        <f aca="false">D4930</f>
        <v>Chaudière gaz</v>
      </c>
      <c r="R4930" s="0" t="str">
        <f aca="false">E4930</f>
        <v>Gaz</v>
      </c>
      <c r="S4930" s="0" t="str">
        <f aca="false">F4930</f>
        <v>0409030404</v>
      </c>
      <c r="T4930" s="0" t="str">
        <f aca="false">G4930</f>
        <v>3</v>
      </c>
      <c r="U4930" s="0" t="n">
        <f aca="false">L4930</f>
        <v>0.897758035357945</v>
      </c>
      <c r="V4930" s="0" t="n">
        <f aca="false">K4930</f>
        <v>45.0588741105916</v>
      </c>
      <c r="W4930" s="0" t="n">
        <f aca="false">J4930</f>
        <v>224</v>
      </c>
    </row>
    <row r="4931" customFormat="false" ht="12.8" hidden="false" customHeight="false" outlineLevel="0" collapsed="false">
      <c r="A4931" s="0" t="s">
        <v>75</v>
      </c>
      <c r="B4931" s="0" t="s">
        <v>889</v>
      </c>
      <c r="C4931" s="0" t="s">
        <v>890</v>
      </c>
      <c r="D4931" s="0" t="s">
        <v>29</v>
      </c>
      <c r="E4931" s="0" t="s">
        <v>30</v>
      </c>
      <c r="F4931" s="0" t="s">
        <v>895</v>
      </c>
      <c r="G4931" s="0" t="s">
        <v>1611</v>
      </c>
      <c r="H4931" s="0" t="n">
        <v>0.92</v>
      </c>
      <c r="I4931" s="0" t="n">
        <v>10.4</v>
      </c>
      <c r="J4931" s="0" t="n">
        <v>0</v>
      </c>
      <c r="K4931" s="0" t="n">
        <f aca="false">I4931*SUMIFS(syst_chauffage!$H$3:$H$27,syst_chauffage!$B$3:$B$27,D4931,syst_chauffage!$C$3:$C$27,E4931)</f>
        <v>3</v>
      </c>
      <c r="L4931" s="12" t="n">
        <f aca="false">H4931*SUMIFS(syst_chauffage!$K$3:$K$27,syst_chauffage!$B$3:$B$27,D4931,syst_chauffage!$C$3:$C$27,E4931)</f>
        <v>0.92</v>
      </c>
      <c r="N4931" s="0" t="str">
        <f aca="false">A4931</f>
        <v>Enseignement Recherche</v>
      </c>
      <c r="O4931" s="0" t="str">
        <f aca="false">B4931</f>
        <v>Enseignement primaire</v>
      </c>
      <c r="P4931" s="0" t="str">
        <f aca="false">C4931</f>
        <v>Cantine élémentaire</v>
      </c>
      <c r="Q4931" s="0" t="str">
        <f aca="false">D4931</f>
        <v>Electrique direct</v>
      </c>
      <c r="R4931" s="0" t="str">
        <f aca="false">E4931</f>
        <v>Electricité</v>
      </c>
      <c r="S4931" s="0" t="str">
        <f aca="false">F4931</f>
        <v>0409030602</v>
      </c>
      <c r="T4931" s="0" t="str">
        <f aca="false">G4931</f>
        <v>3</v>
      </c>
      <c r="U4931" s="0" t="n">
        <f aca="false">L4931</f>
        <v>0.92</v>
      </c>
      <c r="V4931" s="0" t="n">
        <f aca="false">K4931</f>
        <v>3</v>
      </c>
      <c r="W4931" s="0" t="n">
        <f aca="false">J4931</f>
        <v>0</v>
      </c>
    </row>
    <row r="4932" customFormat="false" ht="12.8" hidden="false" customHeight="false" outlineLevel="0" collapsed="false">
      <c r="A4932" s="0" t="s">
        <v>75</v>
      </c>
      <c r="B4932" s="0" t="s">
        <v>889</v>
      </c>
      <c r="C4932" s="0" t="s">
        <v>890</v>
      </c>
      <c r="D4932" s="0" t="s">
        <v>36</v>
      </c>
      <c r="E4932" s="0" t="s">
        <v>30</v>
      </c>
      <c r="F4932" s="0" t="s">
        <v>896</v>
      </c>
      <c r="G4932" s="0" t="s">
        <v>1611</v>
      </c>
      <c r="H4932" s="0" t="n">
        <v>2.89517134883721</v>
      </c>
      <c r="I4932" s="0" t="n">
        <v>134.402745770786</v>
      </c>
      <c r="J4932" s="0" t="n">
        <v>603</v>
      </c>
      <c r="K4932" s="0" t="n">
        <f aca="false">I4932*SUMIFS(syst_chauffage!$H$3:$H$27,syst_chauffage!$B$3:$B$27,D4932,syst_chauffage!$C$3:$C$27,E4932)</f>
        <v>83.1493476652983</v>
      </c>
      <c r="L4932" s="12" t="n">
        <f aca="false">H4932*SUMIFS(syst_chauffage!$K$3:$K$27,syst_chauffage!$B$3:$B$27,D4932,syst_chauffage!$C$3:$C$27,E4932)</f>
        <v>2.4324955428598</v>
      </c>
      <c r="N4932" s="0" t="str">
        <f aca="false">A4932</f>
        <v>Enseignement Recherche</v>
      </c>
      <c r="O4932" s="0" t="str">
        <f aca="false">B4932</f>
        <v>Enseignement primaire</v>
      </c>
      <c r="P4932" s="0" t="str">
        <f aca="false">C4932</f>
        <v>Cantine élémentaire</v>
      </c>
      <c r="Q4932" s="0" t="str">
        <f aca="false">D4932</f>
        <v>PAC</v>
      </c>
      <c r="R4932" s="0" t="str">
        <f aca="false">E4932</f>
        <v>Electricité</v>
      </c>
      <c r="S4932" s="0" t="str">
        <f aca="false">F4932</f>
        <v>0409030902</v>
      </c>
      <c r="T4932" s="0" t="str">
        <f aca="false">G4932</f>
        <v>3</v>
      </c>
      <c r="U4932" s="0" t="n">
        <f aca="false">L4932</f>
        <v>2.4324955428598</v>
      </c>
      <c r="V4932" s="0" t="n">
        <f aca="false">K4932</f>
        <v>83.1493476652983</v>
      </c>
      <c r="W4932" s="0" t="n">
        <f aca="false">J4932</f>
        <v>603</v>
      </c>
    </row>
    <row r="4933" customFormat="false" ht="12.8" hidden="false" customHeight="false" outlineLevel="0" collapsed="false">
      <c r="A4933" s="0" t="s">
        <v>75</v>
      </c>
      <c r="B4933" s="0" t="s">
        <v>889</v>
      </c>
      <c r="C4933" s="0" t="s">
        <v>890</v>
      </c>
      <c r="D4933" s="0" t="s">
        <v>51</v>
      </c>
      <c r="E4933" s="0" t="s">
        <v>57</v>
      </c>
      <c r="F4933" s="0" t="s">
        <v>897</v>
      </c>
      <c r="G4933" s="0" t="s">
        <v>1611</v>
      </c>
      <c r="H4933" s="0" t="n">
        <v>0.910213961497744</v>
      </c>
      <c r="I4933" s="0" t="n">
        <v>57.6396277813953</v>
      </c>
      <c r="J4933" s="0" t="n">
        <v>0</v>
      </c>
      <c r="K4933" s="0" t="n">
        <f aca="false">I4933*SUMIFS(syst_chauffage!$H$3:$H$27,syst_chauffage!$B$3:$B$27,D4933,syst_chauffage!$C$3:$C$27,E4933)</f>
        <v>122.129947544282</v>
      </c>
      <c r="L4933" s="12" t="n">
        <f aca="false">H4933*SUMIFS(syst_chauffage!$K$3:$K$27,syst_chauffage!$B$3:$B$27,D4933,syst_chauffage!$C$3:$C$27,E4933)</f>
        <v>0.910213961497744</v>
      </c>
      <c r="N4933" s="0" t="str">
        <f aca="false">A4933</f>
        <v>Enseignement Recherche</v>
      </c>
      <c r="O4933" s="0" t="str">
        <f aca="false">B4933</f>
        <v>Enseignement primaire</v>
      </c>
      <c r="P4933" s="0" t="str">
        <f aca="false">C4933</f>
        <v>Cantine élémentaire</v>
      </c>
      <c r="Q4933" s="0" t="str">
        <f aca="false">D4933</f>
        <v>Autre système centralisé performant</v>
      </c>
      <c r="R4933" s="0" t="str">
        <f aca="false">E4933</f>
        <v>Autres</v>
      </c>
      <c r="S4933" s="0" t="str">
        <f aca="false">F4933</f>
        <v>0409032101</v>
      </c>
      <c r="T4933" s="0" t="str">
        <f aca="false">G4933</f>
        <v>3</v>
      </c>
      <c r="U4933" s="0" t="n">
        <f aca="false">L4933</f>
        <v>0.910213961497744</v>
      </c>
      <c r="V4933" s="0" t="n">
        <f aca="false">K4933</f>
        <v>122.129947544282</v>
      </c>
      <c r="W4933" s="0" t="n">
        <f aca="false">J4933</f>
        <v>0</v>
      </c>
    </row>
    <row r="4934" customFormat="false" ht="12.8" hidden="false" customHeight="false" outlineLevel="0" collapsed="false">
      <c r="A4934" s="0" t="s">
        <v>75</v>
      </c>
      <c r="B4934" s="0" t="s">
        <v>889</v>
      </c>
      <c r="C4934" s="0" t="s">
        <v>890</v>
      </c>
      <c r="D4934" s="0" t="s">
        <v>51</v>
      </c>
      <c r="E4934" s="0" t="s">
        <v>58</v>
      </c>
      <c r="F4934" s="0" t="s">
        <v>898</v>
      </c>
      <c r="G4934" s="0" t="s">
        <v>1611</v>
      </c>
      <c r="H4934" s="0" t="n">
        <v>1.08522315535878</v>
      </c>
      <c r="I4934" s="0" t="n">
        <v>58.0849211728948</v>
      </c>
      <c r="J4934" s="0" t="n">
        <v>680</v>
      </c>
      <c r="K4934" s="0" t="n">
        <f aca="false">I4934*SUMIFS(syst_chauffage!$H$3:$H$27,syst_chauffage!$B$3:$B$27,D4934,syst_chauffage!$C$3:$C$27,E4934)</f>
        <v>123.953193144714</v>
      </c>
      <c r="L4934" s="12" t="n">
        <f aca="false">H4934*SUMIFS(syst_chauffage!$K$3:$K$27,syst_chauffage!$B$3:$B$27,D4934,syst_chauffage!$C$3:$C$27,E4934)</f>
        <v>1.08522315535878</v>
      </c>
      <c r="N4934" s="0" t="str">
        <f aca="false">A4934</f>
        <v>Enseignement Recherche</v>
      </c>
      <c r="O4934" s="0" t="str">
        <f aca="false">B4934</f>
        <v>Enseignement primaire</v>
      </c>
      <c r="P4934" s="0" t="str">
        <f aca="false">C4934</f>
        <v>Cantine élémentaire</v>
      </c>
      <c r="Q4934" s="0" t="str">
        <f aca="false">D4934</f>
        <v>Autre système centralisé performant</v>
      </c>
      <c r="R4934" s="0" t="str">
        <f aca="false">E4934</f>
        <v>Urbain</v>
      </c>
      <c r="S4934" s="0" t="str">
        <f aca="false">F4934</f>
        <v>0409032106</v>
      </c>
      <c r="T4934" s="0" t="str">
        <f aca="false">G4934</f>
        <v>3</v>
      </c>
      <c r="U4934" s="0" t="n">
        <f aca="false">L4934</f>
        <v>1.08522315535878</v>
      </c>
      <c r="V4934" s="0" t="n">
        <f aca="false">K4934</f>
        <v>123.953193144714</v>
      </c>
      <c r="W4934" s="0" t="n">
        <f aca="false">J4934</f>
        <v>680</v>
      </c>
    </row>
    <row r="4935" customFormat="false" ht="12.8" hidden="false" customHeight="false" outlineLevel="0" collapsed="false">
      <c r="A4935" s="0" t="s">
        <v>75</v>
      </c>
      <c r="B4935" s="0" t="s">
        <v>889</v>
      </c>
      <c r="C4935" s="0" t="s">
        <v>890</v>
      </c>
      <c r="D4935" s="0" t="s">
        <v>27</v>
      </c>
      <c r="E4935" s="0" t="s">
        <v>23</v>
      </c>
      <c r="F4935" s="0" t="s">
        <v>899</v>
      </c>
      <c r="G4935" s="0" t="s">
        <v>1611</v>
      </c>
      <c r="H4935" s="0" t="n">
        <v>0.760672811892987</v>
      </c>
      <c r="I4935" s="0" t="n">
        <v>36.3863085149571</v>
      </c>
      <c r="J4935" s="0" t="n">
        <v>504</v>
      </c>
      <c r="K4935" s="0" t="n">
        <f aca="false">I4935*SUMIFS(syst_chauffage!$H$3:$H$27,syst_chauffage!$B$3:$B$27,D4935,syst_chauffage!$C$3:$C$27,E4935)</f>
        <v>93.3091638980589</v>
      </c>
      <c r="L4935" s="12" t="n">
        <f aca="false">H4935*SUMIFS(syst_chauffage!$K$3:$K$27,syst_chauffage!$B$3:$B$27,D4935,syst_chauffage!$C$3:$C$27,E4935)</f>
        <v>0.760672811892987</v>
      </c>
      <c r="N4935" s="0" t="str">
        <f aca="false">A4935</f>
        <v>Enseignement Recherche</v>
      </c>
      <c r="O4935" s="0" t="str">
        <f aca="false">B4935</f>
        <v>Enseignement primaire</v>
      </c>
      <c r="P4935" s="0" t="str">
        <f aca="false">C4935</f>
        <v>Cantine élémentaire</v>
      </c>
      <c r="Q4935" s="0" t="str">
        <f aca="false">D4935</f>
        <v>Chaudière condensation fioul</v>
      </c>
      <c r="R4935" s="0" t="str">
        <f aca="false">E4935</f>
        <v>Fioul</v>
      </c>
      <c r="S4935" s="0" t="str">
        <f aca="false">F4935</f>
        <v>0409032303</v>
      </c>
      <c r="T4935" s="0" t="str">
        <f aca="false">G4935</f>
        <v>3</v>
      </c>
      <c r="U4935" s="0" t="n">
        <f aca="false">L4935</f>
        <v>0.760672811892987</v>
      </c>
      <c r="V4935" s="0" t="n">
        <f aca="false">K4935</f>
        <v>93.3091638980589</v>
      </c>
      <c r="W4935" s="0" t="n">
        <f aca="false">J4935</f>
        <v>504</v>
      </c>
    </row>
    <row r="4936" customFormat="false" ht="12.8" hidden="false" customHeight="false" outlineLevel="0" collapsed="false">
      <c r="A4936" s="0" t="s">
        <v>75</v>
      </c>
      <c r="B4936" s="0" t="s">
        <v>889</v>
      </c>
      <c r="C4936" s="0" t="s">
        <v>890</v>
      </c>
      <c r="D4936" s="0" t="s">
        <v>18</v>
      </c>
      <c r="E4936" s="0" t="s">
        <v>14</v>
      </c>
      <c r="F4936" s="0" t="s">
        <v>900</v>
      </c>
      <c r="G4936" s="0" t="s">
        <v>1611</v>
      </c>
      <c r="H4936" s="0" t="n">
        <v>0.987070626323076</v>
      </c>
      <c r="I4936" s="0" t="n">
        <v>26.5605745053206</v>
      </c>
      <c r="J4936" s="0" t="n">
        <v>504</v>
      </c>
      <c r="K4936" s="0" t="n">
        <f aca="false">I4936*SUMIFS(syst_chauffage!$H$3:$H$27,syst_chauffage!$B$3:$B$27,D4936,syst_chauffage!$C$3:$C$27,E4936)</f>
        <v>72.3756776574559</v>
      </c>
      <c r="L4936" s="12" t="n">
        <f aca="false">H4936*SUMIFS(syst_chauffage!$K$3:$K$27,syst_chauffage!$B$3:$B$27,D4936,syst_chauffage!$C$3:$C$27,E4936)</f>
        <v>0.958886690466607</v>
      </c>
      <c r="N4936" s="0" t="str">
        <f aca="false">A4936</f>
        <v>Enseignement Recherche</v>
      </c>
      <c r="O4936" s="0" t="str">
        <f aca="false">B4936</f>
        <v>Enseignement primaire</v>
      </c>
      <c r="P4936" s="0" t="str">
        <f aca="false">C4936</f>
        <v>Cantine élémentaire</v>
      </c>
      <c r="Q4936" s="0" t="str">
        <f aca="false">D4936</f>
        <v>Chaudière condensation gaz</v>
      </c>
      <c r="R4936" s="0" t="str">
        <f aca="false">E4936</f>
        <v>Gaz</v>
      </c>
      <c r="S4936" s="0" t="str">
        <f aca="false">F4936</f>
        <v>0409032404</v>
      </c>
      <c r="T4936" s="0" t="str">
        <f aca="false">G4936</f>
        <v>3</v>
      </c>
      <c r="U4936" s="0" t="n">
        <f aca="false">L4936</f>
        <v>0.958886690466607</v>
      </c>
      <c r="V4936" s="0" t="n">
        <f aca="false">K4936</f>
        <v>72.3756776574559</v>
      </c>
      <c r="W4936" s="0" t="n">
        <f aca="false">J4936</f>
        <v>504</v>
      </c>
    </row>
    <row r="4937" customFormat="false" ht="12.8" hidden="false" customHeight="false" outlineLevel="0" collapsed="false">
      <c r="A4937" s="0" t="s">
        <v>75</v>
      </c>
      <c r="B4937" s="0" t="s">
        <v>889</v>
      </c>
      <c r="C4937" s="0" t="s">
        <v>890</v>
      </c>
      <c r="D4937" s="0" t="s">
        <v>32</v>
      </c>
      <c r="E4937" s="0" t="s">
        <v>30</v>
      </c>
      <c r="F4937" s="0" t="s">
        <v>901</v>
      </c>
      <c r="G4937" s="0" t="s">
        <v>1611</v>
      </c>
      <c r="H4937" s="0" t="n">
        <v>1</v>
      </c>
      <c r="I4937" s="0" t="n">
        <v>12</v>
      </c>
      <c r="J4937" s="0" t="n">
        <v>0</v>
      </c>
      <c r="K4937" s="0" t="n">
        <f aca="false">I4937*SUMIFS(syst_chauffage!$H$3:$H$27,syst_chauffage!$B$3:$B$27,D4937,syst_chauffage!$C$3:$C$27,E4937)</f>
        <v>12</v>
      </c>
      <c r="L4937" s="12" t="n">
        <f aca="false">H4937*SUMIFS(syst_chauffage!$K$3:$K$27,syst_chauffage!$B$3:$B$27,D4937,syst_chauffage!$C$3:$C$27,E4937)</f>
        <v>1</v>
      </c>
      <c r="N4937" s="0" t="str">
        <f aca="false">A4937</f>
        <v>Enseignement Recherche</v>
      </c>
      <c r="O4937" s="0" t="str">
        <f aca="false">B4937</f>
        <v>Enseignement primaire</v>
      </c>
      <c r="P4937" s="0" t="str">
        <f aca="false">C4937</f>
        <v>Cantine élémentaire</v>
      </c>
      <c r="Q4937" s="0" t="str">
        <f aca="false">D4937</f>
        <v>Electrique direct performant</v>
      </c>
      <c r="R4937" s="0" t="str">
        <f aca="false">E4937</f>
        <v>Electricité</v>
      </c>
      <c r="S4937" s="0" t="str">
        <f aca="false">F4937</f>
        <v>0409032602</v>
      </c>
      <c r="T4937" s="0" t="str">
        <f aca="false">G4937</f>
        <v>3</v>
      </c>
      <c r="U4937" s="0" t="n">
        <f aca="false">L4937</f>
        <v>1</v>
      </c>
      <c r="V4937" s="0" t="n">
        <f aca="false">K4937</f>
        <v>12</v>
      </c>
      <c r="W4937" s="0" t="n">
        <f aca="false">J4937</f>
        <v>0</v>
      </c>
    </row>
    <row r="4938" customFormat="false" ht="12.8" hidden="false" customHeight="false" outlineLevel="0" collapsed="false">
      <c r="A4938" s="0" t="s">
        <v>75</v>
      </c>
      <c r="B4938" s="0" t="s">
        <v>889</v>
      </c>
      <c r="C4938" s="0" t="s">
        <v>890</v>
      </c>
      <c r="D4938" s="0" t="s">
        <v>38</v>
      </c>
      <c r="E4938" s="0" t="s">
        <v>30</v>
      </c>
      <c r="F4938" s="0" t="s">
        <v>902</v>
      </c>
      <c r="G4938" s="0" t="s">
        <v>1611</v>
      </c>
      <c r="H4938" s="0" t="n">
        <v>3.34058232558139</v>
      </c>
      <c r="I4938" s="0" t="n">
        <v>160.003268774745</v>
      </c>
      <c r="J4938" s="0" t="n">
        <v>648</v>
      </c>
      <c r="K4938" s="0" t="n">
        <f aca="false">I4938*SUMIFS(syst_chauffage!$H$3:$H$27,syst_chauffage!$B$3:$B$27,D4938,syst_chauffage!$C$3:$C$27,E4938)</f>
        <v>161.730312375253</v>
      </c>
      <c r="L4938" s="12" t="n">
        <f aca="false">H4938*SUMIFS(syst_chauffage!$K$3:$K$27,syst_chauffage!$B$3:$B$27,D4938,syst_chauffage!$C$3:$C$27,E4938)</f>
        <v>2.98853732681761</v>
      </c>
      <c r="N4938" s="0" t="str">
        <f aca="false">A4938</f>
        <v>Enseignement Recherche</v>
      </c>
      <c r="O4938" s="0" t="str">
        <f aca="false">B4938</f>
        <v>Enseignement primaire</v>
      </c>
      <c r="P4938" s="0" t="str">
        <f aca="false">C4938</f>
        <v>Cantine élémentaire</v>
      </c>
      <c r="Q4938" s="0" t="str">
        <f aca="false">D4938</f>
        <v>PAC performant</v>
      </c>
      <c r="R4938" s="0" t="str">
        <f aca="false">E4938</f>
        <v>Electricité</v>
      </c>
      <c r="S4938" s="0" t="str">
        <f aca="false">F4938</f>
        <v>0409032902</v>
      </c>
      <c r="T4938" s="0" t="str">
        <f aca="false">G4938</f>
        <v>3</v>
      </c>
      <c r="U4938" s="0" t="n">
        <f aca="false">L4938</f>
        <v>2.98853732681761</v>
      </c>
      <c r="V4938" s="0" t="n">
        <f aca="false">K4938</f>
        <v>161.730312375253</v>
      </c>
      <c r="W4938" s="0" t="n">
        <f aca="false">J4938</f>
        <v>648</v>
      </c>
    </row>
    <row r="4939" customFormat="false" ht="12.8" hidden="false" customHeight="false" outlineLevel="0" collapsed="false">
      <c r="A4939" s="0" t="s">
        <v>75</v>
      </c>
      <c r="B4939" s="0" t="s">
        <v>889</v>
      </c>
      <c r="C4939" s="0" t="s">
        <v>903</v>
      </c>
      <c r="D4939" s="0" t="s">
        <v>19</v>
      </c>
      <c r="E4939" s="0" t="s">
        <v>57</v>
      </c>
      <c r="F4939" s="0" t="s">
        <v>904</v>
      </c>
      <c r="G4939" s="0" t="s">
        <v>1611</v>
      </c>
      <c r="H4939" s="0" t="n">
        <v>0.8079765356321</v>
      </c>
      <c r="I4939" s="0" t="n">
        <v>52.0639351468634</v>
      </c>
      <c r="J4939" s="0" t="n">
        <v>0</v>
      </c>
      <c r="K4939" s="0" t="n">
        <f aca="false">I4939*SUMIFS(syst_chauffage!$H$3:$H$27,syst_chauffage!$B$3:$B$27,D4939,syst_chauffage!$C$3:$C$27,E4939)</f>
        <v>72.4978152333289</v>
      </c>
      <c r="L4939" s="12" t="n">
        <f aca="false">H4939*SUMIFS(syst_chauffage!$K$3:$K$27,syst_chauffage!$B$3:$B$27,D4939,syst_chauffage!$C$3:$C$27,E4939)</f>
        <v>0.8079765356321</v>
      </c>
      <c r="N4939" s="0" t="str">
        <f aca="false">A4939</f>
        <v>Enseignement Recherche</v>
      </c>
      <c r="O4939" s="0" t="str">
        <f aca="false">B4939</f>
        <v>Enseignement primaire</v>
      </c>
      <c r="P4939" s="0" t="str">
        <f aca="false">C4939</f>
        <v>Cantine préélémentaire</v>
      </c>
      <c r="Q4939" s="0" t="str">
        <f aca="false">D4939</f>
        <v>Autre système centralisé</v>
      </c>
      <c r="R4939" s="0" t="str">
        <f aca="false">E4939</f>
        <v>Autres</v>
      </c>
      <c r="S4939" s="0" t="str">
        <f aca="false">F4939</f>
        <v>0409060101</v>
      </c>
      <c r="T4939" s="0" t="str">
        <f aca="false">G4939</f>
        <v>3</v>
      </c>
      <c r="U4939" s="0" t="n">
        <f aca="false">L4939</f>
        <v>0.8079765356321</v>
      </c>
      <c r="V4939" s="0" t="n">
        <f aca="false">K4939</f>
        <v>72.4978152333289</v>
      </c>
      <c r="W4939" s="0" t="n">
        <f aca="false">J4939</f>
        <v>0</v>
      </c>
    </row>
    <row r="4940" customFormat="false" ht="12.8" hidden="false" customHeight="false" outlineLevel="0" collapsed="false">
      <c r="A4940" s="0" t="s">
        <v>75</v>
      </c>
      <c r="B4940" s="0" t="s">
        <v>889</v>
      </c>
      <c r="C4940" s="0" t="s">
        <v>903</v>
      </c>
      <c r="D4940" s="0" t="s">
        <v>19</v>
      </c>
      <c r="E4940" s="0" t="s">
        <v>58</v>
      </c>
      <c r="F4940" s="0" t="s">
        <v>905</v>
      </c>
      <c r="G4940" s="0" t="s">
        <v>1611</v>
      </c>
      <c r="H4940" s="0" t="n">
        <v>0.949773873897018</v>
      </c>
      <c r="I4940" s="0" t="n">
        <v>49.2901625858078</v>
      </c>
      <c r="J4940" s="0" t="n">
        <v>680</v>
      </c>
      <c r="K4940" s="0" t="n">
        <f aca="false">I4940*SUMIFS(syst_chauffage!$H$3:$H$27,syst_chauffage!$B$3:$B$27,D4940,syst_chauffage!$C$3:$C$27,E4940)</f>
        <v>81.0798327433629</v>
      </c>
      <c r="L4940" s="12" t="n">
        <f aca="false">H4940*SUMIFS(syst_chauffage!$K$3:$K$27,syst_chauffage!$B$3:$B$27,D4940,syst_chauffage!$C$3:$C$27,E4940)</f>
        <v>0.949773873897018</v>
      </c>
      <c r="N4940" s="0" t="str">
        <f aca="false">A4940</f>
        <v>Enseignement Recherche</v>
      </c>
      <c r="O4940" s="0" t="str">
        <f aca="false">B4940</f>
        <v>Enseignement primaire</v>
      </c>
      <c r="P4940" s="0" t="str">
        <f aca="false">C4940</f>
        <v>Cantine préélémentaire</v>
      </c>
      <c r="Q4940" s="0" t="str">
        <f aca="false">D4940</f>
        <v>Autre système centralisé</v>
      </c>
      <c r="R4940" s="0" t="str">
        <f aca="false">E4940</f>
        <v>Urbain</v>
      </c>
      <c r="S4940" s="0" t="str">
        <f aca="false">F4940</f>
        <v>0409060106</v>
      </c>
      <c r="T4940" s="0" t="str">
        <f aca="false">G4940</f>
        <v>3</v>
      </c>
      <c r="U4940" s="0" t="n">
        <f aca="false">L4940</f>
        <v>0.949773873897018</v>
      </c>
      <c r="V4940" s="0" t="n">
        <f aca="false">K4940</f>
        <v>81.0798327433629</v>
      </c>
      <c r="W4940" s="0" t="n">
        <f aca="false">J4940</f>
        <v>680</v>
      </c>
    </row>
    <row r="4941" customFormat="false" ht="12.8" hidden="false" customHeight="false" outlineLevel="0" collapsed="false">
      <c r="A4941" s="0" t="s">
        <v>75</v>
      </c>
      <c r="B4941" s="0" t="s">
        <v>889</v>
      </c>
      <c r="C4941" s="0" t="s">
        <v>903</v>
      </c>
      <c r="D4941" s="0" t="s">
        <v>22</v>
      </c>
      <c r="E4941" s="0" t="s">
        <v>23</v>
      </c>
      <c r="F4941" s="0" t="s">
        <v>906</v>
      </c>
      <c r="G4941" s="0" t="s">
        <v>1611</v>
      </c>
      <c r="H4941" s="0" t="n">
        <v>0.599575751786102</v>
      </c>
      <c r="I4941" s="0" t="n">
        <v>30.5004605637268</v>
      </c>
      <c r="J4941" s="0" t="n">
        <v>0</v>
      </c>
      <c r="K4941" s="0" t="n">
        <f aca="false">I4941*SUMIFS(syst_chauffage!$H$3:$H$27,syst_chauffage!$B$3:$B$27,D4941,syst_chauffage!$C$3:$C$27,E4941)</f>
        <v>53.711997563961</v>
      </c>
      <c r="L4941" s="12" t="n">
        <f aca="false">H4941*SUMIFS(syst_chauffage!$K$3:$K$27,syst_chauffage!$B$3:$B$27,D4941,syst_chauffage!$C$3:$C$27,E4941)</f>
        <v>0.599575751786102</v>
      </c>
      <c r="N4941" s="0" t="str">
        <f aca="false">A4941</f>
        <v>Enseignement Recherche</v>
      </c>
      <c r="O4941" s="0" t="str">
        <f aca="false">B4941</f>
        <v>Enseignement primaire</v>
      </c>
      <c r="P4941" s="0" t="str">
        <f aca="false">C4941</f>
        <v>Cantine préélémentaire</v>
      </c>
      <c r="Q4941" s="0" t="str">
        <f aca="false">D4941</f>
        <v>Chaudière fioul</v>
      </c>
      <c r="R4941" s="0" t="str">
        <f aca="false">E4941</f>
        <v>Fioul</v>
      </c>
      <c r="S4941" s="0" t="str">
        <f aca="false">F4941</f>
        <v>0409060303</v>
      </c>
      <c r="T4941" s="0" t="str">
        <f aca="false">G4941</f>
        <v>3</v>
      </c>
      <c r="U4941" s="0" t="n">
        <f aca="false">L4941</f>
        <v>0.599575751786102</v>
      </c>
      <c r="V4941" s="0" t="n">
        <f aca="false">K4941</f>
        <v>53.711997563961</v>
      </c>
      <c r="W4941" s="0" t="n">
        <f aca="false">J4941</f>
        <v>0</v>
      </c>
    </row>
    <row r="4942" customFormat="false" ht="12.8" hidden="false" customHeight="false" outlineLevel="0" collapsed="false">
      <c r="A4942" s="0" t="s">
        <v>75</v>
      </c>
      <c r="B4942" s="0" t="s">
        <v>889</v>
      </c>
      <c r="C4942" s="0" t="s">
        <v>903</v>
      </c>
      <c r="D4942" s="0" t="s">
        <v>13</v>
      </c>
      <c r="E4942" s="0" t="s">
        <v>14</v>
      </c>
      <c r="F4942" s="0" t="s">
        <v>907</v>
      </c>
      <c r="G4942" s="0" t="s">
        <v>1611</v>
      </c>
      <c r="H4942" s="0" t="n">
        <v>0.89773735137878</v>
      </c>
      <c r="I4942" s="0" t="n">
        <v>22.124739767207</v>
      </c>
      <c r="J4942" s="0" t="n">
        <v>224</v>
      </c>
      <c r="K4942" s="0" t="n">
        <f aca="false">I4942*SUMIFS(syst_chauffage!$H$3:$H$27,syst_chauffage!$B$3:$B$27,D4942,syst_chauffage!$C$3:$C$27,E4942)</f>
        <v>44.6829416149647</v>
      </c>
      <c r="L4942" s="12" t="n">
        <f aca="false">H4942*SUMIFS(syst_chauffage!$K$3:$K$27,syst_chauffage!$B$3:$B$27,D4942,syst_chauffage!$C$3:$C$27,E4942)</f>
        <v>0.89773735137878</v>
      </c>
      <c r="N4942" s="0" t="str">
        <f aca="false">A4942</f>
        <v>Enseignement Recherche</v>
      </c>
      <c r="O4942" s="0" t="str">
        <f aca="false">B4942</f>
        <v>Enseignement primaire</v>
      </c>
      <c r="P4942" s="0" t="str">
        <f aca="false">C4942</f>
        <v>Cantine préélémentaire</v>
      </c>
      <c r="Q4942" s="0" t="str">
        <f aca="false">D4942</f>
        <v>Chaudière gaz</v>
      </c>
      <c r="R4942" s="0" t="str">
        <f aca="false">E4942</f>
        <v>Gaz</v>
      </c>
      <c r="S4942" s="0" t="str">
        <f aca="false">F4942</f>
        <v>0409060404</v>
      </c>
      <c r="T4942" s="0" t="str">
        <f aca="false">G4942</f>
        <v>3</v>
      </c>
      <c r="U4942" s="0" t="n">
        <f aca="false">L4942</f>
        <v>0.89773735137878</v>
      </c>
      <c r="V4942" s="0" t="n">
        <f aca="false">K4942</f>
        <v>44.6829416149647</v>
      </c>
      <c r="W4942" s="0" t="n">
        <f aca="false">J4942</f>
        <v>224</v>
      </c>
    </row>
    <row r="4943" customFormat="false" ht="12.8" hidden="false" customHeight="false" outlineLevel="0" collapsed="false">
      <c r="A4943" s="0" t="s">
        <v>75</v>
      </c>
      <c r="B4943" s="0" t="s">
        <v>889</v>
      </c>
      <c r="C4943" s="0" t="s">
        <v>903</v>
      </c>
      <c r="D4943" s="0" t="s">
        <v>29</v>
      </c>
      <c r="E4943" s="0" t="s">
        <v>30</v>
      </c>
      <c r="F4943" s="0" t="s">
        <v>908</v>
      </c>
      <c r="G4943" s="0" t="s">
        <v>1611</v>
      </c>
      <c r="H4943" s="0" t="n">
        <v>0.92</v>
      </c>
      <c r="I4943" s="0" t="n">
        <v>10.4</v>
      </c>
      <c r="J4943" s="0" t="n">
        <v>0</v>
      </c>
      <c r="K4943" s="0" t="n">
        <f aca="false">I4943*SUMIFS(syst_chauffage!$H$3:$H$27,syst_chauffage!$B$3:$B$27,D4943,syst_chauffage!$C$3:$C$27,E4943)</f>
        <v>3</v>
      </c>
      <c r="L4943" s="12" t="n">
        <f aca="false">H4943*SUMIFS(syst_chauffage!$K$3:$K$27,syst_chauffage!$B$3:$B$27,D4943,syst_chauffage!$C$3:$C$27,E4943)</f>
        <v>0.92</v>
      </c>
      <c r="N4943" s="0" t="str">
        <f aca="false">A4943</f>
        <v>Enseignement Recherche</v>
      </c>
      <c r="O4943" s="0" t="str">
        <f aca="false">B4943</f>
        <v>Enseignement primaire</v>
      </c>
      <c r="P4943" s="0" t="str">
        <f aca="false">C4943</f>
        <v>Cantine préélémentaire</v>
      </c>
      <c r="Q4943" s="0" t="str">
        <f aca="false">D4943</f>
        <v>Electrique direct</v>
      </c>
      <c r="R4943" s="0" t="str">
        <f aca="false">E4943</f>
        <v>Electricité</v>
      </c>
      <c r="S4943" s="0" t="str">
        <f aca="false">F4943</f>
        <v>0409060602</v>
      </c>
      <c r="T4943" s="0" t="str">
        <f aca="false">G4943</f>
        <v>3</v>
      </c>
      <c r="U4943" s="0" t="n">
        <f aca="false">L4943</f>
        <v>0.92</v>
      </c>
      <c r="V4943" s="0" t="n">
        <f aca="false">K4943</f>
        <v>3</v>
      </c>
      <c r="W4943" s="0" t="n">
        <f aca="false">J4943</f>
        <v>0</v>
      </c>
    </row>
    <row r="4944" customFormat="false" ht="12.8" hidden="false" customHeight="false" outlineLevel="0" collapsed="false">
      <c r="A4944" s="0" t="s">
        <v>75</v>
      </c>
      <c r="B4944" s="0" t="s">
        <v>889</v>
      </c>
      <c r="C4944" s="0" t="s">
        <v>903</v>
      </c>
      <c r="D4944" s="0" t="s">
        <v>36</v>
      </c>
      <c r="E4944" s="0" t="s">
        <v>30</v>
      </c>
      <c r="F4944" s="0" t="s">
        <v>909</v>
      </c>
      <c r="G4944" s="0" t="s">
        <v>1611</v>
      </c>
      <c r="H4944" s="0" t="n">
        <v>2.89517134883721</v>
      </c>
      <c r="I4944" s="0" t="n">
        <v>135.092441900028</v>
      </c>
      <c r="J4944" s="0" t="n">
        <v>603</v>
      </c>
      <c r="K4944" s="0" t="n">
        <f aca="false">I4944*SUMIFS(syst_chauffage!$H$3:$H$27,syst_chauffage!$B$3:$B$27,D4944,syst_chauffage!$C$3:$C$27,E4944)</f>
        <v>83.5760337638959</v>
      </c>
      <c r="L4944" s="12" t="n">
        <f aca="false">H4944*SUMIFS(syst_chauffage!$K$3:$K$27,syst_chauffage!$B$3:$B$27,D4944,syst_chauffage!$C$3:$C$27,E4944)</f>
        <v>2.4324955428598</v>
      </c>
      <c r="N4944" s="0" t="str">
        <f aca="false">A4944</f>
        <v>Enseignement Recherche</v>
      </c>
      <c r="O4944" s="0" t="str">
        <f aca="false">B4944</f>
        <v>Enseignement primaire</v>
      </c>
      <c r="P4944" s="0" t="str">
        <f aca="false">C4944</f>
        <v>Cantine préélémentaire</v>
      </c>
      <c r="Q4944" s="0" t="str">
        <f aca="false">D4944</f>
        <v>PAC</v>
      </c>
      <c r="R4944" s="0" t="str">
        <f aca="false">E4944</f>
        <v>Electricité</v>
      </c>
      <c r="S4944" s="0" t="str">
        <f aca="false">F4944</f>
        <v>0409060902</v>
      </c>
      <c r="T4944" s="0" t="str">
        <f aca="false">G4944</f>
        <v>3</v>
      </c>
      <c r="U4944" s="0" t="n">
        <f aca="false">L4944</f>
        <v>2.4324955428598</v>
      </c>
      <c r="V4944" s="0" t="n">
        <f aca="false">K4944</f>
        <v>83.5760337638959</v>
      </c>
      <c r="W4944" s="0" t="n">
        <f aca="false">J4944</f>
        <v>603</v>
      </c>
    </row>
    <row r="4945" customFormat="false" ht="12.8" hidden="false" customHeight="false" outlineLevel="0" collapsed="false">
      <c r="A4945" s="0" t="s">
        <v>75</v>
      </c>
      <c r="B4945" s="0" t="s">
        <v>889</v>
      </c>
      <c r="C4945" s="0" t="s">
        <v>903</v>
      </c>
      <c r="D4945" s="0" t="s">
        <v>51</v>
      </c>
      <c r="E4945" s="0" t="s">
        <v>57</v>
      </c>
      <c r="F4945" s="0" t="s">
        <v>910</v>
      </c>
      <c r="G4945" s="0" t="s">
        <v>1611</v>
      </c>
      <c r="H4945" s="0" t="n">
        <v>0.932280618037037</v>
      </c>
      <c r="I4945" s="0" t="n">
        <v>61.9808751748374</v>
      </c>
      <c r="J4945" s="0" t="n">
        <v>0</v>
      </c>
      <c r="K4945" s="0" t="n">
        <f aca="false">I4945*SUMIFS(syst_chauffage!$H$3:$H$27,syst_chauffage!$B$3:$B$27,D4945,syst_chauffage!$C$3:$C$27,E4945)</f>
        <v>131.32841632081</v>
      </c>
      <c r="L4945" s="12" t="n">
        <f aca="false">H4945*SUMIFS(syst_chauffage!$K$3:$K$27,syst_chauffage!$B$3:$B$27,D4945,syst_chauffage!$C$3:$C$27,E4945)</f>
        <v>0.932280618037037</v>
      </c>
      <c r="N4945" s="0" t="str">
        <f aca="false">A4945</f>
        <v>Enseignement Recherche</v>
      </c>
      <c r="O4945" s="0" t="str">
        <f aca="false">B4945</f>
        <v>Enseignement primaire</v>
      </c>
      <c r="P4945" s="0" t="str">
        <f aca="false">C4945</f>
        <v>Cantine préélémentaire</v>
      </c>
      <c r="Q4945" s="0" t="str">
        <f aca="false">D4945</f>
        <v>Autre système centralisé performant</v>
      </c>
      <c r="R4945" s="0" t="str">
        <f aca="false">E4945</f>
        <v>Autres</v>
      </c>
      <c r="S4945" s="0" t="str">
        <f aca="false">F4945</f>
        <v>0409062101</v>
      </c>
      <c r="T4945" s="0" t="str">
        <f aca="false">G4945</f>
        <v>3</v>
      </c>
      <c r="U4945" s="0" t="n">
        <f aca="false">L4945</f>
        <v>0.932280618037037</v>
      </c>
      <c r="V4945" s="0" t="n">
        <f aca="false">K4945</f>
        <v>131.32841632081</v>
      </c>
      <c r="W4945" s="0" t="n">
        <f aca="false">J4945</f>
        <v>0</v>
      </c>
    </row>
    <row r="4946" customFormat="false" ht="12.8" hidden="false" customHeight="false" outlineLevel="0" collapsed="false">
      <c r="A4946" s="0" t="s">
        <v>75</v>
      </c>
      <c r="B4946" s="0" t="s">
        <v>889</v>
      </c>
      <c r="C4946" s="0" t="s">
        <v>903</v>
      </c>
      <c r="D4946" s="0" t="s">
        <v>51</v>
      </c>
      <c r="E4946" s="0" t="s">
        <v>58</v>
      </c>
      <c r="F4946" s="0" t="s">
        <v>911</v>
      </c>
      <c r="G4946" s="0" t="s">
        <v>1611</v>
      </c>
      <c r="H4946" s="0" t="n">
        <v>1.09589293141964</v>
      </c>
      <c r="I4946" s="0" t="n">
        <v>58.6787649831045</v>
      </c>
      <c r="J4946" s="0" t="n">
        <v>680</v>
      </c>
      <c r="K4946" s="0" t="n">
        <f aca="false">I4946*SUMIFS(syst_chauffage!$H$3:$H$27,syst_chauffage!$B$3:$B$27,D4946,syst_chauffage!$C$3:$C$27,E4946)</f>
        <v>125.220455542912</v>
      </c>
      <c r="L4946" s="12" t="n">
        <f aca="false">H4946*SUMIFS(syst_chauffage!$K$3:$K$27,syst_chauffage!$B$3:$B$27,D4946,syst_chauffage!$C$3:$C$27,E4946)</f>
        <v>1.09589293141964</v>
      </c>
      <c r="N4946" s="0" t="str">
        <f aca="false">A4946</f>
        <v>Enseignement Recherche</v>
      </c>
      <c r="O4946" s="0" t="str">
        <f aca="false">B4946</f>
        <v>Enseignement primaire</v>
      </c>
      <c r="P4946" s="0" t="str">
        <f aca="false">C4946</f>
        <v>Cantine préélémentaire</v>
      </c>
      <c r="Q4946" s="0" t="str">
        <f aca="false">D4946</f>
        <v>Autre système centralisé performant</v>
      </c>
      <c r="R4946" s="0" t="str">
        <f aca="false">E4946</f>
        <v>Urbain</v>
      </c>
      <c r="S4946" s="0" t="str">
        <f aca="false">F4946</f>
        <v>0409062106</v>
      </c>
      <c r="T4946" s="0" t="str">
        <f aca="false">G4946</f>
        <v>3</v>
      </c>
      <c r="U4946" s="0" t="n">
        <f aca="false">L4946</f>
        <v>1.09589293141964</v>
      </c>
      <c r="V4946" s="0" t="n">
        <f aca="false">K4946</f>
        <v>125.220455542912</v>
      </c>
      <c r="W4946" s="0" t="n">
        <f aca="false">J4946</f>
        <v>680</v>
      </c>
    </row>
    <row r="4947" customFormat="false" ht="12.8" hidden="false" customHeight="false" outlineLevel="0" collapsed="false">
      <c r="A4947" s="0" t="s">
        <v>75</v>
      </c>
      <c r="B4947" s="0" t="s">
        <v>889</v>
      </c>
      <c r="C4947" s="0" t="s">
        <v>903</v>
      </c>
      <c r="D4947" s="0" t="s">
        <v>27</v>
      </c>
      <c r="E4947" s="0" t="s">
        <v>23</v>
      </c>
      <c r="F4947" s="0" t="s">
        <v>912</v>
      </c>
      <c r="G4947" s="0" t="s">
        <v>1611</v>
      </c>
      <c r="H4947" s="0" t="n">
        <v>0.760673012465402</v>
      </c>
      <c r="I4947" s="0" t="n">
        <v>36.3100720996747</v>
      </c>
      <c r="J4947" s="0" t="n">
        <v>504</v>
      </c>
      <c r="K4947" s="0" t="n">
        <f aca="false">I4947*SUMIFS(syst_chauffage!$H$3:$H$27,syst_chauffage!$B$3:$B$27,D4947,syst_chauffage!$C$3:$C$27,E4947)</f>
        <v>93.1136629951393</v>
      </c>
      <c r="L4947" s="12" t="n">
        <f aca="false">H4947*SUMIFS(syst_chauffage!$K$3:$K$27,syst_chauffage!$B$3:$B$27,D4947,syst_chauffage!$C$3:$C$27,E4947)</f>
        <v>0.760673012465402</v>
      </c>
      <c r="N4947" s="0" t="str">
        <f aca="false">A4947</f>
        <v>Enseignement Recherche</v>
      </c>
      <c r="O4947" s="0" t="str">
        <f aca="false">B4947</f>
        <v>Enseignement primaire</v>
      </c>
      <c r="P4947" s="0" t="str">
        <f aca="false">C4947</f>
        <v>Cantine préélémentaire</v>
      </c>
      <c r="Q4947" s="0" t="str">
        <f aca="false">D4947</f>
        <v>Chaudière condensation fioul</v>
      </c>
      <c r="R4947" s="0" t="str">
        <f aca="false">E4947</f>
        <v>Fioul</v>
      </c>
      <c r="S4947" s="0" t="str">
        <f aca="false">F4947</f>
        <v>0409062303</v>
      </c>
      <c r="T4947" s="0" t="str">
        <f aca="false">G4947</f>
        <v>3</v>
      </c>
      <c r="U4947" s="0" t="n">
        <f aca="false">L4947</f>
        <v>0.760673012465402</v>
      </c>
      <c r="V4947" s="0" t="n">
        <f aca="false">K4947</f>
        <v>93.1136629951393</v>
      </c>
      <c r="W4947" s="0" t="n">
        <f aca="false">J4947</f>
        <v>504</v>
      </c>
    </row>
    <row r="4948" customFormat="false" ht="12.8" hidden="false" customHeight="false" outlineLevel="0" collapsed="false">
      <c r="A4948" s="0" t="s">
        <v>75</v>
      </c>
      <c r="B4948" s="0" t="s">
        <v>889</v>
      </c>
      <c r="C4948" s="0" t="s">
        <v>903</v>
      </c>
      <c r="D4948" s="0" t="s">
        <v>18</v>
      </c>
      <c r="E4948" s="0" t="s">
        <v>14</v>
      </c>
      <c r="F4948" s="0" t="s">
        <v>913</v>
      </c>
      <c r="G4948" s="0" t="s">
        <v>1611</v>
      </c>
      <c r="H4948" s="0" t="n">
        <v>0.987057730570977</v>
      </c>
      <c r="I4948" s="0" t="n">
        <v>26.3389759133417</v>
      </c>
      <c r="J4948" s="0" t="n">
        <v>504</v>
      </c>
      <c r="K4948" s="0" t="n">
        <f aca="false">I4948*SUMIFS(syst_chauffage!$H$3:$H$27,syst_chauffage!$B$3:$B$27,D4948,syst_chauffage!$C$3:$C$27,E4948)</f>
        <v>71.7718372450733</v>
      </c>
      <c r="L4948" s="12" t="n">
        <f aca="false">H4948*SUMIFS(syst_chauffage!$K$3:$K$27,syst_chauffage!$B$3:$B$27,D4948,syst_chauffage!$C$3:$C$27,E4948)</f>
        <v>0.958874162928332</v>
      </c>
      <c r="N4948" s="0" t="str">
        <f aca="false">A4948</f>
        <v>Enseignement Recherche</v>
      </c>
      <c r="O4948" s="0" t="str">
        <f aca="false">B4948</f>
        <v>Enseignement primaire</v>
      </c>
      <c r="P4948" s="0" t="str">
        <f aca="false">C4948</f>
        <v>Cantine préélémentaire</v>
      </c>
      <c r="Q4948" s="0" t="str">
        <f aca="false">D4948</f>
        <v>Chaudière condensation gaz</v>
      </c>
      <c r="R4948" s="0" t="str">
        <f aca="false">E4948</f>
        <v>Gaz</v>
      </c>
      <c r="S4948" s="0" t="str">
        <f aca="false">F4948</f>
        <v>0409062404</v>
      </c>
      <c r="T4948" s="0" t="str">
        <f aca="false">G4948</f>
        <v>3</v>
      </c>
      <c r="U4948" s="0" t="n">
        <f aca="false">L4948</f>
        <v>0.958874162928332</v>
      </c>
      <c r="V4948" s="0" t="n">
        <f aca="false">K4948</f>
        <v>71.7718372450733</v>
      </c>
      <c r="W4948" s="0" t="n">
        <f aca="false">J4948</f>
        <v>504</v>
      </c>
    </row>
    <row r="4949" customFormat="false" ht="12.8" hidden="false" customHeight="false" outlineLevel="0" collapsed="false">
      <c r="A4949" s="0" t="s">
        <v>75</v>
      </c>
      <c r="B4949" s="0" t="s">
        <v>889</v>
      </c>
      <c r="C4949" s="0" t="s">
        <v>903</v>
      </c>
      <c r="D4949" s="0" t="s">
        <v>32</v>
      </c>
      <c r="E4949" s="0" t="s">
        <v>30</v>
      </c>
      <c r="F4949" s="0" t="s">
        <v>914</v>
      </c>
      <c r="G4949" s="0" t="s">
        <v>1611</v>
      </c>
      <c r="H4949" s="0" t="n">
        <v>1</v>
      </c>
      <c r="I4949" s="0" t="n">
        <v>12</v>
      </c>
      <c r="J4949" s="0" t="n">
        <v>0</v>
      </c>
      <c r="K4949" s="0" t="n">
        <f aca="false">I4949*SUMIFS(syst_chauffage!$H$3:$H$27,syst_chauffage!$B$3:$B$27,D4949,syst_chauffage!$C$3:$C$27,E4949)</f>
        <v>12</v>
      </c>
      <c r="L4949" s="12" t="n">
        <f aca="false">H4949*SUMIFS(syst_chauffage!$K$3:$K$27,syst_chauffage!$B$3:$B$27,D4949,syst_chauffage!$C$3:$C$27,E4949)</f>
        <v>1</v>
      </c>
      <c r="N4949" s="0" t="str">
        <f aca="false">A4949</f>
        <v>Enseignement Recherche</v>
      </c>
      <c r="O4949" s="0" t="str">
        <f aca="false">B4949</f>
        <v>Enseignement primaire</v>
      </c>
      <c r="P4949" s="0" t="str">
        <f aca="false">C4949</f>
        <v>Cantine préélémentaire</v>
      </c>
      <c r="Q4949" s="0" t="str">
        <f aca="false">D4949</f>
        <v>Electrique direct performant</v>
      </c>
      <c r="R4949" s="0" t="str">
        <f aca="false">E4949</f>
        <v>Electricité</v>
      </c>
      <c r="S4949" s="0" t="str">
        <f aca="false">F4949</f>
        <v>0409062602</v>
      </c>
      <c r="T4949" s="0" t="str">
        <f aca="false">G4949</f>
        <v>3</v>
      </c>
      <c r="U4949" s="0" t="n">
        <f aca="false">L4949</f>
        <v>1</v>
      </c>
      <c r="V4949" s="0" t="n">
        <f aca="false">K4949</f>
        <v>12</v>
      </c>
      <c r="W4949" s="0" t="n">
        <f aca="false">J4949</f>
        <v>0</v>
      </c>
    </row>
    <row r="4950" customFormat="false" ht="12.8" hidden="false" customHeight="false" outlineLevel="0" collapsed="false">
      <c r="A4950" s="0" t="s">
        <v>75</v>
      </c>
      <c r="B4950" s="0" t="s">
        <v>889</v>
      </c>
      <c r="C4950" s="0" t="s">
        <v>903</v>
      </c>
      <c r="D4950" s="0" t="s">
        <v>38</v>
      </c>
      <c r="E4950" s="0" t="s">
        <v>30</v>
      </c>
      <c r="F4950" s="0" t="s">
        <v>915</v>
      </c>
      <c r="G4950" s="0" t="s">
        <v>1611</v>
      </c>
      <c r="H4950" s="0" t="n">
        <v>3.34058232558139</v>
      </c>
      <c r="I4950" s="0" t="n">
        <v>160.824335595271</v>
      </c>
      <c r="J4950" s="0" t="n">
        <v>648</v>
      </c>
      <c r="K4950" s="0" t="n">
        <f aca="false">I4950*SUMIFS(syst_chauffage!$H$3:$H$27,syst_chauffage!$B$3:$B$27,D4950,syst_chauffage!$C$3:$C$27,E4950)</f>
        <v>162.560241628459</v>
      </c>
      <c r="L4950" s="12" t="n">
        <f aca="false">H4950*SUMIFS(syst_chauffage!$K$3:$K$27,syst_chauffage!$B$3:$B$27,D4950,syst_chauffage!$C$3:$C$27,E4950)</f>
        <v>2.98853732681761</v>
      </c>
      <c r="N4950" s="0" t="str">
        <f aca="false">A4950</f>
        <v>Enseignement Recherche</v>
      </c>
      <c r="O4950" s="0" t="str">
        <f aca="false">B4950</f>
        <v>Enseignement primaire</v>
      </c>
      <c r="P4950" s="0" t="str">
        <f aca="false">C4950</f>
        <v>Cantine préélémentaire</v>
      </c>
      <c r="Q4950" s="0" t="str">
        <f aca="false">D4950</f>
        <v>PAC performant</v>
      </c>
      <c r="R4950" s="0" t="str">
        <f aca="false">E4950</f>
        <v>Electricité</v>
      </c>
      <c r="S4950" s="0" t="str">
        <f aca="false">F4950</f>
        <v>0409062902</v>
      </c>
      <c r="T4950" s="0" t="str">
        <f aca="false">G4950</f>
        <v>3</v>
      </c>
      <c r="U4950" s="0" t="n">
        <f aca="false">L4950</f>
        <v>2.98853732681761</v>
      </c>
      <c r="V4950" s="0" t="n">
        <f aca="false">K4950</f>
        <v>162.560241628459</v>
      </c>
      <c r="W4950" s="0" t="n">
        <f aca="false">J4950</f>
        <v>648</v>
      </c>
    </row>
    <row r="4951" customFormat="false" ht="12.8" hidden="false" customHeight="false" outlineLevel="0" collapsed="false">
      <c r="A4951" s="0" t="s">
        <v>75</v>
      </c>
      <c r="B4951" s="0" t="s">
        <v>889</v>
      </c>
      <c r="C4951" s="0" t="s">
        <v>916</v>
      </c>
      <c r="D4951" s="0" t="s">
        <v>19</v>
      </c>
      <c r="E4951" s="0" t="s">
        <v>57</v>
      </c>
      <c r="F4951" s="0" t="s">
        <v>917</v>
      </c>
      <c r="G4951" s="0" t="s">
        <v>1611</v>
      </c>
      <c r="H4951" s="0" t="n">
        <v>0.799467857675324</v>
      </c>
      <c r="I4951" s="0" t="n">
        <v>23.5453999376362</v>
      </c>
      <c r="J4951" s="0" t="n">
        <v>0</v>
      </c>
      <c r="K4951" s="0" t="n">
        <f aca="false">I4951*SUMIFS(syst_chauffage!$H$3:$H$27,syst_chauffage!$B$3:$B$27,D4951,syst_chauffage!$C$3:$C$27,E4951)</f>
        <v>32.7864201862279</v>
      </c>
      <c r="L4951" s="12" t="n">
        <f aca="false">H4951*SUMIFS(syst_chauffage!$K$3:$K$27,syst_chauffage!$B$3:$B$27,D4951,syst_chauffage!$C$3:$C$27,E4951)</f>
        <v>0.799467857675324</v>
      </c>
      <c r="N4951" s="0" t="str">
        <f aca="false">A4951</f>
        <v>Enseignement Recherche</v>
      </c>
      <c r="O4951" s="0" t="str">
        <f aca="false">B4951</f>
        <v>Enseignement primaire</v>
      </c>
      <c r="P4951" s="0" t="str">
        <f aca="false">C4951</f>
        <v>Elémentaire</v>
      </c>
      <c r="Q4951" s="0" t="str">
        <f aca="false">D4951</f>
        <v>Autre système centralisé</v>
      </c>
      <c r="R4951" s="0" t="str">
        <f aca="false">E4951</f>
        <v>Autres</v>
      </c>
      <c r="S4951" s="0" t="str">
        <f aca="false">F4951</f>
        <v>0409110101</v>
      </c>
      <c r="T4951" s="0" t="str">
        <f aca="false">G4951</f>
        <v>3</v>
      </c>
      <c r="U4951" s="0" t="n">
        <f aca="false">L4951</f>
        <v>0.799467857675324</v>
      </c>
      <c r="V4951" s="0" t="n">
        <f aca="false">K4951</f>
        <v>32.7864201862279</v>
      </c>
      <c r="W4951" s="0" t="n">
        <f aca="false">J4951</f>
        <v>0</v>
      </c>
    </row>
    <row r="4952" customFormat="false" ht="12.8" hidden="false" customHeight="false" outlineLevel="0" collapsed="false">
      <c r="A4952" s="0" t="s">
        <v>75</v>
      </c>
      <c r="B4952" s="0" t="s">
        <v>889</v>
      </c>
      <c r="C4952" s="0" t="s">
        <v>916</v>
      </c>
      <c r="D4952" s="0" t="s">
        <v>19</v>
      </c>
      <c r="E4952" s="0" t="s">
        <v>58</v>
      </c>
      <c r="F4952" s="0" t="s">
        <v>918</v>
      </c>
      <c r="G4952" s="0" t="s">
        <v>1611</v>
      </c>
      <c r="H4952" s="0" t="n">
        <v>0.932040082258216</v>
      </c>
      <c r="I4952" s="0" t="n">
        <v>22.1757164917644</v>
      </c>
      <c r="J4952" s="0" t="n">
        <v>680</v>
      </c>
      <c r="K4952" s="0" t="n">
        <f aca="false">I4952*SUMIFS(syst_chauffage!$H$3:$H$27,syst_chauffage!$B$3:$B$27,D4952,syst_chauffage!$C$3:$C$27,E4952)</f>
        <v>36.4779357541457</v>
      </c>
      <c r="L4952" s="12" t="n">
        <f aca="false">H4952*SUMIFS(syst_chauffage!$K$3:$K$27,syst_chauffage!$B$3:$B$27,D4952,syst_chauffage!$C$3:$C$27,E4952)</f>
        <v>0.932040082258216</v>
      </c>
      <c r="N4952" s="0" t="str">
        <f aca="false">A4952</f>
        <v>Enseignement Recherche</v>
      </c>
      <c r="O4952" s="0" t="str">
        <f aca="false">B4952</f>
        <v>Enseignement primaire</v>
      </c>
      <c r="P4952" s="0" t="str">
        <f aca="false">C4952</f>
        <v>Elémentaire</v>
      </c>
      <c r="Q4952" s="0" t="str">
        <f aca="false">D4952</f>
        <v>Autre système centralisé</v>
      </c>
      <c r="R4952" s="0" t="str">
        <f aca="false">E4952</f>
        <v>Urbain</v>
      </c>
      <c r="S4952" s="0" t="str">
        <f aca="false">F4952</f>
        <v>0409110106</v>
      </c>
      <c r="T4952" s="0" t="str">
        <f aca="false">G4952</f>
        <v>3</v>
      </c>
      <c r="U4952" s="0" t="n">
        <f aca="false">L4952</f>
        <v>0.932040082258216</v>
      </c>
      <c r="V4952" s="0" t="n">
        <f aca="false">K4952</f>
        <v>36.4779357541457</v>
      </c>
      <c r="W4952" s="0" t="n">
        <f aca="false">J4952</f>
        <v>680</v>
      </c>
    </row>
    <row r="4953" customFormat="false" ht="12.8" hidden="false" customHeight="false" outlineLevel="0" collapsed="false">
      <c r="A4953" s="0" t="s">
        <v>75</v>
      </c>
      <c r="B4953" s="0" t="s">
        <v>889</v>
      </c>
      <c r="C4953" s="0" t="s">
        <v>916</v>
      </c>
      <c r="D4953" s="0" t="s">
        <v>22</v>
      </c>
      <c r="E4953" s="0" t="s">
        <v>23</v>
      </c>
      <c r="F4953" s="0" t="s">
        <v>919</v>
      </c>
      <c r="G4953" s="0" t="s">
        <v>1611</v>
      </c>
      <c r="H4953" s="0" t="n">
        <v>0.597981592581667</v>
      </c>
      <c r="I4953" s="0" t="n">
        <v>12.8470308145646</v>
      </c>
      <c r="J4953" s="0" t="n">
        <v>0</v>
      </c>
      <c r="K4953" s="0" t="n">
        <f aca="false">I4953*SUMIFS(syst_chauffage!$H$3:$H$27,syst_chauffage!$B$3:$B$27,D4953,syst_chauffage!$C$3:$C$27,E4953)</f>
        <v>22.6239104283123</v>
      </c>
      <c r="L4953" s="12" t="n">
        <f aca="false">H4953*SUMIFS(syst_chauffage!$K$3:$K$27,syst_chauffage!$B$3:$B$27,D4953,syst_chauffage!$C$3:$C$27,E4953)</f>
        <v>0.597981592581667</v>
      </c>
      <c r="N4953" s="0" t="str">
        <f aca="false">A4953</f>
        <v>Enseignement Recherche</v>
      </c>
      <c r="O4953" s="0" t="str">
        <f aca="false">B4953</f>
        <v>Enseignement primaire</v>
      </c>
      <c r="P4953" s="0" t="str">
        <f aca="false">C4953</f>
        <v>Elémentaire</v>
      </c>
      <c r="Q4953" s="0" t="str">
        <f aca="false">D4953</f>
        <v>Chaudière fioul</v>
      </c>
      <c r="R4953" s="0" t="str">
        <f aca="false">E4953</f>
        <v>Fioul</v>
      </c>
      <c r="S4953" s="0" t="str">
        <f aca="false">F4953</f>
        <v>0409110303</v>
      </c>
      <c r="T4953" s="0" t="str">
        <f aca="false">G4953</f>
        <v>3</v>
      </c>
      <c r="U4953" s="0" t="n">
        <f aca="false">L4953</f>
        <v>0.597981592581667</v>
      </c>
      <c r="V4953" s="0" t="n">
        <f aca="false">K4953</f>
        <v>22.6239104283123</v>
      </c>
      <c r="W4953" s="0" t="n">
        <f aca="false">J4953</f>
        <v>0</v>
      </c>
    </row>
    <row r="4954" customFormat="false" ht="12.8" hidden="false" customHeight="false" outlineLevel="0" collapsed="false">
      <c r="A4954" s="0" t="s">
        <v>75</v>
      </c>
      <c r="B4954" s="0" t="s">
        <v>889</v>
      </c>
      <c r="C4954" s="0" t="s">
        <v>916</v>
      </c>
      <c r="D4954" s="0" t="s">
        <v>13</v>
      </c>
      <c r="E4954" s="0" t="s">
        <v>14</v>
      </c>
      <c r="F4954" s="0" t="s">
        <v>920</v>
      </c>
      <c r="G4954" s="0" t="s">
        <v>1611</v>
      </c>
      <c r="H4954" s="0" t="n">
        <v>0.896030546623133</v>
      </c>
      <c r="I4954" s="0" t="n">
        <v>9.45769263145368</v>
      </c>
      <c r="J4954" s="0" t="n">
        <v>264</v>
      </c>
      <c r="K4954" s="0" t="n">
        <f aca="false">I4954*SUMIFS(syst_chauffage!$H$3:$H$27,syst_chauffage!$B$3:$B$27,D4954,syst_chauffage!$C$3:$C$27,E4954)</f>
        <v>19.1006778886455</v>
      </c>
      <c r="L4954" s="12" t="n">
        <f aca="false">H4954*SUMIFS(syst_chauffage!$K$3:$K$27,syst_chauffage!$B$3:$B$27,D4954,syst_chauffage!$C$3:$C$27,E4954)</f>
        <v>0.896030546623133</v>
      </c>
      <c r="N4954" s="0" t="str">
        <f aca="false">A4954</f>
        <v>Enseignement Recherche</v>
      </c>
      <c r="O4954" s="0" t="str">
        <f aca="false">B4954</f>
        <v>Enseignement primaire</v>
      </c>
      <c r="P4954" s="0" t="str">
        <f aca="false">C4954</f>
        <v>Elémentaire</v>
      </c>
      <c r="Q4954" s="0" t="str">
        <f aca="false">D4954</f>
        <v>Chaudière gaz</v>
      </c>
      <c r="R4954" s="0" t="str">
        <f aca="false">E4954</f>
        <v>Gaz</v>
      </c>
      <c r="S4954" s="0" t="str">
        <f aca="false">F4954</f>
        <v>0409110404</v>
      </c>
      <c r="T4954" s="0" t="str">
        <f aca="false">G4954</f>
        <v>3</v>
      </c>
      <c r="U4954" s="0" t="n">
        <f aca="false">L4954</f>
        <v>0.896030546623133</v>
      </c>
      <c r="V4954" s="0" t="n">
        <f aca="false">K4954</f>
        <v>19.1006778886455</v>
      </c>
      <c r="W4954" s="0" t="n">
        <f aca="false">J4954</f>
        <v>264</v>
      </c>
    </row>
    <row r="4955" customFormat="false" ht="12.8" hidden="false" customHeight="false" outlineLevel="0" collapsed="false">
      <c r="A4955" s="0" t="s">
        <v>75</v>
      </c>
      <c r="B4955" s="0" t="s">
        <v>889</v>
      </c>
      <c r="C4955" s="0" t="s">
        <v>916</v>
      </c>
      <c r="D4955" s="0" t="s">
        <v>29</v>
      </c>
      <c r="E4955" s="0" t="s">
        <v>30</v>
      </c>
      <c r="F4955" s="0" t="s">
        <v>921</v>
      </c>
      <c r="G4955" s="0" t="s">
        <v>1611</v>
      </c>
      <c r="H4955" s="0" t="n">
        <v>0.92</v>
      </c>
      <c r="I4955" s="0" t="n">
        <v>10.4</v>
      </c>
      <c r="J4955" s="0" t="n">
        <v>0</v>
      </c>
      <c r="K4955" s="0" t="n">
        <f aca="false">I4955*SUMIFS(syst_chauffage!$H$3:$H$27,syst_chauffage!$B$3:$B$27,D4955,syst_chauffage!$C$3:$C$27,E4955)</f>
        <v>3</v>
      </c>
      <c r="L4955" s="12" t="n">
        <f aca="false">H4955*SUMIFS(syst_chauffage!$K$3:$K$27,syst_chauffage!$B$3:$B$27,D4955,syst_chauffage!$C$3:$C$27,E4955)</f>
        <v>0.92</v>
      </c>
      <c r="N4955" s="0" t="str">
        <f aca="false">A4955</f>
        <v>Enseignement Recherche</v>
      </c>
      <c r="O4955" s="0" t="str">
        <f aca="false">B4955</f>
        <v>Enseignement primaire</v>
      </c>
      <c r="P4955" s="0" t="str">
        <f aca="false">C4955</f>
        <v>Elémentaire</v>
      </c>
      <c r="Q4955" s="0" t="str">
        <f aca="false">D4955</f>
        <v>Electrique direct</v>
      </c>
      <c r="R4955" s="0" t="str">
        <f aca="false">E4955</f>
        <v>Electricité</v>
      </c>
      <c r="S4955" s="0" t="str">
        <f aca="false">F4955</f>
        <v>0409110602</v>
      </c>
      <c r="T4955" s="0" t="str">
        <f aca="false">G4955</f>
        <v>3</v>
      </c>
      <c r="U4955" s="0" t="n">
        <f aca="false">L4955</f>
        <v>0.92</v>
      </c>
      <c r="V4955" s="0" t="n">
        <f aca="false">K4955</f>
        <v>3</v>
      </c>
      <c r="W4955" s="0" t="n">
        <f aca="false">J4955</f>
        <v>0</v>
      </c>
    </row>
    <row r="4956" customFormat="false" ht="12.8" hidden="false" customHeight="false" outlineLevel="0" collapsed="false">
      <c r="A4956" s="0" t="s">
        <v>75</v>
      </c>
      <c r="B4956" s="0" t="s">
        <v>889</v>
      </c>
      <c r="C4956" s="0" t="s">
        <v>916</v>
      </c>
      <c r="D4956" s="0" t="s">
        <v>36</v>
      </c>
      <c r="E4956" s="0" t="s">
        <v>30</v>
      </c>
      <c r="F4956" s="0" t="s">
        <v>922</v>
      </c>
      <c r="G4956" s="0" t="s">
        <v>1611</v>
      </c>
      <c r="H4956" s="0" t="n">
        <v>2.89517134883721</v>
      </c>
      <c r="I4956" s="0" t="n">
        <v>65.3457194273138</v>
      </c>
      <c r="J4956" s="0" t="n">
        <v>603</v>
      </c>
      <c r="K4956" s="0" t="n">
        <f aca="false">I4956*SUMIFS(syst_chauffage!$H$3:$H$27,syst_chauffage!$B$3:$B$27,D4956,syst_chauffage!$C$3:$C$27,E4956)</f>
        <v>40.4266587854321</v>
      </c>
      <c r="L4956" s="12" t="n">
        <f aca="false">H4956*SUMIFS(syst_chauffage!$K$3:$K$27,syst_chauffage!$B$3:$B$27,D4956,syst_chauffage!$C$3:$C$27,E4956)</f>
        <v>2.4324955428598</v>
      </c>
      <c r="N4956" s="0" t="str">
        <f aca="false">A4956</f>
        <v>Enseignement Recherche</v>
      </c>
      <c r="O4956" s="0" t="str">
        <f aca="false">B4956</f>
        <v>Enseignement primaire</v>
      </c>
      <c r="P4956" s="0" t="str">
        <f aca="false">C4956</f>
        <v>Elémentaire</v>
      </c>
      <c r="Q4956" s="0" t="str">
        <f aca="false">D4956</f>
        <v>PAC</v>
      </c>
      <c r="R4956" s="0" t="str">
        <f aca="false">E4956</f>
        <v>Electricité</v>
      </c>
      <c r="S4956" s="0" t="str">
        <f aca="false">F4956</f>
        <v>0409110902</v>
      </c>
      <c r="T4956" s="0" t="str">
        <f aca="false">G4956</f>
        <v>3</v>
      </c>
      <c r="U4956" s="0" t="n">
        <f aca="false">L4956</f>
        <v>2.4324955428598</v>
      </c>
      <c r="V4956" s="0" t="n">
        <f aca="false">K4956</f>
        <v>40.4266587854321</v>
      </c>
      <c r="W4956" s="0" t="n">
        <f aca="false">J4956</f>
        <v>603</v>
      </c>
    </row>
    <row r="4957" customFormat="false" ht="12.8" hidden="false" customHeight="false" outlineLevel="0" collapsed="false">
      <c r="A4957" s="0" t="s">
        <v>75</v>
      </c>
      <c r="B4957" s="0" t="s">
        <v>889</v>
      </c>
      <c r="C4957" s="0" t="s">
        <v>916</v>
      </c>
      <c r="D4957" s="0" t="s">
        <v>51</v>
      </c>
      <c r="E4957" s="0" t="s">
        <v>57</v>
      </c>
      <c r="F4957" s="0" t="s">
        <v>923</v>
      </c>
      <c r="G4957" s="0" t="s">
        <v>1611</v>
      </c>
      <c r="H4957" s="0" t="n">
        <v>0.922462912702297</v>
      </c>
      <c r="I4957" s="0" t="n">
        <v>28.0302380209955</v>
      </c>
      <c r="J4957" s="0" t="n">
        <v>0</v>
      </c>
      <c r="K4957" s="0" t="n">
        <f aca="false">I4957*SUMIFS(syst_chauffage!$H$3:$H$27,syst_chauffage!$B$3:$B$27,D4957,syst_chauffage!$C$3:$C$27,E4957)</f>
        <v>59.3919778965489</v>
      </c>
      <c r="L4957" s="12" t="n">
        <f aca="false">H4957*SUMIFS(syst_chauffage!$K$3:$K$27,syst_chauffage!$B$3:$B$27,D4957,syst_chauffage!$C$3:$C$27,E4957)</f>
        <v>0.922462912702297</v>
      </c>
      <c r="N4957" s="0" t="str">
        <f aca="false">A4957</f>
        <v>Enseignement Recherche</v>
      </c>
      <c r="O4957" s="0" t="str">
        <f aca="false">B4957</f>
        <v>Enseignement primaire</v>
      </c>
      <c r="P4957" s="0" t="str">
        <f aca="false">C4957</f>
        <v>Elémentaire</v>
      </c>
      <c r="Q4957" s="0" t="str">
        <f aca="false">D4957</f>
        <v>Autre système centralisé performant</v>
      </c>
      <c r="R4957" s="0" t="str">
        <f aca="false">E4957</f>
        <v>Autres</v>
      </c>
      <c r="S4957" s="0" t="str">
        <f aca="false">F4957</f>
        <v>0409112101</v>
      </c>
      <c r="T4957" s="0" t="str">
        <f aca="false">G4957</f>
        <v>3</v>
      </c>
      <c r="U4957" s="0" t="n">
        <f aca="false">L4957</f>
        <v>0.922462912702297</v>
      </c>
      <c r="V4957" s="0" t="n">
        <f aca="false">K4957</f>
        <v>59.3919778965489</v>
      </c>
      <c r="W4957" s="0" t="n">
        <f aca="false">J4957</f>
        <v>0</v>
      </c>
    </row>
    <row r="4958" customFormat="false" ht="12.8" hidden="false" customHeight="false" outlineLevel="0" collapsed="false">
      <c r="A4958" s="0" t="s">
        <v>75</v>
      </c>
      <c r="B4958" s="0" t="s">
        <v>889</v>
      </c>
      <c r="C4958" s="0" t="s">
        <v>916</v>
      </c>
      <c r="D4958" s="0" t="s">
        <v>51</v>
      </c>
      <c r="E4958" s="0" t="s">
        <v>58</v>
      </c>
      <c r="F4958" s="0" t="s">
        <v>924</v>
      </c>
      <c r="G4958" s="0" t="s">
        <v>1611</v>
      </c>
      <c r="H4958" s="0" t="n">
        <v>1.07543086414409</v>
      </c>
      <c r="I4958" s="0" t="n">
        <v>26.3996624901957</v>
      </c>
      <c r="J4958" s="0" t="n">
        <v>680</v>
      </c>
      <c r="K4958" s="0" t="n">
        <f aca="false">I4958*SUMIFS(syst_chauffage!$H$3:$H$27,syst_chauffage!$B$3:$B$27,D4958,syst_chauffage!$C$3:$C$27,E4958)</f>
        <v>56.3368667379636</v>
      </c>
      <c r="L4958" s="12" t="n">
        <f aca="false">H4958*SUMIFS(syst_chauffage!$K$3:$K$27,syst_chauffage!$B$3:$B$27,D4958,syst_chauffage!$C$3:$C$27,E4958)</f>
        <v>1.07543086414409</v>
      </c>
      <c r="N4958" s="0" t="str">
        <f aca="false">A4958</f>
        <v>Enseignement Recherche</v>
      </c>
      <c r="O4958" s="0" t="str">
        <f aca="false">B4958</f>
        <v>Enseignement primaire</v>
      </c>
      <c r="P4958" s="0" t="str">
        <f aca="false">C4958</f>
        <v>Elémentaire</v>
      </c>
      <c r="Q4958" s="0" t="str">
        <f aca="false">D4958</f>
        <v>Autre système centralisé performant</v>
      </c>
      <c r="R4958" s="0" t="str">
        <f aca="false">E4958</f>
        <v>Urbain</v>
      </c>
      <c r="S4958" s="0" t="str">
        <f aca="false">F4958</f>
        <v>0409112106</v>
      </c>
      <c r="T4958" s="0" t="str">
        <f aca="false">G4958</f>
        <v>3</v>
      </c>
      <c r="U4958" s="0" t="n">
        <f aca="false">L4958</f>
        <v>1.07543086414409</v>
      </c>
      <c r="V4958" s="0" t="n">
        <f aca="false">K4958</f>
        <v>56.3368667379636</v>
      </c>
      <c r="W4958" s="0" t="n">
        <f aca="false">J4958</f>
        <v>680</v>
      </c>
    </row>
    <row r="4959" customFormat="false" ht="12.8" hidden="false" customHeight="false" outlineLevel="0" collapsed="false">
      <c r="A4959" s="0" t="s">
        <v>75</v>
      </c>
      <c r="B4959" s="0" t="s">
        <v>889</v>
      </c>
      <c r="C4959" s="0" t="s">
        <v>916</v>
      </c>
      <c r="D4959" s="0" t="s">
        <v>27</v>
      </c>
      <c r="E4959" s="0" t="s">
        <v>23</v>
      </c>
      <c r="F4959" s="0" t="s">
        <v>925</v>
      </c>
      <c r="G4959" s="0" t="s">
        <v>1611</v>
      </c>
      <c r="H4959" s="0" t="n">
        <v>0.76016614599945</v>
      </c>
      <c r="I4959" s="0" t="n">
        <v>15.2940843030531</v>
      </c>
      <c r="J4959" s="0" t="n">
        <v>608</v>
      </c>
      <c r="K4959" s="0" t="n">
        <f aca="false">I4959*SUMIFS(syst_chauffage!$H$3:$H$27,syst_chauffage!$B$3:$B$27,D4959,syst_chauffage!$C$3:$C$27,E4959)</f>
        <v>39.2201978477067</v>
      </c>
      <c r="L4959" s="12" t="n">
        <f aca="false">H4959*SUMIFS(syst_chauffage!$K$3:$K$27,syst_chauffage!$B$3:$B$27,D4959,syst_chauffage!$C$3:$C$27,E4959)</f>
        <v>0.76016614599945</v>
      </c>
      <c r="N4959" s="0" t="str">
        <f aca="false">A4959</f>
        <v>Enseignement Recherche</v>
      </c>
      <c r="O4959" s="0" t="str">
        <f aca="false">B4959</f>
        <v>Enseignement primaire</v>
      </c>
      <c r="P4959" s="0" t="str">
        <f aca="false">C4959</f>
        <v>Elémentaire</v>
      </c>
      <c r="Q4959" s="0" t="str">
        <f aca="false">D4959</f>
        <v>Chaudière condensation fioul</v>
      </c>
      <c r="R4959" s="0" t="str">
        <f aca="false">E4959</f>
        <v>Fioul</v>
      </c>
      <c r="S4959" s="0" t="str">
        <f aca="false">F4959</f>
        <v>0409112303</v>
      </c>
      <c r="T4959" s="0" t="str">
        <f aca="false">G4959</f>
        <v>3</v>
      </c>
      <c r="U4959" s="0" t="n">
        <f aca="false">L4959</f>
        <v>0.76016614599945</v>
      </c>
      <c r="V4959" s="0" t="n">
        <f aca="false">K4959</f>
        <v>39.2201978477067</v>
      </c>
      <c r="W4959" s="0" t="n">
        <f aca="false">J4959</f>
        <v>608</v>
      </c>
    </row>
    <row r="4960" customFormat="false" ht="12.8" hidden="false" customHeight="false" outlineLevel="0" collapsed="false">
      <c r="A4960" s="0" t="s">
        <v>75</v>
      </c>
      <c r="B4960" s="0" t="s">
        <v>889</v>
      </c>
      <c r="C4960" s="0" t="s">
        <v>916</v>
      </c>
      <c r="D4960" s="0" t="s">
        <v>18</v>
      </c>
      <c r="E4960" s="0" t="s">
        <v>14</v>
      </c>
      <c r="F4960" s="0" t="s">
        <v>926</v>
      </c>
      <c r="G4960" s="0" t="s">
        <v>1611</v>
      </c>
      <c r="H4960" s="0" t="n">
        <v>0.9864976612936</v>
      </c>
      <c r="I4960" s="0" t="n">
        <v>11.2591578945877</v>
      </c>
      <c r="J4960" s="0" t="n">
        <v>608</v>
      </c>
      <c r="K4960" s="0" t="n">
        <f aca="false">I4960*SUMIFS(syst_chauffage!$H$3:$H$27,syst_chauffage!$B$3:$B$27,D4960,syst_chauffage!$C$3:$C$27,E4960)</f>
        <v>30.6804049855865</v>
      </c>
      <c r="L4960" s="12" t="n">
        <f aca="false">H4960*SUMIFS(syst_chauffage!$K$3:$K$27,syst_chauffage!$B$3:$B$27,D4960,syst_chauffage!$C$3:$C$27,E4960)</f>
        <v>0.958330085370461</v>
      </c>
      <c r="N4960" s="0" t="str">
        <f aca="false">A4960</f>
        <v>Enseignement Recherche</v>
      </c>
      <c r="O4960" s="0" t="str">
        <f aca="false">B4960</f>
        <v>Enseignement primaire</v>
      </c>
      <c r="P4960" s="0" t="str">
        <f aca="false">C4960</f>
        <v>Elémentaire</v>
      </c>
      <c r="Q4960" s="0" t="str">
        <f aca="false">D4960</f>
        <v>Chaudière condensation gaz</v>
      </c>
      <c r="R4960" s="0" t="str">
        <f aca="false">E4960</f>
        <v>Gaz</v>
      </c>
      <c r="S4960" s="0" t="str">
        <f aca="false">F4960</f>
        <v>0409112404</v>
      </c>
      <c r="T4960" s="0" t="str">
        <f aca="false">G4960</f>
        <v>3</v>
      </c>
      <c r="U4960" s="0" t="n">
        <f aca="false">L4960</f>
        <v>0.958330085370461</v>
      </c>
      <c r="V4960" s="0" t="n">
        <f aca="false">K4960</f>
        <v>30.6804049855865</v>
      </c>
      <c r="W4960" s="0" t="n">
        <f aca="false">J4960</f>
        <v>608</v>
      </c>
    </row>
    <row r="4961" customFormat="false" ht="12.8" hidden="false" customHeight="false" outlineLevel="0" collapsed="false">
      <c r="A4961" s="0" t="s">
        <v>75</v>
      </c>
      <c r="B4961" s="0" t="s">
        <v>889</v>
      </c>
      <c r="C4961" s="0" t="s">
        <v>916</v>
      </c>
      <c r="D4961" s="0" t="s">
        <v>32</v>
      </c>
      <c r="E4961" s="0" t="s">
        <v>30</v>
      </c>
      <c r="F4961" s="0" t="s">
        <v>927</v>
      </c>
      <c r="G4961" s="0" t="s">
        <v>1611</v>
      </c>
      <c r="H4961" s="0" t="n">
        <v>1</v>
      </c>
      <c r="I4961" s="0" t="n">
        <v>12</v>
      </c>
      <c r="J4961" s="0" t="n">
        <v>0</v>
      </c>
      <c r="K4961" s="0" t="n">
        <f aca="false">I4961*SUMIFS(syst_chauffage!$H$3:$H$27,syst_chauffage!$B$3:$B$27,D4961,syst_chauffage!$C$3:$C$27,E4961)</f>
        <v>12</v>
      </c>
      <c r="L4961" s="12" t="n">
        <f aca="false">H4961*SUMIFS(syst_chauffage!$K$3:$K$27,syst_chauffage!$B$3:$B$27,D4961,syst_chauffage!$C$3:$C$27,E4961)</f>
        <v>1</v>
      </c>
      <c r="N4961" s="0" t="str">
        <f aca="false">A4961</f>
        <v>Enseignement Recherche</v>
      </c>
      <c r="O4961" s="0" t="str">
        <f aca="false">B4961</f>
        <v>Enseignement primaire</v>
      </c>
      <c r="P4961" s="0" t="str">
        <f aca="false">C4961</f>
        <v>Elémentaire</v>
      </c>
      <c r="Q4961" s="0" t="str">
        <f aca="false">D4961</f>
        <v>Electrique direct performant</v>
      </c>
      <c r="R4961" s="0" t="str">
        <f aca="false">E4961</f>
        <v>Electricité</v>
      </c>
      <c r="S4961" s="0" t="str">
        <f aca="false">F4961</f>
        <v>0409112602</v>
      </c>
      <c r="T4961" s="0" t="str">
        <f aca="false">G4961</f>
        <v>3</v>
      </c>
      <c r="U4961" s="0" t="n">
        <f aca="false">L4961</f>
        <v>1</v>
      </c>
      <c r="V4961" s="0" t="n">
        <f aca="false">K4961</f>
        <v>12</v>
      </c>
      <c r="W4961" s="0" t="n">
        <f aca="false">J4961</f>
        <v>0</v>
      </c>
    </row>
    <row r="4962" customFormat="false" ht="12.8" hidden="false" customHeight="false" outlineLevel="0" collapsed="false">
      <c r="A4962" s="0" t="s">
        <v>75</v>
      </c>
      <c r="B4962" s="0" t="s">
        <v>889</v>
      </c>
      <c r="C4962" s="0" t="s">
        <v>916</v>
      </c>
      <c r="D4962" s="0" t="s">
        <v>38</v>
      </c>
      <c r="E4962" s="0" t="s">
        <v>30</v>
      </c>
      <c r="F4962" s="0" t="s">
        <v>928</v>
      </c>
      <c r="G4962" s="0" t="s">
        <v>1611</v>
      </c>
      <c r="H4962" s="0" t="n">
        <v>3.34058232558139</v>
      </c>
      <c r="I4962" s="0" t="n">
        <v>77.7925231277545</v>
      </c>
      <c r="J4962" s="0" t="n">
        <v>648</v>
      </c>
      <c r="K4962" s="0" t="n">
        <f aca="false">I4962*SUMIFS(syst_chauffage!$H$3:$H$27,syst_chauffage!$B$3:$B$27,D4962,syst_chauffage!$C$3:$C$27,E4962)</f>
        <v>78.632200218504</v>
      </c>
      <c r="L4962" s="12" t="n">
        <f aca="false">H4962*SUMIFS(syst_chauffage!$K$3:$K$27,syst_chauffage!$B$3:$B$27,D4962,syst_chauffage!$C$3:$C$27,E4962)</f>
        <v>2.98853732681761</v>
      </c>
      <c r="N4962" s="0" t="str">
        <f aca="false">A4962</f>
        <v>Enseignement Recherche</v>
      </c>
      <c r="O4962" s="0" t="str">
        <f aca="false">B4962</f>
        <v>Enseignement primaire</v>
      </c>
      <c r="P4962" s="0" t="str">
        <f aca="false">C4962</f>
        <v>Elémentaire</v>
      </c>
      <c r="Q4962" s="0" t="str">
        <f aca="false">D4962</f>
        <v>PAC performant</v>
      </c>
      <c r="R4962" s="0" t="str">
        <f aca="false">E4962</f>
        <v>Electricité</v>
      </c>
      <c r="S4962" s="0" t="str">
        <f aca="false">F4962</f>
        <v>0409112902</v>
      </c>
      <c r="T4962" s="0" t="str">
        <f aca="false">G4962</f>
        <v>3</v>
      </c>
      <c r="U4962" s="0" t="n">
        <f aca="false">L4962</f>
        <v>2.98853732681761</v>
      </c>
      <c r="V4962" s="0" t="n">
        <f aca="false">K4962</f>
        <v>78.632200218504</v>
      </c>
      <c r="W4962" s="0" t="n">
        <f aca="false">J4962</f>
        <v>648</v>
      </c>
    </row>
    <row r="4963" customFormat="false" ht="12.8" hidden="false" customHeight="false" outlineLevel="0" collapsed="false">
      <c r="A4963" s="0" t="s">
        <v>75</v>
      </c>
      <c r="B4963" s="0" t="s">
        <v>889</v>
      </c>
      <c r="C4963" s="0" t="s">
        <v>929</v>
      </c>
      <c r="D4963" s="0" t="s">
        <v>19</v>
      </c>
      <c r="E4963" s="0" t="s">
        <v>57</v>
      </c>
      <c r="F4963" s="0" t="s">
        <v>930</v>
      </c>
      <c r="G4963" s="0" t="s">
        <v>1611</v>
      </c>
      <c r="H4963" s="0" t="n">
        <v>0.815810059360556</v>
      </c>
      <c r="I4963" s="0" t="n">
        <v>21.6325660936795</v>
      </c>
      <c r="J4963" s="0" t="n">
        <v>0</v>
      </c>
      <c r="K4963" s="0" t="n">
        <f aca="false">I4963*SUMIFS(syst_chauffage!$H$3:$H$27,syst_chauffage!$B$3:$B$27,D4963,syst_chauffage!$C$3:$C$27,E4963)</f>
        <v>30.1228436778436</v>
      </c>
      <c r="L4963" s="12" t="n">
        <f aca="false">H4963*SUMIFS(syst_chauffage!$K$3:$K$27,syst_chauffage!$B$3:$B$27,D4963,syst_chauffage!$C$3:$C$27,E4963)</f>
        <v>0.815810059360556</v>
      </c>
      <c r="N4963" s="0" t="str">
        <f aca="false">A4963</f>
        <v>Enseignement Recherche</v>
      </c>
      <c r="O4963" s="0" t="str">
        <f aca="false">B4963</f>
        <v>Enseignement primaire</v>
      </c>
      <c r="P4963" s="0" t="str">
        <f aca="false">C4963</f>
        <v>Préélémentaire</v>
      </c>
      <c r="Q4963" s="0" t="str">
        <f aca="false">D4963</f>
        <v>Autre système centralisé</v>
      </c>
      <c r="R4963" s="0" t="str">
        <f aca="false">E4963</f>
        <v>Autres</v>
      </c>
      <c r="S4963" s="0" t="str">
        <f aca="false">F4963</f>
        <v>0409860101</v>
      </c>
      <c r="T4963" s="0" t="str">
        <f aca="false">G4963</f>
        <v>3</v>
      </c>
      <c r="U4963" s="0" t="n">
        <f aca="false">L4963</f>
        <v>0.815810059360556</v>
      </c>
      <c r="V4963" s="0" t="n">
        <f aca="false">K4963</f>
        <v>30.1228436778436</v>
      </c>
      <c r="W4963" s="0" t="n">
        <f aca="false">J4963</f>
        <v>0</v>
      </c>
    </row>
    <row r="4964" customFormat="false" ht="12.8" hidden="false" customHeight="false" outlineLevel="0" collapsed="false">
      <c r="A4964" s="0" t="s">
        <v>75</v>
      </c>
      <c r="B4964" s="0" t="s">
        <v>889</v>
      </c>
      <c r="C4964" s="0" t="s">
        <v>929</v>
      </c>
      <c r="D4964" s="0" t="s">
        <v>19</v>
      </c>
      <c r="E4964" s="0" t="s">
        <v>58</v>
      </c>
      <c r="F4964" s="0" t="s">
        <v>931</v>
      </c>
      <c r="G4964" s="0" t="s">
        <v>1611</v>
      </c>
      <c r="H4964" s="0" t="n">
        <v>0.937435005142112</v>
      </c>
      <c r="I4964" s="0" t="n">
        <v>23.9701485099541</v>
      </c>
      <c r="J4964" s="0" t="n">
        <v>680</v>
      </c>
      <c r="K4964" s="0" t="n">
        <f aca="false">I4964*SUMIFS(syst_chauffage!$H$3:$H$27,syst_chauffage!$B$3:$B$27,D4964,syst_chauffage!$C$3:$C$27,E4964)</f>
        <v>39.4296859669974</v>
      </c>
      <c r="L4964" s="12" t="n">
        <f aca="false">H4964*SUMIFS(syst_chauffage!$K$3:$K$27,syst_chauffage!$B$3:$B$27,D4964,syst_chauffage!$C$3:$C$27,E4964)</f>
        <v>0.937435005142112</v>
      </c>
      <c r="N4964" s="0" t="str">
        <f aca="false">A4964</f>
        <v>Enseignement Recherche</v>
      </c>
      <c r="O4964" s="0" t="str">
        <f aca="false">B4964</f>
        <v>Enseignement primaire</v>
      </c>
      <c r="P4964" s="0" t="str">
        <f aca="false">C4964</f>
        <v>Préélémentaire</v>
      </c>
      <c r="Q4964" s="0" t="str">
        <f aca="false">D4964</f>
        <v>Autre système centralisé</v>
      </c>
      <c r="R4964" s="0" t="str">
        <f aca="false">E4964</f>
        <v>Urbain</v>
      </c>
      <c r="S4964" s="0" t="str">
        <f aca="false">F4964</f>
        <v>0409860106</v>
      </c>
      <c r="T4964" s="0" t="str">
        <f aca="false">G4964</f>
        <v>3</v>
      </c>
      <c r="U4964" s="0" t="n">
        <f aca="false">L4964</f>
        <v>0.937435005142112</v>
      </c>
      <c r="V4964" s="0" t="n">
        <f aca="false">K4964</f>
        <v>39.4296859669974</v>
      </c>
      <c r="W4964" s="0" t="n">
        <f aca="false">J4964</f>
        <v>680</v>
      </c>
    </row>
    <row r="4965" customFormat="false" ht="12.8" hidden="false" customHeight="false" outlineLevel="0" collapsed="false">
      <c r="A4965" s="0" t="s">
        <v>75</v>
      </c>
      <c r="B4965" s="0" t="s">
        <v>889</v>
      </c>
      <c r="C4965" s="0" t="s">
        <v>929</v>
      </c>
      <c r="D4965" s="0" t="s">
        <v>22</v>
      </c>
      <c r="E4965" s="0" t="s">
        <v>23</v>
      </c>
      <c r="F4965" s="0" t="s">
        <v>932</v>
      </c>
      <c r="G4965" s="0" t="s">
        <v>1611</v>
      </c>
      <c r="H4965" s="0" t="n">
        <v>0.597976795330556</v>
      </c>
      <c r="I4965" s="0" t="n">
        <v>12.8075801814447</v>
      </c>
      <c r="J4965" s="0" t="n">
        <v>0</v>
      </c>
      <c r="K4965" s="0" t="n">
        <f aca="false">I4965*SUMIFS(syst_chauffage!$H$3:$H$27,syst_chauffage!$B$3:$B$27,D4965,syst_chauffage!$C$3:$C$27,E4965)</f>
        <v>22.5544369754244</v>
      </c>
      <c r="L4965" s="12" t="n">
        <f aca="false">H4965*SUMIFS(syst_chauffage!$K$3:$K$27,syst_chauffage!$B$3:$B$27,D4965,syst_chauffage!$C$3:$C$27,E4965)</f>
        <v>0.597976795330556</v>
      </c>
      <c r="N4965" s="0" t="str">
        <f aca="false">A4965</f>
        <v>Enseignement Recherche</v>
      </c>
      <c r="O4965" s="0" t="str">
        <f aca="false">B4965</f>
        <v>Enseignement primaire</v>
      </c>
      <c r="P4965" s="0" t="str">
        <f aca="false">C4965</f>
        <v>Préélémentaire</v>
      </c>
      <c r="Q4965" s="0" t="str">
        <f aca="false">D4965</f>
        <v>Chaudière fioul</v>
      </c>
      <c r="R4965" s="0" t="str">
        <f aca="false">E4965</f>
        <v>Fioul</v>
      </c>
      <c r="S4965" s="0" t="str">
        <f aca="false">F4965</f>
        <v>0409860303</v>
      </c>
      <c r="T4965" s="0" t="str">
        <f aca="false">G4965</f>
        <v>3</v>
      </c>
      <c r="U4965" s="0" t="n">
        <f aca="false">L4965</f>
        <v>0.597976795330556</v>
      </c>
      <c r="V4965" s="0" t="n">
        <f aca="false">K4965</f>
        <v>22.5544369754244</v>
      </c>
      <c r="W4965" s="0" t="n">
        <f aca="false">J4965</f>
        <v>0</v>
      </c>
    </row>
    <row r="4966" customFormat="false" ht="12.8" hidden="false" customHeight="false" outlineLevel="0" collapsed="false">
      <c r="A4966" s="0" t="s">
        <v>75</v>
      </c>
      <c r="B4966" s="0" t="s">
        <v>889</v>
      </c>
      <c r="C4966" s="0" t="s">
        <v>929</v>
      </c>
      <c r="D4966" s="0" t="s">
        <v>13</v>
      </c>
      <c r="E4966" s="0" t="s">
        <v>14</v>
      </c>
      <c r="F4966" s="0" t="s">
        <v>933</v>
      </c>
      <c r="G4966" s="0" t="s">
        <v>1611</v>
      </c>
      <c r="H4966" s="0" t="n">
        <v>0.89604830575714</v>
      </c>
      <c r="I4966" s="0" t="n">
        <v>9.52552098514948</v>
      </c>
      <c r="J4966" s="0" t="n">
        <v>264</v>
      </c>
      <c r="K4966" s="0" t="n">
        <f aca="false">I4966*SUMIFS(syst_chauffage!$H$3:$H$27,syst_chauffage!$B$3:$B$27,D4966,syst_chauffage!$C$3:$C$27,E4966)</f>
        <v>19.2376634712972</v>
      </c>
      <c r="L4966" s="12" t="n">
        <f aca="false">H4966*SUMIFS(syst_chauffage!$K$3:$K$27,syst_chauffage!$B$3:$B$27,D4966,syst_chauffage!$C$3:$C$27,E4966)</f>
        <v>0.89604830575714</v>
      </c>
      <c r="N4966" s="0" t="str">
        <f aca="false">A4966</f>
        <v>Enseignement Recherche</v>
      </c>
      <c r="O4966" s="0" t="str">
        <f aca="false">B4966</f>
        <v>Enseignement primaire</v>
      </c>
      <c r="P4966" s="0" t="str">
        <f aca="false">C4966</f>
        <v>Préélémentaire</v>
      </c>
      <c r="Q4966" s="0" t="str">
        <f aca="false">D4966</f>
        <v>Chaudière gaz</v>
      </c>
      <c r="R4966" s="0" t="str">
        <f aca="false">E4966</f>
        <v>Gaz</v>
      </c>
      <c r="S4966" s="0" t="str">
        <f aca="false">F4966</f>
        <v>0409860404</v>
      </c>
      <c r="T4966" s="0" t="str">
        <f aca="false">G4966</f>
        <v>3</v>
      </c>
      <c r="U4966" s="0" t="n">
        <f aca="false">L4966</f>
        <v>0.89604830575714</v>
      </c>
      <c r="V4966" s="0" t="n">
        <f aca="false">K4966</f>
        <v>19.2376634712972</v>
      </c>
      <c r="W4966" s="0" t="n">
        <f aca="false">J4966</f>
        <v>264</v>
      </c>
    </row>
    <row r="4967" customFormat="false" ht="12.8" hidden="false" customHeight="false" outlineLevel="0" collapsed="false">
      <c r="A4967" s="0" t="s">
        <v>75</v>
      </c>
      <c r="B4967" s="0" t="s">
        <v>889</v>
      </c>
      <c r="C4967" s="0" t="s">
        <v>929</v>
      </c>
      <c r="D4967" s="0" t="s">
        <v>29</v>
      </c>
      <c r="E4967" s="0" t="s">
        <v>30</v>
      </c>
      <c r="F4967" s="0" t="s">
        <v>934</v>
      </c>
      <c r="G4967" s="0" t="s">
        <v>1611</v>
      </c>
      <c r="H4967" s="0" t="n">
        <v>0.92</v>
      </c>
      <c r="I4967" s="0" t="n">
        <v>10.4</v>
      </c>
      <c r="J4967" s="0" t="n">
        <v>0</v>
      </c>
      <c r="K4967" s="0" t="n">
        <f aca="false">I4967*SUMIFS(syst_chauffage!$H$3:$H$27,syst_chauffage!$B$3:$B$27,D4967,syst_chauffage!$C$3:$C$27,E4967)</f>
        <v>3</v>
      </c>
      <c r="L4967" s="12" t="n">
        <f aca="false">H4967*SUMIFS(syst_chauffage!$K$3:$K$27,syst_chauffage!$B$3:$B$27,D4967,syst_chauffage!$C$3:$C$27,E4967)</f>
        <v>0.92</v>
      </c>
      <c r="N4967" s="0" t="str">
        <f aca="false">A4967</f>
        <v>Enseignement Recherche</v>
      </c>
      <c r="O4967" s="0" t="str">
        <f aca="false">B4967</f>
        <v>Enseignement primaire</v>
      </c>
      <c r="P4967" s="0" t="str">
        <f aca="false">C4967</f>
        <v>Préélémentaire</v>
      </c>
      <c r="Q4967" s="0" t="str">
        <f aca="false">D4967</f>
        <v>Electrique direct</v>
      </c>
      <c r="R4967" s="0" t="str">
        <f aca="false">E4967</f>
        <v>Electricité</v>
      </c>
      <c r="S4967" s="0" t="str">
        <f aca="false">F4967</f>
        <v>0409860602</v>
      </c>
      <c r="T4967" s="0" t="str">
        <f aca="false">G4967</f>
        <v>3</v>
      </c>
      <c r="U4967" s="0" t="n">
        <f aca="false">L4967</f>
        <v>0.92</v>
      </c>
      <c r="V4967" s="0" t="n">
        <f aca="false">K4967</f>
        <v>3</v>
      </c>
      <c r="W4967" s="0" t="n">
        <f aca="false">J4967</f>
        <v>0</v>
      </c>
    </row>
    <row r="4968" customFormat="false" ht="12.8" hidden="false" customHeight="false" outlineLevel="0" collapsed="false">
      <c r="A4968" s="0" t="s">
        <v>75</v>
      </c>
      <c r="B4968" s="0" t="s">
        <v>889</v>
      </c>
      <c r="C4968" s="0" t="s">
        <v>929</v>
      </c>
      <c r="D4968" s="0" t="s">
        <v>36</v>
      </c>
      <c r="E4968" s="0" t="s">
        <v>30</v>
      </c>
      <c r="F4968" s="0" t="s">
        <v>935</v>
      </c>
      <c r="G4968" s="0" t="s">
        <v>1611</v>
      </c>
      <c r="H4968" s="0" t="n">
        <v>2.89517134883721</v>
      </c>
      <c r="I4968" s="0" t="n">
        <v>62.8593532344733</v>
      </c>
      <c r="J4968" s="0" t="n">
        <v>603</v>
      </c>
      <c r="K4968" s="0" t="n">
        <f aca="false">I4968*SUMIFS(syst_chauffage!$H$3:$H$27,syst_chauffage!$B$3:$B$27,D4968,syst_chauffage!$C$3:$C$27,E4968)</f>
        <v>38.8884481945241</v>
      </c>
      <c r="L4968" s="12" t="n">
        <f aca="false">H4968*SUMIFS(syst_chauffage!$K$3:$K$27,syst_chauffage!$B$3:$B$27,D4968,syst_chauffage!$C$3:$C$27,E4968)</f>
        <v>2.4324955428598</v>
      </c>
      <c r="N4968" s="0" t="str">
        <f aca="false">A4968</f>
        <v>Enseignement Recherche</v>
      </c>
      <c r="O4968" s="0" t="str">
        <f aca="false">B4968</f>
        <v>Enseignement primaire</v>
      </c>
      <c r="P4968" s="0" t="str">
        <f aca="false">C4968</f>
        <v>Préélémentaire</v>
      </c>
      <c r="Q4968" s="0" t="str">
        <f aca="false">D4968</f>
        <v>PAC</v>
      </c>
      <c r="R4968" s="0" t="str">
        <f aca="false">E4968</f>
        <v>Electricité</v>
      </c>
      <c r="S4968" s="0" t="str">
        <f aca="false">F4968</f>
        <v>0409860902</v>
      </c>
      <c r="T4968" s="0" t="str">
        <f aca="false">G4968</f>
        <v>3</v>
      </c>
      <c r="U4968" s="0" t="n">
        <f aca="false">L4968</f>
        <v>2.4324955428598</v>
      </c>
      <c r="V4968" s="0" t="n">
        <f aca="false">K4968</f>
        <v>38.8884481945241</v>
      </c>
      <c r="W4968" s="0" t="n">
        <f aca="false">J4968</f>
        <v>603</v>
      </c>
    </row>
    <row r="4969" customFormat="false" ht="12.8" hidden="false" customHeight="false" outlineLevel="0" collapsed="false">
      <c r="A4969" s="0" t="s">
        <v>75</v>
      </c>
      <c r="B4969" s="0" t="s">
        <v>889</v>
      </c>
      <c r="C4969" s="0" t="s">
        <v>929</v>
      </c>
      <c r="D4969" s="0" t="s">
        <v>51</v>
      </c>
      <c r="E4969" s="0" t="s">
        <v>57</v>
      </c>
      <c r="F4969" s="0" t="s">
        <v>936</v>
      </c>
      <c r="G4969" s="0" t="s">
        <v>1611</v>
      </c>
      <c r="H4969" s="0" t="n">
        <v>0.941319299262179</v>
      </c>
      <c r="I4969" s="0" t="n">
        <v>25.753054873428</v>
      </c>
      <c r="J4969" s="0" t="n">
        <v>0</v>
      </c>
      <c r="K4969" s="0" t="n">
        <f aca="false">I4969*SUMIFS(syst_chauffage!$H$3:$H$27,syst_chauffage!$B$3:$B$27,D4969,syst_chauffage!$C$3:$C$27,E4969)</f>
        <v>54.5669596050374</v>
      </c>
      <c r="L4969" s="12" t="n">
        <f aca="false">H4969*SUMIFS(syst_chauffage!$K$3:$K$27,syst_chauffage!$B$3:$B$27,D4969,syst_chauffage!$C$3:$C$27,E4969)</f>
        <v>0.941319299262179</v>
      </c>
      <c r="N4969" s="0" t="str">
        <f aca="false">A4969</f>
        <v>Enseignement Recherche</v>
      </c>
      <c r="O4969" s="0" t="str">
        <f aca="false">B4969</f>
        <v>Enseignement primaire</v>
      </c>
      <c r="P4969" s="0" t="str">
        <f aca="false">C4969</f>
        <v>Préélémentaire</v>
      </c>
      <c r="Q4969" s="0" t="str">
        <f aca="false">D4969</f>
        <v>Autre système centralisé performant</v>
      </c>
      <c r="R4969" s="0" t="str">
        <f aca="false">E4969</f>
        <v>Autres</v>
      </c>
      <c r="S4969" s="0" t="str">
        <f aca="false">F4969</f>
        <v>0409862101</v>
      </c>
      <c r="T4969" s="0" t="str">
        <f aca="false">G4969</f>
        <v>3</v>
      </c>
      <c r="U4969" s="0" t="n">
        <f aca="false">L4969</f>
        <v>0.941319299262179</v>
      </c>
      <c r="V4969" s="0" t="n">
        <f aca="false">K4969</f>
        <v>54.5669596050374</v>
      </c>
      <c r="W4969" s="0" t="n">
        <f aca="false">J4969</f>
        <v>0</v>
      </c>
    </row>
    <row r="4970" customFormat="false" ht="12.8" hidden="false" customHeight="false" outlineLevel="0" collapsed="false">
      <c r="A4970" s="0" t="s">
        <v>75</v>
      </c>
      <c r="B4970" s="0" t="s">
        <v>889</v>
      </c>
      <c r="C4970" s="0" t="s">
        <v>929</v>
      </c>
      <c r="D4970" s="0" t="s">
        <v>51</v>
      </c>
      <c r="E4970" s="0" t="s">
        <v>58</v>
      </c>
      <c r="F4970" s="0" t="s">
        <v>937</v>
      </c>
      <c r="G4970" s="0" t="s">
        <v>1611</v>
      </c>
      <c r="H4970" s="0" t="n">
        <v>1.08165577516398</v>
      </c>
      <c r="I4970" s="0" t="n">
        <v>28.5358910832787</v>
      </c>
      <c r="J4970" s="0" t="n">
        <v>680</v>
      </c>
      <c r="K4970" s="0" t="n">
        <f aca="false">I4970*SUMIFS(syst_chauffage!$H$3:$H$27,syst_chauffage!$B$3:$B$27,D4970,syst_chauffage!$C$3:$C$27,E4970)</f>
        <v>60.8955775023545</v>
      </c>
      <c r="L4970" s="12" t="n">
        <f aca="false">H4970*SUMIFS(syst_chauffage!$K$3:$K$27,syst_chauffage!$B$3:$B$27,D4970,syst_chauffage!$C$3:$C$27,E4970)</f>
        <v>1.08165577516398</v>
      </c>
      <c r="N4970" s="0" t="str">
        <f aca="false">A4970</f>
        <v>Enseignement Recherche</v>
      </c>
      <c r="O4970" s="0" t="str">
        <f aca="false">B4970</f>
        <v>Enseignement primaire</v>
      </c>
      <c r="P4970" s="0" t="str">
        <f aca="false">C4970</f>
        <v>Préélémentaire</v>
      </c>
      <c r="Q4970" s="0" t="str">
        <f aca="false">D4970</f>
        <v>Autre système centralisé performant</v>
      </c>
      <c r="R4970" s="0" t="str">
        <f aca="false">E4970</f>
        <v>Urbain</v>
      </c>
      <c r="S4970" s="0" t="str">
        <f aca="false">F4970</f>
        <v>0409862106</v>
      </c>
      <c r="T4970" s="0" t="str">
        <f aca="false">G4970</f>
        <v>3</v>
      </c>
      <c r="U4970" s="0" t="n">
        <f aca="false">L4970</f>
        <v>1.08165577516398</v>
      </c>
      <c r="V4970" s="0" t="n">
        <f aca="false">K4970</f>
        <v>60.8955775023545</v>
      </c>
      <c r="W4970" s="0" t="n">
        <f aca="false">J4970</f>
        <v>680</v>
      </c>
    </row>
    <row r="4971" customFormat="false" ht="12.8" hidden="false" customHeight="false" outlineLevel="0" collapsed="false">
      <c r="A4971" s="0" t="s">
        <v>75</v>
      </c>
      <c r="B4971" s="0" t="s">
        <v>889</v>
      </c>
      <c r="C4971" s="0" t="s">
        <v>929</v>
      </c>
      <c r="D4971" s="0" t="s">
        <v>27</v>
      </c>
      <c r="E4971" s="0" t="s">
        <v>23</v>
      </c>
      <c r="F4971" s="0" t="s">
        <v>938</v>
      </c>
      <c r="G4971" s="0" t="s">
        <v>1611</v>
      </c>
      <c r="H4971" s="0" t="n">
        <v>0.760180594165539</v>
      </c>
      <c r="I4971" s="0" t="n">
        <v>15.2471192636247</v>
      </c>
      <c r="J4971" s="0" t="n">
        <v>608</v>
      </c>
      <c r="K4971" s="0" t="n">
        <f aca="false">I4971*SUMIFS(syst_chauffage!$H$3:$H$27,syst_chauffage!$B$3:$B$27,D4971,syst_chauffage!$C$3:$C$27,E4971)</f>
        <v>39.099760553011</v>
      </c>
      <c r="L4971" s="12" t="n">
        <f aca="false">H4971*SUMIFS(syst_chauffage!$K$3:$K$27,syst_chauffage!$B$3:$B$27,D4971,syst_chauffage!$C$3:$C$27,E4971)</f>
        <v>0.760180594165539</v>
      </c>
      <c r="N4971" s="0" t="str">
        <f aca="false">A4971</f>
        <v>Enseignement Recherche</v>
      </c>
      <c r="O4971" s="0" t="str">
        <f aca="false">B4971</f>
        <v>Enseignement primaire</v>
      </c>
      <c r="P4971" s="0" t="str">
        <f aca="false">C4971</f>
        <v>Préélémentaire</v>
      </c>
      <c r="Q4971" s="0" t="str">
        <f aca="false">D4971</f>
        <v>Chaudière condensation fioul</v>
      </c>
      <c r="R4971" s="0" t="str">
        <f aca="false">E4971</f>
        <v>Fioul</v>
      </c>
      <c r="S4971" s="0" t="str">
        <f aca="false">F4971</f>
        <v>0409862303</v>
      </c>
      <c r="T4971" s="0" t="str">
        <f aca="false">G4971</f>
        <v>3</v>
      </c>
      <c r="U4971" s="0" t="n">
        <f aca="false">L4971</f>
        <v>0.760180594165539</v>
      </c>
      <c r="V4971" s="0" t="n">
        <f aca="false">K4971</f>
        <v>39.099760553011</v>
      </c>
      <c r="W4971" s="0" t="n">
        <f aca="false">J4971</f>
        <v>608</v>
      </c>
    </row>
    <row r="4972" customFormat="false" ht="12.8" hidden="false" customHeight="false" outlineLevel="0" collapsed="false">
      <c r="A4972" s="0" t="s">
        <v>75</v>
      </c>
      <c r="B4972" s="0" t="s">
        <v>889</v>
      </c>
      <c r="C4972" s="0" t="s">
        <v>929</v>
      </c>
      <c r="D4972" s="0" t="s">
        <v>18</v>
      </c>
      <c r="E4972" s="0" t="s">
        <v>14</v>
      </c>
      <c r="F4972" s="0" t="s">
        <v>939</v>
      </c>
      <c r="G4972" s="0" t="s">
        <v>1611</v>
      </c>
      <c r="H4972" s="0" t="n">
        <v>0.986495619265336</v>
      </c>
      <c r="I4972" s="0" t="n">
        <v>11.3399059347018</v>
      </c>
      <c r="J4972" s="0" t="n">
        <v>608</v>
      </c>
      <c r="K4972" s="0" t="n">
        <f aca="false">I4972*SUMIFS(syst_chauffage!$H$3:$H$27,syst_chauffage!$B$3:$B$27,D4972,syst_chauffage!$C$3:$C$27,E4972)</f>
        <v>30.9004376554972</v>
      </c>
      <c r="L4972" s="12" t="n">
        <f aca="false">H4972*SUMIFS(syst_chauffage!$K$3:$K$27,syst_chauffage!$B$3:$B$27,D4972,syst_chauffage!$C$3:$C$27,E4972)</f>
        <v>0.958328101648454</v>
      </c>
      <c r="N4972" s="0" t="str">
        <f aca="false">A4972</f>
        <v>Enseignement Recherche</v>
      </c>
      <c r="O4972" s="0" t="str">
        <f aca="false">B4972</f>
        <v>Enseignement primaire</v>
      </c>
      <c r="P4972" s="0" t="str">
        <f aca="false">C4972</f>
        <v>Préélémentaire</v>
      </c>
      <c r="Q4972" s="0" t="str">
        <f aca="false">D4972</f>
        <v>Chaudière condensation gaz</v>
      </c>
      <c r="R4972" s="0" t="str">
        <f aca="false">E4972</f>
        <v>Gaz</v>
      </c>
      <c r="S4972" s="0" t="str">
        <f aca="false">F4972</f>
        <v>0409862404</v>
      </c>
      <c r="T4972" s="0" t="str">
        <f aca="false">G4972</f>
        <v>3</v>
      </c>
      <c r="U4972" s="0" t="n">
        <f aca="false">L4972</f>
        <v>0.958328101648454</v>
      </c>
      <c r="V4972" s="0" t="n">
        <f aca="false">K4972</f>
        <v>30.9004376554972</v>
      </c>
      <c r="W4972" s="0" t="n">
        <f aca="false">J4972</f>
        <v>608</v>
      </c>
    </row>
    <row r="4973" customFormat="false" ht="12.8" hidden="false" customHeight="false" outlineLevel="0" collapsed="false">
      <c r="A4973" s="0" t="s">
        <v>75</v>
      </c>
      <c r="B4973" s="0" t="s">
        <v>889</v>
      </c>
      <c r="C4973" s="0" t="s">
        <v>929</v>
      </c>
      <c r="D4973" s="0" t="s">
        <v>32</v>
      </c>
      <c r="E4973" s="0" t="s">
        <v>30</v>
      </c>
      <c r="F4973" s="0" t="s">
        <v>940</v>
      </c>
      <c r="G4973" s="0" t="s">
        <v>1611</v>
      </c>
      <c r="H4973" s="0" t="n">
        <v>1</v>
      </c>
      <c r="I4973" s="0" t="n">
        <v>12</v>
      </c>
      <c r="J4973" s="0" t="n">
        <v>0</v>
      </c>
      <c r="K4973" s="0" t="n">
        <f aca="false">I4973*SUMIFS(syst_chauffage!$H$3:$H$27,syst_chauffage!$B$3:$B$27,D4973,syst_chauffage!$C$3:$C$27,E4973)</f>
        <v>12</v>
      </c>
      <c r="L4973" s="12" t="n">
        <f aca="false">H4973*SUMIFS(syst_chauffage!$K$3:$K$27,syst_chauffage!$B$3:$B$27,D4973,syst_chauffage!$C$3:$C$27,E4973)</f>
        <v>1</v>
      </c>
      <c r="N4973" s="0" t="str">
        <f aca="false">A4973</f>
        <v>Enseignement Recherche</v>
      </c>
      <c r="O4973" s="0" t="str">
        <f aca="false">B4973</f>
        <v>Enseignement primaire</v>
      </c>
      <c r="P4973" s="0" t="str">
        <f aca="false">C4973</f>
        <v>Préélémentaire</v>
      </c>
      <c r="Q4973" s="0" t="str">
        <f aca="false">D4973</f>
        <v>Electrique direct performant</v>
      </c>
      <c r="R4973" s="0" t="str">
        <f aca="false">E4973</f>
        <v>Electricité</v>
      </c>
      <c r="S4973" s="0" t="str">
        <f aca="false">F4973</f>
        <v>0409862602</v>
      </c>
      <c r="T4973" s="0" t="str">
        <f aca="false">G4973</f>
        <v>3</v>
      </c>
      <c r="U4973" s="0" t="n">
        <f aca="false">L4973</f>
        <v>1</v>
      </c>
      <c r="V4973" s="0" t="n">
        <f aca="false">K4973</f>
        <v>12</v>
      </c>
      <c r="W4973" s="0" t="n">
        <f aca="false">J4973</f>
        <v>0</v>
      </c>
    </row>
    <row r="4974" customFormat="false" ht="12.8" hidden="false" customHeight="false" outlineLevel="0" collapsed="false">
      <c r="A4974" s="0" t="s">
        <v>75</v>
      </c>
      <c r="B4974" s="0" t="s">
        <v>889</v>
      </c>
      <c r="C4974" s="0" t="s">
        <v>929</v>
      </c>
      <c r="D4974" s="0" t="s">
        <v>38</v>
      </c>
      <c r="E4974" s="0" t="s">
        <v>30</v>
      </c>
      <c r="F4974" s="0" t="s">
        <v>941</v>
      </c>
      <c r="G4974" s="0" t="s">
        <v>1611</v>
      </c>
      <c r="H4974" s="0" t="n">
        <v>3.34058232558139</v>
      </c>
      <c r="I4974" s="0" t="n">
        <v>74.832563374373</v>
      </c>
      <c r="J4974" s="0" t="n">
        <v>648</v>
      </c>
      <c r="K4974" s="0" t="n">
        <f aca="false">I4974*SUMIFS(syst_chauffage!$H$3:$H$27,syst_chauffage!$B$3:$B$27,D4974,syst_chauffage!$C$3:$C$27,E4974)</f>
        <v>75.6402912456535</v>
      </c>
      <c r="L4974" s="12" t="n">
        <f aca="false">H4974*SUMIFS(syst_chauffage!$K$3:$K$27,syst_chauffage!$B$3:$B$27,D4974,syst_chauffage!$C$3:$C$27,E4974)</f>
        <v>2.98853732681761</v>
      </c>
      <c r="N4974" s="0" t="str">
        <f aca="false">A4974</f>
        <v>Enseignement Recherche</v>
      </c>
      <c r="O4974" s="0" t="str">
        <f aca="false">B4974</f>
        <v>Enseignement primaire</v>
      </c>
      <c r="P4974" s="0" t="str">
        <f aca="false">C4974</f>
        <v>Préélémentaire</v>
      </c>
      <c r="Q4974" s="0" t="str">
        <f aca="false">D4974</f>
        <v>PAC performant</v>
      </c>
      <c r="R4974" s="0" t="str">
        <f aca="false">E4974</f>
        <v>Electricité</v>
      </c>
      <c r="S4974" s="0" t="str">
        <f aca="false">F4974</f>
        <v>0409862902</v>
      </c>
      <c r="T4974" s="0" t="str">
        <f aca="false">G4974</f>
        <v>3</v>
      </c>
      <c r="U4974" s="0" t="n">
        <f aca="false">L4974</f>
        <v>2.98853732681761</v>
      </c>
      <c r="V4974" s="0" t="n">
        <f aca="false">K4974</f>
        <v>75.6402912456535</v>
      </c>
      <c r="W4974" s="0" t="n">
        <f aca="false">J4974</f>
        <v>648</v>
      </c>
    </row>
    <row r="4975" customFormat="false" ht="12.8" hidden="false" customHeight="false" outlineLevel="0" collapsed="false">
      <c r="A4975" s="0" t="s">
        <v>75</v>
      </c>
      <c r="B4975" s="0" t="s">
        <v>942</v>
      </c>
      <c r="C4975" s="0" t="s">
        <v>943</v>
      </c>
      <c r="D4975" s="0" t="s">
        <v>19</v>
      </c>
      <c r="E4975" s="0" t="s">
        <v>57</v>
      </c>
      <c r="F4975" s="0" t="s">
        <v>944</v>
      </c>
      <c r="G4975" s="0" t="s">
        <v>1611</v>
      </c>
      <c r="H4975" s="0" t="n">
        <v>0.877991717485576</v>
      </c>
      <c r="I4975" s="0" t="n">
        <v>44.6426161362648</v>
      </c>
      <c r="J4975" s="0" t="n">
        <v>0</v>
      </c>
      <c r="K4975" s="0" t="n">
        <f aca="false">I4975*SUMIFS(syst_chauffage!$H$3:$H$27,syst_chauffage!$B$3:$B$27,D4975,syst_chauffage!$C$3:$C$27,E4975)</f>
        <v>62.1638016229423</v>
      </c>
      <c r="L4975" s="12" t="n">
        <f aca="false">H4975*SUMIFS(syst_chauffage!$K$3:$K$27,syst_chauffage!$B$3:$B$27,D4975,syst_chauffage!$C$3:$C$27,E4975)</f>
        <v>0.877991717485576</v>
      </c>
      <c r="N4975" s="0" t="str">
        <f aca="false">A4975</f>
        <v>Enseignement Recherche</v>
      </c>
      <c r="O4975" s="0" t="str">
        <f aca="false">B4975</f>
        <v>Enseignement secondaire</v>
      </c>
      <c r="P4975" s="0" t="str">
        <f aca="false">C4975</f>
        <v>Cantine collége</v>
      </c>
      <c r="Q4975" s="0" t="str">
        <f aca="false">D4975</f>
        <v>Autre système centralisé</v>
      </c>
      <c r="R4975" s="0" t="str">
        <f aca="false">E4975</f>
        <v>Autres</v>
      </c>
      <c r="S4975" s="0" t="str">
        <f aca="false">F4975</f>
        <v>0410020101</v>
      </c>
      <c r="T4975" s="0" t="str">
        <f aca="false">G4975</f>
        <v>3</v>
      </c>
      <c r="U4975" s="0" t="n">
        <f aca="false">L4975</f>
        <v>0.877991717485576</v>
      </c>
      <c r="V4975" s="0" t="n">
        <f aca="false">K4975</f>
        <v>62.1638016229423</v>
      </c>
      <c r="W4975" s="0" t="n">
        <f aca="false">J4975</f>
        <v>0</v>
      </c>
    </row>
    <row r="4976" customFormat="false" ht="12.8" hidden="false" customHeight="false" outlineLevel="0" collapsed="false">
      <c r="A4976" s="0" t="s">
        <v>75</v>
      </c>
      <c r="B4976" s="0" t="s">
        <v>942</v>
      </c>
      <c r="C4976" s="0" t="s">
        <v>943</v>
      </c>
      <c r="D4976" s="0" t="s">
        <v>19</v>
      </c>
      <c r="E4976" s="0" t="s">
        <v>58</v>
      </c>
      <c r="F4976" s="0" t="s">
        <v>945</v>
      </c>
      <c r="G4976" s="0" t="s">
        <v>1611</v>
      </c>
      <c r="H4976" s="0" t="n">
        <v>0.876279146061918</v>
      </c>
      <c r="I4976" s="0" t="n">
        <v>44.1643831846646</v>
      </c>
      <c r="J4976" s="0" t="n">
        <v>680</v>
      </c>
      <c r="K4976" s="0" t="n">
        <f aca="false">I4976*SUMIFS(syst_chauffage!$H$3:$H$27,syst_chauffage!$B$3:$B$27,D4976,syst_chauffage!$C$3:$C$27,E4976)</f>
        <v>72.6481840183142</v>
      </c>
      <c r="L4976" s="12" t="n">
        <f aca="false">H4976*SUMIFS(syst_chauffage!$K$3:$K$27,syst_chauffage!$B$3:$B$27,D4976,syst_chauffage!$C$3:$C$27,E4976)</f>
        <v>0.876279146061918</v>
      </c>
      <c r="N4976" s="0" t="str">
        <f aca="false">A4976</f>
        <v>Enseignement Recherche</v>
      </c>
      <c r="O4976" s="0" t="str">
        <f aca="false">B4976</f>
        <v>Enseignement secondaire</v>
      </c>
      <c r="P4976" s="0" t="str">
        <f aca="false">C4976</f>
        <v>Cantine collége</v>
      </c>
      <c r="Q4976" s="0" t="str">
        <f aca="false">D4976</f>
        <v>Autre système centralisé</v>
      </c>
      <c r="R4976" s="0" t="str">
        <f aca="false">E4976</f>
        <v>Urbain</v>
      </c>
      <c r="S4976" s="0" t="str">
        <f aca="false">F4976</f>
        <v>0410020106</v>
      </c>
      <c r="T4976" s="0" t="str">
        <f aca="false">G4976</f>
        <v>3</v>
      </c>
      <c r="U4976" s="0" t="n">
        <f aca="false">L4976</f>
        <v>0.876279146061918</v>
      </c>
      <c r="V4976" s="0" t="n">
        <f aca="false">K4976</f>
        <v>72.6481840183142</v>
      </c>
      <c r="W4976" s="0" t="n">
        <f aca="false">J4976</f>
        <v>680</v>
      </c>
    </row>
    <row r="4977" customFormat="false" ht="12.8" hidden="false" customHeight="false" outlineLevel="0" collapsed="false">
      <c r="A4977" s="0" t="s">
        <v>75</v>
      </c>
      <c r="B4977" s="0" t="s">
        <v>942</v>
      </c>
      <c r="C4977" s="0" t="s">
        <v>943</v>
      </c>
      <c r="D4977" s="0" t="s">
        <v>22</v>
      </c>
      <c r="E4977" s="0" t="s">
        <v>23</v>
      </c>
      <c r="F4977" s="0" t="s">
        <v>946</v>
      </c>
      <c r="G4977" s="0" t="s">
        <v>1611</v>
      </c>
      <c r="H4977" s="0" t="n">
        <v>0.737276685938635</v>
      </c>
      <c r="I4977" s="0" t="n">
        <v>28.9541021331913</v>
      </c>
      <c r="J4977" s="0" t="n">
        <v>0</v>
      </c>
      <c r="K4977" s="0" t="n">
        <f aca="false">I4977*SUMIFS(syst_chauffage!$H$3:$H$27,syst_chauffage!$B$3:$B$27,D4977,syst_chauffage!$C$3:$C$27,E4977)</f>
        <v>50.9888255620041</v>
      </c>
      <c r="L4977" s="12" t="n">
        <f aca="false">H4977*SUMIFS(syst_chauffage!$K$3:$K$27,syst_chauffage!$B$3:$B$27,D4977,syst_chauffage!$C$3:$C$27,E4977)</f>
        <v>0.737276685938635</v>
      </c>
      <c r="N4977" s="0" t="str">
        <f aca="false">A4977</f>
        <v>Enseignement Recherche</v>
      </c>
      <c r="O4977" s="0" t="str">
        <f aca="false">B4977</f>
        <v>Enseignement secondaire</v>
      </c>
      <c r="P4977" s="0" t="str">
        <f aca="false">C4977</f>
        <v>Cantine collége</v>
      </c>
      <c r="Q4977" s="0" t="str">
        <f aca="false">D4977</f>
        <v>Chaudière fioul</v>
      </c>
      <c r="R4977" s="0" t="str">
        <f aca="false">E4977</f>
        <v>Fioul</v>
      </c>
      <c r="S4977" s="0" t="str">
        <f aca="false">F4977</f>
        <v>0410020303</v>
      </c>
      <c r="T4977" s="0" t="str">
        <f aca="false">G4977</f>
        <v>3</v>
      </c>
      <c r="U4977" s="0" t="n">
        <f aca="false">L4977</f>
        <v>0.737276685938635</v>
      </c>
      <c r="V4977" s="0" t="n">
        <f aca="false">K4977</f>
        <v>50.9888255620041</v>
      </c>
      <c r="W4977" s="0" t="n">
        <f aca="false">J4977</f>
        <v>0</v>
      </c>
    </row>
    <row r="4978" customFormat="false" ht="12.8" hidden="false" customHeight="false" outlineLevel="0" collapsed="false">
      <c r="A4978" s="0" t="s">
        <v>75</v>
      </c>
      <c r="B4978" s="0" t="s">
        <v>942</v>
      </c>
      <c r="C4978" s="0" t="s">
        <v>943</v>
      </c>
      <c r="D4978" s="0" t="s">
        <v>13</v>
      </c>
      <c r="E4978" s="0" t="s">
        <v>14</v>
      </c>
      <c r="F4978" s="0" t="s">
        <v>947</v>
      </c>
      <c r="G4978" s="0" t="s">
        <v>1611</v>
      </c>
      <c r="H4978" s="0" t="n">
        <v>0.87571995905867</v>
      </c>
      <c r="I4978" s="0" t="n">
        <v>20.9088975872043</v>
      </c>
      <c r="J4978" s="0" t="n">
        <v>264</v>
      </c>
      <c r="K4978" s="0" t="n">
        <f aca="false">I4978*SUMIFS(syst_chauffage!$H$3:$H$27,syst_chauffage!$B$3:$B$27,D4978,syst_chauffage!$C$3:$C$27,E4978)</f>
        <v>42.227436794854</v>
      </c>
      <c r="L4978" s="12" t="n">
        <f aca="false">H4978*SUMIFS(syst_chauffage!$K$3:$K$27,syst_chauffage!$B$3:$B$27,D4978,syst_chauffage!$C$3:$C$27,E4978)</f>
        <v>0.87571995905867</v>
      </c>
      <c r="N4978" s="0" t="str">
        <f aca="false">A4978</f>
        <v>Enseignement Recherche</v>
      </c>
      <c r="O4978" s="0" t="str">
        <f aca="false">B4978</f>
        <v>Enseignement secondaire</v>
      </c>
      <c r="P4978" s="0" t="str">
        <f aca="false">C4978</f>
        <v>Cantine collége</v>
      </c>
      <c r="Q4978" s="0" t="str">
        <f aca="false">D4978</f>
        <v>Chaudière gaz</v>
      </c>
      <c r="R4978" s="0" t="str">
        <f aca="false">E4978</f>
        <v>Gaz</v>
      </c>
      <c r="S4978" s="0" t="str">
        <f aca="false">F4978</f>
        <v>0410020404</v>
      </c>
      <c r="T4978" s="0" t="str">
        <f aca="false">G4978</f>
        <v>3</v>
      </c>
      <c r="U4978" s="0" t="n">
        <f aca="false">L4978</f>
        <v>0.87571995905867</v>
      </c>
      <c r="V4978" s="0" t="n">
        <f aca="false">K4978</f>
        <v>42.227436794854</v>
      </c>
      <c r="W4978" s="0" t="n">
        <f aca="false">J4978</f>
        <v>264</v>
      </c>
    </row>
    <row r="4979" customFormat="false" ht="12.8" hidden="false" customHeight="false" outlineLevel="0" collapsed="false">
      <c r="A4979" s="0" t="s">
        <v>75</v>
      </c>
      <c r="B4979" s="0" t="s">
        <v>942</v>
      </c>
      <c r="C4979" s="0" t="s">
        <v>943</v>
      </c>
      <c r="D4979" s="0" t="s">
        <v>29</v>
      </c>
      <c r="E4979" s="0" t="s">
        <v>30</v>
      </c>
      <c r="F4979" s="0" t="s">
        <v>948</v>
      </c>
      <c r="G4979" s="0" t="s">
        <v>1611</v>
      </c>
      <c r="H4979" s="0" t="n">
        <v>0.92</v>
      </c>
      <c r="I4979" s="0" t="n">
        <v>10.4</v>
      </c>
      <c r="J4979" s="0" t="n">
        <v>0</v>
      </c>
      <c r="K4979" s="0" t="n">
        <f aca="false">I4979*SUMIFS(syst_chauffage!$H$3:$H$27,syst_chauffage!$B$3:$B$27,D4979,syst_chauffage!$C$3:$C$27,E4979)</f>
        <v>3</v>
      </c>
      <c r="L4979" s="12" t="n">
        <f aca="false">H4979*SUMIFS(syst_chauffage!$K$3:$K$27,syst_chauffage!$B$3:$B$27,D4979,syst_chauffage!$C$3:$C$27,E4979)</f>
        <v>0.92</v>
      </c>
      <c r="N4979" s="0" t="str">
        <f aca="false">A4979</f>
        <v>Enseignement Recherche</v>
      </c>
      <c r="O4979" s="0" t="str">
        <f aca="false">B4979</f>
        <v>Enseignement secondaire</v>
      </c>
      <c r="P4979" s="0" t="str">
        <f aca="false">C4979</f>
        <v>Cantine collége</v>
      </c>
      <c r="Q4979" s="0" t="str">
        <f aca="false">D4979</f>
        <v>Electrique direct</v>
      </c>
      <c r="R4979" s="0" t="str">
        <f aca="false">E4979</f>
        <v>Electricité</v>
      </c>
      <c r="S4979" s="0" t="str">
        <f aca="false">F4979</f>
        <v>0410020602</v>
      </c>
      <c r="T4979" s="0" t="str">
        <f aca="false">G4979</f>
        <v>3</v>
      </c>
      <c r="U4979" s="0" t="n">
        <f aca="false">L4979</f>
        <v>0.92</v>
      </c>
      <c r="V4979" s="0" t="n">
        <f aca="false">K4979</f>
        <v>3</v>
      </c>
      <c r="W4979" s="0" t="n">
        <f aca="false">J4979</f>
        <v>0</v>
      </c>
    </row>
    <row r="4980" customFormat="false" ht="12.8" hidden="false" customHeight="false" outlineLevel="0" collapsed="false">
      <c r="A4980" s="0" t="s">
        <v>75</v>
      </c>
      <c r="B4980" s="0" t="s">
        <v>942</v>
      </c>
      <c r="C4980" s="0" t="s">
        <v>943</v>
      </c>
      <c r="D4980" s="0" t="s">
        <v>36</v>
      </c>
      <c r="E4980" s="0" t="s">
        <v>30</v>
      </c>
      <c r="F4980" s="0" t="s">
        <v>949</v>
      </c>
      <c r="G4980" s="0" t="s">
        <v>1611</v>
      </c>
      <c r="H4980" s="0" t="n">
        <v>2.89517134883721</v>
      </c>
      <c r="I4980" s="0" t="n">
        <v>124.112232360534</v>
      </c>
      <c r="J4980" s="0" t="n">
        <v>603</v>
      </c>
      <c r="K4980" s="0" t="n">
        <f aca="false">I4980*SUMIFS(syst_chauffage!$H$3:$H$27,syst_chauffage!$B$3:$B$27,D4980,syst_chauffage!$C$3:$C$27,E4980)</f>
        <v>76.7830381654707</v>
      </c>
      <c r="L4980" s="12" t="n">
        <f aca="false">H4980*SUMIFS(syst_chauffage!$K$3:$K$27,syst_chauffage!$B$3:$B$27,D4980,syst_chauffage!$C$3:$C$27,E4980)</f>
        <v>2.4324955428598</v>
      </c>
      <c r="N4980" s="0" t="str">
        <f aca="false">A4980</f>
        <v>Enseignement Recherche</v>
      </c>
      <c r="O4980" s="0" t="str">
        <f aca="false">B4980</f>
        <v>Enseignement secondaire</v>
      </c>
      <c r="P4980" s="0" t="str">
        <f aca="false">C4980</f>
        <v>Cantine collége</v>
      </c>
      <c r="Q4980" s="0" t="str">
        <f aca="false">D4980</f>
        <v>PAC</v>
      </c>
      <c r="R4980" s="0" t="str">
        <f aca="false">E4980</f>
        <v>Electricité</v>
      </c>
      <c r="S4980" s="0" t="str">
        <f aca="false">F4980</f>
        <v>0410020902</v>
      </c>
      <c r="T4980" s="0" t="str">
        <f aca="false">G4980</f>
        <v>3</v>
      </c>
      <c r="U4980" s="0" t="n">
        <f aca="false">L4980</f>
        <v>2.4324955428598</v>
      </c>
      <c r="V4980" s="0" t="n">
        <f aca="false">K4980</f>
        <v>76.7830381654707</v>
      </c>
      <c r="W4980" s="0" t="n">
        <f aca="false">J4980</f>
        <v>603</v>
      </c>
    </row>
    <row r="4981" customFormat="false" ht="12.8" hidden="false" customHeight="false" outlineLevel="0" collapsed="false">
      <c r="A4981" s="0" t="s">
        <v>75</v>
      </c>
      <c r="B4981" s="0" t="s">
        <v>942</v>
      </c>
      <c r="C4981" s="0" t="s">
        <v>943</v>
      </c>
      <c r="D4981" s="0" t="s">
        <v>51</v>
      </c>
      <c r="E4981" s="0" t="s">
        <v>57</v>
      </c>
      <c r="F4981" s="0" t="s">
        <v>950</v>
      </c>
      <c r="G4981" s="0" t="s">
        <v>1611</v>
      </c>
      <c r="H4981" s="0" t="n">
        <v>1.01306736632951</v>
      </c>
      <c r="I4981" s="0" t="n">
        <v>53.1459715907915</v>
      </c>
      <c r="J4981" s="0" t="n">
        <v>0</v>
      </c>
      <c r="K4981" s="0" t="n">
        <f aca="false">I4981*SUMIFS(syst_chauffage!$H$3:$H$27,syst_chauffage!$B$3:$B$27,D4981,syst_chauffage!$C$3:$C$27,E4981)</f>
        <v>112.608546800303</v>
      </c>
      <c r="L4981" s="12" t="n">
        <f aca="false">H4981*SUMIFS(syst_chauffage!$K$3:$K$27,syst_chauffage!$B$3:$B$27,D4981,syst_chauffage!$C$3:$C$27,E4981)</f>
        <v>1.01306736632951</v>
      </c>
      <c r="N4981" s="0" t="str">
        <f aca="false">A4981</f>
        <v>Enseignement Recherche</v>
      </c>
      <c r="O4981" s="0" t="str">
        <f aca="false">B4981</f>
        <v>Enseignement secondaire</v>
      </c>
      <c r="P4981" s="0" t="str">
        <f aca="false">C4981</f>
        <v>Cantine collége</v>
      </c>
      <c r="Q4981" s="0" t="str">
        <f aca="false">D4981</f>
        <v>Autre système centralisé performant</v>
      </c>
      <c r="R4981" s="0" t="str">
        <f aca="false">E4981</f>
        <v>Autres</v>
      </c>
      <c r="S4981" s="0" t="str">
        <f aca="false">F4981</f>
        <v>0410022101</v>
      </c>
      <c r="T4981" s="0" t="str">
        <f aca="false">G4981</f>
        <v>3</v>
      </c>
      <c r="U4981" s="0" t="n">
        <f aca="false">L4981</f>
        <v>1.01306736632951</v>
      </c>
      <c r="V4981" s="0" t="n">
        <f aca="false">K4981</f>
        <v>112.608546800303</v>
      </c>
      <c r="W4981" s="0" t="n">
        <f aca="false">J4981</f>
        <v>0</v>
      </c>
    </row>
    <row r="4982" customFormat="false" ht="12.8" hidden="false" customHeight="false" outlineLevel="0" collapsed="false">
      <c r="A4982" s="0" t="s">
        <v>75</v>
      </c>
      <c r="B4982" s="0" t="s">
        <v>942</v>
      </c>
      <c r="C4982" s="0" t="s">
        <v>943</v>
      </c>
      <c r="D4982" s="0" t="s">
        <v>51</v>
      </c>
      <c r="E4982" s="0" t="s">
        <v>58</v>
      </c>
      <c r="F4982" s="0" t="s">
        <v>951</v>
      </c>
      <c r="G4982" s="0" t="s">
        <v>1611</v>
      </c>
      <c r="H4982" s="0" t="n">
        <v>1.01109132237914</v>
      </c>
      <c r="I4982" s="0" t="n">
        <v>52.5766466484102</v>
      </c>
      <c r="J4982" s="0" t="n">
        <v>680</v>
      </c>
      <c r="K4982" s="0" t="n">
        <f aca="false">I4982*SUMIFS(syst_chauffage!$H$3:$H$27,syst_chauffage!$B$3:$B$27,D4982,syst_chauffage!$C$3:$C$27,E4982)</f>
        <v>112.198538025269</v>
      </c>
      <c r="L4982" s="12" t="n">
        <f aca="false">H4982*SUMIFS(syst_chauffage!$K$3:$K$27,syst_chauffage!$B$3:$B$27,D4982,syst_chauffage!$C$3:$C$27,E4982)</f>
        <v>1.01109132237914</v>
      </c>
      <c r="N4982" s="0" t="str">
        <f aca="false">A4982</f>
        <v>Enseignement Recherche</v>
      </c>
      <c r="O4982" s="0" t="str">
        <f aca="false">B4982</f>
        <v>Enseignement secondaire</v>
      </c>
      <c r="P4982" s="0" t="str">
        <f aca="false">C4982</f>
        <v>Cantine collége</v>
      </c>
      <c r="Q4982" s="0" t="str">
        <f aca="false">D4982</f>
        <v>Autre système centralisé performant</v>
      </c>
      <c r="R4982" s="0" t="str">
        <f aca="false">E4982</f>
        <v>Urbain</v>
      </c>
      <c r="S4982" s="0" t="str">
        <f aca="false">F4982</f>
        <v>0410022106</v>
      </c>
      <c r="T4982" s="0" t="str">
        <f aca="false">G4982</f>
        <v>3</v>
      </c>
      <c r="U4982" s="0" t="n">
        <f aca="false">L4982</f>
        <v>1.01109132237914</v>
      </c>
      <c r="V4982" s="0" t="n">
        <f aca="false">K4982</f>
        <v>112.198538025269</v>
      </c>
      <c r="W4982" s="0" t="n">
        <f aca="false">J4982</f>
        <v>680</v>
      </c>
    </row>
    <row r="4983" customFormat="false" ht="12.8" hidden="false" customHeight="false" outlineLevel="0" collapsed="false">
      <c r="A4983" s="0" t="s">
        <v>75</v>
      </c>
      <c r="B4983" s="0" t="s">
        <v>942</v>
      </c>
      <c r="C4983" s="0" t="s">
        <v>943</v>
      </c>
      <c r="D4983" s="0" t="s">
        <v>27</v>
      </c>
      <c r="E4983" s="0" t="s">
        <v>23</v>
      </c>
      <c r="F4983" s="0" t="s">
        <v>952</v>
      </c>
      <c r="G4983" s="0" t="s">
        <v>1611</v>
      </c>
      <c r="H4983" s="0" t="n">
        <v>0.760067864745672</v>
      </c>
      <c r="I4983" s="0" t="n">
        <v>34.4691692061801</v>
      </c>
      <c r="J4983" s="0" t="n">
        <v>608</v>
      </c>
      <c r="K4983" s="0" t="n">
        <f aca="false">I4983*SUMIFS(syst_chauffage!$H$3:$H$27,syst_chauffage!$B$3:$B$27,D4983,syst_chauffage!$C$3:$C$27,E4983)</f>
        <v>88.392845830109</v>
      </c>
      <c r="L4983" s="12" t="n">
        <f aca="false">H4983*SUMIFS(syst_chauffage!$K$3:$K$27,syst_chauffage!$B$3:$B$27,D4983,syst_chauffage!$C$3:$C$27,E4983)</f>
        <v>0.760067864745672</v>
      </c>
      <c r="N4983" s="0" t="str">
        <f aca="false">A4983</f>
        <v>Enseignement Recherche</v>
      </c>
      <c r="O4983" s="0" t="str">
        <f aca="false">B4983</f>
        <v>Enseignement secondaire</v>
      </c>
      <c r="P4983" s="0" t="str">
        <f aca="false">C4983</f>
        <v>Cantine collége</v>
      </c>
      <c r="Q4983" s="0" t="str">
        <f aca="false">D4983</f>
        <v>Chaudière condensation fioul</v>
      </c>
      <c r="R4983" s="0" t="str">
        <f aca="false">E4983</f>
        <v>Fioul</v>
      </c>
      <c r="S4983" s="0" t="str">
        <f aca="false">F4983</f>
        <v>0410022303</v>
      </c>
      <c r="T4983" s="0" t="str">
        <f aca="false">G4983</f>
        <v>3</v>
      </c>
      <c r="U4983" s="0" t="n">
        <f aca="false">L4983</f>
        <v>0.760067864745672</v>
      </c>
      <c r="V4983" s="0" t="n">
        <f aca="false">K4983</f>
        <v>88.392845830109</v>
      </c>
      <c r="W4983" s="0" t="n">
        <f aca="false">J4983</f>
        <v>608</v>
      </c>
    </row>
    <row r="4984" customFormat="false" ht="12.8" hidden="false" customHeight="false" outlineLevel="0" collapsed="false">
      <c r="A4984" s="0" t="s">
        <v>75</v>
      </c>
      <c r="B4984" s="0" t="s">
        <v>942</v>
      </c>
      <c r="C4984" s="0" t="s">
        <v>943</v>
      </c>
      <c r="D4984" s="0" t="s">
        <v>18</v>
      </c>
      <c r="E4984" s="0" t="s">
        <v>14</v>
      </c>
      <c r="F4984" s="0" t="s">
        <v>953</v>
      </c>
      <c r="G4984" s="0" t="s">
        <v>1611</v>
      </c>
      <c r="H4984" s="0" t="n">
        <v>0.986470315825552</v>
      </c>
      <c r="I4984" s="0" t="n">
        <v>24.8915447466718</v>
      </c>
      <c r="J4984" s="0" t="n">
        <v>608</v>
      </c>
      <c r="K4984" s="0" t="n">
        <f aca="false">I4984*SUMIFS(syst_chauffage!$H$3:$H$27,syst_chauffage!$B$3:$B$27,D4984,syst_chauffage!$C$3:$C$27,E4984)</f>
        <v>67.8276901962483</v>
      </c>
      <c r="L4984" s="12" t="n">
        <f aca="false">H4984*SUMIFS(syst_chauffage!$K$3:$K$27,syst_chauffage!$B$3:$B$27,D4984,syst_chauffage!$C$3:$C$27,E4984)</f>
        <v>0.958303520700561</v>
      </c>
      <c r="N4984" s="0" t="str">
        <f aca="false">A4984</f>
        <v>Enseignement Recherche</v>
      </c>
      <c r="O4984" s="0" t="str">
        <f aca="false">B4984</f>
        <v>Enseignement secondaire</v>
      </c>
      <c r="P4984" s="0" t="str">
        <f aca="false">C4984</f>
        <v>Cantine collége</v>
      </c>
      <c r="Q4984" s="0" t="str">
        <f aca="false">D4984</f>
        <v>Chaudière condensation gaz</v>
      </c>
      <c r="R4984" s="0" t="str">
        <f aca="false">E4984</f>
        <v>Gaz</v>
      </c>
      <c r="S4984" s="0" t="str">
        <f aca="false">F4984</f>
        <v>0410022404</v>
      </c>
      <c r="T4984" s="0" t="str">
        <f aca="false">G4984</f>
        <v>3</v>
      </c>
      <c r="U4984" s="0" t="n">
        <f aca="false">L4984</f>
        <v>0.958303520700561</v>
      </c>
      <c r="V4984" s="0" t="n">
        <f aca="false">K4984</f>
        <v>67.8276901962483</v>
      </c>
      <c r="W4984" s="0" t="n">
        <f aca="false">J4984</f>
        <v>608</v>
      </c>
    </row>
    <row r="4985" customFormat="false" ht="12.8" hidden="false" customHeight="false" outlineLevel="0" collapsed="false">
      <c r="A4985" s="0" t="s">
        <v>75</v>
      </c>
      <c r="B4985" s="0" t="s">
        <v>942</v>
      </c>
      <c r="C4985" s="0" t="s">
        <v>943</v>
      </c>
      <c r="D4985" s="0" t="s">
        <v>32</v>
      </c>
      <c r="E4985" s="0" t="s">
        <v>30</v>
      </c>
      <c r="F4985" s="0" t="s">
        <v>954</v>
      </c>
      <c r="G4985" s="0" t="s">
        <v>1611</v>
      </c>
      <c r="H4985" s="0" t="n">
        <v>1</v>
      </c>
      <c r="I4985" s="0" t="n">
        <v>12</v>
      </c>
      <c r="J4985" s="0" t="n">
        <v>0</v>
      </c>
      <c r="K4985" s="0" t="n">
        <f aca="false">I4985*SUMIFS(syst_chauffage!$H$3:$H$27,syst_chauffage!$B$3:$B$27,D4985,syst_chauffage!$C$3:$C$27,E4985)</f>
        <v>12</v>
      </c>
      <c r="L4985" s="12" t="n">
        <f aca="false">H4985*SUMIFS(syst_chauffage!$K$3:$K$27,syst_chauffage!$B$3:$B$27,D4985,syst_chauffage!$C$3:$C$27,E4985)</f>
        <v>1</v>
      </c>
      <c r="N4985" s="0" t="str">
        <f aca="false">A4985</f>
        <v>Enseignement Recherche</v>
      </c>
      <c r="O4985" s="0" t="str">
        <f aca="false">B4985</f>
        <v>Enseignement secondaire</v>
      </c>
      <c r="P4985" s="0" t="str">
        <f aca="false">C4985</f>
        <v>Cantine collége</v>
      </c>
      <c r="Q4985" s="0" t="str">
        <f aca="false">D4985</f>
        <v>Electrique direct performant</v>
      </c>
      <c r="R4985" s="0" t="str">
        <f aca="false">E4985</f>
        <v>Electricité</v>
      </c>
      <c r="S4985" s="0" t="str">
        <f aca="false">F4985</f>
        <v>0410022602</v>
      </c>
      <c r="T4985" s="0" t="str">
        <f aca="false">G4985</f>
        <v>3</v>
      </c>
      <c r="U4985" s="0" t="n">
        <f aca="false">L4985</f>
        <v>1</v>
      </c>
      <c r="V4985" s="0" t="n">
        <f aca="false">K4985</f>
        <v>12</v>
      </c>
      <c r="W4985" s="0" t="n">
        <f aca="false">J4985</f>
        <v>0</v>
      </c>
    </row>
    <row r="4986" customFormat="false" ht="12.8" hidden="false" customHeight="false" outlineLevel="0" collapsed="false">
      <c r="A4986" s="0" t="s">
        <v>75</v>
      </c>
      <c r="B4986" s="0" t="s">
        <v>942</v>
      </c>
      <c r="C4986" s="0" t="s">
        <v>943</v>
      </c>
      <c r="D4986" s="0" t="s">
        <v>38</v>
      </c>
      <c r="E4986" s="0" t="s">
        <v>30</v>
      </c>
      <c r="F4986" s="0" t="s">
        <v>955</v>
      </c>
      <c r="G4986" s="0" t="s">
        <v>1611</v>
      </c>
      <c r="H4986" s="0" t="n">
        <v>3.34058232558139</v>
      </c>
      <c r="I4986" s="0" t="n">
        <v>147.752657572064</v>
      </c>
      <c r="J4986" s="0" t="n">
        <v>648</v>
      </c>
      <c r="K4986" s="0" t="n">
        <f aca="false">I4986*SUMIFS(syst_chauffage!$H$3:$H$27,syst_chauffage!$B$3:$B$27,D4986,syst_chauffage!$C$3:$C$27,E4986)</f>
        <v>149.347470501025</v>
      </c>
      <c r="L4986" s="12" t="n">
        <f aca="false">H4986*SUMIFS(syst_chauffage!$K$3:$K$27,syst_chauffage!$B$3:$B$27,D4986,syst_chauffage!$C$3:$C$27,E4986)</f>
        <v>2.98853732681761</v>
      </c>
      <c r="N4986" s="0" t="str">
        <f aca="false">A4986</f>
        <v>Enseignement Recherche</v>
      </c>
      <c r="O4986" s="0" t="str">
        <f aca="false">B4986</f>
        <v>Enseignement secondaire</v>
      </c>
      <c r="P4986" s="0" t="str">
        <f aca="false">C4986</f>
        <v>Cantine collége</v>
      </c>
      <c r="Q4986" s="0" t="str">
        <f aca="false">D4986</f>
        <v>PAC performant</v>
      </c>
      <c r="R4986" s="0" t="str">
        <f aca="false">E4986</f>
        <v>Electricité</v>
      </c>
      <c r="S4986" s="0" t="str">
        <f aca="false">F4986</f>
        <v>0410022902</v>
      </c>
      <c r="T4986" s="0" t="str">
        <f aca="false">G4986</f>
        <v>3</v>
      </c>
      <c r="U4986" s="0" t="n">
        <f aca="false">L4986</f>
        <v>2.98853732681761</v>
      </c>
      <c r="V4986" s="0" t="n">
        <f aca="false">K4986</f>
        <v>149.347470501025</v>
      </c>
      <c r="W4986" s="0" t="n">
        <f aca="false">J4986</f>
        <v>648</v>
      </c>
    </row>
    <row r="4987" customFormat="false" ht="12.8" hidden="false" customHeight="false" outlineLevel="0" collapsed="false">
      <c r="A4987" s="0" t="s">
        <v>75</v>
      </c>
      <c r="B4987" s="0" t="s">
        <v>942</v>
      </c>
      <c r="C4987" s="0" t="s">
        <v>956</v>
      </c>
      <c r="D4987" s="0" t="s">
        <v>19</v>
      </c>
      <c r="E4987" s="0" t="s">
        <v>57</v>
      </c>
      <c r="F4987" s="0" t="s">
        <v>957</v>
      </c>
      <c r="G4987" s="0" t="s">
        <v>1611</v>
      </c>
      <c r="H4987" s="0" t="n">
        <v>0.937681186216424</v>
      </c>
      <c r="I4987" s="0" t="n">
        <v>48.8948036979171</v>
      </c>
      <c r="J4987" s="0" t="n">
        <v>0</v>
      </c>
      <c r="K4987" s="0" t="n">
        <f aca="false">I4987*SUMIFS(syst_chauffage!$H$3:$H$27,syst_chauffage!$B$3:$B$27,D4987,syst_chauffage!$C$3:$C$27,E4987)</f>
        <v>68.0848736147643</v>
      </c>
      <c r="L4987" s="12" t="n">
        <f aca="false">H4987*SUMIFS(syst_chauffage!$K$3:$K$27,syst_chauffage!$B$3:$B$27,D4987,syst_chauffage!$C$3:$C$27,E4987)</f>
        <v>0.937681186216424</v>
      </c>
      <c r="N4987" s="0" t="str">
        <f aca="false">A4987</f>
        <v>Enseignement Recherche</v>
      </c>
      <c r="O4987" s="0" t="str">
        <f aca="false">B4987</f>
        <v>Enseignement secondaire</v>
      </c>
      <c r="P4987" s="0" t="str">
        <f aca="false">C4987</f>
        <v>Cantine LEGT</v>
      </c>
      <c r="Q4987" s="0" t="str">
        <f aca="false">D4987</f>
        <v>Autre système centralisé</v>
      </c>
      <c r="R4987" s="0" t="str">
        <f aca="false">E4987</f>
        <v>Autres</v>
      </c>
      <c r="S4987" s="0" t="str">
        <f aca="false">F4987</f>
        <v>0410040101</v>
      </c>
      <c r="T4987" s="0" t="str">
        <f aca="false">G4987</f>
        <v>3</v>
      </c>
      <c r="U4987" s="0" t="n">
        <f aca="false">L4987</f>
        <v>0.937681186216424</v>
      </c>
      <c r="V4987" s="0" t="n">
        <f aca="false">K4987</f>
        <v>68.0848736147643</v>
      </c>
      <c r="W4987" s="0" t="n">
        <f aca="false">J4987</f>
        <v>0</v>
      </c>
    </row>
    <row r="4988" customFormat="false" ht="12.8" hidden="false" customHeight="false" outlineLevel="0" collapsed="false">
      <c r="A4988" s="0" t="s">
        <v>75</v>
      </c>
      <c r="B4988" s="0" t="s">
        <v>942</v>
      </c>
      <c r="C4988" s="0" t="s">
        <v>956</v>
      </c>
      <c r="D4988" s="0" t="s">
        <v>19</v>
      </c>
      <c r="E4988" s="0" t="s">
        <v>58</v>
      </c>
      <c r="F4988" s="0" t="s">
        <v>958</v>
      </c>
      <c r="G4988" s="0" t="s">
        <v>1611</v>
      </c>
      <c r="H4988" s="0" t="n">
        <v>0.875354646256387</v>
      </c>
      <c r="I4988" s="0" t="n">
        <v>45.9079058791695</v>
      </c>
      <c r="J4988" s="0" t="n">
        <v>680</v>
      </c>
      <c r="K4988" s="0" t="n">
        <f aca="false">I4988*SUMIFS(syst_chauffage!$H$3:$H$27,syst_chauffage!$B$3:$B$27,D4988,syst_chauffage!$C$3:$C$27,E4988)</f>
        <v>75.5161909600365</v>
      </c>
      <c r="L4988" s="12" t="n">
        <f aca="false">H4988*SUMIFS(syst_chauffage!$K$3:$K$27,syst_chauffage!$B$3:$B$27,D4988,syst_chauffage!$C$3:$C$27,E4988)</f>
        <v>0.875354646256387</v>
      </c>
      <c r="N4988" s="0" t="str">
        <f aca="false">A4988</f>
        <v>Enseignement Recherche</v>
      </c>
      <c r="O4988" s="0" t="str">
        <f aca="false">B4988</f>
        <v>Enseignement secondaire</v>
      </c>
      <c r="P4988" s="0" t="str">
        <f aca="false">C4988</f>
        <v>Cantine LEGT</v>
      </c>
      <c r="Q4988" s="0" t="str">
        <f aca="false">D4988</f>
        <v>Autre système centralisé</v>
      </c>
      <c r="R4988" s="0" t="str">
        <f aca="false">E4988</f>
        <v>Urbain</v>
      </c>
      <c r="S4988" s="0" t="str">
        <f aca="false">F4988</f>
        <v>0410040106</v>
      </c>
      <c r="T4988" s="0" t="str">
        <f aca="false">G4988</f>
        <v>3</v>
      </c>
      <c r="U4988" s="0" t="n">
        <f aca="false">L4988</f>
        <v>0.875354646256387</v>
      </c>
      <c r="V4988" s="0" t="n">
        <f aca="false">K4988</f>
        <v>75.5161909600365</v>
      </c>
      <c r="W4988" s="0" t="n">
        <f aca="false">J4988</f>
        <v>680</v>
      </c>
    </row>
    <row r="4989" customFormat="false" ht="12.8" hidden="false" customHeight="false" outlineLevel="0" collapsed="false">
      <c r="A4989" s="0" t="s">
        <v>75</v>
      </c>
      <c r="B4989" s="0" t="s">
        <v>942</v>
      </c>
      <c r="C4989" s="0" t="s">
        <v>956</v>
      </c>
      <c r="D4989" s="0" t="s">
        <v>22</v>
      </c>
      <c r="E4989" s="0" t="s">
        <v>23</v>
      </c>
      <c r="F4989" s="0" t="s">
        <v>959</v>
      </c>
      <c r="G4989" s="0" t="s">
        <v>1611</v>
      </c>
      <c r="H4989" s="0" t="n">
        <v>0.737341489588736</v>
      </c>
      <c r="I4989" s="0" t="n">
        <v>29.8812155732775</v>
      </c>
      <c r="J4989" s="0" t="n">
        <v>0</v>
      </c>
      <c r="K4989" s="0" t="n">
        <f aca="false">I4989*SUMIFS(syst_chauffage!$H$3:$H$27,syst_chauffage!$B$3:$B$27,D4989,syst_chauffage!$C$3:$C$27,E4989)</f>
        <v>52.621493197674</v>
      </c>
      <c r="L4989" s="12" t="n">
        <f aca="false">H4989*SUMIFS(syst_chauffage!$K$3:$K$27,syst_chauffage!$B$3:$B$27,D4989,syst_chauffage!$C$3:$C$27,E4989)</f>
        <v>0.737341489588736</v>
      </c>
      <c r="N4989" s="0" t="str">
        <f aca="false">A4989</f>
        <v>Enseignement Recherche</v>
      </c>
      <c r="O4989" s="0" t="str">
        <f aca="false">B4989</f>
        <v>Enseignement secondaire</v>
      </c>
      <c r="P4989" s="0" t="str">
        <f aca="false">C4989</f>
        <v>Cantine LEGT</v>
      </c>
      <c r="Q4989" s="0" t="str">
        <f aca="false">D4989</f>
        <v>Chaudière fioul</v>
      </c>
      <c r="R4989" s="0" t="str">
        <f aca="false">E4989</f>
        <v>Fioul</v>
      </c>
      <c r="S4989" s="0" t="str">
        <f aca="false">F4989</f>
        <v>0410040303</v>
      </c>
      <c r="T4989" s="0" t="str">
        <f aca="false">G4989</f>
        <v>3</v>
      </c>
      <c r="U4989" s="0" t="n">
        <f aca="false">L4989</f>
        <v>0.737341489588736</v>
      </c>
      <c r="V4989" s="0" t="n">
        <f aca="false">K4989</f>
        <v>52.621493197674</v>
      </c>
      <c r="W4989" s="0" t="n">
        <f aca="false">J4989</f>
        <v>0</v>
      </c>
    </row>
    <row r="4990" customFormat="false" ht="12.8" hidden="false" customHeight="false" outlineLevel="0" collapsed="false">
      <c r="A4990" s="0" t="s">
        <v>75</v>
      </c>
      <c r="B4990" s="0" t="s">
        <v>942</v>
      </c>
      <c r="C4990" s="0" t="s">
        <v>956</v>
      </c>
      <c r="D4990" s="0" t="s">
        <v>13</v>
      </c>
      <c r="E4990" s="0" t="s">
        <v>14</v>
      </c>
      <c r="F4990" s="0" t="s">
        <v>960</v>
      </c>
      <c r="G4990" s="0" t="s">
        <v>1611</v>
      </c>
      <c r="H4990" s="0" t="n">
        <v>0.875771612133165</v>
      </c>
      <c r="I4990" s="0" t="n">
        <v>21.4263692493868</v>
      </c>
      <c r="J4990" s="0" t="n">
        <v>264</v>
      </c>
      <c r="K4990" s="0" t="n">
        <f aca="false">I4990*SUMIFS(syst_chauffage!$H$3:$H$27,syst_chauffage!$B$3:$B$27,D4990,syst_chauffage!$C$3:$C$27,E4990)</f>
        <v>43.2725182878789</v>
      </c>
      <c r="L4990" s="12" t="n">
        <f aca="false">H4990*SUMIFS(syst_chauffage!$K$3:$K$27,syst_chauffage!$B$3:$B$27,D4990,syst_chauffage!$C$3:$C$27,E4990)</f>
        <v>0.875771612133165</v>
      </c>
      <c r="N4990" s="0" t="str">
        <f aca="false">A4990</f>
        <v>Enseignement Recherche</v>
      </c>
      <c r="O4990" s="0" t="str">
        <f aca="false">B4990</f>
        <v>Enseignement secondaire</v>
      </c>
      <c r="P4990" s="0" t="str">
        <f aca="false">C4990</f>
        <v>Cantine LEGT</v>
      </c>
      <c r="Q4990" s="0" t="str">
        <f aca="false">D4990</f>
        <v>Chaudière gaz</v>
      </c>
      <c r="R4990" s="0" t="str">
        <f aca="false">E4990</f>
        <v>Gaz</v>
      </c>
      <c r="S4990" s="0" t="str">
        <f aca="false">F4990</f>
        <v>0410040404</v>
      </c>
      <c r="T4990" s="0" t="str">
        <f aca="false">G4990</f>
        <v>3</v>
      </c>
      <c r="U4990" s="0" t="n">
        <f aca="false">L4990</f>
        <v>0.875771612133165</v>
      </c>
      <c r="V4990" s="0" t="n">
        <f aca="false">K4990</f>
        <v>43.2725182878789</v>
      </c>
      <c r="W4990" s="0" t="n">
        <f aca="false">J4990</f>
        <v>264</v>
      </c>
    </row>
    <row r="4991" customFormat="false" ht="12.8" hidden="false" customHeight="false" outlineLevel="0" collapsed="false">
      <c r="A4991" s="0" t="s">
        <v>75</v>
      </c>
      <c r="B4991" s="0" t="s">
        <v>942</v>
      </c>
      <c r="C4991" s="0" t="s">
        <v>956</v>
      </c>
      <c r="D4991" s="0" t="s">
        <v>29</v>
      </c>
      <c r="E4991" s="0" t="s">
        <v>30</v>
      </c>
      <c r="F4991" s="0" t="s">
        <v>961</v>
      </c>
      <c r="G4991" s="0" t="s">
        <v>1611</v>
      </c>
      <c r="H4991" s="0" t="n">
        <v>0.92</v>
      </c>
      <c r="I4991" s="0" t="n">
        <v>10.4</v>
      </c>
      <c r="J4991" s="0" t="n">
        <v>0</v>
      </c>
      <c r="K4991" s="0" t="n">
        <f aca="false">I4991*SUMIFS(syst_chauffage!$H$3:$H$27,syst_chauffage!$B$3:$B$27,D4991,syst_chauffage!$C$3:$C$27,E4991)</f>
        <v>3</v>
      </c>
      <c r="L4991" s="12" t="n">
        <f aca="false">H4991*SUMIFS(syst_chauffage!$K$3:$K$27,syst_chauffage!$B$3:$B$27,D4991,syst_chauffage!$C$3:$C$27,E4991)</f>
        <v>0.92</v>
      </c>
      <c r="N4991" s="0" t="str">
        <f aca="false">A4991</f>
        <v>Enseignement Recherche</v>
      </c>
      <c r="O4991" s="0" t="str">
        <f aca="false">B4991</f>
        <v>Enseignement secondaire</v>
      </c>
      <c r="P4991" s="0" t="str">
        <f aca="false">C4991</f>
        <v>Cantine LEGT</v>
      </c>
      <c r="Q4991" s="0" t="str">
        <f aca="false">D4991</f>
        <v>Electrique direct</v>
      </c>
      <c r="R4991" s="0" t="str">
        <f aca="false">E4991</f>
        <v>Electricité</v>
      </c>
      <c r="S4991" s="0" t="str">
        <f aca="false">F4991</f>
        <v>0410040602</v>
      </c>
      <c r="T4991" s="0" t="str">
        <f aca="false">G4991</f>
        <v>3</v>
      </c>
      <c r="U4991" s="0" t="n">
        <f aca="false">L4991</f>
        <v>0.92</v>
      </c>
      <c r="V4991" s="0" t="n">
        <f aca="false">K4991</f>
        <v>3</v>
      </c>
      <c r="W4991" s="0" t="n">
        <f aca="false">J4991</f>
        <v>0</v>
      </c>
    </row>
    <row r="4992" customFormat="false" ht="12.8" hidden="false" customHeight="false" outlineLevel="0" collapsed="false">
      <c r="A4992" s="0" t="s">
        <v>75</v>
      </c>
      <c r="B4992" s="0" t="s">
        <v>942</v>
      </c>
      <c r="C4992" s="0" t="s">
        <v>956</v>
      </c>
      <c r="D4992" s="0" t="s">
        <v>36</v>
      </c>
      <c r="E4992" s="0" t="s">
        <v>30</v>
      </c>
      <c r="F4992" s="0" t="s">
        <v>962</v>
      </c>
      <c r="G4992" s="0" t="s">
        <v>1611</v>
      </c>
      <c r="H4992" s="0" t="n">
        <v>2.89517134883721</v>
      </c>
      <c r="I4992" s="0" t="n">
        <v>127.704482109981</v>
      </c>
      <c r="J4992" s="0" t="n">
        <v>603</v>
      </c>
      <c r="K4992" s="0" t="n">
        <f aca="false">I4992*SUMIFS(syst_chauffage!$H$3:$H$27,syst_chauffage!$B$3:$B$27,D4992,syst_chauffage!$C$3:$C$27,E4992)</f>
        <v>79.0054125790616</v>
      </c>
      <c r="L4992" s="12" t="n">
        <f aca="false">H4992*SUMIFS(syst_chauffage!$K$3:$K$27,syst_chauffage!$B$3:$B$27,D4992,syst_chauffage!$C$3:$C$27,E4992)</f>
        <v>2.4324955428598</v>
      </c>
      <c r="N4992" s="0" t="str">
        <f aca="false">A4992</f>
        <v>Enseignement Recherche</v>
      </c>
      <c r="O4992" s="0" t="str">
        <f aca="false">B4992</f>
        <v>Enseignement secondaire</v>
      </c>
      <c r="P4992" s="0" t="str">
        <f aca="false">C4992</f>
        <v>Cantine LEGT</v>
      </c>
      <c r="Q4992" s="0" t="str">
        <f aca="false">D4992</f>
        <v>PAC</v>
      </c>
      <c r="R4992" s="0" t="str">
        <f aca="false">E4992</f>
        <v>Electricité</v>
      </c>
      <c r="S4992" s="0" t="str">
        <f aca="false">F4992</f>
        <v>0410040902</v>
      </c>
      <c r="T4992" s="0" t="str">
        <f aca="false">G4992</f>
        <v>3</v>
      </c>
      <c r="U4992" s="0" t="n">
        <f aca="false">L4992</f>
        <v>2.4324955428598</v>
      </c>
      <c r="V4992" s="0" t="n">
        <f aca="false">K4992</f>
        <v>79.0054125790616</v>
      </c>
      <c r="W4992" s="0" t="n">
        <f aca="false">J4992</f>
        <v>603</v>
      </c>
    </row>
    <row r="4993" customFormat="false" ht="12.8" hidden="false" customHeight="false" outlineLevel="0" collapsed="false">
      <c r="A4993" s="0" t="s">
        <v>75</v>
      </c>
      <c r="B4993" s="0" t="s">
        <v>942</v>
      </c>
      <c r="C4993" s="0" t="s">
        <v>956</v>
      </c>
      <c r="D4993" s="0" t="s">
        <v>51</v>
      </c>
      <c r="E4993" s="0" t="s">
        <v>57</v>
      </c>
      <c r="F4993" s="0" t="s">
        <v>963</v>
      </c>
      <c r="G4993" s="0" t="s">
        <v>1611</v>
      </c>
      <c r="H4993" s="0" t="n">
        <v>1.08193983024972</v>
      </c>
      <c r="I4993" s="0" t="n">
        <v>58.2080996403775</v>
      </c>
      <c r="J4993" s="0" t="n">
        <v>0</v>
      </c>
      <c r="K4993" s="0" t="n">
        <f aca="false">I4993*SUMIFS(syst_chauffage!$H$3:$H$27,syst_chauffage!$B$3:$B$27,D4993,syst_chauffage!$C$3:$C$27,E4993)</f>
        <v>123.334456334332</v>
      </c>
      <c r="L4993" s="12" t="n">
        <f aca="false">H4993*SUMIFS(syst_chauffage!$K$3:$K$27,syst_chauffage!$B$3:$B$27,D4993,syst_chauffage!$C$3:$C$27,E4993)</f>
        <v>1.08193983024972</v>
      </c>
      <c r="N4993" s="0" t="str">
        <f aca="false">A4993</f>
        <v>Enseignement Recherche</v>
      </c>
      <c r="O4993" s="0" t="str">
        <f aca="false">B4993</f>
        <v>Enseignement secondaire</v>
      </c>
      <c r="P4993" s="0" t="str">
        <f aca="false">C4993</f>
        <v>Cantine LEGT</v>
      </c>
      <c r="Q4993" s="0" t="str">
        <f aca="false">D4993</f>
        <v>Autre système centralisé performant</v>
      </c>
      <c r="R4993" s="0" t="str">
        <f aca="false">E4993</f>
        <v>Autres</v>
      </c>
      <c r="S4993" s="0" t="str">
        <f aca="false">F4993</f>
        <v>0410042101</v>
      </c>
      <c r="T4993" s="0" t="str">
        <f aca="false">G4993</f>
        <v>3</v>
      </c>
      <c r="U4993" s="0" t="n">
        <f aca="false">L4993</f>
        <v>1.08193983024972</v>
      </c>
      <c r="V4993" s="0" t="n">
        <f aca="false">K4993</f>
        <v>123.334456334332</v>
      </c>
      <c r="W4993" s="0" t="n">
        <f aca="false">J4993</f>
        <v>0</v>
      </c>
    </row>
    <row r="4994" customFormat="false" ht="12.8" hidden="false" customHeight="false" outlineLevel="0" collapsed="false">
      <c r="A4994" s="0" t="s">
        <v>75</v>
      </c>
      <c r="B4994" s="0" t="s">
        <v>942</v>
      </c>
      <c r="C4994" s="0" t="s">
        <v>956</v>
      </c>
      <c r="D4994" s="0" t="s">
        <v>51</v>
      </c>
      <c r="E4994" s="0" t="s">
        <v>58</v>
      </c>
      <c r="F4994" s="0" t="s">
        <v>964</v>
      </c>
      <c r="G4994" s="0" t="s">
        <v>1611</v>
      </c>
      <c r="H4994" s="0" t="n">
        <v>1.01002459183429</v>
      </c>
      <c r="I4994" s="0" t="n">
        <v>54.6522689037733</v>
      </c>
      <c r="J4994" s="0" t="n">
        <v>680</v>
      </c>
      <c r="K4994" s="0" t="n">
        <f aca="false">I4994*SUMIFS(syst_chauffage!$H$3:$H$27,syst_chauffage!$B$3:$B$27,D4994,syst_chauffage!$C$3:$C$27,E4994)</f>
        <v>116.627914894847</v>
      </c>
      <c r="L4994" s="12" t="n">
        <f aca="false">H4994*SUMIFS(syst_chauffage!$K$3:$K$27,syst_chauffage!$B$3:$B$27,D4994,syst_chauffage!$C$3:$C$27,E4994)</f>
        <v>1.01002459183429</v>
      </c>
      <c r="N4994" s="0" t="str">
        <f aca="false">A4994</f>
        <v>Enseignement Recherche</v>
      </c>
      <c r="O4994" s="0" t="str">
        <f aca="false">B4994</f>
        <v>Enseignement secondaire</v>
      </c>
      <c r="P4994" s="0" t="str">
        <f aca="false">C4994</f>
        <v>Cantine LEGT</v>
      </c>
      <c r="Q4994" s="0" t="str">
        <f aca="false">D4994</f>
        <v>Autre système centralisé performant</v>
      </c>
      <c r="R4994" s="0" t="str">
        <f aca="false">E4994</f>
        <v>Urbain</v>
      </c>
      <c r="S4994" s="0" t="str">
        <f aca="false">F4994</f>
        <v>0410042106</v>
      </c>
      <c r="T4994" s="0" t="str">
        <f aca="false">G4994</f>
        <v>3</v>
      </c>
      <c r="U4994" s="0" t="n">
        <f aca="false">L4994</f>
        <v>1.01002459183429</v>
      </c>
      <c r="V4994" s="0" t="n">
        <f aca="false">K4994</f>
        <v>116.627914894847</v>
      </c>
      <c r="W4994" s="0" t="n">
        <f aca="false">J4994</f>
        <v>680</v>
      </c>
    </row>
    <row r="4995" customFormat="false" ht="12.8" hidden="false" customHeight="false" outlineLevel="0" collapsed="false">
      <c r="A4995" s="0" t="s">
        <v>75</v>
      </c>
      <c r="B4995" s="0" t="s">
        <v>942</v>
      </c>
      <c r="C4995" s="0" t="s">
        <v>956</v>
      </c>
      <c r="D4995" s="0" t="s">
        <v>27</v>
      </c>
      <c r="E4995" s="0" t="s">
        <v>23</v>
      </c>
      <c r="F4995" s="0" t="s">
        <v>965</v>
      </c>
      <c r="G4995" s="0" t="s">
        <v>1611</v>
      </c>
      <c r="H4995" s="0" t="n">
        <v>0.760066274056417</v>
      </c>
      <c r="I4995" s="0" t="n">
        <v>35.5728756824732</v>
      </c>
      <c r="J4995" s="0" t="n">
        <v>608</v>
      </c>
      <c r="K4995" s="0" t="n">
        <f aca="false">I4995*SUMIFS(syst_chauffage!$H$3:$H$27,syst_chauffage!$B$3:$B$27,D4995,syst_chauffage!$C$3:$C$27,E4995)</f>
        <v>91.2231941862619</v>
      </c>
      <c r="L4995" s="12" t="n">
        <f aca="false">H4995*SUMIFS(syst_chauffage!$K$3:$K$27,syst_chauffage!$B$3:$B$27,D4995,syst_chauffage!$C$3:$C$27,E4995)</f>
        <v>0.760066274056417</v>
      </c>
      <c r="N4995" s="0" t="str">
        <f aca="false">A4995</f>
        <v>Enseignement Recherche</v>
      </c>
      <c r="O4995" s="0" t="str">
        <f aca="false">B4995</f>
        <v>Enseignement secondaire</v>
      </c>
      <c r="P4995" s="0" t="str">
        <f aca="false">C4995</f>
        <v>Cantine LEGT</v>
      </c>
      <c r="Q4995" s="0" t="str">
        <f aca="false">D4995</f>
        <v>Chaudière condensation fioul</v>
      </c>
      <c r="R4995" s="0" t="str">
        <f aca="false">E4995</f>
        <v>Fioul</v>
      </c>
      <c r="S4995" s="0" t="str">
        <f aca="false">F4995</f>
        <v>0410042303</v>
      </c>
      <c r="T4995" s="0" t="str">
        <f aca="false">G4995</f>
        <v>3</v>
      </c>
      <c r="U4995" s="0" t="n">
        <f aca="false">L4995</f>
        <v>0.760066274056417</v>
      </c>
      <c r="V4995" s="0" t="n">
        <f aca="false">K4995</f>
        <v>91.2231941862619</v>
      </c>
      <c r="W4995" s="0" t="n">
        <f aca="false">J4995</f>
        <v>608</v>
      </c>
    </row>
    <row r="4996" customFormat="false" ht="12.8" hidden="false" customHeight="false" outlineLevel="0" collapsed="false">
      <c r="A4996" s="0" t="s">
        <v>75</v>
      </c>
      <c r="B4996" s="0" t="s">
        <v>942</v>
      </c>
      <c r="C4996" s="0" t="s">
        <v>956</v>
      </c>
      <c r="D4996" s="0" t="s">
        <v>18</v>
      </c>
      <c r="E4996" s="0" t="s">
        <v>14</v>
      </c>
      <c r="F4996" s="0" t="s">
        <v>966</v>
      </c>
      <c r="G4996" s="0" t="s">
        <v>1611</v>
      </c>
      <c r="H4996" s="0" t="n">
        <v>0.986474411339795</v>
      </c>
      <c r="I4996" s="0" t="n">
        <v>25.5075824397462</v>
      </c>
      <c r="J4996" s="0" t="n">
        <v>608</v>
      </c>
      <c r="K4996" s="0" t="n">
        <f aca="false">I4996*SUMIFS(syst_chauffage!$H$3:$H$27,syst_chauffage!$B$3:$B$27,D4996,syst_chauffage!$C$3:$C$27,E4996)</f>
        <v>69.5063491232178</v>
      </c>
      <c r="L4996" s="12" t="n">
        <f aca="false">H4996*SUMIFS(syst_chauffage!$K$3:$K$27,syst_chauffage!$B$3:$B$27,D4996,syst_chauffage!$C$3:$C$27,E4996)</f>
        <v>0.958307499275137</v>
      </c>
      <c r="N4996" s="0" t="str">
        <f aca="false">A4996</f>
        <v>Enseignement Recherche</v>
      </c>
      <c r="O4996" s="0" t="str">
        <f aca="false">B4996</f>
        <v>Enseignement secondaire</v>
      </c>
      <c r="P4996" s="0" t="str">
        <f aca="false">C4996</f>
        <v>Cantine LEGT</v>
      </c>
      <c r="Q4996" s="0" t="str">
        <f aca="false">D4996</f>
        <v>Chaudière condensation gaz</v>
      </c>
      <c r="R4996" s="0" t="str">
        <f aca="false">E4996</f>
        <v>Gaz</v>
      </c>
      <c r="S4996" s="0" t="str">
        <f aca="false">F4996</f>
        <v>0410042404</v>
      </c>
      <c r="T4996" s="0" t="str">
        <f aca="false">G4996</f>
        <v>3</v>
      </c>
      <c r="U4996" s="0" t="n">
        <f aca="false">L4996</f>
        <v>0.958307499275137</v>
      </c>
      <c r="V4996" s="0" t="n">
        <f aca="false">K4996</f>
        <v>69.5063491232178</v>
      </c>
      <c r="W4996" s="0" t="n">
        <f aca="false">J4996</f>
        <v>608</v>
      </c>
    </row>
    <row r="4997" customFormat="false" ht="12.8" hidden="false" customHeight="false" outlineLevel="0" collapsed="false">
      <c r="A4997" s="0" t="s">
        <v>75</v>
      </c>
      <c r="B4997" s="0" t="s">
        <v>942</v>
      </c>
      <c r="C4997" s="0" t="s">
        <v>956</v>
      </c>
      <c r="D4997" s="0" t="s">
        <v>32</v>
      </c>
      <c r="E4997" s="0" t="s">
        <v>30</v>
      </c>
      <c r="F4997" s="0" t="s">
        <v>967</v>
      </c>
      <c r="G4997" s="0" t="s">
        <v>1611</v>
      </c>
      <c r="H4997" s="0" t="n">
        <v>1</v>
      </c>
      <c r="I4997" s="0" t="n">
        <v>12</v>
      </c>
      <c r="J4997" s="0" t="n">
        <v>0</v>
      </c>
      <c r="K4997" s="0" t="n">
        <f aca="false">I4997*SUMIFS(syst_chauffage!$H$3:$H$27,syst_chauffage!$B$3:$B$27,D4997,syst_chauffage!$C$3:$C$27,E4997)</f>
        <v>12</v>
      </c>
      <c r="L4997" s="12" t="n">
        <f aca="false">H4997*SUMIFS(syst_chauffage!$K$3:$K$27,syst_chauffage!$B$3:$B$27,D4997,syst_chauffage!$C$3:$C$27,E4997)</f>
        <v>1</v>
      </c>
      <c r="N4997" s="0" t="str">
        <f aca="false">A4997</f>
        <v>Enseignement Recherche</v>
      </c>
      <c r="O4997" s="0" t="str">
        <f aca="false">B4997</f>
        <v>Enseignement secondaire</v>
      </c>
      <c r="P4997" s="0" t="str">
        <f aca="false">C4997</f>
        <v>Cantine LEGT</v>
      </c>
      <c r="Q4997" s="0" t="str">
        <f aca="false">D4997</f>
        <v>Electrique direct performant</v>
      </c>
      <c r="R4997" s="0" t="str">
        <f aca="false">E4997</f>
        <v>Electricité</v>
      </c>
      <c r="S4997" s="0" t="str">
        <f aca="false">F4997</f>
        <v>0410042602</v>
      </c>
      <c r="T4997" s="0" t="str">
        <f aca="false">G4997</f>
        <v>3</v>
      </c>
      <c r="U4997" s="0" t="n">
        <f aca="false">L4997</f>
        <v>1</v>
      </c>
      <c r="V4997" s="0" t="n">
        <f aca="false">K4997</f>
        <v>12</v>
      </c>
      <c r="W4997" s="0" t="n">
        <f aca="false">J4997</f>
        <v>0</v>
      </c>
    </row>
    <row r="4998" customFormat="false" ht="12.8" hidden="false" customHeight="false" outlineLevel="0" collapsed="false">
      <c r="A4998" s="0" t="s">
        <v>75</v>
      </c>
      <c r="B4998" s="0" t="s">
        <v>942</v>
      </c>
      <c r="C4998" s="0" t="s">
        <v>956</v>
      </c>
      <c r="D4998" s="0" t="s">
        <v>38</v>
      </c>
      <c r="E4998" s="0" t="s">
        <v>30</v>
      </c>
      <c r="F4998" s="0" t="s">
        <v>968</v>
      </c>
      <c r="G4998" s="0" t="s">
        <v>1611</v>
      </c>
      <c r="H4998" s="0" t="n">
        <v>3.34058232558139</v>
      </c>
      <c r="I4998" s="0" t="n">
        <v>152.029145369025</v>
      </c>
      <c r="J4998" s="0" t="n">
        <v>648</v>
      </c>
      <c r="K4998" s="0" t="n">
        <f aca="false">I4998*SUMIFS(syst_chauffage!$H$3:$H$27,syst_chauffage!$B$3:$B$27,D4998,syst_chauffage!$C$3:$C$27,E4998)</f>
        <v>153.670117860468</v>
      </c>
      <c r="L4998" s="12" t="n">
        <f aca="false">H4998*SUMIFS(syst_chauffage!$K$3:$K$27,syst_chauffage!$B$3:$B$27,D4998,syst_chauffage!$C$3:$C$27,E4998)</f>
        <v>2.98853732681761</v>
      </c>
      <c r="N4998" s="0" t="str">
        <f aca="false">A4998</f>
        <v>Enseignement Recherche</v>
      </c>
      <c r="O4998" s="0" t="str">
        <f aca="false">B4998</f>
        <v>Enseignement secondaire</v>
      </c>
      <c r="P4998" s="0" t="str">
        <f aca="false">C4998</f>
        <v>Cantine LEGT</v>
      </c>
      <c r="Q4998" s="0" t="str">
        <f aca="false">D4998</f>
        <v>PAC performant</v>
      </c>
      <c r="R4998" s="0" t="str">
        <f aca="false">E4998</f>
        <v>Electricité</v>
      </c>
      <c r="S4998" s="0" t="str">
        <f aca="false">F4998</f>
        <v>0410042902</v>
      </c>
      <c r="T4998" s="0" t="str">
        <f aca="false">G4998</f>
        <v>3</v>
      </c>
      <c r="U4998" s="0" t="n">
        <f aca="false">L4998</f>
        <v>2.98853732681761</v>
      </c>
      <c r="V4998" s="0" t="n">
        <f aca="false">K4998</f>
        <v>153.670117860468</v>
      </c>
      <c r="W4998" s="0" t="n">
        <f aca="false">J4998</f>
        <v>648</v>
      </c>
    </row>
    <row r="4999" customFormat="false" ht="12.8" hidden="false" customHeight="false" outlineLevel="0" collapsed="false">
      <c r="A4999" s="0" t="s">
        <v>75</v>
      </c>
      <c r="B4999" s="0" t="s">
        <v>942</v>
      </c>
      <c r="C4999" s="0" t="s">
        <v>969</v>
      </c>
      <c r="D4999" s="0" t="s">
        <v>19</v>
      </c>
      <c r="E4999" s="0" t="s">
        <v>57</v>
      </c>
      <c r="F4999" s="0" t="s">
        <v>970</v>
      </c>
      <c r="G4999" s="0" t="s">
        <v>1611</v>
      </c>
      <c r="H4999" s="0" t="n">
        <v>0.87542498545087</v>
      </c>
      <c r="I4999" s="0" t="n">
        <v>45.3804454914094</v>
      </c>
      <c r="J4999" s="0" t="n">
        <v>0</v>
      </c>
      <c r="K4999" s="0" t="n">
        <f aca="false">I4999*SUMIFS(syst_chauffage!$H$3:$H$27,syst_chauffage!$B$3:$B$27,D4999,syst_chauffage!$C$3:$C$27,E4999)</f>
        <v>63.1912117891564</v>
      </c>
      <c r="L4999" s="12" t="n">
        <f aca="false">H4999*SUMIFS(syst_chauffage!$K$3:$K$27,syst_chauffage!$B$3:$B$27,D4999,syst_chauffage!$C$3:$C$27,E4999)</f>
        <v>0.87542498545087</v>
      </c>
      <c r="N4999" s="0" t="str">
        <f aca="false">A4999</f>
        <v>Enseignement Recherche</v>
      </c>
      <c r="O4999" s="0" t="str">
        <f aca="false">B4999</f>
        <v>Enseignement secondaire</v>
      </c>
      <c r="P4999" s="0" t="str">
        <f aca="false">C4999</f>
        <v>Cantine LP</v>
      </c>
      <c r="Q4999" s="0" t="str">
        <f aca="false">D4999</f>
        <v>Autre système centralisé</v>
      </c>
      <c r="R4999" s="0" t="str">
        <f aca="false">E4999</f>
        <v>Autres</v>
      </c>
      <c r="S4999" s="0" t="str">
        <f aca="false">F4999</f>
        <v>0410050101</v>
      </c>
      <c r="T4999" s="0" t="str">
        <f aca="false">G4999</f>
        <v>3</v>
      </c>
      <c r="U4999" s="0" t="n">
        <f aca="false">L4999</f>
        <v>0.87542498545087</v>
      </c>
      <c r="V4999" s="0" t="n">
        <f aca="false">K4999</f>
        <v>63.1912117891564</v>
      </c>
      <c r="W4999" s="0" t="n">
        <f aca="false">J4999</f>
        <v>0</v>
      </c>
    </row>
    <row r="5000" customFormat="false" ht="12.8" hidden="false" customHeight="false" outlineLevel="0" collapsed="false">
      <c r="A5000" s="0" t="s">
        <v>75</v>
      </c>
      <c r="B5000" s="0" t="s">
        <v>942</v>
      </c>
      <c r="C5000" s="0" t="s">
        <v>969</v>
      </c>
      <c r="D5000" s="0" t="s">
        <v>19</v>
      </c>
      <c r="E5000" s="0" t="s">
        <v>58</v>
      </c>
      <c r="F5000" s="0" t="s">
        <v>971</v>
      </c>
      <c r="G5000" s="0" t="s">
        <v>1611</v>
      </c>
      <c r="H5000" s="0" t="n">
        <v>0.934331959043396</v>
      </c>
      <c r="I5000" s="0" t="n">
        <v>44.5057974283682</v>
      </c>
      <c r="J5000" s="0" t="n">
        <v>680</v>
      </c>
      <c r="K5000" s="0" t="n">
        <f aca="false">I5000*SUMIFS(syst_chauffage!$H$3:$H$27,syst_chauffage!$B$3:$B$27,D5000,syst_chauffage!$C$3:$C$27,E5000)</f>
        <v>73.2097932385618</v>
      </c>
      <c r="L5000" s="12" t="n">
        <f aca="false">H5000*SUMIFS(syst_chauffage!$K$3:$K$27,syst_chauffage!$B$3:$B$27,D5000,syst_chauffage!$C$3:$C$27,E5000)</f>
        <v>0.934331959043396</v>
      </c>
      <c r="N5000" s="0" t="str">
        <f aca="false">A5000</f>
        <v>Enseignement Recherche</v>
      </c>
      <c r="O5000" s="0" t="str">
        <f aca="false">B5000</f>
        <v>Enseignement secondaire</v>
      </c>
      <c r="P5000" s="0" t="str">
        <f aca="false">C5000</f>
        <v>Cantine LP</v>
      </c>
      <c r="Q5000" s="0" t="str">
        <f aca="false">D5000</f>
        <v>Autre système centralisé</v>
      </c>
      <c r="R5000" s="0" t="str">
        <f aca="false">E5000</f>
        <v>Urbain</v>
      </c>
      <c r="S5000" s="0" t="str">
        <f aca="false">F5000</f>
        <v>0410050106</v>
      </c>
      <c r="T5000" s="0" t="str">
        <f aca="false">G5000</f>
        <v>3</v>
      </c>
      <c r="U5000" s="0" t="n">
        <f aca="false">L5000</f>
        <v>0.934331959043396</v>
      </c>
      <c r="V5000" s="0" t="n">
        <f aca="false">K5000</f>
        <v>73.2097932385618</v>
      </c>
      <c r="W5000" s="0" t="n">
        <f aca="false">J5000</f>
        <v>680</v>
      </c>
    </row>
    <row r="5001" customFormat="false" ht="12.8" hidden="false" customHeight="false" outlineLevel="0" collapsed="false">
      <c r="A5001" s="0" t="s">
        <v>75</v>
      </c>
      <c r="B5001" s="0" t="s">
        <v>942</v>
      </c>
      <c r="C5001" s="0" t="s">
        <v>969</v>
      </c>
      <c r="D5001" s="0" t="s">
        <v>22</v>
      </c>
      <c r="E5001" s="0" t="s">
        <v>23</v>
      </c>
      <c r="F5001" s="0" t="s">
        <v>972</v>
      </c>
      <c r="G5001" s="0" t="s">
        <v>1611</v>
      </c>
      <c r="H5001" s="0" t="n">
        <v>0.737271898953764</v>
      </c>
      <c r="I5001" s="0" t="n">
        <v>28.8432600237663</v>
      </c>
      <c r="J5001" s="0" t="n">
        <v>0</v>
      </c>
      <c r="K5001" s="0" t="n">
        <f aca="false">I5001*SUMIFS(syst_chauffage!$H$3:$H$27,syst_chauffage!$B$3:$B$27,D5001,syst_chauffage!$C$3:$C$27,E5001)</f>
        <v>50.7936301124475</v>
      </c>
      <c r="L5001" s="12" t="n">
        <f aca="false">H5001*SUMIFS(syst_chauffage!$K$3:$K$27,syst_chauffage!$B$3:$B$27,D5001,syst_chauffage!$C$3:$C$27,E5001)</f>
        <v>0.737271898953764</v>
      </c>
      <c r="N5001" s="0" t="str">
        <f aca="false">A5001</f>
        <v>Enseignement Recherche</v>
      </c>
      <c r="O5001" s="0" t="str">
        <f aca="false">B5001</f>
        <v>Enseignement secondaire</v>
      </c>
      <c r="P5001" s="0" t="str">
        <f aca="false">C5001</f>
        <v>Cantine LP</v>
      </c>
      <c r="Q5001" s="0" t="str">
        <f aca="false">D5001</f>
        <v>Chaudière fioul</v>
      </c>
      <c r="R5001" s="0" t="str">
        <f aca="false">E5001</f>
        <v>Fioul</v>
      </c>
      <c r="S5001" s="0" t="str">
        <f aca="false">F5001</f>
        <v>0410050303</v>
      </c>
      <c r="T5001" s="0" t="str">
        <f aca="false">G5001</f>
        <v>3</v>
      </c>
      <c r="U5001" s="0" t="n">
        <f aca="false">L5001</f>
        <v>0.737271898953764</v>
      </c>
      <c r="V5001" s="0" t="n">
        <f aca="false">K5001</f>
        <v>50.7936301124475</v>
      </c>
      <c r="W5001" s="0" t="n">
        <f aca="false">J5001</f>
        <v>0</v>
      </c>
    </row>
    <row r="5002" customFormat="false" ht="12.8" hidden="false" customHeight="false" outlineLevel="0" collapsed="false">
      <c r="A5002" s="0" t="s">
        <v>75</v>
      </c>
      <c r="B5002" s="0" t="s">
        <v>942</v>
      </c>
      <c r="C5002" s="0" t="s">
        <v>969</v>
      </c>
      <c r="D5002" s="0" t="s">
        <v>13</v>
      </c>
      <c r="E5002" s="0" t="s">
        <v>14</v>
      </c>
      <c r="F5002" s="0" t="s">
        <v>973</v>
      </c>
      <c r="G5002" s="0" t="s">
        <v>1611</v>
      </c>
      <c r="H5002" s="0" t="n">
        <v>0.875735119344413</v>
      </c>
      <c r="I5002" s="0" t="n">
        <v>21.0472612288236</v>
      </c>
      <c r="J5002" s="0" t="n">
        <v>224</v>
      </c>
      <c r="K5002" s="0" t="n">
        <f aca="false">I5002*SUMIFS(syst_chauffage!$H$3:$H$27,syst_chauffage!$B$3:$B$27,D5002,syst_chauffage!$C$3:$C$27,E5002)</f>
        <v>42.5068748621561</v>
      </c>
      <c r="L5002" s="12" t="n">
        <f aca="false">H5002*SUMIFS(syst_chauffage!$K$3:$K$27,syst_chauffage!$B$3:$B$27,D5002,syst_chauffage!$C$3:$C$27,E5002)</f>
        <v>0.875735119344413</v>
      </c>
      <c r="N5002" s="0" t="str">
        <f aca="false">A5002</f>
        <v>Enseignement Recherche</v>
      </c>
      <c r="O5002" s="0" t="str">
        <f aca="false">B5002</f>
        <v>Enseignement secondaire</v>
      </c>
      <c r="P5002" s="0" t="str">
        <f aca="false">C5002</f>
        <v>Cantine LP</v>
      </c>
      <c r="Q5002" s="0" t="str">
        <f aca="false">D5002</f>
        <v>Chaudière gaz</v>
      </c>
      <c r="R5002" s="0" t="str">
        <f aca="false">E5002</f>
        <v>Gaz</v>
      </c>
      <c r="S5002" s="0" t="str">
        <f aca="false">F5002</f>
        <v>0410050404</v>
      </c>
      <c r="T5002" s="0" t="str">
        <f aca="false">G5002</f>
        <v>3</v>
      </c>
      <c r="U5002" s="0" t="n">
        <f aca="false">L5002</f>
        <v>0.875735119344413</v>
      </c>
      <c r="V5002" s="0" t="n">
        <f aca="false">K5002</f>
        <v>42.5068748621561</v>
      </c>
      <c r="W5002" s="0" t="n">
        <f aca="false">J5002</f>
        <v>224</v>
      </c>
    </row>
    <row r="5003" customFormat="false" ht="12.8" hidden="false" customHeight="false" outlineLevel="0" collapsed="false">
      <c r="A5003" s="0" t="s">
        <v>75</v>
      </c>
      <c r="B5003" s="0" t="s">
        <v>942</v>
      </c>
      <c r="C5003" s="0" t="s">
        <v>969</v>
      </c>
      <c r="D5003" s="0" t="s">
        <v>29</v>
      </c>
      <c r="E5003" s="0" t="s">
        <v>30</v>
      </c>
      <c r="F5003" s="0" t="s">
        <v>974</v>
      </c>
      <c r="G5003" s="0" t="s">
        <v>1611</v>
      </c>
      <c r="H5003" s="0" t="n">
        <v>0.92</v>
      </c>
      <c r="I5003" s="0" t="n">
        <v>10.4</v>
      </c>
      <c r="J5003" s="0" t="n">
        <v>0</v>
      </c>
      <c r="K5003" s="0" t="n">
        <f aca="false">I5003*SUMIFS(syst_chauffage!$H$3:$H$27,syst_chauffage!$B$3:$B$27,D5003,syst_chauffage!$C$3:$C$27,E5003)</f>
        <v>3</v>
      </c>
      <c r="L5003" s="12" t="n">
        <f aca="false">H5003*SUMIFS(syst_chauffage!$K$3:$K$27,syst_chauffage!$B$3:$B$27,D5003,syst_chauffage!$C$3:$C$27,E5003)</f>
        <v>0.92</v>
      </c>
      <c r="N5003" s="0" t="str">
        <f aca="false">A5003</f>
        <v>Enseignement Recherche</v>
      </c>
      <c r="O5003" s="0" t="str">
        <f aca="false">B5003</f>
        <v>Enseignement secondaire</v>
      </c>
      <c r="P5003" s="0" t="str">
        <f aca="false">C5003</f>
        <v>Cantine LP</v>
      </c>
      <c r="Q5003" s="0" t="str">
        <f aca="false">D5003</f>
        <v>Electrique direct</v>
      </c>
      <c r="R5003" s="0" t="str">
        <f aca="false">E5003</f>
        <v>Electricité</v>
      </c>
      <c r="S5003" s="0" t="str">
        <f aca="false">F5003</f>
        <v>0410050602</v>
      </c>
      <c r="T5003" s="0" t="str">
        <f aca="false">G5003</f>
        <v>3</v>
      </c>
      <c r="U5003" s="0" t="n">
        <f aca="false">L5003</f>
        <v>0.92</v>
      </c>
      <c r="V5003" s="0" t="n">
        <f aca="false">K5003</f>
        <v>3</v>
      </c>
      <c r="W5003" s="0" t="n">
        <f aca="false">J5003</f>
        <v>0</v>
      </c>
    </row>
    <row r="5004" customFormat="false" ht="12.8" hidden="false" customHeight="false" outlineLevel="0" collapsed="false">
      <c r="A5004" s="0" t="s">
        <v>75</v>
      </c>
      <c r="B5004" s="0" t="s">
        <v>942</v>
      </c>
      <c r="C5004" s="0" t="s">
        <v>969</v>
      </c>
      <c r="D5004" s="0" t="s">
        <v>36</v>
      </c>
      <c r="E5004" s="0" t="s">
        <v>30</v>
      </c>
      <c r="F5004" s="0" t="s">
        <v>975</v>
      </c>
      <c r="G5004" s="0" t="s">
        <v>1611</v>
      </c>
      <c r="H5004" s="0" t="n">
        <v>2.89517134883721</v>
      </c>
      <c r="I5004" s="0" t="n">
        <v>121.809095138481</v>
      </c>
      <c r="J5004" s="0" t="n">
        <v>603</v>
      </c>
      <c r="K5004" s="0" t="n">
        <f aca="false">I5004*SUMIFS(syst_chauffage!$H$3:$H$27,syst_chauffage!$B$3:$B$27,D5004,syst_chauffage!$C$3:$C$27,E5004)</f>
        <v>75.3581836619476</v>
      </c>
      <c r="L5004" s="12" t="n">
        <f aca="false">H5004*SUMIFS(syst_chauffage!$K$3:$K$27,syst_chauffage!$B$3:$B$27,D5004,syst_chauffage!$C$3:$C$27,E5004)</f>
        <v>2.4324955428598</v>
      </c>
      <c r="N5004" s="0" t="str">
        <f aca="false">A5004</f>
        <v>Enseignement Recherche</v>
      </c>
      <c r="O5004" s="0" t="str">
        <f aca="false">B5004</f>
        <v>Enseignement secondaire</v>
      </c>
      <c r="P5004" s="0" t="str">
        <f aca="false">C5004</f>
        <v>Cantine LP</v>
      </c>
      <c r="Q5004" s="0" t="str">
        <f aca="false">D5004</f>
        <v>PAC</v>
      </c>
      <c r="R5004" s="0" t="str">
        <f aca="false">E5004</f>
        <v>Electricité</v>
      </c>
      <c r="S5004" s="0" t="str">
        <f aca="false">F5004</f>
        <v>0410050902</v>
      </c>
      <c r="T5004" s="0" t="str">
        <f aca="false">G5004</f>
        <v>3</v>
      </c>
      <c r="U5004" s="0" t="n">
        <f aca="false">L5004</f>
        <v>2.4324955428598</v>
      </c>
      <c r="V5004" s="0" t="n">
        <f aca="false">K5004</f>
        <v>75.3581836619476</v>
      </c>
      <c r="W5004" s="0" t="n">
        <f aca="false">J5004</f>
        <v>603</v>
      </c>
    </row>
    <row r="5005" customFormat="false" ht="12.8" hidden="false" customHeight="false" outlineLevel="0" collapsed="false">
      <c r="A5005" s="0" t="s">
        <v>75</v>
      </c>
      <c r="B5005" s="0" t="s">
        <v>942</v>
      </c>
      <c r="C5005" s="0" t="s">
        <v>969</v>
      </c>
      <c r="D5005" s="0" t="s">
        <v>51</v>
      </c>
      <c r="E5005" s="0" t="s">
        <v>57</v>
      </c>
      <c r="F5005" s="0" t="s">
        <v>976</v>
      </c>
      <c r="G5005" s="0" t="s">
        <v>1611</v>
      </c>
      <c r="H5005" s="0" t="n">
        <v>1.01010575244331</v>
      </c>
      <c r="I5005" s="0" t="n">
        <v>54.0243398707255</v>
      </c>
      <c r="J5005" s="0" t="n">
        <v>0</v>
      </c>
      <c r="K5005" s="0" t="n">
        <f aca="false">I5005*SUMIFS(syst_chauffage!$H$3:$H$27,syst_chauffage!$B$3:$B$27,D5005,syst_chauffage!$C$3:$C$27,E5005)</f>
        <v>114.469680816639</v>
      </c>
      <c r="L5005" s="12" t="n">
        <f aca="false">H5005*SUMIFS(syst_chauffage!$K$3:$K$27,syst_chauffage!$B$3:$B$27,D5005,syst_chauffage!$C$3:$C$27,E5005)</f>
        <v>1.01010575244331</v>
      </c>
      <c r="N5005" s="0" t="str">
        <f aca="false">A5005</f>
        <v>Enseignement Recherche</v>
      </c>
      <c r="O5005" s="0" t="str">
        <f aca="false">B5005</f>
        <v>Enseignement secondaire</v>
      </c>
      <c r="P5005" s="0" t="str">
        <f aca="false">C5005</f>
        <v>Cantine LP</v>
      </c>
      <c r="Q5005" s="0" t="str">
        <f aca="false">D5005</f>
        <v>Autre système centralisé performant</v>
      </c>
      <c r="R5005" s="0" t="str">
        <f aca="false">E5005</f>
        <v>Autres</v>
      </c>
      <c r="S5005" s="0" t="str">
        <f aca="false">F5005</f>
        <v>0410052101</v>
      </c>
      <c r="T5005" s="0" t="str">
        <f aca="false">G5005</f>
        <v>3</v>
      </c>
      <c r="U5005" s="0" t="n">
        <f aca="false">L5005</f>
        <v>1.01010575244331</v>
      </c>
      <c r="V5005" s="0" t="n">
        <f aca="false">K5005</f>
        <v>114.469680816639</v>
      </c>
      <c r="W5005" s="0" t="n">
        <f aca="false">J5005</f>
        <v>0</v>
      </c>
    </row>
    <row r="5006" customFormat="false" ht="12.8" hidden="false" customHeight="false" outlineLevel="0" collapsed="false">
      <c r="A5006" s="0" t="s">
        <v>75</v>
      </c>
      <c r="B5006" s="0" t="s">
        <v>942</v>
      </c>
      <c r="C5006" s="0" t="s">
        <v>969</v>
      </c>
      <c r="D5006" s="0" t="s">
        <v>51</v>
      </c>
      <c r="E5006" s="0" t="s">
        <v>58</v>
      </c>
      <c r="F5006" s="0" t="s">
        <v>977</v>
      </c>
      <c r="G5006" s="0" t="s">
        <v>1611</v>
      </c>
      <c r="H5006" s="0" t="n">
        <v>1.07807533735776</v>
      </c>
      <c r="I5006" s="0" t="n">
        <v>52.9830921766289</v>
      </c>
      <c r="J5006" s="0" t="n">
        <v>680</v>
      </c>
      <c r="K5006" s="0" t="n">
        <f aca="false">I5006*SUMIFS(syst_chauffage!$H$3:$H$27,syst_chauffage!$B$3:$B$27,D5006,syst_chauffage!$C$3:$C$27,E5006)</f>
        <v>113.065892582093</v>
      </c>
      <c r="L5006" s="12" t="n">
        <f aca="false">H5006*SUMIFS(syst_chauffage!$K$3:$K$27,syst_chauffage!$B$3:$B$27,D5006,syst_chauffage!$C$3:$C$27,E5006)</f>
        <v>1.07807533735776</v>
      </c>
      <c r="N5006" s="0" t="str">
        <f aca="false">A5006</f>
        <v>Enseignement Recherche</v>
      </c>
      <c r="O5006" s="0" t="str">
        <f aca="false">B5006</f>
        <v>Enseignement secondaire</v>
      </c>
      <c r="P5006" s="0" t="str">
        <f aca="false">C5006</f>
        <v>Cantine LP</v>
      </c>
      <c r="Q5006" s="0" t="str">
        <f aca="false">D5006</f>
        <v>Autre système centralisé performant</v>
      </c>
      <c r="R5006" s="0" t="str">
        <f aca="false">E5006</f>
        <v>Urbain</v>
      </c>
      <c r="S5006" s="0" t="str">
        <f aca="false">F5006</f>
        <v>0410052106</v>
      </c>
      <c r="T5006" s="0" t="str">
        <f aca="false">G5006</f>
        <v>3</v>
      </c>
      <c r="U5006" s="0" t="n">
        <f aca="false">L5006</f>
        <v>1.07807533735776</v>
      </c>
      <c r="V5006" s="0" t="n">
        <f aca="false">K5006</f>
        <v>113.065892582093</v>
      </c>
      <c r="W5006" s="0" t="n">
        <f aca="false">J5006</f>
        <v>680</v>
      </c>
    </row>
    <row r="5007" customFormat="false" ht="12.8" hidden="false" customHeight="false" outlineLevel="0" collapsed="false">
      <c r="A5007" s="0" t="s">
        <v>75</v>
      </c>
      <c r="B5007" s="0" t="s">
        <v>942</v>
      </c>
      <c r="C5007" s="0" t="s">
        <v>969</v>
      </c>
      <c r="D5007" s="0" t="s">
        <v>27</v>
      </c>
      <c r="E5007" s="0" t="s">
        <v>23</v>
      </c>
      <c r="F5007" s="0" t="s">
        <v>978</v>
      </c>
      <c r="G5007" s="0" t="s">
        <v>1611</v>
      </c>
      <c r="H5007" s="0" t="n">
        <v>0.760080244820484</v>
      </c>
      <c r="I5007" s="0" t="n">
        <v>34.3372143140076</v>
      </c>
      <c r="J5007" s="0" t="n">
        <v>504</v>
      </c>
      <c r="K5007" s="0" t="n">
        <f aca="false">I5007*SUMIFS(syst_chauffage!$H$3:$H$27,syst_chauffage!$B$3:$B$27,D5007,syst_chauffage!$C$3:$C$27,E5007)</f>
        <v>88.0544602899597</v>
      </c>
      <c r="L5007" s="12" t="n">
        <f aca="false">H5007*SUMIFS(syst_chauffage!$K$3:$K$27,syst_chauffage!$B$3:$B$27,D5007,syst_chauffage!$C$3:$C$27,E5007)</f>
        <v>0.760080244820484</v>
      </c>
      <c r="N5007" s="0" t="str">
        <f aca="false">A5007</f>
        <v>Enseignement Recherche</v>
      </c>
      <c r="O5007" s="0" t="str">
        <f aca="false">B5007</f>
        <v>Enseignement secondaire</v>
      </c>
      <c r="P5007" s="0" t="str">
        <f aca="false">C5007</f>
        <v>Cantine LP</v>
      </c>
      <c r="Q5007" s="0" t="str">
        <f aca="false">D5007</f>
        <v>Chaudière condensation fioul</v>
      </c>
      <c r="R5007" s="0" t="str">
        <f aca="false">E5007</f>
        <v>Fioul</v>
      </c>
      <c r="S5007" s="0" t="str">
        <f aca="false">F5007</f>
        <v>0410052303</v>
      </c>
      <c r="T5007" s="0" t="str">
        <f aca="false">G5007</f>
        <v>3</v>
      </c>
      <c r="U5007" s="0" t="n">
        <f aca="false">L5007</f>
        <v>0.760080244820484</v>
      </c>
      <c r="V5007" s="0" t="n">
        <f aca="false">K5007</f>
        <v>88.0544602899597</v>
      </c>
      <c r="W5007" s="0" t="n">
        <f aca="false">J5007</f>
        <v>504</v>
      </c>
    </row>
    <row r="5008" customFormat="false" ht="12.8" hidden="false" customHeight="false" outlineLevel="0" collapsed="false">
      <c r="A5008" s="0" t="s">
        <v>75</v>
      </c>
      <c r="B5008" s="0" t="s">
        <v>942</v>
      </c>
      <c r="C5008" s="0" t="s">
        <v>969</v>
      </c>
      <c r="D5008" s="0" t="s">
        <v>18</v>
      </c>
      <c r="E5008" s="0" t="s">
        <v>14</v>
      </c>
      <c r="F5008" s="0" t="s">
        <v>979</v>
      </c>
      <c r="G5008" s="0" t="s">
        <v>1611</v>
      </c>
      <c r="H5008" s="0" t="n">
        <v>0.986473976610088</v>
      </c>
      <c r="I5008" s="0" t="n">
        <v>25.0562633676471</v>
      </c>
      <c r="J5008" s="0" t="n">
        <v>504</v>
      </c>
      <c r="K5008" s="0" t="n">
        <f aca="false">I5008*SUMIFS(syst_chauffage!$H$3:$H$27,syst_chauffage!$B$3:$B$27,D5008,syst_chauffage!$C$3:$C$27,E5008)</f>
        <v>68.2765367305543</v>
      </c>
      <c r="L5008" s="12" t="n">
        <f aca="false">H5008*SUMIFS(syst_chauffage!$K$3:$K$27,syst_chauffage!$B$3:$B$27,D5008,syst_chauffage!$C$3:$C$27,E5008)</f>
        <v>0.958307076958315</v>
      </c>
      <c r="N5008" s="0" t="str">
        <f aca="false">A5008</f>
        <v>Enseignement Recherche</v>
      </c>
      <c r="O5008" s="0" t="str">
        <f aca="false">B5008</f>
        <v>Enseignement secondaire</v>
      </c>
      <c r="P5008" s="0" t="str">
        <f aca="false">C5008</f>
        <v>Cantine LP</v>
      </c>
      <c r="Q5008" s="0" t="str">
        <f aca="false">D5008</f>
        <v>Chaudière condensation gaz</v>
      </c>
      <c r="R5008" s="0" t="str">
        <f aca="false">E5008</f>
        <v>Gaz</v>
      </c>
      <c r="S5008" s="0" t="str">
        <f aca="false">F5008</f>
        <v>0410052404</v>
      </c>
      <c r="T5008" s="0" t="str">
        <f aca="false">G5008</f>
        <v>3</v>
      </c>
      <c r="U5008" s="0" t="n">
        <f aca="false">L5008</f>
        <v>0.958307076958315</v>
      </c>
      <c r="V5008" s="0" t="n">
        <f aca="false">K5008</f>
        <v>68.2765367305543</v>
      </c>
      <c r="W5008" s="0" t="n">
        <f aca="false">J5008</f>
        <v>504</v>
      </c>
    </row>
    <row r="5009" customFormat="false" ht="12.8" hidden="false" customHeight="false" outlineLevel="0" collapsed="false">
      <c r="A5009" s="0" t="s">
        <v>75</v>
      </c>
      <c r="B5009" s="0" t="s">
        <v>942</v>
      </c>
      <c r="C5009" s="0" t="s">
        <v>969</v>
      </c>
      <c r="D5009" s="0" t="s">
        <v>32</v>
      </c>
      <c r="E5009" s="0" t="s">
        <v>30</v>
      </c>
      <c r="F5009" s="0" t="s">
        <v>980</v>
      </c>
      <c r="G5009" s="0" t="s">
        <v>1611</v>
      </c>
      <c r="H5009" s="0" t="n">
        <v>1</v>
      </c>
      <c r="I5009" s="0" t="n">
        <v>12</v>
      </c>
      <c r="J5009" s="0" t="n">
        <v>0</v>
      </c>
      <c r="K5009" s="0" t="n">
        <f aca="false">I5009*SUMIFS(syst_chauffage!$H$3:$H$27,syst_chauffage!$B$3:$B$27,D5009,syst_chauffage!$C$3:$C$27,E5009)</f>
        <v>12</v>
      </c>
      <c r="L5009" s="12" t="n">
        <f aca="false">H5009*SUMIFS(syst_chauffage!$K$3:$K$27,syst_chauffage!$B$3:$B$27,D5009,syst_chauffage!$C$3:$C$27,E5009)</f>
        <v>1</v>
      </c>
      <c r="N5009" s="0" t="str">
        <f aca="false">A5009</f>
        <v>Enseignement Recherche</v>
      </c>
      <c r="O5009" s="0" t="str">
        <f aca="false">B5009</f>
        <v>Enseignement secondaire</v>
      </c>
      <c r="P5009" s="0" t="str">
        <f aca="false">C5009</f>
        <v>Cantine LP</v>
      </c>
      <c r="Q5009" s="0" t="str">
        <f aca="false">D5009</f>
        <v>Electrique direct performant</v>
      </c>
      <c r="R5009" s="0" t="str">
        <f aca="false">E5009</f>
        <v>Electricité</v>
      </c>
      <c r="S5009" s="0" t="str">
        <f aca="false">F5009</f>
        <v>0410052602</v>
      </c>
      <c r="T5009" s="0" t="str">
        <f aca="false">G5009</f>
        <v>3</v>
      </c>
      <c r="U5009" s="0" t="n">
        <f aca="false">L5009</f>
        <v>1</v>
      </c>
      <c r="V5009" s="0" t="n">
        <f aca="false">K5009</f>
        <v>12</v>
      </c>
      <c r="W5009" s="0" t="n">
        <f aca="false">J5009</f>
        <v>0</v>
      </c>
    </row>
    <row r="5010" customFormat="false" ht="12.8" hidden="false" customHeight="false" outlineLevel="0" collapsed="false">
      <c r="A5010" s="0" t="s">
        <v>75</v>
      </c>
      <c r="B5010" s="0" t="s">
        <v>942</v>
      </c>
      <c r="C5010" s="0" t="s">
        <v>969</v>
      </c>
      <c r="D5010" s="0" t="s">
        <v>38</v>
      </c>
      <c r="E5010" s="0" t="s">
        <v>30</v>
      </c>
      <c r="F5010" s="0" t="s">
        <v>981</v>
      </c>
      <c r="G5010" s="0" t="s">
        <v>1611</v>
      </c>
      <c r="H5010" s="0" t="n">
        <v>3.34058232558139</v>
      </c>
      <c r="I5010" s="0" t="n">
        <v>145.01082754581</v>
      </c>
      <c r="J5010" s="0" t="n">
        <v>648</v>
      </c>
      <c r="K5010" s="0" t="n">
        <f aca="false">I5010*SUMIFS(syst_chauffage!$H$3:$H$27,syst_chauffage!$B$3:$B$27,D5010,syst_chauffage!$C$3:$C$27,E5010)</f>
        <v>146.576045704384</v>
      </c>
      <c r="L5010" s="12" t="n">
        <f aca="false">H5010*SUMIFS(syst_chauffage!$K$3:$K$27,syst_chauffage!$B$3:$B$27,D5010,syst_chauffage!$C$3:$C$27,E5010)</f>
        <v>2.98853732681761</v>
      </c>
      <c r="N5010" s="0" t="str">
        <f aca="false">A5010</f>
        <v>Enseignement Recherche</v>
      </c>
      <c r="O5010" s="0" t="str">
        <f aca="false">B5010</f>
        <v>Enseignement secondaire</v>
      </c>
      <c r="P5010" s="0" t="str">
        <f aca="false">C5010</f>
        <v>Cantine LP</v>
      </c>
      <c r="Q5010" s="0" t="str">
        <f aca="false">D5010</f>
        <v>PAC performant</v>
      </c>
      <c r="R5010" s="0" t="str">
        <f aca="false">E5010</f>
        <v>Electricité</v>
      </c>
      <c r="S5010" s="0" t="str">
        <f aca="false">F5010</f>
        <v>0410052902</v>
      </c>
      <c r="T5010" s="0" t="str">
        <f aca="false">G5010</f>
        <v>3</v>
      </c>
      <c r="U5010" s="0" t="n">
        <f aca="false">L5010</f>
        <v>2.98853732681761</v>
      </c>
      <c r="V5010" s="0" t="n">
        <f aca="false">K5010</f>
        <v>146.576045704384</v>
      </c>
      <c r="W5010" s="0" t="n">
        <f aca="false">J5010</f>
        <v>648</v>
      </c>
    </row>
    <row r="5011" customFormat="false" ht="12.8" hidden="false" customHeight="false" outlineLevel="0" collapsed="false">
      <c r="A5011" s="0" t="s">
        <v>75</v>
      </c>
      <c r="B5011" s="0" t="s">
        <v>942</v>
      </c>
      <c r="C5011" s="0" t="s">
        <v>982</v>
      </c>
      <c r="D5011" s="0" t="s">
        <v>19</v>
      </c>
      <c r="E5011" s="0" t="s">
        <v>57</v>
      </c>
      <c r="F5011" s="0" t="s">
        <v>983</v>
      </c>
      <c r="G5011" s="0" t="s">
        <v>1611</v>
      </c>
      <c r="H5011" s="0" t="n">
        <v>0.818650276152844</v>
      </c>
      <c r="I5011" s="0" t="n">
        <v>18.13095538045</v>
      </c>
      <c r="J5011" s="0" t="n">
        <v>0</v>
      </c>
      <c r="K5011" s="0" t="n">
        <f aca="false">I5011*SUMIFS(syst_chauffage!$H$3:$H$27,syst_chauffage!$B$3:$B$27,D5011,syst_chauffage!$C$3:$C$27,E5011)</f>
        <v>25.2469324392738</v>
      </c>
      <c r="L5011" s="12" t="n">
        <f aca="false">H5011*SUMIFS(syst_chauffage!$K$3:$K$27,syst_chauffage!$B$3:$B$27,D5011,syst_chauffage!$C$3:$C$27,E5011)</f>
        <v>0.818650276152844</v>
      </c>
      <c r="N5011" s="0" t="str">
        <f aca="false">A5011</f>
        <v>Enseignement Recherche</v>
      </c>
      <c r="O5011" s="0" t="str">
        <f aca="false">B5011</f>
        <v>Enseignement secondaire</v>
      </c>
      <c r="P5011" s="0" t="str">
        <f aca="false">C5011</f>
        <v>Collège</v>
      </c>
      <c r="Q5011" s="0" t="str">
        <f aca="false">D5011</f>
        <v>Autre système centralisé</v>
      </c>
      <c r="R5011" s="0" t="str">
        <f aca="false">E5011</f>
        <v>Autres</v>
      </c>
      <c r="S5011" s="0" t="str">
        <f aca="false">F5011</f>
        <v>0410080101</v>
      </c>
      <c r="T5011" s="0" t="str">
        <f aca="false">G5011</f>
        <v>3</v>
      </c>
      <c r="U5011" s="0" t="n">
        <f aca="false">L5011</f>
        <v>0.818650276152844</v>
      </c>
      <c r="V5011" s="0" t="n">
        <f aca="false">K5011</f>
        <v>25.2469324392738</v>
      </c>
      <c r="W5011" s="0" t="n">
        <f aca="false">J5011</f>
        <v>0</v>
      </c>
    </row>
    <row r="5012" customFormat="false" ht="12.8" hidden="false" customHeight="false" outlineLevel="0" collapsed="false">
      <c r="A5012" s="0" t="s">
        <v>75</v>
      </c>
      <c r="B5012" s="0" t="s">
        <v>942</v>
      </c>
      <c r="C5012" s="0" t="s">
        <v>982</v>
      </c>
      <c r="D5012" s="0" t="s">
        <v>19</v>
      </c>
      <c r="E5012" s="0" t="s">
        <v>58</v>
      </c>
      <c r="F5012" s="0" t="s">
        <v>984</v>
      </c>
      <c r="G5012" s="0" t="s">
        <v>1611</v>
      </c>
      <c r="H5012" s="0" t="n">
        <v>0.852461584964472</v>
      </c>
      <c r="I5012" s="0" t="n">
        <v>18.8474311274884</v>
      </c>
      <c r="J5012" s="0" t="n">
        <v>680</v>
      </c>
      <c r="K5012" s="0" t="n">
        <f aca="false">I5012*SUMIFS(syst_chauffage!$H$3:$H$27,syst_chauffage!$B$3:$B$27,D5012,syst_chauffage!$C$3:$C$27,E5012)</f>
        <v>31.0030741083173</v>
      </c>
      <c r="L5012" s="12" t="n">
        <f aca="false">H5012*SUMIFS(syst_chauffage!$K$3:$K$27,syst_chauffage!$B$3:$B$27,D5012,syst_chauffage!$C$3:$C$27,E5012)</f>
        <v>0.852461584964472</v>
      </c>
      <c r="N5012" s="0" t="str">
        <f aca="false">A5012</f>
        <v>Enseignement Recherche</v>
      </c>
      <c r="O5012" s="0" t="str">
        <f aca="false">B5012</f>
        <v>Enseignement secondaire</v>
      </c>
      <c r="P5012" s="0" t="str">
        <f aca="false">C5012</f>
        <v>Collège</v>
      </c>
      <c r="Q5012" s="0" t="str">
        <f aca="false">D5012</f>
        <v>Autre système centralisé</v>
      </c>
      <c r="R5012" s="0" t="str">
        <f aca="false">E5012</f>
        <v>Urbain</v>
      </c>
      <c r="S5012" s="0" t="str">
        <f aca="false">F5012</f>
        <v>0410080106</v>
      </c>
      <c r="T5012" s="0" t="str">
        <f aca="false">G5012</f>
        <v>3</v>
      </c>
      <c r="U5012" s="0" t="n">
        <f aca="false">L5012</f>
        <v>0.852461584964472</v>
      </c>
      <c r="V5012" s="0" t="n">
        <f aca="false">K5012</f>
        <v>31.0030741083173</v>
      </c>
      <c r="W5012" s="0" t="n">
        <f aca="false">J5012</f>
        <v>680</v>
      </c>
    </row>
    <row r="5013" customFormat="false" ht="12.8" hidden="false" customHeight="false" outlineLevel="0" collapsed="false">
      <c r="A5013" s="0" t="s">
        <v>75</v>
      </c>
      <c r="B5013" s="0" t="s">
        <v>942</v>
      </c>
      <c r="C5013" s="0" t="s">
        <v>982</v>
      </c>
      <c r="D5013" s="0" t="s">
        <v>22</v>
      </c>
      <c r="E5013" s="0" t="s">
        <v>23</v>
      </c>
      <c r="F5013" s="0" t="s">
        <v>985</v>
      </c>
      <c r="G5013" s="0" t="s">
        <v>1611</v>
      </c>
      <c r="H5013" s="0" t="n">
        <v>0.739063698951267</v>
      </c>
      <c r="I5013" s="0" t="n">
        <v>7.90206758938025</v>
      </c>
      <c r="J5013" s="0" t="n">
        <v>0</v>
      </c>
      <c r="K5013" s="0" t="n">
        <f aca="false">I5013*SUMIFS(syst_chauffage!$H$3:$H$27,syst_chauffage!$B$3:$B$27,D5013,syst_chauffage!$C$3:$C$27,E5013)</f>
        <v>13.9157188864163</v>
      </c>
      <c r="L5013" s="12" t="n">
        <f aca="false">H5013*SUMIFS(syst_chauffage!$K$3:$K$27,syst_chauffage!$B$3:$B$27,D5013,syst_chauffage!$C$3:$C$27,E5013)</f>
        <v>0.739063698951267</v>
      </c>
      <c r="N5013" s="0" t="str">
        <f aca="false">A5013</f>
        <v>Enseignement Recherche</v>
      </c>
      <c r="O5013" s="0" t="str">
        <f aca="false">B5013</f>
        <v>Enseignement secondaire</v>
      </c>
      <c r="P5013" s="0" t="str">
        <f aca="false">C5013</f>
        <v>Collège</v>
      </c>
      <c r="Q5013" s="0" t="str">
        <f aca="false">D5013</f>
        <v>Chaudière fioul</v>
      </c>
      <c r="R5013" s="0" t="str">
        <f aca="false">E5013</f>
        <v>Fioul</v>
      </c>
      <c r="S5013" s="0" t="str">
        <f aca="false">F5013</f>
        <v>0410080303</v>
      </c>
      <c r="T5013" s="0" t="str">
        <f aca="false">G5013</f>
        <v>3</v>
      </c>
      <c r="U5013" s="0" t="n">
        <f aca="false">L5013</f>
        <v>0.739063698951267</v>
      </c>
      <c r="V5013" s="0" t="n">
        <f aca="false">K5013</f>
        <v>13.9157188864163</v>
      </c>
      <c r="W5013" s="0" t="n">
        <f aca="false">J5013</f>
        <v>0</v>
      </c>
    </row>
    <row r="5014" customFormat="false" ht="12.8" hidden="false" customHeight="false" outlineLevel="0" collapsed="false">
      <c r="A5014" s="0" t="s">
        <v>75</v>
      </c>
      <c r="B5014" s="0" t="s">
        <v>942</v>
      </c>
      <c r="C5014" s="0" t="s">
        <v>982</v>
      </c>
      <c r="D5014" s="0" t="s">
        <v>13</v>
      </c>
      <c r="E5014" s="0" t="s">
        <v>14</v>
      </c>
      <c r="F5014" s="0" t="s">
        <v>986</v>
      </c>
      <c r="G5014" s="0" t="s">
        <v>1611</v>
      </c>
      <c r="H5014" s="0" t="n">
        <v>0.877514545746114</v>
      </c>
      <c r="I5014" s="0" t="n">
        <v>5.8882092240766</v>
      </c>
      <c r="J5014" s="0" t="n">
        <v>196</v>
      </c>
      <c r="K5014" s="0" t="n">
        <f aca="false">I5014*SUMIFS(syst_chauffage!$H$3:$H$27,syst_chauffage!$B$3:$B$27,D5014,syst_chauffage!$C$3:$C$27,E5014)</f>
        <v>11.8917786940969</v>
      </c>
      <c r="L5014" s="12" t="n">
        <f aca="false">H5014*SUMIFS(syst_chauffage!$K$3:$K$27,syst_chauffage!$B$3:$B$27,D5014,syst_chauffage!$C$3:$C$27,E5014)</f>
        <v>0.877514545746114</v>
      </c>
      <c r="N5014" s="0" t="str">
        <f aca="false">A5014</f>
        <v>Enseignement Recherche</v>
      </c>
      <c r="O5014" s="0" t="str">
        <f aca="false">B5014</f>
        <v>Enseignement secondaire</v>
      </c>
      <c r="P5014" s="0" t="str">
        <f aca="false">C5014</f>
        <v>Collège</v>
      </c>
      <c r="Q5014" s="0" t="str">
        <f aca="false">D5014</f>
        <v>Chaudière gaz</v>
      </c>
      <c r="R5014" s="0" t="str">
        <f aca="false">E5014</f>
        <v>Gaz</v>
      </c>
      <c r="S5014" s="0" t="str">
        <f aca="false">F5014</f>
        <v>0410080404</v>
      </c>
      <c r="T5014" s="0" t="str">
        <f aca="false">G5014</f>
        <v>3</v>
      </c>
      <c r="U5014" s="0" t="n">
        <f aca="false">L5014</f>
        <v>0.877514545746114</v>
      </c>
      <c r="V5014" s="0" t="n">
        <f aca="false">K5014</f>
        <v>11.8917786940969</v>
      </c>
      <c r="W5014" s="0" t="n">
        <f aca="false">J5014</f>
        <v>196</v>
      </c>
    </row>
    <row r="5015" customFormat="false" ht="12.8" hidden="false" customHeight="false" outlineLevel="0" collapsed="false">
      <c r="A5015" s="0" t="s">
        <v>75</v>
      </c>
      <c r="B5015" s="0" t="s">
        <v>942</v>
      </c>
      <c r="C5015" s="0" t="s">
        <v>982</v>
      </c>
      <c r="D5015" s="0" t="s">
        <v>29</v>
      </c>
      <c r="E5015" s="0" t="s">
        <v>30</v>
      </c>
      <c r="F5015" s="0" t="s">
        <v>987</v>
      </c>
      <c r="G5015" s="0" t="s">
        <v>1611</v>
      </c>
      <c r="H5015" s="0" t="n">
        <v>0.92</v>
      </c>
      <c r="I5015" s="0" t="n">
        <v>10.4</v>
      </c>
      <c r="J5015" s="0" t="n">
        <v>0</v>
      </c>
      <c r="K5015" s="0" t="n">
        <f aca="false">I5015*SUMIFS(syst_chauffage!$H$3:$H$27,syst_chauffage!$B$3:$B$27,D5015,syst_chauffage!$C$3:$C$27,E5015)</f>
        <v>3</v>
      </c>
      <c r="L5015" s="12" t="n">
        <f aca="false">H5015*SUMIFS(syst_chauffage!$K$3:$K$27,syst_chauffage!$B$3:$B$27,D5015,syst_chauffage!$C$3:$C$27,E5015)</f>
        <v>0.92</v>
      </c>
      <c r="N5015" s="0" t="str">
        <f aca="false">A5015</f>
        <v>Enseignement Recherche</v>
      </c>
      <c r="O5015" s="0" t="str">
        <f aca="false">B5015</f>
        <v>Enseignement secondaire</v>
      </c>
      <c r="P5015" s="0" t="str">
        <f aca="false">C5015</f>
        <v>Collège</v>
      </c>
      <c r="Q5015" s="0" t="str">
        <f aca="false">D5015</f>
        <v>Electrique direct</v>
      </c>
      <c r="R5015" s="0" t="str">
        <f aca="false">E5015</f>
        <v>Electricité</v>
      </c>
      <c r="S5015" s="0" t="str">
        <f aca="false">F5015</f>
        <v>0410080602</v>
      </c>
      <c r="T5015" s="0" t="str">
        <f aca="false">G5015</f>
        <v>3</v>
      </c>
      <c r="U5015" s="0" t="n">
        <f aca="false">L5015</f>
        <v>0.92</v>
      </c>
      <c r="V5015" s="0" t="n">
        <f aca="false">K5015</f>
        <v>3</v>
      </c>
      <c r="W5015" s="0" t="n">
        <f aca="false">J5015</f>
        <v>0</v>
      </c>
    </row>
    <row r="5016" customFormat="false" ht="12.8" hidden="false" customHeight="false" outlineLevel="0" collapsed="false">
      <c r="A5016" s="0" t="s">
        <v>75</v>
      </c>
      <c r="B5016" s="0" t="s">
        <v>942</v>
      </c>
      <c r="C5016" s="0" t="s">
        <v>982</v>
      </c>
      <c r="D5016" s="0" t="s">
        <v>36</v>
      </c>
      <c r="E5016" s="0" t="s">
        <v>30</v>
      </c>
      <c r="F5016" s="0" t="s">
        <v>988</v>
      </c>
      <c r="G5016" s="0" t="s">
        <v>1611</v>
      </c>
      <c r="H5016" s="0" t="n">
        <v>2.89517134883721</v>
      </c>
      <c r="I5016" s="0" t="n">
        <v>52.0711619381939</v>
      </c>
      <c r="J5016" s="0" t="n">
        <v>522</v>
      </c>
      <c r="K5016" s="0" t="n">
        <f aca="false">I5016*SUMIFS(syst_chauffage!$H$3:$H$27,syst_chauffage!$B$3:$B$27,D5016,syst_chauffage!$C$3:$C$27,E5016)</f>
        <v>32.2142462380857</v>
      </c>
      <c r="L5016" s="12" t="n">
        <f aca="false">H5016*SUMIFS(syst_chauffage!$K$3:$K$27,syst_chauffage!$B$3:$B$27,D5016,syst_chauffage!$C$3:$C$27,E5016)</f>
        <v>2.4324955428598</v>
      </c>
      <c r="N5016" s="0" t="str">
        <f aca="false">A5016</f>
        <v>Enseignement Recherche</v>
      </c>
      <c r="O5016" s="0" t="str">
        <f aca="false">B5016</f>
        <v>Enseignement secondaire</v>
      </c>
      <c r="P5016" s="0" t="str">
        <f aca="false">C5016</f>
        <v>Collège</v>
      </c>
      <c r="Q5016" s="0" t="str">
        <f aca="false">D5016</f>
        <v>PAC</v>
      </c>
      <c r="R5016" s="0" t="str">
        <f aca="false">E5016</f>
        <v>Electricité</v>
      </c>
      <c r="S5016" s="0" t="str">
        <f aca="false">F5016</f>
        <v>0410080902</v>
      </c>
      <c r="T5016" s="0" t="str">
        <f aca="false">G5016</f>
        <v>3</v>
      </c>
      <c r="U5016" s="0" t="n">
        <f aca="false">L5016</f>
        <v>2.4324955428598</v>
      </c>
      <c r="V5016" s="0" t="n">
        <f aca="false">K5016</f>
        <v>32.2142462380857</v>
      </c>
      <c r="W5016" s="0" t="n">
        <f aca="false">J5016</f>
        <v>522</v>
      </c>
    </row>
    <row r="5017" customFormat="false" ht="12.8" hidden="false" customHeight="false" outlineLevel="0" collapsed="false">
      <c r="A5017" s="0" t="s">
        <v>75</v>
      </c>
      <c r="B5017" s="0" t="s">
        <v>942</v>
      </c>
      <c r="C5017" s="0" t="s">
        <v>982</v>
      </c>
      <c r="D5017" s="0" t="s">
        <v>51</v>
      </c>
      <c r="E5017" s="0" t="s">
        <v>57</v>
      </c>
      <c r="F5017" s="0" t="s">
        <v>989</v>
      </c>
      <c r="G5017" s="0" t="s">
        <v>1611</v>
      </c>
      <c r="H5017" s="0" t="n">
        <v>0.94459647248405</v>
      </c>
      <c r="I5017" s="0" t="n">
        <v>21.5844706910119</v>
      </c>
      <c r="J5017" s="0" t="n">
        <v>0</v>
      </c>
      <c r="K5017" s="0" t="n">
        <f aca="false">I5017*SUMIFS(syst_chauffage!$H$3:$H$27,syst_chauffage!$B$3:$B$27,D5017,syst_chauffage!$C$3:$C$27,E5017)</f>
        <v>45.7343389388656</v>
      </c>
      <c r="L5017" s="12" t="n">
        <f aca="false">H5017*SUMIFS(syst_chauffage!$K$3:$K$27,syst_chauffage!$B$3:$B$27,D5017,syst_chauffage!$C$3:$C$27,E5017)</f>
        <v>0.94459647248405</v>
      </c>
      <c r="N5017" s="0" t="str">
        <f aca="false">A5017</f>
        <v>Enseignement Recherche</v>
      </c>
      <c r="O5017" s="0" t="str">
        <f aca="false">B5017</f>
        <v>Enseignement secondaire</v>
      </c>
      <c r="P5017" s="0" t="str">
        <f aca="false">C5017</f>
        <v>Collège</v>
      </c>
      <c r="Q5017" s="0" t="str">
        <f aca="false">D5017</f>
        <v>Autre système centralisé performant</v>
      </c>
      <c r="R5017" s="0" t="str">
        <f aca="false">E5017</f>
        <v>Autres</v>
      </c>
      <c r="S5017" s="0" t="str">
        <f aca="false">F5017</f>
        <v>0410082101</v>
      </c>
      <c r="T5017" s="0" t="str">
        <f aca="false">G5017</f>
        <v>3</v>
      </c>
      <c r="U5017" s="0" t="n">
        <f aca="false">L5017</f>
        <v>0.94459647248405</v>
      </c>
      <c r="V5017" s="0" t="n">
        <f aca="false">K5017</f>
        <v>45.7343389388656</v>
      </c>
      <c r="W5017" s="0" t="n">
        <f aca="false">J5017</f>
        <v>0</v>
      </c>
    </row>
    <row r="5018" customFormat="false" ht="12.8" hidden="false" customHeight="false" outlineLevel="0" collapsed="false">
      <c r="A5018" s="0" t="s">
        <v>75</v>
      </c>
      <c r="B5018" s="0" t="s">
        <v>942</v>
      </c>
      <c r="C5018" s="0" t="s">
        <v>982</v>
      </c>
      <c r="D5018" s="0" t="s">
        <v>51</v>
      </c>
      <c r="E5018" s="0" t="s">
        <v>58</v>
      </c>
      <c r="F5018" s="0" t="s">
        <v>990</v>
      </c>
      <c r="G5018" s="0" t="s">
        <v>1611</v>
      </c>
      <c r="H5018" s="0" t="n">
        <v>0.983609521112851</v>
      </c>
      <c r="I5018" s="0" t="n">
        <v>22.4374180089147</v>
      </c>
      <c r="J5018" s="0" t="n">
        <v>680</v>
      </c>
      <c r="K5018" s="0" t="n">
        <f aca="false">I5018*SUMIFS(syst_chauffage!$H$3:$H$27,syst_chauffage!$B$3:$B$27,D5018,syst_chauffage!$C$3:$C$27,E5018)</f>
        <v>47.8814389684586</v>
      </c>
      <c r="L5018" s="12" t="n">
        <f aca="false">H5018*SUMIFS(syst_chauffage!$K$3:$K$27,syst_chauffage!$B$3:$B$27,D5018,syst_chauffage!$C$3:$C$27,E5018)</f>
        <v>0.983609521112851</v>
      </c>
      <c r="N5018" s="0" t="str">
        <f aca="false">A5018</f>
        <v>Enseignement Recherche</v>
      </c>
      <c r="O5018" s="0" t="str">
        <f aca="false">B5018</f>
        <v>Enseignement secondaire</v>
      </c>
      <c r="P5018" s="0" t="str">
        <f aca="false">C5018</f>
        <v>Collège</v>
      </c>
      <c r="Q5018" s="0" t="str">
        <f aca="false">D5018</f>
        <v>Autre système centralisé performant</v>
      </c>
      <c r="R5018" s="0" t="str">
        <f aca="false">E5018</f>
        <v>Urbain</v>
      </c>
      <c r="S5018" s="0" t="str">
        <f aca="false">F5018</f>
        <v>0410082106</v>
      </c>
      <c r="T5018" s="0" t="str">
        <f aca="false">G5018</f>
        <v>3</v>
      </c>
      <c r="U5018" s="0" t="n">
        <f aca="false">L5018</f>
        <v>0.983609521112851</v>
      </c>
      <c r="V5018" s="0" t="n">
        <f aca="false">K5018</f>
        <v>47.8814389684586</v>
      </c>
      <c r="W5018" s="0" t="n">
        <f aca="false">J5018</f>
        <v>680</v>
      </c>
    </row>
    <row r="5019" customFormat="false" ht="12.8" hidden="false" customHeight="false" outlineLevel="0" collapsed="false">
      <c r="A5019" s="0" t="s">
        <v>75</v>
      </c>
      <c r="B5019" s="0" t="s">
        <v>942</v>
      </c>
      <c r="C5019" s="0" t="s">
        <v>982</v>
      </c>
      <c r="D5019" s="0" t="s">
        <v>27</v>
      </c>
      <c r="E5019" s="0" t="s">
        <v>23</v>
      </c>
      <c r="F5019" s="0" t="s">
        <v>991</v>
      </c>
      <c r="G5019" s="0" t="s">
        <v>1611</v>
      </c>
      <c r="H5019" s="0" t="n">
        <v>0.764069137801932</v>
      </c>
      <c r="I5019" s="0" t="n">
        <v>9.40722332069077</v>
      </c>
      <c r="J5019" s="0" t="n">
        <v>441</v>
      </c>
      <c r="K5019" s="0" t="n">
        <f aca="false">I5019*SUMIFS(syst_chauffage!$H$3:$H$27,syst_chauffage!$B$3:$B$27,D5019,syst_chauffage!$C$3:$C$27,E5019)</f>
        <v>24.1239130453465</v>
      </c>
      <c r="L5019" s="12" t="n">
        <f aca="false">H5019*SUMIFS(syst_chauffage!$K$3:$K$27,syst_chauffage!$B$3:$B$27,D5019,syst_chauffage!$C$3:$C$27,E5019)</f>
        <v>0.764069137801932</v>
      </c>
      <c r="N5019" s="0" t="str">
        <f aca="false">A5019</f>
        <v>Enseignement Recherche</v>
      </c>
      <c r="O5019" s="0" t="str">
        <f aca="false">B5019</f>
        <v>Enseignement secondaire</v>
      </c>
      <c r="P5019" s="0" t="str">
        <f aca="false">C5019</f>
        <v>Collège</v>
      </c>
      <c r="Q5019" s="0" t="str">
        <f aca="false">D5019</f>
        <v>Chaudière condensation fioul</v>
      </c>
      <c r="R5019" s="0" t="str">
        <f aca="false">E5019</f>
        <v>Fioul</v>
      </c>
      <c r="S5019" s="0" t="str">
        <f aca="false">F5019</f>
        <v>0410082303</v>
      </c>
      <c r="T5019" s="0" t="str">
        <f aca="false">G5019</f>
        <v>3</v>
      </c>
      <c r="U5019" s="0" t="n">
        <f aca="false">L5019</f>
        <v>0.764069137801932</v>
      </c>
      <c r="V5019" s="0" t="n">
        <f aca="false">K5019</f>
        <v>24.1239130453465</v>
      </c>
      <c r="W5019" s="0" t="n">
        <f aca="false">J5019</f>
        <v>441</v>
      </c>
    </row>
    <row r="5020" customFormat="false" ht="12.8" hidden="false" customHeight="false" outlineLevel="0" collapsed="false">
      <c r="A5020" s="0" t="s">
        <v>75</v>
      </c>
      <c r="B5020" s="0" t="s">
        <v>942</v>
      </c>
      <c r="C5020" s="0" t="s">
        <v>982</v>
      </c>
      <c r="D5020" s="0" t="s">
        <v>18</v>
      </c>
      <c r="E5020" s="0" t="s">
        <v>14</v>
      </c>
      <c r="F5020" s="0" t="s">
        <v>992</v>
      </c>
      <c r="G5020" s="0" t="s">
        <v>1611</v>
      </c>
      <c r="H5020" s="0" t="n">
        <v>0.990459690571957</v>
      </c>
      <c r="I5020" s="0" t="n">
        <v>7.00977288580548</v>
      </c>
      <c r="J5020" s="0" t="n">
        <v>441</v>
      </c>
      <c r="K5020" s="0" t="n">
        <f aca="false">I5020*SUMIFS(syst_chauffage!$H$3:$H$27,syst_chauffage!$B$3:$B$27,D5020,syst_chauffage!$C$3:$C$27,E5020)</f>
        <v>19.1011328739671</v>
      </c>
      <c r="L5020" s="12" t="n">
        <f aca="false">H5020*SUMIFS(syst_chauffage!$K$3:$K$27,syst_chauffage!$B$3:$B$27,D5020,syst_chauffage!$C$3:$C$27,E5020)</f>
        <v>0.962178986392273</v>
      </c>
      <c r="N5020" s="0" t="str">
        <f aca="false">A5020</f>
        <v>Enseignement Recherche</v>
      </c>
      <c r="O5020" s="0" t="str">
        <f aca="false">B5020</f>
        <v>Enseignement secondaire</v>
      </c>
      <c r="P5020" s="0" t="str">
        <f aca="false">C5020</f>
        <v>Collège</v>
      </c>
      <c r="Q5020" s="0" t="str">
        <f aca="false">D5020</f>
        <v>Chaudière condensation gaz</v>
      </c>
      <c r="R5020" s="0" t="str">
        <f aca="false">E5020</f>
        <v>Gaz</v>
      </c>
      <c r="S5020" s="0" t="str">
        <f aca="false">F5020</f>
        <v>0410082404</v>
      </c>
      <c r="T5020" s="0" t="str">
        <f aca="false">G5020</f>
        <v>3</v>
      </c>
      <c r="U5020" s="0" t="n">
        <f aca="false">L5020</f>
        <v>0.962178986392273</v>
      </c>
      <c r="V5020" s="0" t="n">
        <f aca="false">K5020</f>
        <v>19.1011328739671</v>
      </c>
      <c r="W5020" s="0" t="n">
        <f aca="false">J5020</f>
        <v>441</v>
      </c>
    </row>
    <row r="5021" customFormat="false" ht="12.8" hidden="false" customHeight="false" outlineLevel="0" collapsed="false">
      <c r="A5021" s="0" t="s">
        <v>75</v>
      </c>
      <c r="B5021" s="0" t="s">
        <v>942</v>
      </c>
      <c r="C5021" s="0" t="s">
        <v>982</v>
      </c>
      <c r="D5021" s="0" t="s">
        <v>32</v>
      </c>
      <c r="E5021" s="0" t="s">
        <v>30</v>
      </c>
      <c r="F5021" s="0" t="s">
        <v>993</v>
      </c>
      <c r="G5021" s="0" t="s">
        <v>1611</v>
      </c>
      <c r="H5021" s="0" t="n">
        <v>1</v>
      </c>
      <c r="I5021" s="0" t="n">
        <v>12</v>
      </c>
      <c r="J5021" s="0" t="n">
        <v>0</v>
      </c>
      <c r="K5021" s="0" t="n">
        <f aca="false">I5021*SUMIFS(syst_chauffage!$H$3:$H$27,syst_chauffage!$B$3:$B$27,D5021,syst_chauffage!$C$3:$C$27,E5021)</f>
        <v>12</v>
      </c>
      <c r="L5021" s="12" t="n">
        <f aca="false">H5021*SUMIFS(syst_chauffage!$K$3:$K$27,syst_chauffage!$B$3:$B$27,D5021,syst_chauffage!$C$3:$C$27,E5021)</f>
        <v>1</v>
      </c>
      <c r="N5021" s="0" t="str">
        <f aca="false">A5021</f>
        <v>Enseignement Recherche</v>
      </c>
      <c r="O5021" s="0" t="str">
        <f aca="false">B5021</f>
        <v>Enseignement secondaire</v>
      </c>
      <c r="P5021" s="0" t="str">
        <f aca="false">C5021</f>
        <v>Collège</v>
      </c>
      <c r="Q5021" s="0" t="str">
        <f aca="false">D5021</f>
        <v>Electrique direct performant</v>
      </c>
      <c r="R5021" s="0" t="str">
        <f aca="false">E5021</f>
        <v>Electricité</v>
      </c>
      <c r="S5021" s="0" t="str">
        <f aca="false">F5021</f>
        <v>0410082602</v>
      </c>
      <c r="T5021" s="0" t="str">
        <f aca="false">G5021</f>
        <v>3</v>
      </c>
      <c r="U5021" s="0" t="n">
        <f aca="false">L5021</f>
        <v>1</v>
      </c>
      <c r="V5021" s="0" t="n">
        <f aca="false">K5021</f>
        <v>12</v>
      </c>
      <c r="W5021" s="0" t="n">
        <f aca="false">J5021</f>
        <v>0</v>
      </c>
    </row>
    <row r="5022" customFormat="false" ht="12.8" hidden="false" customHeight="false" outlineLevel="0" collapsed="false">
      <c r="A5022" s="0" t="s">
        <v>75</v>
      </c>
      <c r="B5022" s="0" t="s">
        <v>942</v>
      </c>
      <c r="C5022" s="0" t="s">
        <v>982</v>
      </c>
      <c r="D5022" s="0" t="s">
        <v>38</v>
      </c>
      <c r="E5022" s="0" t="s">
        <v>30</v>
      </c>
      <c r="F5022" s="0" t="s">
        <v>994</v>
      </c>
      <c r="G5022" s="0" t="s">
        <v>1611</v>
      </c>
      <c r="H5022" s="0" t="n">
        <v>3.34058232558139</v>
      </c>
      <c r="I5022" s="0" t="n">
        <v>61.9894784978499</v>
      </c>
      <c r="J5022" s="0" t="n">
        <v>567</v>
      </c>
      <c r="K5022" s="0" t="n">
        <f aca="false">I5022*SUMIFS(syst_chauffage!$H$3:$H$27,syst_chauffage!$B$3:$B$27,D5022,syst_chauffage!$C$3:$C$27,E5022)</f>
        <v>62.6585806540645</v>
      </c>
      <c r="L5022" s="12" t="n">
        <f aca="false">H5022*SUMIFS(syst_chauffage!$K$3:$K$27,syst_chauffage!$B$3:$B$27,D5022,syst_chauffage!$C$3:$C$27,E5022)</f>
        <v>2.98853732681761</v>
      </c>
      <c r="N5022" s="0" t="str">
        <f aca="false">A5022</f>
        <v>Enseignement Recherche</v>
      </c>
      <c r="O5022" s="0" t="str">
        <f aca="false">B5022</f>
        <v>Enseignement secondaire</v>
      </c>
      <c r="P5022" s="0" t="str">
        <f aca="false">C5022</f>
        <v>Collège</v>
      </c>
      <c r="Q5022" s="0" t="str">
        <f aca="false">D5022</f>
        <v>PAC performant</v>
      </c>
      <c r="R5022" s="0" t="str">
        <f aca="false">E5022</f>
        <v>Electricité</v>
      </c>
      <c r="S5022" s="0" t="str">
        <f aca="false">F5022</f>
        <v>0410082902</v>
      </c>
      <c r="T5022" s="0" t="str">
        <f aca="false">G5022</f>
        <v>3</v>
      </c>
      <c r="U5022" s="0" t="n">
        <f aca="false">L5022</f>
        <v>2.98853732681761</v>
      </c>
      <c r="V5022" s="0" t="n">
        <f aca="false">K5022</f>
        <v>62.6585806540645</v>
      </c>
      <c r="W5022" s="0" t="n">
        <f aca="false">J5022</f>
        <v>567</v>
      </c>
    </row>
    <row r="5023" customFormat="false" ht="12.8" hidden="false" customHeight="false" outlineLevel="0" collapsed="false">
      <c r="A5023" s="0" t="s">
        <v>75</v>
      </c>
      <c r="B5023" s="0" t="s">
        <v>942</v>
      </c>
      <c r="C5023" s="0" t="s">
        <v>995</v>
      </c>
      <c r="D5023" s="0" t="s">
        <v>19</v>
      </c>
      <c r="E5023" s="0" t="s">
        <v>57</v>
      </c>
      <c r="F5023" s="0" t="s">
        <v>996</v>
      </c>
      <c r="G5023" s="0" t="s">
        <v>1611</v>
      </c>
      <c r="H5023" s="0" t="n">
        <v>0.872328555209744</v>
      </c>
      <c r="I5023" s="0" t="n">
        <v>16.741088938941</v>
      </c>
      <c r="J5023" s="0" t="n">
        <v>0</v>
      </c>
      <c r="K5023" s="0" t="n">
        <f aca="false">I5023*SUMIFS(syst_chauffage!$H$3:$H$27,syst_chauffage!$B$3:$B$27,D5023,syst_chauffage!$C$3:$C$27,E5023)</f>
        <v>23.3115758399063</v>
      </c>
      <c r="L5023" s="12" t="n">
        <f aca="false">H5023*SUMIFS(syst_chauffage!$K$3:$K$27,syst_chauffage!$B$3:$B$27,D5023,syst_chauffage!$C$3:$C$27,E5023)</f>
        <v>0.872328555209744</v>
      </c>
      <c r="N5023" s="0" t="str">
        <f aca="false">A5023</f>
        <v>Enseignement Recherche</v>
      </c>
      <c r="O5023" s="0" t="str">
        <f aca="false">B5023</f>
        <v>Enseignement secondaire</v>
      </c>
      <c r="P5023" s="0" t="str">
        <f aca="false">C5023</f>
        <v>Internat college</v>
      </c>
      <c r="Q5023" s="0" t="str">
        <f aca="false">D5023</f>
        <v>Autre système centralisé</v>
      </c>
      <c r="R5023" s="0" t="str">
        <f aca="false">E5023</f>
        <v>Autres</v>
      </c>
      <c r="S5023" s="0" t="str">
        <f aca="false">F5023</f>
        <v>0410460101</v>
      </c>
      <c r="T5023" s="0" t="str">
        <f aca="false">G5023</f>
        <v>3</v>
      </c>
      <c r="U5023" s="0" t="n">
        <f aca="false">L5023</f>
        <v>0.872328555209744</v>
      </c>
      <c r="V5023" s="0" t="n">
        <f aca="false">K5023</f>
        <v>23.3115758399063</v>
      </c>
      <c r="W5023" s="0" t="n">
        <f aca="false">J5023</f>
        <v>0</v>
      </c>
    </row>
    <row r="5024" customFormat="false" ht="12.8" hidden="false" customHeight="false" outlineLevel="0" collapsed="false">
      <c r="A5024" s="0" t="s">
        <v>75</v>
      </c>
      <c r="B5024" s="0" t="s">
        <v>942</v>
      </c>
      <c r="C5024" s="0" t="s">
        <v>995</v>
      </c>
      <c r="D5024" s="0" t="s">
        <v>19</v>
      </c>
      <c r="E5024" s="0" t="s">
        <v>58</v>
      </c>
      <c r="F5024" s="0" t="s">
        <v>997</v>
      </c>
      <c r="G5024" s="0" t="s">
        <v>1611</v>
      </c>
      <c r="H5024" s="0" t="n">
        <v>0.846247519130833</v>
      </c>
      <c r="I5024" s="0" t="n">
        <v>14.2168994466179</v>
      </c>
      <c r="J5024" s="0" t="n">
        <v>680</v>
      </c>
      <c r="K5024" s="0" t="n">
        <f aca="false">I5024*SUMIFS(syst_chauffage!$H$3:$H$27,syst_chauffage!$B$3:$B$27,D5024,syst_chauffage!$C$3:$C$27,E5024)</f>
        <v>23.3860829177481</v>
      </c>
      <c r="L5024" s="12" t="n">
        <f aca="false">H5024*SUMIFS(syst_chauffage!$K$3:$K$27,syst_chauffage!$B$3:$B$27,D5024,syst_chauffage!$C$3:$C$27,E5024)</f>
        <v>0.846247519130833</v>
      </c>
      <c r="N5024" s="0" t="str">
        <f aca="false">A5024</f>
        <v>Enseignement Recherche</v>
      </c>
      <c r="O5024" s="0" t="str">
        <f aca="false">B5024</f>
        <v>Enseignement secondaire</v>
      </c>
      <c r="P5024" s="0" t="str">
        <f aca="false">C5024</f>
        <v>Internat college</v>
      </c>
      <c r="Q5024" s="0" t="str">
        <f aca="false">D5024</f>
        <v>Autre système centralisé</v>
      </c>
      <c r="R5024" s="0" t="str">
        <f aca="false">E5024</f>
        <v>Urbain</v>
      </c>
      <c r="S5024" s="0" t="str">
        <f aca="false">F5024</f>
        <v>0410460106</v>
      </c>
      <c r="T5024" s="0" t="str">
        <f aca="false">G5024</f>
        <v>3</v>
      </c>
      <c r="U5024" s="0" t="n">
        <f aca="false">L5024</f>
        <v>0.846247519130833</v>
      </c>
      <c r="V5024" s="0" t="n">
        <f aca="false">K5024</f>
        <v>23.3860829177481</v>
      </c>
      <c r="W5024" s="0" t="n">
        <f aca="false">J5024</f>
        <v>680</v>
      </c>
    </row>
    <row r="5025" customFormat="false" ht="12.8" hidden="false" customHeight="false" outlineLevel="0" collapsed="false">
      <c r="A5025" s="0" t="s">
        <v>75</v>
      </c>
      <c r="B5025" s="0" t="s">
        <v>942</v>
      </c>
      <c r="C5025" s="0" t="s">
        <v>995</v>
      </c>
      <c r="D5025" s="0" t="s">
        <v>22</v>
      </c>
      <c r="E5025" s="0" t="s">
        <v>23</v>
      </c>
      <c r="F5025" s="0" t="s">
        <v>998</v>
      </c>
      <c r="G5025" s="0" t="s">
        <v>1611</v>
      </c>
      <c r="H5025" s="0" t="n">
        <v>0.739250336619145</v>
      </c>
      <c r="I5025" s="0" t="n">
        <v>6.82700246235355</v>
      </c>
      <c r="J5025" s="0" t="n">
        <v>0</v>
      </c>
      <c r="K5025" s="0" t="n">
        <f aca="false">I5025*SUMIFS(syst_chauffage!$H$3:$H$27,syst_chauffage!$B$3:$B$27,D5025,syst_chauffage!$C$3:$C$27,E5025)</f>
        <v>12.0225049999142</v>
      </c>
      <c r="L5025" s="12" t="n">
        <f aca="false">H5025*SUMIFS(syst_chauffage!$K$3:$K$27,syst_chauffage!$B$3:$B$27,D5025,syst_chauffage!$C$3:$C$27,E5025)</f>
        <v>0.739250336619145</v>
      </c>
      <c r="N5025" s="0" t="str">
        <f aca="false">A5025</f>
        <v>Enseignement Recherche</v>
      </c>
      <c r="O5025" s="0" t="str">
        <f aca="false">B5025</f>
        <v>Enseignement secondaire</v>
      </c>
      <c r="P5025" s="0" t="str">
        <f aca="false">C5025</f>
        <v>Internat college</v>
      </c>
      <c r="Q5025" s="0" t="str">
        <f aca="false">D5025</f>
        <v>Chaudière fioul</v>
      </c>
      <c r="R5025" s="0" t="str">
        <f aca="false">E5025</f>
        <v>Fioul</v>
      </c>
      <c r="S5025" s="0" t="str">
        <f aca="false">F5025</f>
        <v>0410460303</v>
      </c>
      <c r="T5025" s="0" t="str">
        <f aca="false">G5025</f>
        <v>3</v>
      </c>
      <c r="U5025" s="0" t="n">
        <f aca="false">L5025</f>
        <v>0.739250336619145</v>
      </c>
      <c r="V5025" s="0" t="n">
        <f aca="false">K5025</f>
        <v>12.0225049999142</v>
      </c>
      <c r="W5025" s="0" t="n">
        <f aca="false">J5025</f>
        <v>0</v>
      </c>
    </row>
    <row r="5026" customFormat="false" ht="12.8" hidden="false" customHeight="false" outlineLevel="0" collapsed="false">
      <c r="A5026" s="0" t="s">
        <v>75</v>
      </c>
      <c r="B5026" s="0" t="s">
        <v>942</v>
      </c>
      <c r="C5026" s="0" t="s">
        <v>995</v>
      </c>
      <c r="D5026" s="0" t="s">
        <v>13</v>
      </c>
      <c r="E5026" s="0" t="s">
        <v>14</v>
      </c>
      <c r="F5026" s="0" t="s">
        <v>999</v>
      </c>
      <c r="G5026" s="0" t="s">
        <v>1611</v>
      </c>
      <c r="H5026" s="0" t="n">
        <v>0.877708416498669</v>
      </c>
      <c r="I5026" s="0" t="n">
        <v>4.79238947291967</v>
      </c>
      <c r="J5026" s="0" t="n">
        <v>224</v>
      </c>
      <c r="K5026" s="0" t="n">
        <f aca="false">I5026*SUMIFS(syst_chauffage!$H$3:$H$27,syst_chauffage!$B$3:$B$27,D5026,syst_chauffage!$C$3:$C$27,E5026)</f>
        <v>9.67867017952608</v>
      </c>
      <c r="L5026" s="12" t="n">
        <f aca="false">H5026*SUMIFS(syst_chauffage!$K$3:$K$27,syst_chauffage!$B$3:$B$27,D5026,syst_chauffage!$C$3:$C$27,E5026)</f>
        <v>0.877708416498669</v>
      </c>
      <c r="N5026" s="0" t="str">
        <f aca="false">A5026</f>
        <v>Enseignement Recherche</v>
      </c>
      <c r="O5026" s="0" t="str">
        <f aca="false">B5026</f>
        <v>Enseignement secondaire</v>
      </c>
      <c r="P5026" s="0" t="str">
        <f aca="false">C5026</f>
        <v>Internat college</v>
      </c>
      <c r="Q5026" s="0" t="str">
        <f aca="false">D5026</f>
        <v>Chaudière gaz</v>
      </c>
      <c r="R5026" s="0" t="str">
        <f aca="false">E5026</f>
        <v>Gaz</v>
      </c>
      <c r="S5026" s="0" t="str">
        <f aca="false">F5026</f>
        <v>0410460404</v>
      </c>
      <c r="T5026" s="0" t="str">
        <f aca="false">G5026</f>
        <v>3</v>
      </c>
      <c r="U5026" s="0" t="n">
        <f aca="false">L5026</f>
        <v>0.877708416498669</v>
      </c>
      <c r="V5026" s="0" t="n">
        <f aca="false">K5026</f>
        <v>9.67867017952608</v>
      </c>
      <c r="W5026" s="0" t="n">
        <f aca="false">J5026</f>
        <v>224</v>
      </c>
    </row>
    <row r="5027" customFormat="false" ht="12.8" hidden="false" customHeight="false" outlineLevel="0" collapsed="false">
      <c r="A5027" s="0" t="s">
        <v>75</v>
      </c>
      <c r="B5027" s="0" t="s">
        <v>942</v>
      </c>
      <c r="C5027" s="0" t="s">
        <v>995</v>
      </c>
      <c r="D5027" s="0" t="s">
        <v>29</v>
      </c>
      <c r="E5027" s="0" t="s">
        <v>30</v>
      </c>
      <c r="F5027" s="0" t="s">
        <v>1000</v>
      </c>
      <c r="G5027" s="0" t="s">
        <v>1611</v>
      </c>
      <c r="H5027" s="0" t="n">
        <v>0.92</v>
      </c>
      <c r="I5027" s="0" t="n">
        <v>10.4</v>
      </c>
      <c r="J5027" s="0" t="n">
        <v>0</v>
      </c>
      <c r="K5027" s="0" t="n">
        <f aca="false">I5027*SUMIFS(syst_chauffage!$H$3:$H$27,syst_chauffage!$B$3:$B$27,D5027,syst_chauffage!$C$3:$C$27,E5027)</f>
        <v>3</v>
      </c>
      <c r="L5027" s="12" t="n">
        <f aca="false">H5027*SUMIFS(syst_chauffage!$K$3:$K$27,syst_chauffage!$B$3:$B$27,D5027,syst_chauffage!$C$3:$C$27,E5027)</f>
        <v>0.92</v>
      </c>
      <c r="N5027" s="0" t="str">
        <f aca="false">A5027</f>
        <v>Enseignement Recherche</v>
      </c>
      <c r="O5027" s="0" t="str">
        <f aca="false">B5027</f>
        <v>Enseignement secondaire</v>
      </c>
      <c r="P5027" s="0" t="str">
        <f aca="false">C5027</f>
        <v>Internat college</v>
      </c>
      <c r="Q5027" s="0" t="str">
        <f aca="false">D5027</f>
        <v>Electrique direct</v>
      </c>
      <c r="R5027" s="0" t="str">
        <f aca="false">E5027</f>
        <v>Electricité</v>
      </c>
      <c r="S5027" s="0" t="str">
        <f aca="false">F5027</f>
        <v>0410460602</v>
      </c>
      <c r="T5027" s="0" t="str">
        <f aca="false">G5027</f>
        <v>3</v>
      </c>
      <c r="U5027" s="0" t="n">
        <f aca="false">L5027</f>
        <v>0.92</v>
      </c>
      <c r="V5027" s="0" t="n">
        <f aca="false">K5027</f>
        <v>3</v>
      </c>
      <c r="W5027" s="0" t="n">
        <f aca="false">J5027</f>
        <v>0</v>
      </c>
    </row>
    <row r="5028" customFormat="false" ht="12.8" hidden="false" customHeight="false" outlineLevel="0" collapsed="false">
      <c r="A5028" s="0" t="s">
        <v>75</v>
      </c>
      <c r="B5028" s="0" t="s">
        <v>942</v>
      </c>
      <c r="C5028" s="0" t="s">
        <v>995</v>
      </c>
      <c r="D5028" s="0" t="s">
        <v>36</v>
      </c>
      <c r="E5028" s="0" t="s">
        <v>30</v>
      </c>
      <c r="F5028" s="0" t="s">
        <v>1001</v>
      </c>
      <c r="G5028" s="0" t="s">
        <v>1611</v>
      </c>
      <c r="H5028" s="0" t="n">
        <v>2.89517134883721</v>
      </c>
      <c r="I5028" s="0" t="n">
        <v>47.430701495951</v>
      </c>
      <c r="J5028" s="0" t="n">
        <v>603</v>
      </c>
      <c r="K5028" s="0" t="n">
        <f aca="false">I5028*SUMIFS(syst_chauffage!$H$3:$H$27,syst_chauffage!$B$3:$B$27,D5028,syst_chauffage!$C$3:$C$27,E5028)</f>
        <v>29.3433877863011</v>
      </c>
      <c r="L5028" s="12" t="n">
        <f aca="false">H5028*SUMIFS(syst_chauffage!$K$3:$K$27,syst_chauffage!$B$3:$B$27,D5028,syst_chauffage!$C$3:$C$27,E5028)</f>
        <v>2.4324955428598</v>
      </c>
      <c r="N5028" s="0" t="str">
        <f aca="false">A5028</f>
        <v>Enseignement Recherche</v>
      </c>
      <c r="O5028" s="0" t="str">
        <f aca="false">B5028</f>
        <v>Enseignement secondaire</v>
      </c>
      <c r="P5028" s="0" t="str">
        <f aca="false">C5028</f>
        <v>Internat college</v>
      </c>
      <c r="Q5028" s="0" t="str">
        <f aca="false">D5028</f>
        <v>PAC</v>
      </c>
      <c r="R5028" s="0" t="str">
        <f aca="false">E5028</f>
        <v>Electricité</v>
      </c>
      <c r="S5028" s="0" t="str">
        <f aca="false">F5028</f>
        <v>0410460902</v>
      </c>
      <c r="T5028" s="0" t="str">
        <f aca="false">G5028</f>
        <v>3</v>
      </c>
      <c r="U5028" s="0" t="n">
        <f aca="false">L5028</f>
        <v>2.4324955428598</v>
      </c>
      <c r="V5028" s="0" t="n">
        <f aca="false">K5028</f>
        <v>29.3433877863011</v>
      </c>
      <c r="W5028" s="0" t="n">
        <f aca="false">J5028</f>
        <v>603</v>
      </c>
    </row>
    <row r="5029" customFormat="false" ht="12.8" hidden="false" customHeight="false" outlineLevel="0" collapsed="false">
      <c r="A5029" s="0" t="s">
        <v>75</v>
      </c>
      <c r="B5029" s="0" t="s">
        <v>942</v>
      </c>
      <c r="C5029" s="0" t="s">
        <v>995</v>
      </c>
      <c r="D5029" s="0" t="s">
        <v>51</v>
      </c>
      <c r="E5029" s="0" t="s">
        <v>57</v>
      </c>
      <c r="F5029" s="0" t="s">
        <v>1002</v>
      </c>
      <c r="G5029" s="0" t="s">
        <v>1611</v>
      </c>
      <c r="H5029" s="0" t="n">
        <v>1.00653294831893</v>
      </c>
      <c r="I5029" s="0" t="n">
        <v>19.9298677844536</v>
      </c>
      <c r="J5029" s="0" t="n">
        <v>0</v>
      </c>
      <c r="K5029" s="0" t="n">
        <f aca="false">I5029*SUMIFS(syst_chauffage!$H$3:$H$27,syst_chauffage!$B$3:$B$27,D5029,syst_chauffage!$C$3:$C$27,E5029)</f>
        <v>42.2284771912676</v>
      </c>
      <c r="L5029" s="12" t="n">
        <f aca="false">H5029*SUMIFS(syst_chauffage!$K$3:$K$27,syst_chauffage!$B$3:$B$27,D5029,syst_chauffage!$C$3:$C$27,E5029)</f>
        <v>1.00653294831893</v>
      </c>
      <c r="N5029" s="0" t="str">
        <f aca="false">A5029</f>
        <v>Enseignement Recherche</v>
      </c>
      <c r="O5029" s="0" t="str">
        <f aca="false">B5029</f>
        <v>Enseignement secondaire</v>
      </c>
      <c r="P5029" s="0" t="str">
        <f aca="false">C5029</f>
        <v>Internat college</v>
      </c>
      <c r="Q5029" s="0" t="str">
        <f aca="false">D5029</f>
        <v>Autre système centralisé performant</v>
      </c>
      <c r="R5029" s="0" t="str">
        <f aca="false">E5029</f>
        <v>Autres</v>
      </c>
      <c r="S5029" s="0" t="str">
        <f aca="false">F5029</f>
        <v>0410462101</v>
      </c>
      <c r="T5029" s="0" t="str">
        <f aca="false">G5029</f>
        <v>3</v>
      </c>
      <c r="U5029" s="0" t="n">
        <f aca="false">L5029</f>
        <v>1.00653294831893</v>
      </c>
      <c r="V5029" s="0" t="n">
        <f aca="false">K5029</f>
        <v>42.2284771912676</v>
      </c>
      <c r="W5029" s="0" t="n">
        <f aca="false">J5029</f>
        <v>0</v>
      </c>
    </row>
    <row r="5030" customFormat="false" ht="12.8" hidden="false" customHeight="false" outlineLevel="0" collapsed="false">
      <c r="A5030" s="0" t="s">
        <v>75</v>
      </c>
      <c r="B5030" s="0" t="s">
        <v>942</v>
      </c>
      <c r="C5030" s="0" t="s">
        <v>995</v>
      </c>
      <c r="D5030" s="0" t="s">
        <v>51</v>
      </c>
      <c r="E5030" s="0" t="s">
        <v>58</v>
      </c>
      <c r="F5030" s="0" t="s">
        <v>1003</v>
      </c>
      <c r="G5030" s="0" t="s">
        <v>1611</v>
      </c>
      <c r="H5030" s="0" t="n">
        <v>0.976439445150961</v>
      </c>
      <c r="I5030" s="0" t="n">
        <v>16.9248802935928</v>
      </c>
      <c r="J5030" s="0" t="n">
        <v>680</v>
      </c>
      <c r="K5030" s="0" t="n">
        <f aca="false">I5030*SUMIFS(syst_chauffage!$H$3:$H$27,syst_chauffage!$B$3:$B$27,D5030,syst_chauffage!$C$3:$C$27,E5030)</f>
        <v>36.1176862018684</v>
      </c>
      <c r="L5030" s="12" t="n">
        <f aca="false">H5030*SUMIFS(syst_chauffage!$K$3:$K$27,syst_chauffage!$B$3:$B$27,D5030,syst_chauffage!$C$3:$C$27,E5030)</f>
        <v>0.976439445150961</v>
      </c>
      <c r="N5030" s="0" t="str">
        <f aca="false">A5030</f>
        <v>Enseignement Recherche</v>
      </c>
      <c r="O5030" s="0" t="str">
        <f aca="false">B5030</f>
        <v>Enseignement secondaire</v>
      </c>
      <c r="P5030" s="0" t="str">
        <f aca="false">C5030</f>
        <v>Internat college</v>
      </c>
      <c r="Q5030" s="0" t="str">
        <f aca="false">D5030</f>
        <v>Autre système centralisé performant</v>
      </c>
      <c r="R5030" s="0" t="str">
        <f aca="false">E5030</f>
        <v>Urbain</v>
      </c>
      <c r="S5030" s="0" t="str">
        <f aca="false">F5030</f>
        <v>0410462106</v>
      </c>
      <c r="T5030" s="0" t="str">
        <f aca="false">G5030</f>
        <v>3</v>
      </c>
      <c r="U5030" s="0" t="n">
        <f aca="false">L5030</f>
        <v>0.976439445150961</v>
      </c>
      <c r="V5030" s="0" t="n">
        <f aca="false">K5030</f>
        <v>36.1176862018684</v>
      </c>
      <c r="W5030" s="0" t="n">
        <f aca="false">J5030</f>
        <v>680</v>
      </c>
    </row>
    <row r="5031" customFormat="false" ht="12.8" hidden="false" customHeight="false" outlineLevel="0" collapsed="false">
      <c r="A5031" s="0" t="s">
        <v>75</v>
      </c>
      <c r="B5031" s="0" t="s">
        <v>942</v>
      </c>
      <c r="C5031" s="0" t="s">
        <v>995</v>
      </c>
      <c r="D5031" s="0" t="s">
        <v>27</v>
      </c>
      <c r="E5031" s="0" t="s">
        <v>23</v>
      </c>
      <c r="F5031" s="0" t="s">
        <v>1004</v>
      </c>
      <c r="G5031" s="0" t="s">
        <v>1611</v>
      </c>
      <c r="H5031" s="0" t="n">
        <v>0.765002326141321</v>
      </c>
      <c r="I5031" s="0" t="n">
        <v>8.12738388375423</v>
      </c>
      <c r="J5031" s="0" t="n">
        <v>504</v>
      </c>
      <c r="K5031" s="0" t="n">
        <f aca="false">I5031*SUMIFS(syst_chauffage!$H$3:$H$27,syst_chauffage!$B$3:$B$27,D5031,syst_chauffage!$C$3:$C$27,E5031)</f>
        <v>20.8418887714298</v>
      </c>
      <c r="L5031" s="12" t="n">
        <f aca="false">H5031*SUMIFS(syst_chauffage!$K$3:$K$27,syst_chauffage!$B$3:$B$27,D5031,syst_chauffage!$C$3:$C$27,E5031)</f>
        <v>0.765002326141321</v>
      </c>
      <c r="N5031" s="0" t="str">
        <f aca="false">A5031</f>
        <v>Enseignement Recherche</v>
      </c>
      <c r="O5031" s="0" t="str">
        <f aca="false">B5031</f>
        <v>Enseignement secondaire</v>
      </c>
      <c r="P5031" s="0" t="str">
        <f aca="false">C5031</f>
        <v>Internat college</v>
      </c>
      <c r="Q5031" s="0" t="str">
        <f aca="false">D5031</f>
        <v>Chaudière condensation fioul</v>
      </c>
      <c r="R5031" s="0" t="str">
        <f aca="false">E5031</f>
        <v>Fioul</v>
      </c>
      <c r="S5031" s="0" t="str">
        <f aca="false">F5031</f>
        <v>0410462303</v>
      </c>
      <c r="T5031" s="0" t="str">
        <f aca="false">G5031</f>
        <v>3</v>
      </c>
      <c r="U5031" s="0" t="n">
        <f aca="false">L5031</f>
        <v>0.765002326141321</v>
      </c>
      <c r="V5031" s="0" t="n">
        <f aca="false">K5031</f>
        <v>20.8418887714298</v>
      </c>
      <c r="W5031" s="0" t="n">
        <f aca="false">J5031</f>
        <v>504</v>
      </c>
    </row>
    <row r="5032" customFormat="false" ht="12.8" hidden="false" customHeight="false" outlineLevel="0" collapsed="false">
      <c r="A5032" s="0" t="s">
        <v>75</v>
      </c>
      <c r="B5032" s="0" t="s">
        <v>942</v>
      </c>
      <c r="C5032" s="0" t="s">
        <v>995</v>
      </c>
      <c r="D5032" s="0" t="s">
        <v>18</v>
      </c>
      <c r="E5032" s="0" t="s">
        <v>14</v>
      </c>
      <c r="F5032" s="0" t="s">
        <v>1005</v>
      </c>
      <c r="G5032" s="0" t="s">
        <v>1611</v>
      </c>
      <c r="H5032" s="0" t="n">
        <v>0.991429044334732</v>
      </c>
      <c r="I5032" s="0" t="n">
        <v>5.7052255629996</v>
      </c>
      <c r="J5032" s="0" t="n">
        <v>504</v>
      </c>
      <c r="K5032" s="0" t="n">
        <f aca="false">I5032*SUMIFS(syst_chauffage!$H$3:$H$27,syst_chauffage!$B$3:$B$27,D5032,syst_chauffage!$C$3:$C$27,E5032)</f>
        <v>15.5463341437897</v>
      </c>
      <c r="L5032" s="12" t="n">
        <f aca="false">H5032*SUMIFS(syst_chauffage!$K$3:$K$27,syst_chauffage!$B$3:$B$27,D5032,syst_chauffage!$C$3:$C$27,E5032)</f>
        <v>0.963120662090739</v>
      </c>
      <c r="N5032" s="0" t="str">
        <f aca="false">A5032</f>
        <v>Enseignement Recherche</v>
      </c>
      <c r="O5032" s="0" t="str">
        <f aca="false">B5032</f>
        <v>Enseignement secondaire</v>
      </c>
      <c r="P5032" s="0" t="str">
        <f aca="false">C5032</f>
        <v>Internat college</v>
      </c>
      <c r="Q5032" s="0" t="str">
        <f aca="false">D5032</f>
        <v>Chaudière condensation gaz</v>
      </c>
      <c r="R5032" s="0" t="str">
        <f aca="false">E5032</f>
        <v>Gaz</v>
      </c>
      <c r="S5032" s="0" t="str">
        <f aca="false">F5032</f>
        <v>0410462404</v>
      </c>
      <c r="T5032" s="0" t="str">
        <f aca="false">G5032</f>
        <v>3</v>
      </c>
      <c r="U5032" s="0" t="n">
        <f aca="false">L5032</f>
        <v>0.963120662090739</v>
      </c>
      <c r="V5032" s="0" t="n">
        <f aca="false">K5032</f>
        <v>15.5463341437897</v>
      </c>
      <c r="W5032" s="0" t="n">
        <f aca="false">J5032</f>
        <v>504</v>
      </c>
    </row>
    <row r="5033" customFormat="false" ht="12.8" hidden="false" customHeight="false" outlineLevel="0" collapsed="false">
      <c r="A5033" s="0" t="s">
        <v>75</v>
      </c>
      <c r="B5033" s="0" t="s">
        <v>942</v>
      </c>
      <c r="C5033" s="0" t="s">
        <v>995</v>
      </c>
      <c r="D5033" s="0" t="s">
        <v>32</v>
      </c>
      <c r="E5033" s="0" t="s">
        <v>30</v>
      </c>
      <c r="F5033" s="0" t="s">
        <v>1006</v>
      </c>
      <c r="G5033" s="0" t="s">
        <v>1611</v>
      </c>
      <c r="H5033" s="0" t="n">
        <v>1</v>
      </c>
      <c r="I5033" s="0" t="n">
        <v>12</v>
      </c>
      <c r="J5033" s="0" t="n">
        <v>0</v>
      </c>
      <c r="K5033" s="0" t="n">
        <f aca="false">I5033*SUMIFS(syst_chauffage!$H$3:$H$27,syst_chauffage!$B$3:$B$27,D5033,syst_chauffage!$C$3:$C$27,E5033)</f>
        <v>12</v>
      </c>
      <c r="L5033" s="12" t="n">
        <f aca="false">H5033*SUMIFS(syst_chauffage!$K$3:$K$27,syst_chauffage!$B$3:$B$27,D5033,syst_chauffage!$C$3:$C$27,E5033)</f>
        <v>1</v>
      </c>
      <c r="N5033" s="0" t="str">
        <f aca="false">A5033</f>
        <v>Enseignement Recherche</v>
      </c>
      <c r="O5033" s="0" t="str">
        <f aca="false">B5033</f>
        <v>Enseignement secondaire</v>
      </c>
      <c r="P5033" s="0" t="str">
        <f aca="false">C5033</f>
        <v>Internat college</v>
      </c>
      <c r="Q5033" s="0" t="str">
        <f aca="false">D5033</f>
        <v>Electrique direct performant</v>
      </c>
      <c r="R5033" s="0" t="str">
        <f aca="false">E5033</f>
        <v>Electricité</v>
      </c>
      <c r="S5033" s="0" t="str">
        <f aca="false">F5033</f>
        <v>0410462602</v>
      </c>
      <c r="T5033" s="0" t="str">
        <f aca="false">G5033</f>
        <v>3</v>
      </c>
      <c r="U5033" s="0" t="n">
        <f aca="false">L5033</f>
        <v>1</v>
      </c>
      <c r="V5033" s="0" t="n">
        <f aca="false">K5033</f>
        <v>12</v>
      </c>
      <c r="W5033" s="0" t="n">
        <f aca="false">J5033</f>
        <v>0</v>
      </c>
    </row>
    <row r="5034" customFormat="false" ht="12.8" hidden="false" customHeight="false" outlineLevel="0" collapsed="false">
      <c r="A5034" s="0" t="s">
        <v>75</v>
      </c>
      <c r="B5034" s="0" t="s">
        <v>942</v>
      </c>
      <c r="C5034" s="0" t="s">
        <v>995</v>
      </c>
      <c r="D5034" s="0" t="s">
        <v>38</v>
      </c>
      <c r="E5034" s="0" t="s">
        <v>30</v>
      </c>
      <c r="F5034" s="0" t="s">
        <v>1007</v>
      </c>
      <c r="G5034" s="0" t="s">
        <v>1611</v>
      </c>
      <c r="H5034" s="0" t="n">
        <v>3.34058232558139</v>
      </c>
      <c r="I5034" s="0" t="n">
        <v>56.4651208285131</v>
      </c>
      <c r="J5034" s="0" t="n">
        <v>648</v>
      </c>
      <c r="K5034" s="0" t="n">
        <f aca="false">I5034*SUMIFS(syst_chauffage!$H$3:$H$27,syst_chauffage!$B$3:$B$27,D5034,syst_chauffage!$C$3:$C$27,E5034)</f>
        <v>57.0745941619367</v>
      </c>
      <c r="L5034" s="12" t="n">
        <f aca="false">H5034*SUMIFS(syst_chauffage!$K$3:$K$27,syst_chauffage!$B$3:$B$27,D5034,syst_chauffage!$C$3:$C$27,E5034)</f>
        <v>2.98853732681761</v>
      </c>
      <c r="N5034" s="0" t="str">
        <f aca="false">A5034</f>
        <v>Enseignement Recherche</v>
      </c>
      <c r="O5034" s="0" t="str">
        <f aca="false">B5034</f>
        <v>Enseignement secondaire</v>
      </c>
      <c r="P5034" s="0" t="str">
        <f aca="false">C5034</f>
        <v>Internat college</v>
      </c>
      <c r="Q5034" s="0" t="str">
        <f aca="false">D5034</f>
        <v>PAC performant</v>
      </c>
      <c r="R5034" s="0" t="str">
        <f aca="false">E5034</f>
        <v>Electricité</v>
      </c>
      <c r="S5034" s="0" t="str">
        <f aca="false">F5034</f>
        <v>0410462902</v>
      </c>
      <c r="T5034" s="0" t="str">
        <f aca="false">G5034</f>
        <v>3</v>
      </c>
      <c r="U5034" s="0" t="n">
        <f aca="false">L5034</f>
        <v>2.98853732681761</v>
      </c>
      <c r="V5034" s="0" t="n">
        <f aca="false">K5034</f>
        <v>57.0745941619367</v>
      </c>
      <c r="W5034" s="0" t="n">
        <f aca="false">J5034</f>
        <v>648</v>
      </c>
    </row>
    <row r="5035" customFormat="false" ht="12.8" hidden="false" customHeight="false" outlineLevel="0" collapsed="false">
      <c r="A5035" s="0" t="s">
        <v>75</v>
      </c>
      <c r="B5035" s="0" t="s">
        <v>942</v>
      </c>
      <c r="C5035" s="0" t="s">
        <v>1008</v>
      </c>
      <c r="D5035" s="0" t="s">
        <v>19</v>
      </c>
      <c r="E5035" s="0" t="s">
        <v>57</v>
      </c>
      <c r="F5035" s="0" t="s">
        <v>1009</v>
      </c>
      <c r="G5035" s="0" t="s">
        <v>1611</v>
      </c>
      <c r="H5035" s="0" t="n">
        <v>0.859496888531144</v>
      </c>
      <c r="I5035" s="0" t="n">
        <v>17.6457053426676</v>
      </c>
      <c r="J5035" s="0" t="n">
        <v>0</v>
      </c>
      <c r="K5035" s="0" t="n">
        <f aca="false">I5035*SUMIFS(syst_chauffage!$H$3:$H$27,syst_chauffage!$B$3:$B$27,D5035,syst_chauffage!$C$3:$C$27,E5035)</f>
        <v>24.5712330807471</v>
      </c>
      <c r="L5035" s="12" t="n">
        <f aca="false">H5035*SUMIFS(syst_chauffage!$K$3:$K$27,syst_chauffage!$B$3:$B$27,D5035,syst_chauffage!$C$3:$C$27,E5035)</f>
        <v>0.859496888531144</v>
      </c>
      <c r="N5035" s="0" t="str">
        <f aca="false">A5035</f>
        <v>Enseignement Recherche</v>
      </c>
      <c r="O5035" s="0" t="str">
        <f aca="false">B5035</f>
        <v>Enseignement secondaire</v>
      </c>
      <c r="P5035" s="0" t="str">
        <f aca="false">C5035</f>
        <v>Internat LEGT</v>
      </c>
      <c r="Q5035" s="0" t="str">
        <f aca="false">D5035</f>
        <v>Autre système centralisé</v>
      </c>
      <c r="R5035" s="0" t="str">
        <f aca="false">E5035</f>
        <v>Autres</v>
      </c>
      <c r="S5035" s="0" t="str">
        <f aca="false">F5035</f>
        <v>0410470101</v>
      </c>
      <c r="T5035" s="0" t="str">
        <f aca="false">G5035</f>
        <v>3</v>
      </c>
      <c r="U5035" s="0" t="n">
        <f aca="false">L5035</f>
        <v>0.859496888531144</v>
      </c>
      <c r="V5035" s="0" t="n">
        <f aca="false">K5035</f>
        <v>24.5712330807471</v>
      </c>
      <c r="W5035" s="0" t="n">
        <f aca="false">J5035</f>
        <v>0</v>
      </c>
    </row>
    <row r="5036" customFormat="false" ht="12.8" hidden="false" customHeight="false" outlineLevel="0" collapsed="false">
      <c r="A5036" s="0" t="s">
        <v>75</v>
      </c>
      <c r="B5036" s="0" t="s">
        <v>942</v>
      </c>
      <c r="C5036" s="0" t="s">
        <v>1008</v>
      </c>
      <c r="D5036" s="0" t="s">
        <v>19</v>
      </c>
      <c r="E5036" s="0" t="s">
        <v>58</v>
      </c>
      <c r="F5036" s="0" t="s">
        <v>1010</v>
      </c>
      <c r="G5036" s="0" t="s">
        <v>1611</v>
      </c>
      <c r="H5036" s="0" t="n">
        <v>0.930031260812643</v>
      </c>
      <c r="I5036" s="0" t="n">
        <v>17.9501229502398</v>
      </c>
      <c r="J5036" s="0" t="n">
        <v>680</v>
      </c>
      <c r="K5036" s="0" t="n">
        <f aca="false">I5036*SUMIFS(syst_chauffage!$H$3:$H$27,syst_chauffage!$B$3:$B$27,D5036,syst_chauffage!$C$3:$C$27,E5036)</f>
        <v>29.5270473899247</v>
      </c>
      <c r="L5036" s="12" t="n">
        <f aca="false">H5036*SUMIFS(syst_chauffage!$K$3:$K$27,syst_chauffage!$B$3:$B$27,D5036,syst_chauffage!$C$3:$C$27,E5036)</f>
        <v>0.930031260812643</v>
      </c>
      <c r="N5036" s="0" t="str">
        <f aca="false">A5036</f>
        <v>Enseignement Recherche</v>
      </c>
      <c r="O5036" s="0" t="str">
        <f aca="false">B5036</f>
        <v>Enseignement secondaire</v>
      </c>
      <c r="P5036" s="0" t="str">
        <f aca="false">C5036</f>
        <v>Internat LEGT</v>
      </c>
      <c r="Q5036" s="0" t="str">
        <f aca="false">D5036</f>
        <v>Autre système centralisé</v>
      </c>
      <c r="R5036" s="0" t="str">
        <f aca="false">E5036</f>
        <v>Urbain</v>
      </c>
      <c r="S5036" s="0" t="str">
        <f aca="false">F5036</f>
        <v>0410470106</v>
      </c>
      <c r="T5036" s="0" t="str">
        <f aca="false">G5036</f>
        <v>3</v>
      </c>
      <c r="U5036" s="0" t="n">
        <f aca="false">L5036</f>
        <v>0.930031260812643</v>
      </c>
      <c r="V5036" s="0" t="n">
        <f aca="false">K5036</f>
        <v>29.5270473899247</v>
      </c>
      <c r="W5036" s="0" t="n">
        <f aca="false">J5036</f>
        <v>680</v>
      </c>
    </row>
    <row r="5037" customFormat="false" ht="12.8" hidden="false" customHeight="false" outlineLevel="0" collapsed="false">
      <c r="A5037" s="0" t="s">
        <v>75</v>
      </c>
      <c r="B5037" s="0" t="s">
        <v>942</v>
      </c>
      <c r="C5037" s="0" t="s">
        <v>1008</v>
      </c>
      <c r="D5037" s="0" t="s">
        <v>22</v>
      </c>
      <c r="E5037" s="0" t="s">
        <v>23</v>
      </c>
      <c r="F5037" s="0" t="s">
        <v>1011</v>
      </c>
      <c r="G5037" s="0" t="s">
        <v>1611</v>
      </c>
      <c r="H5037" s="0" t="n">
        <v>0.739248445781441</v>
      </c>
      <c r="I5037" s="0" t="n">
        <v>7.08314444138651</v>
      </c>
      <c r="J5037" s="0" t="n">
        <v>0</v>
      </c>
      <c r="K5037" s="0" t="n">
        <f aca="false">I5037*SUMIFS(syst_chauffage!$H$3:$H$27,syst_chauffage!$B$3:$B$27,D5037,syst_chauffage!$C$3:$C$27,E5037)</f>
        <v>12.4735767902926</v>
      </c>
      <c r="L5037" s="12" t="n">
        <f aca="false">H5037*SUMIFS(syst_chauffage!$K$3:$K$27,syst_chauffage!$B$3:$B$27,D5037,syst_chauffage!$C$3:$C$27,E5037)</f>
        <v>0.739248445781441</v>
      </c>
      <c r="N5037" s="0" t="str">
        <f aca="false">A5037</f>
        <v>Enseignement Recherche</v>
      </c>
      <c r="O5037" s="0" t="str">
        <f aca="false">B5037</f>
        <v>Enseignement secondaire</v>
      </c>
      <c r="P5037" s="0" t="str">
        <f aca="false">C5037</f>
        <v>Internat LEGT</v>
      </c>
      <c r="Q5037" s="0" t="str">
        <f aca="false">D5037</f>
        <v>Chaudière fioul</v>
      </c>
      <c r="R5037" s="0" t="str">
        <f aca="false">E5037</f>
        <v>Fioul</v>
      </c>
      <c r="S5037" s="0" t="str">
        <f aca="false">F5037</f>
        <v>0410470303</v>
      </c>
      <c r="T5037" s="0" t="str">
        <f aca="false">G5037</f>
        <v>3</v>
      </c>
      <c r="U5037" s="0" t="n">
        <f aca="false">L5037</f>
        <v>0.739248445781441</v>
      </c>
      <c r="V5037" s="0" t="n">
        <f aca="false">K5037</f>
        <v>12.4735767902926</v>
      </c>
      <c r="W5037" s="0" t="n">
        <f aca="false">J5037</f>
        <v>0</v>
      </c>
    </row>
    <row r="5038" customFormat="false" ht="12.8" hidden="false" customHeight="false" outlineLevel="0" collapsed="false">
      <c r="A5038" s="0" t="s">
        <v>75</v>
      </c>
      <c r="B5038" s="0" t="s">
        <v>942</v>
      </c>
      <c r="C5038" s="0" t="s">
        <v>1008</v>
      </c>
      <c r="D5038" s="0" t="s">
        <v>13</v>
      </c>
      <c r="E5038" s="0" t="s">
        <v>14</v>
      </c>
      <c r="F5038" s="0" t="s">
        <v>1012</v>
      </c>
      <c r="G5038" s="0" t="s">
        <v>1611</v>
      </c>
      <c r="H5038" s="0" t="n">
        <v>0.877700589095048</v>
      </c>
      <c r="I5038" s="0" t="n">
        <v>5.32127067228281</v>
      </c>
      <c r="J5038" s="0" t="n">
        <v>264</v>
      </c>
      <c r="K5038" s="0" t="n">
        <f aca="false">I5038*SUMIFS(syst_chauffage!$H$3:$H$27,syst_chauffage!$B$3:$B$27,D5038,syst_chauffage!$C$3:$C$27,E5038)</f>
        <v>10.7467942795629</v>
      </c>
      <c r="L5038" s="12" t="n">
        <f aca="false">H5038*SUMIFS(syst_chauffage!$K$3:$K$27,syst_chauffage!$B$3:$B$27,D5038,syst_chauffage!$C$3:$C$27,E5038)</f>
        <v>0.877700589095048</v>
      </c>
      <c r="N5038" s="0" t="str">
        <f aca="false">A5038</f>
        <v>Enseignement Recherche</v>
      </c>
      <c r="O5038" s="0" t="str">
        <f aca="false">B5038</f>
        <v>Enseignement secondaire</v>
      </c>
      <c r="P5038" s="0" t="str">
        <f aca="false">C5038</f>
        <v>Internat LEGT</v>
      </c>
      <c r="Q5038" s="0" t="str">
        <f aca="false">D5038</f>
        <v>Chaudière gaz</v>
      </c>
      <c r="R5038" s="0" t="str">
        <f aca="false">E5038</f>
        <v>Gaz</v>
      </c>
      <c r="S5038" s="0" t="str">
        <f aca="false">F5038</f>
        <v>0410470404</v>
      </c>
      <c r="T5038" s="0" t="str">
        <f aca="false">G5038</f>
        <v>3</v>
      </c>
      <c r="U5038" s="0" t="n">
        <f aca="false">L5038</f>
        <v>0.877700589095048</v>
      </c>
      <c r="V5038" s="0" t="n">
        <f aca="false">K5038</f>
        <v>10.7467942795629</v>
      </c>
      <c r="W5038" s="0" t="n">
        <f aca="false">J5038</f>
        <v>264</v>
      </c>
    </row>
    <row r="5039" customFormat="false" ht="12.8" hidden="false" customHeight="false" outlineLevel="0" collapsed="false">
      <c r="A5039" s="0" t="s">
        <v>75</v>
      </c>
      <c r="B5039" s="0" t="s">
        <v>942</v>
      </c>
      <c r="C5039" s="0" t="s">
        <v>1008</v>
      </c>
      <c r="D5039" s="0" t="s">
        <v>29</v>
      </c>
      <c r="E5039" s="0" t="s">
        <v>30</v>
      </c>
      <c r="F5039" s="0" t="s">
        <v>1013</v>
      </c>
      <c r="G5039" s="0" t="s">
        <v>1611</v>
      </c>
      <c r="H5039" s="0" t="n">
        <v>0.92</v>
      </c>
      <c r="I5039" s="0" t="n">
        <v>10.4</v>
      </c>
      <c r="J5039" s="0" t="n">
        <v>0</v>
      </c>
      <c r="K5039" s="0" t="n">
        <f aca="false">I5039*SUMIFS(syst_chauffage!$H$3:$H$27,syst_chauffage!$B$3:$B$27,D5039,syst_chauffage!$C$3:$C$27,E5039)</f>
        <v>3</v>
      </c>
      <c r="L5039" s="12" t="n">
        <f aca="false">H5039*SUMIFS(syst_chauffage!$K$3:$K$27,syst_chauffage!$B$3:$B$27,D5039,syst_chauffage!$C$3:$C$27,E5039)</f>
        <v>0.92</v>
      </c>
      <c r="N5039" s="0" t="str">
        <f aca="false">A5039</f>
        <v>Enseignement Recherche</v>
      </c>
      <c r="O5039" s="0" t="str">
        <f aca="false">B5039</f>
        <v>Enseignement secondaire</v>
      </c>
      <c r="P5039" s="0" t="str">
        <f aca="false">C5039</f>
        <v>Internat LEGT</v>
      </c>
      <c r="Q5039" s="0" t="str">
        <f aca="false">D5039</f>
        <v>Electrique direct</v>
      </c>
      <c r="R5039" s="0" t="str">
        <f aca="false">E5039</f>
        <v>Electricité</v>
      </c>
      <c r="S5039" s="0" t="str">
        <f aca="false">F5039</f>
        <v>0410470602</v>
      </c>
      <c r="T5039" s="0" t="str">
        <f aca="false">G5039</f>
        <v>3</v>
      </c>
      <c r="U5039" s="0" t="n">
        <f aca="false">L5039</f>
        <v>0.92</v>
      </c>
      <c r="V5039" s="0" t="n">
        <f aca="false">K5039</f>
        <v>3</v>
      </c>
      <c r="W5039" s="0" t="n">
        <f aca="false">J5039</f>
        <v>0</v>
      </c>
    </row>
    <row r="5040" customFormat="false" ht="12.8" hidden="false" customHeight="false" outlineLevel="0" collapsed="false">
      <c r="A5040" s="0" t="s">
        <v>75</v>
      </c>
      <c r="B5040" s="0" t="s">
        <v>942</v>
      </c>
      <c r="C5040" s="0" t="s">
        <v>1008</v>
      </c>
      <c r="D5040" s="0" t="s">
        <v>36</v>
      </c>
      <c r="E5040" s="0" t="s">
        <v>30</v>
      </c>
      <c r="F5040" s="0" t="s">
        <v>1014</v>
      </c>
      <c r="G5040" s="0" t="s">
        <v>1611</v>
      </c>
      <c r="H5040" s="0" t="n">
        <v>2.89517134883721</v>
      </c>
      <c r="I5040" s="0" t="n">
        <v>52.867918928596</v>
      </c>
      <c r="J5040" s="0" t="n">
        <v>603</v>
      </c>
      <c r="K5040" s="0" t="n">
        <f aca="false">I5040*SUMIFS(syst_chauffage!$H$3:$H$27,syst_chauffage!$B$3:$B$27,D5040,syst_chauffage!$C$3:$C$27,E5040)</f>
        <v>32.7071664058975</v>
      </c>
      <c r="L5040" s="12" t="n">
        <f aca="false">H5040*SUMIFS(syst_chauffage!$K$3:$K$27,syst_chauffage!$B$3:$B$27,D5040,syst_chauffage!$C$3:$C$27,E5040)</f>
        <v>2.4324955428598</v>
      </c>
      <c r="N5040" s="0" t="str">
        <f aca="false">A5040</f>
        <v>Enseignement Recherche</v>
      </c>
      <c r="O5040" s="0" t="str">
        <f aca="false">B5040</f>
        <v>Enseignement secondaire</v>
      </c>
      <c r="P5040" s="0" t="str">
        <f aca="false">C5040</f>
        <v>Internat LEGT</v>
      </c>
      <c r="Q5040" s="0" t="str">
        <f aca="false">D5040</f>
        <v>PAC</v>
      </c>
      <c r="R5040" s="0" t="str">
        <f aca="false">E5040</f>
        <v>Electricité</v>
      </c>
      <c r="S5040" s="0" t="str">
        <f aca="false">F5040</f>
        <v>0410470902</v>
      </c>
      <c r="T5040" s="0" t="str">
        <f aca="false">G5040</f>
        <v>3</v>
      </c>
      <c r="U5040" s="0" t="n">
        <f aca="false">L5040</f>
        <v>2.4324955428598</v>
      </c>
      <c r="V5040" s="0" t="n">
        <f aca="false">K5040</f>
        <v>32.7071664058975</v>
      </c>
      <c r="W5040" s="0" t="n">
        <f aca="false">J5040</f>
        <v>603</v>
      </c>
    </row>
    <row r="5041" customFormat="false" ht="12.8" hidden="false" customHeight="false" outlineLevel="0" collapsed="false">
      <c r="A5041" s="0" t="s">
        <v>75</v>
      </c>
      <c r="B5041" s="0" t="s">
        <v>942</v>
      </c>
      <c r="C5041" s="0" t="s">
        <v>1008</v>
      </c>
      <c r="D5041" s="0" t="s">
        <v>51</v>
      </c>
      <c r="E5041" s="0" t="s">
        <v>57</v>
      </c>
      <c r="F5041" s="0" t="s">
        <v>1015</v>
      </c>
      <c r="G5041" s="0" t="s">
        <v>1611</v>
      </c>
      <c r="H5041" s="0" t="n">
        <v>0.991727179074395</v>
      </c>
      <c r="I5041" s="0" t="n">
        <v>21.0067920746043</v>
      </c>
      <c r="J5041" s="0" t="n">
        <v>0</v>
      </c>
      <c r="K5041" s="0" t="n">
        <f aca="false">I5041*SUMIFS(syst_chauffage!$H$3:$H$27,syst_chauffage!$B$3:$B$27,D5041,syst_chauffage!$C$3:$C$27,E5041)</f>
        <v>44.5103223753498</v>
      </c>
      <c r="L5041" s="12" t="n">
        <f aca="false">H5041*SUMIFS(syst_chauffage!$K$3:$K$27,syst_chauffage!$B$3:$B$27,D5041,syst_chauffage!$C$3:$C$27,E5041)</f>
        <v>0.991727179074395</v>
      </c>
      <c r="N5041" s="0" t="str">
        <f aca="false">A5041</f>
        <v>Enseignement Recherche</v>
      </c>
      <c r="O5041" s="0" t="str">
        <f aca="false">B5041</f>
        <v>Enseignement secondaire</v>
      </c>
      <c r="P5041" s="0" t="str">
        <f aca="false">C5041</f>
        <v>Internat LEGT</v>
      </c>
      <c r="Q5041" s="0" t="str">
        <f aca="false">D5041</f>
        <v>Autre système centralisé performant</v>
      </c>
      <c r="R5041" s="0" t="str">
        <f aca="false">E5041</f>
        <v>Autres</v>
      </c>
      <c r="S5041" s="0" t="str">
        <f aca="false">F5041</f>
        <v>0410472101</v>
      </c>
      <c r="T5041" s="0" t="str">
        <f aca="false">G5041</f>
        <v>3</v>
      </c>
      <c r="U5041" s="0" t="n">
        <f aca="false">L5041</f>
        <v>0.991727179074395</v>
      </c>
      <c r="V5041" s="0" t="n">
        <f aca="false">K5041</f>
        <v>44.5103223753498</v>
      </c>
      <c r="W5041" s="0" t="n">
        <f aca="false">J5041</f>
        <v>0</v>
      </c>
    </row>
    <row r="5042" customFormat="false" ht="12.8" hidden="false" customHeight="false" outlineLevel="0" collapsed="false">
      <c r="A5042" s="0" t="s">
        <v>75</v>
      </c>
      <c r="B5042" s="0" t="s">
        <v>942</v>
      </c>
      <c r="C5042" s="0" t="s">
        <v>1008</v>
      </c>
      <c r="D5042" s="0" t="s">
        <v>51</v>
      </c>
      <c r="E5042" s="0" t="s">
        <v>58</v>
      </c>
      <c r="F5042" s="0" t="s">
        <v>1016</v>
      </c>
      <c r="G5042" s="0" t="s">
        <v>1611</v>
      </c>
      <c r="H5042" s="0" t="n">
        <v>1.07311299324536</v>
      </c>
      <c r="I5042" s="0" t="n">
        <v>21.3691939883807</v>
      </c>
      <c r="J5042" s="0" t="n">
        <v>680</v>
      </c>
      <c r="K5042" s="0" t="n">
        <f aca="false">I5042*SUMIFS(syst_chauffage!$H$3:$H$27,syst_chauffage!$B$3:$B$27,D5042,syst_chauffage!$C$3:$C$27,E5042)</f>
        <v>45.6018494353172</v>
      </c>
      <c r="L5042" s="12" t="n">
        <f aca="false">H5042*SUMIFS(syst_chauffage!$K$3:$K$27,syst_chauffage!$B$3:$B$27,D5042,syst_chauffage!$C$3:$C$27,E5042)</f>
        <v>1.07311299324536</v>
      </c>
      <c r="N5042" s="0" t="str">
        <f aca="false">A5042</f>
        <v>Enseignement Recherche</v>
      </c>
      <c r="O5042" s="0" t="str">
        <f aca="false">B5042</f>
        <v>Enseignement secondaire</v>
      </c>
      <c r="P5042" s="0" t="str">
        <f aca="false">C5042</f>
        <v>Internat LEGT</v>
      </c>
      <c r="Q5042" s="0" t="str">
        <f aca="false">D5042</f>
        <v>Autre système centralisé performant</v>
      </c>
      <c r="R5042" s="0" t="str">
        <f aca="false">E5042</f>
        <v>Urbain</v>
      </c>
      <c r="S5042" s="0" t="str">
        <f aca="false">F5042</f>
        <v>0410472106</v>
      </c>
      <c r="T5042" s="0" t="str">
        <f aca="false">G5042</f>
        <v>3</v>
      </c>
      <c r="U5042" s="0" t="n">
        <f aca="false">L5042</f>
        <v>1.07311299324536</v>
      </c>
      <c r="V5042" s="0" t="n">
        <f aca="false">K5042</f>
        <v>45.6018494353172</v>
      </c>
      <c r="W5042" s="0" t="n">
        <f aca="false">J5042</f>
        <v>680</v>
      </c>
    </row>
    <row r="5043" customFormat="false" ht="12.8" hidden="false" customHeight="false" outlineLevel="0" collapsed="false">
      <c r="A5043" s="0" t="s">
        <v>75</v>
      </c>
      <c r="B5043" s="0" t="s">
        <v>942</v>
      </c>
      <c r="C5043" s="0" t="s">
        <v>1008</v>
      </c>
      <c r="D5043" s="0" t="s">
        <v>27</v>
      </c>
      <c r="E5043" s="0" t="s">
        <v>23</v>
      </c>
      <c r="F5043" s="0" t="s">
        <v>1017</v>
      </c>
      <c r="G5043" s="0" t="s">
        <v>1611</v>
      </c>
      <c r="H5043" s="0" t="n">
        <v>0.764992871952798</v>
      </c>
      <c r="I5043" s="0" t="n">
        <v>8.43231481117441</v>
      </c>
      <c r="J5043" s="0" t="n">
        <v>608</v>
      </c>
      <c r="K5043" s="0" t="n">
        <f aca="false">I5043*SUMIFS(syst_chauffage!$H$3:$H$27,syst_chauffage!$B$3:$B$27,D5043,syst_chauffage!$C$3:$C$27,E5043)</f>
        <v>21.6238545999376</v>
      </c>
      <c r="L5043" s="12" t="n">
        <f aca="false">H5043*SUMIFS(syst_chauffage!$K$3:$K$27,syst_chauffage!$B$3:$B$27,D5043,syst_chauffage!$C$3:$C$27,E5043)</f>
        <v>0.764992871952798</v>
      </c>
      <c r="N5043" s="0" t="str">
        <f aca="false">A5043</f>
        <v>Enseignement Recherche</v>
      </c>
      <c r="O5043" s="0" t="str">
        <f aca="false">B5043</f>
        <v>Enseignement secondaire</v>
      </c>
      <c r="P5043" s="0" t="str">
        <f aca="false">C5043</f>
        <v>Internat LEGT</v>
      </c>
      <c r="Q5043" s="0" t="str">
        <f aca="false">D5043</f>
        <v>Chaudière condensation fioul</v>
      </c>
      <c r="R5043" s="0" t="str">
        <f aca="false">E5043</f>
        <v>Fioul</v>
      </c>
      <c r="S5043" s="0" t="str">
        <f aca="false">F5043</f>
        <v>0410472303</v>
      </c>
      <c r="T5043" s="0" t="str">
        <f aca="false">G5043</f>
        <v>3</v>
      </c>
      <c r="U5043" s="0" t="n">
        <f aca="false">L5043</f>
        <v>0.764992871952798</v>
      </c>
      <c r="V5043" s="0" t="n">
        <f aca="false">K5043</f>
        <v>21.6238545999376</v>
      </c>
      <c r="W5043" s="0" t="n">
        <f aca="false">J5043</f>
        <v>608</v>
      </c>
    </row>
    <row r="5044" customFormat="false" ht="12.8" hidden="false" customHeight="false" outlineLevel="0" collapsed="false">
      <c r="A5044" s="0" t="s">
        <v>75</v>
      </c>
      <c r="B5044" s="0" t="s">
        <v>942</v>
      </c>
      <c r="C5044" s="0" t="s">
        <v>1008</v>
      </c>
      <c r="D5044" s="0" t="s">
        <v>18</v>
      </c>
      <c r="E5044" s="0" t="s">
        <v>14</v>
      </c>
      <c r="F5044" s="0" t="s">
        <v>1018</v>
      </c>
      <c r="G5044" s="0" t="s">
        <v>1611</v>
      </c>
      <c r="H5044" s="0" t="n">
        <v>0.991389907316624</v>
      </c>
      <c r="I5044" s="0" t="n">
        <v>6.33484603843191</v>
      </c>
      <c r="J5044" s="0" t="n">
        <v>608</v>
      </c>
      <c r="K5044" s="0" t="n">
        <f aca="false">I5044*SUMIFS(syst_chauffage!$H$3:$H$27,syst_chauffage!$B$3:$B$27,D5044,syst_chauffage!$C$3:$C$27,E5044)</f>
        <v>17.2620051872491</v>
      </c>
      <c r="L5044" s="12" t="n">
        <f aca="false">H5044*SUMIFS(syst_chauffage!$K$3:$K$27,syst_chauffage!$B$3:$B$27,D5044,syst_chauffage!$C$3:$C$27,E5044)</f>
        <v>0.963082642556202</v>
      </c>
      <c r="N5044" s="0" t="str">
        <f aca="false">A5044</f>
        <v>Enseignement Recherche</v>
      </c>
      <c r="O5044" s="0" t="str">
        <f aca="false">B5044</f>
        <v>Enseignement secondaire</v>
      </c>
      <c r="P5044" s="0" t="str">
        <f aca="false">C5044</f>
        <v>Internat LEGT</v>
      </c>
      <c r="Q5044" s="0" t="str">
        <f aca="false">D5044</f>
        <v>Chaudière condensation gaz</v>
      </c>
      <c r="R5044" s="0" t="str">
        <f aca="false">E5044</f>
        <v>Gaz</v>
      </c>
      <c r="S5044" s="0" t="str">
        <f aca="false">F5044</f>
        <v>0410472404</v>
      </c>
      <c r="T5044" s="0" t="str">
        <f aca="false">G5044</f>
        <v>3</v>
      </c>
      <c r="U5044" s="0" t="n">
        <f aca="false">L5044</f>
        <v>0.963082642556202</v>
      </c>
      <c r="V5044" s="0" t="n">
        <f aca="false">K5044</f>
        <v>17.2620051872491</v>
      </c>
      <c r="W5044" s="0" t="n">
        <f aca="false">J5044</f>
        <v>608</v>
      </c>
    </row>
    <row r="5045" customFormat="false" ht="12.8" hidden="false" customHeight="false" outlineLevel="0" collapsed="false">
      <c r="A5045" s="0" t="s">
        <v>75</v>
      </c>
      <c r="B5045" s="0" t="s">
        <v>942</v>
      </c>
      <c r="C5045" s="0" t="s">
        <v>1008</v>
      </c>
      <c r="D5045" s="0" t="s">
        <v>32</v>
      </c>
      <c r="E5045" s="0" t="s">
        <v>30</v>
      </c>
      <c r="F5045" s="0" t="s">
        <v>1019</v>
      </c>
      <c r="G5045" s="0" t="s">
        <v>1611</v>
      </c>
      <c r="H5045" s="0" t="n">
        <v>1</v>
      </c>
      <c r="I5045" s="0" t="n">
        <v>12</v>
      </c>
      <c r="J5045" s="0" t="n">
        <v>0</v>
      </c>
      <c r="K5045" s="0" t="n">
        <f aca="false">I5045*SUMIFS(syst_chauffage!$H$3:$H$27,syst_chauffage!$B$3:$B$27,D5045,syst_chauffage!$C$3:$C$27,E5045)</f>
        <v>12</v>
      </c>
      <c r="L5045" s="12" t="n">
        <f aca="false">H5045*SUMIFS(syst_chauffage!$K$3:$K$27,syst_chauffage!$B$3:$B$27,D5045,syst_chauffage!$C$3:$C$27,E5045)</f>
        <v>1</v>
      </c>
      <c r="N5045" s="0" t="str">
        <f aca="false">A5045</f>
        <v>Enseignement Recherche</v>
      </c>
      <c r="O5045" s="0" t="str">
        <f aca="false">B5045</f>
        <v>Enseignement secondaire</v>
      </c>
      <c r="P5045" s="0" t="str">
        <f aca="false">C5045</f>
        <v>Internat LEGT</v>
      </c>
      <c r="Q5045" s="0" t="str">
        <f aca="false">D5045</f>
        <v>Electrique direct performant</v>
      </c>
      <c r="R5045" s="0" t="str">
        <f aca="false">E5045</f>
        <v>Electricité</v>
      </c>
      <c r="S5045" s="0" t="str">
        <f aca="false">F5045</f>
        <v>0410472602</v>
      </c>
      <c r="T5045" s="0" t="str">
        <f aca="false">G5045</f>
        <v>3</v>
      </c>
      <c r="U5045" s="0" t="n">
        <f aca="false">L5045</f>
        <v>1</v>
      </c>
      <c r="V5045" s="0" t="n">
        <f aca="false">K5045</f>
        <v>12</v>
      </c>
      <c r="W5045" s="0" t="n">
        <f aca="false">J5045</f>
        <v>0</v>
      </c>
    </row>
    <row r="5046" customFormat="false" ht="12.8" hidden="false" customHeight="false" outlineLevel="0" collapsed="false">
      <c r="A5046" s="0" t="s">
        <v>75</v>
      </c>
      <c r="B5046" s="0" t="s">
        <v>942</v>
      </c>
      <c r="C5046" s="0" t="s">
        <v>1008</v>
      </c>
      <c r="D5046" s="0" t="s">
        <v>38</v>
      </c>
      <c r="E5046" s="0" t="s">
        <v>30</v>
      </c>
      <c r="F5046" s="0" t="s">
        <v>1020</v>
      </c>
      <c r="G5046" s="0" t="s">
        <v>1611</v>
      </c>
      <c r="H5046" s="0" t="n">
        <v>3.34058232558139</v>
      </c>
      <c r="I5046" s="0" t="n">
        <v>62.937998724519</v>
      </c>
      <c r="J5046" s="0" t="n">
        <v>648</v>
      </c>
      <c r="K5046" s="0" t="n">
        <f aca="false">I5046*SUMIFS(syst_chauffage!$H$3:$H$27,syst_chauffage!$B$3:$B$27,D5046,syst_chauffage!$C$3:$C$27,E5046)</f>
        <v>63.6173390202414</v>
      </c>
      <c r="L5046" s="12" t="n">
        <f aca="false">H5046*SUMIFS(syst_chauffage!$K$3:$K$27,syst_chauffage!$B$3:$B$27,D5046,syst_chauffage!$C$3:$C$27,E5046)</f>
        <v>2.98853732681761</v>
      </c>
      <c r="N5046" s="0" t="str">
        <f aca="false">A5046</f>
        <v>Enseignement Recherche</v>
      </c>
      <c r="O5046" s="0" t="str">
        <f aca="false">B5046</f>
        <v>Enseignement secondaire</v>
      </c>
      <c r="P5046" s="0" t="str">
        <f aca="false">C5046</f>
        <v>Internat LEGT</v>
      </c>
      <c r="Q5046" s="0" t="str">
        <f aca="false">D5046</f>
        <v>PAC performant</v>
      </c>
      <c r="R5046" s="0" t="str">
        <f aca="false">E5046</f>
        <v>Electricité</v>
      </c>
      <c r="S5046" s="0" t="str">
        <f aca="false">F5046</f>
        <v>0410472902</v>
      </c>
      <c r="T5046" s="0" t="str">
        <f aca="false">G5046</f>
        <v>3</v>
      </c>
      <c r="U5046" s="0" t="n">
        <f aca="false">L5046</f>
        <v>2.98853732681761</v>
      </c>
      <c r="V5046" s="0" t="n">
        <f aca="false">K5046</f>
        <v>63.6173390202414</v>
      </c>
      <c r="W5046" s="0" t="n">
        <f aca="false">J5046</f>
        <v>648</v>
      </c>
    </row>
    <row r="5047" customFormat="false" ht="12.8" hidden="false" customHeight="false" outlineLevel="0" collapsed="false">
      <c r="A5047" s="0" t="s">
        <v>75</v>
      </c>
      <c r="B5047" s="0" t="s">
        <v>942</v>
      </c>
      <c r="C5047" s="0" t="s">
        <v>1021</v>
      </c>
      <c r="D5047" s="0" t="s">
        <v>19</v>
      </c>
      <c r="E5047" s="0" t="s">
        <v>57</v>
      </c>
      <c r="F5047" s="0" t="s">
        <v>1022</v>
      </c>
      <c r="G5047" s="0" t="s">
        <v>1611</v>
      </c>
      <c r="H5047" s="0" t="n">
        <v>0.917455412887589</v>
      </c>
      <c r="I5047" s="0" t="n">
        <v>18.5496408196398</v>
      </c>
      <c r="J5047" s="0" t="n">
        <v>0</v>
      </c>
      <c r="K5047" s="0" t="n">
        <f aca="false">I5047*SUMIFS(syst_chauffage!$H$3:$H$27,syst_chauffage!$B$3:$B$27,D5047,syst_chauffage!$C$3:$C$27,E5047)</f>
        <v>25.8299421469658</v>
      </c>
      <c r="L5047" s="12" t="n">
        <f aca="false">H5047*SUMIFS(syst_chauffage!$K$3:$K$27,syst_chauffage!$B$3:$B$27,D5047,syst_chauffage!$C$3:$C$27,E5047)</f>
        <v>0.917455412887589</v>
      </c>
      <c r="N5047" s="0" t="str">
        <f aca="false">A5047</f>
        <v>Enseignement Recherche</v>
      </c>
      <c r="O5047" s="0" t="str">
        <f aca="false">B5047</f>
        <v>Enseignement secondaire</v>
      </c>
      <c r="P5047" s="0" t="str">
        <f aca="false">C5047</f>
        <v>Internat LP</v>
      </c>
      <c r="Q5047" s="0" t="str">
        <f aca="false">D5047</f>
        <v>Autre système centralisé</v>
      </c>
      <c r="R5047" s="0" t="str">
        <f aca="false">E5047</f>
        <v>Autres</v>
      </c>
      <c r="S5047" s="0" t="str">
        <f aca="false">F5047</f>
        <v>0410480101</v>
      </c>
      <c r="T5047" s="0" t="str">
        <f aca="false">G5047</f>
        <v>3</v>
      </c>
      <c r="U5047" s="0" t="n">
        <f aca="false">L5047</f>
        <v>0.917455412887589</v>
      </c>
      <c r="V5047" s="0" t="n">
        <f aca="false">K5047</f>
        <v>25.8299421469658</v>
      </c>
      <c r="W5047" s="0" t="n">
        <f aca="false">J5047</f>
        <v>0</v>
      </c>
    </row>
    <row r="5048" customFormat="false" ht="12.8" hidden="false" customHeight="false" outlineLevel="0" collapsed="false">
      <c r="A5048" s="0" t="s">
        <v>75</v>
      </c>
      <c r="B5048" s="0" t="s">
        <v>942</v>
      </c>
      <c r="C5048" s="0" t="s">
        <v>1021</v>
      </c>
      <c r="D5048" s="0" t="s">
        <v>19</v>
      </c>
      <c r="E5048" s="0" t="s">
        <v>58</v>
      </c>
      <c r="F5048" s="0" t="s">
        <v>1023</v>
      </c>
      <c r="G5048" s="0" t="s">
        <v>1611</v>
      </c>
      <c r="H5048" s="0" t="n">
        <v>0.903889311188939</v>
      </c>
      <c r="I5048" s="0" t="n">
        <v>15.9493050298231</v>
      </c>
      <c r="J5048" s="0" t="n">
        <v>680</v>
      </c>
      <c r="K5048" s="0" t="n">
        <f aca="false">I5048*SUMIFS(syst_chauffage!$H$3:$H$27,syst_chauffage!$B$3:$B$27,D5048,syst_chauffage!$C$3:$C$27,E5048)</f>
        <v>26.2358027717944</v>
      </c>
      <c r="L5048" s="12" t="n">
        <f aca="false">H5048*SUMIFS(syst_chauffage!$K$3:$K$27,syst_chauffage!$B$3:$B$27,D5048,syst_chauffage!$C$3:$C$27,E5048)</f>
        <v>0.903889311188939</v>
      </c>
      <c r="N5048" s="0" t="str">
        <f aca="false">A5048</f>
        <v>Enseignement Recherche</v>
      </c>
      <c r="O5048" s="0" t="str">
        <f aca="false">B5048</f>
        <v>Enseignement secondaire</v>
      </c>
      <c r="P5048" s="0" t="str">
        <f aca="false">C5048</f>
        <v>Internat LP</v>
      </c>
      <c r="Q5048" s="0" t="str">
        <f aca="false">D5048</f>
        <v>Autre système centralisé</v>
      </c>
      <c r="R5048" s="0" t="str">
        <f aca="false">E5048</f>
        <v>Urbain</v>
      </c>
      <c r="S5048" s="0" t="str">
        <f aca="false">F5048</f>
        <v>0410480106</v>
      </c>
      <c r="T5048" s="0" t="str">
        <f aca="false">G5048</f>
        <v>3</v>
      </c>
      <c r="U5048" s="0" t="n">
        <f aca="false">L5048</f>
        <v>0.903889311188939</v>
      </c>
      <c r="V5048" s="0" t="n">
        <f aca="false">K5048</f>
        <v>26.2358027717944</v>
      </c>
      <c r="W5048" s="0" t="n">
        <f aca="false">J5048</f>
        <v>680</v>
      </c>
    </row>
    <row r="5049" customFormat="false" ht="12.8" hidden="false" customHeight="false" outlineLevel="0" collapsed="false">
      <c r="A5049" s="0" t="s">
        <v>75</v>
      </c>
      <c r="B5049" s="0" t="s">
        <v>942</v>
      </c>
      <c r="C5049" s="0" t="s">
        <v>1021</v>
      </c>
      <c r="D5049" s="0" t="s">
        <v>22</v>
      </c>
      <c r="E5049" s="0" t="s">
        <v>23</v>
      </c>
      <c r="F5049" s="0" t="s">
        <v>1024</v>
      </c>
      <c r="G5049" s="0" t="s">
        <v>1611</v>
      </c>
      <c r="H5049" s="0" t="n">
        <v>0.735827685576311</v>
      </c>
      <c r="I5049" s="0" t="n">
        <v>6.84250621690647</v>
      </c>
      <c r="J5049" s="0" t="n">
        <v>0</v>
      </c>
      <c r="K5049" s="0" t="n">
        <f aca="false">I5049*SUMIFS(syst_chauffage!$H$3:$H$27,syst_chauffage!$B$3:$B$27,D5049,syst_chauffage!$C$3:$C$27,E5049)</f>
        <v>12.0498074606438</v>
      </c>
      <c r="L5049" s="12" t="n">
        <f aca="false">H5049*SUMIFS(syst_chauffage!$K$3:$K$27,syst_chauffage!$B$3:$B$27,D5049,syst_chauffage!$C$3:$C$27,E5049)</f>
        <v>0.735827685576311</v>
      </c>
      <c r="N5049" s="0" t="str">
        <f aca="false">A5049</f>
        <v>Enseignement Recherche</v>
      </c>
      <c r="O5049" s="0" t="str">
        <f aca="false">B5049</f>
        <v>Enseignement secondaire</v>
      </c>
      <c r="P5049" s="0" t="str">
        <f aca="false">C5049</f>
        <v>Internat LP</v>
      </c>
      <c r="Q5049" s="0" t="str">
        <f aca="false">D5049</f>
        <v>Chaudière fioul</v>
      </c>
      <c r="R5049" s="0" t="str">
        <f aca="false">E5049</f>
        <v>Fioul</v>
      </c>
      <c r="S5049" s="0" t="str">
        <f aca="false">F5049</f>
        <v>0410480303</v>
      </c>
      <c r="T5049" s="0" t="str">
        <f aca="false">G5049</f>
        <v>3</v>
      </c>
      <c r="U5049" s="0" t="n">
        <f aca="false">L5049</f>
        <v>0.735827685576311</v>
      </c>
      <c r="V5049" s="0" t="n">
        <f aca="false">K5049</f>
        <v>12.0498074606438</v>
      </c>
      <c r="W5049" s="0" t="n">
        <f aca="false">J5049</f>
        <v>0</v>
      </c>
    </row>
    <row r="5050" customFormat="false" ht="12.8" hidden="false" customHeight="false" outlineLevel="0" collapsed="false">
      <c r="A5050" s="0" t="s">
        <v>75</v>
      </c>
      <c r="B5050" s="0" t="s">
        <v>942</v>
      </c>
      <c r="C5050" s="0" t="s">
        <v>1021</v>
      </c>
      <c r="D5050" s="0" t="s">
        <v>13</v>
      </c>
      <c r="E5050" s="0" t="s">
        <v>14</v>
      </c>
      <c r="F5050" s="0" t="s">
        <v>1025</v>
      </c>
      <c r="G5050" s="0" t="s">
        <v>1611</v>
      </c>
      <c r="H5050" s="0" t="n">
        <v>0.877705264471975</v>
      </c>
      <c r="I5050" s="0" t="n">
        <v>5.01285133997994</v>
      </c>
      <c r="J5050" s="0" t="n">
        <v>264</v>
      </c>
      <c r="K5050" s="0" t="n">
        <f aca="false">I5050*SUMIFS(syst_chauffage!$H$3:$H$27,syst_chauffage!$B$3:$B$27,D5050,syst_chauffage!$C$3:$C$27,E5050)</f>
        <v>10.1239131445431</v>
      </c>
      <c r="L5050" s="12" t="n">
        <f aca="false">H5050*SUMIFS(syst_chauffage!$K$3:$K$27,syst_chauffage!$B$3:$B$27,D5050,syst_chauffage!$C$3:$C$27,E5050)</f>
        <v>0.877705264471975</v>
      </c>
      <c r="N5050" s="0" t="str">
        <f aca="false">A5050</f>
        <v>Enseignement Recherche</v>
      </c>
      <c r="O5050" s="0" t="str">
        <f aca="false">B5050</f>
        <v>Enseignement secondaire</v>
      </c>
      <c r="P5050" s="0" t="str">
        <f aca="false">C5050</f>
        <v>Internat LP</v>
      </c>
      <c r="Q5050" s="0" t="str">
        <f aca="false">D5050</f>
        <v>Chaudière gaz</v>
      </c>
      <c r="R5050" s="0" t="str">
        <f aca="false">E5050</f>
        <v>Gaz</v>
      </c>
      <c r="S5050" s="0" t="str">
        <f aca="false">F5050</f>
        <v>0410480404</v>
      </c>
      <c r="T5050" s="0" t="str">
        <f aca="false">G5050</f>
        <v>3</v>
      </c>
      <c r="U5050" s="0" t="n">
        <f aca="false">L5050</f>
        <v>0.877705264471975</v>
      </c>
      <c r="V5050" s="0" t="n">
        <f aca="false">K5050</f>
        <v>10.1239131445431</v>
      </c>
      <c r="W5050" s="0" t="n">
        <f aca="false">J5050</f>
        <v>264</v>
      </c>
    </row>
    <row r="5051" customFormat="false" ht="12.8" hidden="false" customHeight="false" outlineLevel="0" collapsed="false">
      <c r="A5051" s="0" t="s">
        <v>75</v>
      </c>
      <c r="B5051" s="0" t="s">
        <v>942</v>
      </c>
      <c r="C5051" s="0" t="s">
        <v>1021</v>
      </c>
      <c r="D5051" s="0" t="s">
        <v>29</v>
      </c>
      <c r="E5051" s="0" t="s">
        <v>30</v>
      </c>
      <c r="F5051" s="0" t="s">
        <v>1026</v>
      </c>
      <c r="G5051" s="0" t="s">
        <v>1611</v>
      </c>
      <c r="H5051" s="0" t="n">
        <v>0.92</v>
      </c>
      <c r="I5051" s="0" t="n">
        <v>10.4</v>
      </c>
      <c r="J5051" s="0" t="n">
        <v>0</v>
      </c>
      <c r="K5051" s="0" t="n">
        <f aca="false">I5051*SUMIFS(syst_chauffage!$H$3:$H$27,syst_chauffage!$B$3:$B$27,D5051,syst_chauffage!$C$3:$C$27,E5051)</f>
        <v>3</v>
      </c>
      <c r="L5051" s="12" t="n">
        <f aca="false">H5051*SUMIFS(syst_chauffage!$K$3:$K$27,syst_chauffage!$B$3:$B$27,D5051,syst_chauffage!$C$3:$C$27,E5051)</f>
        <v>0.92</v>
      </c>
      <c r="N5051" s="0" t="str">
        <f aca="false">A5051</f>
        <v>Enseignement Recherche</v>
      </c>
      <c r="O5051" s="0" t="str">
        <f aca="false">B5051</f>
        <v>Enseignement secondaire</v>
      </c>
      <c r="P5051" s="0" t="str">
        <f aca="false">C5051</f>
        <v>Internat LP</v>
      </c>
      <c r="Q5051" s="0" t="str">
        <f aca="false">D5051</f>
        <v>Electrique direct</v>
      </c>
      <c r="R5051" s="0" t="str">
        <f aca="false">E5051</f>
        <v>Electricité</v>
      </c>
      <c r="S5051" s="0" t="str">
        <f aca="false">F5051</f>
        <v>0410480602</v>
      </c>
      <c r="T5051" s="0" t="str">
        <f aca="false">G5051</f>
        <v>3</v>
      </c>
      <c r="U5051" s="0" t="n">
        <f aca="false">L5051</f>
        <v>0.92</v>
      </c>
      <c r="V5051" s="0" t="n">
        <f aca="false">K5051</f>
        <v>3</v>
      </c>
      <c r="W5051" s="0" t="n">
        <f aca="false">J5051</f>
        <v>0</v>
      </c>
    </row>
    <row r="5052" customFormat="false" ht="12.8" hidden="false" customHeight="false" outlineLevel="0" collapsed="false">
      <c r="A5052" s="0" t="s">
        <v>75</v>
      </c>
      <c r="B5052" s="0" t="s">
        <v>942</v>
      </c>
      <c r="C5052" s="0" t="s">
        <v>1021</v>
      </c>
      <c r="D5052" s="0" t="s">
        <v>36</v>
      </c>
      <c r="E5052" s="0" t="s">
        <v>30</v>
      </c>
      <c r="F5052" s="0" t="s">
        <v>1027</v>
      </c>
      <c r="G5052" s="0" t="s">
        <v>1611</v>
      </c>
      <c r="H5052" s="0" t="n">
        <v>2.89517134883721</v>
      </c>
      <c r="I5052" s="0" t="n">
        <v>49.3715985256312</v>
      </c>
      <c r="J5052" s="0" t="n">
        <v>603</v>
      </c>
      <c r="K5052" s="0" t="n">
        <f aca="false">I5052*SUMIFS(syst_chauffage!$H$3:$H$27,syst_chauffage!$B$3:$B$27,D5052,syst_chauffage!$C$3:$C$27,E5052)</f>
        <v>30.5441394597725</v>
      </c>
      <c r="L5052" s="12" t="n">
        <f aca="false">H5052*SUMIFS(syst_chauffage!$K$3:$K$27,syst_chauffage!$B$3:$B$27,D5052,syst_chauffage!$C$3:$C$27,E5052)</f>
        <v>2.4324955428598</v>
      </c>
      <c r="N5052" s="0" t="str">
        <f aca="false">A5052</f>
        <v>Enseignement Recherche</v>
      </c>
      <c r="O5052" s="0" t="str">
        <f aca="false">B5052</f>
        <v>Enseignement secondaire</v>
      </c>
      <c r="P5052" s="0" t="str">
        <f aca="false">C5052</f>
        <v>Internat LP</v>
      </c>
      <c r="Q5052" s="0" t="str">
        <f aca="false">D5052</f>
        <v>PAC</v>
      </c>
      <c r="R5052" s="0" t="str">
        <f aca="false">E5052</f>
        <v>Electricité</v>
      </c>
      <c r="S5052" s="0" t="str">
        <f aca="false">F5052</f>
        <v>0410480902</v>
      </c>
      <c r="T5052" s="0" t="str">
        <f aca="false">G5052</f>
        <v>3</v>
      </c>
      <c r="U5052" s="0" t="n">
        <f aca="false">L5052</f>
        <v>2.4324955428598</v>
      </c>
      <c r="V5052" s="0" t="n">
        <f aca="false">K5052</f>
        <v>30.5441394597725</v>
      </c>
      <c r="W5052" s="0" t="n">
        <f aca="false">J5052</f>
        <v>603</v>
      </c>
    </row>
    <row r="5053" customFormat="false" ht="12.8" hidden="false" customHeight="false" outlineLevel="0" collapsed="false">
      <c r="A5053" s="0" t="s">
        <v>75</v>
      </c>
      <c r="B5053" s="0" t="s">
        <v>942</v>
      </c>
      <c r="C5053" s="0" t="s">
        <v>1021</v>
      </c>
      <c r="D5053" s="0" t="s">
        <v>51</v>
      </c>
      <c r="E5053" s="0" t="s">
        <v>57</v>
      </c>
      <c r="F5053" s="0" t="s">
        <v>1028</v>
      </c>
      <c r="G5053" s="0" t="s">
        <v>1611</v>
      </c>
      <c r="H5053" s="0" t="n">
        <v>1.05860239948568</v>
      </c>
      <c r="I5053" s="0" t="n">
        <v>22.0829057376664</v>
      </c>
      <c r="J5053" s="0" t="n">
        <v>0</v>
      </c>
      <c r="K5053" s="0" t="n">
        <f aca="false">I5053*SUMIFS(syst_chauffage!$H$3:$H$27,syst_chauffage!$B$3:$B$27,D5053,syst_chauffage!$C$3:$C$27,E5053)</f>
        <v>46.7904499591001</v>
      </c>
      <c r="L5053" s="12" t="n">
        <f aca="false">H5053*SUMIFS(syst_chauffage!$K$3:$K$27,syst_chauffage!$B$3:$B$27,D5053,syst_chauffage!$C$3:$C$27,E5053)</f>
        <v>1.05860239948568</v>
      </c>
      <c r="N5053" s="0" t="str">
        <f aca="false">A5053</f>
        <v>Enseignement Recherche</v>
      </c>
      <c r="O5053" s="0" t="str">
        <f aca="false">B5053</f>
        <v>Enseignement secondaire</v>
      </c>
      <c r="P5053" s="0" t="str">
        <f aca="false">C5053</f>
        <v>Internat LP</v>
      </c>
      <c r="Q5053" s="0" t="str">
        <f aca="false">D5053</f>
        <v>Autre système centralisé performant</v>
      </c>
      <c r="R5053" s="0" t="str">
        <f aca="false">E5053</f>
        <v>Autres</v>
      </c>
      <c r="S5053" s="0" t="str">
        <f aca="false">F5053</f>
        <v>0410482101</v>
      </c>
      <c r="T5053" s="0" t="str">
        <f aca="false">G5053</f>
        <v>3</v>
      </c>
      <c r="U5053" s="0" t="n">
        <f aca="false">L5053</f>
        <v>1.05860239948568</v>
      </c>
      <c r="V5053" s="0" t="n">
        <f aca="false">K5053</f>
        <v>46.7904499591001</v>
      </c>
      <c r="W5053" s="0" t="n">
        <f aca="false">J5053</f>
        <v>0</v>
      </c>
    </row>
    <row r="5054" customFormat="false" ht="12.8" hidden="false" customHeight="false" outlineLevel="0" collapsed="false">
      <c r="A5054" s="0" t="s">
        <v>75</v>
      </c>
      <c r="B5054" s="0" t="s">
        <v>942</v>
      </c>
      <c r="C5054" s="0" t="s">
        <v>1021</v>
      </c>
      <c r="D5054" s="0" t="s">
        <v>51</v>
      </c>
      <c r="E5054" s="0" t="s">
        <v>58</v>
      </c>
      <c r="F5054" s="0" t="s">
        <v>1029</v>
      </c>
      <c r="G5054" s="0" t="s">
        <v>1611</v>
      </c>
      <c r="H5054" s="0" t="n">
        <v>1.04294920521801</v>
      </c>
      <c r="I5054" s="0" t="n">
        <v>18.9872678926465</v>
      </c>
      <c r="J5054" s="0" t="n">
        <v>680</v>
      </c>
      <c r="K5054" s="0" t="n">
        <f aca="false">I5054*SUMIFS(syst_chauffage!$H$3:$H$27,syst_chauffage!$B$3:$B$27,D5054,syst_chauffage!$C$3:$C$27,E5054)</f>
        <v>40.5188203214075</v>
      </c>
      <c r="L5054" s="12" t="n">
        <f aca="false">H5054*SUMIFS(syst_chauffage!$K$3:$K$27,syst_chauffage!$B$3:$B$27,D5054,syst_chauffage!$C$3:$C$27,E5054)</f>
        <v>1.04294920521801</v>
      </c>
      <c r="N5054" s="0" t="str">
        <f aca="false">A5054</f>
        <v>Enseignement Recherche</v>
      </c>
      <c r="O5054" s="0" t="str">
        <f aca="false">B5054</f>
        <v>Enseignement secondaire</v>
      </c>
      <c r="P5054" s="0" t="str">
        <f aca="false">C5054</f>
        <v>Internat LP</v>
      </c>
      <c r="Q5054" s="0" t="str">
        <f aca="false">D5054</f>
        <v>Autre système centralisé performant</v>
      </c>
      <c r="R5054" s="0" t="str">
        <f aca="false">E5054</f>
        <v>Urbain</v>
      </c>
      <c r="S5054" s="0" t="str">
        <f aca="false">F5054</f>
        <v>0410482106</v>
      </c>
      <c r="T5054" s="0" t="str">
        <f aca="false">G5054</f>
        <v>3</v>
      </c>
      <c r="U5054" s="0" t="n">
        <f aca="false">L5054</f>
        <v>1.04294920521801</v>
      </c>
      <c r="V5054" s="0" t="n">
        <f aca="false">K5054</f>
        <v>40.5188203214075</v>
      </c>
      <c r="W5054" s="0" t="n">
        <f aca="false">J5054</f>
        <v>680</v>
      </c>
    </row>
    <row r="5055" customFormat="false" ht="12.8" hidden="false" customHeight="false" outlineLevel="0" collapsed="false">
      <c r="A5055" s="0" t="s">
        <v>75</v>
      </c>
      <c r="B5055" s="0" t="s">
        <v>942</v>
      </c>
      <c r="C5055" s="0" t="s">
        <v>1021</v>
      </c>
      <c r="D5055" s="0" t="s">
        <v>27</v>
      </c>
      <c r="E5055" s="0" t="s">
        <v>23</v>
      </c>
      <c r="F5055" s="0" t="s">
        <v>1030</v>
      </c>
      <c r="G5055" s="0" t="s">
        <v>1611</v>
      </c>
      <c r="H5055" s="0" t="n">
        <v>0.764145481638</v>
      </c>
      <c r="I5055" s="0" t="n">
        <v>8.14584073441247</v>
      </c>
      <c r="J5055" s="0" t="n">
        <v>608</v>
      </c>
      <c r="K5055" s="0" t="n">
        <f aca="false">I5055*SUMIFS(syst_chauffage!$H$3:$H$27,syst_chauffage!$B$3:$B$27,D5055,syst_chauffage!$C$3:$C$27,E5055)</f>
        <v>20.8892195772576</v>
      </c>
      <c r="L5055" s="12" t="n">
        <f aca="false">H5055*SUMIFS(syst_chauffage!$K$3:$K$27,syst_chauffage!$B$3:$B$27,D5055,syst_chauffage!$C$3:$C$27,E5055)</f>
        <v>0.764145481638</v>
      </c>
      <c r="N5055" s="0" t="str">
        <f aca="false">A5055</f>
        <v>Enseignement Recherche</v>
      </c>
      <c r="O5055" s="0" t="str">
        <f aca="false">B5055</f>
        <v>Enseignement secondaire</v>
      </c>
      <c r="P5055" s="0" t="str">
        <f aca="false">C5055</f>
        <v>Internat LP</v>
      </c>
      <c r="Q5055" s="0" t="str">
        <f aca="false">D5055</f>
        <v>Chaudière condensation fioul</v>
      </c>
      <c r="R5055" s="0" t="str">
        <f aca="false">E5055</f>
        <v>Fioul</v>
      </c>
      <c r="S5055" s="0" t="str">
        <f aca="false">F5055</f>
        <v>0410482303</v>
      </c>
      <c r="T5055" s="0" t="str">
        <f aca="false">G5055</f>
        <v>3</v>
      </c>
      <c r="U5055" s="0" t="n">
        <f aca="false">L5055</f>
        <v>0.764145481638</v>
      </c>
      <c r="V5055" s="0" t="n">
        <f aca="false">K5055</f>
        <v>20.8892195772576</v>
      </c>
      <c r="W5055" s="0" t="n">
        <f aca="false">J5055</f>
        <v>608</v>
      </c>
    </row>
    <row r="5056" customFormat="false" ht="12.8" hidden="false" customHeight="false" outlineLevel="0" collapsed="false">
      <c r="A5056" s="0" t="s">
        <v>75</v>
      </c>
      <c r="B5056" s="0" t="s">
        <v>942</v>
      </c>
      <c r="C5056" s="0" t="s">
        <v>1021</v>
      </c>
      <c r="D5056" s="0" t="s">
        <v>18</v>
      </c>
      <c r="E5056" s="0" t="s">
        <v>14</v>
      </c>
      <c r="F5056" s="0" t="s">
        <v>1031</v>
      </c>
      <c r="G5056" s="0" t="s">
        <v>1611</v>
      </c>
      <c r="H5056" s="0" t="n">
        <v>0.99141328420126</v>
      </c>
      <c r="I5056" s="0" t="n">
        <v>5.96768016664279</v>
      </c>
      <c r="J5056" s="0" t="n">
        <v>608</v>
      </c>
      <c r="K5056" s="0" t="n">
        <f aca="false">I5056*SUMIFS(syst_chauffage!$H$3:$H$27,syst_chauffage!$B$3:$B$27,D5056,syst_chauffage!$C$3:$C$27,E5056)</f>
        <v>16.2615042839985</v>
      </c>
      <c r="L5056" s="12" t="n">
        <f aca="false">H5056*SUMIFS(syst_chauffage!$K$3:$K$27,syst_chauffage!$B$3:$B$27,D5056,syst_chauffage!$C$3:$C$27,E5056)</f>
        <v>0.963105351958087</v>
      </c>
      <c r="N5056" s="0" t="str">
        <f aca="false">A5056</f>
        <v>Enseignement Recherche</v>
      </c>
      <c r="O5056" s="0" t="str">
        <f aca="false">B5056</f>
        <v>Enseignement secondaire</v>
      </c>
      <c r="P5056" s="0" t="str">
        <f aca="false">C5056</f>
        <v>Internat LP</v>
      </c>
      <c r="Q5056" s="0" t="str">
        <f aca="false">D5056</f>
        <v>Chaudière condensation gaz</v>
      </c>
      <c r="R5056" s="0" t="str">
        <f aca="false">E5056</f>
        <v>Gaz</v>
      </c>
      <c r="S5056" s="0" t="str">
        <f aca="false">F5056</f>
        <v>0410482404</v>
      </c>
      <c r="T5056" s="0" t="str">
        <f aca="false">G5056</f>
        <v>3</v>
      </c>
      <c r="U5056" s="0" t="n">
        <f aca="false">L5056</f>
        <v>0.963105351958087</v>
      </c>
      <c r="V5056" s="0" t="n">
        <f aca="false">K5056</f>
        <v>16.2615042839985</v>
      </c>
      <c r="W5056" s="0" t="n">
        <f aca="false">J5056</f>
        <v>608</v>
      </c>
    </row>
    <row r="5057" customFormat="false" ht="12.8" hidden="false" customHeight="false" outlineLevel="0" collapsed="false">
      <c r="A5057" s="0" t="s">
        <v>75</v>
      </c>
      <c r="B5057" s="0" t="s">
        <v>942</v>
      </c>
      <c r="C5057" s="0" t="s">
        <v>1021</v>
      </c>
      <c r="D5057" s="0" t="s">
        <v>32</v>
      </c>
      <c r="E5057" s="0" t="s">
        <v>30</v>
      </c>
      <c r="F5057" s="0" t="s">
        <v>1032</v>
      </c>
      <c r="G5057" s="0" t="s">
        <v>1611</v>
      </c>
      <c r="H5057" s="0" t="n">
        <v>1</v>
      </c>
      <c r="I5057" s="0" t="n">
        <v>12</v>
      </c>
      <c r="J5057" s="0" t="n">
        <v>0</v>
      </c>
      <c r="K5057" s="0" t="n">
        <f aca="false">I5057*SUMIFS(syst_chauffage!$H$3:$H$27,syst_chauffage!$B$3:$B$27,D5057,syst_chauffage!$C$3:$C$27,E5057)</f>
        <v>12</v>
      </c>
      <c r="L5057" s="12" t="n">
        <f aca="false">H5057*SUMIFS(syst_chauffage!$K$3:$K$27,syst_chauffage!$B$3:$B$27,D5057,syst_chauffage!$C$3:$C$27,E5057)</f>
        <v>1</v>
      </c>
      <c r="N5057" s="0" t="str">
        <f aca="false">A5057</f>
        <v>Enseignement Recherche</v>
      </c>
      <c r="O5057" s="0" t="str">
        <f aca="false">B5057</f>
        <v>Enseignement secondaire</v>
      </c>
      <c r="P5057" s="0" t="str">
        <f aca="false">C5057</f>
        <v>Internat LP</v>
      </c>
      <c r="Q5057" s="0" t="str">
        <f aca="false">D5057</f>
        <v>Electrique direct performant</v>
      </c>
      <c r="R5057" s="0" t="str">
        <f aca="false">E5057</f>
        <v>Electricité</v>
      </c>
      <c r="S5057" s="0" t="str">
        <f aca="false">F5057</f>
        <v>0410482602</v>
      </c>
      <c r="T5057" s="0" t="str">
        <f aca="false">G5057</f>
        <v>3</v>
      </c>
      <c r="U5057" s="0" t="n">
        <f aca="false">L5057</f>
        <v>1</v>
      </c>
      <c r="V5057" s="0" t="n">
        <f aca="false">K5057</f>
        <v>12</v>
      </c>
      <c r="W5057" s="0" t="n">
        <f aca="false">J5057</f>
        <v>0</v>
      </c>
    </row>
    <row r="5058" customFormat="false" ht="12.8" hidden="false" customHeight="false" outlineLevel="0" collapsed="false">
      <c r="A5058" s="0" t="s">
        <v>75</v>
      </c>
      <c r="B5058" s="0" t="s">
        <v>942</v>
      </c>
      <c r="C5058" s="0" t="s">
        <v>1021</v>
      </c>
      <c r="D5058" s="0" t="s">
        <v>38</v>
      </c>
      <c r="E5058" s="0" t="s">
        <v>30</v>
      </c>
      <c r="F5058" s="0" t="s">
        <v>1033</v>
      </c>
      <c r="G5058" s="0" t="s">
        <v>1611</v>
      </c>
      <c r="H5058" s="0" t="n">
        <v>3.34058232558139</v>
      </c>
      <c r="I5058" s="0" t="n">
        <v>58.7757125305134</v>
      </c>
      <c r="J5058" s="0" t="n">
        <v>648</v>
      </c>
      <c r="K5058" s="0" t="n">
        <f aca="false">I5058*SUMIFS(syst_chauffage!$H$3:$H$27,syst_chauffage!$B$3:$B$27,D5058,syst_chauffage!$C$3:$C$27,E5058)</f>
        <v>59.4101259332424</v>
      </c>
      <c r="L5058" s="12" t="n">
        <f aca="false">H5058*SUMIFS(syst_chauffage!$K$3:$K$27,syst_chauffage!$B$3:$B$27,D5058,syst_chauffage!$C$3:$C$27,E5058)</f>
        <v>2.98853732681761</v>
      </c>
      <c r="N5058" s="0" t="str">
        <f aca="false">A5058</f>
        <v>Enseignement Recherche</v>
      </c>
      <c r="O5058" s="0" t="str">
        <f aca="false">B5058</f>
        <v>Enseignement secondaire</v>
      </c>
      <c r="P5058" s="0" t="str">
        <f aca="false">C5058</f>
        <v>Internat LP</v>
      </c>
      <c r="Q5058" s="0" t="str">
        <f aca="false">D5058</f>
        <v>PAC performant</v>
      </c>
      <c r="R5058" s="0" t="str">
        <f aca="false">E5058</f>
        <v>Electricité</v>
      </c>
      <c r="S5058" s="0" t="str">
        <f aca="false">F5058</f>
        <v>0410482902</v>
      </c>
      <c r="T5058" s="0" t="str">
        <f aca="false">G5058</f>
        <v>3</v>
      </c>
      <c r="U5058" s="0" t="n">
        <f aca="false">L5058</f>
        <v>2.98853732681761</v>
      </c>
      <c r="V5058" s="0" t="n">
        <f aca="false">K5058</f>
        <v>59.4101259332424</v>
      </c>
      <c r="W5058" s="0" t="n">
        <f aca="false">J5058</f>
        <v>648</v>
      </c>
    </row>
    <row r="5059" customFormat="false" ht="12.8" hidden="false" customHeight="false" outlineLevel="0" collapsed="false">
      <c r="A5059" s="0" t="s">
        <v>75</v>
      </c>
      <c r="B5059" s="0" t="s">
        <v>942</v>
      </c>
      <c r="C5059" s="0" t="s">
        <v>1034</v>
      </c>
      <c r="D5059" s="0" t="s">
        <v>19</v>
      </c>
      <c r="E5059" s="0" t="s">
        <v>57</v>
      </c>
      <c r="F5059" s="0" t="s">
        <v>1035</v>
      </c>
      <c r="G5059" s="0" t="s">
        <v>1611</v>
      </c>
      <c r="H5059" s="0" t="n">
        <v>0.787098711901825</v>
      </c>
      <c r="I5059" s="0" t="n">
        <v>20.5926776613659</v>
      </c>
      <c r="J5059" s="0" t="n">
        <v>0</v>
      </c>
      <c r="K5059" s="0" t="n">
        <f aca="false">I5059*SUMIFS(syst_chauffage!$H$3:$H$27,syst_chauffage!$B$3:$B$27,D5059,syst_chauffage!$C$3:$C$27,E5059)</f>
        <v>28.6748232925906</v>
      </c>
      <c r="L5059" s="12" t="n">
        <f aca="false">H5059*SUMIFS(syst_chauffage!$K$3:$K$27,syst_chauffage!$B$3:$B$27,D5059,syst_chauffage!$C$3:$C$27,E5059)</f>
        <v>0.787098711901825</v>
      </c>
      <c r="N5059" s="0" t="str">
        <f aca="false">A5059</f>
        <v>Enseignement Recherche</v>
      </c>
      <c r="O5059" s="0" t="str">
        <f aca="false">B5059</f>
        <v>Enseignement secondaire</v>
      </c>
      <c r="P5059" s="0" t="str">
        <f aca="false">C5059</f>
        <v>Lycée d’enseignement général et technologique (LEGT)</v>
      </c>
      <c r="Q5059" s="0" t="str">
        <f aca="false">D5059</f>
        <v>Autre système centralisé</v>
      </c>
      <c r="R5059" s="0" t="str">
        <f aca="false">E5059</f>
        <v>Autres</v>
      </c>
      <c r="S5059" s="0" t="str">
        <f aca="false">F5059</f>
        <v>0410490101</v>
      </c>
      <c r="T5059" s="0" t="str">
        <f aca="false">G5059</f>
        <v>3</v>
      </c>
      <c r="U5059" s="0" t="n">
        <f aca="false">L5059</f>
        <v>0.787098711901825</v>
      </c>
      <c r="V5059" s="0" t="n">
        <f aca="false">K5059</f>
        <v>28.6748232925906</v>
      </c>
      <c r="W5059" s="0" t="n">
        <f aca="false">J5059</f>
        <v>0</v>
      </c>
    </row>
    <row r="5060" customFormat="false" ht="12.8" hidden="false" customHeight="false" outlineLevel="0" collapsed="false">
      <c r="A5060" s="0" t="s">
        <v>75</v>
      </c>
      <c r="B5060" s="0" t="s">
        <v>942</v>
      </c>
      <c r="C5060" s="0" t="s">
        <v>1034</v>
      </c>
      <c r="D5060" s="0" t="s">
        <v>19</v>
      </c>
      <c r="E5060" s="0" t="s">
        <v>58</v>
      </c>
      <c r="F5060" s="0" t="s">
        <v>1036</v>
      </c>
      <c r="G5060" s="0" t="s">
        <v>1611</v>
      </c>
      <c r="H5060" s="0" t="n">
        <v>0.854334330479235</v>
      </c>
      <c r="I5060" s="0" t="n">
        <v>20.3060236792542</v>
      </c>
      <c r="J5060" s="0" t="n">
        <v>680</v>
      </c>
      <c r="K5060" s="0" t="n">
        <f aca="false">I5060*SUMIFS(syst_chauffage!$H$3:$H$27,syst_chauffage!$B$3:$B$27,D5060,syst_chauffage!$C$3:$C$27,E5060)</f>
        <v>33.4023853285229</v>
      </c>
      <c r="L5060" s="12" t="n">
        <f aca="false">H5060*SUMIFS(syst_chauffage!$K$3:$K$27,syst_chauffage!$B$3:$B$27,D5060,syst_chauffage!$C$3:$C$27,E5060)</f>
        <v>0.854334330479235</v>
      </c>
      <c r="N5060" s="0" t="str">
        <f aca="false">A5060</f>
        <v>Enseignement Recherche</v>
      </c>
      <c r="O5060" s="0" t="str">
        <f aca="false">B5060</f>
        <v>Enseignement secondaire</v>
      </c>
      <c r="P5060" s="0" t="str">
        <f aca="false">C5060</f>
        <v>Lycée d’enseignement général et technologique (LEGT)</v>
      </c>
      <c r="Q5060" s="0" t="str">
        <f aca="false">D5060</f>
        <v>Autre système centralisé</v>
      </c>
      <c r="R5060" s="0" t="str">
        <f aca="false">E5060</f>
        <v>Urbain</v>
      </c>
      <c r="S5060" s="0" t="str">
        <f aca="false">F5060</f>
        <v>0410490106</v>
      </c>
      <c r="T5060" s="0" t="str">
        <f aca="false">G5060</f>
        <v>3</v>
      </c>
      <c r="U5060" s="0" t="n">
        <f aca="false">L5060</f>
        <v>0.854334330479235</v>
      </c>
      <c r="V5060" s="0" t="n">
        <f aca="false">K5060</f>
        <v>33.4023853285229</v>
      </c>
      <c r="W5060" s="0" t="n">
        <f aca="false">J5060</f>
        <v>680</v>
      </c>
    </row>
    <row r="5061" customFormat="false" ht="12.8" hidden="false" customHeight="false" outlineLevel="0" collapsed="false">
      <c r="A5061" s="0" t="s">
        <v>75</v>
      </c>
      <c r="B5061" s="0" t="s">
        <v>942</v>
      </c>
      <c r="C5061" s="0" t="s">
        <v>1034</v>
      </c>
      <c r="D5061" s="0" t="s">
        <v>22</v>
      </c>
      <c r="E5061" s="0" t="s">
        <v>23</v>
      </c>
      <c r="F5061" s="0" t="s">
        <v>1037</v>
      </c>
      <c r="G5061" s="0" t="s">
        <v>1611</v>
      </c>
      <c r="H5061" s="0" t="n">
        <v>0.739110043765106</v>
      </c>
      <c r="I5061" s="0" t="n">
        <v>7.95484840193708</v>
      </c>
      <c r="J5061" s="0" t="n">
        <v>0</v>
      </c>
      <c r="K5061" s="0" t="n">
        <f aca="false">I5061*SUMIFS(syst_chauffage!$H$3:$H$27,syst_chauffage!$B$3:$B$27,D5061,syst_chauffage!$C$3:$C$27,E5061)</f>
        <v>14.0086670853313</v>
      </c>
      <c r="L5061" s="12" t="n">
        <f aca="false">H5061*SUMIFS(syst_chauffage!$K$3:$K$27,syst_chauffage!$B$3:$B$27,D5061,syst_chauffage!$C$3:$C$27,E5061)</f>
        <v>0.739110043765106</v>
      </c>
      <c r="N5061" s="0" t="str">
        <f aca="false">A5061</f>
        <v>Enseignement Recherche</v>
      </c>
      <c r="O5061" s="0" t="str">
        <f aca="false">B5061</f>
        <v>Enseignement secondaire</v>
      </c>
      <c r="P5061" s="0" t="str">
        <f aca="false">C5061</f>
        <v>Lycée d’enseignement général et technologique (LEGT)</v>
      </c>
      <c r="Q5061" s="0" t="str">
        <f aca="false">D5061</f>
        <v>Chaudière fioul</v>
      </c>
      <c r="R5061" s="0" t="str">
        <f aca="false">E5061</f>
        <v>Fioul</v>
      </c>
      <c r="S5061" s="0" t="str">
        <f aca="false">F5061</f>
        <v>0410490303</v>
      </c>
      <c r="T5061" s="0" t="str">
        <f aca="false">G5061</f>
        <v>3</v>
      </c>
      <c r="U5061" s="0" t="n">
        <f aca="false">L5061</f>
        <v>0.739110043765106</v>
      </c>
      <c r="V5061" s="0" t="n">
        <f aca="false">K5061</f>
        <v>14.0086670853313</v>
      </c>
      <c r="W5061" s="0" t="n">
        <f aca="false">J5061</f>
        <v>0</v>
      </c>
    </row>
    <row r="5062" customFormat="false" ht="12.8" hidden="false" customHeight="false" outlineLevel="0" collapsed="false">
      <c r="A5062" s="0" t="s">
        <v>75</v>
      </c>
      <c r="B5062" s="0" t="s">
        <v>942</v>
      </c>
      <c r="C5062" s="0" t="s">
        <v>1034</v>
      </c>
      <c r="D5062" s="0" t="s">
        <v>13</v>
      </c>
      <c r="E5062" s="0" t="s">
        <v>14</v>
      </c>
      <c r="F5062" s="0" t="s">
        <v>1038</v>
      </c>
      <c r="G5062" s="0" t="s">
        <v>1611</v>
      </c>
      <c r="H5062" s="0" t="n">
        <v>0.877546731872816</v>
      </c>
      <c r="I5062" s="0" t="n">
        <v>5.9625960117361</v>
      </c>
      <c r="J5062" s="0" t="n">
        <v>196</v>
      </c>
      <c r="K5062" s="0" t="n">
        <f aca="false">I5062*SUMIFS(syst_chauffage!$H$3:$H$27,syst_chauffage!$B$3:$B$27,D5062,syst_chauffage!$C$3:$C$27,E5062)</f>
        <v>12.0420096357888</v>
      </c>
      <c r="L5062" s="12" t="n">
        <f aca="false">H5062*SUMIFS(syst_chauffage!$K$3:$K$27,syst_chauffage!$B$3:$B$27,D5062,syst_chauffage!$C$3:$C$27,E5062)</f>
        <v>0.877546731872816</v>
      </c>
      <c r="N5062" s="0" t="str">
        <f aca="false">A5062</f>
        <v>Enseignement Recherche</v>
      </c>
      <c r="O5062" s="0" t="str">
        <f aca="false">B5062</f>
        <v>Enseignement secondaire</v>
      </c>
      <c r="P5062" s="0" t="str">
        <f aca="false">C5062</f>
        <v>Lycée d’enseignement général et technologique (LEGT)</v>
      </c>
      <c r="Q5062" s="0" t="str">
        <f aca="false">D5062</f>
        <v>Chaudière gaz</v>
      </c>
      <c r="R5062" s="0" t="str">
        <f aca="false">E5062</f>
        <v>Gaz</v>
      </c>
      <c r="S5062" s="0" t="str">
        <f aca="false">F5062</f>
        <v>0410490404</v>
      </c>
      <c r="T5062" s="0" t="str">
        <f aca="false">G5062</f>
        <v>3</v>
      </c>
      <c r="U5062" s="0" t="n">
        <f aca="false">L5062</f>
        <v>0.877546731872816</v>
      </c>
      <c r="V5062" s="0" t="n">
        <f aca="false">K5062</f>
        <v>12.0420096357888</v>
      </c>
      <c r="W5062" s="0" t="n">
        <f aca="false">J5062</f>
        <v>196</v>
      </c>
    </row>
    <row r="5063" customFormat="false" ht="12.8" hidden="false" customHeight="false" outlineLevel="0" collapsed="false">
      <c r="A5063" s="0" t="s">
        <v>75</v>
      </c>
      <c r="B5063" s="0" t="s">
        <v>942</v>
      </c>
      <c r="C5063" s="0" t="s">
        <v>1034</v>
      </c>
      <c r="D5063" s="0" t="s">
        <v>29</v>
      </c>
      <c r="E5063" s="0" t="s">
        <v>30</v>
      </c>
      <c r="F5063" s="0" t="s">
        <v>1039</v>
      </c>
      <c r="G5063" s="0" t="s">
        <v>1611</v>
      </c>
      <c r="H5063" s="0" t="n">
        <v>0.92</v>
      </c>
      <c r="I5063" s="0" t="n">
        <v>10.4</v>
      </c>
      <c r="J5063" s="0" t="n">
        <v>0</v>
      </c>
      <c r="K5063" s="0" t="n">
        <f aca="false">I5063*SUMIFS(syst_chauffage!$H$3:$H$27,syst_chauffage!$B$3:$B$27,D5063,syst_chauffage!$C$3:$C$27,E5063)</f>
        <v>3</v>
      </c>
      <c r="L5063" s="12" t="n">
        <f aca="false">H5063*SUMIFS(syst_chauffage!$K$3:$K$27,syst_chauffage!$B$3:$B$27,D5063,syst_chauffage!$C$3:$C$27,E5063)</f>
        <v>0.92</v>
      </c>
      <c r="N5063" s="0" t="str">
        <f aca="false">A5063</f>
        <v>Enseignement Recherche</v>
      </c>
      <c r="O5063" s="0" t="str">
        <f aca="false">B5063</f>
        <v>Enseignement secondaire</v>
      </c>
      <c r="P5063" s="0" t="str">
        <f aca="false">C5063</f>
        <v>Lycée d’enseignement général et technologique (LEGT)</v>
      </c>
      <c r="Q5063" s="0" t="str">
        <f aca="false">D5063</f>
        <v>Electrique direct</v>
      </c>
      <c r="R5063" s="0" t="str">
        <f aca="false">E5063</f>
        <v>Electricité</v>
      </c>
      <c r="S5063" s="0" t="str">
        <f aca="false">F5063</f>
        <v>0410490602</v>
      </c>
      <c r="T5063" s="0" t="str">
        <f aca="false">G5063</f>
        <v>3</v>
      </c>
      <c r="U5063" s="0" t="n">
        <f aca="false">L5063</f>
        <v>0.92</v>
      </c>
      <c r="V5063" s="0" t="n">
        <f aca="false">K5063</f>
        <v>3</v>
      </c>
      <c r="W5063" s="0" t="n">
        <f aca="false">J5063</f>
        <v>0</v>
      </c>
    </row>
    <row r="5064" customFormat="false" ht="12.8" hidden="false" customHeight="false" outlineLevel="0" collapsed="false">
      <c r="A5064" s="0" t="s">
        <v>75</v>
      </c>
      <c r="B5064" s="0" t="s">
        <v>942</v>
      </c>
      <c r="C5064" s="0" t="s">
        <v>1034</v>
      </c>
      <c r="D5064" s="0" t="s">
        <v>36</v>
      </c>
      <c r="E5064" s="0" t="s">
        <v>30</v>
      </c>
      <c r="F5064" s="0" t="s">
        <v>1040</v>
      </c>
      <c r="G5064" s="0" t="s">
        <v>1611</v>
      </c>
      <c r="H5064" s="0" t="n">
        <v>2.89517134883721</v>
      </c>
      <c r="I5064" s="0" t="n">
        <v>52.2022939581889</v>
      </c>
      <c r="J5064" s="0" t="n">
        <v>522</v>
      </c>
      <c r="K5064" s="0" t="n">
        <f aca="false">I5064*SUMIFS(syst_chauffage!$H$3:$H$27,syst_chauffage!$B$3:$B$27,D5064,syst_chauffage!$C$3:$C$27,E5064)</f>
        <v>32.2953721247488</v>
      </c>
      <c r="L5064" s="12" t="n">
        <f aca="false">H5064*SUMIFS(syst_chauffage!$K$3:$K$27,syst_chauffage!$B$3:$B$27,D5064,syst_chauffage!$C$3:$C$27,E5064)</f>
        <v>2.4324955428598</v>
      </c>
      <c r="N5064" s="0" t="str">
        <f aca="false">A5064</f>
        <v>Enseignement Recherche</v>
      </c>
      <c r="O5064" s="0" t="str">
        <f aca="false">B5064</f>
        <v>Enseignement secondaire</v>
      </c>
      <c r="P5064" s="0" t="str">
        <f aca="false">C5064</f>
        <v>Lycée d’enseignement général et technologique (LEGT)</v>
      </c>
      <c r="Q5064" s="0" t="str">
        <f aca="false">D5064</f>
        <v>PAC</v>
      </c>
      <c r="R5064" s="0" t="str">
        <f aca="false">E5064</f>
        <v>Electricité</v>
      </c>
      <c r="S5064" s="0" t="str">
        <f aca="false">F5064</f>
        <v>0410490902</v>
      </c>
      <c r="T5064" s="0" t="str">
        <f aca="false">G5064</f>
        <v>3</v>
      </c>
      <c r="U5064" s="0" t="n">
        <f aca="false">L5064</f>
        <v>2.4324955428598</v>
      </c>
      <c r="V5064" s="0" t="n">
        <f aca="false">K5064</f>
        <v>32.2953721247488</v>
      </c>
      <c r="W5064" s="0" t="n">
        <f aca="false">J5064</f>
        <v>522</v>
      </c>
    </row>
    <row r="5065" customFormat="false" ht="12.8" hidden="false" customHeight="false" outlineLevel="0" collapsed="false">
      <c r="A5065" s="0" t="s">
        <v>75</v>
      </c>
      <c r="B5065" s="0" t="s">
        <v>942</v>
      </c>
      <c r="C5065" s="0" t="s">
        <v>1034</v>
      </c>
      <c r="D5065" s="0" t="s">
        <v>51</v>
      </c>
      <c r="E5065" s="0" t="s">
        <v>57</v>
      </c>
      <c r="F5065" s="0" t="s">
        <v>1041</v>
      </c>
      <c r="G5065" s="0" t="s">
        <v>1611</v>
      </c>
      <c r="H5065" s="0" t="n">
        <v>0.908190821425183</v>
      </c>
      <c r="I5065" s="0" t="n">
        <v>24.515092454007</v>
      </c>
      <c r="J5065" s="0" t="n">
        <v>0</v>
      </c>
      <c r="K5065" s="0" t="n">
        <f aca="false">I5065*SUMIFS(syst_chauffage!$H$3:$H$27,syst_chauffage!$B$3:$B$27,D5065,syst_chauffage!$C$3:$C$27,E5065)</f>
        <v>51.943898159896</v>
      </c>
      <c r="L5065" s="12" t="n">
        <f aca="false">H5065*SUMIFS(syst_chauffage!$K$3:$K$27,syst_chauffage!$B$3:$B$27,D5065,syst_chauffage!$C$3:$C$27,E5065)</f>
        <v>0.908190821425183</v>
      </c>
      <c r="N5065" s="0" t="str">
        <f aca="false">A5065</f>
        <v>Enseignement Recherche</v>
      </c>
      <c r="O5065" s="0" t="str">
        <f aca="false">B5065</f>
        <v>Enseignement secondaire</v>
      </c>
      <c r="P5065" s="0" t="str">
        <f aca="false">C5065</f>
        <v>Lycée d’enseignement général et technologique (LEGT)</v>
      </c>
      <c r="Q5065" s="0" t="str">
        <f aca="false">D5065</f>
        <v>Autre système centralisé performant</v>
      </c>
      <c r="R5065" s="0" t="str">
        <f aca="false">E5065</f>
        <v>Autres</v>
      </c>
      <c r="S5065" s="0" t="str">
        <f aca="false">F5065</f>
        <v>0410492101</v>
      </c>
      <c r="T5065" s="0" t="str">
        <f aca="false">G5065</f>
        <v>3</v>
      </c>
      <c r="U5065" s="0" t="n">
        <f aca="false">L5065</f>
        <v>0.908190821425183</v>
      </c>
      <c r="V5065" s="0" t="n">
        <f aca="false">K5065</f>
        <v>51.943898159896</v>
      </c>
      <c r="W5065" s="0" t="n">
        <f aca="false">J5065</f>
        <v>0</v>
      </c>
    </row>
    <row r="5066" customFormat="false" ht="12.8" hidden="false" customHeight="false" outlineLevel="0" collapsed="false">
      <c r="A5066" s="0" t="s">
        <v>75</v>
      </c>
      <c r="B5066" s="0" t="s">
        <v>942</v>
      </c>
      <c r="C5066" s="0" t="s">
        <v>1034</v>
      </c>
      <c r="D5066" s="0" t="s">
        <v>51</v>
      </c>
      <c r="E5066" s="0" t="s">
        <v>58</v>
      </c>
      <c r="F5066" s="0" t="s">
        <v>1042</v>
      </c>
      <c r="G5066" s="0" t="s">
        <v>1611</v>
      </c>
      <c r="H5066" s="0" t="n">
        <v>0.985770381322194</v>
      </c>
      <c r="I5066" s="0" t="n">
        <v>24.1738377133979</v>
      </c>
      <c r="J5066" s="0" t="n">
        <v>680</v>
      </c>
      <c r="K5066" s="0" t="n">
        <f aca="false">I5066*SUMIFS(syst_chauffage!$H$3:$H$27,syst_chauffage!$B$3:$B$27,D5066,syst_chauffage!$C$3:$C$27,E5066)</f>
        <v>51.5869577616998</v>
      </c>
      <c r="L5066" s="12" t="n">
        <f aca="false">H5066*SUMIFS(syst_chauffage!$K$3:$K$27,syst_chauffage!$B$3:$B$27,D5066,syst_chauffage!$C$3:$C$27,E5066)</f>
        <v>0.985770381322194</v>
      </c>
      <c r="N5066" s="0" t="str">
        <f aca="false">A5066</f>
        <v>Enseignement Recherche</v>
      </c>
      <c r="O5066" s="0" t="str">
        <f aca="false">B5066</f>
        <v>Enseignement secondaire</v>
      </c>
      <c r="P5066" s="0" t="str">
        <f aca="false">C5066</f>
        <v>Lycée d’enseignement général et technologique (LEGT)</v>
      </c>
      <c r="Q5066" s="0" t="str">
        <f aca="false">D5066</f>
        <v>Autre système centralisé performant</v>
      </c>
      <c r="R5066" s="0" t="str">
        <f aca="false">E5066</f>
        <v>Urbain</v>
      </c>
      <c r="S5066" s="0" t="str">
        <f aca="false">F5066</f>
        <v>0410492106</v>
      </c>
      <c r="T5066" s="0" t="str">
        <f aca="false">G5066</f>
        <v>3</v>
      </c>
      <c r="U5066" s="0" t="n">
        <f aca="false">L5066</f>
        <v>0.985770381322194</v>
      </c>
      <c r="V5066" s="0" t="n">
        <f aca="false">K5066</f>
        <v>51.5869577616998</v>
      </c>
      <c r="W5066" s="0" t="n">
        <f aca="false">J5066</f>
        <v>680</v>
      </c>
    </row>
    <row r="5067" customFormat="false" ht="12.8" hidden="false" customHeight="false" outlineLevel="0" collapsed="false">
      <c r="A5067" s="0" t="s">
        <v>75</v>
      </c>
      <c r="B5067" s="0" t="s">
        <v>942</v>
      </c>
      <c r="C5067" s="0" t="s">
        <v>1034</v>
      </c>
      <c r="D5067" s="0" t="s">
        <v>27</v>
      </c>
      <c r="E5067" s="0" t="s">
        <v>23</v>
      </c>
      <c r="F5067" s="0" t="s">
        <v>1043</v>
      </c>
      <c r="G5067" s="0" t="s">
        <v>1611</v>
      </c>
      <c r="H5067" s="0" t="n">
        <v>0.764300861871125</v>
      </c>
      <c r="I5067" s="0" t="n">
        <v>9.47005762135366</v>
      </c>
      <c r="J5067" s="0" t="n">
        <v>441</v>
      </c>
      <c r="K5067" s="0" t="n">
        <f aca="false">I5067*SUMIFS(syst_chauffage!$H$3:$H$27,syst_chauffage!$B$3:$B$27,D5067,syst_chauffage!$C$3:$C$27,E5067)</f>
        <v>24.2850455234204</v>
      </c>
      <c r="L5067" s="12" t="n">
        <f aca="false">H5067*SUMIFS(syst_chauffage!$K$3:$K$27,syst_chauffage!$B$3:$B$27,D5067,syst_chauffage!$C$3:$C$27,E5067)</f>
        <v>0.764300861871125</v>
      </c>
      <c r="N5067" s="0" t="str">
        <f aca="false">A5067</f>
        <v>Enseignement Recherche</v>
      </c>
      <c r="O5067" s="0" t="str">
        <f aca="false">B5067</f>
        <v>Enseignement secondaire</v>
      </c>
      <c r="P5067" s="0" t="str">
        <f aca="false">C5067</f>
        <v>Lycée d’enseignement général et technologique (LEGT)</v>
      </c>
      <c r="Q5067" s="0" t="str">
        <f aca="false">D5067</f>
        <v>Chaudière condensation fioul</v>
      </c>
      <c r="R5067" s="0" t="str">
        <f aca="false">E5067</f>
        <v>Fioul</v>
      </c>
      <c r="S5067" s="0" t="str">
        <f aca="false">F5067</f>
        <v>0410492303</v>
      </c>
      <c r="T5067" s="0" t="str">
        <f aca="false">G5067</f>
        <v>3</v>
      </c>
      <c r="U5067" s="0" t="n">
        <f aca="false">L5067</f>
        <v>0.764300861871125</v>
      </c>
      <c r="V5067" s="0" t="n">
        <f aca="false">K5067</f>
        <v>24.2850455234204</v>
      </c>
      <c r="W5067" s="0" t="n">
        <f aca="false">J5067</f>
        <v>441</v>
      </c>
    </row>
    <row r="5068" customFormat="false" ht="12.8" hidden="false" customHeight="false" outlineLevel="0" collapsed="false">
      <c r="A5068" s="0" t="s">
        <v>75</v>
      </c>
      <c r="B5068" s="0" t="s">
        <v>942</v>
      </c>
      <c r="C5068" s="0" t="s">
        <v>1034</v>
      </c>
      <c r="D5068" s="0" t="s">
        <v>18</v>
      </c>
      <c r="E5068" s="0" t="s">
        <v>14</v>
      </c>
      <c r="F5068" s="0" t="s">
        <v>1044</v>
      </c>
      <c r="G5068" s="0" t="s">
        <v>1611</v>
      </c>
      <c r="H5068" s="0" t="n">
        <v>0.990620621205464</v>
      </c>
      <c r="I5068" s="0" t="n">
        <v>7.09832858540011</v>
      </c>
      <c r="J5068" s="0" t="n">
        <v>441</v>
      </c>
      <c r="K5068" s="0" t="n">
        <f aca="false">I5068*SUMIFS(syst_chauffage!$H$3:$H$27,syst_chauffage!$B$3:$B$27,D5068,syst_chauffage!$C$3:$C$27,E5068)</f>
        <v>19.3424408610104</v>
      </c>
      <c r="L5068" s="12" t="n">
        <f aca="false">H5068*SUMIFS(syst_chauffage!$K$3:$K$27,syst_chauffage!$B$3:$B$27,D5068,syst_chauffage!$C$3:$C$27,E5068)</f>
        <v>0.96233532195575</v>
      </c>
      <c r="N5068" s="0" t="str">
        <f aca="false">A5068</f>
        <v>Enseignement Recherche</v>
      </c>
      <c r="O5068" s="0" t="str">
        <f aca="false">B5068</f>
        <v>Enseignement secondaire</v>
      </c>
      <c r="P5068" s="0" t="str">
        <f aca="false">C5068</f>
        <v>Lycée d’enseignement général et technologique (LEGT)</v>
      </c>
      <c r="Q5068" s="0" t="str">
        <f aca="false">D5068</f>
        <v>Chaudière condensation gaz</v>
      </c>
      <c r="R5068" s="0" t="str">
        <f aca="false">E5068</f>
        <v>Gaz</v>
      </c>
      <c r="S5068" s="0" t="str">
        <f aca="false">F5068</f>
        <v>0410492404</v>
      </c>
      <c r="T5068" s="0" t="str">
        <f aca="false">G5068</f>
        <v>3</v>
      </c>
      <c r="U5068" s="0" t="n">
        <f aca="false">L5068</f>
        <v>0.96233532195575</v>
      </c>
      <c r="V5068" s="0" t="n">
        <f aca="false">K5068</f>
        <v>19.3424408610104</v>
      </c>
      <c r="W5068" s="0" t="n">
        <f aca="false">J5068</f>
        <v>441</v>
      </c>
    </row>
    <row r="5069" customFormat="false" ht="12.8" hidden="false" customHeight="false" outlineLevel="0" collapsed="false">
      <c r="A5069" s="0" t="s">
        <v>75</v>
      </c>
      <c r="B5069" s="0" t="s">
        <v>942</v>
      </c>
      <c r="C5069" s="0" t="s">
        <v>1034</v>
      </c>
      <c r="D5069" s="0" t="s">
        <v>32</v>
      </c>
      <c r="E5069" s="0" t="s">
        <v>30</v>
      </c>
      <c r="F5069" s="0" t="s">
        <v>1045</v>
      </c>
      <c r="G5069" s="0" t="s">
        <v>1611</v>
      </c>
      <c r="H5069" s="0" t="n">
        <v>1</v>
      </c>
      <c r="I5069" s="0" t="n">
        <v>12</v>
      </c>
      <c r="J5069" s="0" t="n">
        <v>0</v>
      </c>
      <c r="K5069" s="0" t="n">
        <f aca="false">I5069*SUMIFS(syst_chauffage!$H$3:$H$27,syst_chauffage!$B$3:$B$27,D5069,syst_chauffage!$C$3:$C$27,E5069)</f>
        <v>12</v>
      </c>
      <c r="L5069" s="12" t="n">
        <f aca="false">H5069*SUMIFS(syst_chauffage!$K$3:$K$27,syst_chauffage!$B$3:$B$27,D5069,syst_chauffage!$C$3:$C$27,E5069)</f>
        <v>1</v>
      </c>
      <c r="N5069" s="0" t="str">
        <f aca="false">A5069</f>
        <v>Enseignement Recherche</v>
      </c>
      <c r="O5069" s="0" t="str">
        <f aca="false">B5069</f>
        <v>Enseignement secondaire</v>
      </c>
      <c r="P5069" s="0" t="str">
        <f aca="false">C5069</f>
        <v>Lycée d’enseignement général et technologique (LEGT)</v>
      </c>
      <c r="Q5069" s="0" t="str">
        <f aca="false">D5069</f>
        <v>Electrique direct performant</v>
      </c>
      <c r="R5069" s="0" t="str">
        <f aca="false">E5069</f>
        <v>Electricité</v>
      </c>
      <c r="S5069" s="0" t="str">
        <f aca="false">F5069</f>
        <v>0410492602</v>
      </c>
      <c r="T5069" s="0" t="str">
        <f aca="false">G5069</f>
        <v>3</v>
      </c>
      <c r="U5069" s="0" t="n">
        <f aca="false">L5069</f>
        <v>1</v>
      </c>
      <c r="V5069" s="0" t="n">
        <f aca="false">K5069</f>
        <v>12</v>
      </c>
      <c r="W5069" s="0" t="n">
        <f aca="false">J5069</f>
        <v>0</v>
      </c>
    </row>
    <row r="5070" customFormat="false" ht="12.8" hidden="false" customHeight="false" outlineLevel="0" collapsed="false">
      <c r="A5070" s="0" t="s">
        <v>75</v>
      </c>
      <c r="B5070" s="0" t="s">
        <v>942</v>
      </c>
      <c r="C5070" s="0" t="s">
        <v>1034</v>
      </c>
      <c r="D5070" s="0" t="s">
        <v>38</v>
      </c>
      <c r="E5070" s="0" t="s">
        <v>30</v>
      </c>
      <c r="F5070" s="0" t="s">
        <v>1046</v>
      </c>
      <c r="G5070" s="0" t="s">
        <v>1611</v>
      </c>
      <c r="H5070" s="0" t="n">
        <v>3.34058232558139</v>
      </c>
      <c r="I5070" s="0" t="n">
        <v>62.145588045463</v>
      </c>
      <c r="J5070" s="0" t="n">
        <v>567</v>
      </c>
      <c r="K5070" s="0" t="n">
        <f aca="false">I5070*SUMIFS(syst_chauffage!$H$3:$H$27,syst_chauffage!$B$3:$B$27,D5070,syst_chauffage!$C$3:$C$27,E5070)</f>
        <v>62.8163752172229</v>
      </c>
      <c r="L5070" s="12" t="n">
        <f aca="false">H5070*SUMIFS(syst_chauffage!$K$3:$K$27,syst_chauffage!$B$3:$B$27,D5070,syst_chauffage!$C$3:$C$27,E5070)</f>
        <v>2.98853732681761</v>
      </c>
      <c r="N5070" s="0" t="str">
        <f aca="false">A5070</f>
        <v>Enseignement Recherche</v>
      </c>
      <c r="O5070" s="0" t="str">
        <f aca="false">B5070</f>
        <v>Enseignement secondaire</v>
      </c>
      <c r="P5070" s="0" t="str">
        <f aca="false">C5070</f>
        <v>Lycée d’enseignement général et technologique (LEGT)</v>
      </c>
      <c r="Q5070" s="0" t="str">
        <f aca="false">D5070</f>
        <v>PAC performant</v>
      </c>
      <c r="R5070" s="0" t="str">
        <f aca="false">E5070</f>
        <v>Electricité</v>
      </c>
      <c r="S5070" s="0" t="str">
        <f aca="false">F5070</f>
        <v>0410492902</v>
      </c>
      <c r="T5070" s="0" t="str">
        <f aca="false">G5070</f>
        <v>3</v>
      </c>
      <c r="U5070" s="0" t="n">
        <f aca="false">L5070</f>
        <v>2.98853732681761</v>
      </c>
      <c r="V5070" s="0" t="n">
        <f aca="false">K5070</f>
        <v>62.8163752172229</v>
      </c>
      <c r="W5070" s="0" t="n">
        <f aca="false">J5070</f>
        <v>567</v>
      </c>
    </row>
    <row r="5071" customFormat="false" ht="12.8" hidden="false" customHeight="false" outlineLevel="0" collapsed="false">
      <c r="A5071" s="0" t="s">
        <v>75</v>
      </c>
      <c r="B5071" s="0" t="s">
        <v>942</v>
      </c>
      <c r="C5071" s="0" t="s">
        <v>1047</v>
      </c>
      <c r="D5071" s="0" t="s">
        <v>19</v>
      </c>
      <c r="E5071" s="0" t="s">
        <v>57</v>
      </c>
      <c r="F5071" s="0" t="s">
        <v>1048</v>
      </c>
      <c r="G5071" s="0" t="s">
        <v>1611</v>
      </c>
      <c r="H5071" s="0" t="n">
        <v>0.803760055669989</v>
      </c>
      <c r="I5071" s="0" t="n">
        <v>19.28980053911</v>
      </c>
      <c r="J5071" s="0" t="n">
        <v>0</v>
      </c>
      <c r="K5071" s="0" t="n">
        <f aca="false">I5071*SUMIFS(syst_chauffage!$H$3:$H$27,syst_chauffage!$B$3:$B$27,D5071,syst_chauffage!$C$3:$C$27,E5071)</f>
        <v>26.8605972911445</v>
      </c>
      <c r="L5071" s="12" t="n">
        <f aca="false">H5071*SUMIFS(syst_chauffage!$K$3:$K$27,syst_chauffage!$B$3:$B$27,D5071,syst_chauffage!$C$3:$C$27,E5071)</f>
        <v>0.803760055669989</v>
      </c>
      <c r="N5071" s="0" t="str">
        <f aca="false">A5071</f>
        <v>Enseignement Recherche</v>
      </c>
      <c r="O5071" s="0" t="str">
        <f aca="false">B5071</f>
        <v>Enseignement secondaire</v>
      </c>
      <c r="P5071" s="0" t="str">
        <f aca="false">C5071</f>
        <v>Lycée professionnel (LP)</v>
      </c>
      <c r="Q5071" s="0" t="str">
        <f aca="false">D5071</f>
        <v>Autre système centralisé</v>
      </c>
      <c r="R5071" s="0" t="str">
        <f aca="false">E5071</f>
        <v>Autres</v>
      </c>
      <c r="S5071" s="0" t="str">
        <f aca="false">F5071</f>
        <v>0410500101</v>
      </c>
      <c r="T5071" s="0" t="str">
        <f aca="false">G5071</f>
        <v>3</v>
      </c>
      <c r="U5071" s="0" t="n">
        <f aca="false">L5071</f>
        <v>0.803760055669989</v>
      </c>
      <c r="V5071" s="0" t="n">
        <f aca="false">K5071</f>
        <v>26.8605972911445</v>
      </c>
      <c r="W5071" s="0" t="n">
        <f aca="false">J5071</f>
        <v>0</v>
      </c>
    </row>
    <row r="5072" customFormat="false" ht="12.8" hidden="false" customHeight="false" outlineLevel="0" collapsed="false">
      <c r="A5072" s="0" t="s">
        <v>75</v>
      </c>
      <c r="B5072" s="0" t="s">
        <v>942</v>
      </c>
      <c r="C5072" s="0" t="s">
        <v>1047</v>
      </c>
      <c r="D5072" s="0" t="s">
        <v>19</v>
      </c>
      <c r="E5072" s="0" t="s">
        <v>58</v>
      </c>
      <c r="F5072" s="0" t="s">
        <v>1049</v>
      </c>
      <c r="G5072" s="0" t="s">
        <v>1611</v>
      </c>
      <c r="H5072" s="0" t="n">
        <v>0.834843869804583</v>
      </c>
      <c r="I5072" s="0" t="n">
        <v>19.0113557126195</v>
      </c>
      <c r="J5072" s="0" t="n">
        <v>680</v>
      </c>
      <c r="K5072" s="0" t="n">
        <f aca="false">I5072*SUMIFS(syst_chauffage!$H$3:$H$27,syst_chauffage!$B$3:$B$27,D5072,syst_chauffage!$C$3:$C$27,E5072)</f>
        <v>31.2727217874423</v>
      </c>
      <c r="L5072" s="12" t="n">
        <f aca="false">H5072*SUMIFS(syst_chauffage!$K$3:$K$27,syst_chauffage!$B$3:$B$27,D5072,syst_chauffage!$C$3:$C$27,E5072)</f>
        <v>0.834843869804583</v>
      </c>
      <c r="N5072" s="0" t="str">
        <f aca="false">A5072</f>
        <v>Enseignement Recherche</v>
      </c>
      <c r="O5072" s="0" t="str">
        <f aca="false">B5072</f>
        <v>Enseignement secondaire</v>
      </c>
      <c r="P5072" s="0" t="str">
        <f aca="false">C5072</f>
        <v>Lycée professionnel (LP)</v>
      </c>
      <c r="Q5072" s="0" t="str">
        <f aca="false">D5072</f>
        <v>Autre système centralisé</v>
      </c>
      <c r="R5072" s="0" t="str">
        <f aca="false">E5072</f>
        <v>Urbain</v>
      </c>
      <c r="S5072" s="0" t="str">
        <f aca="false">F5072</f>
        <v>0410500106</v>
      </c>
      <c r="T5072" s="0" t="str">
        <f aca="false">G5072</f>
        <v>3</v>
      </c>
      <c r="U5072" s="0" t="n">
        <f aca="false">L5072</f>
        <v>0.834843869804583</v>
      </c>
      <c r="V5072" s="0" t="n">
        <f aca="false">K5072</f>
        <v>31.2727217874423</v>
      </c>
      <c r="W5072" s="0" t="n">
        <f aca="false">J5072</f>
        <v>680</v>
      </c>
    </row>
    <row r="5073" customFormat="false" ht="12.8" hidden="false" customHeight="false" outlineLevel="0" collapsed="false">
      <c r="A5073" s="0" t="s">
        <v>75</v>
      </c>
      <c r="B5073" s="0" t="s">
        <v>942</v>
      </c>
      <c r="C5073" s="0" t="s">
        <v>1047</v>
      </c>
      <c r="D5073" s="0" t="s">
        <v>22</v>
      </c>
      <c r="E5073" s="0" t="s">
        <v>23</v>
      </c>
      <c r="F5073" s="0" t="s">
        <v>1050</v>
      </c>
      <c r="G5073" s="0" t="s">
        <v>1611</v>
      </c>
      <c r="H5073" s="0" t="n">
        <v>0.73909570290468</v>
      </c>
      <c r="I5073" s="0" t="n">
        <v>8.01483710810779</v>
      </c>
      <c r="J5073" s="0" t="n">
        <v>0</v>
      </c>
      <c r="K5073" s="0" t="n">
        <f aca="false">I5073*SUMIFS(syst_chauffage!$H$3:$H$27,syst_chauffage!$B$3:$B$27,D5073,syst_chauffage!$C$3:$C$27,E5073)</f>
        <v>14.1143085471372</v>
      </c>
      <c r="L5073" s="12" t="n">
        <f aca="false">H5073*SUMIFS(syst_chauffage!$K$3:$K$27,syst_chauffage!$B$3:$B$27,D5073,syst_chauffage!$C$3:$C$27,E5073)</f>
        <v>0.73909570290468</v>
      </c>
      <c r="N5073" s="0" t="str">
        <f aca="false">A5073</f>
        <v>Enseignement Recherche</v>
      </c>
      <c r="O5073" s="0" t="str">
        <f aca="false">B5073</f>
        <v>Enseignement secondaire</v>
      </c>
      <c r="P5073" s="0" t="str">
        <f aca="false">C5073</f>
        <v>Lycée professionnel (LP)</v>
      </c>
      <c r="Q5073" s="0" t="str">
        <f aca="false">D5073</f>
        <v>Chaudière fioul</v>
      </c>
      <c r="R5073" s="0" t="str">
        <f aca="false">E5073</f>
        <v>Fioul</v>
      </c>
      <c r="S5073" s="0" t="str">
        <f aca="false">F5073</f>
        <v>0410500303</v>
      </c>
      <c r="T5073" s="0" t="str">
        <f aca="false">G5073</f>
        <v>3</v>
      </c>
      <c r="U5073" s="0" t="n">
        <f aca="false">L5073</f>
        <v>0.73909570290468</v>
      </c>
      <c r="V5073" s="0" t="n">
        <f aca="false">K5073</f>
        <v>14.1143085471372</v>
      </c>
      <c r="W5073" s="0" t="n">
        <f aca="false">J5073</f>
        <v>0</v>
      </c>
    </row>
    <row r="5074" customFormat="false" ht="12.8" hidden="false" customHeight="false" outlineLevel="0" collapsed="false">
      <c r="A5074" s="0" t="s">
        <v>75</v>
      </c>
      <c r="B5074" s="0" t="s">
        <v>942</v>
      </c>
      <c r="C5074" s="0" t="s">
        <v>1047</v>
      </c>
      <c r="D5074" s="0" t="s">
        <v>13</v>
      </c>
      <c r="E5074" s="0" t="s">
        <v>14</v>
      </c>
      <c r="F5074" s="0" t="s">
        <v>1051</v>
      </c>
      <c r="G5074" s="0" t="s">
        <v>1611</v>
      </c>
      <c r="H5074" s="0" t="n">
        <v>0.877549820586025</v>
      </c>
      <c r="I5074" s="0" t="n">
        <v>5.90003695639564</v>
      </c>
      <c r="J5074" s="0" t="n">
        <v>196</v>
      </c>
      <c r="K5074" s="0" t="n">
        <f aca="false">I5074*SUMIFS(syst_chauffage!$H$3:$H$27,syst_chauffage!$B$3:$B$27,D5074,syst_chauffage!$C$3:$C$27,E5074)</f>
        <v>11.9156658845548</v>
      </c>
      <c r="L5074" s="12" t="n">
        <f aca="false">H5074*SUMIFS(syst_chauffage!$K$3:$K$27,syst_chauffage!$B$3:$B$27,D5074,syst_chauffage!$C$3:$C$27,E5074)</f>
        <v>0.877549820586025</v>
      </c>
      <c r="N5074" s="0" t="str">
        <f aca="false">A5074</f>
        <v>Enseignement Recherche</v>
      </c>
      <c r="O5074" s="0" t="str">
        <f aca="false">B5074</f>
        <v>Enseignement secondaire</v>
      </c>
      <c r="P5074" s="0" t="str">
        <f aca="false">C5074</f>
        <v>Lycée professionnel (LP)</v>
      </c>
      <c r="Q5074" s="0" t="str">
        <f aca="false">D5074</f>
        <v>Chaudière gaz</v>
      </c>
      <c r="R5074" s="0" t="str">
        <f aca="false">E5074</f>
        <v>Gaz</v>
      </c>
      <c r="S5074" s="0" t="str">
        <f aca="false">F5074</f>
        <v>0410500404</v>
      </c>
      <c r="T5074" s="0" t="str">
        <f aca="false">G5074</f>
        <v>3</v>
      </c>
      <c r="U5074" s="0" t="n">
        <f aca="false">L5074</f>
        <v>0.877549820586025</v>
      </c>
      <c r="V5074" s="0" t="n">
        <f aca="false">K5074</f>
        <v>11.9156658845548</v>
      </c>
      <c r="W5074" s="0" t="n">
        <f aca="false">J5074</f>
        <v>196</v>
      </c>
    </row>
    <row r="5075" customFormat="false" ht="12.8" hidden="false" customHeight="false" outlineLevel="0" collapsed="false">
      <c r="A5075" s="0" t="s">
        <v>75</v>
      </c>
      <c r="B5075" s="0" t="s">
        <v>942</v>
      </c>
      <c r="C5075" s="0" t="s">
        <v>1047</v>
      </c>
      <c r="D5075" s="0" t="s">
        <v>29</v>
      </c>
      <c r="E5075" s="0" t="s">
        <v>30</v>
      </c>
      <c r="F5075" s="0" t="s">
        <v>1052</v>
      </c>
      <c r="G5075" s="0" t="s">
        <v>1611</v>
      </c>
      <c r="H5075" s="0" t="n">
        <v>0.92</v>
      </c>
      <c r="I5075" s="0" t="n">
        <v>10.4</v>
      </c>
      <c r="J5075" s="0" t="n">
        <v>0</v>
      </c>
      <c r="K5075" s="0" t="n">
        <f aca="false">I5075*SUMIFS(syst_chauffage!$H$3:$H$27,syst_chauffage!$B$3:$B$27,D5075,syst_chauffage!$C$3:$C$27,E5075)</f>
        <v>3</v>
      </c>
      <c r="L5075" s="12" t="n">
        <f aca="false">H5075*SUMIFS(syst_chauffage!$K$3:$K$27,syst_chauffage!$B$3:$B$27,D5075,syst_chauffage!$C$3:$C$27,E5075)</f>
        <v>0.92</v>
      </c>
      <c r="N5075" s="0" t="str">
        <f aca="false">A5075</f>
        <v>Enseignement Recherche</v>
      </c>
      <c r="O5075" s="0" t="str">
        <f aca="false">B5075</f>
        <v>Enseignement secondaire</v>
      </c>
      <c r="P5075" s="0" t="str">
        <f aca="false">C5075</f>
        <v>Lycée professionnel (LP)</v>
      </c>
      <c r="Q5075" s="0" t="str">
        <f aca="false">D5075</f>
        <v>Electrique direct</v>
      </c>
      <c r="R5075" s="0" t="str">
        <f aca="false">E5075</f>
        <v>Electricité</v>
      </c>
      <c r="S5075" s="0" t="str">
        <f aca="false">F5075</f>
        <v>0410500602</v>
      </c>
      <c r="T5075" s="0" t="str">
        <f aca="false">G5075</f>
        <v>3</v>
      </c>
      <c r="U5075" s="0" t="n">
        <f aca="false">L5075</f>
        <v>0.92</v>
      </c>
      <c r="V5075" s="0" t="n">
        <f aca="false">K5075</f>
        <v>3</v>
      </c>
      <c r="W5075" s="0" t="n">
        <f aca="false">J5075</f>
        <v>0</v>
      </c>
    </row>
    <row r="5076" customFormat="false" ht="12.8" hidden="false" customHeight="false" outlineLevel="0" collapsed="false">
      <c r="A5076" s="0" t="s">
        <v>75</v>
      </c>
      <c r="B5076" s="0" t="s">
        <v>942</v>
      </c>
      <c r="C5076" s="0" t="s">
        <v>1047</v>
      </c>
      <c r="D5076" s="0" t="s">
        <v>36</v>
      </c>
      <c r="E5076" s="0" t="s">
        <v>30</v>
      </c>
      <c r="F5076" s="0" t="s">
        <v>1053</v>
      </c>
      <c r="G5076" s="0" t="s">
        <v>1611</v>
      </c>
      <c r="H5076" s="0" t="n">
        <v>2.89517134883721</v>
      </c>
      <c r="I5076" s="0" t="n">
        <v>53.353427972919</v>
      </c>
      <c r="J5076" s="0" t="n">
        <v>522</v>
      </c>
      <c r="K5076" s="0" t="n">
        <f aca="false">I5076*SUMIFS(syst_chauffage!$H$3:$H$27,syst_chauffage!$B$3:$B$27,D5076,syst_chauffage!$C$3:$C$27,E5076)</f>
        <v>33.0075305099903</v>
      </c>
      <c r="L5076" s="12" t="n">
        <f aca="false">H5076*SUMIFS(syst_chauffage!$K$3:$K$27,syst_chauffage!$B$3:$B$27,D5076,syst_chauffage!$C$3:$C$27,E5076)</f>
        <v>2.4324955428598</v>
      </c>
      <c r="N5076" s="0" t="str">
        <f aca="false">A5076</f>
        <v>Enseignement Recherche</v>
      </c>
      <c r="O5076" s="0" t="str">
        <f aca="false">B5076</f>
        <v>Enseignement secondaire</v>
      </c>
      <c r="P5076" s="0" t="str">
        <f aca="false">C5076</f>
        <v>Lycée professionnel (LP)</v>
      </c>
      <c r="Q5076" s="0" t="str">
        <f aca="false">D5076</f>
        <v>PAC</v>
      </c>
      <c r="R5076" s="0" t="str">
        <f aca="false">E5076</f>
        <v>Electricité</v>
      </c>
      <c r="S5076" s="0" t="str">
        <f aca="false">F5076</f>
        <v>0410500902</v>
      </c>
      <c r="T5076" s="0" t="str">
        <f aca="false">G5076</f>
        <v>3</v>
      </c>
      <c r="U5076" s="0" t="n">
        <f aca="false">L5076</f>
        <v>2.4324955428598</v>
      </c>
      <c r="V5076" s="0" t="n">
        <f aca="false">K5076</f>
        <v>33.0075305099903</v>
      </c>
      <c r="W5076" s="0" t="n">
        <f aca="false">J5076</f>
        <v>522</v>
      </c>
    </row>
    <row r="5077" customFormat="false" ht="12.8" hidden="false" customHeight="false" outlineLevel="0" collapsed="false">
      <c r="A5077" s="0" t="s">
        <v>75</v>
      </c>
      <c r="B5077" s="0" t="s">
        <v>942</v>
      </c>
      <c r="C5077" s="0" t="s">
        <v>1047</v>
      </c>
      <c r="D5077" s="0" t="s">
        <v>51</v>
      </c>
      <c r="E5077" s="0" t="s">
        <v>57</v>
      </c>
      <c r="F5077" s="0" t="s">
        <v>1054</v>
      </c>
      <c r="G5077" s="0" t="s">
        <v>1611</v>
      </c>
      <c r="H5077" s="0" t="n">
        <v>0.927415448849987</v>
      </c>
      <c r="I5077" s="0" t="n">
        <v>22.9640482608453</v>
      </c>
      <c r="J5077" s="0" t="n">
        <v>0</v>
      </c>
      <c r="K5077" s="0" t="n">
        <f aca="false">I5077*SUMIFS(syst_chauffage!$H$3:$H$27,syst_chauffage!$B$3:$B$27,D5077,syst_chauffage!$C$3:$C$27,E5077)</f>
        <v>48.6574621914312</v>
      </c>
      <c r="L5077" s="12" t="n">
        <f aca="false">H5077*SUMIFS(syst_chauffage!$K$3:$K$27,syst_chauffage!$B$3:$B$27,D5077,syst_chauffage!$C$3:$C$27,E5077)</f>
        <v>0.927415448849987</v>
      </c>
      <c r="N5077" s="0" t="str">
        <f aca="false">A5077</f>
        <v>Enseignement Recherche</v>
      </c>
      <c r="O5077" s="0" t="str">
        <f aca="false">B5077</f>
        <v>Enseignement secondaire</v>
      </c>
      <c r="P5077" s="0" t="str">
        <f aca="false">C5077</f>
        <v>Lycée professionnel (LP)</v>
      </c>
      <c r="Q5077" s="0" t="str">
        <f aca="false">D5077</f>
        <v>Autre système centralisé performant</v>
      </c>
      <c r="R5077" s="0" t="str">
        <f aca="false">E5077</f>
        <v>Autres</v>
      </c>
      <c r="S5077" s="0" t="str">
        <f aca="false">F5077</f>
        <v>0410502101</v>
      </c>
      <c r="T5077" s="0" t="str">
        <f aca="false">G5077</f>
        <v>3</v>
      </c>
      <c r="U5077" s="0" t="n">
        <f aca="false">L5077</f>
        <v>0.927415448849987</v>
      </c>
      <c r="V5077" s="0" t="n">
        <f aca="false">K5077</f>
        <v>48.6574621914312</v>
      </c>
      <c r="W5077" s="0" t="n">
        <f aca="false">J5077</f>
        <v>0</v>
      </c>
    </row>
    <row r="5078" customFormat="false" ht="12.8" hidden="false" customHeight="false" outlineLevel="0" collapsed="false">
      <c r="A5078" s="0" t="s">
        <v>75</v>
      </c>
      <c r="B5078" s="0" t="s">
        <v>942</v>
      </c>
      <c r="C5078" s="0" t="s">
        <v>1047</v>
      </c>
      <c r="D5078" s="0" t="s">
        <v>51</v>
      </c>
      <c r="E5078" s="0" t="s">
        <v>58</v>
      </c>
      <c r="F5078" s="0" t="s">
        <v>1055</v>
      </c>
      <c r="G5078" s="0" t="s">
        <v>1611</v>
      </c>
      <c r="H5078" s="0" t="n">
        <v>0.963281388236056</v>
      </c>
      <c r="I5078" s="0" t="n">
        <v>22.6325663245471</v>
      </c>
      <c r="J5078" s="0" t="n">
        <v>680</v>
      </c>
      <c r="K5078" s="0" t="n">
        <f aca="false">I5078*SUMIFS(syst_chauffage!$H$3:$H$27,syst_chauffage!$B$3:$B$27,D5078,syst_chauffage!$C$3:$C$27,E5078)</f>
        <v>48.297885377802</v>
      </c>
      <c r="L5078" s="12" t="n">
        <f aca="false">H5078*SUMIFS(syst_chauffage!$K$3:$K$27,syst_chauffage!$B$3:$B$27,D5078,syst_chauffage!$C$3:$C$27,E5078)</f>
        <v>0.963281388236056</v>
      </c>
      <c r="N5078" s="0" t="str">
        <f aca="false">A5078</f>
        <v>Enseignement Recherche</v>
      </c>
      <c r="O5078" s="0" t="str">
        <f aca="false">B5078</f>
        <v>Enseignement secondaire</v>
      </c>
      <c r="P5078" s="0" t="str">
        <f aca="false">C5078</f>
        <v>Lycée professionnel (LP)</v>
      </c>
      <c r="Q5078" s="0" t="str">
        <f aca="false">D5078</f>
        <v>Autre système centralisé performant</v>
      </c>
      <c r="R5078" s="0" t="str">
        <f aca="false">E5078</f>
        <v>Urbain</v>
      </c>
      <c r="S5078" s="0" t="str">
        <f aca="false">F5078</f>
        <v>0410502106</v>
      </c>
      <c r="T5078" s="0" t="str">
        <f aca="false">G5078</f>
        <v>3</v>
      </c>
      <c r="U5078" s="0" t="n">
        <f aca="false">L5078</f>
        <v>0.963281388236056</v>
      </c>
      <c r="V5078" s="0" t="n">
        <f aca="false">K5078</f>
        <v>48.297885377802</v>
      </c>
      <c r="W5078" s="0" t="n">
        <f aca="false">J5078</f>
        <v>680</v>
      </c>
    </row>
    <row r="5079" customFormat="false" ht="12.8" hidden="false" customHeight="false" outlineLevel="0" collapsed="false">
      <c r="A5079" s="0" t="s">
        <v>75</v>
      </c>
      <c r="B5079" s="0" t="s">
        <v>942</v>
      </c>
      <c r="C5079" s="0" t="s">
        <v>1047</v>
      </c>
      <c r="D5079" s="0" t="s">
        <v>27</v>
      </c>
      <c r="E5079" s="0" t="s">
        <v>23</v>
      </c>
      <c r="F5079" s="0" t="s">
        <v>1056</v>
      </c>
      <c r="G5079" s="0" t="s">
        <v>1611</v>
      </c>
      <c r="H5079" s="0" t="n">
        <v>0.764229157568996</v>
      </c>
      <c r="I5079" s="0" t="n">
        <v>9.54147274774737</v>
      </c>
      <c r="J5079" s="0" t="n">
        <v>441</v>
      </c>
      <c r="K5079" s="0" t="n">
        <f aca="false">I5079*SUMIFS(syst_chauffage!$H$3:$H$27,syst_chauffage!$B$3:$B$27,D5079,syst_chauffage!$C$3:$C$27,E5079)</f>
        <v>24.4681826979631</v>
      </c>
      <c r="L5079" s="12" t="n">
        <f aca="false">H5079*SUMIFS(syst_chauffage!$K$3:$K$27,syst_chauffage!$B$3:$B$27,D5079,syst_chauffage!$C$3:$C$27,E5079)</f>
        <v>0.764229157568996</v>
      </c>
      <c r="N5079" s="0" t="str">
        <f aca="false">A5079</f>
        <v>Enseignement Recherche</v>
      </c>
      <c r="O5079" s="0" t="str">
        <f aca="false">B5079</f>
        <v>Enseignement secondaire</v>
      </c>
      <c r="P5079" s="0" t="str">
        <f aca="false">C5079</f>
        <v>Lycée professionnel (LP)</v>
      </c>
      <c r="Q5079" s="0" t="str">
        <f aca="false">D5079</f>
        <v>Chaudière condensation fioul</v>
      </c>
      <c r="R5079" s="0" t="str">
        <f aca="false">E5079</f>
        <v>Fioul</v>
      </c>
      <c r="S5079" s="0" t="str">
        <f aca="false">F5079</f>
        <v>0410502303</v>
      </c>
      <c r="T5079" s="0" t="str">
        <f aca="false">G5079</f>
        <v>3</v>
      </c>
      <c r="U5079" s="0" t="n">
        <f aca="false">L5079</f>
        <v>0.764229157568996</v>
      </c>
      <c r="V5079" s="0" t="n">
        <f aca="false">K5079</f>
        <v>24.4681826979631</v>
      </c>
      <c r="W5079" s="0" t="n">
        <f aca="false">J5079</f>
        <v>441</v>
      </c>
    </row>
    <row r="5080" customFormat="false" ht="12.8" hidden="false" customHeight="false" outlineLevel="0" collapsed="false">
      <c r="A5080" s="0" t="s">
        <v>75</v>
      </c>
      <c r="B5080" s="0" t="s">
        <v>942</v>
      </c>
      <c r="C5080" s="0" t="s">
        <v>1047</v>
      </c>
      <c r="D5080" s="0" t="s">
        <v>18</v>
      </c>
      <c r="E5080" s="0" t="s">
        <v>14</v>
      </c>
      <c r="F5080" s="0" t="s">
        <v>1057</v>
      </c>
      <c r="G5080" s="0" t="s">
        <v>1611</v>
      </c>
      <c r="H5080" s="0" t="n">
        <v>0.990636064771512</v>
      </c>
      <c r="I5080" s="0" t="n">
        <v>7.02385351951862</v>
      </c>
      <c r="J5080" s="0" t="n">
        <v>441</v>
      </c>
      <c r="K5080" s="0" t="n">
        <f aca="false">I5080*SUMIFS(syst_chauffage!$H$3:$H$27,syst_chauffage!$B$3:$B$27,D5080,syst_chauffage!$C$3:$C$27,E5080)</f>
        <v>19.1395016000137</v>
      </c>
      <c r="L5080" s="12" t="n">
        <f aca="false">H5080*SUMIFS(syst_chauffage!$K$3:$K$27,syst_chauffage!$B$3:$B$27,D5080,syst_chauffage!$C$3:$C$27,E5080)</f>
        <v>0.962350324559963</v>
      </c>
      <c r="N5080" s="0" t="str">
        <f aca="false">A5080</f>
        <v>Enseignement Recherche</v>
      </c>
      <c r="O5080" s="0" t="str">
        <f aca="false">B5080</f>
        <v>Enseignement secondaire</v>
      </c>
      <c r="P5080" s="0" t="str">
        <f aca="false">C5080</f>
        <v>Lycée professionnel (LP)</v>
      </c>
      <c r="Q5080" s="0" t="str">
        <f aca="false">D5080</f>
        <v>Chaudière condensation gaz</v>
      </c>
      <c r="R5080" s="0" t="str">
        <f aca="false">E5080</f>
        <v>Gaz</v>
      </c>
      <c r="S5080" s="0" t="str">
        <f aca="false">F5080</f>
        <v>0410502404</v>
      </c>
      <c r="T5080" s="0" t="str">
        <f aca="false">G5080</f>
        <v>3</v>
      </c>
      <c r="U5080" s="0" t="n">
        <f aca="false">L5080</f>
        <v>0.962350324559963</v>
      </c>
      <c r="V5080" s="0" t="n">
        <f aca="false">K5080</f>
        <v>19.1395016000137</v>
      </c>
      <c r="W5080" s="0" t="n">
        <f aca="false">J5080</f>
        <v>441</v>
      </c>
    </row>
    <row r="5081" customFormat="false" ht="12.8" hidden="false" customHeight="false" outlineLevel="0" collapsed="false">
      <c r="A5081" s="0" t="s">
        <v>75</v>
      </c>
      <c r="B5081" s="0" t="s">
        <v>942</v>
      </c>
      <c r="C5081" s="0" t="s">
        <v>1047</v>
      </c>
      <c r="D5081" s="0" t="s">
        <v>32</v>
      </c>
      <c r="E5081" s="0" t="s">
        <v>30</v>
      </c>
      <c r="F5081" s="0" t="s">
        <v>1058</v>
      </c>
      <c r="G5081" s="0" t="s">
        <v>1611</v>
      </c>
      <c r="H5081" s="0" t="n">
        <v>1</v>
      </c>
      <c r="I5081" s="0" t="n">
        <v>12</v>
      </c>
      <c r="J5081" s="0" t="n">
        <v>0</v>
      </c>
      <c r="K5081" s="0" t="n">
        <f aca="false">I5081*SUMIFS(syst_chauffage!$H$3:$H$27,syst_chauffage!$B$3:$B$27,D5081,syst_chauffage!$C$3:$C$27,E5081)</f>
        <v>12</v>
      </c>
      <c r="L5081" s="12" t="n">
        <f aca="false">H5081*SUMIFS(syst_chauffage!$K$3:$K$27,syst_chauffage!$B$3:$B$27,D5081,syst_chauffage!$C$3:$C$27,E5081)</f>
        <v>1</v>
      </c>
      <c r="N5081" s="0" t="str">
        <f aca="false">A5081</f>
        <v>Enseignement Recherche</v>
      </c>
      <c r="O5081" s="0" t="str">
        <f aca="false">B5081</f>
        <v>Enseignement secondaire</v>
      </c>
      <c r="P5081" s="0" t="str">
        <f aca="false">C5081</f>
        <v>Lycée professionnel (LP)</v>
      </c>
      <c r="Q5081" s="0" t="str">
        <f aca="false">D5081</f>
        <v>Electrique direct performant</v>
      </c>
      <c r="R5081" s="0" t="str">
        <f aca="false">E5081</f>
        <v>Electricité</v>
      </c>
      <c r="S5081" s="0" t="str">
        <f aca="false">F5081</f>
        <v>0410502602</v>
      </c>
      <c r="T5081" s="0" t="str">
        <f aca="false">G5081</f>
        <v>3</v>
      </c>
      <c r="U5081" s="0" t="n">
        <f aca="false">L5081</f>
        <v>1</v>
      </c>
      <c r="V5081" s="0" t="n">
        <f aca="false">K5081</f>
        <v>12</v>
      </c>
      <c r="W5081" s="0" t="n">
        <f aca="false">J5081</f>
        <v>0</v>
      </c>
    </row>
    <row r="5082" customFormat="false" ht="12.8" hidden="false" customHeight="false" outlineLevel="0" collapsed="false">
      <c r="A5082" s="0" t="s">
        <v>75</v>
      </c>
      <c r="B5082" s="0" t="s">
        <v>942</v>
      </c>
      <c r="C5082" s="0" t="s">
        <v>1047</v>
      </c>
      <c r="D5082" s="0" t="s">
        <v>38</v>
      </c>
      <c r="E5082" s="0" t="s">
        <v>30</v>
      </c>
      <c r="F5082" s="0" t="s">
        <v>1059</v>
      </c>
      <c r="G5082" s="0" t="s">
        <v>1611</v>
      </c>
      <c r="H5082" s="0" t="n">
        <v>3.34058232558139</v>
      </c>
      <c r="I5082" s="0" t="n">
        <v>63.5159856820464</v>
      </c>
      <c r="J5082" s="0" t="n">
        <v>567</v>
      </c>
      <c r="K5082" s="0" t="n">
        <f aca="false">I5082*SUMIFS(syst_chauffage!$H$3:$H$27,syst_chauffage!$B$3:$B$27,D5082,syst_chauffage!$C$3:$C$27,E5082)</f>
        <v>64.2015646545397</v>
      </c>
      <c r="L5082" s="12" t="n">
        <f aca="false">H5082*SUMIFS(syst_chauffage!$K$3:$K$27,syst_chauffage!$B$3:$B$27,D5082,syst_chauffage!$C$3:$C$27,E5082)</f>
        <v>2.98853732681761</v>
      </c>
      <c r="N5082" s="0" t="str">
        <f aca="false">A5082</f>
        <v>Enseignement Recherche</v>
      </c>
      <c r="O5082" s="0" t="str">
        <f aca="false">B5082</f>
        <v>Enseignement secondaire</v>
      </c>
      <c r="P5082" s="0" t="str">
        <f aca="false">C5082</f>
        <v>Lycée professionnel (LP)</v>
      </c>
      <c r="Q5082" s="0" t="str">
        <f aca="false">D5082</f>
        <v>PAC performant</v>
      </c>
      <c r="R5082" s="0" t="str">
        <f aca="false">E5082</f>
        <v>Electricité</v>
      </c>
      <c r="S5082" s="0" t="str">
        <f aca="false">F5082</f>
        <v>0410502902</v>
      </c>
      <c r="T5082" s="0" t="str">
        <f aca="false">G5082</f>
        <v>3</v>
      </c>
      <c r="U5082" s="0" t="n">
        <f aca="false">L5082</f>
        <v>2.98853732681761</v>
      </c>
      <c r="V5082" s="0" t="n">
        <f aca="false">K5082</f>
        <v>64.2015646545397</v>
      </c>
      <c r="W5082" s="0" t="n">
        <f aca="false">J5082</f>
        <v>567</v>
      </c>
    </row>
    <row r="5083" customFormat="false" ht="12.8" hidden="false" customHeight="false" outlineLevel="0" collapsed="false">
      <c r="A5083" s="0" t="s">
        <v>75</v>
      </c>
      <c r="B5083" s="0" t="s">
        <v>1060</v>
      </c>
      <c r="C5083" s="0" t="s">
        <v>1061</v>
      </c>
      <c r="D5083" s="0" t="s">
        <v>19</v>
      </c>
      <c r="E5083" s="0" t="s">
        <v>57</v>
      </c>
      <c r="F5083" s="0" t="s">
        <v>1062</v>
      </c>
      <c r="G5083" s="0" t="s">
        <v>1611</v>
      </c>
      <c r="H5083" s="0" t="n">
        <v>0.786146559849243</v>
      </c>
      <c r="I5083" s="0" t="n">
        <v>19.3112167278389</v>
      </c>
      <c r="J5083" s="0" t="n">
        <v>0</v>
      </c>
      <c r="K5083" s="0" t="n">
        <f aca="false">I5083*SUMIFS(syst_chauffage!$H$3:$H$27,syst_chauffage!$B$3:$B$27,D5083,syst_chauffage!$C$3:$C$27,E5083)</f>
        <v>26.8904188343892</v>
      </c>
      <c r="L5083" s="12" t="n">
        <f aca="false">H5083*SUMIFS(syst_chauffage!$K$3:$K$27,syst_chauffage!$B$3:$B$27,D5083,syst_chauffage!$C$3:$C$27,E5083)</f>
        <v>0.786146559849243</v>
      </c>
      <c r="N5083" s="0" t="str">
        <f aca="false">A5083</f>
        <v>Enseignement Recherche</v>
      </c>
      <c r="O5083" s="0" t="str">
        <f aca="false">B5083</f>
        <v>Enseignement supérieur et recherche</v>
      </c>
      <c r="P5083" s="0" t="str">
        <f aca="false">C5083</f>
        <v>école</v>
      </c>
      <c r="Q5083" s="0" t="str">
        <f aca="false">D5083</f>
        <v>Autre système centralisé</v>
      </c>
      <c r="R5083" s="0" t="str">
        <f aca="false">E5083</f>
        <v>Autres</v>
      </c>
      <c r="S5083" s="0" t="str">
        <f aca="false">F5083</f>
        <v>0411100101</v>
      </c>
      <c r="T5083" s="0" t="str">
        <f aca="false">G5083</f>
        <v>3</v>
      </c>
      <c r="U5083" s="0" t="n">
        <f aca="false">L5083</f>
        <v>0.786146559849243</v>
      </c>
      <c r="V5083" s="0" t="n">
        <f aca="false">K5083</f>
        <v>26.8904188343892</v>
      </c>
      <c r="W5083" s="0" t="n">
        <f aca="false">J5083</f>
        <v>0</v>
      </c>
    </row>
    <row r="5084" customFormat="false" ht="12.8" hidden="false" customHeight="false" outlineLevel="0" collapsed="false">
      <c r="A5084" s="0" t="s">
        <v>75</v>
      </c>
      <c r="B5084" s="0" t="s">
        <v>1060</v>
      </c>
      <c r="C5084" s="0" t="s">
        <v>1061</v>
      </c>
      <c r="D5084" s="0" t="s">
        <v>19</v>
      </c>
      <c r="E5084" s="0" t="s">
        <v>58</v>
      </c>
      <c r="F5084" s="0" t="s">
        <v>1063</v>
      </c>
      <c r="G5084" s="0" t="s">
        <v>1611</v>
      </c>
      <c r="H5084" s="0" t="n">
        <v>0.90206515965668</v>
      </c>
      <c r="I5084" s="0" t="n">
        <v>19.1419397554619</v>
      </c>
      <c r="J5084" s="0" t="n">
        <v>680</v>
      </c>
      <c r="K5084" s="0" t="n">
        <f aca="false">I5084*SUMIFS(syst_chauffage!$H$3:$H$27,syst_chauffage!$B$3:$B$27,D5084,syst_chauffage!$C$3:$C$27,E5084)</f>
        <v>31.4875259551945</v>
      </c>
      <c r="L5084" s="12" t="n">
        <f aca="false">H5084*SUMIFS(syst_chauffage!$K$3:$K$27,syst_chauffage!$B$3:$B$27,D5084,syst_chauffage!$C$3:$C$27,E5084)</f>
        <v>0.90206515965668</v>
      </c>
      <c r="N5084" s="0" t="str">
        <f aca="false">A5084</f>
        <v>Enseignement Recherche</v>
      </c>
      <c r="O5084" s="0" t="str">
        <f aca="false">B5084</f>
        <v>Enseignement supérieur et recherche</v>
      </c>
      <c r="P5084" s="0" t="str">
        <f aca="false">C5084</f>
        <v>école</v>
      </c>
      <c r="Q5084" s="0" t="str">
        <f aca="false">D5084</f>
        <v>Autre système centralisé</v>
      </c>
      <c r="R5084" s="0" t="str">
        <f aca="false">E5084</f>
        <v>Urbain</v>
      </c>
      <c r="S5084" s="0" t="str">
        <f aca="false">F5084</f>
        <v>0411100106</v>
      </c>
      <c r="T5084" s="0" t="str">
        <f aca="false">G5084</f>
        <v>3</v>
      </c>
      <c r="U5084" s="0" t="n">
        <f aca="false">L5084</f>
        <v>0.90206515965668</v>
      </c>
      <c r="V5084" s="0" t="n">
        <f aca="false">K5084</f>
        <v>31.4875259551945</v>
      </c>
      <c r="W5084" s="0" t="n">
        <f aca="false">J5084</f>
        <v>680</v>
      </c>
    </row>
    <row r="5085" customFormat="false" ht="12.8" hidden="false" customHeight="false" outlineLevel="0" collapsed="false">
      <c r="A5085" s="0" t="s">
        <v>75</v>
      </c>
      <c r="B5085" s="0" t="s">
        <v>1060</v>
      </c>
      <c r="C5085" s="0" t="s">
        <v>1061</v>
      </c>
      <c r="D5085" s="0" t="s">
        <v>22</v>
      </c>
      <c r="E5085" s="0" t="s">
        <v>23</v>
      </c>
      <c r="F5085" s="0" t="s">
        <v>1064</v>
      </c>
      <c r="G5085" s="0" t="s">
        <v>1611</v>
      </c>
      <c r="H5085" s="0" t="n">
        <v>0.724986604984925</v>
      </c>
      <c r="I5085" s="0" t="n">
        <v>11.647136687495</v>
      </c>
      <c r="J5085" s="0" t="n">
        <v>0</v>
      </c>
      <c r="K5085" s="0" t="n">
        <f aca="false">I5085*SUMIFS(syst_chauffage!$H$3:$H$27,syst_chauffage!$B$3:$B$27,D5085,syst_chauffage!$C$3:$C$27,E5085)</f>
        <v>20.5108698630554</v>
      </c>
      <c r="L5085" s="12" t="n">
        <f aca="false">H5085*SUMIFS(syst_chauffage!$K$3:$K$27,syst_chauffage!$B$3:$B$27,D5085,syst_chauffage!$C$3:$C$27,E5085)</f>
        <v>0.724986604984925</v>
      </c>
      <c r="N5085" s="0" t="str">
        <f aca="false">A5085</f>
        <v>Enseignement Recherche</v>
      </c>
      <c r="O5085" s="0" t="str">
        <f aca="false">B5085</f>
        <v>Enseignement supérieur et recherche</v>
      </c>
      <c r="P5085" s="0" t="str">
        <f aca="false">C5085</f>
        <v>école</v>
      </c>
      <c r="Q5085" s="0" t="str">
        <f aca="false">D5085</f>
        <v>Chaudière fioul</v>
      </c>
      <c r="R5085" s="0" t="str">
        <f aca="false">E5085</f>
        <v>Fioul</v>
      </c>
      <c r="S5085" s="0" t="str">
        <f aca="false">F5085</f>
        <v>0411100303</v>
      </c>
      <c r="T5085" s="0" t="str">
        <f aca="false">G5085</f>
        <v>3</v>
      </c>
      <c r="U5085" s="0" t="n">
        <f aca="false">L5085</f>
        <v>0.724986604984925</v>
      </c>
      <c r="V5085" s="0" t="n">
        <f aca="false">K5085</f>
        <v>20.5108698630554</v>
      </c>
      <c r="W5085" s="0" t="n">
        <f aca="false">J5085</f>
        <v>0</v>
      </c>
    </row>
    <row r="5086" customFormat="false" ht="12.8" hidden="false" customHeight="false" outlineLevel="0" collapsed="false">
      <c r="A5086" s="0" t="s">
        <v>75</v>
      </c>
      <c r="B5086" s="0" t="s">
        <v>1060</v>
      </c>
      <c r="C5086" s="0" t="s">
        <v>1061</v>
      </c>
      <c r="D5086" s="0" t="s">
        <v>13</v>
      </c>
      <c r="E5086" s="0" t="s">
        <v>14</v>
      </c>
      <c r="F5086" s="0" t="s">
        <v>1065</v>
      </c>
      <c r="G5086" s="0" t="s">
        <v>1611</v>
      </c>
      <c r="H5086" s="0" t="n">
        <v>0.783819334928058</v>
      </c>
      <c r="I5086" s="0" t="n">
        <v>8.60408518976097</v>
      </c>
      <c r="J5086" s="0" t="n">
        <v>264</v>
      </c>
      <c r="K5086" s="0" t="n">
        <f aca="false">I5086*SUMIFS(syst_chauffage!$H$3:$H$27,syst_chauffage!$B$3:$B$27,D5086,syst_chauffage!$C$3:$C$27,E5086)</f>
        <v>17.3767393528446</v>
      </c>
      <c r="L5086" s="12" t="n">
        <f aca="false">H5086*SUMIFS(syst_chauffage!$K$3:$K$27,syst_chauffage!$B$3:$B$27,D5086,syst_chauffage!$C$3:$C$27,E5086)</f>
        <v>0.783819334928058</v>
      </c>
      <c r="N5086" s="0" t="str">
        <f aca="false">A5086</f>
        <v>Enseignement Recherche</v>
      </c>
      <c r="O5086" s="0" t="str">
        <f aca="false">B5086</f>
        <v>Enseignement supérieur et recherche</v>
      </c>
      <c r="P5086" s="0" t="str">
        <f aca="false">C5086</f>
        <v>école</v>
      </c>
      <c r="Q5086" s="0" t="str">
        <f aca="false">D5086</f>
        <v>Chaudière gaz</v>
      </c>
      <c r="R5086" s="0" t="str">
        <f aca="false">E5086</f>
        <v>Gaz</v>
      </c>
      <c r="S5086" s="0" t="str">
        <f aca="false">F5086</f>
        <v>0411100404</v>
      </c>
      <c r="T5086" s="0" t="str">
        <f aca="false">G5086</f>
        <v>3</v>
      </c>
      <c r="U5086" s="0" t="n">
        <f aca="false">L5086</f>
        <v>0.783819334928058</v>
      </c>
      <c r="V5086" s="0" t="n">
        <f aca="false">K5086</f>
        <v>17.3767393528446</v>
      </c>
      <c r="W5086" s="0" t="n">
        <f aca="false">J5086</f>
        <v>264</v>
      </c>
    </row>
    <row r="5087" customFormat="false" ht="12.8" hidden="false" customHeight="false" outlineLevel="0" collapsed="false">
      <c r="A5087" s="0" t="s">
        <v>75</v>
      </c>
      <c r="B5087" s="0" t="s">
        <v>1060</v>
      </c>
      <c r="C5087" s="0" t="s">
        <v>1061</v>
      </c>
      <c r="D5087" s="0" t="s">
        <v>29</v>
      </c>
      <c r="E5087" s="0" t="s">
        <v>30</v>
      </c>
      <c r="F5087" s="0" t="s">
        <v>1066</v>
      </c>
      <c r="G5087" s="0" t="s">
        <v>1611</v>
      </c>
      <c r="H5087" s="0" t="n">
        <v>0.92</v>
      </c>
      <c r="I5087" s="0" t="n">
        <v>10.4</v>
      </c>
      <c r="J5087" s="0" t="n">
        <v>0</v>
      </c>
      <c r="K5087" s="0" t="n">
        <f aca="false">I5087*SUMIFS(syst_chauffage!$H$3:$H$27,syst_chauffage!$B$3:$B$27,D5087,syst_chauffage!$C$3:$C$27,E5087)</f>
        <v>3</v>
      </c>
      <c r="L5087" s="12" t="n">
        <f aca="false">H5087*SUMIFS(syst_chauffage!$K$3:$K$27,syst_chauffage!$B$3:$B$27,D5087,syst_chauffage!$C$3:$C$27,E5087)</f>
        <v>0.92</v>
      </c>
      <c r="N5087" s="0" t="str">
        <f aca="false">A5087</f>
        <v>Enseignement Recherche</v>
      </c>
      <c r="O5087" s="0" t="str">
        <f aca="false">B5087</f>
        <v>Enseignement supérieur et recherche</v>
      </c>
      <c r="P5087" s="0" t="str">
        <f aca="false">C5087</f>
        <v>école</v>
      </c>
      <c r="Q5087" s="0" t="str">
        <f aca="false">D5087</f>
        <v>Electrique direct</v>
      </c>
      <c r="R5087" s="0" t="str">
        <f aca="false">E5087</f>
        <v>Electricité</v>
      </c>
      <c r="S5087" s="0" t="str">
        <f aca="false">F5087</f>
        <v>0411100602</v>
      </c>
      <c r="T5087" s="0" t="str">
        <f aca="false">G5087</f>
        <v>3</v>
      </c>
      <c r="U5087" s="0" t="n">
        <f aca="false">L5087</f>
        <v>0.92</v>
      </c>
      <c r="V5087" s="0" t="n">
        <f aca="false">K5087</f>
        <v>3</v>
      </c>
      <c r="W5087" s="0" t="n">
        <f aca="false">J5087</f>
        <v>0</v>
      </c>
    </row>
    <row r="5088" customFormat="false" ht="12.8" hidden="false" customHeight="false" outlineLevel="0" collapsed="false">
      <c r="A5088" s="0" t="s">
        <v>75</v>
      </c>
      <c r="B5088" s="0" t="s">
        <v>1060</v>
      </c>
      <c r="C5088" s="0" t="s">
        <v>1061</v>
      </c>
      <c r="D5088" s="0" t="s">
        <v>36</v>
      </c>
      <c r="E5088" s="0" t="s">
        <v>30</v>
      </c>
      <c r="F5088" s="0" t="s">
        <v>1067</v>
      </c>
      <c r="G5088" s="0" t="s">
        <v>1611</v>
      </c>
      <c r="H5088" s="0" t="n">
        <v>2.77281655813953</v>
      </c>
      <c r="I5088" s="0" t="n">
        <v>63.1643193045264</v>
      </c>
      <c r="J5088" s="0" t="n">
        <v>603</v>
      </c>
      <c r="K5088" s="0" t="n">
        <f aca="false">I5088*SUMIFS(syst_chauffage!$H$3:$H$27,syst_chauffage!$B$3:$B$27,D5088,syst_chauffage!$C$3:$C$27,E5088)</f>
        <v>39.0771179247409</v>
      </c>
      <c r="L5088" s="12" t="n">
        <f aca="false">H5088*SUMIFS(syst_chauffage!$K$3:$K$27,syst_chauffage!$B$3:$B$27,D5088,syst_chauffage!$C$3:$C$27,E5088)</f>
        <v>2.32969420671809</v>
      </c>
      <c r="N5088" s="0" t="str">
        <f aca="false">A5088</f>
        <v>Enseignement Recherche</v>
      </c>
      <c r="O5088" s="0" t="str">
        <f aca="false">B5088</f>
        <v>Enseignement supérieur et recherche</v>
      </c>
      <c r="P5088" s="0" t="str">
        <f aca="false">C5088</f>
        <v>école</v>
      </c>
      <c r="Q5088" s="0" t="str">
        <f aca="false">D5088</f>
        <v>PAC</v>
      </c>
      <c r="R5088" s="0" t="str">
        <f aca="false">E5088</f>
        <v>Electricité</v>
      </c>
      <c r="S5088" s="0" t="str">
        <f aca="false">F5088</f>
        <v>0411100902</v>
      </c>
      <c r="T5088" s="0" t="str">
        <f aca="false">G5088</f>
        <v>3</v>
      </c>
      <c r="U5088" s="0" t="n">
        <f aca="false">L5088</f>
        <v>2.32969420671809</v>
      </c>
      <c r="V5088" s="0" t="n">
        <f aca="false">K5088</f>
        <v>39.0771179247409</v>
      </c>
      <c r="W5088" s="0" t="n">
        <f aca="false">J5088</f>
        <v>603</v>
      </c>
    </row>
    <row r="5089" customFormat="false" ht="12.8" hidden="false" customHeight="false" outlineLevel="0" collapsed="false">
      <c r="A5089" s="0" t="s">
        <v>75</v>
      </c>
      <c r="B5089" s="0" t="s">
        <v>1060</v>
      </c>
      <c r="C5089" s="0" t="s">
        <v>1061</v>
      </c>
      <c r="D5089" s="0" t="s">
        <v>51</v>
      </c>
      <c r="E5089" s="0" t="s">
        <v>57</v>
      </c>
      <c r="F5089" s="0" t="s">
        <v>1068</v>
      </c>
      <c r="G5089" s="0" t="s">
        <v>1611</v>
      </c>
      <c r="H5089" s="0" t="n">
        <v>0.907092184441433</v>
      </c>
      <c r="I5089" s="0" t="n">
        <v>22.9895437236178</v>
      </c>
      <c r="J5089" s="0" t="n">
        <v>0</v>
      </c>
      <c r="K5089" s="0" t="n">
        <f aca="false">I5089*SUMIFS(syst_chauffage!$H$3:$H$27,syst_chauffage!$B$3:$B$27,D5089,syst_chauffage!$C$3:$C$27,E5089)</f>
        <v>48.7114833510201</v>
      </c>
      <c r="L5089" s="12" t="n">
        <f aca="false">H5089*SUMIFS(syst_chauffage!$K$3:$K$27,syst_chauffage!$B$3:$B$27,D5089,syst_chauffage!$C$3:$C$27,E5089)</f>
        <v>0.907092184441433</v>
      </c>
      <c r="N5089" s="0" t="str">
        <f aca="false">A5089</f>
        <v>Enseignement Recherche</v>
      </c>
      <c r="O5089" s="0" t="str">
        <f aca="false">B5089</f>
        <v>Enseignement supérieur et recherche</v>
      </c>
      <c r="P5089" s="0" t="str">
        <f aca="false">C5089</f>
        <v>école</v>
      </c>
      <c r="Q5089" s="0" t="str">
        <f aca="false">D5089</f>
        <v>Autre système centralisé performant</v>
      </c>
      <c r="R5089" s="0" t="str">
        <f aca="false">E5089</f>
        <v>Autres</v>
      </c>
      <c r="S5089" s="0" t="str">
        <f aca="false">F5089</f>
        <v>0411102101</v>
      </c>
      <c r="T5089" s="0" t="str">
        <f aca="false">G5089</f>
        <v>3</v>
      </c>
      <c r="U5089" s="0" t="n">
        <f aca="false">L5089</f>
        <v>0.907092184441433</v>
      </c>
      <c r="V5089" s="0" t="n">
        <f aca="false">K5089</f>
        <v>48.7114833510201</v>
      </c>
      <c r="W5089" s="0" t="n">
        <f aca="false">J5089</f>
        <v>0</v>
      </c>
    </row>
    <row r="5090" customFormat="false" ht="12.8" hidden="false" customHeight="false" outlineLevel="0" collapsed="false">
      <c r="A5090" s="0" t="s">
        <v>75</v>
      </c>
      <c r="B5090" s="0" t="s">
        <v>1060</v>
      </c>
      <c r="C5090" s="0" t="s">
        <v>1061</v>
      </c>
      <c r="D5090" s="0" t="s">
        <v>51</v>
      </c>
      <c r="E5090" s="0" t="s">
        <v>58</v>
      </c>
      <c r="F5090" s="0" t="s">
        <v>1069</v>
      </c>
      <c r="G5090" s="0" t="s">
        <v>1611</v>
      </c>
      <c r="H5090" s="0" t="n">
        <v>1.04084441498848</v>
      </c>
      <c r="I5090" s="0" t="n">
        <v>22.7880235184071</v>
      </c>
      <c r="J5090" s="0" t="n">
        <v>680</v>
      </c>
      <c r="K5090" s="0" t="n">
        <f aca="false">I5090*SUMIFS(syst_chauffage!$H$3:$H$27,syst_chauffage!$B$3:$B$27,D5090,syst_chauffage!$C$3:$C$27,E5090)</f>
        <v>48.6296309528525</v>
      </c>
      <c r="L5090" s="12" t="n">
        <f aca="false">H5090*SUMIFS(syst_chauffage!$K$3:$K$27,syst_chauffage!$B$3:$B$27,D5090,syst_chauffage!$C$3:$C$27,E5090)</f>
        <v>1.04084441498848</v>
      </c>
      <c r="N5090" s="0" t="str">
        <f aca="false">A5090</f>
        <v>Enseignement Recherche</v>
      </c>
      <c r="O5090" s="0" t="str">
        <f aca="false">B5090</f>
        <v>Enseignement supérieur et recherche</v>
      </c>
      <c r="P5090" s="0" t="str">
        <f aca="false">C5090</f>
        <v>école</v>
      </c>
      <c r="Q5090" s="0" t="str">
        <f aca="false">D5090</f>
        <v>Autre système centralisé performant</v>
      </c>
      <c r="R5090" s="0" t="str">
        <f aca="false">E5090</f>
        <v>Urbain</v>
      </c>
      <c r="S5090" s="0" t="str">
        <f aca="false">F5090</f>
        <v>0411102106</v>
      </c>
      <c r="T5090" s="0" t="str">
        <f aca="false">G5090</f>
        <v>3</v>
      </c>
      <c r="U5090" s="0" t="n">
        <f aca="false">L5090</f>
        <v>1.04084441498848</v>
      </c>
      <c r="V5090" s="0" t="n">
        <f aca="false">K5090</f>
        <v>48.6296309528525</v>
      </c>
      <c r="W5090" s="0" t="n">
        <f aca="false">J5090</f>
        <v>680</v>
      </c>
    </row>
    <row r="5091" customFormat="false" ht="12.8" hidden="false" customHeight="false" outlineLevel="0" collapsed="false">
      <c r="A5091" s="0" t="s">
        <v>75</v>
      </c>
      <c r="B5091" s="0" t="s">
        <v>1060</v>
      </c>
      <c r="C5091" s="0" t="s">
        <v>1061</v>
      </c>
      <c r="D5091" s="0" t="s">
        <v>27</v>
      </c>
      <c r="E5091" s="0" t="s">
        <v>23</v>
      </c>
      <c r="F5091" s="0" t="s">
        <v>1070</v>
      </c>
      <c r="G5091" s="0" t="s">
        <v>1611</v>
      </c>
      <c r="H5091" s="0" t="n">
        <v>0.766210595717177</v>
      </c>
      <c r="I5091" s="0" t="n">
        <v>13.8656389136845</v>
      </c>
      <c r="J5091" s="0" t="n">
        <v>608</v>
      </c>
      <c r="K5091" s="0" t="n">
        <f aca="false">I5091*SUMIFS(syst_chauffage!$H$3:$H$27,syst_chauffage!$B$3:$B$27,D5091,syst_chauffage!$C$3:$C$27,E5091)</f>
        <v>35.5570880023858</v>
      </c>
      <c r="L5091" s="12" t="n">
        <f aca="false">H5091*SUMIFS(syst_chauffage!$K$3:$K$27,syst_chauffage!$B$3:$B$27,D5091,syst_chauffage!$C$3:$C$27,E5091)</f>
        <v>0.766210595717177</v>
      </c>
      <c r="N5091" s="0" t="str">
        <f aca="false">A5091</f>
        <v>Enseignement Recherche</v>
      </c>
      <c r="O5091" s="0" t="str">
        <f aca="false">B5091</f>
        <v>Enseignement supérieur et recherche</v>
      </c>
      <c r="P5091" s="0" t="str">
        <f aca="false">C5091</f>
        <v>école</v>
      </c>
      <c r="Q5091" s="0" t="str">
        <f aca="false">D5091</f>
        <v>Chaudière condensation fioul</v>
      </c>
      <c r="R5091" s="0" t="str">
        <f aca="false">E5091</f>
        <v>Fioul</v>
      </c>
      <c r="S5091" s="0" t="str">
        <f aca="false">F5091</f>
        <v>0411102303</v>
      </c>
      <c r="T5091" s="0" t="str">
        <f aca="false">G5091</f>
        <v>3</v>
      </c>
      <c r="U5091" s="0" t="n">
        <f aca="false">L5091</f>
        <v>0.766210595717177</v>
      </c>
      <c r="V5091" s="0" t="n">
        <f aca="false">K5091</f>
        <v>35.5570880023858</v>
      </c>
      <c r="W5091" s="0" t="n">
        <f aca="false">J5091</f>
        <v>608</v>
      </c>
    </row>
    <row r="5092" customFormat="false" ht="12.8" hidden="false" customHeight="false" outlineLevel="0" collapsed="false">
      <c r="A5092" s="0" t="s">
        <v>75</v>
      </c>
      <c r="B5092" s="0" t="s">
        <v>1060</v>
      </c>
      <c r="C5092" s="0" t="s">
        <v>1061</v>
      </c>
      <c r="D5092" s="0" t="s">
        <v>18</v>
      </c>
      <c r="E5092" s="0" t="s">
        <v>14</v>
      </c>
      <c r="F5092" s="0" t="s">
        <v>1071</v>
      </c>
      <c r="G5092" s="0" t="s">
        <v>1611</v>
      </c>
      <c r="H5092" s="0" t="n">
        <v>0.992608555568395</v>
      </c>
      <c r="I5092" s="0" t="n">
        <v>10.2429585592393</v>
      </c>
      <c r="J5092" s="0" t="n">
        <v>608</v>
      </c>
      <c r="K5092" s="0" t="n">
        <f aca="false">I5092*SUMIFS(syst_chauffage!$H$3:$H$27,syst_chauffage!$B$3:$B$27,D5092,syst_chauffage!$C$3:$C$27,E5092)</f>
        <v>27.9113340260647</v>
      </c>
      <c r="L5092" s="12" t="n">
        <f aca="false">H5092*SUMIFS(syst_chauffage!$K$3:$K$27,syst_chauffage!$B$3:$B$27,D5092,syst_chauffage!$C$3:$C$27,E5092)</f>
        <v>0.964266494610778</v>
      </c>
      <c r="N5092" s="0" t="str">
        <f aca="false">A5092</f>
        <v>Enseignement Recherche</v>
      </c>
      <c r="O5092" s="0" t="str">
        <f aca="false">B5092</f>
        <v>Enseignement supérieur et recherche</v>
      </c>
      <c r="P5092" s="0" t="str">
        <f aca="false">C5092</f>
        <v>école</v>
      </c>
      <c r="Q5092" s="0" t="str">
        <f aca="false">D5092</f>
        <v>Chaudière condensation gaz</v>
      </c>
      <c r="R5092" s="0" t="str">
        <f aca="false">E5092</f>
        <v>Gaz</v>
      </c>
      <c r="S5092" s="0" t="str">
        <f aca="false">F5092</f>
        <v>0411102404</v>
      </c>
      <c r="T5092" s="0" t="str">
        <f aca="false">G5092</f>
        <v>3</v>
      </c>
      <c r="U5092" s="0" t="n">
        <f aca="false">L5092</f>
        <v>0.964266494610778</v>
      </c>
      <c r="V5092" s="0" t="n">
        <f aca="false">K5092</f>
        <v>27.9113340260647</v>
      </c>
      <c r="W5092" s="0" t="n">
        <f aca="false">J5092</f>
        <v>608</v>
      </c>
    </row>
    <row r="5093" customFormat="false" ht="12.8" hidden="false" customHeight="false" outlineLevel="0" collapsed="false">
      <c r="A5093" s="0" t="s">
        <v>75</v>
      </c>
      <c r="B5093" s="0" t="s">
        <v>1060</v>
      </c>
      <c r="C5093" s="0" t="s">
        <v>1061</v>
      </c>
      <c r="D5093" s="0" t="s">
        <v>32</v>
      </c>
      <c r="E5093" s="0" t="s">
        <v>30</v>
      </c>
      <c r="F5093" s="0" t="s">
        <v>1072</v>
      </c>
      <c r="G5093" s="0" t="s">
        <v>1611</v>
      </c>
      <c r="H5093" s="0" t="n">
        <v>1</v>
      </c>
      <c r="I5093" s="0" t="n">
        <v>12</v>
      </c>
      <c r="J5093" s="0" t="n">
        <v>0</v>
      </c>
      <c r="K5093" s="0" t="n">
        <f aca="false">I5093*SUMIFS(syst_chauffage!$H$3:$H$27,syst_chauffage!$B$3:$B$27,D5093,syst_chauffage!$C$3:$C$27,E5093)</f>
        <v>12</v>
      </c>
      <c r="L5093" s="12" t="n">
        <f aca="false">H5093*SUMIFS(syst_chauffage!$K$3:$K$27,syst_chauffage!$B$3:$B$27,D5093,syst_chauffage!$C$3:$C$27,E5093)</f>
        <v>1</v>
      </c>
      <c r="N5093" s="0" t="str">
        <f aca="false">A5093</f>
        <v>Enseignement Recherche</v>
      </c>
      <c r="O5093" s="0" t="str">
        <f aca="false">B5093</f>
        <v>Enseignement supérieur et recherche</v>
      </c>
      <c r="P5093" s="0" t="str">
        <f aca="false">C5093</f>
        <v>école</v>
      </c>
      <c r="Q5093" s="0" t="str">
        <f aca="false">D5093</f>
        <v>Electrique direct performant</v>
      </c>
      <c r="R5093" s="0" t="str">
        <f aca="false">E5093</f>
        <v>Electricité</v>
      </c>
      <c r="S5093" s="0" t="str">
        <f aca="false">F5093</f>
        <v>0411102602</v>
      </c>
      <c r="T5093" s="0" t="str">
        <f aca="false">G5093</f>
        <v>3</v>
      </c>
      <c r="U5093" s="0" t="n">
        <f aca="false">L5093</f>
        <v>1</v>
      </c>
      <c r="V5093" s="0" t="n">
        <f aca="false">K5093</f>
        <v>12</v>
      </c>
      <c r="W5093" s="0" t="n">
        <f aca="false">J5093</f>
        <v>0</v>
      </c>
    </row>
    <row r="5094" customFormat="false" ht="12.8" hidden="false" customHeight="false" outlineLevel="0" collapsed="false">
      <c r="A5094" s="0" t="s">
        <v>75</v>
      </c>
      <c r="B5094" s="0" t="s">
        <v>1060</v>
      </c>
      <c r="C5094" s="0" t="s">
        <v>1061</v>
      </c>
      <c r="D5094" s="0" t="s">
        <v>38</v>
      </c>
      <c r="E5094" s="0" t="s">
        <v>30</v>
      </c>
      <c r="F5094" s="0" t="s">
        <v>1073</v>
      </c>
      <c r="G5094" s="0" t="s">
        <v>1611</v>
      </c>
      <c r="H5094" s="0" t="n">
        <v>3.19940372093023</v>
      </c>
      <c r="I5094" s="0" t="n">
        <v>75.1956182196743</v>
      </c>
      <c r="J5094" s="0" t="n">
        <v>648</v>
      </c>
      <c r="K5094" s="0" t="n">
        <f aca="false">I5094*SUMIFS(syst_chauffage!$H$3:$H$27,syst_chauffage!$B$3:$B$27,D5094,syst_chauffage!$C$3:$C$27,E5094)</f>
        <v>76.0072648330656</v>
      </c>
      <c r="L5094" s="12" t="n">
        <f aca="false">H5094*SUMIFS(syst_chauffage!$K$3:$K$27,syst_chauffage!$B$3:$B$27,D5094,syst_chauffage!$C$3:$C$27,E5094)</f>
        <v>2.86223673349977</v>
      </c>
      <c r="N5094" s="0" t="str">
        <f aca="false">A5094</f>
        <v>Enseignement Recherche</v>
      </c>
      <c r="O5094" s="0" t="str">
        <f aca="false">B5094</f>
        <v>Enseignement supérieur et recherche</v>
      </c>
      <c r="P5094" s="0" t="str">
        <f aca="false">C5094</f>
        <v>école</v>
      </c>
      <c r="Q5094" s="0" t="str">
        <f aca="false">D5094</f>
        <v>PAC performant</v>
      </c>
      <c r="R5094" s="0" t="str">
        <f aca="false">E5094</f>
        <v>Electricité</v>
      </c>
      <c r="S5094" s="0" t="str">
        <f aca="false">F5094</f>
        <v>0411102902</v>
      </c>
      <c r="T5094" s="0" t="str">
        <f aca="false">G5094</f>
        <v>3</v>
      </c>
      <c r="U5094" s="0" t="n">
        <f aca="false">L5094</f>
        <v>2.86223673349977</v>
      </c>
      <c r="V5094" s="0" t="n">
        <f aca="false">K5094</f>
        <v>76.0072648330656</v>
      </c>
      <c r="W5094" s="0" t="n">
        <f aca="false">J5094</f>
        <v>648</v>
      </c>
    </row>
    <row r="5095" customFormat="false" ht="12.8" hidden="false" customHeight="false" outlineLevel="0" collapsed="false">
      <c r="A5095" s="0" t="s">
        <v>75</v>
      </c>
      <c r="B5095" s="0" t="s">
        <v>1060</v>
      </c>
      <c r="C5095" s="0" t="s">
        <v>1074</v>
      </c>
      <c r="D5095" s="0" t="s">
        <v>19</v>
      </c>
      <c r="E5095" s="0" t="s">
        <v>57</v>
      </c>
      <c r="F5095" s="0" t="s">
        <v>1075</v>
      </c>
      <c r="G5095" s="0" t="s">
        <v>1611</v>
      </c>
      <c r="H5095" s="0" t="n">
        <v>0.821319232357371</v>
      </c>
      <c r="I5095" s="0" t="n">
        <v>18.3882825779629</v>
      </c>
      <c r="J5095" s="0" t="n">
        <v>0</v>
      </c>
      <c r="K5095" s="0" t="n">
        <f aca="false">I5095*SUMIFS(syst_chauffage!$H$3:$H$27,syst_chauffage!$B$3:$B$27,D5095,syst_chauffage!$C$3:$C$27,E5095)</f>
        <v>25.6052545593206</v>
      </c>
      <c r="L5095" s="12" t="n">
        <f aca="false">H5095*SUMIFS(syst_chauffage!$K$3:$K$27,syst_chauffage!$B$3:$B$27,D5095,syst_chauffage!$C$3:$C$27,E5095)</f>
        <v>0.821319232357371</v>
      </c>
      <c r="N5095" s="0" t="str">
        <f aca="false">A5095</f>
        <v>Enseignement Recherche</v>
      </c>
      <c r="O5095" s="0" t="str">
        <f aca="false">B5095</f>
        <v>Enseignement supérieur et recherche</v>
      </c>
      <c r="P5095" s="0" t="str">
        <f aca="false">C5095</f>
        <v>R&amp;D en sciences humaines et sociales</v>
      </c>
      <c r="Q5095" s="0" t="str">
        <f aca="false">D5095</f>
        <v>Autre système centralisé</v>
      </c>
      <c r="R5095" s="0" t="str">
        <f aca="false">E5095</f>
        <v>Autres</v>
      </c>
      <c r="S5095" s="0" t="str">
        <f aca="false">F5095</f>
        <v>0411870101</v>
      </c>
      <c r="T5095" s="0" t="str">
        <f aca="false">G5095</f>
        <v>3</v>
      </c>
      <c r="U5095" s="0" t="n">
        <f aca="false">L5095</f>
        <v>0.821319232357371</v>
      </c>
      <c r="V5095" s="0" t="n">
        <f aca="false">K5095</f>
        <v>25.6052545593206</v>
      </c>
      <c r="W5095" s="0" t="n">
        <f aca="false">J5095</f>
        <v>0</v>
      </c>
    </row>
    <row r="5096" customFormat="false" ht="12.8" hidden="false" customHeight="false" outlineLevel="0" collapsed="false">
      <c r="A5096" s="0" t="s">
        <v>75</v>
      </c>
      <c r="B5096" s="0" t="s">
        <v>1060</v>
      </c>
      <c r="C5096" s="0" t="s">
        <v>1074</v>
      </c>
      <c r="D5096" s="0" t="s">
        <v>19</v>
      </c>
      <c r="E5096" s="0" t="s">
        <v>58</v>
      </c>
      <c r="F5096" s="0" t="s">
        <v>1076</v>
      </c>
      <c r="G5096" s="0" t="s">
        <v>1611</v>
      </c>
      <c r="H5096" s="0" t="n">
        <v>0.952644641233162</v>
      </c>
      <c r="I5096" s="0" t="n">
        <v>18.9171532524419</v>
      </c>
      <c r="J5096" s="0" t="n">
        <v>680</v>
      </c>
      <c r="K5096" s="0" t="n">
        <f aca="false">I5096*SUMIFS(syst_chauffage!$H$3:$H$27,syst_chauffage!$B$3:$B$27,D5096,syst_chauffage!$C$3:$C$27,E5096)</f>
        <v>31.1177634891832</v>
      </c>
      <c r="L5096" s="12" t="n">
        <f aca="false">H5096*SUMIFS(syst_chauffage!$K$3:$K$27,syst_chauffage!$B$3:$B$27,D5096,syst_chauffage!$C$3:$C$27,E5096)</f>
        <v>0.952644641233162</v>
      </c>
      <c r="N5096" s="0" t="str">
        <f aca="false">A5096</f>
        <v>Enseignement Recherche</v>
      </c>
      <c r="O5096" s="0" t="str">
        <f aca="false">B5096</f>
        <v>Enseignement supérieur et recherche</v>
      </c>
      <c r="P5096" s="0" t="str">
        <f aca="false">C5096</f>
        <v>R&amp;D en sciences humaines et sociales</v>
      </c>
      <c r="Q5096" s="0" t="str">
        <f aca="false">D5096</f>
        <v>Autre système centralisé</v>
      </c>
      <c r="R5096" s="0" t="str">
        <f aca="false">E5096</f>
        <v>Urbain</v>
      </c>
      <c r="S5096" s="0" t="str">
        <f aca="false">F5096</f>
        <v>0411870106</v>
      </c>
      <c r="T5096" s="0" t="str">
        <f aca="false">G5096</f>
        <v>3</v>
      </c>
      <c r="U5096" s="0" t="n">
        <f aca="false">L5096</f>
        <v>0.952644641233162</v>
      </c>
      <c r="V5096" s="0" t="n">
        <f aca="false">K5096</f>
        <v>31.1177634891832</v>
      </c>
      <c r="W5096" s="0" t="n">
        <f aca="false">J5096</f>
        <v>680</v>
      </c>
    </row>
    <row r="5097" customFormat="false" ht="12.8" hidden="false" customHeight="false" outlineLevel="0" collapsed="false">
      <c r="A5097" s="0" t="s">
        <v>75</v>
      </c>
      <c r="B5097" s="0" t="s">
        <v>1060</v>
      </c>
      <c r="C5097" s="0" t="s">
        <v>1074</v>
      </c>
      <c r="D5097" s="0" t="s">
        <v>22</v>
      </c>
      <c r="E5097" s="0" t="s">
        <v>23</v>
      </c>
      <c r="F5097" s="0" t="s">
        <v>1077</v>
      </c>
      <c r="G5097" s="0" t="s">
        <v>1611</v>
      </c>
      <c r="H5097" s="0" t="n">
        <v>0.718588076739892</v>
      </c>
      <c r="I5097" s="0" t="n">
        <v>10.8245103782116</v>
      </c>
      <c r="J5097" s="0" t="n">
        <v>0</v>
      </c>
      <c r="K5097" s="0" t="n">
        <f aca="false">I5097*SUMIFS(syst_chauffage!$H$3:$H$27,syst_chauffage!$B$3:$B$27,D5097,syst_chauffage!$C$3:$C$27,E5097)</f>
        <v>19.062206416549</v>
      </c>
      <c r="L5097" s="12" t="n">
        <f aca="false">H5097*SUMIFS(syst_chauffage!$K$3:$K$27,syst_chauffage!$B$3:$B$27,D5097,syst_chauffage!$C$3:$C$27,E5097)</f>
        <v>0.718588076739892</v>
      </c>
      <c r="N5097" s="0" t="str">
        <f aca="false">A5097</f>
        <v>Enseignement Recherche</v>
      </c>
      <c r="O5097" s="0" t="str">
        <f aca="false">B5097</f>
        <v>Enseignement supérieur et recherche</v>
      </c>
      <c r="P5097" s="0" t="str">
        <f aca="false">C5097</f>
        <v>R&amp;D en sciences humaines et sociales</v>
      </c>
      <c r="Q5097" s="0" t="str">
        <f aca="false">D5097</f>
        <v>Chaudière fioul</v>
      </c>
      <c r="R5097" s="0" t="str">
        <f aca="false">E5097</f>
        <v>Fioul</v>
      </c>
      <c r="S5097" s="0" t="str">
        <f aca="false">F5097</f>
        <v>0411870303</v>
      </c>
      <c r="T5097" s="0" t="str">
        <f aca="false">G5097</f>
        <v>3</v>
      </c>
      <c r="U5097" s="0" t="n">
        <f aca="false">L5097</f>
        <v>0.718588076739892</v>
      </c>
      <c r="V5097" s="0" t="n">
        <f aca="false">K5097</f>
        <v>19.062206416549</v>
      </c>
      <c r="W5097" s="0" t="n">
        <f aca="false">J5097</f>
        <v>0</v>
      </c>
    </row>
    <row r="5098" customFormat="false" ht="12.8" hidden="false" customHeight="false" outlineLevel="0" collapsed="false">
      <c r="A5098" s="0" t="s">
        <v>75</v>
      </c>
      <c r="B5098" s="0" t="s">
        <v>1060</v>
      </c>
      <c r="C5098" s="0" t="s">
        <v>1074</v>
      </c>
      <c r="D5098" s="0" t="s">
        <v>13</v>
      </c>
      <c r="E5098" s="0" t="s">
        <v>14</v>
      </c>
      <c r="F5098" s="0" t="s">
        <v>1078</v>
      </c>
      <c r="G5098" s="0" t="s">
        <v>1611</v>
      </c>
      <c r="H5098" s="0" t="n">
        <v>0.777784463323076</v>
      </c>
      <c r="I5098" s="0" t="n">
        <v>8.28467323324911</v>
      </c>
      <c r="J5098" s="0" t="n">
        <v>264</v>
      </c>
      <c r="K5098" s="0" t="n">
        <f aca="false">I5098*SUMIFS(syst_chauffage!$H$3:$H$27,syst_chauffage!$B$3:$B$27,D5098,syst_chauffage!$C$3:$C$27,E5098)</f>
        <v>16.7316576048055</v>
      </c>
      <c r="L5098" s="12" t="n">
        <f aca="false">H5098*SUMIFS(syst_chauffage!$K$3:$K$27,syst_chauffage!$B$3:$B$27,D5098,syst_chauffage!$C$3:$C$27,E5098)</f>
        <v>0.777784463323076</v>
      </c>
      <c r="N5098" s="0" t="str">
        <f aca="false">A5098</f>
        <v>Enseignement Recherche</v>
      </c>
      <c r="O5098" s="0" t="str">
        <f aca="false">B5098</f>
        <v>Enseignement supérieur et recherche</v>
      </c>
      <c r="P5098" s="0" t="str">
        <f aca="false">C5098</f>
        <v>R&amp;D en sciences humaines et sociales</v>
      </c>
      <c r="Q5098" s="0" t="str">
        <f aca="false">D5098</f>
        <v>Chaudière gaz</v>
      </c>
      <c r="R5098" s="0" t="str">
        <f aca="false">E5098</f>
        <v>Gaz</v>
      </c>
      <c r="S5098" s="0" t="str">
        <f aca="false">F5098</f>
        <v>0411870404</v>
      </c>
      <c r="T5098" s="0" t="str">
        <f aca="false">G5098</f>
        <v>3</v>
      </c>
      <c r="U5098" s="0" t="n">
        <f aca="false">L5098</f>
        <v>0.777784463323076</v>
      </c>
      <c r="V5098" s="0" t="n">
        <f aca="false">K5098</f>
        <v>16.7316576048055</v>
      </c>
      <c r="W5098" s="0" t="n">
        <f aca="false">J5098</f>
        <v>264</v>
      </c>
    </row>
    <row r="5099" customFormat="false" ht="12.8" hidden="false" customHeight="false" outlineLevel="0" collapsed="false">
      <c r="A5099" s="0" t="s">
        <v>75</v>
      </c>
      <c r="B5099" s="0" t="s">
        <v>1060</v>
      </c>
      <c r="C5099" s="0" t="s">
        <v>1074</v>
      </c>
      <c r="D5099" s="0" t="s">
        <v>29</v>
      </c>
      <c r="E5099" s="0" t="s">
        <v>30</v>
      </c>
      <c r="F5099" s="0" t="s">
        <v>1079</v>
      </c>
      <c r="G5099" s="0" t="s">
        <v>1611</v>
      </c>
      <c r="H5099" s="0" t="n">
        <v>0.92</v>
      </c>
      <c r="I5099" s="0" t="n">
        <v>10.4</v>
      </c>
      <c r="J5099" s="0" t="n">
        <v>0</v>
      </c>
      <c r="K5099" s="0" t="n">
        <f aca="false">I5099*SUMIFS(syst_chauffage!$H$3:$H$27,syst_chauffage!$B$3:$B$27,D5099,syst_chauffage!$C$3:$C$27,E5099)</f>
        <v>3</v>
      </c>
      <c r="L5099" s="12" t="n">
        <f aca="false">H5099*SUMIFS(syst_chauffage!$K$3:$K$27,syst_chauffage!$B$3:$B$27,D5099,syst_chauffage!$C$3:$C$27,E5099)</f>
        <v>0.92</v>
      </c>
      <c r="N5099" s="0" t="str">
        <f aca="false">A5099</f>
        <v>Enseignement Recherche</v>
      </c>
      <c r="O5099" s="0" t="str">
        <f aca="false">B5099</f>
        <v>Enseignement supérieur et recherche</v>
      </c>
      <c r="P5099" s="0" t="str">
        <f aca="false">C5099</f>
        <v>R&amp;D en sciences humaines et sociales</v>
      </c>
      <c r="Q5099" s="0" t="str">
        <f aca="false">D5099</f>
        <v>Electrique direct</v>
      </c>
      <c r="R5099" s="0" t="str">
        <f aca="false">E5099</f>
        <v>Electricité</v>
      </c>
      <c r="S5099" s="0" t="str">
        <f aca="false">F5099</f>
        <v>0411870602</v>
      </c>
      <c r="T5099" s="0" t="str">
        <f aca="false">G5099</f>
        <v>3</v>
      </c>
      <c r="U5099" s="0" t="n">
        <f aca="false">L5099</f>
        <v>0.92</v>
      </c>
      <c r="V5099" s="0" t="n">
        <f aca="false">K5099</f>
        <v>3</v>
      </c>
      <c r="W5099" s="0" t="n">
        <f aca="false">J5099</f>
        <v>0</v>
      </c>
    </row>
    <row r="5100" customFormat="false" ht="12.8" hidden="false" customHeight="false" outlineLevel="0" collapsed="false">
      <c r="A5100" s="0" t="s">
        <v>75</v>
      </c>
      <c r="B5100" s="0" t="s">
        <v>1060</v>
      </c>
      <c r="C5100" s="0" t="s">
        <v>1074</v>
      </c>
      <c r="D5100" s="0" t="s">
        <v>36</v>
      </c>
      <c r="E5100" s="0" t="s">
        <v>30</v>
      </c>
      <c r="F5100" s="0" t="s">
        <v>1080</v>
      </c>
      <c r="G5100" s="0" t="s">
        <v>1611</v>
      </c>
      <c r="H5100" s="0" t="n">
        <v>2.77281655813953</v>
      </c>
      <c r="I5100" s="0" t="n">
        <v>45.9934229536503</v>
      </c>
      <c r="J5100" s="0" t="n">
        <v>603</v>
      </c>
      <c r="K5100" s="0" t="n">
        <f aca="false">I5100*SUMIFS(syst_chauffage!$H$3:$H$27,syst_chauffage!$B$3:$B$27,D5100,syst_chauffage!$C$3:$C$27,E5100)</f>
        <v>28.4542037706006</v>
      </c>
      <c r="L5100" s="12" t="n">
        <f aca="false">H5100*SUMIFS(syst_chauffage!$K$3:$K$27,syst_chauffage!$B$3:$B$27,D5100,syst_chauffage!$C$3:$C$27,E5100)</f>
        <v>2.32969420671809</v>
      </c>
      <c r="N5100" s="0" t="str">
        <f aca="false">A5100</f>
        <v>Enseignement Recherche</v>
      </c>
      <c r="O5100" s="0" t="str">
        <f aca="false">B5100</f>
        <v>Enseignement supérieur et recherche</v>
      </c>
      <c r="P5100" s="0" t="str">
        <f aca="false">C5100</f>
        <v>R&amp;D en sciences humaines et sociales</v>
      </c>
      <c r="Q5100" s="0" t="str">
        <f aca="false">D5100</f>
        <v>PAC</v>
      </c>
      <c r="R5100" s="0" t="str">
        <f aca="false">E5100</f>
        <v>Electricité</v>
      </c>
      <c r="S5100" s="0" t="str">
        <f aca="false">F5100</f>
        <v>0411870902</v>
      </c>
      <c r="T5100" s="0" t="str">
        <f aca="false">G5100</f>
        <v>3</v>
      </c>
      <c r="U5100" s="0" t="n">
        <f aca="false">L5100</f>
        <v>2.32969420671809</v>
      </c>
      <c r="V5100" s="0" t="n">
        <f aca="false">K5100</f>
        <v>28.4542037706006</v>
      </c>
      <c r="W5100" s="0" t="n">
        <f aca="false">J5100</f>
        <v>603</v>
      </c>
    </row>
    <row r="5101" customFormat="false" ht="12.8" hidden="false" customHeight="false" outlineLevel="0" collapsed="false">
      <c r="A5101" s="0" t="s">
        <v>75</v>
      </c>
      <c r="B5101" s="0" t="s">
        <v>1060</v>
      </c>
      <c r="C5101" s="0" t="s">
        <v>1074</v>
      </c>
      <c r="D5101" s="0" t="s">
        <v>51</v>
      </c>
      <c r="E5101" s="0" t="s">
        <v>57</v>
      </c>
      <c r="F5101" s="0" t="s">
        <v>1081</v>
      </c>
      <c r="G5101" s="0" t="s">
        <v>1611</v>
      </c>
      <c r="H5101" s="0" t="n">
        <v>0.947676037335427</v>
      </c>
      <c r="I5101" s="0" t="n">
        <v>21.890812592813</v>
      </c>
      <c r="J5101" s="0" t="n">
        <v>0</v>
      </c>
      <c r="K5101" s="0" t="n">
        <f aca="false">I5101*SUMIFS(syst_chauffage!$H$3:$H$27,syst_chauffage!$B$3:$B$27,D5101,syst_chauffage!$C$3:$C$27,E5101)</f>
        <v>46.3834326585454</v>
      </c>
      <c r="L5101" s="12" t="n">
        <f aca="false">H5101*SUMIFS(syst_chauffage!$K$3:$K$27,syst_chauffage!$B$3:$B$27,D5101,syst_chauffage!$C$3:$C$27,E5101)</f>
        <v>0.947676037335427</v>
      </c>
      <c r="N5101" s="0" t="str">
        <f aca="false">A5101</f>
        <v>Enseignement Recherche</v>
      </c>
      <c r="O5101" s="0" t="str">
        <f aca="false">B5101</f>
        <v>Enseignement supérieur et recherche</v>
      </c>
      <c r="P5101" s="0" t="str">
        <f aca="false">C5101</f>
        <v>R&amp;D en sciences humaines et sociales</v>
      </c>
      <c r="Q5101" s="0" t="str">
        <f aca="false">D5101</f>
        <v>Autre système centralisé performant</v>
      </c>
      <c r="R5101" s="0" t="str">
        <f aca="false">E5101</f>
        <v>Autres</v>
      </c>
      <c r="S5101" s="0" t="str">
        <f aca="false">F5101</f>
        <v>0411872101</v>
      </c>
      <c r="T5101" s="0" t="str">
        <f aca="false">G5101</f>
        <v>3</v>
      </c>
      <c r="U5101" s="0" t="n">
        <f aca="false">L5101</f>
        <v>0.947676037335427</v>
      </c>
      <c r="V5101" s="0" t="n">
        <f aca="false">K5101</f>
        <v>46.3834326585454</v>
      </c>
      <c r="W5101" s="0" t="n">
        <f aca="false">J5101</f>
        <v>0</v>
      </c>
    </row>
    <row r="5102" customFormat="false" ht="12.8" hidden="false" customHeight="false" outlineLevel="0" collapsed="false">
      <c r="A5102" s="0" t="s">
        <v>75</v>
      </c>
      <c r="B5102" s="0" t="s">
        <v>1060</v>
      </c>
      <c r="C5102" s="0" t="s">
        <v>1074</v>
      </c>
      <c r="D5102" s="0" t="s">
        <v>51</v>
      </c>
      <c r="E5102" s="0" t="s">
        <v>58</v>
      </c>
      <c r="F5102" s="0" t="s">
        <v>1082</v>
      </c>
      <c r="G5102" s="0" t="s">
        <v>1611</v>
      </c>
      <c r="H5102" s="0" t="n">
        <v>1.09920535526903</v>
      </c>
      <c r="I5102" s="0" t="n">
        <v>22.5204205386213</v>
      </c>
      <c r="J5102" s="0" t="n">
        <v>680</v>
      </c>
      <c r="K5102" s="0" t="n">
        <f aca="false">I5102*SUMIFS(syst_chauffage!$H$3:$H$27,syst_chauffage!$B$3:$B$27,D5102,syst_chauffage!$C$3:$C$27,E5102)</f>
        <v>48.0585663259288</v>
      </c>
      <c r="L5102" s="12" t="n">
        <f aca="false">H5102*SUMIFS(syst_chauffage!$K$3:$K$27,syst_chauffage!$B$3:$B$27,D5102,syst_chauffage!$C$3:$C$27,E5102)</f>
        <v>1.09920535526903</v>
      </c>
      <c r="N5102" s="0" t="str">
        <f aca="false">A5102</f>
        <v>Enseignement Recherche</v>
      </c>
      <c r="O5102" s="0" t="str">
        <f aca="false">B5102</f>
        <v>Enseignement supérieur et recherche</v>
      </c>
      <c r="P5102" s="0" t="str">
        <f aca="false">C5102</f>
        <v>R&amp;D en sciences humaines et sociales</v>
      </c>
      <c r="Q5102" s="0" t="str">
        <f aca="false">D5102</f>
        <v>Autre système centralisé performant</v>
      </c>
      <c r="R5102" s="0" t="str">
        <f aca="false">E5102</f>
        <v>Urbain</v>
      </c>
      <c r="S5102" s="0" t="str">
        <f aca="false">F5102</f>
        <v>0411872106</v>
      </c>
      <c r="T5102" s="0" t="str">
        <f aca="false">G5102</f>
        <v>3</v>
      </c>
      <c r="U5102" s="0" t="n">
        <f aca="false">L5102</f>
        <v>1.09920535526903</v>
      </c>
      <c r="V5102" s="0" t="n">
        <f aca="false">K5102</f>
        <v>48.0585663259288</v>
      </c>
      <c r="W5102" s="0" t="n">
        <f aca="false">J5102</f>
        <v>680</v>
      </c>
    </row>
    <row r="5103" customFormat="false" ht="12.8" hidden="false" customHeight="false" outlineLevel="0" collapsed="false">
      <c r="A5103" s="0" t="s">
        <v>75</v>
      </c>
      <c r="B5103" s="0" t="s">
        <v>1060</v>
      </c>
      <c r="C5103" s="0" t="s">
        <v>1074</v>
      </c>
      <c r="D5103" s="0" t="s">
        <v>27</v>
      </c>
      <c r="E5103" s="0" t="s">
        <v>23</v>
      </c>
      <c r="F5103" s="0" t="s">
        <v>1083</v>
      </c>
      <c r="G5103" s="0" t="s">
        <v>1611</v>
      </c>
      <c r="H5103" s="0" t="n">
        <v>0.759390536863586</v>
      </c>
      <c r="I5103" s="0" t="n">
        <v>12.8863218788234</v>
      </c>
      <c r="J5103" s="0" t="n">
        <v>608</v>
      </c>
      <c r="K5103" s="0" t="n">
        <f aca="false">I5103*SUMIFS(syst_chauffage!$H$3:$H$27,syst_chauffage!$B$3:$B$27,D5103,syst_chauffage!$C$3:$C$27,E5103)</f>
        <v>33.0457243207292</v>
      </c>
      <c r="L5103" s="12" t="n">
        <f aca="false">H5103*SUMIFS(syst_chauffage!$K$3:$K$27,syst_chauffage!$B$3:$B$27,D5103,syst_chauffage!$C$3:$C$27,E5103)</f>
        <v>0.759390536863586</v>
      </c>
      <c r="N5103" s="0" t="str">
        <f aca="false">A5103</f>
        <v>Enseignement Recherche</v>
      </c>
      <c r="O5103" s="0" t="str">
        <f aca="false">B5103</f>
        <v>Enseignement supérieur et recherche</v>
      </c>
      <c r="P5103" s="0" t="str">
        <f aca="false">C5103</f>
        <v>R&amp;D en sciences humaines et sociales</v>
      </c>
      <c r="Q5103" s="0" t="str">
        <f aca="false">D5103</f>
        <v>Chaudière condensation fioul</v>
      </c>
      <c r="R5103" s="0" t="str">
        <f aca="false">E5103</f>
        <v>Fioul</v>
      </c>
      <c r="S5103" s="0" t="str">
        <f aca="false">F5103</f>
        <v>0411872303</v>
      </c>
      <c r="T5103" s="0" t="str">
        <f aca="false">G5103</f>
        <v>3</v>
      </c>
      <c r="U5103" s="0" t="n">
        <f aca="false">L5103</f>
        <v>0.759390536863586</v>
      </c>
      <c r="V5103" s="0" t="n">
        <f aca="false">K5103</f>
        <v>33.0457243207292</v>
      </c>
      <c r="W5103" s="0" t="n">
        <f aca="false">J5103</f>
        <v>608</v>
      </c>
    </row>
    <row r="5104" customFormat="false" ht="12.8" hidden="false" customHeight="false" outlineLevel="0" collapsed="false">
      <c r="A5104" s="0" t="s">
        <v>75</v>
      </c>
      <c r="B5104" s="0" t="s">
        <v>1060</v>
      </c>
      <c r="C5104" s="0" t="s">
        <v>1074</v>
      </c>
      <c r="D5104" s="0" t="s">
        <v>18</v>
      </c>
      <c r="E5104" s="0" t="s">
        <v>14</v>
      </c>
      <c r="F5104" s="0" t="s">
        <v>1084</v>
      </c>
      <c r="G5104" s="0" t="s">
        <v>1611</v>
      </c>
      <c r="H5104" s="0" t="n">
        <v>0.985731096462153</v>
      </c>
      <c r="I5104" s="0" t="n">
        <v>9.86270623005846</v>
      </c>
      <c r="J5104" s="0" t="n">
        <v>608</v>
      </c>
      <c r="K5104" s="0" t="n">
        <f aca="false">I5104*SUMIFS(syst_chauffage!$H$3:$H$27,syst_chauffage!$B$3:$B$27,D5104,syst_chauffage!$C$3:$C$27,E5104)</f>
        <v>26.8751734565794</v>
      </c>
      <c r="L5104" s="12" t="n">
        <f aca="false">H5104*SUMIFS(syst_chauffage!$K$3:$K$27,syst_chauffage!$B$3:$B$27,D5104,syst_chauffage!$C$3:$C$27,E5104)</f>
        <v>0.957585408348724</v>
      </c>
      <c r="N5104" s="0" t="str">
        <f aca="false">A5104</f>
        <v>Enseignement Recherche</v>
      </c>
      <c r="O5104" s="0" t="str">
        <f aca="false">B5104</f>
        <v>Enseignement supérieur et recherche</v>
      </c>
      <c r="P5104" s="0" t="str">
        <f aca="false">C5104</f>
        <v>R&amp;D en sciences humaines et sociales</v>
      </c>
      <c r="Q5104" s="0" t="str">
        <f aca="false">D5104</f>
        <v>Chaudière condensation gaz</v>
      </c>
      <c r="R5104" s="0" t="str">
        <f aca="false">E5104</f>
        <v>Gaz</v>
      </c>
      <c r="S5104" s="0" t="str">
        <f aca="false">F5104</f>
        <v>0411872404</v>
      </c>
      <c r="T5104" s="0" t="str">
        <f aca="false">G5104</f>
        <v>3</v>
      </c>
      <c r="U5104" s="0" t="n">
        <f aca="false">L5104</f>
        <v>0.957585408348724</v>
      </c>
      <c r="V5104" s="0" t="n">
        <f aca="false">K5104</f>
        <v>26.8751734565794</v>
      </c>
      <c r="W5104" s="0" t="n">
        <f aca="false">J5104</f>
        <v>608</v>
      </c>
    </row>
    <row r="5105" customFormat="false" ht="12.8" hidden="false" customHeight="false" outlineLevel="0" collapsed="false">
      <c r="A5105" s="0" t="s">
        <v>75</v>
      </c>
      <c r="B5105" s="0" t="s">
        <v>1060</v>
      </c>
      <c r="C5105" s="0" t="s">
        <v>1074</v>
      </c>
      <c r="D5105" s="0" t="s">
        <v>32</v>
      </c>
      <c r="E5105" s="0" t="s">
        <v>30</v>
      </c>
      <c r="F5105" s="0" t="s">
        <v>1085</v>
      </c>
      <c r="G5105" s="0" t="s">
        <v>1611</v>
      </c>
      <c r="H5105" s="0" t="n">
        <v>1</v>
      </c>
      <c r="I5105" s="0" t="n">
        <v>12</v>
      </c>
      <c r="J5105" s="0" t="n">
        <v>0</v>
      </c>
      <c r="K5105" s="0" t="n">
        <f aca="false">I5105*SUMIFS(syst_chauffage!$H$3:$H$27,syst_chauffage!$B$3:$B$27,D5105,syst_chauffage!$C$3:$C$27,E5105)</f>
        <v>12</v>
      </c>
      <c r="L5105" s="12" t="n">
        <f aca="false">H5105*SUMIFS(syst_chauffage!$K$3:$K$27,syst_chauffage!$B$3:$B$27,D5105,syst_chauffage!$C$3:$C$27,E5105)</f>
        <v>1</v>
      </c>
      <c r="N5105" s="0" t="str">
        <f aca="false">A5105</f>
        <v>Enseignement Recherche</v>
      </c>
      <c r="O5105" s="0" t="str">
        <f aca="false">B5105</f>
        <v>Enseignement supérieur et recherche</v>
      </c>
      <c r="P5105" s="0" t="str">
        <f aca="false">C5105</f>
        <v>R&amp;D en sciences humaines et sociales</v>
      </c>
      <c r="Q5105" s="0" t="str">
        <f aca="false">D5105</f>
        <v>Electrique direct performant</v>
      </c>
      <c r="R5105" s="0" t="str">
        <f aca="false">E5105</f>
        <v>Electricité</v>
      </c>
      <c r="S5105" s="0" t="str">
        <f aca="false">F5105</f>
        <v>0411872602</v>
      </c>
      <c r="T5105" s="0" t="str">
        <f aca="false">G5105</f>
        <v>3</v>
      </c>
      <c r="U5105" s="0" t="n">
        <f aca="false">L5105</f>
        <v>1</v>
      </c>
      <c r="V5105" s="0" t="n">
        <f aca="false">K5105</f>
        <v>12</v>
      </c>
      <c r="W5105" s="0" t="n">
        <f aca="false">J5105</f>
        <v>0</v>
      </c>
    </row>
    <row r="5106" customFormat="false" ht="12.8" hidden="false" customHeight="false" outlineLevel="0" collapsed="false">
      <c r="A5106" s="0" t="s">
        <v>75</v>
      </c>
      <c r="B5106" s="0" t="s">
        <v>1060</v>
      </c>
      <c r="C5106" s="0" t="s">
        <v>1074</v>
      </c>
      <c r="D5106" s="0" t="s">
        <v>38</v>
      </c>
      <c r="E5106" s="0" t="s">
        <v>30</v>
      </c>
      <c r="F5106" s="0" t="s">
        <v>1086</v>
      </c>
      <c r="G5106" s="0" t="s">
        <v>1611</v>
      </c>
      <c r="H5106" s="0" t="n">
        <v>3.19940372093023</v>
      </c>
      <c r="I5106" s="0" t="n">
        <v>54.7540749448218</v>
      </c>
      <c r="J5106" s="0" t="n">
        <v>648</v>
      </c>
      <c r="K5106" s="0" t="n">
        <f aca="false">I5106*SUMIFS(syst_chauffage!$H$3:$H$27,syst_chauffage!$B$3:$B$27,D5106,syst_chauffage!$C$3:$C$27,E5106)</f>
        <v>55.3450795877853</v>
      </c>
      <c r="L5106" s="12" t="n">
        <f aca="false">H5106*SUMIFS(syst_chauffage!$K$3:$K$27,syst_chauffage!$B$3:$B$27,D5106,syst_chauffage!$C$3:$C$27,E5106)</f>
        <v>2.86223673349977</v>
      </c>
      <c r="N5106" s="0" t="str">
        <f aca="false">A5106</f>
        <v>Enseignement Recherche</v>
      </c>
      <c r="O5106" s="0" t="str">
        <f aca="false">B5106</f>
        <v>Enseignement supérieur et recherche</v>
      </c>
      <c r="P5106" s="0" t="str">
        <f aca="false">C5106</f>
        <v>R&amp;D en sciences humaines et sociales</v>
      </c>
      <c r="Q5106" s="0" t="str">
        <f aca="false">D5106</f>
        <v>PAC performant</v>
      </c>
      <c r="R5106" s="0" t="str">
        <f aca="false">E5106</f>
        <v>Electricité</v>
      </c>
      <c r="S5106" s="0" t="str">
        <f aca="false">F5106</f>
        <v>0411872902</v>
      </c>
      <c r="T5106" s="0" t="str">
        <f aca="false">G5106</f>
        <v>3</v>
      </c>
      <c r="U5106" s="0" t="n">
        <f aca="false">L5106</f>
        <v>2.86223673349977</v>
      </c>
      <c r="V5106" s="0" t="n">
        <f aca="false">K5106</f>
        <v>55.3450795877853</v>
      </c>
      <c r="W5106" s="0" t="n">
        <f aca="false">J5106</f>
        <v>648</v>
      </c>
    </row>
    <row r="5107" customFormat="false" ht="12.8" hidden="false" customHeight="false" outlineLevel="0" collapsed="false">
      <c r="A5107" s="0" t="s">
        <v>75</v>
      </c>
      <c r="B5107" s="0" t="s">
        <v>1060</v>
      </c>
      <c r="C5107" s="0" t="s">
        <v>1087</v>
      </c>
      <c r="D5107" s="0" t="s">
        <v>19</v>
      </c>
      <c r="E5107" s="0" t="s">
        <v>57</v>
      </c>
      <c r="F5107" s="0" t="s">
        <v>1088</v>
      </c>
      <c r="G5107" s="0" t="s">
        <v>1611</v>
      </c>
      <c r="H5107" s="0" t="n">
        <v>0.799042947413251</v>
      </c>
      <c r="I5107" s="0" t="n">
        <v>16.9345219611318</v>
      </c>
      <c r="J5107" s="0" t="n">
        <v>0</v>
      </c>
      <c r="K5107" s="0" t="n">
        <f aca="false">I5107*SUMIFS(syst_chauffage!$H$3:$H$27,syst_chauffage!$B$3:$B$27,D5107,syst_chauffage!$C$3:$C$27,E5107)</f>
        <v>23.5809268112314</v>
      </c>
      <c r="L5107" s="12" t="n">
        <f aca="false">H5107*SUMIFS(syst_chauffage!$K$3:$K$27,syst_chauffage!$B$3:$B$27,D5107,syst_chauffage!$C$3:$C$27,E5107)</f>
        <v>0.799042947413251</v>
      </c>
      <c r="N5107" s="0" t="str">
        <f aca="false">A5107</f>
        <v>Enseignement Recherche</v>
      </c>
      <c r="O5107" s="0" t="str">
        <f aca="false">B5107</f>
        <v>Enseignement supérieur et recherche</v>
      </c>
      <c r="P5107" s="0" t="str">
        <f aca="false">C5107</f>
        <v>R&amp;D sciences physiques et naturelles</v>
      </c>
      <c r="Q5107" s="0" t="str">
        <f aca="false">D5107</f>
        <v>Autre système centralisé</v>
      </c>
      <c r="R5107" s="0" t="str">
        <f aca="false">E5107</f>
        <v>Autres</v>
      </c>
      <c r="S5107" s="0" t="str">
        <f aca="false">F5107</f>
        <v>0411880101</v>
      </c>
      <c r="T5107" s="0" t="str">
        <f aca="false">G5107</f>
        <v>3</v>
      </c>
      <c r="U5107" s="0" t="n">
        <f aca="false">L5107</f>
        <v>0.799042947413251</v>
      </c>
      <c r="V5107" s="0" t="n">
        <f aca="false">K5107</f>
        <v>23.5809268112314</v>
      </c>
      <c r="W5107" s="0" t="n">
        <f aca="false">J5107</f>
        <v>0</v>
      </c>
    </row>
    <row r="5108" customFormat="false" ht="12.8" hidden="false" customHeight="false" outlineLevel="0" collapsed="false">
      <c r="A5108" s="0" t="s">
        <v>75</v>
      </c>
      <c r="B5108" s="0" t="s">
        <v>1060</v>
      </c>
      <c r="C5108" s="0" t="s">
        <v>1087</v>
      </c>
      <c r="D5108" s="0" t="s">
        <v>19</v>
      </c>
      <c r="E5108" s="0" t="s">
        <v>58</v>
      </c>
      <c r="F5108" s="0" t="s">
        <v>1089</v>
      </c>
      <c r="G5108" s="0" t="s">
        <v>1611</v>
      </c>
      <c r="H5108" s="0" t="n">
        <v>0.8738224927927</v>
      </c>
      <c r="I5108" s="0" t="n">
        <v>17.7859964649052</v>
      </c>
      <c r="J5108" s="0" t="n">
        <v>680</v>
      </c>
      <c r="K5108" s="0" t="n">
        <f aca="false">I5108*SUMIFS(syst_chauffage!$H$3:$H$27,syst_chauffage!$B$3:$B$27,D5108,syst_chauffage!$C$3:$C$27,E5108)</f>
        <v>29.2570675951428</v>
      </c>
      <c r="L5108" s="12" t="n">
        <f aca="false">H5108*SUMIFS(syst_chauffage!$K$3:$K$27,syst_chauffage!$B$3:$B$27,D5108,syst_chauffage!$C$3:$C$27,E5108)</f>
        <v>0.8738224927927</v>
      </c>
      <c r="N5108" s="0" t="str">
        <f aca="false">A5108</f>
        <v>Enseignement Recherche</v>
      </c>
      <c r="O5108" s="0" t="str">
        <f aca="false">B5108</f>
        <v>Enseignement supérieur et recherche</v>
      </c>
      <c r="P5108" s="0" t="str">
        <f aca="false">C5108</f>
        <v>R&amp;D sciences physiques et naturelles</v>
      </c>
      <c r="Q5108" s="0" t="str">
        <f aca="false">D5108</f>
        <v>Autre système centralisé</v>
      </c>
      <c r="R5108" s="0" t="str">
        <f aca="false">E5108</f>
        <v>Urbain</v>
      </c>
      <c r="S5108" s="0" t="str">
        <f aca="false">F5108</f>
        <v>0411880106</v>
      </c>
      <c r="T5108" s="0" t="str">
        <f aca="false">G5108</f>
        <v>3</v>
      </c>
      <c r="U5108" s="0" t="n">
        <f aca="false">L5108</f>
        <v>0.8738224927927</v>
      </c>
      <c r="V5108" s="0" t="n">
        <f aca="false">K5108</f>
        <v>29.2570675951428</v>
      </c>
      <c r="W5108" s="0" t="n">
        <f aca="false">J5108</f>
        <v>680</v>
      </c>
    </row>
    <row r="5109" customFormat="false" ht="12.8" hidden="false" customHeight="false" outlineLevel="0" collapsed="false">
      <c r="A5109" s="0" t="s">
        <v>75</v>
      </c>
      <c r="B5109" s="0" t="s">
        <v>1060</v>
      </c>
      <c r="C5109" s="0" t="s">
        <v>1087</v>
      </c>
      <c r="D5109" s="0" t="s">
        <v>22</v>
      </c>
      <c r="E5109" s="0" t="s">
        <v>23</v>
      </c>
      <c r="F5109" s="0" t="s">
        <v>1090</v>
      </c>
      <c r="G5109" s="0" t="s">
        <v>1611</v>
      </c>
      <c r="H5109" s="0" t="n">
        <v>0.719193480753438</v>
      </c>
      <c r="I5109" s="0" t="n">
        <v>10.6376150883818</v>
      </c>
      <c r="J5109" s="0" t="n">
        <v>0</v>
      </c>
      <c r="K5109" s="0" t="n">
        <f aca="false">I5109*SUMIFS(syst_chauffage!$H$3:$H$27,syst_chauffage!$B$3:$B$27,D5109,syst_chauffage!$C$3:$C$27,E5109)</f>
        <v>18.7330796044774</v>
      </c>
      <c r="L5109" s="12" t="n">
        <f aca="false">H5109*SUMIFS(syst_chauffage!$K$3:$K$27,syst_chauffage!$B$3:$B$27,D5109,syst_chauffage!$C$3:$C$27,E5109)</f>
        <v>0.719193480753438</v>
      </c>
      <c r="N5109" s="0" t="str">
        <f aca="false">A5109</f>
        <v>Enseignement Recherche</v>
      </c>
      <c r="O5109" s="0" t="str">
        <f aca="false">B5109</f>
        <v>Enseignement supérieur et recherche</v>
      </c>
      <c r="P5109" s="0" t="str">
        <f aca="false">C5109</f>
        <v>R&amp;D sciences physiques et naturelles</v>
      </c>
      <c r="Q5109" s="0" t="str">
        <f aca="false">D5109</f>
        <v>Chaudière fioul</v>
      </c>
      <c r="R5109" s="0" t="str">
        <f aca="false">E5109</f>
        <v>Fioul</v>
      </c>
      <c r="S5109" s="0" t="str">
        <f aca="false">F5109</f>
        <v>0411880303</v>
      </c>
      <c r="T5109" s="0" t="str">
        <f aca="false">G5109</f>
        <v>3</v>
      </c>
      <c r="U5109" s="0" t="n">
        <f aca="false">L5109</f>
        <v>0.719193480753438</v>
      </c>
      <c r="V5109" s="0" t="n">
        <f aca="false">K5109</f>
        <v>18.7330796044774</v>
      </c>
      <c r="W5109" s="0" t="n">
        <f aca="false">J5109</f>
        <v>0</v>
      </c>
    </row>
    <row r="5110" customFormat="false" ht="12.8" hidden="false" customHeight="false" outlineLevel="0" collapsed="false">
      <c r="A5110" s="0" t="s">
        <v>75</v>
      </c>
      <c r="B5110" s="0" t="s">
        <v>1060</v>
      </c>
      <c r="C5110" s="0" t="s">
        <v>1087</v>
      </c>
      <c r="D5110" s="0" t="s">
        <v>13</v>
      </c>
      <c r="E5110" s="0" t="s">
        <v>14</v>
      </c>
      <c r="F5110" s="0" t="s">
        <v>1091</v>
      </c>
      <c r="G5110" s="0" t="s">
        <v>1611</v>
      </c>
      <c r="H5110" s="0" t="n">
        <v>0.778581143295015</v>
      </c>
      <c r="I5110" s="0" t="n">
        <v>8.6755408872532</v>
      </c>
      <c r="J5110" s="0" t="n">
        <v>264</v>
      </c>
      <c r="K5110" s="0" t="n">
        <f aca="false">I5110*SUMIFS(syst_chauffage!$H$3:$H$27,syst_chauffage!$B$3:$B$27,D5110,syst_chauffage!$C$3:$C$27,E5110)</f>
        <v>17.5210506890545</v>
      </c>
      <c r="L5110" s="12" t="n">
        <f aca="false">H5110*SUMIFS(syst_chauffage!$K$3:$K$27,syst_chauffage!$B$3:$B$27,D5110,syst_chauffage!$C$3:$C$27,E5110)</f>
        <v>0.778581143295015</v>
      </c>
      <c r="N5110" s="0" t="str">
        <f aca="false">A5110</f>
        <v>Enseignement Recherche</v>
      </c>
      <c r="O5110" s="0" t="str">
        <f aca="false">B5110</f>
        <v>Enseignement supérieur et recherche</v>
      </c>
      <c r="P5110" s="0" t="str">
        <f aca="false">C5110</f>
        <v>R&amp;D sciences physiques et naturelles</v>
      </c>
      <c r="Q5110" s="0" t="str">
        <f aca="false">D5110</f>
        <v>Chaudière gaz</v>
      </c>
      <c r="R5110" s="0" t="str">
        <f aca="false">E5110</f>
        <v>Gaz</v>
      </c>
      <c r="S5110" s="0" t="str">
        <f aca="false">F5110</f>
        <v>0411880404</v>
      </c>
      <c r="T5110" s="0" t="str">
        <f aca="false">G5110</f>
        <v>3</v>
      </c>
      <c r="U5110" s="0" t="n">
        <f aca="false">L5110</f>
        <v>0.778581143295015</v>
      </c>
      <c r="V5110" s="0" t="n">
        <f aca="false">K5110</f>
        <v>17.5210506890545</v>
      </c>
      <c r="W5110" s="0" t="n">
        <f aca="false">J5110</f>
        <v>264</v>
      </c>
    </row>
    <row r="5111" customFormat="false" ht="12.8" hidden="false" customHeight="false" outlineLevel="0" collapsed="false">
      <c r="A5111" s="0" t="s">
        <v>75</v>
      </c>
      <c r="B5111" s="0" t="s">
        <v>1060</v>
      </c>
      <c r="C5111" s="0" t="s">
        <v>1087</v>
      </c>
      <c r="D5111" s="0" t="s">
        <v>29</v>
      </c>
      <c r="E5111" s="0" t="s">
        <v>30</v>
      </c>
      <c r="F5111" s="0" t="s">
        <v>1092</v>
      </c>
      <c r="G5111" s="0" t="s">
        <v>1611</v>
      </c>
      <c r="H5111" s="0" t="n">
        <v>0.92</v>
      </c>
      <c r="I5111" s="0" t="n">
        <v>10.4</v>
      </c>
      <c r="J5111" s="0" t="n">
        <v>0</v>
      </c>
      <c r="K5111" s="0" t="n">
        <f aca="false">I5111*SUMIFS(syst_chauffage!$H$3:$H$27,syst_chauffage!$B$3:$B$27,D5111,syst_chauffage!$C$3:$C$27,E5111)</f>
        <v>3</v>
      </c>
      <c r="L5111" s="12" t="n">
        <f aca="false">H5111*SUMIFS(syst_chauffage!$K$3:$K$27,syst_chauffage!$B$3:$B$27,D5111,syst_chauffage!$C$3:$C$27,E5111)</f>
        <v>0.92</v>
      </c>
      <c r="N5111" s="0" t="str">
        <f aca="false">A5111</f>
        <v>Enseignement Recherche</v>
      </c>
      <c r="O5111" s="0" t="str">
        <f aca="false">B5111</f>
        <v>Enseignement supérieur et recherche</v>
      </c>
      <c r="P5111" s="0" t="str">
        <f aca="false">C5111</f>
        <v>R&amp;D sciences physiques et naturelles</v>
      </c>
      <c r="Q5111" s="0" t="str">
        <f aca="false">D5111</f>
        <v>Electrique direct</v>
      </c>
      <c r="R5111" s="0" t="str">
        <f aca="false">E5111</f>
        <v>Electricité</v>
      </c>
      <c r="S5111" s="0" t="str">
        <f aca="false">F5111</f>
        <v>0411880602</v>
      </c>
      <c r="T5111" s="0" t="str">
        <f aca="false">G5111</f>
        <v>3</v>
      </c>
      <c r="U5111" s="0" t="n">
        <f aca="false">L5111</f>
        <v>0.92</v>
      </c>
      <c r="V5111" s="0" t="n">
        <f aca="false">K5111</f>
        <v>3</v>
      </c>
      <c r="W5111" s="0" t="n">
        <f aca="false">J5111</f>
        <v>0</v>
      </c>
    </row>
    <row r="5112" customFormat="false" ht="12.8" hidden="false" customHeight="false" outlineLevel="0" collapsed="false">
      <c r="A5112" s="0" t="s">
        <v>75</v>
      </c>
      <c r="B5112" s="0" t="s">
        <v>1060</v>
      </c>
      <c r="C5112" s="0" t="s">
        <v>1087</v>
      </c>
      <c r="D5112" s="0" t="s">
        <v>36</v>
      </c>
      <c r="E5112" s="0" t="s">
        <v>30</v>
      </c>
      <c r="F5112" s="0" t="s">
        <v>1093</v>
      </c>
      <c r="G5112" s="0" t="s">
        <v>1611</v>
      </c>
      <c r="H5112" s="0" t="n">
        <v>2.82170260465116</v>
      </c>
      <c r="I5112" s="0" t="n">
        <v>43.8283387287222</v>
      </c>
      <c r="J5112" s="0" t="n">
        <v>603</v>
      </c>
      <c r="K5112" s="0" t="n">
        <f aca="false">I5112*SUMIFS(syst_chauffage!$H$3:$H$27,syst_chauffage!$B$3:$B$27,D5112,syst_chauffage!$C$3:$C$27,E5112)</f>
        <v>27.1147568723191</v>
      </c>
      <c r="L5112" s="12" t="n">
        <f aca="false">H5112*SUMIFS(syst_chauffage!$K$3:$K$27,syst_chauffage!$B$3:$B$27,D5112,syst_chauffage!$C$3:$C$27,E5112)</f>
        <v>2.37076779992539</v>
      </c>
      <c r="N5112" s="0" t="str">
        <f aca="false">A5112</f>
        <v>Enseignement Recherche</v>
      </c>
      <c r="O5112" s="0" t="str">
        <f aca="false">B5112</f>
        <v>Enseignement supérieur et recherche</v>
      </c>
      <c r="P5112" s="0" t="str">
        <f aca="false">C5112</f>
        <v>R&amp;D sciences physiques et naturelles</v>
      </c>
      <c r="Q5112" s="0" t="str">
        <f aca="false">D5112</f>
        <v>PAC</v>
      </c>
      <c r="R5112" s="0" t="str">
        <f aca="false">E5112</f>
        <v>Electricité</v>
      </c>
      <c r="S5112" s="0" t="str">
        <f aca="false">F5112</f>
        <v>0411880902</v>
      </c>
      <c r="T5112" s="0" t="str">
        <f aca="false">G5112</f>
        <v>3</v>
      </c>
      <c r="U5112" s="0" t="n">
        <f aca="false">L5112</f>
        <v>2.37076779992539</v>
      </c>
      <c r="V5112" s="0" t="n">
        <f aca="false">K5112</f>
        <v>27.1147568723191</v>
      </c>
      <c r="W5112" s="0" t="n">
        <f aca="false">J5112</f>
        <v>603</v>
      </c>
    </row>
    <row r="5113" customFormat="false" ht="12.8" hidden="false" customHeight="false" outlineLevel="0" collapsed="false">
      <c r="A5113" s="0" t="s">
        <v>75</v>
      </c>
      <c r="B5113" s="0" t="s">
        <v>1060</v>
      </c>
      <c r="C5113" s="0" t="s">
        <v>1087</v>
      </c>
      <c r="D5113" s="0" t="s">
        <v>51</v>
      </c>
      <c r="E5113" s="0" t="s">
        <v>57</v>
      </c>
      <c r="F5113" s="0" t="s">
        <v>1094</v>
      </c>
      <c r="G5113" s="0" t="s">
        <v>1611</v>
      </c>
      <c r="H5113" s="0" t="n">
        <v>0.921972631630673</v>
      </c>
      <c r="I5113" s="0" t="n">
        <v>20.1601451918235</v>
      </c>
      <c r="J5113" s="0" t="n">
        <v>0</v>
      </c>
      <c r="K5113" s="0" t="n">
        <f aca="false">I5113*SUMIFS(syst_chauffage!$H$3:$H$27,syst_chauffage!$B$3:$B$27,D5113,syst_chauffage!$C$3:$C$27,E5113)</f>
        <v>42.7164013636682</v>
      </c>
      <c r="L5113" s="12" t="n">
        <f aca="false">H5113*SUMIFS(syst_chauffage!$K$3:$K$27,syst_chauffage!$B$3:$B$27,D5113,syst_chauffage!$C$3:$C$27,E5113)</f>
        <v>0.921972631630673</v>
      </c>
      <c r="N5113" s="0" t="str">
        <f aca="false">A5113</f>
        <v>Enseignement Recherche</v>
      </c>
      <c r="O5113" s="0" t="str">
        <f aca="false">B5113</f>
        <v>Enseignement supérieur et recherche</v>
      </c>
      <c r="P5113" s="0" t="str">
        <f aca="false">C5113</f>
        <v>R&amp;D sciences physiques et naturelles</v>
      </c>
      <c r="Q5113" s="0" t="str">
        <f aca="false">D5113</f>
        <v>Autre système centralisé performant</v>
      </c>
      <c r="R5113" s="0" t="str">
        <f aca="false">E5113</f>
        <v>Autres</v>
      </c>
      <c r="S5113" s="0" t="str">
        <f aca="false">F5113</f>
        <v>0411882101</v>
      </c>
      <c r="T5113" s="0" t="str">
        <f aca="false">G5113</f>
        <v>3</v>
      </c>
      <c r="U5113" s="0" t="n">
        <f aca="false">L5113</f>
        <v>0.921972631630673</v>
      </c>
      <c r="V5113" s="0" t="n">
        <f aca="false">K5113</f>
        <v>42.7164013636682</v>
      </c>
      <c r="W5113" s="0" t="n">
        <f aca="false">J5113</f>
        <v>0</v>
      </c>
    </row>
    <row r="5114" customFormat="false" ht="12.8" hidden="false" customHeight="false" outlineLevel="0" collapsed="false">
      <c r="A5114" s="0" t="s">
        <v>75</v>
      </c>
      <c r="B5114" s="0" t="s">
        <v>1060</v>
      </c>
      <c r="C5114" s="0" t="s">
        <v>1087</v>
      </c>
      <c r="D5114" s="0" t="s">
        <v>51</v>
      </c>
      <c r="E5114" s="0" t="s">
        <v>58</v>
      </c>
      <c r="F5114" s="0" t="s">
        <v>1095</v>
      </c>
      <c r="G5114" s="0" t="s">
        <v>1611</v>
      </c>
      <c r="H5114" s="0" t="n">
        <v>1.00825672245311</v>
      </c>
      <c r="I5114" s="0" t="n">
        <v>21.1738053153633</v>
      </c>
      <c r="J5114" s="0" t="n">
        <v>680</v>
      </c>
      <c r="K5114" s="0" t="n">
        <f aca="false">I5114*SUMIFS(syst_chauffage!$H$3:$H$27,syst_chauffage!$B$3:$B$27,D5114,syst_chauffage!$C$3:$C$27,E5114)</f>
        <v>45.1848901034327</v>
      </c>
      <c r="L5114" s="12" t="n">
        <f aca="false">H5114*SUMIFS(syst_chauffage!$K$3:$K$27,syst_chauffage!$B$3:$B$27,D5114,syst_chauffage!$C$3:$C$27,E5114)</f>
        <v>1.00825672245311</v>
      </c>
      <c r="N5114" s="0" t="str">
        <f aca="false">A5114</f>
        <v>Enseignement Recherche</v>
      </c>
      <c r="O5114" s="0" t="str">
        <f aca="false">B5114</f>
        <v>Enseignement supérieur et recherche</v>
      </c>
      <c r="P5114" s="0" t="str">
        <f aca="false">C5114</f>
        <v>R&amp;D sciences physiques et naturelles</v>
      </c>
      <c r="Q5114" s="0" t="str">
        <f aca="false">D5114</f>
        <v>Autre système centralisé performant</v>
      </c>
      <c r="R5114" s="0" t="str">
        <f aca="false">E5114</f>
        <v>Urbain</v>
      </c>
      <c r="S5114" s="0" t="str">
        <f aca="false">F5114</f>
        <v>0411882106</v>
      </c>
      <c r="T5114" s="0" t="str">
        <f aca="false">G5114</f>
        <v>3</v>
      </c>
      <c r="U5114" s="0" t="n">
        <f aca="false">L5114</f>
        <v>1.00825672245311</v>
      </c>
      <c r="V5114" s="0" t="n">
        <f aca="false">K5114</f>
        <v>45.1848901034327</v>
      </c>
      <c r="W5114" s="0" t="n">
        <f aca="false">J5114</f>
        <v>680</v>
      </c>
    </row>
    <row r="5115" customFormat="false" ht="12.8" hidden="false" customHeight="false" outlineLevel="0" collapsed="false">
      <c r="A5115" s="0" t="s">
        <v>75</v>
      </c>
      <c r="B5115" s="0" t="s">
        <v>1060</v>
      </c>
      <c r="C5115" s="0" t="s">
        <v>1087</v>
      </c>
      <c r="D5115" s="0" t="s">
        <v>27</v>
      </c>
      <c r="E5115" s="0" t="s">
        <v>23</v>
      </c>
      <c r="F5115" s="0" t="s">
        <v>1096</v>
      </c>
      <c r="G5115" s="0" t="s">
        <v>1611</v>
      </c>
      <c r="H5115" s="0" t="n">
        <v>0.759604796623066</v>
      </c>
      <c r="I5115" s="0" t="n">
        <v>12.6638274861688</v>
      </c>
      <c r="J5115" s="0" t="n">
        <v>608</v>
      </c>
      <c r="K5115" s="0" t="n">
        <f aca="false">I5115*SUMIFS(syst_chauffage!$H$3:$H$27,syst_chauffage!$B$3:$B$27,D5115,syst_chauffage!$C$3:$C$27,E5115)</f>
        <v>32.4751590010274</v>
      </c>
      <c r="L5115" s="12" t="n">
        <f aca="false">H5115*SUMIFS(syst_chauffage!$K$3:$K$27,syst_chauffage!$B$3:$B$27,D5115,syst_chauffage!$C$3:$C$27,E5115)</f>
        <v>0.759604796623066</v>
      </c>
      <c r="N5115" s="0" t="str">
        <f aca="false">A5115</f>
        <v>Enseignement Recherche</v>
      </c>
      <c r="O5115" s="0" t="str">
        <f aca="false">B5115</f>
        <v>Enseignement supérieur et recherche</v>
      </c>
      <c r="P5115" s="0" t="str">
        <f aca="false">C5115</f>
        <v>R&amp;D sciences physiques et naturelles</v>
      </c>
      <c r="Q5115" s="0" t="str">
        <f aca="false">D5115</f>
        <v>Chaudière condensation fioul</v>
      </c>
      <c r="R5115" s="0" t="str">
        <f aca="false">E5115</f>
        <v>Fioul</v>
      </c>
      <c r="S5115" s="0" t="str">
        <f aca="false">F5115</f>
        <v>0411882303</v>
      </c>
      <c r="T5115" s="0" t="str">
        <f aca="false">G5115</f>
        <v>3</v>
      </c>
      <c r="U5115" s="0" t="n">
        <f aca="false">L5115</f>
        <v>0.759604796623066</v>
      </c>
      <c r="V5115" s="0" t="n">
        <f aca="false">K5115</f>
        <v>32.4751590010274</v>
      </c>
      <c r="W5115" s="0" t="n">
        <f aca="false">J5115</f>
        <v>608</v>
      </c>
    </row>
    <row r="5116" customFormat="false" ht="12.8" hidden="false" customHeight="false" outlineLevel="0" collapsed="false">
      <c r="A5116" s="0" t="s">
        <v>75</v>
      </c>
      <c r="B5116" s="0" t="s">
        <v>1060</v>
      </c>
      <c r="C5116" s="0" t="s">
        <v>1087</v>
      </c>
      <c r="D5116" s="0" t="s">
        <v>18</v>
      </c>
      <c r="E5116" s="0" t="s">
        <v>14</v>
      </c>
      <c r="F5116" s="0" t="s">
        <v>1097</v>
      </c>
      <c r="G5116" s="0" t="s">
        <v>1611</v>
      </c>
      <c r="H5116" s="0" t="n">
        <v>0.985838356140444</v>
      </c>
      <c r="I5116" s="0" t="n">
        <v>10.3280248657776</v>
      </c>
      <c r="J5116" s="0" t="n">
        <v>608</v>
      </c>
      <c r="K5116" s="0" t="n">
        <f aca="false">I5116*SUMIFS(syst_chauffage!$H$3:$H$27,syst_chauffage!$B$3:$B$27,D5116,syst_chauffage!$C$3:$C$27,E5116)</f>
        <v>28.1431336650482</v>
      </c>
      <c r="L5116" s="12" t="n">
        <f aca="false">H5116*SUMIFS(syst_chauffage!$K$3:$K$27,syst_chauffage!$B$3:$B$27,D5116,syst_chauffage!$C$3:$C$27,E5116)</f>
        <v>0.957689605429656</v>
      </c>
      <c r="N5116" s="0" t="str">
        <f aca="false">A5116</f>
        <v>Enseignement Recherche</v>
      </c>
      <c r="O5116" s="0" t="str">
        <f aca="false">B5116</f>
        <v>Enseignement supérieur et recherche</v>
      </c>
      <c r="P5116" s="0" t="str">
        <f aca="false">C5116</f>
        <v>R&amp;D sciences physiques et naturelles</v>
      </c>
      <c r="Q5116" s="0" t="str">
        <f aca="false">D5116</f>
        <v>Chaudière condensation gaz</v>
      </c>
      <c r="R5116" s="0" t="str">
        <f aca="false">E5116</f>
        <v>Gaz</v>
      </c>
      <c r="S5116" s="0" t="str">
        <f aca="false">F5116</f>
        <v>0411882404</v>
      </c>
      <c r="T5116" s="0" t="str">
        <f aca="false">G5116</f>
        <v>3</v>
      </c>
      <c r="U5116" s="0" t="n">
        <f aca="false">L5116</f>
        <v>0.957689605429656</v>
      </c>
      <c r="V5116" s="0" t="n">
        <f aca="false">K5116</f>
        <v>28.1431336650482</v>
      </c>
      <c r="W5116" s="0" t="n">
        <f aca="false">J5116</f>
        <v>608</v>
      </c>
    </row>
    <row r="5117" customFormat="false" ht="12.8" hidden="false" customHeight="false" outlineLevel="0" collapsed="false">
      <c r="A5117" s="0" t="s">
        <v>75</v>
      </c>
      <c r="B5117" s="0" t="s">
        <v>1060</v>
      </c>
      <c r="C5117" s="0" t="s">
        <v>1087</v>
      </c>
      <c r="D5117" s="0" t="s">
        <v>32</v>
      </c>
      <c r="E5117" s="0" t="s">
        <v>30</v>
      </c>
      <c r="F5117" s="0" t="s">
        <v>1098</v>
      </c>
      <c r="G5117" s="0" t="s">
        <v>1611</v>
      </c>
      <c r="H5117" s="0" t="n">
        <v>1</v>
      </c>
      <c r="I5117" s="0" t="n">
        <v>12</v>
      </c>
      <c r="J5117" s="0" t="n">
        <v>0</v>
      </c>
      <c r="K5117" s="0" t="n">
        <f aca="false">I5117*SUMIFS(syst_chauffage!$H$3:$H$27,syst_chauffage!$B$3:$B$27,D5117,syst_chauffage!$C$3:$C$27,E5117)</f>
        <v>12</v>
      </c>
      <c r="L5117" s="12" t="n">
        <f aca="false">H5117*SUMIFS(syst_chauffage!$K$3:$K$27,syst_chauffage!$B$3:$B$27,D5117,syst_chauffage!$C$3:$C$27,E5117)</f>
        <v>1</v>
      </c>
      <c r="N5117" s="0" t="str">
        <f aca="false">A5117</f>
        <v>Enseignement Recherche</v>
      </c>
      <c r="O5117" s="0" t="str">
        <f aca="false">B5117</f>
        <v>Enseignement supérieur et recherche</v>
      </c>
      <c r="P5117" s="0" t="str">
        <f aca="false">C5117</f>
        <v>R&amp;D sciences physiques et naturelles</v>
      </c>
      <c r="Q5117" s="0" t="str">
        <f aca="false">D5117</f>
        <v>Electrique direct performant</v>
      </c>
      <c r="R5117" s="0" t="str">
        <f aca="false">E5117</f>
        <v>Electricité</v>
      </c>
      <c r="S5117" s="0" t="str">
        <f aca="false">F5117</f>
        <v>0411882602</v>
      </c>
      <c r="T5117" s="0" t="str">
        <f aca="false">G5117</f>
        <v>3</v>
      </c>
      <c r="U5117" s="0" t="n">
        <f aca="false">L5117</f>
        <v>1</v>
      </c>
      <c r="V5117" s="0" t="n">
        <f aca="false">K5117</f>
        <v>12</v>
      </c>
      <c r="W5117" s="0" t="n">
        <f aca="false">J5117</f>
        <v>0</v>
      </c>
    </row>
    <row r="5118" customFormat="false" ht="12.8" hidden="false" customHeight="false" outlineLevel="0" collapsed="false">
      <c r="A5118" s="0" t="s">
        <v>75</v>
      </c>
      <c r="B5118" s="0" t="s">
        <v>1060</v>
      </c>
      <c r="C5118" s="0" t="s">
        <v>1087</v>
      </c>
      <c r="D5118" s="0" t="s">
        <v>38</v>
      </c>
      <c r="E5118" s="0" t="s">
        <v>30</v>
      </c>
      <c r="F5118" s="0" t="s">
        <v>1099</v>
      </c>
      <c r="G5118" s="0" t="s">
        <v>1611</v>
      </c>
      <c r="H5118" s="0" t="n">
        <v>3.25581069767441</v>
      </c>
      <c r="I5118" s="0" t="n">
        <v>52.1765937246693</v>
      </c>
      <c r="J5118" s="0" t="n">
        <v>648</v>
      </c>
      <c r="K5118" s="0" t="n">
        <f aca="false">I5118*SUMIFS(syst_chauffage!$H$3:$H$27,syst_chauffage!$B$3:$B$27,D5118,syst_chauffage!$C$3:$C$27,E5118)</f>
        <v>52.739777545716</v>
      </c>
      <c r="L5118" s="12" t="n">
        <f aca="false">H5118*SUMIFS(syst_chauffage!$K$3:$K$27,syst_chauffage!$B$3:$B$27,D5118,syst_chauffage!$C$3:$C$27,E5118)</f>
        <v>2.91269929932311</v>
      </c>
      <c r="N5118" s="0" t="str">
        <f aca="false">A5118</f>
        <v>Enseignement Recherche</v>
      </c>
      <c r="O5118" s="0" t="str">
        <f aca="false">B5118</f>
        <v>Enseignement supérieur et recherche</v>
      </c>
      <c r="P5118" s="0" t="str">
        <f aca="false">C5118</f>
        <v>R&amp;D sciences physiques et naturelles</v>
      </c>
      <c r="Q5118" s="0" t="str">
        <f aca="false">D5118</f>
        <v>PAC performant</v>
      </c>
      <c r="R5118" s="0" t="str">
        <f aca="false">E5118</f>
        <v>Electricité</v>
      </c>
      <c r="S5118" s="0" t="str">
        <f aca="false">F5118</f>
        <v>0411882902</v>
      </c>
      <c r="T5118" s="0" t="str">
        <f aca="false">G5118</f>
        <v>3</v>
      </c>
      <c r="U5118" s="0" t="n">
        <f aca="false">L5118</f>
        <v>2.91269929932311</v>
      </c>
      <c r="V5118" s="0" t="n">
        <f aca="false">K5118</f>
        <v>52.739777545716</v>
      </c>
      <c r="W5118" s="0" t="n">
        <f aca="false">J5118</f>
        <v>648</v>
      </c>
    </row>
    <row r="5119" customFormat="false" ht="12.8" hidden="false" customHeight="false" outlineLevel="0" collapsed="false">
      <c r="A5119" s="0" t="s">
        <v>75</v>
      </c>
      <c r="B5119" s="0" t="s">
        <v>1060</v>
      </c>
      <c r="C5119" s="0" t="s">
        <v>1100</v>
      </c>
      <c r="D5119" s="0" t="s">
        <v>19</v>
      </c>
      <c r="E5119" s="0" t="s">
        <v>57</v>
      </c>
      <c r="F5119" s="0" t="s">
        <v>1101</v>
      </c>
      <c r="G5119" s="0" t="s">
        <v>1611</v>
      </c>
      <c r="H5119" s="0" t="n">
        <v>0.808253870714118</v>
      </c>
      <c r="I5119" s="0" t="n">
        <v>20.4084406835249</v>
      </c>
      <c r="J5119" s="0" t="n">
        <v>0</v>
      </c>
      <c r="K5119" s="0" t="n">
        <f aca="false">I5119*SUMIFS(syst_chauffage!$H$3:$H$27,syst_chauffage!$B$3:$B$27,D5119,syst_chauffage!$C$3:$C$27,E5119)</f>
        <v>28.418277598513</v>
      </c>
      <c r="L5119" s="12" t="n">
        <f aca="false">H5119*SUMIFS(syst_chauffage!$K$3:$K$27,syst_chauffage!$B$3:$B$27,D5119,syst_chauffage!$C$3:$C$27,E5119)</f>
        <v>0.808253870714118</v>
      </c>
      <c r="N5119" s="0" t="str">
        <f aca="false">A5119</f>
        <v>Enseignement Recherche</v>
      </c>
      <c r="O5119" s="0" t="str">
        <f aca="false">B5119</f>
        <v>Enseignement supérieur et recherche</v>
      </c>
      <c r="P5119" s="0" t="str">
        <f aca="false">C5119</f>
        <v>université</v>
      </c>
      <c r="Q5119" s="0" t="str">
        <f aca="false">D5119</f>
        <v>Autre système centralisé</v>
      </c>
      <c r="R5119" s="0" t="str">
        <f aca="false">E5119</f>
        <v>Autres</v>
      </c>
      <c r="S5119" s="0" t="str">
        <f aca="false">F5119</f>
        <v>0411940101</v>
      </c>
      <c r="T5119" s="0" t="str">
        <f aca="false">G5119</f>
        <v>3</v>
      </c>
      <c r="U5119" s="0" t="n">
        <f aca="false">L5119</f>
        <v>0.808253870714118</v>
      </c>
      <c r="V5119" s="0" t="n">
        <f aca="false">K5119</f>
        <v>28.418277598513</v>
      </c>
      <c r="W5119" s="0" t="n">
        <f aca="false">J5119</f>
        <v>0</v>
      </c>
    </row>
    <row r="5120" customFormat="false" ht="12.8" hidden="false" customHeight="false" outlineLevel="0" collapsed="false">
      <c r="A5120" s="0" t="s">
        <v>75</v>
      </c>
      <c r="B5120" s="0" t="s">
        <v>1060</v>
      </c>
      <c r="C5120" s="0" t="s">
        <v>1100</v>
      </c>
      <c r="D5120" s="0" t="s">
        <v>19</v>
      </c>
      <c r="E5120" s="0" t="s">
        <v>58</v>
      </c>
      <c r="F5120" s="0" t="s">
        <v>1102</v>
      </c>
      <c r="G5120" s="0" t="s">
        <v>1611</v>
      </c>
      <c r="H5120" s="0" t="n">
        <v>0.785187399708502</v>
      </c>
      <c r="I5120" s="0" t="n">
        <v>18.8289946288239</v>
      </c>
      <c r="J5120" s="0" t="n">
        <v>680</v>
      </c>
      <c r="K5120" s="0" t="n">
        <f aca="false">I5120*SUMIFS(syst_chauffage!$H$3:$H$27,syst_chauffage!$B$3:$B$27,D5120,syst_chauffage!$C$3:$C$27,E5120)</f>
        <v>30.9727469973956</v>
      </c>
      <c r="L5120" s="12" t="n">
        <f aca="false">H5120*SUMIFS(syst_chauffage!$K$3:$K$27,syst_chauffage!$B$3:$B$27,D5120,syst_chauffage!$C$3:$C$27,E5120)</f>
        <v>0.785187399708502</v>
      </c>
      <c r="N5120" s="0" t="str">
        <f aca="false">A5120</f>
        <v>Enseignement Recherche</v>
      </c>
      <c r="O5120" s="0" t="str">
        <f aca="false">B5120</f>
        <v>Enseignement supérieur et recherche</v>
      </c>
      <c r="P5120" s="0" t="str">
        <f aca="false">C5120</f>
        <v>université</v>
      </c>
      <c r="Q5120" s="0" t="str">
        <f aca="false">D5120</f>
        <v>Autre système centralisé</v>
      </c>
      <c r="R5120" s="0" t="str">
        <f aca="false">E5120</f>
        <v>Urbain</v>
      </c>
      <c r="S5120" s="0" t="str">
        <f aca="false">F5120</f>
        <v>0411940106</v>
      </c>
      <c r="T5120" s="0" t="str">
        <f aca="false">G5120</f>
        <v>3</v>
      </c>
      <c r="U5120" s="0" t="n">
        <f aca="false">L5120</f>
        <v>0.785187399708502</v>
      </c>
      <c r="V5120" s="0" t="n">
        <f aca="false">K5120</f>
        <v>30.9727469973956</v>
      </c>
      <c r="W5120" s="0" t="n">
        <f aca="false">J5120</f>
        <v>680</v>
      </c>
    </row>
    <row r="5121" customFormat="false" ht="12.8" hidden="false" customHeight="false" outlineLevel="0" collapsed="false">
      <c r="A5121" s="0" t="s">
        <v>75</v>
      </c>
      <c r="B5121" s="0" t="s">
        <v>1060</v>
      </c>
      <c r="C5121" s="0" t="s">
        <v>1100</v>
      </c>
      <c r="D5121" s="0" t="s">
        <v>22</v>
      </c>
      <c r="E5121" s="0" t="s">
        <v>23</v>
      </c>
      <c r="F5121" s="0" t="s">
        <v>1103</v>
      </c>
      <c r="G5121" s="0" t="s">
        <v>1611</v>
      </c>
      <c r="H5121" s="0" t="n">
        <v>0.724986604984925</v>
      </c>
      <c r="I5121" s="0" t="n">
        <v>5.76514053524366</v>
      </c>
      <c r="J5121" s="0" t="n">
        <v>0</v>
      </c>
      <c r="K5121" s="0" t="n">
        <f aca="false">I5121*SUMIFS(syst_chauffage!$H$3:$H$27,syst_chauffage!$B$3:$B$27,D5121,syst_chauffage!$C$3:$C$27,E5121)</f>
        <v>10.1525422456461</v>
      </c>
      <c r="L5121" s="12" t="n">
        <f aca="false">H5121*SUMIFS(syst_chauffage!$K$3:$K$27,syst_chauffage!$B$3:$B$27,D5121,syst_chauffage!$C$3:$C$27,E5121)</f>
        <v>0.724986604984925</v>
      </c>
      <c r="N5121" s="0" t="str">
        <f aca="false">A5121</f>
        <v>Enseignement Recherche</v>
      </c>
      <c r="O5121" s="0" t="str">
        <f aca="false">B5121</f>
        <v>Enseignement supérieur et recherche</v>
      </c>
      <c r="P5121" s="0" t="str">
        <f aca="false">C5121</f>
        <v>université</v>
      </c>
      <c r="Q5121" s="0" t="str">
        <f aca="false">D5121</f>
        <v>Chaudière fioul</v>
      </c>
      <c r="R5121" s="0" t="str">
        <f aca="false">E5121</f>
        <v>Fioul</v>
      </c>
      <c r="S5121" s="0" t="str">
        <f aca="false">F5121</f>
        <v>0411940303</v>
      </c>
      <c r="T5121" s="0" t="str">
        <f aca="false">G5121</f>
        <v>3</v>
      </c>
      <c r="U5121" s="0" t="n">
        <f aca="false">L5121</f>
        <v>0.724986604984925</v>
      </c>
      <c r="V5121" s="0" t="n">
        <f aca="false">K5121</f>
        <v>10.1525422456461</v>
      </c>
      <c r="W5121" s="0" t="n">
        <f aca="false">J5121</f>
        <v>0</v>
      </c>
    </row>
    <row r="5122" customFormat="false" ht="12.8" hidden="false" customHeight="false" outlineLevel="0" collapsed="false">
      <c r="A5122" s="0" t="s">
        <v>75</v>
      </c>
      <c r="B5122" s="0" t="s">
        <v>1060</v>
      </c>
      <c r="C5122" s="0" t="s">
        <v>1100</v>
      </c>
      <c r="D5122" s="0" t="s">
        <v>13</v>
      </c>
      <c r="E5122" s="0" t="s">
        <v>14</v>
      </c>
      <c r="F5122" s="0" t="s">
        <v>1104</v>
      </c>
      <c r="G5122" s="0" t="s">
        <v>1611</v>
      </c>
      <c r="H5122" s="0" t="n">
        <v>0.783819334928058</v>
      </c>
      <c r="I5122" s="0" t="n">
        <v>4.51665504544762</v>
      </c>
      <c r="J5122" s="0" t="n">
        <v>196</v>
      </c>
      <c r="K5122" s="0" t="n">
        <f aca="false">I5122*SUMIFS(syst_chauffage!$H$3:$H$27,syst_chauffage!$B$3:$B$27,D5122,syst_chauffage!$C$3:$C$27,E5122)</f>
        <v>9.12179920822405</v>
      </c>
      <c r="L5122" s="12" t="n">
        <f aca="false">H5122*SUMIFS(syst_chauffage!$K$3:$K$27,syst_chauffage!$B$3:$B$27,D5122,syst_chauffage!$C$3:$C$27,E5122)</f>
        <v>0.783819334928058</v>
      </c>
      <c r="N5122" s="0" t="str">
        <f aca="false">A5122</f>
        <v>Enseignement Recherche</v>
      </c>
      <c r="O5122" s="0" t="str">
        <f aca="false">B5122</f>
        <v>Enseignement supérieur et recherche</v>
      </c>
      <c r="P5122" s="0" t="str">
        <f aca="false">C5122</f>
        <v>université</v>
      </c>
      <c r="Q5122" s="0" t="str">
        <f aca="false">D5122</f>
        <v>Chaudière gaz</v>
      </c>
      <c r="R5122" s="0" t="str">
        <f aca="false">E5122</f>
        <v>Gaz</v>
      </c>
      <c r="S5122" s="0" t="str">
        <f aca="false">F5122</f>
        <v>0411940404</v>
      </c>
      <c r="T5122" s="0" t="str">
        <f aca="false">G5122</f>
        <v>3</v>
      </c>
      <c r="U5122" s="0" t="n">
        <f aca="false">L5122</f>
        <v>0.783819334928058</v>
      </c>
      <c r="V5122" s="0" t="n">
        <f aca="false">K5122</f>
        <v>9.12179920822405</v>
      </c>
      <c r="W5122" s="0" t="n">
        <f aca="false">J5122</f>
        <v>196</v>
      </c>
    </row>
    <row r="5123" customFormat="false" ht="12.8" hidden="false" customHeight="false" outlineLevel="0" collapsed="false">
      <c r="A5123" s="0" t="s">
        <v>75</v>
      </c>
      <c r="B5123" s="0" t="s">
        <v>1060</v>
      </c>
      <c r="C5123" s="0" t="s">
        <v>1100</v>
      </c>
      <c r="D5123" s="0" t="s">
        <v>29</v>
      </c>
      <c r="E5123" s="0" t="s">
        <v>30</v>
      </c>
      <c r="F5123" s="0" t="s">
        <v>1105</v>
      </c>
      <c r="G5123" s="0" t="s">
        <v>1611</v>
      </c>
      <c r="H5123" s="0" t="n">
        <v>0.92</v>
      </c>
      <c r="I5123" s="0" t="n">
        <v>10.4</v>
      </c>
      <c r="J5123" s="0" t="n">
        <v>0</v>
      </c>
      <c r="K5123" s="0" t="n">
        <f aca="false">I5123*SUMIFS(syst_chauffage!$H$3:$H$27,syst_chauffage!$B$3:$B$27,D5123,syst_chauffage!$C$3:$C$27,E5123)</f>
        <v>3</v>
      </c>
      <c r="L5123" s="12" t="n">
        <f aca="false">H5123*SUMIFS(syst_chauffage!$K$3:$K$27,syst_chauffage!$B$3:$B$27,D5123,syst_chauffage!$C$3:$C$27,E5123)</f>
        <v>0.92</v>
      </c>
      <c r="N5123" s="0" t="str">
        <f aca="false">A5123</f>
        <v>Enseignement Recherche</v>
      </c>
      <c r="O5123" s="0" t="str">
        <f aca="false">B5123</f>
        <v>Enseignement supérieur et recherche</v>
      </c>
      <c r="P5123" s="0" t="str">
        <f aca="false">C5123</f>
        <v>université</v>
      </c>
      <c r="Q5123" s="0" t="str">
        <f aca="false">D5123</f>
        <v>Electrique direct</v>
      </c>
      <c r="R5123" s="0" t="str">
        <f aca="false">E5123</f>
        <v>Electricité</v>
      </c>
      <c r="S5123" s="0" t="str">
        <f aca="false">F5123</f>
        <v>0411940602</v>
      </c>
      <c r="T5123" s="0" t="str">
        <f aca="false">G5123</f>
        <v>3</v>
      </c>
      <c r="U5123" s="0" t="n">
        <f aca="false">L5123</f>
        <v>0.92</v>
      </c>
      <c r="V5123" s="0" t="n">
        <f aca="false">K5123</f>
        <v>3</v>
      </c>
      <c r="W5123" s="0" t="n">
        <f aca="false">J5123</f>
        <v>0</v>
      </c>
    </row>
    <row r="5124" customFormat="false" ht="12.8" hidden="false" customHeight="false" outlineLevel="0" collapsed="false">
      <c r="A5124" s="0" t="s">
        <v>75</v>
      </c>
      <c r="B5124" s="0" t="s">
        <v>1060</v>
      </c>
      <c r="C5124" s="0" t="s">
        <v>1100</v>
      </c>
      <c r="D5124" s="0" t="s">
        <v>36</v>
      </c>
      <c r="E5124" s="0" t="s">
        <v>30</v>
      </c>
      <c r="F5124" s="0" t="s">
        <v>1106</v>
      </c>
      <c r="G5124" s="0" t="s">
        <v>1611</v>
      </c>
      <c r="H5124" s="0" t="n">
        <v>2.8138808372093</v>
      </c>
      <c r="I5124" s="0" t="n">
        <v>67.0060323763673</v>
      </c>
      <c r="J5124" s="0" t="n">
        <v>522</v>
      </c>
      <c r="K5124" s="0" t="n">
        <f aca="false">I5124*SUMIFS(syst_chauffage!$H$3:$H$27,syst_chauffage!$B$3:$B$27,D5124,syst_chauffage!$C$3:$C$27,E5124)</f>
        <v>41.4538248439998</v>
      </c>
      <c r="L5124" s="12" t="n">
        <f aca="false">H5124*SUMIFS(syst_chauffage!$K$3:$K$27,syst_chauffage!$B$3:$B$27,D5124,syst_chauffage!$C$3:$C$27,E5124)</f>
        <v>2.36419602501222</v>
      </c>
      <c r="N5124" s="0" t="str">
        <f aca="false">A5124</f>
        <v>Enseignement Recherche</v>
      </c>
      <c r="O5124" s="0" t="str">
        <f aca="false">B5124</f>
        <v>Enseignement supérieur et recherche</v>
      </c>
      <c r="P5124" s="0" t="str">
        <f aca="false">C5124</f>
        <v>université</v>
      </c>
      <c r="Q5124" s="0" t="str">
        <f aca="false">D5124</f>
        <v>PAC</v>
      </c>
      <c r="R5124" s="0" t="str">
        <f aca="false">E5124</f>
        <v>Electricité</v>
      </c>
      <c r="S5124" s="0" t="str">
        <f aca="false">F5124</f>
        <v>0411940902</v>
      </c>
      <c r="T5124" s="0" t="str">
        <f aca="false">G5124</f>
        <v>3</v>
      </c>
      <c r="U5124" s="0" t="n">
        <f aca="false">L5124</f>
        <v>2.36419602501222</v>
      </c>
      <c r="V5124" s="0" t="n">
        <f aca="false">K5124</f>
        <v>41.4538248439998</v>
      </c>
      <c r="W5124" s="0" t="n">
        <f aca="false">J5124</f>
        <v>522</v>
      </c>
    </row>
    <row r="5125" customFormat="false" ht="12.8" hidden="false" customHeight="false" outlineLevel="0" collapsed="false">
      <c r="A5125" s="0" t="s">
        <v>75</v>
      </c>
      <c r="B5125" s="0" t="s">
        <v>1060</v>
      </c>
      <c r="C5125" s="0" t="s">
        <v>1100</v>
      </c>
      <c r="D5125" s="0" t="s">
        <v>51</v>
      </c>
      <c r="E5125" s="0" t="s">
        <v>57</v>
      </c>
      <c r="F5125" s="0" t="s">
        <v>1107</v>
      </c>
      <c r="G5125" s="0" t="s">
        <v>1611</v>
      </c>
      <c r="H5125" s="0" t="n">
        <v>0.932600620054751</v>
      </c>
      <c r="I5125" s="0" t="n">
        <v>24.295762718482</v>
      </c>
      <c r="J5125" s="0" t="n">
        <v>0</v>
      </c>
      <c r="K5125" s="0" t="n">
        <f aca="false">I5125*SUMIFS(syst_chauffage!$H$3:$H$27,syst_chauffage!$B$3:$B$27,D5125,syst_chauffage!$C$3:$C$27,E5125)</f>
        <v>51.4791705041908</v>
      </c>
      <c r="L5125" s="12" t="n">
        <f aca="false">H5125*SUMIFS(syst_chauffage!$K$3:$K$27,syst_chauffage!$B$3:$B$27,D5125,syst_chauffage!$C$3:$C$27,E5125)</f>
        <v>0.932600620054751</v>
      </c>
      <c r="N5125" s="0" t="str">
        <f aca="false">A5125</f>
        <v>Enseignement Recherche</v>
      </c>
      <c r="O5125" s="0" t="str">
        <f aca="false">B5125</f>
        <v>Enseignement supérieur et recherche</v>
      </c>
      <c r="P5125" s="0" t="str">
        <f aca="false">C5125</f>
        <v>université</v>
      </c>
      <c r="Q5125" s="0" t="str">
        <f aca="false">D5125</f>
        <v>Autre système centralisé performant</v>
      </c>
      <c r="R5125" s="0" t="str">
        <f aca="false">E5125</f>
        <v>Autres</v>
      </c>
      <c r="S5125" s="0" t="str">
        <f aca="false">F5125</f>
        <v>0411942101</v>
      </c>
      <c r="T5125" s="0" t="str">
        <f aca="false">G5125</f>
        <v>3</v>
      </c>
      <c r="U5125" s="0" t="n">
        <f aca="false">L5125</f>
        <v>0.932600620054751</v>
      </c>
      <c r="V5125" s="0" t="n">
        <f aca="false">K5125</f>
        <v>51.4791705041908</v>
      </c>
      <c r="W5125" s="0" t="n">
        <f aca="false">J5125</f>
        <v>0</v>
      </c>
    </row>
    <row r="5126" customFormat="false" ht="12.8" hidden="false" customHeight="false" outlineLevel="0" collapsed="false">
      <c r="A5126" s="0" t="s">
        <v>75</v>
      </c>
      <c r="B5126" s="0" t="s">
        <v>1060</v>
      </c>
      <c r="C5126" s="0" t="s">
        <v>1100</v>
      </c>
      <c r="D5126" s="0" t="s">
        <v>51</v>
      </c>
      <c r="E5126" s="0" t="s">
        <v>58</v>
      </c>
      <c r="F5126" s="0" t="s">
        <v>1108</v>
      </c>
      <c r="G5126" s="0" t="s">
        <v>1611</v>
      </c>
      <c r="H5126" s="0" t="n">
        <v>0.905985461202116</v>
      </c>
      <c r="I5126" s="0" t="n">
        <v>22.4154697962189</v>
      </c>
      <c r="J5126" s="0" t="n">
        <v>680</v>
      </c>
      <c r="K5126" s="0" t="n">
        <f aca="false">I5126*SUMIFS(syst_chauffage!$H$3:$H$27,syst_chauffage!$B$3:$B$27,D5126,syst_chauffage!$C$3:$C$27,E5126)</f>
        <v>47.8346014933871</v>
      </c>
      <c r="L5126" s="12" t="n">
        <f aca="false">H5126*SUMIFS(syst_chauffage!$K$3:$K$27,syst_chauffage!$B$3:$B$27,D5126,syst_chauffage!$C$3:$C$27,E5126)</f>
        <v>0.905985461202116</v>
      </c>
      <c r="N5126" s="0" t="str">
        <f aca="false">A5126</f>
        <v>Enseignement Recherche</v>
      </c>
      <c r="O5126" s="0" t="str">
        <f aca="false">B5126</f>
        <v>Enseignement supérieur et recherche</v>
      </c>
      <c r="P5126" s="0" t="str">
        <f aca="false">C5126</f>
        <v>université</v>
      </c>
      <c r="Q5126" s="0" t="str">
        <f aca="false">D5126</f>
        <v>Autre système centralisé performant</v>
      </c>
      <c r="R5126" s="0" t="str">
        <f aca="false">E5126</f>
        <v>Urbain</v>
      </c>
      <c r="S5126" s="0" t="str">
        <f aca="false">F5126</f>
        <v>0411942106</v>
      </c>
      <c r="T5126" s="0" t="str">
        <f aca="false">G5126</f>
        <v>3</v>
      </c>
      <c r="U5126" s="0" t="n">
        <f aca="false">L5126</f>
        <v>0.905985461202116</v>
      </c>
      <c r="V5126" s="0" t="n">
        <f aca="false">K5126</f>
        <v>47.8346014933871</v>
      </c>
      <c r="W5126" s="0" t="n">
        <f aca="false">J5126</f>
        <v>680</v>
      </c>
    </row>
    <row r="5127" customFormat="false" ht="12.8" hidden="false" customHeight="false" outlineLevel="0" collapsed="false">
      <c r="A5127" s="0" t="s">
        <v>75</v>
      </c>
      <c r="B5127" s="0" t="s">
        <v>1060</v>
      </c>
      <c r="C5127" s="0" t="s">
        <v>1100</v>
      </c>
      <c r="D5127" s="0" t="s">
        <v>27</v>
      </c>
      <c r="E5127" s="0" t="s">
        <v>23</v>
      </c>
      <c r="F5127" s="0" t="s">
        <v>1109</v>
      </c>
      <c r="G5127" s="0" t="s">
        <v>1611</v>
      </c>
      <c r="H5127" s="0" t="n">
        <v>0.766210595717177</v>
      </c>
      <c r="I5127" s="0" t="n">
        <v>6.86326254195674</v>
      </c>
      <c r="J5127" s="0" t="n">
        <v>441</v>
      </c>
      <c r="K5127" s="0" t="n">
        <f aca="false">I5127*SUMIFS(syst_chauffage!$H$3:$H$27,syst_chauffage!$B$3:$B$27,D5127,syst_chauffage!$C$3:$C$27,E5127)</f>
        <v>17.6001720300811</v>
      </c>
      <c r="L5127" s="12" t="n">
        <f aca="false">H5127*SUMIFS(syst_chauffage!$K$3:$K$27,syst_chauffage!$B$3:$B$27,D5127,syst_chauffage!$C$3:$C$27,E5127)</f>
        <v>0.766210595717177</v>
      </c>
      <c r="N5127" s="0" t="str">
        <f aca="false">A5127</f>
        <v>Enseignement Recherche</v>
      </c>
      <c r="O5127" s="0" t="str">
        <f aca="false">B5127</f>
        <v>Enseignement supérieur et recherche</v>
      </c>
      <c r="P5127" s="0" t="str">
        <f aca="false">C5127</f>
        <v>université</v>
      </c>
      <c r="Q5127" s="0" t="str">
        <f aca="false">D5127</f>
        <v>Chaudière condensation fioul</v>
      </c>
      <c r="R5127" s="0" t="str">
        <f aca="false">E5127</f>
        <v>Fioul</v>
      </c>
      <c r="S5127" s="0" t="str">
        <f aca="false">F5127</f>
        <v>0411942303</v>
      </c>
      <c r="T5127" s="0" t="str">
        <f aca="false">G5127</f>
        <v>3</v>
      </c>
      <c r="U5127" s="0" t="n">
        <f aca="false">L5127</f>
        <v>0.766210595717177</v>
      </c>
      <c r="V5127" s="0" t="n">
        <f aca="false">K5127</f>
        <v>17.6001720300811</v>
      </c>
      <c r="W5127" s="0" t="n">
        <f aca="false">J5127</f>
        <v>441</v>
      </c>
    </row>
    <row r="5128" customFormat="false" ht="12.8" hidden="false" customHeight="false" outlineLevel="0" collapsed="false">
      <c r="A5128" s="0" t="s">
        <v>75</v>
      </c>
      <c r="B5128" s="0" t="s">
        <v>1060</v>
      </c>
      <c r="C5128" s="0" t="s">
        <v>1100</v>
      </c>
      <c r="D5128" s="0" t="s">
        <v>18</v>
      </c>
      <c r="E5128" s="0" t="s">
        <v>14</v>
      </c>
      <c r="F5128" s="0" t="s">
        <v>1110</v>
      </c>
      <c r="G5128" s="0" t="s">
        <v>1611</v>
      </c>
      <c r="H5128" s="0" t="n">
        <v>0.992608555568395</v>
      </c>
      <c r="I5128" s="0" t="n">
        <v>5.37697029219955</v>
      </c>
      <c r="J5128" s="0" t="n">
        <v>441</v>
      </c>
      <c r="K5128" s="0" t="n">
        <f aca="false">I5128*SUMIFS(syst_chauffage!$H$3:$H$27,syst_chauffage!$B$3:$B$27,D5128,syst_chauffage!$C$3:$C$27,E5128)</f>
        <v>14.651861862551</v>
      </c>
      <c r="L5128" s="12" t="n">
        <f aca="false">H5128*SUMIFS(syst_chauffage!$K$3:$K$27,syst_chauffage!$B$3:$B$27,D5128,syst_chauffage!$C$3:$C$27,E5128)</f>
        <v>0.964266494610778</v>
      </c>
      <c r="N5128" s="0" t="str">
        <f aca="false">A5128</f>
        <v>Enseignement Recherche</v>
      </c>
      <c r="O5128" s="0" t="str">
        <f aca="false">B5128</f>
        <v>Enseignement supérieur et recherche</v>
      </c>
      <c r="P5128" s="0" t="str">
        <f aca="false">C5128</f>
        <v>université</v>
      </c>
      <c r="Q5128" s="0" t="str">
        <f aca="false">D5128</f>
        <v>Chaudière condensation gaz</v>
      </c>
      <c r="R5128" s="0" t="str">
        <f aca="false">E5128</f>
        <v>Gaz</v>
      </c>
      <c r="S5128" s="0" t="str">
        <f aca="false">F5128</f>
        <v>0411942404</v>
      </c>
      <c r="T5128" s="0" t="str">
        <f aca="false">G5128</f>
        <v>3</v>
      </c>
      <c r="U5128" s="0" t="n">
        <f aca="false">L5128</f>
        <v>0.964266494610778</v>
      </c>
      <c r="V5128" s="0" t="n">
        <f aca="false">K5128</f>
        <v>14.651861862551</v>
      </c>
      <c r="W5128" s="0" t="n">
        <f aca="false">J5128</f>
        <v>441</v>
      </c>
    </row>
    <row r="5129" customFormat="false" ht="12.8" hidden="false" customHeight="false" outlineLevel="0" collapsed="false">
      <c r="A5129" s="0" t="s">
        <v>75</v>
      </c>
      <c r="B5129" s="0" t="s">
        <v>1060</v>
      </c>
      <c r="C5129" s="0" t="s">
        <v>1100</v>
      </c>
      <c r="D5129" s="0" t="s">
        <v>32</v>
      </c>
      <c r="E5129" s="0" t="s">
        <v>30</v>
      </c>
      <c r="F5129" s="0" t="s">
        <v>1111</v>
      </c>
      <c r="G5129" s="0" t="s">
        <v>1611</v>
      </c>
      <c r="H5129" s="0" t="n">
        <v>1</v>
      </c>
      <c r="I5129" s="0" t="n">
        <v>12</v>
      </c>
      <c r="J5129" s="0" t="n">
        <v>0</v>
      </c>
      <c r="K5129" s="0" t="n">
        <f aca="false">I5129*SUMIFS(syst_chauffage!$H$3:$H$27,syst_chauffage!$B$3:$B$27,D5129,syst_chauffage!$C$3:$C$27,E5129)</f>
        <v>12</v>
      </c>
      <c r="L5129" s="12" t="n">
        <f aca="false">H5129*SUMIFS(syst_chauffage!$K$3:$K$27,syst_chauffage!$B$3:$B$27,D5129,syst_chauffage!$C$3:$C$27,E5129)</f>
        <v>1</v>
      </c>
      <c r="N5129" s="0" t="str">
        <f aca="false">A5129</f>
        <v>Enseignement Recherche</v>
      </c>
      <c r="O5129" s="0" t="str">
        <f aca="false">B5129</f>
        <v>Enseignement supérieur et recherche</v>
      </c>
      <c r="P5129" s="0" t="str">
        <f aca="false">C5129</f>
        <v>université</v>
      </c>
      <c r="Q5129" s="0" t="str">
        <f aca="false">D5129</f>
        <v>Electrique direct performant</v>
      </c>
      <c r="R5129" s="0" t="str">
        <f aca="false">E5129</f>
        <v>Electricité</v>
      </c>
      <c r="S5129" s="0" t="str">
        <f aca="false">F5129</f>
        <v>0411942602</v>
      </c>
      <c r="T5129" s="0" t="str">
        <f aca="false">G5129</f>
        <v>3</v>
      </c>
      <c r="U5129" s="0" t="n">
        <f aca="false">L5129</f>
        <v>1</v>
      </c>
      <c r="V5129" s="0" t="n">
        <f aca="false">K5129</f>
        <v>12</v>
      </c>
      <c r="W5129" s="0" t="n">
        <f aca="false">J5129</f>
        <v>0</v>
      </c>
    </row>
    <row r="5130" customFormat="false" ht="12.8" hidden="false" customHeight="false" outlineLevel="0" collapsed="false">
      <c r="A5130" s="0" t="s">
        <v>75</v>
      </c>
      <c r="B5130" s="0" t="s">
        <v>1060</v>
      </c>
      <c r="C5130" s="0" t="s">
        <v>1100</v>
      </c>
      <c r="D5130" s="0" t="s">
        <v>38</v>
      </c>
      <c r="E5130" s="0" t="s">
        <v>30</v>
      </c>
      <c r="F5130" s="0" t="s">
        <v>1112</v>
      </c>
      <c r="G5130" s="0" t="s">
        <v>1611</v>
      </c>
      <c r="H5130" s="0" t="n">
        <v>3.24678558139534</v>
      </c>
      <c r="I5130" s="0" t="n">
        <v>79.769086162342</v>
      </c>
      <c r="J5130" s="0" t="n">
        <v>567</v>
      </c>
      <c r="K5130" s="0" t="n">
        <f aca="false">I5130*SUMIFS(syst_chauffage!$H$3:$H$27,syst_chauffage!$B$3:$B$27,D5130,syst_chauffage!$C$3:$C$27,E5130)</f>
        <v>80.6300978831027</v>
      </c>
      <c r="L5130" s="12" t="n">
        <f aca="false">H5130*SUMIFS(syst_chauffage!$K$3:$K$27,syst_chauffage!$B$3:$B$27,D5130,syst_chauffage!$C$3:$C$27,E5130)</f>
        <v>2.90462528879137</v>
      </c>
      <c r="N5130" s="0" t="str">
        <f aca="false">A5130</f>
        <v>Enseignement Recherche</v>
      </c>
      <c r="O5130" s="0" t="str">
        <f aca="false">B5130</f>
        <v>Enseignement supérieur et recherche</v>
      </c>
      <c r="P5130" s="0" t="str">
        <f aca="false">C5130</f>
        <v>université</v>
      </c>
      <c r="Q5130" s="0" t="str">
        <f aca="false">D5130</f>
        <v>PAC performant</v>
      </c>
      <c r="R5130" s="0" t="str">
        <f aca="false">E5130</f>
        <v>Electricité</v>
      </c>
      <c r="S5130" s="0" t="str">
        <f aca="false">F5130</f>
        <v>0411942902</v>
      </c>
      <c r="T5130" s="0" t="str">
        <f aca="false">G5130</f>
        <v>3</v>
      </c>
      <c r="U5130" s="0" t="n">
        <f aca="false">L5130</f>
        <v>2.90462528879137</v>
      </c>
      <c r="V5130" s="0" t="n">
        <f aca="false">K5130</f>
        <v>80.6300978831027</v>
      </c>
      <c r="W5130" s="0" t="n">
        <f aca="false">J5130</f>
        <v>567</v>
      </c>
    </row>
    <row r="5131" customFormat="false" ht="12.8" hidden="false" customHeight="false" outlineLevel="0" collapsed="false">
      <c r="A5131" s="0" t="s">
        <v>76</v>
      </c>
      <c r="B5131" s="0" t="s">
        <v>1113</v>
      </c>
      <c r="C5131" s="0" t="s">
        <v>1114</v>
      </c>
      <c r="D5131" s="0" t="s">
        <v>19</v>
      </c>
      <c r="E5131" s="0" t="s">
        <v>57</v>
      </c>
      <c r="F5131" s="0" t="s">
        <v>1115</v>
      </c>
      <c r="G5131" s="0" t="s">
        <v>1611</v>
      </c>
      <c r="H5131" s="0" t="n">
        <v>1.59109308575718</v>
      </c>
      <c r="I5131" s="0" t="n">
        <v>17.0170401174242</v>
      </c>
      <c r="J5131" s="0" t="n">
        <v>0</v>
      </c>
      <c r="K5131" s="0" t="n">
        <f aca="false">I5131*SUMIFS(syst_chauffage!$H$3:$H$27,syst_chauffage!$B$3:$B$27,D5131,syst_chauffage!$C$3:$C$27,E5131)</f>
        <v>23.6958314190257</v>
      </c>
      <c r="L5131" s="12" t="n">
        <f aca="false">H5131*SUMIFS(syst_chauffage!$K$3:$K$27,syst_chauffage!$B$3:$B$27,D5131,syst_chauffage!$C$3:$C$27,E5131)</f>
        <v>1.59109308575718</v>
      </c>
      <c r="N5131" s="0" t="str">
        <f aca="false">A5131</f>
        <v>Habitat Communautaire</v>
      </c>
      <c r="O5131" s="0" t="str">
        <f aca="false">B5131</f>
        <v>Foyer</v>
      </c>
      <c r="P5131" s="0" t="str">
        <f aca="false">C5131</f>
        <v>Foyers</v>
      </c>
      <c r="Q5131" s="0" t="str">
        <f aca="false">D5131</f>
        <v>Autre système centralisé</v>
      </c>
      <c r="R5131" s="0" t="str">
        <f aca="false">E5131</f>
        <v>Autres</v>
      </c>
      <c r="S5131" s="0" t="str">
        <f aca="false">F5131</f>
        <v>0514130101</v>
      </c>
      <c r="T5131" s="0" t="str">
        <f aca="false">G5131</f>
        <v>3</v>
      </c>
      <c r="U5131" s="0" t="n">
        <f aca="false">L5131</f>
        <v>1.59109308575718</v>
      </c>
      <c r="V5131" s="0" t="n">
        <f aca="false">K5131</f>
        <v>23.6958314190257</v>
      </c>
      <c r="W5131" s="0" t="n">
        <f aca="false">J5131</f>
        <v>0</v>
      </c>
    </row>
    <row r="5132" customFormat="false" ht="12.8" hidden="false" customHeight="false" outlineLevel="0" collapsed="false">
      <c r="A5132" s="0" t="s">
        <v>76</v>
      </c>
      <c r="B5132" s="0" t="s">
        <v>1113</v>
      </c>
      <c r="C5132" s="0" t="s">
        <v>1114</v>
      </c>
      <c r="D5132" s="0" t="s">
        <v>19</v>
      </c>
      <c r="E5132" s="0" t="s">
        <v>58</v>
      </c>
      <c r="F5132" s="0" t="s">
        <v>1116</v>
      </c>
      <c r="G5132" s="0" t="s">
        <v>1611</v>
      </c>
      <c r="H5132" s="0" t="n">
        <v>1.74029035435512</v>
      </c>
      <c r="I5132" s="0" t="n">
        <v>17.5899529432126</v>
      </c>
      <c r="J5132" s="0" t="n">
        <v>680</v>
      </c>
      <c r="K5132" s="0" t="n">
        <f aca="false">I5132*SUMIFS(syst_chauffage!$H$3:$H$27,syst_chauffage!$B$3:$B$27,D5132,syst_chauffage!$C$3:$C$27,E5132)</f>
        <v>28.9345858844853</v>
      </c>
      <c r="L5132" s="12" t="n">
        <f aca="false">H5132*SUMIFS(syst_chauffage!$K$3:$K$27,syst_chauffage!$B$3:$B$27,D5132,syst_chauffage!$C$3:$C$27,E5132)</f>
        <v>1.74029035435512</v>
      </c>
      <c r="N5132" s="0" t="str">
        <f aca="false">A5132</f>
        <v>Habitat Communautaire</v>
      </c>
      <c r="O5132" s="0" t="str">
        <f aca="false">B5132</f>
        <v>Foyer</v>
      </c>
      <c r="P5132" s="0" t="str">
        <f aca="false">C5132</f>
        <v>Foyers</v>
      </c>
      <c r="Q5132" s="0" t="str">
        <f aca="false">D5132</f>
        <v>Autre système centralisé</v>
      </c>
      <c r="R5132" s="0" t="str">
        <f aca="false">E5132</f>
        <v>Urbain</v>
      </c>
      <c r="S5132" s="0" t="str">
        <f aca="false">F5132</f>
        <v>0514130106</v>
      </c>
      <c r="T5132" s="0" t="str">
        <f aca="false">G5132</f>
        <v>3</v>
      </c>
      <c r="U5132" s="0" t="n">
        <f aca="false">L5132</f>
        <v>1.74029035435512</v>
      </c>
      <c r="V5132" s="0" t="n">
        <f aca="false">K5132</f>
        <v>28.9345858844853</v>
      </c>
      <c r="W5132" s="0" t="n">
        <f aca="false">J5132</f>
        <v>680</v>
      </c>
    </row>
    <row r="5133" customFormat="false" ht="12.8" hidden="false" customHeight="false" outlineLevel="0" collapsed="false">
      <c r="A5133" s="0" t="s">
        <v>76</v>
      </c>
      <c r="B5133" s="0" t="s">
        <v>1113</v>
      </c>
      <c r="C5133" s="0" t="s">
        <v>1114</v>
      </c>
      <c r="D5133" s="0" t="s">
        <v>22</v>
      </c>
      <c r="E5133" s="0" t="s">
        <v>23</v>
      </c>
      <c r="F5133" s="0" t="s">
        <v>1117</v>
      </c>
      <c r="G5133" s="0" t="s">
        <v>1611</v>
      </c>
      <c r="H5133" s="0" t="n">
        <v>0.623927402253678</v>
      </c>
      <c r="I5133" s="0" t="n">
        <v>9.96498746338061</v>
      </c>
      <c r="J5133" s="0" t="n">
        <v>0</v>
      </c>
      <c r="K5133" s="0" t="n">
        <f aca="false">I5133*SUMIFS(syst_chauffage!$H$3:$H$27,syst_chauffage!$B$3:$B$27,D5133,syst_chauffage!$C$3:$C$27,E5133)</f>
        <v>17.5485672171962</v>
      </c>
      <c r="L5133" s="12" t="n">
        <f aca="false">H5133*SUMIFS(syst_chauffage!$K$3:$K$27,syst_chauffage!$B$3:$B$27,D5133,syst_chauffage!$C$3:$C$27,E5133)</f>
        <v>0.623927402253678</v>
      </c>
      <c r="N5133" s="0" t="str">
        <f aca="false">A5133</f>
        <v>Habitat Communautaire</v>
      </c>
      <c r="O5133" s="0" t="str">
        <f aca="false">B5133</f>
        <v>Foyer</v>
      </c>
      <c r="P5133" s="0" t="str">
        <f aca="false">C5133</f>
        <v>Foyers</v>
      </c>
      <c r="Q5133" s="0" t="str">
        <f aca="false">D5133</f>
        <v>Chaudière fioul</v>
      </c>
      <c r="R5133" s="0" t="str">
        <f aca="false">E5133</f>
        <v>Fioul</v>
      </c>
      <c r="S5133" s="0" t="str">
        <f aca="false">F5133</f>
        <v>0514130303</v>
      </c>
      <c r="T5133" s="0" t="str">
        <f aca="false">G5133</f>
        <v>3</v>
      </c>
      <c r="U5133" s="0" t="n">
        <f aca="false">L5133</f>
        <v>0.623927402253678</v>
      </c>
      <c r="V5133" s="0" t="n">
        <f aca="false">K5133</f>
        <v>17.5485672171962</v>
      </c>
      <c r="W5133" s="0" t="n">
        <f aca="false">J5133</f>
        <v>0</v>
      </c>
    </row>
    <row r="5134" customFormat="false" ht="12.8" hidden="false" customHeight="false" outlineLevel="0" collapsed="false">
      <c r="A5134" s="0" t="s">
        <v>76</v>
      </c>
      <c r="B5134" s="0" t="s">
        <v>1113</v>
      </c>
      <c r="C5134" s="0" t="s">
        <v>1114</v>
      </c>
      <c r="D5134" s="0" t="s">
        <v>13</v>
      </c>
      <c r="E5134" s="0" t="s">
        <v>14</v>
      </c>
      <c r="F5134" s="0" t="s">
        <v>1118</v>
      </c>
      <c r="G5134" s="0" t="s">
        <v>1611</v>
      </c>
      <c r="H5134" s="0" t="n">
        <v>0.837062896444272</v>
      </c>
      <c r="I5134" s="0" t="n">
        <v>7.44588394189792</v>
      </c>
      <c r="J5134" s="0" t="n">
        <v>264</v>
      </c>
      <c r="K5134" s="0" t="n">
        <f aca="false">I5134*SUMIFS(syst_chauffage!$H$3:$H$27,syst_chauffage!$B$3:$B$27,D5134,syst_chauffage!$C$3:$C$27,E5134)</f>
        <v>15.0376456829905</v>
      </c>
      <c r="L5134" s="12" t="n">
        <f aca="false">H5134*SUMIFS(syst_chauffage!$K$3:$K$27,syst_chauffage!$B$3:$B$27,D5134,syst_chauffage!$C$3:$C$27,E5134)</f>
        <v>0.837062896444272</v>
      </c>
      <c r="N5134" s="0" t="str">
        <f aca="false">A5134</f>
        <v>Habitat Communautaire</v>
      </c>
      <c r="O5134" s="0" t="str">
        <f aca="false">B5134</f>
        <v>Foyer</v>
      </c>
      <c r="P5134" s="0" t="str">
        <f aca="false">C5134</f>
        <v>Foyers</v>
      </c>
      <c r="Q5134" s="0" t="str">
        <f aca="false">D5134</f>
        <v>Chaudière gaz</v>
      </c>
      <c r="R5134" s="0" t="str">
        <f aca="false">E5134</f>
        <v>Gaz</v>
      </c>
      <c r="S5134" s="0" t="str">
        <f aca="false">F5134</f>
        <v>0514130404</v>
      </c>
      <c r="T5134" s="0" t="str">
        <f aca="false">G5134</f>
        <v>3</v>
      </c>
      <c r="U5134" s="0" t="n">
        <f aca="false">L5134</f>
        <v>0.837062896444272</v>
      </c>
      <c r="V5134" s="0" t="n">
        <f aca="false">K5134</f>
        <v>15.0376456829905</v>
      </c>
      <c r="W5134" s="0" t="n">
        <f aca="false">J5134</f>
        <v>264</v>
      </c>
    </row>
    <row r="5135" customFormat="false" ht="12.8" hidden="false" customHeight="false" outlineLevel="0" collapsed="false">
      <c r="A5135" s="0" t="s">
        <v>76</v>
      </c>
      <c r="B5135" s="0" t="s">
        <v>1113</v>
      </c>
      <c r="C5135" s="0" t="s">
        <v>1114</v>
      </c>
      <c r="D5135" s="0" t="s">
        <v>29</v>
      </c>
      <c r="E5135" s="0" t="s">
        <v>30</v>
      </c>
      <c r="F5135" s="0" t="s">
        <v>1119</v>
      </c>
      <c r="G5135" s="0" t="s">
        <v>1611</v>
      </c>
      <c r="H5135" s="0" t="n">
        <v>0.92</v>
      </c>
      <c r="I5135" s="0" t="n">
        <v>10.4</v>
      </c>
      <c r="J5135" s="0" t="n">
        <v>0</v>
      </c>
      <c r="K5135" s="0" t="n">
        <f aca="false">I5135*SUMIFS(syst_chauffage!$H$3:$H$27,syst_chauffage!$B$3:$B$27,D5135,syst_chauffage!$C$3:$C$27,E5135)</f>
        <v>3</v>
      </c>
      <c r="L5135" s="12" t="n">
        <f aca="false">H5135*SUMIFS(syst_chauffage!$K$3:$K$27,syst_chauffage!$B$3:$B$27,D5135,syst_chauffage!$C$3:$C$27,E5135)</f>
        <v>0.92</v>
      </c>
      <c r="N5135" s="0" t="str">
        <f aca="false">A5135</f>
        <v>Habitat Communautaire</v>
      </c>
      <c r="O5135" s="0" t="str">
        <f aca="false">B5135</f>
        <v>Foyer</v>
      </c>
      <c r="P5135" s="0" t="str">
        <f aca="false">C5135</f>
        <v>Foyers</v>
      </c>
      <c r="Q5135" s="0" t="str">
        <f aca="false">D5135</f>
        <v>Electrique direct</v>
      </c>
      <c r="R5135" s="0" t="str">
        <f aca="false">E5135</f>
        <v>Electricité</v>
      </c>
      <c r="S5135" s="0" t="str">
        <f aca="false">F5135</f>
        <v>0514130602</v>
      </c>
      <c r="T5135" s="0" t="str">
        <f aca="false">G5135</f>
        <v>3</v>
      </c>
      <c r="U5135" s="0" t="n">
        <f aca="false">L5135</f>
        <v>0.92</v>
      </c>
      <c r="V5135" s="0" t="n">
        <f aca="false">K5135</f>
        <v>3</v>
      </c>
      <c r="W5135" s="0" t="n">
        <f aca="false">J5135</f>
        <v>0</v>
      </c>
    </row>
    <row r="5136" customFormat="false" ht="12.8" hidden="false" customHeight="false" outlineLevel="0" collapsed="false">
      <c r="A5136" s="0" t="s">
        <v>76</v>
      </c>
      <c r="B5136" s="0" t="s">
        <v>1113</v>
      </c>
      <c r="C5136" s="0" t="s">
        <v>1114</v>
      </c>
      <c r="D5136" s="0" t="s">
        <v>36</v>
      </c>
      <c r="E5136" s="0" t="s">
        <v>30</v>
      </c>
      <c r="F5136" s="0" t="s">
        <v>1120</v>
      </c>
      <c r="G5136" s="0" t="s">
        <v>1611</v>
      </c>
      <c r="H5136" s="0" t="n">
        <v>2.94489544186046</v>
      </c>
      <c r="I5136" s="0" t="n">
        <v>46.6369755986121</v>
      </c>
      <c r="J5136" s="0" t="n">
        <v>603</v>
      </c>
      <c r="K5136" s="0" t="n">
        <f aca="false">I5136*SUMIFS(syst_chauffage!$H$3:$H$27,syst_chauffage!$B$3:$B$27,D5136,syst_chauffage!$C$3:$C$27,E5136)</f>
        <v>28.8523428287722</v>
      </c>
      <c r="L5136" s="12" t="n">
        <f aca="false">H5136*SUMIFS(syst_chauffage!$K$3:$K$27,syst_chauffage!$B$3:$B$27,D5136,syst_chauffage!$C$3:$C$27,E5136)</f>
        <v>2.47427325480779</v>
      </c>
      <c r="N5136" s="0" t="str">
        <f aca="false">A5136</f>
        <v>Habitat Communautaire</v>
      </c>
      <c r="O5136" s="0" t="str">
        <f aca="false">B5136</f>
        <v>Foyer</v>
      </c>
      <c r="P5136" s="0" t="str">
        <f aca="false">C5136</f>
        <v>Foyers</v>
      </c>
      <c r="Q5136" s="0" t="str">
        <f aca="false">D5136</f>
        <v>PAC</v>
      </c>
      <c r="R5136" s="0" t="str">
        <f aca="false">E5136</f>
        <v>Electricité</v>
      </c>
      <c r="S5136" s="0" t="str">
        <f aca="false">F5136</f>
        <v>0514130902</v>
      </c>
      <c r="T5136" s="0" t="str">
        <f aca="false">G5136</f>
        <v>3</v>
      </c>
      <c r="U5136" s="0" t="n">
        <f aca="false">L5136</f>
        <v>2.47427325480779</v>
      </c>
      <c r="V5136" s="0" t="n">
        <f aca="false">K5136</f>
        <v>28.8523428287722</v>
      </c>
      <c r="W5136" s="0" t="n">
        <f aca="false">J5136</f>
        <v>603</v>
      </c>
    </row>
    <row r="5137" customFormat="false" ht="12.8" hidden="false" customHeight="false" outlineLevel="0" collapsed="false">
      <c r="A5137" s="0" t="s">
        <v>76</v>
      </c>
      <c r="B5137" s="0" t="s">
        <v>1113</v>
      </c>
      <c r="C5137" s="0" t="s">
        <v>1114</v>
      </c>
      <c r="D5137" s="0" t="s">
        <v>51</v>
      </c>
      <c r="E5137" s="0" t="s">
        <v>57</v>
      </c>
      <c r="F5137" s="0" t="s">
        <v>1121</v>
      </c>
      <c r="G5137" s="0" t="s">
        <v>1611</v>
      </c>
      <c r="H5137" s="0" t="n">
        <v>1.83587663741213</v>
      </c>
      <c r="I5137" s="0" t="n">
        <v>20.2583810921717</v>
      </c>
      <c r="J5137" s="0" t="n">
        <v>0</v>
      </c>
      <c r="K5137" s="0" t="n">
        <f aca="false">I5137*SUMIFS(syst_chauffage!$H$3:$H$27,syst_chauffage!$B$3:$B$27,D5137,syst_chauffage!$C$3:$C$27,E5137)</f>
        <v>42.9245488798526</v>
      </c>
      <c r="L5137" s="12" t="n">
        <f aca="false">H5137*SUMIFS(syst_chauffage!$K$3:$K$27,syst_chauffage!$B$3:$B$27,D5137,syst_chauffage!$C$3:$C$27,E5137)</f>
        <v>1.83587663741213</v>
      </c>
      <c r="N5137" s="0" t="str">
        <f aca="false">A5137</f>
        <v>Habitat Communautaire</v>
      </c>
      <c r="O5137" s="0" t="str">
        <f aca="false">B5137</f>
        <v>Foyer</v>
      </c>
      <c r="P5137" s="0" t="str">
        <f aca="false">C5137</f>
        <v>Foyers</v>
      </c>
      <c r="Q5137" s="0" t="str">
        <f aca="false">D5137</f>
        <v>Autre système centralisé performant</v>
      </c>
      <c r="R5137" s="0" t="str">
        <f aca="false">E5137</f>
        <v>Autres</v>
      </c>
      <c r="S5137" s="0" t="str">
        <f aca="false">F5137</f>
        <v>0514132101</v>
      </c>
      <c r="T5137" s="0" t="str">
        <f aca="false">G5137</f>
        <v>3</v>
      </c>
      <c r="U5137" s="0" t="n">
        <f aca="false">L5137</f>
        <v>1.83587663741213</v>
      </c>
      <c r="V5137" s="0" t="n">
        <f aca="false">K5137</f>
        <v>42.9245488798526</v>
      </c>
      <c r="W5137" s="0" t="n">
        <f aca="false">J5137</f>
        <v>0</v>
      </c>
    </row>
    <row r="5138" customFormat="false" ht="12.8" hidden="false" customHeight="false" outlineLevel="0" collapsed="false">
      <c r="A5138" s="0" t="s">
        <v>76</v>
      </c>
      <c r="B5138" s="0" t="s">
        <v>1113</v>
      </c>
      <c r="C5138" s="0" t="s">
        <v>1114</v>
      </c>
      <c r="D5138" s="0" t="s">
        <v>51</v>
      </c>
      <c r="E5138" s="0" t="s">
        <v>58</v>
      </c>
      <c r="F5138" s="0" t="s">
        <v>1122</v>
      </c>
      <c r="G5138" s="0" t="s">
        <v>1611</v>
      </c>
      <c r="H5138" s="0" t="n">
        <v>2.00802733194822</v>
      </c>
      <c r="I5138" s="0" t="n">
        <v>20.9404201704912</v>
      </c>
      <c r="J5138" s="0" t="n">
        <v>680</v>
      </c>
      <c r="K5138" s="0" t="n">
        <f aca="false">I5138*SUMIFS(syst_chauffage!$H$3:$H$27,syst_chauffage!$B$3:$B$27,D5138,syst_chauffage!$C$3:$C$27,E5138)</f>
        <v>44.686846319344</v>
      </c>
      <c r="L5138" s="12" t="n">
        <f aca="false">H5138*SUMIFS(syst_chauffage!$K$3:$K$27,syst_chauffage!$B$3:$B$27,D5138,syst_chauffage!$C$3:$C$27,E5138)</f>
        <v>2.00802733194822</v>
      </c>
      <c r="N5138" s="0" t="str">
        <f aca="false">A5138</f>
        <v>Habitat Communautaire</v>
      </c>
      <c r="O5138" s="0" t="str">
        <f aca="false">B5138</f>
        <v>Foyer</v>
      </c>
      <c r="P5138" s="0" t="str">
        <f aca="false">C5138</f>
        <v>Foyers</v>
      </c>
      <c r="Q5138" s="0" t="str">
        <f aca="false">D5138</f>
        <v>Autre système centralisé performant</v>
      </c>
      <c r="R5138" s="0" t="str">
        <f aca="false">E5138</f>
        <v>Urbain</v>
      </c>
      <c r="S5138" s="0" t="str">
        <f aca="false">F5138</f>
        <v>0514132106</v>
      </c>
      <c r="T5138" s="0" t="str">
        <f aca="false">G5138</f>
        <v>3</v>
      </c>
      <c r="U5138" s="0" t="n">
        <f aca="false">L5138</f>
        <v>2.00802733194822</v>
      </c>
      <c r="V5138" s="0" t="n">
        <f aca="false">K5138</f>
        <v>44.686846319344</v>
      </c>
      <c r="W5138" s="0" t="n">
        <f aca="false">J5138</f>
        <v>680</v>
      </c>
    </row>
    <row r="5139" customFormat="false" ht="12.8" hidden="false" customHeight="false" outlineLevel="0" collapsed="false">
      <c r="A5139" s="0" t="s">
        <v>76</v>
      </c>
      <c r="B5139" s="0" t="s">
        <v>1113</v>
      </c>
      <c r="C5139" s="0" t="s">
        <v>1114</v>
      </c>
      <c r="D5139" s="0" t="s">
        <v>27</v>
      </c>
      <c r="E5139" s="0" t="s">
        <v>23</v>
      </c>
      <c r="F5139" s="0" t="s">
        <v>1123</v>
      </c>
      <c r="G5139" s="0" t="s">
        <v>1611</v>
      </c>
      <c r="H5139" s="0" t="n">
        <v>0.753311670237354</v>
      </c>
      <c r="I5139" s="0" t="n">
        <v>11.8630803135483</v>
      </c>
      <c r="J5139" s="0" t="n">
        <v>608</v>
      </c>
      <c r="K5139" s="0" t="n">
        <f aca="false">I5139*SUMIFS(syst_chauffage!$H$3:$H$27,syst_chauffage!$B$3:$B$27,D5139,syst_chauffage!$C$3:$C$27,E5139)</f>
        <v>30.4217204352482</v>
      </c>
      <c r="L5139" s="12" t="n">
        <f aca="false">H5139*SUMIFS(syst_chauffage!$K$3:$K$27,syst_chauffage!$B$3:$B$27,D5139,syst_chauffage!$C$3:$C$27,E5139)</f>
        <v>0.753311670237354</v>
      </c>
      <c r="N5139" s="0" t="str">
        <f aca="false">A5139</f>
        <v>Habitat Communautaire</v>
      </c>
      <c r="O5139" s="0" t="str">
        <f aca="false">B5139</f>
        <v>Foyer</v>
      </c>
      <c r="P5139" s="0" t="str">
        <f aca="false">C5139</f>
        <v>Foyers</v>
      </c>
      <c r="Q5139" s="0" t="str">
        <f aca="false">D5139</f>
        <v>Chaudière condensation fioul</v>
      </c>
      <c r="R5139" s="0" t="str">
        <f aca="false">E5139</f>
        <v>Fioul</v>
      </c>
      <c r="S5139" s="0" t="str">
        <f aca="false">F5139</f>
        <v>0514132303</v>
      </c>
      <c r="T5139" s="0" t="str">
        <f aca="false">G5139</f>
        <v>3</v>
      </c>
      <c r="U5139" s="0" t="n">
        <f aca="false">L5139</f>
        <v>0.753311670237354</v>
      </c>
      <c r="V5139" s="0" t="n">
        <f aca="false">K5139</f>
        <v>30.4217204352482</v>
      </c>
      <c r="W5139" s="0" t="n">
        <f aca="false">J5139</f>
        <v>608</v>
      </c>
    </row>
    <row r="5140" customFormat="false" ht="12.8" hidden="false" customHeight="false" outlineLevel="0" collapsed="false">
      <c r="A5140" s="0" t="s">
        <v>76</v>
      </c>
      <c r="B5140" s="0" t="s">
        <v>1113</v>
      </c>
      <c r="C5140" s="0" t="s">
        <v>1114</v>
      </c>
      <c r="D5140" s="0" t="s">
        <v>18</v>
      </c>
      <c r="E5140" s="0" t="s">
        <v>14</v>
      </c>
      <c r="F5140" s="0" t="s">
        <v>1124</v>
      </c>
      <c r="G5140" s="0" t="s">
        <v>1611</v>
      </c>
      <c r="H5140" s="0" t="n">
        <v>0.982019516528418</v>
      </c>
      <c r="I5140" s="0" t="n">
        <v>8.86414754987847</v>
      </c>
      <c r="J5140" s="0" t="n">
        <v>608</v>
      </c>
      <c r="K5140" s="0" t="n">
        <f aca="false">I5140*SUMIFS(syst_chauffage!$H$3:$H$27,syst_chauffage!$B$3:$B$27,D5140,syst_chauffage!$C$3:$C$27,E5140)</f>
        <v>24.1541720285311</v>
      </c>
      <c r="L5140" s="12" t="n">
        <f aca="false">H5140*SUMIFS(syst_chauffage!$K$3:$K$27,syst_chauffage!$B$3:$B$27,D5140,syst_chauffage!$C$3:$C$27,E5140)</f>
        <v>0.953979805563927</v>
      </c>
      <c r="N5140" s="0" t="str">
        <f aca="false">A5140</f>
        <v>Habitat Communautaire</v>
      </c>
      <c r="O5140" s="0" t="str">
        <f aca="false">B5140</f>
        <v>Foyer</v>
      </c>
      <c r="P5140" s="0" t="str">
        <f aca="false">C5140</f>
        <v>Foyers</v>
      </c>
      <c r="Q5140" s="0" t="str">
        <f aca="false">D5140</f>
        <v>Chaudière condensation gaz</v>
      </c>
      <c r="R5140" s="0" t="str">
        <f aca="false">E5140</f>
        <v>Gaz</v>
      </c>
      <c r="S5140" s="0" t="str">
        <f aca="false">F5140</f>
        <v>0514132404</v>
      </c>
      <c r="T5140" s="0" t="str">
        <f aca="false">G5140</f>
        <v>3</v>
      </c>
      <c r="U5140" s="0" t="n">
        <f aca="false">L5140</f>
        <v>0.953979805563927</v>
      </c>
      <c r="V5140" s="0" t="n">
        <f aca="false">K5140</f>
        <v>24.1541720285311</v>
      </c>
      <c r="W5140" s="0" t="n">
        <f aca="false">J5140</f>
        <v>608</v>
      </c>
    </row>
    <row r="5141" customFormat="false" ht="12.8" hidden="false" customHeight="false" outlineLevel="0" collapsed="false">
      <c r="A5141" s="0" t="s">
        <v>76</v>
      </c>
      <c r="B5141" s="0" t="s">
        <v>1113</v>
      </c>
      <c r="C5141" s="0" t="s">
        <v>1114</v>
      </c>
      <c r="D5141" s="0" t="s">
        <v>32</v>
      </c>
      <c r="E5141" s="0" t="s">
        <v>30</v>
      </c>
      <c r="F5141" s="0" t="s">
        <v>1125</v>
      </c>
      <c r="G5141" s="0" t="s">
        <v>1611</v>
      </c>
      <c r="H5141" s="0" t="n">
        <v>1</v>
      </c>
      <c r="I5141" s="0" t="n">
        <v>12</v>
      </c>
      <c r="J5141" s="0" t="n">
        <v>0</v>
      </c>
      <c r="K5141" s="0" t="n">
        <f aca="false">I5141*SUMIFS(syst_chauffage!$H$3:$H$27,syst_chauffage!$B$3:$B$27,D5141,syst_chauffage!$C$3:$C$27,E5141)</f>
        <v>12</v>
      </c>
      <c r="L5141" s="12" t="n">
        <f aca="false">H5141*SUMIFS(syst_chauffage!$K$3:$K$27,syst_chauffage!$B$3:$B$27,D5141,syst_chauffage!$C$3:$C$27,E5141)</f>
        <v>1</v>
      </c>
      <c r="N5141" s="0" t="str">
        <f aca="false">A5141</f>
        <v>Habitat Communautaire</v>
      </c>
      <c r="O5141" s="0" t="str">
        <f aca="false">B5141</f>
        <v>Foyer</v>
      </c>
      <c r="P5141" s="0" t="str">
        <f aca="false">C5141</f>
        <v>Foyers</v>
      </c>
      <c r="Q5141" s="0" t="str">
        <f aca="false">D5141</f>
        <v>Electrique direct performant</v>
      </c>
      <c r="R5141" s="0" t="str">
        <f aca="false">E5141</f>
        <v>Electricité</v>
      </c>
      <c r="S5141" s="0" t="str">
        <f aca="false">F5141</f>
        <v>0514132602</v>
      </c>
      <c r="T5141" s="0" t="str">
        <f aca="false">G5141</f>
        <v>3</v>
      </c>
      <c r="U5141" s="0" t="n">
        <f aca="false">L5141</f>
        <v>1</v>
      </c>
      <c r="V5141" s="0" t="n">
        <f aca="false">K5141</f>
        <v>12</v>
      </c>
      <c r="W5141" s="0" t="n">
        <f aca="false">J5141</f>
        <v>0</v>
      </c>
    </row>
    <row r="5142" customFormat="false" ht="12.8" hidden="false" customHeight="false" outlineLevel="0" collapsed="false">
      <c r="A5142" s="0" t="s">
        <v>76</v>
      </c>
      <c r="B5142" s="0" t="s">
        <v>1113</v>
      </c>
      <c r="C5142" s="0" t="s">
        <v>1114</v>
      </c>
      <c r="D5142" s="0" t="s">
        <v>38</v>
      </c>
      <c r="E5142" s="0" t="s">
        <v>30</v>
      </c>
      <c r="F5142" s="0" t="s">
        <v>1126</v>
      </c>
      <c r="G5142" s="0" t="s">
        <v>1611</v>
      </c>
      <c r="H5142" s="0" t="n">
        <v>3.39795627906976</v>
      </c>
      <c r="I5142" s="0" t="n">
        <v>55.5202090459668</v>
      </c>
      <c r="J5142" s="0" t="n">
        <v>648</v>
      </c>
      <c r="K5142" s="0" t="n">
        <f aca="false">I5142*SUMIFS(syst_chauffage!$H$3:$H$27,syst_chauffage!$B$3:$B$27,D5142,syst_chauffage!$C$3:$C$27,E5142)</f>
        <v>56.119483188714</v>
      </c>
      <c r="L5142" s="12" t="n">
        <f aca="false">H5142*SUMIFS(syst_chauffage!$K$3:$K$27,syst_chauffage!$B$3:$B$27,D5142,syst_chauffage!$C$3:$C$27,E5142)</f>
        <v>3.03986496519792</v>
      </c>
      <c r="N5142" s="0" t="str">
        <f aca="false">A5142</f>
        <v>Habitat Communautaire</v>
      </c>
      <c r="O5142" s="0" t="str">
        <f aca="false">B5142</f>
        <v>Foyer</v>
      </c>
      <c r="P5142" s="0" t="str">
        <f aca="false">C5142</f>
        <v>Foyers</v>
      </c>
      <c r="Q5142" s="0" t="str">
        <f aca="false">D5142</f>
        <v>PAC performant</v>
      </c>
      <c r="R5142" s="0" t="str">
        <f aca="false">E5142</f>
        <v>Electricité</v>
      </c>
      <c r="S5142" s="0" t="str">
        <f aca="false">F5142</f>
        <v>0514132902</v>
      </c>
      <c r="T5142" s="0" t="str">
        <f aca="false">G5142</f>
        <v>3</v>
      </c>
      <c r="U5142" s="0" t="n">
        <f aca="false">L5142</f>
        <v>3.03986496519792</v>
      </c>
      <c r="V5142" s="0" t="n">
        <f aca="false">K5142</f>
        <v>56.119483188714</v>
      </c>
      <c r="W5142" s="0" t="n">
        <f aca="false">J5142</f>
        <v>648</v>
      </c>
    </row>
    <row r="5143" customFormat="false" ht="12.8" hidden="false" customHeight="false" outlineLevel="0" collapsed="false">
      <c r="A5143" s="0" t="s">
        <v>76</v>
      </c>
      <c r="B5143" s="0" t="s">
        <v>1127</v>
      </c>
      <c r="C5143" s="0" t="s">
        <v>1127</v>
      </c>
      <c r="D5143" s="0" t="s">
        <v>19</v>
      </c>
      <c r="E5143" s="0" t="s">
        <v>57</v>
      </c>
      <c r="F5143" s="0" t="s">
        <v>1128</v>
      </c>
      <c r="G5143" s="0" t="s">
        <v>1611</v>
      </c>
      <c r="H5143" s="0" t="n">
        <v>1.63217951248333</v>
      </c>
      <c r="I5143" s="0" t="n">
        <v>17.3497125473371</v>
      </c>
      <c r="J5143" s="0" t="n">
        <v>0</v>
      </c>
      <c r="K5143" s="0" t="n">
        <f aca="false">I5143*SUMIFS(syst_chauffage!$H$3:$H$27,syst_chauffage!$B$3:$B$27,D5143,syst_chauffage!$C$3:$C$27,E5143)</f>
        <v>24.1590700176644</v>
      </c>
      <c r="L5143" s="12" t="n">
        <f aca="false">H5143*SUMIFS(syst_chauffage!$K$3:$K$27,syst_chauffage!$B$3:$B$27,D5143,syst_chauffage!$C$3:$C$27,E5143)</f>
        <v>1.63217951248333</v>
      </c>
      <c r="N5143" s="0" t="str">
        <f aca="false">A5143</f>
        <v>Habitat Communautaire</v>
      </c>
      <c r="O5143" s="0" t="str">
        <f aca="false">B5143</f>
        <v>Maison de pré-retraite</v>
      </c>
      <c r="P5143" s="0" t="str">
        <f aca="false">C5143</f>
        <v>Maison de pré-retraite</v>
      </c>
      <c r="Q5143" s="0" t="str">
        <f aca="false">D5143</f>
        <v>Autre système centralisé</v>
      </c>
      <c r="R5143" s="0" t="str">
        <f aca="false">E5143</f>
        <v>Autres</v>
      </c>
      <c r="S5143" s="0" t="str">
        <f aca="false">F5143</f>
        <v>0521510101</v>
      </c>
      <c r="T5143" s="0" t="str">
        <f aca="false">G5143</f>
        <v>3</v>
      </c>
      <c r="U5143" s="0" t="n">
        <f aca="false">L5143</f>
        <v>1.63217951248333</v>
      </c>
      <c r="V5143" s="0" t="n">
        <f aca="false">K5143</f>
        <v>24.1590700176644</v>
      </c>
      <c r="W5143" s="0" t="n">
        <f aca="false">J5143</f>
        <v>0</v>
      </c>
    </row>
    <row r="5144" customFormat="false" ht="12.8" hidden="false" customHeight="false" outlineLevel="0" collapsed="false">
      <c r="A5144" s="0" t="s">
        <v>76</v>
      </c>
      <c r="B5144" s="0" t="s">
        <v>1127</v>
      </c>
      <c r="C5144" s="0" t="s">
        <v>1127</v>
      </c>
      <c r="D5144" s="0" t="s">
        <v>19</v>
      </c>
      <c r="E5144" s="0" t="s">
        <v>58</v>
      </c>
      <c r="F5144" s="0" t="s">
        <v>1129</v>
      </c>
      <c r="G5144" s="0" t="s">
        <v>1611</v>
      </c>
      <c r="H5144" s="0" t="n">
        <v>1.78020592557298</v>
      </c>
      <c r="I5144" s="0" t="n">
        <v>16.6286145574268</v>
      </c>
      <c r="J5144" s="0" t="n">
        <v>1190</v>
      </c>
      <c r="K5144" s="0" t="n">
        <f aca="false">I5144*SUMIFS(syst_chauffage!$H$3:$H$27,syst_chauffage!$B$3:$B$27,D5144,syst_chauffage!$C$3:$C$27,E5144)</f>
        <v>27.353232700803</v>
      </c>
      <c r="L5144" s="12" t="n">
        <f aca="false">H5144*SUMIFS(syst_chauffage!$K$3:$K$27,syst_chauffage!$B$3:$B$27,D5144,syst_chauffage!$C$3:$C$27,E5144)</f>
        <v>1.78020592557298</v>
      </c>
      <c r="N5144" s="0" t="str">
        <f aca="false">A5144</f>
        <v>Habitat Communautaire</v>
      </c>
      <c r="O5144" s="0" t="str">
        <f aca="false">B5144</f>
        <v>Maison de pré-retraite</v>
      </c>
      <c r="P5144" s="0" t="str">
        <f aca="false">C5144</f>
        <v>Maison de pré-retraite</v>
      </c>
      <c r="Q5144" s="0" t="str">
        <f aca="false">D5144</f>
        <v>Autre système centralisé</v>
      </c>
      <c r="R5144" s="0" t="str">
        <f aca="false">E5144</f>
        <v>Urbain</v>
      </c>
      <c r="S5144" s="0" t="str">
        <f aca="false">F5144</f>
        <v>0521510106</v>
      </c>
      <c r="T5144" s="0" t="str">
        <f aca="false">G5144</f>
        <v>3</v>
      </c>
      <c r="U5144" s="0" t="n">
        <f aca="false">L5144</f>
        <v>1.78020592557298</v>
      </c>
      <c r="V5144" s="0" t="n">
        <f aca="false">K5144</f>
        <v>27.353232700803</v>
      </c>
      <c r="W5144" s="0" t="n">
        <f aca="false">J5144</f>
        <v>1190</v>
      </c>
    </row>
    <row r="5145" customFormat="false" ht="12.8" hidden="false" customHeight="false" outlineLevel="0" collapsed="false">
      <c r="A5145" s="0" t="s">
        <v>76</v>
      </c>
      <c r="B5145" s="0" t="s">
        <v>1127</v>
      </c>
      <c r="C5145" s="0" t="s">
        <v>1127</v>
      </c>
      <c r="D5145" s="0" t="s">
        <v>22</v>
      </c>
      <c r="E5145" s="0" t="s">
        <v>23</v>
      </c>
      <c r="F5145" s="0" t="s">
        <v>1130</v>
      </c>
      <c r="G5145" s="0" t="s">
        <v>1611</v>
      </c>
      <c r="H5145" s="0" t="n">
        <v>0.61058413125682</v>
      </c>
      <c r="I5145" s="0" t="n">
        <v>10.6563990453707</v>
      </c>
      <c r="J5145" s="0" t="n">
        <v>0</v>
      </c>
      <c r="K5145" s="0" t="n">
        <f aca="false">I5145*SUMIFS(syst_chauffage!$H$3:$H$27,syst_chauffage!$B$3:$B$27,D5145,syst_chauffage!$C$3:$C$27,E5145)</f>
        <v>18.7661585755284</v>
      </c>
      <c r="L5145" s="12" t="n">
        <f aca="false">H5145*SUMIFS(syst_chauffage!$K$3:$K$27,syst_chauffage!$B$3:$B$27,D5145,syst_chauffage!$C$3:$C$27,E5145)</f>
        <v>0.61058413125682</v>
      </c>
      <c r="N5145" s="0" t="str">
        <f aca="false">A5145</f>
        <v>Habitat Communautaire</v>
      </c>
      <c r="O5145" s="0" t="str">
        <f aca="false">B5145</f>
        <v>Maison de pré-retraite</v>
      </c>
      <c r="P5145" s="0" t="str">
        <f aca="false">C5145</f>
        <v>Maison de pré-retraite</v>
      </c>
      <c r="Q5145" s="0" t="str">
        <f aca="false">D5145</f>
        <v>Chaudière fioul</v>
      </c>
      <c r="R5145" s="0" t="str">
        <f aca="false">E5145</f>
        <v>Fioul</v>
      </c>
      <c r="S5145" s="0" t="str">
        <f aca="false">F5145</f>
        <v>0521510303</v>
      </c>
      <c r="T5145" s="0" t="str">
        <f aca="false">G5145</f>
        <v>3</v>
      </c>
      <c r="U5145" s="0" t="n">
        <f aca="false">L5145</f>
        <v>0.61058413125682</v>
      </c>
      <c r="V5145" s="0" t="n">
        <f aca="false">K5145</f>
        <v>18.7661585755284</v>
      </c>
      <c r="W5145" s="0" t="n">
        <f aca="false">J5145</f>
        <v>0</v>
      </c>
    </row>
    <row r="5146" customFormat="false" ht="12.8" hidden="false" customHeight="false" outlineLevel="0" collapsed="false">
      <c r="A5146" s="0" t="s">
        <v>76</v>
      </c>
      <c r="B5146" s="0" t="s">
        <v>1127</v>
      </c>
      <c r="C5146" s="0" t="s">
        <v>1127</v>
      </c>
      <c r="D5146" s="0" t="s">
        <v>13</v>
      </c>
      <c r="E5146" s="0" t="s">
        <v>14</v>
      </c>
      <c r="F5146" s="0" t="s">
        <v>1131</v>
      </c>
      <c r="G5146" s="0" t="s">
        <v>1611</v>
      </c>
      <c r="H5146" s="0" t="n">
        <v>0.813966457480645</v>
      </c>
      <c r="I5146" s="0" t="n">
        <v>7.59879454789258</v>
      </c>
      <c r="J5146" s="0" t="n">
        <v>297</v>
      </c>
      <c r="K5146" s="0" t="n">
        <f aca="false">I5146*SUMIFS(syst_chauffage!$H$3:$H$27,syst_chauffage!$B$3:$B$27,D5146,syst_chauffage!$C$3:$C$27,E5146)</f>
        <v>15.346462679342</v>
      </c>
      <c r="L5146" s="12" t="n">
        <f aca="false">H5146*SUMIFS(syst_chauffage!$K$3:$K$27,syst_chauffage!$B$3:$B$27,D5146,syst_chauffage!$C$3:$C$27,E5146)</f>
        <v>0.813966457480645</v>
      </c>
      <c r="N5146" s="0" t="str">
        <f aca="false">A5146</f>
        <v>Habitat Communautaire</v>
      </c>
      <c r="O5146" s="0" t="str">
        <f aca="false">B5146</f>
        <v>Maison de pré-retraite</v>
      </c>
      <c r="P5146" s="0" t="str">
        <f aca="false">C5146</f>
        <v>Maison de pré-retraite</v>
      </c>
      <c r="Q5146" s="0" t="str">
        <f aca="false">D5146</f>
        <v>Chaudière gaz</v>
      </c>
      <c r="R5146" s="0" t="str">
        <f aca="false">E5146</f>
        <v>Gaz</v>
      </c>
      <c r="S5146" s="0" t="str">
        <f aca="false">F5146</f>
        <v>0521510404</v>
      </c>
      <c r="T5146" s="0" t="str">
        <f aca="false">G5146</f>
        <v>3</v>
      </c>
      <c r="U5146" s="0" t="n">
        <f aca="false">L5146</f>
        <v>0.813966457480645</v>
      </c>
      <c r="V5146" s="0" t="n">
        <f aca="false">K5146</f>
        <v>15.346462679342</v>
      </c>
      <c r="W5146" s="0" t="n">
        <f aca="false">J5146</f>
        <v>297</v>
      </c>
    </row>
    <row r="5147" customFormat="false" ht="12.8" hidden="false" customHeight="false" outlineLevel="0" collapsed="false">
      <c r="A5147" s="0" t="s">
        <v>76</v>
      </c>
      <c r="B5147" s="0" t="s">
        <v>1127</v>
      </c>
      <c r="C5147" s="0" t="s">
        <v>1127</v>
      </c>
      <c r="D5147" s="0" t="s">
        <v>29</v>
      </c>
      <c r="E5147" s="0" t="s">
        <v>30</v>
      </c>
      <c r="F5147" s="0" t="s">
        <v>1132</v>
      </c>
      <c r="G5147" s="0" t="s">
        <v>1611</v>
      </c>
      <c r="H5147" s="0" t="n">
        <v>0.909145407051474</v>
      </c>
      <c r="I5147" s="0" t="n">
        <v>10.4</v>
      </c>
      <c r="J5147" s="0" t="n">
        <v>0</v>
      </c>
      <c r="K5147" s="0" t="n">
        <f aca="false">I5147*SUMIFS(syst_chauffage!$H$3:$H$27,syst_chauffage!$B$3:$B$27,D5147,syst_chauffage!$C$3:$C$27,E5147)</f>
        <v>3</v>
      </c>
      <c r="L5147" s="12" t="n">
        <f aca="false">H5147*SUMIFS(syst_chauffage!$K$3:$K$27,syst_chauffage!$B$3:$B$27,D5147,syst_chauffage!$C$3:$C$27,E5147)</f>
        <v>0.909145407051474</v>
      </c>
      <c r="N5147" s="0" t="str">
        <f aca="false">A5147</f>
        <v>Habitat Communautaire</v>
      </c>
      <c r="O5147" s="0" t="str">
        <f aca="false">B5147</f>
        <v>Maison de pré-retraite</v>
      </c>
      <c r="P5147" s="0" t="str">
        <f aca="false">C5147</f>
        <v>Maison de pré-retraite</v>
      </c>
      <c r="Q5147" s="0" t="str">
        <f aca="false">D5147</f>
        <v>Electrique direct</v>
      </c>
      <c r="R5147" s="0" t="str">
        <f aca="false">E5147</f>
        <v>Electricité</v>
      </c>
      <c r="S5147" s="0" t="str">
        <f aca="false">F5147</f>
        <v>0521510602</v>
      </c>
      <c r="T5147" s="0" t="str">
        <f aca="false">G5147</f>
        <v>3</v>
      </c>
      <c r="U5147" s="0" t="n">
        <f aca="false">L5147</f>
        <v>0.909145407051474</v>
      </c>
      <c r="V5147" s="0" t="n">
        <f aca="false">K5147</f>
        <v>3</v>
      </c>
      <c r="W5147" s="0" t="n">
        <f aca="false">J5147</f>
        <v>0</v>
      </c>
    </row>
    <row r="5148" customFormat="false" ht="12.8" hidden="false" customHeight="false" outlineLevel="0" collapsed="false">
      <c r="A5148" s="0" t="s">
        <v>76</v>
      </c>
      <c r="B5148" s="0" t="s">
        <v>1127</v>
      </c>
      <c r="C5148" s="0" t="s">
        <v>1127</v>
      </c>
      <c r="D5148" s="0" t="s">
        <v>36</v>
      </c>
      <c r="E5148" s="0" t="s">
        <v>30</v>
      </c>
      <c r="F5148" s="0" t="s">
        <v>1133</v>
      </c>
      <c r="G5148" s="0" t="s">
        <v>1611</v>
      </c>
      <c r="H5148" s="0" t="n">
        <v>2.69257543418717</v>
      </c>
      <c r="I5148" s="0" t="n">
        <v>48.7960309786358</v>
      </c>
      <c r="J5148" s="0" t="n">
        <v>846</v>
      </c>
      <c r="K5148" s="0" t="n">
        <f aca="false">I5148*SUMIFS(syst_chauffage!$H$3:$H$27,syst_chauffage!$B$3:$B$27,D5148,syst_chauffage!$C$3:$C$27,E5148)</f>
        <v>30.1880599333051</v>
      </c>
      <c r="L5148" s="12" t="n">
        <f aca="false">H5148*SUMIFS(syst_chauffage!$K$3:$K$27,syst_chauffage!$B$3:$B$27,D5148,syst_chauffage!$C$3:$C$27,E5148)</f>
        <v>2.26227637445522</v>
      </c>
      <c r="N5148" s="0" t="str">
        <f aca="false">A5148</f>
        <v>Habitat Communautaire</v>
      </c>
      <c r="O5148" s="0" t="str">
        <f aca="false">B5148</f>
        <v>Maison de pré-retraite</v>
      </c>
      <c r="P5148" s="0" t="str">
        <f aca="false">C5148</f>
        <v>Maison de pré-retraite</v>
      </c>
      <c r="Q5148" s="0" t="str">
        <f aca="false">D5148</f>
        <v>PAC</v>
      </c>
      <c r="R5148" s="0" t="str">
        <f aca="false">E5148</f>
        <v>Electricité</v>
      </c>
      <c r="S5148" s="0" t="str">
        <f aca="false">F5148</f>
        <v>0521510902</v>
      </c>
      <c r="T5148" s="0" t="str">
        <f aca="false">G5148</f>
        <v>3</v>
      </c>
      <c r="U5148" s="0" t="n">
        <f aca="false">L5148</f>
        <v>2.26227637445522</v>
      </c>
      <c r="V5148" s="0" t="n">
        <f aca="false">K5148</f>
        <v>30.1880599333051</v>
      </c>
      <c r="W5148" s="0" t="n">
        <f aca="false">J5148</f>
        <v>846</v>
      </c>
    </row>
    <row r="5149" customFormat="false" ht="12.8" hidden="false" customHeight="false" outlineLevel="0" collapsed="false">
      <c r="A5149" s="0" t="s">
        <v>76</v>
      </c>
      <c r="B5149" s="0" t="s">
        <v>1127</v>
      </c>
      <c r="C5149" s="0" t="s">
        <v>1127</v>
      </c>
      <c r="D5149" s="0" t="s">
        <v>51</v>
      </c>
      <c r="E5149" s="0" t="s">
        <v>57</v>
      </c>
      <c r="F5149" s="0" t="s">
        <v>1134</v>
      </c>
      <c r="G5149" s="0" t="s">
        <v>1611</v>
      </c>
      <c r="H5149" s="0" t="n">
        <v>1.88328405286538</v>
      </c>
      <c r="I5149" s="0" t="n">
        <v>20.6544196992108</v>
      </c>
      <c r="J5149" s="0" t="n">
        <v>0</v>
      </c>
      <c r="K5149" s="0" t="n">
        <f aca="false">I5149*SUMIFS(syst_chauffage!$H$3:$H$27,syst_chauffage!$B$3:$B$27,D5149,syst_chauffage!$C$3:$C$27,E5149)</f>
        <v>43.7636968092362</v>
      </c>
      <c r="L5149" s="12" t="n">
        <f aca="false">H5149*SUMIFS(syst_chauffage!$K$3:$K$27,syst_chauffage!$B$3:$B$27,D5149,syst_chauffage!$C$3:$C$27,E5149)</f>
        <v>1.88328405286538</v>
      </c>
      <c r="N5149" s="0" t="str">
        <f aca="false">A5149</f>
        <v>Habitat Communautaire</v>
      </c>
      <c r="O5149" s="0" t="str">
        <f aca="false">B5149</f>
        <v>Maison de pré-retraite</v>
      </c>
      <c r="P5149" s="0" t="str">
        <f aca="false">C5149</f>
        <v>Maison de pré-retraite</v>
      </c>
      <c r="Q5149" s="0" t="str">
        <f aca="false">D5149</f>
        <v>Autre système centralisé performant</v>
      </c>
      <c r="R5149" s="0" t="str">
        <f aca="false">E5149</f>
        <v>Autres</v>
      </c>
      <c r="S5149" s="0" t="str">
        <f aca="false">F5149</f>
        <v>0521512101</v>
      </c>
      <c r="T5149" s="0" t="str">
        <f aca="false">G5149</f>
        <v>3</v>
      </c>
      <c r="U5149" s="0" t="n">
        <f aca="false">L5149</f>
        <v>1.88328405286538</v>
      </c>
      <c r="V5149" s="0" t="n">
        <f aca="false">K5149</f>
        <v>43.7636968092362</v>
      </c>
      <c r="W5149" s="0" t="n">
        <f aca="false">J5149</f>
        <v>0</v>
      </c>
    </row>
    <row r="5150" customFormat="false" ht="12.8" hidden="false" customHeight="false" outlineLevel="0" collapsed="false">
      <c r="A5150" s="0" t="s">
        <v>76</v>
      </c>
      <c r="B5150" s="0" t="s">
        <v>1127</v>
      </c>
      <c r="C5150" s="0" t="s">
        <v>1127</v>
      </c>
      <c r="D5150" s="0" t="s">
        <v>51</v>
      </c>
      <c r="E5150" s="0" t="s">
        <v>58</v>
      </c>
      <c r="F5150" s="0" t="s">
        <v>1135</v>
      </c>
      <c r="G5150" s="0" t="s">
        <v>1611</v>
      </c>
      <c r="H5150" s="0" t="n">
        <v>2.05408376027652</v>
      </c>
      <c r="I5150" s="0" t="n">
        <v>19.7959697112224</v>
      </c>
      <c r="J5150" s="0" t="n">
        <v>1190</v>
      </c>
      <c r="K5150" s="0" t="n">
        <f aca="false">I5150*SUMIFS(syst_chauffage!$H$3:$H$27,syst_chauffage!$B$3:$B$27,D5150,syst_chauffage!$C$3:$C$27,E5150)</f>
        <v>42.2445896035253</v>
      </c>
      <c r="L5150" s="12" t="n">
        <f aca="false">H5150*SUMIFS(syst_chauffage!$K$3:$K$27,syst_chauffage!$B$3:$B$27,D5150,syst_chauffage!$C$3:$C$27,E5150)</f>
        <v>2.05408376027652</v>
      </c>
      <c r="N5150" s="0" t="str">
        <f aca="false">A5150</f>
        <v>Habitat Communautaire</v>
      </c>
      <c r="O5150" s="0" t="str">
        <f aca="false">B5150</f>
        <v>Maison de pré-retraite</v>
      </c>
      <c r="P5150" s="0" t="str">
        <f aca="false">C5150</f>
        <v>Maison de pré-retraite</v>
      </c>
      <c r="Q5150" s="0" t="str">
        <f aca="false">D5150</f>
        <v>Autre système centralisé performant</v>
      </c>
      <c r="R5150" s="0" t="str">
        <f aca="false">E5150</f>
        <v>Urbain</v>
      </c>
      <c r="S5150" s="0" t="str">
        <f aca="false">F5150</f>
        <v>0521512106</v>
      </c>
      <c r="T5150" s="0" t="str">
        <f aca="false">G5150</f>
        <v>3</v>
      </c>
      <c r="U5150" s="0" t="n">
        <f aca="false">L5150</f>
        <v>2.05408376027652</v>
      </c>
      <c r="V5150" s="0" t="n">
        <f aca="false">K5150</f>
        <v>42.2445896035253</v>
      </c>
      <c r="W5150" s="0" t="n">
        <f aca="false">J5150</f>
        <v>1190</v>
      </c>
    </row>
    <row r="5151" customFormat="false" ht="12.8" hidden="false" customHeight="false" outlineLevel="0" collapsed="false">
      <c r="A5151" s="0" t="s">
        <v>76</v>
      </c>
      <c r="B5151" s="0" t="s">
        <v>1127</v>
      </c>
      <c r="C5151" s="0" t="s">
        <v>1127</v>
      </c>
      <c r="D5151" s="0" t="s">
        <v>27</v>
      </c>
      <c r="E5151" s="0" t="s">
        <v>23</v>
      </c>
      <c r="F5151" s="0" t="s">
        <v>1136</v>
      </c>
      <c r="G5151" s="0" t="s">
        <v>1611</v>
      </c>
      <c r="H5151" s="0" t="n">
        <v>0.708990449700104</v>
      </c>
      <c r="I5151" s="0" t="n">
        <v>12.6861893397271</v>
      </c>
      <c r="J5151" s="0" t="n">
        <v>684</v>
      </c>
      <c r="K5151" s="0" t="n">
        <f aca="false">I5151*SUMIFS(syst_chauffage!$H$3:$H$27,syst_chauffage!$B$3:$B$27,D5151,syst_chauffage!$C$3:$C$27,E5151)</f>
        <v>32.5325038085634</v>
      </c>
      <c r="L5151" s="12" t="n">
        <f aca="false">H5151*SUMIFS(syst_chauffage!$K$3:$K$27,syst_chauffage!$B$3:$B$27,D5151,syst_chauffage!$C$3:$C$27,E5151)</f>
        <v>0.708990449700104</v>
      </c>
      <c r="N5151" s="0" t="str">
        <f aca="false">A5151</f>
        <v>Habitat Communautaire</v>
      </c>
      <c r="O5151" s="0" t="str">
        <f aca="false">B5151</f>
        <v>Maison de pré-retraite</v>
      </c>
      <c r="P5151" s="0" t="str">
        <f aca="false">C5151</f>
        <v>Maison de pré-retraite</v>
      </c>
      <c r="Q5151" s="0" t="str">
        <f aca="false">D5151</f>
        <v>Chaudière condensation fioul</v>
      </c>
      <c r="R5151" s="0" t="str">
        <f aca="false">E5151</f>
        <v>Fioul</v>
      </c>
      <c r="S5151" s="0" t="str">
        <f aca="false">F5151</f>
        <v>0521512303</v>
      </c>
      <c r="T5151" s="0" t="str">
        <f aca="false">G5151</f>
        <v>3</v>
      </c>
      <c r="U5151" s="0" t="n">
        <f aca="false">L5151</f>
        <v>0.708990449700104</v>
      </c>
      <c r="V5151" s="0" t="n">
        <f aca="false">K5151</f>
        <v>32.5325038085634</v>
      </c>
      <c r="W5151" s="0" t="n">
        <f aca="false">J5151</f>
        <v>684</v>
      </c>
    </row>
    <row r="5152" customFormat="false" ht="12.8" hidden="false" customHeight="false" outlineLevel="0" collapsed="false">
      <c r="A5152" s="0" t="s">
        <v>76</v>
      </c>
      <c r="B5152" s="0" t="s">
        <v>1127</v>
      </c>
      <c r="C5152" s="0" t="s">
        <v>1127</v>
      </c>
      <c r="D5152" s="0" t="s">
        <v>18</v>
      </c>
      <c r="E5152" s="0" t="s">
        <v>14</v>
      </c>
      <c r="F5152" s="0" t="s">
        <v>1137</v>
      </c>
      <c r="G5152" s="0" t="s">
        <v>1611</v>
      </c>
      <c r="H5152" s="0" t="n">
        <v>0.909550246678663</v>
      </c>
      <c r="I5152" s="0" t="n">
        <v>9.0461839855864</v>
      </c>
      <c r="J5152" s="0" t="n">
        <v>684</v>
      </c>
      <c r="K5152" s="0" t="n">
        <f aca="false">I5152*SUMIFS(syst_chauffage!$H$3:$H$27,syst_chauffage!$B$3:$B$27,D5152,syst_chauffage!$C$3:$C$27,E5152)</f>
        <v>24.6502083770698</v>
      </c>
      <c r="L5152" s="12" t="n">
        <f aca="false">H5152*SUMIFS(syst_chauffage!$K$3:$K$27,syst_chauffage!$B$3:$B$27,D5152,syst_chauffage!$C$3:$C$27,E5152)</f>
        <v>0.883579758724707</v>
      </c>
      <c r="N5152" s="0" t="str">
        <f aca="false">A5152</f>
        <v>Habitat Communautaire</v>
      </c>
      <c r="O5152" s="0" t="str">
        <f aca="false">B5152</f>
        <v>Maison de pré-retraite</v>
      </c>
      <c r="P5152" s="0" t="str">
        <f aca="false">C5152</f>
        <v>Maison de pré-retraite</v>
      </c>
      <c r="Q5152" s="0" t="str">
        <f aca="false">D5152</f>
        <v>Chaudière condensation gaz</v>
      </c>
      <c r="R5152" s="0" t="str">
        <f aca="false">E5152</f>
        <v>Gaz</v>
      </c>
      <c r="S5152" s="0" t="str">
        <f aca="false">F5152</f>
        <v>0521512404</v>
      </c>
      <c r="T5152" s="0" t="str">
        <f aca="false">G5152</f>
        <v>3</v>
      </c>
      <c r="U5152" s="0" t="n">
        <f aca="false">L5152</f>
        <v>0.883579758724707</v>
      </c>
      <c r="V5152" s="0" t="n">
        <f aca="false">K5152</f>
        <v>24.6502083770698</v>
      </c>
      <c r="W5152" s="0" t="n">
        <f aca="false">J5152</f>
        <v>684</v>
      </c>
    </row>
    <row r="5153" customFormat="false" ht="12.8" hidden="false" customHeight="false" outlineLevel="0" collapsed="false">
      <c r="A5153" s="0" t="s">
        <v>76</v>
      </c>
      <c r="B5153" s="0" t="s">
        <v>1127</v>
      </c>
      <c r="C5153" s="0" t="s">
        <v>1127</v>
      </c>
      <c r="D5153" s="0" t="s">
        <v>32</v>
      </c>
      <c r="E5153" s="0" t="s">
        <v>30</v>
      </c>
      <c r="F5153" s="0" t="s">
        <v>1138</v>
      </c>
      <c r="G5153" s="0" t="s">
        <v>1611</v>
      </c>
      <c r="H5153" s="0" t="n">
        <v>1</v>
      </c>
      <c r="I5153" s="0" t="n">
        <v>12</v>
      </c>
      <c r="J5153" s="0" t="n">
        <v>0</v>
      </c>
      <c r="K5153" s="0" t="n">
        <f aca="false">I5153*SUMIFS(syst_chauffage!$H$3:$H$27,syst_chauffage!$B$3:$B$27,D5153,syst_chauffage!$C$3:$C$27,E5153)</f>
        <v>12</v>
      </c>
      <c r="L5153" s="12" t="n">
        <f aca="false">H5153*SUMIFS(syst_chauffage!$K$3:$K$27,syst_chauffage!$B$3:$B$27,D5153,syst_chauffage!$C$3:$C$27,E5153)</f>
        <v>1</v>
      </c>
      <c r="N5153" s="0" t="str">
        <f aca="false">A5153</f>
        <v>Habitat Communautaire</v>
      </c>
      <c r="O5153" s="0" t="str">
        <f aca="false">B5153</f>
        <v>Maison de pré-retraite</v>
      </c>
      <c r="P5153" s="0" t="str">
        <f aca="false">C5153</f>
        <v>Maison de pré-retraite</v>
      </c>
      <c r="Q5153" s="0" t="str">
        <f aca="false">D5153</f>
        <v>Electrique direct performant</v>
      </c>
      <c r="R5153" s="0" t="str">
        <f aca="false">E5153</f>
        <v>Electricité</v>
      </c>
      <c r="S5153" s="0" t="str">
        <f aca="false">F5153</f>
        <v>0521512602</v>
      </c>
      <c r="T5153" s="0" t="str">
        <f aca="false">G5153</f>
        <v>3</v>
      </c>
      <c r="U5153" s="0" t="n">
        <f aca="false">L5153</f>
        <v>1</v>
      </c>
      <c r="V5153" s="0" t="n">
        <f aca="false">K5153</f>
        <v>12</v>
      </c>
      <c r="W5153" s="0" t="n">
        <f aca="false">J5153</f>
        <v>0</v>
      </c>
    </row>
    <row r="5154" customFormat="false" ht="12.8" hidden="false" customHeight="false" outlineLevel="0" collapsed="false">
      <c r="A5154" s="0" t="s">
        <v>76</v>
      </c>
      <c r="B5154" s="0" t="s">
        <v>1127</v>
      </c>
      <c r="C5154" s="0" t="s">
        <v>1127</v>
      </c>
      <c r="D5154" s="0" t="s">
        <v>38</v>
      </c>
      <c r="E5154" s="0" t="s">
        <v>30</v>
      </c>
      <c r="F5154" s="0" t="s">
        <v>1139</v>
      </c>
      <c r="G5154" s="0" t="s">
        <v>1611</v>
      </c>
      <c r="H5154" s="0" t="n">
        <v>2.66865839171316</v>
      </c>
      <c r="I5154" s="0" t="n">
        <v>58.0905130698045</v>
      </c>
      <c r="J5154" s="0" t="n">
        <v>900</v>
      </c>
      <c r="K5154" s="0" t="n">
        <f aca="false">I5154*SUMIFS(syst_chauffage!$H$3:$H$27,syst_chauffage!$B$3:$B$27,D5154,syst_chauffage!$C$3:$C$27,E5154)</f>
        <v>58.7175305652327</v>
      </c>
      <c r="L5154" s="12" t="n">
        <f aca="false">H5154*SUMIFS(syst_chauffage!$K$3:$K$27,syst_chauffage!$B$3:$B$27,D5154,syst_chauffage!$C$3:$C$27,E5154)</f>
        <v>2.38742364020974</v>
      </c>
      <c r="N5154" s="0" t="str">
        <f aca="false">A5154</f>
        <v>Habitat Communautaire</v>
      </c>
      <c r="O5154" s="0" t="str">
        <f aca="false">B5154</f>
        <v>Maison de pré-retraite</v>
      </c>
      <c r="P5154" s="0" t="str">
        <f aca="false">C5154</f>
        <v>Maison de pré-retraite</v>
      </c>
      <c r="Q5154" s="0" t="str">
        <f aca="false">D5154</f>
        <v>PAC performant</v>
      </c>
      <c r="R5154" s="0" t="str">
        <f aca="false">E5154</f>
        <v>Electricité</v>
      </c>
      <c r="S5154" s="0" t="str">
        <f aca="false">F5154</f>
        <v>0521512902</v>
      </c>
      <c r="T5154" s="0" t="str">
        <f aca="false">G5154</f>
        <v>3</v>
      </c>
      <c r="U5154" s="0" t="n">
        <f aca="false">L5154</f>
        <v>2.38742364020974</v>
      </c>
      <c r="V5154" s="0" t="n">
        <f aca="false">K5154</f>
        <v>58.7175305652327</v>
      </c>
      <c r="W5154" s="0" t="n">
        <f aca="false">J5154</f>
        <v>900</v>
      </c>
    </row>
    <row r="5155" customFormat="false" ht="12.8" hidden="false" customHeight="false" outlineLevel="0" collapsed="false">
      <c r="A5155" s="0" t="s">
        <v>76</v>
      </c>
      <c r="B5155" s="0" t="s">
        <v>1140</v>
      </c>
      <c r="C5155" s="0" t="s">
        <v>1140</v>
      </c>
      <c r="D5155" s="0" t="s">
        <v>19</v>
      </c>
      <c r="E5155" s="0" t="s">
        <v>57</v>
      </c>
      <c r="F5155" s="0" t="s">
        <v>1141</v>
      </c>
      <c r="G5155" s="0" t="s">
        <v>1611</v>
      </c>
      <c r="H5155" s="0" t="n">
        <v>1.5939909442182</v>
      </c>
      <c r="I5155" s="0" t="n">
        <v>15.6763568832319</v>
      </c>
      <c r="J5155" s="0" t="n">
        <v>0</v>
      </c>
      <c r="K5155" s="0" t="n">
        <f aca="false">I5155*SUMIFS(syst_chauffage!$H$3:$H$27,syst_chauffage!$B$3:$B$27,D5155,syst_chauffage!$C$3:$C$27,E5155)</f>
        <v>21.8289612885848</v>
      </c>
      <c r="L5155" s="12" t="n">
        <f aca="false">H5155*SUMIFS(syst_chauffage!$K$3:$K$27,syst_chauffage!$B$3:$B$27,D5155,syst_chauffage!$C$3:$C$27,E5155)</f>
        <v>1.5939909442182</v>
      </c>
      <c r="N5155" s="0" t="str">
        <f aca="false">A5155</f>
        <v>Habitat Communautaire</v>
      </c>
      <c r="O5155" s="0" t="str">
        <f aca="false">B5155</f>
        <v>Maison retraite médicalisée</v>
      </c>
      <c r="P5155" s="0" t="str">
        <f aca="false">C5155</f>
        <v>Maison retraite médicalisée</v>
      </c>
      <c r="Q5155" s="0" t="str">
        <f aca="false">D5155</f>
        <v>Autre système centralisé</v>
      </c>
      <c r="R5155" s="0" t="str">
        <f aca="false">E5155</f>
        <v>Autres</v>
      </c>
      <c r="S5155" s="0" t="str">
        <f aca="false">F5155</f>
        <v>0522520101</v>
      </c>
      <c r="T5155" s="0" t="str">
        <f aca="false">G5155</f>
        <v>3</v>
      </c>
      <c r="U5155" s="0" t="n">
        <f aca="false">L5155</f>
        <v>1.5939909442182</v>
      </c>
      <c r="V5155" s="0" t="n">
        <f aca="false">K5155</f>
        <v>21.8289612885848</v>
      </c>
      <c r="W5155" s="0" t="n">
        <f aca="false">J5155</f>
        <v>0</v>
      </c>
    </row>
    <row r="5156" customFormat="false" ht="12.8" hidden="false" customHeight="false" outlineLevel="0" collapsed="false">
      <c r="A5156" s="0" t="s">
        <v>76</v>
      </c>
      <c r="B5156" s="0" t="s">
        <v>1140</v>
      </c>
      <c r="C5156" s="0" t="s">
        <v>1140</v>
      </c>
      <c r="D5156" s="0" t="s">
        <v>19</v>
      </c>
      <c r="E5156" s="0" t="s">
        <v>58</v>
      </c>
      <c r="F5156" s="0" t="s">
        <v>1142</v>
      </c>
      <c r="G5156" s="0" t="s">
        <v>1611</v>
      </c>
      <c r="H5156" s="0" t="n">
        <v>1.71915734662831</v>
      </c>
      <c r="I5156" s="0" t="n">
        <v>14.6981359972892</v>
      </c>
      <c r="J5156" s="0" t="n">
        <v>1190</v>
      </c>
      <c r="K5156" s="0" t="n">
        <f aca="false">I5156*SUMIFS(syst_chauffage!$H$3:$H$27,syst_chauffage!$B$3:$B$27,D5156,syst_chauffage!$C$3:$C$27,E5156)</f>
        <v>24.1776927845343</v>
      </c>
      <c r="L5156" s="12" t="n">
        <f aca="false">H5156*SUMIFS(syst_chauffage!$K$3:$K$27,syst_chauffage!$B$3:$B$27,D5156,syst_chauffage!$C$3:$C$27,E5156)</f>
        <v>1.71915734662831</v>
      </c>
      <c r="N5156" s="0" t="str">
        <f aca="false">A5156</f>
        <v>Habitat Communautaire</v>
      </c>
      <c r="O5156" s="0" t="str">
        <f aca="false">B5156</f>
        <v>Maison retraite médicalisée</v>
      </c>
      <c r="P5156" s="0" t="str">
        <f aca="false">C5156</f>
        <v>Maison retraite médicalisée</v>
      </c>
      <c r="Q5156" s="0" t="str">
        <f aca="false">D5156</f>
        <v>Autre système centralisé</v>
      </c>
      <c r="R5156" s="0" t="str">
        <f aca="false">E5156</f>
        <v>Urbain</v>
      </c>
      <c r="S5156" s="0" t="str">
        <f aca="false">F5156</f>
        <v>0522520106</v>
      </c>
      <c r="T5156" s="0" t="str">
        <f aca="false">G5156</f>
        <v>3</v>
      </c>
      <c r="U5156" s="0" t="n">
        <f aca="false">L5156</f>
        <v>1.71915734662831</v>
      </c>
      <c r="V5156" s="0" t="n">
        <f aca="false">K5156</f>
        <v>24.1776927845343</v>
      </c>
      <c r="W5156" s="0" t="n">
        <f aca="false">J5156</f>
        <v>1190</v>
      </c>
    </row>
    <row r="5157" customFormat="false" ht="12.8" hidden="false" customHeight="false" outlineLevel="0" collapsed="false">
      <c r="A5157" s="0" t="s">
        <v>76</v>
      </c>
      <c r="B5157" s="0" t="s">
        <v>1140</v>
      </c>
      <c r="C5157" s="0" t="s">
        <v>1140</v>
      </c>
      <c r="D5157" s="0" t="s">
        <v>22</v>
      </c>
      <c r="E5157" s="0" t="s">
        <v>23</v>
      </c>
      <c r="F5157" s="0" t="s">
        <v>1143</v>
      </c>
      <c r="G5157" s="0" t="s">
        <v>1611</v>
      </c>
      <c r="H5157" s="0" t="n">
        <v>0.612273350983146</v>
      </c>
      <c r="I5157" s="0" t="n">
        <v>6.99100201533417</v>
      </c>
      <c r="J5157" s="0" t="n">
        <v>0</v>
      </c>
      <c r="K5157" s="0" t="n">
        <f aca="false">I5157*SUMIFS(syst_chauffage!$H$3:$H$27,syst_chauffage!$B$3:$B$27,D5157,syst_chauffage!$C$3:$C$27,E5157)</f>
        <v>12.3113119040519</v>
      </c>
      <c r="L5157" s="12" t="n">
        <f aca="false">H5157*SUMIFS(syst_chauffage!$K$3:$K$27,syst_chauffage!$B$3:$B$27,D5157,syst_chauffage!$C$3:$C$27,E5157)</f>
        <v>0.612273350983146</v>
      </c>
      <c r="N5157" s="0" t="str">
        <f aca="false">A5157</f>
        <v>Habitat Communautaire</v>
      </c>
      <c r="O5157" s="0" t="str">
        <f aca="false">B5157</f>
        <v>Maison retraite médicalisée</v>
      </c>
      <c r="P5157" s="0" t="str">
        <f aca="false">C5157</f>
        <v>Maison retraite médicalisée</v>
      </c>
      <c r="Q5157" s="0" t="str">
        <f aca="false">D5157</f>
        <v>Chaudière fioul</v>
      </c>
      <c r="R5157" s="0" t="str">
        <f aca="false">E5157</f>
        <v>Fioul</v>
      </c>
      <c r="S5157" s="0" t="str">
        <f aca="false">F5157</f>
        <v>0522520303</v>
      </c>
      <c r="T5157" s="0" t="str">
        <f aca="false">G5157</f>
        <v>3</v>
      </c>
      <c r="U5157" s="0" t="n">
        <f aca="false">L5157</f>
        <v>0.612273350983146</v>
      </c>
      <c r="V5157" s="0" t="n">
        <f aca="false">K5157</f>
        <v>12.3113119040519</v>
      </c>
      <c r="W5157" s="0" t="n">
        <f aca="false">J5157</f>
        <v>0</v>
      </c>
    </row>
    <row r="5158" customFormat="false" ht="12.8" hidden="false" customHeight="false" outlineLevel="0" collapsed="false">
      <c r="A5158" s="0" t="s">
        <v>76</v>
      </c>
      <c r="B5158" s="0" t="s">
        <v>1140</v>
      </c>
      <c r="C5158" s="0" t="s">
        <v>1140</v>
      </c>
      <c r="D5158" s="0" t="s">
        <v>13</v>
      </c>
      <c r="E5158" s="0" t="s">
        <v>14</v>
      </c>
      <c r="F5158" s="0" t="s">
        <v>1144</v>
      </c>
      <c r="G5158" s="0" t="s">
        <v>1611</v>
      </c>
      <c r="H5158" s="0" t="n">
        <v>0.813653575015383</v>
      </c>
      <c r="I5158" s="0" t="n">
        <v>5.0420359391457</v>
      </c>
      <c r="J5158" s="0" t="n">
        <v>297</v>
      </c>
      <c r="K5158" s="0" t="n">
        <f aca="false">I5158*SUMIFS(syst_chauffage!$H$3:$H$27,syst_chauffage!$B$3:$B$27,D5158,syst_chauffage!$C$3:$C$27,E5158)</f>
        <v>10.182854119863</v>
      </c>
      <c r="L5158" s="12" t="n">
        <f aca="false">H5158*SUMIFS(syst_chauffage!$K$3:$K$27,syst_chauffage!$B$3:$B$27,D5158,syst_chauffage!$C$3:$C$27,E5158)</f>
        <v>0.813653575015383</v>
      </c>
      <c r="N5158" s="0" t="str">
        <f aca="false">A5158</f>
        <v>Habitat Communautaire</v>
      </c>
      <c r="O5158" s="0" t="str">
        <f aca="false">B5158</f>
        <v>Maison retraite médicalisée</v>
      </c>
      <c r="P5158" s="0" t="str">
        <f aca="false">C5158</f>
        <v>Maison retraite médicalisée</v>
      </c>
      <c r="Q5158" s="0" t="str">
        <f aca="false">D5158</f>
        <v>Chaudière gaz</v>
      </c>
      <c r="R5158" s="0" t="str">
        <f aca="false">E5158</f>
        <v>Gaz</v>
      </c>
      <c r="S5158" s="0" t="str">
        <f aca="false">F5158</f>
        <v>0522520404</v>
      </c>
      <c r="T5158" s="0" t="str">
        <f aca="false">G5158</f>
        <v>3</v>
      </c>
      <c r="U5158" s="0" t="n">
        <f aca="false">L5158</f>
        <v>0.813653575015383</v>
      </c>
      <c r="V5158" s="0" t="n">
        <f aca="false">K5158</f>
        <v>10.182854119863</v>
      </c>
      <c r="W5158" s="0" t="n">
        <f aca="false">J5158</f>
        <v>297</v>
      </c>
    </row>
    <row r="5159" customFormat="false" ht="12.8" hidden="false" customHeight="false" outlineLevel="0" collapsed="false">
      <c r="A5159" s="0" t="s">
        <v>76</v>
      </c>
      <c r="B5159" s="0" t="s">
        <v>1140</v>
      </c>
      <c r="C5159" s="0" t="s">
        <v>1140</v>
      </c>
      <c r="D5159" s="0" t="s">
        <v>29</v>
      </c>
      <c r="E5159" s="0" t="s">
        <v>30</v>
      </c>
      <c r="F5159" s="0" t="s">
        <v>1145</v>
      </c>
      <c r="G5159" s="0" t="s">
        <v>1611</v>
      </c>
      <c r="H5159" s="0" t="n">
        <v>0.908305016401562</v>
      </c>
      <c r="I5159" s="0" t="n">
        <v>10.4</v>
      </c>
      <c r="J5159" s="0" t="n">
        <v>0</v>
      </c>
      <c r="K5159" s="0" t="n">
        <f aca="false">I5159*SUMIFS(syst_chauffage!$H$3:$H$27,syst_chauffage!$B$3:$B$27,D5159,syst_chauffage!$C$3:$C$27,E5159)</f>
        <v>3</v>
      </c>
      <c r="L5159" s="12" t="n">
        <f aca="false">H5159*SUMIFS(syst_chauffage!$K$3:$K$27,syst_chauffage!$B$3:$B$27,D5159,syst_chauffage!$C$3:$C$27,E5159)</f>
        <v>0.908305016401562</v>
      </c>
      <c r="N5159" s="0" t="str">
        <f aca="false">A5159</f>
        <v>Habitat Communautaire</v>
      </c>
      <c r="O5159" s="0" t="str">
        <f aca="false">B5159</f>
        <v>Maison retraite médicalisée</v>
      </c>
      <c r="P5159" s="0" t="str">
        <f aca="false">C5159</f>
        <v>Maison retraite médicalisée</v>
      </c>
      <c r="Q5159" s="0" t="str">
        <f aca="false">D5159</f>
        <v>Electrique direct</v>
      </c>
      <c r="R5159" s="0" t="str">
        <f aca="false">E5159</f>
        <v>Electricité</v>
      </c>
      <c r="S5159" s="0" t="str">
        <f aca="false">F5159</f>
        <v>0522520602</v>
      </c>
      <c r="T5159" s="0" t="str">
        <f aca="false">G5159</f>
        <v>3</v>
      </c>
      <c r="U5159" s="0" t="n">
        <f aca="false">L5159</f>
        <v>0.908305016401562</v>
      </c>
      <c r="V5159" s="0" t="n">
        <f aca="false">K5159</f>
        <v>3</v>
      </c>
      <c r="W5159" s="0" t="n">
        <f aca="false">J5159</f>
        <v>0</v>
      </c>
    </row>
    <row r="5160" customFormat="false" ht="12.8" hidden="false" customHeight="false" outlineLevel="0" collapsed="false">
      <c r="A5160" s="0" t="s">
        <v>76</v>
      </c>
      <c r="B5160" s="0" t="s">
        <v>1140</v>
      </c>
      <c r="C5160" s="0" t="s">
        <v>1140</v>
      </c>
      <c r="D5160" s="0" t="s">
        <v>36</v>
      </c>
      <c r="E5160" s="0" t="s">
        <v>30</v>
      </c>
      <c r="F5160" s="0" t="s">
        <v>1146</v>
      </c>
      <c r="G5160" s="0" t="s">
        <v>1611</v>
      </c>
      <c r="H5160" s="0" t="n">
        <v>2.65692340011166</v>
      </c>
      <c r="I5160" s="0" t="n">
        <v>45.1600432075767</v>
      </c>
      <c r="J5160" s="0" t="n">
        <v>846</v>
      </c>
      <c r="K5160" s="0" t="n">
        <f aca="false">I5160*SUMIFS(syst_chauffage!$H$3:$H$27,syst_chauffage!$B$3:$B$27,D5160,syst_chauffage!$C$3:$C$27,E5160)</f>
        <v>27.9386266382579</v>
      </c>
      <c r="L5160" s="12" t="n">
        <f aca="false">H5160*SUMIFS(syst_chauffage!$K$3:$K$27,syst_chauffage!$B$3:$B$27,D5160,syst_chauffage!$C$3:$C$27,E5160)</f>
        <v>2.23232187313792</v>
      </c>
      <c r="N5160" s="0" t="str">
        <f aca="false">A5160</f>
        <v>Habitat Communautaire</v>
      </c>
      <c r="O5160" s="0" t="str">
        <f aca="false">B5160</f>
        <v>Maison retraite médicalisée</v>
      </c>
      <c r="P5160" s="0" t="str">
        <f aca="false">C5160</f>
        <v>Maison retraite médicalisée</v>
      </c>
      <c r="Q5160" s="0" t="str">
        <f aca="false">D5160</f>
        <v>PAC</v>
      </c>
      <c r="R5160" s="0" t="str">
        <f aca="false">E5160</f>
        <v>Electricité</v>
      </c>
      <c r="S5160" s="0" t="str">
        <f aca="false">F5160</f>
        <v>0522520902</v>
      </c>
      <c r="T5160" s="0" t="str">
        <f aca="false">G5160</f>
        <v>3</v>
      </c>
      <c r="U5160" s="0" t="n">
        <f aca="false">L5160</f>
        <v>2.23232187313792</v>
      </c>
      <c r="V5160" s="0" t="n">
        <f aca="false">K5160</f>
        <v>27.9386266382579</v>
      </c>
      <c r="W5160" s="0" t="n">
        <f aca="false">J5160</f>
        <v>846</v>
      </c>
    </row>
    <row r="5161" customFormat="false" ht="12.8" hidden="false" customHeight="false" outlineLevel="0" collapsed="false">
      <c r="A5161" s="0" t="s">
        <v>76</v>
      </c>
      <c r="B5161" s="0" t="s">
        <v>1140</v>
      </c>
      <c r="C5161" s="0" t="s">
        <v>1140</v>
      </c>
      <c r="D5161" s="0" t="s">
        <v>51</v>
      </c>
      <c r="E5161" s="0" t="s">
        <v>57</v>
      </c>
      <c r="F5161" s="0" t="s">
        <v>1147</v>
      </c>
      <c r="G5161" s="0" t="s">
        <v>1611</v>
      </c>
      <c r="H5161" s="0" t="n">
        <v>1.83922032025177</v>
      </c>
      <c r="I5161" s="0" t="n">
        <v>18.6623296228952</v>
      </c>
      <c r="J5161" s="0" t="n">
        <v>0</v>
      </c>
      <c r="K5161" s="0" t="n">
        <f aca="false">I5161*SUMIFS(syst_chauffage!$H$3:$H$27,syst_chauffage!$B$3:$B$27,D5161,syst_chauffage!$C$3:$C$27,E5161)</f>
        <v>39.5427490708741</v>
      </c>
      <c r="L5161" s="12" t="n">
        <f aca="false">H5161*SUMIFS(syst_chauffage!$K$3:$K$27,syst_chauffage!$B$3:$B$27,D5161,syst_chauffage!$C$3:$C$27,E5161)</f>
        <v>1.83922032025177</v>
      </c>
      <c r="N5161" s="0" t="str">
        <f aca="false">A5161</f>
        <v>Habitat Communautaire</v>
      </c>
      <c r="O5161" s="0" t="str">
        <f aca="false">B5161</f>
        <v>Maison retraite médicalisée</v>
      </c>
      <c r="P5161" s="0" t="str">
        <f aca="false">C5161</f>
        <v>Maison retraite médicalisée</v>
      </c>
      <c r="Q5161" s="0" t="str">
        <f aca="false">D5161</f>
        <v>Autre système centralisé performant</v>
      </c>
      <c r="R5161" s="0" t="str">
        <f aca="false">E5161</f>
        <v>Autres</v>
      </c>
      <c r="S5161" s="0" t="str">
        <f aca="false">F5161</f>
        <v>0522522101</v>
      </c>
      <c r="T5161" s="0" t="str">
        <f aca="false">G5161</f>
        <v>3</v>
      </c>
      <c r="U5161" s="0" t="n">
        <f aca="false">L5161</f>
        <v>1.83922032025177</v>
      </c>
      <c r="V5161" s="0" t="n">
        <f aca="false">K5161</f>
        <v>39.5427490708741</v>
      </c>
      <c r="W5161" s="0" t="n">
        <f aca="false">J5161</f>
        <v>0</v>
      </c>
    </row>
    <row r="5162" customFormat="false" ht="12.8" hidden="false" customHeight="false" outlineLevel="0" collapsed="false">
      <c r="A5162" s="0" t="s">
        <v>76</v>
      </c>
      <c r="B5162" s="0" t="s">
        <v>1140</v>
      </c>
      <c r="C5162" s="0" t="s">
        <v>1140</v>
      </c>
      <c r="D5162" s="0" t="s">
        <v>51</v>
      </c>
      <c r="E5162" s="0" t="s">
        <v>58</v>
      </c>
      <c r="F5162" s="0" t="s">
        <v>1148</v>
      </c>
      <c r="G5162" s="0" t="s">
        <v>1611</v>
      </c>
      <c r="H5162" s="0" t="n">
        <v>1.98364309226343</v>
      </c>
      <c r="I5162" s="0" t="n">
        <v>17.4977809491538</v>
      </c>
      <c r="J5162" s="0" t="n">
        <v>1190</v>
      </c>
      <c r="K5162" s="0" t="n">
        <f aca="false">I5162*SUMIFS(syst_chauffage!$H$3:$H$27,syst_chauffage!$B$3:$B$27,D5162,syst_chauffage!$C$3:$C$27,E5162)</f>
        <v>37.3402559183721</v>
      </c>
      <c r="L5162" s="12" t="n">
        <f aca="false">H5162*SUMIFS(syst_chauffage!$K$3:$K$27,syst_chauffage!$B$3:$B$27,D5162,syst_chauffage!$C$3:$C$27,E5162)</f>
        <v>1.98364309226343</v>
      </c>
      <c r="N5162" s="0" t="str">
        <f aca="false">A5162</f>
        <v>Habitat Communautaire</v>
      </c>
      <c r="O5162" s="0" t="str">
        <f aca="false">B5162</f>
        <v>Maison retraite médicalisée</v>
      </c>
      <c r="P5162" s="0" t="str">
        <f aca="false">C5162</f>
        <v>Maison retraite médicalisée</v>
      </c>
      <c r="Q5162" s="0" t="str">
        <f aca="false">D5162</f>
        <v>Autre système centralisé performant</v>
      </c>
      <c r="R5162" s="0" t="str">
        <f aca="false">E5162</f>
        <v>Urbain</v>
      </c>
      <c r="S5162" s="0" t="str">
        <f aca="false">F5162</f>
        <v>0522522106</v>
      </c>
      <c r="T5162" s="0" t="str">
        <f aca="false">G5162</f>
        <v>3</v>
      </c>
      <c r="U5162" s="0" t="n">
        <f aca="false">L5162</f>
        <v>1.98364309226343</v>
      </c>
      <c r="V5162" s="0" t="n">
        <f aca="false">K5162</f>
        <v>37.3402559183721</v>
      </c>
      <c r="W5162" s="0" t="n">
        <f aca="false">J5162</f>
        <v>1190</v>
      </c>
    </row>
    <row r="5163" customFormat="false" ht="12.8" hidden="false" customHeight="false" outlineLevel="0" collapsed="false">
      <c r="A5163" s="0" t="s">
        <v>76</v>
      </c>
      <c r="B5163" s="0" t="s">
        <v>1140</v>
      </c>
      <c r="C5163" s="0" t="s">
        <v>1140</v>
      </c>
      <c r="D5163" s="0" t="s">
        <v>27</v>
      </c>
      <c r="E5163" s="0" t="s">
        <v>23</v>
      </c>
      <c r="F5163" s="0" t="s">
        <v>1149</v>
      </c>
      <c r="G5163" s="0" t="s">
        <v>1611</v>
      </c>
      <c r="H5163" s="0" t="n">
        <v>0.704042145243581</v>
      </c>
      <c r="I5163" s="0" t="n">
        <v>8.32262144682639</v>
      </c>
      <c r="J5163" s="0" t="n">
        <v>684</v>
      </c>
      <c r="K5163" s="0" t="n">
        <f aca="false">I5163*SUMIFS(syst_chauffage!$H$3:$H$27,syst_chauffage!$B$3:$B$27,D5163,syst_chauffage!$C$3:$C$27,E5163)</f>
        <v>21.3425565916972</v>
      </c>
      <c r="L5163" s="12" t="n">
        <f aca="false">H5163*SUMIFS(syst_chauffage!$K$3:$K$27,syst_chauffage!$B$3:$B$27,D5163,syst_chauffage!$C$3:$C$27,E5163)</f>
        <v>0.704042145243581</v>
      </c>
      <c r="N5163" s="0" t="str">
        <f aca="false">A5163</f>
        <v>Habitat Communautaire</v>
      </c>
      <c r="O5163" s="0" t="str">
        <f aca="false">B5163</f>
        <v>Maison retraite médicalisée</v>
      </c>
      <c r="P5163" s="0" t="str">
        <f aca="false">C5163</f>
        <v>Maison retraite médicalisée</v>
      </c>
      <c r="Q5163" s="0" t="str">
        <f aca="false">D5163</f>
        <v>Chaudière condensation fioul</v>
      </c>
      <c r="R5163" s="0" t="str">
        <f aca="false">E5163</f>
        <v>Fioul</v>
      </c>
      <c r="S5163" s="0" t="str">
        <f aca="false">F5163</f>
        <v>0522522303</v>
      </c>
      <c r="T5163" s="0" t="str">
        <f aca="false">G5163</f>
        <v>3</v>
      </c>
      <c r="U5163" s="0" t="n">
        <f aca="false">L5163</f>
        <v>0.704042145243581</v>
      </c>
      <c r="V5163" s="0" t="n">
        <f aca="false">K5163</f>
        <v>21.3425565916972</v>
      </c>
      <c r="W5163" s="0" t="n">
        <f aca="false">J5163</f>
        <v>684</v>
      </c>
    </row>
    <row r="5164" customFormat="false" ht="12.8" hidden="false" customHeight="false" outlineLevel="0" collapsed="false">
      <c r="A5164" s="0" t="s">
        <v>76</v>
      </c>
      <c r="B5164" s="0" t="s">
        <v>1140</v>
      </c>
      <c r="C5164" s="0" t="s">
        <v>1140</v>
      </c>
      <c r="D5164" s="0" t="s">
        <v>18</v>
      </c>
      <c r="E5164" s="0" t="s">
        <v>14</v>
      </c>
      <c r="F5164" s="0" t="s">
        <v>1150</v>
      </c>
      <c r="G5164" s="0" t="s">
        <v>1611</v>
      </c>
      <c r="H5164" s="0" t="n">
        <v>0.898122668281457</v>
      </c>
      <c r="I5164" s="0" t="n">
        <v>6.00242373707821</v>
      </c>
      <c r="J5164" s="0" t="n">
        <v>684</v>
      </c>
      <c r="K5164" s="0" t="n">
        <f aca="false">I5164*SUMIFS(syst_chauffage!$H$3:$H$27,syst_chauffage!$B$3:$B$27,D5164,syst_chauffage!$C$3:$C$27,E5164)</f>
        <v>16.3561780439354</v>
      </c>
      <c r="L5164" s="12" t="n">
        <f aca="false">H5164*SUMIFS(syst_chauffage!$K$3:$K$27,syst_chauffage!$B$3:$B$27,D5164,syst_chauffage!$C$3:$C$27,E5164)</f>
        <v>0.872478473226867</v>
      </c>
      <c r="N5164" s="0" t="str">
        <f aca="false">A5164</f>
        <v>Habitat Communautaire</v>
      </c>
      <c r="O5164" s="0" t="str">
        <f aca="false">B5164</f>
        <v>Maison retraite médicalisée</v>
      </c>
      <c r="P5164" s="0" t="str">
        <f aca="false">C5164</f>
        <v>Maison retraite médicalisée</v>
      </c>
      <c r="Q5164" s="0" t="str">
        <f aca="false">D5164</f>
        <v>Chaudière condensation gaz</v>
      </c>
      <c r="R5164" s="0" t="str">
        <f aca="false">E5164</f>
        <v>Gaz</v>
      </c>
      <c r="S5164" s="0" t="str">
        <f aca="false">F5164</f>
        <v>0522522404</v>
      </c>
      <c r="T5164" s="0" t="str">
        <f aca="false">G5164</f>
        <v>3</v>
      </c>
      <c r="U5164" s="0" t="n">
        <f aca="false">L5164</f>
        <v>0.872478473226867</v>
      </c>
      <c r="V5164" s="0" t="n">
        <f aca="false">K5164</f>
        <v>16.3561780439354</v>
      </c>
      <c r="W5164" s="0" t="n">
        <f aca="false">J5164</f>
        <v>684</v>
      </c>
    </row>
    <row r="5165" customFormat="false" ht="12.8" hidden="false" customHeight="false" outlineLevel="0" collapsed="false">
      <c r="A5165" s="0" t="s">
        <v>76</v>
      </c>
      <c r="B5165" s="0" t="s">
        <v>1140</v>
      </c>
      <c r="C5165" s="0" t="s">
        <v>1140</v>
      </c>
      <c r="D5165" s="0" t="s">
        <v>32</v>
      </c>
      <c r="E5165" s="0" t="s">
        <v>30</v>
      </c>
      <c r="F5165" s="0" t="s">
        <v>1151</v>
      </c>
      <c r="G5165" s="0" t="s">
        <v>1611</v>
      </c>
      <c r="H5165" s="0" t="n">
        <v>1</v>
      </c>
      <c r="I5165" s="0" t="n">
        <v>12</v>
      </c>
      <c r="J5165" s="0" t="n">
        <v>0</v>
      </c>
      <c r="K5165" s="0" t="n">
        <f aca="false">I5165*SUMIFS(syst_chauffage!$H$3:$H$27,syst_chauffage!$B$3:$B$27,D5165,syst_chauffage!$C$3:$C$27,E5165)</f>
        <v>12</v>
      </c>
      <c r="L5165" s="12" t="n">
        <f aca="false">H5165*SUMIFS(syst_chauffage!$K$3:$K$27,syst_chauffage!$B$3:$B$27,D5165,syst_chauffage!$C$3:$C$27,E5165)</f>
        <v>1</v>
      </c>
      <c r="N5165" s="0" t="str">
        <f aca="false">A5165</f>
        <v>Habitat Communautaire</v>
      </c>
      <c r="O5165" s="0" t="str">
        <f aca="false">B5165</f>
        <v>Maison retraite médicalisée</v>
      </c>
      <c r="P5165" s="0" t="str">
        <f aca="false">C5165</f>
        <v>Maison retraite médicalisée</v>
      </c>
      <c r="Q5165" s="0" t="str">
        <f aca="false">D5165</f>
        <v>Electrique direct performant</v>
      </c>
      <c r="R5165" s="0" t="str">
        <f aca="false">E5165</f>
        <v>Electricité</v>
      </c>
      <c r="S5165" s="0" t="str">
        <f aca="false">F5165</f>
        <v>0522522602</v>
      </c>
      <c r="T5165" s="0" t="str">
        <f aca="false">G5165</f>
        <v>3</v>
      </c>
      <c r="U5165" s="0" t="n">
        <f aca="false">L5165</f>
        <v>1</v>
      </c>
      <c r="V5165" s="0" t="n">
        <f aca="false">K5165</f>
        <v>12</v>
      </c>
      <c r="W5165" s="0" t="n">
        <f aca="false">J5165</f>
        <v>0</v>
      </c>
    </row>
    <row r="5166" customFormat="false" ht="12.8" hidden="false" customHeight="false" outlineLevel="0" collapsed="false">
      <c r="A5166" s="0" t="s">
        <v>76</v>
      </c>
      <c r="B5166" s="0" t="s">
        <v>1140</v>
      </c>
      <c r="C5166" s="0" t="s">
        <v>1140</v>
      </c>
      <c r="D5166" s="0" t="s">
        <v>38</v>
      </c>
      <c r="E5166" s="0" t="s">
        <v>30</v>
      </c>
      <c r="F5166" s="0" t="s">
        <v>1152</v>
      </c>
      <c r="G5166" s="0" t="s">
        <v>1611</v>
      </c>
      <c r="H5166" s="0" t="n">
        <v>2.53657855675673</v>
      </c>
      <c r="I5166" s="0" t="n">
        <v>53.761956199496</v>
      </c>
      <c r="J5166" s="0" t="n">
        <v>900</v>
      </c>
      <c r="K5166" s="0" t="n">
        <f aca="false">I5166*SUMIFS(syst_chauffage!$H$3:$H$27,syst_chauffage!$B$3:$B$27,D5166,syst_chauffage!$C$3:$C$27,E5166)</f>
        <v>54.3422521091744</v>
      </c>
      <c r="L5166" s="12" t="n">
        <f aca="false">H5166*SUMIFS(syst_chauffage!$K$3:$K$27,syst_chauffage!$B$3:$B$27,D5166,syst_chauffage!$C$3:$C$27,E5166)</f>
        <v>2.26926294892412</v>
      </c>
      <c r="N5166" s="0" t="str">
        <f aca="false">A5166</f>
        <v>Habitat Communautaire</v>
      </c>
      <c r="O5166" s="0" t="str">
        <f aca="false">B5166</f>
        <v>Maison retraite médicalisée</v>
      </c>
      <c r="P5166" s="0" t="str">
        <f aca="false">C5166</f>
        <v>Maison retraite médicalisée</v>
      </c>
      <c r="Q5166" s="0" t="str">
        <f aca="false">D5166</f>
        <v>PAC performant</v>
      </c>
      <c r="R5166" s="0" t="str">
        <f aca="false">E5166</f>
        <v>Electricité</v>
      </c>
      <c r="S5166" s="0" t="str">
        <f aca="false">F5166</f>
        <v>0522522902</v>
      </c>
      <c r="T5166" s="0" t="str">
        <f aca="false">G5166</f>
        <v>3</v>
      </c>
      <c r="U5166" s="0" t="n">
        <f aca="false">L5166</f>
        <v>2.26926294892412</v>
      </c>
      <c r="V5166" s="0" t="n">
        <f aca="false">K5166</f>
        <v>54.3422521091744</v>
      </c>
      <c r="W5166" s="0" t="n">
        <f aca="false">J5166</f>
        <v>900</v>
      </c>
    </row>
    <row r="5167" customFormat="false" ht="12.8" hidden="false" customHeight="false" outlineLevel="0" collapsed="false">
      <c r="A5167" s="0" t="s">
        <v>76</v>
      </c>
      <c r="B5167" s="0" t="s">
        <v>1153</v>
      </c>
      <c r="C5167" s="0" t="s">
        <v>1153</v>
      </c>
      <c r="D5167" s="0" t="s">
        <v>19</v>
      </c>
      <c r="E5167" s="0" t="s">
        <v>57</v>
      </c>
      <c r="F5167" s="0" t="s">
        <v>1154</v>
      </c>
      <c r="G5167" s="0" t="s">
        <v>1611</v>
      </c>
      <c r="H5167" s="0" t="n">
        <v>1.57662856907505</v>
      </c>
      <c r="I5167" s="0" t="n">
        <v>15.1905719941728</v>
      </c>
      <c r="J5167" s="0" t="n">
        <v>0</v>
      </c>
      <c r="K5167" s="0" t="n">
        <f aca="false">I5167*SUMIFS(syst_chauffage!$H$3:$H$27,syst_chauffage!$B$3:$B$27,D5167,syst_chauffage!$C$3:$C$27,E5167)</f>
        <v>21.1525171621313</v>
      </c>
      <c r="L5167" s="12" t="n">
        <f aca="false">H5167*SUMIFS(syst_chauffage!$K$3:$K$27,syst_chauffage!$B$3:$B$27,D5167,syst_chauffage!$C$3:$C$27,E5167)</f>
        <v>1.57662856907505</v>
      </c>
      <c r="N5167" s="0" t="str">
        <f aca="false">A5167</f>
        <v>Habitat Communautaire</v>
      </c>
      <c r="O5167" s="0" t="str">
        <f aca="false">B5167</f>
        <v>Résidence universitaire</v>
      </c>
      <c r="P5167" s="0" t="str">
        <f aca="false">C5167</f>
        <v>Résidence universitaire</v>
      </c>
      <c r="Q5167" s="0" t="str">
        <f aca="false">D5167</f>
        <v>Autre système centralisé</v>
      </c>
      <c r="R5167" s="0" t="str">
        <f aca="false">E5167</f>
        <v>Autres</v>
      </c>
      <c r="S5167" s="0" t="str">
        <f aca="false">F5167</f>
        <v>0525890101</v>
      </c>
      <c r="T5167" s="0" t="str">
        <f aca="false">G5167</f>
        <v>3</v>
      </c>
      <c r="U5167" s="0" t="n">
        <f aca="false">L5167</f>
        <v>1.57662856907505</v>
      </c>
      <c r="V5167" s="0" t="n">
        <f aca="false">K5167</f>
        <v>21.1525171621313</v>
      </c>
      <c r="W5167" s="0" t="n">
        <f aca="false">J5167</f>
        <v>0</v>
      </c>
    </row>
    <row r="5168" customFormat="false" ht="12.8" hidden="false" customHeight="false" outlineLevel="0" collapsed="false">
      <c r="A5168" s="0" t="s">
        <v>76</v>
      </c>
      <c r="B5168" s="0" t="s">
        <v>1153</v>
      </c>
      <c r="C5168" s="0" t="s">
        <v>1153</v>
      </c>
      <c r="D5168" s="0" t="s">
        <v>19</v>
      </c>
      <c r="E5168" s="0" t="s">
        <v>58</v>
      </c>
      <c r="F5168" s="0" t="s">
        <v>1155</v>
      </c>
      <c r="G5168" s="0" t="s">
        <v>1611</v>
      </c>
      <c r="H5168" s="0" t="n">
        <v>1.69876961136885</v>
      </c>
      <c r="I5168" s="0" t="n">
        <v>13.4314789246139</v>
      </c>
      <c r="J5168" s="0" t="n">
        <v>680</v>
      </c>
      <c r="K5168" s="0" t="n">
        <f aca="false">I5168*SUMIFS(syst_chauffage!$H$3:$H$27,syst_chauffage!$B$3:$B$27,D5168,syst_chauffage!$C$3:$C$27,E5168)</f>
        <v>22.0941057519916</v>
      </c>
      <c r="L5168" s="12" t="n">
        <f aca="false">H5168*SUMIFS(syst_chauffage!$K$3:$K$27,syst_chauffage!$B$3:$B$27,D5168,syst_chauffage!$C$3:$C$27,E5168)</f>
        <v>1.69876961136885</v>
      </c>
      <c r="N5168" s="0" t="str">
        <f aca="false">A5168</f>
        <v>Habitat Communautaire</v>
      </c>
      <c r="O5168" s="0" t="str">
        <f aca="false">B5168</f>
        <v>Résidence universitaire</v>
      </c>
      <c r="P5168" s="0" t="str">
        <f aca="false">C5168</f>
        <v>Résidence universitaire</v>
      </c>
      <c r="Q5168" s="0" t="str">
        <f aca="false">D5168</f>
        <v>Autre système centralisé</v>
      </c>
      <c r="R5168" s="0" t="str">
        <f aca="false">E5168</f>
        <v>Urbain</v>
      </c>
      <c r="S5168" s="0" t="str">
        <f aca="false">F5168</f>
        <v>0525890106</v>
      </c>
      <c r="T5168" s="0" t="str">
        <f aca="false">G5168</f>
        <v>3</v>
      </c>
      <c r="U5168" s="0" t="n">
        <f aca="false">L5168</f>
        <v>1.69876961136885</v>
      </c>
      <c r="V5168" s="0" t="n">
        <f aca="false">K5168</f>
        <v>22.0941057519916</v>
      </c>
      <c r="W5168" s="0" t="n">
        <f aca="false">J5168</f>
        <v>680</v>
      </c>
    </row>
    <row r="5169" customFormat="false" ht="12.8" hidden="false" customHeight="false" outlineLevel="0" collapsed="false">
      <c r="A5169" s="0" t="s">
        <v>76</v>
      </c>
      <c r="B5169" s="0" t="s">
        <v>1153</v>
      </c>
      <c r="C5169" s="0" t="s">
        <v>1153</v>
      </c>
      <c r="D5169" s="0" t="s">
        <v>22</v>
      </c>
      <c r="E5169" s="0" t="s">
        <v>23</v>
      </c>
      <c r="F5169" s="0" t="s">
        <v>1156</v>
      </c>
      <c r="G5169" s="0" t="s">
        <v>1611</v>
      </c>
      <c r="H5169" s="0" t="n">
        <v>0.627356956027899</v>
      </c>
      <c r="I5169" s="0" t="n">
        <v>6.12487012376492</v>
      </c>
      <c r="J5169" s="0" t="n">
        <v>0</v>
      </c>
      <c r="K5169" s="0" t="n">
        <f aca="false">I5169*SUMIFS(syst_chauffage!$H$3:$H$27,syst_chauffage!$B$3:$B$27,D5169,syst_chauffage!$C$3:$C$27,E5169)</f>
        <v>10.7860341479067</v>
      </c>
      <c r="L5169" s="12" t="n">
        <f aca="false">H5169*SUMIFS(syst_chauffage!$K$3:$K$27,syst_chauffage!$B$3:$B$27,D5169,syst_chauffage!$C$3:$C$27,E5169)</f>
        <v>0.627356956027899</v>
      </c>
      <c r="N5169" s="0" t="str">
        <f aca="false">A5169</f>
        <v>Habitat Communautaire</v>
      </c>
      <c r="O5169" s="0" t="str">
        <f aca="false">B5169</f>
        <v>Résidence universitaire</v>
      </c>
      <c r="P5169" s="0" t="str">
        <f aca="false">C5169</f>
        <v>Résidence universitaire</v>
      </c>
      <c r="Q5169" s="0" t="str">
        <f aca="false">D5169</f>
        <v>Chaudière fioul</v>
      </c>
      <c r="R5169" s="0" t="str">
        <f aca="false">E5169</f>
        <v>Fioul</v>
      </c>
      <c r="S5169" s="0" t="str">
        <f aca="false">F5169</f>
        <v>0525890303</v>
      </c>
      <c r="T5169" s="0" t="str">
        <f aca="false">G5169</f>
        <v>3</v>
      </c>
      <c r="U5169" s="0" t="n">
        <f aca="false">L5169</f>
        <v>0.627356956027899</v>
      </c>
      <c r="V5169" s="0" t="n">
        <f aca="false">K5169</f>
        <v>10.7860341479067</v>
      </c>
      <c r="W5169" s="0" t="n">
        <f aca="false">J5169</f>
        <v>0</v>
      </c>
    </row>
    <row r="5170" customFormat="false" ht="12.8" hidden="false" customHeight="false" outlineLevel="0" collapsed="false">
      <c r="A5170" s="0" t="s">
        <v>76</v>
      </c>
      <c r="B5170" s="0" t="s">
        <v>1153</v>
      </c>
      <c r="C5170" s="0" t="s">
        <v>1153</v>
      </c>
      <c r="D5170" s="0" t="s">
        <v>13</v>
      </c>
      <c r="E5170" s="0" t="s">
        <v>14</v>
      </c>
      <c r="F5170" s="0" t="s">
        <v>1157</v>
      </c>
      <c r="G5170" s="0" t="s">
        <v>1611</v>
      </c>
      <c r="H5170" s="0" t="n">
        <v>0.840348056075515</v>
      </c>
      <c r="I5170" s="0" t="n">
        <v>4.64234574514107</v>
      </c>
      <c r="J5170" s="0" t="n">
        <v>264</v>
      </c>
      <c r="K5170" s="0" t="n">
        <f aca="false">I5170*SUMIFS(syst_chauffage!$H$3:$H$27,syst_chauffage!$B$3:$B$27,D5170,syst_chauffage!$C$3:$C$27,E5170)</f>
        <v>9.37564310673041</v>
      </c>
      <c r="L5170" s="12" t="n">
        <f aca="false">H5170*SUMIFS(syst_chauffage!$K$3:$K$27,syst_chauffage!$B$3:$B$27,D5170,syst_chauffage!$C$3:$C$27,E5170)</f>
        <v>0.840348056075515</v>
      </c>
      <c r="N5170" s="0" t="str">
        <f aca="false">A5170</f>
        <v>Habitat Communautaire</v>
      </c>
      <c r="O5170" s="0" t="str">
        <f aca="false">B5170</f>
        <v>Résidence universitaire</v>
      </c>
      <c r="P5170" s="0" t="str">
        <f aca="false">C5170</f>
        <v>Résidence universitaire</v>
      </c>
      <c r="Q5170" s="0" t="str">
        <f aca="false">D5170</f>
        <v>Chaudière gaz</v>
      </c>
      <c r="R5170" s="0" t="str">
        <f aca="false">E5170</f>
        <v>Gaz</v>
      </c>
      <c r="S5170" s="0" t="str">
        <f aca="false">F5170</f>
        <v>0525890404</v>
      </c>
      <c r="T5170" s="0" t="str">
        <f aca="false">G5170</f>
        <v>3</v>
      </c>
      <c r="U5170" s="0" t="n">
        <f aca="false">L5170</f>
        <v>0.840348056075515</v>
      </c>
      <c r="V5170" s="0" t="n">
        <f aca="false">K5170</f>
        <v>9.37564310673041</v>
      </c>
      <c r="W5170" s="0" t="n">
        <f aca="false">J5170</f>
        <v>264</v>
      </c>
    </row>
    <row r="5171" customFormat="false" ht="12.8" hidden="false" customHeight="false" outlineLevel="0" collapsed="false">
      <c r="A5171" s="0" t="s">
        <v>76</v>
      </c>
      <c r="B5171" s="0" t="s">
        <v>1153</v>
      </c>
      <c r="C5171" s="0" t="s">
        <v>1153</v>
      </c>
      <c r="D5171" s="0" t="s">
        <v>29</v>
      </c>
      <c r="E5171" s="0" t="s">
        <v>30</v>
      </c>
      <c r="F5171" s="0" t="s">
        <v>1158</v>
      </c>
      <c r="G5171" s="0" t="s">
        <v>1611</v>
      </c>
      <c r="H5171" s="0" t="n">
        <v>0.92</v>
      </c>
      <c r="I5171" s="0" t="n">
        <v>10.4</v>
      </c>
      <c r="J5171" s="0" t="n">
        <v>0</v>
      </c>
      <c r="K5171" s="0" t="n">
        <f aca="false">I5171*SUMIFS(syst_chauffage!$H$3:$H$27,syst_chauffage!$B$3:$B$27,D5171,syst_chauffage!$C$3:$C$27,E5171)</f>
        <v>3</v>
      </c>
      <c r="L5171" s="12" t="n">
        <f aca="false">H5171*SUMIFS(syst_chauffage!$K$3:$K$27,syst_chauffage!$B$3:$B$27,D5171,syst_chauffage!$C$3:$C$27,E5171)</f>
        <v>0.92</v>
      </c>
      <c r="N5171" s="0" t="str">
        <f aca="false">A5171</f>
        <v>Habitat Communautaire</v>
      </c>
      <c r="O5171" s="0" t="str">
        <f aca="false">B5171</f>
        <v>Résidence universitaire</v>
      </c>
      <c r="P5171" s="0" t="str">
        <f aca="false">C5171</f>
        <v>Résidence universitaire</v>
      </c>
      <c r="Q5171" s="0" t="str">
        <f aca="false">D5171</f>
        <v>Electrique direct</v>
      </c>
      <c r="R5171" s="0" t="str">
        <f aca="false">E5171</f>
        <v>Electricité</v>
      </c>
      <c r="S5171" s="0" t="str">
        <f aca="false">F5171</f>
        <v>0525890602</v>
      </c>
      <c r="T5171" s="0" t="str">
        <f aca="false">G5171</f>
        <v>3</v>
      </c>
      <c r="U5171" s="0" t="n">
        <f aca="false">L5171</f>
        <v>0.92</v>
      </c>
      <c r="V5171" s="0" t="n">
        <f aca="false">K5171</f>
        <v>3</v>
      </c>
      <c r="W5171" s="0" t="n">
        <f aca="false">J5171</f>
        <v>0</v>
      </c>
    </row>
    <row r="5172" customFormat="false" ht="12.8" hidden="false" customHeight="false" outlineLevel="0" collapsed="false">
      <c r="A5172" s="0" t="s">
        <v>76</v>
      </c>
      <c r="B5172" s="0" t="s">
        <v>1153</v>
      </c>
      <c r="C5172" s="0" t="s">
        <v>1153</v>
      </c>
      <c r="D5172" s="0" t="s">
        <v>36</v>
      </c>
      <c r="E5172" s="0" t="s">
        <v>30</v>
      </c>
      <c r="F5172" s="0" t="s">
        <v>1159</v>
      </c>
      <c r="G5172" s="0" t="s">
        <v>1611</v>
      </c>
      <c r="H5172" s="0" t="n">
        <v>2.94489544186046</v>
      </c>
      <c r="I5172" s="0" t="n">
        <v>40.4349495073334</v>
      </c>
      <c r="J5172" s="0" t="n">
        <v>603</v>
      </c>
      <c r="K5172" s="0" t="n">
        <f aca="false">I5172*SUMIFS(syst_chauffage!$H$3:$H$27,syst_chauffage!$B$3:$B$27,D5172,syst_chauffage!$C$3:$C$27,E5172)</f>
        <v>25.0154091356729</v>
      </c>
      <c r="L5172" s="12" t="n">
        <f aca="false">H5172*SUMIFS(syst_chauffage!$K$3:$K$27,syst_chauffage!$B$3:$B$27,D5172,syst_chauffage!$C$3:$C$27,E5172)</f>
        <v>2.47427325480779</v>
      </c>
      <c r="N5172" s="0" t="str">
        <f aca="false">A5172</f>
        <v>Habitat Communautaire</v>
      </c>
      <c r="O5172" s="0" t="str">
        <f aca="false">B5172</f>
        <v>Résidence universitaire</v>
      </c>
      <c r="P5172" s="0" t="str">
        <f aca="false">C5172</f>
        <v>Résidence universitaire</v>
      </c>
      <c r="Q5172" s="0" t="str">
        <f aca="false">D5172</f>
        <v>PAC</v>
      </c>
      <c r="R5172" s="0" t="str">
        <f aca="false">E5172</f>
        <v>Electricité</v>
      </c>
      <c r="S5172" s="0" t="str">
        <f aca="false">F5172</f>
        <v>0525890902</v>
      </c>
      <c r="T5172" s="0" t="str">
        <f aca="false">G5172</f>
        <v>3</v>
      </c>
      <c r="U5172" s="0" t="n">
        <f aca="false">L5172</f>
        <v>2.47427325480779</v>
      </c>
      <c r="V5172" s="0" t="n">
        <f aca="false">K5172</f>
        <v>25.0154091356729</v>
      </c>
      <c r="W5172" s="0" t="n">
        <f aca="false">J5172</f>
        <v>603</v>
      </c>
    </row>
    <row r="5173" customFormat="false" ht="12.8" hidden="false" customHeight="false" outlineLevel="0" collapsed="false">
      <c r="A5173" s="0" t="s">
        <v>76</v>
      </c>
      <c r="B5173" s="0" t="s">
        <v>1153</v>
      </c>
      <c r="C5173" s="0" t="s">
        <v>1153</v>
      </c>
      <c r="D5173" s="0" t="s">
        <v>51</v>
      </c>
      <c r="E5173" s="0" t="s">
        <v>57</v>
      </c>
      <c r="F5173" s="0" t="s">
        <v>1160</v>
      </c>
      <c r="G5173" s="0" t="s">
        <v>1611</v>
      </c>
      <c r="H5173" s="0" t="n">
        <v>1.81918681047121</v>
      </c>
      <c r="I5173" s="0" t="n">
        <v>18.0840142787772</v>
      </c>
      <c r="J5173" s="0" t="n">
        <v>0</v>
      </c>
      <c r="K5173" s="0" t="n">
        <f aca="false">I5173*SUMIFS(syst_chauffage!$H$3:$H$27,syst_chauffage!$B$3:$B$27,D5173,syst_chauffage!$C$3:$C$27,E5173)</f>
        <v>38.3173833743943</v>
      </c>
      <c r="L5173" s="12" t="n">
        <f aca="false">H5173*SUMIFS(syst_chauffage!$K$3:$K$27,syst_chauffage!$B$3:$B$27,D5173,syst_chauffage!$C$3:$C$27,E5173)</f>
        <v>1.81918681047121</v>
      </c>
      <c r="N5173" s="0" t="str">
        <f aca="false">A5173</f>
        <v>Habitat Communautaire</v>
      </c>
      <c r="O5173" s="0" t="str">
        <f aca="false">B5173</f>
        <v>Résidence universitaire</v>
      </c>
      <c r="P5173" s="0" t="str">
        <f aca="false">C5173</f>
        <v>Résidence universitaire</v>
      </c>
      <c r="Q5173" s="0" t="str">
        <f aca="false">D5173</f>
        <v>Autre système centralisé performant</v>
      </c>
      <c r="R5173" s="0" t="str">
        <f aca="false">E5173</f>
        <v>Autres</v>
      </c>
      <c r="S5173" s="0" t="str">
        <f aca="false">F5173</f>
        <v>0525892101</v>
      </c>
      <c r="T5173" s="0" t="str">
        <f aca="false">G5173</f>
        <v>3</v>
      </c>
      <c r="U5173" s="0" t="n">
        <f aca="false">L5173</f>
        <v>1.81918681047121</v>
      </c>
      <c r="V5173" s="0" t="n">
        <f aca="false">K5173</f>
        <v>38.3173833743943</v>
      </c>
      <c r="W5173" s="0" t="n">
        <f aca="false">J5173</f>
        <v>0</v>
      </c>
    </row>
    <row r="5174" customFormat="false" ht="12.8" hidden="false" customHeight="false" outlineLevel="0" collapsed="false">
      <c r="A5174" s="0" t="s">
        <v>76</v>
      </c>
      <c r="B5174" s="0" t="s">
        <v>1153</v>
      </c>
      <c r="C5174" s="0" t="s">
        <v>1153</v>
      </c>
      <c r="D5174" s="0" t="s">
        <v>51</v>
      </c>
      <c r="E5174" s="0" t="s">
        <v>58</v>
      </c>
      <c r="F5174" s="0" t="s">
        <v>1161</v>
      </c>
      <c r="G5174" s="0" t="s">
        <v>1611</v>
      </c>
      <c r="H5174" s="0" t="n">
        <v>1.96011878234868</v>
      </c>
      <c r="I5174" s="0" t="n">
        <v>15.9898558626356</v>
      </c>
      <c r="J5174" s="0" t="n">
        <v>680</v>
      </c>
      <c r="K5174" s="0" t="n">
        <f aca="false">I5174*SUMIFS(syst_chauffage!$H$3:$H$27,syst_chauffage!$B$3:$B$27,D5174,syst_chauffage!$C$3:$C$27,E5174)</f>
        <v>34.122344527211</v>
      </c>
      <c r="L5174" s="12" t="n">
        <f aca="false">H5174*SUMIFS(syst_chauffage!$K$3:$K$27,syst_chauffage!$B$3:$B$27,D5174,syst_chauffage!$C$3:$C$27,E5174)</f>
        <v>1.96011878234868</v>
      </c>
      <c r="N5174" s="0" t="str">
        <f aca="false">A5174</f>
        <v>Habitat Communautaire</v>
      </c>
      <c r="O5174" s="0" t="str">
        <f aca="false">B5174</f>
        <v>Résidence universitaire</v>
      </c>
      <c r="P5174" s="0" t="str">
        <f aca="false">C5174</f>
        <v>Résidence universitaire</v>
      </c>
      <c r="Q5174" s="0" t="str">
        <f aca="false">D5174</f>
        <v>Autre système centralisé performant</v>
      </c>
      <c r="R5174" s="0" t="str">
        <f aca="false">E5174</f>
        <v>Urbain</v>
      </c>
      <c r="S5174" s="0" t="str">
        <f aca="false">F5174</f>
        <v>0525892106</v>
      </c>
      <c r="T5174" s="0" t="str">
        <f aca="false">G5174</f>
        <v>3</v>
      </c>
      <c r="U5174" s="0" t="n">
        <f aca="false">L5174</f>
        <v>1.96011878234868</v>
      </c>
      <c r="V5174" s="0" t="n">
        <f aca="false">K5174</f>
        <v>34.122344527211</v>
      </c>
      <c r="W5174" s="0" t="n">
        <f aca="false">J5174</f>
        <v>680</v>
      </c>
    </row>
    <row r="5175" customFormat="false" ht="12.8" hidden="false" customHeight="false" outlineLevel="0" collapsed="false">
      <c r="A5175" s="0" t="s">
        <v>76</v>
      </c>
      <c r="B5175" s="0" t="s">
        <v>1153</v>
      </c>
      <c r="C5175" s="0" t="s">
        <v>1153</v>
      </c>
      <c r="D5175" s="0" t="s">
        <v>27</v>
      </c>
      <c r="E5175" s="0" t="s">
        <v>23</v>
      </c>
      <c r="F5175" s="0" t="s">
        <v>1162</v>
      </c>
      <c r="G5175" s="0" t="s">
        <v>1611</v>
      </c>
      <c r="H5175" s="0" t="n">
        <v>0.756422830434448</v>
      </c>
      <c r="I5175" s="0" t="n">
        <v>7.2915120521011</v>
      </c>
      <c r="J5175" s="0" t="n">
        <v>608</v>
      </c>
      <c r="K5175" s="0" t="n">
        <f aca="false">I5175*SUMIFS(syst_chauffage!$H$3:$H$27,syst_chauffage!$B$3:$B$27,D5175,syst_chauffage!$C$3:$C$27,E5175)</f>
        <v>18.6983764196497</v>
      </c>
      <c r="L5175" s="12" t="n">
        <f aca="false">H5175*SUMIFS(syst_chauffage!$K$3:$K$27,syst_chauffage!$B$3:$B$27,D5175,syst_chauffage!$C$3:$C$27,E5175)</f>
        <v>0.756422830434448</v>
      </c>
      <c r="N5175" s="0" t="str">
        <f aca="false">A5175</f>
        <v>Habitat Communautaire</v>
      </c>
      <c r="O5175" s="0" t="str">
        <f aca="false">B5175</f>
        <v>Résidence universitaire</v>
      </c>
      <c r="P5175" s="0" t="str">
        <f aca="false">C5175</f>
        <v>Résidence universitaire</v>
      </c>
      <c r="Q5175" s="0" t="str">
        <f aca="false">D5175</f>
        <v>Chaudière condensation fioul</v>
      </c>
      <c r="R5175" s="0" t="str">
        <f aca="false">E5175</f>
        <v>Fioul</v>
      </c>
      <c r="S5175" s="0" t="str">
        <f aca="false">F5175</f>
        <v>0525892303</v>
      </c>
      <c r="T5175" s="0" t="str">
        <f aca="false">G5175</f>
        <v>3</v>
      </c>
      <c r="U5175" s="0" t="n">
        <f aca="false">L5175</f>
        <v>0.756422830434448</v>
      </c>
      <c r="V5175" s="0" t="n">
        <f aca="false">K5175</f>
        <v>18.6983764196497</v>
      </c>
      <c r="W5175" s="0" t="n">
        <f aca="false">J5175</f>
        <v>608</v>
      </c>
    </row>
    <row r="5176" customFormat="false" ht="12.8" hidden="false" customHeight="false" outlineLevel="0" collapsed="false">
      <c r="A5176" s="0" t="s">
        <v>76</v>
      </c>
      <c r="B5176" s="0" t="s">
        <v>1153</v>
      </c>
      <c r="C5176" s="0" t="s">
        <v>1153</v>
      </c>
      <c r="D5176" s="0" t="s">
        <v>18</v>
      </c>
      <c r="E5176" s="0" t="s">
        <v>14</v>
      </c>
      <c r="F5176" s="0" t="s">
        <v>1163</v>
      </c>
      <c r="G5176" s="0" t="s">
        <v>1611</v>
      </c>
      <c r="H5176" s="0" t="n">
        <v>0.985134312763207</v>
      </c>
      <c r="I5176" s="0" t="n">
        <v>5.52660207754889</v>
      </c>
      <c r="J5176" s="0" t="n">
        <v>608</v>
      </c>
      <c r="K5176" s="0" t="n">
        <f aca="false">I5176*SUMIFS(syst_chauffage!$H$3:$H$27,syst_chauffage!$B$3:$B$27,D5176,syst_chauffage!$C$3:$C$27,E5176)</f>
        <v>15.0595978421166</v>
      </c>
      <c r="L5176" s="12" t="n">
        <f aca="false">H5176*SUMIFS(syst_chauffage!$K$3:$K$27,syst_chauffage!$B$3:$B$27,D5176,syst_chauffage!$C$3:$C$27,E5176)</f>
        <v>0.95700566468019</v>
      </c>
      <c r="N5176" s="0" t="str">
        <f aca="false">A5176</f>
        <v>Habitat Communautaire</v>
      </c>
      <c r="O5176" s="0" t="str">
        <f aca="false">B5176</f>
        <v>Résidence universitaire</v>
      </c>
      <c r="P5176" s="0" t="str">
        <f aca="false">C5176</f>
        <v>Résidence universitaire</v>
      </c>
      <c r="Q5176" s="0" t="str">
        <f aca="false">D5176</f>
        <v>Chaudière condensation gaz</v>
      </c>
      <c r="R5176" s="0" t="str">
        <f aca="false">E5176</f>
        <v>Gaz</v>
      </c>
      <c r="S5176" s="0" t="str">
        <f aca="false">F5176</f>
        <v>0525892404</v>
      </c>
      <c r="T5176" s="0" t="str">
        <f aca="false">G5176</f>
        <v>3</v>
      </c>
      <c r="U5176" s="0" t="n">
        <f aca="false">L5176</f>
        <v>0.95700566468019</v>
      </c>
      <c r="V5176" s="0" t="n">
        <f aca="false">K5176</f>
        <v>15.0595978421166</v>
      </c>
      <c r="W5176" s="0" t="n">
        <f aca="false">J5176</f>
        <v>608</v>
      </c>
    </row>
    <row r="5177" customFormat="false" ht="12.8" hidden="false" customHeight="false" outlineLevel="0" collapsed="false">
      <c r="A5177" s="0" t="s">
        <v>76</v>
      </c>
      <c r="B5177" s="0" t="s">
        <v>1153</v>
      </c>
      <c r="C5177" s="0" t="s">
        <v>1153</v>
      </c>
      <c r="D5177" s="0" t="s">
        <v>32</v>
      </c>
      <c r="E5177" s="0" t="s">
        <v>30</v>
      </c>
      <c r="F5177" s="0" t="s">
        <v>1164</v>
      </c>
      <c r="G5177" s="0" t="s">
        <v>1611</v>
      </c>
      <c r="H5177" s="0" t="n">
        <v>1</v>
      </c>
      <c r="I5177" s="0" t="n">
        <v>12</v>
      </c>
      <c r="J5177" s="0" t="n">
        <v>0</v>
      </c>
      <c r="K5177" s="0" t="n">
        <f aca="false">I5177*SUMIFS(syst_chauffage!$H$3:$H$27,syst_chauffage!$B$3:$B$27,D5177,syst_chauffage!$C$3:$C$27,E5177)</f>
        <v>12</v>
      </c>
      <c r="L5177" s="12" t="n">
        <f aca="false">H5177*SUMIFS(syst_chauffage!$K$3:$K$27,syst_chauffage!$B$3:$B$27,D5177,syst_chauffage!$C$3:$C$27,E5177)</f>
        <v>1</v>
      </c>
      <c r="N5177" s="0" t="str">
        <f aca="false">A5177</f>
        <v>Habitat Communautaire</v>
      </c>
      <c r="O5177" s="0" t="str">
        <f aca="false">B5177</f>
        <v>Résidence universitaire</v>
      </c>
      <c r="P5177" s="0" t="str">
        <f aca="false">C5177</f>
        <v>Résidence universitaire</v>
      </c>
      <c r="Q5177" s="0" t="str">
        <f aca="false">D5177</f>
        <v>Electrique direct performant</v>
      </c>
      <c r="R5177" s="0" t="str">
        <f aca="false">E5177</f>
        <v>Electricité</v>
      </c>
      <c r="S5177" s="0" t="str">
        <f aca="false">F5177</f>
        <v>0525892602</v>
      </c>
      <c r="T5177" s="0" t="str">
        <f aca="false">G5177</f>
        <v>3</v>
      </c>
      <c r="U5177" s="0" t="n">
        <f aca="false">L5177</f>
        <v>1</v>
      </c>
      <c r="V5177" s="0" t="n">
        <f aca="false">K5177</f>
        <v>12</v>
      </c>
      <c r="W5177" s="0" t="n">
        <f aca="false">J5177</f>
        <v>0</v>
      </c>
    </row>
    <row r="5178" customFormat="false" ht="12.8" hidden="false" customHeight="false" outlineLevel="0" collapsed="false">
      <c r="A5178" s="0" t="s">
        <v>76</v>
      </c>
      <c r="B5178" s="0" t="s">
        <v>1153</v>
      </c>
      <c r="C5178" s="0" t="s">
        <v>1153</v>
      </c>
      <c r="D5178" s="0" t="s">
        <v>38</v>
      </c>
      <c r="E5178" s="0" t="s">
        <v>30</v>
      </c>
      <c r="F5178" s="0" t="s">
        <v>1165</v>
      </c>
      <c r="G5178" s="0" t="s">
        <v>1611</v>
      </c>
      <c r="H5178" s="0" t="n">
        <v>3.39795627906976</v>
      </c>
      <c r="I5178" s="0" t="n">
        <v>48.1368446515874</v>
      </c>
      <c r="J5178" s="0" t="n">
        <v>648</v>
      </c>
      <c r="K5178" s="0" t="n">
        <f aca="false">I5178*SUMIFS(syst_chauffage!$H$3:$H$27,syst_chauffage!$B$3:$B$27,D5178,syst_chauffage!$C$3:$C$27,E5178)</f>
        <v>48.65642422106</v>
      </c>
      <c r="L5178" s="12" t="n">
        <f aca="false">H5178*SUMIFS(syst_chauffage!$K$3:$K$27,syst_chauffage!$B$3:$B$27,D5178,syst_chauffage!$C$3:$C$27,E5178)</f>
        <v>3.03986496519792</v>
      </c>
      <c r="N5178" s="0" t="str">
        <f aca="false">A5178</f>
        <v>Habitat Communautaire</v>
      </c>
      <c r="O5178" s="0" t="str">
        <f aca="false">B5178</f>
        <v>Résidence universitaire</v>
      </c>
      <c r="P5178" s="0" t="str">
        <f aca="false">C5178</f>
        <v>Résidence universitaire</v>
      </c>
      <c r="Q5178" s="0" t="str">
        <f aca="false">D5178</f>
        <v>PAC performant</v>
      </c>
      <c r="R5178" s="0" t="str">
        <f aca="false">E5178</f>
        <v>Electricité</v>
      </c>
      <c r="S5178" s="0" t="str">
        <f aca="false">F5178</f>
        <v>0525892902</v>
      </c>
      <c r="T5178" s="0" t="str">
        <f aca="false">G5178</f>
        <v>3</v>
      </c>
      <c r="U5178" s="0" t="n">
        <f aca="false">L5178</f>
        <v>3.03986496519792</v>
      </c>
      <c r="V5178" s="0" t="n">
        <f aca="false">K5178</f>
        <v>48.65642422106</v>
      </c>
      <c r="W5178" s="0" t="n">
        <f aca="false">J5178</f>
        <v>648</v>
      </c>
    </row>
    <row r="5179" customFormat="false" ht="12.8" hidden="false" customHeight="false" outlineLevel="0" collapsed="false">
      <c r="A5179" s="0" t="s">
        <v>76</v>
      </c>
      <c r="B5179" s="0" t="s">
        <v>1166</v>
      </c>
      <c r="C5179" s="0" t="s">
        <v>1167</v>
      </c>
      <c r="D5179" s="0" t="s">
        <v>19</v>
      </c>
      <c r="E5179" s="0" t="s">
        <v>57</v>
      </c>
      <c r="F5179" s="0" t="s">
        <v>1168</v>
      </c>
      <c r="G5179" s="0" t="s">
        <v>1611</v>
      </c>
      <c r="H5179" s="0" t="n">
        <v>1.64687127447792</v>
      </c>
      <c r="I5179" s="0" t="n">
        <v>26.0402207528718</v>
      </c>
      <c r="J5179" s="0" t="n">
        <v>0</v>
      </c>
      <c r="K5179" s="0" t="n">
        <f aca="false">I5179*SUMIFS(syst_chauffage!$H$3:$H$27,syst_chauffage!$B$3:$B$27,D5179,syst_chauffage!$C$3:$C$27,E5179)</f>
        <v>36.2603999765187</v>
      </c>
      <c r="L5179" s="12" t="n">
        <f aca="false">H5179*SUMIFS(syst_chauffage!$K$3:$K$27,syst_chauffage!$B$3:$B$27,D5179,syst_chauffage!$C$3:$C$27,E5179)</f>
        <v>1.64687127447792</v>
      </c>
      <c r="N5179" s="0" t="str">
        <f aca="false">A5179</f>
        <v>Habitat Communautaire</v>
      </c>
      <c r="O5179" s="0" t="str">
        <f aca="false">B5179</f>
        <v>Service à la personne</v>
      </c>
      <c r="P5179" s="0" t="str">
        <f aca="false">C5179</f>
        <v>Résidentiel</v>
      </c>
      <c r="Q5179" s="0" t="str">
        <f aca="false">D5179</f>
        <v>Autre système centralisé</v>
      </c>
      <c r="R5179" s="0" t="str">
        <f aca="false">E5179</f>
        <v>Autres</v>
      </c>
      <c r="S5179" s="0" t="str">
        <f aca="false">F5179</f>
        <v>0528900101</v>
      </c>
      <c r="T5179" s="0" t="str">
        <f aca="false">G5179</f>
        <v>3</v>
      </c>
      <c r="U5179" s="0" t="n">
        <f aca="false">L5179</f>
        <v>1.64687127447792</v>
      </c>
      <c r="V5179" s="0" t="n">
        <f aca="false">K5179</f>
        <v>36.2603999765187</v>
      </c>
      <c r="W5179" s="0" t="n">
        <f aca="false">J5179</f>
        <v>0</v>
      </c>
    </row>
    <row r="5180" customFormat="false" ht="12.8" hidden="false" customHeight="false" outlineLevel="0" collapsed="false">
      <c r="A5180" s="0" t="s">
        <v>76</v>
      </c>
      <c r="B5180" s="0" t="s">
        <v>1166</v>
      </c>
      <c r="C5180" s="0" t="s">
        <v>1167</v>
      </c>
      <c r="D5180" s="0" t="s">
        <v>19</v>
      </c>
      <c r="E5180" s="0" t="s">
        <v>58</v>
      </c>
      <c r="F5180" s="0" t="s">
        <v>1169</v>
      </c>
      <c r="G5180" s="0" t="s">
        <v>1611</v>
      </c>
      <c r="H5180" s="0" t="n">
        <v>1.70746776068833</v>
      </c>
      <c r="I5180" s="0" t="n">
        <v>26.0322166841266</v>
      </c>
      <c r="J5180" s="0" t="n">
        <v>1190</v>
      </c>
      <c r="K5180" s="0" t="n">
        <f aca="false">I5180*SUMIFS(syst_chauffage!$H$3:$H$27,syst_chauffage!$B$3:$B$27,D5180,syst_chauffage!$C$3:$C$27,E5180)</f>
        <v>42.8216841649392</v>
      </c>
      <c r="L5180" s="12" t="n">
        <f aca="false">H5180*SUMIFS(syst_chauffage!$K$3:$K$27,syst_chauffage!$B$3:$B$27,D5180,syst_chauffage!$C$3:$C$27,E5180)</f>
        <v>1.70746776068833</v>
      </c>
      <c r="N5180" s="0" t="str">
        <f aca="false">A5180</f>
        <v>Habitat Communautaire</v>
      </c>
      <c r="O5180" s="0" t="str">
        <f aca="false">B5180</f>
        <v>Service à la personne</v>
      </c>
      <c r="P5180" s="0" t="str">
        <f aca="false">C5180</f>
        <v>Résidentiel</v>
      </c>
      <c r="Q5180" s="0" t="str">
        <f aca="false">D5180</f>
        <v>Autre système centralisé</v>
      </c>
      <c r="R5180" s="0" t="str">
        <f aca="false">E5180</f>
        <v>Urbain</v>
      </c>
      <c r="S5180" s="0" t="str">
        <f aca="false">F5180</f>
        <v>0528900106</v>
      </c>
      <c r="T5180" s="0" t="str">
        <f aca="false">G5180</f>
        <v>3</v>
      </c>
      <c r="U5180" s="0" t="n">
        <f aca="false">L5180</f>
        <v>1.70746776068833</v>
      </c>
      <c r="V5180" s="0" t="n">
        <f aca="false">K5180</f>
        <v>42.8216841649392</v>
      </c>
      <c r="W5180" s="0" t="n">
        <f aca="false">J5180</f>
        <v>1190</v>
      </c>
    </row>
    <row r="5181" customFormat="false" ht="12.8" hidden="false" customHeight="false" outlineLevel="0" collapsed="false">
      <c r="A5181" s="0" t="s">
        <v>76</v>
      </c>
      <c r="B5181" s="0" t="s">
        <v>1166</v>
      </c>
      <c r="C5181" s="0" t="s">
        <v>1167</v>
      </c>
      <c r="D5181" s="0" t="s">
        <v>22</v>
      </c>
      <c r="E5181" s="0" t="s">
        <v>23</v>
      </c>
      <c r="F5181" s="0" t="s">
        <v>1170</v>
      </c>
      <c r="G5181" s="0" t="s">
        <v>1611</v>
      </c>
      <c r="H5181" s="0" t="n">
        <v>0.615455804812019</v>
      </c>
      <c r="I5181" s="0" t="n">
        <v>28.10864</v>
      </c>
      <c r="J5181" s="0" t="n">
        <v>0</v>
      </c>
      <c r="K5181" s="0" t="n">
        <f aca="false">I5181*SUMIFS(syst_chauffage!$H$3:$H$27,syst_chauffage!$B$3:$B$27,D5181,syst_chauffage!$C$3:$C$27,E5181)</f>
        <v>49.499947715602</v>
      </c>
      <c r="L5181" s="12" t="n">
        <f aca="false">H5181*SUMIFS(syst_chauffage!$K$3:$K$27,syst_chauffage!$B$3:$B$27,D5181,syst_chauffage!$C$3:$C$27,E5181)</f>
        <v>0.615455804812019</v>
      </c>
      <c r="N5181" s="0" t="str">
        <f aca="false">A5181</f>
        <v>Habitat Communautaire</v>
      </c>
      <c r="O5181" s="0" t="str">
        <f aca="false">B5181</f>
        <v>Service à la personne</v>
      </c>
      <c r="P5181" s="0" t="str">
        <f aca="false">C5181</f>
        <v>Résidentiel</v>
      </c>
      <c r="Q5181" s="0" t="str">
        <f aca="false">D5181</f>
        <v>Chaudière fioul</v>
      </c>
      <c r="R5181" s="0" t="str">
        <f aca="false">E5181</f>
        <v>Fioul</v>
      </c>
      <c r="S5181" s="0" t="str">
        <f aca="false">F5181</f>
        <v>0528900303</v>
      </c>
      <c r="T5181" s="0" t="str">
        <f aca="false">G5181</f>
        <v>3</v>
      </c>
      <c r="U5181" s="0" t="n">
        <f aca="false">L5181</f>
        <v>0.615455804812019</v>
      </c>
      <c r="V5181" s="0" t="n">
        <f aca="false">K5181</f>
        <v>49.499947715602</v>
      </c>
      <c r="W5181" s="0" t="n">
        <f aca="false">J5181</f>
        <v>0</v>
      </c>
    </row>
    <row r="5182" customFormat="false" ht="12.8" hidden="false" customHeight="false" outlineLevel="0" collapsed="false">
      <c r="A5182" s="0" t="s">
        <v>76</v>
      </c>
      <c r="B5182" s="0" t="s">
        <v>1166</v>
      </c>
      <c r="C5182" s="0" t="s">
        <v>1167</v>
      </c>
      <c r="D5182" s="0" t="s">
        <v>13</v>
      </c>
      <c r="E5182" s="0" t="s">
        <v>14</v>
      </c>
      <c r="F5182" s="0" t="s">
        <v>1171</v>
      </c>
      <c r="G5182" s="0" t="s">
        <v>1611</v>
      </c>
      <c r="H5182" s="0" t="n">
        <v>0.828467942198617</v>
      </c>
      <c r="I5182" s="0" t="n">
        <v>28.10864</v>
      </c>
      <c r="J5182" s="0" t="n">
        <v>297</v>
      </c>
      <c r="K5182" s="0" t="n">
        <f aca="false">I5182*SUMIFS(syst_chauffage!$H$3:$H$27,syst_chauffage!$B$3:$B$27,D5182,syst_chauffage!$C$3:$C$27,E5182)</f>
        <v>56.7679770795612</v>
      </c>
      <c r="L5182" s="12" t="n">
        <f aca="false">H5182*SUMIFS(syst_chauffage!$K$3:$K$27,syst_chauffage!$B$3:$B$27,D5182,syst_chauffage!$C$3:$C$27,E5182)</f>
        <v>0.828467942198617</v>
      </c>
      <c r="N5182" s="0" t="str">
        <f aca="false">A5182</f>
        <v>Habitat Communautaire</v>
      </c>
      <c r="O5182" s="0" t="str">
        <f aca="false">B5182</f>
        <v>Service à la personne</v>
      </c>
      <c r="P5182" s="0" t="str">
        <f aca="false">C5182</f>
        <v>Résidentiel</v>
      </c>
      <c r="Q5182" s="0" t="str">
        <f aca="false">D5182</f>
        <v>Chaudière gaz</v>
      </c>
      <c r="R5182" s="0" t="str">
        <f aca="false">E5182</f>
        <v>Gaz</v>
      </c>
      <c r="S5182" s="0" t="str">
        <f aca="false">F5182</f>
        <v>0528900404</v>
      </c>
      <c r="T5182" s="0" t="str">
        <f aca="false">G5182</f>
        <v>3</v>
      </c>
      <c r="U5182" s="0" t="n">
        <f aca="false">L5182</f>
        <v>0.828467942198617</v>
      </c>
      <c r="V5182" s="0" t="n">
        <f aca="false">K5182</f>
        <v>56.7679770795612</v>
      </c>
      <c r="W5182" s="0" t="n">
        <f aca="false">J5182</f>
        <v>297</v>
      </c>
    </row>
    <row r="5183" customFormat="false" ht="12.8" hidden="false" customHeight="false" outlineLevel="0" collapsed="false">
      <c r="A5183" s="0" t="s">
        <v>76</v>
      </c>
      <c r="B5183" s="0" t="s">
        <v>1166</v>
      </c>
      <c r="C5183" s="0" t="s">
        <v>1167</v>
      </c>
      <c r="D5183" s="0" t="s">
        <v>29</v>
      </c>
      <c r="E5183" s="0" t="s">
        <v>30</v>
      </c>
      <c r="F5183" s="0" t="s">
        <v>1172</v>
      </c>
      <c r="G5183" s="0" t="s">
        <v>1611</v>
      </c>
      <c r="H5183" s="0" t="n">
        <v>0.92</v>
      </c>
      <c r="I5183" s="0" t="n">
        <v>10.4</v>
      </c>
      <c r="J5183" s="0" t="n">
        <v>0</v>
      </c>
      <c r="K5183" s="0" t="n">
        <f aca="false">I5183*SUMIFS(syst_chauffage!$H$3:$H$27,syst_chauffage!$B$3:$B$27,D5183,syst_chauffage!$C$3:$C$27,E5183)</f>
        <v>3</v>
      </c>
      <c r="L5183" s="12" t="n">
        <f aca="false">H5183*SUMIFS(syst_chauffage!$K$3:$K$27,syst_chauffage!$B$3:$B$27,D5183,syst_chauffage!$C$3:$C$27,E5183)</f>
        <v>0.92</v>
      </c>
      <c r="N5183" s="0" t="str">
        <f aca="false">A5183</f>
        <v>Habitat Communautaire</v>
      </c>
      <c r="O5183" s="0" t="str">
        <f aca="false">B5183</f>
        <v>Service à la personne</v>
      </c>
      <c r="P5183" s="0" t="str">
        <f aca="false">C5183</f>
        <v>Résidentiel</v>
      </c>
      <c r="Q5183" s="0" t="str">
        <f aca="false">D5183</f>
        <v>Electrique direct</v>
      </c>
      <c r="R5183" s="0" t="str">
        <f aca="false">E5183</f>
        <v>Electricité</v>
      </c>
      <c r="S5183" s="0" t="str">
        <f aca="false">F5183</f>
        <v>0528900602</v>
      </c>
      <c r="T5183" s="0" t="str">
        <f aca="false">G5183</f>
        <v>3</v>
      </c>
      <c r="U5183" s="0" t="n">
        <f aca="false">L5183</f>
        <v>0.92</v>
      </c>
      <c r="V5183" s="0" t="n">
        <f aca="false">K5183</f>
        <v>3</v>
      </c>
      <c r="W5183" s="0" t="n">
        <f aca="false">J5183</f>
        <v>0</v>
      </c>
    </row>
    <row r="5184" customFormat="false" ht="12.8" hidden="false" customHeight="false" outlineLevel="0" collapsed="false">
      <c r="A5184" s="0" t="s">
        <v>76</v>
      </c>
      <c r="B5184" s="0" t="s">
        <v>1166</v>
      </c>
      <c r="C5184" s="0" t="s">
        <v>1167</v>
      </c>
      <c r="D5184" s="0" t="s">
        <v>36</v>
      </c>
      <c r="E5184" s="0" t="s">
        <v>30</v>
      </c>
      <c r="F5184" s="0" t="s">
        <v>1173</v>
      </c>
      <c r="G5184" s="0" t="s">
        <v>1611</v>
      </c>
      <c r="H5184" s="0" t="n">
        <v>2.94489544186046</v>
      </c>
      <c r="I5184" s="0" t="n">
        <v>44.4812052273557</v>
      </c>
      <c r="J5184" s="0" t="n">
        <v>846</v>
      </c>
      <c r="K5184" s="0" t="n">
        <f aca="false">I5184*SUMIFS(syst_chauffage!$H$3:$H$27,syst_chauffage!$B$3:$B$27,D5184,syst_chauffage!$C$3:$C$27,E5184)</f>
        <v>27.5186580215299</v>
      </c>
      <c r="L5184" s="12" t="n">
        <f aca="false">H5184*SUMIFS(syst_chauffage!$K$3:$K$27,syst_chauffage!$B$3:$B$27,D5184,syst_chauffage!$C$3:$C$27,E5184)</f>
        <v>2.47427325480779</v>
      </c>
      <c r="N5184" s="0" t="str">
        <f aca="false">A5184</f>
        <v>Habitat Communautaire</v>
      </c>
      <c r="O5184" s="0" t="str">
        <f aca="false">B5184</f>
        <v>Service à la personne</v>
      </c>
      <c r="P5184" s="0" t="str">
        <f aca="false">C5184</f>
        <v>Résidentiel</v>
      </c>
      <c r="Q5184" s="0" t="str">
        <f aca="false">D5184</f>
        <v>PAC</v>
      </c>
      <c r="R5184" s="0" t="str">
        <f aca="false">E5184</f>
        <v>Electricité</v>
      </c>
      <c r="S5184" s="0" t="str">
        <f aca="false">F5184</f>
        <v>0528900902</v>
      </c>
      <c r="T5184" s="0" t="str">
        <f aca="false">G5184</f>
        <v>3</v>
      </c>
      <c r="U5184" s="0" t="n">
        <f aca="false">L5184</f>
        <v>2.47427325480779</v>
      </c>
      <c r="V5184" s="0" t="n">
        <f aca="false">K5184</f>
        <v>27.5186580215299</v>
      </c>
      <c r="W5184" s="0" t="n">
        <f aca="false">J5184</f>
        <v>846</v>
      </c>
    </row>
    <row r="5185" customFormat="false" ht="12.8" hidden="false" customHeight="false" outlineLevel="0" collapsed="false">
      <c r="A5185" s="0" t="s">
        <v>76</v>
      </c>
      <c r="B5185" s="0" t="s">
        <v>1166</v>
      </c>
      <c r="C5185" s="0" t="s">
        <v>1167</v>
      </c>
      <c r="D5185" s="0" t="s">
        <v>51</v>
      </c>
      <c r="E5185" s="0" t="s">
        <v>57</v>
      </c>
      <c r="F5185" s="0" t="s">
        <v>1174</v>
      </c>
      <c r="G5185" s="0" t="s">
        <v>1611</v>
      </c>
      <c r="H5185" s="0" t="n">
        <v>1.90023608593606</v>
      </c>
      <c r="I5185" s="0" t="n">
        <v>31.0002628010379</v>
      </c>
      <c r="J5185" s="0" t="n">
        <v>0</v>
      </c>
      <c r="K5185" s="0" t="n">
        <f aca="false">I5185*SUMIFS(syst_chauffage!$H$3:$H$27,syst_chauffage!$B$3:$B$27,D5185,syst_chauffage!$C$3:$C$27,E5185)</f>
        <v>65.6850263521615</v>
      </c>
      <c r="L5185" s="12" t="n">
        <f aca="false">H5185*SUMIFS(syst_chauffage!$K$3:$K$27,syst_chauffage!$B$3:$B$27,D5185,syst_chauffage!$C$3:$C$27,E5185)</f>
        <v>1.90023608593606</v>
      </c>
      <c r="N5185" s="0" t="str">
        <f aca="false">A5185</f>
        <v>Habitat Communautaire</v>
      </c>
      <c r="O5185" s="0" t="str">
        <f aca="false">B5185</f>
        <v>Service à la personne</v>
      </c>
      <c r="P5185" s="0" t="str">
        <f aca="false">C5185</f>
        <v>Résidentiel</v>
      </c>
      <c r="Q5185" s="0" t="str">
        <f aca="false">D5185</f>
        <v>Autre système centralisé performant</v>
      </c>
      <c r="R5185" s="0" t="str">
        <f aca="false">E5185</f>
        <v>Autres</v>
      </c>
      <c r="S5185" s="0" t="str">
        <f aca="false">F5185</f>
        <v>0528902101</v>
      </c>
      <c r="T5185" s="0" t="str">
        <f aca="false">G5185</f>
        <v>3</v>
      </c>
      <c r="U5185" s="0" t="n">
        <f aca="false">L5185</f>
        <v>1.90023608593606</v>
      </c>
      <c r="V5185" s="0" t="n">
        <f aca="false">K5185</f>
        <v>65.6850263521615</v>
      </c>
      <c r="W5185" s="0" t="n">
        <f aca="false">J5185</f>
        <v>0</v>
      </c>
    </row>
    <row r="5186" customFormat="false" ht="12.8" hidden="false" customHeight="false" outlineLevel="0" collapsed="false">
      <c r="A5186" s="0" t="s">
        <v>76</v>
      </c>
      <c r="B5186" s="0" t="s">
        <v>1166</v>
      </c>
      <c r="C5186" s="0" t="s">
        <v>1167</v>
      </c>
      <c r="D5186" s="0" t="s">
        <v>51</v>
      </c>
      <c r="E5186" s="0" t="s">
        <v>58</v>
      </c>
      <c r="F5186" s="0" t="s">
        <v>1175</v>
      </c>
      <c r="G5186" s="0" t="s">
        <v>1611</v>
      </c>
      <c r="H5186" s="0" t="n">
        <v>1.97015510848654</v>
      </c>
      <c r="I5186" s="0" t="n">
        <v>30.9907341477697</v>
      </c>
      <c r="J5186" s="0" t="n">
        <v>1190</v>
      </c>
      <c r="K5186" s="0" t="n">
        <f aca="false">I5186*SUMIFS(syst_chauffage!$H$3:$H$27,syst_chauffage!$B$3:$B$27,D5186,syst_chauffage!$C$3:$C$27,E5186)</f>
        <v>66.1342113916402</v>
      </c>
      <c r="L5186" s="12" t="n">
        <f aca="false">H5186*SUMIFS(syst_chauffage!$K$3:$K$27,syst_chauffage!$B$3:$B$27,D5186,syst_chauffage!$C$3:$C$27,E5186)</f>
        <v>1.97015510848654</v>
      </c>
      <c r="N5186" s="0" t="str">
        <f aca="false">A5186</f>
        <v>Habitat Communautaire</v>
      </c>
      <c r="O5186" s="0" t="str">
        <f aca="false">B5186</f>
        <v>Service à la personne</v>
      </c>
      <c r="P5186" s="0" t="str">
        <f aca="false">C5186</f>
        <v>Résidentiel</v>
      </c>
      <c r="Q5186" s="0" t="str">
        <f aca="false">D5186</f>
        <v>Autre système centralisé performant</v>
      </c>
      <c r="R5186" s="0" t="str">
        <f aca="false">E5186</f>
        <v>Urbain</v>
      </c>
      <c r="S5186" s="0" t="str">
        <f aca="false">F5186</f>
        <v>0528902106</v>
      </c>
      <c r="T5186" s="0" t="str">
        <f aca="false">G5186</f>
        <v>3</v>
      </c>
      <c r="U5186" s="0" t="n">
        <f aca="false">L5186</f>
        <v>1.97015510848654</v>
      </c>
      <c r="V5186" s="0" t="n">
        <f aca="false">K5186</f>
        <v>66.1342113916402</v>
      </c>
      <c r="W5186" s="0" t="n">
        <f aca="false">J5186</f>
        <v>1190</v>
      </c>
    </row>
    <row r="5187" customFormat="false" ht="12.8" hidden="false" customHeight="false" outlineLevel="0" collapsed="false">
      <c r="A5187" s="0" t="s">
        <v>76</v>
      </c>
      <c r="B5187" s="0" t="s">
        <v>1166</v>
      </c>
      <c r="C5187" s="0" t="s">
        <v>1167</v>
      </c>
      <c r="D5187" s="0" t="s">
        <v>27</v>
      </c>
      <c r="E5187" s="0" t="s">
        <v>23</v>
      </c>
      <c r="F5187" s="0" t="s">
        <v>1176</v>
      </c>
      <c r="G5187" s="0" t="s">
        <v>1611</v>
      </c>
      <c r="H5187" s="0" t="n">
        <v>0.751417742745563</v>
      </c>
      <c r="I5187" s="0" t="n">
        <v>33.4626666666666</v>
      </c>
      <c r="J5187" s="0" t="n">
        <v>684</v>
      </c>
      <c r="K5187" s="0" t="n">
        <f aca="false">I5187*SUMIFS(syst_chauffage!$H$3:$H$27,syst_chauffage!$B$3:$B$27,D5187,syst_chauffage!$C$3:$C$27,E5187)</f>
        <v>85.8117675548926</v>
      </c>
      <c r="L5187" s="12" t="n">
        <f aca="false">H5187*SUMIFS(syst_chauffage!$K$3:$K$27,syst_chauffage!$B$3:$B$27,D5187,syst_chauffage!$C$3:$C$27,E5187)</f>
        <v>0.751417742745563</v>
      </c>
      <c r="N5187" s="0" t="str">
        <f aca="false">A5187</f>
        <v>Habitat Communautaire</v>
      </c>
      <c r="O5187" s="0" t="str">
        <f aca="false">B5187</f>
        <v>Service à la personne</v>
      </c>
      <c r="P5187" s="0" t="str">
        <f aca="false">C5187</f>
        <v>Résidentiel</v>
      </c>
      <c r="Q5187" s="0" t="str">
        <f aca="false">D5187</f>
        <v>Chaudière condensation fioul</v>
      </c>
      <c r="R5187" s="0" t="str">
        <f aca="false">E5187</f>
        <v>Fioul</v>
      </c>
      <c r="S5187" s="0" t="str">
        <f aca="false">F5187</f>
        <v>0528902303</v>
      </c>
      <c r="T5187" s="0" t="str">
        <f aca="false">G5187</f>
        <v>3</v>
      </c>
      <c r="U5187" s="0" t="n">
        <f aca="false">L5187</f>
        <v>0.751417742745563</v>
      </c>
      <c r="V5187" s="0" t="n">
        <f aca="false">K5187</f>
        <v>85.8117675548926</v>
      </c>
      <c r="W5187" s="0" t="n">
        <f aca="false">J5187</f>
        <v>684</v>
      </c>
    </row>
    <row r="5188" customFormat="false" ht="12.8" hidden="false" customHeight="false" outlineLevel="0" collapsed="false">
      <c r="A5188" s="0" t="s">
        <v>76</v>
      </c>
      <c r="B5188" s="0" t="s">
        <v>1166</v>
      </c>
      <c r="C5188" s="0" t="s">
        <v>1167</v>
      </c>
      <c r="D5188" s="0" t="s">
        <v>18</v>
      </c>
      <c r="E5188" s="0" t="s">
        <v>14</v>
      </c>
      <c r="F5188" s="0" t="s">
        <v>1177</v>
      </c>
      <c r="G5188" s="0" t="s">
        <v>1611</v>
      </c>
      <c r="H5188" s="0" t="n">
        <v>0.980154421996798</v>
      </c>
      <c r="I5188" s="0" t="n">
        <v>33.4626666666666</v>
      </c>
      <c r="J5188" s="0" t="n">
        <v>684</v>
      </c>
      <c r="K5188" s="0" t="n">
        <f aca="false">I5188*SUMIFS(syst_chauffage!$H$3:$H$27,syst_chauffage!$B$3:$B$27,D5188,syst_chauffage!$C$3:$C$27,E5188)</f>
        <v>91.1833882109893</v>
      </c>
      <c r="L5188" s="12" t="n">
        <f aca="false">H5188*SUMIFS(syst_chauffage!$K$3:$K$27,syst_chauffage!$B$3:$B$27,D5188,syst_chauffage!$C$3:$C$27,E5188)</f>
        <v>0.952167965281034</v>
      </c>
      <c r="N5188" s="0" t="str">
        <f aca="false">A5188</f>
        <v>Habitat Communautaire</v>
      </c>
      <c r="O5188" s="0" t="str">
        <f aca="false">B5188</f>
        <v>Service à la personne</v>
      </c>
      <c r="P5188" s="0" t="str">
        <f aca="false">C5188</f>
        <v>Résidentiel</v>
      </c>
      <c r="Q5188" s="0" t="str">
        <f aca="false">D5188</f>
        <v>Chaudière condensation gaz</v>
      </c>
      <c r="R5188" s="0" t="str">
        <f aca="false">E5188</f>
        <v>Gaz</v>
      </c>
      <c r="S5188" s="0" t="str">
        <f aca="false">F5188</f>
        <v>0528902404</v>
      </c>
      <c r="T5188" s="0" t="str">
        <f aca="false">G5188</f>
        <v>3</v>
      </c>
      <c r="U5188" s="0" t="n">
        <f aca="false">L5188</f>
        <v>0.952167965281034</v>
      </c>
      <c r="V5188" s="0" t="n">
        <f aca="false">K5188</f>
        <v>91.1833882109893</v>
      </c>
      <c r="W5188" s="0" t="n">
        <f aca="false">J5188</f>
        <v>684</v>
      </c>
    </row>
    <row r="5189" customFormat="false" ht="12.8" hidden="false" customHeight="false" outlineLevel="0" collapsed="false">
      <c r="A5189" s="0" t="s">
        <v>76</v>
      </c>
      <c r="B5189" s="0" t="s">
        <v>1166</v>
      </c>
      <c r="C5189" s="0" t="s">
        <v>1167</v>
      </c>
      <c r="D5189" s="0" t="s">
        <v>32</v>
      </c>
      <c r="E5189" s="0" t="s">
        <v>30</v>
      </c>
      <c r="F5189" s="0" t="s">
        <v>1178</v>
      </c>
      <c r="G5189" s="0" t="s">
        <v>1611</v>
      </c>
      <c r="H5189" s="0" t="n">
        <v>1</v>
      </c>
      <c r="I5189" s="0" t="n">
        <v>12</v>
      </c>
      <c r="J5189" s="0" t="n">
        <v>0</v>
      </c>
      <c r="K5189" s="0" t="n">
        <f aca="false">I5189*SUMIFS(syst_chauffage!$H$3:$H$27,syst_chauffage!$B$3:$B$27,D5189,syst_chauffage!$C$3:$C$27,E5189)</f>
        <v>12</v>
      </c>
      <c r="L5189" s="12" t="n">
        <f aca="false">H5189*SUMIFS(syst_chauffage!$K$3:$K$27,syst_chauffage!$B$3:$B$27,D5189,syst_chauffage!$C$3:$C$27,E5189)</f>
        <v>1</v>
      </c>
      <c r="N5189" s="0" t="str">
        <f aca="false">A5189</f>
        <v>Habitat Communautaire</v>
      </c>
      <c r="O5189" s="0" t="str">
        <f aca="false">B5189</f>
        <v>Service à la personne</v>
      </c>
      <c r="P5189" s="0" t="str">
        <f aca="false">C5189</f>
        <v>Résidentiel</v>
      </c>
      <c r="Q5189" s="0" t="str">
        <f aca="false">D5189</f>
        <v>Electrique direct performant</v>
      </c>
      <c r="R5189" s="0" t="str">
        <f aca="false">E5189</f>
        <v>Electricité</v>
      </c>
      <c r="S5189" s="0" t="str">
        <f aca="false">F5189</f>
        <v>0528902602</v>
      </c>
      <c r="T5189" s="0" t="str">
        <f aca="false">G5189</f>
        <v>3</v>
      </c>
      <c r="U5189" s="0" t="n">
        <f aca="false">L5189</f>
        <v>1</v>
      </c>
      <c r="V5189" s="0" t="n">
        <f aca="false">K5189</f>
        <v>12</v>
      </c>
      <c r="W5189" s="0" t="n">
        <f aca="false">J5189</f>
        <v>0</v>
      </c>
    </row>
    <row r="5190" customFormat="false" ht="12.8" hidden="false" customHeight="false" outlineLevel="0" collapsed="false">
      <c r="A5190" s="0" t="s">
        <v>76</v>
      </c>
      <c r="B5190" s="0" t="s">
        <v>1166</v>
      </c>
      <c r="C5190" s="0" t="s">
        <v>1167</v>
      </c>
      <c r="D5190" s="0" t="s">
        <v>38</v>
      </c>
      <c r="E5190" s="0" t="s">
        <v>30</v>
      </c>
      <c r="F5190" s="0" t="s">
        <v>1179</v>
      </c>
      <c r="G5190" s="0" t="s">
        <v>1611</v>
      </c>
      <c r="H5190" s="0" t="n">
        <v>3.39795627906976</v>
      </c>
      <c r="I5190" s="0" t="n">
        <v>52.9538157468521</v>
      </c>
      <c r="J5190" s="0" t="n">
        <v>900</v>
      </c>
      <c r="K5190" s="0" t="n">
        <f aca="false">I5190*SUMIFS(syst_chauffage!$H$3:$H$27,syst_chauffage!$B$3:$B$27,D5190,syst_chauffage!$C$3:$C$27,E5190)</f>
        <v>53.5253887485066</v>
      </c>
      <c r="L5190" s="12" t="n">
        <f aca="false">H5190*SUMIFS(syst_chauffage!$K$3:$K$27,syst_chauffage!$B$3:$B$27,D5190,syst_chauffage!$C$3:$C$27,E5190)</f>
        <v>3.03986496519792</v>
      </c>
      <c r="N5190" s="0" t="str">
        <f aca="false">A5190</f>
        <v>Habitat Communautaire</v>
      </c>
      <c r="O5190" s="0" t="str">
        <f aca="false">B5190</f>
        <v>Service à la personne</v>
      </c>
      <c r="P5190" s="0" t="str">
        <f aca="false">C5190</f>
        <v>Résidentiel</v>
      </c>
      <c r="Q5190" s="0" t="str">
        <f aca="false">D5190</f>
        <v>PAC performant</v>
      </c>
      <c r="R5190" s="0" t="str">
        <f aca="false">E5190</f>
        <v>Electricité</v>
      </c>
      <c r="S5190" s="0" t="str">
        <f aca="false">F5190</f>
        <v>0528902902</v>
      </c>
      <c r="T5190" s="0" t="str">
        <f aca="false">G5190</f>
        <v>3</v>
      </c>
      <c r="U5190" s="0" t="n">
        <f aca="false">L5190</f>
        <v>3.03986496519792</v>
      </c>
      <c r="V5190" s="0" t="n">
        <f aca="false">K5190</f>
        <v>53.5253887485066</v>
      </c>
      <c r="W5190" s="0" t="n">
        <f aca="false">J5190</f>
        <v>900</v>
      </c>
    </row>
    <row r="5191" customFormat="false" ht="12.8" hidden="false" customHeight="false" outlineLevel="0" collapsed="false">
      <c r="A5191" s="0" t="s">
        <v>77</v>
      </c>
      <c r="B5191" s="0" t="s">
        <v>1180</v>
      </c>
      <c r="C5191" s="0" t="s">
        <v>1180</v>
      </c>
      <c r="D5191" s="0" t="s">
        <v>19</v>
      </c>
      <c r="E5191" s="0" t="s">
        <v>57</v>
      </c>
      <c r="F5191" s="0" t="s">
        <v>1181</v>
      </c>
      <c r="G5191" s="0" t="s">
        <v>1611</v>
      </c>
      <c r="H5191" s="0" t="n">
        <v>0.759298114133152</v>
      </c>
      <c r="I5191" s="0" t="n">
        <v>11.4313984811044</v>
      </c>
      <c r="J5191" s="0" t="n">
        <v>0</v>
      </c>
      <c r="K5191" s="0" t="n">
        <f aca="false">I5191*SUMIFS(syst_chauffage!$H$3:$H$27,syst_chauffage!$B$3:$B$27,D5191,syst_chauffage!$C$3:$C$27,E5191)</f>
        <v>15.9179557327716</v>
      </c>
      <c r="L5191" s="12" t="n">
        <f aca="false">H5191*SUMIFS(syst_chauffage!$K$3:$K$27,syst_chauffage!$B$3:$B$27,D5191,syst_chauffage!$C$3:$C$27,E5191)</f>
        <v>0.759298114133152</v>
      </c>
      <c r="N5191" s="0" t="str">
        <f aca="false">A5191</f>
        <v>Santé Action Sociale</v>
      </c>
      <c r="O5191" s="0" t="str">
        <f aca="false">B5191</f>
        <v>Cabinet médical</v>
      </c>
      <c r="P5191" s="0" t="str">
        <f aca="false">C5191</f>
        <v>Cabinet médical</v>
      </c>
      <c r="Q5191" s="0" t="str">
        <f aca="false">D5191</f>
        <v>Autre système centralisé</v>
      </c>
      <c r="R5191" s="0" t="str">
        <f aca="false">E5191</f>
        <v>Autres</v>
      </c>
      <c r="S5191" s="0" t="str">
        <f aca="false">F5191</f>
        <v>0603010101</v>
      </c>
      <c r="T5191" s="0" t="str">
        <f aca="false">G5191</f>
        <v>3</v>
      </c>
      <c r="U5191" s="0" t="n">
        <f aca="false">L5191</f>
        <v>0.759298114133152</v>
      </c>
      <c r="V5191" s="0" t="n">
        <f aca="false">K5191</f>
        <v>15.9179557327716</v>
      </c>
      <c r="W5191" s="0" t="n">
        <f aca="false">J5191</f>
        <v>0</v>
      </c>
    </row>
    <row r="5192" customFormat="false" ht="12.8" hidden="false" customHeight="false" outlineLevel="0" collapsed="false">
      <c r="A5192" s="0" t="s">
        <v>77</v>
      </c>
      <c r="B5192" s="0" t="s">
        <v>1180</v>
      </c>
      <c r="C5192" s="0" t="s">
        <v>1180</v>
      </c>
      <c r="D5192" s="0" t="s">
        <v>19</v>
      </c>
      <c r="E5192" s="0" t="s">
        <v>58</v>
      </c>
      <c r="F5192" s="0" t="s">
        <v>1182</v>
      </c>
      <c r="G5192" s="0" t="s">
        <v>1611</v>
      </c>
      <c r="H5192" s="0" t="n">
        <v>0.75021093624049</v>
      </c>
      <c r="I5192" s="0" t="n">
        <v>12.5995996868832</v>
      </c>
      <c r="J5192" s="0" t="n">
        <v>1190</v>
      </c>
      <c r="K5192" s="0" t="n">
        <f aca="false">I5192*SUMIFS(syst_chauffage!$H$3:$H$27,syst_chauffage!$B$3:$B$27,D5192,syst_chauffage!$C$3:$C$27,E5192)</f>
        <v>20.7257063408421</v>
      </c>
      <c r="L5192" s="12" t="n">
        <f aca="false">H5192*SUMIFS(syst_chauffage!$K$3:$K$27,syst_chauffage!$B$3:$B$27,D5192,syst_chauffage!$C$3:$C$27,E5192)</f>
        <v>0.75021093624049</v>
      </c>
      <c r="N5192" s="0" t="str">
        <f aca="false">A5192</f>
        <v>Santé Action Sociale</v>
      </c>
      <c r="O5192" s="0" t="str">
        <f aca="false">B5192</f>
        <v>Cabinet médical</v>
      </c>
      <c r="P5192" s="0" t="str">
        <f aca="false">C5192</f>
        <v>Cabinet médical</v>
      </c>
      <c r="Q5192" s="0" t="str">
        <f aca="false">D5192</f>
        <v>Autre système centralisé</v>
      </c>
      <c r="R5192" s="0" t="str">
        <f aca="false">E5192</f>
        <v>Urbain</v>
      </c>
      <c r="S5192" s="0" t="str">
        <f aca="false">F5192</f>
        <v>0603010106</v>
      </c>
      <c r="T5192" s="0" t="str">
        <f aca="false">G5192</f>
        <v>3</v>
      </c>
      <c r="U5192" s="0" t="n">
        <f aca="false">L5192</f>
        <v>0.75021093624049</v>
      </c>
      <c r="V5192" s="0" t="n">
        <f aca="false">K5192</f>
        <v>20.7257063408421</v>
      </c>
      <c r="W5192" s="0" t="n">
        <f aca="false">J5192</f>
        <v>1190</v>
      </c>
    </row>
    <row r="5193" customFormat="false" ht="12.8" hidden="false" customHeight="false" outlineLevel="0" collapsed="false">
      <c r="A5193" s="0" t="s">
        <v>77</v>
      </c>
      <c r="B5193" s="0" t="s">
        <v>1180</v>
      </c>
      <c r="C5193" s="0" t="s">
        <v>1180</v>
      </c>
      <c r="D5193" s="0" t="s">
        <v>22</v>
      </c>
      <c r="E5193" s="0" t="s">
        <v>23</v>
      </c>
      <c r="F5193" s="0" t="s">
        <v>1183</v>
      </c>
      <c r="G5193" s="0" t="s">
        <v>1611</v>
      </c>
      <c r="H5193" s="0" t="n">
        <v>0.631211300391437</v>
      </c>
      <c r="I5193" s="0" t="n">
        <v>6.74372675172192</v>
      </c>
      <c r="J5193" s="0" t="n">
        <v>0</v>
      </c>
      <c r="K5193" s="0" t="n">
        <f aca="false">I5193*SUMIFS(syst_chauffage!$H$3:$H$27,syst_chauffage!$B$3:$B$27,D5193,syst_chauffage!$C$3:$C$27,E5193)</f>
        <v>11.8758545991034</v>
      </c>
      <c r="L5193" s="12" t="n">
        <f aca="false">H5193*SUMIFS(syst_chauffage!$K$3:$K$27,syst_chauffage!$B$3:$B$27,D5193,syst_chauffage!$C$3:$C$27,E5193)</f>
        <v>0.631211300391437</v>
      </c>
      <c r="N5193" s="0" t="str">
        <f aca="false">A5193</f>
        <v>Santé Action Sociale</v>
      </c>
      <c r="O5193" s="0" t="str">
        <f aca="false">B5193</f>
        <v>Cabinet médical</v>
      </c>
      <c r="P5193" s="0" t="str">
        <f aca="false">C5193</f>
        <v>Cabinet médical</v>
      </c>
      <c r="Q5193" s="0" t="str">
        <f aca="false">D5193</f>
        <v>Chaudière fioul</v>
      </c>
      <c r="R5193" s="0" t="str">
        <f aca="false">E5193</f>
        <v>Fioul</v>
      </c>
      <c r="S5193" s="0" t="str">
        <f aca="false">F5193</f>
        <v>0603010303</v>
      </c>
      <c r="T5193" s="0" t="str">
        <f aca="false">G5193</f>
        <v>3</v>
      </c>
      <c r="U5193" s="0" t="n">
        <f aca="false">L5193</f>
        <v>0.631211300391437</v>
      </c>
      <c r="V5193" s="0" t="n">
        <f aca="false">K5193</f>
        <v>11.8758545991034</v>
      </c>
      <c r="W5193" s="0" t="n">
        <f aca="false">J5193</f>
        <v>0</v>
      </c>
    </row>
    <row r="5194" customFormat="false" ht="12.8" hidden="false" customHeight="false" outlineLevel="0" collapsed="false">
      <c r="A5194" s="0" t="s">
        <v>77</v>
      </c>
      <c r="B5194" s="0" t="s">
        <v>1180</v>
      </c>
      <c r="C5194" s="0" t="s">
        <v>1180</v>
      </c>
      <c r="D5194" s="0" t="s">
        <v>13</v>
      </c>
      <c r="E5194" s="0" t="s">
        <v>14</v>
      </c>
      <c r="F5194" s="0" t="s">
        <v>1184</v>
      </c>
      <c r="G5194" s="0" t="s">
        <v>1611</v>
      </c>
      <c r="H5194" s="0" t="n">
        <v>0.937291274480885</v>
      </c>
      <c r="I5194" s="0" t="n">
        <v>5.01875038362034</v>
      </c>
      <c r="J5194" s="0" t="n">
        <v>252</v>
      </c>
      <c r="K5194" s="0" t="n">
        <f aca="false">I5194*SUMIFS(syst_chauffage!$H$3:$H$27,syst_chauffage!$B$3:$B$27,D5194,syst_chauffage!$C$3:$C$27,E5194)</f>
        <v>10.1358268043348</v>
      </c>
      <c r="L5194" s="12" t="n">
        <f aca="false">H5194*SUMIFS(syst_chauffage!$K$3:$K$27,syst_chauffage!$B$3:$B$27,D5194,syst_chauffage!$C$3:$C$27,E5194)</f>
        <v>0.937291274480885</v>
      </c>
      <c r="N5194" s="0" t="str">
        <f aca="false">A5194</f>
        <v>Santé Action Sociale</v>
      </c>
      <c r="O5194" s="0" t="str">
        <f aca="false">B5194</f>
        <v>Cabinet médical</v>
      </c>
      <c r="P5194" s="0" t="str">
        <f aca="false">C5194</f>
        <v>Cabinet médical</v>
      </c>
      <c r="Q5194" s="0" t="str">
        <f aca="false">D5194</f>
        <v>Chaudière gaz</v>
      </c>
      <c r="R5194" s="0" t="str">
        <f aca="false">E5194</f>
        <v>Gaz</v>
      </c>
      <c r="S5194" s="0" t="str">
        <f aca="false">F5194</f>
        <v>0603010404</v>
      </c>
      <c r="T5194" s="0" t="str">
        <f aca="false">G5194</f>
        <v>3</v>
      </c>
      <c r="U5194" s="0" t="n">
        <f aca="false">L5194</f>
        <v>0.937291274480885</v>
      </c>
      <c r="V5194" s="0" t="n">
        <f aca="false">K5194</f>
        <v>10.1358268043348</v>
      </c>
      <c r="W5194" s="0" t="n">
        <f aca="false">J5194</f>
        <v>252</v>
      </c>
    </row>
    <row r="5195" customFormat="false" ht="12.8" hidden="false" customHeight="false" outlineLevel="0" collapsed="false">
      <c r="A5195" s="0" t="s">
        <v>77</v>
      </c>
      <c r="B5195" s="0" t="s">
        <v>1180</v>
      </c>
      <c r="C5195" s="0" t="s">
        <v>1180</v>
      </c>
      <c r="D5195" s="0" t="s">
        <v>29</v>
      </c>
      <c r="E5195" s="0" t="s">
        <v>30</v>
      </c>
      <c r="F5195" s="0" t="s">
        <v>1185</v>
      </c>
      <c r="G5195" s="0" t="s">
        <v>1611</v>
      </c>
      <c r="H5195" s="0" t="n">
        <v>0.92</v>
      </c>
      <c r="I5195" s="0" t="n">
        <v>10.4</v>
      </c>
      <c r="J5195" s="0" t="n">
        <v>0</v>
      </c>
      <c r="K5195" s="0" t="n">
        <f aca="false">I5195*SUMIFS(syst_chauffage!$H$3:$H$27,syst_chauffage!$B$3:$B$27,D5195,syst_chauffage!$C$3:$C$27,E5195)</f>
        <v>3</v>
      </c>
      <c r="L5195" s="12" t="n">
        <f aca="false">H5195*SUMIFS(syst_chauffage!$K$3:$K$27,syst_chauffage!$B$3:$B$27,D5195,syst_chauffage!$C$3:$C$27,E5195)</f>
        <v>0.92</v>
      </c>
      <c r="N5195" s="0" t="str">
        <f aca="false">A5195</f>
        <v>Santé Action Sociale</v>
      </c>
      <c r="O5195" s="0" t="str">
        <f aca="false">B5195</f>
        <v>Cabinet médical</v>
      </c>
      <c r="P5195" s="0" t="str">
        <f aca="false">C5195</f>
        <v>Cabinet médical</v>
      </c>
      <c r="Q5195" s="0" t="str">
        <f aca="false">D5195</f>
        <v>Electrique direct</v>
      </c>
      <c r="R5195" s="0" t="str">
        <f aca="false">E5195</f>
        <v>Electricité</v>
      </c>
      <c r="S5195" s="0" t="str">
        <f aca="false">F5195</f>
        <v>0603010602</v>
      </c>
      <c r="T5195" s="0" t="str">
        <f aca="false">G5195</f>
        <v>3</v>
      </c>
      <c r="U5195" s="0" t="n">
        <f aca="false">L5195</f>
        <v>0.92</v>
      </c>
      <c r="V5195" s="0" t="n">
        <f aca="false">K5195</f>
        <v>3</v>
      </c>
      <c r="W5195" s="0" t="n">
        <f aca="false">J5195</f>
        <v>0</v>
      </c>
    </row>
    <row r="5196" customFormat="false" ht="12.8" hidden="false" customHeight="false" outlineLevel="0" collapsed="false">
      <c r="A5196" s="0" t="s">
        <v>77</v>
      </c>
      <c r="B5196" s="0" t="s">
        <v>1180</v>
      </c>
      <c r="C5196" s="0" t="s">
        <v>1180</v>
      </c>
      <c r="D5196" s="0" t="s">
        <v>36</v>
      </c>
      <c r="E5196" s="0" t="s">
        <v>30</v>
      </c>
      <c r="F5196" s="0" t="s">
        <v>1186</v>
      </c>
      <c r="G5196" s="0" t="s">
        <v>1611</v>
      </c>
      <c r="H5196" s="0" t="n">
        <v>2.94489544186046</v>
      </c>
      <c r="I5196" s="0" t="n">
        <v>28.7044589208096</v>
      </c>
      <c r="J5196" s="0" t="n">
        <v>846</v>
      </c>
      <c r="K5196" s="0" t="n">
        <f aca="false">I5196*SUMIFS(syst_chauffage!$H$3:$H$27,syst_chauffage!$B$3:$B$27,D5196,syst_chauffage!$C$3:$C$27,E5196)</f>
        <v>17.7582460883731</v>
      </c>
      <c r="L5196" s="12" t="n">
        <f aca="false">H5196*SUMIFS(syst_chauffage!$K$3:$K$27,syst_chauffage!$B$3:$B$27,D5196,syst_chauffage!$C$3:$C$27,E5196)</f>
        <v>2.47427325480779</v>
      </c>
      <c r="N5196" s="0" t="str">
        <f aca="false">A5196</f>
        <v>Santé Action Sociale</v>
      </c>
      <c r="O5196" s="0" t="str">
        <f aca="false">B5196</f>
        <v>Cabinet médical</v>
      </c>
      <c r="P5196" s="0" t="str">
        <f aca="false">C5196</f>
        <v>Cabinet médical</v>
      </c>
      <c r="Q5196" s="0" t="str">
        <f aca="false">D5196</f>
        <v>PAC</v>
      </c>
      <c r="R5196" s="0" t="str">
        <f aca="false">E5196</f>
        <v>Electricité</v>
      </c>
      <c r="S5196" s="0" t="str">
        <f aca="false">F5196</f>
        <v>0603010902</v>
      </c>
      <c r="T5196" s="0" t="str">
        <f aca="false">G5196</f>
        <v>3</v>
      </c>
      <c r="U5196" s="0" t="n">
        <f aca="false">L5196</f>
        <v>2.47427325480779</v>
      </c>
      <c r="V5196" s="0" t="n">
        <f aca="false">K5196</f>
        <v>17.7582460883731</v>
      </c>
      <c r="W5196" s="0" t="n">
        <f aca="false">J5196</f>
        <v>846</v>
      </c>
    </row>
    <row r="5197" customFormat="false" ht="12.8" hidden="false" customHeight="false" outlineLevel="0" collapsed="false">
      <c r="A5197" s="0" t="s">
        <v>77</v>
      </c>
      <c r="B5197" s="0" t="s">
        <v>1180</v>
      </c>
      <c r="C5197" s="0" t="s">
        <v>1180</v>
      </c>
      <c r="D5197" s="0" t="s">
        <v>51</v>
      </c>
      <c r="E5197" s="0" t="s">
        <v>57</v>
      </c>
      <c r="F5197" s="0" t="s">
        <v>1187</v>
      </c>
      <c r="G5197" s="0" t="s">
        <v>1611</v>
      </c>
      <c r="H5197" s="0" t="n">
        <v>0.876113208615176</v>
      </c>
      <c r="I5197" s="0" t="n">
        <v>13.6088077156005</v>
      </c>
      <c r="J5197" s="0" t="n">
        <v>0</v>
      </c>
      <c r="K5197" s="0" t="n">
        <f aca="false">I5197*SUMIFS(syst_chauffage!$H$3:$H$27,syst_chauffage!$B$3:$B$27,D5197,syst_chauffage!$C$3:$C$27,E5197)</f>
        <v>28.8350746946181</v>
      </c>
      <c r="L5197" s="12" t="n">
        <f aca="false">H5197*SUMIFS(syst_chauffage!$K$3:$K$27,syst_chauffage!$B$3:$B$27,D5197,syst_chauffage!$C$3:$C$27,E5197)</f>
        <v>0.876113208615176</v>
      </c>
      <c r="N5197" s="0" t="str">
        <f aca="false">A5197</f>
        <v>Santé Action Sociale</v>
      </c>
      <c r="O5197" s="0" t="str">
        <f aca="false">B5197</f>
        <v>Cabinet médical</v>
      </c>
      <c r="P5197" s="0" t="str">
        <f aca="false">C5197</f>
        <v>Cabinet médical</v>
      </c>
      <c r="Q5197" s="0" t="str">
        <f aca="false">D5197</f>
        <v>Autre système centralisé performant</v>
      </c>
      <c r="R5197" s="0" t="str">
        <f aca="false">E5197</f>
        <v>Autres</v>
      </c>
      <c r="S5197" s="0" t="str">
        <f aca="false">F5197</f>
        <v>0603012101</v>
      </c>
      <c r="T5197" s="0" t="str">
        <f aca="false">G5197</f>
        <v>3</v>
      </c>
      <c r="U5197" s="0" t="n">
        <f aca="false">L5197</f>
        <v>0.876113208615176</v>
      </c>
      <c r="V5197" s="0" t="n">
        <f aca="false">K5197</f>
        <v>28.8350746946181</v>
      </c>
      <c r="W5197" s="0" t="n">
        <f aca="false">J5197</f>
        <v>0</v>
      </c>
    </row>
    <row r="5198" customFormat="false" ht="12.8" hidden="false" customHeight="false" outlineLevel="0" collapsed="false">
      <c r="A5198" s="0" t="s">
        <v>77</v>
      </c>
      <c r="B5198" s="0" t="s">
        <v>1180</v>
      </c>
      <c r="C5198" s="0" t="s">
        <v>1180</v>
      </c>
      <c r="D5198" s="0" t="s">
        <v>51</v>
      </c>
      <c r="E5198" s="0" t="s">
        <v>58</v>
      </c>
      <c r="F5198" s="0" t="s">
        <v>1188</v>
      </c>
      <c r="G5198" s="0" t="s">
        <v>1611</v>
      </c>
      <c r="H5198" s="0" t="n">
        <v>0.865628003354412</v>
      </c>
      <c r="I5198" s="0" t="n">
        <v>14.9995234367657</v>
      </c>
      <c r="J5198" s="0" t="n">
        <v>1190</v>
      </c>
      <c r="K5198" s="0" t="n">
        <f aca="false">I5198*SUMIFS(syst_chauffage!$H$3:$H$27,syst_chauffage!$B$3:$B$27,D5198,syst_chauffage!$C$3:$C$27,E5198)</f>
        <v>32.0089756186791</v>
      </c>
      <c r="L5198" s="12" t="n">
        <f aca="false">H5198*SUMIFS(syst_chauffage!$K$3:$K$27,syst_chauffage!$B$3:$B$27,D5198,syst_chauffage!$C$3:$C$27,E5198)</f>
        <v>0.865628003354412</v>
      </c>
      <c r="N5198" s="0" t="str">
        <f aca="false">A5198</f>
        <v>Santé Action Sociale</v>
      </c>
      <c r="O5198" s="0" t="str">
        <f aca="false">B5198</f>
        <v>Cabinet médical</v>
      </c>
      <c r="P5198" s="0" t="str">
        <f aca="false">C5198</f>
        <v>Cabinet médical</v>
      </c>
      <c r="Q5198" s="0" t="str">
        <f aca="false">D5198</f>
        <v>Autre système centralisé performant</v>
      </c>
      <c r="R5198" s="0" t="str">
        <f aca="false">E5198</f>
        <v>Urbain</v>
      </c>
      <c r="S5198" s="0" t="str">
        <f aca="false">F5198</f>
        <v>0603012106</v>
      </c>
      <c r="T5198" s="0" t="str">
        <f aca="false">G5198</f>
        <v>3</v>
      </c>
      <c r="U5198" s="0" t="n">
        <f aca="false">L5198</f>
        <v>0.865628003354412</v>
      </c>
      <c r="V5198" s="0" t="n">
        <f aca="false">K5198</f>
        <v>32.0089756186791</v>
      </c>
      <c r="W5198" s="0" t="n">
        <f aca="false">J5198</f>
        <v>1190</v>
      </c>
    </row>
    <row r="5199" customFormat="false" ht="12.8" hidden="false" customHeight="false" outlineLevel="0" collapsed="false">
      <c r="A5199" s="0" t="s">
        <v>77</v>
      </c>
      <c r="B5199" s="0" t="s">
        <v>1180</v>
      </c>
      <c r="C5199" s="0" t="s">
        <v>1180</v>
      </c>
      <c r="D5199" s="0" t="s">
        <v>27</v>
      </c>
      <c r="E5199" s="0" t="s">
        <v>23</v>
      </c>
      <c r="F5199" s="0" t="s">
        <v>1189</v>
      </c>
      <c r="G5199" s="0" t="s">
        <v>1611</v>
      </c>
      <c r="H5199" s="0" t="n">
        <v>0.764099764471662</v>
      </c>
      <c r="I5199" s="0" t="n">
        <v>8.02824613300228</v>
      </c>
      <c r="J5199" s="0" t="n">
        <v>567</v>
      </c>
      <c r="K5199" s="0" t="n">
        <f aca="false">I5199*SUMIFS(syst_chauffage!$H$3:$H$27,syst_chauffage!$B$3:$B$27,D5199,syst_chauffage!$C$3:$C$27,E5199)</f>
        <v>20.5876596118657</v>
      </c>
      <c r="L5199" s="12" t="n">
        <f aca="false">H5199*SUMIFS(syst_chauffage!$K$3:$K$27,syst_chauffage!$B$3:$B$27,D5199,syst_chauffage!$C$3:$C$27,E5199)</f>
        <v>0.764099764471662</v>
      </c>
      <c r="N5199" s="0" t="str">
        <f aca="false">A5199</f>
        <v>Santé Action Sociale</v>
      </c>
      <c r="O5199" s="0" t="str">
        <f aca="false">B5199</f>
        <v>Cabinet médical</v>
      </c>
      <c r="P5199" s="0" t="str">
        <f aca="false">C5199</f>
        <v>Cabinet médical</v>
      </c>
      <c r="Q5199" s="0" t="str">
        <f aca="false">D5199</f>
        <v>Chaudière condensation fioul</v>
      </c>
      <c r="R5199" s="0" t="str">
        <f aca="false">E5199</f>
        <v>Fioul</v>
      </c>
      <c r="S5199" s="0" t="str">
        <f aca="false">F5199</f>
        <v>0603012303</v>
      </c>
      <c r="T5199" s="0" t="str">
        <f aca="false">G5199</f>
        <v>3</v>
      </c>
      <c r="U5199" s="0" t="n">
        <f aca="false">L5199</f>
        <v>0.764099764471662</v>
      </c>
      <c r="V5199" s="0" t="n">
        <f aca="false">K5199</f>
        <v>20.5876596118657</v>
      </c>
      <c r="W5199" s="0" t="n">
        <f aca="false">J5199</f>
        <v>567</v>
      </c>
    </row>
    <row r="5200" customFormat="false" ht="12.8" hidden="false" customHeight="false" outlineLevel="0" collapsed="false">
      <c r="A5200" s="0" t="s">
        <v>77</v>
      </c>
      <c r="B5200" s="0" t="s">
        <v>1180</v>
      </c>
      <c r="C5200" s="0" t="s">
        <v>1180</v>
      </c>
      <c r="D5200" s="0" t="s">
        <v>18</v>
      </c>
      <c r="E5200" s="0" t="s">
        <v>14</v>
      </c>
      <c r="F5200" s="0" t="s">
        <v>1190</v>
      </c>
      <c r="G5200" s="0" t="s">
        <v>1611</v>
      </c>
      <c r="H5200" s="0" t="n">
        <v>0.989965040057115</v>
      </c>
      <c r="I5200" s="0" t="n">
        <v>5.97470283764326</v>
      </c>
      <c r="J5200" s="0" t="n">
        <v>567</v>
      </c>
      <c r="K5200" s="0" t="n">
        <f aca="false">I5200*SUMIFS(syst_chauffage!$H$3:$H$27,syst_chauffage!$B$3:$B$27,D5200,syst_chauffage!$C$3:$C$27,E5200)</f>
        <v>16.2806405633181</v>
      </c>
      <c r="L5200" s="12" t="n">
        <f aca="false">H5200*SUMIFS(syst_chauffage!$K$3:$K$27,syst_chauffage!$B$3:$B$27,D5200,syst_chauffage!$C$3:$C$27,E5200)</f>
        <v>0.961698459687835</v>
      </c>
      <c r="N5200" s="0" t="str">
        <f aca="false">A5200</f>
        <v>Santé Action Sociale</v>
      </c>
      <c r="O5200" s="0" t="str">
        <f aca="false">B5200</f>
        <v>Cabinet médical</v>
      </c>
      <c r="P5200" s="0" t="str">
        <f aca="false">C5200</f>
        <v>Cabinet médical</v>
      </c>
      <c r="Q5200" s="0" t="str">
        <f aca="false">D5200</f>
        <v>Chaudière condensation gaz</v>
      </c>
      <c r="R5200" s="0" t="str">
        <f aca="false">E5200</f>
        <v>Gaz</v>
      </c>
      <c r="S5200" s="0" t="str">
        <f aca="false">F5200</f>
        <v>0603012404</v>
      </c>
      <c r="T5200" s="0" t="str">
        <f aca="false">G5200</f>
        <v>3</v>
      </c>
      <c r="U5200" s="0" t="n">
        <f aca="false">L5200</f>
        <v>0.961698459687835</v>
      </c>
      <c r="V5200" s="0" t="n">
        <f aca="false">K5200</f>
        <v>16.2806405633181</v>
      </c>
      <c r="W5200" s="0" t="n">
        <f aca="false">J5200</f>
        <v>567</v>
      </c>
    </row>
    <row r="5201" customFormat="false" ht="12.8" hidden="false" customHeight="false" outlineLevel="0" collapsed="false">
      <c r="A5201" s="0" t="s">
        <v>77</v>
      </c>
      <c r="B5201" s="0" t="s">
        <v>1180</v>
      </c>
      <c r="C5201" s="0" t="s">
        <v>1180</v>
      </c>
      <c r="D5201" s="0" t="s">
        <v>32</v>
      </c>
      <c r="E5201" s="0" t="s">
        <v>30</v>
      </c>
      <c r="F5201" s="0" t="s">
        <v>1191</v>
      </c>
      <c r="G5201" s="0" t="s">
        <v>1611</v>
      </c>
      <c r="H5201" s="0" t="n">
        <v>1</v>
      </c>
      <c r="I5201" s="0" t="n">
        <v>12</v>
      </c>
      <c r="J5201" s="0" t="n">
        <v>0</v>
      </c>
      <c r="K5201" s="0" t="n">
        <f aca="false">I5201*SUMIFS(syst_chauffage!$H$3:$H$27,syst_chauffage!$B$3:$B$27,D5201,syst_chauffage!$C$3:$C$27,E5201)</f>
        <v>12</v>
      </c>
      <c r="L5201" s="12" t="n">
        <f aca="false">H5201*SUMIFS(syst_chauffage!$K$3:$K$27,syst_chauffage!$B$3:$B$27,D5201,syst_chauffage!$C$3:$C$27,E5201)</f>
        <v>1</v>
      </c>
      <c r="N5201" s="0" t="str">
        <f aca="false">A5201</f>
        <v>Santé Action Sociale</v>
      </c>
      <c r="O5201" s="0" t="str">
        <f aca="false">B5201</f>
        <v>Cabinet médical</v>
      </c>
      <c r="P5201" s="0" t="str">
        <f aca="false">C5201</f>
        <v>Cabinet médical</v>
      </c>
      <c r="Q5201" s="0" t="str">
        <f aca="false">D5201</f>
        <v>Electrique direct performant</v>
      </c>
      <c r="R5201" s="0" t="str">
        <f aca="false">E5201</f>
        <v>Electricité</v>
      </c>
      <c r="S5201" s="0" t="str">
        <f aca="false">F5201</f>
        <v>0603012602</v>
      </c>
      <c r="T5201" s="0" t="str">
        <f aca="false">G5201</f>
        <v>3</v>
      </c>
      <c r="U5201" s="0" t="n">
        <f aca="false">L5201</f>
        <v>1</v>
      </c>
      <c r="V5201" s="0" t="n">
        <f aca="false">K5201</f>
        <v>12</v>
      </c>
      <c r="W5201" s="0" t="n">
        <f aca="false">J5201</f>
        <v>0</v>
      </c>
    </row>
    <row r="5202" customFormat="false" ht="12.8" hidden="false" customHeight="false" outlineLevel="0" collapsed="false">
      <c r="A5202" s="0" t="s">
        <v>77</v>
      </c>
      <c r="B5202" s="0" t="s">
        <v>1180</v>
      </c>
      <c r="C5202" s="0" t="s">
        <v>1180</v>
      </c>
      <c r="D5202" s="0" t="s">
        <v>38</v>
      </c>
      <c r="E5202" s="0" t="s">
        <v>30</v>
      </c>
      <c r="F5202" s="0" t="s">
        <v>1192</v>
      </c>
      <c r="G5202" s="0" t="s">
        <v>1611</v>
      </c>
      <c r="H5202" s="0" t="n">
        <v>3.39795627906976</v>
      </c>
      <c r="I5202" s="0" t="n">
        <v>34.1719749057257</v>
      </c>
      <c r="J5202" s="0" t="n">
        <v>900</v>
      </c>
      <c r="K5202" s="0" t="n">
        <f aca="false">I5202*SUMIFS(syst_chauffage!$H$3:$H$27,syst_chauffage!$B$3:$B$27,D5202,syst_chauffage!$C$3:$C$27,E5202)</f>
        <v>34.5408204363802</v>
      </c>
      <c r="L5202" s="12" t="n">
        <f aca="false">H5202*SUMIFS(syst_chauffage!$K$3:$K$27,syst_chauffage!$B$3:$B$27,D5202,syst_chauffage!$C$3:$C$27,E5202)</f>
        <v>3.03986496519792</v>
      </c>
      <c r="N5202" s="0" t="str">
        <f aca="false">A5202</f>
        <v>Santé Action Sociale</v>
      </c>
      <c r="O5202" s="0" t="str">
        <f aca="false">B5202</f>
        <v>Cabinet médical</v>
      </c>
      <c r="P5202" s="0" t="str">
        <f aca="false">C5202</f>
        <v>Cabinet médical</v>
      </c>
      <c r="Q5202" s="0" t="str">
        <f aca="false">D5202</f>
        <v>PAC performant</v>
      </c>
      <c r="R5202" s="0" t="str">
        <f aca="false">E5202</f>
        <v>Electricité</v>
      </c>
      <c r="S5202" s="0" t="str">
        <f aca="false">F5202</f>
        <v>0603012902</v>
      </c>
      <c r="T5202" s="0" t="str">
        <f aca="false">G5202</f>
        <v>3</v>
      </c>
      <c r="U5202" s="0" t="n">
        <f aca="false">L5202</f>
        <v>3.03986496519792</v>
      </c>
      <c r="V5202" s="0" t="n">
        <f aca="false">K5202</f>
        <v>34.5408204363802</v>
      </c>
      <c r="W5202" s="0" t="n">
        <f aca="false">J5202</f>
        <v>900</v>
      </c>
    </row>
    <row r="5203" customFormat="false" ht="12.8" hidden="false" customHeight="false" outlineLevel="0" collapsed="false">
      <c r="A5203" s="0" t="s">
        <v>77</v>
      </c>
      <c r="B5203" s="0" t="s">
        <v>1193</v>
      </c>
      <c r="C5203" s="0" t="s">
        <v>1193</v>
      </c>
      <c r="D5203" s="0" t="s">
        <v>19</v>
      </c>
      <c r="E5203" s="0" t="s">
        <v>57</v>
      </c>
      <c r="F5203" s="0" t="s">
        <v>1194</v>
      </c>
      <c r="G5203" s="0" t="s">
        <v>1611</v>
      </c>
      <c r="H5203" s="0" t="n">
        <v>0.752312518289602</v>
      </c>
      <c r="I5203" s="0" t="n">
        <v>16.0994256434825</v>
      </c>
      <c r="J5203" s="0" t="n">
        <v>0</v>
      </c>
      <c r="K5203" s="0" t="n">
        <f aca="false">I5203*SUMIFS(syst_chauffage!$H$3:$H$27,syst_chauffage!$B$3:$B$27,D5203,syst_chauffage!$C$3:$C$27,E5203)</f>
        <v>22.4180746686073</v>
      </c>
      <c r="L5203" s="12" t="n">
        <f aca="false">H5203*SUMIFS(syst_chauffage!$K$3:$K$27,syst_chauffage!$B$3:$B$27,D5203,syst_chauffage!$C$3:$C$27,E5203)</f>
        <v>0.752312518289602</v>
      </c>
      <c r="N5203" s="0" t="str">
        <f aca="false">A5203</f>
        <v>Santé Action Sociale</v>
      </c>
      <c r="O5203" s="0" t="str">
        <f aca="false">B5203</f>
        <v>Centre accueil</v>
      </c>
      <c r="P5203" s="0" t="str">
        <f aca="false">C5203</f>
        <v>Centre accueil</v>
      </c>
      <c r="Q5203" s="0" t="str">
        <f aca="false">D5203</f>
        <v>Autre système centralisé</v>
      </c>
      <c r="R5203" s="0" t="str">
        <f aca="false">E5203</f>
        <v>Autres</v>
      </c>
      <c r="S5203" s="0" t="str">
        <f aca="false">F5203</f>
        <v>0605070101</v>
      </c>
      <c r="T5203" s="0" t="str">
        <f aca="false">G5203</f>
        <v>3</v>
      </c>
      <c r="U5203" s="0" t="n">
        <f aca="false">L5203</f>
        <v>0.752312518289602</v>
      </c>
      <c r="V5203" s="0" t="n">
        <f aca="false">K5203</f>
        <v>22.4180746686073</v>
      </c>
      <c r="W5203" s="0" t="n">
        <f aca="false">J5203</f>
        <v>0</v>
      </c>
    </row>
    <row r="5204" customFormat="false" ht="12.8" hidden="false" customHeight="false" outlineLevel="0" collapsed="false">
      <c r="A5204" s="0" t="s">
        <v>77</v>
      </c>
      <c r="B5204" s="0" t="s">
        <v>1193</v>
      </c>
      <c r="C5204" s="0" t="s">
        <v>1193</v>
      </c>
      <c r="D5204" s="0" t="s">
        <v>19</v>
      </c>
      <c r="E5204" s="0" t="s">
        <v>58</v>
      </c>
      <c r="F5204" s="0" t="s">
        <v>1195</v>
      </c>
      <c r="G5204" s="0" t="s">
        <v>1611</v>
      </c>
      <c r="H5204" s="0" t="n">
        <v>0.742548180229624</v>
      </c>
      <c r="I5204" s="0" t="n">
        <v>16.9565560493061</v>
      </c>
      <c r="J5204" s="0" t="n">
        <v>1190</v>
      </c>
      <c r="K5204" s="0" t="n">
        <f aca="false">I5204*SUMIFS(syst_chauffage!$H$3:$H$27,syst_chauffage!$B$3:$B$27,D5204,syst_chauffage!$C$3:$C$27,E5204)</f>
        <v>27.8926799234591</v>
      </c>
      <c r="L5204" s="12" t="n">
        <f aca="false">H5204*SUMIFS(syst_chauffage!$K$3:$K$27,syst_chauffage!$B$3:$B$27,D5204,syst_chauffage!$C$3:$C$27,E5204)</f>
        <v>0.742548180229624</v>
      </c>
      <c r="N5204" s="0" t="str">
        <f aca="false">A5204</f>
        <v>Santé Action Sociale</v>
      </c>
      <c r="O5204" s="0" t="str">
        <f aca="false">B5204</f>
        <v>Centre accueil</v>
      </c>
      <c r="P5204" s="0" t="str">
        <f aca="false">C5204</f>
        <v>Centre accueil</v>
      </c>
      <c r="Q5204" s="0" t="str">
        <f aca="false">D5204</f>
        <v>Autre système centralisé</v>
      </c>
      <c r="R5204" s="0" t="str">
        <f aca="false">E5204</f>
        <v>Urbain</v>
      </c>
      <c r="S5204" s="0" t="str">
        <f aca="false">F5204</f>
        <v>0605070106</v>
      </c>
      <c r="T5204" s="0" t="str">
        <f aca="false">G5204</f>
        <v>3</v>
      </c>
      <c r="U5204" s="0" t="n">
        <f aca="false">L5204</f>
        <v>0.742548180229624</v>
      </c>
      <c r="V5204" s="0" t="n">
        <f aca="false">K5204</f>
        <v>27.8926799234591</v>
      </c>
      <c r="W5204" s="0" t="n">
        <f aca="false">J5204</f>
        <v>1190</v>
      </c>
    </row>
    <row r="5205" customFormat="false" ht="12.8" hidden="false" customHeight="false" outlineLevel="0" collapsed="false">
      <c r="A5205" s="0" t="s">
        <v>77</v>
      </c>
      <c r="B5205" s="0" t="s">
        <v>1193</v>
      </c>
      <c r="C5205" s="0" t="s">
        <v>1193</v>
      </c>
      <c r="D5205" s="0" t="s">
        <v>22</v>
      </c>
      <c r="E5205" s="0" t="s">
        <v>23</v>
      </c>
      <c r="F5205" s="0" t="s">
        <v>1196</v>
      </c>
      <c r="G5205" s="0" t="s">
        <v>1611</v>
      </c>
      <c r="H5205" s="0" t="n">
        <v>0.627438531948871</v>
      </c>
      <c r="I5205" s="0" t="n">
        <v>10.0306889400166</v>
      </c>
      <c r="J5205" s="0" t="n">
        <v>0</v>
      </c>
      <c r="K5205" s="0" t="n">
        <f aca="false">I5205*SUMIFS(syst_chauffage!$H$3:$H$27,syst_chauffage!$B$3:$B$27,D5205,syst_chauffage!$C$3:$C$27,E5205)</f>
        <v>17.6642689963758</v>
      </c>
      <c r="L5205" s="12" t="n">
        <f aca="false">H5205*SUMIFS(syst_chauffage!$K$3:$K$27,syst_chauffage!$B$3:$B$27,D5205,syst_chauffage!$C$3:$C$27,E5205)</f>
        <v>0.627438531948871</v>
      </c>
      <c r="N5205" s="0" t="str">
        <f aca="false">A5205</f>
        <v>Santé Action Sociale</v>
      </c>
      <c r="O5205" s="0" t="str">
        <f aca="false">B5205</f>
        <v>Centre accueil</v>
      </c>
      <c r="P5205" s="0" t="str">
        <f aca="false">C5205</f>
        <v>Centre accueil</v>
      </c>
      <c r="Q5205" s="0" t="str">
        <f aca="false">D5205</f>
        <v>Chaudière fioul</v>
      </c>
      <c r="R5205" s="0" t="str">
        <f aca="false">E5205</f>
        <v>Fioul</v>
      </c>
      <c r="S5205" s="0" t="str">
        <f aca="false">F5205</f>
        <v>0605070303</v>
      </c>
      <c r="T5205" s="0" t="str">
        <f aca="false">G5205</f>
        <v>3</v>
      </c>
      <c r="U5205" s="0" t="n">
        <f aca="false">L5205</f>
        <v>0.627438531948871</v>
      </c>
      <c r="V5205" s="0" t="n">
        <f aca="false">K5205</f>
        <v>17.6642689963758</v>
      </c>
      <c r="W5205" s="0" t="n">
        <f aca="false">J5205</f>
        <v>0</v>
      </c>
    </row>
    <row r="5206" customFormat="false" ht="12.8" hidden="false" customHeight="false" outlineLevel="0" collapsed="false">
      <c r="A5206" s="0" t="s">
        <v>77</v>
      </c>
      <c r="B5206" s="0" t="s">
        <v>1193</v>
      </c>
      <c r="C5206" s="0" t="s">
        <v>1193</v>
      </c>
      <c r="D5206" s="0" t="s">
        <v>13</v>
      </c>
      <c r="E5206" s="0" t="s">
        <v>14</v>
      </c>
      <c r="F5206" s="0" t="s">
        <v>1197</v>
      </c>
      <c r="G5206" s="0" t="s">
        <v>1611</v>
      </c>
      <c r="H5206" s="0" t="n">
        <v>0.933449041232538</v>
      </c>
      <c r="I5206" s="0" t="n">
        <v>7.1186581449152</v>
      </c>
      <c r="J5206" s="0" t="n">
        <v>297</v>
      </c>
      <c r="K5206" s="0" t="n">
        <f aca="false">I5206*SUMIFS(syst_chauffage!$H$3:$H$27,syst_chauffage!$B$3:$B$27,D5206,syst_chauffage!$C$3:$C$27,E5206)</f>
        <v>14.3767831673029</v>
      </c>
      <c r="L5206" s="12" t="n">
        <f aca="false">H5206*SUMIFS(syst_chauffage!$K$3:$K$27,syst_chauffage!$B$3:$B$27,D5206,syst_chauffage!$C$3:$C$27,E5206)</f>
        <v>0.933449041232538</v>
      </c>
      <c r="N5206" s="0" t="str">
        <f aca="false">A5206</f>
        <v>Santé Action Sociale</v>
      </c>
      <c r="O5206" s="0" t="str">
        <f aca="false">B5206</f>
        <v>Centre accueil</v>
      </c>
      <c r="P5206" s="0" t="str">
        <f aca="false">C5206</f>
        <v>Centre accueil</v>
      </c>
      <c r="Q5206" s="0" t="str">
        <f aca="false">D5206</f>
        <v>Chaudière gaz</v>
      </c>
      <c r="R5206" s="0" t="str">
        <f aca="false">E5206</f>
        <v>Gaz</v>
      </c>
      <c r="S5206" s="0" t="str">
        <f aca="false">F5206</f>
        <v>0605070404</v>
      </c>
      <c r="T5206" s="0" t="str">
        <f aca="false">G5206</f>
        <v>3</v>
      </c>
      <c r="U5206" s="0" t="n">
        <f aca="false">L5206</f>
        <v>0.933449041232538</v>
      </c>
      <c r="V5206" s="0" t="n">
        <f aca="false">K5206</f>
        <v>14.3767831673029</v>
      </c>
      <c r="W5206" s="0" t="n">
        <f aca="false">J5206</f>
        <v>297</v>
      </c>
    </row>
    <row r="5207" customFormat="false" ht="12.8" hidden="false" customHeight="false" outlineLevel="0" collapsed="false">
      <c r="A5207" s="0" t="s">
        <v>77</v>
      </c>
      <c r="B5207" s="0" t="s">
        <v>1193</v>
      </c>
      <c r="C5207" s="0" t="s">
        <v>1193</v>
      </c>
      <c r="D5207" s="0" t="s">
        <v>29</v>
      </c>
      <c r="E5207" s="0" t="s">
        <v>30</v>
      </c>
      <c r="F5207" s="0" t="s">
        <v>1198</v>
      </c>
      <c r="G5207" s="0" t="s">
        <v>1611</v>
      </c>
      <c r="H5207" s="0" t="n">
        <v>0.92</v>
      </c>
      <c r="I5207" s="0" t="n">
        <v>10.4</v>
      </c>
      <c r="J5207" s="0" t="n">
        <v>0</v>
      </c>
      <c r="K5207" s="0" t="n">
        <f aca="false">I5207*SUMIFS(syst_chauffage!$H$3:$H$27,syst_chauffage!$B$3:$B$27,D5207,syst_chauffage!$C$3:$C$27,E5207)</f>
        <v>3</v>
      </c>
      <c r="L5207" s="12" t="n">
        <f aca="false">H5207*SUMIFS(syst_chauffage!$K$3:$K$27,syst_chauffage!$B$3:$B$27,D5207,syst_chauffage!$C$3:$C$27,E5207)</f>
        <v>0.92</v>
      </c>
      <c r="N5207" s="0" t="str">
        <f aca="false">A5207</f>
        <v>Santé Action Sociale</v>
      </c>
      <c r="O5207" s="0" t="str">
        <f aca="false">B5207</f>
        <v>Centre accueil</v>
      </c>
      <c r="P5207" s="0" t="str">
        <f aca="false">C5207</f>
        <v>Centre accueil</v>
      </c>
      <c r="Q5207" s="0" t="str">
        <f aca="false">D5207</f>
        <v>Electrique direct</v>
      </c>
      <c r="R5207" s="0" t="str">
        <f aca="false">E5207</f>
        <v>Electricité</v>
      </c>
      <c r="S5207" s="0" t="str">
        <f aca="false">F5207</f>
        <v>0605070602</v>
      </c>
      <c r="T5207" s="0" t="str">
        <f aca="false">G5207</f>
        <v>3</v>
      </c>
      <c r="U5207" s="0" t="n">
        <f aca="false">L5207</f>
        <v>0.92</v>
      </c>
      <c r="V5207" s="0" t="n">
        <f aca="false">K5207</f>
        <v>3</v>
      </c>
      <c r="W5207" s="0" t="n">
        <f aca="false">J5207</f>
        <v>0</v>
      </c>
    </row>
    <row r="5208" customFormat="false" ht="12.8" hidden="false" customHeight="false" outlineLevel="0" collapsed="false">
      <c r="A5208" s="0" t="s">
        <v>77</v>
      </c>
      <c r="B5208" s="0" t="s">
        <v>1193</v>
      </c>
      <c r="C5208" s="0" t="s">
        <v>1193</v>
      </c>
      <c r="D5208" s="0" t="s">
        <v>36</v>
      </c>
      <c r="E5208" s="0" t="s">
        <v>30</v>
      </c>
      <c r="F5208" s="0" t="s">
        <v>1199</v>
      </c>
      <c r="G5208" s="0" t="s">
        <v>1611</v>
      </c>
      <c r="H5208" s="0" t="n">
        <v>2.94489544186046</v>
      </c>
      <c r="I5208" s="0" t="n">
        <v>43.8354488617128</v>
      </c>
      <c r="J5208" s="0" t="n">
        <v>846</v>
      </c>
      <c r="K5208" s="0" t="n">
        <f aca="false">I5208*SUMIFS(syst_chauffage!$H$3:$H$27,syst_chauffage!$B$3:$B$27,D5208,syst_chauffage!$C$3:$C$27,E5208)</f>
        <v>27.1191556137034</v>
      </c>
      <c r="L5208" s="12" t="n">
        <f aca="false">H5208*SUMIFS(syst_chauffage!$K$3:$K$27,syst_chauffage!$B$3:$B$27,D5208,syst_chauffage!$C$3:$C$27,E5208)</f>
        <v>2.47427325480779</v>
      </c>
      <c r="N5208" s="0" t="str">
        <f aca="false">A5208</f>
        <v>Santé Action Sociale</v>
      </c>
      <c r="O5208" s="0" t="str">
        <f aca="false">B5208</f>
        <v>Centre accueil</v>
      </c>
      <c r="P5208" s="0" t="str">
        <f aca="false">C5208</f>
        <v>Centre accueil</v>
      </c>
      <c r="Q5208" s="0" t="str">
        <f aca="false">D5208</f>
        <v>PAC</v>
      </c>
      <c r="R5208" s="0" t="str">
        <f aca="false">E5208</f>
        <v>Electricité</v>
      </c>
      <c r="S5208" s="0" t="str">
        <f aca="false">F5208</f>
        <v>0605070902</v>
      </c>
      <c r="T5208" s="0" t="str">
        <f aca="false">G5208</f>
        <v>3</v>
      </c>
      <c r="U5208" s="0" t="n">
        <f aca="false">L5208</f>
        <v>2.47427325480779</v>
      </c>
      <c r="V5208" s="0" t="n">
        <f aca="false">K5208</f>
        <v>27.1191556137034</v>
      </c>
      <c r="W5208" s="0" t="n">
        <f aca="false">J5208</f>
        <v>846</v>
      </c>
    </row>
    <row r="5209" customFormat="false" ht="12.8" hidden="false" customHeight="false" outlineLevel="0" collapsed="false">
      <c r="A5209" s="0" t="s">
        <v>77</v>
      </c>
      <c r="B5209" s="0" t="s">
        <v>1193</v>
      </c>
      <c r="C5209" s="0" t="s">
        <v>1193</v>
      </c>
      <c r="D5209" s="0" t="s">
        <v>51</v>
      </c>
      <c r="E5209" s="0" t="s">
        <v>57</v>
      </c>
      <c r="F5209" s="0" t="s">
        <v>1200</v>
      </c>
      <c r="G5209" s="0" t="s">
        <v>1611</v>
      </c>
      <c r="H5209" s="0" t="n">
        <v>0.868052905718771</v>
      </c>
      <c r="I5209" s="0" t="n">
        <v>19.1659829089077</v>
      </c>
      <c r="J5209" s="0" t="n">
        <v>0</v>
      </c>
      <c r="K5209" s="0" t="n">
        <f aca="false">I5209*SUMIFS(syst_chauffage!$H$3:$H$27,syst_chauffage!$B$3:$B$27,D5209,syst_chauffage!$C$3:$C$27,E5209)</f>
        <v>40.6099167776904</v>
      </c>
      <c r="L5209" s="12" t="n">
        <f aca="false">H5209*SUMIFS(syst_chauffage!$K$3:$K$27,syst_chauffage!$B$3:$B$27,D5209,syst_chauffage!$C$3:$C$27,E5209)</f>
        <v>0.868052905718771</v>
      </c>
      <c r="N5209" s="0" t="str">
        <f aca="false">A5209</f>
        <v>Santé Action Sociale</v>
      </c>
      <c r="O5209" s="0" t="str">
        <f aca="false">B5209</f>
        <v>Centre accueil</v>
      </c>
      <c r="P5209" s="0" t="str">
        <f aca="false">C5209</f>
        <v>Centre accueil</v>
      </c>
      <c r="Q5209" s="0" t="str">
        <f aca="false">D5209</f>
        <v>Autre système centralisé performant</v>
      </c>
      <c r="R5209" s="0" t="str">
        <f aca="false">E5209</f>
        <v>Autres</v>
      </c>
      <c r="S5209" s="0" t="str">
        <f aca="false">F5209</f>
        <v>0605072101</v>
      </c>
      <c r="T5209" s="0" t="str">
        <f aca="false">G5209</f>
        <v>3</v>
      </c>
      <c r="U5209" s="0" t="n">
        <f aca="false">L5209</f>
        <v>0.868052905718771</v>
      </c>
      <c r="V5209" s="0" t="n">
        <f aca="false">K5209</f>
        <v>40.6099167776904</v>
      </c>
      <c r="W5209" s="0" t="n">
        <f aca="false">J5209</f>
        <v>0</v>
      </c>
    </row>
    <row r="5210" customFormat="false" ht="12.8" hidden="false" customHeight="false" outlineLevel="0" collapsed="false">
      <c r="A5210" s="0" t="s">
        <v>77</v>
      </c>
      <c r="B5210" s="0" t="s">
        <v>1193</v>
      </c>
      <c r="C5210" s="0" t="s">
        <v>1193</v>
      </c>
      <c r="D5210" s="0" t="s">
        <v>51</v>
      </c>
      <c r="E5210" s="0" t="s">
        <v>58</v>
      </c>
      <c r="F5210" s="0" t="s">
        <v>1201</v>
      </c>
      <c r="G5210" s="0" t="s">
        <v>1611</v>
      </c>
      <c r="H5210" s="0" t="n">
        <v>0.856786361803412</v>
      </c>
      <c r="I5210" s="0" t="n">
        <v>20.186376249174</v>
      </c>
      <c r="J5210" s="0" t="n">
        <v>1190</v>
      </c>
      <c r="K5210" s="0" t="n">
        <f aca="false">I5210*SUMIFS(syst_chauffage!$H$3:$H$27,syst_chauffage!$B$3:$B$27,D5210,syst_chauffage!$C$3:$C$27,E5210)</f>
        <v>43.0777169630276</v>
      </c>
      <c r="L5210" s="12" t="n">
        <f aca="false">H5210*SUMIFS(syst_chauffage!$K$3:$K$27,syst_chauffage!$B$3:$B$27,D5210,syst_chauffage!$C$3:$C$27,E5210)</f>
        <v>0.856786361803412</v>
      </c>
      <c r="N5210" s="0" t="str">
        <f aca="false">A5210</f>
        <v>Santé Action Sociale</v>
      </c>
      <c r="O5210" s="0" t="str">
        <f aca="false">B5210</f>
        <v>Centre accueil</v>
      </c>
      <c r="P5210" s="0" t="str">
        <f aca="false">C5210</f>
        <v>Centre accueil</v>
      </c>
      <c r="Q5210" s="0" t="str">
        <f aca="false">D5210</f>
        <v>Autre système centralisé performant</v>
      </c>
      <c r="R5210" s="0" t="str">
        <f aca="false">E5210</f>
        <v>Urbain</v>
      </c>
      <c r="S5210" s="0" t="str">
        <f aca="false">F5210</f>
        <v>0605072106</v>
      </c>
      <c r="T5210" s="0" t="str">
        <f aca="false">G5210</f>
        <v>3</v>
      </c>
      <c r="U5210" s="0" t="n">
        <f aca="false">L5210</f>
        <v>0.856786361803412</v>
      </c>
      <c r="V5210" s="0" t="n">
        <f aca="false">K5210</f>
        <v>43.0777169630276</v>
      </c>
      <c r="W5210" s="0" t="n">
        <f aca="false">J5210</f>
        <v>1190</v>
      </c>
    </row>
    <row r="5211" customFormat="false" ht="12.8" hidden="false" customHeight="false" outlineLevel="0" collapsed="false">
      <c r="A5211" s="0" t="s">
        <v>77</v>
      </c>
      <c r="B5211" s="0" t="s">
        <v>1193</v>
      </c>
      <c r="C5211" s="0" t="s">
        <v>1193</v>
      </c>
      <c r="D5211" s="0" t="s">
        <v>27</v>
      </c>
      <c r="E5211" s="0" t="s">
        <v>23</v>
      </c>
      <c r="F5211" s="0" t="s">
        <v>1202</v>
      </c>
      <c r="G5211" s="0" t="s">
        <v>1611</v>
      </c>
      <c r="H5211" s="0" t="n">
        <v>0.761213749029122</v>
      </c>
      <c r="I5211" s="0" t="n">
        <v>11.9412963571626</v>
      </c>
      <c r="J5211" s="0" t="n">
        <v>684</v>
      </c>
      <c r="K5211" s="0" t="n">
        <f aca="false">I5211*SUMIFS(syst_chauffage!$H$3:$H$27,syst_chauffage!$B$3:$B$27,D5211,syst_chauffage!$C$3:$C$27,E5211)</f>
        <v>30.622297903283</v>
      </c>
      <c r="L5211" s="12" t="n">
        <f aca="false">H5211*SUMIFS(syst_chauffage!$K$3:$K$27,syst_chauffage!$B$3:$B$27,D5211,syst_chauffage!$C$3:$C$27,E5211)</f>
        <v>0.761213749029122</v>
      </c>
      <c r="N5211" s="0" t="str">
        <f aca="false">A5211</f>
        <v>Santé Action Sociale</v>
      </c>
      <c r="O5211" s="0" t="str">
        <f aca="false">B5211</f>
        <v>Centre accueil</v>
      </c>
      <c r="P5211" s="0" t="str">
        <f aca="false">C5211</f>
        <v>Centre accueil</v>
      </c>
      <c r="Q5211" s="0" t="str">
        <f aca="false">D5211</f>
        <v>Chaudière condensation fioul</v>
      </c>
      <c r="R5211" s="0" t="str">
        <f aca="false">E5211</f>
        <v>Fioul</v>
      </c>
      <c r="S5211" s="0" t="str">
        <f aca="false">F5211</f>
        <v>0605072303</v>
      </c>
      <c r="T5211" s="0" t="str">
        <f aca="false">G5211</f>
        <v>3</v>
      </c>
      <c r="U5211" s="0" t="n">
        <f aca="false">L5211</f>
        <v>0.761213749029122</v>
      </c>
      <c r="V5211" s="0" t="n">
        <f aca="false">K5211</f>
        <v>30.622297903283</v>
      </c>
      <c r="W5211" s="0" t="n">
        <f aca="false">J5211</f>
        <v>684</v>
      </c>
    </row>
    <row r="5212" customFormat="false" ht="12.8" hidden="false" customHeight="false" outlineLevel="0" collapsed="false">
      <c r="A5212" s="0" t="s">
        <v>77</v>
      </c>
      <c r="B5212" s="0" t="s">
        <v>1193</v>
      </c>
      <c r="C5212" s="0" t="s">
        <v>1193</v>
      </c>
      <c r="D5212" s="0" t="s">
        <v>18</v>
      </c>
      <c r="E5212" s="0" t="s">
        <v>14</v>
      </c>
      <c r="F5212" s="0" t="s">
        <v>1203</v>
      </c>
      <c r="G5212" s="0" t="s">
        <v>1611</v>
      </c>
      <c r="H5212" s="0" t="n">
        <v>0.987107085656158</v>
      </c>
      <c r="I5212" s="0" t="n">
        <v>8.47459302966096</v>
      </c>
      <c r="J5212" s="0" t="n">
        <v>684</v>
      </c>
      <c r="K5212" s="0" t="n">
        <f aca="false">I5212*SUMIFS(syst_chauffage!$H$3:$H$27,syst_chauffage!$B$3:$B$27,D5212,syst_chauffage!$C$3:$C$27,E5212)</f>
        <v>23.092663649651</v>
      </c>
      <c r="L5212" s="12" t="n">
        <f aca="false">H5212*SUMIFS(syst_chauffage!$K$3:$K$27,syst_chauffage!$B$3:$B$27,D5212,syst_chauffage!$C$3:$C$27,E5212)</f>
        <v>0.958922108772352</v>
      </c>
      <c r="N5212" s="0" t="str">
        <f aca="false">A5212</f>
        <v>Santé Action Sociale</v>
      </c>
      <c r="O5212" s="0" t="str">
        <f aca="false">B5212</f>
        <v>Centre accueil</v>
      </c>
      <c r="P5212" s="0" t="str">
        <f aca="false">C5212</f>
        <v>Centre accueil</v>
      </c>
      <c r="Q5212" s="0" t="str">
        <f aca="false">D5212</f>
        <v>Chaudière condensation gaz</v>
      </c>
      <c r="R5212" s="0" t="str">
        <f aca="false">E5212</f>
        <v>Gaz</v>
      </c>
      <c r="S5212" s="0" t="str">
        <f aca="false">F5212</f>
        <v>0605072404</v>
      </c>
      <c r="T5212" s="0" t="str">
        <f aca="false">G5212</f>
        <v>3</v>
      </c>
      <c r="U5212" s="0" t="n">
        <f aca="false">L5212</f>
        <v>0.958922108772352</v>
      </c>
      <c r="V5212" s="0" t="n">
        <f aca="false">K5212</f>
        <v>23.092663649651</v>
      </c>
      <c r="W5212" s="0" t="n">
        <f aca="false">J5212</f>
        <v>684</v>
      </c>
    </row>
    <row r="5213" customFormat="false" ht="12.8" hidden="false" customHeight="false" outlineLevel="0" collapsed="false">
      <c r="A5213" s="0" t="s">
        <v>77</v>
      </c>
      <c r="B5213" s="0" t="s">
        <v>1193</v>
      </c>
      <c r="C5213" s="0" t="s">
        <v>1193</v>
      </c>
      <c r="D5213" s="0" t="s">
        <v>32</v>
      </c>
      <c r="E5213" s="0" t="s">
        <v>30</v>
      </c>
      <c r="F5213" s="0" t="s">
        <v>1204</v>
      </c>
      <c r="G5213" s="0" t="s">
        <v>1611</v>
      </c>
      <c r="H5213" s="0" t="n">
        <v>1</v>
      </c>
      <c r="I5213" s="0" t="n">
        <v>12</v>
      </c>
      <c r="J5213" s="0" t="n">
        <v>0</v>
      </c>
      <c r="K5213" s="0" t="n">
        <f aca="false">I5213*SUMIFS(syst_chauffage!$H$3:$H$27,syst_chauffage!$B$3:$B$27,D5213,syst_chauffage!$C$3:$C$27,E5213)</f>
        <v>12</v>
      </c>
      <c r="L5213" s="12" t="n">
        <f aca="false">H5213*SUMIFS(syst_chauffage!$K$3:$K$27,syst_chauffage!$B$3:$B$27,D5213,syst_chauffage!$C$3:$C$27,E5213)</f>
        <v>1</v>
      </c>
      <c r="N5213" s="0" t="str">
        <f aca="false">A5213</f>
        <v>Santé Action Sociale</v>
      </c>
      <c r="O5213" s="0" t="str">
        <f aca="false">B5213</f>
        <v>Centre accueil</v>
      </c>
      <c r="P5213" s="0" t="str">
        <f aca="false">C5213</f>
        <v>Centre accueil</v>
      </c>
      <c r="Q5213" s="0" t="str">
        <f aca="false">D5213</f>
        <v>Electrique direct performant</v>
      </c>
      <c r="R5213" s="0" t="str">
        <f aca="false">E5213</f>
        <v>Electricité</v>
      </c>
      <c r="S5213" s="0" t="str">
        <f aca="false">F5213</f>
        <v>0605072602</v>
      </c>
      <c r="T5213" s="0" t="str">
        <f aca="false">G5213</f>
        <v>3</v>
      </c>
      <c r="U5213" s="0" t="n">
        <f aca="false">L5213</f>
        <v>1</v>
      </c>
      <c r="V5213" s="0" t="n">
        <f aca="false">K5213</f>
        <v>12</v>
      </c>
      <c r="W5213" s="0" t="n">
        <f aca="false">J5213</f>
        <v>0</v>
      </c>
    </row>
    <row r="5214" customFormat="false" ht="12.8" hidden="false" customHeight="false" outlineLevel="0" collapsed="false">
      <c r="A5214" s="0" t="s">
        <v>77</v>
      </c>
      <c r="B5214" s="0" t="s">
        <v>1193</v>
      </c>
      <c r="C5214" s="0" t="s">
        <v>1193</v>
      </c>
      <c r="D5214" s="0" t="s">
        <v>38</v>
      </c>
      <c r="E5214" s="0" t="s">
        <v>30</v>
      </c>
      <c r="F5214" s="0" t="s">
        <v>1205</v>
      </c>
      <c r="G5214" s="0" t="s">
        <v>1611</v>
      </c>
      <c r="H5214" s="0" t="n">
        <v>3.39795627906976</v>
      </c>
      <c r="I5214" s="0" t="n">
        <v>52.1850581687057</v>
      </c>
      <c r="J5214" s="0" t="n">
        <v>900</v>
      </c>
      <c r="K5214" s="0" t="n">
        <f aca="false">I5214*SUMIFS(syst_chauffage!$H$3:$H$27,syst_chauffage!$B$3:$B$27,D5214,syst_chauffage!$C$3:$C$27,E5214)</f>
        <v>52.7483333532852</v>
      </c>
      <c r="L5214" s="12" t="n">
        <f aca="false">H5214*SUMIFS(syst_chauffage!$K$3:$K$27,syst_chauffage!$B$3:$B$27,D5214,syst_chauffage!$C$3:$C$27,E5214)</f>
        <v>3.03986496519792</v>
      </c>
      <c r="N5214" s="0" t="str">
        <f aca="false">A5214</f>
        <v>Santé Action Sociale</v>
      </c>
      <c r="O5214" s="0" t="str">
        <f aca="false">B5214</f>
        <v>Centre accueil</v>
      </c>
      <c r="P5214" s="0" t="str">
        <f aca="false">C5214</f>
        <v>Centre accueil</v>
      </c>
      <c r="Q5214" s="0" t="str">
        <f aca="false">D5214</f>
        <v>PAC performant</v>
      </c>
      <c r="R5214" s="0" t="str">
        <f aca="false">E5214</f>
        <v>Electricité</v>
      </c>
      <c r="S5214" s="0" t="str">
        <f aca="false">F5214</f>
        <v>0605072902</v>
      </c>
      <c r="T5214" s="0" t="str">
        <f aca="false">G5214</f>
        <v>3</v>
      </c>
      <c r="U5214" s="0" t="n">
        <f aca="false">L5214</f>
        <v>3.03986496519792</v>
      </c>
      <c r="V5214" s="0" t="n">
        <f aca="false">K5214</f>
        <v>52.7483333532852</v>
      </c>
      <c r="W5214" s="0" t="n">
        <f aca="false">J5214</f>
        <v>900</v>
      </c>
    </row>
    <row r="5215" customFormat="false" ht="12.8" hidden="false" customHeight="false" outlineLevel="0" collapsed="false">
      <c r="A5215" s="0" t="s">
        <v>77</v>
      </c>
      <c r="B5215" s="0" t="s">
        <v>1206</v>
      </c>
      <c r="C5215" s="0" t="s">
        <v>1206</v>
      </c>
      <c r="D5215" s="0" t="s">
        <v>19</v>
      </c>
      <c r="E5215" s="0" t="s">
        <v>57</v>
      </c>
      <c r="F5215" s="0" t="s">
        <v>1207</v>
      </c>
      <c r="G5215" s="0" t="s">
        <v>1611</v>
      </c>
      <c r="H5215" s="0" t="n">
        <v>0.754819736582231</v>
      </c>
      <c r="I5215" s="0" t="n">
        <v>13.5206484665701</v>
      </c>
      <c r="J5215" s="0" t="n">
        <v>0</v>
      </c>
      <c r="K5215" s="0" t="n">
        <f aca="false">I5215*SUMIFS(syst_chauffage!$H$3:$H$27,syst_chauffage!$B$3:$B$27,D5215,syst_chauffage!$C$3:$C$27,E5215)</f>
        <v>18.8271876030724</v>
      </c>
      <c r="L5215" s="12" t="n">
        <f aca="false">H5215*SUMIFS(syst_chauffage!$K$3:$K$27,syst_chauffage!$B$3:$B$27,D5215,syst_chauffage!$C$3:$C$27,E5215)</f>
        <v>0.754819736582231</v>
      </c>
      <c r="N5215" s="0" t="str">
        <f aca="false">A5215</f>
        <v>Santé Action Sociale</v>
      </c>
      <c r="O5215" s="0" t="str">
        <f aca="false">B5215</f>
        <v>Garderie</v>
      </c>
      <c r="P5215" s="0" t="str">
        <f aca="false">C5215</f>
        <v>Garderie</v>
      </c>
      <c r="Q5215" s="0" t="str">
        <f aca="false">D5215</f>
        <v>Autre système centralisé</v>
      </c>
      <c r="R5215" s="0" t="str">
        <f aca="false">E5215</f>
        <v>Autres</v>
      </c>
      <c r="S5215" s="0" t="str">
        <f aca="false">F5215</f>
        <v>0615140101</v>
      </c>
      <c r="T5215" s="0" t="str">
        <f aca="false">G5215</f>
        <v>3</v>
      </c>
      <c r="U5215" s="0" t="n">
        <f aca="false">L5215</f>
        <v>0.754819736582231</v>
      </c>
      <c r="V5215" s="0" t="n">
        <f aca="false">K5215</f>
        <v>18.8271876030724</v>
      </c>
      <c r="W5215" s="0" t="n">
        <f aca="false">J5215</f>
        <v>0</v>
      </c>
    </row>
    <row r="5216" customFormat="false" ht="12.8" hidden="false" customHeight="false" outlineLevel="0" collapsed="false">
      <c r="A5216" s="0" t="s">
        <v>77</v>
      </c>
      <c r="B5216" s="0" t="s">
        <v>1206</v>
      </c>
      <c r="C5216" s="0" t="s">
        <v>1206</v>
      </c>
      <c r="D5216" s="0" t="s">
        <v>19</v>
      </c>
      <c r="E5216" s="0" t="s">
        <v>58</v>
      </c>
      <c r="F5216" s="0" t="s">
        <v>1208</v>
      </c>
      <c r="G5216" s="0" t="s">
        <v>1611</v>
      </c>
      <c r="H5216" s="0" t="n">
        <v>0.764639808225649</v>
      </c>
      <c r="I5216" s="0" t="n">
        <v>13.6351688154352</v>
      </c>
      <c r="J5216" s="0" t="n">
        <v>1190</v>
      </c>
      <c r="K5216" s="0" t="n">
        <f aca="false">I5216*SUMIFS(syst_chauffage!$H$3:$H$27,syst_chauffage!$B$3:$B$27,D5216,syst_chauffage!$C$3:$C$27,E5216)</f>
        <v>22.4291653544134</v>
      </c>
      <c r="L5216" s="12" t="n">
        <f aca="false">H5216*SUMIFS(syst_chauffage!$K$3:$K$27,syst_chauffage!$B$3:$B$27,D5216,syst_chauffage!$C$3:$C$27,E5216)</f>
        <v>0.764639808225649</v>
      </c>
      <c r="N5216" s="0" t="str">
        <f aca="false">A5216</f>
        <v>Santé Action Sociale</v>
      </c>
      <c r="O5216" s="0" t="str">
        <f aca="false">B5216</f>
        <v>Garderie</v>
      </c>
      <c r="P5216" s="0" t="str">
        <f aca="false">C5216</f>
        <v>Garderie</v>
      </c>
      <c r="Q5216" s="0" t="str">
        <f aca="false">D5216</f>
        <v>Autre système centralisé</v>
      </c>
      <c r="R5216" s="0" t="str">
        <f aca="false">E5216</f>
        <v>Urbain</v>
      </c>
      <c r="S5216" s="0" t="str">
        <f aca="false">F5216</f>
        <v>0615140106</v>
      </c>
      <c r="T5216" s="0" t="str">
        <f aca="false">G5216</f>
        <v>3</v>
      </c>
      <c r="U5216" s="0" t="n">
        <f aca="false">L5216</f>
        <v>0.764639808225649</v>
      </c>
      <c r="V5216" s="0" t="n">
        <f aca="false">K5216</f>
        <v>22.4291653544134</v>
      </c>
      <c r="W5216" s="0" t="n">
        <f aca="false">J5216</f>
        <v>1190</v>
      </c>
    </row>
    <row r="5217" customFormat="false" ht="12.8" hidden="false" customHeight="false" outlineLevel="0" collapsed="false">
      <c r="A5217" s="0" t="s">
        <v>77</v>
      </c>
      <c r="B5217" s="0" t="s">
        <v>1206</v>
      </c>
      <c r="C5217" s="0" t="s">
        <v>1206</v>
      </c>
      <c r="D5217" s="0" t="s">
        <v>22</v>
      </c>
      <c r="E5217" s="0" t="s">
        <v>23</v>
      </c>
      <c r="F5217" s="0" t="s">
        <v>1209</v>
      </c>
      <c r="G5217" s="0" t="s">
        <v>1611</v>
      </c>
      <c r="H5217" s="0" t="n">
        <v>0.626946098334411</v>
      </c>
      <c r="I5217" s="0" t="n">
        <v>8.40168451111642</v>
      </c>
      <c r="J5217" s="0" t="n">
        <v>0</v>
      </c>
      <c r="K5217" s="0" t="n">
        <f aca="false">I5217*SUMIFS(syst_chauffage!$H$3:$H$27,syst_chauffage!$B$3:$B$27,D5217,syst_chauffage!$C$3:$C$27,E5217)</f>
        <v>14.7955555310839</v>
      </c>
      <c r="L5217" s="12" t="n">
        <f aca="false">H5217*SUMIFS(syst_chauffage!$K$3:$K$27,syst_chauffage!$B$3:$B$27,D5217,syst_chauffage!$C$3:$C$27,E5217)</f>
        <v>0.626946098334411</v>
      </c>
      <c r="N5217" s="0" t="str">
        <f aca="false">A5217</f>
        <v>Santé Action Sociale</v>
      </c>
      <c r="O5217" s="0" t="str">
        <f aca="false">B5217</f>
        <v>Garderie</v>
      </c>
      <c r="P5217" s="0" t="str">
        <f aca="false">C5217</f>
        <v>Garderie</v>
      </c>
      <c r="Q5217" s="0" t="str">
        <f aca="false">D5217</f>
        <v>Chaudière fioul</v>
      </c>
      <c r="R5217" s="0" t="str">
        <f aca="false">E5217</f>
        <v>Fioul</v>
      </c>
      <c r="S5217" s="0" t="str">
        <f aca="false">F5217</f>
        <v>0615140303</v>
      </c>
      <c r="T5217" s="0" t="str">
        <f aca="false">G5217</f>
        <v>3</v>
      </c>
      <c r="U5217" s="0" t="n">
        <f aca="false">L5217</f>
        <v>0.626946098334411</v>
      </c>
      <c r="V5217" s="0" t="n">
        <f aca="false">K5217</f>
        <v>14.7955555310839</v>
      </c>
      <c r="W5217" s="0" t="n">
        <f aca="false">J5217</f>
        <v>0</v>
      </c>
    </row>
    <row r="5218" customFormat="false" ht="12.8" hidden="false" customHeight="false" outlineLevel="0" collapsed="false">
      <c r="A5218" s="0" t="s">
        <v>77</v>
      </c>
      <c r="B5218" s="0" t="s">
        <v>1206</v>
      </c>
      <c r="C5218" s="0" t="s">
        <v>1206</v>
      </c>
      <c r="D5218" s="0" t="s">
        <v>13</v>
      </c>
      <c r="E5218" s="0" t="s">
        <v>14</v>
      </c>
      <c r="F5218" s="0" t="s">
        <v>1210</v>
      </c>
      <c r="G5218" s="0" t="s">
        <v>1611</v>
      </c>
      <c r="H5218" s="0" t="n">
        <v>0.933119231329119</v>
      </c>
      <c r="I5218" s="0" t="n">
        <v>6.02642128544</v>
      </c>
      <c r="J5218" s="0" t="n">
        <v>297</v>
      </c>
      <c r="K5218" s="0" t="n">
        <f aca="false">I5218*SUMIFS(syst_chauffage!$H$3:$H$27,syst_chauffage!$B$3:$B$27,D5218,syst_chauffage!$C$3:$C$27,E5218)</f>
        <v>12.1709106311667</v>
      </c>
      <c r="L5218" s="12" t="n">
        <f aca="false">H5218*SUMIFS(syst_chauffage!$K$3:$K$27,syst_chauffage!$B$3:$B$27,D5218,syst_chauffage!$C$3:$C$27,E5218)</f>
        <v>0.933119231329119</v>
      </c>
      <c r="N5218" s="0" t="str">
        <f aca="false">A5218</f>
        <v>Santé Action Sociale</v>
      </c>
      <c r="O5218" s="0" t="str">
        <f aca="false">B5218</f>
        <v>Garderie</v>
      </c>
      <c r="P5218" s="0" t="str">
        <f aca="false">C5218</f>
        <v>Garderie</v>
      </c>
      <c r="Q5218" s="0" t="str">
        <f aca="false">D5218</f>
        <v>Chaudière gaz</v>
      </c>
      <c r="R5218" s="0" t="str">
        <f aca="false">E5218</f>
        <v>Gaz</v>
      </c>
      <c r="S5218" s="0" t="str">
        <f aca="false">F5218</f>
        <v>0615140404</v>
      </c>
      <c r="T5218" s="0" t="str">
        <f aca="false">G5218</f>
        <v>3</v>
      </c>
      <c r="U5218" s="0" t="n">
        <f aca="false">L5218</f>
        <v>0.933119231329119</v>
      </c>
      <c r="V5218" s="0" t="n">
        <f aca="false">K5218</f>
        <v>12.1709106311667</v>
      </c>
      <c r="W5218" s="0" t="n">
        <f aca="false">J5218</f>
        <v>297</v>
      </c>
    </row>
    <row r="5219" customFormat="false" ht="12.8" hidden="false" customHeight="false" outlineLevel="0" collapsed="false">
      <c r="A5219" s="0" t="s">
        <v>77</v>
      </c>
      <c r="B5219" s="0" t="s">
        <v>1206</v>
      </c>
      <c r="C5219" s="0" t="s">
        <v>1206</v>
      </c>
      <c r="D5219" s="0" t="s">
        <v>29</v>
      </c>
      <c r="E5219" s="0" t="s">
        <v>30</v>
      </c>
      <c r="F5219" s="0" t="s">
        <v>1211</v>
      </c>
      <c r="G5219" s="0" t="s">
        <v>1611</v>
      </c>
      <c r="H5219" s="0" t="n">
        <v>0.92</v>
      </c>
      <c r="I5219" s="0" t="n">
        <v>10.4</v>
      </c>
      <c r="J5219" s="0" t="n">
        <v>0</v>
      </c>
      <c r="K5219" s="0" t="n">
        <f aca="false">I5219*SUMIFS(syst_chauffage!$H$3:$H$27,syst_chauffage!$B$3:$B$27,D5219,syst_chauffage!$C$3:$C$27,E5219)</f>
        <v>3</v>
      </c>
      <c r="L5219" s="12" t="n">
        <f aca="false">H5219*SUMIFS(syst_chauffage!$K$3:$K$27,syst_chauffage!$B$3:$B$27,D5219,syst_chauffage!$C$3:$C$27,E5219)</f>
        <v>0.92</v>
      </c>
      <c r="N5219" s="0" t="str">
        <f aca="false">A5219</f>
        <v>Santé Action Sociale</v>
      </c>
      <c r="O5219" s="0" t="str">
        <f aca="false">B5219</f>
        <v>Garderie</v>
      </c>
      <c r="P5219" s="0" t="str">
        <f aca="false">C5219</f>
        <v>Garderie</v>
      </c>
      <c r="Q5219" s="0" t="str">
        <f aca="false">D5219</f>
        <v>Electrique direct</v>
      </c>
      <c r="R5219" s="0" t="str">
        <f aca="false">E5219</f>
        <v>Electricité</v>
      </c>
      <c r="S5219" s="0" t="str">
        <f aca="false">F5219</f>
        <v>0615140602</v>
      </c>
      <c r="T5219" s="0" t="str">
        <f aca="false">G5219</f>
        <v>3</v>
      </c>
      <c r="U5219" s="0" t="n">
        <f aca="false">L5219</f>
        <v>0.92</v>
      </c>
      <c r="V5219" s="0" t="n">
        <f aca="false">K5219</f>
        <v>3</v>
      </c>
      <c r="W5219" s="0" t="n">
        <f aca="false">J5219</f>
        <v>0</v>
      </c>
    </row>
    <row r="5220" customFormat="false" ht="12.8" hidden="false" customHeight="false" outlineLevel="0" collapsed="false">
      <c r="A5220" s="0" t="s">
        <v>77</v>
      </c>
      <c r="B5220" s="0" t="s">
        <v>1206</v>
      </c>
      <c r="C5220" s="0" t="s">
        <v>1206</v>
      </c>
      <c r="D5220" s="0" t="s">
        <v>36</v>
      </c>
      <c r="E5220" s="0" t="s">
        <v>30</v>
      </c>
      <c r="F5220" s="0" t="s">
        <v>1212</v>
      </c>
      <c r="G5220" s="0" t="s">
        <v>1611</v>
      </c>
      <c r="H5220" s="0" t="n">
        <v>2.94489544186046</v>
      </c>
      <c r="I5220" s="0" t="n">
        <v>35.3433339581465</v>
      </c>
      <c r="J5220" s="0" t="n">
        <v>846</v>
      </c>
      <c r="K5220" s="0" t="n">
        <f aca="false">I5220*SUMIFS(syst_chauffage!$H$3:$H$27,syst_chauffage!$B$3:$B$27,D5220,syst_chauffage!$C$3:$C$27,E5220)</f>
        <v>21.8654399215067</v>
      </c>
      <c r="L5220" s="12" t="n">
        <f aca="false">H5220*SUMIFS(syst_chauffage!$K$3:$K$27,syst_chauffage!$B$3:$B$27,D5220,syst_chauffage!$C$3:$C$27,E5220)</f>
        <v>2.47427325480779</v>
      </c>
      <c r="N5220" s="0" t="str">
        <f aca="false">A5220</f>
        <v>Santé Action Sociale</v>
      </c>
      <c r="O5220" s="0" t="str">
        <f aca="false">B5220</f>
        <v>Garderie</v>
      </c>
      <c r="P5220" s="0" t="str">
        <f aca="false">C5220</f>
        <v>Garderie</v>
      </c>
      <c r="Q5220" s="0" t="str">
        <f aca="false">D5220</f>
        <v>PAC</v>
      </c>
      <c r="R5220" s="0" t="str">
        <f aca="false">E5220</f>
        <v>Electricité</v>
      </c>
      <c r="S5220" s="0" t="str">
        <f aca="false">F5220</f>
        <v>0615140902</v>
      </c>
      <c r="T5220" s="0" t="str">
        <f aca="false">G5220</f>
        <v>3</v>
      </c>
      <c r="U5220" s="0" t="n">
        <f aca="false">L5220</f>
        <v>2.47427325480779</v>
      </c>
      <c r="V5220" s="0" t="n">
        <f aca="false">K5220</f>
        <v>21.8654399215067</v>
      </c>
      <c r="W5220" s="0" t="n">
        <f aca="false">J5220</f>
        <v>846</v>
      </c>
    </row>
    <row r="5221" customFormat="false" ht="12.8" hidden="false" customHeight="false" outlineLevel="0" collapsed="false">
      <c r="A5221" s="0" t="s">
        <v>77</v>
      </c>
      <c r="B5221" s="0" t="s">
        <v>1206</v>
      </c>
      <c r="C5221" s="0" t="s">
        <v>1206</v>
      </c>
      <c r="D5221" s="0" t="s">
        <v>51</v>
      </c>
      <c r="E5221" s="0" t="s">
        <v>57</v>
      </c>
      <c r="F5221" s="0" t="s">
        <v>1213</v>
      </c>
      <c r="G5221" s="0" t="s">
        <v>1611</v>
      </c>
      <c r="H5221" s="0" t="n">
        <v>0.870945849902573</v>
      </c>
      <c r="I5221" s="0" t="n">
        <v>16.0960100792501</v>
      </c>
      <c r="J5221" s="0" t="n">
        <v>0</v>
      </c>
      <c r="K5221" s="0" t="n">
        <f aca="false">I5221*SUMIFS(syst_chauffage!$H$3:$H$27,syst_chauffage!$B$3:$B$27,D5221,syst_chauffage!$C$3:$C$27,E5221)</f>
        <v>34.105093011818</v>
      </c>
      <c r="L5221" s="12" t="n">
        <f aca="false">H5221*SUMIFS(syst_chauffage!$K$3:$K$27,syst_chauffage!$B$3:$B$27,D5221,syst_chauffage!$C$3:$C$27,E5221)</f>
        <v>0.870945849902573</v>
      </c>
      <c r="N5221" s="0" t="str">
        <f aca="false">A5221</f>
        <v>Santé Action Sociale</v>
      </c>
      <c r="O5221" s="0" t="str">
        <f aca="false">B5221</f>
        <v>Garderie</v>
      </c>
      <c r="P5221" s="0" t="str">
        <f aca="false">C5221</f>
        <v>Garderie</v>
      </c>
      <c r="Q5221" s="0" t="str">
        <f aca="false">D5221</f>
        <v>Autre système centralisé performant</v>
      </c>
      <c r="R5221" s="0" t="str">
        <f aca="false">E5221</f>
        <v>Autres</v>
      </c>
      <c r="S5221" s="0" t="str">
        <f aca="false">F5221</f>
        <v>0615142101</v>
      </c>
      <c r="T5221" s="0" t="str">
        <f aca="false">G5221</f>
        <v>3</v>
      </c>
      <c r="U5221" s="0" t="n">
        <f aca="false">L5221</f>
        <v>0.870945849902573</v>
      </c>
      <c r="V5221" s="0" t="n">
        <f aca="false">K5221</f>
        <v>34.105093011818</v>
      </c>
      <c r="W5221" s="0" t="n">
        <f aca="false">J5221</f>
        <v>0</v>
      </c>
    </row>
    <row r="5222" customFormat="false" ht="12.8" hidden="false" customHeight="false" outlineLevel="0" collapsed="false">
      <c r="A5222" s="0" t="s">
        <v>77</v>
      </c>
      <c r="B5222" s="0" t="s">
        <v>1206</v>
      </c>
      <c r="C5222" s="0" t="s">
        <v>1206</v>
      </c>
      <c r="D5222" s="0" t="s">
        <v>51</v>
      </c>
      <c r="E5222" s="0" t="s">
        <v>58</v>
      </c>
      <c r="F5222" s="0" t="s">
        <v>1214</v>
      </c>
      <c r="G5222" s="0" t="s">
        <v>1611</v>
      </c>
      <c r="H5222" s="0" t="n">
        <v>0.882276701798826</v>
      </c>
      <c r="I5222" s="0" t="n">
        <v>16.2323438278991</v>
      </c>
      <c r="J5222" s="0" t="n">
        <v>1190</v>
      </c>
      <c r="K5222" s="0" t="n">
        <f aca="false">I5222*SUMIFS(syst_chauffage!$H$3:$H$27,syst_chauffage!$B$3:$B$27,D5222,syst_chauffage!$C$3:$C$27,E5222)</f>
        <v>34.6398137255268</v>
      </c>
      <c r="L5222" s="12" t="n">
        <f aca="false">H5222*SUMIFS(syst_chauffage!$K$3:$K$27,syst_chauffage!$B$3:$B$27,D5222,syst_chauffage!$C$3:$C$27,E5222)</f>
        <v>0.882276701798826</v>
      </c>
      <c r="N5222" s="0" t="str">
        <f aca="false">A5222</f>
        <v>Santé Action Sociale</v>
      </c>
      <c r="O5222" s="0" t="str">
        <f aca="false">B5222</f>
        <v>Garderie</v>
      </c>
      <c r="P5222" s="0" t="str">
        <f aca="false">C5222</f>
        <v>Garderie</v>
      </c>
      <c r="Q5222" s="0" t="str">
        <f aca="false">D5222</f>
        <v>Autre système centralisé performant</v>
      </c>
      <c r="R5222" s="0" t="str">
        <f aca="false">E5222</f>
        <v>Urbain</v>
      </c>
      <c r="S5222" s="0" t="str">
        <f aca="false">F5222</f>
        <v>0615142106</v>
      </c>
      <c r="T5222" s="0" t="str">
        <f aca="false">G5222</f>
        <v>3</v>
      </c>
      <c r="U5222" s="0" t="n">
        <f aca="false">L5222</f>
        <v>0.882276701798826</v>
      </c>
      <c r="V5222" s="0" t="n">
        <f aca="false">K5222</f>
        <v>34.6398137255268</v>
      </c>
      <c r="W5222" s="0" t="n">
        <f aca="false">J5222</f>
        <v>1190</v>
      </c>
    </row>
    <row r="5223" customFormat="false" ht="12.8" hidden="false" customHeight="false" outlineLevel="0" collapsed="false">
      <c r="A5223" s="0" t="s">
        <v>77</v>
      </c>
      <c r="B5223" s="0" t="s">
        <v>1206</v>
      </c>
      <c r="C5223" s="0" t="s">
        <v>1206</v>
      </c>
      <c r="D5223" s="0" t="s">
        <v>27</v>
      </c>
      <c r="E5223" s="0" t="s">
        <v>23</v>
      </c>
      <c r="F5223" s="0" t="s">
        <v>1215</v>
      </c>
      <c r="G5223" s="0" t="s">
        <v>1611</v>
      </c>
      <c r="H5223" s="0" t="n">
        <v>0.760956568284383</v>
      </c>
      <c r="I5223" s="0" t="n">
        <v>10.0020053703767</v>
      </c>
      <c r="J5223" s="0" t="n">
        <v>684</v>
      </c>
      <c r="K5223" s="0" t="n">
        <f aca="false">I5223*SUMIFS(syst_chauffage!$H$3:$H$27,syst_chauffage!$B$3:$B$27,D5223,syst_chauffage!$C$3:$C$27,E5223)</f>
        <v>25.6491740026364</v>
      </c>
      <c r="L5223" s="12" t="n">
        <f aca="false">H5223*SUMIFS(syst_chauffage!$K$3:$K$27,syst_chauffage!$B$3:$B$27,D5223,syst_chauffage!$C$3:$C$27,E5223)</f>
        <v>0.760956568284383</v>
      </c>
      <c r="N5223" s="0" t="str">
        <f aca="false">A5223</f>
        <v>Santé Action Sociale</v>
      </c>
      <c r="O5223" s="0" t="str">
        <f aca="false">B5223</f>
        <v>Garderie</v>
      </c>
      <c r="P5223" s="0" t="str">
        <f aca="false">C5223</f>
        <v>Garderie</v>
      </c>
      <c r="Q5223" s="0" t="str">
        <f aca="false">D5223</f>
        <v>Chaudière condensation fioul</v>
      </c>
      <c r="R5223" s="0" t="str">
        <f aca="false">E5223</f>
        <v>Fioul</v>
      </c>
      <c r="S5223" s="0" t="str">
        <f aca="false">F5223</f>
        <v>0615142303</v>
      </c>
      <c r="T5223" s="0" t="str">
        <f aca="false">G5223</f>
        <v>3</v>
      </c>
      <c r="U5223" s="0" t="n">
        <f aca="false">L5223</f>
        <v>0.760956568284383</v>
      </c>
      <c r="V5223" s="0" t="n">
        <f aca="false">K5223</f>
        <v>25.6491740026364</v>
      </c>
      <c r="W5223" s="0" t="n">
        <f aca="false">J5223</f>
        <v>684</v>
      </c>
    </row>
    <row r="5224" customFormat="false" ht="12.8" hidden="false" customHeight="false" outlineLevel="0" collapsed="false">
      <c r="A5224" s="0" t="s">
        <v>77</v>
      </c>
      <c r="B5224" s="0" t="s">
        <v>1206</v>
      </c>
      <c r="C5224" s="0" t="s">
        <v>1206</v>
      </c>
      <c r="D5224" s="0" t="s">
        <v>18</v>
      </c>
      <c r="E5224" s="0" t="s">
        <v>14</v>
      </c>
      <c r="F5224" s="0" t="s">
        <v>1216</v>
      </c>
      <c r="G5224" s="0" t="s">
        <v>1611</v>
      </c>
      <c r="H5224" s="0" t="n">
        <v>0.986854796105332</v>
      </c>
      <c r="I5224" s="0" t="n">
        <v>7.17431105409524</v>
      </c>
      <c r="J5224" s="0" t="n">
        <v>684</v>
      </c>
      <c r="K5224" s="0" t="n">
        <f aca="false">I5224*SUMIFS(syst_chauffage!$H$3:$H$27,syst_chauffage!$B$3:$B$27,D5224,syst_chauffage!$C$3:$C$27,E5224)</f>
        <v>19.5494876875312</v>
      </c>
      <c r="L5224" s="12" t="n">
        <f aca="false">H5224*SUMIFS(syst_chauffage!$K$3:$K$27,syst_chauffage!$B$3:$B$27,D5224,syst_chauffage!$C$3:$C$27,E5224)</f>
        <v>0.958677022872742</v>
      </c>
      <c r="N5224" s="0" t="str">
        <f aca="false">A5224</f>
        <v>Santé Action Sociale</v>
      </c>
      <c r="O5224" s="0" t="str">
        <f aca="false">B5224</f>
        <v>Garderie</v>
      </c>
      <c r="P5224" s="0" t="str">
        <f aca="false">C5224</f>
        <v>Garderie</v>
      </c>
      <c r="Q5224" s="0" t="str">
        <f aca="false">D5224</f>
        <v>Chaudière condensation gaz</v>
      </c>
      <c r="R5224" s="0" t="str">
        <f aca="false">E5224</f>
        <v>Gaz</v>
      </c>
      <c r="S5224" s="0" t="str">
        <f aca="false">F5224</f>
        <v>0615142404</v>
      </c>
      <c r="T5224" s="0" t="str">
        <f aca="false">G5224</f>
        <v>3</v>
      </c>
      <c r="U5224" s="0" t="n">
        <f aca="false">L5224</f>
        <v>0.958677022872742</v>
      </c>
      <c r="V5224" s="0" t="n">
        <f aca="false">K5224</f>
        <v>19.5494876875312</v>
      </c>
      <c r="W5224" s="0" t="n">
        <f aca="false">J5224</f>
        <v>684</v>
      </c>
    </row>
    <row r="5225" customFormat="false" ht="12.8" hidden="false" customHeight="false" outlineLevel="0" collapsed="false">
      <c r="A5225" s="0" t="s">
        <v>77</v>
      </c>
      <c r="B5225" s="0" t="s">
        <v>1206</v>
      </c>
      <c r="C5225" s="0" t="s">
        <v>1206</v>
      </c>
      <c r="D5225" s="0" t="s">
        <v>32</v>
      </c>
      <c r="E5225" s="0" t="s">
        <v>30</v>
      </c>
      <c r="F5225" s="0" t="s">
        <v>1217</v>
      </c>
      <c r="G5225" s="0" t="s">
        <v>1611</v>
      </c>
      <c r="H5225" s="0" t="n">
        <v>1</v>
      </c>
      <c r="I5225" s="0" t="n">
        <v>12</v>
      </c>
      <c r="J5225" s="0" t="n">
        <v>0</v>
      </c>
      <c r="K5225" s="0" t="n">
        <f aca="false">I5225*SUMIFS(syst_chauffage!$H$3:$H$27,syst_chauffage!$B$3:$B$27,D5225,syst_chauffage!$C$3:$C$27,E5225)</f>
        <v>12</v>
      </c>
      <c r="L5225" s="12" t="n">
        <f aca="false">H5225*SUMIFS(syst_chauffage!$K$3:$K$27,syst_chauffage!$B$3:$B$27,D5225,syst_chauffage!$C$3:$C$27,E5225)</f>
        <v>1</v>
      </c>
      <c r="N5225" s="0" t="str">
        <f aca="false">A5225</f>
        <v>Santé Action Sociale</v>
      </c>
      <c r="O5225" s="0" t="str">
        <f aca="false">B5225</f>
        <v>Garderie</v>
      </c>
      <c r="P5225" s="0" t="str">
        <f aca="false">C5225</f>
        <v>Garderie</v>
      </c>
      <c r="Q5225" s="0" t="str">
        <f aca="false">D5225</f>
        <v>Electrique direct performant</v>
      </c>
      <c r="R5225" s="0" t="str">
        <f aca="false">E5225</f>
        <v>Electricité</v>
      </c>
      <c r="S5225" s="0" t="str">
        <f aca="false">F5225</f>
        <v>0615142602</v>
      </c>
      <c r="T5225" s="0" t="str">
        <f aca="false">G5225</f>
        <v>3</v>
      </c>
      <c r="U5225" s="0" t="n">
        <f aca="false">L5225</f>
        <v>1</v>
      </c>
      <c r="V5225" s="0" t="n">
        <f aca="false">K5225</f>
        <v>12</v>
      </c>
      <c r="W5225" s="0" t="n">
        <f aca="false">J5225</f>
        <v>0</v>
      </c>
    </row>
    <row r="5226" customFormat="false" ht="12.8" hidden="false" customHeight="false" outlineLevel="0" collapsed="false">
      <c r="A5226" s="0" t="s">
        <v>77</v>
      </c>
      <c r="B5226" s="0" t="s">
        <v>1206</v>
      </c>
      <c r="C5226" s="0" t="s">
        <v>1206</v>
      </c>
      <c r="D5226" s="0" t="s">
        <v>38</v>
      </c>
      <c r="E5226" s="0" t="s">
        <v>30</v>
      </c>
      <c r="F5226" s="0" t="s">
        <v>1218</v>
      </c>
      <c r="G5226" s="0" t="s">
        <v>1611</v>
      </c>
      <c r="H5226" s="0" t="n">
        <v>3.39795627906976</v>
      </c>
      <c r="I5226" s="0" t="n">
        <v>42.075397569222</v>
      </c>
      <c r="J5226" s="0" t="n">
        <v>900</v>
      </c>
      <c r="K5226" s="0" t="n">
        <f aca="false">I5226*SUMIFS(syst_chauffage!$H$3:$H$27,syst_chauffage!$B$3:$B$27,D5226,syst_chauffage!$C$3:$C$27,E5226)</f>
        <v>42.5295510791298</v>
      </c>
      <c r="L5226" s="12" t="n">
        <f aca="false">H5226*SUMIFS(syst_chauffage!$K$3:$K$27,syst_chauffage!$B$3:$B$27,D5226,syst_chauffage!$C$3:$C$27,E5226)</f>
        <v>3.03986496519792</v>
      </c>
      <c r="N5226" s="0" t="str">
        <f aca="false">A5226</f>
        <v>Santé Action Sociale</v>
      </c>
      <c r="O5226" s="0" t="str">
        <f aca="false">B5226</f>
        <v>Garderie</v>
      </c>
      <c r="P5226" s="0" t="str">
        <f aca="false">C5226</f>
        <v>Garderie</v>
      </c>
      <c r="Q5226" s="0" t="str">
        <f aca="false">D5226</f>
        <v>PAC performant</v>
      </c>
      <c r="R5226" s="0" t="str">
        <f aca="false">E5226</f>
        <v>Electricité</v>
      </c>
      <c r="S5226" s="0" t="str">
        <f aca="false">F5226</f>
        <v>0615142902</v>
      </c>
      <c r="T5226" s="0" t="str">
        <f aca="false">G5226</f>
        <v>3</v>
      </c>
      <c r="U5226" s="0" t="n">
        <f aca="false">L5226</f>
        <v>3.03986496519792</v>
      </c>
      <c r="V5226" s="0" t="n">
        <f aca="false">K5226</f>
        <v>42.5295510791298</v>
      </c>
      <c r="W5226" s="0" t="n">
        <f aca="false">J5226</f>
        <v>900</v>
      </c>
    </row>
    <row r="5227" customFormat="false" ht="12.8" hidden="false" customHeight="false" outlineLevel="0" collapsed="false">
      <c r="A5227" s="0" t="s">
        <v>77</v>
      </c>
      <c r="B5227" s="0" t="s">
        <v>1219</v>
      </c>
      <c r="C5227" s="0" t="s">
        <v>1220</v>
      </c>
      <c r="D5227" s="0" t="s">
        <v>19</v>
      </c>
      <c r="E5227" s="0" t="s">
        <v>57</v>
      </c>
      <c r="F5227" s="0" t="s">
        <v>1221</v>
      </c>
      <c r="G5227" s="0" t="s">
        <v>1611</v>
      </c>
      <c r="H5227" s="0" t="n">
        <v>0.78940190205193</v>
      </c>
      <c r="I5227" s="0" t="n">
        <v>11.4259900505003</v>
      </c>
      <c r="J5227" s="0" t="n">
        <v>0</v>
      </c>
      <c r="K5227" s="0" t="n">
        <f aca="false">I5227*SUMIFS(syst_chauffage!$H$3:$H$27,syst_chauffage!$B$3:$B$27,D5227,syst_chauffage!$C$3:$C$27,E5227)</f>
        <v>15.910424619314</v>
      </c>
      <c r="L5227" s="12" t="n">
        <f aca="false">H5227*SUMIFS(syst_chauffage!$K$3:$K$27,syst_chauffage!$B$3:$B$27,D5227,syst_chauffage!$C$3:$C$27,E5227)</f>
        <v>0.78940190205193</v>
      </c>
      <c r="N5227" s="0" t="str">
        <f aca="false">A5227</f>
        <v>Santé Action Sociale</v>
      </c>
      <c r="O5227" s="0" t="str">
        <f aca="false">B5227</f>
        <v>Hôpital</v>
      </c>
      <c r="P5227" s="0" t="str">
        <f aca="false">C5227</f>
        <v>Hopital bloc</v>
      </c>
      <c r="Q5227" s="0" t="str">
        <f aca="false">D5227</f>
        <v>Autre système centralisé</v>
      </c>
      <c r="R5227" s="0" t="str">
        <f aca="false">E5227</f>
        <v>Autres</v>
      </c>
      <c r="S5227" s="0" t="str">
        <f aca="false">F5227</f>
        <v>0617340101</v>
      </c>
      <c r="T5227" s="0" t="str">
        <f aca="false">G5227</f>
        <v>3</v>
      </c>
      <c r="U5227" s="0" t="n">
        <f aca="false">L5227</f>
        <v>0.78940190205193</v>
      </c>
      <c r="V5227" s="0" t="n">
        <f aca="false">K5227</f>
        <v>15.910424619314</v>
      </c>
      <c r="W5227" s="0" t="n">
        <f aca="false">J5227</f>
        <v>0</v>
      </c>
    </row>
    <row r="5228" customFormat="false" ht="12.8" hidden="false" customHeight="false" outlineLevel="0" collapsed="false">
      <c r="A5228" s="0" t="s">
        <v>77</v>
      </c>
      <c r="B5228" s="0" t="s">
        <v>1219</v>
      </c>
      <c r="C5228" s="0" t="s">
        <v>1220</v>
      </c>
      <c r="D5228" s="0" t="s">
        <v>19</v>
      </c>
      <c r="E5228" s="0" t="s">
        <v>58</v>
      </c>
      <c r="F5228" s="0" t="s">
        <v>1222</v>
      </c>
      <c r="G5228" s="0" t="s">
        <v>1611</v>
      </c>
      <c r="H5228" s="0" t="n">
        <v>0.811382876546204</v>
      </c>
      <c r="I5228" s="0" t="n">
        <v>11.2911858192265</v>
      </c>
      <c r="J5228" s="0" t="n">
        <v>1190</v>
      </c>
      <c r="K5228" s="0" t="n">
        <f aca="false">I5228*SUMIFS(syst_chauffage!$H$3:$H$27,syst_chauffage!$B$3:$B$27,D5228,syst_chauffage!$C$3:$C$27,E5228)</f>
        <v>18.5734314855093</v>
      </c>
      <c r="L5228" s="12" t="n">
        <f aca="false">H5228*SUMIFS(syst_chauffage!$K$3:$K$27,syst_chauffage!$B$3:$B$27,D5228,syst_chauffage!$C$3:$C$27,E5228)</f>
        <v>0.811382876546204</v>
      </c>
      <c r="N5228" s="0" t="str">
        <f aca="false">A5228</f>
        <v>Santé Action Sociale</v>
      </c>
      <c r="O5228" s="0" t="str">
        <f aca="false">B5228</f>
        <v>Hôpital</v>
      </c>
      <c r="P5228" s="0" t="str">
        <f aca="false">C5228</f>
        <v>Hopital bloc</v>
      </c>
      <c r="Q5228" s="0" t="str">
        <f aca="false">D5228</f>
        <v>Autre système centralisé</v>
      </c>
      <c r="R5228" s="0" t="str">
        <f aca="false">E5228</f>
        <v>Urbain</v>
      </c>
      <c r="S5228" s="0" t="str">
        <f aca="false">F5228</f>
        <v>0617340106</v>
      </c>
      <c r="T5228" s="0" t="str">
        <f aca="false">G5228</f>
        <v>3</v>
      </c>
      <c r="U5228" s="0" t="n">
        <f aca="false">L5228</f>
        <v>0.811382876546204</v>
      </c>
      <c r="V5228" s="0" t="n">
        <f aca="false">K5228</f>
        <v>18.5734314855093</v>
      </c>
      <c r="W5228" s="0" t="n">
        <f aca="false">J5228</f>
        <v>1190</v>
      </c>
    </row>
    <row r="5229" customFormat="false" ht="12.8" hidden="false" customHeight="false" outlineLevel="0" collapsed="false">
      <c r="A5229" s="0" t="s">
        <v>77</v>
      </c>
      <c r="B5229" s="0" t="s">
        <v>1219</v>
      </c>
      <c r="C5229" s="0" t="s">
        <v>1220</v>
      </c>
      <c r="D5229" s="0" t="s">
        <v>22</v>
      </c>
      <c r="E5229" s="0" t="s">
        <v>23</v>
      </c>
      <c r="F5229" s="0" t="s">
        <v>1223</v>
      </c>
      <c r="G5229" s="0" t="s">
        <v>1611</v>
      </c>
      <c r="H5229" s="0" t="n">
        <v>0.626230472793739</v>
      </c>
      <c r="I5229" s="0" t="n">
        <v>2.3955881220948</v>
      </c>
      <c r="J5229" s="0" t="n">
        <v>0</v>
      </c>
      <c r="K5229" s="0" t="n">
        <f aca="false">I5229*SUMIFS(syst_chauffage!$H$3:$H$27,syst_chauffage!$B$3:$B$27,D5229,syst_chauffage!$C$3:$C$27,E5229)</f>
        <v>4.21868460344612</v>
      </c>
      <c r="L5229" s="12" t="n">
        <f aca="false">H5229*SUMIFS(syst_chauffage!$K$3:$K$27,syst_chauffage!$B$3:$B$27,D5229,syst_chauffage!$C$3:$C$27,E5229)</f>
        <v>0.626230472793739</v>
      </c>
      <c r="N5229" s="0" t="str">
        <f aca="false">A5229</f>
        <v>Santé Action Sociale</v>
      </c>
      <c r="O5229" s="0" t="str">
        <f aca="false">B5229</f>
        <v>Hôpital</v>
      </c>
      <c r="P5229" s="0" t="str">
        <f aca="false">C5229</f>
        <v>Hopital bloc</v>
      </c>
      <c r="Q5229" s="0" t="str">
        <f aca="false">D5229</f>
        <v>Chaudière fioul</v>
      </c>
      <c r="R5229" s="0" t="str">
        <f aca="false">E5229</f>
        <v>Fioul</v>
      </c>
      <c r="S5229" s="0" t="str">
        <f aca="false">F5229</f>
        <v>0617340303</v>
      </c>
      <c r="T5229" s="0" t="str">
        <f aca="false">G5229</f>
        <v>3</v>
      </c>
      <c r="U5229" s="0" t="n">
        <f aca="false">L5229</f>
        <v>0.626230472793739</v>
      </c>
      <c r="V5229" s="0" t="n">
        <f aca="false">K5229</f>
        <v>4.21868460344612</v>
      </c>
      <c r="W5229" s="0" t="n">
        <f aca="false">J5229</f>
        <v>0</v>
      </c>
    </row>
    <row r="5230" customFormat="false" ht="12.8" hidden="false" customHeight="false" outlineLevel="0" collapsed="false">
      <c r="A5230" s="0" t="s">
        <v>77</v>
      </c>
      <c r="B5230" s="0" t="s">
        <v>1219</v>
      </c>
      <c r="C5230" s="0" t="s">
        <v>1220</v>
      </c>
      <c r="D5230" s="0" t="s">
        <v>13</v>
      </c>
      <c r="E5230" s="0" t="s">
        <v>14</v>
      </c>
      <c r="F5230" s="0" t="s">
        <v>1224</v>
      </c>
      <c r="G5230" s="0" t="s">
        <v>1611</v>
      </c>
      <c r="H5230" s="0" t="n">
        <v>0.926356163481477</v>
      </c>
      <c r="I5230" s="0" t="n">
        <v>1.72622633241566</v>
      </c>
      <c r="J5230" s="0" t="n">
        <v>308</v>
      </c>
      <c r="K5230" s="0" t="n">
        <f aca="false">I5230*SUMIFS(syst_chauffage!$H$3:$H$27,syst_chauffage!$B$3:$B$27,D5230,syst_chauffage!$C$3:$C$27,E5230)</f>
        <v>3.48627243696981</v>
      </c>
      <c r="L5230" s="12" t="n">
        <f aca="false">H5230*SUMIFS(syst_chauffage!$K$3:$K$27,syst_chauffage!$B$3:$B$27,D5230,syst_chauffage!$C$3:$C$27,E5230)</f>
        <v>0.926356163481477</v>
      </c>
      <c r="N5230" s="0" t="str">
        <f aca="false">A5230</f>
        <v>Santé Action Sociale</v>
      </c>
      <c r="O5230" s="0" t="str">
        <f aca="false">B5230</f>
        <v>Hôpital</v>
      </c>
      <c r="P5230" s="0" t="str">
        <f aca="false">C5230</f>
        <v>Hopital bloc</v>
      </c>
      <c r="Q5230" s="0" t="str">
        <f aca="false">D5230</f>
        <v>Chaudière gaz</v>
      </c>
      <c r="R5230" s="0" t="str">
        <f aca="false">E5230</f>
        <v>Gaz</v>
      </c>
      <c r="S5230" s="0" t="str">
        <f aca="false">F5230</f>
        <v>0617340404</v>
      </c>
      <c r="T5230" s="0" t="str">
        <f aca="false">G5230</f>
        <v>3</v>
      </c>
      <c r="U5230" s="0" t="n">
        <f aca="false">L5230</f>
        <v>0.926356163481477</v>
      </c>
      <c r="V5230" s="0" t="n">
        <f aca="false">K5230</f>
        <v>3.48627243696981</v>
      </c>
      <c r="W5230" s="0" t="n">
        <f aca="false">J5230</f>
        <v>308</v>
      </c>
    </row>
    <row r="5231" customFormat="false" ht="12.8" hidden="false" customHeight="false" outlineLevel="0" collapsed="false">
      <c r="A5231" s="0" t="s">
        <v>77</v>
      </c>
      <c r="B5231" s="0" t="s">
        <v>1219</v>
      </c>
      <c r="C5231" s="0" t="s">
        <v>1220</v>
      </c>
      <c r="D5231" s="0" t="s">
        <v>29</v>
      </c>
      <c r="E5231" s="0" t="s">
        <v>30</v>
      </c>
      <c r="F5231" s="0" t="s">
        <v>1225</v>
      </c>
      <c r="G5231" s="0" t="s">
        <v>1611</v>
      </c>
      <c r="H5231" s="0" t="n">
        <v>0.91601788579863</v>
      </c>
      <c r="I5231" s="0" t="n">
        <v>10.4</v>
      </c>
      <c r="J5231" s="0" t="n">
        <v>0</v>
      </c>
      <c r="K5231" s="0" t="n">
        <f aca="false">I5231*SUMIFS(syst_chauffage!$H$3:$H$27,syst_chauffage!$B$3:$B$27,D5231,syst_chauffage!$C$3:$C$27,E5231)</f>
        <v>3</v>
      </c>
      <c r="L5231" s="12" t="n">
        <f aca="false">H5231*SUMIFS(syst_chauffage!$K$3:$K$27,syst_chauffage!$B$3:$B$27,D5231,syst_chauffage!$C$3:$C$27,E5231)</f>
        <v>0.91601788579863</v>
      </c>
      <c r="N5231" s="0" t="str">
        <f aca="false">A5231</f>
        <v>Santé Action Sociale</v>
      </c>
      <c r="O5231" s="0" t="str">
        <f aca="false">B5231</f>
        <v>Hôpital</v>
      </c>
      <c r="P5231" s="0" t="str">
        <f aca="false">C5231</f>
        <v>Hopital bloc</v>
      </c>
      <c r="Q5231" s="0" t="str">
        <f aca="false">D5231</f>
        <v>Electrique direct</v>
      </c>
      <c r="R5231" s="0" t="str">
        <f aca="false">E5231</f>
        <v>Electricité</v>
      </c>
      <c r="S5231" s="0" t="str">
        <f aca="false">F5231</f>
        <v>0617340602</v>
      </c>
      <c r="T5231" s="0" t="str">
        <f aca="false">G5231</f>
        <v>3</v>
      </c>
      <c r="U5231" s="0" t="n">
        <f aca="false">L5231</f>
        <v>0.91601788579863</v>
      </c>
      <c r="V5231" s="0" t="n">
        <f aca="false">K5231</f>
        <v>3</v>
      </c>
      <c r="W5231" s="0" t="n">
        <f aca="false">J5231</f>
        <v>0</v>
      </c>
    </row>
    <row r="5232" customFormat="false" ht="12.8" hidden="false" customHeight="false" outlineLevel="0" collapsed="false">
      <c r="A5232" s="0" t="s">
        <v>77</v>
      </c>
      <c r="B5232" s="0" t="s">
        <v>1219</v>
      </c>
      <c r="C5232" s="0" t="s">
        <v>1220</v>
      </c>
      <c r="D5232" s="0" t="s">
        <v>36</v>
      </c>
      <c r="E5232" s="0" t="s">
        <v>30</v>
      </c>
      <c r="F5232" s="0" t="s">
        <v>1226</v>
      </c>
      <c r="G5232" s="0" t="s">
        <v>1611</v>
      </c>
      <c r="H5232" s="0" t="n">
        <v>2.81462482166341</v>
      </c>
      <c r="I5232" s="0" t="n">
        <v>32.1755807859468</v>
      </c>
      <c r="J5232" s="0" t="n">
        <v>801</v>
      </c>
      <c r="K5232" s="0" t="n">
        <f aca="false">I5232*SUMIFS(syst_chauffage!$H$3:$H$27,syst_chauffage!$B$3:$B$27,D5232,syst_chauffage!$C$3:$C$27,E5232)</f>
        <v>19.9056837549007</v>
      </c>
      <c r="L5232" s="12" t="n">
        <f aca="false">H5232*SUMIFS(syst_chauffage!$K$3:$K$27,syst_chauffage!$B$3:$B$27,D5232,syst_chauffage!$C$3:$C$27,E5232)</f>
        <v>2.36482111370319</v>
      </c>
      <c r="N5232" s="0" t="str">
        <f aca="false">A5232</f>
        <v>Santé Action Sociale</v>
      </c>
      <c r="O5232" s="0" t="str">
        <f aca="false">B5232</f>
        <v>Hôpital</v>
      </c>
      <c r="P5232" s="0" t="str">
        <f aca="false">C5232</f>
        <v>Hopital bloc</v>
      </c>
      <c r="Q5232" s="0" t="str">
        <f aca="false">D5232</f>
        <v>PAC</v>
      </c>
      <c r="R5232" s="0" t="str">
        <f aca="false">E5232</f>
        <v>Electricité</v>
      </c>
      <c r="S5232" s="0" t="str">
        <f aca="false">F5232</f>
        <v>0617340902</v>
      </c>
      <c r="T5232" s="0" t="str">
        <f aca="false">G5232</f>
        <v>3</v>
      </c>
      <c r="U5232" s="0" t="n">
        <f aca="false">L5232</f>
        <v>2.36482111370319</v>
      </c>
      <c r="V5232" s="0" t="n">
        <f aca="false">K5232</f>
        <v>19.9056837549007</v>
      </c>
      <c r="W5232" s="0" t="n">
        <f aca="false">J5232</f>
        <v>801</v>
      </c>
    </row>
    <row r="5233" customFormat="false" ht="12.8" hidden="false" customHeight="false" outlineLevel="0" collapsed="false">
      <c r="A5233" s="0" t="s">
        <v>77</v>
      </c>
      <c r="B5233" s="0" t="s">
        <v>1219</v>
      </c>
      <c r="C5233" s="0" t="s">
        <v>1220</v>
      </c>
      <c r="D5233" s="0" t="s">
        <v>51</v>
      </c>
      <c r="E5233" s="0" t="s">
        <v>57</v>
      </c>
      <c r="F5233" s="0" t="s">
        <v>1227</v>
      </c>
      <c r="G5233" s="0" t="s">
        <v>1611</v>
      </c>
      <c r="H5233" s="0" t="n">
        <v>0.910848348521457</v>
      </c>
      <c r="I5233" s="0" t="n">
        <v>13.6023691077384</v>
      </c>
      <c r="J5233" s="0" t="n">
        <v>0</v>
      </c>
      <c r="K5233" s="0" t="n">
        <f aca="false">I5233*SUMIFS(syst_chauffage!$H$3:$H$27,syst_chauffage!$B$3:$B$27,D5233,syst_chauffage!$C$3:$C$27,E5233)</f>
        <v>28.8214322255265</v>
      </c>
      <c r="L5233" s="12" t="n">
        <f aca="false">H5233*SUMIFS(syst_chauffage!$K$3:$K$27,syst_chauffage!$B$3:$B$27,D5233,syst_chauffage!$C$3:$C$27,E5233)</f>
        <v>0.910848348521457</v>
      </c>
      <c r="N5233" s="0" t="str">
        <f aca="false">A5233</f>
        <v>Santé Action Sociale</v>
      </c>
      <c r="O5233" s="0" t="str">
        <f aca="false">B5233</f>
        <v>Hôpital</v>
      </c>
      <c r="P5233" s="0" t="str">
        <f aca="false">C5233</f>
        <v>Hopital bloc</v>
      </c>
      <c r="Q5233" s="0" t="str">
        <f aca="false">D5233</f>
        <v>Autre système centralisé performant</v>
      </c>
      <c r="R5233" s="0" t="str">
        <f aca="false">E5233</f>
        <v>Autres</v>
      </c>
      <c r="S5233" s="0" t="str">
        <f aca="false">F5233</f>
        <v>0617342101</v>
      </c>
      <c r="T5233" s="0" t="str">
        <f aca="false">G5233</f>
        <v>3</v>
      </c>
      <c r="U5233" s="0" t="n">
        <f aca="false">L5233</f>
        <v>0.910848348521457</v>
      </c>
      <c r="V5233" s="0" t="n">
        <f aca="false">K5233</f>
        <v>28.8214322255265</v>
      </c>
      <c r="W5233" s="0" t="n">
        <f aca="false">J5233</f>
        <v>0</v>
      </c>
    </row>
    <row r="5234" customFormat="false" ht="12.8" hidden="false" customHeight="false" outlineLevel="0" collapsed="false">
      <c r="A5234" s="0" t="s">
        <v>77</v>
      </c>
      <c r="B5234" s="0" t="s">
        <v>1219</v>
      </c>
      <c r="C5234" s="0" t="s">
        <v>1220</v>
      </c>
      <c r="D5234" s="0" t="s">
        <v>51</v>
      </c>
      <c r="E5234" s="0" t="s">
        <v>58</v>
      </c>
      <c r="F5234" s="0" t="s">
        <v>1228</v>
      </c>
      <c r="G5234" s="0" t="s">
        <v>1611</v>
      </c>
      <c r="H5234" s="0" t="n">
        <v>0.936211011399467</v>
      </c>
      <c r="I5234" s="0" t="n">
        <v>13.4418878800315</v>
      </c>
      <c r="J5234" s="0" t="n">
        <v>1190</v>
      </c>
      <c r="K5234" s="0" t="n">
        <f aca="false">I5234*SUMIFS(syst_chauffage!$H$3:$H$27,syst_chauffage!$B$3:$B$27,D5234,syst_chauffage!$C$3:$C$27,E5234)</f>
        <v>28.6849821085864</v>
      </c>
      <c r="L5234" s="12" t="n">
        <f aca="false">H5234*SUMIFS(syst_chauffage!$K$3:$K$27,syst_chauffage!$B$3:$B$27,D5234,syst_chauffage!$C$3:$C$27,E5234)</f>
        <v>0.936211011399467</v>
      </c>
      <c r="N5234" s="0" t="str">
        <f aca="false">A5234</f>
        <v>Santé Action Sociale</v>
      </c>
      <c r="O5234" s="0" t="str">
        <f aca="false">B5234</f>
        <v>Hôpital</v>
      </c>
      <c r="P5234" s="0" t="str">
        <f aca="false">C5234</f>
        <v>Hopital bloc</v>
      </c>
      <c r="Q5234" s="0" t="str">
        <f aca="false">D5234</f>
        <v>Autre système centralisé performant</v>
      </c>
      <c r="R5234" s="0" t="str">
        <f aca="false">E5234</f>
        <v>Urbain</v>
      </c>
      <c r="S5234" s="0" t="str">
        <f aca="false">F5234</f>
        <v>0617342106</v>
      </c>
      <c r="T5234" s="0" t="str">
        <f aca="false">G5234</f>
        <v>3</v>
      </c>
      <c r="U5234" s="0" t="n">
        <f aca="false">L5234</f>
        <v>0.936211011399467</v>
      </c>
      <c r="V5234" s="0" t="n">
        <f aca="false">K5234</f>
        <v>28.6849821085864</v>
      </c>
      <c r="W5234" s="0" t="n">
        <f aca="false">J5234</f>
        <v>1190</v>
      </c>
    </row>
    <row r="5235" customFormat="false" ht="12.8" hidden="false" customHeight="false" outlineLevel="0" collapsed="false">
      <c r="A5235" s="0" t="s">
        <v>77</v>
      </c>
      <c r="B5235" s="0" t="s">
        <v>1219</v>
      </c>
      <c r="C5235" s="0" t="s">
        <v>1220</v>
      </c>
      <c r="D5235" s="0" t="s">
        <v>27</v>
      </c>
      <c r="E5235" s="0" t="s">
        <v>23</v>
      </c>
      <c r="F5235" s="0" t="s">
        <v>1229</v>
      </c>
      <c r="G5235" s="0" t="s">
        <v>1611</v>
      </c>
      <c r="H5235" s="0" t="n">
        <v>0.744777473286268</v>
      </c>
      <c r="I5235" s="0" t="n">
        <v>2.85189062154142</v>
      </c>
      <c r="J5235" s="0" t="n">
        <v>693</v>
      </c>
      <c r="K5235" s="0" t="n">
        <f aca="false">I5235*SUMIFS(syst_chauffage!$H$3:$H$27,syst_chauffage!$B$3:$B$27,D5235,syst_chauffage!$C$3:$C$27,E5235)</f>
        <v>7.31339727181608</v>
      </c>
      <c r="L5235" s="12" t="n">
        <f aca="false">H5235*SUMIFS(syst_chauffage!$K$3:$K$27,syst_chauffage!$B$3:$B$27,D5235,syst_chauffage!$C$3:$C$27,E5235)</f>
        <v>0.744777473286268</v>
      </c>
      <c r="N5235" s="0" t="str">
        <f aca="false">A5235</f>
        <v>Santé Action Sociale</v>
      </c>
      <c r="O5235" s="0" t="str">
        <f aca="false">B5235</f>
        <v>Hôpital</v>
      </c>
      <c r="P5235" s="0" t="str">
        <f aca="false">C5235</f>
        <v>Hopital bloc</v>
      </c>
      <c r="Q5235" s="0" t="str">
        <f aca="false">D5235</f>
        <v>Chaudière condensation fioul</v>
      </c>
      <c r="R5235" s="0" t="str">
        <f aca="false">E5235</f>
        <v>Fioul</v>
      </c>
      <c r="S5235" s="0" t="str">
        <f aca="false">F5235</f>
        <v>0617342303</v>
      </c>
      <c r="T5235" s="0" t="str">
        <f aca="false">G5235</f>
        <v>3</v>
      </c>
      <c r="U5235" s="0" t="n">
        <f aca="false">L5235</f>
        <v>0.744777473286268</v>
      </c>
      <c r="V5235" s="0" t="n">
        <f aca="false">K5235</f>
        <v>7.31339727181608</v>
      </c>
      <c r="W5235" s="0" t="n">
        <f aca="false">J5235</f>
        <v>693</v>
      </c>
    </row>
    <row r="5236" customFormat="false" ht="12.8" hidden="false" customHeight="false" outlineLevel="0" collapsed="false">
      <c r="A5236" s="0" t="s">
        <v>77</v>
      </c>
      <c r="B5236" s="0" t="s">
        <v>1219</v>
      </c>
      <c r="C5236" s="0" t="s">
        <v>1220</v>
      </c>
      <c r="D5236" s="0" t="s">
        <v>18</v>
      </c>
      <c r="E5236" s="0" t="s">
        <v>14</v>
      </c>
      <c r="F5236" s="0" t="s">
        <v>1230</v>
      </c>
      <c r="G5236" s="0" t="s">
        <v>1611</v>
      </c>
      <c r="H5236" s="0" t="n">
        <v>0.954918999982188</v>
      </c>
      <c r="I5236" s="0" t="n">
        <v>2.05503134811388</v>
      </c>
      <c r="J5236" s="0" t="n">
        <v>693</v>
      </c>
      <c r="K5236" s="0" t="n">
        <f aca="false">I5236*SUMIFS(syst_chauffage!$H$3:$H$27,syst_chauffage!$B$3:$B$27,D5236,syst_chauffage!$C$3:$C$27,E5236)</f>
        <v>5.5998143563221</v>
      </c>
      <c r="L5236" s="12" t="n">
        <f aca="false">H5236*SUMIFS(syst_chauffage!$K$3:$K$27,syst_chauffage!$B$3:$B$27,D5236,syst_chauffage!$C$3:$C$27,E5236)</f>
        <v>0.927653093039058</v>
      </c>
      <c r="N5236" s="0" t="str">
        <f aca="false">A5236</f>
        <v>Santé Action Sociale</v>
      </c>
      <c r="O5236" s="0" t="str">
        <f aca="false">B5236</f>
        <v>Hôpital</v>
      </c>
      <c r="P5236" s="0" t="str">
        <f aca="false">C5236</f>
        <v>Hopital bloc</v>
      </c>
      <c r="Q5236" s="0" t="str">
        <f aca="false">D5236</f>
        <v>Chaudière condensation gaz</v>
      </c>
      <c r="R5236" s="0" t="str">
        <f aca="false">E5236</f>
        <v>Gaz</v>
      </c>
      <c r="S5236" s="0" t="str">
        <f aca="false">F5236</f>
        <v>0617342404</v>
      </c>
      <c r="T5236" s="0" t="str">
        <f aca="false">G5236</f>
        <v>3</v>
      </c>
      <c r="U5236" s="0" t="n">
        <f aca="false">L5236</f>
        <v>0.927653093039058</v>
      </c>
      <c r="V5236" s="0" t="n">
        <f aca="false">K5236</f>
        <v>5.5998143563221</v>
      </c>
      <c r="W5236" s="0" t="n">
        <f aca="false">J5236</f>
        <v>693</v>
      </c>
    </row>
    <row r="5237" customFormat="false" ht="12.8" hidden="false" customHeight="false" outlineLevel="0" collapsed="false">
      <c r="A5237" s="0" t="s">
        <v>77</v>
      </c>
      <c r="B5237" s="0" t="s">
        <v>1219</v>
      </c>
      <c r="C5237" s="0" t="s">
        <v>1220</v>
      </c>
      <c r="D5237" s="0" t="s">
        <v>32</v>
      </c>
      <c r="E5237" s="0" t="s">
        <v>30</v>
      </c>
      <c r="F5237" s="0" t="s">
        <v>1231</v>
      </c>
      <c r="G5237" s="0" t="s">
        <v>1611</v>
      </c>
      <c r="H5237" s="0" t="n">
        <v>1</v>
      </c>
      <c r="I5237" s="0" t="n">
        <v>12</v>
      </c>
      <c r="J5237" s="0" t="n">
        <v>0</v>
      </c>
      <c r="K5237" s="0" t="n">
        <f aca="false">I5237*SUMIFS(syst_chauffage!$H$3:$H$27,syst_chauffage!$B$3:$B$27,D5237,syst_chauffage!$C$3:$C$27,E5237)</f>
        <v>12</v>
      </c>
      <c r="L5237" s="12" t="n">
        <f aca="false">H5237*SUMIFS(syst_chauffage!$K$3:$K$27,syst_chauffage!$B$3:$B$27,D5237,syst_chauffage!$C$3:$C$27,E5237)</f>
        <v>1</v>
      </c>
      <c r="N5237" s="0" t="str">
        <f aca="false">A5237</f>
        <v>Santé Action Sociale</v>
      </c>
      <c r="O5237" s="0" t="str">
        <f aca="false">B5237</f>
        <v>Hôpital</v>
      </c>
      <c r="P5237" s="0" t="str">
        <f aca="false">C5237</f>
        <v>Hopital bloc</v>
      </c>
      <c r="Q5237" s="0" t="str">
        <f aca="false">D5237</f>
        <v>Electrique direct performant</v>
      </c>
      <c r="R5237" s="0" t="str">
        <f aca="false">E5237</f>
        <v>Electricité</v>
      </c>
      <c r="S5237" s="0" t="str">
        <f aca="false">F5237</f>
        <v>0617342602</v>
      </c>
      <c r="T5237" s="0" t="str">
        <f aca="false">G5237</f>
        <v>3</v>
      </c>
      <c r="U5237" s="0" t="n">
        <f aca="false">L5237</f>
        <v>1</v>
      </c>
      <c r="V5237" s="0" t="n">
        <f aca="false">K5237</f>
        <v>12</v>
      </c>
      <c r="W5237" s="0" t="n">
        <f aca="false">J5237</f>
        <v>0</v>
      </c>
    </row>
    <row r="5238" customFormat="false" ht="12.8" hidden="false" customHeight="false" outlineLevel="0" collapsed="false">
      <c r="A5238" s="0" t="s">
        <v>77</v>
      </c>
      <c r="B5238" s="0" t="s">
        <v>1219</v>
      </c>
      <c r="C5238" s="0" t="s">
        <v>1220</v>
      </c>
      <c r="D5238" s="0" t="s">
        <v>38</v>
      </c>
      <c r="E5238" s="0" t="s">
        <v>30</v>
      </c>
      <c r="F5238" s="0" t="s">
        <v>1232</v>
      </c>
      <c r="G5238" s="0" t="s">
        <v>1611</v>
      </c>
      <c r="H5238" s="0" t="n">
        <v>2.97321354256344</v>
      </c>
      <c r="I5238" s="0" t="n">
        <v>38.3042628404128</v>
      </c>
      <c r="J5238" s="0" t="n">
        <v>864</v>
      </c>
      <c r="K5238" s="0" t="n">
        <f aca="false">I5238*SUMIFS(syst_chauffage!$H$3:$H$27,syst_chauffage!$B$3:$B$27,D5238,syst_chauffage!$C$3:$C$27,E5238)</f>
        <v>38.7177114687896</v>
      </c>
      <c r="L5238" s="12" t="n">
        <f aca="false">H5238*SUMIFS(syst_chauffage!$K$3:$K$27,syst_chauffage!$B$3:$B$27,D5238,syst_chauffage!$C$3:$C$27,E5238)</f>
        <v>2.6598834534048</v>
      </c>
      <c r="N5238" s="0" t="str">
        <f aca="false">A5238</f>
        <v>Santé Action Sociale</v>
      </c>
      <c r="O5238" s="0" t="str">
        <f aca="false">B5238</f>
        <v>Hôpital</v>
      </c>
      <c r="P5238" s="0" t="str">
        <f aca="false">C5238</f>
        <v>Hopital bloc</v>
      </c>
      <c r="Q5238" s="0" t="str">
        <f aca="false">D5238</f>
        <v>PAC performant</v>
      </c>
      <c r="R5238" s="0" t="str">
        <f aca="false">E5238</f>
        <v>Electricité</v>
      </c>
      <c r="S5238" s="0" t="str">
        <f aca="false">F5238</f>
        <v>0617342902</v>
      </c>
      <c r="T5238" s="0" t="str">
        <f aca="false">G5238</f>
        <v>3</v>
      </c>
      <c r="U5238" s="0" t="n">
        <f aca="false">L5238</f>
        <v>2.6598834534048</v>
      </c>
      <c r="V5238" s="0" t="n">
        <f aca="false">K5238</f>
        <v>38.7177114687896</v>
      </c>
      <c r="W5238" s="0" t="n">
        <f aca="false">J5238</f>
        <v>864</v>
      </c>
    </row>
    <row r="5239" customFormat="false" ht="12.8" hidden="false" customHeight="false" outlineLevel="0" collapsed="false">
      <c r="A5239" s="0" t="s">
        <v>77</v>
      </c>
      <c r="B5239" s="0" t="s">
        <v>1219</v>
      </c>
      <c r="C5239" s="0" t="s">
        <v>1233</v>
      </c>
      <c r="D5239" s="0" t="s">
        <v>19</v>
      </c>
      <c r="E5239" s="0" t="s">
        <v>57</v>
      </c>
      <c r="F5239" s="0" t="s">
        <v>1234</v>
      </c>
      <c r="G5239" s="0" t="s">
        <v>1611</v>
      </c>
      <c r="H5239" s="0" t="n">
        <v>0.749409078407902</v>
      </c>
      <c r="I5239" s="0" t="n">
        <v>13.8480676648357</v>
      </c>
      <c r="J5239" s="0" t="n">
        <v>0</v>
      </c>
      <c r="K5239" s="0" t="n">
        <f aca="false">I5239*SUMIFS(syst_chauffage!$H$3:$H$27,syst_chauffage!$B$3:$B$27,D5239,syst_chauffage!$C$3:$C$27,E5239)</f>
        <v>19.2831111991806</v>
      </c>
      <c r="L5239" s="12" t="n">
        <f aca="false">H5239*SUMIFS(syst_chauffage!$K$3:$K$27,syst_chauffage!$B$3:$B$27,D5239,syst_chauffage!$C$3:$C$27,E5239)</f>
        <v>0.749409078407902</v>
      </c>
      <c r="N5239" s="0" t="str">
        <f aca="false">A5239</f>
        <v>Santé Action Sociale</v>
      </c>
      <c r="O5239" s="0" t="str">
        <f aca="false">B5239</f>
        <v>Hôpital</v>
      </c>
      <c r="P5239" s="0" t="str">
        <f aca="false">C5239</f>
        <v>Hopital maison</v>
      </c>
      <c r="Q5239" s="0" t="str">
        <f aca="false">D5239</f>
        <v>Autre système centralisé</v>
      </c>
      <c r="R5239" s="0" t="str">
        <f aca="false">E5239</f>
        <v>Autres</v>
      </c>
      <c r="S5239" s="0" t="str">
        <f aca="false">F5239</f>
        <v>0617350101</v>
      </c>
      <c r="T5239" s="0" t="str">
        <f aca="false">G5239</f>
        <v>3</v>
      </c>
      <c r="U5239" s="0" t="n">
        <f aca="false">L5239</f>
        <v>0.749409078407902</v>
      </c>
      <c r="V5239" s="0" t="n">
        <f aca="false">K5239</f>
        <v>19.2831111991806</v>
      </c>
      <c r="W5239" s="0" t="n">
        <f aca="false">J5239</f>
        <v>0</v>
      </c>
    </row>
    <row r="5240" customFormat="false" ht="12.8" hidden="false" customHeight="false" outlineLevel="0" collapsed="false">
      <c r="A5240" s="0" t="s">
        <v>77</v>
      </c>
      <c r="B5240" s="0" t="s">
        <v>1219</v>
      </c>
      <c r="C5240" s="0" t="s">
        <v>1233</v>
      </c>
      <c r="D5240" s="0" t="s">
        <v>19</v>
      </c>
      <c r="E5240" s="0" t="s">
        <v>58</v>
      </c>
      <c r="F5240" s="0" t="s">
        <v>1235</v>
      </c>
      <c r="G5240" s="0" t="s">
        <v>1611</v>
      </c>
      <c r="H5240" s="0" t="n">
        <v>0.760587021009366</v>
      </c>
      <c r="I5240" s="0" t="n">
        <v>13.5771828269919</v>
      </c>
      <c r="J5240" s="0" t="n">
        <v>1190</v>
      </c>
      <c r="K5240" s="0" t="n">
        <f aca="false">I5240*SUMIFS(syst_chauffage!$H$3:$H$27,syst_chauffage!$B$3:$B$27,D5240,syst_chauffage!$C$3:$C$27,E5240)</f>
        <v>22.3337813264898</v>
      </c>
      <c r="L5240" s="12" t="n">
        <f aca="false">H5240*SUMIFS(syst_chauffage!$K$3:$K$27,syst_chauffage!$B$3:$B$27,D5240,syst_chauffage!$C$3:$C$27,E5240)</f>
        <v>0.760587021009366</v>
      </c>
      <c r="N5240" s="0" t="str">
        <f aca="false">A5240</f>
        <v>Santé Action Sociale</v>
      </c>
      <c r="O5240" s="0" t="str">
        <f aca="false">B5240</f>
        <v>Hôpital</v>
      </c>
      <c r="P5240" s="0" t="str">
        <f aca="false">C5240</f>
        <v>Hopital maison</v>
      </c>
      <c r="Q5240" s="0" t="str">
        <f aca="false">D5240</f>
        <v>Autre système centralisé</v>
      </c>
      <c r="R5240" s="0" t="str">
        <f aca="false">E5240</f>
        <v>Urbain</v>
      </c>
      <c r="S5240" s="0" t="str">
        <f aca="false">F5240</f>
        <v>0617350106</v>
      </c>
      <c r="T5240" s="0" t="str">
        <f aca="false">G5240</f>
        <v>3</v>
      </c>
      <c r="U5240" s="0" t="n">
        <f aca="false">L5240</f>
        <v>0.760587021009366</v>
      </c>
      <c r="V5240" s="0" t="n">
        <f aca="false">K5240</f>
        <v>22.3337813264898</v>
      </c>
      <c r="W5240" s="0" t="n">
        <f aca="false">J5240</f>
        <v>1190</v>
      </c>
    </row>
    <row r="5241" customFormat="false" ht="12.8" hidden="false" customHeight="false" outlineLevel="0" collapsed="false">
      <c r="A5241" s="0" t="s">
        <v>77</v>
      </c>
      <c r="B5241" s="0" t="s">
        <v>1219</v>
      </c>
      <c r="C5241" s="0" t="s">
        <v>1233</v>
      </c>
      <c r="D5241" s="0" t="s">
        <v>22</v>
      </c>
      <c r="E5241" s="0" t="s">
        <v>23</v>
      </c>
      <c r="F5241" s="0" t="s">
        <v>1236</v>
      </c>
      <c r="G5241" s="0" t="s">
        <v>1611</v>
      </c>
      <c r="H5241" s="0" t="n">
        <v>0.625890359166807</v>
      </c>
      <c r="I5241" s="0" t="n">
        <v>3.03374995543664</v>
      </c>
      <c r="J5241" s="0" t="n">
        <v>0</v>
      </c>
      <c r="K5241" s="0" t="n">
        <f aca="false">I5241*SUMIFS(syst_chauffage!$H$3:$H$27,syst_chauffage!$B$3:$B$27,D5241,syst_chauffage!$C$3:$C$27,E5241)</f>
        <v>5.34250195585142</v>
      </c>
      <c r="L5241" s="12" t="n">
        <f aca="false">H5241*SUMIFS(syst_chauffage!$K$3:$K$27,syst_chauffage!$B$3:$B$27,D5241,syst_chauffage!$C$3:$C$27,E5241)</f>
        <v>0.625890359166807</v>
      </c>
      <c r="N5241" s="0" t="str">
        <f aca="false">A5241</f>
        <v>Santé Action Sociale</v>
      </c>
      <c r="O5241" s="0" t="str">
        <f aca="false">B5241</f>
        <v>Hôpital</v>
      </c>
      <c r="P5241" s="0" t="str">
        <f aca="false">C5241</f>
        <v>Hopital maison</v>
      </c>
      <c r="Q5241" s="0" t="str">
        <f aca="false">D5241</f>
        <v>Chaudière fioul</v>
      </c>
      <c r="R5241" s="0" t="str">
        <f aca="false">E5241</f>
        <v>Fioul</v>
      </c>
      <c r="S5241" s="0" t="str">
        <f aca="false">F5241</f>
        <v>0617350303</v>
      </c>
      <c r="T5241" s="0" t="str">
        <f aca="false">G5241</f>
        <v>3</v>
      </c>
      <c r="U5241" s="0" t="n">
        <f aca="false">L5241</f>
        <v>0.625890359166807</v>
      </c>
      <c r="V5241" s="0" t="n">
        <f aca="false">K5241</f>
        <v>5.34250195585142</v>
      </c>
      <c r="W5241" s="0" t="n">
        <f aca="false">J5241</f>
        <v>0</v>
      </c>
    </row>
    <row r="5242" customFormat="false" ht="12.8" hidden="false" customHeight="false" outlineLevel="0" collapsed="false">
      <c r="A5242" s="0" t="s">
        <v>77</v>
      </c>
      <c r="B5242" s="0" t="s">
        <v>1219</v>
      </c>
      <c r="C5242" s="0" t="s">
        <v>1233</v>
      </c>
      <c r="D5242" s="0" t="s">
        <v>13</v>
      </c>
      <c r="E5242" s="0" t="s">
        <v>14</v>
      </c>
      <c r="F5242" s="0" t="s">
        <v>1237</v>
      </c>
      <c r="G5242" s="0" t="s">
        <v>1611</v>
      </c>
      <c r="H5242" s="0" t="n">
        <v>0.92590483853927</v>
      </c>
      <c r="I5242" s="0" t="n">
        <v>2.29565739988806</v>
      </c>
      <c r="J5242" s="0" t="n">
        <v>308</v>
      </c>
      <c r="K5242" s="0" t="n">
        <f aca="false">I5242*SUMIFS(syst_chauffage!$H$3:$H$27,syst_chauffage!$B$3:$B$27,D5242,syst_chauffage!$C$3:$C$27,E5242)</f>
        <v>4.63629071557252</v>
      </c>
      <c r="L5242" s="12" t="n">
        <f aca="false">H5242*SUMIFS(syst_chauffage!$K$3:$K$27,syst_chauffage!$B$3:$B$27,D5242,syst_chauffage!$C$3:$C$27,E5242)</f>
        <v>0.92590483853927</v>
      </c>
      <c r="N5242" s="0" t="str">
        <f aca="false">A5242</f>
        <v>Santé Action Sociale</v>
      </c>
      <c r="O5242" s="0" t="str">
        <f aca="false">B5242</f>
        <v>Hôpital</v>
      </c>
      <c r="P5242" s="0" t="str">
        <f aca="false">C5242</f>
        <v>Hopital maison</v>
      </c>
      <c r="Q5242" s="0" t="str">
        <f aca="false">D5242</f>
        <v>Chaudière gaz</v>
      </c>
      <c r="R5242" s="0" t="str">
        <f aca="false">E5242</f>
        <v>Gaz</v>
      </c>
      <c r="S5242" s="0" t="str">
        <f aca="false">F5242</f>
        <v>0617350404</v>
      </c>
      <c r="T5242" s="0" t="str">
        <f aca="false">G5242</f>
        <v>3</v>
      </c>
      <c r="U5242" s="0" t="n">
        <f aca="false">L5242</f>
        <v>0.92590483853927</v>
      </c>
      <c r="V5242" s="0" t="n">
        <f aca="false">K5242</f>
        <v>4.63629071557252</v>
      </c>
      <c r="W5242" s="0" t="n">
        <f aca="false">J5242</f>
        <v>308</v>
      </c>
    </row>
    <row r="5243" customFormat="false" ht="12.8" hidden="false" customHeight="false" outlineLevel="0" collapsed="false">
      <c r="A5243" s="0" t="s">
        <v>77</v>
      </c>
      <c r="B5243" s="0" t="s">
        <v>1219</v>
      </c>
      <c r="C5243" s="0" t="s">
        <v>1233</v>
      </c>
      <c r="D5243" s="0" t="s">
        <v>29</v>
      </c>
      <c r="E5243" s="0" t="s">
        <v>30</v>
      </c>
      <c r="F5243" s="0" t="s">
        <v>1238</v>
      </c>
      <c r="G5243" s="0" t="s">
        <v>1611</v>
      </c>
      <c r="H5243" s="0" t="n">
        <v>0.915653920499225</v>
      </c>
      <c r="I5243" s="0" t="n">
        <v>10.4</v>
      </c>
      <c r="J5243" s="0" t="n">
        <v>0</v>
      </c>
      <c r="K5243" s="0" t="n">
        <f aca="false">I5243*SUMIFS(syst_chauffage!$H$3:$H$27,syst_chauffage!$B$3:$B$27,D5243,syst_chauffage!$C$3:$C$27,E5243)</f>
        <v>3</v>
      </c>
      <c r="L5243" s="12" t="n">
        <f aca="false">H5243*SUMIFS(syst_chauffage!$K$3:$K$27,syst_chauffage!$B$3:$B$27,D5243,syst_chauffage!$C$3:$C$27,E5243)</f>
        <v>0.915653920499225</v>
      </c>
      <c r="N5243" s="0" t="str">
        <f aca="false">A5243</f>
        <v>Santé Action Sociale</v>
      </c>
      <c r="O5243" s="0" t="str">
        <f aca="false">B5243</f>
        <v>Hôpital</v>
      </c>
      <c r="P5243" s="0" t="str">
        <f aca="false">C5243</f>
        <v>Hopital maison</v>
      </c>
      <c r="Q5243" s="0" t="str">
        <f aca="false">D5243</f>
        <v>Electrique direct</v>
      </c>
      <c r="R5243" s="0" t="str">
        <f aca="false">E5243</f>
        <v>Electricité</v>
      </c>
      <c r="S5243" s="0" t="str">
        <f aca="false">F5243</f>
        <v>0617350602</v>
      </c>
      <c r="T5243" s="0" t="str">
        <f aca="false">G5243</f>
        <v>3</v>
      </c>
      <c r="U5243" s="0" t="n">
        <f aca="false">L5243</f>
        <v>0.915653920499225</v>
      </c>
      <c r="V5243" s="0" t="n">
        <f aca="false">K5243</f>
        <v>3</v>
      </c>
      <c r="W5243" s="0" t="n">
        <f aca="false">J5243</f>
        <v>0</v>
      </c>
    </row>
    <row r="5244" customFormat="false" ht="12.8" hidden="false" customHeight="false" outlineLevel="0" collapsed="false">
      <c r="A5244" s="0" t="s">
        <v>77</v>
      </c>
      <c r="B5244" s="0" t="s">
        <v>1219</v>
      </c>
      <c r="C5244" s="0" t="s">
        <v>1233</v>
      </c>
      <c r="D5244" s="0" t="s">
        <v>36</v>
      </c>
      <c r="E5244" s="0" t="s">
        <v>30</v>
      </c>
      <c r="F5244" s="0" t="s">
        <v>1239</v>
      </c>
      <c r="G5244" s="0" t="s">
        <v>1611</v>
      </c>
      <c r="H5244" s="0" t="n">
        <v>2.81310184967335</v>
      </c>
      <c r="I5244" s="0" t="n">
        <v>38.4884842065554</v>
      </c>
      <c r="J5244" s="0" t="n">
        <v>801</v>
      </c>
      <c r="K5244" s="0" t="n">
        <f aca="false">I5244*SUMIFS(syst_chauffage!$H$3:$H$27,syst_chauffage!$B$3:$B$27,D5244,syst_chauffage!$C$3:$C$27,E5244)</f>
        <v>23.8112126061701</v>
      </c>
      <c r="L5244" s="12" t="n">
        <f aca="false">H5244*SUMIFS(syst_chauffage!$K$3:$K$27,syst_chauffage!$B$3:$B$27,D5244,syst_chauffage!$C$3:$C$27,E5244)</f>
        <v>2.36354152706346</v>
      </c>
      <c r="N5244" s="0" t="str">
        <f aca="false">A5244</f>
        <v>Santé Action Sociale</v>
      </c>
      <c r="O5244" s="0" t="str">
        <f aca="false">B5244</f>
        <v>Hôpital</v>
      </c>
      <c r="P5244" s="0" t="str">
        <f aca="false">C5244</f>
        <v>Hopital maison</v>
      </c>
      <c r="Q5244" s="0" t="str">
        <f aca="false">D5244</f>
        <v>PAC</v>
      </c>
      <c r="R5244" s="0" t="str">
        <f aca="false">E5244</f>
        <v>Electricité</v>
      </c>
      <c r="S5244" s="0" t="str">
        <f aca="false">F5244</f>
        <v>0617350902</v>
      </c>
      <c r="T5244" s="0" t="str">
        <f aca="false">G5244</f>
        <v>3</v>
      </c>
      <c r="U5244" s="0" t="n">
        <f aca="false">L5244</f>
        <v>2.36354152706346</v>
      </c>
      <c r="V5244" s="0" t="n">
        <f aca="false">K5244</f>
        <v>23.8112126061701</v>
      </c>
      <c r="W5244" s="0" t="n">
        <f aca="false">J5244</f>
        <v>801</v>
      </c>
    </row>
    <row r="5245" customFormat="false" ht="12.8" hidden="false" customHeight="false" outlineLevel="0" collapsed="false">
      <c r="A5245" s="0" t="s">
        <v>77</v>
      </c>
      <c r="B5245" s="0" t="s">
        <v>1219</v>
      </c>
      <c r="C5245" s="0" t="s">
        <v>1233</v>
      </c>
      <c r="D5245" s="0" t="s">
        <v>51</v>
      </c>
      <c r="E5245" s="0" t="s">
        <v>57</v>
      </c>
      <c r="F5245" s="0" t="s">
        <v>1240</v>
      </c>
      <c r="G5245" s="0" t="s">
        <v>1611</v>
      </c>
      <c r="H5245" s="0" t="n">
        <v>0.864702782778348</v>
      </c>
      <c r="I5245" s="0" t="n">
        <v>16.4857948390901</v>
      </c>
      <c r="J5245" s="0" t="n">
        <v>0</v>
      </c>
      <c r="K5245" s="0" t="n">
        <f aca="false">I5245*SUMIFS(syst_chauffage!$H$3:$H$27,syst_chauffage!$B$3:$B$27,D5245,syst_chauffage!$C$3:$C$27,E5245)</f>
        <v>34.9309899529531</v>
      </c>
      <c r="L5245" s="12" t="n">
        <f aca="false">H5245*SUMIFS(syst_chauffage!$K$3:$K$27,syst_chauffage!$B$3:$B$27,D5245,syst_chauffage!$C$3:$C$27,E5245)</f>
        <v>0.864702782778348</v>
      </c>
      <c r="N5245" s="0" t="str">
        <f aca="false">A5245</f>
        <v>Santé Action Sociale</v>
      </c>
      <c r="O5245" s="0" t="str">
        <f aca="false">B5245</f>
        <v>Hôpital</v>
      </c>
      <c r="P5245" s="0" t="str">
        <f aca="false">C5245</f>
        <v>Hopital maison</v>
      </c>
      <c r="Q5245" s="0" t="str">
        <f aca="false">D5245</f>
        <v>Autre système centralisé performant</v>
      </c>
      <c r="R5245" s="0" t="str">
        <f aca="false">E5245</f>
        <v>Autres</v>
      </c>
      <c r="S5245" s="0" t="str">
        <f aca="false">F5245</f>
        <v>0617352101</v>
      </c>
      <c r="T5245" s="0" t="str">
        <f aca="false">G5245</f>
        <v>3</v>
      </c>
      <c r="U5245" s="0" t="n">
        <f aca="false">L5245</f>
        <v>0.864702782778348</v>
      </c>
      <c r="V5245" s="0" t="n">
        <f aca="false">K5245</f>
        <v>34.9309899529531</v>
      </c>
      <c r="W5245" s="0" t="n">
        <f aca="false">J5245</f>
        <v>0</v>
      </c>
    </row>
    <row r="5246" customFormat="false" ht="12.8" hidden="false" customHeight="false" outlineLevel="0" collapsed="false">
      <c r="A5246" s="0" t="s">
        <v>77</v>
      </c>
      <c r="B5246" s="0" t="s">
        <v>1219</v>
      </c>
      <c r="C5246" s="0" t="s">
        <v>1233</v>
      </c>
      <c r="D5246" s="0" t="s">
        <v>51</v>
      </c>
      <c r="E5246" s="0" t="s">
        <v>58</v>
      </c>
      <c r="F5246" s="0" t="s">
        <v>1241</v>
      </c>
      <c r="G5246" s="0" t="s">
        <v>1611</v>
      </c>
      <c r="H5246" s="0" t="n">
        <v>0.87760040885696</v>
      </c>
      <c r="I5246" s="0" t="n">
        <v>16.163312889276</v>
      </c>
      <c r="J5246" s="0" t="n">
        <v>1190</v>
      </c>
      <c r="K5246" s="0" t="n">
        <f aca="false">I5246*SUMIFS(syst_chauffage!$H$3:$H$27,syst_chauffage!$B$3:$B$27,D5246,syst_chauffage!$C$3:$C$27,E5246)</f>
        <v>34.4925017365402</v>
      </c>
      <c r="L5246" s="12" t="n">
        <f aca="false">H5246*SUMIFS(syst_chauffage!$K$3:$K$27,syst_chauffage!$B$3:$B$27,D5246,syst_chauffage!$C$3:$C$27,E5246)</f>
        <v>0.87760040885696</v>
      </c>
      <c r="N5246" s="0" t="str">
        <f aca="false">A5246</f>
        <v>Santé Action Sociale</v>
      </c>
      <c r="O5246" s="0" t="str">
        <f aca="false">B5246</f>
        <v>Hôpital</v>
      </c>
      <c r="P5246" s="0" t="str">
        <f aca="false">C5246</f>
        <v>Hopital maison</v>
      </c>
      <c r="Q5246" s="0" t="str">
        <f aca="false">D5246</f>
        <v>Autre système centralisé performant</v>
      </c>
      <c r="R5246" s="0" t="str">
        <f aca="false">E5246</f>
        <v>Urbain</v>
      </c>
      <c r="S5246" s="0" t="str">
        <f aca="false">F5246</f>
        <v>0617352106</v>
      </c>
      <c r="T5246" s="0" t="str">
        <f aca="false">G5246</f>
        <v>3</v>
      </c>
      <c r="U5246" s="0" t="n">
        <f aca="false">L5246</f>
        <v>0.87760040885696</v>
      </c>
      <c r="V5246" s="0" t="n">
        <f aca="false">K5246</f>
        <v>34.4925017365402</v>
      </c>
      <c r="W5246" s="0" t="n">
        <f aca="false">J5246</f>
        <v>1190</v>
      </c>
    </row>
    <row r="5247" customFormat="false" ht="12.8" hidden="false" customHeight="false" outlineLevel="0" collapsed="false">
      <c r="A5247" s="0" t="s">
        <v>77</v>
      </c>
      <c r="B5247" s="0" t="s">
        <v>1219</v>
      </c>
      <c r="C5247" s="0" t="s">
        <v>1233</v>
      </c>
      <c r="D5247" s="0" t="s">
        <v>27</v>
      </c>
      <c r="E5247" s="0" t="s">
        <v>23</v>
      </c>
      <c r="F5247" s="0" t="s">
        <v>1242</v>
      </c>
      <c r="G5247" s="0" t="s">
        <v>1611</v>
      </c>
      <c r="H5247" s="0" t="n">
        <v>0.743589258182374</v>
      </c>
      <c r="I5247" s="0" t="n">
        <v>3.61160708980552</v>
      </c>
      <c r="J5247" s="0" t="n">
        <v>693</v>
      </c>
      <c r="K5247" s="0" t="n">
        <f aca="false">I5247*SUMIFS(syst_chauffage!$H$3:$H$27,syst_chauffage!$B$3:$B$27,D5247,syst_chauffage!$C$3:$C$27,E5247)</f>
        <v>9.26161657040664</v>
      </c>
      <c r="L5247" s="12" t="n">
        <f aca="false">H5247*SUMIFS(syst_chauffage!$K$3:$K$27,syst_chauffage!$B$3:$B$27,D5247,syst_chauffage!$C$3:$C$27,E5247)</f>
        <v>0.743589258182374</v>
      </c>
      <c r="N5247" s="0" t="str">
        <f aca="false">A5247</f>
        <v>Santé Action Sociale</v>
      </c>
      <c r="O5247" s="0" t="str">
        <f aca="false">B5247</f>
        <v>Hôpital</v>
      </c>
      <c r="P5247" s="0" t="str">
        <f aca="false">C5247</f>
        <v>Hopital maison</v>
      </c>
      <c r="Q5247" s="0" t="str">
        <f aca="false">D5247</f>
        <v>Chaudière condensation fioul</v>
      </c>
      <c r="R5247" s="0" t="str">
        <f aca="false">E5247</f>
        <v>Fioul</v>
      </c>
      <c r="S5247" s="0" t="str">
        <f aca="false">F5247</f>
        <v>0617352303</v>
      </c>
      <c r="T5247" s="0" t="str">
        <f aca="false">G5247</f>
        <v>3</v>
      </c>
      <c r="U5247" s="0" t="n">
        <f aca="false">L5247</f>
        <v>0.743589258182374</v>
      </c>
      <c r="V5247" s="0" t="n">
        <f aca="false">K5247</f>
        <v>9.26161657040664</v>
      </c>
      <c r="W5247" s="0" t="n">
        <f aca="false">J5247</f>
        <v>693</v>
      </c>
    </row>
    <row r="5248" customFormat="false" ht="12.8" hidden="false" customHeight="false" outlineLevel="0" collapsed="false">
      <c r="A5248" s="0" t="s">
        <v>77</v>
      </c>
      <c r="B5248" s="0" t="s">
        <v>1219</v>
      </c>
      <c r="C5248" s="0" t="s">
        <v>1233</v>
      </c>
      <c r="D5248" s="0" t="s">
        <v>18</v>
      </c>
      <c r="E5248" s="0" t="s">
        <v>14</v>
      </c>
      <c r="F5248" s="0" t="s">
        <v>1243</v>
      </c>
      <c r="G5248" s="0" t="s">
        <v>1611</v>
      </c>
      <c r="H5248" s="0" t="n">
        <v>0.953613609575628</v>
      </c>
      <c r="I5248" s="0" t="n">
        <v>2.73292547605722</v>
      </c>
      <c r="J5248" s="0" t="n">
        <v>693</v>
      </c>
      <c r="K5248" s="0" t="n">
        <f aca="false">I5248*SUMIFS(syst_chauffage!$H$3:$H$27,syst_chauffage!$B$3:$B$27,D5248,syst_chauffage!$C$3:$C$27,E5248)</f>
        <v>7.44702767168473</v>
      </c>
      <c r="L5248" s="12" t="n">
        <f aca="false">H5248*SUMIFS(syst_chauffage!$K$3:$K$27,syst_chauffage!$B$3:$B$27,D5248,syst_chauffage!$C$3:$C$27,E5248)</f>
        <v>0.926384975587954</v>
      </c>
      <c r="N5248" s="0" t="str">
        <f aca="false">A5248</f>
        <v>Santé Action Sociale</v>
      </c>
      <c r="O5248" s="0" t="str">
        <f aca="false">B5248</f>
        <v>Hôpital</v>
      </c>
      <c r="P5248" s="0" t="str">
        <f aca="false">C5248</f>
        <v>Hopital maison</v>
      </c>
      <c r="Q5248" s="0" t="str">
        <f aca="false">D5248</f>
        <v>Chaudière condensation gaz</v>
      </c>
      <c r="R5248" s="0" t="str">
        <f aca="false">E5248</f>
        <v>Gaz</v>
      </c>
      <c r="S5248" s="0" t="str">
        <f aca="false">F5248</f>
        <v>0617352404</v>
      </c>
      <c r="T5248" s="0" t="str">
        <f aca="false">G5248</f>
        <v>3</v>
      </c>
      <c r="U5248" s="0" t="n">
        <f aca="false">L5248</f>
        <v>0.926384975587954</v>
      </c>
      <c r="V5248" s="0" t="n">
        <f aca="false">K5248</f>
        <v>7.44702767168473</v>
      </c>
      <c r="W5248" s="0" t="n">
        <f aca="false">J5248</f>
        <v>693</v>
      </c>
    </row>
    <row r="5249" customFormat="false" ht="12.8" hidden="false" customHeight="false" outlineLevel="0" collapsed="false">
      <c r="A5249" s="0" t="s">
        <v>77</v>
      </c>
      <c r="B5249" s="0" t="s">
        <v>1219</v>
      </c>
      <c r="C5249" s="0" t="s">
        <v>1233</v>
      </c>
      <c r="D5249" s="0" t="s">
        <v>32</v>
      </c>
      <c r="E5249" s="0" t="s">
        <v>30</v>
      </c>
      <c r="F5249" s="0" t="s">
        <v>1244</v>
      </c>
      <c r="G5249" s="0" t="s">
        <v>1611</v>
      </c>
      <c r="H5249" s="0" t="n">
        <v>1</v>
      </c>
      <c r="I5249" s="0" t="n">
        <v>12</v>
      </c>
      <c r="J5249" s="0" t="n">
        <v>0</v>
      </c>
      <c r="K5249" s="0" t="n">
        <f aca="false">I5249*SUMIFS(syst_chauffage!$H$3:$H$27,syst_chauffage!$B$3:$B$27,D5249,syst_chauffage!$C$3:$C$27,E5249)</f>
        <v>12</v>
      </c>
      <c r="L5249" s="12" t="n">
        <f aca="false">H5249*SUMIFS(syst_chauffage!$K$3:$K$27,syst_chauffage!$B$3:$B$27,D5249,syst_chauffage!$C$3:$C$27,E5249)</f>
        <v>1</v>
      </c>
      <c r="N5249" s="0" t="str">
        <f aca="false">A5249</f>
        <v>Santé Action Sociale</v>
      </c>
      <c r="O5249" s="0" t="str">
        <f aca="false">B5249</f>
        <v>Hôpital</v>
      </c>
      <c r="P5249" s="0" t="str">
        <f aca="false">C5249</f>
        <v>Hopital maison</v>
      </c>
      <c r="Q5249" s="0" t="str">
        <f aca="false">D5249</f>
        <v>Electrique direct performant</v>
      </c>
      <c r="R5249" s="0" t="str">
        <f aca="false">E5249</f>
        <v>Electricité</v>
      </c>
      <c r="S5249" s="0" t="str">
        <f aca="false">F5249</f>
        <v>0617352602</v>
      </c>
      <c r="T5249" s="0" t="str">
        <f aca="false">G5249</f>
        <v>3</v>
      </c>
      <c r="U5249" s="0" t="n">
        <f aca="false">L5249</f>
        <v>1</v>
      </c>
      <c r="V5249" s="0" t="n">
        <f aca="false">K5249</f>
        <v>12</v>
      </c>
      <c r="W5249" s="0" t="n">
        <f aca="false">J5249</f>
        <v>0</v>
      </c>
    </row>
    <row r="5250" customFormat="false" ht="12.8" hidden="false" customHeight="false" outlineLevel="0" collapsed="false">
      <c r="A5250" s="0" t="s">
        <v>77</v>
      </c>
      <c r="B5250" s="0" t="s">
        <v>1219</v>
      </c>
      <c r="C5250" s="0" t="s">
        <v>1233</v>
      </c>
      <c r="D5250" s="0" t="s">
        <v>38</v>
      </c>
      <c r="E5250" s="0" t="s">
        <v>30</v>
      </c>
      <c r="F5250" s="0" t="s">
        <v>1245</v>
      </c>
      <c r="G5250" s="0" t="s">
        <v>1611</v>
      </c>
      <c r="H5250" s="0" t="n">
        <v>2.97064346076446</v>
      </c>
      <c r="I5250" s="0" t="n">
        <v>45.8196240554231</v>
      </c>
      <c r="J5250" s="0" t="n">
        <v>864</v>
      </c>
      <c r="K5250" s="0" t="n">
        <f aca="false">I5250*SUMIFS(syst_chauffage!$H$3:$H$27,syst_chauffage!$B$3:$B$27,D5250,syst_chauffage!$C$3:$C$27,E5250)</f>
        <v>46.3141920046193</v>
      </c>
      <c r="L5250" s="12" t="n">
        <f aca="false">H5250*SUMIFS(syst_chauffage!$K$3:$K$27,syst_chauffage!$B$3:$B$27,D5250,syst_chauffage!$C$3:$C$27,E5250)</f>
        <v>2.65758421793007</v>
      </c>
      <c r="N5250" s="0" t="str">
        <f aca="false">A5250</f>
        <v>Santé Action Sociale</v>
      </c>
      <c r="O5250" s="0" t="str">
        <f aca="false">B5250</f>
        <v>Hôpital</v>
      </c>
      <c r="P5250" s="0" t="str">
        <f aca="false">C5250</f>
        <v>Hopital maison</v>
      </c>
      <c r="Q5250" s="0" t="str">
        <f aca="false">D5250</f>
        <v>PAC performant</v>
      </c>
      <c r="R5250" s="0" t="str">
        <f aca="false">E5250</f>
        <v>Electricité</v>
      </c>
      <c r="S5250" s="0" t="str">
        <f aca="false">F5250</f>
        <v>0617352902</v>
      </c>
      <c r="T5250" s="0" t="str">
        <f aca="false">G5250</f>
        <v>3</v>
      </c>
      <c r="U5250" s="0" t="n">
        <f aca="false">L5250</f>
        <v>2.65758421793007</v>
      </c>
      <c r="V5250" s="0" t="n">
        <f aca="false">K5250</f>
        <v>46.3141920046193</v>
      </c>
      <c r="W5250" s="0" t="n">
        <f aca="false">J5250</f>
        <v>864</v>
      </c>
    </row>
    <row r="5251" customFormat="false" ht="12.8" hidden="false" customHeight="false" outlineLevel="0" collapsed="false">
      <c r="A5251" s="0" t="s">
        <v>77</v>
      </c>
      <c r="B5251" s="0" t="s">
        <v>1219</v>
      </c>
      <c r="C5251" s="0" t="s">
        <v>1246</v>
      </c>
      <c r="D5251" s="0" t="s">
        <v>19</v>
      </c>
      <c r="E5251" s="0" t="s">
        <v>57</v>
      </c>
      <c r="F5251" s="0" t="s">
        <v>1247</v>
      </c>
      <c r="G5251" s="0" t="s">
        <v>1611</v>
      </c>
      <c r="H5251" s="0" t="n">
        <v>0.764798843561673</v>
      </c>
      <c r="I5251" s="0" t="n">
        <v>19.1981177428741</v>
      </c>
      <c r="J5251" s="0" t="n">
        <v>0</v>
      </c>
      <c r="K5251" s="0" t="n">
        <f aca="false">I5251*SUMIFS(syst_chauffage!$H$3:$H$27,syst_chauffage!$B$3:$B$27,D5251,syst_chauffage!$C$3:$C$27,E5251)</f>
        <v>26.732931136006</v>
      </c>
      <c r="L5251" s="12" t="n">
        <f aca="false">H5251*SUMIFS(syst_chauffage!$K$3:$K$27,syst_chauffage!$B$3:$B$27,D5251,syst_chauffage!$C$3:$C$27,E5251)</f>
        <v>0.764798843561673</v>
      </c>
      <c r="N5251" s="0" t="str">
        <f aca="false">A5251</f>
        <v>Santé Action Sociale</v>
      </c>
      <c r="O5251" s="0" t="str">
        <f aca="false">B5251</f>
        <v>Hôpital</v>
      </c>
      <c r="P5251" s="0" t="str">
        <f aca="false">C5251</f>
        <v>Hopital pavillonnaire</v>
      </c>
      <c r="Q5251" s="0" t="str">
        <f aca="false">D5251</f>
        <v>Autre système centralisé</v>
      </c>
      <c r="R5251" s="0" t="str">
        <f aca="false">E5251</f>
        <v>Autres</v>
      </c>
      <c r="S5251" s="0" t="str">
        <f aca="false">F5251</f>
        <v>0617360101</v>
      </c>
      <c r="T5251" s="0" t="str">
        <f aca="false">G5251</f>
        <v>3</v>
      </c>
      <c r="U5251" s="0" t="n">
        <f aca="false">L5251</f>
        <v>0.764798843561673</v>
      </c>
      <c r="V5251" s="0" t="n">
        <f aca="false">K5251</f>
        <v>26.732931136006</v>
      </c>
      <c r="W5251" s="0" t="n">
        <f aca="false">J5251</f>
        <v>0</v>
      </c>
    </row>
    <row r="5252" customFormat="false" ht="12.8" hidden="false" customHeight="false" outlineLevel="0" collapsed="false">
      <c r="A5252" s="0" t="s">
        <v>77</v>
      </c>
      <c r="B5252" s="0" t="s">
        <v>1219</v>
      </c>
      <c r="C5252" s="0" t="s">
        <v>1246</v>
      </c>
      <c r="D5252" s="0" t="s">
        <v>19</v>
      </c>
      <c r="E5252" s="0" t="s">
        <v>58</v>
      </c>
      <c r="F5252" s="0" t="s">
        <v>1248</v>
      </c>
      <c r="G5252" s="0" t="s">
        <v>1611</v>
      </c>
      <c r="H5252" s="0" t="n">
        <v>0.776390385069699</v>
      </c>
      <c r="I5252" s="0" t="n">
        <v>19.1554915237265</v>
      </c>
      <c r="J5252" s="0" t="n">
        <v>1190</v>
      </c>
      <c r="K5252" s="0" t="n">
        <f aca="false">I5252*SUMIFS(syst_chauffage!$H$3:$H$27,syst_chauffage!$B$3:$B$27,D5252,syst_chauffage!$C$3:$C$27,E5252)</f>
        <v>31.509817930847</v>
      </c>
      <c r="L5252" s="12" t="n">
        <f aca="false">H5252*SUMIFS(syst_chauffage!$K$3:$K$27,syst_chauffage!$B$3:$B$27,D5252,syst_chauffage!$C$3:$C$27,E5252)</f>
        <v>0.776390385069699</v>
      </c>
      <c r="N5252" s="0" t="str">
        <f aca="false">A5252</f>
        <v>Santé Action Sociale</v>
      </c>
      <c r="O5252" s="0" t="str">
        <f aca="false">B5252</f>
        <v>Hôpital</v>
      </c>
      <c r="P5252" s="0" t="str">
        <f aca="false">C5252</f>
        <v>Hopital pavillonnaire</v>
      </c>
      <c r="Q5252" s="0" t="str">
        <f aca="false">D5252</f>
        <v>Autre système centralisé</v>
      </c>
      <c r="R5252" s="0" t="str">
        <f aca="false">E5252</f>
        <v>Urbain</v>
      </c>
      <c r="S5252" s="0" t="str">
        <f aca="false">F5252</f>
        <v>0617360106</v>
      </c>
      <c r="T5252" s="0" t="str">
        <f aca="false">G5252</f>
        <v>3</v>
      </c>
      <c r="U5252" s="0" t="n">
        <f aca="false">L5252</f>
        <v>0.776390385069699</v>
      </c>
      <c r="V5252" s="0" t="n">
        <f aca="false">K5252</f>
        <v>31.509817930847</v>
      </c>
      <c r="W5252" s="0" t="n">
        <f aca="false">J5252</f>
        <v>1190</v>
      </c>
    </row>
    <row r="5253" customFormat="false" ht="12.8" hidden="false" customHeight="false" outlineLevel="0" collapsed="false">
      <c r="A5253" s="0" t="s">
        <v>77</v>
      </c>
      <c r="B5253" s="0" t="s">
        <v>1219</v>
      </c>
      <c r="C5253" s="0" t="s">
        <v>1246</v>
      </c>
      <c r="D5253" s="0" t="s">
        <v>22</v>
      </c>
      <c r="E5253" s="0" t="s">
        <v>23</v>
      </c>
      <c r="F5253" s="0" t="s">
        <v>1249</v>
      </c>
      <c r="G5253" s="0" t="s">
        <v>1611</v>
      </c>
      <c r="H5253" s="0" t="n">
        <v>0.62712518210784</v>
      </c>
      <c r="I5253" s="0" t="n">
        <v>3.82022775656501</v>
      </c>
      <c r="J5253" s="0" t="n">
        <v>0</v>
      </c>
      <c r="K5253" s="0" t="n">
        <f aca="false">I5253*SUMIFS(syst_chauffage!$H$3:$H$27,syst_chauffage!$B$3:$B$27,D5253,syst_chauffage!$C$3:$C$27,E5253)</f>
        <v>6.72750706585803</v>
      </c>
      <c r="L5253" s="12" t="n">
        <f aca="false">H5253*SUMIFS(syst_chauffage!$K$3:$K$27,syst_chauffage!$B$3:$B$27,D5253,syst_chauffage!$C$3:$C$27,E5253)</f>
        <v>0.62712518210784</v>
      </c>
      <c r="N5253" s="0" t="str">
        <f aca="false">A5253</f>
        <v>Santé Action Sociale</v>
      </c>
      <c r="O5253" s="0" t="str">
        <f aca="false">B5253</f>
        <v>Hôpital</v>
      </c>
      <c r="P5253" s="0" t="str">
        <f aca="false">C5253</f>
        <v>Hopital pavillonnaire</v>
      </c>
      <c r="Q5253" s="0" t="str">
        <f aca="false">D5253</f>
        <v>Chaudière fioul</v>
      </c>
      <c r="R5253" s="0" t="str">
        <f aca="false">E5253</f>
        <v>Fioul</v>
      </c>
      <c r="S5253" s="0" t="str">
        <f aca="false">F5253</f>
        <v>0617360303</v>
      </c>
      <c r="T5253" s="0" t="str">
        <f aca="false">G5253</f>
        <v>3</v>
      </c>
      <c r="U5253" s="0" t="n">
        <f aca="false">L5253</f>
        <v>0.62712518210784</v>
      </c>
      <c r="V5253" s="0" t="n">
        <f aca="false">K5253</f>
        <v>6.72750706585803</v>
      </c>
      <c r="W5253" s="0" t="n">
        <f aca="false">J5253</f>
        <v>0</v>
      </c>
    </row>
    <row r="5254" customFormat="false" ht="12.8" hidden="false" customHeight="false" outlineLevel="0" collapsed="false">
      <c r="A5254" s="0" t="s">
        <v>77</v>
      </c>
      <c r="B5254" s="0" t="s">
        <v>1219</v>
      </c>
      <c r="C5254" s="0" t="s">
        <v>1246</v>
      </c>
      <c r="D5254" s="0" t="s">
        <v>13</v>
      </c>
      <c r="E5254" s="0" t="s">
        <v>14</v>
      </c>
      <c r="F5254" s="0" t="s">
        <v>1250</v>
      </c>
      <c r="G5254" s="0" t="s">
        <v>1611</v>
      </c>
      <c r="H5254" s="0" t="n">
        <v>0.928458769013862</v>
      </c>
      <c r="I5254" s="0" t="n">
        <v>2.95554214818805</v>
      </c>
      <c r="J5254" s="0" t="n">
        <v>308</v>
      </c>
      <c r="K5254" s="0" t="n">
        <f aca="false">I5254*SUMIFS(syst_chauffage!$H$3:$H$27,syst_chauffage!$B$3:$B$27,D5254,syst_chauffage!$C$3:$C$27,E5254)</f>
        <v>5.96898850054703</v>
      </c>
      <c r="L5254" s="12" t="n">
        <f aca="false">H5254*SUMIFS(syst_chauffage!$K$3:$K$27,syst_chauffage!$B$3:$B$27,D5254,syst_chauffage!$C$3:$C$27,E5254)</f>
        <v>0.928458769013862</v>
      </c>
      <c r="N5254" s="0" t="str">
        <f aca="false">A5254</f>
        <v>Santé Action Sociale</v>
      </c>
      <c r="O5254" s="0" t="str">
        <f aca="false">B5254</f>
        <v>Hôpital</v>
      </c>
      <c r="P5254" s="0" t="str">
        <f aca="false">C5254</f>
        <v>Hopital pavillonnaire</v>
      </c>
      <c r="Q5254" s="0" t="str">
        <f aca="false">D5254</f>
        <v>Chaudière gaz</v>
      </c>
      <c r="R5254" s="0" t="str">
        <f aca="false">E5254</f>
        <v>Gaz</v>
      </c>
      <c r="S5254" s="0" t="str">
        <f aca="false">F5254</f>
        <v>0617360404</v>
      </c>
      <c r="T5254" s="0" t="str">
        <f aca="false">G5254</f>
        <v>3</v>
      </c>
      <c r="U5254" s="0" t="n">
        <f aca="false">L5254</f>
        <v>0.928458769013862</v>
      </c>
      <c r="V5254" s="0" t="n">
        <f aca="false">K5254</f>
        <v>5.96898850054703</v>
      </c>
      <c r="W5254" s="0" t="n">
        <f aca="false">J5254</f>
        <v>308</v>
      </c>
    </row>
    <row r="5255" customFormat="false" ht="12.8" hidden="false" customHeight="false" outlineLevel="0" collapsed="false">
      <c r="A5255" s="0" t="s">
        <v>77</v>
      </c>
      <c r="B5255" s="0" t="s">
        <v>1219</v>
      </c>
      <c r="C5255" s="0" t="s">
        <v>1246</v>
      </c>
      <c r="D5255" s="0" t="s">
        <v>29</v>
      </c>
      <c r="E5255" s="0" t="s">
        <v>30</v>
      </c>
      <c r="F5255" s="0" t="s">
        <v>1251</v>
      </c>
      <c r="G5255" s="0" t="s">
        <v>1611</v>
      </c>
      <c r="H5255" s="0" t="n">
        <v>0.917133540598765</v>
      </c>
      <c r="I5255" s="0" t="n">
        <v>10.4</v>
      </c>
      <c r="J5255" s="0" t="n">
        <v>0</v>
      </c>
      <c r="K5255" s="0" t="n">
        <f aca="false">I5255*SUMIFS(syst_chauffage!$H$3:$H$27,syst_chauffage!$B$3:$B$27,D5255,syst_chauffage!$C$3:$C$27,E5255)</f>
        <v>3</v>
      </c>
      <c r="L5255" s="12" t="n">
        <f aca="false">H5255*SUMIFS(syst_chauffage!$K$3:$K$27,syst_chauffage!$B$3:$B$27,D5255,syst_chauffage!$C$3:$C$27,E5255)</f>
        <v>0.917133540598765</v>
      </c>
      <c r="N5255" s="0" t="str">
        <f aca="false">A5255</f>
        <v>Santé Action Sociale</v>
      </c>
      <c r="O5255" s="0" t="str">
        <f aca="false">B5255</f>
        <v>Hôpital</v>
      </c>
      <c r="P5255" s="0" t="str">
        <f aca="false">C5255</f>
        <v>Hopital pavillonnaire</v>
      </c>
      <c r="Q5255" s="0" t="str">
        <f aca="false">D5255</f>
        <v>Electrique direct</v>
      </c>
      <c r="R5255" s="0" t="str">
        <f aca="false">E5255</f>
        <v>Electricité</v>
      </c>
      <c r="S5255" s="0" t="str">
        <f aca="false">F5255</f>
        <v>0617360602</v>
      </c>
      <c r="T5255" s="0" t="str">
        <f aca="false">G5255</f>
        <v>3</v>
      </c>
      <c r="U5255" s="0" t="n">
        <f aca="false">L5255</f>
        <v>0.917133540598765</v>
      </c>
      <c r="V5255" s="0" t="n">
        <f aca="false">K5255</f>
        <v>3</v>
      </c>
      <c r="W5255" s="0" t="n">
        <f aca="false">J5255</f>
        <v>0</v>
      </c>
    </row>
    <row r="5256" customFormat="false" ht="12.8" hidden="false" customHeight="false" outlineLevel="0" collapsed="false">
      <c r="A5256" s="0" t="s">
        <v>77</v>
      </c>
      <c r="B5256" s="0" t="s">
        <v>1219</v>
      </c>
      <c r="C5256" s="0" t="s">
        <v>1246</v>
      </c>
      <c r="D5256" s="0" t="s">
        <v>36</v>
      </c>
      <c r="E5256" s="0" t="s">
        <v>30</v>
      </c>
      <c r="F5256" s="0" t="s">
        <v>1252</v>
      </c>
      <c r="G5256" s="0" t="s">
        <v>1611</v>
      </c>
      <c r="H5256" s="0" t="n">
        <v>2.83541239870046</v>
      </c>
      <c r="I5256" s="0" t="n">
        <v>50.8017691721817</v>
      </c>
      <c r="J5256" s="0" t="n">
        <v>801</v>
      </c>
      <c r="K5256" s="0" t="n">
        <f aca="false">I5256*SUMIFS(syst_chauffage!$H$3:$H$27,syst_chauffage!$B$3:$B$27,D5256,syst_chauffage!$C$3:$C$27,E5256)</f>
        <v>31.4289261181756</v>
      </c>
      <c r="L5256" s="12" t="n">
        <f aca="false">H5256*SUMIFS(syst_chauffage!$K$3:$K$27,syst_chauffage!$B$3:$B$27,D5256,syst_chauffage!$C$3:$C$27,E5256)</f>
        <v>2.38228663901996</v>
      </c>
      <c r="N5256" s="0" t="str">
        <f aca="false">A5256</f>
        <v>Santé Action Sociale</v>
      </c>
      <c r="O5256" s="0" t="str">
        <f aca="false">B5256</f>
        <v>Hôpital</v>
      </c>
      <c r="P5256" s="0" t="str">
        <f aca="false">C5256</f>
        <v>Hopital pavillonnaire</v>
      </c>
      <c r="Q5256" s="0" t="str">
        <f aca="false">D5256</f>
        <v>PAC</v>
      </c>
      <c r="R5256" s="0" t="str">
        <f aca="false">E5256</f>
        <v>Electricité</v>
      </c>
      <c r="S5256" s="0" t="str">
        <f aca="false">F5256</f>
        <v>0617360902</v>
      </c>
      <c r="T5256" s="0" t="str">
        <f aca="false">G5256</f>
        <v>3</v>
      </c>
      <c r="U5256" s="0" t="n">
        <f aca="false">L5256</f>
        <v>2.38228663901996</v>
      </c>
      <c r="V5256" s="0" t="n">
        <f aca="false">K5256</f>
        <v>31.4289261181756</v>
      </c>
      <c r="W5256" s="0" t="n">
        <f aca="false">J5256</f>
        <v>801</v>
      </c>
    </row>
    <row r="5257" customFormat="false" ht="12.8" hidden="false" customHeight="false" outlineLevel="0" collapsed="false">
      <c r="A5257" s="0" t="s">
        <v>77</v>
      </c>
      <c r="B5257" s="0" t="s">
        <v>1219</v>
      </c>
      <c r="C5257" s="0" t="s">
        <v>1246</v>
      </c>
      <c r="D5257" s="0" t="s">
        <v>51</v>
      </c>
      <c r="E5257" s="0" t="s">
        <v>57</v>
      </c>
      <c r="F5257" s="0" t="s">
        <v>1253</v>
      </c>
      <c r="G5257" s="0" t="s">
        <v>1611</v>
      </c>
      <c r="H5257" s="0" t="n">
        <v>0.882460204109622</v>
      </c>
      <c r="I5257" s="0" t="n">
        <v>22.8549020748501</v>
      </c>
      <c r="J5257" s="0" t="n">
        <v>0</v>
      </c>
      <c r="K5257" s="0" t="n">
        <f aca="false">I5257*SUMIFS(syst_chauffage!$H$3:$H$27,syst_chauffage!$B$3:$B$27,D5257,syst_chauffage!$C$3:$C$27,E5257)</f>
        <v>48.4261973744409</v>
      </c>
      <c r="L5257" s="12" t="n">
        <f aca="false">H5257*SUMIFS(syst_chauffage!$K$3:$K$27,syst_chauffage!$B$3:$B$27,D5257,syst_chauffage!$C$3:$C$27,E5257)</f>
        <v>0.882460204109622</v>
      </c>
      <c r="N5257" s="0" t="str">
        <f aca="false">A5257</f>
        <v>Santé Action Sociale</v>
      </c>
      <c r="O5257" s="0" t="str">
        <f aca="false">B5257</f>
        <v>Hôpital</v>
      </c>
      <c r="P5257" s="0" t="str">
        <f aca="false">C5257</f>
        <v>Hopital pavillonnaire</v>
      </c>
      <c r="Q5257" s="0" t="str">
        <f aca="false">D5257</f>
        <v>Autre système centralisé performant</v>
      </c>
      <c r="R5257" s="0" t="str">
        <f aca="false">E5257</f>
        <v>Autres</v>
      </c>
      <c r="S5257" s="0" t="str">
        <f aca="false">F5257</f>
        <v>0617362101</v>
      </c>
      <c r="T5257" s="0" t="str">
        <f aca="false">G5257</f>
        <v>3</v>
      </c>
      <c r="U5257" s="0" t="n">
        <f aca="false">L5257</f>
        <v>0.882460204109622</v>
      </c>
      <c r="V5257" s="0" t="n">
        <f aca="false">K5257</f>
        <v>48.4261973744409</v>
      </c>
      <c r="W5257" s="0" t="n">
        <f aca="false">J5257</f>
        <v>0</v>
      </c>
    </row>
    <row r="5258" customFormat="false" ht="12.8" hidden="false" customHeight="false" outlineLevel="0" collapsed="false">
      <c r="A5258" s="0" t="s">
        <v>77</v>
      </c>
      <c r="B5258" s="0" t="s">
        <v>1219</v>
      </c>
      <c r="C5258" s="0" t="s">
        <v>1246</v>
      </c>
      <c r="D5258" s="0" t="s">
        <v>51</v>
      </c>
      <c r="E5258" s="0" t="s">
        <v>58</v>
      </c>
      <c r="F5258" s="0" t="s">
        <v>1254</v>
      </c>
      <c r="G5258" s="0" t="s">
        <v>1611</v>
      </c>
      <c r="H5258" s="0" t="n">
        <v>0.895835059695806</v>
      </c>
      <c r="I5258" s="0" t="n">
        <v>22.8041565758649</v>
      </c>
      <c r="J5258" s="0" t="n">
        <v>1190</v>
      </c>
      <c r="K5258" s="0" t="n">
        <f aca="false">I5258*SUMIFS(syst_chauffage!$H$3:$H$27,syst_chauffage!$B$3:$B$27,D5258,syst_chauffage!$C$3:$C$27,E5258)</f>
        <v>48.6640588895132</v>
      </c>
      <c r="L5258" s="12" t="n">
        <f aca="false">H5258*SUMIFS(syst_chauffage!$K$3:$K$27,syst_chauffage!$B$3:$B$27,D5258,syst_chauffage!$C$3:$C$27,E5258)</f>
        <v>0.895835059695806</v>
      </c>
      <c r="N5258" s="0" t="str">
        <f aca="false">A5258</f>
        <v>Santé Action Sociale</v>
      </c>
      <c r="O5258" s="0" t="str">
        <f aca="false">B5258</f>
        <v>Hôpital</v>
      </c>
      <c r="P5258" s="0" t="str">
        <f aca="false">C5258</f>
        <v>Hopital pavillonnaire</v>
      </c>
      <c r="Q5258" s="0" t="str">
        <f aca="false">D5258</f>
        <v>Autre système centralisé performant</v>
      </c>
      <c r="R5258" s="0" t="str">
        <f aca="false">E5258</f>
        <v>Urbain</v>
      </c>
      <c r="S5258" s="0" t="str">
        <f aca="false">F5258</f>
        <v>0617362106</v>
      </c>
      <c r="T5258" s="0" t="str">
        <f aca="false">G5258</f>
        <v>3</v>
      </c>
      <c r="U5258" s="0" t="n">
        <f aca="false">L5258</f>
        <v>0.895835059695806</v>
      </c>
      <c r="V5258" s="0" t="n">
        <f aca="false">K5258</f>
        <v>48.6640588895132</v>
      </c>
      <c r="W5258" s="0" t="n">
        <f aca="false">J5258</f>
        <v>1190</v>
      </c>
    </row>
    <row r="5259" customFormat="false" ht="12.8" hidden="false" customHeight="false" outlineLevel="0" collapsed="false">
      <c r="A5259" s="0" t="s">
        <v>77</v>
      </c>
      <c r="B5259" s="0" t="s">
        <v>1219</v>
      </c>
      <c r="C5259" s="0" t="s">
        <v>1246</v>
      </c>
      <c r="D5259" s="0" t="s">
        <v>27</v>
      </c>
      <c r="E5259" s="0" t="s">
        <v>23</v>
      </c>
      <c r="F5259" s="0" t="s">
        <v>1255</v>
      </c>
      <c r="G5259" s="0" t="s">
        <v>1611</v>
      </c>
      <c r="H5259" s="0" t="n">
        <v>0.746685682691834</v>
      </c>
      <c r="I5259" s="0" t="n">
        <v>4.54789018638692</v>
      </c>
      <c r="J5259" s="0" t="n">
        <v>693</v>
      </c>
      <c r="K5259" s="0" t="n">
        <f aca="false">I5259*SUMIFS(syst_chauffage!$H$3:$H$27,syst_chauffage!$B$3:$B$27,D5259,syst_chauffage!$C$3:$C$27,E5259)</f>
        <v>11.6626238855066</v>
      </c>
      <c r="L5259" s="12" t="n">
        <f aca="false">H5259*SUMIFS(syst_chauffage!$K$3:$K$27,syst_chauffage!$B$3:$B$27,D5259,syst_chauffage!$C$3:$C$27,E5259)</f>
        <v>0.746685682691834</v>
      </c>
      <c r="N5259" s="0" t="str">
        <f aca="false">A5259</f>
        <v>Santé Action Sociale</v>
      </c>
      <c r="O5259" s="0" t="str">
        <f aca="false">B5259</f>
        <v>Hôpital</v>
      </c>
      <c r="P5259" s="0" t="str">
        <f aca="false">C5259</f>
        <v>Hopital pavillonnaire</v>
      </c>
      <c r="Q5259" s="0" t="str">
        <f aca="false">D5259</f>
        <v>Chaudière condensation fioul</v>
      </c>
      <c r="R5259" s="0" t="str">
        <f aca="false">E5259</f>
        <v>Fioul</v>
      </c>
      <c r="S5259" s="0" t="str">
        <f aca="false">F5259</f>
        <v>0617362303</v>
      </c>
      <c r="T5259" s="0" t="str">
        <f aca="false">G5259</f>
        <v>3</v>
      </c>
      <c r="U5259" s="0" t="n">
        <f aca="false">L5259</f>
        <v>0.746685682691834</v>
      </c>
      <c r="V5259" s="0" t="n">
        <f aca="false">K5259</f>
        <v>11.6626238855066</v>
      </c>
      <c r="W5259" s="0" t="n">
        <f aca="false">J5259</f>
        <v>693</v>
      </c>
    </row>
    <row r="5260" customFormat="false" ht="12.8" hidden="false" customHeight="false" outlineLevel="0" collapsed="false">
      <c r="A5260" s="0" t="s">
        <v>77</v>
      </c>
      <c r="B5260" s="0" t="s">
        <v>1219</v>
      </c>
      <c r="C5260" s="0" t="s">
        <v>1246</v>
      </c>
      <c r="D5260" s="0" t="s">
        <v>18</v>
      </c>
      <c r="E5260" s="0" t="s">
        <v>14</v>
      </c>
      <c r="F5260" s="0" t="s">
        <v>1256</v>
      </c>
      <c r="G5260" s="0" t="s">
        <v>1611</v>
      </c>
      <c r="H5260" s="0" t="n">
        <v>0.958722249144943</v>
      </c>
      <c r="I5260" s="0" t="n">
        <v>3.51850255736673</v>
      </c>
      <c r="J5260" s="0" t="n">
        <v>693</v>
      </c>
      <c r="K5260" s="0" t="n">
        <f aca="false">I5260*SUMIFS(syst_chauffage!$H$3:$H$27,syst_chauffage!$B$3:$B$27,D5260,syst_chauffage!$C$3:$C$27,E5260)</f>
        <v>9.58766938109326</v>
      </c>
      <c r="L5260" s="12" t="n">
        <f aca="false">H5260*SUMIFS(syst_chauffage!$K$3:$K$27,syst_chauffage!$B$3:$B$27,D5260,syst_chauffage!$C$3:$C$27,E5260)</f>
        <v>0.931347747611324</v>
      </c>
      <c r="N5260" s="0" t="str">
        <f aca="false">A5260</f>
        <v>Santé Action Sociale</v>
      </c>
      <c r="O5260" s="0" t="str">
        <f aca="false">B5260</f>
        <v>Hôpital</v>
      </c>
      <c r="P5260" s="0" t="str">
        <f aca="false">C5260</f>
        <v>Hopital pavillonnaire</v>
      </c>
      <c r="Q5260" s="0" t="str">
        <f aca="false">D5260</f>
        <v>Chaudière condensation gaz</v>
      </c>
      <c r="R5260" s="0" t="str">
        <f aca="false">E5260</f>
        <v>Gaz</v>
      </c>
      <c r="S5260" s="0" t="str">
        <f aca="false">F5260</f>
        <v>0617362404</v>
      </c>
      <c r="T5260" s="0" t="str">
        <f aca="false">G5260</f>
        <v>3</v>
      </c>
      <c r="U5260" s="0" t="n">
        <f aca="false">L5260</f>
        <v>0.931347747611324</v>
      </c>
      <c r="V5260" s="0" t="n">
        <f aca="false">K5260</f>
        <v>9.58766938109326</v>
      </c>
      <c r="W5260" s="0" t="n">
        <f aca="false">J5260</f>
        <v>693</v>
      </c>
    </row>
    <row r="5261" customFormat="false" ht="12.8" hidden="false" customHeight="false" outlineLevel="0" collapsed="false">
      <c r="A5261" s="0" t="s">
        <v>77</v>
      </c>
      <c r="B5261" s="0" t="s">
        <v>1219</v>
      </c>
      <c r="C5261" s="0" t="s">
        <v>1246</v>
      </c>
      <c r="D5261" s="0" t="s">
        <v>32</v>
      </c>
      <c r="E5261" s="0" t="s">
        <v>30</v>
      </c>
      <c r="F5261" s="0" t="s">
        <v>1257</v>
      </c>
      <c r="G5261" s="0" t="s">
        <v>1611</v>
      </c>
      <c r="H5261" s="0" t="n">
        <v>1</v>
      </c>
      <c r="I5261" s="0" t="n">
        <v>12</v>
      </c>
      <c r="J5261" s="0" t="n">
        <v>0</v>
      </c>
      <c r="K5261" s="0" t="n">
        <f aca="false">I5261*SUMIFS(syst_chauffage!$H$3:$H$27,syst_chauffage!$B$3:$B$27,D5261,syst_chauffage!$C$3:$C$27,E5261)</f>
        <v>12</v>
      </c>
      <c r="L5261" s="12" t="n">
        <f aca="false">H5261*SUMIFS(syst_chauffage!$K$3:$K$27,syst_chauffage!$B$3:$B$27,D5261,syst_chauffage!$C$3:$C$27,E5261)</f>
        <v>1</v>
      </c>
      <c r="N5261" s="0" t="str">
        <f aca="false">A5261</f>
        <v>Santé Action Sociale</v>
      </c>
      <c r="O5261" s="0" t="str">
        <f aca="false">B5261</f>
        <v>Hôpital</v>
      </c>
      <c r="P5261" s="0" t="str">
        <f aca="false">C5261</f>
        <v>Hopital pavillonnaire</v>
      </c>
      <c r="Q5261" s="0" t="str">
        <f aca="false">D5261</f>
        <v>Electrique direct performant</v>
      </c>
      <c r="R5261" s="0" t="str">
        <f aca="false">E5261</f>
        <v>Electricité</v>
      </c>
      <c r="S5261" s="0" t="str">
        <f aca="false">F5261</f>
        <v>0617362602</v>
      </c>
      <c r="T5261" s="0" t="str">
        <f aca="false">G5261</f>
        <v>3</v>
      </c>
      <c r="U5261" s="0" t="n">
        <f aca="false">L5261</f>
        <v>1</v>
      </c>
      <c r="V5261" s="0" t="n">
        <f aca="false">K5261</f>
        <v>12</v>
      </c>
      <c r="W5261" s="0" t="n">
        <f aca="false">J5261</f>
        <v>0</v>
      </c>
    </row>
    <row r="5262" customFormat="false" ht="12.8" hidden="false" customHeight="false" outlineLevel="0" collapsed="false">
      <c r="A5262" s="0" t="s">
        <v>77</v>
      </c>
      <c r="B5262" s="0" t="s">
        <v>1219</v>
      </c>
      <c r="C5262" s="0" t="s">
        <v>1246</v>
      </c>
      <c r="D5262" s="0" t="s">
        <v>38</v>
      </c>
      <c r="E5262" s="0" t="s">
        <v>30</v>
      </c>
      <c r="F5262" s="0" t="s">
        <v>1258</v>
      </c>
      <c r="G5262" s="0" t="s">
        <v>1611</v>
      </c>
      <c r="H5262" s="0" t="n">
        <v>3.01122616213059</v>
      </c>
      <c r="I5262" s="0" t="n">
        <v>60.4782966335497</v>
      </c>
      <c r="J5262" s="0" t="n">
        <v>864</v>
      </c>
      <c r="K5262" s="0" t="n">
        <f aca="false">I5262*SUMIFS(syst_chauffage!$H$3:$H$27,syst_chauffage!$B$3:$B$27,D5262,syst_chauffage!$C$3:$C$27,E5262)</f>
        <v>61.1310873919539</v>
      </c>
      <c r="L5262" s="12" t="n">
        <f aca="false">H5262*SUMIFS(syst_chauffage!$K$3:$K$27,syst_chauffage!$B$3:$B$27,D5262,syst_chauffage!$C$3:$C$27,E5262)</f>
        <v>2.69389013888494</v>
      </c>
      <c r="N5262" s="0" t="str">
        <f aca="false">A5262</f>
        <v>Santé Action Sociale</v>
      </c>
      <c r="O5262" s="0" t="str">
        <f aca="false">B5262</f>
        <v>Hôpital</v>
      </c>
      <c r="P5262" s="0" t="str">
        <f aca="false">C5262</f>
        <v>Hopital pavillonnaire</v>
      </c>
      <c r="Q5262" s="0" t="str">
        <f aca="false">D5262</f>
        <v>PAC performant</v>
      </c>
      <c r="R5262" s="0" t="str">
        <f aca="false">E5262</f>
        <v>Electricité</v>
      </c>
      <c r="S5262" s="0" t="str">
        <f aca="false">F5262</f>
        <v>0617362902</v>
      </c>
      <c r="T5262" s="0" t="str">
        <f aca="false">G5262</f>
        <v>3</v>
      </c>
      <c r="U5262" s="0" t="n">
        <f aca="false">L5262</f>
        <v>2.69389013888494</v>
      </c>
      <c r="V5262" s="0" t="n">
        <f aca="false">K5262</f>
        <v>61.1310873919539</v>
      </c>
      <c r="W5262" s="0" t="n">
        <f aca="false">J5262</f>
        <v>864</v>
      </c>
    </row>
    <row r="5263" customFormat="false" ht="12.8" hidden="false" customHeight="false" outlineLevel="0" collapsed="false">
      <c r="A5263" s="0" t="s">
        <v>78</v>
      </c>
      <c r="B5263" s="0" t="s">
        <v>1259</v>
      </c>
      <c r="C5263" s="0" t="s">
        <v>1260</v>
      </c>
      <c r="D5263" s="0" t="s">
        <v>19</v>
      </c>
      <c r="E5263" s="0" t="s">
        <v>57</v>
      </c>
      <c r="F5263" s="0" t="s">
        <v>1261</v>
      </c>
      <c r="G5263" s="0" t="s">
        <v>1611</v>
      </c>
      <c r="H5263" s="0" t="n">
        <v>2.61800024864765</v>
      </c>
      <c r="I5263" s="0" t="n">
        <v>30.1216136913547</v>
      </c>
      <c r="J5263" s="0" t="n">
        <v>0</v>
      </c>
      <c r="K5263" s="0" t="n">
        <f aca="false">I5263*SUMIFS(syst_chauffage!$H$3:$H$27,syst_chauffage!$B$3:$B$27,D5263,syst_chauffage!$C$3:$C$27,E5263)</f>
        <v>41.9436444395829</v>
      </c>
      <c r="L5263" s="12" t="n">
        <f aca="false">H5263*SUMIFS(syst_chauffage!$K$3:$K$27,syst_chauffage!$B$3:$B$27,D5263,syst_chauffage!$C$3:$C$27,E5263)</f>
        <v>2.61800024864765</v>
      </c>
      <c r="N5263" s="0" t="str">
        <f aca="false">A5263</f>
        <v>Sport Loisir Culture</v>
      </c>
      <c r="O5263" s="0" t="str">
        <f aca="false">B5263</f>
        <v>Culture</v>
      </c>
      <c r="P5263" s="0" t="str">
        <f aca="false">C5263</f>
        <v>Grand cinéma</v>
      </c>
      <c r="Q5263" s="0" t="str">
        <f aca="false">D5263</f>
        <v>Autre système centralisé</v>
      </c>
      <c r="R5263" s="0" t="str">
        <f aca="false">E5263</f>
        <v>Autres</v>
      </c>
      <c r="S5263" s="0" t="str">
        <f aca="false">F5263</f>
        <v>0708180101</v>
      </c>
      <c r="T5263" s="0" t="str">
        <f aca="false">G5263</f>
        <v>3</v>
      </c>
      <c r="U5263" s="0" t="n">
        <f aca="false">L5263</f>
        <v>2.61800024864765</v>
      </c>
      <c r="V5263" s="0" t="n">
        <f aca="false">K5263</f>
        <v>41.9436444395829</v>
      </c>
      <c r="W5263" s="0" t="n">
        <f aca="false">J5263</f>
        <v>0</v>
      </c>
    </row>
    <row r="5264" customFormat="false" ht="12.8" hidden="false" customHeight="false" outlineLevel="0" collapsed="false">
      <c r="A5264" s="0" t="s">
        <v>78</v>
      </c>
      <c r="B5264" s="0" t="s">
        <v>1259</v>
      </c>
      <c r="C5264" s="0" t="s">
        <v>1260</v>
      </c>
      <c r="D5264" s="0" t="s">
        <v>19</v>
      </c>
      <c r="E5264" s="0" t="s">
        <v>58</v>
      </c>
      <c r="F5264" s="0" t="s">
        <v>1262</v>
      </c>
      <c r="G5264" s="0" t="s">
        <v>1611</v>
      </c>
      <c r="H5264" s="0" t="n">
        <v>2.20575775390292</v>
      </c>
      <c r="I5264" s="0" t="n">
        <v>26.4207251915451</v>
      </c>
      <c r="J5264" s="0" t="n">
        <v>680</v>
      </c>
      <c r="K5264" s="0" t="n">
        <f aca="false">I5264*SUMIFS(syst_chauffage!$H$3:$H$27,syst_chauffage!$B$3:$B$27,D5264,syst_chauffage!$C$3:$C$27,E5264)</f>
        <v>43.4607610749824</v>
      </c>
      <c r="L5264" s="12" t="n">
        <f aca="false">H5264*SUMIFS(syst_chauffage!$K$3:$K$27,syst_chauffage!$B$3:$B$27,D5264,syst_chauffage!$C$3:$C$27,E5264)</f>
        <v>2.20575775390292</v>
      </c>
      <c r="N5264" s="0" t="str">
        <f aca="false">A5264</f>
        <v>Sport Loisir Culture</v>
      </c>
      <c r="O5264" s="0" t="str">
        <f aca="false">B5264</f>
        <v>Culture</v>
      </c>
      <c r="P5264" s="0" t="str">
        <f aca="false">C5264</f>
        <v>Grand cinéma</v>
      </c>
      <c r="Q5264" s="0" t="str">
        <f aca="false">D5264</f>
        <v>Autre système centralisé</v>
      </c>
      <c r="R5264" s="0" t="str">
        <f aca="false">E5264</f>
        <v>Urbain</v>
      </c>
      <c r="S5264" s="0" t="str">
        <f aca="false">F5264</f>
        <v>0708180106</v>
      </c>
      <c r="T5264" s="0" t="str">
        <f aca="false">G5264</f>
        <v>3</v>
      </c>
      <c r="U5264" s="0" t="n">
        <f aca="false">L5264</f>
        <v>2.20575775390292</v>
      </c>
      <c r="V5264" s="0" t="n">
        <f aca="false">K5264</f>
        <v>43.4607610749824</v>
      </c>
      <c r="W5264" s="0" t="n">
        <f aca="false">J5264</f>
        <v>680</v>
      </c>
    </row>
    <row r="5265" customFormat="false" ht="12.8" hidden="false" customHeight="false" outlineLevel="0" collapsed="false">
      <c r="A5265" s="0" t="s">
        <v>78</v>
      </c>
      <c r="B5265" s="0" t="s">
        <v>1259</v>
      </c>
      <c r="C5265" s="0" t="s">
        <v>1260</v>
      </c>
      <c r="D5265" s="0" t="s">
        <v>24</v>
      </c>
      <c r="E5265" s="0" t="s">
        <v>30</v>
      </c>
      <c r="F5265" s="0" t="s">
        <v>1263</v>
      </c>
      <c r="G5265" s="0" t="s">
        <v>1611</v>
      </c>
      <c r="H5265" s="0" t="n">
        <v>0.84</v>
      </c>
      <c r="I5265" s="0" t="n">
        <v>10.4</v>
      </c>
      <c r="J5265" s="0" t="n">
        <v>0</v>
      </c>
      <c r="K5265" s="0" t="n">
        <f aca="false">I5265*SUMIFS(syst_chauffage!$H$3:$H$27,syst_chauffage!$B$3:$B$27,D5265,syst_chauffage!$C$3:$C$27,E5265)</f>
        <v>3</v>
      </c>
      <c r="L5265" s="12" t="n">
        <f aca="false">H5265*SUMIFS(syst_chauffage!$K$3:$K$27,syst_chauffage!$B$3:$B$27,D5265,syst_chauffage!$C$3:$C$27,E5265)</f>
        <v>0.84</v>
      </c>
      <c r="N5265" s="0" t="str">
        <f aca="false">A5265</f>
        <v>Sport Loisir Culture</v>
      </c>
      <c r="O5265" s="0" t="str">
        <f aca="false">B5265</f>
        <v>Culture</v>
      </c>
      <c r="P5265" s="0" t="str">
        <f aca="false">C5265</f>
        <v>Grand cinéma</v>
      </c>
      <c r="Q5265" s="0" t="str">
        <f aca="false">D5265</f>
        <v>Cassette rayonnante</v>
      </c>
      <c r="R5265" s="0" t="str">
        <f aca="false">E5265</f>
        <v>Electricité</v>
      </c>
      <c r="S5265" s="0" t="str">
        <f aca="false">F5265</f>
        <v>0708180202</v>
      </c>
      <c r="T5265" s="0" t="str">
        <f aca="false">G5265</f>
        <v>3</v>
      </c>
      <c r="U5265" s="0" t="n">
        <f aca="false">L5265</f>
        <v>0.84</v>
      </c>
      <c r="V5265" s="0" t="n">
        <f aca="false">K5265</f>
        <v>3</v>
      </c>
      <c r="W5265" s="0" t="n">
        <f aca="false">J5265</f>
        <v>0</v>
      </c>
    </row>
    <row r="5266" customFormat="false" ht="12.8" hidden="false" customHeight="false" outlineLevel="0" collapsed="false">
      <c r="A5266" s="0" t="s">
        <v>78</v>
      </c>
      <c r="B5266" s="0" t="s">
        <v>1259</v>
      </c>
      <c r="C5266" s="0" t="s">
        <v>1260</v>
      </c>
      <c r="D5266" s="0" t="s">
        <v>22</v>
      </c>
      <c r="E5266" s="0" t="s">
        <v>23</v>
      </c>
      <c r="F5266" s="0" t="s">
        <v>1264</v>
      </c>
      <c r="G5266" s="0" t="s">
        <v>1611</v>
      </c>
      <c r="H5266" s="0" t="n">
        <v>0.696675140363582</v>
      </c>
      <c r="I5266" s="0" t="n">
        <v>12.0073492066613</v>
      </c>
      <c r="J5266" s="0" t="n">
        <v>0</v>
      </c>
      <c r="K5266" s="0" t="n">
        <f aca="false">I5266*SUMIFS(syst_chauffage!$H$3:$H$27,syst_chauffage!$B$3:$B$27,D5266,syst_chauffage!$C$3:$C$27,E5266)</f>
        <v>21.1452122170517</v>
      </c>
      <c r="L5266" s="12" t="n">
        <f aca="false">H5266*SUMIFS(syst_chauffage!$K$3:$K$27,syst_chauffage!$B$3:$B$27,D5266,syst_chauffage!$C$3:$C$27,E5266)</f>
        <v>0.696675140363582</v>
      </c>
      <c r="N5266" s="0" t="str">
        <f aca="false">A5266</f>
        <v>Sport Loisir Culture</v>
      </c>
      <c r="O5266" s="0" t="str">
        <f aca="false">B5266</f>
        <v>Culture</v>
      </c>
      <c r="P5266" s="0" t="str">
        <f aca="false">C5266</f>
        <v>Grand cinéma</v>
      </c>
      <c r="Q5266" s="0" t="str">
        <f aca="false">D5266</f>
        <v>Chaudière fioul</v>
      </c>
      <c r="R5266" s="0" t="str">
        <f aca="false">E5266</f>
        <v>Fioul</v>
      </c>
      <c r="S5266" s="0" t="str">
        <f aca="false">F5266</f>
        <v>0708180303</v>
      </c>
      <c r="T5266" s="0" t="str">
        <f aca="false">G5266</f>
        <v>3</v>
      </c>
      <c r="U5266" s="0" t="n">
        <f aca="false">L5266</f>
        <v>0.696675140363582</v>
      </c>
      <c r="V5266" s="0" t="n">
        <f aca="false">K5266</f>
        <v>21.1452122170517</v>
      </c>
      <c r="W5266" s="0" t="n">
        <f aca="false">J5266</f>
        <v>0</v>
      </c>
    </row>
    <row r="5267" customFormat="false" ht="12.8" hidden="false" customHeight="false" outlineLevel="0" collapsed="false">
      <c r="A5267" s="0" t="s">
        <v>78</v>
      </c>
      <c r="B5267" s="0" t="s">
        <v>1259</v>
      </c>
      <c r="C5267" s="0" t="s">
        <v>1260</v>
      </c>
      <c r="D5267" s="0" t="s">
        <v>13</v>
      </c>
      <c r="E5267" s="0" t="s">
        <v>14</v>
      </c>
      <c r="F5267" s="0" t="s">
        <v>1265</v>
      </c>
      <c r="G5267" s="0" t="s">
        <v>1611</v>
      </c>
      <c r="H5267" s="0" t="n">
        <v>0.727269249401621</v>
      </c>
      <c r="I5267" s="0" t="n">
        <v>8.68928146132467</v>
      </c>
      <c r="J5267" s="0" t="n">
        <v>196</v>
      </c>
      <c r="K5267" s="0" t="n">
        <f aca="false">I5267*SUMIFS(syst_chauffage!$H$3:$H$27,syst_chauffage!$B$3:$B$27,D5267,syst_chauffage!$C$3:$C$27,E5267)</f>
        <v>17.5488010389096</v>
      </c>
      <c r="L5267" s="12" t="n">
        <f aca="false">H5267*SUMIFS(syst_chauffage!$K$3:$K$27,syst_chauffage!$B$3:$B$27,D5267,syst_chauffage!$C$3:$C$27,E5267)</f>
        <v>0.727269249401621</v>
      </c>
      <c r="N5267" s="0" t="str">
        <f aca="false">A5267</f>
        <v>Sport Loisir Culture</v>
      </c>
      <c r="O5267" s="0" t="str">
        <f aca="false">B5267</f>
        <v>Culture</v>
      </c>
      <c r="P5267" s="0" t="str">
        <f aca="false">C5267</f>
        <v>Grand cinéma</v>
      </c>
      <c r="Q5267" s="0" t="str">
        <f aca="false">D5267</f>
        <v>Chaudière gaz</v>
      </c>
      <c r="R5267" s="0" t="str">
        <f aca="false">E5267</f>
        <v>Gaz</v>
      </c>
      <c r="S5267" s="0" t="str">
        <f aca="false">F5267</f>
        <v>0708180404</v>
      </c>
      <c r="T5267" s="0" t="str">
        <f aca="false">G5267</f>
        <v>3</v>
      </c>
      <c r="U5267" s="0" t="n">
        <f aca="false">L5267</f>
        <v>0.727269249401621</v>
      </c>
      <c r="V5267" s="0" t="n">
        <f aca="false">K5267</f>
        <v>17.5488010389096</v>
      </c>
      <c r="W5267" s="0" t="n">
        <f aca="false">J5267</f>
        <v>196</v>
      </c>
    </row>
    <row r="5268" customFormat="false" ht="12.8" hidden="false" customHeight="false" outlineLevel="0" collapsed="false">
      <c r="A5268" s="0" t="s">
        <v>78</v>
      </c>
      <c r="B5268" s="0" t="s">
        <v>1259</v>
      </c>
      <c r="C5268" s="0" t="s">
        <v>1260</v>
      </c>
      <c r="D5268" s="0" t="s">
        <v>29</v>
      </c>
      <c r="E5268" s="0" t="s">
        <v>30</v>
      </c>
      <c r="F5268" s="0" t="s">
        <v>1266</v>
      </c>
      <c r="G5268" s="0" t="s">
        <v>1611</v>
      </c>
      <c r="H5268" s="0" t="n">
        <v>0.919999999999999</v>
      </c>
      <c r="I5268" s="0" t="n">
        <v>10.4</v>
      </c>
      <c r="J5268" s="0" t="n">
        <v>0</v>
      </c>
      <c r="K5268" s="0" t="n">
        <f aca="false">I5268*SUMIFS(syst_chauffage!$H$3:$H$27,syst_chauffage!$B$3:$B$27,D5268,syst_chauffage!$C$3:$C$27,E5268)</f>
        <v>3</v>
      </c>
      <c r="L5268" s="12" t="n">
        <f aca="false">H5268*SUMIFS(syst_chauffage!$K$3:$K$27,syst_chauffage!$B$3:$B$27,D5268,syst_chauffage!$C$3:$C$27,E5268)</f>
        <v>0.919999999999999</v>
      </c>
      <c r="N5268" s="0" t="str">
        <f aca="false">A5268</f>
        <v>Sport Loisir Culture</v>
      </c>
      <c r="O5268" s="0" t="str">
        <f aca="false">B5268</f>
        <v>Culture</v>
      </c>
      <c r="P5268" s="0" t="str">
        <f aca="false">C5268</f>
        <v>Grand cinéma</v>
      </c>
      <c r="Q5268" s="0" t="str">
        <f aca="false">D5268</f>
        <v>Electrique direct</v>
      </c>
      <c r="R5268" s="0" t="str">
        <f aca="false">E5268</f>
        <v>Electricité</v>
      </c>
      <c r="S5268" s="0" t="str">
        <f aca="false">F5268</f>
        <v>0708180602</v>
      </c>
      <c r="T5268" s="0" t="str">
        <f aca="false">G5268</f>
        <v>3</v>
      </c>
      <c r="U5268" s="0" t="n">
        <f aca="false">L5268</f>
        <v>0.919999999999999</v>
      </c>
      <c r="V5268" s="0" t="n">
        <f aca="false">K5268</f>
        <v>3</v>
      </c>
      <c r="W5268" s="0" t="n">
        <f aca="false">J5268</f>
        <v>0</v>
      </c>
    </row>
    <row r="5269" customFormat="false" ht="12.8" hidden="false" customHeight="false" outlineLevel="0" collapsed="false">
      <c r="A5269" s="0" t="s">
        <v>78</v>
      </c>
      <c r="B5269" s="0" t="s">
        <v>1259</v>
      </c>
      <c r="C5269" s="0" t="s">
        <v>1260</v>
      </c>
      <c r="D5269" s="0" t="s">
        <v>36</v>
      </c>
      <c r="E5269" s="0" t="s">
        <v>30</v>
      </c>
      <c r="F5269" s="0" t="s">
        <v>1267</v>
      </c>
      <c r="G5269" s="0" t="s">
        <v>1611</v>
      </c>
      <c r="H5269" s="0" t="n">
        <v>2.95662809302325</v>
      </c>
      <c r="I5269" s="0" t="n">
        <v>21.5670908823214</v>
      </c>
      <c r="J5269" s="0" t="n">
        <v>495</v>
      </c>
      <c r="K5269" s="0" t="n">
        <f aca="false">I5269*SUMIFS(syst_chauffage!$H$3:$H$27,syst_chauffage!$B$3:$B$27,D5269,syst_chauffage!$C$3:$C$27,E5269)</f>
        <v>13.3426555210527</v>
      </c>
      <c r="L5269" s="12" t="n">
        <f aca="false">H5269*SUMIFS(syst_chauffage!$K$3:$K$27,syst_chauffage!$B$3:$B$27,D5269,syst_chauffage!$C$3:$C$27,E5269)</f>
        <v>2.48413091717754</v>
      </c>
      <c r="N5269" s="0" t="str">
        <f aca="false">A5269</f>
        <v>Sport Loisir Culture</v>
      </c>
      <c r="O5269" s="0" t="str">
        <f aca="false">B5269</f>
        <v>Culture</v>
      </c>
      <c r="P5269" s="0" t="str">
        <f aca="false">C5269</f>
        <v>Grand cinéma</v>
      </c>
      <c r="Q5269" s="0" t="str">
        <f aca="false">D5269</f>
        <v>PAC</v>
      </c>
      <c r="R5269" s="0" t="str">
        <f aca="false">E5269</f>
        <v>Electricité</v>
      </c>
      <c r="S5269" s="0" t="str">
        <f aca="false">F5269</f>
        <v>0708180902</v>
      </c>
      <c r="T5269" s="0" t="str">
        <f aca="false">G5269</f>
        <v>3</v>
      </c>
      <c r="U5269" s="0" t="n">
        <f aca="false">L5269</f>
        <v>2.48413091717754</v>
      </c>
      <c r="V5269" s="0" t="n">
        <f aca="false">K5269</f>
        <v>13.3426555210527</v>
      </c>
      <c r="W5269" s="0" t="n">
        <f aca="false">J5269</f>
        <v>495</v>
      </c>
    </row>
    <row r="5270" customFormat="false" ht="12.8" hidden="false" customHeight="false" outlineLevel="0" collapsed="false">
      <c r="A5270" s="0" t="s">
        <v>78</v>
      </c>
      <c r="B5270" s="0" t="s">
        <v>1259</v>
      </c>
      <c r="C5270" s="0" t="s">
        <v>1260</v>
      </c>
      <c r="D5270" s="0" t="s">
        <v>42</v>
      </c>
      <c r="E5270" s="0" t="s">
        <v>30</v>
      </c>
      <c r="F5270" s="0" t="s">
        <v>1268</v>
      </c>
      <c r="G5270" s="0" t="s">
        <v>1611</v>
      </c>
      <c r="H5270" s="0" t="n">
        <v>2.8152736744186</v>
      </c>
      <c r="I5270" s="0" t="n">
        <v>3.85922288148865</v>
      </c>
      <c r="J5270" s="0" t="n">
        <v>495</v>
      </c>
      <c r="K5270" s="0" t="n">
        <f aca="false">I5270*SUMIFS(syst_chauffage!$H$3:$H$27,syst_chauffage!$B$3:$B$27,D5270,syst_chauffage!$C$3:$C$27,E5270)</f>
        <v>3.48369053132102</v>
      </c>
      <c r="L5270" s="12" t="n">
        <f aca="false">H5270*SUMIFS(syst_chauffage!$K$3:$K$27,syst_chauffage!$B$3:$B$27,D5270,syst_chauffage!$C$3:$C$27,E5270)</f>
        <v>2.50992612734922</v>
      </c>
      <c r="N5270" s="0" t="str">
        <f aca="false">A5270</f>
        <v>Sport Loisir Culture</v>
      </c>
      <c r="O5270" s="0" t="str">
        <f aca="false">B5270</f>
        <v>Culture</v>
      </c>
      <c r="P5270" s="0" t="str">
        <f aca="false">C5270</f>
        <v>Grand cinéma</v>
      </c>
      <c r="Q5270" s="0" t="str">
        <f aca="false">D5270</f>
        <v>Rooftop</v>
      </c>
      <c r="R5270" s="0" t="str">
        <f aca="false">E5270</f>
        <v>Electricité</v>
      </c>
      <c r="S5270" s="0" t="str">
        <f aca="false">F5270</f>
        <v>0708181002</v>
      </c>
      <c r="T5270" s="0" t="str">
        <f aca="false">G5270</f>
        <v>3</v>
      </c>
      <c r="U5270" s="0" t="n">
        <f aca="false">L5270</f>
        <v>2.50992612734922</v>
      </c>
      <c r="V5270" s="0" t="n">
        <f aca="false">K5270</f>
        <v>3.48369053132102</v>
      </c>
      <c r="W5270" s="0" t="n">
        <f aca="false">J5270</f>
        <v>495</v>
      </c>
    </row>
    <row r="5271" customFormat="false" ht="12.8" hidden="false" customHeight="false" outlineLevel="0" collapsed="false">
      <c r="A5271" s="0" t="s">
        <v>78</v>
      </c>
      <c r="B5271" s="0" t="s">
        <v>1259</v>
      </c>
      <c r="C5271" s="0" t="s">
        <v>1260</v>
      </c>
      <c r="D5271" s="0" t="s">
        <v>51</v>
      </c>
      <c r="E5271" s="0" t="s">
        <v>57</v>
      </c>
      <c r="F5271" s="0" t="s">
        <v>1269</v>
      </c>
      <c r="G5271" s="0" t="s">
        <v>1611</v>
      </c>
      <c r="H5271" s="0" t="n">
        <v>3.17705777726909</v>
      </c>
      <c r="I5271" s="0" t="n">
        <v>35.8590639182794</v>
      </c>
      <c r="J5271" s="0" t="n">
        <v>0</v>
      </c>
      <c r="K5271" s="0" t="n">
        <f aca="false">I5271*SUMIFS(syst_chauffage!$H$3:$H$27,syst_chauffage!$B$3:$B$27,D5271,syst_chauffage!$C$3:$C$27,E5271)</f>
        <v>75.9801158317008</v>
      </c>
      <c r="L5271" s="12" t="n">
        <f aca="false">H5271*SUMIFS(syst_chauffage!$K$3:$K$27,syst_chauffage!$B$3:$B$27,D5271,syst_chauffage!$C$3:$C$27,E5271)</f>
        <v>3.17705777726909</v>
      </c>
      <c r="N5271" s="0" t="str">
        <f aca="false">A5271</f>
        <v>Sport Loisir Culture</v>
      </c>
      <c r="O5271" s="0" t="str">
        <f aca="false">B5271</f>
        <v>Culture</v>
      </c>
      <c r="P5271" s="0" t="str">
        <f aca="false">C5271</f>
        <v>Grand cinéma</v>
      </c>
      <c r="Q5271" s="0" t="str">
        <f aca="false">D5271</f>
        <v>Autre système centralisé performant</v>
      </c>
      <c r="R5271" s="0" t="str">
        <f aca="false">E5271</f>
        <v>Autres</v>
      </c>
      <c r="S5271" s="0" t="str">
        <f aca="false">F5271</f>
        <v>0708182101</v>
      </c>
      <c r="T5271" s="0" t="str">
        <f aca="false">G5271</f>
        <v>3</v>
      </c>
      <c r="U5271" s="0" t="n">
        <f aca="false">L5271</f>
        <v>3.17705777726909</v>
      </c>
      <c r="V5271" s="0" t="n">
        <f aca="false">K5271</f>
        <v>75.9801158317008</v>
      </c>
      <c r="W5271" s="0" t="n">
        <f aca="false">J5271</f>
        <v>0</v>
      </c>
    </row>
    <row r="5272" customFormat="false" ht="12.8" hidden="false" customHeight="false" outlineLevel="0" collapsed="false">
      <c r="A5272" s="0" t="s">
        <v>78</v>
      </c>
      <c r="B5272" s="0" t="s">
        <v>1259</v>
      </c>
      <c r="C5272" s="0" t="s">
        <v>1260</v>
      </c>
      <c r="D5272" s="0" t="s">
        <v>51</v>
      </c>
      <c r="E5272" s="0" t="s">
        <v>58</v>
      </c>
      <c r="F5272" s="0" t="s">
        <v>1270</v>
      </c>
      <c r="G5272" s="0" t="s">
        <v>1611</v>
      </c>
      <c r="H5272" s="0" t="n">
        <v>2.66490701053421</v>
      </c>
      <c r="I5272" s="0" t="n">
        <v>31.4532442756489</v>
      </c>
      <c r="J5272" s="0" t="n">
        <v>680</v>
      </c>
      <c r="K5272" s="0" t="n">
        <f aca="false">I5272*SUMIFS(syst_chauffage!$H$3:$H$27,syst_chauffage!$B$3:$B$27,D5272,syst_chauffage!$C$3:$C$27,E5272)</f>
        <v>67.121207776498</v>
      </c>
      <c r="L5272" s="12" t="n">
        <f aca="false">H5272*SUMIFS(syst_chauffage!$K$3:$K$27,syst_chauffage!$B$3:$B$27,D5272,syst_chauffage!$C$3:$C$27,E5272)</f>
        <v>2.66490701053421</v>
      </c>
      <c r="N5272" s="0" t="str">
        <f aca="false">A5272</f>
        <v>Sport Loisir Culture</v>
      </c>
      <c r="O5272" s="0" t="str">
        <f aca="false">B5272</f>
        <v>Culture</v>
      </c>
      <c r="P5272" s="0" t="str">
        <f aca="false">C5272</f>
        <v>Grand cinéma</v>
      </c>
      <c r="Q5272" s="0" t="str">
        <f aca="false">D5272</f>
        <v>Autre système centralisé performant</v>
      </c>
      <c r="R5272" s="0" t="str">
        <f aca="false">E5272</f>
        <v>Urbain</v>
      </c>
      <c r="S5272" s="0" t="str">
        <f aca="false">F5272</f>
        <v>0708182106</v>
      </c>
      <c r="T5272" s="0" t="str">
        <f aca="false">G5272</f>
        <v>3</v>
      </c>
      <c r="U5272" s="0" t="n">
        <f aca="false">L5272</f>
        <v>2.66490701053421</v>
      </c>
      <c r="V5272" s="0" t="n">
        <f aca="false">K5272</f>
        <v>67.121207776498</v>
      </c>
      <c r="W5272" s="0" t="n">
        <f aca="false">J5272</f>
        <v>680</v>
      </c>
    </row>
    <row r="5273" customFormat="false" ht="12.8" hidden="false" customHeight="false" outlineLevel="0" collapsed="false">
      <c r="A5273" s="0" t="s">
        <v>78</v>
      </c>
      <c r="B5273" s="0" t="s">
        <v>1259</v>
      </c>
      <c r="C5273" s="0" t="s">
        <v>1260</v>
      </c>
      <c r="D5273" s="0" t="s">
        <v>54</v>
      </c>
      <c r="E5273" s="0" t="s">
        <v>30</v>
      </c>
      <c r="F5273" s="0" t="s">
        <v>1271</v>
      </c>
      <c r="G5273" s="0" t="s">
        <v>1611</v>
      </c>
      <c r="H5273" s="0" t="n">
        <v>1</v>
      </c>
      <c r="I5273" s="0" t="n">
        <v>12</v>
      </c>
      <c r="J5273" s="0" t="n">
        <v>0</v>
      </c>
      <c r="K5273" s="0" t="n">
        <f aca="false">I5273*SUMIFS(syst_chauffage!$H$3:$H$27,syst_chauffage!$B$3:$B$27,D5273,syst_chauffage!$C$3:$C$27,E5273)</f>
        <v>12</v>
      </c>
      <c r="L5273" s="12" t="n">
        <f aca="false">H5273*SUMIFS(syst_chauffage!$K$3:$K$27,syst_chauffage!$B$3:$B$27,D5273,syst_chauffage!$C$3:$C$27,E5273)</f>
        <v>1</v>
      </c>
      <c r="N5273" s="0" t="str">
        <f aca="false">A5273</f>
        <v>Sport Loisir Culture</v>
      </c>
      <c r="O5273" s="0" t="str">
        <f aca="false">B5273</f>
        <v>Culture</v>
      </c>
      <c r="P5273" s="0" t="str">
        <f aca="false">C5273</f>
        <v>Grand cinéma</v>
      </c>
      <c r="Q5273" s="0" t="str">
        <f aca="false">D5273</f>
        <v>Cassette rayonnante performant</v>
      </c>
      <c r="R5273" s="0" t="str">
        <f aca="false">E5273</f>
        <v>Electricité</v>
      </c>
      <c r="S5273" s="0" t="str">
        <f aca="false">F5273</f>
        <v>0708182202</v>
      </c>
      <c r="T5273" s="0" t="str">
        <f aca="false">G5273</f>
        <v>3</v>
      </c>
      <c r="U5273" s="0" t="n">
        <f aca="false">L5273</f>
        <v>1</v>
      </c>
      <c r="V5273" s="0" t="n">
        <f aca="false">K5273</f>
        <v>12</v>
      </c>
      <c r="W5273" s="0" t="n">
        <f aca="false">J5273</f>
        <v>0</v>
      </c>
    </row>
    <row r="5274" customFormat="false" ht="12.8" hidden="false" customHeight="false" outlineLevel="0" collapsed="false">
      <c r="A5274" s="0" t="s">
        <v>78</v>
      </c>
      <c r="B5274" s="0" t="s">
        <v>1259</v>
      </c>
      <c r="C5274" s="0" t="s">
        <v>1260</v>
      </c>
      <c r="D5274" s="0" t="s">
        <v>27</v>
      </c>
      <c r="E5274" s="0" t="s">
        <v>23</v>
      </c>
      <c r="F5274" s="0" t="s">
        <v>1272</v>
      </c>
      <c r="G5274" s="0" t="s">
        <v>1611</v>
      </c>
      <c r="H5274" s="0" t="n">
        <v>0.757256696292313</v>
      </c>
      <c r="I5274" s="0" t="n">
        <v>14.2944633412635</v>
      </c>
      <c r="J5274" s="0" t="n">
        <v>441</v>
      </c>
      <c r="K5274" s="0" t="n">
        <f aca="false">I5274*SUMIFS(syst_chauffage!$H$3:$H$27,syst_chauffage!$B$3:$B$27,D5274,syst_chauffage!$C$3:$C$27,E5274)</f>
        <v>36.6567667120305</v>
      </c>
      <c r="L5274" s="12" t="n">
        <f aca="false">H5274*SUMIFS(syst_chauffage!$K$3:$K$27,syst_chauffage!$B$3:$B$27,D5274,syst_chauffage!$C$3:$C$27,E5274)</f>
        <v>0.757256696292313</v>
      </c>
      <c r="N5274" s="0" t="str">
        <f aca="false">A5274</f>
        <v>Sport Loisir Culture</v>
      </c>
      <c r="O5274" s="0" t="str">
        <f aca="false">B5274</f>
        <v>Culture</v>
      </c>
      <c r="P5274" s="0" t="str">
        <f aca="false">C5274</f>
        <v>Grand cinéma</v>
      </c>
      <c r="Q5274" s="0" t="str">
        <f aca="false">D5274</f>
        <v>Chaudière condensation fioul</v>
      </c>
      <c r="R5274" s="0" t="str">
        <f aca="false">E5274</f>
        <v>Fioul</v>
      </c>
      <c r="S5274" s="0" t="str">
        <f aca="false">F5274</f>
        <v>0708182303</v>
      </c>
      <c r="T5274" s="0" t="str">
        <f aca="false">G5274</f>
        <v>3</v>
      </c>
      <c r="U5274" s="0" t="n">
        <f aca="false">L5274</f>
        <v>0.757256696292313</v>
      </c>
      <c r="V5274" s="0" t="n">
        <f aca="false">K5274</f>
        <v>36.6567667120305</v>
      </c>
      <c r="W5274" s="0" t="n">
        <f aca="false">J5274</f>
        <v>441</v>
      </c>
    </row>
    <row r="5275" customFormat="false" ht="12.8" hidden="false" customHeight="false" outlineLevel="0" collapsed="false">
      <c r="A5275" s="0" t="s">
        <v>78</v>
      </c>
      <c r="B5275" s="0" t="s">
        <v>1259</v>
      </c>
      <c r="C5275" s="0" t="s">
        <v>1260</v>
      </c>
      <c r="D5275" s="0" t="s">
        <v>18</v>
      </c>
      <c r="E5275" s="0" t="s">
        <v>14</v>
      </c>
      <c r="F5275" s="0" t="s">
        <v>1273</v>
      </c>
      <c r="G5275" s="0" t="s">
        <v>1611</v>
      </c>
      <c r="H5275" s="0" t="n">
        <v>0.981239301611903</v>
      </c>
      <c r="I5275" s="0" t="n">
        <v>10.3443826920532</v>
      </c>
      <c r="J5275" s="0" t="n">
        <v>441</v>
      </c>
      <c r="K5275" s="0" t="n">
        <f aca="false">I5275*SUMIFS(syst_chauffage!$H$3:$H$27,syst_chauffage!$B$3:$B$27,D5275,syst_chauffage!$C$3:$C$27,E5275)</f>
        <v>28.1877075789694</v>
      </c>
      <c r="L5275" s="12" t="n">
        <f aca="false">H5275*SUMIFS(syst_chauffage!$K$3:$K$27,syst_chauffage!$B$3:$B$27,D5275,syst_chauffage!$C$3:$C$27,E5275)</f>
        <v>0.953221868209498</v>
      </c>
      <c r="N5275" s="0" t="str">
        <f aca="false">A5275</f>
        <v>Sport Loisir Culture</v>
      </c>
      <c r="O5275" s="0" t="str">
        <f aca="false">B5275</f>
        <v>Culture</v>
      </c>
      <c r="P5275" s="0" t="str">
        <f aca="false">C5275</f>
        <v>Grand cinéma</v>
      </c>
      <c r="Q5275" s="0" t="str">
        <f aca="false">D5275</f>
        <v>Chaudière condensation gaz</v>
      </c>
      <c r="R5275" s="0" t="str">
        <f aca="false">E5275</f>
        <v>Gaz</v>
      </c>
      <c r="S5275" s="0" t="str">
        <f aca="false">F5275</f>
        <v>0708182404</v>
      </c>
      <c r="T5275" s="0" t="str">
        <f aca="false">G5275</f>
        <v>3</v>
      </c>
      <c r="U5275" s="0" t="n">
        <f aca="false">L5275</f>
        <v>0.953221868209498</v>
      </c>
      <c r="V5275" s="0" t="n">
        <f aca="false">K5275</f>
        <v>28.1877075789694</v>
      </c>
      <c r="W5275" s="0" t="n">
        <f aca="false">J5275</f>
        <v>441</v>
      </c>
    </row>
    <row r="5276" customFormat="false" ht="12.8" hidden="false" customHeight="false" outlineLevel="0" collapsed="false">
      <c r="A5276" s="0" t="s">
        <v>78</v>
      </c>
      <c r="B5276" s="0" t="s">
        <v>1259</v>
      </c>
      <c r="C5276" s="0" t="s">
        <v>1260</v>
      </c>
      <c r="D5276" s="0" t="s">
        <v>32</v>
      </c>
      <c r="E5276" s="0" t="s">
        <v>30</v>
      </c>
      <c r="F5276" s="0" t="s">
        <v>1274</v>
      </c>
      <c r="G5276" s="0" t="s">
        <v>1611</v>
      </c>
      <c r="H5276" s="0" t="n">
        <v>1</v>
      </c>
      <c r="I5276" s="0" t="n">
        <v>12</v>
      </c>
      <c r="J5276" s="0" t="n">
        <v>0</v>
      </c>
      <c r="K5276" s="0" t="n">
        <f aca="false">I5276*SUMIFS(syst_chauffage!$H$3:$H$27,syst_chauffage!$B$3:$B$27,D5276,syst_chauffage!$C$3:$C$27,E5276)</f>
        <v>12</v>
      </c>
      <c r="L5276" s="12" t="n">
        <f aca="false">H5276*SUMIFS(syst_chauffage!$K$3:$K$27,syst_chauffage!$B$3:$B$27,D5276,syst_chauffage!$C$3:$C$27,E5276)</f>
        <v>1</v>
      </c>
      <c r="N5276" s="0" t="str">
        <f aca="false">A5276</f>
        <v>Sport Loisir Culture</v>
      </c>
      <c r="O5276" s="0" t="str">
        <f aca="false">B5276</f>
        <v>Culture</v>
      </c>
      <c r="P5276" s="0" t="str">
        <f aca="false">C5276</f>
        <v>Grand cinéma</v>
      </c>
      <c r="Q5276" s="0" t="str">
        <f aca="false">D5276</f>
        <v>Electrique direct performant</v>
      </c>
      <c r="R5276" s="0" t="str">
        <f aca="false">E5276</f>
        <v>Electricité</v>
      </c>
      <c r="S5276" s="0" t="str">
        <f aca="false">F5276</f>
        <v>0708182602</v>
      </c>
      <c r="T5276" s="0" t="str">
        <f aca="false">G5276</f>
        <v>3</v>
      </c>
      <c r="U5276" s="0" t="n">
        <f aca="false">L5276</f>
        <v>1</v>
      </c>
      <c r="V5276" s="0" t="n">
        <f aca="false">K5276</f>
        <v>12</v>
      </c>
      <c r="W5276" s="0" t="n">
        <f aca="false">J5276</f>
        <v>0</v>
      </c>
    </row>
    <row r="5277" customFormat="false" ht="12.8" hidden="false" customHeight="false" outlineLevel="0" collapsed="false">
      <c r="A5277" s="0" t="s">
        <v>78</v>
      </c>
      <c r="B5277" s="0" t="s">
        <v>1259</v>
      </c>
      <c r="C5277" s="0" t="s">
        <v>1260</v>
      </c>
      <c r="D5277" s="0" t="s">
        <v>38</v>
      </c>
      <c r="E5277" s="0" t="s">
        <v>30</v>
      </c>
      <c r="F5277" s="0" t="s">
        <v>1275</v>
      </c>
      <c r="G5277" s="0" t="s">
        <v>1611</v>
      </c>
      <c r="H5277" s="0" t="n">
        <v>3.41149395348837</v>
      </c>
      <c r="I5277" s="0" t="n">
        <v>25.6751081932397</v>
      </c>
      <c r="J5277" s="0" t="n">
        <v>540</v>
      </c>
      <c r="K5277" s="0" t="n">
        <f aca="false">I5277*SUMIFS(syst_chauffage!$H$3:$H$27,syst_chauffage!$B$3:$B$27,D5277,syst_chauffage!$C$3:$C$27,E5277)</f>
        <v>25.9522402270853</v>
      </c>
      <c r="L5277" s="12" t="n">
        <f aca="false">H5277*SUMIFS(syst_chauffage!$K$3:$K$27,syst_chauffage!$B$3:$B$27,D5277,syst_chauffage!$C$3:$C$27,E5277)</f>
        <v>3.05197598099553</v>
      </c>
      <c r="N5277" s="0" t="str">
        <f aca="false">A5277</f>
        <v>Sport Loisir Culture</v>
      </c>
      <c r="O5277" s="0" t="str">
        <f aca="false">B5277</f>
        <v>Culture</v>
      </c>
      <c r="P5277" s="0" t="str">
        <f aca="false">C5277</f>
        <v>Grand cinéma</v>
      </c>
      <c r="Q5277" s="0" t="str">
        <f aca="false">D5277</f>
        <v>PAC performant</v>
      </c>
      <c r="R5277" s="0" t="str">
        <f aca="false">E5277</f>
        <v>Electricité</v>
      </c>
      <c r="S5277" s="0" t="str">
        <f aca="false">F5277</f>
        <v>0708182902</v>
      </c>
      <c r="T5277" s="0" t="str">
        <f aca="false">G5277</f>
        <v>3</v>
      </c>
      <c r="U5277" s="0" t="n">
        <f aca="false">L5277</f>
        <v>3.05197598099553</v>
      </c>
      <c r="V5277" s="0" t="n">
        <f aca="false">K5277</f>
        <v>25.9522402270853</v>
      </c>
      <c r="W5277" s="0" t="n">
        <f aca="false">J5277</f>
        <v>540</v>
      </c>
    </row>
    <row r="5278" customFormat="false" ht="12.8" hidden="false" customHeight="false" outlineLevel="0" collapsed="false">
      <c r="A5278" s="0" t="s">
        <v>78</v>
      </c>
      <c r="B5278" s="0" t="s">
        <v>1259</v>
      </c>
      <c r="C5278" s="0" t="s">
        <v>1260</v>
      </c>
      <c r="D5278" s="0" t="s">
        <v>46</v>
      </c>
      <c r="E5278" s="0" t="s">
        <v>30</v>
      </c>
      <c r="F5278" s="0" t="s">
        <v>1276</v>
      </c>
      <c r="G5278" s="0" t="s">
        <v>1611</v>
      </c>
      <c r="H5278" s="0" t="n">
        <v>3.34187162790697</v>
      </c>
      <c r="I5278" s="0" t="n">
        <v>4.59431295415316</v>
      </c>
      <c r="J5278" s="0" t="n">
        <v>540</v>
      </c>
      <c r="K5278" s="0" t="n">
        <f aca="false">I5278*SUMIFS(syst_chauffage!$H$3:$H$27,syst_chauffage!$B$3:$B$27,D5278,syst_chauffage!$C$3:$C$27,E5278)</f>
        <v>7.97070792157027</v>
      </c>
      <c r="L5278" s="12" t="n">
        <f aca="false">H5278*SUMIFS(syst_chauffage!$K$3:$K$27,syst_chauffage!$B$3:$B$27,D5278,syst_chauffage!$C$3:$C$27,E5278)</f>
        <v>3.01273252281067</v>
      </c>
      <c r="N5278" s="0" t="str">
        <f aca="false">A5278</f>
        <v>Sport Loisir Culture</v>
      </c>
      <c r="O5278" s="0" t="str">
        <f aca="false">B5278</f>
        <v>Culture</v>
      </c>
      <c r="P5278" s="0" t="str">
        <f aca="false">C5278</f>
        <v>Grand cinéma</v>
      </c>
      <c r="Q5278" s="0" t="str">
        <f aca="false">D5278</f>
        <v>Rooftop performant</v>
      </c>
      <c r="R5278" s="0" t="str">
        <f aca="false">E5278</f>
        <v>Electricité</v>
      </c>
      <c r="S5278" s="0" t="str">
        <f aca="false">F5278</f>
        <v>0708183002</v>
      </c>
      <c r="T5278" s="0" t="str">
        <f aca="false">G5278</f>
        <v>3</v>
      </c>
      <c r="U5278" s="0" t="n">
        <f aca="false">L5278</f>
        <v>3.01273252281067</v>
      </c>
      <c r="V5278" s="0" t="n">
        <f aca="false">K5278</f>
        <v>7.97070792157027</v>
      </c>
      <c r="W5278" s="0" t="n">
        <f aca="false">J5278</f>
        <v>540</v>
      </c>
    </row>
    <row r="5279" customFormat="false" ht="12.8" hidden="false" customHeight="false" outlineLevel="0" collapsed="false">
      <c r="A5279" s="0" t="s">
        <v>78</v>
      </c>
      <c r="B5279" s="0" t="s">
        <v>1259</v>
      </c>
      <c r="C5279" s="0" t="s">
        <v>1277</v>
      </c>
      <c r="D5279" s="0" t="s">
        <v>19</v>
      </c>
      <c r="E5279" s="0" t="s">
        <v>57</v>
      </c>
      <c r="F5279" s="0" t="s">
        <v>1278</v>
      </c>
      <c r="G5279" s="0" t="s">
        <v>1611</v>
      </c>
      <c r="H5279" s="0" t="n">
        <v>2.92407726523866</v>
      </c>
      <c r="I5279" s="0" t="n">
        <v>36.5956184096385</v>
      </c>
      <c r="J5279" s="0" t="n">
        <v>0</v>
      </c>
      <c r="K5279" s="0" t="n">
        <f aca="false">I5279*SUMIFS(syst_chauffage!$H$3:$H$27,syst_chauffage!$B$3:$B$27,D5279,syst_chauffage!$C$3:$C$27,E5279)</f>
        <v>50.9585449952531</v>
      </c>
      <c r="L5279" s="12" t="n">
        <f aca="false">H5279*SUMIFS(syst_chauffage!$K$3:$K$27,syst_chauffage!$B$3:$B$27,D5279,syst_chauffage!$C$3:$C$27,E5279)</f>
        <v>2.92407726523866</v>
      </c>
      <c r="N5279" s="0" t="str">
        <f aca="false">A5279</f>
        <v>Sport Loisir Culture</v>
      </c>
      <c r="O5279" s="0" t="str">
        <f aca="false">B5279</f>
        <v>Culture</v>
      </c>
      <c r="P5279" s="0" t="str">
        <f aca="false">C5279</f>
        <v>Grande salle de spectacle</v>
      </c>
      <c r="Q5279" s="0" t="str">
        <f aca="false">D5279</f>
        <v>Autre système centralisé</v>
      </c>
      <c r="R5279" s="0" t="str">
        <f aca="false">E5279</f>
        <v>Autres</v>
      </c>
      <c r="S5279" s="0" t="str">
        <f aca="false">F5279</f>
        <v>0708320101</v>
      </c>
      <c r="T5279" s="0" t="str">
        <f aca="false">G5279</f>
        <v>3</v>
      </c>
      <c r="U5279" s="0" t="n">
        <f aca="false">L5279</f>
        <v>2.92407726523866</v>
      </c>
      <c r="V5279" s="0" t="n">
        <f aca="false">K5279</f>
        <v>50.9585449952531</v>
      </c>
      <c r="W5279" s="0" t="n">
        <f aca="false">J5279</f>
        <v>0</v>
      </c>
    </row>
    <row r="5280" customFormat="false" ht="12.8" hidden="false" customHeight="false" outlineLevel="0" collapsed="false">
      <c r="A5280" s="0" t="s">
        <v>78</v>
      </c>
      <c r="B5280" s="0" t="s">
        <v>1259</v>
      </c>
      <c r="C5280" s="0" t="s">
        <v>1277</v>
      </c>
      <c r="D5280" s="0" t="s">
        <v>19</v>
      </c>
      <c r="E5280" s="0" t="s">
        <v>58</v>
      </c>
      <c r="F5280" s="0" t="s">
        <v>1279</v>
      </c>
      <c r="G5280" s="0" t="s">
        <v>1611</v>
      </c>
      <c r="H5280" s="0" t="n">
        <v>2.25641242683049</v>
      </c>
      <c r="I5280" s="0" t="n">
        <v>27.9826314639788</v>
      </c>
      <c r="J5280" s="0" t="n">
        <v>680</v>
      </c>
      <c r="K5280" s="0" t="n">
        <f aca="false">I5280*SUMIFS(syst_chauffage!$H$3:$H$27,syst_chauffage!$B$3:$B$27,D5280,syst_chauffage!$C$3:$C$27,E5280)</f>
        <v>46.0300181576563</v>
      </c>
      <c r="L5280" s="12" t="n">
        <f aca="false">H5280*SUMIFS(syst_chauffage!$K$3:$K$27,syst_chauffage!$B$3:$B$27,D5280,syst_chauffage!$C$3:$C$27,E5280)</f>
        <v>2.25641242683049</v>
      </c>
      <c r="N5280" s="0" t="str">
        <f aca="false">A5280</f>
        <v>Sport Loisir Culture</v>
      </c>
      <c r="O5280" s="0" t="str">
        <f aca="false">B5280</f>
        <v>Culture</v>
      </c>
      <c r="P5280" s="0" t="str">
        <f aca="false">C5280</f>
        <v>Grande salle de spectacle</v>
      </c>
      <c r="Q5280" s="0" t="str">
        <f aca="false">D5280</f>
        <v>Autre système centralisé</v>
      </c>
      <c r="R5280" s="0" t="str">
        <f aca="false">E5280</f>
        <v>Urbain</v>
      </c>
      <c r="S5280" s="0" t="str">
        <f aca="false">F5280</f>
        <v>0708320106</v>
      </c>
      <c r="T5280" s="0" t="str">
        <f aca="false">G5280</f>
        <v>3</v>
      </c>
      <c r="U5280" s="0" t="n">
        <f aca="false">L5280</f>
        <v>2.25641242683049</v>
      </c>
      <c r="V5280" s="0" t="n">
        <f aca="false">K5280</f>
        <v>46.0300181576563</v>
      </c>
      <c r="W5280" s="0" t="n">
        <f aca="false">J5280</f>
        <v>680</v>
      </c>
    </row>
    <row r="5281" customFormat="false" ht="12.8" hidden="false" customHeight="false" outlineLevel="0" collapsed="false">
      <c r="A5281" s="0" t="s">
        <v>78</v>
      </c>
      <c r="B5281" s="0" t="s">
        <v>1259</v>
      </c>
      <c r="C5281" s="0" t="s">
        <v>1277</v>
      </c>
      <c r="D5281" s="0" t="s">
        <v>24</v>
      </c>
      <c r="E5281" s="0" t="s">
        <v>30</v>
      </c>
      <c r="F5281" s="0" t="s">
        <v>1280</v>
      </c>
      <c r="G5281" s="0" t="s">
        <v>1611</v>
      </c>
      <c r="H5281" s="0" t="n">
        <v>0.84</v>
      </c>
      <c r="I5281" s="0" t="n">
        <v>10.4</v>
      </c>
      <c r="J5281" s="0" t="n">
        <v>0</v>
      </c>
      <c r="K5281" s="0" t="n">
        <f aca="false">I5281*SUMIFS(syst_chauffage!$H$3:$H$27,syst_chauffage!$B$3:$B$27,D5281,syst_chauffage!$C$3:$C$27,E5281)</f>
        <v>3</v>
      </c>
      <c r="L5281" s="12" t="n">
        <f aca="false">H5281*SUMIFS(syst_chauffage!$K$3:$K$27,syst_chauffage!$B$3:$B$27,D5281,syst_chauffage!$C$3:$C$27,E5281)</f>
        <v>0.84</v>
      </c>
      <c r="N5281" s="0" t="str">
        <f aca="false">A5281</f>
        <v>Sport Loisir Culture</v>
      </c>
      <c r="O5281" s="0" t="str">
        <f aca="false">B5281</f>
        <v>Culture</v>
      </c>
      <c r="P5281" s="0" t="str">
        <f aca="false">C5281</f>
        <v>Grande salle de spectacle</v>
      </c>
      <c r="Q5281" s="0" t="str">
        <f aca="false">D5281</f>
        <v>Cassette rayonnante</v>
      </c>
      <c r="R5281" s="0" t="str">
        <f aca="false">E5281</f>
        <v>Electricité</v>
      </c>
      <c r="S5281" s="0" t="str">
        <f aca="false">F5281</f>
        <v>0708320202</v>
      </c>
      <c r="T5281" s="0" t="str">
        <f aca="false">G5281</f>
        <v>3</v>
      </c>
      <c r="U5281" s="0" t="n">
        <f aca="false">L5281</f>
        <v>0.84</v>
      </c>
      <c r="V5281" s="0" t="n">
        <f aca="false">K5281</f>
        <v>3</v>
      </c>
      <c r="W5281" s="0" t="n">
        <f aca="false">J5281</f>
        <v>0</v>
      </c>
    </row>
    <row r="5282" customFormat="false" ht="12.8" hidden="false" customHeight="false" outlineLevel="0" collapsed="false">
      <c r="A5282" s="0" t="s">
        <v>78</v>
      </c>
      <c r="B5282" s="0" t="s">
        <v>1259</v>
      </c>
      <c r="C5282" s="0" t="s">
        <v>1277</v>
      </c>
      <c r="D5282" s="0" t="s">
        <v>22</v>
      </c>
      <c r="E5282" s="0" t="s">
        <v>23</v>
      </c>
      <c r="F5282" s="0" t="s">
        <v>1281</v>
      </c>
      <c r="G5282" s="0" t="s">
        <v>1611</v>
      </c>
      <c r="H5282" s="0" t="n">
        <v>0.694728613689899</v>
      </c>
      <c r="I5282" s="0" t="n">
        <v>5.10541931964914</v>
      </c>
      <c r="J5282" s="0" t="n">
        <v>0</v>
      </c>
      <c r="K5282" s="0" t="n">
        <f aca="false">I5282*SUMIFS(syst_chauffage!$H$3:$H$27,syst_chauffage!$B$3:$B$27,D5282,syst_chauffage!$C$3:$C$27,E5282)</f>
        <v>8.99075833583044</v>
      </c>
      <c r="L5282" s="12" t="n">
        <f aca="false">H5282*SUMIFS(syst_chauffage!$K$3:$K$27,syst_chauffage!$B$3:$B$27,D5282,syst_chauffage!$C$3:$C$27,E5282)</f>
        <v>0.694728613689899</v>
      </c>
      <c r="N5282" s="0" t="str">
        <f aca="false">A5282</f>
        <v>Sport Loisir Culture</v>
      </c>
      <c r="O5282" s="0" t="str">
        <f aca="false">B5282</f>
        <v>Culture</v>
      </c>
      <c r="P5282" s="0" t="str">
        <f aca="false">C5282</f>
        <v>Grande salle de spectacle</v>
      </c>
      <c r="Q5282" s="0" t="str">
        <f aca="false">D5282</f>
        <v>Chaudière fioul</v>
      </c>
      <c r="R5282" s="0" t="str">
        <f aca="false">E5282</f>
        <v>Fioul</v>
      </c>
      <c r="S5282" s="0" t="str">
        <f aca="false">F5282</f>
        <v>0708320303</v>
      </c>
      <c r="T5282" s="0" t="str">
        <f aca="false">G5282</f>
        <v>3</v>
      </c>
      <c r="U5282" s="0" t="n">
        <f aca="false">L5282</f>
        <v>0.694728613689899</v>
      </c>
      <c r="V5282" s="0" t="n">
        <f aca="false">K5282</f>
        <v>8.99075833583044</v>
      </c>
      <c r="W5282" s="0" t="n">
        <f aca="false">J5282</f>
        <v>0</v>
      </c>
    </row>
    <row r="5283" customFormat="false" ht="12.8" hidden="false" customHeight="false" outlineLevel="0" collapsed="false">
      <c r="A5283" s="0" t="s">
        <v>78</v>
      </c>
      <c r="B5283" s="0" t="s">
        <v>1259</v>
      </c>
      <c r="C5283" s="0" t="s">
        <v>1277</v>
      </c>
      <c r="D5283" s="0" t="s">
        <v>13</v>
      </c>
      <c r="E5283" s="0" t="s">
        <v>14</v>
      </c>
      <c r="F5283" s="0" t="s">
        <v>1282</v>
      </c>
      <c r="G5283" s="0" t="s">
        <v>1611</v>
      </c>
      <c r="H5283" s="0" t="n">
        <v>0.715089022788845</v>
      </c>
      <c r="I5283" s="0" t="n">
        <v>3.85040587633188</v>
      </c>
      <c r="J5283" s="0" t="n">
        <v>196</v>
      </c>
      <c r="K5283" s="0" t="n">
        <f aca="false">I5283*SUMIFS(syst_chauffage!$H$3:$H$27,syst_chauffage!$B$3:$B$27,D5283,syst_chauffage!$C$3:$C$27,E5283)</f>
        <v>7.77624789155988</v>
      </c>
      <c r="L5283" s="12" t="n">
        <f aca="false">H5283*SUMIFS(syst_chauffage!$K$3:$K$27,syst_chauffage!$B$3:$B$27,D5283,syst_chauffage!$C$3:$C$27,E5283)</f>
        <v>0.715089022788845</v>
      </c>
      <c r="N5283" s="0" t="str">
        <f aca="false">A5283</f>
        <v>Sport Loisir Culture</v>
      </c>
      <c r="O5283" s="0" t="str">
        <f aca="false">B5283</f>
        <v>Culture</v>
      </c>
      <c r="P5283" s="0" t="str">
        <f aca="false">C5283</f>
        <v>Grande salle de spectacle</v>
      </c>
      <c r="Q5283" s="0" t="str">
        <f aca="false">D5283</f>
        <v>Chaudière gaz</v>
      </c>
      <c r="R5283" s="0" t="str">
        <f aca="false">E5283</f>
        <v>Gaz</v>
      </c>
      <c r="S5283" s="0" t="str">
        <f aca="false">F5283</f>
        <v>0708320404</v>
      </c>
      <c r="T5283" s="0" t="str">
        <f aca="false">G5283</f>
        <v>3</v>
      </c>
      <c r="U5283" s="0" t="n">
        <f aca="false">L5283</f>
        <v>0.715089022788845</v>
      </c>
      <c r="V5283" s="0" t="n">
        <f aca="false">K5283</f>
        <v>7.77624789155988</v>
      </c>
      <c r="W5283" s="0" t="n">
        <f aca="false">J5283</f>
        <v>196</v>
      </c>
    </row>
    <row r="5284" customFormat="false" ht="12.8" hidden="false" customHeight="false" outlineLevel="0" collapsed="false">
      <c r="A5284" s="0" t="s">
        <v>78</v>
      </c>
      <c r="B5284" s="0" t="s">
        <v>1259</v>
      </c>
      <c r="C5284" s="0" t="s">
        <v>1277</v>
      </c>
      <c r="D5284" s="0" t="s">
        <v>29</v>
      </c>
      <c r="E5284" s="0" t="s">
        <v>30</v>
      </c>
      <c r="F5284" s="0" t="s">
        <v>1283</v>
      </c>
      <c r="G5284" s="0" t="s">
        <v>1611</v>
      </c>
      <c r="H5284" s="0" t="n">
        <v>0.919999999999999</v>
      </c>
      <c r="I5284" s="0" t="n">
        <v>10.4</v>
      </c>
      <c r="J5284" s="0" t="n">
        <v>0</v>
      </c>
      <c r="K5284" s="0" t="n">
        <f aca="false">I5284*SUMIFS(syst_chauffage!$H$3:$H$27,syst_chauffage!$B$3:$B$27,D5284,syst_chauffage!$C$3:$C$27,E5284)</f>
        <v>3</v>
      </c>
      <c r="L5284" s="12" t="n">
        <f aca="false">H5284*SUMIFS(syst_chauffage!$K$3:$K$27,syst_chauffage!$B$3:$B$27,D5284,syst_chauffage!$C$3:$C$27,E5284)</f>
        <v>0.919999999999999</v>
      </c>
      <c r="N5284" s="0" t="str">
        <f aca="false">A5284</f>
        <v>Sport Loisir Culture</v>
      </c>
      <c r="O5284" s="0" t="str">
        <f aca="false">B5284</f>
        <v>Culture</v>
      </c>
      <c r="P5284" s="0" t="str">
        <f aca="false">C5284</f>
        <v>Grande salle de spectacle</v>
      </c>
      <c r="Q5284" s="0" t="str">
        <f aca="false">D5284</f>
        <v>Electrique direct</v>
      </c>
      <c r="R5284" s="0" t="str">
        <f aca="false">E5284</f>
        <v>Electricité</v>
      </c>
      <c r="S5284" s="0" t="str">
        <f aca="false">F5284</f>
        <v>0708320602</v>
      </c>
      <c r="T5284" s="0" t="str">
        <f aca="false">G5284</f>
        <v>3</v>
      </c>
      <c r="U5284" s="0" t="n">
        <f aca="false">L5284</f>
        <v>0.919999999999999</v>
      </c>
      <c r="V5284" s="0" t="n">
        <f aca="false">K5284</f>
        <v>3</v>
      </c>
      <c r="W5284" s="0" t="n">
        <f aca="false">J5284</f>
        <v>0</v>
      </c>
    </row>
    <row r="5285" customFormat="false" ht="12.8" hidden="false" customHeight="false" outlineLevel="0" collapsed="false">
      <c r="A5285" s="0" t="s">
        <v>78</v>
      </c>
      <c r="B5285" s="0" t="s">
        <v>1259</v>
      </c>
      <c r="C5285" s="0" t="s">
        <v>1277</v>
      </c>
      <c r="D5285" s="0" t="s">
        <v>36</v>
      </c>
      <c r="E5285" s="0" t="s">
        <v>30</v>
      </c>
      <c r="F5285" s="0" t="s">
        <v>1284</v>
      </c>
      <c r="G5285" s="0" t="s">
        <v>1611</v>
      </c>
      <c r="H5285" s="0" t="n">
        <v>2.91360837209302</v>
      </c>
      <c r="I5285" s="0" t="n">
        <v>27.202598003166</v>
      </c>
      <c r="J5285" s="0" t="n">
        <v>495</v>
      </c>
      <c r="K5285" s="0" t="n">
        <f aca="false">I5285*SUMIFS(syst_chauffage!$H$3:$H$27,syst_chauffage!$B$3:$B$27,D5285,syst_chauffage!$C$3:$C$27,E5285)</f>
        <v>16.82910766289</v>
      </c>
      <c r="L5285" s="12" t="n">
        <f aca="false">H5285*SUMIFS(syst_chauffage!$K$3:$K$27,syst_chauffage!$B$3:$B$27,D5285,syst_chauffage!$C$3:$C$27,E5285)</f>
        <v>2.44798615515512</v>
      </c>
      <c r="N5285" s="0" t="str">
        <f aca="false">A5285</f>
        <v>Sport Loisir Culture</v>
      </c>
      <c r="O5285" s="0" t="str">
        <f aca="false">B5285</f>
        <v>Culture</v>
      </c>
      <c r="P5285" s="0" t="str">
        <f aca="false">C5285</f>
        <v>Grande salle de spectacle</v>
      </c>
      <c r="Q5285" s="0" t="str">
        <f aca="false">D5285</f>
        <v>PAC</v>
      </c>
      <c r="R5285" s="0" t="str">
        <f aca="false">E5285</f>
        <v>Electricité</v>
      </c>
      <c r="S5285" s="0" t="str">
        <f aca="false">F5285</f>
        <v>0708320902</v>
      </c>
      <c r="T5285" s="0" t="str">
        <f aca="false">G5285</f>
        <v>3</v>
      </c>
      <c r="U5285" s="0" t="n">
        <f aca="false">L5285</f>
        <v>2.44798615515512</v>
      </c>
      <c r="V5285" s="0" t="n">
        <f aca="false">K5285</f>
        <v>16.82910766289</v>
      </c>
      <c r="W5285" s="0" t="n">
        <f aca="false">J5285</f>
        <v>495</v>
      </c>
    </row>
    <row r="5286" customFormat="false" ht="12.8" hidden="false" customHeight="false" outlineLevel="0" collapsed="false">
      <c r="A5286" s="0" t="s">
        <v>78</v>
      </c>
      <c r="B5286" s="0" t="s">
        <v>1259</v>
      </c>
      <c r="C5286" s="0" t="s">
        <v>1277</v>
      </c>
      <c r="D5286" s="0" t="s">
        <v>42</v>
      </c>
      <c r="E5286" s="0" t="s">
        <v>30</v>
      </c>
      <c r="F5286" s="0" t="s">
        <v>1285</v>
      </c>
      <c r="G5286" s="0" t="s">
        <v>1611</v>
      </c>
      <c r="H5286" s="0" t="n">
        <v>2.77431069767441</v>
      </c>
      <c r="I5286" s="0" t="n">
        <v>3.74530390519355</v>
      </c>
      <c r="J5286" s="0" t="n">
        <v>495</v>
      </c>
      <c r="K5286" s="0" t="n">
        <f aca="false">I5286*SUMIFS(syst_chauffage!$H$3:$H$27,syst_chauffage!$B$3:$B$27,D5286,syst_chauffage!$C$3:$C$27,E5286)</f>
        <v>3.38085675590975</v>
      </c>
      <c r="L5286" s="12" t="n">
        <f aca="false">H5286*SUMIFS(syst_chauffage!$K$3:$K$27,syst_chauffage!$B$3:$B$27,D5286,syst_chauffage!$C$3:$C$27,E5286)</f>
        <v>2.47340603819466</v>
      </c>
      <c r="N5286" s="0" t="str">
        <f aca="false">A5286</f>
        <v>Sport Loisir Culture</v>
      </c>
      <c r="O5286" s="0" t="str">
        <f aca="false">B5286</f>
        <v>Culture</v>
      </c>
      <c r="P5286" s="0" t="str">
        <f aca="false">C5286</f>
        <v>Grande salle de spectacle</v>
      </c>
      <c r="Q5286" s="0" t="str">
        <f aca="false">D5286</f>
        <v>Rooftop</v>
      </c>
      <c r="R5286" s="0" t="str">
        <f aca="false">E5286</f>
        <v>Electricité</v>
      </c>
      <c r="S5286" s="0" t="str">
        <f aca="false">F5286</f>
        <v>0708321002</v>
      </c>
      <c r="T5286" s="0" t="str">
        <f aca="false">G5286</f>
        <v>3</v>
      </c>
      <c r="U5286" s="0" t="n">
        <f aca="false">L5286</f>
        <v>2.47340603819466</v>
      </c>
      <c r="V5286" s="0" t="n">
        <f aca="false">K5286</f>
        <v>3.38085675590975</v>
      </c>
      <c r="W5286" s="0" t="n">
        <f aca="false">J5286</f>
        <v>495</v>
      </c>
    </row>
    <row r="5287" customFormat="false" ht="12.8" hidden="false" customHeight="false" outlineLevel="0" collapsed="false">
      <c r="A5287" s="0" t="s">
        <v>78</v>
      </c>
      <c r="B5287" s="0" t="s">
        <v>1259</v>
      </c>
      <c r="C5287" s="0" t="s">
        <v>1277</v>
      </c>
      <c r="D5287" s="0" t="s">
        <v>51</v>
      </c>
      <c r="E5287" s="0" t="s">
        <v>57</v>
      </c>
      <c r="F5287" s="0" t="s">
        <v>1286</v>
      </c>
      <c r="G5287" s="0" t="s">
        <v>1611</v>
      </c>
      <c r="H5287" s="0" t="n">
        <v>3.55058718833836</v>
      </c>
      <c r="I5287" s="0" t="n">
        <v>43.5662123924268</v>
      </c>
      <c r="J5287" s="0" t="n">
        <v>0</v>
      </c>
      <c r="K5287" s="0" t="n">
        <f aca="false">I5287*SUMIFS(syst_chauffage!$H$3:$H$27,syst_chauffage!$B$3:$B$27,D5287,syst_chauffage!$C$3:$C$27,E5287)</f>
        <v>92.3104370897336</v>
      </c>
      <c r="L5287" s="12" t="n">
        <f aca="false">H5287*SUMIFS(syst_chauffage!$K$3:$K$27,syst_chauffage!$B$3:$B$27,D5287,syst_chauffage!$C$3:$C$27,E5287)</f>
        <v>3.55058718833836</v>
      </c>
      <c r="N5287" s="0" t="str">
        <f aca="false">A5287</f>
        <v>Sport Loisir Culture</v>
      </c>
      <c r="O5287" s="0" t="str">
        <f aca="false">B5287</f>
        <v>Culture</v>
      </c>
      <c r="P5287" s="0" t="str">
        <f aca="false">C5287</f>
        <v>Grande salle de spectacle</v>
      </c>
      <c r="Q5287" s="0" t="str">
        <f aca="false">D5287</f>
        <v>Autre système centralisé performant</v>
      </c>
      <c r="R5287" s="0" t="str">
        <f aca="false">E5287</f>
        <v>Autres</v>
      </c>
      <c r="S5287" s="0" t="str">
        <f aca="false">F5287</f>
        <v>0708322101</v>
      </c>
      <c r="T5287" s="0" t="str">
        <f aca="false">G5287</f>
        <v>3</v>
      </c>
      <c r="U5287" s="0" t="n">
        <f aca="false">L5287</f>
        <v>3.55058718833836</v>
      </c>
      <c r="V5287" s="0" t="n">
        <f aca="false">K5287</f>
        <v>92.3104370897336</v>
      </c>
      <c r="W5287" s="0" t="n">
        <f aca="false">J5287</f>
        <v>0</v>
      </c>
    </row>
    <row r="5288" customFormat="false" ht="12.8" hidden="false" customHeight="false" outlineLevel="0" collapsed="false">
      <c r="A5288" s="0" t="s">
        <v>78</v>
      </c>
      <c r="B5288" s="0" t="s">
        <v>1259</v>
      </c>
      <c r="C5288" s="0" t="s">
        <v>1277</v>
      </c>
      <c r="D5288" s="0" t="s">
        <v>51</v>
      </c>
      <c r="E5288" s="0" t="s">
        <v>58</v>
      </c>
      <c r="F5288" s="0" t="s">
        <v>1287</v>
      </c>
      <c r="G5288" s="0" t="s">
        <v>1611</v>
      </c>
      <c r="H5288" s="0" t="n">
        <v>2.74413334388332</v>
      </c>
      <c r="I5288" s="0" t="n">
        <v>33.3126565047367</v>
      </c>
      <c r="J5288" s="0" t="n">
        <v>680</v>
      </c>
      <c r="K5288" s="0" t="n">
        <f aca="false">I5288*SUMIFS(syst_chauffage!$H$3:$H$27,syst_chauffage!$B$3:$B$27,D5288,syst_chauffage!$C$3:$C$27,E5288)</f>
        <v>71.0891925566051</v>
      </c>
      <c r="L5288" s="12" t="n">
        <f aca="false">H5288*SUMIFS(syst_chauffage!$K$3:$K$27,syst_chauffage!$B$3:$B$27,D5288,syst_chauffage!$C$3:$C$27,E5288)</f>
        <v>2.74413334388332</v>
      </c>
      <c r="N5288" s="0" t="str">
        <f aca="false">A5288</f>
        <v>Sport Loisir Culture</v>
      </c>
      <c r="O5288" s="0" t="str">
        <f aca="false">B5288</f>
        <v>Culture</v>
      </c>
      <c r="P5288" s="0" t="str">
        <f aca="false">C5288</f>
        <v>Grande salle de spectacle</v>
      </c>
      <c r="Q5288" s="0" t="str">
        <f aca="false">D5288</f>
        <v>Autre système centralisé performant</v>
      </c>
      <c r="R5288" s="0" t="str">
        <f aca="false">E5288</f>
        <v>Urbain</v>
      </c>
      <c r="S5288" s="0" t="str">
        <f aca="false">F5288</f>
        <v>0708322106</v>
      </c>
      <c r="T5288" s="0" t="str">
        <f aca="false">G5288</f>
        <v>3</v>
      </c>
      <c r="U5288" s="0" t="n">
        <f aca="false">L5288</f>
        <v>2.74413334388332</v>
      </c>
      <c r="V5288" s="0" t="n">
        <f aca="false">K5288</f>
        <v>71.0891925566051</v>
      </c>
      <c r="W5288" s="0" t="n">
        <f aca="false">J5288</f>
        <v>680</v>
      </c>
    </row>
    <row r="5289" customFormat="false" ht="12.8" hidden="false" customHeight="false" outlineLevel="0" collapsed="false">
      <c r="A5289" s="0" t="s">
        <v>78</v>
      </c>
      <c r="B5289" s="0" t="s">
        <v>1259</v>
      </c>
      <c r="C5289" s="0" t="s">
        <v>1277</v>
      </c>
      <c r="D5289" s="0" t="s">
        <v>54</v>
      </c>
      <c r="E5289" s="0" t="s">
        <v>30</v>
      </c>
      <c r="F5289" s="0" t="s">
        <v>1288</v>
      </c>
      <c r="G5289" s="0" t="s">
        <v>1611</v>
      </c>
      <c r="H5289" s="0" t="n">
        <v>1</v>
      </c>
      <c r="I5289" s="0" t="n">
        <v>12</v>
      </c>
      <c r="J5289" s="0" t="n">
        <v>0</v>
      </c>
      <c r="K5289" s="0" t="n">
        <f aca="false">I5289*SUMIFS(syst_chauffage!$H$3:$H$27,syst_chauffage!$B$3:$B$27,D5289,syst_chauffage!$C$3:$C$27,E5289)</f>
        <v>12</v>
      </c>
      <c r="L5289" s="12" t="n">
        <f aca="false">H5289*SUMIFS(syst_chauffage!$K$3:$K$27,syst_chauffage!$B$3:$B$27,D5289,syst_chauffage!$C$3:$C$27,E5289)</f>
        <v>1</v>
      </c>
      <c r="N5289" s="0" t="str">
        <f aca="false">A5289</f>
        <v>Sport Loisir Culture</v>
      </c>
      <c r="O5289" s="0" t="str">
        <f aca="false">B5289</f>
        <v>Culture</v>
      </c>
      <c r="P5289" s="0" t="str">
        <f aca="false">C5289</f>
        <v>Grande salle de spectacle</v>
      </c>
      <c r="Q5289" s="0" t="str">
        <f aca="false">D5289</f>
        <v>Cassette rayonnante performant</v>
      </c>
      <c r="R5289" s="0" t="str">
        <f aca="false">E5289</f>
        <v>Electricité</v>
      </c>
      <c r="S5289" s="0" t="str">
        <f aca="false">F5289</f>
        <v>0708322202</v>
      </c>
      <c r="T5289" s="0" t="str">
        <f aca="false">G5289</f>
        <v>3</v>
      </c>
      <c r="U5289" s="0" t="n">
        <f aca="false">L5289</f>
        <v>1</v>
      </c>
      <c r="V5289" s="0" t="n">
        <f aca="false">K5289</f>
        <v>12</v>
      </c>
      <c r="W5289" s="0" t="n">
        <f aca="false">J5289</f>
        <v>0</v>
      </c>
    </row>
    <row r="5290" customFormat="false" ht="12.8" hidden="false" customHeight="false" outlineLevel="0" collapsed="false">
      <c r="A5290" s="0" t="s">
        <v>78</v>
      </c>
      <c r="B5290" s="0" t="s">
        <v>1259</v>
      </c>
      <c r="C5290" s="0" t="s">
        <v>1277</v>
      </c>
      <c r="D5290" s="0" t="s">
        <v>27</v>
      </c>
      <c r="E5290" s="0" t="s">
        <v>23</v>
      </c>
      <c r="F5290" s="0" t="s">
        <v>1289</v>
      </c>
      <c r="G5290" s="0" t="s">
        <v>1611</v>
      </c>
      <c r="H5290" s="0" t="n">
        <v>0.757182985212167</v>
      </c>
      <c r="I5290" s="0" t="n">
        <v>6.07788014243945</v>
      </c>
      <c r="J5290" s="0" t="n">
        <v>441</v>
      </c>
      <c r="K5290" s="0" t="n">
        <f aca="false">I5290*SUMIFS(syst_chauffage!$H$3:$H$27,syst_chauffage!$B$3:$B$27,D5290,syst_chauffage!$C$3:$C$27,E5290)</f>
        <v>15.5861349367309</v>
      </c>
      <c r="L5290" s="12" t="n">
        <f aca="false">H5290*SUMIFS(syst_chauffage!$K$3:$K$27,syst_chauffage!$B$3:$B$27,D5290,syst_chauffage!$C$3:$C$27,E5290)</f>
        <v>0.757182985212167</v>
      </c>
      <c r="N5290" s="0" t="str">
        <f aca="false">A5290</f>
        <v>Sport Loisir Culture</v>
      </c>
      <c r="O5290" s="0" t="str">
        <f aca="false">B5290</f>
        <v>Culture</v>
      </c>
      <c r="P5290" s="0" t="str">
        <f aca="false">C5290</f>
        <v>Grande salle de spectacle</v>
      </c>
      <c r="Q5290" s="0" t="str">
        <f aca="false">D5290</f>
        <v>Chaudière condensation fioul</v>
      </c>
      <c r="R5290" s="0" t="str">
        <f aca="false">E5290</f>
        <v>Fioul</v>
      </c>
      <c r="S5290" s="0" t="str">
        <f aca="false">F5290</f>
        <v>0708322303</v>
      </c>
      <c r="T5290" s="0" t="str">
        <f aca="false">G5290</f>
        <v>3</v>
      </c>
      <c r="U5290" s="0" t="n">
        <f aca="false">L5290</f>
        <v>0.757182985212167</v>
      </c>
      <c r="V5290" s="0" t="n">
        <f aca="false">K5290</f>
        <v>15.5861349367309</v>
      </c>
      <c r="W5290" s="0" t="n">
        <f aca="false">J5290</f>
        <v>441</v>
      </c>
    </row>
    <row r="5291" customFormat="false" ht="12.8" hidden="false" customHeight="false" outlineLevel="0" collapsed="false">
      <c r="A5291" s="0" t="s">
        <v>78</v>
      </c>
      <c r="B5291" s="0" t="s">
        <v>1259</v>
      </c>
      <c r="C5291" s="0" t="s">
        <v>1277</v>
      </c>
      <c r="D5291" s="0" t="s">
        <v>18</v>
      </c>
      <c r="E5291" s="0" t="s">
        <v>14</v>
      </c>
      <c r="F5291" s="0" t="s">
        <v>1290</v>
      </c>
      <c r="G5291" s="0" t="s">
        <v>1611</v>
      </c>
      <c r="H5291" s="0" t="n">
        <v>0.978031098188251</v>
      </c>
      <c r="I5291" s="0" t="n">
        <v>4.58381651944271</v>
      </c>
      <c r="J5291" s="0" t="n">
        <v>441</v>
      </c>
      <c r="K5291" s="0" t="n">
        <f aca="false">I5291*SUMIFS(syst_chauffage!$H$3:$H$27,syst_chauffage!$B$3:$B$27,D5291,syst_chauffage!$C$3:$C$27,E5291)</f>
        <v>12.4905742074837</v>
      </c>
      <c r="L5291" s="12" t="n">
        <f aca="false">H5291*SUMIFS(syst_chauffage!$K$3:$K$27,syst_chauffage!$B$3:$B$27,D5291,syst_chauffage!$C$3:$C$27,E5291)</f>
        <v>0.950105268970081</v>
      </c>
      <c r="N5291" s="0" t="str">
        <f aca="false">A5291</f>
        <v>Sport Loisir Culture</v>
      </c>
      <c r="O5291" s="0" t="str">
        <f aca="false">B5291</f>
        <v>Culture</v>
      </c>
      <c r="P5291" s="0" t="str">
        <f aca="false">C5291</f>
        <v>Grande salle de spectacle</v>
      </c>
      <c r="Q5291" s="0" t="str">
        <f aca="false">D5291</f>
        <v>Chaudière condensation gaz</v>
      </c>
      <c r="R5291" s="0" t="str">
        <f aca="false">E5291</f>
        <v>Gaz</v>
      </c>
      <c r="S5291" s="0" t="str">
        <f aca="false">F5291</f>
        <v>0708322404</v>
      </c>
      <c r="T5291" s="0" t="str">
        <f aca="false">G5291</f>
        <v>3</v>
      </c>
      <c r="U5291" s="0" t="n">
        <f aca="false">L5291</f>
        <v>0.950105268970081</v>
      </c>
      <c r="V5291" s="0" t="n">
        <f aca="false">K5291</f>
        <v>12.4905742074837</v>
      </c>
      <c r="W5291" s="0" t="n">
        <f aca="false">J5291</f>
        <v>441</v>
      </c>
    </row>
    <row r="5292" customFormat="false" ht="12.8" hidden="false" customHeight="false" outlineLevel="0" collapsed="false">
      <c r="A5292" s="0" t="s">
        <v>78</v>
      </c>
      <c r="B5292" s="0" t="s">
        <v>1259</v>
      </c>
      <c r="C5292" s="0" t="s">
        <v>1277</v>
      </c>
      <c r="D5292" s="0" t="s">
        <v>32</v>
      </c>
      <c r="E5292" s="0" t="s">
        <v>30</v>
      </c>
      <c r="F5292" s="0" t="s">
        <v>1291</v>
      </c>
      <c r="G5292" s="0" t="s">
        <v>1611</v>
      </c>
      <c r="H5292" s="0" t="n">
        <v>1</v>
      </c>
      <c r="I5292" s="0" t="n">
        <v>12</v>
      </c>
      <c r="J5292" s="0" t="n">
        <v>0</v>
      </c>
      <c r="K5292" s="0" t="n">
        <f aca="false">I5292*SUMIFS(syst_chauffage!$H$3:$H$27,syst_chauffage!$B$3:$B$27,D5292,syst_chauffage!$C$3:$C$27,E5292)</f>
        <v>12</v>
      </c>
      <c r="L5292" s="12" t="n">
        <f aca="false">H5292*SUMIFS(syst_chauffage!$K$3:$K$27,syst_chauffage!$B$3:$B$27,D5292,syst_chauffage!$C$3:$C$27,E5292)</f>
        <v>1</v>
      </c>
      <c r="N5292" s="0" t="str">
        <f aca="false">A5292</f>
        <v>Sport Loisir Culture</v>
      </c>
      <c r="O5292" s="0" t="str">
        <f aca="false">B5292</f>
        <v>Culture</v>
      </c>
      <c r="P5292" s="0" t="str">
        <f aca="false">C5292</f>
        <v>Grande salle de spectacle</v>
      </c>
      <c r="Q5292" s="0" t="str">
        <f aca="false">D5292</f>
        <v>Electrique direct performant</v>
      </c>
      <c r="R5292" s="0" t="str">
        <f aca="false">E5292</f>
        <v>Electricité</v>
      </c>
      <c r="S5292" s="0" t="str">
        <f aca="false">F5292</f>
        <v>0708322602</v>
      </c>
      <c r="T5292" s="0" t="str">
        <f aca="false">G5292</f>
        <v>3</v>
      </c>
      <c r="U5292" s="0" t="n">
        <f aca="false">L5292</f>
        <v>1</v>
      </c>
      <c r="V5292" s="0" t="n">
        <f aca="false">K5292</f>
        <v>12</v>
      </c>
      <c r="W5292" s="0" t="n">
        <f aca="false">J5292</f>
        <v>0</v>
      </c>
    </row>
    <row r="5293" customFormat="false" ht="12.8" hidden="false" customHeight="false" outlineLevel="0" collapsed="false">
      <c r="A5293" s="0" t="s">
        <v>78</v>
      </c>
      <c r="B5293" s="0" t="s">
        <v>1259</v>
      </c>
      <c r="C5293" s="0" t="s">
        <v>1277</v>
      </c>
      <c r="D5293" s="0" t="s">
        <v>38</v>
      </c>
      <c r="E5293" s="0" t="s">
        <v>30</v>
      </c>
      <c r="F5293" s="0" t="s">
        <v>1292</v>
      </c>
      <c r="G5293" s="0" t="s">
        <v>1611</v>
      </c>
      <c r="H5293" s="0" t="n">
        <v>3.36185581395348</v>
      </c>
      <c r="I5293" s="0" t="n">
        <v>32.3840452418642</v>
      </c>
      <c r="J5293" s="0" t="n">
        <v>540</v>
      </c>
      <c r="K5293" s="0" t="n">
        <f aca="false">I5293*SUMIFS(syst_chauffage!$H$3:$H$27,syst_chauffage!$B$3:$B$27,D5293,syst_chauffage!$C$3:$C$27,E5293)</f>
        <v>32.7335922137593</v>
      </c>
      <c r="L5293" s="12" t="n">
        <f aca="false">H5293*SUMIFS(syst_chauffage!$K$3:$K$27,syst_chauffage!$B$3:$B$27,D5293,syst_chauffage!$C$3:$C$27,E5293)</f>
        <v>3.00756892307098</v>
      </c>
      <c r="N5293" s="0" t="str">
        <f aca="false">A5293</f>
        <v>Sport Loisir Culture</v>
      </c>
      <c r="O5293" s="0" t="str">
        <f aca="false">B5293</f>
        <v>Culture</v>
      </c>
      <c r="P5293" s="0" t="str">
        <f aca="false">C5293</f>
        <v>Grande salle de spectacle</v>
      </c>
      <c r="Q5293" s="0" t="str">
        <f aca="false">D5293</f>
        <v>PAC performant</v>
      </c>
      <c r="R5293" s="0" t="str">
        <f aca="false">E5293</f>
        <v>Electricité</v>
      </c>
      <c r="S5293" s="0" t="str">
        <f aca="false">F5293</f>
        <v>0708322902</v>
      </c>
      <c r="T5293" s="0" t="str">
        <f aca="false">G5293</f>
        <v>3</v>
      </c>
      <c r="U5293" s="0" t="n">
        <f aca="false">L5293</f>
        <v>3.00756892307098</v>
      </c>
      <c r="V5293" s="0" t="n">
        <f aca="false">K5293</f>
        <v>32.7335922137593</v>
      </c>
      <c r="W5293" s="0" t="n">
        <f aca="false">J5293</f>
        <v>540</v>
      </c>
    </row>
    <row r="5294" customFormat="false" ht="12.8" hidden="false" customHeight="false" outlineLevel="0" collapsed="false">
      <c r="A5294" s="0" t="s">
        <v>78</v>
      </c>
      <c r="B5294" s="0" t="s">
        <v>1259</v>
      </c>
      <c r="C5294" s="0" t="s">
        <v>1277</v>
      </c>
      <c r="D5294" s="0" t="s">
        <v>46</v>
      </c>
      <c r="E5294" s="0" t="s">
        <v>30</v>
      </c>
      <c r="F5294" s="0" t="s">
        <v>1293</v>
      </c>
      <c r="G5294" s="0" t="s">
        <v>1611</v>
      </c>
      <c r="H5294" s="0" t="n">
        <v>3.2932465116279</v>
      </c>
      <c r="I5294" s="0" t="n">
        <v>4.45869512523041</v>
      </c>
      <c r="J5294" s="0" t="n">
        <v>540</v>
      </c>
      <c r="K5294" s="0" t="n">
        <f aca="false">I5294*SUMIFS(syst_chauffage!$H$3:$H$27,syst_chauffage!$B$3:$B$27,D5294,syst_chauffage!$C$3:$C$27,E5294)</f>
        <v>7.73542353539811</v>
      </c>
      <c r="L5294" s="12" t="n">
        <f aca="false">H5294*SUMIFS(syst_chauffage!$K$3:$K$27,syst_chauffage!$B$3:$B$27,D5294,syst_chauffage!$C$3:$C$27,E5294)</f>
        <v>2.96889646758459</v>
      </c>
      <c r="N5294" s="0" t="str">
        <f aca="false">A5294</f>
        <v>Sport Loisir Culture</v>
      </c>
      <c r="O5294" s="0" t="str">
        <f aca="false">B5294</f>
        <v>Culture</v>
      </c>
      <c r="P5294" s="0" t="str">
        <f aca="false">C5294</f>
        <v>Grande salle de spectacle</v>
      </c>
      <c r="Q5294" s="0" t="str">
        <f aca="false">D5294</f>
        <v>Rooftop performant</v>
      </c>
      <c r="R5294" s="0" t="str">
        <f aca="false">E5294</f>
        <v>Electricité</v>
      </c>
      <c r="S5294" s="0" t="str">
        <f aca="false">F5294</f>
        <v>0708323002</v>
      </c>
      <c r="T5294" s="0" t="str">
        <f aca="false">G5294</f>
        <v>3</v>
      </c>
      <c r="U5294" s="0" t="n">
        <f aca="false">L5294</f>
        <v>2.96889646758459</v>
      </c>
      <c r="V5294" s="0" t="n">
        <f aca="false">K5294</f>
        <v>7.73542353539811</v>
      </c>
      <c r="W5294" s="0" t="n">
        <f aca="false">J5294</f>
        <v>540</v>
      </c>
    </row>
    <row r="5295" customFormat="false" ht="12.8" hidden="false" customHeight="false" outlineLevel="0" collapsed="false">
      <c r="A5295" s="0" t="s">
        <v>78</v>
      </c>
      <c r="B5295" s="0" t="s">
        <v>1259</v>
      </c>
      <c r="C5295" s="0" t="s">
        <v>1294</v>
      </c>
      <c r="D5295" s="0" t="s">
        <v>19</v>
      </c>
      <c r="E5295" s="0" t="s">
        <v>57</v>
      </c>
      <c r="F5295" s="0" t="s">
        <v>1295</v>
      </c>
      <c r="G5295" s="0" t="s">
        <v>1611</v>
      </c>
      <c r="H5295" s="0" t="n">
        <v>0.864858218975526</v>
      </c>
      <c r="I5295" s="0" t="n">
        <v>17.893509324269</v>
      </c>
      <c r="J5295" s="0" t="n">
        <v>0</v>
      </c>
      <c r="K5295" s="0" t="n">
        <f aca="false">I5295*SUMIFS(syst_chauffage!$H$3:$H$27,syst_chauffage!$B$3:$B$27,D5295,syst_chauffage!$C$3:$C$27,E5295)</f>
        <v>24.9162943447784</v>
      </c>
      <c r="L5295" s="12" t="n">
        <f aca="false">H5295*SUMIFS(syst_chauffage!$K$3:$K$27,syst_chauffage!$B$3:$B$27,D5295,syst_chauffage!$C$3:$C$27,E5295)</f>
        <v>0.864858218975526</v>
      </c>
      <c r="N5295" s="0" t="str">
        <f aca="false">A5295</f>
        <v>Sport Loisir Culture</v>
      </c>
      <c r="O5295" s="0" t="str">
        <f aca="false">B5295</f>
        <v>Culture</v>
      </c>
      <c r="P5295" s="0" t="str">
        <f aca="false">C5295</f>
        <v>Immeuble péri urbain</v>
      </c>
      <c r="Q5295" s="0" t="str">
        <f aca="false">D5295</f>
        <v>Autre système centralisé</v>
      </c>
      <c r="R5295" s="0" t="str">
        <f aca="false">E5295</f>
        <v>Autres</v>
      </c>
      <c r="S5295" s="0" t="str">
        <f aca="false">F5295</f>
        <v>0708430101</v>
      </c>
      <c r="T5295" s="0" t="str">
        <f aca="false">G5295</f>
        <v>3</v>
      </c>
      <c r="U5295" s="0" t="n">
        <f aca="false">L5295</f>
        <v>0.864858218975526</v>
      </c>
      <c r="V5295" s="0" t="n">
        <f aca="false">K5295</f>
        <v>24.9162943447784</v>
      </c>
      <c r="W5295" s="0" t="n">
        <f aca="false">J5295</f>
        <v>0</v>
      </c>
    </row>
    <row r="5296" customFormat="false" ht="12.8" hidden="false" customHeight="false" outlineLevel="0" collapsed="false">
      <c r="A5296" s="0" t="s">
        <v>78</v>
      </c>
      <c r="B5296" s="0" t="s">
        <v>1259</v>
      </c>
      <c r="C5296" s="0" t="s">
        <v>1294</v>
      </c>
      <c r="D5296" s="0" t="s">
        <v>19</v>
      </c>
      <c r="E5296" s="0" t="s">
        <v>58</v>
      </c>
      <c r="F5296" s="0" t="s">
        <v>1296</v>
      </c>
      <c r="G5296" s="0" t="s">
        <v>1611</v>
      </c>
      <c r="H5296" s="0" t="n">
        <v>0.885393065415578</v>
      </c>
      <c r="I5296" s="0" t="n">
        <v>16.0366137157253</v>
      </c>
      <c r="J5296" s="0" t="n">
        <v>680</v>
      </c>
      <c r="K5296" s="0" t="n">
        <f aca="false">I5296*SUMIFS(syst_chauffage!$H$3:$H$27,syst_chauffage!$B$3:$B$27,D5296,syst_chauffage!$C$3:$C$27,E5296)</f>
        <v>26.3794211588847</v>
      </c>
      <c r="L5296" s="12" t="n">
        <f aca="false">H5296*SUMIFS(syst_chauffage!$K$3:$K$27,syst_chauffage!$B$3:$B$27,D5296,syst_chauffage!$C$3:$C$27,E5296)</f>
        <v>0.885393065415578</v>
      </c>
      <c r="N5296" s="0" t="str">
        <f aca="false">A5296</f>
        <v>Sport Loisir Culture</v>
      </c>
      <c r="O5296" s="0" t="str">
        <f aca="false">B5296</f>
        <v>Culture</v>
      </c>
      <c r="P5296" s="0" t="str">
        <f aca="false">C5296</f>
        <v>Immeuble péri urbain</v>
      </c>
      <c r="Q5296" s="0" t="str">
        <f aca="false">D5296</f>
        <v>Autre système centralisé</v>
      </c>
      <c r="R5296" s="0" t="str">
        <f aca="false">E5296</f>
        <v>Urbain</v>
      </c>
      <c r="S5296" s="0" t="str">
        <f aca="false">F5296</f>
        <v>0708430106</v>
      </c>
      <c r="T5296" s="0" t="str">
        <f aca="false">G5296</f>
        <v>3</v>
      </c>
      <c r="U5296" s="0" t="n">
        <f aca="false">L5296</f>
        <v>0.885393065415578</v>
      </c>
      <c r="V5296" s="0" t="n">
        <f aca="false">K5296</f>
        <v>26.3794211588847</v>
      </c>
      <c r="W5296" s="0" t="n">
        <f aca="false">J5296</f>
        <v>680</v>
      </c>
    </row>
    <row r="5297" customFormat="false" ht="12.8" hidden="false" customHeight="false" outlineLevel="0" collapsed="false">
      <c r="A5297" s="0" t="s">
        <v>78</v>
      </c>
      <c r="B5297" s="0" t="s">
        <v>1259</v>
      </c>
      <c r="C5297" s="0" t="s">
        <v>1294</v>
      </c>
      <c r="D5297" s="0" t="s">
        <v>22</v>
      </c>
      <c r="E5297" s="0" t="s">
        <v>23</v>
      </c>
      <c r="F5297" s="0" t="s">
        <v>1297</v>
      </c>
      <c r="G5297" s="0" t="s">
        <v>1611</v>
      </c>
      <c r="H5297" s="0" t="n">
        <v>0.551313271638097</v>
      </c>
      <c r="I5297" s="0" t="n">
        <v>9.63385949100821</v>
      </c>
      <c r="J5297" s="0" t="n">
        <v>0</v>
      </c>
      <c r="K5297" s="0" t="n">
        <f aca="false">I5297*SUMIFS(syst_chauffage!$H$3:$H$27,syst_chauffage!$B$3:$B$27,D5297,syst_chauffage!$C$3:$C$27,E5297)</f>
        <v>16.9654434047454</v>
      </c>
      <c r="L5297" s="12" t="n">
        <f aca="false">H5297*SUMIFS(syst_chauffage!$K$3:$K$27,syst_chauffage!$B$3:$B$27,D5297,syst_chauffage!$C$3:$C$27,E5297)</f>
        <v>0.551313271638097</v>
      </c>
      <c r="N5297" s="0" t="str">
        <f aca="false">A5297</f>
        <v>Sport Loisir Culture</v>
      </c>
      <c r="O5297" s="0" t="str">
        <f aca="false">B5297</f>
        <v>Culture</v>
      </c>
      <c r="P5297" s="0" t="str">
        <f aca="false">C5297</f>
        <v>Immeuble péri urbain</v>
      </c>
      <c r="Q5297" s="0" t="str">
        <f aca="false">D5297</f>
        <v>Chaudière fioul</v>
      </c>
      <c r="R5297" s="0" t="str">
        <f aca="false">E5297</f>
        <v>Fioul</v>
      </c>
      <c r="S5297" s="0" t="str">
        <f aca="false">F5297</f>
        <v>0708430303</v>
      </c>
      <c r="T5297" s="0" t="str">
        <f aca="false">G5297</f>
        <v>3</v>
      </c>
      <c r="U5297" s="0" t="n">
        <f aca="false">L5297</f>
        <v>0.551313271638097</v>
      </c>
      <c r="V5297" s="0" t="n">
        <f aca="false">K5297</f>
        <v>16.9654434047454</v>
      </c>
      <c r="W5297" s="0" t="n">
        <f aca="false">J5297</f>
        <v>0</v>
      </c>
    </row>
    <row r="5298" customFormat="false" ht="12.8" hidden="false" customHeight="false" outlineLevel="0" collapsed="false">
      <c r="A5298" s="0" t="s">
        <v>78</v>
      </c>
      <c r="B5298" s="0" t="s">
        <v>1259</v>
      </c>
      <c r="C5298" s="0" t="s">
        <v>1294</v>
      </c>
      <c r="D5298" s="0" t="s">
        <v>13</v>
      </c>
      <c r="E5298" s="0" t="s">
        <v>14</v>
      </c>
      <c r="F5298" s="0" t="s">
        <v>1298</v>
      </c>
      <c r="G5298" s="0" t="s">
        <v>1611</v>
      </c>
      <c r="H5298" s="0" t="n">
        <v>0.728161707594714</v>
      </c>
      <c r="I5298" s="0" t="n">
        <v>7.15657834470628</v>
      </c>
      <c r="J5298" s="0" t="n">
        <v>224</v>
      </c>
      <c r="K5298" s="0" t="n">
        <f aca="false">I5298*SUMIFS(syst_chauffage!$H$3:$H$27,syst_chauffage!$B$3:$B$27,D5298,syst_chauffage!$C$3:$C$27,E5298)</f>
        <v>14.4533664894627</v>
      </c>
      <c r="L5298" s="12" t="n">
        <f aca="false">H5298*SUMIFS(syst_chauffage!$K$3:$K$27,syst_chauffage!$B$3:$B$27,D5298,syst_chauffage!$C$3:$C$27,E5298)</f>
        <v>0.728161707594714</v>
      </c>
      <c r="N5298" s="0" t="str">
        <f aca="false">A5298</f>
        <v>Sport Loisir Culture</v>
      </c>
      <c r="O5298" s="0" t="str">
        <f aca="false">B5298</f>
        <v>Culture</v>
      </c>
      <c r="P5298" s="0" t="str">
        <f aca="false">C5298</f>
        <v>Immeuble péri urbain</v>
      </c>
      <c r="Q5298" s="0" t="str">
        <f aca="false">D5298</f>
        <v>Chaudière gaz</v>
      </c>
      <c r="R5298" s="0" t="str">
        <f aca="false">E5298</f>
        <v>Gaz</v>
      </c>
      <c r="S5298" s="0" t="str">
        <f aca="false">F5298</f>
        <v>0708430404</v>
      </c>
      <c r="T5298" s="0" t="str">
        <f aca="false">G5298</f>
        <v>3</v>
      </c>
      <c r="U5298" s="0" t="n">
        <f aca="false">L5298</f>
        <v>0.728161707594714</v>
      </c>
      <c r="V5298" s="0" t="n">
        <f aca="false">K5298</f>
        <v>14.4533664894627</v>
      </c>
      <c r="W5298" s="0" t="n">
        <f aca="false">J5298</f>
        <v>224</v>
      </c>
    </row>
    <row r="5299" customFormat="false" ht="12.8" hidden="false" customHeight="false" outlineLevel="0" collapsed="false">
      <c r="A5299" s="0" t="s">
        <v>78</v>
      </c>
      <c r="B5299" s="0" t="s">
        <v>1259</v>
      </c>
      <c r="C5299" s="0" t="s">
        <v>1294</v>
      </c>
      <c r="D5299" s="0" t="s">
        <v>33</v>
      </c>
      <c r="E5299" s="0" t="s">
        <v>30</v>
      </c>
      <c r="F5299" s="0" t="s">
        <v>1299</v>
      </c>
      <c r="G5299" s="0" t="s">
        <v>1611</v>
      </c>
      <c r="H5299" s="0" t="n">
        <v>2.45701711046511</v>
      </c>
      <c r="I5299" s="0" t="n">
        <v>11.966876642461</v>
      </c>
      <c r="J5299" s="0" t="n">
        <v>603</v>
      </c>
      <c r="K5299" s="0" t="n">
        <f aca="false">I5299*SUMIFS(syst_chauffage!$H$3:$H$27,syst_chauffage!$B$3:$B$27,D5299,syst_chauffage!$C$3:$C$27,E5299)</f>
        <v>17.4682875699372</v>
      </c>
      <c r="L5299" s="12" t="n">
        <f aca="false">H5299*SUMIFS(syst_chauffage!$K$3:$K$27,syst_chauffage!$B$3:$B$27,D5299,syst_chauffage!$C$3:$C$27,E5299)</f>
        <v>2.06436250218387</v>
      </c>
      <c r="N5299" s="0" t="str">
        <f aca="false">A5299</f>
        <v>Sport Loisir Culture</v>
      </c>
      <c r="O5299" s="0" t="str">
        <f aca="false">B5299</f>
        <v>Culture</v>
      </c>
      <c r="P5299" s="0" t="str">
        <f aca="false">C5299</f>
        <v>Immeuble péri urbain</v>
      </c>
      <c r="Q5299" s="0" t="str">
        <f aca="false">D5299</f>
        <v>DRV</v>
      </c>
      <c r="R5299" s="0" t="str">
        <f aca="false">E5299</f>
        <v>Electricité</v>
      </c>
      <c r="S5299" s="0" t="str">
        <f aca="false">F5299</f>
        <v>0708430502</v>
      </c>
      <c r="T5299" s="0" t="str">
        <f aca="false">G5299</f>
        <v>3</v>
      </c>
      <c r="U5299" s="0" t="n">
        <f aca="false">L5299</f>
        <v>2.06436250218387</v>
      </c>
      <c r="V5299" s="0" t="n">
        <f aca="false">K5299</f>
        <v>17.4682875699372</v>
      </c>
      <c r="W5299" s="0" t="n">
        <f aca="false">J5299</f>
        <v>603</v>
      </c>
    </row>
    <row r="5300" customFormat="false" ht="12.8" hidden="false" customHeight="false" outlineLevel="0" collapsed="false">
      <c r="A5300" s="0" t="s">
        <v>78</v>
      </c>
      <c r="B5300" s="0" t="s">
        <v>1259</v>
      </c>
      <c r="C5300" s="0" t="s">
        <v>1294</v>
      </c>
      <c r="D5300" s="0" t="s">
        <v>29</v>
      </c>
      <c r="E5300" s="0" t="s">
        <v>30</v>
      </c>
      <c r="F5300" s="0" t="s">
        <v>1300</v>
      </c>
      <c r="G5300" s="0" t="s">
        <v>1611</v>
      </c>
      <c r="H5300" s="0" t="n">
        <v>0.92</v>
      </c>
      <c r="I5300" s="0" t="n">
        <v>10.4</v>
      </c>
      <c r="J5300" s="0" t="n">
        <v>0</v>
      </c>
      <c r="K5300" s="0" t="n">
        <f aca="false">I5300*SUMIFS(syst_chauffage!$H$3:$H$27,syst_chauffage!$B$3:$B$27,D5300,syst_chauffage!$C$3:$C$27,E5300)</f>
        <v>3</v>
      </c>
      <c r="L5300" s="12" t="n">
        <f aca="false">H5300*SUMIFS(syst_chauffage!$K$3:$K$27,syst_chauffage!$B$3:$B$27,D5300,syst_chauffage!$C$3:$C$27,E5300)</f>
        <v>0.92</v>
      </c>
      <c r="N5300" s="0" t="str">
        <f aca="false">A5300</f>
        <v>Sport Loisir Culture</v>
      </c>
      <c r="O5300" s="0" t="str">
        <f aca="false">B5300</f>
        <v>Culture</v>
      </c>
      <c r="P5300" s="0" t="str">
        <f aca="false">C5300</f>
        <v>Immeuble péri urbain</v>
      </c>
      <c r="Q5300" s="0" t="str">
        <f aca="false">D5300</f>
        <v>Electrique direct</v>
      </c>
      <c r="R5300" s="0" t="str">
        <f aca="false">E5300</f>
        <v>Electricité</v>
      </c>
      <c r="S5300" s="0" t="str">
        <f aca="false">F5300</f>
        <v>0708430602</v>
      </c>
      <c r="T5300" s="0" t="str">
        <f aca="false">G5300</f>
        <v>3</v>
      </c>
      <c r="U5300" s="0" t="n">
        <f aca="false">L5300</f>
        <v>0.92</v>
      </c>
      <c r="V5300" s="0" t="n">
        <f aca="false">K5300</f>
        <v>3</v>
      </c>
      <c r="W5300" s="0" t="n">
        <f aca="false">J5300</f>
        <v>0</v>
      </c>
    </row>
    <row r="5301" customFormat="false" ht="12.8" hidden="false" customHeight="false" outlineLevel="0" collapsed="false">
      <c r="A5301" s="0" t="s">
        <v>78</v>
      </c>
      <c r="B5301" s="0" t="s">
        <v>1259</v>
      </c>
      <c r="C5301" s="0" t="s">
        <v>1294</v>
      </c>
      <c r="D5301" s="0" t="s">
        <v>51</v>
      </c>
      <c r="E5301" s="0" t="s">
        <v>57</v>
      </c>
      <c r="F5301" s="0" t="s">
        <v>1301</v>
      </c>
      <c r="G5301" s="0" t="s">
        <v>1611</v>
      </c>
      <c r="H5301" s="0" t="n">
        <v>0.947579655367529</v>
      </c>
      <c r="I5301" s="0" t="n">
        <v>21.301796814606</v>
      </c>
      <c r="J5301" s="0" t="n">
        <v>0</v>
      </c>
      <c r="K5301" s="0" t="n">
        <f aca="false">I5301*SUMIFS(syst_chauffage!$H$3:$H$27,syst_chauffage!$B$3:$B$27,D5301,syst_chauffage!$C$3:$C$27,E5301)</f>
        <v>45.1353943060424</v>
      </c>
      <c r="L5301" s="12" t="n">
        <f aca="false">H5301*SUMIFS(syst_chauffage!$K$3:$K$27,syst_chauffage!$B$3:$B$27,D5301,syst_chauffage!$C$3:$C$27,E5301)</f>
        <v>0.947579655367529</v>
      </c>
      <c r="N5301" s="0" t="str">
        <f aca="false">A5301</f>
        <v>Sport Loisir Culture</v>
      </c>
      <c r="O5301" s="0" t="str">
        <f aca="false">B5301</f>
        <v>Culture</v>
      </c>
      <c r="P5301" s="0" t="str">
        <f aca="false">C5301</f>
        <v>Immeuble péri urbain</v>
      </c>
      <c r="Q5301" s="0" t="str">
        <f aca="false">D5301</f>
        <v>Autre système centralisé performant</v>
      </c>
      <c r="R5301" s="0" t="str">
        <f aca="false">E5301</f>
        <v>Autres</v>
      </c>
      <c r="S5301" s="0" t="str">
        <f aca="false">F5301</f>
        <v>0708432101</v>
      </c>
      <c r="T5301" s="0" t="str">
        <f aca="false">G5301</f>
        <v>3</v>
      </c>
      <c r="U5301" s="0" t="n">
        <f aca="false">L5301</f>
        <v>0.947579655367529</v>
      </c>
      <c r="V5301" s="0" t="n">
        <f aca="false">K5301</f>
        <v>45.1353943060424</v>
      </c>
      <c r="W5301" s="0" t="n">
        <f aca="false">J5301</f>
        <v>0</v>
      </c>
    </row>
    <row r="5302" customFormat="false" ht="12.8" hidden="false" customHeight="false" outlineLevel="0" collapsed="false">
      <c r="A5302" s="0" t="s">
        <v>78</v>
      </c>
      <c r="B5302" s="0" t="s">
        <v>1259</v>
      </c>
      <c r="C5302" s="0" t="s">
        <v>1294</v>
      </c>
      <c r="D5302" s="0" t="s">
        <v>51</v>
      </c>
      <c r="E5302" s="0" t="s">
        <v>58</v>
      </c>
      <c r="F5302" s="0" t="s">
        <v>1302</v>
      </c>
      <c r="G5302" s="0" t="s">
        <v>1611</v>
      </c>
      <c r="H5302" s="0" t="n">
        <v>0.975837612316915</v>
      </c>
      <c r="I5302" s="0" t="n">
        <v>19.0912068044349</v>
      </c>
      <c r="J5302" s="0" t="n">
        <v>680</v>
      </c>
      <c r="K5302" s="0" t="n">
        <f aca="false">I5302*SUMIFS(syst_chauffage!$H$3:$H$27,syst_chauffage!$B$3:$B$27,D5302,syst_chauffage!$C$3:$C$27,E5302)</f>
        <v>40.7406259079178</v>
      </c>
      <c r="L5302" s="12" t="n">
        <f aca="false">H5302*SUMIFS(syst_chauffage!$K$3:$K$27,syst_chauffage!$B$3:$B$27,D5302,syst_chauffage!$C$3:$C$27,E5302)</f>
        <v>0.975837612316915</v>
      </c>
      <c r="N5302" s="0" t="str">
        <f aca="false">A5302</f>
        <v>Sport Loisir Culture</v>
      </c>
      <c r="O5302" s="0" t="str">
        <f aca="false">B5302</f>
        <v>Culture</v>
      </c>
      <c r="P5302" s="0" t="str">
        <f aca="false">C5302</f>
        <v>Immeuble péri urbain</v>
      </c>
      <c r="Q5302" s="0" t="str">
        <f aca="false">D5302</f>
        <v>Autre système centralisé performant</v>
      </c>
      <c r="R5302" s="0" t="str">
        <f aca="false">E5302</f>
        <v>Urbain</v>
      </c>
      <c r="S5302" s="0" t="str">
        <f aca="false">F5302</f>
        <v>0708432106</v>
      </c>
      <c r="T5302" s="0" t="str">
        <f aca="false">G5302</f>
        <v>3</v>
      </c>
      <c r="U5302" s="0" t="n">
        <f aca="false">L5302</f>
        <v>0.975837612316915</v>
      </c>
      <c r="V5302" s="0" t="n">
        <f aca="false">K5302</f>
        <v>40.7406259079178</v>
      </c>
      <c r="W5302" s="0" t="n">
        <f aca="false">J5302</f>
        <v>680</v>
      </c>
    </row>
    <row r="5303" customFormat="false" ht="12.8" hidden="false" customHeight="false" outlineLevel="0" collapsed="false">
      <c r="A5303" s="0" t="s">
        <v>78</v>
      </c>
      <c r="B5303" s="0" t="s">
        <v>1259</v>
      </c>
      <c r="C5303" s="0" t="s">
        <v>1294</v>
      </c>
      <c r="D5303" s="0" t="s">
        <v>27</v>
      </c>
      <c r="E5303" s="0" t="s">
        <v>23</v>
      </c>
      <c r="F5303" s="0" t="s">
        <v>1303</v>
      </c>
      <c r="G5303" s="0" t="s">
        <v>1611</v>
      </c>
      <c r="H5303" s="0" t="n">
        <v>0.720436081892863</v>
      </c>
      <c r="I5303" s="0" t="n">
        <v>11.4688803464383</v>
      </c>
      <c r="J5303" s="0" t="n">
        <v>504</v>
      </c>
      <c r="K5303" s="0" t="n">
        <f aca="false">I5303*SUMIFS(syst_chauffage!$H$3:$H$27,syst_chauffage!$B$3:$B$27,D5303,syst_chauffage!$C$3:$C$27,E5303)</f>
        <v>29.410832800836</v>
      </c>
      <c r="L5303" s="12" t="n">
        <f aca="false">H5303*SUMIFS(syst_chauffage!$K$3:$K$27,syst_chauffage!$B$3:$B$27,D5303,syst_chauffage!$C$3:$C$27,E5303)</f>
        <v>0.720436081892863</v>
      </c>
      <c r="N5303" s="0" t="str">
        <f aca="false">A5303</f>
        <v>Sport Loisir Culture</v>
      </c>
      <c r="O5303" s="0" t="str">
        <f aca="false">B5303</f>
        <v>Culture</v>
      </c>
      <c r="P5303" s="0" t="str">
        <f aca="false">C5303</f>
        <v>Immeuble péri urbain</v>
      </c>
      <c r="Q5303" s="0" t="str">
        <f aca="false">D5303</f>
        <v>Chaudière condensation fioul</v>
      </c>
      <c r="R5303" s="0" t="str">
        <f aca="false">E5303</f>
        <v>Fioul</v>
      </c>
      <c r="S5303" s="0" t="str">
        <f aca="false">F5303</f>
        <v>0708432303</v>
      </c>
      <c r="T5303" s="0" t="str">
        <f aca="false">G5303</f>
        <v>3</v>
      </c>
      <c r="U5303" s="0" t="n">
        <f aca="false">L5303</f>
        <v>0.720436081892863</v>
      </c>
      <c r="V5303" s="0" t="n">
        <f aca="false">K5303</f>
        <v>29.410832800836</v>
      </c>
      <c r="W5303" s="0" t="n">
        <f aca="false">J5303</f>
        <v>504</v>
      </c>
    </row>
    <row r="5304" customFormat="false" ht="12.8" hidden="false" customHeight="false" outlineLevel="0" collapsed="false">
      <c r="A5304" s="0" t="s">
        <v>78</v>
      </c>
      <c r="B5304" s="0" t="s">
        <v>1259</v>
      </c>
      <c r="C5304" s="0" t="s">
        <v>1294</v>
      </c>
      <c r="D5304" s="0" t="s">
        <v>18</v>
      </c>
      <c r="E5304" s="0" t="s">
        <v>14</v>
      </c>
      <c r="F5304" s="0" t="s">
        <v>1304</v>
      </c>
      <c r="G5304" s="0" t="s">
        <v>1611</v>
      </c>
      <c r="H5304" s="0" t="n">
        <v>0.951166993056355</v>
      </c>
      <c r="I5304" s="0" t="n">
        <v>8.51973612465033</v>
      </c>
      <c r="J5304" s="0" t="n">
        <v>504</v>
      </c>
      <c r="K5304" s="0" t="n">
        <f aca="false">I5304*SUMIFS(syst_chauffage!$H$3:$H$27,syst_chauffage!$B$3:$B$27,D5304,syst_chauffage!$C$3:$C$27,E5304)</f>
        <v>23.2156753748212</v>
      </c>
      <c r="L5304" s="12" t="n">
        <f aca="false">H5304*SUMIFS(syst_chauffage!$K$3:$K$27,syst_chauffage!$B$3:$B$27,D5304,syst_chauffage!$C$3:$C$27,E5304)</f>
        <v>0.924008217578503</v>
      </c>
      <c r="N5304" s="0" t="str">
        <f aca="false">A5304</f>
        <v>Sport Loisir Culture</v>
      </c>
      <c r="O5304" s="0" t="str">
        <f aca="false">B5304</f>
        <v>Culture</v>
      </c>
      <c r="P5304" s="0" t="str">
        <f aca="false">C5304</f>
        <v>Immeuble péri urbain</v>
      </c>
      <c r="Q5304" s="0" t="str">
        <f aca="false">D5304</f>
        <v>Chaudière condensation gaz</v>
      </c>
      <c r="R5304" s="0" t="str">
        <f aca="false">E5304</f>
        <v>Gaz</v>
      </c>
      <c r="S5304" s="0" t="str">
        <f aca="false">F5304</f>
        <v>0708432404</v>
      </c>
      <c r="T5304" s="0" t="str">
        <f aca="false">G5304</f>
        <v>3</v>
      </c>
      <c r="U5304" s="0" t="n">
        <f aca="false">L5304</f>
        <v>0.924008217578503</v>
      </c>
      <c r="V5304" s="0" t="n">
        <f aca="false">K5304</f>
        <v>23.2156753748212</v>
      </c>
      <c r="W5304" s="0" t="n">
        <f aca="false">J5304</f>
        <v>504</v>
      </c>
    </row>
    <row r="5305" customFormat="false" ht="12.8" hidden="false" customHeight="false" outlineLevel="0" collapsed="false">
      <c r="A5305" s="0" t="s">
        <v>78</v>
      </c>
      <c r="B5305" s="0" t="s">
        <v>1259</v>
      </c>
      <c r="C5305" s="0" t="s">
        <v>1294</v>
      </c>
      <c r="D5305" s="0" t="s">
        <v>56</v>
      </c>
      <c r="E5305" s="0" t="s">
        <v>30</v>
      </c>
      <c r="F5305" s="0" t="s">
        <v>1305</v>
      </c>
      <c r="G5305" s="0" t="s">
        <v>1611</v>
      </c>
      <c r="H5305" s="0" t="n">
        <v>3.17730976744185</v>
      </c>
      <c r="I5305" s="0" t="n">
        <v>14.2462817172154</v>
      </c>
      <c r="J5305" s="0" t="n">
        <v>648</v>
      </c>
      <c r="K5305" s="0" t="n">
        <f aca="false">I5305*SUMIFS(syst_chauffage!$H$3:$H$27,syst_chauffage!$B$3:$B$27,D5305,syst_chauffage!$C$3:$C$27,E5305)</f>
        <v>46.7534674907002</v>
      </c>
      <c r="L5305" s="12" t="n">
        <f aca="false">H5305*SUMIFS(syst_chauffage!$K$3:$K$27,syst_chauffage!$B$3:$B$27,D5305,syst_chauffage!$C$3:$C$27,E5305)</f>
        <v>2.84247113628896</v>
      </c>
      <c r="N5305" s="0" t="str">
        <f aca="false">A5305</f>
        <v>Sport Loisir Culture</v>
      </c>
      <c r="O5305" s="0" t="str">
        <f aca="false">B5305</f>
        <v>Culture</v>
      </c>
      <c r="P5305" s="0" t="str">
        <f aca="false">C5305</f>
        <v>Immeuble péri urbain</v>
      </c>
      <c r="Q5305" s="0" t="str">
        <f aca="false">D5305</f>
        <v>DRV performant</v>
      </c>
      <c r="R5305" s="0" t="str">
        <f aca="false">E5305</f>
        <v>Electricité</v>
      </c>
      <c r="S5305" s="0" t="str">
        <f aca="false">F5305</f>
        <v>0708432502</v>
      </c>
      <c r="T5305" s="0" t="str">
        <f aca="false">G5305</f>
        <v>3</v>
      </c>
      <c r="U5305" s="0" t="n">
        <f aca="false">L5305</f>
        <v>2.84247113628896</v>
      </c>
      <c r="V5305" s="0" t="n">
        <f aca="false">K5305</f>
        <v>46.7534674907002</v>
      </c>
      <c r="W5305" s="0" t="n">
        <f aca="false">J5305</f>
        <v>648</v>
      </c>
    </row>
    <row r="5306" customFormat="false" ht="12.8" hidden="false" customHeight="false" outlineLevel="0" collapsed="false">
      <c r="A5306" s="0" t="s">
        <v>78</v>
      </c>
      <c r="B5306" s="0" t="s">
        <v>1259</v>
      </c>
      <c r="C5306" s="0" t="s">
        <v>1294</v>
      </c>
      <c r="D5306" s="0" t="s">
        <v>32</v>
      </c>
      <c r="E5306" s="0" t="s">
        <v>30</v>
      </c>
      <c r="F5306" s="0" t="s">
        <v>1306</v>
      </c>
      <c r="G5306" s="0" t="s">
        <v>1611</v>
      </c>
      <c r="H5306" s="0" t="n">
        <v>1</v>
      </c>
      <c r="I5306" s="0" t="n">
        <v>12</v>
      </c>
      <c r="J5306" s="0" t="n">
        <v>0</v>
      </c>
      <c r="K5306" s="0" t="n">
        <f aca="false">I5306*SUMIFS(syst_chauffage!$H$3:$H$27,syst_chauffage!$B$3:$B$27,D5306,syst_chauffage!$C$3:$C$27,E5306)</f>
        <v>12</v>
      </c>
      <c r="L5306" s="12" t="n">
        <f aca="false">H5306*SUMIFS(syst_chauffage!$K$3:$K$27,syst_chauffage!$B$3:$B$27,D5306,syst_chauffage!$C$3:$C$27,E5306)</f>
        <v>1</v>
      </c>
      <c r="N5306" s="0" t="str">
        <f aca="false">A5306</f>
        <v>Sport Loisir Culture</v>
      </c>
      <c r="O5306" s="0" t="str">
        <f aca="false">B5306</f>
        <v>Culture</v>
      </c>
      <c r="P5306" s="0" t="str">
        <f aca="false">C5306</f>
        <v>Immeuble péri urbain</v>
      </c>
      <c r="Q5306" s="0" t="str">
        <f aca="false">D5306</f>
        <v>Electrique direct performant</v>
      </c>
      <c r="R5306" s="0" t="str">
        <f aca="false">E5306</f>
        <v>Electricité</v>
      </c>
      <c r="S5306" s="0" t="str">
        <f aca="false">F5306</f>
        <v>0708432602</v>
      </c>
      <c r="T5306" s="0" t="str">
        <f aca="false">G5306</f>
        <v>3</v>
      </c>
      <c r="U5306" s="0" t="n">
        <f aca="false">L5306</f>
        <v>1</v>
      </c>
      <c r="V5306" s="0" t="n">
        <f aca="false">K5306</f>
        <v>12</v>
      </c>
      <c r="W5306" s="0" t="n">
        <f aca="false">J5306</f>
        <v>0</v>
      </c>
    </row>
    <row r="5307" customFormat="false" ht="12.8" hidden="false" customHeight="false" outlineLevel="0" collapsed="false">
      <c r="A5307" s="0" t="s">
        <v>78</v>
      </c>
      <c r="B5307" s="0" t="s">
        <v>1259</v>
      </c>
      <c r="C5307" s="0" t="s">
        <v>1307</v>
      </c>
      <c r="D5307" s="0" t="s">
        <v>19</v>
      </c>
      <c r="E5307" s="0" t="s">
        <v>57</v>
      </c>
      <c r="F5307" s="0" t="s">
        <v>1308</v>
      </c>
      <c r="G5307" s="0" t="s">
        <v>1611</v>
      </c>
      <c r="H5307" s="0" t="n">
        <v>2.31521102517827</v>
      </c>
      <c r="I5307" s="0" t="n">
        <v>27.4396766057567</v>
      </c>
      <c r="J5307" s="0" t="n">
        <v>0</v>
      </c>
      <c r="K5307" s="0" t="n">
        <f aca="false">I5307*SUMIFS(syst_chauffage!$H$3:$H$27,syst_chauffage!$B$3:$B$27,D5307,syst_chauffage!$C$3:$C$27,E5307)</f>
        <v>38.2091096075417</v>
      </c>
      <c r="L5307" s="12" t="n">
        <f aca="false">H5307*SUMIFS(syst_chauffage!$K$3:$K$27,syst_chauffage!$B$3:$B$27,D5307,syst_chauffage!$C$3:$C$27,E5307)</f>
        <v>2.31521102517827</v>
      </c>
      <c r="N5307" s="0" t="str">
        <f aca="false">A5307</f>
        <v>Sport Loisir Culture</v>
      </c>
      <c r="O5307" s="0" t="str">
        <f aca="false">B5307</f>
        <v>Culture</v>
      </c>
      <c r="P5307" s="0" t="str">
        <f aca="false">C5307</f>
        <v>Musée</v>
      </c>
      <c r="Q5307" s="0" t="str">
        <f aca="false">D5307</f>
        <v>Autre système centralisé</v>
      </c>
      <c r="R5307" s="0" t="str">
        <f aca="false">E5307</f>
        <v>Autres</v>
      </c>
      <c r="S5307" s="0" t="str">
        <f aca="false">F5307</f>
        <v>0708590101</v>
      </c>
      <c r="T5307" s="0" t="str">
        <f aca="false">G5307</f>
        <v>3</v>
      </c>
      <c r="U5307" s="0" t="n">
        <f aca="false">L5307</f>
        <v>2.31521102517827</v>
      </c>
      <c r="V5307" s="0" t="n">
        <f aca="false">K5307</f>
        <v>38.2091096075417</v>
      </c>
      <c r="W5307" s="0" t="n">
        <f aca="false">J5307</f>
        <v>0</v>
      </c>
    </row>
    <row r="5308" customFormat="false" ht="12.8" hidden="false" customHeight="false" outlineLevel="0" collapsed="false">
      <c r="A5308" s="0" t="s">
        <v>78</v>
      </c>
      <c r="B5308" s="0" t="s">
        <v>1259</v>
      </c>
      <c r="C5308" s="0" t="s">
        <v>1307</v>
      </c>
      <c r="D5308" s="0" t="s">
        <v>19</v>
      </c>
      <c r="E5308" s="0" t="s">
        <v>58</v>
      </c>
      <c r="F5308" s="0" t="s">
        <v>1309</v>
      </c>
      <c r="G5308" s="0" t="s">
        <v>1611</v>
      </c>
      <c r="H5308" s="0" t="n">
        <v>2.51928830962555</v>
      </c>
      <c r="I5308" s="0" t="n">
        <v>33.3293216068473</v>
      </c>
      <c r="J5308" s="0" t="n">
        <v>680</v>
      </c>
      <c r="K5308" s="0" t="n">
        <f aca="false">I5308*SUMIFS(syst_chauffage!$H$3:$H$27,syst_chauffage!$B$3:$B$27,D5308,syst_chauffage!$C$3:$C$27,E5308)</f>
        <v>54.825053916763</v>
      </c>
      <c r="L5308" s="12" t="n">
        <f aca="false">H5308*SUMIFS(syst_chauffage!$K$3:$K$27,syst_chauffage!$B$3:$B$27,D5308,syst_chauffage!$C$3:$C$27,E5308)</f>
        <v>2.51928830962555</v>
      </c>
      <c r="N5308" s="0" t="str">
        <f aca="false">A5308</f>
        <v>Sport Loisir Culture</v>
      </c>
      <c r="O5308" s="0" t="str">
        <f aca="false">B5308</f>
        <v>Culture</v>
      </c>
      <c r="P5308" s="0" t="str">
        <f aca="false">C5308</f>
        <v>Musée</v>
      </c>
      <c r="Q5308" s="0" t="str">
        <f aca="false">D5308</f>
        <v>Autre système centralisé</v>
      </c>
      <c r="R5308" s="0" t="str">
        <f aca="false">E5308</f>
        <v>Urbain</v>
      </c>
      <c r="S5308" s="0" t="str">
        <f aca="false">F5308</f>
        <v>0708590106</v>
      </c>
      <c r="T5308" s="0" t="str">
        <f aca="false">G5308</f>
        <v>3</v>
      </c>
      <c r="U5308" s="0" t="n">
        <f aca="false">L5308</f>
        <v>2.51928830962555</v>
      </c>
      <c r="V5308" s="0" t="n">
        <f aca="false">K5308</f>
        <v>54.825053916763</v>
      </c>
      <c r="W5308" s="0" t="n">
        <f aca="false">J5308</f>
        <v>680</v>
      </c>
    </row>
    <row r="5309" customFormat="false" ht="12.8" hidden="false" customHeight="false" outlineLevel="0" collapsed="false">
      <c r="A5309" s="0" t="s">
        <v>78</v>
      </c>
      <c r="B5309" s="0" t="s">
        <v>1259</v>
      </c>
      <c r="C5309" s="0" t="s">
        <v>1307</v>
      </c>
      <c r="D5309" s="0" t="s">
        <v>24</v>
      </c>
      <c r="E5309" s="0" t="s">
        <v>30</v>
      </c>
      <c r="F5309" s="0" t="s">
        <v>1310</v>
      </c>
      <c r="G5309" s="0" t="s">
        <v>1611</v>
      </c>
      <c r="H5309" s="0" t="n">
        <v>0.84</v>
      </c>
      <c r="I5309" s="0" t="n">
        <v>10.4</v>
      </c>
      <c r="J5309" s="0" t="n">
        <v>0</v>
      </c>
      <c r="K5309" s="0" t="n">
        <f aca="false">I5309*SUMIFS(syst_chauffage!$H$3:$H$27,syst_chauffage!$B$3:$B$27,D5309,syst_chauffage!$C$3:$C$27,E5309)</f>
        <v>3</v>
      </c>
      <c r="L5309" s="12" t="n">
        <f aca="false">H5309*SUMIFS(syst_chauffage!$K$3:$K$27,syst_chauffage!$B$3:$B$27,D5309,syst_chauffage!$C$3:$C$27,E5309)</f>
        <v>0.84</v>
      </c>
      <c r="N5309" s="0" t="str">
        <f aca="false">A5309</f>
        <v>Sport Loisir Culture</v>
      </c>
      <c r="O5309" s="0" t="str">
        <f aca="false">B5309</f>
        <v>Culture</v>
      </c>
      <c r="P5309" s="0" t="str">
        <f aca="false">C5309</f>
        <v>Musée</v>
      </c>
      <c r="Q5309" s="0" t="str">
        <f aca="false">D5309</f>
        <v>Cassette rayonnante</v>
      </c>
      <c r="R5309" s="0" t="str">
        <f aca="false">E5309</f>
        <v>Electricité</v>
      </c>
      <c r="S5309" s="0" t="str">
        <f aca="false">F5309</f>
        <v>0708590202</v>
      </c>
      <c r="T5309" s="0" t="str">
        <f aca="false">G5309</f>
        <v>3</v>
      </c>
      <c r="U5309" s="0" t="n">
        <f aca="false">L5309</f>
        <v>0.84</v>
      </c>
      <c r="V5309" s="0" t="n">
        <f aca="false">K5309</f>
        <v>3</v>
      </c>
      <c r="W5309" s="0" t="n">
        <f aca="false">J5309</f>
        <v>0</v>
      </c>
    </row>
    <row r="5310" customFormat="false" ht="12.8" hidden="false" customHeight="false" outlineLevel="0" collapsed="false">
      <c r="A5310" s="0" t="s">
        <v>78</v>
      </c>
      <c r="B5310" s="0" t="s">
        <v>1259</v>
      </c>
      <c r="C5310" s="0" t="s">
        <v>1307</v>
      </c>
      <c r="D5310" s="0" t="s">
        <v>22</v>
      </c>
      <c r="E5310" s="0" t="s">
        <v>23</v>
      </c>
      <c r="F5310" s="0" t="s">
        <v>1311</v>
      </c>
      <c r="G5310" s="0" t="s">
        <v>1611</v>
      </c>
      <c r="H5310" s="0" t="n">
        <v>0.694113104836767</v>
      </c>
      <c r="I5310" s="0" t="n">
        <v>13.9857068279288</v>
      </c>
      <c r="J5310" s="0" t="n">
        <v>0</v>
      </c>
      <c r="K5310" s="0" t="n">
        <f aca="false">I5310*SUMIFS(syst_chauffage!$H$3:$H$27,syst_chauffage!$B$3:$B$27,D5310,syst_chauffage!$C$3:$C$27,E5310)</f>
        <v>24.6291445174229</v>
      </c>
      <c r="L5310" s="12" t="n">
        <f aca="false">H5310*SUMIFS(syst_chauffage!$K$3:$K$27,syst_chauffage!$B$3:$B$27,D5310,syst_chauffage!$C$3:$C$27,E5310)</f>
        <v>0.694113104836767</v>
      </c>
      <c r="N5310" s="0" t="str">
        <f aca="false">A5310</f>
        <v>Sport Loisir Culture</v>
      </c>
      <c r="O5310" s="0" t="str">
        <f aca="false">B5310</f>
        <v>Culture</v>
      </c>
      <c r="P5310" s="0" t="str">
        <f aca="false">C5310</f>
        <v>Musée</v>
      </c>
      <c r="Q5310" s="0" t="str">
        <f aca="false">D5310</f>
        <v>Chaudière fioul</v>
      </c>
      <c r="R5310" s="0" t="str">
        <f aca="false">E5310</f>
        <v>Fioul</v>
      </c>
      <c r="S5310" s="0" t="str">
        <f aca="false">F5310</f>
        <v>0708590303</v>
      </c>
      <c r="T5310" s="0" t="str">
        <f aca="false">G5310</f>
        <v>3</v>
      </c>
      <c r="U5310" s="0" t="n">
        <f aca="false">L5310</f>
        <v>0.694113104836767</v>
      </c>
      <c r="V5310" s="0" t="n">
        <f aca="false">K5310</f>
        <v>24.6291445174229</v>
      </c>
      <c r="W5310" s="0" t="n">
        <f aca="false">J5310</f>
        <v>0</v>
      </c>
    </row>
    <row r="5311" customFormat="false" ht="12.8" hidden="false" customHeight="false" outlineLevel="0" collapsed="false">
      <c r="A5311" s="0" t="s">
        <v>78</v>
      </c>
      <c r="B5311" s="0" t="s">
        <v>1259</v>
      </c>
      <c r="C5311" s="0" t="s">
        <v>1307</v>
      </c>
      <c r="D5311" s="0" t="s">
        <v>13</v>
      </c>
      <c r="E5311" s="0" t="s">
        <v>14</v>
      </c>
      <c r="F5311" s="0" t="s">
        <v>1312</v>
      </c>
      <c r="G5311" s="0" t="s">
        <v>1611</v>
      </c>
      <c r="H5311" s="0" t="n">
        <v>0.724000916796944</v>
      </c>
      <c r="I5311" s="0" t="n">
        <v>8.20883485157988</v>
      </c>
      <c r="J5311" s="0" t="n">
        <v>264</v>
      </c>
      <c r="K5311" s="0" t="n">
        <f aca="false">I5311*SUMIFS(syst_chauffage!$H$3:$H$27,syst_chauffage!$B$3:$B$27,D5311,syst_chauffage!$C$3:$C$27,E5311)</f>
        <v>16.5784950358463</v>
      </c>
      <c r="L5311" s="12" t="n">
        <f aca="false">H5311*SUMIFS(syst_chauffage!$K$3:$K$27,syst_chauffage!$B$3:$B$27,D5311,syst_chauffage!$C$3:$C$27,E5311)</f>
        <v>0.724000916796944</v>
      </c>
      <c r="N5311" s="0" t="str">
        <f aca="false">A5311</f>
        <v>Sport Loisir Culture</v>
      </c>
      <c r="O5311" s="0" t="str">
        <f aca="false">B5311</f>
        <v>Culture</v>
      </c>
      <c r="P5311" s="0" t="str">
        <f aca="false">C5311</f>
        <v>Musée</v>
      </c>
      <c r="Q5311" s="0" t="str">
        <f aca="false">D5311</f>
        <v>Chaudière gaz</v>
      </c>
      <c r="R5311" s="0" t="str">
        <f aca="false">E5311</f>
        <v>Gaz</v>
      </c>
      <c r="S5311" s="0" t="str">
        <f aca="false">F5311</f>
        <v>0708590404</v>
      </c>
      <c r="T5311" s="0" t="str">
        <f aca="false">G5311</f>
        <v>3</v>
      </c>
      <c r="U5311" s="0" t="n">
        <f aca="false">L5311</f>
        <v>0.724000916796944</v>
      </c>
      <c r="V5311" s="0" t="n">
        <f aca="false">K5311</f>
        <v>16.5784950358463</v>
      </c>
      <c r="W5311" s="0" t="n">
        <f aca="false">J5311</f>
        <v>264</v>
      </c>
    </row>
    <row r="5312" customFormat="false" ht="12.8" hidden="false" customHeight="false" outlineLevel="0" collapsed="false">
      <c r="A5312" s="0" t="s">
        <v>78</v>
      </c>
      <c r="B5312" s="0" t="s">
        <v>1259</v>
      </c>
      <c r="C5312" s="0" t="s">
        <v>1307</v>
      </c>
      <c r="D5312" s="0" t="s">
        <v>29</v>
      </c>
      <c r="E5312" s="0" t="s">
        <v>30</v>
      </c>
      <c r="F5312" s="0" t="s">
        <v>1313</v>
      </c>
      <c r="G5312" s="0" t="s">
        <v>1611</v>
      </c>
      <c r="H5312" s="0" t="n">
        <v>0.92</v>
      </c>
      <c r="I5312" s="0" t="n">
        <v>10.4</v>
      </c>
      <c r="J5312" s="0" t="n">
        <v>0</v>
      </c>
      <c r="K5312" s="0" t="n">
        <f aca="false">I5312*SUMIFS(syst_chauffage!$H$3:$H$27,syst_chauffage!$B$3:$B$27,D5312,syst_chauffage!$C$3:$C$27,E5312)</f>
        <v>3</v>
      </c>
      <c r="L5312" s="12" t="n">
        <f aca="false">H5312*SUMIFS(syst_chauffage!$K$3:$K$27,syst_chauffage!$B$3:$B$27,D5312,syst_chauffage!$C$3:$C$27,E5312)</f>
        <v>0.92</v>
      </c>
      <c r="N5312" s="0" t="str">
        <f aca="false">A5312</f>
        <v>Sport Loisir Culture</v>
      </c>
      <c r="O5312" s="0" t="str">
        <f aca="false">B5312</f>
        <v>Culture</v>
      </c>
      <c r="P5312" s="0" t="str">
        <f aca="false">C5312</f>
        <v>Musée</v>
      </c>
      <c r="Q5312" s="0" t="str">
        <f aca="false">D5312</f>
        <v>Electrique direct</v>
      </c>
      <c r="R5312" s="0" t="str">
        <f aca="false">E5312</f>
        <v>Electricité</v>
      </c>
      <c r="S5312" s="0" t="str">
        <f aca="false">F5312</f>
        <v>0708590602</v>
      </c>
      <c r="T5312" s="0" t="str">
        <f aca="false">G5312</f>
        <v>3</v>
      </c>
      <c r="U5312" s="0" t="n">
        <f aca="false">L5312</f>
        <v>0.92</v>
      </c>
      <c r="V5312" s="0" t="n">
        <f aca="false">K5312</f>
        <v>3</v>
      </c>
      <c r="W5312" s="0" t="n">
        <f aca="false">J5312</f>
        <v>0</v>
      </c>
    </row>
    <row r="5313" customFormat="false" ht="12.8" hidden="false" customHeight="false" outlineLevel="0" collapsed="false">
      <c r="A5313" s="0" t="s">
        <v>78</v>
      </c>
      <c r="B5313" s="0" t="s">
        <v>1259</v>
      </c>
      <c r="C5313" s="0" t="s">
        <v>1307</v>
      </c>
      <c r="D5313" s="0" t="s">
        <v>36</v>
      </c>
      <c r="E5313" s="0" t="s">
        <v>30</v>
      </c>
      <c r="F5313" s="0" t="s">
        <v>1314</v>
      </c>
      <c r="G5313" s="0" t="s">
        <v>1611</v>
      </c>
      <c r="H5313" s="0" t="n">
        <v>2.95662809302325</v>
      </c>
      <c r="I5313" s="0" t="n">
        <v>56.9170378340525</v>
      </c>
      <c r="J5313" s="0" t="n">
        <v>603</v>
      </c>
      <c r="K5313" s="0" t="n">
        <f aca="false">I5313*SUMIFS(syst_chauffage!$H$3:$H$27,syst_chauffage!$B$3:$B$27,D5313,syst_chauffage!$C$3:$C$27,E5313)</f>
        <v>35.2121866246222</v>
      </c>
      <c r="L5313" s="12" t="n">
        <f aca="false">H5313*SUMIFS(syst_chauffage!$K$3:$K$27,syst_chauffage!$B$3:$B$27,D5313,syst_chauffage!$C$3:$C$27,E5313)</f>
        <v>2.48413091717754</v>
      </c>
      <c r="N5313" s="0" t="str">
        <f aca="false">A5313</f>
        <v>Sport Loisir Culture</v>
      </c>
      <c r="O5313" s="0" t="str">
        <f aca="false">B5313</f>
        <v>Culture</v>
      </c>
      <c r="P5313" s="0" t="str">
        <f aca="false">C5313</f>
        <v>Musée</v>
      </c>
      <c r="Q5313" s="0" t="str">
        <f aca="false">D5313</f>
        <v>PAC</v>
      </c>
      <c r="R5313" s="0" t="str">
        <f aca="false">E5313</f>
        <v>Electricité</v>
      </c>
      <c r="S5313" s="0" t="str">
        <f aca="false">F5313</f>
        <v>0708590902</v>
      </c>
      <c r="T5313" s="0" t="str">
        <f aca="false">G5313</f>
        <v>3</v>
      </c>
      <c r="U5313" s="0" t="n">
        <f aca="false">L5313</f>
        <v>2.48413091717754</v>
      </c>
      <c r="V5313" s="0" t="n">
        <f aca="false">K5313</f>
        <v>35.2121866246222</v>
      </c>
      <c r="W5313" s="0" t="n">
        <f aca="false">J5313</f>
        <v>603</v>
      </c>
    </row>
    <row r="5314" customFormat="false" ht="12.8" hidden="false" customHeight="false" outlineLevel="0" collapsed="false">
      <c r="A5314" s="0" t="s">
        <v>78</v>
      </c>
      <c r="B5314" s="0" t="s">
        <v>1259</v>
      </c>
      <c r="C5314" s="0" t="s">
        <v>1307</v>
      </c>
      <c r="D5314" s="0" t="s">
        <v>51</v>
      </c>
      <c r="E5314" s="0" t="s">
        <v>57</v>
      </c>
      <c r="F5314" s="0" t="s">
        <v>1315</v>
      </c>
      <c r="G5314" s="0" t="s">
        <v>1611</v>
      </c>
      <c r="H5314" s="0" t="n">
        <v>2.81170339902987</v>
      </c>
      <c r="I5314" s="0" t="n">
        <v>32.6662816735198</v>
      </c>
      <c r="J5314" s="0" t="n">
        <v>0</v>
      </c>
      <c r="K5314" s="0" t="n">
        <f aca="false">I5314*SUMIFS(syst_chauffage!$H$3:$H$27,syst_chauffage!$B$3:$B$27,D5314,syst_chauffage!$C$3:$C$27,E5314)</f>
        <v>69.215076863169</v>
      </c>
      <c r="L5314" s="12" t="n">
        <f aca="false">H5314*SUMIFS(syst_chauffage!$K$3:$K$27,syst_chauffage!$B$3:$B$27,D5314,syst_chauffage!$C$3:$C$27,E5314)</f>
        <v>2.81170339902987</v>
      </c>
      <c r="N5314" s="0" t="str">
        <f aca="false">A5314</f>
        <v>Sport Loisir Culture</v>
      </c>
      <c r="O5314" s="0" t="str">
        <f aca="false">B5314</f>
        <v>Culture</v>
      </c>
      <c r="P5314" s="0" t="str">
        <f aca="false">C5314</f>
        <v>Musée</v>
      </c>
      <c r="Q5314" s="0" t="str">
        <f aca="false">D5314</f>
        <v>Autre système centralisé performant</v>
      </c>
      <c r="R5314" s="0" t="str">
        <f aca="false">E5314</f>
        <v>Autres</v>
      </c>
      <c r="S5314" s="0" t="str">
        <f aca="false">F5314</f>
        <v>0708592101</v>
      </c>
      <c r="T5314" s="0" t="str">
        <f aca="false">G5314</f>
        <v>3</v>
      </c>
      <c r="U5314" s="0" t="n">
        <f aca="false">L5314</f>
        <v>2.81170339902987</v>
      </c>
      <c r="V5314" s="0" t="n">
        <f aca="false">K5314</f>
        <v>69.215076863169</v>
      </c>
      <c r="W5314" s="0" t="n">
        <f aca="false">J5314</f>
        <v>0</v>
      </c>
    </row>
    <row r="5315" customFormat="false" ht="12.8" hidden="false" customHeight="false" outlineLevel="0" collapsed="false">
      <c r="A5315" s="0" t="s">
        <v>78</v>
      </c>
      <c r="B5315" s="0" t="s">
        <v>1259</v>
      </c>
      <c r="C5315" s="0" t="s">
        <v>1307</v>
      </c>
      <c r="D5315" s="0" t="s">
        <v>51</v>
      </c>
      <c r="E5315" s="0" t="s">
        <v>58</v>
      </c>
      <c r="F5315" s="0" t="s">
        <v>1316</v>
      </c>
      <c r="G5315" s="0" t="s">
        <v>1611</v>
      </c>
      <c r="H5315" s="0" t="n">
        <v>3.06361239311262</v>
      </c>
      <c r="I5315" s="0" t="n">
        <v>39.6777638176754</v>
      </c>
      <c r="J5315" s="0" t="n">
        <v>680</v>
      </c>
      <c r="K5315" s="0" t="n">
        <f aca="false">I5315*SUMIFS(syst_chauffage!$H$3:$H$27,syst_chauffage!$B$3:$B$27,D5315,syst_chauffage!$C$3:$C$27,E5315)</f>
        <v>84.6723284241578</v>
      </c>
      <c r="L5315" s="12" t="n">
        <f aca="false">H5315*SUMIFS(syst_chauffage!$K$3:$K$27,syst_chauffage!$B$3:$B$27,D5315,syst_chauffage!$C$3:$C$27,E5315)</f>
        <v>3.06361239311262</v>
      </c>
      <c r="N5315" s="0" t="str">
        <f aca="false">A5315</f>
        <v>Sport Loisir Culture</v>
      </c>
      <c r="O5315" s="0" t="str">
        <f aca="false">B5315</f>
        <v>Culture</v>
      </c>
      <c r="P5315" s="0" t="str">
        <f aca="false">C5315</f>
        <v>Musée</v>
      </c>
      <c r="Q5315" s="0" t="str">
        <f aca="false">D5315</f>
        <v>Autre système centralisé performant</v>
      </c>
      <c r="R5315" s="0" t="str">
        <f aca="false">E5315</f>
        <v>Urbain</v>
      </c>
      <c r="S5315" s="0" t="str">
        <f aca="false">F5315</f>
        <v>0708592106</v>
      </c>
      <c r="T5315" s="0" t="str">
        <f aca="false">G5315</f>
        <v>3</v>
      </c>
      <c r="U5315" s="0" t="n">
        <f aca="false">L5315</f>
        <v>3.06361239311262</v>
      </c>
      <c r="V5315" s="0" t="n">
        <f aca="false">K5315</f>
        <v>84.6723284241578</v>
      </c>
      <c r="W5315" s="0" t="n">
        <f aca="false">J5315</f>
        <v>680</v>
      </c>
    </row>
    <row r="5316" customFormat="false" ht="12.8" hidden="false" customHeight="false" outlineLevel="0" collapsed="false">
      <c r="A5316" s="0" t="s">
        <v>78</v>
      </c>
      <c r="B5316" s="0" t="s">
        <v>1259</v>
      </c>
      <c r="C5316" s="0" t="s">
        <v>1307</v>
      </c>
      <c r="D5316" s="0" t="s">
        <v>54</v>
      </c>
      <c r="E5316" s="0" t="s">
        <v>30</v>
      </c>
      <c r="F5316" s="0" t="s">
        <v>1317</v>
      </c>
      <c r="G5316" s="0" t="s">
        <v>1611</v>
      </c>
      <c r="H5316" s="0" t="n">
        <v>1</v>
      </c>
      <c r="I5316" s="0" t="n">
        <v>12</v>
      </c>
      <c r="J5316" s="0" t="n">
        <v>0</v>
      </c>
      <c r="K5316" s="0" t="n">
        <f aca="false">I5316*SUMIFS(syst_chauffage!$H$3:$H$27,syst_chauffage!$B$3:$B$27,D5316,syst_chauffage!$C$3:$C$27,E5316)</f>
        <v>12</v>
      </c>
      <c r="L5316" s="12" t="n">
        <f aca="false">H5316*SUMIFS(syst_chauffage!$K$3:$K$27,syst_chauffage!$B$3:$B$27,D5316,syst_chauffage!$C$3:$C$27,E5316)</f>
        <v>1</v>
      </c>
      <c r="N5316" s="0" t="str">
        <f aca="false">A5316</f>
        <v>Sport Loisir Culture</v>
      </c>
      <c r="O5316" s="0" t="str">
        <f aca="false">B5316</f>
        <v>Culture</v>
      </c>
      <c r="P5316" s="0" t="str">
        <f aca="false">C5316</f>
        <v>Musée</v>
      </c>
      <c r="Q5316" s="0" t="str">
        <f aca="false">D5316</f>
        <v>Cassette rayonnante performant</v>
      </c>
      <c r="R5316" s="0" t="str">
        <f aca="false">E5316</f>
        <v>Electricité</v>
      </c>
      <c r="S5316" s="0" t="str">
        <f aca="false">F5316</f>
        <v>0708592202</v>
      </c>
      <c r="T5316" s="0" t="str">
        <f aca="false">G5316</f>
        <v>3</v>
      </c>
      <c r="U5316" s="0" t="n">
        <f aca="false">L5316</f>
        <v>1</v>
      </c>
      <c r="V5316" s="0" t="n">
        <f aca="false">K5316</f>
        <v>12</v>
      </c>
      <c r="W5316" s="0" t="n">
        <f aca="false">J5316</f>
        <v>0</v>
      </c>
    </row>
    <row r="5317" customFormat="false" ht="12.8" hidden="false" customHeight="false" outlineLevel="0" collapsed="false">
      <c r="A5317" s="0" t="s">
        <v>78</v>
      </c>
      <c r="B5317" s="0" t="s">
        <v>1259</v>
      </c>
      <c r="C5317" s="0" t="s">
        <v>1307</v>
      </c>
      <c r="D5317" s="0" t="s">
        <v>27</v>
      </c>
      <c r="E5317" s="0" t="s">
        <v>23</v>
      </c>
      <c r="F5317" s="0" t="s">
        <v>1318</v>
      </c>
      <c r="G5317" s="0" t="s">
        <v>1611</v>
      </c>
      <c r="H5317" s="0" t="n">
        <v>0.751336894050124</v>
      </c>
      <c r="I5317" s="0" t="n">
        <v>16.6496509856295</v>
      </c>
      <c r="J5317" s="0" t="n">
        <v>608</v>
      </c>
      <c r="K5317" s="0" t="n">
        <f aca="false">I5317*SUMIFS(syst_chauffage!$H$3:$H$27,syst_chauffage!$B$3:$B$27,D5317,syst_chauffage!$C$3:$C$27,E5317)</f>
        <v>42.6964173083116</v>
      </c>
      <c r="L5317" s="12" t="n">
        <f aca="false">H5317*SUMIFS(syst_chauffage!$K$3:$K$27,syst_chauffage!$B$3:$B$27,D5317,syst_chauffage!$C$3:$C$27,E5317)</f>
        <v>0.751336894050124</v>
      </c>
      <c r="N5317" s="0" t="str">
        <f aca="false">A5317</f>
        <v>Sport Loisir Culture</v>
      </c>
      <c r="O5317" s="0" t="str">
        <f aca="false">B5317</f>
        <v>Culture</v>
      </c>
      <c r="P5317" s="0" t="str">
        <f aca="false">C5317</f>
        <v>Musée</v>
      </c>
      <c r="Q5317" s="0" t="str">
        <f aca="false">D5317</f>
        <v>Chaudière condensation fioul</v>
      </c>
      <c r="R5317" s="0" t="str">
        <f aca="false">E5317</f>
        <v>Fioul</v>
      </c>
      <c r="S5317" s="0" t="str">
        <f aca="false">F5317</f>
        <v>0708592303</v>
      </c>
      <c r="T5317" s="0" t="str">
        <f aca="false">G5317</f>
        <v>3</v>
      </c>
      <c r="U5317" s="0" t="n">
        <f aca="false">L5317</f>
        <v>0.751336894050124</v>
      </c>
      <c r="V5317" s="0" t="n">
        <f aca="false">K5317</f>
        <v>42.6964173083116</v>
      </c>
      <c r="W5317" s="0" t="n">
        <f aca="false">J5317</f>
        <v>608</v>
      </c>
    </row>
    <row r="5318" customFormat="false" ht="12.8" hidden="false" customHeight="false" outlineLevel="0" collapsed="false">
      <c r="A5318" s="0" t="s">
        <v>78</v>
      </c>
      <c r="B5318" s="0" t="s">
        <v>1259</v>
      </c>
      <c r="C5318" s="0" t="s">
        <v>1307</v>
      </c>
      <c r="D5318" s="0" t="s">
        <v>18</v>
      </c>
      <c r="E5318" s="0" t="s">
        <v>14</v>
      </c>
      <c r="F5318" s="0" t="s">
        <v>1319</v>
      </c>
      <c r="G5318" s="0" t="s">
        <v>1611</v>
      </c>
      <c r="H5318" s="0" t="n">
        <v>0.97577250642482</v>
      </c>
      <c r="I5318" s="0" t="n">
        <v>9.772422442357</v>
      </c>
      <c r="J5318" s="0" t="n">
        <v>608</v>
      </c>
      <c r="K5318" s="0" t="n">
        <f aca="false">I5318*SUMIFS(syst_chauffage!$H$3:$H$27,syst_chauffage!$B$3:$B$27,D5318,syst_chauffage!$C$3:$C$27,E5318)</f>
        <v>26.6291565522739</v>
      </c>
      <c r="L5318" s="12" t="n">
        <f aca="false">H5318*SUMIFS(syst_chauffage!$K$3:$K$27,syst_chauffage!$B$3:$B$27,D5318,syst_chauffage!$C$3:$C$27,E5318)</f>
        <v>0.947911167024997</v>
      </c>
      <c r="N5318" s="0" t="str">
        <f aca="false">A5318</f>
        <v>Sport Loisir Culture</v>
      </c>
      <c r="O5318" s="0" t="str">
        <f aca="false">B5318</f>
        <v>Culture</v>
      </c>
      <c r="P5318" s="0" t="str">
        <f aca="false">C5318</f>
        <v>Musée</v>
      </c>
      <c r="Q5318" s="0" t="str">
        <f aca="false">D5318</f>
        <v>Chaudière condensation gaz</v>
      </c>
      <c r="R5318" s="0" t="str">
        <f aca="false">E5318</f>
        <v>Gaz</v>
      </c>
      <c r="S5318" s="0" t="str">
        <f aca="false">F5318</f>
        <v>0708592404</v>
      </c>
      <c r="T5318" s="0" t="str">
        <f aca="false">G5318</f>
        <v>3</v>
      </c>
      <c r="U5318" s="0" t="n">
        <f aca="false">L5318</f>
        <v>0.947911167024997</v>
      </c>
      <c r="V5318" s="0" t="n">
        <f aca="false">K5318</f>
        <v>26.6291565522739</v>
      </c>
      <c r="W5318" s="0" t="n">
        <f aca="false">J5318</f>
        <v>608</v>
      </c>
    </row>
    <row r="5319" customFormat="false" ht="12.8" hidden="false" customHeight="false" outlineLevel="0" collapsed="false">
      <c r="A5319" s="0" t="s">
        <v>78</v>
      </c>
      <c r="B5319" s="0" t="s">
        <v>1259</v>
      </c>
      <c r="C5319" s="0" t="s">
        <v>1307</v>
      </c>
      <c r="D5319" s="0" t="s">
        <v>32</v>
      </c>
      <c r="E5319" s="0" t="s">
        <v>30</v>
      </c>
      <c r="F5319" s="0" t="s">
        <v>1320</v>
      </c>
      <c r="G5319" s="0" t="s">
        <v>1611</v>
      </c>
      <c r="H5319" s="0" t="n">
        <v>1</v>
      </c>
      <c r="I5319" s="0" t="n">
        <v>12</v>
      </c>
      <c r="J5319" s="0" t="n">
        <v>0</v>
      </c>
      <c r="K5319" s="0" t="n">
        <f aca="false">I5319*SUMIFS(syst_chauffage!$H$3:$H$27,syst_chauffage!$B$3:$B$27,D5319,syst_chauffage!$C$3:$C$27,E5319)</f>
        <v>12</v>
      </c>
      <c r="L5319" s="12" t="n">
        <f aca="false">H5319*SUMIFS(syst_chauffage!$K$3:$K$27,syst_chauffage!$B$3:$B$27,D5319,syst_chauffage!$C$3:$C$27,E5319)</f>
        <v>1</v>
      </c>
      <c r="N5319" s="0" t="str">
        <f aca="false">A5319</f>
        <v>Sport Loisir Culture</v>
      </c>
      <c r="O5319" s="0" t="str">
        <f aca="false">B5319</f>
        <v>Culture</v>
      </c>
      <c r="P5319" s="0" t="str">
        <f aca="false">C5319</f>
        <v>Musée</v>
      </c>
      <c r="Q5319" s="0" t="str">
        <f aca="false">D5319</f>
        <v>Electrique direct performant</v>
      </c>
      <c r="R5319" s="0" t="str">
        <f aca="false">E5319</f>
        <v>Electricité</v>
      </c>
      <c r="S5319" s="0" t="str">
        <f aca="false">F5319</f>
        <v>0708592602</v>
      </c>
      <c r="T5319" s="0" t="str">
        <f aca="false">G5319</f>
        <v>3</v>
      </c>
      <c r="U5319" s="0" t="n">
        <f aca="false">L5319</f>
        <v>1</v>
      </c>
      <c r="V5319" s="0" t="n">
        <f aca="false">K5319</f>
        <v>12</v>
      </c>
      <c r="W5319" s="0" t="n">
        <f aca="false">J5319</f>
        <v>0</v>
      </c>
    </row>
    <row r="5320" customFormat="false" ht="12.8" hidden="false" customHeight="false" outlineLevel="0" collapsed="false">
      <c r="A5320" s="0" t="s">
        <v>78</v>
      </c>
      <c r="B5320" s="0" t="s">
        <v>1259</v>
      </c>
      <c r="C5320" s="0" t="s">
        <v>1307</v>
      </c>
      <c r="D5320" s="0" t="s">
        <v>38</v>
      </c>
      <c r="E5320" s="0" t="s">
        <v>30</v>
      </c>
      <c r="F5320" s="0" t="s">
        <v>1321</v>
      </c>
      <c r="G5320" s="0" t="s">
        <v>1611</v>
      </c>
      <c r="H5320" s="0" t="n">
        <v>3.41149395348837</v>
      </c>
      <c r="I5320" s="0" t="n">
        <v>67.758378373872</v>
      </c>
      <c r="J5320" s="0" t="n">
        <v>648</v>
      </c>
      <c r="K5320" s="0" t="n">
        <f aca="false">I5320*SUMIFS(syst_chauffage!$H$3:$H$27,syst_chauffage!$B$3:$B$27,D5320,syst_chauffage!$C$3:$C$27,E5320)</f>
        <v>68.4897488930342</v>
      </c>
      <c r="L5320" s="12" t="n">
        <f aca="false">H5320*SUMIFS(syst_chauffage!$K$3:$K$27,syst_chauffage!$B$3:$B$27,D5320,syst_chauffage!$C$3:$C$27,E5320)</f>
        <v>3.05197598099553</v>
      </c>
      <c r="N5320" s="0" t="str">
        <f aca="false">A5320</f>
        <v>Sport Loisir Culture</v>
      </c>
      <c r="O5320" s="0" t="str">
        <f aca="false">B5320</f>
        <v>Culture</v>
      </c>
      <c r="P5320" s="0" t="str">
        <f aca="false">C5320</f>
        <v>Musée</v>
      </c>
      <c r="Q5320" s="0" t="str">
        <f aca="false">D5320</f>
        <v>PAC performant</v>
      </c>
      <c r="R5320" s="0" t="str">
        <f aca="false">E5320</f>
        <v>Electricité</v>
      </c>
      <c r="S5320" s="0" t="str">
        <f aca="false">F5320</f>
        <v>0708592902</v>
      </c>
      <c r="T5320" s="0" t="str">
        <f aca="false">G5320</f>
        <v>3</v>
      </c>
      <c r="U5320" s="0" t="n">
        <f aca="false">L5320</f>
        <v>3.05197598099553</v>
      </c>
      <c r="V5320" s="0" t="n">
        <f aca="false">K5320</f>
        <v>68.4897488930342</v>
      </c>
      <c r="W5320" s="0" t="n">
        <f aca="false">J5320</f>
        <v>648</v>
      </c>
    </row>
    <row r="5321" customFormat="false" ht="12.8" hidden="false" customHeight="false" outlineLevel="0" collapsed="false">
      <c r="A5321" s="0" t="s">
        <v>78</v>
      </c>
      <c r="B5321" s="0" t="s">
        <v>1259</v>
      </c>
      <c r="C5321" s="0" t="s">
        <v>1322</v>
      </c>
      <c r="D5321" s="0" t="s">
        <v>19</v>
      </c>
      <c r="E5321" s="0" t="s">
        <v>57</v>
      </c>
      <c r="F5321" s="0" t="s">
        <v>1323</v>
      </c>
      <c r="G5321" s="0" t="s">
        <v>1611</v>
      </c>
      <c r="H5321" s="0" t="n">
        <v>2.07438054703529</v>
      </c>
      <c r="I5321" s="0" t="n">
        <v>50.4803047703639</v>
      </c>
      <c r="J5321" s="0" t="n">
        <v>0</v>
      </c>
      <c r="K5321" s="0" t="n">
        <f aca="false">I5321*SUMIFS(syst_chauffage!$H$3:$H$27,syst_chauffage!$B$3:$B$27,D5321,syst_chauffage!$C$3:$C$27,E5321)</f>
        <v>70.2926468742817</v>
      </c>
      <c r="L5321" s="12" t="n">
        <f aca="false">H5321*SUMIFS(syst_chauffage!$K$3:$K$27,syst_chauffage!$B$3:$B$27,D5321,syst_chauffage!$C$3:$C$27,E5321)</f>
        <v>2.07438054703529</v>
      </c>
      <c r="N5321" s="0" t="str">
        <f aca="false">A5321</f>
        <v>Sport Loisir Culture</v>
      </c>
      <c r="O5321" s="0" t="str">
        <f aca="false">B5321</f>
        <v>Culture</v>
      </c>
      <c r="P5321" s="0" t="str">
        <f aca="false">C5321</f>
        <v>Petit cinéma</v>
      </c>
      <c r="Q5321" s="0" t="str">
        <f aca="false">D5321</f>
        <v>Autre système centralisé</v>
      </c>
      <c r="R5321" s="0" t="str">
        <f aca="false">E5321</f>
        <v>Autres</v>
      </c>
      <c r="S5321" s="0" t="str">
        <f aca="false">F5321</f>
        <v>0708650101</v>
      </c>
      <c r="T5321" s="0" t="str">
        <f aca="false">G5321</f>
        <v>3</v>
      </c>
      <c r="U5321" s="0" t="n">
        <f aca="false">L5321</f>
        <v>2.07438054703529</v>
      </c>
      <c r="V5321" s="0" t="n">
        <f aca="false">K5321</f>
        <v>70.2926468742817</v>
      </c>
      <c r="W5321" s="0" t="n">
        <f aca="false">J5321</f>
        <v>0</v>
      </c>
    </row>
    <row r="5322" customFormat="false" ht="12.8" hidden="false" customHeight="false" outlineLevel="0" collapsed="false">
      <c r="A5322" s="0" t="s">
        <v>78</v>
      </c>
      <c r="B5322" s="0" t="s">
        <v>1259</v>
      </c>
      <c r="C5322" s="0" t="s">
        <v>1322</v>
      </c>
      <c r="D5322" s="0" t="s">
        <v>19</v>
      </c>
      <c r="E5322" s="0" t="s">
        <v>58</v>
      </c>
      <c r="F5322" s="0" t="s">
        <v>1324</v>
      </c>
      <c r="G5322" s="0" t="s">
        <v>1611</v>
      </c>
      <c r="H5322" s="0" t="n">
        <v>2.12550354447638</v>
      </c>
      <c r="I5322" s="0" t="n">
        <v>52.6864584612685</v>
      </c>
      <c r="J5322" s="0" t="n">
        <v>680</v>
      </c>
      <c r="K5322" s="0" t="n">
        <f aca="false">I5322*SUMIFS(syst_chauffage!$H$3:$H$27,syst_chauffage!$B$3:$B$27,D5322,syst_chauffage!$C$3:$C$27,E5322)</f>
        <v>86.6665682516895</v>
      </c>
      <c r="L5322" s="12" t="n">
        <f aca="false">H5322*SUMIFS(syst_chauffage!$K$3:$K$27,syst_chauffage!$B$3:$B$27,D5322,syst_chauffage!$C$3:$C$27,E5322)</f>
        <v>2.12550354447638</v>
      </c>
      <c r="N5322" s="0" t="str">
        <f aca="false">A5322</f>
        <v>Sport Loisir Culture</v>
      </c>
      <c r="O5322" s="0" t="str">
        <f aca="false">B5322</f>
        <v>Culture</v>
      </c>
      <c r="P5322" s="0" t="str">
        <f aca="false">C5322</f>
        <v>Petit cinéma</v>
      </c>
      <c r="Q5322" s="0" t="str">
        <f aca="false">D5322</f>
        <v>Autre système centralisé</v>
      </c>
      <c r="R5322" s="0" t="str">
        <f aca="false">E5322</f>
        <v>Urbain</v>
      </c>
      <c r="S5322" s="0" t="str">
        <f aca="false">F5322</f>
        <v>0708650106</v>
      </c>
      <c r="T5322" s="0" t="str">
        <f aca="false">G5322</f>
        <v>3</v>
      </c>
      <c r="U5322" s="0" t="n">
        <f aca="false">L5322</f>
        <v>2.12550354447638</v>
      </c>
      <c r="V5322" s="0" t="n">
        <f aca="false">K5322</f>
        <v>86.6665682516895</v>
      </c>
      <c r="W5322" s="0" t="n">
        <f aca="false">J5322</f>
        <v>680</v>
      </c>
    </row>
    <row r="5323" customFormat="false" ht="12.8" hidden="false" customHeight="false" outlineLevel="0" collapsed="false">
      <c r="A5323" s="0" t="s">
        <v>78</v>
      </c>
      <c r="B5323" s="0" t="s">
        <v>1259</v>
      </c>
      <c r="C5323" s="0" t="s">
        <v>1322</v>
      </c>
      <c r="D5323" s="0" t="s">
        <v>24</v>
      </c>
      <c r="E5323" s="0" t="s">
        <v>30</v>
      </c>
      <c r="F5323" s="0" t="s">
        <v>1325</v>
      </c>
      <c r="G5323" s="0" t="s">
        <v>1611</v>
      </c>
      <c r="H5323" s="0" t="n">
        <v>0.84</v>
      </c>
      <c r="I5323" s="0" t="n">
        <v>10.4</v>
      </c>
      <c r="J5323" s="0" t="n">
        <v>0</v>
      </c>
      <c r="K5323" s="0" t="n">
        <f aca="false">I5323*SUMIFS(syst_chauffage!$H$3:$H$27,syst_chauffage!$B$3:$B$27,D5323,syst_chauffage!$C$3:$C$27,E5323)</f>
        <v>3</v>
      </c>
      <c r="L5323" s="12" t="n">
        <f aca="false">H5323*SUMIFS(syst_chauffage!$K$3:$K$27,syst_chauffage!$B$3:$B$27,D5323,syst_chauffage!$C$3:$C$27,E5323)</f>
        <v>0.84</v>
      </c>
      <c r="N5323" s="0" t="str">
        <f aca="false">A5323</f>
        <v>Sport Loisir Culture</v>
      </c>
      <c r="O5323" s="0" t="str">
        <f aca="false">B5323</f>
        <v>Culture</v>
      </c>
      <c r="P5323" s="0" t="str">
        <f aca="false">C5323</f>
        <v>Petit cinéma</v>
      </c>
      <c r="Q5323" s="0" t="str">
        <f aca="false">D5323</f>
        <v>Cassette rayonnante</v>
      </c>
      <c r="R5323" s="0" t="str">
        <f aca="false">E5323</f>
        <v>Electricité</v>
      </c>
      <c r="S5323" s="0" t="str">
        <f aca="false">F5323</f>
        <v>0708650202</v>
      </c>
      <c r="T5323" s="0" t="str">
        <f aca="false">G5323</f>
        <v>3</v>
      </c>
      <c r="U5323" s="0" t="n">
        <f aca="false">L5323</f>
        <v>0.84</v>
      </c>
      <c r="V5323" s="0" t="n">
        <f aca="false">K5323</f>
        <v>3</v>
      </c>
      <c r="W5323" s="0" t="n">
        <f aca="false">J5323</f>
        <v>0</v>
      </c>
    </row>
    <row r="5324" customFormat="false" ht="12.8" hidden="false" customHeight="false" outlineLevel="0" collapsed="false">
      <c r="A5324" s="0" t="s">
        <v>78</v>
      </c>
      <c r="B5324" s="0" t="s">
        <v>1259</v>
      </c>
      <c r="C5324" s="0" t="s">
        <v>1322</v>
      </c>
      <c r="D5324" s="0" t="s">
        <v>22</v>
      </c>
      <c r="E5324" s="0" t="s">
        <v>23</v>
      </c>
      <c r="F5324" s="0" t="s">
        <v>1326</v>
      </c>
      <c r="G5324" s="0" t="s">
        <v>1611</v>
      </c>
      <c r="H5324" s="0" t="n">
        <v>0.692146111666082</v>
      </c>
      <c r="I5324" s="0" t="n">
        <v>25.6890912104124</v>
      </c>
      <c r="J5324" s="0" t="n">
        <v>0</v>
      </c>
      <c r="K5324" s="0" t="n">
        <f aca="false">I5324*SUMIFS(syst_chauffage!$H$3:$H$27,syst_chauffage!$B$3:$B$27,D5324,syst_chauffage!$C$3:$C$27,E5324)</f>
        <v>45.239067837389</v>
      </c>
      <c r="L5324" s="12" t="n">
        <f aca="false">H5324*SUMIFS(syst_chauffage!$K$3:$K$27,syst_chauffage!$B$3:$B$27,D5324,syst_chauffage!$C$3:$C$27,E5324)</f>
        <v>0.692146111666082</v>
      </c>
      <c r="N5324" s="0" t="str">
        <f aca="false">A5324</f>
        <v>Sport Loisir Culture</v>
      </c>
      <c r="O5324" s="0" t="str">
        <f aca="false">B5324</f>
        <v>Culture</v>
      </c>
      <c r="P5324" s="0" t="str">
        <f aca="false">C5324</f>
        <v>Petit cinéma</v>
      </c>
      <c r="Q5324" s="0" t="str">
        <f aca="false">D5324</f>
        <v>Chaudière fioul</v>
      </c>
      <c r="R5324" s="0" t="str">
        <f aca="false">E5324</f>
        <v>Fioul</v>
      </c>
      <c r="S5324" s="0" t="str">
        <f aca="false">F5324</f>
        <v>0708650303</v>
      </c>
      <c r="T5324" s="0" t="str">
        <f aca="false">G5324</f>
        <v>3</v>
      </c>
      <c r="U5324" s="0" t="n">
        <f aca="false">L5324</f>
        <v>0.692146111666082</v>
      </c>
      <c r="V5324" s="0" t="n">
        <f aca="false">K5324</f>
        <v>45.239067837389</v>
      </c>
      <c r="W5324" s="0" t="n">
        <f aca="false">J5324</f>
        <v>0</v>
      </c>
    </row>
    <row r="5325" customFormat="false" ht="12.8" hidden="false" customHeight="false" outlineLevel="0" collapsed="false">
      <c r="A5325" s="0" t="s">
        <v>78</v>
      </c>
      <c r="B5325" s="0" t="s">
        <v>1259</v>
      </c>
      <c r="C5325" s="0" t="s">
        <v>1322</v>
      </c>
      <c r="D5325" s="0" t="s">
        <v>13</v>
      </c>
      <c r="E5325" s="0" t="s">
        <v>14</v>
      </c>
      <c r="F5325" s="0" t="s">
        <v>1327</v>
      </c>
      <c r="G5325" s="0" t="s">
        <v>1611</v>
      </c>
      <c r="H5325" s="0" t="n">
        <v>0.706388400388766</v>
      </c>
      <c r="I5325" s="0" t="n">
        <v>17.420463039178</v>
      </c>
      <c r="J5325" s="0" t="n">
        <v>264</v>
      </c>
      <c r="K5325" s="0" t="n">
        <f aca="false">I5325*SUMIFS(syst_chauffage!$H$3:$H$27,syst_chauffage!$B$3:$B$27,D5325,syst_chauffage!$C$3:$C$27,E5325)</f>
        <v>35.1822232069356</v>
      </c>
      <c r="L5325" s="12" t="n">
        <f aca="false">H5325*SUMIFS(syst_chauffage!$K$3:$K$27,syst_chauffage!$B$3:$B$27,D5325,syst_chauffage!$C$3:$C$27,E5325)</f>
        <v>0.706388400388766</v>
      </c>
      <c r="N5325" s="0" t="str">
        <f aca="false">A5325</f>
        <v>Sport Loisir Culture</v>
      </c>
      <c r="O5325" s="0" t="str">
        <f aca="false">B5325</f>
        <v>Culture</v>
      </c>
      <c r="P5325" s="0" t="str">
        <f aca="false">C5325</f>
        <v>Petit cinéma</v>
      </c>
      <c r="Q5325" s="0" t="str">
        <f aca="false">D5325</f>
        <v>Chaudière gaz</v>
      </c>
      <c r="R5325" s="0" t="str">
        <f aca="false">E5325</f>
        <v>Gaz</v>
      </c>
      <c r="S5325" s="0" t="str">
        <f aca="false">F5325</f>
        <v>0708650404</v>
      </c>
      <c r="T5325" s="0" t="str">
        <f aca="false">G5325</f>
        <v>3</v>
      </c>
      <c r="U5325" s="0" t="n">
        <f aca="false">L5325</f>
        <v>0.706388400388766</v>
      </c>
      <c r="V5325" s="0" t="n">
        <f aca="false">K5325</f>
        <v>35.1822232069356</v>
      </c>
      <c r="W5325" s="0" t="n">
        <f aca="false">J5325</f>
        <v>264</v>
      </c>
    </row>
    <row r="5326" customFormat="false" ht="12.8" hidden="false" customHeight="false" outlineLevel="0" collapsed="false">
      <c r="A5326" s="0" t="s">
        <v>78</v>
      </c>
      <c r="B5326" s="0" t="s">
        <v>1259</v>
      </c>
      <c r="C5326" s="0" t="s">
        <v>1322</v>
      </c>
      <c r="D5326" s="0" t="s">
        <v>29</v>
      </c>
      <c r="E5326" s="0" t="s">
        <v>30</v>
      </c>
      <c r="F5326" s="0" t="s">
        <v>1328</v>
      </c>
      <c r="G5326" s="0" t="s">
        <v>1611</v>
      </c>
      <c r="H5326" s="0" t="n">
        <v>0.92</v>
      </c>
      <c r="I5326" s="0" t="n">
        <v>10.4</v>
      </c>
      <c r="J5326" s="0" t="n">
        <v>0</v>
      </c>
      <c r="K5326" s="0" t="n">
        <f aca="false">I5326*SUMIFS(syst_chauffage!$H$3:$H$27,syst_chauffage!$B$3:$B$27,D5326,syst_chauffage!$C$3:$C$27,E5326)</f>
        <v>3</v>
      </c>
      <c r="L5326" s="12" t="n">
        <f aca="false">H5326*SUMIFS(syst_chauffage!$K$3:$K$27,syst_chauffage!$B$3:$B$27,D5326,syst_chauffage!$C$3:$C$27,E5326)</f>
        <v>0.92</v>
      </c>
      <c r="N5326" s="0" t="str">
        <f aca="false">A5326</f>
        <v>Sport Loisir Culture</v>
      </c>
      <c r="O5326" s="0" t="str">
        <f aca="false">B5326</f>
        <v>Culture</v>
      </c>
      <c r="P5326" s="0" t="str">
        <f aca="false">C5326</f>
        <v>Petit cinéma</v>
      </c>
      <c r="Q5326" s="0" t="str">
        <f aca="false">D5326</f>
        <v>Electrique direct</v>
      </c>
      <c r="R5326" s="0" t="str">
        <f aca="false">E5326</f>
        <v>Electricité</v>
      </c>
      <c r="S5326" s="0" t="str">
        <f aca="false">F5326</f>
        <v>0708650602</v>
      </c>
      <c r="T5326" s="0" t="str">
        <f aca="false">G5326</f>
        <v>3</v>
      </c>
      <c r="U5326" s="0" t="n">
        <f aca="false">L5326</f>
        <v>0.92</v>
      </c>
      <c r="V5326" s="0" t="n">
        <f aca="false">K5326</f>
        <v>3</v>
      </c>
      <c r="W5326" s="0" t="n">
        <f aca="false">J5326</f>
        <v>0</v>
      </c>
    </row>
    <row r="5327" customFormat="false" ht="12.8" hidden="false" customHeight="false" outlineLevel="0" collapsed="false">
      <c r="A5327" s="0" t="s">
        <v>78</v>
      </c>
      <c r="B5327" s="0" t="s">
        <v>1259</v>
      </c>
      <c r="C5327" s="0" t="s">
        <v>1322</v>
      </c>
      <c r="D5327" s="0" t="s">
        <v>36</v>
      </c>
      <c r="E5327" s="0" t="s">
        <v>30</v>
      </c>
      <c r="F5327" s="0" t="s">
        <v>1329</v>
      </c>
      <c r="G5327" s="0" t="s">
        <v>1611</v>
      </c>
      <c r="H5327" s="0" t="n">
        <v>2.95662809302325</v>
      </c>
      <c r="I5327" s="0" t="n">
        <v>34.8902684676754</v>
      </c>
      <c r="J5327" s="0" t="n">
        <v>603</v>
      </c>
      <c r="K5327" s="0" t="n">
        <f aca="false">I5327*SUMIFS(syst_chauffage!$H$3:$H$27,syst_chauffage!$B$3:$B$27,D5327,syst_chauffage!$C$3:$C$27,E5327)</f>
        <v>21.5851472848773</v>
      </c>
      <c r="L5327" s="12" t="n">
        <f aca="false">H5327*SUMIFS(syst_chauffage!$K$3:$K$27,syst_chauffage!$B$3:$B$27,D5327,syst_chauffage!$C$3:$C$27,E5327)</f>
        <v>2.48413091717754</v>
      </c>
      <c r="N5327" s="0" t="str">
        <f aca="false">A5327</f>
        <v>Sport Loisir Culture</v>
      </c>
      <c r="O5327" s="0" t="str">
        <f aca="false">B5327</f>
        <v>Culture</v>
      </c>
      <c r="P5327" s="0" t="str">
        <f aca="false">C5327</f>
        <v>Petit cinéma</v>
      </c>
      <c r="Q5327" s="0" t="str">
        <f aca="false">D5327</f>
        <v>PAC</v>
      </c>
      <c r="R5327" s="0" t="str">
        <f aca="false">E5327</f>
        <v>Electricité</v>
      </c>
      <c r="S5327" s="0" t="str">
        <f aca="false">F5327</f>
        <v>0708650902</v>
      </c>
      <c r="T5327" s="0" t="str">
        <f aca="false">G5327</f>
        <v>3</v>
      </c>
      <c r="U5327" s="0" t="n">
        <f aca="false">L5327</f>
        <v>2.48413091717754</v>
      </c>
      <c r="V5327" s="0" t="n">
        <f aca="false">K5327</f>
        <v>21.5851472848773</v>
      </c>
      <c r="W5327" s="0" t="n">
        <f aca="false">J5327</f>
        <v>603</v>
      </c>
    </row>
    <row r="5328" customFormat="false" ht="12.8" hidden="false" customHeight="false" outlineLevel="0" collapsed="false">
      <c r="A5328" s="0" t="s">
        <v>78</v>
      </c>
      <c r="B5328" s="0" t="s">
        <v>1259</v>
      </c>
      <c r="C5328" s="0" t="s">
        <v>1322</v>
      </c>
      <c r="D5328" s="0" t="s">
        <v>42</v>
      </c>
      <c r="E5328" s="0" t="s">
        <v>30</v>
      </c>
      <c r="F5328" s="0" t="s">
        <v>1330</v>
      </c>
      <c r="G5328" s="0" t="s">
        <v>1611</v>
      </c>
      <c r="H5328" s="0" t="n">
        <v>2.72589990697674</v>
      </c>
      <c r="I5328" s="0" t="n">
        <v>9.60155699352696</v>
      </c>
      <c r="J5328" s="0" t="n">
        <v>603</v>
      </c>
      <c r="K5328" s="0" t="n">
        <f aca="false">I5328*SUMIFS(syst_chauffage!$H$3:$H$27,syst_chauffage!$B$3:$B$27,D5328,syst_chauffage!$C$3:$C$27,E5328)</f>
        <v>8.66725094959699</v>
      </c>
      <c r="L5328" s="12" t="n">
        <f aca="false">H5328*SUMIFS(syst_chauffage!$K$3:$K$27,syst_chauffage!$B$3:$B$27,D5328,syst_chauffage!$C$3:$C$27,E5328)</f>
        <v>2.4302459328302</v>
      </c>
      <c r="N5328" s="0" t="str">
        <f aca="false">A5328</f>
        <v>Sport Loisir Culture</v>
      </c>
      <c r="O5328" s="0" t="str">
        <f aca="false">B5328</f>
        <v>Culture</v>
      </c>
      <c r="P5328" s="0" t="str">
        <f aca="false">C5328</f>
        <v>Petit cinéma</v>
      </c>
      <c r="Q5328" s="0" t="str">
        <f aca="false">D5328</f>
        <v>Rooftop</v>
      </c>
      <c r="R5328" s="0" t="str">
        <f aca="false">E5328</f>
        <v>Electricité</v>
      </c>
      <c r="S5328" s="0" t="str">
        <f aca="false">F5328</f>
        <v>0708651002</v>
      </c>
      <c r="T5328" s="0" t="str">
        <f aca="false">G5328</f>
        <v>3</v>
      </c>
      <c r="U5328" s="0" t="n">
        <f aca="false">L5328</f>
        <v>2.4302459328302</v>
      </c>
      <c r="V5328" s="0" t="n">
        <f aca="false">K5328</f>
        <v>8.66725094959699</v>
      </c>
      <c r="W5328" s="0" t="n">
        <f aca="false">J5328</f>
        <v>603</v>
      </c>
    </row>
    <row r="5329" customFormat="false" ht="12.8" hidden="false" customHeight="false" outlineLevel="0" collapsed="false">
      <c r="A5329" s="0" t="s">
        <v>78</v>
      </c>
      <c r="B5329" s="0" t="s">
        <v>1259</v>
      </c>
      <c r="C5329" s="0" t="s">
        <v>1322</v>
      </c>
      <c r="D5329" s="0" t="s">
        <v>51</v>
      </c>
      <c r="E5329" s="0" t="s">
        <v>57</v>
      </c>
      <c r="F5329" s="0" t="s">
        <v>1331</v>
      </c>
      <c r="G5329" s="0" t="s">
        <v>1611</v>
      </c>
      <c r="H5329" s="0" t="n">
        <v>2.50724073931768</v>
      </c>
      <c r="I5329" s="0" t="n">
        <v>60.0956009170999</v>
      </c>
      <c r="J5329" s="0" t="n">
        <v>0</v>
      </c>
      <c r="K5329" s="0" t="n">
        <f aca="false">I5329*SUMIFS(syst_chauffage!$H$3:$H$27,syst_chauffage!$B$3:$B$27,D5329,syst_chauffage!$C$3:$C$27,E5329)</f>
        <v>127.333795691452</v>
      </c>
      <c r="L5329" s="12" t="n">
        <f aca="false">H5329*SUMIFS(syst_chauffage!$K$3:$K$27,syst_chauffage!$B$3:$B$27,D5329,syst_chauffage!$C$3:$C$27,E5329)</f>
        <v>2.50724073931768</v>
      </c>
      <c r="N5329" s="0" t="str">
        <f aca="false">A5329</f>
        <v>Sport Loisir Culture</v>
      </c>
      <c r="O5329" s="0" t="str">
        <f aca="false">B5329</f>
        <v>Culture</v>
      </c>
      <c r="P5329" s="0" t="str">
        <f aca="false">C5329</f>
        <v>Petit cinéma</v>
      </c>
      <c r="Q5329" s="0" t="str">
        <f aca="false">D5329</f>
        <v>Autre système centralisé performant</v>
      </c>
      <c r="R5329" s="0" t="str">
        <f aca="false">E5329</f>
        <v>Autres</v>
      </c>
      <c r="S5329" s="0" t="str">
        <f aca="false">F5329</f>
        <v>0708652101</v>
      </c>
      <c r="T5329" s="0" t="str">
        <f aca="false">G5329</f>
        <v>3</v>
      </c>
      <c r="U5329" s="0" t="n">
        <f aca="false">L5329</f>
        <v>2.50724073931768</v>
      </c>
      <c r="V5329" s="0" t="n">
        <f aca="false">K5329</f>
        <v>127.333795691452</v>
      </c>
      <c r="W5329" s="0" t="n">
        <f aca="false">J5329</f>
        <v>0</v>
      </c>
    </row>
    <row r="5330" customFormat="false" ht="12.8" hidden="false" customHeight="false" outlineLevel="0" collapsed="false">
      <c r="A5330" s="0" t="s">
        <v>78</v>
      </c>
      <c r="B5330" s="0" t="s">
        <v>1259</v>
      </c>
      <c r="C5330" s="0" t="s">
        <v>1322</v>
      </c>
      <c r="D5330" s="0" t="s">
        <v>51</v>
      </c>
      <c r="E5330" s="0" t="s">
        <v>58</v>
      </c>
      <c r="F5330" s="0" t="s">
        <v>1332</v>
      </c>
      <c r="G5330" s="0" t="s">
        <v>1611</v>
      </c>
      <c r="H5330" s="0" t="n">
        <v>2.57348655604679</v>
      </c>
      <c r="I5330" s="0" t="n">
        <v>62.721974358653</v>
      </c>
      <c r="J5330" s="0" t="n">
        <v>680</v>
      </c>
      <c r="K5330" s="0" t="n">
        <f aca="false">I5330*SUMIFS(syst_chauffage!$H$3:$H$27,syst_chauffage!$B$3:$B$27,D5330,syst_chauffage!$C$3:$C$27,E5330)</f>
        <v>133.848662356865</v>
      </c>
      <c r="L5330" s="12" t="n">
        <f aca="false">H5330*SUMIFS(syst_chauffage!$K$3:$K$27,syst_chauffage!$B$3:$B$27,D5330,syst_chauffage!$C$3:$C$27,E5330)</f>
        <v>2.57348655604679</v>
      </c>
      <c r="N5330" s="0" t="str">
        <f aca="false">A5330</f>
        <v>Sport Loisir Culture</v>
      </c>
      <c r="O5330" s="0" t="str">
        <f aca="false">B5330</f>
        <v>Culture</v>
      </c>
      <c r="P5330" s="0" t="str">
        <f aca="false">C5330</f>
        <v>Petit cinéma</v>
      </c>
      <c r="Q5330" s="0" t="str">
        <f aca="false">D5330</f>
        <v>Autre système centralisé performant</v>
      </c>
      <c r="R5330" s="0" t="str">
        <f aca="false">E5330</f>
        <v>Urbain</v>
      </c>
      <c r="S5330" s="0" t="str">
        <f aca="false">F5330</f>
        <v>0708652106</v>
      </c>
      <c r="T5330" s="0" t="str">
        <f aca="false">G5330</f>
        <v>3</v>
      </c>
      <c r="U5330" s="0" t="n">
        <f aca="false">L5330</f>
        <v>2.57348655604679</v>
      </c>
      <c r="V5330" s="0" t="n">
        <f aca="false">K5330</f>
        <v>133.848662356865</v>
      </c>
      <c r="W5330" s="0" t="n">
        <f aca="false">J5330</f>
        <v>680</v>
      </c>
    </row>
    <row r="5331" customFormat="false" ht="12.8" hidden="false" customHeight="false" outlineLevel="0" collapsed="false">
      <c r="A5331" s="0" t="s">
        <v>78</v>
      </c>
      <c r="B5331" s="0" t="s">
        <v>1259</v>
      </c>
      <c r="C5331" s="0" t="s">
        <v>1322</v>
      </c>
      <c r="D5331" s="0" t="s">
        <v>54</v>
      </c>
      <c r="E5331" s="0" t="s">
        <v>30</v>
      </c>
      <c r="F5331" s="0" t="s">
        <v>1333</v>
      </c>
      <c r="G5331" s="0" t="s">
        <v>1611</v>
      </c>
      <c r="H5331" s="0" t="n">
        <v>1</v>
      </c>
      <c r="I5331" s="0" t="n">
        <v>12</v>
      </c>
      <c r="J5331" s="0" t="n">
        <v>0</v>
      </c>
      <c r="K5331" s="0" t="n">
        <f aca="false">I5331*SUMIFS(syst_chauffage!$H$3:$H$27,syst_chauffage!$B$3:$B$27,D5331,syst_chauffage!$C$3:$C$27,E5331)</f>
        <v>12</v>
      </c>
      <c r="L5331" s="12" t="n">
        <f aca="false">H5331*SUMIFS(syst_chauffage!$K$3:$K$27,syst_chauffage!$B$3:$B$27,D5331,syst_chauffage!$C$3:$C$27,E5331)</f>
        <v>1</v>
      </c>
      <c r="N5331" s="0" t="str">
        <f aca="false">A5331</f>
        <v>Sport Loisir Culture</v>
      </c>
      <c r="O5331" s="0" t="str">
        <f aca="false">B5331</f>
        <v>Culture</v>
      </c>
      <c r="P5331" s="0" t="str">
        <f aca="false">C5331</f>
        <v>Petit cinéma</v>
      </c>
      <c r="Q5331" s="0" t="str">
        <f aca="false">D5331</f>
        <v>Cassette rayonnante performant</v>
      </c>
      <c r="R5331" s="0" t="str">
        <f aca="false">E5331</f>
        <v>Electricité</v>
      </c>
      <c r="S5331" s="0" t="str">
        <f aca="false">F5331</f>
        <v>0708652202</v>
      </c>
      <c r="T5331" s="0" t="str">
        <f aca="false">G5331</f>
        <v>3</v>
      </c>
      <c r="U5331" s="0" t="n">
        <f aca="false">L5331</f>
        <v>1</v>
      </c>
      <c r="V5331" s="0" t="n">
        <f aca="false">K5331</f>
        <v>12</v>
      </c>
      <c r="W5331" s="0" t="n">
        <f aca="false">J5331</f>
        <v>0</v>
      </c>
    </row>
    <row r="5332" customFormat="false" ht="12.8" hidden="false" customHeight="false" outlineLevel="0" collapsed="false">
      <c r="A5332" s="0" t="s">
        <v>78</v>
      </c>
      <c r="B5332" s="0" t="s">
        <v>1259</v>
      </c>
      <c r="C5332" s="0" t="s">
        <v>1322</v>
      </c>
      <c r="D5332" s="0" t="s">
        <v>27</v>
      </c>
      <c r="E5332" s="0" t="s">
        <v>23</v>
      </c>
      <c r="F5332" s="0" t="s">
        <v>1334</v>
      </c>
      <c r="G5332" s="0" t="s">
        <v>1611</v>
      </c>
      <c r="H5332" s="0" t="n">
        <v>0.750812573529875</v>
      </c>
      <c r="I5332" s="0" t="n">
        <v>30.5822514409672</v>
      </c>
      <c r="J5332" s="0" t="n">
        <v>608</v>
      </c>
      <c r="K5332" s="0" t="n">
        <f aca="false">I5332*SUMIFS(syst_chauffage!$H$3:$H$27,syst_chauffage!$B$3:$B$27,D5332,syst_chauffage!$C$3:$C$27,E5332)</f>
        <v>78.4252216985365</v>
      </c>
      <c r="L5332" s="12" t="n">
        <f aca="false">H5332*SUMIFS(syst_chauffage!$K$3:$K$27,syst_chauffage!$B$3:$B$27,D5332,syst_chauffage!$C$3:$C$27,E5332)</f>
        <v>0.750812573529875</v>
      </c>
      <c r="N5332" s="0" t="str">
        <f aca="false">A5332</f>
        <v>Sport Loisir Culture</v>
      </c>
      <c r="O5332" s="0" t="str">
        <f aca="false">B5332</f>
        <v>Culture</v>
      </c>
      <c r="P5332" s="0" t="str">
        <f aca="false">C5332</f>
        <v>Petit cinéma</v>
      </c>
      <c r="Q5332" s="0" t="str">
        <f aca="false">D5332</f>
        <v>Chaudière condensation fioul</v>
      </c>
      <c r="R5332" s="0" t="str">
        <f aca="false">E5332</f>
        <v>Fioul</v>
      </c>
      <c r="S5332" s="0" t="str">
        <f aca="false">F5332</f>
        <v>0708652303</v>
      </c>
      <c r="T5332" s="0" t="str">
        <f aca="false">G5332</f>
        <v>3</v>
      </c>
      <c r="U5332" s="0" t="n">
        <f aca="false">L5332</f>
        <v>0.750812573529875</v>
      </c>
      <c r="V5332" s="0" t="n">
        <f aca="false">K5332</f>
        <v>78.4252216985365</v>
      </c>
      <c r="W5332" s="0" t="n">
        <f aca="false">J5332</f>
        <v>608</v>
      </c>
    </row>
    <row r="5333" customFormat="false" ht="12.8" hidden="false" customHeight="false" outlineLevel="0" collapsed="false">
      <c r="A5333" s="0" t="s">
        <v>78</v>
      </c>
      <c r="B5333" s="0" t="s">
        <v>1259</v>
      </c>
      <c r="C5333" s="0" t="s">
        <v>1322</v>
      </c>
      <c r="D5333" s="0" t="s">
        <v>18</v>
      </c>
      <c r="E5333" s="0" t="s">
        <v>14</v>
      </c>
      <c r="F5333" s="0" t="s">
        <v>1335</v>
      </c>
      <c r="G5333" s="0" t="s">
        <v>1611</v>
      </c>
      <c r="H5333" s="0" t="n">
        <v>0.971104954503384</v>
      </c>
      <c r="I5333" s="0" t="n">
        <v>20.7386464752119</v>
      </c>
      <c r="J5333" s="0" t="n">
        <v>608</v>
      </c>
      <c r="K5333" s="0" t="n">
        <f aca="false">I5333*SUMIFS(syst_chauffage!$H$3:$H$27,syst_chauffage!$B$3:$B$27,D5333,syst_chauffage!$C$3:$C$27,E5333)</f>
        <v>56.5113375857588</v>
      </c>
      <c r="L5333" s="12" t="n">
        <f aca="false">H5333*SUMIFS(syst_chauffage!$K$3:$K$27,syst_chauffage!$B$3:$B$27,D5333,syst_chauffage!$C$3:$C$27,E5333)</f>
        <v>0.943376888225516</v>
      </c>
      <c r="N5333" s="0" t="str">
        <f aca="false">A5333</f>
        <v>Sport Loisir Culture</v>
      </c>
      <c r="O5333" s="0" t="str">
        <f aca="false">B5333</f>
        <v>Culture</v>
      </c>
      <c r="P5333" s="0" t="str">
        <f aca="false">C5333</f>
        <v>Petit cinéma</v>
      </c>
      <c r="Q5333" s="0" t="str">
        <f aca="false">D5333</f>
        <v>Chaudière condensation gaz</v>
      </c>
      <c r="R5333" s="0" t="str">
        <f aca="false">E5333</f>
        <v>Gaz</v>
      </c>
      <c r="S5333" s="0" t="str">
        <f aca="false">F5333</f>
        <v>0708652404</v>
      </c>
      <c r="T5333" s="0" t="str">
        <f aca="false">G5333</f>
        <v>3</v>
      </c>
      <c r="U5333" s="0" t="n">
        <f aca="false">L5333</f>
        <v>0.943376888225516</v>
      </c>
      <c r="V5333" s="0" t="n">
        <f aca="false">K5333</f>
        <v>56.5113375857588</v>
      </c>
      <c r="W5333" s="0" t="n">
        <f aca="false">J5333</f>
        <v>608</v>
      </c>
    </row>
    <row r="5334" customFormat="false" ht="12.8" hidden="false" customHeight="false" outlineLevel="0" collapsed="false">
      <c r="A5334" s="0" t="s">
        <v>78</v>
      </c>
      <c r="B5334" s="0" t="s">
        <v>1259</v>
      </c>
      <c r="C5334" s="0" t="s">
        <v>1322</v>
      </c>
      <c r="D5334" s="0" t="s">
        <v>32</v>
      </c>
      <c r="E5334" s="0" t="s">
        <v>30</v>
      </c>
      <c r="F5334" s="0" t="s">
        <v>1336</v>
      </c>
      <c r="G5334" s="0" t="s">
        <v>1611</v>
      </c>
      <c r="H5334" s="0" t="n">
        <v>1</v>
      </c>
      <c r="I5334" s="0" t="n">
        <v>12</v>
      </c>
      <c r="J5334" s="0" t="n">
        <v>0</v>
      </c>
      <c r="K5334" s="0" t="n">
        <f aca="false">I5334*SUMIFS(syst_chauffage!$H$3:$H$27,syst_chauffage!$B$3:$B$27,D5334,syst_chauffage!$C$3:$C$27,E5334)</f>
        <v>12</v>
      </c>
      <c r="L5334" s="12" t="n">
        <f aca="false">H5334*SUMIFS(syst_chauffage!$K$3:$K$27,syst_chauffage!$B$3:$B$27,D5334,syst_chauffage!$C$3:$C$27,E5334)</f>
        <v>1</v>
      </c>
      <c r="N5334" s="0" t="str">
        <f aca="false">A5334</f>
        <v>Sport Loisir Culture</v>
      </c>
      <c r="O5334" s="0" t="str">
        <f aca="false">B5334</f>
        <v>Culture</v>
      </c>
      <c r="P5334" s="0" t="str">
        <f aca="false">C5334</f>
        <v>Petit cinéma</v>
      </c>
      <c r="Q5334" s="0" t="str">
        <f aca="false">D5334</f>
        <v>Electrique direct performant</v>
      </c>
      <c r="R5334" s="0" t="str">
        <f aca="false">E5334</f>
        <v>Electricité</v>
      </c>
      <c r="S5334" s="0" t="str">
        <f aca="false">F5334</f>
        <v>0708652602</v>
      </c>
      <c r="T5334" s="0" t="str">
        <f aca="false">G5334</f>
        <v>3</v>
      </c>
      <c r="U5334" s="0" t="n">
        <f aca="false">L5334</f>
        <v>1</v>
      </c>
      <c r="V5334" s="0" t="n">
        <f aca="false">K5334</f>
        <v>12</v>
      </c>
      <c r="W5334" s="0" t="n">
        <f aca="false">J5334</f>
        <v>0</v>
      </c>
    </row>
    <row r="5335" customFormat="false" ht="12.8" hidden="false" customHeight="false" outlineLevel="0" collapsed="false">
      <c r="A5335" s="0" t="s">
        <v>78</v>
      </c>
      <c r="B5335" s="0" t="s">
        <v>1259</v>
      </c>
      <c r="C5335" s="0" t="s">
        <v>1322</v>
      </c>
      <c r="D5335" s="0" t="s">
        <v>38</v>
      </c>
      <c r="E5335" s="0" t="s">
        <v>30</v>
      </c>
      <c r="F5335" s="0" t="s">
        <v>1337</v>
      </c>
      <c r="G5335" s="0" t="s">
        <v>1611</v>
      </c>
      <c r="H5335" s="0" t="n">
        <v>3.41149395348837</v>
      </c>
      <c r="I5335" s="0" t="n">
        <v>41.5360338900898</v>
      </c>
      <c r="J5335" s="0" t="n">
        <v>648</v>
      </c>
      <c r="K5335" s="0" t="n">
        <f aca="false">I5335*SUMIFS(syst_chauffage!$H$3:$H$27,syst_chauffage!$B$3:$B$27,D5335,syst_chauffage!$C$3:$C$27,E5335)</f>
        <v>41.9843656152458</v>
      </c>
      <c r="L5335" s="12" t="n">
        <f aca="false">H5335*SUMIFS(syst_chauffage!$K$3:$K$27,syst_chauffage!$B$3:$B$27,D5335,syst_chauffage!$C$3:$C$27,E5335)</f>
        <v>3.05197598099553</v>
      </c>
      <c r="N5335" s="0" t="str">
        <f aca="false">A5335</f>
        <v>Sport Loisir Culture</v>
      </c>
      <c r="O5335" s="0" t="str">
        <f aca="false">B5335</f>
        <v>Culture</v>
      </c>
      <c r="P5335" s="0" t="str">
        <f aca="false">C5335</f>
        <v>Petit cinéma</v>
      </c>
      <c r="Q5335" s="0" t="str">
        <f aca="false">D5335</f>
        <v>PAC performant</v>
      </c>
      <c r="R5335" s="0" t="str">
        <f aca="false">E5335</f>
        <v>Electricité</v>
      </c>
      <c r="S5335" s="0" t="str">
        <f aca="false">F5335</f>
        <v>0708652902</v>
      </c>
      <c r="T5335" s="0" t="str">
        <f aca="false">G5335</f>
        <v>3</v>
      </c>
      <c r="U5335" s="0" t="n">
        <f aca="false">L5335</f>
        <v>3.05197598099553</v>
      </c>
      <c r="V5335" s="0" t="n">
        <f aca="false">K5335</f>
        <v>41.9843656152458</v>
      </c>
      <c r="W5335" s="0" t="n">
        <f aca="false">J5335</f>
        <v>648</v>
      </c>
    </row>
    <row r="5336" customFormat="false" ht="12.8" hidden="false" customHeight="false" outlineLevel="0" collapsed="false">
      <c r="A5336" s="0" t="s">
        <v>78</v>
      </c>
      <c r="B5336" s="0" t="s">
        <v>1259</v>
      </c>
      <c r="C5336" s="0" t="s">
        <v>1322</v>
      </c>
      <c r="D5336" s="0" t="s">
        <v>46</v>
      </c>
      <c r="E5336" s="0" t="s">
        <v>30</v>
      </c>
      <c r="F5336" s="0" t="s">
        <v>1338</v>
      </c>
      <c r="G5336" s="0" t="s">
        <v>1611</v>
      </c>
      <c r="H5336" s="0" t="n">
        <v>3.23578046511627</v>
      </c>
      <c r="I5336" s="0" t="n">
        <v>11.430424992294</v>
      </c>
      <c r="J5336" s="0" t="n">
        <v>648</v>
      </c>
      <c r="K5336" s="0" t="n">
        <f aca="false">I5336*SUMIFS(syst_chauffage!$H$3:$H$27,syst_chauffage!$B$3:$B$27,D5336,syst_chauffage!$C$3:$C$27,E5336)</f>
        <v>19.8307298484385</v>
      </c>
      <c r="L5336" s="12" t="n">
        <f aca="false">H5336*SUMIFS(syst_chauffage!$K$3:$K$27,syst_chauffage!$B$3:$B$27,D5336,syst_chauffage!$C$3:$C$27,E5336)</f>
        <v>2.91709022049921</v>
      </c>
      <c r="N5336" s="0" t="str">
        <f aca="false">A5336</f>
        <v>Sport Loisir Culture</v>
      </c>
      <c r="O5336" s="0" t="str">
        <f aca="false">B5336</f>
        <v>Culture</v>
      </c>
      <c r="P5336" s="0" t="str">
        <f aca="false">C5336</f>
        <v>Petit cinéma</v>
      </c>
      <c r="Q5336" s="0" t="str">
        <f aca="false">D5336</f>
        <v>Rooftop performant</v>
      </c>
      <c r="R5336" s="0" t="str">
        <f aca="false">E5336</f>
        <v>Electricité</v>
      </c>
      <c r="S5336" s="0" t="str">
        <f aca="false">F5336</f>
        <v>0708653002</v>
      </c>
      <c r="T5336" s="0" t="str">
        <f aca="false">G5336</f>
        <v>3</v>
      </c>
      <c r="U5336" s="0" t="n">
        <f aca="false">L5336</f>
        <v>2.91709022049921</v>
      </c>
      <c r="V5336" s="0" t="n">
        <f aca="false">K5336</f>
        <v>19.8307298484385</v>
      </c>
      <c r="W5336" s="0" t="n">
        <f aca="false">J5336</f>
        <v>648</v>
      </c>
    </row>
    <row r="5337" customFormat="false" ht="12.8" hidden="false" customHeight="false" outlineLevel="0" collapsed="false">
      <c r="A5337" s="0" t="s">
        <v>78</v>
      </c>
      <c r="B5337" s="0" t="s">
        <v>1259</v>
      </c>
      <c r="C5337" s="0" t="s">
        <v>1339</v>
      </c>
      <c r="D5337" s="0" t="s">
        <v>19</v>
      </c>
      <c r="E5337" s="0" t="s">
        <v>57</v>
      </c>
      <c r="F5337" s="0" t="s">
        <v>1340</v>
      </c>
      <c r="G5337" s="0" t="s">
        <v>1611</v>
      </c>
      <c r="H5337" s="0" t="n">
        <v>2.08070524564634</v>
      </c>
      <c r="I5337" s="0" t="n">
        <v>53.4994895917058</v>
      </c>
      <c r="J5337" s="0" t="n">
        <v>0</v>
      </c>
      <c r="K5337" s="0" t="n">
        <f aca="false">I5337*SUMIFS(syst_chauffage!$H$3:$H$27,syst_chauffage!$B$3:$B$27,D5337,syst_chauffage!$C$3:$C$27,E5337)</f>
        <v>74.4967913116063</v>
      </c>
      <c r="L5337" s="12" t="n">
        <f aca="false">H5337*SUMIFS(syst_chauffage!$K$3:$K$27,syst_chauffage!$B$3:$B$27,D5337,syst_chauffage!$C$3:$C$27,E5337)</f>
        <v>2.08070524564634</v>
      </c>
      <c r="N5337" s="0" t="str">
        <f aca="false">A5337</f>
        <v>Sport Loisir Culture</v>
      </c>
      <c r="O5337" s="0" t="str">
        <f aca="false">B5337</f>
        <v>Culture</v>
      </c>
      <c r="P5337" s="0" t="str">
        <f aca="false">C5337</f>
        <v>Petite salle de spectacle</v>
      </c>
      <c r="Q5337" s="0" t="str">
        <f aca="false">D5337</f>
        <v>Autre système centralisé</v>
      </c>
      <c r="R5337" s="0" t="str">
        <f aca="false">E5337</f>
        <v>Autres</v>
      </c>
      <c r="S5337" s="0" t="str">
        <f aca="false">F5337</f>
        <v>0708800101</v>
      </c>
      <c r="T5337" s="0" t="str">
        <f aca="false">G5337</f>
        <v>3</v>
      </c>
      <c r="U5337" s="0" t="n">
        <f aca="false">L5337</f>
        <v>2.08070524564634</v>
      </c>
      <c r="V5337" s="0" t="n">
        <f aca="false">K5337</f>
        <v>74.4967913116063</v>
      </c>
      <c r="W5337" s="0" t="n">
        <f aca="false">J5337</f>
        <v>0</v>
      </c>
    </row>
    <row r="5338" customFormat="false" ht="12.8" hidden="false" customHeight="false" outlineLevel="0" collapsed="false">
      <c r="A5338" s="0" t="s">
        <v>78</v>
      </c>
      <c r="B5338" s="0" t="s">
        <v>1259</v>
      </c>
      <c r="C5338" s="0" t="s">
        <v>1339</v>
      </c>
      <c r="D5338" s="0" t="s">
        <v>19</v>
      </c>
      <c r="E5338" s="0" t="s">
        <v>58</v>
      </c>
      <c r="F5338" s="0" t="s">
        <v>1341</v>
      </c>
      <c r="G5338" s="0" t="s">
        <v>1611</v>
      </c>
      <c r="H5338" s="0" t="n">
        <v>2.11289794313849</v>
      </c>
      <c r="I5338" s="0" t="n">
        <v>60.107403083373</v>
      </c>
      <c r="J5338" s="0" t="n">
        <v>680</v>
      </c>
      <c r="K5338" s="0" t="n">
        <f aca="false">I5338*SUMIFS(syst_chauffage!$H$3:$H$27,syst_chauffage!$B$3:$B$27,D5338,syst_chauffage!$C$3:$C$27,E5338)</f>
        <v>98.8736480662576</v>
      </c>
      <c r="L5338" s="12" t="n">
        <f aca="false">H5338*SUMIFS(syst_chauffage!$K$3:$K$27,syst_chauffage!$B$3:$B$27,D5338,syst_chauffage!$C$3:$C$27,E5338)</f>
        <v>2.11289794313849</v>
      </c>
      <c r="N5338" s="0" t="str">
        <f aca="false">A5338</f>
        <v>Sport Loisir Culture</v>
      </c>
      <c r="O5338" s="0" t="str">
        <f aca="false">B5338</f>
        <v>Culture</v>
      </c>
      <c r="P5338" s="0" t="str">
        <f aca="false">C5338</f>
        <v>Petite salle de spectacle</v>
      </c>
      <c r="Q5338" s="0" t="str">
        <f aca="false">D5338</f>
        <v>Autre système centralisé</v>
      </c>
      <c r="R5338" s="0" t="str">
        <f aca="false">E5338</f>
        <v>Urbain</v>
      </c>
      <c r="S5338" s="0" t="str">
        <f aca="false">F5338</f>
        <v>0708800106</v>
      </c>
      <c r="T5338" s="0" t="str">
        <f aca="false">G5338</f>
        <v>3</v>
      </c>
      <c r="U5338" s="0" t="n">
        <f aca="false">L5338</f>
        <v>2.11289794313849</v>
      </c>
      <c r="V5338" s="0" t="n">
        <f aca="false">K5338</f>
        <v>98.8736480662576</v>
      </c>
      <c r="W5338" s="0" t="n">
        <f aca="false">J5338</f>
        <v>680</v>
      </c>
    </row>
    <row r="5339" customFormat="false" ht="12.8" hidden="false" customHeight="false" outlineLevel="0" collapsed="false">
      <c r="A5339" s="0" t="s">
        <v>78</v>
      </c>
      <c r="B5339" s="0" t="s">
        <v>1259</v>
      </c>
      <c r="C5339" s="0" t="s">
        <v>1339</v>
      </c>
      <c r="D5339" s="0" t="s">
        <v>24</v>
      </c>
      <c r="E5339" s="0" t="s">
        <v>30</v>
      </c>
      <c r="F5339" s="0" t="s">
        <v>1342</v>
      </c>
      <c r="G5339" s="0" t="s">
        <v>1611</v>
      </c>
      <c r="H5339" s="0" t="n">
        <v>0.84</v>
      </c>
      <c r="I5339" s="0" t="n">
        <v>10.4</v>
      </c>
      <c r="J5339" s="0" t="n">
        <v>0</v>
      </c>
      <c r="K5339" s="0" t="n">
        <f aca="false">I5339*SUMIFS(syst_chauffage!$H$3:$H$27,syst_chauffage!$B$3:$B$27,D5339,syst_chauffage!$C$3:$C$27,E5339)</f>
        <v>3</v>
      </c>
      <c r="L5339" s="12" t="n">
        <f aca="false">H5339*SUMIFS(syst_chauffage!$K$3:$K$27,syst_chauffage!$B$3:$B$27,D5339,syst_chauffage!$C$3:$C$27,E5339)</f>
        <v>0.84</v>
      </c>
      <c r="N5339" s="0" t="str">
        <f aca="false">A5339</f>
        <v>Sport Loisir Culture</v>
      </c>
      <c r="O5339" s="0" t="str">
        <f aca="false">B5339</f>
        <v>Culture</v>
      </c>
      <c r="P5339" s="0" t="str">
        <f aca="false">C5339</f>
        <v>Petite salle de spectacle</v>
      </c>
      <c r="Q5339" s="0" t="str">
        <f aca="false">D5339</f>
        <v>Cassette rayonnante</v>
      </c>
      <c r="R5339" s="0" t="str">
        <f aca="false">E5339</f>
        <v>Electricité</v>
      </c>
      <c r="S5339" s="0" t="str">
        <f aca="false">F5339</f>
        <v>0708800202</v>
      </c>
      <c r="T5339" s="0" t="str">
        <f aca="false">G5339</f>
        <v>3</v>
      </c>
      <c r="U5339" s="0" t="n">
        <f aca="false">L5339</f>
        <v>0.84</v>
      </c>
      <c r="V5339" s="0" t="n">
        <f aca="false">K5339</f>
        <v>3</v>
      </c>
      <c r="W5339" s="0" t="n">
        <f aca="false">J5339</f>
        <v>0</v>
      </c>
    </row>
    <row r="5340" customFormat="false" ht="12.8" hidden="false" customHeight="false" outlineLevel="0" collapsed="false">
      <c r="A5340" s="0" t="s">
        <v>78</v>
      </c>
      <c r="B5340" s="0" t="s">
        <v>1259</v>
      </c>
      <c r="C5340" s="0" t="s">
        <v>1339</v>
      </c>
      <c r="D5340" s="0" t="s">
        <v>22</v>
      </c>
      <c r="E5340" s="0" t="s">
        <v>23</v>
      </c>
      <c r="F5340" s="0" t="s">
        <v>1343</v>
      </c>
      <c r="G5340" s="0" t="s">
        <v>1611</v>
      </c>
      <c r="H5340" s="0" t="n">
        <v>0.693864727433634</v>
      </c>
      <c r="I5340" s="0" t="n">
        <v>25.8195931722229</v>
      </c>
      <c r="J5340" s="0" t="n">
        <v>0</v>
      </c>
      <c r="K5340" s="0" t="n">
        <f aca="false">I5340*SUMIFS(syst_chauffage!$H$3:$H$27,syst_chauffage!$B$3:$B$27,D5340,syst_chauffage!$C$3:$C$27,E5340)</f>
        <v>45.4688847295048</v>
      </c>
      <c r="L5340" s="12" t="n">
        <f aca="false">H5340*SUMIFS(syst_chauffage!$K$3:$K$27,syst_chauffage!$B$3:$B$27,D5340,syst_chauffage!$C$3:$C$27,E5340)</f>
        <v>0.693864727433634</v>
      </c>
      <c r="N5340" s="0" t="str">
        <f aca="false">A5340</f>
        <v>Sport Loisir Culture</v>
      </c>
      <c r="O5340" s="0" t="str">
        <f aca="false">B5340</f>
        <v>Culture</v>
      </c>
      <c r="P5340" s="0" t="str">
        <f aca="false">C5340</f>
        <v>Petite salle de spectacle</v>
      </c>
      <c r="Q5340" s="0" t="str">
        <f aca="false">D5340</f>
        <v>Chaudière fioul</v>
      </c>
      <c r="R5340" s="0" t="str">
        <f aca="false">E5340</f>
        <v>Fioul</v>
      </c>
      <c r="S5340" s="0" t="str">
        <f aca="false">F5340</f>
        <v>0708800303</v>
      </c>
      <c r="T5340" s="0" t="str">
        <f aca="false">G5340</f>
        <v>3</v>
      </c>
      <c r="U5340" s="0" t="n">
        <f aca="false">L5340</f>
        <v>0.693864727433634</v>
      </c>
      <c r="V5340" s="0" t="n">
        <f aca="false">K5340</f>
        <v>45.4688847295048</v>
      </c>
      <c r="W5340" s="0" t="n">
        <f aca="false">J5340</f>
        <v>0</v>
      </c>
    </row>
    <row r="5341" customFormat="false" ht="12.8" hidden="false" customHeight="false" outlineLevel="0" collapsed="false">
      <c r="A5341" s="0" t="s">
        <v>78</v>
      </c>
      <c r="B5341" s="0" t="s">
        <v>1259</v>
      </c>
      <c r="C5341" s="0" t="s">
        <v>1339</v>
      </c>
      <c r="D5341" s="0" t="s">
        <v>13</v>
      </c>
      <c r="E5341" s="0" t="s">
        <v>14</v>
      </c>
      <c r="F5341" s="0" t="s">
        <v>1344</v>
      </c>
      <c r="G5341" s="0" t="s">
        <v>1611</v>
      </c>
      <c r="H5341" s="0" t="n">
        <v>0.707679396954448</v>
      </c>
      <c r="I5341" s="0" t="n">
        <v>17.0950026655679</v>
      </c>
      <c r="J5341" s="0" t="n">
        <v>264</v>
      </c>
      <c r="K5341" s="0" t="n">
        <f aca="false">I5341*SUMIFS(syst_chauffage!$H$3:$H$27,syst_chauffage!$B$3:$B$27,D5341,syst_chauffage!$C$3:$C$27,E5341)</f>
        <v>34.5249261257035</v>
      </c>
      <c r="L5341" s="12" t="n">
        <f aca="false">H5341*SUMIFS(syst_chauffage!$K$3:$K$27,syst_chauffage!$B$3:$B$27,D5341,syst_chauffage!$C$3:$C$27,E5341)</f>
        <v>0.707679396954448</v>
      </c>
      <c r="N5341" s="0" t="str">
        <f aca="false">A5341</f>
        <v>Sport Loisir Culture</v>
      </c>
      <c r="O5341" s="0" t="str">
        <f aca="false">B5341</f>
        <v>Culture</v>
      </c>
      <c r="P5341" s="0" t="str">
        <f aca="false">C5341</f>
        <v>Petite salle de spectacle</v>
      </c>
      <c r="Q5341" s="0" t="str">
        <f aca="false">D5341</f>
        <v>Chaudière gaz</v>
      </c>
      <c r="R5341" s="0" t="str">
        <f aca="false">E5341</f>
        <v>Gaz</v>
      </c>
      <c r="S5341" s="0" t="str">
        <f aca="false">F5341</f>
        <v>0708800404</v>
      </c>
      <c r="T5341" s="0" t="str">
        <f aca="false">G5341</f>
        <v>3</v>
      </c>
      <c r="U5341" s="0" t="n">
        <f aca="false">L5341</f>
        <v>0.707679396954448</v>
      </c>
      <c r="V5341" s="0" t="n">
        <f aca="false">K5341</f>
        <v>34.5249261257035</v>
      </c>
      <c r="W5341" s="0" t="n">
        <f aca="false">J5341</f>
        <v>264</v>
      </c>
    </row>
    <row r="5342" customFormat="false" ht="12.8" hidden="false" customHeight="false" outlineLevel="0" collapsed="false">
      <c r="A5342" s="0" t="s">
        <v>78</v>
      </c>
      <c r="B5342" s="0" t="s">
        <v>1259</v>
      </c>
      <c r="C5342" s="0" t="s">
        <v>1339</v>
      </c>
      <c r="D5342" s="0" t="s">
        <v>29</v>
      </c>
      <c r="E5342" s="0" t="s">
        <v>30</v>
      </c>
      <c r="F5342" s="0" t="s">
        <v>1345</v>
      </c>
      <c r="G5342" s="0" t="s">
        <v>1611</v>
      </c>
      <c r="H5342" s="0" t="n">
        <v>0.92</v>
      </c>
      <c r="I5342" s="0" t="n">
        <v>10.4</v>
      </c>
      <c r="J5342" s="0" t="n">
        <v>0</v>
      </c>
      <c r="K5342" s="0" t="n">
        <f aca="false">I5342*SUMIFS(syst_chauffage!$H$3:$H$27,syst_chauffage!$B$3:$B$27,D5342,syst_chauffage!$C$3:$C$27,E5342)</f>
        <v>3</v>
      </c>
      <c r="L5342" s="12" t="n">
        <f aca="false">H5342*SUMIFS(syst_chauffage!$K$3:$K$27,syst_chauffage!$B$3:$B$27,D5342,syst_chauffage!$C$3:$C$27,E5342)</f>
        <v>0.92</v>
      </c>
      <c r="N5342" s="0" t="str">
        <f aca="false">A5342</f>
        <v>Sport Loisir Culture</v>
      </c>
      <c r="O5342" s="0" t="str">
        <f aca="false">B5342</f>
        <v>Culture</v>
      </c>
      <c r="P5342" s="0" t="str">
        <f aca="false">C5342</f>
        <v>Petite salle de spectacle</v>
      </c>
      <c r="Q5342" s="0" t="str">
        <f aca="false">D5342</f>
        <v>Electrique direct</v>
      </c>
      <c r="R5342" s="0" t="str">
        <f aca="false">E5342</f>
        <v>Electricité</v>
      </c>
      <c r="S5342" s="0" t="str">
        <f aca="false">F5342</f>
        <v>0708800602</v>
      </c>
      <c r="T5342" s="0" t="str">
        <f aca="false">G5342</f>
        <v>3</v>
      </c>
      <c r="U5342" s="0" t="n">
        <f aca="false">L5342</f>
        <v>0.92</v>
      </c>
      <c r="V5342" s="0" t="n">
        <f aca="false">K5342</f>
        <v>3</v>
      </c>
      <c r="W5342" s="0" t="n">
        <f aca="false">J5342</f>
        <v>0</v>
      </c>
    </row>
    <row r="5343" customFormat="false" ht="12.8" hidden="false" customHeight="false" outlineLevel="0" collapsed="false">
      <c r="A5343" s="0" t="s">
        <v>78</v>
      </c>
      <c r="B5343" s="0" t="s">
        <v>1259</v>
      </c>
      <c r="C5343" s="0" t="s">
        <v>1339</v>
      </c>
      <c r="D5343" s="0" t="s">
        <v>36</v>
      </c>
      <c r="E5343" s="0" t="s">
        <v>30</v>
      </c>
      <c r="F5343" s="0" t="s">
        <v>1346</v>
      </c>
      <c r="G5343" s="0" t="s">
        <v>1611</v>
      </c>
      <c r="H5343" s="0" t="n">
        <v>2.95662809302325</v>
      </c>
      <c r="I5343" s="0" t="n">
        <v>68.6231971060135</v>
      </c>
      <c r="J5343" s="0" t="n">
        <v>603</v>
      </c>
      <c r="K5343" s="0" t="n">
        <f aca="false">I5343*SUMIFS(syst_chauffage!$H$3:$H$27,syst_chauffage!$B$3:$B$27,D5343,syst_chauffage!$C$3:$C$27,E5343)</f>
        <v>42.4542969070239</v>
      </c>
      <c r="L5343" s="12" t="n">
        <f aca="false">H5343*SUMIFS(syst_chauffage!$K$3:$K$27,syst_chauffage!$B$3:$B$27,D5343,syst_chauffage!$C$3:$C$27,E5343)</f>
        <v>2.48413091717754</v>
      </c>
      <c r="N5343" s="0" t="str">
        <f aca="false">A5343</f>
        <v>Sport Loisir Culture</v>
      </c>
      <c r="O5343" s="0" t="str">
        <f aca="false">B5343</f>
        <v>Culture</v>
      </c>
      <c r="P5343" s="0" t="str">
        <f aca="false">C5343</f>
        <v>Petite salle de spectacle</v>
      </c>
      <c r="Q5343" s="0" t="str">
        <f aca="false">D5343</f>
        <v>PAC</v>
      </c>
      <c r="R5343" s="0" t="str">
        <f aca="false">E5343</f>
        <v>Electricité</v>
      </c>
      <c r="S5343" s="0" t="str">
        <f aca="false">F5343</f>
        <v>0708800902</v>
      </c>
      <c r="T5343" s="0" t="str">
        <f aca="false">G5343</f>
        <v>3</v>
      </c>
      <c r="U5343" s="0" t="n">
        <f aca="false">L5343</f>
        <v>2.48413091717754</v>
      </c>
      <c r="V5343" s="0" t="n">
        <f aca="false">K5343</f>
        <v>42.4542969070239</v>
      </c>
      <c r="W5343" s="0" t="n">
        <f aca="false">J5343</f>
        <v>603</v>
      </c>
    </row>
    <row r="5344" customFormat="false" ht="12.8" hidden="false" customHeight="false" outlineLevel="0" collapsed="false">
      <c r="A5344" s="0" t="s">
        <v>78</v>
      </c>
      <c r="B5344" s="0" t="s">
        <v>1259</v>
      </c>
      <c r="C5344" s="0" t="s">
        <v>1339</v>
      </c>
      <c r="D5344" s="0" t="s">
        <v>42</v>
      </c>
      <c r="E5344" s="0" t="s">
        <v>30</v>
      </c>
      <c r="F5344" s="0" t="s">
        <v>1347</v>
      </c>
      <c r="G5344" s="0" t="s">
        <v>1611</v>
      </c>
      <c r="H5344" s="0" t="n">
        <v>2.72589990697674</v>
      </c>
      <c r="I5344" s="0" t="n">
        <v>10.4007506708781</v>
      </c>
      <c r="J5344" s="0" t="n">
        <v>603</v>
      </c>
      <c r="K5344" s="0" t="n">
        <f aca="false">I5344*SUMIFS(syst_chauffage!$H$3:$H$27,syst_chauffage!$B$3:$B$27,D5344,syst_chauffage!$C$3:$C$27,E5344)</f>
        <v>9.38867687703807</v>
      </c>
      <c r="L5344" s="12" t="n">
        <f aca="false">H5344*SUMIFS(syst_chauffage!$K$3:$K$27,syst_chauffage!$B$3:$B$27,D5344,syst_chauffage!$C$3:$C$27,E5344)</f>
        <v>2.4302459328302</v>
      </c>
      <c r="N5344" s="0" t="str">
        <f aca="false">A5344</f>
        <v>Sport Loisir Culture</v>
      </c>
      <c r="O5344" s="0" t="str">
        <f aca="false">B5344</f>
        <v>Culture</v>
      </c>
      <c r="P5344" s="0" t="str">
        <f aca="false">C5344</f>
        <v>Petite salle de spectacle</v>
      </c>
      <c r="Q5344" s="0" t="str">
        <f aca="false">D5344</f>
        <v>Rooftop</v>
      </c>
      <c r="R5344" s="0" t="str">
        <f aca="false">E5344</f>
        <v>Electricité</v>
      </c>
      <c r="S5344" s="0" t="str">
        <f aca="false">F5344</f>
        <v>0708801002</v>
      </c>
      <c r="T5344" s="0" t="str">
        <f aca="false">G5344</f>
        <v>3</v>
      </c>
      <c r="U5344" s="0" t="n">
        <f aca="false">L5344</f>
        <v>2.4302459328302</v>
      </c>
      <c r="V5344" s="0" t="n">
        <f aca="false">K5344</f>
        <v>9.38867687703807</v>
      </c>
      <c r="W5344" s="0" t="n">
        <f aca="false">J5344</f>
        <v>603</v>
      </c>
    </row>
    <row r="5345" customFormat="false" ht="12.8" hidden="false" customHeight="false" outlineLevel="0" collapsed="false">
      <c r="A5345" s="0" t="s">
        <v>78</v>
      </c>
      <c r="B5345" s="0" t="s">
        <v>1259</v>
      </c>
      <c r="C5345" s="0" t="s">
        <v>1339</v>
      </c>
      <c r="D5345" s="0" t="s">
        <v>29</v>
      </c>
      <c r="E5345" s="0" t="s">
        <v>30</v>
      </c>
      <c r="F5345" s="0" t="s">
        <v>1348</v>
      </c>
      <c r="G5345" s="0" t="s">
        <v>1611</v>
      </c>
      <c r="H5345" s="0" t="n">
        <v>2.52167109770355</v>
      </c>
      <c r="I5345" s="0" t="n">
        <v>63.6898685615545</v>
      </c>
      <c r="J5345" s="0" t="n">
        <v>0</v>
      </c>
      <c r="K5345" s="0" t="n">
        <f aca="false">I5345*SUMIFS(syst_chauffage!$H$3:$H$27,syst_chauffage!$B$3:$B$27,D5345,syst_chauffage!$C$3:$C$27,E5345)</f>
        <v>18.3720774696792</v>
      </c>
      <c r="L5345" s="12" t="n">
        <f aca="false">H5345*SUMIFS(syst_chauffage!$K$3:$K$27,syst_chauffage!$B$3:$B$27,D5345,syst_chauffage!$C$3:$C$27,E5345)</f>
        <v>2.52167109770355</v>
      </c>
      <c r="N5345" s="0" t="str">
        <f aca="false">A5345</f>
        <v>Sport Loisir Culture</v>
      </c>
      <c r="O5345" s="0" t="str">
        <f aca="false">B5345</f>
        <v>Culture</v>
      </c>
      <c r="P5345" s="0" t="str">
        <f aca="false">C5345</f>
        <v>Petite salle de spectacle</v>
      </c>
      <c r="Q5345" s="0" t="str">
        <f aca="false">D5345</f>
        <v>Electrique direct</v>
      </c>
      <c r="R5345" s="0" t="str">
        <f aca="false">E5345</f>
        <v>Electricité</v>
      </c>
      <c r="S5345" s="0" t="str">
        <f aca="false">F5345</f>
        <v>0708802101</v>
      </c>
      <c r="T5345" s="0" t="str">
        <f aca="false">G5345</f>
        <v>3</v>
      </c>
      <c r="U5345" s="0" t="n">
        <f aca="false">L5345</f>
        <v>2.52167109770355</v>
      </c>
      <c r="V5345" s="0" t="n">
        <f aca="false">K5345</f>
        <v>18.3720774696792</v>
      </c>
      <c r="W5345" s="0" t="n">
        <f aca="false">J5345</f>
        <v>0</v>
      </c>
    </row>
    <row r="5346" customFormat="false" ht="12.8" hidden="false" customHeight="false" outlineLevel="0" collapsed="false">
      <c r="A5346" s="0" t="s">
        <v>78</v>
      </c>
      <c r="B5346" s="0" t="s">
        <v>1259</v>
      </c>
      <c r="C5346" s="0" t="s">
        <v>1339</v>
      </c>
      <c r="D5346" s="0" t="s">
        <v>29</v>
      </c>
      <c r="E5346" s="0" t="s">
        <v>30</v>
      </c>
      <c r="F5346" s="0" t="s">
        <v>1349</v>
      </c>
      <c r="G5346" s="0" t="s">
        <v>1611</v>
      </c>
      <c r="H5346" s="0" t="n">
        <v>2.55932923625959</v>
      </c>
      <c r="I5346" s="0" t="n">
        <v>71.5564322421107</v>
      </c>
      <c r="J5346" s="0" t="n">
        <v>0</v>
      </c>
      <c r="K5346" s="0" t="n">
        <f aca="false">I5346*SUMIFS(syst_chauffage!$H$3:$H$27,syst_chauffage!$B$3:$B$27,D5346,syst_chauffage!$C$3:$C$27,E5346)</f>
        <v>20.6412785313781</v>
      </c>
      <c r="L5346" s="12" t="n">
        <f aca="false">H5346*SUMIFS(syst_chauffage!$K$3:$K$27,syst_chauffage!$B$3:$B$27,D5346,syst_chauffage!$C$3:$C$27,E5346)</f>
        <v>2.55932923625959</v>
      </c>
      <c r="N5346" s="0" t="str">
        <f aca="false">A5346</f>
        <v>Sport Loisir Culture</v>
      </c>
      <c r="O5346" s="0" t="str">
        <f aca="false">B5346</f>
        <v>Culture</v>
      </c>
      <c r="P5346" s="0" t="str">
        <f aca="false">C5346</f>
        <v>Petite salle de spectacle</v>
      </c>
      <c r="Q5346" s="0" t="str">
        <f aca="false">D5346</f>
        <v>Electrique direct</v>
      </c>
      <c r="R5346" s="0" t="str">
        <f aca="false">E5346</f>
        <v>Electricité</v>
      </c>
      <c r="S5346" s="0" t="str">
        <f aca="false">F5346</f>
        <v>0708802106</v>
      </c>
      <c r="T5346" s="0" t="str">
        <f aca="false">G5346</f>
        <v>3</v>
      </c>
      <c r="U5346" s="0" t="n">
        <f aca="false">L5346</f>
        <v>2.55932923625959</v>
      </c>
      <c r="V5346" s="0" t="n">
        <f aca="false">K5346</f>
        <v>20.6412785313781</v>
      </c>
      <c r="W5346" s="0" t="n">
        <f aca="false">J5346</f>
        <v>0</v>
      </c>
    </row>
    <row r="5347" customFormat="false" ht="12.8" hidden="false" customHeight="false" outlineLevel="0" collapsed="false">
      <c r="A5347" s="0" t="s">
        <v>78</v>
      </c>
      <c r="B5347" s="0" t="s">
        <v>1259</v>
      </c>
      <c r="C5347" s="0" t="s">
        <v>1339</v>
      </c>
      <c r="D5347" s="0" t="s">
        <v>54</v>
      </c>
      <c r="E5347" s="0" t="s">
        <v>30</v>
      </c>
      <c r="F5347" s="0" t="s">
        <v>1350</v>
      </c>
      <c r="G5347" s="0" t="s">
        <v>1611</v>
      </c>
      <c r="H5347" s="0" t="n">
        <v>1</v>
      </c>
      <c r="I5347" s="0" t="n">
        <v>12</v>
      </c>
      <c r="J5347" s="0" t="n">
        <v>0</v>
      </c>
      <c r="K5347" s="0" t="n">
        <f aca="false">I5347*SUMIFS(syst_chauffage!$H$3:$H$27,syst_chauffage!$B$3:$B$27,D5347,syst_chauffage!$C$3:$C$27,E5347)</f>
        <v>12</v>
      </c>
      <c r="L5347" s="12" t="n">
        <f aca="false">H5347*SUMIFS(syst_chauffage!$K$3:$K$27,syst_chauffage!$B$3:$B$27,D5347,syst_chauffage!$C$3:$C$27,E5347)</f>
        <v>1</v>
      </c>
      <c r="N5347" s="0" t="str">
        <f aca="false">A5347</f>
        <v>Sport Loisir Culture</v>
      </c>
      <c r="O5347" s="0" t="str">
        <f aca="false">B5347</f>
        <v>Culture</v>
      </c>
      <c r="P5347" s="0" t="str">
        <f aca="false">C5347</f>
        <v>Petite salle de spectacle</v>
      </c>
      <c r="Q5347" s="0" t="str">
        <f aca="false">D5347</f>
        <v>Cassette rayonnante performant</v>
      </c>
      <c r="R5347" s="0" t="str">
        <f aca="false">E5347</f>
        <v>Electricité</v>
      </c>
      <c r="S5347" s="0" t="str">
        <f aca="false">F5347</f>
        <v>0708802202</v>
      </c>
      <c r="T5347" s="0" t="str">
        <f aca="false">G5347</f>
        <v>3</v>
      </c>
      <c r="U5347" s="0" t="n">
        <f aca="false">L5347</f>
        <v>1</v>
      </c>
      <c r="V5347" s="0" t="n">
        <f aca="false">K5347</f>
        <v>12</v>
      </c>
      <c r="W5347" s="0" t="n">
        <f aca="false">J5347</f>
        <v>0</v>
      </c>
    </row>
    <row r="5348" customFormat="false" ht="12.8" hidden="false" customHeight="false" outlineLevel="0" collapsed="false">
      <c r="A5348" s="0" t="s">
        <v>78</v>
      </c>
      <c r="B5348" s="0" t="s">
        <v>1259</v>
      </c>
      <c r="C5348" s="0" t="s">
        <v>1339</v>
      </c>
      <c r="D5348" s="0" t="s">
        <v>27</v>
      </c>
      <c r="E5348" s="0" t="s">
        <v>23</v>
      </c>
      <c r="F5348" s="0" t="s">
        <v>1351</v>
      </c>
      <c r="G5348" s="0" t="s">
        <v>1611</v>
      </c>
      <c r="H5348" s="0" t="n">
        <v>0.752453017495824</v>
      </c>
      <c r="I5348" s="0" t="n">
        <v>30.737610919313</v>
      </c>
      <c r="J5348" s="0" t="n">
        <v>608</v>
      </c>
      <c r="K5348" s="0" t="n">
        <f aca="false">I5348*SUMIFS(syst_chauffage!$H$3:$H$27,syst_chauffage!$B$3:$B$27,D5348,syst_chauffage!$C$3:$C$27,E5348)</f>
        <v>78.8236260330165</v>
      </c>
      <c r="L5348" s="12" t="n">
        <f aca="false">H5348*SUMIFS(syst_chauffage!$K$3:$K$27,syst_chauffage!$B$3:$B$27,D5348,syst_chauffage!$C$3:$C$27,E5348)</f>
        <v>0.752453017495824</v>
      </c>
      <c r="N5348" s="0" t="str">
        <f aca="false">A5348</f>
        <v>Sport Loisir Culture</v>
      </c>
      <c r="O5348" s="0" t="str">
        <f aca="false">B5348</f>
        <v>Culture</v>
      </c>
      <c r="P5348" s="0" t="str">
        <f aca="false">C5348</f>
        <v>Petite salle de spectacle</v>
      </c>
      <c r="Q5348" s="0" t="str">
        <f aca="false">D5348</f>
        <v>Chaudière condensation fioul</v>
      </c>
      <c r="R5348" s="0" t="str">
        <f aca="false">E5348</f>
        <v>Fioul</v>
      </c>
      <c r="S5348" s="0" t="str">
        <f aca="false">F5348</f>
        <v>0708802303</v>
      </c>
      <c r="T5348" s="0" t="str">
        <f aca="false">G5348</f>
        <v>3</v>
      </c>
      <c r="U5348" s="0" t="n">
        <f aca="false">L5348</f>
        <v>0.752453017495824</v>
      </c>
      <c r="V5348" s="0" t="n">
        <f aca="false">K5348</f>
        <v>78.8236260330165</v>
      </c>
      <c r="W5348" s="0" t="n">
        <f aca="false">J5348</f>
        <v>608</v>
      </c>
    </row>
    <row r="5349" customFormat="false" ht="12.8" hidden="false" customHeight="false" outlineLevel="0" collapsed="false">
      <c r="A5349" s="0" t="s">
        <v>78</v>
      </c>
      <c r="B5349" s="0" t="s">
        <v>1259</v>
      </c>
      <c r="C5349" s="0" t="s">
        <v>1339</v>
      </c>
      <c r="D5349" s="0" t="s">
        <v>18</v>
      </c>
      <c r="E5349" s="0" t="s">
        <v>14</v>
      </c>
      <c r="F5349" s="0" t="s">
        <v>1352</v>
      </c>
      <c r="G5349" s="0" t="s">
        <v>1611</v>
      </c>
      <c r="H5349" s="0" t="n">
        <v>0.972516551409787</v>
      </c>
      <c r="I5349" s="0" t="n">
        <v>20.3511936494855</v>
      </c>
      <c r="J5349" s="0" t="n">
        <v>608</v>
      </c>
      <c r="K5349" s="0" t="n">
        <f aca="false">I5349*SUMIFS(syst_chauffage!$H$3:$H$27,syst_chauffage!$B$3:$B$27,D5349,syst_chauffage!$C$3:$C$27,E5349)</f>
        <v>55.4555561749829</v>
      </c>
      <c r="L5349" s="12" t="n">
        <f aca="false">H5349*SUMIFS(syst_chauffage!$K$3:$K$27,syst_chauffage!$B$3:$B$27,D5349,syst_chauffage!$C$3:$C$27,E5349)</f>
        <v>0.944748179650625</v>
      </c>
      <c r="N5349" s="0" t="str">
        <f aca="false">A5349</f>
        <v>Sport Loisir Culture</v>
      </c>
      <c r="O5349" s="0" t="str">
        <f aca="false">B5349</f>
        <v>Culture</v>
      </c>
      <c r="P5349" s="0" t="str">
        <f aca="false">C5349</f>
        <v>Petite salle de spectacle</v>
      </c>
      <c r="Q5349" s="0" t="str">
        <f aca="false">D5349</f>
        <v>Chaudière condensation gaz</v>
      </c>
      <c r="R5349" s="0" t="str">
        <f aca="false">E5349</f>
        <v>Gaz</v>
      </c>
      <c r="S5349" s="0" t="str">
        <f aca="false">F5349</f>
        <v>0708802404</v>
      </c>
      <c r="T5349" s="0" t="str">
        <f aca="false">G5349</f>
        <v>3</v>
      </c>
      <c r="U5349" s="0" t="n">
        <f aca="false">L5349</f>
        <v>0.944748179650625</v>
      </c>
      <c r="V5349" s="0" t="n">
        <f aca="false">K5349</f>
        <v>55.4555561749829</v>
      </c>
      <c r="W5349" s="0" t="n">
        <f aca="false">J5349</f>
        <v>608</v>
      </c>
    </row>
    <row r="5350" customFormat="false" ht="12.8" hidden="false" customHeight="false" outlineLevel="0" collapsed="false">
      <c r="A5350" s="0" t="s">
        <v>78</v>
      </c>
      <c r="B5350" s="0" t="s">
        <v>1259</v>
      </c>
      <c r="C5350" s="0" t="s">
        <v>1339</v>
      </c>
      <c r="D5350" s="0" t="s">
        <v>32</v>
      </c>
      <c r="E5350" s="0" t="s">
        <v>30</v>
      </c>
      <c r="F5350" s="0" t="s">
        <v>1353</v>
      </c>
      <c r="G5350" s="0" t="s">
        <v>1611</v>
      </c>
      <c r="H5350" s="0" t="n">
        <v>1</v>
      </c>
      <c r="I5350" s="0" t="n">
        <v>12</v>
      </c>
      <c r="J5350" s="0" t="n">
        <v>0</v>
      </c>
      <c r="K5350" s="0" t="n">
        <f aca="false">I5350*SUMIFS(syst_chauffage!$H$3:$H$27,syst_chauffage!$B$3:$B$27,D5350,syst_chauffage!$C$3:$C$27,E5350)</f>
        <v>12</v>
      </c>
      <c r="L5350" s="12" t="n">
        <f aca="false">H5350*SUMIFS(syst_chauffage!$K$3:$K$27,syst_chauffage!$B$3:$B$27,D5350,syst_chauffage!$C$3:$C$27,E5350)</f>
        <v>1</v>
      </c>
      <c r="N5350" s="0" t="str">
        <f aca="false">A5350</f>
        <v>Sport Loisir Culture</v>
      </c>
      <c r="O5350" s="0" t="str">
        <f aca="false">B5350</f>
        <v>Culture</v>
      </c>
      <c r="P5350" s="0" t="str">
        <f aca="false">C5350</f>
        <v>Petite salle de spectacle</v>
      </c>
      <c r="Q5350" s="0" t="str">
        <f aca="false">D5350</f>
        <v>Electrique direct performant</v>
      </c>
      <c r="R5350" s="0" t="str">
        <f aca="false">E5350</f>
        <v>Electricité</v>
      </c>
      <c r="S5350" s="0" t="str">
        <f aca="false">F5350</f>
        <v>0708802602</v>
      </c>
      <c r="T5350" s="0" t="str">
        <f aca="false">G5350</f>
        <v>3</v>
      </c>
      <c r="U5350" s="0" t="n">
        <f aca="false">L5350</f>
        <v>1</v>
      </c>
      <c r="V5350" s="0" t="n">
        <f aca="false">K5350</f>
        <v>12</v>
      </c>
      <c r="W5350" s="0" t="n">
        <f aca="false">J5350</f>
        <v>0</v>
      </c>
    </row>
    <row r="5351" customFormat="false" ht="12.8" hidden="false" customHeight="false" outlineLevel="0" collapsed="false">
      <c r="A5351" s="0" t="s">
        <v>78</v>
      </c>
      <c r="B5351" s="0" t="s">
        <v>1259</v>
      </c>
      <c r="C5351" s="0" t="s">
        <v>1339</v>
      </c>
      <c r="D5351" s="0" t="s">
        <v>32</v>
      </c>
      <c r="E5351" s="0" t="s">
        <v>30</v>
      </c>
      <c r="F5351" s="0" t="s">
        <v>1354</v>
      </c>
      <c r="G5351" s="0" t="s">
        <v>1611</v>
      </c>
      <c r="H5351" s="0" t="n">
        <v>3.41149395348837</v>
      </c>
      <c r="I5351" s="0" t="n">
        <v>81.6942822690637</v>
      </c>
      <c r="J5351" s="0" t="n">
        <v>0</v>
      </c>
      <c r="K5351" s="0" t="n">
        <f aca="false">I5351*SUMIFS(syst_chauffage!$H$3:$H$27,syst_chauffage!$B$3:$B$27,D5351,syst_chauffage!$C$3:$C$27,E5351)</f>
        <v>81.6942822690637</v>
      </c>
      <c r="L5351" s="12" t="n">
        <f aca="false">H5351*SUMIFS(syst_chauffage!$K$3:$K$27,syst_chauffage!$B$3:$B$27,D5351,syst_chauffage!$C$3:$C$27,E5351)</f>
        <v>3.41149395348837</v>
      </c>
      <c r="N5351" s="0" t="str">
        <f aca="false">A5351</f>
        <v>Sport Loisir Culture</v>
      </c>
      <c r="O5351" s="0" t="str">
        <f aca="false">B5351</f>
        <v>Culture</v>
      </c>
      <c r="P5351" s="0" t="str">
        <f aca="false">C5351</f>
        <v>Petite salle de spectacle</v>
      </c>
      <c r="Q5351" s="0" t="str">
        <f aca="false">D5351</f>
        <v>Electrique direct performant</v>
      </c>
      <c r="R5351" s="0" t="str">
        <f aca="false">E5351</f>
        <v>Electricité</v>
      </c>
      <c r="S5351" s="0" t="str">
        <f aca="false">F5351</f>
        <v>0708802902</v>
      </c>
      <c r="T5351" s="0" t="str">
        <f aca="false">G5351</f>
        <v>3</v>
      </c>
      <c r="U5351" s="0" t="n">
        <f aca="false">L5351</f>
        <v>3.41149395348837</v>
      </c>
      <c r="V5351" s="0" t="n">
        <f aca="false">K5351</f>
        <v>81.6942822690637</v>
      </c>
      <c r="W5351" s="0" t="n">
        <f aca="false">J5351</f>
        <v>0</v>
      </c>
    </row>
    <row r="5352" customFormat="false" ht="12.8" hidden="false" customHeight="false" outlineLevel="0" collapsed="false">
      <c r="A5352" s="0" t="s">
        <v>78</v>
      </c>
      <c r="B5352" s="0" t="s">
        <v>1259</v>
      </c>
      <c r="C5352" s="0" t="s">
        <v>1339</v>
      </c>
      <c r="D5352" s="0" t="s">
        <v>32</v>
      </c>
      <c r="E5352" s="0" t="s">
        <v>30</v>
      </c>
      <c r="F5352" s="0" t="s">
        <v>1355</v>
      </c>
      <c r="G5352" s="0" t="s">
        <v>1611</v>
      </c>
      <c r="H5352" s="0" t="n">
        <v>3.23578046511627</v>
      </c>
      <c r="I5352" s="0" t="n">
        <v>12.3818460367597</v>
      </c>
      <c r="J5352" s="0" t="n">
        <v>0</v>
      </c>
      <c r="K5352" s="0" t="n">
        <f aca="false">I5352*SUMIFS(syst_chauffage!$H$3:$H$27,syst_chauffage!$B$3:$B$27,D5352,syst_chauffage!$C$3:$C$27,E5352)</f>
        <v>12.3818460367597</v>
      </c>
      <c r="L5352" s="12" t="n">
        <f aca="false">H5352*SUMIFS(syst_chauffage!$K$3:$K$27,syst_chauffage!$B$3:$B$27,D5352,syst_chauffage!$C$3:$C$27,E5352)</f>
        <v>3.23578046511627</v>
      </c>
      <c r="N5352" s="0" t="str">
        <f aca="false">A5352</f>
        <v>Sport Loisir Culture</v>
      </c>
      <c r="O5352" s="0" t="str">
        <f aca="false">B5352</f>
        <v>Culture</v>
      </c>
      <c r="P5352" s="0" t="str">
        <f aca="false">C5352</f>
        <v>Petite salle de spectacle</v>
      </c>
      <c r="Q5352" s="0" t="str">
        <f aca="false">D5352</f>
        <v>Electrique direct performant</v>
      </c>
      <c r="R5352" s="0" t="str">
        <f aca="false">E5352</f>
        <v>Electricité</v>
      </c>
      <c r="S5352" s="0" t="str">
        <f aca="false">F5352</f>
        <v>0708803002</v>
      </c>
      <c r="T5352" s="0" t="str">
        <f aca="false">G5352</f>
        <v>3</v>
      </c>
      <c r="U5352" s="0" t="n">
        <f aca="false">L5352</f>
        <v>3.23578046511627</v>
      </c>
      <c r="V5352" s="0" t="n">
        <f aca="false">K5352</f>
        <v>12.3818460367597</v>
      </c>
      <c r="W5352" s="0" t="n">
        <f aca="false">J5352</f>
        <v>0</v>
      </c>
    </row>
    <row r="5353" customFormat="false" ht="12.8" hidden="false" customHeight="false" outlineLevel="0" collapsed="false">
      <c r="A5353" s="0" t="s">
        <v>78</v>
      </c>
      <c r="B5353" s="0" t="s">
        <v>1259</v>
      </c>
      <c r="C5353" s="0" t="s">
        <v>1339</v>
      </c>
      <c r="D5353" s="0" t="s">
        <v>32</v>
      </c>
      <c r="E5353" s="0" t="s">
        <v>30</v>
      </c>
      <c r="F5353" s="0" t="s">
        <v>1356</v>
      </c>
      <c r="G5353" s="0" t="s">
        <v>1611</v>
      </c>
      <c r="H5353" s="0" t="n">
        <v>0.878349576636749</v>
      </c>
      <c r="I5353" s="0" t="n">
        <v>17.3635220166504</v>
      </c>
      <c r="J5353" s="0" t="n">
        <v>0</v>
      </c>
      <c r="K5353" s="0" t="n">
        <f aca="false">I5353*SUMIFS(syst_chauffage!$H$3:$H$27,syst_chauffage!$B$3:$B$27,D5353,syst_chauffage!$C$3:$C$27,E5353)</f>
        <v>17.3635220166504</v>
      </c>
      <c r="L5353" s="12" t="n">
        <f aca="false">H5353*SUMIFS(syst_chauffage!$K$3:$K$27,syst_chauffage!$B$3:$B$27,D5353,syst_chauffage!$C$3:$C$27,E5353)</f>
        <v>0.878349576636749</v>
      </c>
      <c r="N5353" s="0" t="str">
        <f aca="false">A5353</f>
        <v>Sport Loisir Culture</v>
      </c>
      <c r="O5353" s="0" t="str">
        <f aca="false">B5353</f>
        <v>Culture</v>
      </c>
      <c r="P5353" s="0" t="str">
        <f aca="false">C5353</f>
        <v>Petite salle de spectacle</v>
      </c>
      <c r="Q5353" s="0" t="str">
        <f aca="false">D5353</f>
        <v>Electrique direct performant</v>
      </c>
      <c r="R5353" s="0" t="str">
        <f aca="false">E5353</f>
        <v>Electricité</v>
      </c>
      <c r="S5353" s="0" t="str">
        <f aca="false">F5353</f>
        <v>0713430101</v>
      </c>
      <c r="T5353" s="0" t="str">
        <f aca="false">G5353</f>
        <v>3</v>
      </c>
      <c r="U5353" s="0" t="n">
        <f aca="false">L5353</f>
        <v>0.878349576636749</v>
      </c>
      <c r="V5353" s="0" t="n">
        <f aca="false">K5353</f>
        <v>17.3635220166504</v>
      </c>
      <c r="W5353" s="0" t="n">
        <f aca="false">J5353</f>
        <v>0</v>
      </c>
    </row>
    <row r="5354" customFormat="false" ht="12.8" hidden="false" customHeight="false" outlineLevel="0" collapsed="false">
      <c r="A5354" s="0" t="s">
        <v>78</v>
      </c>
      <c r="B5354" s="0" t="s">
        <v>1357</v>
      </c>
      <c r="C5354" s="0" t="s">
        <v>1294</v>
      </c>
      <c r="D5354" s="0" t="s">
        <v>19</v>
      </c>
      <c r="E5354" s="0" t="s">
        <v>58</v>
      </c>
      <c r="F5354" s="0" t="s">
        <v>1358</v>
      </c>
      <c r="G5354" s="0" t="s">
        <v>1611</v>
      </c>
      <c r="H5354" s="0" t="n">
        <v>0.877514855905315</v>
      </c>
      <c r="I5354" s="0" t="n">
        <v>15.0994710828881</v>
      </c>
      <c r="J5354" s="0" t="n">
        <v>680</v>
      </c>
      <c r="K5354" s="0" t="n">
        <f aca="false">I5354*SUMIFS(syst_chauffage!$H$3:$H$27,syst_chauffage!$B$3:$B$27,D5354,syst_chauffage!$C$3:$C$27,E5354)</f>
        <v>24.8378687690983</v>
      </c>
      <c r="L5354" s="12" t="n">
        <f aca="false">H5354*SUMIFS(syst_chauffage!$K$3:$K$27,syst_chauffage!$B$3:$B$27,D5354,syst_chauffage!$C$3:$C$27,E5354)</f>
        <v>0.877514855905315</v>
      </c>
      <c r="N5354" s="0" t="str">
        <f aca="false">A5354</f>
        <v>Sport Loisir Culture</v>
      </c>
      <c r="O5354" s="0" t="str">
        <f aca="false">B5354</f>
        <v>Equipement collectif</v>
      </c>
      <c r="P5354" s="0" t="str">
        <f aca="false">C5354</f>
        <v>Immeuble péri urbain</v>
      </c>
      <c r="Q5354" s="0" t="str">
        <f aca="false">D5354</f>
        <v>Autre système centralisé</v>
      </c>
      <c r="R5354" s="0" t="str">
        <f aca="false">E5354</f>
        <v>Urbain</v>
      </c>
      <c r="S5354" s="0" t="str">
        <f aca="false">F5354</f>
        <v>0713430106</v>
      </c>
      <c r="T5354" s="0" t="str">
        <f aca="false">G5354</f>
        <v>3</v>
      </c>
      <c r="U5354" s="0" t="n">
        <f aca="false">L5354</f>
        <v>0.877514855905315</v>
      </c>
      <c r="V5354" s="0" t="n">
        <f aca="false">K5354</f>
        <v>24.8378687690983</v>
      </c>
      <c r="W5354" s="0" t="n">
        <f aca="false">J5354</f>
        <v>680</v>
      </c>
    </row>
    <row r="5355" customFormat="false" ht="12.8" hidden="false" customHeight="false" outlineLevel="0" collapsed="false">
      <c r="A5355" s="0" t="s">
        <v>78</v>
      </c>
      <c r="B5355" s="0" t="s">
        <v>1357</v>
      </c>
      <c r="C5355" s="0" t="s">
        <v>1294</v>
      </c>
      <c r="D5355" s="0" t="s">
        <v>22</v>
      </c>
      <c r="E5355" s="0" t="s">
        <v>23</v>
      </c>
      <c r="F5355" s="0" t="s">
        <v>1359</v>
      </c>
      <c r="G5355" s="0" t="s">
        <v>1611</v>
      </c>
      <c r="H5355" s="0" t="n">
        <v>0.551231739879985</v>
      </c>
      <c r="I5355" s="0" t="n">
        <v>10.5898966014297</v>
      </c>
      <c r="J5355" s="0" t="n">
        <v>0</v>
      </c>
      <c r="K5355" s="0" t="n">
        <f aca="false">I5355*SUMIFS(syst_chauffage!$H$3:$H$27,syst_chauffage!$B$3:$B$27,D5355,syst_chauffage!$C$3:$C$27,E5355)</f>
        <v>18.6490462748963</v>
      </c>
      <c r="L5355" s="12" t="n">
        <f aca="false">H5355*SUMIFS(syst_chauffage!$K$3:$K$27,syst_chauffage!$B$3:$B$27,D5355,syst_chauffage!$C$3:$C$27,E5355)</f>
        <v>0.551231739879985</v>
      </c>
      <c r="N5355" s="0" t="str">
        <f aca="false">A5355</f>
        <v>Sport Loisir Culture</v>
      </c>
      <c r="O5355" s="0" t="str">
        <f aca="false">B5355</f>
        <v>Equipement collectif</v>
      </c>
      <c r="P5355" s="0" t="str">
        <f aca="false">C5355</f>
        <v>Immeuble péri urbain</v>
      </c>
      <c r="Q5355" s="0" t="str">
        <f aca="false">D5355</f>
        <v>Chaudière fioul</v>
      </c>
      <c r="R5355" s="0" t="str">
        <f aca="false">E5355</f>
        <v>Fioul</v>
      </c>
      <c r="S5355" s="0" t="str">
        <f aca="false">F5355</f>
        <v>0713430303</v>
      </c>
      <c r="T5355" s="0" t="str">
        <f aca="false">G5355</f>
        <v>3</v>
      </c>
      <c r="U5355" s="0" t="n">
        <f aca="false">L5355</f>
        <v>0.551231739879985</v>
      </c>
      <c r="V5355" s="0" t="n">
        <f aca="false">K5355</f>
        <v>18.6490462748963</v>
      </c>
      <c r="W5355" s="0" t="n">
        <f aca="false">J5355</f>
        <v>0</v>
      </c>
    </row>
    <row r="5356" customFormat="false" ht="12.8" hidden="false" customHeight="false" outlineLevel="0" collapsed="false">
      <c r="A5356" s="0" t="s">
        <v>78</v>
      </c>
      <c r="B5356" s="0" t="s">
        <v>1357</v>
      </c>
      <c r="C5356" s="0" t="s">
        <v>1294</v>
      </c>
      <c r="D5356" s="0" t="s">
        <v>13</v>
      </c>
      <c r="E5356" s="0" t="s">
        <v>14</v>
      </c>
      <c r="F5356" s="0" t="s">
        <v>1360</v>
      </c>
      <c r="G5356" s="0" t="s">
        <v>1611</v>
      </c>
      <c r="H5356" s="0" t="n">
        <v>0.728018804985793</v>
      </c>
      <c r="I5356" s="0" t="n">
        <v>7.0674626841827</v>
      </c>
      <c r="J5356" s="0" t="n">
        <v>224</v>
      </c>
      <c r="K5356" s="0" t="n">
        <f aca="false">I5356*SUMIFS(syst_chauffage!$H$3:$H$27,syst_chauffage!$B$3:$B$27,D5356,syst_chauffage!$C$3:$C$27,E5356)</f>
        <v>14.2733892378407</v>
      </c>
      <c r="L5356" s="12" t="n">
        <f aca="false">H5356*SUMIFS(syst_chauffage!$K$3:$K$27,syst_chauffage!$B$3:$B$27,D5356,syst_chauffage!$C$3:$C$27,E5356)</f>
        <v>0.728018804985793</v>
      </c>
      <c r="N5356" s="0" t="str">
        <f aca="false">A5356</f>
        <v>Sport Loisir Culture</v>
      </c>
      <c r="O5356" s="0" t="str">
        <f aca="false">B5356</f>
        <v>Equipement collectif</v>
      </c>
      <c r="P5356" s="0" t="str">
        <f aca="false">C5356</f>
        <v>Immeuble péri urbain</v>
      </c>
      <c r="Q5356" s="0" t="str">
        <f aca="false">D5356</f>
        <v>Chaudière gaz</v>
      </c>
      <c r="R5356" s="0" t="str">
        <f aca="false">E5356</f>
        <v>Gaz</v>
      </c>
      <c r="S5356" s="0" t="str">
        <f aca="false">F5356</f>
        <v>0713430404</v>
      </c>
      <c r="T5356" s="0" t="str">
        <f aca="false">G5356</f>
        <v>3</v>
      </c>
      <c r="U5356" s="0" t="n">
        <f aca="false">L5356</f>
        <v>0.728018804985793</v>
      </c>
      <c r="V5356" s="0" t="n">
        <f aca="false">K5356</f>
        <v>14.2733892378407</v>
      </c>
      <c r="W5356" s="0" t="n">
        <f aca="false">J5356</f>
        <v>224</v>
      </c>
    </row>
    <row r="5357" customFormat="false" ht="12.8" hidden="false" customHeight="false" outlineLevel="0" collapsed="false">
      <c r="A5357" s="0" t="s">
        <v>78</v>
      </c>
      <c r="B5357" s="0" t="s">
        <v>1357</v>
      </c>
      <c r="C5357" s="0" t="s">
        <v>1294</v>
      </c>
      <c r="D5357" s="0" t="s">
        <v>33</v>
      </c>
      <c r="E5357" s="0" t="s">
        <v>30</v>
      </c>
      <c r="F5357" s="0" t="s">
        <v>1361</v>
      </c>
      <c r="G5357" s="0" t="s">
        <v>1611</v>
      </c>
      <c r="H5357" s="0" t="n">
        <v>2.45701711046511</v>
      </c>
      <c r="I5357" s="0" t="n">
        <v>14.6470576119579</v>
      </c>
      <c r="J5357" s="0" t="n">
        <v>603</v>
      </c>
      <c r="K5357" s="0" t="n">
        <f aca="false">I5357*SUMIFS(syst_chauffage!$H$3:$H$27,syst_chauffage!$B$3:$B$27,D5357,syst_chauffage!$C$3:$C$27,E5357)</f>
        <v>21.3806009758032</v>
      </c>
      <c r="L5357" s="12" t="n">
        <f aca="false">H5357*SUMIFS(syst_chauffage!$K$3:$K$27,syst_chauffage!$B$3:$B$27,D5357,syst_chauffage!$C$3:$C$27,E5357)</f>
        <v>2.06436250218387</v>
      </c>
      <c r="N5357" s="0" t="str">
        <f aca="false">A5357</f>
        <v>Sport Loisir Culture</v>
      </c>
      <c r="O5357" s="0" t="str">
        <f aca="false">B5357</f>
        <v>Equipement collectif</v>
      </c>
      <c r="P5357" s="0" t="str">
        <f aca="false">C5357</f>
        <v>Immeuble péri urbain</v>
      </c>
      <c r="Q5357" s="0" t="str">
        <f aca="false">D5357</f>
        <v>DRV</v>
      </c>
      <c r="R5357" s="0" t="str">
        <f aca="false">E5357</f>
        <v>Electricité</v>
      </c>
      <c r="S5357" s="0" t="str">
        <f aca="false">F5357</f>
        <v>0713430502</v>
      </c>
      <c r="T5357" s="0" t="str">
        <f aca="false">G5357</f>
        <v>3</v>
      </c>
      <c r="U5357" s="0" t="n">
        <f aca="false">L5357</f>
        <v>2.06436250218387</v>
      </c>
      <c r="V5357" s="0" t="n">
        <f aca="false">K5357</f>
        <v>21.3806009758032</v>
      </c>
      <c r="W5357" s="0" t="n">
        <f aca="false">J5357</f>
        <v>603</v>
      </c>
    </row>
    <row r="5358" customFormat="false" ht="12.8" hidden="false" customHeight="false" outlineLevel="0" collapsed="false">
      <c r="A5358" s="0" t="s">
        <v>78</v>
      </c>
      <c r="B5358" s="0" t="s">
        <v>1357</v>
      </c>
      <c r="C5358" s="0" t="s">
        <v>1294</v>
      </c>
      <c r="D5358" s="0" t="s">
        <v>29</v>
      </c>
      <c r="E5358" s="0" t="s">
        <v>30</v>
      </c>
      <c r="F5358" s="0" t="s">
        <v>1362</v>
      </c>
      <c r="G5358" s="0" t="s">
        <v>1611</v>
      </c>
      <c r="H5358" s="0" t="n">
        <v>0.92</v>
      </c>
      <c r="I5358" s="0" t="n">
        <v>10.4</v>
      </c>
      <c r="J5358" s="0" t="n">
        <v>0</v>
      </c>
      <c r="K5358" s="0" t="n">
        <f aca="false">I5358*SUMIFS(syst_chauffage!$H$3:$H$27,syst_chauffage!$B$3:$B$27,D5358,syst_chauffage!$C$3:$C$27,E5358)</f>
        <v>3</v>
      </c>
      <c r="L5358" s="12" t="n">
        <f aca="false">H5358*SUMIFS(syst_chauffage!$K$3:$K$27,syst_chauffage!$B$3:$B$27,D5358,syst_chauffage!$C$3:$C$27,E5358)</f>
        <v>0.92</v>
      </c>
      <c r="N5358" s="0" t="str">
        <f aca="false">A5358</f>
        <v>Sport Loisir Culture</v>
      </c>
      <c r="O5358" s="0" t="str">
        <f aca="false">B5358</f>
        <v>Equipement collectif</v>
      </c>
      <c r="P5358" s="0" t="str">
        <f aca="false">C5358</f>
        <v>Immeuble péri urbain</v>
      </c>
      <c r="Q5358" s="0" t="str">
        <f aca="false">D5358</f>
        <v>Electrique direct</v>
      </c>
      <c r="R5358" s="0" t="str">
        <f aca="false">E5358</f>
        <v>Electricité</v>
      </c>
      <c r="S5358" s="0" t="str">
        <f aca="false">F5358</f>
        <v>0713430602</v>
      </c>
      <c r="T5358" s="0" t="str">
        <f aca="false">G5358</f>
        <v>3</v>
      </c>
      <c r="U5358" s="0" t="n">
        <f aca="false">L5358</f>
        <v>0.92</v>
      </c>
      <c r="V5358" s="0" t="n">
        <f aca="false">K5358</f>
        <v>3</v>
      </c>
      <c r="W5358" s="0" t="n">
        <f aca="false">J5358</f>
        <v>0</v>
      </c>
    </row>
    <row r="5359" customFormat="false" ht="12.8" hidden="false" customHeight="false" outlineLevel="0" collapsed="false">
      <c r="A5359" s="0" t="s">
        <v>78</v>
      </c>
      <c r="B5359" s="0" t="s">
        <v>1357</v>
      </c>
      <c r="C5359" s="0" t="s">
        <v>1294</v>
      </c>
      <c r="D5359" s="0" t="s">
        <v>29</v>
      </c>
      <c r="E5359" s="0" t="s">
        <v>30</v>
      </c>
      <c r="F5359" s="0" t="s">
        <v>1363</v>
      </c>
      <c r="G5359" s="0" t="s">
        <v>1611</v>
      </c>
      <c r="H5359" s="0" t="n">
        <v>0.963556788327052</v>
      </c>
      <c r="I5359" s="0" t="n">
        <v>20.6708595436314</v>
      </c>
      <c r="J5359" s="0" t="n">
        <v>0</v>
      </c>
      <c r="K5359" s="0" t="n">
        <f aca="false">I5359*SUMIFS(syst_chauffage!$H$3:$H$27,syst_chauffage!$B$3:$B$27,D5359,syst_chauffage!$C$3:$C$27,E5359)</f>
        <v>5.96274794527829</v>
      </c>
      <c r="L5359" s="12" t="n">
        <f aca="false">H5359*SUMIFS(syst_chauffage!$K$3:$K$27,syst_chauffage!$B$3:$B$27,D5359,syst_chauffage!$C$3:$C$27,E5359)</f>
        <v>0.963556788327052</v>
      </c>
      <c r="N5359" s="0" t="str">
        <f aca="false">A5359</f>
        <v>Sport Loisir Culture</v>
      </c>
      <c r="O5359" s="0" t="str">
        <f aca="false">B5359</f>
        <v>Equipement collectif</v>
      </c>
      <c r="P5359" s="0" t="str">
        <f aca="false">C5359</f>
        <v>Immeuble péri urbain</v>
      </c>
      <c r="Q5359" s="0" t="str">
        <f aca="false">D5359</f>
        <v>Electrique direct</v>
      </c>
      <c r="R5359" s="0" t="str">
        <f aca="false">E5359</f>
        <v>Electricité</v>
      </c>
      <c r="S5359" s="0" t="str">
        <f aca="false">F5359</f>
        <v>0713432101</v>
      </c>
      <c r="T5359" s="0" t="str">
        <f aca="false">G5359</f>
        <v>3</v>
      </c>
      <c r="U5359" s="0" t="n">
        <f aca="false">L5359</f>
        <v>0.963556788327052</v>
      </c>
      <c r="V5359" s="0" t="n">
        <f aca="false">K5359</f>
        <v>5.96274794527829</v>
      </c>
      <c r="W5359" s="0" t="n">
        <f aca="false">J5359</f>
        <v>0</v>
      </c>
    </row>
    <row r="5360" customFormat="false" ht="12.8" hidden="false" customHeight="false" outlineLevel="0" collapsed="false">
      <c r="A5360" s="0" t="s">
        <v>78</v>
      </c>
      <c r="B5360" s="0" t="s">
        <v>1357</v>
      </c>
      <c r="C5360" s="0" t="s">
        <v>1294</v>
      </c>
      <c r="D5360" s="0" t="s">
        <v>51</v>
      </c>
      <c r="E5360" s="0" t="s">
        <v>58</v>
      </c>
      <c r="F5360" s="0" t="s">
        <v>1364</v>
      </c>
      <c r="G5360" s="0" t="s">
        <v>1611</v>
      </c>
      <c r="H5360" s="0" t="n">
        <v>0.967132911704346</v>
      </c>
      <c r="I5360" s="0" t="n">
        <v>17.9755608129621</v>
      </c>
      <c r="J5360" s="0" t="n">
        <v>680</v>
      </c>
      <c r="K5360" s="0" t="n">
        <f aca="false">I5360*SUMIFS(syst_chauffage!$H$3:$H$27,syst_chauffage!$B$3:$B$27,D5360,syst_chauffage!$C$3:$C$27,E5360)</f>
        <v>38.359837912174</v>
      </c>
      <c r="L5360" s="12" t="n">
        <f aca="false">H5360*SUMIFS(syst_chauffage!$K$3:$K$27,syst_chauffage!$B$3:$B$27,D5360,syst_chauffage!$C$3:$C$27,E5360)</f>
        <v>0.967132911704346</v>
      </c>
      <c r="N5360" s="0" t="str">
        <f aca="false">A5360</f>
        <v>Sport Loisir Culture</v>
      </c>
      <c r="O5360" s="0" t="str">
        <f aca="false">B5360</f>
        <v>Equipement collectif</v>
      </c>
      <c r="P5360" s="0" t="str">
        <f aca="false">C5360</f>
        <v>Immeuble péri urbain</v>
      </c>
      <c r="Q5360" s="0" t="str">
        <f aca="false">D5360</f>
        <v>Autre système centralisé performant</v>
      </c>
      <c r="R5360" s="0" t="str">
        <f aca="false">E5360</f>
        <v>Urbain</v>
      </c>
      <c r="S5360" s="0" t="str">
        <f aca="false">F5360</f>
        <v>0713432106</v>
      </c>
      <c r="T5360" s="0" t="str">
        <f aca="false">G5360</f>
        <v>3</v>
      </c>
      <c r="U5360" s="0" t="n">
        <f aca="false">L5360</f>
        <v>0.967132911704346</v>
      </c>
      <c r="V5360" s="0" t="n">
        <f aca="false">K5360</f>
        <v>38.359837912174</v>
      </c>
      <c r="W5360" s="0" t="n">
        <f aca="false">J5360</f>
        <v>680</v>
      </c>
    </row>
    <row r="5361" customFormat="false" ht="12.8" hidden="false" customHeight="false" outlineLevel="0" collapsed="false">
      <c r="A5361" s="0" t="s">
        <v>78</v>
      </c>
      <c r="B5361" s="0" t="s">
        <v>1357</v>
      </c>
      <c r="C5361" s="0" t="s">
        <v>1294</v>
      </c>
      <c r="D5361" s="0" t="s">
        <v>27</v>
      </c>
      <c r="E5361" s="0" t="s">
        <v>23</v>
      </c>
      <c r="F5361" s="0" t="s">
        <v>1365</v>
      </c>
      <c r="G5361" s="0" t="s">
        <v>1611</v>
      </c>
      <c r="H5361" s="0" t="n">
        <v>0.72027490724507</v>
      </c>
      <c r="I5361" s="0" t="n">
        <v>12.6070197636068</v>
      </c>
      <c r="J5361" s="0" t="n">
        <v>504</v>
      </c>
      <c r="K5361" s="0" t="n">
        <f aca="false">I5361*SUMIFS(syst_chauffage!$H$3:$H$27,syst_chauffage!$B$3:$B$27,D5361,syst_chauffage!$C$3:$C$27,E5361)</f>
        <v>32.3294810987737</v>
      </c>
      <c r="L5361" s="12" t="n">
        <f aca="false">H5361*SUMIFS(syst_chauffage!$K$3:$K$27,syst_chauffage!$B$3:$B$27,D5361,syst_chauffage!$C$3:$C$27,E5361)</f>
        <v>0.72027490724507</v>
      </c>
      <c r="N5361" s="0" t="str">
        <f aca="false">A5361</f>
        <v>Sport Loisir Culture</v>
      </c>
      <c r="O5361" s="0" t="str">
        <f aca="false">B5361</f>
        <v>Equipement collectif</v>
      </c>
      <c r="P5361" s="0" t="str">
        <f aca="false">C5361</f>
        <v>Immeuble péri urbain</v>
      </c>
      <c r="Q5361" s="0" t="str">
        <f aca="false">D5361</f>
        <v>Chaudière condensation fioul</v>
      </c>
      <c r="R5361" s="0" t="str">
        <f aca="false">E5361</f>
        <v>Fioul</v>
      </c>
      <c r="S5361" s="0" t="str">
        <f aca="false">F5361</f>
        <v>0713432303</v>
      </c>
      <c r="T5361" s="0" t="str">
        <f aca="false">G5361</f>
        <v>3</v>
      </c>
      <c r="U5361" s="0" t="n">
        <f aca="false">L5361</f>
        <v>0.72027490724507</v>
      </c>
      <c r="V5361" s="0" t="n">
        <f aca="false">K5361</f>
        <v>32.3294810987737</v>
      </c>
      <c r="W5361" s="0" t="n">
        <f aca="false">J5361</f>
        <v>504</v>
      </c>
    </row>
    <row r="5362" customFormat="false" ht="12.8" hidden="false" customHeight="false" outlineLevel="0" collapsed="false">
      <c r="A5362" s="0" t="s">
        <v>78</v>
      </c>
      <c r="B5362" s="0" t="s">
        <v>1357</v>
      </c>
      <c r="C5362" s="0" t="s">
        <v>1294</v>
      </c>
      <c r="D5362" s="0" t="s">
        <v>18</v>
      </c>
      <c r="E5362" s="0" t="s">
        <v>14</v>
      </c>
      <c r="F5362" s="0" t="s">
        <v>1366</v>
      </c>
      <c r="G5362" s="0" t="s">
        <v>1611</v>
      </c>
      <c r="H5362" s="0" t="n">
        <v>0.951104573478664</v>
      </c>
      <c r="I5362" s="0" t="n">
        <v>8.41364605259845</v>
      </c>
      <c r="J5362" s="0" t="n">
        <v>504</v>
      </c>
      <c r="K5362" s="0" t="n">
        <f aca="false">I5362*SUMIFS(syst_chauffage!$H$3:$H$27,syst_chauffage!$B$3:$B$27,D5362,syst_chauffage!$C$3:$C$27,E5362)</f>
        <v>22.9265874691381</v>
      </c>
      <c r="L5362" s="12" t="n">
        <f aca="false">H5362*SUMIFS(syst_chauffage!$K$3:$K$27,syst_chauffage!$B$3:$B$27,D5362,syst_chauffage!$C$3:$C$27,E5362)</f>
        <v>0.92394758027386</v>
      </c>
      <c r="N5362" s="0" t="str">
        <f aca="false">A5362</f>
        <v>Sport Loisir Culture</v>
      </c>
      <c r="O5362" s="0" t="str">
        <f aca="false">B5362</f>
        <v>Equipement collectif</v>
      </c>
      <c r="P5362" s="0" t="str">
        <f aca="false">C5362</f>
        <v>Immeuble péri urbain</v>
      </c>
      <c r="Q5362" s="0" t="str">
        <f aca="false">D5362</f>
        <v>Chaudière condensation gaz</v>
      </c>
      <c r="R5362" s="0" t="str">
        <f aca="false">E5362</f>
        <v>Gaz</v>
      </c>
      <c r="S5362" s="0" t="str">
        <f aca="false">F5362</f>
        <v>0713432404</v>
      </c>
      <c r="T5362" s="0" t="str">
        <f aca="false">G5362</f>
        <v>3</v>
      </c>
      <c r="U5362" s="0" t="n">
        <f aca="false">L5362</f>
        <v>0.92394758027386</v>
      </c>
      <c r="V5362" s="0" t="n">
        <f aca="false">K5362</f>
        <v>22.9265874691381</v>
      </c>
      <c r="W5362" s="0" t="n">
        <f aca="false">J5362</f>
        <v>504</v>
      </c>
    </row>
    <row r="5363" customFormat="false" ht="12.8" hidden="false" customHeight="false" outlineLevel="0" collapsed="false">
      <c r="A5363" s="0" t="s">
        <v>78</v>
      </c>
      <c r="B5363" s="0" t="s">
        <v>1357</v>
      </c>
      <c r="C5363" s="0" t="s">
        <v>1294</v>
      </c>
      <c r="D5363" s="0" t="s">
        <v>56</v>
      </c>
      <c r="E5363" s="0" t="s">
        <v>30</v>
      </c>
      <c r="F5363" s="0" t="s">
        <v>1367</v>
      </c>
      <c r="G5363" s="0" t="s">
        <v>1611</v>
      </c>
      <c r="H5363" s="0" t="n">
        <v>3.17730976744185</v>
      </c>
      <c r="I5363" s="0" t="n">
        <v>17.4369733475689</v>
      </c>
      <c r="J5363" s="0" t="n">
        <v>648</v>
      </c>
      <c r="K5363" s="0" t="n">
        <f aca="false">I5363*SUMIFS(syst_chauffage!$H$3:$H$27,syst_chauffage!$B$3:$B$27,D5363,syst_chauffage!$C$3:$C$27,E5363)</f>
        <v>57.2246837963777</v>
      </c>
      <c r="L5363" s="12" t="n">
        <f aca="false">H5363*SUMIFS(syst_chauffage!$K$3:$K$27,syst_chauffage!$B$3:$B$27,D5363,syst_chauffage!$C$3:$C$27,E5363)</f>
        <v>2.84247113628896</v>
      </c>
      <c r="N5363" s="0" t="str">
        <f aca="false">A5363</f>
        <v>Sport Loisir Culture</v>
      </c>
      <c r="O5363" s="0" t="str">
        <f aca="false">B5363</f>
        <v>Equipement collectif</v>
      </c>
      <c r="P5363" s="0" t="str">
        <f aca="false">C5363</f>
        <v>Immeuble péri urbain</v>
      </c>
      <c r="Q5363" s="0" t="str">
        <f aca="false">D5363</f>
        <v>DRV performant</v>
      </c>
      <c r="R5363" s="0" t="str">
        <f aca="false">E5363</f>
        <v>Electricité</v>
      </c>
      <c r="S5363" s="0" t="str">
        <f aca="false">F5363</f>
        <v>0713432502</v>
      </c>
      <c r="T5363" s="0" t="str">
        <f aca="false">G5363</f>
        <v>3</v>
      </c>
      <c r="U5363" s="0" t="n">
        <f aca="false">L5363</f>
        <v>2.84247113628896</v>
      </c>
      <c r="V5363" s="0" t="n">
        <f aca="false">K5363</f>
        <v>57.2246837963777</v>
      </c>
      <c r="W5363" s="0" t="n">
        <f aca="false">J5363</f>
        <v>648</v>
      </c>
    </row>
    <row r="5364" customFormat="false" ht="12.8" hidden="false" customHeight="false" outlineLevel="0" collapsed="false">
      <c r="A5364" s="0" t="s">
        <v>78</v>
      </c>
      <c r="B5364" s="0" t="s">
        <v>1357</v>
      </c>
      <c r="C5364" s="0" t="s">
        <v>1294</v>
      </c>
      <c r="D5364" s="0" t="s">
        <v>32</v>
      </c>
      <c r="E5364" s="0" t="s">
        <v>30</v>
      </c>
      <c r="F5364" s="0" t="s">
        <v>1368</v>
      </c>
      <c r="G5364" s="0" t="s">
        <v>1611</v>
      </c>
      <c r="H5364" s="0" t="n">
        <v>1</v>
      </c>
      <c r="I5364" s="0" t="n">
        <v>12</v>
      </c>
      <c r="J5364" s="0" t="n">
        <v>0</v>
      </c>
      <c r="K5364" s="0" t="n">
        <f aca="false">I5364*SUMIFS(syst_chauffage!$H$3:$H$27,syst_chauffage!$B$3:$B$27,D5364,syst_chauffage!$C$3:$C$27,E5364)</f>
        <v>12</v>
      </c>
      <c r="L5364" s="12" t="n">
        <f aca="false">H5364*SUMIFS(syst_chauffage!$K$3:$K$27,syst_chauffage!$B$3:$B$27,D5364,syst_chauffage!$C$3:$C$27,E5364)</f>
        <v>1</v>
      </c>
      <c r="N5364" s="0" t="str">
        <f aca="false">A5364</f>
        <v>Sport Loisir Culture</v>
      </c>
      <c r="O5364" s="0" t="str">
        <f aca="false">B5364</f>
        <v>Equipement collectif</v>
      </c>
      <c r="P5364" s="0" t="str">
        <f aca="false">C5364</f>
        <v>Immeuble péri urbain</v>
      </c>
      <c r="Q5364" s="0" t="str">
        <f aca="false">D5364</f>
        <v>Electrique direct performant</v>
      </c>
      <c r="R5364" s="0" t="str">
        <f aca="false">E5364</f>
        <v>Electricité</v>
      </c>
      <c r="S5364" s="0" t="str">
        <f aca="false">F5364</f>
        <v>0713432602</v>
      </c>
      <c r="T5364" s="0" t="str">
        <f aca="false">G5364</f>
        <v>3</v>
      </c>
      <c r="U5364" s="0" t="n">
        <f aca="false">L5364</f>
        <v>1</v>
      </c>
      <c r="V5364" s="0" t="n">
        <f aca="false">K5364</f>
        <v>12</v>
      </c>
      <c r="W5364" s="0" t="n">
        <f aca="false">J5364</f>
        <v>0</v>
      </c>
    </row>
    <row r="5365" customFormat="false" ht="12.8" hidden="false" customHeight="false" outlineLevel="0" collapsed="false">
      <c r="A5365" s="0" t="s">
        <v>78</v>
      </c>
      <c r="B5365" s="0" t="s">
        <v>1369</v>
      </c>
      <c r="C5365" s="0" t="s">
        <v>204</v>
      </c>
      <c r="D5365" s="0" t="s">
        <v>19</v>
      </c>
      <c r="E5365" s="0" t="s">
        <v>57</v>
      </c>
      <c r="F5365" s="0" t="s">
        <v>1370</v>
      </c>
      <c r="G5365" s="0" t="s">
        <v>1611</v>
      </c>
      <c r="H5365" s="0" t="n">
        <v>1.00891079020047</v>
      </c>
      <c r="I5365" s="0" t="n">
        <v>20.7250683233236</v>
      </c>
      <c r="J5365" s="0" t="n">
        <v>0</v>
      </c>
      <c r="K5365" s="0" t="n">
        <f aca="false">I5365*SUMIFS(syst_chauffage!$H$3:$H$27,syst_chauffage!$B$3:$B$27,D5365,syst_chauffage!$C$3:$C$27,E5365)</f>
        <v>28.8591742011831</v>
      </c>
      <c r="L5365" s="12" t="n">
        <f aca="false">H5365*SUMIFS(syst_chauffage!$K$3:$K$27,syst_chauffage!$B$3:$B$27,D5365,syst_chauffage!$C$3:$C$27,E5365)</f>
        <v>1.00891079020047</v>
      </c>
      <c r="N5365" s="0" t="str">
        <f aca="false">A5365</f>
        <v>Sport Loisir Culture</v>
      </c>
      <c r="O5365" s="0" t="str">
        <f aca="false">B5365</f>
        <v>Loisir</v>
      </c>
      <c r="P5365" s="0" t="str">
        <f aca="false">C5365</f>
        <v>Grand bar café tabac</v>
      </c>
      <c r="Q5365" s="0" t="str">
        <f aca="false">D5365</f>
        <v>Autre système centralisé</v>
      </c>
      <c r="R5365" s="0" t="str">
        <f aca="false">E5365</f>
        <v>Autres</v>
      </c>
      <c r="S5365" s="0" t="str">
        <f aca="false">F5365</f>
        <v>0720160101</v>
      </c>
      <c r="T5365" s="0" t="str">
        <f aca="false">G5365</f>
        <v>3</v>
      </c>
      <c r="U5365" s="0" t="n">
        <f aca="false">L5365</f>
        <v>1.00891079020047</v>
      </c>
      <c r="V5365" s="0" t="n">
        <f aca="false">K5365</f>
        <v>28.8591742011831</v>
      </c>
      <c r="W5365" s="0" t="n">
        <f aca="false">J5365</f>
        <v>0</v>
      </c>
    </row>
    <row r="5366" customFormat="false" ht="12.8" hidden="false" customHeight="false" outlineLevel="0" collapsed="false">
      <c r="A5366" s="0" t="s">
        <v>78</v>
      </c>
      <c r="B5366" s="0" t="s">
        <v>1369</v>
      </c>
      <c r="C5366" s="0" t="s">
        <v>204</v>
      </c>
      <c r="D5366" s="0" t="s">
        <v>19</v>
      </c>
      <c r="E5366" s="0" t="s">
        <v>57</v>
      </c>
      <c r="F5366" s="0" t="s">
        <v>1371</v>
      </c>
      <c r="G5366" s="0" t="s">
        <v>1611</v>
      </c>
      <c r="H5366" s="0" t="n">
        <v>1.00110273086107</v>
      </c>
      <c r="I5366" s="0" t="n">
        <v>21.9497466363502</v>
      </c>
      <c r="J5366" s="0" t="n">
        <v>0</v>
      </c>
      <c r="K5366" s="0" t="n">
        <f aca="false">I5366*SUMIFS(syst_chauffage!$H$3:$H$27,syst_chauffage!$B$3:$B$27,D5366,syst_chauffage!$C$3:$C$27,E5366)</f>
        <v>30.5645101848658</v>
      </c>
      <c r="L5366" s="12" t="n">
        <f aca="false">H5366*SUMIFS(syst_chauffage!$K$3:$K$27,syst_chauffage!$B$3:$B$27,D5366,syst_chauffage!$C$3:$C$27,E5366)</f>
        <v>1.00110273086107</v>
      </c>
      <c r="N5366" s="0" t="str">
        <f aca="false">A5366</f>
        <v>Sport Loisir Culture</v>
      </c>
      <c r="O5366" s="0" t="str">
        <f aca="false">B5366</f>
        <v>Loisir</v>
      </c>
      <c r="P5366" s="0" t="str">
        <f aca="false">C5366</f>
        <v>Grand bar café tabac</v>
      </c>
      <c r="Q5366" s="0" t="str">
        <f aca="false">D5366</f>
        <v>Autre système centralisé</v>
      </c>
      <c r="R5366" s="0" t="str">
        <f aca="false">E5366</f>
        <v>Autres</v>
      </c>
      <c r="S5366" s="0" t="str">
        <f aca="false">F5366</f>
        <v>0720160106</v>
      </c>
      <c r="T5366" s="0" t="str">
        <f aca="false">G5366</f>
        <v>3</v>
      </c>
      <c r="U5366" s="0" t="n">
        <f aca="false">L5366</f>
        <v>1.00110273086107</v>
      </c>
      <c r="V5366" s="0" t="n">
        <f aca="false">K5366</f>
        <v>30.5645101848658</v>
      </c>
      <c r="W5366" s="0" t="n">
        <f aca="false">J5366</f>
        <v>0</v>
      </c>
    </row>
    <row r="5367" customFormat="false" ht="12.8" hidden="false" customHeight="false" outlineLevel="0" collapsed="false">
      <c r="A5367" s="0" t="s">
        <v>78</v>
      </c>
      <c r="B5367" s="0" t="s">
        <v>1369</v>
      </c>
      <c r="C5367" s="0" t="s">
        <v>204</v>
      </c>
      <c r="D5367" s="0" t="s">
        <v>22</v>
      </c>
      <c r="E5367" s="0" t="s">
        <v>23</v>
      </c>
      <c r="F5367" s="0" t="s">
        <v>1372</v>
      </c>
      <c r="G5367" s="0" t="s">
        <v>1611</v>
      </c>
      <c r="H5367" s="0" t="n">
        <v>0.570451197875086</v>
      </c>
      <c r="I5367" s="0" t="n">
        <v>15.8737778921821</v>
      </c>
      <c r="J5367" s="0" t="n">
        <v>0</v>
      </c>
      <c r="K5367" s="0" t="n">
        <f aca="false">I5367*SUMIFS(syst_chauffage!$H$3:$H$27,syst_chauffage!$B$3:$B$27,D5367,syst_chauffage!$C$3:$C$27,E5367)</f>
        <v>27.9540801587018</v>
      </c>
      <c r="L5367" s="12" t="n">
        <f aca="false">H5367*SUMIFS(syst_chauffage!$K$3:$K$27,syst_chauffage!$B$3:$B$27,D5367,syst_chauffage!$C$3:$C$27,E5367)</f>
        <v>0.570451197875086</v>
      </c>
      <c r="N5367" s="0" t="str">
        <f aca="false">A5367</f>
        <v>Sport Loisir Culture</v>
      </c>
      <c r="O5367" s="0" t="str">
        <f aca="false">B5367</f>
        <v>Loisir</v>
      </c>
      <c r="P5367" s="0" t="str">
        <f aca="false">C5367</f>
        <v>Grand bar café tabac</v>
      </c>
      <c r="Q5367" s="0" t="str">
        <f aca="false">D5367</f>
        <v>Chaudière fioul</v>
      </c>
      <c r="R5367" s="0" t="str">
        <f aca="false">E5367</f>
        <v>Fioul</v>
      </c>
      <c r="S5367" s="0" t="str">
        <f aca="false">F5367</f>
        <v>0720160303</v>
      </c>
      <c r="T5367" s="0" t="str">
        <f aca="false">G5367</f>
        <v>3</v>
      </c>
      <c r="U5367" s="0" t="n">
        <f aca="false">L5367</f>
        <v>0.570451197875086</v>
      </c>
      <c r="V5367" s="0" t="n">
        <f aca="false">K5367</f>
        <v>27.9540801587018</v>
      </c>
      <c r="W5367" s="0" t="n">
        <f aca="false">J5367</f>
        <v>0</v>
      </c>
    </row>
    <row r="5368" customFormat="false" ht="12.8" hidden="false" customHeight="false" outlineLevel="0" collapsed="false">
      <c r="A5368" s="0" t="s">
        <v>78</v>
      </c>
      <c r="B5368" s="0" t="s">
        <v>1369</v>
      </c>
      <c r="C5368" s="0" t="s">
        <v>204</v>
      </c>
      <c r="D5368" s="0" t="s">
        <v>13</v>
      </c>
      <c r="E5368" s="0" t="s">
        <v>14</v>
      </c>
      <c r="F5368" s="0" t="s">
        <v>1373</v>
      </c>
      <c r="G5368" s="0" t="s">
        <v>1611</v>
      </c>
      <c r="H5368" s="0" t="n">
        <v>0.686257261640995</v>
      </c>
      <c r="I5368" s="0" t="n">
        <v>11.198698487678</v>
      </c>
      <c r="J5368" s="0" t="n">
        <v>462</v>
      </c>
      <c r="K5368" s="0" t="n">
        <f aca="false">I5368*SUMIFS(syst_chauffage!$H$3:$H$27,syst_chauffage!$B$3:$B$27,D5368,syst_chauffage!$C$3:$C$27,E5368)</f>
        <v>22.6167989297746</v>
      </c>
      <c r="L5368" s="12" t="n">
        <f aca="false">H5368*SUMIFS(syst_chauffage!$K$3:$K$27,syst_chauffage!$B$3:$B$27,D5368,syst_chauffage!$C$3:$C$27,E5368)</f>
        <v>0.686257261640995</v>
      </c>
      <c r="N5368" s="0" t="str">
        <f aca="false">A5368</f>
        <v>Sport Loisir Culture</v>
      </c>
      <c r="O5368" s="0" t="str">
        <f aca="false">B5368</f>
        <v>Loisir</v>
      </c>
      <c r="P5368" s="0" t="str">
        <f aca="false">C5368</f>
        <v>Grand bar café tabac</v>
      </c>
      <c r="Q5368" s="0" t="str">
        <f aca="false">D5368</f>
        <v>Chaudière gaz</v>
      </c>
      <c r="R5368" s="0" t="str">
        <f aca="false">E5368</f>
        <v>Gaz</v>
      </c>
      <c r="S5368" s="0" t="str">
        <f aca="false">F5368</f>
        <v>0720160404</v>
      </c>
      <c r="T5368" s="0" t="str">
        <f aca="false">G5368</f>
        <v>3</v>
      </c>
      <c r="U5368" s="0" t="n">
        <f aca="false">L5368</f>
        <v>0.686257261640995</v>
      </c>
      <c r="V5368" s="0" t="n">
        <f aca="false">K5368</f>
        <v>22.6167989297746</v>
      </c>
      <c r="W5368" s="0" t="n">
        <f aca="false">J5368</f>
        <v>462</v>
      </c>
    </row>
    <row r="5369" customFormat="false" ht="12.8" hidden="false" customHeight="false" outlineLevel="0" collapsed="false">
      <c r="A5369" s="0" t="s">
        <v>78</v>
      </c>
      <c r="B5369" s="0" t="s">
        <v>1369</v>
      </c>
      <c r="C5369" s="0" t="s">
        <v>204</v>
      </c>
      <c r="D5369" s="0" t="s">
        <v>29</v>
      </c>
      <c r="E5369" s="0" t="s">
        <v>30</v>
      </c>
      <c r="F5369" s="0" t="s">
        <v>1374</v>
      </c>
      <c r="G5369" s="0" t="s">
        <v>1611</v>
      </c>
      <c r="H5369" s="0" t="n">
        <v>0.92</v>
      </c>
      <c r="I5369" s="0" t="n">
        <v>10.4</v>
      </c>
      <c r="J5369" s="0" t="n">
        <v>0</v>
      </c>
      <c r="K5369" s="0" t="n">
        <f aca="false">I5369*SUMIFS(syst_chauffage!$H$3:$H$27,syst_chauffage!$B$3:$B$27,D5369,syst_chauffage!$C$3:$C$27,E5369)</f>
        <v>3</v>
      </c>
      <c r="L5369" s="12" t="n">
        <f aca="false">H5369*SUMIFS(syst_chauffage!$K$3:$K$27,syst_chauffage!$B$3:$B$27,D5369,syst_chauffage!$C$3:$C$27,E5369)</f>
        <v>0.92</v>
      </c>
      <c r="N5369" s="0" t="str">
        <f aca="false">A5369</f>
        <v>Sport Loisir Culture</v>
      </c>
      <c r="O5369" s="0" t="str">
        <f aca="false">B5369</f>
        <v>Loisir</v>
      </c>
      <c r="P5369" s="0" t="str">
        <f aca="false">C5369</f>
        <v>Grand bar café tabac</v>
      </c>
      <c r="Q5369" s="0" t="str">
        <f aca="false">D5369</f>
        <v>Electrique direct</v>
      </c>
      <c r="R5369" s="0" t="str">
        <f aca="false">E5369</f>
        <v>Electricité</v>
      </c>
      <c r="S5369" s="0" t="str">
        <f aca="false">F5369</f>
        <v>0720160602</v>
      </c>
      <c r="T5369" s="0" t="str">
        <f aca="false">G5369</f>
        <v>3</v>
      </c>
      <c r="U5369" s="0" t="n">
        <f aca="false">L5369</f>
        <v>0.92</v>
      </c>
      <c r="V5369" s="0" t="n">
        <f aca="false">K5369</f>
        <v>3</v>
      </c>
      <c r="W5369" s="0" t="n">
        <f aca="false">J5369</f>
        <v>0</v>
      </c>
    </row>
    <row r="5370" customFormat="false" ht="12.8" hidden="false" customHeight="false" outlineLevel="0" collapsed="false">
      <c r="A5370" s="0" t="s">
        <v>78</v>
      </c>
      <c r="B5370" s="0" t="s">
        <v>1369</v>
      </c>
      <c r="C5370" s="0" t="s">
        <v>204</v>
      </c>
      <c r="D5370" s="0" t="s">
        <v>29</v>
      </c>
      <c r="E5370" s="0" t="s">
        <v>30</v>
      </c>
      <c r="F5370" s="0" t="s">
        <v>1375</v>
      </c>
      <c r="G5370" s="0" t="s">
        <v>1611</v>
      </c>
      <c r="H5370" s="0" t="n">
        <v>2.9521585116279</v>
      </c>
      <c r="I5370" s="0" t="n">
        <v>12.3135941990836</v>
      </c>
      <c r="J5370" s="0" t="n">
        <v>0</v>
      </c>
      <c r="K5370" s="0" t="n">
        <f aca="false">I5370*SUMIFS(syst_chauffage!$H$3:$H$27,syst_chauffage!$B$3:$B$27,D5370,syst_chauffage!$C$3:$C$27,E5370)</f>
        <v>3.55199832665873</v>
      </c>
      <c r="L5370" s="12" t="n">
        <f aca="false">H5370*SUMIFS(syst_chauffage!$K$3:$K$27,syst_chauffage!$B$3:$B$27,D5370,syst_chauffage!$C$3:$C$27,E5370)</f>
        <v>2.9521585116279</v>
      </c>
      <c r="N5370" s="0" t="str">
        <f aca="false">A5370</f>
        <v>Sport Loisir Culture</v>
      </c>
      <c r="O5370" s="0" t="str">
        <f aca="false">B5370</f>
        <v>Loisir</v>
      </c>
      <c r="P5370" s="0" t="str">
        <f aca="false">C5370</f>
        <v>Grand bar café tabac</v>
      </c>
      <c r="Q5370" s="0" t="str">
        <f aca="false">D5370</f>
        <v>Electrique direct</v>
      </c>
      <c r="R5370" s="0" t="str">
        <f aca="false">E5370</f>
        <v>Electricité</v>
      </c>
      <c r="S5370" s="0" t="str">
        <f aca="false">F5370</f>
        <v>0720160902</v>
      </c>
      <c r="T5370" s="0" t="str">
        <f aca="false">G5370</f>
        <v>3</v>
      </c>
      <c r="U5370" s="0" t="n">
        <f aca="false">L5370</f>
        <v>2.9521585116279</v>
      </c>
      <c r="V5370" s="0" t="n">
        <f aca="false">K5370</f>
        <v>3.55199832665873</v>
      </c>
      <c r="W5370" s="0" t="n">
        <f aca="false">J5370</f>
        <v>0</v>
      </c>
    </row>
    <row r="5371" customFormat="false" ht="12.8" hidden="false" customHeight="false" outlineLevel="0" collapsed="false">
      <c r="A5371" s="0" t="s">
        <v>78</v>
      </c>
      <c r="B5371" s="0" t="s">
        <v>1369</v>
      </c>
      <c r="C5371" s="0" t="s">
        <v>204</v>
      </c>
      <c r="D5371" s="0" t="s">
        <v>29</v>
      </c>
      <c r="E5371" s="0" t="s">
        <v>30</v>
      </c>
      <c r="F5371" s="0" t="s">
        <v>1376</v>
      </c>
      <c r="G5371" s="0" t="s">
        <v>1611</v>
      </c>
      <c r="H5371" s="0" t="n">
        <v>2.81101778073089</v>
      </c>
      <c r="I5371" s="0" t="n">
        <v>11.1768216</v>
      </c>
      <c r="J5371" s="0" t="n">
        <v>0</v>
      </c>
      <c r="K5371" s="0" t="n">
        <f aca="false">I5371*SUMIFS(syst_chauffage!$H$3:$H$27,syst_chauffage!$B$3:$B$27,D5371,syst_chauffage!$C$3:$C$27,E5371)</f>
        <v>3.22408315384615</v>
      </c>
      <c r="L5371" s="12" t="n">
        <f aca="false">H5371*SUMIFS(syst_chauffage!$K$3:$K$27,syst_chauffage!$B$3:$B$27,D5371,syst_chauffage!$C$3:$C$27,E5371)</f>
        <v>2.81101778073089</v>
      </c>
      <c r="N5371" s="0" t="str">
        <f aca="false">A5371</f>
        <v>Sport Loisir Culture</v>
      </c>
      <c r="O5371" s="0" t="str">
        <f aca="false">B5371</f>
        <v>Loisir</v>
      </c>
      <c r="P5371" s="0" t="str">
        <f aca="false">C5371</f>
        <v>Grand bar café tabac</v>
      </c>
      <c r="Q5371" s="0" t="str">
        <f aca="false">D5371</f>
        <v>Electrique direct</v>
      </c>
      <c r="R5371" s="0" t="str">
        <f aca="false">E5371</f>
        <v>Electricité</v>
      </c>
      <c r="S5371" s="0" t="str">
        <f aca="false">F5371</f>
        <v>0720161002</v>
      </c>
      <c r="T5371" s="0" t="str">
        <f aca="false">G5371</f>
        <v>3</v>
      </c>
      <c r="U5371" s="0" t="n">
        <f aca="false">L5371</f>
        <v>2.81101778073089</v>
      </c>
      <c r="V5371" s="0" t="n">
        <f aca="false">K5371</f>
        <v>3.22408315384615</v>
      </c>
      <c r="W5371" s="0" t="n">
        <f aca="false">J5371</f>
        <v>0</v>
      </c>
    </row>
    <row r="5372" customFormat="false" ht="12.8" hidden="false" customHeight="false" outlineLevel="0" collapsed="false">
      <c r="A5372" s="0" t="s">
        <v>78</v>
      </c>
      <c r="B5372" s="0" t="s">
        <v>1369</v>
      </c>
      <c r="C5372" s="0" t="s">
        <v>204</v>
      </c>
      <c r="D5372" s="0" t="s">
        <v>51</v>
      </c>
      <c r="E5372" s="0" t="s">
        <v>57</v>
      </c>
      <c r="F5372" s="0" t="s">
        <v>1377</v>
      </c>
      <c r="G5372" s="0" t="s">
        <v>1611</v>
      </c>
      <c r="H5372" s="0" t="n">
        <v>1.10733777662764</v>
      </c>
      <c r="I5372" s="0" t="n">
        <v>24.672700384909</v>
      </c>
      <c r="J5372" s="0" t="n">
        <v>0</v>
      </c>
      <c r="K5372" s="0" t="n">
        <f aca="false">I5372*SUMIFS(syst_chauffage!$H$3:$H$27,syst_chauffage!$B$3:$B$27,D5372,syst_chauffage!$C$3:$C$27,E5372)</f>
        <v>52.277846331918</v>
      </c>
      <c r="L5372" s="12" t="n">
        <f aca="false">H5372*SUMIFS(syst_chauffage!$K$3:$K$27,syst_chauffage!$B$3:$B$27,D5372,syst_chauffage!$C$3:$C$27,E5372)</f>
        <v>1.10733777662764</v>
      </c>
      <c r="N5372" s="0" t="str">
        <f aca="false">A5372</f>
        <v>Sport Loisir Culture</v>
      </c>
      <c r="O5372" s="0" t="str">
        <f aca="false">B5372</f>
        <v>Loisir</v>
      </c>
      <c r="P5372" s="0" t="str">
        <f aca="false">C5372</f>
        <v>Grand bar café tabac</v>
      </c>
      <c r="Q5372" s="0" t="str">
        <f aca="false">D5372</f>
        <v>Autre système centralisé performant</v>
      </c>
      <c r="R5372" s="0" t="str">
        <f aca="false">E5372</f>
        <v>Autres</v>
      </c>
      <c r="S5372" s="0" t="str">
        <f aca="false">F5372</f>
        <v>0720162101</v>
      </c>
      <c r="T5372" s="0" t="str">
        <f aca="false">G5372</f>
        <v>3</v>
      </c>
      <c r="U5372" s="0" t="n">
        <f aca="false">L5372</f>
        <v>1.10733777662764</v>
      </c>
      <c r="V5372" s="0" t="n">
        <f aca="false">K5372</f>
        <v>52.277846331918</v>
      </c>
      <c r="W5372" s="0" t="n">
        <f aca="false">J5372</f>
        <v>0</v>
      </c>
    </row>
    <row r="5373" customFormat="false" ht="12.8" hidden="false" customHeight="false" outlineLevel="0" collapsed="false">
      <c r="A5373" s="0" t="s">
        <v>78</v>
      </c>
      <c r="B5373" s="0" t="s">
        <v>1369</v>
      </c>
      <c r="C5373" s="0" t="s">
        <v>204</v>
      </c>
      <c r="D5373" s="0" t="s">
        <v>51</v>
      </c>
      <c r="E5373" s="0" t="s">
        <v>57</v>
      </c>
      <c r="F5373" s="0" t="s">
        <v>1378</v>
      </c>
      <c r="G5373" s="0" t="s">
        <v>1611</v>
      </c>
      <c r="H5373" s="0" t="n">
        <v>1.10220815006447</v>
      </c>
      <c r="I5373" s="0" t="n">
        <v>26.1306507575597</v>
      </c>
      <c r="J5373" s="0" t="n">
        <v>0</v>
      </c>
      <c r="K5373" s="0" t="n">
        <f aca="false">I5373*SUMIFS(syst_chauffage!$H$3:$H$27,syst_chauffage!$B$3:$B$27,D5373,syst_chauffage!$C$3:$C$27,E5373)</f>
        <v>55.3670300998859</v>
      </c>
      <c r="L5373" s="12" t="n">
        <f aca="false">H5373*SUMIFS(syst_chauffage!$K$3:$K$27,syst_chauffage!$B$3:$B$27,D5373,syst_chauffage!$C$3:$C$27,E5373)</f>
        <v>1.10220815006447</v>
      </c>
      <c r="N5373" s="0" t="str">
        <f aca="false">A5373</f>
        <v>Sport Loisir Culture</v>
      </c>
      <c r="O5373" s="0" t="str">
        <f aca="false">B5373</f>
        <v>Loisir</v>
      </c>
      <c r="P5373" s="0" t="str">
        <f aca="false">C5373</f>
        <v>Grand bar café tabac</v>
      </c>
      <c r="Q5373" s="0" t="str">
        <f aca="false">D5373</f>
        <v>Autre système centralisé performant</v>
      </c>
      <c r="R5373" s="0" t="str">
        <f aca="false">E5373</f>
        <v>Autres</v>
      </c>
      <c r="S5373" s="0" t="str">
        <f aca="false">F5373</f>
        <v>0720162106</v>
      </c>
      <c r="T5373" s="0" t="str">
        <f aca="false">G5373</f>
        <v>3</v>
      </c>
      <c r="U5373" s="0" t="n">
        <f aca="false">L5373</f>
        <v>1.10220815006447</v>
      </c>
      <c r="V5373" s="0" t="n">
        <f aca="false">K5373</f>
        <v>55.3670300998859</v>
      </c>
      <c r="W5373" s="0" t="n">
        <f aca="false">J5373</f>
        <v>0</v>
      </c>
    </row>
    <row r="5374" customFormat="false" ht="12.8" hidden="false" customHeight="false" outlineLevel="0" collapsed="false">
      <c r="A5374" s="0" t="s">
        <v>78</v>
      </c>
      <c r="B5374" s="0" t="s">
        <v>1369</v>
      </c>
      <c r="C5374" s="0" t="s">
        <v>204</v>
      </c>
      <c r="D5374" s="0" t="s">
        <v>27</v>
      </c>
      <c r="E5374" s="0" t="s">
        <v>23</v>
      </c>
      <c r="F5374" s="0" t="s">
        <v>1379</v>
      </c>
      <c r="G5374" s="0" t="s">
        <v>1611</v>
      </c>
      <c r="H5374" s="0" t="n">
        <v>0.754143289010858</v>
      </c>
      <c r="I5374" s="0" t="n">
        <v>18.8973546335501</v>
      </c>
      <c r="J5374" s="0" t="n">
        <v>1064</v>
      </c>
      <c r="K5374" s="0" t="n">
        <f aca="false">I5374*SUMIFS(syst_chauffage!$H$3:$H$27,syst_chauffage!$B$3:$B$27,D5374,syst_chauffage!$C$3:$C$27,E5374)</f>
        <v>48.4604356063447</v>
      </c>
      <c r="L5374" s="12" t="n">
        <f aca="false">H5374*SUMIFS(syst_chauffage!$K$3:$K$27,syst_chauffage!$B$3:$B$27,D5374,syst_chauffage!$C$3:$C$27,E5374)</f>
        <v>0.754143289010858</v>
      </c>
      <c r="N5374" s="0" t="str">
        <f aca="false">A5374</f>
        <v>Sport Loisir Culture</v>
      </c>
      <c r="O5374" s="0" t="str">
        <f aca="false">B5374</f>
        <v>Loisir</v>
      </c>
      <c r="P5374" s="0" t="str">
        <f aca="false">C5374</f>
        <v>Grand bar café tabac</v>
      </c>
      <c r="Q5374" s="0" t="str">
        <f aca="false">D5374</f>
        <v>Chaudière condensation fioul</v>
      </c>
      <c r="R5374" s="0" t="str">
        <f aca="false">E5374</f>
        <v>Fioul</v>
      </c>
      <c r="S5374" s="0" t="str">
        <f aca="false">F5374</f>
        <v>0720162303</v>
      </c>
      <c r="T5374" s="0" t="str">
        <f aca="false">G5374</f>
        <v>3</v>
      </c>
      <c r="U5374" s="0" t="n">
        <f aca="false">L5374</f>
        <v>0.754143289010858</v>
      </c>
      <c r="V5374" s="0" t="n">
        <f aca="false">K5374</f>
        <v>48.4604356063447</v>
      </c>
      <c r="W5374" s="0" t="n">
        <f aca="false">J5374</f>
        <v>1064</v>
      </c>
    </row>
    <row r="5375" customFormat="false" ht="12.8" hidden="false" customHeight="false" outlineLevel="0" collapsed="false">
      <c r="A5375" s="0" t="s">
        <v>78</v>
      </c>
      <c r="B5375" s="0" t="s">
        <v>1369</v>
      </c>
      <c r="C5375" s="0" t="s">
        <v>204</v>
      </c>
      <c r="D5375" s="0" t="s">
        <v>18</v>
      </c>
      <c r="E5375" s="0" t="s">
        <v>14</v>
      </c>
      <c r="F5375" s="0" t="s">
        <v>1380</v>
      </c>
      <c r="G5375" s="0" t="s">
        <v>1611</v>
      </c>
      <c r="H5375" s="0" t="n">
        <v>0.981730360534115</v>
      </c>
      <c r="I5375" s="0" t="n">
        <v>13.3317839139023</v>
      </c>
      <c r="J5375" s="0" t="n">
        <v>1064</v>
      </c>
      <c r="K5375" s="0" t="n">
        <f aca="false">I5375*SUMIFS(syst_chauffage!$H$3:$H$27,syst_chauffage!$B$3:$B$27,D5375,syst_chauffage!$C$3:$C$27,E5375)</f>
        <v>36.3281635703385</v>
      </c>
      <c r="L5375" s="12" t="n">
        <f aca="false">H5375*SUMIFS(syst_chauffage!$K$3:$K$27,syst_chauffage!$B$3:$B$27,D5375,syst_chauffage!$C$3:$C$27,E5375)</f>
        <v>0.953698905872444</v>
      </c>
      <c r="N5375" s="0" t="str">
        <f aca="false">A5375</f>
        <v>Sport Loisir Culture</v>
      </c>
      <c r="O5375" s="0" t="str">
        <f aca="false">B5375</f>
        <v>Loisir</v>
      </c>
      <c r="P5375" s="0" t="str">
        <f aca="false">C5375</f>
        <v>Grand bar café tabac</v>
      </c>
      <c r="Q5375" s="0" t="str">
        <f aca="false">D5375</f>
        <v>Chaudière condensation gaz</v>
      </c>
      <c r="R5375" s="0" t="str">
        <f aca="false">E5375</f>
        <v>Gaz</v>
      </c>
      <c r="S5375" s="0" t="str">
        <f aca="false">F5375</f>
        <v>0720162404</v>
      </c>
      <c r="T5375" s="0" t="str">
        <f aca="false">G5375</f>
        <v>3</v>
      </c>
      <c r="U5375" s="0" t="n">
        <f aca="false">L5375</f>
        <v>0.953698905872444</v>
      </c>
      <c r="V5375" s="0" t="n">
        <f aca="false">K5375</f>
        <v>36.3281635703385</v>
      </c>
      <c r="W5375" s="0" t="n">
        <f aca="false">J5375</f>
        <v>1064</v>
      </c>
    </row>
    <row r="5376" customFormat="false" ht="12.8" hidden="false" customHeight="false" outlineLevel="0" collapsed="false">
      <c r="A5376" s="0" t="s">
        <v>78</v>
      </c>
      <c r="B5376" s="0" t="s">
        <v>1369</v>
      </c>
      <c r="C5376" s="0" t="s">
        <v>204</v>
      </c>
      <c r="D5376" s="0" t="s">
        <v>32</v>
      </c>
      <c r="E5376" s="0" t="s">
        <v>30</v>
      </c>
      <c r="F5376" s="0" t="s">
        <v>1381</v>
      </c>
      <c r="G5376" s="0" t="s">
        <v>1611</v>
      </c>
      <c r="H5376" s="0" t="n">
        <v>1</v>
      </c>
      <c r="I5376" s="0" t="n">
        <v>12</v>
      </c>
      <c r="J5376" s="0" t="n">
        <v>0</v>
      </c>
      <c r="K5376" s="0" t="n">
        <f aca="false">I5376*SUMIFS(syst_chauffage!$H$3:$H$27,syst_chauffage!$B$3:$B$27,D5376,syst_chauffage!$C$3:$C$27,E5376)</f>
        <v>12</v>
      </c>
      <c r="L5376" s="12" t="n">
        <f aca="false">H5376*SUMIFS(syst_chauffage!$K$3:$K$27,syst_chauffage!$B$3:$B$27,D5376,syst_chauffage!$C$3:$C$27,E5376)</f>
        <v>1</v>
      </c>
      <c r="N5376" s="0" t="str">
        <f aca="false">A5376</f>
        <v>Sport Loisir Culture</v>
      </c>
      <c r="O5376" s="0" t="str">
        <f aca="false">B5376</f>
        <v>Loisir</v>
      </c>
      <c r="P5376" s="0" t="str">
        <f aca="false">C5376</f>
        <v>Grand bar café tabac</v>
      </c>
      <c r="Q5376" s="0" t="str">
        <f aca="false">D5376</f>
        <v>Electrique direct performant</v>
      </c>
      <c r="R5376" s="0" t="str">
        <f aca="false">E5376</f>
        <v>Electricité</v>
      </c>
      <c r="S5376" s="0" t="str">
        <f aca="false">F5376</f>
        <v>0720162602</v>
      </c>
      <c r="T5376" s="0" t="str">
        <f aca="false">G5376</f>
        <v>3</v>
      </c>
      <c r="U5376" s="0" t="n">
        <f aca="false">L5376</f>
        <v>1</v>
      </c>
      <c r="V5376" s="0" t="n">
        <f aca="false">K5376</f>
        <v>12</v>
      </c>
      <c r="W5376" s="0" t="n">
        <f aca="false">J5376</f>
        <v>0</v>
      </c>
    </row>
    <row r="5377" customFormat="false" ht="12.8" hidden="false" customHeight="false" outlineLevel="0" collapsed="false">
      <c r="A5377" s="0" t="s">
        <v>78</v>
      </c>
      <c r="B5377" s="0" t="s">
        <v>1369</v>
      </c>
      <c r="C5377" s="0" t="s">
        <v>204</v>
      </c>
      <c r="D5377" s="0" t="s">
        <v>32</v>
      </c>
      <c r="E5377" s="0" t="s">
        <v>30</v>
      </c>
      <c r="F5377" s="0" t="s">
        <v>1382</v>
      </c>
      <c r="G5377" s="0" t="s">
        <v>1611</v>
      </c>
      <c r="H5377" s="0" t="n">
        <v>3.40633674418604</v>
      </c>
      <c r="I5377" s="0" t="n">
        <v>14.6590407131947</v>
      </c>
      <c r="J5377" s="0" t="n">
        <v>0</v>
      </c>
      <c r="K5377" s="0" t="n">
        <f aca="false">I5377*SUMIFS(syst_chauffage!$H$3:$H$27,syst_chauffage!$B$3:$B$27,D5377,syst_chauffage!$C$3:$C$27,E5377)</f>
        <v>14.6590407131947</v>
      </c>
      <c r="L5377" s="12" t="n">
        <f aca="false">H5377*SUMIFS(syst_chauffage!$K$3:$K$27,syst_chauffage!$B$3:$B$27,D5377,syst_chauffage!$C$3:$C$27,E5377)</f>
        <v>3.40633674418604</v>
      </c>
      <c r="N5377" s="0" t="str">
        <f aca="false">A5377</f>
        <v>Sport Loisir Culture</v>
      </c>
      <c r="O5377" s="0" t="str">
        <f aca="false">B5377</f>
        <v>Loisir</v>
      </c>
      <c r="P5377" s="0" t="str">
        <f aca="false">C5377</f>
        <v>Grand bar café tabac</v>
      </c>
      <c r="Q5377" s="0" t="str">
        <f aca="false">D5377</f>
        <v>Electrique direct performant</v>
      </c>
      <c r="R5377" s="0" t="str">
        <f aca="false">E5377</f>
        <v>Electricité</v>
      </c>
      <c r="S5377" s="0" t="str">
        <f aca="false">F5377</f>
        <v>0720162902</v>
      </c>
      <c r="T5377" s="0" t="str">
        <f aca="false">G5377</f>
        <v>3</v>
      </c>
      <c r="U5377" s="0" t="n">
        <f aca="false">L5377</f>
        <v>3.40633674418604</v>
      </c>
      <c r="V5377" s="0" t="n">
        <f aca="false">K5377</f>
        <v>14.6590407131947</v>
      </c>
      <c r="W5377" s="0" t="n">
        <f aca="false">J5377</f>
        <v>0</v>
      </c>
    </row>
    <row r="5378" customFormat="false" ht="12.8" hidden="false" customHeight="false" outlineLevel="0" collapsed="false">
      <c r="A5378" s="0" t="s">
        <v>78</v>
      </c>
      <c r="B5378" s="0" t="s">
        <v>1369</v>
      </c>
      <c r="C5378" s="0" t="s">
        <v>204</v>
      </c>
      <c r="D5378" s="0" t="s">
        <v>32</v>
      </c>
      <c r="E5378" s="0" t="s">
        <v>30</v>
      </c>
      <c r="F5378" s="0" t="s">
        <v>1383</v>
      </c>
      <c r="G5378" s="0" t="s">
        <v>1611</v>
      </c>
      <c r="H5378" s="0" t="n">
        <v>3.33681966777408</v>
      </c>
      <c r="I5378" s="0" t="n">
        <v>13.30574</v>
      </c>
      <c r="J5378" s="0" t="n">
        <v>0</v>
      </c>
      <c r="K5378" s="0" t="n">
        <f aca="false">I5378*SUMIFS(syst_chauffage!$H$3:$H$27,syst_chauffage!$B$3:$B$27,D5378,syst_chauffage!$C$3:$C$27,E5378)</f>
        <v>13.30574</v>
      </c>
      <c r="L5378" s="12" t="n">
        <f aca="false">H5378*SUMIFS(syst_chauffage!$K$3:$K$27,syst_chauffage!$B$3:$B$27,D5378,syst_chauffage!$C$3:$C$27,E5378)</f>
        <v>3.33681966777408</v>
      </c>
      <c r="N5378" s="0" t="str">
        <f aca="false">A5378</f>
        <v>Sport Loisir Culture</v>
      </c>
      <c r="O5378" s="0" t="str">
        <f aca="false">B5378</f>
        <v>Loisir</v>
      </c>
      <c r="P5378" s="0" t="str">
        <f aca="false">C5378</f>
        <v>Grand bar café tabac</v>
      </c>
      <c r="Q5378" s="0" t="str">
        <f aca="false">D5378</f>
        <v>Electrique direct performant</v>
      </c>
      <c r="R5378" s="0" t="str">
        <f aca="false">E5378</f>
        <v>Electricité</v>
      </c>
      <c r="S5378" s="0" t="str">
        <f aca="false">F5378</f>
        <v>0720163002</v>
      </c>
      <c r="T5378" s="0" t="str">
        <f aca="false">G5378</f>
        <v>3</v>
      </c>
      <c r="U5378" s="0" t="n">
        <f aca="false">L5378</f>
        <v>3.33681966777408</v>
      </c>
      <c r="V5378" s="0" t="n">
        <f aca="false">K5378</f>
        <v>13.30574</v>
      </c>
      <c r="W5378" s="0" t="n">
        <f aca="false">J5378</f>
        <v>0</v>
      </c>
    </row>
    <row r="5379" customFormat="false" ht="12.8" hidden="false" customHeight="false" outlineLevel="0" collapsed="false">
      <c r="A5379" s="0" t="s">
        <v>78</v>
      </c>
      <c r="B5379" s="0" t="s">
        <v>1369</v>
      </c>
      <c r="C5379" s="0" t="s">
        <v>1384</v>
      </c>
      <c r="D5379" s="0" t="s">
        <v>19</v>
      </c>
      <c r="E5379" s="0" t="s">
        <v>57</v>
      </c>
      <c r="F5379" s="0" t="s">
        <v>1385</v>
      </c>
      <c r="G5379" s="0" t="s">
        <v>1611</v>
      </c>
      <c r="H5379" s="0" t="n">
        <v>1.67702499869232</v>
      </c>
      <c r="I5379" s="0" t="n">
        <v>60.6701541513848</v>
      </c>
      <c r="J5379" s="0" t="n">
        <v>0</v>
      </c>
      <c r="K5379" s="0" t="n">
        <f aca="false">I5379*SUMIFS(syst_chauffage!$H$3:$H$27,syst_chauffage!$B$3:$B$27,D5379,syst_chauffage!$C$3:$C$27,E5379)</f>
        <v>84.4817744459268</v>
      </c>
      <c r="L5379" s="12" t="n">
        <f aca="false">H5379*SUMIFS(syst_chauffage!$K$3:$K$27,syst_chauffage!$B$3:$B$27,D5379,syst_chauffage!$C$3:$C$27,E5379)</f>
        <v>1.67702499869232</v>
      </c>
      <c r="N5379" s="0" t="str">
        <f aca="false">A5379</f>
        <v>Sport Loisir Culture</v>
      </c>
      <c r="O5379" s="0" t="str">
        <f aca="false">B5379</f>
        <v>Loisir</v>
      </c>
      <c r="P5379" s="0" t="str">
        <f aca="false">C5379</f>
        <v>Salle non spécialisée</v>
      </c>
      <c r="Q5379" s="0" t="str">
        <f aca="false">D5379</f>
        <v>Autre système centralisé</v>
      </c>
      <c r="R5379" s="0" t="str">
        <f aca="false">E5379</f>
        <v>Autres</v>
      </c>
      <c r="S5379" s="0" t="str">
        <f aca="false">F5379</f>
        <v>0720910101</v>
      </c>
      <c r="T5379" s="0" t="str">
        <f aca="false">G5379</f>
        <v>3</v>
      </c>
      <c r="U5379" s="0" t="n">
        <f aca="false">L5379</f>
        <v>1.67702499869232</v>
      </c>
      <c r="V5379" s="0" t="n">
        <f aca="false">K5379</f>
        <v>84.4817744459268</v>
      </c>
      <c r="W5379" s="0" t="n">
        <f aca="false">J5379</f>
        <v>0</v>
      </c>
    </row>
    <row r="5380" customFormat="false" ht="12.8" hidden="false" customHeight="false" outlineLevel="0" collapsed="false">
      <c r="A5380" s="0" t="s">
        <v>78</v>
      </c>
      <c r="B5380" s="0" t="s">
        <v>1369</v>
      </c>
      <c r="C5380" s="0" t="s">
        <v>1384</v>
      </c>
      <c r="D5380" s="0" t="s">
        <v>19</v>
      </c>
      <c r="E5380" s="0" t="s">
        <v>57</v>
      </c>
      <c r="F5380" s="0" t="s">
        <v>1386</v>
      </c>
      <c r="G5380" s="0" t="s">
        <v>1611</v>
      </c>
      <c r="H5380" s="0" t="n">
        <v>2.16992316987818</v>
      </c>
      <c r="I5380" s="0" t="n">
        <v>66.0933375594102</v>
      </c>
      <c r="J5380" s="0" t="n">
        <v>0</v>
      </c>
      <c r="K5380" s="0" t="n">
        <f aca="false">I5380*SUMIFS(syst_chauffage!$H$3:$H$27,syst_chauffage!$B$3:$B$27,D5380,syst_chauffage!$C$3:$C$27,E5380)</f>
        <v>92.0334308388295</v>
      </c>
      <c r="L5380" s="12" t="n">
        <f aca="false">H5380*SUMIFS(syst_chauffage!$K$3:$K$27,syst_chauffage!$B$3:$B$27,D5380,syst_chauffage!$C$3:$C$27,E5380)</f>
        <v>2.16992316987818</v>
      </c>
      <c r="N5380" s="0" t="str">
        <f aca="false">A5380</f>
        <v>Sport Loisir Culture</v>
      </c>
      <c r="O5380" s="0" t="str">
        <f aca="false">B5380</f>
        <v>Loisir</v>
      </c>
      <c r="P5380" s="0" t="str">
        <f aca="false">C5380</f>
        <v>Salle non spécialisée</v>
      </c>
      <c r="Q5380" s="0" t="str">
        <f aca="false">D5380</f>
        <v>Autre système centralisé</v>
      </c>
      <c r="R5380" s="0" t="str">
        <f aca="false">E5380</f>
        <v>Autres</v>
      </c>
      <c r="S5380" s="0" t="str">
        <f aca="false">F5380</f>
        <v>0720910106</v>
      </c>
      <c r="T5380" s="0" t="str">
        <f aca="false">G5380</f>
        <v>3</v>
      </c>
      <c r="U5380" s="0" t="n">
        <f aca="false">L5380</f>
        <v>2.16992316987818</v>
      </c>
      <c r="V5380" s="0" t="n">
        <f aca="false">K5380</f>
        <v>92.0334308388295</v>
      </c>
      <c r="W5380" s="0" t="n">
        <f aca="false">J5380</f>
        <v>0</v>
      </c>
    </row>
    <row r="5381" customFormat="false" ht="12.8" hidden="false" customHeight="false" outlineLevel="0" collapsed="false">
      <c r="A5381" s="0" t="s">
        <v>78</v>
      </c>
      <c r="B5381" s="0" t="s">
        <v>1369</v>
      </c>
      <c r="C5381" s="0" t="s">
        <v>1384</v>
      </c>
      <c r="D5381" s="0" t="s">
        <v>24</v>
      </c>
      <c r="E5381" s="0" t="s">
        <v>30</v>
      </c>
      <c r="F5381" s="0" t="s">
        <v>1387</v>
      </c>
      <c r="G5381" s="0" t="s">
        <v>1611</v>
      </c>
      <c r="H5381" s="0" t="n">
        <v>0.84</v>
      </c>
      <c r="I5381" s="0" t="n">
        <v>10.4</v>
      </c>
      <c r="J5381" s="0" t="n">
        <v>0</v>
      </c>
      <c r="K5381" s="0" t="n">
        <f aca="false">I5381*SUMIFS(syst_chauffage!$H$3:$H$27,syst_chauffage!$B$3:$B$27,D5381,syst_chauffage!$C$3:$C$27,E5381)</f>
        <v>3</v>
      </c>
      <c r="L5381" s="12" t="n">
        <f aca="false">H5381*SUMIFS(syst_chauffage!$K$3:$K$27,syst_chauffage!$B$3:$B$27,D5381,syst_chauffage!$C$3:$C$27,E5381)</f>
        <v>0.84</v>
      </c>
      <c r="N5381" s="0" t="str">
        <f aca="false">A5381</f>
        <v>Sport Loisir Culture</v>
      </c>
      <c r="O5381" s="0" t="str">
        <f aca="false">B5381</f>
        <v>Loisir</v>
      </c>
      <c r="P5381" s="0" t="str">
        <f aca="false">C5381</f>
        <v>Salle non spécialisée</v>
      </c>
      <c r="Q5381" s="0" t="str">
        <f aca="false">D5381</f>
        <v>Cassette rayonnante</v>
      </c>
      <c r="R5381" s="0" t="str">
        <f aca="false">E5381</f>
        <v>Electricité</v>
      </c>
      <c r="S5381" s="0" t="str">
        <f aca="false">F5381</f>
        <v>0720910202</v>
      </c>
      <c r="T5381" s="0" t="str">
        <f aca="false">G5381</f>
        <v>3</v>
      </c>
      <c r="U5381" s="0" t="n">
        <f aca="false">L5381</f>
        <v>0.84</v>
      </c>
      <c r="V5381" s="0" t="n">
        <f aca="false">K5381</f>
        <v>3</v>
      </c>
      <c r="W5381" s="0" t="n">
        <f aca="false">J5381</f>
        <v>0</v>
      </c>
    </row>
    <row r="5382" customFormat="false" ht="12.8" hidden="false" customHeight="false" outlineLevel="0" collapsed="false">
      <c r="A5382" s="0" t="s">
        <v>78</v>
      </c>
      <c r="B5382" s="0" t="s">
        <v>1369</v>
      </c>
      <c r="C5382" s="0" t="s">
        <v>1384</v>
      </c>
      <c r="D5382" s="0" t="s">
        <v>22</v>
      </c>
      <c r="E5382" s="0" t="s">
        <v>23</v>
      </c>
      <c r="F5382" s="0" t="s">
        <v>1388</v>
      </c>
      <c r="G5382" s="0" t="s">
        <v>1611</v>
      </c>
      <c r="H5382" s="0" t="n">
        <v>0.68738289000846</v>
      </c>
      <c r="I5382" s="0" t="n">
        <v>40.042248102364</v>
      </c>
      <c r="J5382" s="0" t="n">
        <v>0</v>
      </c>
      <c r="K5382" s="0" t="n">
        <f aca="false">I5382*SUMIFS(syst_chauffage!$H$3:$H$27,syst_chauffage!$B$3:$B$27,D5382,syst_chauffage!$C$3:$C$27,E5382)</f>
        <v>70.5153001882048</v>
      </c>
      <c r="L5382" s="12" t="n">
        <f aca="false">H5382*SUMIFS(syst_chauffage!$K$3:$K$27,syst_chauffage!$B$3:$B$27,D5382,syst_chauffage!$C$3:$C$27,E5382)</f>
        <v>0.68738289000846</v>
      </c>
      <c r="N5382" s="0" t="str">
        <f aca="false">A5382</f>
        <v>Sport Loisir Culture</v>
      </c>
      <c r="O5382" s="0" t="str">
        <f aca="false">B5382</f>
        <v>Loisir</v>
      </c>
      <c r="P5382" s="0" t="str">
        <f aca="false">C5382</f>
        <v>Salle non spécialisée</v>
      </c>
      <c r="Q5382" s="0" t="str">
        <f aca="false">D5382</f>
        <v>Chaudière fioul</v>
      </c>
      <c r="R5382" s="0" t="str">
        <f aca="false">E5382</f>
        <v>Fioul</v>
      </c>
      <c r="S5382" s="0" t="str">
        <f aca="false">F5382</f>
        <v>0720910303</v>
      </c>
      <c r="T5382" s="0" t="str">
        <f aca="false">G5382</f>
        <v>3</v>
      </c>
      <c r="U5382" s="0" t="n">
        <f aca="false">L5382</f>
        <v>0.68738289000846</v>
      </c>
      <c r="V5382" s="0" t="n">
        <f aca="false">K5382</f>
        <v>70.5153001882048</v>
      </c>
      <c r="W5382" s="0" t="n">
        <f aca="false">J5382</f>
        <v>0</v>
      </c>
    </row>
    <row r="5383" customFormat="false" ht="12.8" hidden="false" customHeight="false" outlineLevel="0" collapsed="false">
      <c r="A5383" s="0" t="s">
        <v>78</v>
      </c>
      <c r="B5383" s="0" t="s">
        <v>1369</v>
      </c>
      <c r="C5383" s="0" t="s">
        <v>1384</v>
      </c>
      <c r="D5383" s="0" t="s">
        <v>13</v>
      </c>
      <c r="E5383" s="0" t="s">
        <v>14</v>
      </c>
      <c r="F5383" s="0" t="s">
        <v>1389</v>
      </c>
      <c r="G5383" s="0" t="s">
        <v>1611</v>
      </c>
      <c r="H5383" s="0" t="n">
        <v>0.696607819670608</v>
      </c>
      <c r="I5383" s="0" t="n">
        <v>26.4029772089747</v>
      </c>
      <c r="J5383" s="0" t="n">
        <v>264</v>
      </c>
      <c r="K5383" s="0" t="n">
        <f aca="false">I5383*SUMIFS(syst_chauffage!$H$3:$H$27,syst_chauffage!$B$3:$B$27,D5383,syst_chauffage!$C$3:$C$27,E5383)</f>
        <v>53.3232346008648</v>
      </c>
      <c r="L5383" s="12" t="n">
        <f aca="false">H5383*SUMIFS(syst_chauffage!$K$3:$K$27,syst_chauffage!$B$3:$B$27,D5383,syst_chauffage!$C$3:$C$27,E5383)</f>
        <v>0.696607819670608</v>
      </c>
      <c r="N5383" s="0" t="str">
        <f aca="false">A5383</f>
        <v>Sport Loisir Culture</v>
      </c>
      <c r="O5383" s="0" t="str">
        <f aca="false">B5383</f>
        <v>Loisir</v>
      </c>
      <c r="P5383" s="0" t="str">
        <f aca="false">C5383</f>
        <v>Salle non spécialisée</v>
      </c>
      <c r="Q5383" s="0" t="str">
        <f aca="false">D5383</f>
        <v>Chaudière gaz</v>
      </c>
      <c r="R5383" s="0" t="str">
        <f aca="false">E5383</f>
        <v>Gaz</v>
      </c>
      <c r="S5383" s="0" t="str">
        <f aca="false">F5383</f>
        <v>0720910404</v>
      </c>
      <c r="T5383" s="0" t="str">
        <f aca="false">G5383</f>
        <v>3</v>
      </c>
      <c r="U5383" s="0" t="n">
        <f aca="false">L5383</f>
        <v>0.696607819670608</v>
      </c>
      <c r="V5383" s="0" t="n">
        <f aca="false">K5383</f>
        <v>53.3232346008648</v>
      </c>
      <c r="W5383" s="0" t="n">
        <f aca="false">J5383</f>
        <v>264</v>
      </c>
    </row>
    <row r="5384" customFormat="false" ht="12.8" hidden="false" customHeight="false" outlineLevel="0" collapsed="false">
      <c r="A5384" s="0" t="s">
        <v>78</v>
      </c>
      <c r="B5384" s="0" t="s">
        <v>1369</v>
      </c>
      <c r="C5384" s="0" t="s">
        <v>1384</v>
      </c>
      <c r="D5384" s="0" t="s">
        <v>29</v>
      </c>
      <c r="E5384" s="0" t="s">
        <v>30</v>
      </c>
      <c r="F5384" s="0" t="s">
        <v>1390</v>
      </c>
      <c r="G5384" s="0" t="s">
        <v>1611</v>
      </c>
      <c r="H5384" s="0" t="n">
        <v>0.92</v>
      </c>
      <c r="I5384" s="0" t="n">
        <v>10.4</v>
      </c>
      <c r="J5384" s="0" t="n">
        <v>0</v>
      </c>
      <c r="K5384" s="0" t="n">
        <f aca="false">I5384*SUMIFS(syst_chauffage!$H$3:$H$27,syst_chauffage!$B$3:$B$27,D5384,syst_chauffage!$C$3:$C$27,E5384)</f>
        <v>3</v>
      </c>
      <c r="L5384" s="12" t="n">
        <f aca="false">H5384*SUMIFS(syst_chauffage!$K$3:$K$27,syst_chauffage!$B$3:$B$27,D5384,syst_chauffage!$C$3:$C$27,E5384)</f>
        <v>0.92</v>
      </c>
      <c r="N5384" s="0" t="str">
        <f aca="false">A5384</f>
        <v>Sport Loisir Culture</v>
      </c>
      <c r="O5384" s="0" t="str">
        <f aca="false">B5384</f>
        <v>Loisir</v>
      </c>
      <c r="P5384" s="0" t="str">
        <f aca="false">C5384</f>
        <v>Salle non spécialisée</v>
      </c>
      <c r="Q5384" s="0" t="str">
        <f aca="false">D5384</f>
        <v>Electrique direct</v>
      </c>
      <c r="R5384" s="0" t="str">
        <f aca="false">E5384</f>
        <v>Electricité</v>
      </c>
      <c r="S5384" s="0" t="str">
        <f aca="false">F5384</f>
        <v>0720910602</v>
      </c>
      <c r="T5384" s="0" t="str">
        <f aca="false">G5384</f>
        <v>3</v>
      </c>
      <c r="U5384" s="0" t="n">
        <f aca="false">L5384</f>
        <v>0.92</v>
      </c>
      <c r="V5384" s="0" t="n">
        <f aca="false">K5384</f>
        <v>3</v>
      </c>
      <c r="W5384" s="0" t="n">
        <f aca="false">J5384</f>
        <v>0</v>
      </c>
    </row>
    <row r="5385" customFormat="false" ht="12.8" hidden="false" customHeight="false" outlineLevel="0" collapsed="false">
      <c r="A5385" s="0" t="s">
        <v>78</v>
      </c>
      <c r="B5385" s="0" t="s">
        <v>1369</v>
      </c>
      <c r="C5385" s="0" t="s">
        <v>1384</v>
      </c>
      <c r="D5385" s="0" t="s">
        <v>29</v>
      </c>
      <c r="E5385" s="0" t="s">
        <v>30</v>
      </c>
      <c r="F5385" s="0" t="s">
        <v>1391</v>
      </c>
      <c r="G5385" s="0" t="s">
        <v>1611</v>
      </c>
      <c r="H5385" s="0" t="n">
        <v>2.9521585116279</v>
      </c>
      <c r="I5385" s="0" t="n">
        <v>69.2331785108834</v>
      </c>
      <c r="J5385" s="0" t="n">
        <v>0</v>
      </c>
      <c r="K5385" s="0" t="n">
        <f aca="false">I5385*SUMIFS(syst_chauffage!$H$3:$H$27,syst_chauffage!$B$3:$B$27,D5385,syst_chauffage!$C$3:$C$27,E5385)</f>
        <v>19.9711091858318</v>
      </c>
      <c r="L5385" s="12" t="n">
        <f aca="false">H5385*SUMIFS(syst_chauffage!$K$3:$K$27,syst_chauffage!$B$3:$B$27,D5385,syst_chauffage!$C$3:$C$27,E5385)</f>
        <v>2.9521585116279</v>
      </c>
      <c r="N5385" s="0" t="str">
        <f aca="false">A5385</f>
        <v>Sport Loisir Culture</v>
      </c>
      <c r="O5385" s="0" t="str">
        <f aca="false">B5385</f>
        <v>Loisir</v>
      </c>
      <c r="P5385" s="0" t="str">
        <f aca="false">C5385</f>
        <v>Salle non spécialisée</v>
      </c>
      <c r="Q5385" s="0" t="str">
        <f aca="false">D5385</f>
        <v>Electrique direct</v>
      </c>
      <c r="R5385" s="0" t="str">
        <f aca="false">E5385</f>
        <v>Electricité</v>
      </c>
      <c r="S5385" s="0" t="str">
        <f aca="false">F5385</f>
        <v>0720910902</v>
      </c>
      <c r="T5385" s="0" t="str">
        <f aca="false">G5385</f>
        <v>3</v>
      </c>
      <c r="U5385" s="0" t="n">
        <f aca="false">L5385</f>
        <v>2.9521585116279</v>
      </c>
      <c r="V5385" s="0" t="n">
        <f aca="false">K5385</f>
        <v>19.9711091858318</v>
      </c>
      <c r="W5385" s="0" t="n">
        <f aca="false">J5385</f>
        <v>0</v>
      </c>
    </row>
    <row r="5386" customFormat="false" ht="12.8" hidden="false" customHeight="false" outlineLevel="0" collapsed="false">
      <c r="A5386" s="0" t="s">
        <v>78</v>
      </c>
      <c r="B5386" s="0" t="s">
        <v>1369</v>
      </c>
      <c r="C5386" s="0" t="s">
        <v>1384</v>
      </c>
      <c r="D5386" s="0" t="s">
        <v>48</v>
      </c>
      <c r="E5386" s="0" t="s">
        <v>14</v>
      </c>
      <c r="F5386" s="0" t="s">
        <v>1392</v>
      </c>
      <c r="G5386" s="0" t="s">
        <v>1611</v>
      </c>
      <c r="H5386" s="0" t="n">
        <v>0.84</v>
      </c>
      <c r="I5386" s="0" t="n">
        <v>10.4</v>
      </c>
      <c r="J5386" s="0" t="n">
        <v>0</v>
      </c>
      <c r="K5386" s="0" t="n">
        <f aca="false">I5386*SUMIFS(syst_chauffage!$H$3:$H$27,syst_chauffage!$B$3:$B$27,D5386,syst_chauffage!$C$3:$C$27,E5386)</f>
        <v>5</v>
      </c>
      <c r="L5386" s="12" t="n">
        <f aca="false">H5386*SUMIFS(syst_chauffage!$K$3:$K$27,syst_chauffage!$B$3:$B$27,D5386,syst_chauffage!$C$3:$C$27,E5386)</f>
        <v>0.84</v>
      </c>
      <c r="N5386" s="0" t="str">
        <f aca="false">A5386</f>
        <v>Sport Loisir Culture</v>
      </c>
      <c r="O5386" s="0" t="str">
        <f aca="false">B5386</f>
        <v>Loisir</v>
      </c>
      <c r="P5386" s="0" t="str">
        <f aca="false">C5386</f>
        <v>Salle non spécialisée</v>
      </c>
      <c r="Q5386" s="0" t="str">
        <f aca="false">D5386</f>
        <v>Tube radiant</v>
      </c>
      <c r="R5386" s="0" t="str">
        <f aca="false">E5386</f>
        <v>Gaz</v>
      </c>
      <c r="S5386" s="0" t="str">
        <f aca="false">F5386</f>
        <v>0720911104</v>
      </c>
      <c r="T5386" s="0" t="str">
        <f aca="false">G5386</f>
        <v>3</v>
      </c>
      <c r="U5386" s="0" t="n">
        <f aca="false">L5386</f>
        <v>0.84</v>
      </c>
      <c r="V5386" s="0" t="n">
        <f aca="false">K5386</f>
        <v>5</v>
      </c>
      <c r="W5386" s="0" t="n">
        <f aca="false">J5386</f>
        <v>0</v>
      </c>
    </row>
    <row r="5387" customFormat="false" ht="12.8" hidden="false" customHeight="false" outlineLevel="0" collapsed="false">
      <c r="A5387" s="0" t="s">
        <v>78</v>
      </c>
      <c r="B5387" s="0" t="s">
        <v>1369</v>
      </c>
      <c r="C5387" s="0" t="s">
        <v>1384</v>
      </c>
      <c r="D5387" s="0" t="s">
        <v>51</v>
      </c>
      <c r="E5387" s="0" t="s">
        <v>57</v>
      </c>
      <c r="F5387" s="0" t="s">
        <v>1393</v>
      </c>
      <c r="G5387" s="0" t="s">
        <v>1611</v>
      </c>
      <c r="H5387" s="0" t="n">
        <v>2.04368153516503</v>
      </c>
      <c r="I5387" s="0" t="n">
        <v>72.2263739897439</v>
      </c>
      <c r="J5387" s="0" t="n">
        <v>0</v>
      </c>
      <c r="K5387" s="0" t="n">
        <f aca="false">I5387*SUMIFS(syst_chauffage!$H$3:$H$27,syst_chauffage!$B$3:$B$27,D5387,syst_chauffage!$C$3:$C$27,E5387)</f>
        <v>153.037130984534</v>
      </c>
      <c r="L5387" s="12" t="n">
        <f aca="false">H5387*SUMIFS(syst_chauffage!$K$3:$K$27,syst_chauffage!$B$3:$B$27,D5387,syst_chauffage!$C$3:$C$27,E5387)</f>
        <v>2.04368153516503</v>
      </c>
      <c r="N5387" s="0" t="str">
        <f aca="false">A5387</f>
        <v>Sport Loisir Culture</v>
      </c>
      <c r="O5387" s="0" t="str">
        <f aca="false">B5387</f>
        <v>Loisir</v>
      </c>
      <c r="P5387" s="0" t="str">
        <f aca="false">C5387</f>
        <v>Salle non spécialisée</v>
      </c>
      <c r="Q5387" s="0" t="str">
        <f aca="false">D5387</f>
        <v>Autre système centralisé performant</v>
      </c>
      <c r="R5387" s="0" t="str">
        <f aca="false">E5387</f>
        <v>Autres</v>
      </c>
      <c r="S5387" s="0" t="str">
        <f aca="false">F5387</f>
        <v>0720912101</v>
      </c>
      <c r="T5387" s="0" t="str">
        <f aca="false">G5387</f>
        <v>3</v>
      </c>
      <c r="U5387" s="0" t="n">
        <f aca="false">L5387</f>
        <v>2.04368153516503</v>
      </c>
      <c r="V5387" s="0" t="n">
        <f aca="false">K5387</f>
        <v>153.037130984534</v>
      </c>
      <c r="W5387" s="0" t="n">
        <f aca="false">J5387</f>
        <v>0</v>
      </c>
    </row>
    <row r="5388" customFormat="false" ht="12.8" hidden="false" customHeight="false" outlineLevel="0" collapsed="false">
      <c r="A5388" s="0" t="s">
        <v>78</v>
      </c>
      <c r="B5388" s="0" t="s">
        <v>1369</v>
      </c>
      <c r="C5388" s="0" t="s">
        <v>1384</v>
      </c>
      <c r="D5388" s="0" t="s">
        <v>51</v>
      </c>
      <c r="E5388" s="0" t="s">
        <v>57</v>
      </c>
      <c r="F5388" s="0" t="s">
        <v>1394</v>
      </c>
      <c r="G5388" s="0" t="s">
        <v>1611</v>
      </c>
      <c r="H5388" s="0" t="n">
        <v>2.63439864460724</v>
      </c>
      <c r="I5388" s="0" t="n">
        <v>78.6825447135836</v>
      </c>
      <c r="J5388" s="0" t="n">
        <v>0</v>
      </c>
      <c r="K5388" s="0" t="n">
        <f aca="false">I5388*SUMIFS(syst_chauffage!$H$3:$H$27,syst_chauffage!$B$3:$B$27,D5388,syst_chauffage!$C$3:$C$27,E5388)</f>
        <v>166.716813213397</v>
      </c>
      <c r="L5388" s="12" t="n">
        <f aca="false">H5388*SUMIFS(syst_chauffage!$K$3:$K$27,syst_chauffage!$B$3:$B$27,D5388,syst_chauffage!$C$3:$C$27,E5388)</f>
        <v>2.63439864460724</v>
      </c>
      <c r="N5388" s="0" t="str">
        <f aca="false">A5388</f>
        <v>Sport Loisir Culture</v>
      </c>
      <c r="O5388" s="0" t="str">
        <f aca="false">B5388</f>
        <v>Loisir</v>
      </c>
      <c r="P5388" s="0" t="str">
        <f aca="false">C5388</f>
        <v>Salle non spécialisée</v>
      </c>
      <c r="Q5388" s="0" t="str">
        <f aca="false">D5388</f>
        <v>Autre système centralisé performant</v>
      </c>
      <c r="R5388" s="0" t="str">
        <f aca="false">E5388</f>
        <v>Autres</v>
      </c>
      <c r="S5388" s="0" t="str">
        <f aca="false">F5388</f>
        <v>0720912106</v>
      </c>
      <c r="T5388" s="0" t="str">
        <f aca="false">G5388</f>
        <v>3</v>
      </c>
      <c r="U5388" s="0" t="n">
        <f aca="false">L5388</f>
        <v>2.63439864460724</v>
      </c>
      <c r="V5388" s="0" t="n">
        <f aca="false">K5388</f>
        <v>166.716813213397</v>
      </c>
      <c r="W5388" s="0" t="n">
        <f aca="false">J5388</f>
        <v>0</v>
      </c>
    </row>
    <row r="5389" customFormat="false" ht="12.8" hidden="false" customHeight="false" outlineLevel="0" collapsed="false">
      <c r="A5389" s="0" t="s">
        <v>78</v>
      </c>
      <c r="B5389" s="0" t="s">
        <v>1369</v>
      </c>
      <c r="C5389" s="0" t="s">
        <v>1384</v>
      </c>
      <c r="D5389" s="0" t="s">
        <v>54</v>
      </c>
      <c r="E5389" s="0" t="s">
        <v>30</v>
      </c>
      <c r="F5389" s="0" t="s">
        <v>1395</v>
      </c>
      <c r="G5389" s="0" t="s">
        <v>1611</v>
      </c>
      <c r="H5389" s="0" t="n">
        <v>1</v>
      </c>
      <c r="I5389" s="0" t="n">
        <v>12</v>
      </c>
      <c r="J5389" s="0" t="n">
        <v>0</v>
      </c>
      <c r="K5389" s="0" t="n">
        <f aca="false">I5389*SUMIFS(syst_chauffage!$H$3:$H$27,syst_chauffage!$B$3:$B$27,D5389,syst_chauffage!$C$3:$C$27,E5389)</f>
        <v>12</v>
      </c>
      <c r="L5389" s="12" t="n">
        <f aca="false">H5389*SUMIFS(syst_chauffage!$K$3:$K$27,syst_chauffage!$B$3:$B$27,D5389,syst_chauffage!$C$3:$C$27,E5389)</f>
        <v>1</v>
      </c>
      <c r="N5389" s="0" t="str">
        <f aca="false">A5389</f>
        <v>Sport Loisir Culture</v>
      </c>
      <c r="O5389" s="0" t="str">
        <f aca="false">B5389</f>
        <v>Loisir</v>
      </c>
      <c r="P5389" s="0" t="str">
        <f aca="false">C5389</f>
        <v>Salle non spécialisée</v>
      </c>
      <c r="Q5389" s="0" t="str">
        <f aca="false">D5389</f>
        <v>Cassette rayonnante performant</v>
      </c>
      <c r="R5389" s="0" t="str">
        <f aca="false">E5389</f>
        <v>Electricité</v>
      </c>
      <c r="S5389" s="0" t="str">
        <f aca="false">F5389</f>
        <v>0720912202</v>
      </c>
      <c r="T5389" s="0" t="str">
        <f aca="false">G5389</f>
        <v>3</v>
      </c>
      <c r="U5389" s="0" t="n">
        <f aca="false">L5389</f>
        <v>1</v>
      </c>
      <c r="V5389" s="0" t="n">
        <f aca="false">K5389</f>
        <v>12</v>
      </c>
      <c r="W5389" s="0" t="n">
        <f aca="false">J5389</f>
        <v>0</v>
      </c>
    </row>
    <row r="5390" customFormat="false" ht="12.8" hidden="false" customHeight="false" outlineLevel="0" collapsed="false">
      <c r="A5390" s="0" t="s">
        <v>78</v>
      </c>
      <c r="B5390" s="0" t="s">
        <v>1369</v>
      </c>
      <c r="C5390" s="0" t="s">
        <v>1384</v>
      </c>
      <c r="D5390" s="0" t="s">
        <v>27</v>
      </c>
      <c r="E5390" s="0" t="s">
        <v>23</v>
      </c>
      <c r="F5390" s="0" t="s">
        <v>1396</v>
      </c>
      <c r="G5390" s="0" t="s">
        <v>1611</v>
      </c>
      <c r="H5390" s="0" t="n">
        <v>0.749201687257152</v>
      </c>
      <c r="I5390" s="0" t="n">
        <v>47.6693429790048</v>
      </c>
      <c r="J5390" s="0" t="n">
        <v>608</v>
      </c>
      <c r="K5390" s="0" t="n">
        <f aca="false">I5390*SUMIFS(syst_chauffage!$H$3:$H$27,syst_chauffage!$B$3:$B$27,D5390,syst_chauffage!$C$3:$C$27,E5390)</f>
        <v>122.24341293408</v>
      </c>
      <c r="L5390" s="12" t="n">
        <f aca="false">H5390*SUMIFS(syst_chauffage!$K$3:$K$27,syst_chauffage!$B$3:$B$27,D5390,syst_chauffage!$C$3:$C$27,E5390)</f>
        <v>0.749201687257152</v>
      </c>
      <c r="N5390" s="0" t="str">
        <f aca="false">A5390</f>
        <v>Sport Loisir Culture</v>
      </c>
      <c r="O5390" s="0" t="str">
        <f aca="false">B5390</f>
        <v>Loisir</v>
      </c>
      <c r="P5390" s="0" t="str">
        <f aca="false">C5390</f>
        <v>Salle non spécialisée</v>
      </c>
      <c r="Q5390" s="0" t="str">
        <f aca="false">D5390</f>
        <v>Chaudière condensation fioul</v>
      </c>
      <c r="R5390" s="0" t="str">
        <f aca="false">E5390</f>
        <v>Fioul</v>
      </c>
      <c r="S5390" s="0" t="str">
        <f aca="false">F5390</f>
        <v>0720912303</v>
      </c>
      <c r="T5390" s="0" t="str">
        <f aca="false">G5390</f>
        <v>3</v>
      </c>
      <c r="U5390" s="0" t="n">
        <f aca="false">L5390</f>
        <v>0.749201687257152</v>
      </c>
      <c r="V5390" s="0" t="n">
        <f aca="false">K5390</f>
        <v>122.24341293408</v>
      </c>
      <c r="W5390" s="0" t="n">
        <f aca="false">J5390</f>
        <v>608</v>
      </c>
    </row>
    <row r="5391" customFormat="false" ht="12.8" hidden="false" customHeight="false" outlineLevel="0" collapsed="false">
      <c r="A5391" s="0" t="s">
        <v>78</v>
      </c>
      <c r="B5391" s="0" t="s">
        <v>1369</v>
      </c>
      <c r="C5391" s="0" t="s">
        <v>1384</v>
      </c>
      <c r="D5391" s="0" t="s">
        <v>18</v>
      </c>
      <c r="E5391" s="0" t="s">
        <v>14</v>
      </c>
      <c r="F5391" s="0" t="s">
        <v>1397</v>
      </c>
      <c r="G5391" s="0" t="s">
        <v>1611</v>
      </c>
      <c r="H5391" s="0" t="n">
        <v>0.967821087083037</v>
      </c>
      <c r="I5391" s="0" t="n">
        <v>31.4321157249699</v>
      </c>
      <c r="J5391" s="0" t="n">
        <v>608</v>
      </c>
      <c r="K5391" s="0" t="n">
        <f aca="false">I5391*SUMIFS(syst_chauffage!$H$3:$H$27,syst_chauffage!$B$3:$B$27,D5391,syst_chauffage!$C$3:$C$27,E5391)</f>
        <v>85.6502812221385</v>
      </c>
      <c r="L5391" s="12" t="n">
        <f aca="false">H5391*SUMIFS(syst_chauffage!$K$3:$K$27,syst_chauffage!$B$3:$B$27,D5391,syst_chauffage!$C$3:$C$27,E5391)</f>
        <v>0.940186785431801</v>
      </c>
      <c r="N5391" s="0" t="str">
        <f aca="false">A5391</f>
        <v>Sport Loisir Culture</v>
      </c>
      <c r="O5391" s="0" t="str">
        <f aca="false">B5391</f>
        <v>Loisir</v>
      </c>
      <c r="P5391" s="0" t="str">
        <f aca="false">C5391</f>
        <v>Salle non spécialisée</v>
      </c>
      <c r="Q5391" s="0" t="str">
        <f aca="false">D5391</f>
        <v>Chaudière condensation gaz</v>
      </c>
      <c r="R5391" s="0" t="str">
        <f aca="false">E5391</f>
        <v>Gaz</v>
      </c>
      <c r="S5391" s="0" t="str">
        <f aca="false">F5391</f>
        <v>0720912404</v>
      </c>
      <c r="T5391" s="0" t="str">
        <f aca="false">G5391</f>
        <v>3</v>
      </c>
      <c r="U5391" s="0" t="n">
        <f aca="false">L5391</f>
        <v>0.940186785431801</v>
      </c>
      <c r="V5391" s="0" t="n">
        <f aca="false">K5391</f>
        <v>85.6502812221385</v>
      </c>
      <c r="W5391" s="0" t="n">
        <f aca="false">J5391</f>
        <v>608</v>
      </c>
    </row>
    <row r="5392" customFormat="false" ht="12.8" hidden="false" customHeight="false" outlineLevel="0" collapsed="false">
      <c r="A5392" s="0" t="s">
        <v>78</v>
      </c>
      <c r="B5392" s="0" t="s">
        <v>1369</v>
      </c>
      <c r="C5392" s="0" t="s">
        <v>1384</v>
      </c>
      <c r="D5392" s="0" t="s">
        <v>32</v>
      </c>
      <c r="E5392" s="0" t="s">
        <v>30</v>
      </c>
      <c r="F5392" s="0" t="s">
        <v>1398</v>
      </c>
      <c r="G5392" s="0" t="s">
        <v>1611</v>
      </c>
      <c r="H5392" s="0" t="n">
        <v>1</v>
      </c>
      <c r="I5392" s="0" t="n">
        <v>12</v>
      </c>
      <c r="J5392" s="0" t="n">
        <v>0</v>
      </c>
      <c r="K5392" s="0" t="n">
        <f aca="false">I5392*SUMIFS(syst_chauffage!$H$3:$H$27,syst_chauffage!$B$3:$B$27,D5392,syst_chauffage!$C$3:$C$27,E5392)</f>
        <v>12</v>
      </c>
      <c r="L5392" s="12" t="n">
        <f aca="false">H5392*SUMIFS(syst_chauffage!$K$3:$K$27,syst_chauffage!$B$3:$B$27,D5392,syst_chauffage!$C$3:$C$27,E5392)</f>
        <v>1</v>
      </c>
      <c r="N5392" s="0" t="str">
        <f aca="false">A5392</f>
        <v>Sport Loisir Culture</v>
      </c>
      <c r="O5392" s="0" t="str">
        <f aca="false">B5392</f>
        <v>Loisir</v>
      </c>
      <c r="P5392" s="0" t="str">
        <f aca="false">C5392</f>
        <v>Salle non spécialisée</v>
      </c>
      <c r="Q5392" s="0" t="str">
        <f aca="false">D5392</f>
        <v>Electrique direct performant</v>
      </c>
      <c r="R5392" s="0" t="str">
        <f aca="false">E5392</f>
        <v>Electricité</v>
      </c>
      <c r="S5392" s="0" t="str">
        <f aca="false">F5392</f>
        <v>0720912602</v>
      </c>
      <c r="T5392" s="0" t="str">
        <f aca="false">G5392</f>
        <v>3</v>
      </c>
      <c r="U5392" s="0" t="n">
        <f aca="false">L5392</f>
        <v>1</v>
      </c>
      <c r="V5392" s="0" t="n">
        <f aca="false">K5392</f>
        <v>12</v>
      </c>
      <c r="W5392" s="0" t="n">
        <f aca="false">J5392</f>
        <v>0</v>
      </c>
    </row>
    <row r="5393" customFormat="false" ht="12.8" hidden="false" customHeight="false" outlineLevel="0" collapsed="false">
      <c r="A5393" s="0" t="s">
        <v>78</v>
      </c>
      <c r="B5393" s="0" t="s">
        <v>1369</v>
      </c>
      <c r="C5393" s="0" t="s">
        <v>1384</v>
      </c>
      <c r="D5393" s="0" t="s">
        <v>32</v>
      </c>
      <c r="E5393" s="0" t="s">
        <v>30</v>
      </c>
      <c r="F5393" s="0" t="s">
        <v>1399</v>
      </c>
      <c r="G5393" s="0" t="s">
        <v>1611</v>
      </c>
      <c r="H5393" s="0" t="n">
        <v>3.40633674418604</v>
      </c>
      <c r="I5393" s="0" t="n">
        <v>82.4204506081945</v>
      </c>
      <c r="J5393" s="0" t="n">
        <v>0</v>
      </c>
      <c r="K5393" s="0" t="n">
        <f aca="false">I5393*SUMIFS(syst_chauffage!$H$3:$H$27,syst_chauffage!$B$3:$B$27,D5393,syst_chauffage!$C$3:$C$27,E5393)</f>
        <v>82.4204506081945</v>
      </c>
      <c r="L5393" s="12" t="n">
        <f aca="false">H5393*SUMIFS(syst_chauffage!$K$3:$K$27,syst_chauffage!$B$3:$B$27,D5393,syst_chauffage!$C$3:$C$27,E5393)</f>
        <v>3.40633674418604</v>
      </c>
      <c r="N5393" s="0" t="str">
        <f aca="false">A5393</f>
        <v>Sport Loisir Culture</v>
      </c>
      <c r="O5393" s="0" t="str">
        <f aca="false">B5393</f>
        <v>Loisir</v>
      </c>
      <c r="P5393" s="0" t="str">
        <f aca="false">C5393</f>
        <v>Salle non spécialisée</v>
      </c>
      <c r="Q5393" s="0" t="str">
        <f aca="false">D5393</f>
        <v>Electrique direct performant</v>
      </c>
      <c r="R5393" s="0" t="str">
        <f aca="false">E5393</f>
        <v>Electricité</v>
      </c>
      <c r="S5393" s="0" t="str">
        <f aca="false">F5393</f>
        <v>0720912902</v>
      </c>
      <c r="T5393" s="0" t="str">
        <f aca="false">G5393</f>
        <v>3</v>
      </c>
      <c r="U5393" s="0" t="n">
        <f aca="false">L5393</f>
        <v>3.40633674418604</v>
      </c>
      <c r="V5393" s="0" t="n">
        <f aca="false">K5393</f>
        <v>82.4204506081945</v>
      </c>
      <c r="W5393" s="0" t="n">
        <f aca="false">J5393</f>
        <v>0</v>
      </c>
    </row>
    <row r="5394" customFormat="false" ht="12.8" hidden="false" customHeight="false" outlineLevel="0" collapsed="false">
      <c r="A5394" s="0" t="s">
        <v>78</v>
      </c>
      <c r="B5394" s="0" t="s">
        <v>1369</v>
      </c>
      <c r="C5394" s="0" t="s">
        <v>1384</v>
      </c>
      <c r="D5394" s="0" t="s">
        <v>50</v>
      </c>
      <c r="E5394" s="0" t="s">
        <v>14</v>
      </c>
      <c r="F5394" s="0" t="s">
        <v>1400</v>
      </c>
      <c r="G5394" s="0" t="s">
        <v>1611</v>
      </c>
      <c r="H5394" s="0" t="n">
        <v>1</v>
      </c>
      <c r="I5394" s="0" t="n">
        <v>12</v>
      </c>
      <c r="J5394" s="0" t="n">
        <v>0</v>
      </c>
      <c r="K5394" s="0" t="n">
        <f aca="false">I5394*SUMIFS(syst_chauffage!$H$3:$H$27,syst_chauffage!$B$3:$B$27,D5394,syst_chauffage!$C$3:$C$27,E5394)</f>
        <v>12</v>
      </c>
      <c r="L5394" s="12" t="n">
        <f aca="false">H5394*SUMIFS(syst_chauffage!$K$3:$K$27,syst_chauffage!$B$3:$B$27,D5394,syst_chauffage!$C$3:$C$27,E5394)</f>
        <v>1</v>
      </c>
      <c r="N5394" s="0" t="str">
        <f aca="false">A5394</f>
        <v>Sport Loisir Culture</v>
      </c>
      <c r="O5394" s="0" t="str">
        <f aca="false">B5394</f>
        <v>Loisir</v>
      </c>
      <c r="P5394" s="0" t="str">
        <f aca="false">C5394</f>
        <v>Salle non spécialisée</v>
      </c>
      <c r="Q5394" s="0" t="str">
        <f aca="false">D5394</f>
        <v>Tube radiant performant</v>
      </c>
      <c r="R5394" s="0" t="str">
        <f aca="false">E5394</f>
        <v>Gaz</v>
      </c>
      <c r="S5394" s="0" t="str">
        <f aca="false">F5394</f>
        <v>0720913104</v>
      </c>
      <c r="T5394" s="0" t="str">
        <f aca="false">G5394</f>
        <v>3</v>
      </c>
      <c r="U5394" s="0" t="n">
        <f aca="false">L5394</f>
        <v>1</v>
      </c>
      <c r="V5394" s="0" t="n">
        <f aca="false">K5394</f>
        <v>12</v>
      </c>
      <c r="W5394" s="0" t="n">
        <f aca="false">J5394</f>
        <v>0</v>
      </c>
    </row>
    <row r="5395" customFormat="false" ht="12.8" hidden="false" customHeight="false" outlineLevel="0" collapsed="false">
      <c r="A5395" s="0" t="s">
        <v>78</v>
      </c>
      <c r="B5395" s="0" t="s">
        <v>1369</v>
      </c>
      <c r="C5395" s="0" t="s">
        <v>1401</v>
      </c>
      <c r="D5395" s="0" t="s">
        <v>19</v>
      </c>
      <c r="E5395" s="0" t="s">
        <v>57</v>
      </c>
      <c r="F5395" s="0" t="s">
        <v>1402</v>
      </c>
      <c r="G5395" s="0" t="s">
        <v>1611</v>
      </c>
      <c r="H5395" s="0" t="n">
        <v>2.09014958784305</v>
      </c>
      <c r="I5395" s="0" t="n">
        <v>85.6869454988482</v>
      </c>
      <c r="J5395" s="0" t="n">
        <v>0</v>
      </c>
      <c r="K5395" s="0" t="n">
        <f aca="false">I5395*SUMIFS(syst_chauffage!$H$3:$H$27,syst_chauffage!$B$3:$B$27,D5395,syst_chauffage!$C$3:$C$27,E5395)</f>
        <v>119.31707284823</v>
      </c>
      <c r="L5395" s="12" t="n">
        <f aca="false">H5395*SUMIFS(syst_chauffage!$K$3:$K$27,syst_chauffage!$B$3:$B$27,D5395,syst_chauffage!$C$3:$C$27,E5395)</f>
        <v>2.09014958784305</v>
      </c>
      <c r="N5395" s="0" t="str">
        <f aca="false">A5395</f>
        <v>Sport Loisir Culture</v>
      </c>
      <c r="O5395" s="0" t="str">
        <f aca="false">B5395</f>
        <v>Loisir</v>
      </c>
      <c r="P5395" s="0" t="str">
        <f aca="false">C5395</f>
        <v>Vestiaire et rangement</v>
      </c>
      <c r="Q5395" s="0" t="str">
        <f aca="false">D5395</f>
        <v>Autre système centralisé</v>
      </c>
      <c r="R5395" s="0" t="str">
        <f aca="false">E5395</f>
        <v>Autres</v>
      </c>
      <c r="S5395" s="0" t="str">
        <f aca="false">F5395</f>
        <v>0720950101</v>
      </c>
      <c r="T5395" s="0" t="str">
        <f aca="false">G5395</f>
        <v>3</v>
      </c>
      <c r="U5395" s="0" t="n">
        <f aca="false">L5395</f>
        <v>2.09014958784305</v>
      </c>
      <c r="V5395" s="0" t="n">
        <f aca="false">K5395</f>
        <v>119.31707284823</v>
      </c>
      <c r="W5395" s="0" t="n">
        <f aca="false">J5395</f>
        <v>0</v>
      </c>
    </row>
    <row r="5396" customFormat="false" ht="12.8" hidden="false" customHeight="false" outlineLevel="0" collapsed="false">
      <c r="A5396" s="0" t="s">
        <v>78</v>
      </c>
      <c r="B5396" s="0" t="s">
        <v>1369</v>
      </c>
      <c r="C5396" s="0" t="s">
        <v>1401</v>
      </c>
      <c r="D5396" s="0" t="s">
        <v>19</v>
      </c>
      <c r="E5396" s="0" t="s">
        <v>57</v>
      </c>
      <c r="F5396" s="0" t="s">
        <v>1403</v>
      </c>
      <c r="G5396" s="0" t="s">
        <v>1611</v>
      </c>
      <c r="H5396" s="0" t="n">
        <v>2.05516399602207</v>
      </c>
      <c r="I5396" s="0" t="n">
        <v>86.2321028441361</v>
      </c>
      <c r="J5396" s="0" t="n">
        <v>0</v>
      </c>
      <c r="K5396" s="0" t="n">
        <f aca="false">I5396*SUMIFS(syst_chauffage!$H$3:$H$27,syst_chauffage!$B$3:$B$27,D5396,syst_chauffage!$C$3:$C$27,E5396)</f>
        <v>120.076191735043</v>
      </c>
      <c r="L5396" s="12" t="n">
        <f aca="false">H5396*SUMIFS(syst_chauffage!$K$3:$K$27,syst_chauffage!$B$3:$B$27,D5396,syst_chauffage!$C$3:$C$27,E5396)</f>
        <v>2.05516399602207</v>
      </c>
      <c r="N5396" s="0" t="str">
        <f aca="false">A5396</f>
        <v>Sport Loisir Culture</v>
      </c>
      <c r="O5396" s="0" t="str">
        <f aca="false">B5396</f>
        <v>Loisir</v>
      </c>
      <c r="P5396" s="0" t="str">
        <f aca="false">C5396</f>
        <v>Vestiaire et rangement</v>
      </c>
      <c r="Q5396" s="0" t="str">
        <f aca="false">D5396</f>
        <v>Autre système centralisé</v>
      </c>
      <c r="R5396" s="0" t="str">
        <f aca="false">E5396</f>
        <v>Autres</v>
      </c>
      <c r="S5396" s="0" t="str">
        <f aca="false">F5396</f>
        <v>0720950106</v>
      </c>
      <c r="T5396" s="0" t="str">
        <f aca="false">G5396</f>
        <v>3</v>
      </c>
      <c r="U5396" s="0" t="n">
        <f aca="false">L5396</f>
        <v>2.05516399602207</v>
      </c>
      <c r="V5396" s="0" t="n">
        <f aca="false">K5396</f>
        <v>120.076191735043</v>
      </c>
      <c r="W5396" s="0" t="n">
        <f aca="false">J5396</f>
        <v>0</v>
      </c>
    </row>
    <row r="5397" customFormat="false" ht="12.8" hidden="false" customHeight="false" outlineLevel="0" collapsed="false">
      <c r="A5397" s="0" t="s">
        <v>78</v>
      </c>
      <c r="B5397" s="0" t="s">
        <v>1369</v>
      </c>
      <c r="C5397" s="0" t="s">
        <v>1401</v>
      </c>
      <c r="D5397" s="0" t="s">
        <v>24</v>
      </c>
      <c r="E5397" s="0" t="s">
        <v>30</v>
      </c>
      <c r="F5397" s="0" t="s">
        <v>1404</v>
      </c>
      <c r="G5397" s="0" t="s">
        <v>1611</v>
      </c>
      <c r="H5397" s="0" t="n">
        <v>0.84</v>
      </c>
      <c r="I5397" s="0" t="n">
        <v>10.4</v>
      </c>
      <c r="J5397" s="0" t="n">
        <v>0</v>
      </c>
      <c r="K5397" s="0" t="n">
        <f aca="false">I5397*SUMIFS(syst_chauffage!$H$3:$H$27,syst_chauffage!$B$3:$B$27,D5397,syst_chauffage!$C$3:$C$27,E5397)</f>
        <v>3</v>
      </c>
      <c r="L5397" s="12" t="n">
        <f aca="false">H5397*SUMIFS(syst_chauffage!$K$3:$K$27,syst_chauffage!$B$3:$B$27,D5397,syst_chauffage!$C$3:$C$27,E5397)</f>
        <v>0.84</v>
      </c>
      <c r="N5397" s="0" t="str">
        <f aca="false">A5397</f>
        <v>Sport Loisir Culture</v>
      </c>
      <c r="O5397" s="0" t="str">
        <f aca="false">B5397</f>
        <v>Loisir</v>
      </c>
      <c r="P5397" s="0" t="str">
        <f aca="false">C5397</f>
        <v>Vestiaire et rangement</v>
      </c>
      <c r="Q5397" s="0" t="str">
        <f aca="false">D5397</f>
        <v>Cassette rayonnante</v>
      </c>
      <c r="R5397" s="0" t="str">
        <f aca="false">E5397</f>
        <v>Electricité</v>
      </c>
      <c r="S5397" s="0" t="str">
        <f aca="false">F5397</f>
        <v>0720950202</v>
      </c>
      <c r="T5397" s="0" t="str">
        <f aca="false">G5397</f>
        <v>3</v>
      </c>
      <c r="U5397" s="0" t="n">
        <f aca="false">L5397</f>
        <v>0.84</v>
      </c>
      <c r="V5397" s="0" t="n">
        <f aca="false">K5397</f>
        <v>3</v>
      </c>
      <c r="W5397" s="0" t="n">
        <f aca="false">J5397</f>
        <v>0</v>
      </c>
    </row>
    <row r="5398" customFormat="false" ht="12.8" hidden="false" customHeight="false" outlineLevel="0" collapsed="false">
      <c r="A5398" s="0" t="s">
        <v>78</v>
      </c>
      <c r="B5398" s="0" t="s">
        <v>1369</v>
      </c>
      <c r="C5398" s="0" t="s">
        <v>1401</v>
      </c>
      <c r="D5398" s="0" t="s">
        <v>22</v>
      </c>
      <c r="E5398" s="0" t="s">
        <v>23</v>
      </c>
      <c r="F5398" s="0" t="s">
        <v>1405</v>
      </c>
      <c r="G5398" s="0" t="s">
        <v>1611</v>
      </c>
      <c r="H5398" s="0" t="n">
        <v>0.6751212776325</v>
      </c>
      <c r="I5398" s="0" t="n">
        <v>65.5769035477539</v>
      </c>
      <c r="J5398" s="0" t="n">
        <v>0</v>
      </c>
      <c r="K5398" s="0" t="n">
        <f aca="false">I5398*SUMIFS(syst_chauffage!$H$3:$H$27,syst_chauffage!$B$3:$B$27,D5398,syst_chauffage!$C$3:$C$27,E5398)</f>
        <v>115.482403167314</v>
      </c>
      <c r="L5398" s="12" t="n">
        <f aca="false">H5398*SUMIFS(syst_chauffage!$K$3:$K$27,syst_chauffage!$B$3:$B$27,D5398,syst_chauffage!$C$3:$C$27,E5398)</f>
        <v>0.6751212776325</v>
      </c>
      <c r="N5398" s="0" t="str">
        <f aca="false">A5398</f>
        <v>Sport Loisir Culture</v>
      </c>
      <c r="O5398" s="0" t="str">
        <f aca="false">B5398</f>
        <v>Loisir</v>
      </c>
      <c r="P5398" s="0" t="str">
        <f aca="false">C5398</f>
        <v>Vestiaire et rangement</v>
      </c>
      <c r="Q5398" s="0" t="str">
        <f aca="false">D5398</f>
        <v>Chaudière fioul</v>
      </c>
      <c r="R5398" s="0" t="str">
        <f aca="false">E5398</f>
        <v>Fioul</v>
      </c>
      <c r="S5398" s="0" t="str">
        <f aca="false">F5398</f>
        <v>0720950303</v>
      </c>
      <c r="T5398" s="0" t="str">
        <f aca="false">G5398</f>
        <v>3</v>
      </c>
      <c r="U5398" s="0" t="n">
        <f aca="false">L5398</f>
        <v>0.6751212776325</v>
      </c>
      <c r="V5398" s="0" t="n">
        <f aca="false">K5398</f>
        <v>115.482403167314</v>
      </c>
      <c r="W5398" s="0" t="n">
        <f aca="false">J5398</f>
        <v>0</v>
      </c>
    </row>
    <row r="5399" customFormat="false" ht="12.8" hidden="false" customHeight="false" outlineLevel="0" collapsed="false">
      <c r="A5399" s="0" t="s">
        <v>78</v>
      </c>
      <c r="B5399" s="0" t="s">
        <v>1369</v>
      </c>
      <c r="C5399" s="0" t="s">
        <v>1401</v>
      </c>
      <c r="D5399" s="0" t="s">
        <v>13</v>
      </c>
      <c r="E5399" s="0" t="s">
        <v>14</v>
      </c>
      <c r="F5399" s="0" t="s">
        <v>1406</v>
      </c>
      <c r="G5399" s="0" t="s">
        <v>1611</v>
      </c>
      <c r="H5399" s="0" t="n">
        <v>0.684788667349835</v>
      </c>
      <c r="I5399" s="0" t="n">
        <v>52.0324030209529</v>
      </c>
      <c r="J5399" s="0" t="n">
        <v>224</v>
      </c>
      <c r="K5399" s="0" t="n">
        <f aca="false">I5399*SUMIFS(syst_chauffage!$H$3:$H$27,syst_chauffage!$B$3:$B$27,D5399,syst_chauffage!$C$3:$C$27,E5399)</f>
        <v>105.084211192286</v>
      </c>
      <c r="L5399" s="12" t="n">
        <f aca="false">H5399*SUMIFS(syst_chauffage!$K$3:$K$27,syst_chauffage!$B$3:$B$27,D5399,syst_chauffage!$C$3:$C$27,E5399)</f>
        <v>0.684788667349835</v>
      </c>
      <c r="N5399" s="0" t="str">
        <f aca="false">A5399</f>
        <v>Sport Loisir Culture</v>
      </c>
      <c r="O5399" s="0" t="str">
        <f aca="false">B5399</f>
        <v>Loisir</v>
      </c>
      <c r="P5399" s="0" t="str">
        <f aca="false">C5399</f>
        <v>Vestiaire et rangement</v>
      </c>
      <c r="Q5399" s="0" t="str">
        <f aca="false">D5399</f>
        <v>Chaudière gaz</v>
      </c>
      <c r="R5399" s="0" t="str">
        <f aca="false">E5399</f>
        <v>Gaz</v>
      </c>
      <c r="S5399" s="0" t="str">
        <f aca="false">F5399</f>
        <v>0720950404</v>
      </c>
      <c r="T5399" s="0" t="str">
        <f aca="false">G5399</f>
        <v>3</v>
      </c>
      <c r="U5399" s="0" t="n">
        <f aca="false">L5399</f>
        <v>0.684788667349835</v>
      </c>
      <c r="V5399" s="0" t="n">
        <f aca="false">K5399</f>
        <v>105.084211192286</v>
      </c>
      <c r="W5399" s="0" t="n">
        <f aca="false">J5399</f>
        <v>224</v>
      </c>
    </row>
    <row r="5400" customFormat="false" ht="12.8" hidden="false" customHeight="false" outlineLevel="0" collapsed="false">
      <c r="A5400" s="0" t="s">
        <v>78</v>
      </c>
      <c r="B5400" s="0" t="s">
        <v>1369</v>
      </c>
      <c r="C5400" s="0" t="s">
        <v>1401</v>
      </c>
      <c r="D5400" s="0" t="s">
        <v>29</v>
      </c>
      <c r="E5400" s="0" t="s">
        <v>30</v>
      </c>
      <c r="F5400" s="0" t="s">
        <v>1407</v>
      </c>
      <c r="G5400" s="0" t="s">
        <v>1611</v>
      </c>
      <c r="H5400" s="0" t="n">
        <v>0.92</v>
      </c>
      <c r="I5400" s="0" t="n">
        <v>10.4</v>
      </c>
      <c r="J5400" s="0" t="n">
        <v>0</v>
      </c>
      <c r="K5400" s="0" t="n">
        <f aca="false">I5400*SUMIFS(syst_chauffage!$H$3:$H$27,syst_chauffage!$B$3:$B$27,D5400,syst_chauffage!$C$3:$C$27,E5400)</f>
        <v>3</v>
      </c>
      <c r="L5400" s="12" t="n">
        <f aca="false">H5400*SUMIFS(syst_chauffage!$K$3:$K$27,syst_chauffage!$B$3:$B$27,D5400,syst_chauffage!$C$3:$C$27,E5400)</f>
        <v>0.92</v>
      </c>
      <c r="N5400" s="0" t="str">
        <f aca="false">A5400</f>
        <v>Sport Loisir Culture</v>
      </c>
      <c r="O5400" s="0" t="str">
        <f aca="false">B5400</f>
        <v>Loisir</v>
      </c>
      <c r="P5400" s="0" t="str">
        <f aca="false">C5400</f>
        <v>Vestiaire et rangement</v>
      </c>
      <c r="Q5400" s="0" t="str">
        <f aca="false">D5400</f>
        <v>Electrique direct</v>
      </c>
      <c r="R5400" s="0" t="str">
        <f aca="false">E5400</f>
        <v>Electricité</v>
      </c>
      <c r="S5400" s="0" t="str">
        <f aca="false">F5400</f>
        <v>0720950602</v>
      </c>
      <c r="T5400" s="0" t="str">
        <f aca="false">G5400</f>
        <v>3</v>
      </c>
      <c r="U5400" s="0" t="n">
        <f aca="false">L5400</f>
        <v>0.92</v>
      </c>
      <c r="V5400" s="0" t="n">
        <f aca="false">K5400</f>
        <v>3</v>
      </c>
      <c r="W5400" s="0" t="n">
        <f aca="false">J5400</f>
        <v>0</v>
      </c>
    </row>
    <row r="5401" customFormat="false" ht="12.8" hidden="false" customHeight="false" outlineLevel="0" collapsed="false">
      <c r="A5401" s="0" t="s">
        <v>78</v>
      </c>
      <c r="B5401" s="0" t="s">
        <v>1369</v>
      </c>
      <c r="C5401" s="0" t="s">
        <v>1401</v>
      </c>
      <c r="D5401" s="0" t="s">
        <v>36</v>
      </c>
      <c r="E5401" s="0" t="s">
        <v>30</v>
      </c>
      <c r="F5401" s="0" t="s">
        <v>1408</v>
      </c>
      <c r="G5401" s="0" t="s">
        <v>1611</v>
      </c>
      <c r="H5401" s="0" t="n">
        <v>2.95662809302325</v>
      </c>
      <c r="I5401" s="0" t="n">
        <v>57.9672560654796</v>
      </c>
      <c r="J5401" s="0" t="n">
        <v>603</v>
      </c>
      <c r="K5401" s="0" t="n">
        <f aca="false">I5401*SUMIFS(syst_chauffage!$H$3:$H$27,syst_chauffage!$B$3:$B$27,D5401,syst_chauffage!$C$3:$C$27,E5401)</f>
        <v>35.8619126428562</v>
      </c>
      <c r="L5401" s="12" t="n">
        <f aca="false">H5401*SUMIFS(syst_chauffage!$K$3:$K$27,syst_chauffage!$B$3:$B$27,D5401,syst_chauffage!$C$3:$C$27,E5401)</f>
        <v>2.48413091717754</v>
      </c>
      <c r="N5401" s="0" t="str">
        <f aca="false">A5401</f>
        <v>Sport Loisir Culture</v>
      </c>
      <c r="O5401" s="0" t="str">
        <f aca="false">B5401</f>
        <v>Loisir</v>
      </c>
      <c r="P5401" s="0" t="str">
        <f aca="false">C5401</f>
        <v>Vestiaire et rangement</v>
      </c>
      <c r="Q5401" s="0" t="str">
        <f aca="false">D5401</f>
        <v>PAC</v>
      </c>
      <c r="R5401" s="0" t="str">
        <f aca="false">E5401</f>
        <v>Electricité</v>
      </c>
      <c r="S5401" s="0" t="str">
        <f aca="false">F5401</f>
        <v>0720950902</v>
      </c>
      <c r="T5401" s="0" t="str">
        <f aca="false">G5401</f>
        <v>3</v>
      </c>
      <c r="U5401" s="0" t="n">
        <f aca="false">L5401</f>
        <v>2.48413091717754</v>
      </c>
      <c r="V5401" s="0" t="n">
        <f aca="false">K5401</f>
        <v>35.8619126428562</v>
      </c>
      <c r="W5401" s="0" t="n">
        <f aca="false">J5401</f>
        <v>603</v>
      </c>
    </row>
    <row r="5402" customFormat="false" ht="12.8" hidden="false" customHeight="false" outlineLevel="0" collapsed="false">
      <c r="A5402" s="0" t="s">
        <v>78</v>
      </c>
      <c r="B5402" s="0" t="s">
        <v>1369</v>
      </c>
      <c r="C5402" s="0" t="s">
        <v>1401</v>
      </c>
      <c r="D5402" s="0" t="s">
        <v>36</v>
      </c>
      <c r="E5402" s="0" t="s">
        <v>30</v>
      </c>
      <c r="F5402" s="0" t="s">
        <v>1409</v>
      </c>
      <c r="G5402" s="0" t="s">
        <v>1611</v>
      </c>
      <c r="H5402" s="0" t="n">
        <v>0.84</v>
      </c>
      <c r="I5402" s="0" t="n">
        <v>10.4</v>
      </c>
      <c r="J5402" s="0" t="n">
        <v>603</v>
      </c>
      <c r="K5402" s="0" t="n">
        <f aca="false">I5402*SUMIFS(syst_chauffage!$H$3:$H$27,syst_chauffage!$B$3:$B$27,D5402,syst_chauffage!$C$3:$C$27,E5402)</f>
        <v>6.43404426568691</v>
      </c>
      <c r="L5402" s="12" t="n">
        <f aca="false">H5402*SUMIFS(syst_chauffage!$K$3:$K$27,syst_chauffage!$B$3:$B$27,D5402,syst_chauffage!$C$3:$C$27,E5402)</f>
        <v>0.705760043122449</v>
      </c>
      <c r="N5402" s="0" t="str">
        <f aca="false">A5402</f>
        <v>Sport Loisir Culture</v>
      </c>
      <c r="O5402" s="0" t="str">
        <f aca="false">B5402</f>
        <v>Loisir</v>
      </c>
      <c r="P5402" s="0" t="str">
        <f aca="false">C5402</f>
        <v>Vestiaire et rangement</v>
      </c>
      <c r="Q5402" s="0" t="str">
        <f aca="false">D5402</f>
        <v>PAC</v>
      </c>
      <c r="R5402" s="0" t="str">
        <f aca="false">E5402</f>
        <v>Electricité</v>
      </c>
      <c r="S5402" s="0" t="str">
        <f aca="false">F5402</f>
        <v>0720951104</v>
      </c>
      <c r="T5402" s="0" t="str">
        <f aca="false">G5402</f>
        <v>3</v>
      </c>
      <c r="U5402" s="0" t="n">
        <f aca="false">L5402</f>
        <v>0.705760043122449</v>
      </c>
      <c r="V5402" s="0" t="n">
        <f aca="false">K5402</f>
        <v>6.43404426568691</v>
      </c>
      <c r="W5402" s="0" t="n">
        <f aca="false">J5402</f>
        <v>603</v>
      </c>
    </row>
    <row r="5403" customFormat="false" ht="12.8" hidden="false" customHeight="false" outlineLevel="0" collapsed="false">
      <c r="A5403" s="0" t="s">
        <v>78</v>
      </c>
      <c r="B5403" s="0" t="s">
        <v>1369</v>
      </c>
      <c r="C5403" s="0" t="s">
        <v>1401</v>
      </c>
      <c r="D5403" s="0" t="s">
        <v>51</v>
      </c>
      <c r="E5403" s="0" t="s">
        <v>57</v>
      </c>
      <c r="F5403" s="0" t="s">
        <v>1410</v>
      </c>
      <c r="G5403" s="0" t="s">
        <v>1611</v>
      </c>
      <c r="H5403" s="0" t="n">
        <v>2.52443483217545</v>
      </c>
      <c r="I5403" s="0" t="n">
        <v>102.00826845101</v>
      </c>
      <c r="J5403" s="0" t="n">
        <v>0</v>
      </c>
      <c r="K5403" s="0" t="n">
        <f aca="false">I5403*SUMIFS(syst_chauffage!$H$3:$H$27,syst_chauffage!$B$3:$B$27,D5403,syst_chauffage!$C$3:$C$27,E5403)</f>
        <v>216.14061288276</v>
      </c>
      <c r="L5403" s="12" t="n">
        <f aca="false">H5403*SUMIFS(syst_chauffage!$K$3:$K$27,syst_chauffage!$B$3:$B$27,D5403,syst_chauffage!$C$3:$C$27,E5403)</f>
        <v>2.52443483217545</v>
      </c>
      <c r="N5403" s="0" t="str">
        <f aca="false">A5403</f>
        <v>Sport Loisir Culture</v>
      </c>
      <c r="O5403" s="0" t="str">
        <f aca="false">B5403</f>
        <v>Loisir</v>
      </c>
      <c r="P5403" s="0" t="str">
        <f aca="false">C5403</f>
        <v>Vestiaire et rangement</v>
      </c>
      <c r="Q5403" s="0" t="str">
        <f aca="false">D5403</f>
        <v>Autre système centralisé performant</v>
      </c>
      <c r="R5403" s="0" t="str">
        <f aca="false">E5403</f>
        <v>Autres</v>
      </c>
      <c r="S5403" s="0" t="str">
        <f aca="false">F5403</f>
        <v>0720952101</v>
      </c>
      <c r="T5403" s="0" t="str">
        <f aca="false">G5403</f>
        <v>3</v>
      </c>
      <c r="U5403" s="0" t="n">
        <f aca="false">L5403</f>
        <v>2.52443483217545</v>
      </c>
      <c r="V5403" s="0" t="n">
        <f aca="false">K5403</f>
        <v>216.14061288276</v>
      </c>
      <c r="W5403" s="0" t="n">
        <f aca="false">J5403</f>
        <v>0</v>
      </c>
    </row>
    <row r="5404" customFormat="false" ht="12.8" hidden="false" customHeight="false" outlineLevel="0" collapsed="false">
      <c r="A5404" s="0" t="s">
        <v>78</v>
      </c>
      <c r="B5404" s="0" t="s">
        <v>1369</v>
      </c>
      <c r="C5404" s="0" t="s">
        <v>1401</v>
      </c>
      <c r="D5404" s="0" t="s">
        <v>51</v>
      </c>
      <c r="E5404" s="0" t="s">
        <v>58</v>
      </c>
      <c r="F5404" s="0" t="s">
        <v>1411</v>
      </c>
      <c r="G5404" s="0" t="s">
        <v>1611</v>
      </c>
      <c r="H5404" s="0" t="n">
        <v>2.49332711064539</v>
      </c>
      <c r="I5404" s="0" t="n">
        <v>102.657265290638</v>
      </c>
      <c r="J5404" s="0" t="n">
        <v>680</v>
      </c>
      <c r="K5404" s="0" t="n">
        <f aca="false">I5404*SUMIFS(syst_chauffage!$H$3:$H$27,syst_chauffage!$B$3:$B$27,D5404,syst_chauffage!$C$3:$C$27,E5404)</f>
        <v>219.070553515988</v>
      </c>
      <c r="L5404" s="12" t="n">
        <f aca="false">H5404*SUMIFS(syst_chauffage!$K$3:$K$27,syst_chauffage!$B$3:$B$27,D5404,syst_chauffage!$C$3:$C$27,E5404)</f>
        <v>2.49332711064539</v>
      </c>
      <c r="N5404" s="0" t="str">
        <f aca="false">A5404</f>
        <v>Sport Loisir Culture</v>
      </c>
      <c r="O5404" s="0" t="str">
        <f aca="false">B5404</f>
        <v>Loisir</v>
      </c>
      <c r="P5404" s="0" t="str">
        <f aca="false">C5404</f>
        <v>Vestiaire et rangement</v>
      </c>
      <c r="Q5404" s="0" t="str">
        <f aca="false">D5404</f>
        <v>Autre système centralisé performant</v>
      </c>
      <c r="R5404" s="0" t="str">
        <f aca="false">E5404</f>
        <v>Urbain</v>
      </c>
      <c r="S5404" s="0" t="str">
        <f aca="false">F5404</f>
        <v>0720952106</v>
      </c>
      <c r="T5404" s="0" t="str">
        <f aca="false">G5404</f>
        <v>3</v>
      </c>
      <c r="U5404" s="0" t="n">
        <f aca="false">L5404</f>
        <v>2.49332711064539</v>
      </c>
      <c r="V5404" s="0" t="n">
        <f aca="false">K5404</f>
        <v>219.070553515988</v>
      </c>
      <c r="W5404" s="0" t="n">
        <f aca="false">J5404</f>
        <v>680</v>
      </c>
    </row>
    <row r="5405" customFormat="false" ht="12.8" hidden="false" customHeight="false" outlineLevel="0" collapsed="false">
      <c r="A5405" s="0" t="s">
        <v>78</v>
      </c>
      <c r="B5405" s="0" t="s">
        <v>1369</v>
      </c>
      <c r="C5405" s="0" t="s">
        <v>1401</v>
      </c>
      <c r="D5405" s="0" t="s">
        <v>54</v>
      </c>
      <c r="E5405" s="0" t="s">
        <v>30</v>
      </c>
      <c r="F5405" s="0" t="s">
        <v>1412</v>
      </c>
      <c r="G5405" s="0" t="s">
        <v>1611</v>
      </c>
      <c r="H5405" s="0" t="n">
        <v>1</v>
      </c>
      <c r="I5405" s="0" t="n">
        <v>12</v>
      </c>
      <c r="J5405" s="0" t="n">
        <v>0</v>
      </c>
      <c r="K5405" s="0" t="n">
        <f aca="false">I5405*SUMIFS(syst_chauffage!$H$3:$H$27,syst_chauffage!$B$3:$B$27,D5405,syst_chauffage!$C$3:$C$27,E5405)</f>
        <v>12</v>
      </c>
      <c r="L5405" s="12" t="n">
        <f aca="false">H5405*SUMIFS(syst_chauffage!$K$3:$K$27,syst_chauffage!$B$3:$B$27,D5405,syst_chauffage!$C$3:$C$27,E5405)</f>
        <v>1</v>
      </c>
      <c r="N5405" s="0" t="str">
        <f aca="false">A5405</f>
        <v>Sport Loisir Culture</v>
      </c>
      <c r="O5405" s="0" t="str">
        <f aca="false">B5405</f>
        <v>Loisir</v>
      </c>
      <c r="P5405" s="0" t="str">
        <f aca="false">C5405</f>
        <v>Vestiaire et rangement</v>
      </c>
      <c r="Q5405" s="0" t="str">
        <f aca="false">D5405</f>
        <v>Cassette rayonnante performant</v>
      </c>
      <c r="R5405" s="0" t="str">
        <f aca="false">E5405</f>
        <v>Electricité</v>
      </c>
      <c r="S5405" s="0" t="str">
        <f aca="false">F5405</f>
        <v>0720952202</v>
      </c>
      <c r="T5405" s="0" t="str">
        <f aca="false">G5405</f>
        <v>3</v>
      </c>
      <c r="U5405" s="0" t="n">
        <f aca="false">L5405</f>
        <v>1</v>
      </c>
      <c r="V5405" s="0" t="n">
        <f aca="false">K5405</f>
        <v>12</v>
      </c>
      <c r="W5405" s="0" t="n">
        <f aca="false">J5405</f>
        <v>0</v>
      </c>
    </row>
    <row r="5406" customFormat="false" ht="12.8" hidden="false" customHeight="false" outlineLevel="0" collapsed="false">
      <c r="A5406" s="0" t="s">
        <v>78</v>
      </c>
      <c r="B5406" s="0" t="s">
        <v>1369</v>
      </c>
      <c r="C5406" s="0" t="s">
        <v>1401</v>
      </c>
      <c r="D5406" s="0" t="s">
        <v>27</v>
      </c>
      <c r="E5406" s="0" t="s">
        <v>23</v>
      </c>
      <c r="F5406" s="0" t="s">
        <v>1413</v>
      </c>
      <c r="G5406" s="0" t="s">
        <v>1611</v>
      </c>
      <c r="H5406" s="0" t="n">
        <v>0.7420238310277</v>
      </c>
      <c r="I5406" s="0" t="n">
        <v>78.0677423187547</v>
      </c>
      <c r="J5406" s="0" t="n">
        <v>504</v>
      </c>
      <c r="K5406" s="0" t="n">
        <f aca="false">I5406*SUMIFS(syst_chauffage!$H$3:$H$27,syst_chauffage!$B$3:$B$27,D5406,syst_chauffage!$C$3:$C$27,E5406)</f>
        <v>200.197163726508</v>
      </c>
      <c r="L5406" s="12" t="n">
        <f aca="false">H5406*SUMIFS(syst_chauffage!$K$3:$K$27,syst_chauffage!$B$3:$B$27,D5406,syst_chauffage!$C$3:$C$27,E5406)</f>
        <v>0.7420238310277</v>
      </c>
      <c r="N5406" s="0" t="str">
        <f aca="false">A5406</f>
        <v>Sport Loisir Culture</v>
      </c>
      <c r="O5406" s="0" t="str">
        <f aca="false">B5406</f>
        <v>Loisir</v>
      </c>
      <c r="P5406" s="0" t="str">
        <f aca="false">C5406</f>
        <v>Vestiaire et rangement</v>
      </c>
      <c r="Q5406" s="0" t="str">
        <f aca="false">D5406</f>
        <v>Chaudière condensation fioul</v>
      </c>
      <c r="R5406" s="0" t="str">
        <f aca="false">E5406</f>
        <v>Fioul</v>
      </c>
      <c r="S5406" s="0" t="str">
        <f aca="false">F5406</f>
        <v>0720952303</v>
      </c>
      <c r="T5406" s="0" t="str">
        <f aca="false">G5406</f>
        <v>3</v>
      </c>
      <c r="U5406" s="0" t="n">
        <f aca="false">L5406</f>
        <v>0.7420238310277</v>
      </c>
      <c r="V5406" s="0" t="n">
        <f aca="false">K5406</f>
        <v>200.197163726508</v>
      </c>
      <c r="W5406" s="0" t="n">
        <f aca="false">J5406</f>
        <v>504</v>
      </c>
    </row>
    <row r="5407" customFormat="false" ht="12.8" hidden="false" customHeight="false" outlineLevel="0" collapsed="false">
      <c r="A5407" s="0" t="s">
        <v>78</v>
      </c>
      <c r="B5407" s="0" t="s">
        <v>1369</v>
      </c>
      <c r="C5407" s="0" t="s">
        <v>1401</v>
      </c>
      <c r="D5407" s="0" t="s">
        <v>18</v>
      </c>
      <c r="E5407" s="0" t="s">
        <v>14</v>
      </c>
      <c r="F5407" s="0" t="s">
        <v>1414</v>
      </c>
      <c r="G5407" s="0" t="s">
        <v>1611</v>
      </c>
      <c r="H5407" s="0" t="n">
        <v>0.960868502280211</v>
      </c>
      <c r="I5407" s="0" t="n">
        <v>61.9433369297058</v>
      </c>
      <c r="J5407" s="0" t="n">
        <v>504</v>
      </c>
      <c r="K5407" s="0" t="n">
        <f aca="false">I5407*SUMIFS(syst_chauffage!$H$3:$H$27,syst_chauffage!$B$3:$B$27,D5407,syst_chauffage!$C$3:$C$27,E5407)</f>
        <v>168.791190331877</v>
      </c>
      <c r="L5407" s="12" t="n">
        <f aca="false">H5407*SUMIFS(syst_chauffage!$K$3:$K$27,syst_chauffage!$B$3:$B$27,D5407,syst_chauffage!$C$3:$C$27,E5407)</f>
        <v>0.933432718545417</v>
      </c>
      <c r="N5407" s="0" t="str">
        <f aca="false">A5407</f>
        <v>Sport Loisir Culture</v>
      </c>
      <c r="O5407" s="0" t="str">
        <f aca="false">B5407</f>
        <v>Loisir</v>
      </c>
      <c r="P5407" s="0" t="str">
        <f aca="false">C5407</f>
        <v>Vestiaire et rangement</v>
      </c>
      <c r="Q5407" s="0" t="str">
        <f aca="false">D5407</f>
        <v>Chaudière condensation gaz</v>
      </c>
      <c r="R5407" s="0" t="str">
        <f aca="false">E5407</f>
        <v>Gaz</v>
      </c>
      <c r="S5407" s="0" t="str">
        <f aca="false">F5407</f>
        <v>0720952404</v>
      </c>
      <c r="T5407" s="0" t="str">
        <f aca="false">G5407</f>
        <v>3</v>
      </c>
      <c r="U5407" s="0" t="n">
        <f aca="false">L5407</f>
        <v>0.933432718545417</v>
      </c>
      <c r="V5407" s="0" t="n">
        <f aca="false">K5407</f>
        <v>168.791190331877</v>
      </c>
      <c r="W5407" s="0" t="n">
        <f aca="false">J5407</f>
        <v>504</v>
      </c>
    </row>
    <row r="5408" customFormat="false" ht="12.8" hidden="false" customHeight="false" outlineLevel="0" collapsed="false">
      <c r="A5408" s="0" t="s">
        <v>78</v>
      </c>
      <c r="B5408" s="0" t="s">
        <v>1369</v>
      </c>
      <c r="C5408" s="0" t="s">
        <v>1401</v>
      </c>
      <c r="D5408" s="0" t="s">
        <v>32</v>
      </c>
      <c r="E5408" s="0" t="s">
        <v>30</v>
      </c>
      <c r="F5408" s="0" t="s">
        <v>1415</v>
      </c>
      <c r="G5408" s="0" t="s">
        <v>1611</v>
      </c>
      <c r="H5408" s="0" t="n">
        <v>1</v>
      </c>
      <c r="I5408" s="0" t="n">
        <v>12</v>
      </c>
      <c r="J5408" s="0" t="n">
        <v>0</v>
      </c>
      <c r="K5408" s="0" t="n">
        <f aca="false">I5408*SUMIFS(syst_chauffage!$H$3:$H$27,syst_chauffage!$B$3:$B$27,D5408,syst_chauffage!$C$3:$C$27,E5408)</f>
        <v>12</v>
      </c>
      <c r="L5408" s="12" t="n">
        <f aca="false">H5408*SUMIFS(syst_chauffage!$K$3:$K$27,syst_chauffage!$B$3:$B$27,D5408,syst_chauffage!$C$3:$C$27,E5408)</f>
        <v>1</v>
      </c>
      <c r="N5408" s="0" t="str">
        <f aca="false">A5408</f>
        <v>Sport Loisir Culture</v>
      </c>
      <c r="O5408" s="0" t="str">
        <f aca="false">B5408</f>
        <v>Loisir</v>
      </c>
      <c r="P5408" s="0" t="str">
        <f aca="false">C5408</f>
        <v>Vestiaire et rangement</v>
      </c>
      <c r="Q5408" s="0" t="str">
        <f aca="false">D5408</f>
        <v>Electrique direct performant</v>
      </c>
      <c r="R5408" s="0" t="str">
        <f aca="false">E5408</f>
        <v>Electricité</v>
      </c>
      <c r="S5408" s="0" t="str">
        <f aca="false">F5408</f>
        <v>0720952602</v>
      </c>
      <c r="T5408" s="0" t="str">
        <f aca="false">G5408</f>
        <v>3</v>
      </c>
      <c r="U5408" s="0" t="n">
        <f aca="false">L5408</f>
        <v>1</v>
      </c>
      <c r="V5408" s="0" t="n">
        <f aca="false">K5408</f>
        <v>12</v>
      </c>
      <c r="W5408" s="0" t="n">
        <f aca="false">J5408</f>
        <v>0</v>
      </c>
    </row>
    <row r="5409" customFormat="false" ht="12.8" hidden="false" customHeight="false" outlineLevel="0" collapsed="false">
      <c r="A5409" s="0" t="s">
        <v>78</v>
      </c>
      <c r="B5409" s="0" t="s">
        <v>1369</v>
      </c>
      <c r="C5409" s="0" t="s">
        <v>1401</v>
      </c>
      <c r="D5409" s="0" t="s">
        <v>38</v>
      </c>
      <c r="E5409" s="0" t="s">
        <v>30</v>
      </c>
      <c r="F5409" s="0" t="s">
        <v>1416</v>
      </c>
      <c r="G5409" s="0" t="s">
        <v>1611</v>
      </c>
      <c r="H5409" s="0" t="n">
        <v>3.41149395348837</v>
      </c>
      <c r="I5409" s="0" t="n">
        <v>69.00863817319</v>
      </c>
      <c r="J5409" s="0" t="n">
        <v>648</v>
      </c>
      <c r="K5409" s="0" t="n">
        <f aca="false">I5409*SUMIFS(syst_chauffage!$H$3:$H$27,syst_chauffage!$B$3:$B$27,D5409,syst_chauffage!$C$3:$C$27,E5409)</f>
        <v>69.7535037490589</v>
      </c>
      <c r="L5409" s="12" t="n">
        <f aca="false">H5409*SUMIFS(syst_chauffage!$K$3:$K$27,syst_chauffage!$B$3:$B$27,D5409,syst_chauffage!$C$3:$C$27,E5409)</f>
        <v>3.05197598099553</v>
      </c>
      <c r="N5409" s="0" t="str">
        <f aca="false">A5409</f>
        <v>Sport Loisir Culture</v>
      </c>
      <c r="O5409" s="0" t="str">
        <f aca="false">B5409</f>
        <v>Loisir</v>
      </c>
      <c r="P5409" s="0" t="str">
        <f aca="false">C5409</f>
        <v>Vestiaire et rangement</v>
      </c>
      <c r="Q5409" s="0" t="str">
        <f aca="false">D5409</f>
        <v>PAC performant</v>
      </c>
      <c r="R5409" s="0" t="str">
        <f aca="false">E5409</f>
        <v>Electricité</v>
      </c>
      <c r="S5409" s="0" t="str">
        <f aca="false">F5409</f>
        <v>0720952902</v>
      </c>
      <c r="T5409" s="0" t="str">
        <f aca="false">G5409</f>
        <v>3</v>
      </c>
      <c r="U5409" s="0" t="n">
        <f aca="false">L5409</f>
        <v>3.05197598099553</v>
      </c>
      <c r="V5409" s="0" t="n">
        <f aca="false">K5409</f>
        <v>69.7535037490589</v>
      </c>
      <c r="W5409" s="0" t="n">
        <f aca="false">J5409</f>
        <v>648</v>
      </c>
    </row>
    <row r="5410" customFormat="false" ht="12.8" hidden="false" customHeight="false" outlineLevel="0" collapsed="false">
      <c r="A5410" s="0" t="s">
        <v>78</v>
      </c>
      <c r="B5410" s="0" t="s">
        <v>1369</v>
      </c>
      <c r="C5410" s="0" t="s">
        <v>1401</v>
      </c>
      <c r="D5410" s="0" t="s">
        <v>38</v>
      </c>
      <c r="E5410" s="0" t="s">
        <v>30</v>
      </c>
      <c r="F5410" s="0" t="s">
        <v>1417</v>
      </c>
      <c r="G5410" s="0" t="s">
        <v>1611</v>
      </c>
      <c r="H5410" s="0" t="n">
        <v>1</v>
      </c>
      <c r="I5410" s="0" t="n">
        <v>12</v>
      </c>
      <c r="J5410" s="0" t="n">
        <v>648</v>
      </c>
      <c r="K5410" s="0" t="n">
        <f aca="false">I5410*SUMIFS(syst_chauffage!$H$3:$H$27,syst_chauffage!$B$3:$B$27,D5410,syst_chauffage!$C$3:$C$27,E5410)</f>
        <v>12.1295256238501</v>
      </c>
      <c r="L5410" s="12" t="n">
        <f aca="false">H5410*SUMIFS(syst_chauffage!$K$3:$K$27,syst_chauffage!$B$3:$B$27,D5410,syst_chauffage!$C$3:$C$27,E5410)</f>
        <v>0.894615679407779</v>
      </c>
      <c r="N5410" s="0" t="str">
        <f aca="false">A5410</f>
        <v>Sport Loisir Culture</v>
      </c>
      <c r="O5410" s="0" t="str">
        <f aca="false">B5410</f>
        <v>Loisir</v>
      </c>
      <c r="P5410" s="0" t="str">
        <f aca="false">C5410</f>
        <v>Vestiaire et rangement</v>
      </c>
      <c r="Q5410" s="0" t="str">
        <f aca="false">D5410</f>
        <v>PAC performant</v>
      </c>
      <c r="R5410" s="0" t="str">
        <f aca="false">E5410</f>
        <v>Electricité</v>
      </c>
      <c r="S5410" s="0" t="str">
        <f aca="false">F5410</f>
        <v>0720953104</v>
      </c>
      <c r="T5410" s="0" t="str">
        <f aca="false">G5410</f>
        <v>3</v>
      </c>
      <c r="U5410" s="0" t="n">
        <f aca="false">L5410</f>
        <v>0.894615679407779</v>
      </c>
      <c r="V5410" s="0" t="n">
        <f aca="false">K5410</f>
        <v>12.1295256238501</v>
      </c>
      <c r="W5410" s="0" t="n">
        <f aca="false">J5410</f>
        <v>648</v>
      </c>
    </row>
    <row r="5411" customFormat="false" ht="12.8" hidden="false" customHeight="false" outlineLevel="0" collapsed="false">
      <c r="A5411" s="0" t="s">
        <v>78</v>
      </c>
      <c r="B5411" s="0" t="s">
        <v>1418</v>
      </c>
      <c r="C5411" s="0" t="s">
        <v>204</v>
      </c>
      <c r="D5411" s="0" t="s">
        <v>19</v>
      </c>
      <c r="E5411" s="0" t="s">
        <v>57</v>
      </c>
      <c r="F5411" s="0" t="s">
        <v>1419</v>
      </c>
      <c r="G5411" s="0" t="s">
        <v>1611</v>
      </c>
      <c r="H5411" s="0" t="n">
        <v>0.859710520716844</v>
      </c>
      <c r="I5411" s="0" t="n">
        <v>21.8744328198858</v>
      </c>
      <c r="J5411" s="0" t="n">
        <v>0</v>
      </c>
      <c r="K5411" s="0" t="n">
        <f aca="false">I5411*SUMIFS(syst_chauffage!$H$3:$H$27,syst_chauffage!$B$3:$B$27,D5411,syst_chauffage!$C$3:$C$27,E5411)</f>
        <v>30.4596374522314</v>
      </c>
      <c r="L5411" s="12" t="n">
        <f aca="false">H5411*SUMIFS(syst_chauffage!$K$3:$K$27,syst_chauffage!$B$3:$B$27,D5411,syst_chauffage!$C$3:$C$27,E5411)</f>
        <v>0.859710520716844</v>
      </c>
      <c r="N5411" s="0" t="str">
        <f aca="false">A5411</f>
        <v>Sport Loisir Culture</v>
      </c>
      <c r="O5411" s="0" t="str">
        <f aca="false">B5411</f>
        <v>Sport</v>
      </c>
      <c r="P5411" s="0" t="str">
        <f aca="false">C5411</f>
        <v>Grand bar café tabac</v>
      </c>
      <c r="Q5411" s="0" t="str">
        <f aca="false">D5411</f>
        <v>Autre système centralisé</v>
      </c>
      <c r="R5411" s="0" t="str">
        <f aca="false">E5411</f>
        <v>Autres</v>
      </c>
      <c r="S5411" s="0" t="str">
        <f aca="false">F5411</f>
        <v>0729160101</v>
      </c>
      <c r="T5411" s="0" t="str">
        <f aca="false">G5411</f>
        <v>3</v>
      </c>
      <c r="U5411" s="0" t="n">
        <f aca="false">L5411</f>
        <v>0.859710520716844</v>
      </c>
      <c r="V5411" s="0" t="n">
        <f aca="false">K5411</f>
        <v>30.4596374522314</v>
      </c>
      <c r="W5411" s="0" t="n">
        <f aca="false">J5411</f>
        <v>0</v>
      </c>
    </row>
    <row r="5412" customFormat="false" ht="12.8" hidden="false" customHeight="false" outlineLevel="0" collapsed="false">
      <c r="A5412" s="0" t="s">
        <v>78</v>
      </c>
      <c r="B5412" s="0" t="s">
        <v>1418</v>
      </c>
      <c r="C5412" s="0" t="s">
        <v>204</v>
      </c>
      <c r="D5412" s="0" t="s">
        <v>19</v>
      </c>
      <c r="E5412" s="0" t="s">
        <v>57</v>
      </c>
      <c r="F5412" s="0" t="s">
        <v>1420</v>
      </c>
      <c r="G5412" s="0" t="s">
        <v>1611</v>
      </c>
      <c r="H5412" s="0" t="n">
        <v>0.996250598526978</v>
      </c>
      <c r="I5412" s="0" t="n">
        <v>21.1279793999175</v>
      </c>
      <c r="J5412" s="0" t="n">
        <v>0</v>
      </c>
      <c r="K5412" s="0" t="n">
        <f aca="false">I5412*SUMIFS(syst_chauffage!$H$3:$H$27,syst_chauffage!$B$3:$B$27,D5412,syst_chauffage!$C$3:$C$27,E5412)</f>
        <v>29.4202184769177</v>
      </c>
      <c r="L5412" s="12" t="n">
        <f aca="false">H5412*SUMIFS(syst_chauffage!$K$3:$K$27,syst_chauffage!$B$3:$B$27,D5412,syst_chauffage!$C$3:$C$27,E5412)</f>
        <v>0.996250598526978</v>
      </c>
      <c r="N5412" s="0" t="str">
        <f aca="false">A5412</f>
        <v>Sport Loisir Culture</v>
      </c>
      <c r="O5412" s="0" t="str">
        <f aca="false">B5412</f>
        <v>Sport</v>
      </c>
      <c r="P5412" s="0" t="str">
        <f aca="false">C5412</f>
        <v>Grand bar café tabac</v>
      </c>
      <c r="Q5412" s="0" t="str">
        <f aca="false">D5412</f>
        <v>Autre système centralisé</v>
      </c>
      <c r="R5412" s="0" t="str">
        <f aca="false">E5412</f>
        <v>Autres</v>
      </c>
      <c r="S5412" s="0" t="str">
        <f aca="false">F5412</f>
        <v>0729160106</v>
      </c>
      <c r="T5412" s="0" t="str">
        <f aca="false">G5412</f>
        <v>3</v>
      </c>
      <c r="U5412" s="0" t="n">
        <f aca="false">L5412</f>
        <v>0.996250598526978</v>
      </c>
      <c r="V5412" s="0" t="n">
        <f aca="false">K5412</f>
        <v>29.4202184769177</v>
      </c>
      <c r="W5412" s="0" t="n">
        <f aca="false">J5412</f>
        <v>0</v>
      </c>
    </row>
    <row r="5413" customFormat="false" ht="12.8" hidden="false" customHeight="false" outlineLevel="0" collapsed="false">
      <c r="A5413" s="0" t="s">
        <v>78</v>
      </c>
      <c r="B5413" s="0" t="s">
        <v>1418</v>
      </c>
      <c r="C5413" s="0" t="s">
        <v>204</v>
      </c>
      <c r="D5413" s="0" t="s">
        <v>22</v>
      </c>
      <c r="E5413" s="0" t="s">
        <v>23</v>
      </c>
      <c r="F5413" s="0" t="s">
        <v>1421</v>
      </c>
      <c r="G5413" s="0" t="s">
        <v>1611</v>
      </c>
      <c r="H5413" s="0" t="n">
        <v>0.570451411535735</v>
      </c>
      <c r="I5413" s="0" t="n">
        <v>15.5082889673934</v>
      </c>
      <c r="J5413" s="0" t="n">
        <v>0</v>
      </c>
      <c r="K5413" s="0" t="n">
        <f aca="false">I5413*SUMIFS(syst_chauffage!$H$3:$H$27,syst_chauffage!$B$3:$B$27,D5413,syst_chauffage!$C$3:$C$27,E5413)</f>
        <v>27.3104459356419</v>
      </c>
      <c r="L5413" s="12" t="n">
        <f aca="false">H5413*SUMIFS(syst_chauffage!$K$3:$K$27,syst_chauffage!$B$3:$B$27,D5413,syst_chauffage!$C$3:$C$27,E5413)</f>
        <v>0.570451411535735</v>
      </c>
      <c r="N5413" s="0" t="str">
        <f aca="false">A5413</f>
        <v>Sport Loisir Culture</v>
      </c>
      <c r="O5413" s="0" t="str">
        <f aca="false">B5413</f>
        <v>Sport</v>
      </c>
      <c r="P5413" s="0" t="str">
        <f aca="false">C5413</f>
        <v>Grand bar café tabac</v>
      </c>
      <c r="Q5413" s="0" t="str">
        <f aca="false">D5413</f>
        <v>Chaudière fioul</v>
      </c>
      <c r="R5413" s="0" t="str">
        <f aca="false">E5413</f>
        <v>Fioul</v>
      </c>
      <c r="S5413" s="0" t="str">
        <f aca="false">F5413</f>
        <v>0729160303</v>
      </c>
      <c r="T5413" s="0" t="str">
        <f aca="false">G5413</f>
        <v>3</v>
      </c>
      <c r="U5413" s="0" t="n">
        <f aca="false">L5413</f>
        <v>0.570451411535735</v>
      </c>
      <c r="V5413" s="0" t="n">
        <f aca="false">K5413</f>
        <v>27.3104459356419</v>
      </c>
      <c r="W5413" s="0" t="n">
        <f aca="false">J5413</f>
        <v>0</v>
      </c>
    </row>
    <row r="5414" customFormat="false" ht="12.8" hidden="false" customHeight="false" outlineLevel="0" collapsed="false">
      <c r="A5414" s="0" t="s">
        <v>78</v>
      </c>
      <c r="B5414" s="0" t="s">
        <v>1418</v>
      </c>
      <c r="C5414" s="0" t="s">
        <v>204</v>
      </c>
      <c r="D5414" s="0" t="s">
        <v>13</v>
      </c>
      <c r="E5414" s="0" t="s">
        <v>14</v>
      </c>
      <c r="F5414" s="0" t="s">
        <v>1422</v>
      </c>
      <c r="G5414" s="0" t="s">
        <v>1611</v>
      </c>
      <c r="H5414" s="0" t="n">
        <v>0.686279255534833</v>
      </c>
      <c r="I5414" s="0" t="n">
        <v>11.1575907489099</v>
      </c>
      <c r="J5414" s="0" t="n">
        <v>462</v>
      </c>
      <c r="K5414" s="0" t="n">
        <f aca="false">I5414*SUMIFS(syst_chauffage!$H$3:$H$27,syst_chauffage!$B$3:$B$27,D5414,syst_chauffage!$C$3:$C$27,E5414)</f>
        <v>22.5337780802359</v>
      </c>
      <c r="L5414" s="12" t="n">
        <f aca="false">H5414*SUMIFS(syst_chauffage!$K$3:$K$27,syst_chauffage!$B$3:$B$27,D5414,syst_chauffage!$C$3:$C$27,E5414)</f>
        <v>0.686279255534833</v>
      </c>
      <c r="N5414" s="0" t="str">
        <f aca="false">A5414</f>
        <v>Sport Loisir Culture</v>
      </c>
      <c r="O5414" s="0" t="str">
        <f aca="false">B5414</f>
        <v>Sport</v>
      </c>
      <c r="P5414" s="0" t="str">
        <f aca="false">C5414</f>
        <v>Grand bar café tabac</v>
      </c>
      <c r="Q5414" s="0" t="str">
        <f aca="false">D5414</f>
        <v>Chaudière gaz</v>
      </c>
      <c r="R5414" s="0" t="str">
        <f aca="false">E5414</f>
        <v>Gaz</v>
      </c>
      <c r="S5414" s="0" t="str">
        <f aca="false">F5414</f>
        <v>0729160404</v>
      </c>
      <c r="T5414" s="0" t="str">
        <f aca="false">G5414</f>
        <v>3</v>
      </c>
      <c r="U5414" s="0" t="n">
        <f aca="false">L5414</f>
        <v>0.686279255534833</v>
      </c>
      <c r="V5414" s="0" t="n">
        <f aca="false">K5414</f>
        <v>22.5337780802359</v>
      </c>
      <c r="W5414" s="0" t="n">
        <f aca="false">J5414</f>
        <v>462</v>
      </c>
    </row>
    <row r="5415" customFormat="false" ht="12.8" hidden="false" customHeight="false" outlineLevel="0" collapsed="false">
      <c r="A5415" s="0" t="s">
        <v>78</v>
      </c>
      <c r="B5415" s="0" t="s">
        <v>1418</v>
      </c>
      <c r="C5415" s="0" t="s">
        <v>204</v>
      </c>
      <c r="D5415" s="0" t="s">
        <v>29</v>
      </c>
      <c r="E5415" s="0" t="s">
        <v>30</v>
      </c>
      <c r="F5415" s="0" t="s">
        <v>1423</v>
      </c>
      <c r="G5415" s="0" t="s">
        <v>1611</v>
      </c>
      <c r="H5415" s="0" t="n">
        <v>0.92</v>
      </c>
      <c r="I5415" s="0" t="n">
        <v>10.4</v>
      </c>
      <c r="J5415" s="0" t="n">
        <v>0</v>
      </c>
      <c r="K5415" s="0" t="n">
        <f aca="false">I5415*SUMIFS(syst_chauffage!$H$3:$H$27,syst_chauffage!$B$3:$B$27,D5415,syst_chauffage!$C$3:$C$27,E5415)</f>
        <v>3</v>
      </c>
      <c r="L5415" s="12" t="n">
        <f aca="false">H5415*SUMIFS(syst_chauffage!$K$3:$K$27,syst_chauffage!$B$3:$B$27,D5415,syst_chauffage!$C$3:$C$27,E5415)</f>
        <v>0.92</v>
      </c>
      <c r="N5415" s="0" t="str">
        <f aca="false">A5415</f>
        <v>Sport Loisir Culture</v>
      </c>
      <c r="O5415" s="0" t="str">
        <f aca="false">B5415</f>
        <v>Sport</v>
      </c>
      <c r="P5415" s="0" t="str">
        <f aca="false">C5415</f>
        <v>Grand bar café tabac</v>
      </c>
      <c r="Q5415" s="0" t="str">
        <f aca="false">D5415</f>
        <v>Electrique direct</v>
      </c>
      <c r="R5415" s="0" t="str">
        <f aca="false">E5415</f>
        <v>Electricité</v>
      </c>
      <c r="S5415" s="0" t="str">
        <f aca="false">F5415</f>
        <v>0729160602</v>
      </c>
      <c r="T5415" s="0" t="str">
        <f aca="false">G5415</f>
        <v>3</v>
      </c>
      <c r="U5415" s="0" t="n">
        <f aca="false">L5415</f>
        <v>0.92</v>
      </c>
      <c r="V5415" s="0" t="n">
        <f aca="false">K5415</f>
        <v>3</v>
      </c>
      <c r="W5415" s="0" t="n">
        <f aca="false">J5415</f>
        <v>0</v>
      </c>
    </row>
    <row r="5416" customFormat="false" ht="12.8" hidden="false" customHeight="false" outlineLevel="0" collapsed="false">
      <c r="A5416" s="0" t="s">
        <v>78</v>
      </c>
      <c r="B5416" s="0" t="s">
        <v>1418</v>
      </c>
      <c r="C5416" s="0" t="s">
        <v>204</v>
      </c>
      <c r="D5416" s="0" t="s">
        <v>36</v>
      </c>
      <c r="E5416" s="0" t="s">
        <v>30</v>
      </c>
      <c r="F5416" s="0" t="s">
        <v>1424</v>
      </c>
      <c r="G5416" s="0" t="s">
        <v>1611</v>
      </c>
      <c r="H5416" s="0" t="n">
        <v>2.9521585116279</v>
      </c>
      <c r="I5416" s="0" t="n">
        <v>11.6810056439421</v>
      </c>
      <c r="J5416" s="0" t="n">
        <v>738</v>
      </c>
      <c r="K5416" s="0" t="n">
        <f aca="false">I5416*SUMIFS(syst_chauffage!$H$3:$H$27,syst_chauffage!$B$3:$B$27,D5416,syst_chauffage!$C$3:$C$27,E5416)</f>
        <v>7.22654878662136</v>
      </c>
      <c r="L5416" s="12" t="n">
        <f aca="false">H5416*SUMIFS(syst_chauffage!$K$3:$K$27,syst_chauffage!$B$3:$B$27,D5416,syst_chauffage!$C$3:$C$27,E5416)</f>
        <v>2.48037561722716</v>
      </c>
      <c r="N5416" s="0" t="str">
        <f aca="false">A5416</f>
        <v>Sport Loisir Culture</v>
      </c>
      <c r="O5416" s="0" t="str">
        <f aca="false">B5416</f>
        <v>Sport</v>
      </c>
      <c r="P5416" s="0" t="str">
        <f aca="false">C5416</f>
        <v>Grand bar café tabac</v>
      </c>
      <c r="Q5416" s="0" t="str">
        <f aca="false">D5416</f>
        <v>PAC</v>
      </c>
      <c r="R5416" s="0" t="str">
        <f aca="false">E5416</f>
        <v>Electricité</v>
      </c>
      <c r="S5416" s="0" t="str">
        <f aca="false">F5416</f>
        <v>0729160902</v>
      </c>
      <c r="T5416" s="0" t="str">
        <f aca="false">G5416</f>
        <v>3</v>
      </c>
      <c r="U5416" s="0" t="n">
        <f aca="false">L5416</f>
        <v>2.48037561722716</v>
      </c>
      <c r="V5416" s="0" t="n">
        <f aca="false">K5416</f>
        <v>7.22654878662136</v>
      </c>
      <c r="W5416" s="0" t="n">
        <f aca="false">J5416</f>
        <v>738</v>
      </c>
    </row>
    <row r="5417" customFormat="false" ht="12.8" hidden="false" customHeight="false" outlineLevel="0" collapsed="false">
      <c r="A5417" s="0" t="s">
        <v>78</v>
      </c>
      <c r="B5417" s="0" t="s">
        <v>1418</v>
      </c>
      <c r="C5417" s="0" t="s">
        <v>204</v>
      </c>
      <c r="D5417" s="0" t="s">
        <v>42</v>
      </c>
      <c r="E5417" s="0" t="s">
        <v>30</v>
      </c>
      <c r="F5417" s="0" t="s">
        <v>1425</v>
      </c>
      <c r="G5417" s="0" t="s">
        <v>1611</v>
      </c>
      <c r="H5417" s="0" t="n">
        <v>2.81101778073089</v>
      </c>
      <c r="I5417" s="0" t="n">
        <v>11.1768216</v>
      </c>
      <c r="J5417" s="0" t="n">
        <v>738</v>
      </c>
      <c r="K5417" s="0" t="n">
        <f aca="false">I5417*SUMIFS(syst_chauffage!$H$3:$H$27,syst_chauffage!$B$3:$B$27,D5417,syst_chauffage!$C$3:$C$27,E5417)</f>
        <v>10.0892300791824</v>
      </c>
      <c r="L5417" s="12" t="n">
        <f aca="false">H5417*SUMIFS(syst_chauffage!$K$3:$K$27,syst_chauffage!$B$3:$B$27,D5417,syst_chauffage!$C$3:$C$27,E5417)</f>
        <v>2.50613183237212</v>
      </c>
      <c r="N5417" s="0" t="str">
        <f aca="false">A5417</f>
        <v>Sport Loisir Culture</v>
      </c>
      <c r="O5417" s="0" t="str">
        <f aca="false">B5417</f>
        <v>Sport</v>
      </c>
      <c r="P5417" s="0" t="str">
        <f aca="false">C5417</f>
        <v>Grand bar café tabac</v>
      </c>
      <c r="Q5417" s="0" t="str">
        <f aca="false">D5417</f>
        <v>Rooftop</v>
      </c>
      <c r="R5417" s="0" t="str">
        <f aca="false">E5417</f>
        <v>Electricité</v>
      </c>
      <c r="S5417" s="0" t="str">
        <f aca="false">F5417</f>
        <v>0729161002</v>
      </c>
      <c r="T5417" s="0" t="str">
        <f aca="false">G5417</f>
        <v>3</v>
      </c>
      <c r="U5417" s="0" t="n">
        <f aca="false">L5417</f>
        <v>2.50613183237212</v>
      </c>
      <c r="V5417" s="0" t="n">
        <f aca="false">K5417</f>
        <v>10.0892300791824</v>
      </c>
      <c r="W5417" s="0" t="n">
        <f aca="false">J5417</f>
        <v>738</v>
      </c>
    </row>
    <row r="5418" customFormat="false" ht="12.8" hidden="false" customHeight="false" outlineLevel="0" collapsed="false">
      <c r="A5418" s="0" t="s">
        <v>78</v>
      </c>
      <c r="B5418" s="0" t="s">
        <v>1418</v>
      </c>
      <c r="C5418" s="0" t="s">
        <v>204</v>
      </c>
      <c r="D5418" s="0" t="s">
        <v>51</v>
      </c>
      <c r="E5418" s="0" t="s">
        <v>57</v>
      </c>
      <c r="F5418" s="0" t="s">
        <v>1426</v>
      </c>
      <c r="G5418" s="0" t="s">
        <v>1611</v>
      </c>
      <c r="H5418" s="0" t="n">
        <v>0.947875899605418</v>
      </c>
      <c r="I5418" s="0" t="n">
        <v>26.0409914522451</v>
      </c>
      <c r="J5418" s="0" t="n">
        <v>0</v>
      </c>
      <c r="K5418" s="0" t="n">
        <f aca="false">I5418*SUMIFS(syst_chauffage!$H$3:$H$27,syst_chauffage!$B$3:$B$27,D5418,syst_chauffage!$C$3:$C$27,E5418)</f>
        <v>55.177055135154</v>
      </c>
      <c r="L5418" s="12" t="n">
        <f aca="false">H5418*SUMIFS(syst_chauffage!$K$3:$K$27,syst_chauffage!$B$3:$B$27,D5418,syst_chauffage!$C$3:$C$27,E5418)</f>
        <v>0.947875899605418</v>
      </c>
      <c r="N5418" s="0" t="str">
        <f aca="false">A5418</f>
        <v>Sport Loisir Culture</v>
      </c>
      <c r="O5418" s="0" t="str">
        <f aca="false">B5418</f>
        <v>Sport</v>
      </c>
      <c r="P5418" s="0" t="str">
        <f aca="false">C5418</f>
        <v>Grand bar café tabac</v>
      </c>
      <c r="Q5418" s="0" t="str">
        <f aca="false">D5418</f>
        <v>Autre système centralisé performant</v>
      </c>
      <c r="R5418" s="0" t="str">
        <f aca="false">E5418</f>
        <v>Autres</v>
      </c>
      <c r="S5418" s="0" t="str">
        <f aca="false">F5418</f>
        <v>0729162101</v>
      </c>
      <c r="T5418" s="0" t="str">
        <f aca="false">G5418</f>
        <v>3</v>
      </c>
      <c r="U5418" s="0" t="n">
        <f aca="false">L5418</f>
        <v>0.947875899605418</v>
      </c>
      <c r="V5418" s="0" t="n">
        <f aca="false">K5418</f>
        <v>55.177055135154</v>
      </c>
      <c r="W5418" s="0" t="n">
        <f aca="false">J5418</f>
        <v>0</v>
      </c>
    </row>
    <row r="5419" customFormat="false" ht="12.8" hidden="false" customHeight="false" outlineLevel="0" collapsed="false">
      <c r="A5419" s="0" t="s">
        <v>78</v>
      </c>
      <c r="B5419" s="0" t="s">
        <v>1418</v>
      </c>
      <c r="C5419" s="0" t="s">
        <v>204</v>
      </c>
      <c r="D5419" s="0" t="s">
        <v>51</v>
      </c>
      <c r="E5419" s="0" t="s">
        <v>57</v>
      </c>
      <c r="F5419" s="0" t="s">
        <v>1427</v>
      </c>
      <c r="G5419" s="0" t="s">
        <v>1611</v>
      </c>
      <c r="H5419" s="0" t="n">
        <v>1.09753635480448</v>
      </c>
      <c r="I5419" s="0" t="n">
        <v>25.1523564284732</v>
      </c>
      <c r="J5419" s="0" t="n">
        <v>0</v>
      </c>
      <c r="K5419" s="0" t="n">
        <f aca="false">I5419*SUMIFS(syst_chauffage!$H$3:$H$27,syst_chauffage!$B$3:$B$27,D5419,syst_chauffage!$C$3:$C$27,E5419)</f>
        <v>53.2941673890554</v>
      </c>
      <c r="L5419" s="12" t="n">
        <f aca="false">H5419*SUMIFS(syst_chauffage!$K$3:$K$27,syst_chauffage!$B$3:$B$27,D5419,syst_chauffage!$C$3:$C$27,E5419)</f>
        <v>1.09753635480448</v>
      </c>
      <c r="N5419" s="0" t="str">
        <f aca="false">A5419</f>
        <v>Sport Loisir Culture</v>
      </c>
      <c r="O5419" s="0" t="str">
        <f aca="false">B5419</f>
        <v>Sport</v>
      </c>
      <c r="P5419" s="0" t="str">
        <f aca="false">C5419</f>
        <v>Grand bar café tabac</v>
      </c>
      <c r="Q5419" s="0" t="str">
        <f aca="false">D5419</f>
        <v>Autre système centralisé performant</v>
      </c>
      <c r="R5419" s="0" t="str">
        <f aca="false">E5419</f>
        <v>Autres</v>
      </c>
      <c r="S5419" s="0" t="str">
        <f aca="false">F5419</f>
        <v>0729162106</v>
      </c>
      <c r="T5419" s="0" t="str">
        <f aca="false">G5419</f>
        <v>3</v>
      </c>
      <c r="U5419" s="0" t="n">
        <f aca="false">L5419</f>
        <v>1.09753635480448</v>
      </c>
      <c r="V5419" s="0" t="n">
        <f aca="false">K5419</f>
        <v>53.2941673890554</v>
      </c>
      <c r="W5419" s="0" t="n">
        <f aca="false">J5419</f>
        <v>0</v>
      </c>
    </row>
    <row r="5420" customFormat="false" ht="12.8" hidden="false" customHeight="false" outlineLevel="0" collapsed="false">
      <c r="A5420" s="0" t="s">
        <v>78</v>
      </c>
      <c r="B5420" s="0" t="s">
        <v>1418</v>
      </c>
      <c r="C5420" s="0" t="s">
        <v>204</v>
      </c>
      <c r="D5420" s="0" t="s">
        <v>27</v>
      </c>
      <c r="E5420" s="0" t="s">
        <v>23</v>
      </c>
      <c r="F5420" s="0" t="s">
        <v>1428</v>
      </c>
      <c r="G5420" s="0" t="s">
        <v>1611</v>
      </c>
      <c r="H5420" s="0" t="n">
        <v>0.754144357314103</v>
      </c>
      <c r="I5420" s="0" t="n">
        <v>18.4622487707064</v>
      </c>
      <c r="J5420" s="0" t="n">
        <v>1064</v>
      </c>
      <c r="K5420" s="0" t="n">
        <f aca="false">I5420*SUMIFS(syst_chauffage!$H$3:$H$27,syst_chauffage!$B$3:$B$27,D5420,syst_chauffage!$C$3:$C$27,E5420)</f>
        <v>47.3446487643681</v>
      </c>
      <c r="L5420" s="12" t="n">
        <f aca="false">H5420*SUMIFS(syst_chauffage!$K$3:$K$27,syst_chauffage!$B$3:$B$27,D5420,syst_chauffage!$C$3:$C$27,E5420)</f>
        <v>0.754144357314103</v>
      </c>
      <c r="N5420" s="0" t="str">
        <f aca="false">A5420</f>
        <v>Sport Loisir Culture</v>
      </c>
      <c r="O5420" s="0" t="str">
        <f aca="false">B5420</f>
        <v>Sport</v>
      </c>
      <c r="P5420" s="0" t="str">
        <f aca="false">C5420</f>
        <v>Grand bar café tabac</v>
      </c>
      <c r="Q5420" s="0" t="str">
        <f aca="false">D5420</f>
        <v>Chaudière condensation fioul</v>
      </c>
      <c r="R5420" s="0" t="str">
        <f aca="false">E5420</f>
        <v>Fioul</v>
      </c>
      <c r="S5420" s="0" t="str">
        <f aca="false">F5420</f>
        <v>0729162303</v>
      </c>
      <c r="T5420" s="0" t="str">
        <f aca="false">G5420</f>
        <v>3</v>
      </c>
      <c r="U5420" s="0" t="n">
        <f aca="false">L5420</f>
        <v>0.754144357314103</v>
      </c>
      <c r="V5420" s="0" t="n">
        <f aca="false">K5420</f>
        <v>47.3446487643681</v>
      </c>
      <c r="W5420" s="0" t="n">
        <f aca="false">J5420</f>
        <v>1064</v>
      </c>
    </row>
    <row r="5421" customFormat="false" ht="12.8" hidden="false" customHeight="false" outlineLevel="0" collapsed="false">
      <c r="A5421" s="0" t="s">
        <v>78</v>
      </c>
      <c r="B5421" s="0" t="s">
        <v>1418</v>
      </c>
      <c r="C5421" s="0" t="s">
        <v>204</v>
      </c>
      <c r="D5421" s="0" t="s">
        <v>18</v>
      </c>
      <c r="E5421" s="0" t="s">
        <v>14</v>
      </c>
      <c r="F5421" s="0" t="s">
        <v>1429</v>
      </c>
      <c r="G5421" s="0" t="s">
        <v>1611</v>
      </c>
      <c r="H5421" s="0" t="n">
        <v>0.981729664724299</v>
      </c>
      <c r="I5421" s="0" t="n">
        <v>13.2828461296546</v>
      </c>
      <c r="J5421" s="0" t="n">
        <v>1064</v>
      </c>
      <c r="K5421" s="0" t="n">
        <f aca="false">I5421*SUMIFS(syst_chauffage!$H$3:$H$27,syst_chauffage!$B$3:$B$27,D5421,syst_chauffage!$C$3:$C$27,E5421)</f>
        <v>36.1948115866578</v>
      </c>
      <c r="L5421" s="12" t="n">
        <f aca="false">H5421*SUMIFS(syst_chauffage!$K$3:$K$27,syst_chauffage!$B$3:$B$27,D5421,syst_chauffage!$C$3:$C$27,E5421)</f>
        <v>0.953698229930163</v>
      </c>
      <c r="N5421" s="0" t="str">
        <f aca="false">A5421</f>
        <v>Sport Loisir Culture</v>
      </c>
      <c r="O5421" s="0" t="str">
        <f aca="false">B5421</f>
        <v>Sport</v>
      </c>
      <c r="P5421" s="0" t="str">
        <f aca="false">C5421</f>
        <v>Grand bar café tabac</v>
      </c>
      <c r="Q5421" s="0" t="str">
        <f aca="false">D5421</f>
        <v>Chaudière condensation gaz</v>
      </c>
      <c r="R5421" s="0" t="str">
        <f aca="false">E5421</f>
        <v>Gaz</v>
      </c>
      <c r="S5421" s="0" t="str">
        <f aca="false">F5421</f>
        <v>0729162404</v>
      </c>
      <c r="T5421" s="0" t="str">
        <f aca="false">G5421</f>
        <v>3</v>
      </c>
      <c r="U5421" s="0" t="n">
        <f aca="false">L5421</f>
        <v>0.953698229930163</v>
      </c>
      <c r="V5421" s="0" t="n">
        <f aca="false">K5421</f>
        <v>36.1948115866578</v>
      </c>
      <c r="W5421" s="0" t="n">
        <f aca="false">J5421</f>
        <v>1064</v>
      </c>
    </row>
    <row r="5422" customFormat="false" ht="12.8" hidden="false" customHeight="false" outlineLevel="0" collapsed="false">
      <c r="A5422" s="0" t="s">
        <v>78</v>
      </c>
      <c r="B5422" s="0" t="s">
        <v>1418</v>
      </c>
      <c r="C5422" s="0" t="s">
        <v>204</v>
      </c>
      <c r="D5422" s="0" t="s">
        <v>32</v>
      </c>
      <c r="E5422" s="0" t="s">
        <v>30</v>
      </c>
      <c r="F5422" s="0" t="s">
        <v>1430</v>
      </c>
      <c r="G5422" s="0" t="s">
        <v>1611</v>
      </c>
      <c r="H5422" s="0" t="n">
        <v>1</v>
      </c>
      <c r="I5422" s="0" t="n">
        <v>12</v>
      </c>
      <c r="J5422" s="0" t="n">
        <v>0</v>
      </c>
      <c r="K5422" s="0" t="n">
        <f aca="false">I5422*SUMIFS(syst_chauffage!$H$3:$H$27,syst_chauffage!$B$3:$B$27,D5422,syst_chauffage!$C$3:$C$27,E5422)</f>
        <v>12</v>
      </c>
      <c r="L5422" s="12" t="n">
        <f aca="false">H5422*SUMIFS(syst_chauffage!$K$3:$K$27,syst_chauffage!$B$3:$B$27,D5422,syst_chauffage!$C$3:$C$27,E5422)</f>
        <v>1</v>
      </c>
      <c r="N5422" s="0" t="str">
        <f aca="false">A5422</f>
        <v>Sport Loisir Culture</v>
      </c>
      <c r="O5422" s="0" t="str">
        <f aca="false">B5422</f>
        <v>Sport</v>
      </c>
      <c r="P5422" s="0" t="str">
        <f aca="false">C5422</f>
        <v>Grand bar café tabac</v>
      </c>
      <c r="Q5422" s="0" t="str">
        <f aca="false">D5422</f>
        <v>Electrique direct performant</v>
      </c>
      <c r="R5422" s="0" t="str">
        <f aca="false">E5422</f>
        <v>Electricité</v>
      </c>
      <c r="S5422" s="0" t="str">
        <f aca="false">F5422</f>
        <v>0729162602</v>
      </c>
      <c r="T5422" s="0" t="str">
        <f aca="false">G5422</f>
        <v>3</v>
      </c>
      <c r="U5422" s="0" t="n">
        <f aca="false">L5422</f>
        <v>1</v>
      </c>
      <c r="V5422" s="0" t="n">
        <f aca="false">K5422</f>
        <v>12</v>
      </c>
      <c r="W5422" s="0" t="n">
        <f aca="false">J5422</f>
        <v>0</v>
      </c>
    </row>
    <row r="5423" customFormat="false" ht="12.8" hidden="false" customHeight="false" outlineLevel="0" collapsed="false">
      <c r="A5423" s="0" t="s">
        <v>78</v>
      </c>
      <c r="B5423" s="0" t="s">
        <v>1418</v>
      </c>
      <c r="C5423" s="0" t="s">
        <v>204</v>
      </c>
      <c r="D5423" s="0" t="s">
        <v>38</v>
      </c>
      <c r="E5423" s="0" t="s">
        <v>30</v>
      </c>
      <c r="F5423" s="0" t="s">
        <v>1431</v>
      </c>
      <c r="G5423" s="0" t="s">
        <v>1611</v>
      </c>
      <c r="H5423" s="0" t="n">
        <v>3.40633674418604</v>
      </c>
      <c r="I5423" s="0" t="n">
        <v>13.905959099931</v>
      </c>
      <c r="J5423" s="0" t="n">
        <v>792</v>
      </c>
      <c r="K5423" s="0" t="n">
        <f aca="false">I5423*SUMIFS(syst_chauffage!$H$3:$H$27,syst_chauffage!$B$3:$B$27,D5423,syst_chauffage!$C$3:$C$27,E5423)</f>
        <v>14.056057268902</v>
      </c>
      <c r="L5423" s="12" t="n">
        <f aca="false">H5423*SUMIFS(syst_chauffage!$K$3:$K$27,syst_chauffage!$B$3:$B$27,D5423,syst_chauffage!$C$3:$C$27,E5423)</f>
        <v>3.04736226069167</v>
      </c>
      <c r="N5423" s="0" t="str">
        <f aca="false">A5423</f>
        <v>Sport Loisir Culture</v>
      </c>
      <c r="O5423" s="0" t="str">
        <f aca="false">B5423</f>
        <v>Sport</v>
      </c>
      <c r="P5423" s="0" t="str">
        <f aca="false">C5423</f>
        <v>Grand bar café tabac</v>
      </c>
      <c r="Q5423" s="0" t="str">
        <f aca="false">D5423</f>
        <v>PAC performant</v>
      </c>
      <c r="R5423" s="0" t="str">
        <f aca="false">E5423</f>
        <v>Electricité</v>
      </c>
      <c r="S5423" s="0" t="str">
        <f aca="false">F5423</f>
        <v>0729162902</v>
      </c>
      <c r="T5423" s="0" t="str">
        <f aca="false">G5423</f>
        <v>3</v>
      </c>
      <c r="U5423" s="0" t="n">
        <f aca="false">L5423</f>
        <v>3.04736226069167</v>
      </c>
      <c r="V5423" s="0" t="n">
        <f aca="false">K5423</f>
        <v>14.056057268902</v>
      </c>
      <c r="W5423" s="0" t="n">
        <f aca="false">J5423</f>
        <v>792</v>
      </c>
    </row>
    <row r="5424" customFormat="false" ht="12.8" hidden="false" customHeight="false" outlineLevel="0" collapsed="false">
      <c r="A5424" s="0" t="s">
        <v>78</v>
      </c>
      <c r="B5424" s="0" t="s">
        <v>1418</v>
      </c>
      <c r="C5424" s="0" t="s">
        <v>204</v>
      </c>
      <c r="D5424" s="0" t="s">
        <v>46</v>
      </c>
      <c r="E5424" s="0" t="s">
        <v>30</v>
      </c>
      <c r="F5424" s="0" t="s">
        <v>1432</v>
      </c>
      <c r="G5424" s="0" t="s">
        <v>1611</v>
      </c>
      <c r="H5424" s="0" t="n">
        <v>3.33681966777408</v>
      </c>
      <c r="I5424" s="0" t="n">
        <v>13.30574</v>
      </c>
      <c r="J5424" s="0" t="n">
        <v>792</v>
      </c>
      <c r="K5424" s="0" t="n">
        <f aca="false">I5424*SUMIFS(syst_chauffage!$H$3:$H$27,syst_chauffage!$B$3:$B$27,D5424,syst_chauffage!$C$3:$C$27,E5424)</f>
        <v>23.0842278875413</v>
      </c>
      <c r="L5424" s="12" t="n">
        <f aca="false">H5424*SUMIFS(syst_chauffage!$K$3:$K$27,syst_chauffage!$B$3:$B$27,D5424,syst_chauffage!$C$3:$C$27,E5424)</f>
        <v>3.0081781274625</v>
      </c>
      <c r="N5424" s="0" t="str">
        <f aca="false">A5424</f>
        <v>Sport Loisir Culture</v>
      </c>
      <c r="O5424" s="0" t="str">
        <f aca="false">B5424</f>
        <v>Sport</v>
      </c>
      <c r="P5424" s="0" t="str">
        <f aca="false">C5424</f>
        <v>Grand bar café tabac</v>
      </c>
      <c r="Q5424" s="0" t="str">
        <f aca="false">D5424</f>
        <v>Rooftop performant</v>
      </c>
      <c r="R5424" s="0" t="str">
        <f aca="false">E5424</f>
        <v>Electricité</v>
      </c>
      <c r="S5424" s="0" t="str">
        <f aca="false">F5424</f>
        <v>0729163002</v>
      </c>
      <c r="T5424" s="0" t="str">
        <f aca="false">G5424</f>
        <v>3</v>
      </c>
      <c r="U5424" s="0" t="n">
        <f aca="false">L5424</f>
        <v>3.0081781274625</v>
      </c>
      <c r="V5424" s="0" t="n">
        <f aca="false">K5424</f>
        <v>23.0842278875413</v>
      </c>
      <c r="W5424" s="0" t="n">
        <f aca="false">J5424</f>
        <v>792</v>
      </c>
    </row>
    <row r="5425" customFormat="false" ht="12.8" hidden="false" customHeight="false" outlineLevel="0" collapsed="false">
      <c r="A5425" s="0" t="s">
        <v>78</v>
      </c>
      <c r="B5425" s="0" t="s">
        <v>1418</v>
      </c>
      <c r="C5425" s="0" t="s">
        <v>1433</v>
      </c>
      <c r="D5425" s="0" t="s">
        <v>19</v>
      </c>
      <c r="E5425" s="0" t="s">
        <v>57</v>
      </c>
      <c r="F5425" s="0" t="s">
        <v>1434</v>
      </c>
      <c r="G5425" s="0" t="s">
        <v>1611</v>
      </c>
      <c r="H5425" s="0" t="n">
        <v>1.74889108000953</v>
      </c>
      <c r="I5425" s="0" t="n">
        <v>20.7286906730026</v>
      </c>
      <c r="J5425" s="0" t="n">
        <v>0</v>
      </c>
      <c r="K5425" s="0" t="n">
        <f aca="false">I5425*SUMIFS(syst_chauffage!$H$3:$H$27,syst_chauffage!$B$3:$B$27,D5425,syst_chauffage!$C$3:$C$27,E5425)</f>
        <v>28.8642182386151</v>
      </c>
      <c r="L5425" s="12" t="n">
        <f aca="false">H5425*SUMIFS(syst_chauffage!$K$3:$K$27,syst_chauffage!$B$3:$B$27,D5425,syst_chauffage!$C$3:$C$27,E5425)</f>
        <v>1.74889108000953</v>
      </c>
      <c r="N5425" s="0" t="str">
        <f aca="false">A5425</f>
        <v>Sport Loisir Culture</v>
      </c>
      <c r="O5425" s="0" t="str">
        <f aca="false">B5425</f>
        <v>Sport</v>
      </c>
      <c r="P5425" s="0" t="str">
        <f aca="false">C5425</f>
        <v>Grande salle multisport</v>
      </c>
      <c r="Q5425" s="0" t="str">
        <f aca="false">D5425</f>
        <v>Autre système centralisé</v>
      </c>
      <c r="R5425" s="0" t="str">
        <f aca="false">E5425</f>
        <v>Autres</v>
      </c>
      <c r="S5425" s="0" t="str">
        <f aca="false">F5425</f>
        <v>0729330101</v>
      </c>
      <c r="T5425" s="0" t="str">
        <f aca="false">G5425</f>
        <v>3</v>
      </c>
      <c r="U5425" s="0" t="n">
        <f aca="false">L5425</f>
        <v>1.74889108000953</v>
      </c>
      <c r="V5425" s="0" t="n">
        <f aca="false">K5425</f>
        <v>28.8642182386151</v>
      </c>
      <c r="W5425" s="0" t="n">
        <f aca="false">J5425</f>
        <v>0</v>
      </c>
    </row>
    <row r="5426" customFormat="false" ht="12.8" hidden="false" customHeight="false" outlineLevel="0" collapsed="false">
      <c r="A5426" s="0" t="s">
        <v>78</v>
      </c>
      <c r="B5426" s="0" t="s">
        <v>1418</v>
      </c>
      <c r="C5426" s="0" t="s">
        <v>1433</v>
      </c>
      <c r="D5426" s="0" t="s">
        <v>19</v>
      </c>
      <c r="E5426" s="0" t="s">
        <v>57</v>
      </c>
      <c r="F5426" s="0" t="s">
        <v>1435</v>
      </c>
      <c r="G5426" s="0" t="s">
        <v>1611</v>
      </c>
      <c r="H5426" s="0" t="n">
        <v>2.46237458366197</v>
      </c>
      <c r="I5426" s="0" t="n">
        <v>19.1961918111609</v>
      </c>
      <c r="J5426" s="0" t="n">
        <v>0</v>
      </c>
      <c r="K5426" s="0" t="n">
        <f aca="false">I5426*SUMIFS(syst_chauffage!$H$3:$H$27,syst_chauffage!$B$3:$B$27,D5426,syst_chauffage!$C$3:$C$27,E5426)</f>
        <v>26.7302493210202</v>
      </c>
      <c r="L5426" s="12" t="n">
        <f aca="false">H5426*SUMIFS(syst_chauffage!$K$3:$K$27,syst_chauffage!$B$3:$B$27,D5426,syst_chauffage!$C$3:$C$27,E5426)</f>
        <v>2.46237458366197</v>
      </c>
      <c r="N5426" s="0" t="str">
        <f aca="false">A5426</f>
        <v>Sport Loisir Culture</v>
      </c>
      <c r="O5426" s="0" t="str">
        <f aca="false">B5426</f>
        <v>Sport</v>
      </c>
      <c r="P5426" s="0" t="str">
        <f aca="false">C5426</f>
        <v>Grande salle multisport</v>
      </c>
      <c r="Q5426" s="0" t="str">
        <f aca="false">D5426</f>
        <v>Autre système centralisé</v>
      </c>
      <c r="R5426" s="0" t="str">
        <f aca="false">E5426</f>
        <v>Autres</v>
      </c>
      <c r="S5426" s="0" t="str">
        <f aca="false">F5426</f>
        <v>0729330106</v>
      </c>
      <c r="T5426" s="0" t="str">
        <f aca="false">G5426</f>
        <v>3</v>
      </c>
      <c r="U5426" s="0" t="n">
        <f aca="false">L5426</f>
        <v>2.46237458366197</v>
      </c>
      <c r="V5426" s="0" t="n">
        <f aca="false">K5426</f>
        <v>26.7302493210202</v>
      </c>
      <c r="W5426" s="0" t="n">
        <f aca="false">J5426</f>
        <v>0</v>
      </c>
    </row>
    <row r="5427" customFormat="false" ht="12.8" hidden="false" customHeight="false" outlineLevel="0" collapsed="false">
      <c r="A5427" s="0" t="s">
        <v>78</v>
      </c>
      <c r="B5427" s="0" t="s">
        <v>1418</v>
      </c>
      <c r="C5427" s="0" t="s">
        <v>1433</v>
      </c>
      <c r="D5427" s="0" t="s">
        <v>24</v>
      </c>
      <c r="E5427" s="0" t="s">
        <v>30</v>
      </c>
      <c r="F5427" s="0" t="s">
        <v>1436</v>
      </c>
      <c r="G5427" s="0" t="s">
        <v>1611</v>
      </c>
      <c r="H5427" s="0" t="n">
        <v>0.839999999999999</v>
      </c>
      <c r="I5427" s="0" t="n">
        <v>10.4</v>
      </c>
      <c r="J5427" s="0" t="n">
        <v>0</v>
      </c>
      <c r="K5427" s="0" t="n">
        <f aca="false">I5427*SUMIFS(syst_chauffage!$H$3:$H$27,syst_chauffage!$B$3:$B$27,D5427,syst_chauffage!$C$3:$C$27,E5427)</f>
        <v>3</v>
      </c>
      <c r="L5427" s="12" t="n">
        <f aca="false">H5427*SUMIFS(syst_chauffage!$K$3:$K$27,syst_chauffage!$B$3:$B$27,D5427,syst_chauffage!$C$3:$C$27,E5427)</f>
        <v>0.839999999999999</v>
      </c>
      <c r="N5427" s="0" t="str">
        <f aca="false">A5427</f>
        <v>Sport Loisir Culture</v>
      </c>
      <c r="O5427" s="0" t="str">
        <f aca="false">B5427</f>
        <v>Sport</v>
      </c>
      <c r="P5427" s="0" t="str">
        <f aca="false">C5427</f>
        <v>Grande salle multisport</v>
      </c>
      <c r="Q5427" s="0" t="str">
        <f aca="false">D5427</f>
        <v>Cassette rayonnante</v>
      </c>
      <c r="R5427" s="0" t="str">
        <f aca="false">E5427</f>
        <v>Electricité</v>
      </c>
      <c r="S5427" s="0" t="str">
        <f aca="false">F5427</f>
        <v>0729330202</v>
      </c>
      <c r="T5427" s="0" t="str">
        <f aca="false">G5427</f>
        <v>3</v>
      </c>
      <c r="U5427" s="0" t="n">
        <f aca="false">L5427</f>
        <v>0.839999999999999</v>
      </c>
      <c r="V5427" s="0" t="n">
        <f aca="false">K5427</f>
        <v>3</v>
      </c>
      <c r="W5427" s="0" t="n">
        <f aca="false">J5427</f>
        <v>0</v>
      </c>
    </row>
    <row r="5428" customFormat="false" ht="12.8" hidden="false" customHeight="false" outlineLevel="0" collapsed="false">
      <c r="A5428" s="0" t="s">
        <v>78</v>
      </c>
      <c r="B5428" s="0" t="s">
        <v>1418</v>
      </c>
      <c r="C5428" s="0" t="s">
        <v>1433</v>
      </c>
      <c r="D5428" s="0" t="s">
        <v>22</v>
      </c>
      <c r="E5428" s="0" t="s">
        <v>23</v>
      </c>
      <c r="F5428" s="0" t="s">
        <v>1437</v>
      </c>
      <c r="G5428" s="0" t="s">
        <v>1611</v>
      </c>
      <c r="H5428" s="0" t="n">
        <v>0.696135611352945</v>
      </c>
      <c r="I5428" s="0" t="n">
        <v>9.35636140105971</v>
      </c>
      <c r="J5428" s="0" t="n">
        <v>0</v>
      </c>
      <c r="K5428" s="0" t="n">
        <f aca="false">I5428*SUMIFS(syst_chauffage!$H$3:$H$27,syst_chauffage!$B$3:$B$27,D5428,syst_chauffage!$C$3:$C$27,E5428)</f>
        <v>16.4767630223566</v>
      </c>
      <c r="L5428" s="12" t="n">
        <f aca="false">H5428*SUMIFS(syst_chauffage!$K$3:$K$27,syst_chauffage!$B$3:$B$27,D5428,syst_chauffage!$C$3:$C$27,E5428)</f>
        <v>0.696135611352945</v>
      </c>
      <c r="N5428" s="0" t="str">
        <f aca="false">A5428</f>
        <v>Sport Loisir Culture</v>
      </c>
      <c r="O5428" s="0" t="str">
        <f aca="false">B5428</f>
        <v>Sport</v>
      </c>
      <c r="P5428" s="0" t="str">
        <f aca="false">C5428</f>
        <v>Grande salle multisport</v>
      </c>
      <c r="Q5428" s="0" t="str">
        <f aca="false">D5428</f>
        <v>Chaudière fioul</v>
      </c>
      <c r="R5428" s="0" t="str">
        <f aca="false">E5428</f>
        <v>Fioul</v>
      </c>
      <c r="S5428" s="0" t="str">
        <f aca="false">F5428</f>
        <v>0729330303</v>
      </c>
      <c r="T5428" s="0" t="str">
        <f aca="false">G5428</f>
        <v>3</v>
      </c>
      <c r="U5428" s="0" t="n">
        <f aca="false">L5428</f>
        <v>0.696135611352945</v>
      </c>
      <c r="V5428" s="0" t="n">
        <f aca="false">K5428</f>
        <v>16.4767630223566</v>
      </c>
      <c r="W5428" s="0" t="n">
        <f aca="false">J5428</f>
        <v>0</v>
      </c>
    </row>
    <row r="5429" customFormat="false" ht="12.8" hidden="false" customHeight="false" outlineLevel="0" collapsed="false">
      <c r="A5429" s="0" t="s">
        <v>78</v>
      </c>
      <c r="B5429" s="0" t="s">
        <v>1418</v>
      </c>
      <c r="C5429" s="0" t="s">
        <v>1433</v>
      </c>
      <c r="D5429" s="0" t="s">
        <v>13</v>
      </c>
      <c r="E5429" s="0" t="s">
        <v>14</v>
      </c>
      <c r="F5429" s="0" t="s">
        <v>1438</v>
      </c>
      <c r="G5429" s="0" t="s">
        <v>1611</v>
      </c>
      <c r="H5429" s="0" t="n">
        <v>0.710908566922091</v>
      </c>
      <c r="I5429" s="0" t="n">
        <v>5.56830613164382</v>
      </c>
      <c r="J5429" s="0" t="n">
        <v>264</v>
      </c>
      <c r="K5429" s="0" t="n">
        <f aca="false">I5429*SUMIFS(syst_chauffage!$H$3:$H$27,syst_chauffage!$B$3:$B$27,D5429,syst_chauffage!$C$3:$C$27,E5429)</f>
        <v>11.2457050520102</v>
      </c>
      <c r="L5429" s="12" t="n">
        <f aca="false">H5429*SUMIFS(syst_chauffage!$K$3:$K$27,syst_chauffage!$B$3:$B$27,D5429,syst_chauffage!$C$3:$C$27,E5429)</f>
        <v>0.710908566922091</v>
      </c>
      <c r="N5429" s="0" t="str">
        <f aca="false">A5429</f>
        <v>Sport Loisir Culture</v>
      </c>
      <c r="O5429" s="0" t="str">
        <f aca="false">B5429</f>
        <v>Sport</v>
      </c>
      <c r="P5429" s="0" t="str">
        <f aca="false">C5429</f>
        <v>Grande salle multisport</v>
      </c>
      <c r="Q5429" s="0" t="str">
        <f aca="false">D5429</f>
        <v>Chaudière gaz</v>
      </c>
      <c r="R5429" s="0" t="str">
        <f aca="false">E5429</f>
        <v>Gaz</v>
      </c>
      <c r="S5429" s="0" t="str">
        <f aca="false">F5429</f>
        <v>0729330404</v>
      </c>
      <c r="T5429" s="0" t="str">
        <f aca="false">G5429</f>
        <v>3</v>
      </c>
      <c r="U5429" s="0" t="n">
        <f aca="false">L5429</f>
        <v>0.710908566922091</v>
      </c>
      <c r="V5429" s="0" t="n">
        <f aca="false">K5429</f>
        <v>11.2457050520102</v>
      </c>
      <c r="W5429" s="0" t="n">
        <f aca="false">J5429</f>
        <v>264</v>
      </c>
    </row>
    <row r="5430" customFormat="false" ht="12.8" hidden="false" customHeight="false" outlineLevel="0" collapsed="false">
      <c r="A5430" s="0" t="s">
        <v>78</v>
      </c>
      <c r="B5430" s="0" t="s">
        <v>1418</v>
      </c>
      <c r="C5430" s="0" t="s">
        <v>1433</v>
      </c>
      <c r="D5430" s="0" t="s">
        <v>29</v>
      </c>
      <c r="E5430" s="0" t="s">
        <v>30</v>
      </c>
      <c r="F5430" s="0" t="s">
        <v>1439</v>
      </c>
      <c r="G5430" s="0" t="s">
        <v>1611</v>
      </c>
      <c r="H5430" s="0" t="n">
        <v>0.92</v>
      </c>
      <c r="I5430" s="0" t="n">
        <v>10.4</v>
      </c>
      <c r="J5430" s="0" t="n">
        <v>0</v>
      </c>
      <c r="K5430" s="0" t="n">
        <f aca="false">I5430*SUMIFS(syst_chauffage!$H$3:$H$27,syst_chauffage!$B$3:$B$27,D5430,syst_chauffage!$C$3:$C$27,E5430)</f>
        <v>3</v>
      </c>
      <c r="L5430" s="12" t="n">
        <f aca="false">H5430*SUMIFS(syst_chauffage!$K$3:$K$27,syst_chauffage!$B$3:$B$27,D5430,syst_chauffage!$C$3:$C$27,E5430)</f>
        <v>0.92</v>
      </c>
      <c r="N5430" s="0" t="str">
        <f aca="false">A5430</f>
        <v>Sport Loisir Culture</v>
      </c>
      <c r="O5430" s="0" t="str">
        <f aca="false">B5430</f>
        <v>Sport</v>
      </c>
      <c r="P5430" s="0" t="str">
        <f aca="false">C5430</f>
        <v>Grande salle multisport</v>
      </c>
      <c r="Q5430" s="0" t="str">
        <f aca="false">D5430</f>
        <v>Electrique direct</v>
      </c>
      <c r="R5430" s="0" t="str">
        <f aca="false">E5430</f>
        <v>Electricité</v>
      </c>
      <c r="S5430" s="0" t="str">
        <f aca="false">F5430</f>
        <v>0729330602</v>
      </c>
      <c r="T5430" s="0" t="str">
        <f aca="false">G5430</f>
        <v>3</v>
      </c>
      <c r="U5430" s="0" t="n">
        <f aca="false">L5430</f>
        <v>0.92</v>
      </c>
      <c r="V5430" s="0" t="n">
        <f aca="false">K5430</f>
        <v>3</v>
      </c>
      <c r="W5430" s="0" t="n">
        <f aca="false">J5430</f>
        <v>0</v>
      </c>
    </row>
    <row r="5431" customFormat="false" ht="12.8" hidden="false" customHeight="false" outlineLevel="0" collapsed="false">
      <c r="A5431" s="0" t="s">
        <v>78</v>
      </c>
      <c r="B5431" s="0" t="s">
        <v>1418</v>
      </c>
      <c r="C5431" s="0" t="s">
        <v>1433</v>
      </c>
      <c r="D5431" s="0" t="s">
        <v>36</v>
      </c>
      <c r="E5431" s="0" t="s">
        <v>30</v>
      </c>
      <c r="F5431" s="0" t="s">
        <v>1440</v>
      </c>
      <c r="G5431" s="0" t="s">
        <v>1611</v>
      </c>
      <c r="H5431" s="0" t="n">
        <v>2.9521585116279</v>
      </c>
      <c r="I5431" s="0" t="n">
        <v>13.1697737924731</v>
      </c>
      <c r="J5431" s="0" t="n">
        <v>603</v>
      </c>
      <c r="K5431" s="0" t="n">
        <f aca="false">I5431*SUMIFS(syst_chauffage!$H$3:$H$27,syst_chauffage!$B$3:$B$27,D5431,syst_chauffage!$C$3:$C$27,E5431)</f>
        <v>8.14758726440917</v>
      </c>
      <c r="L5431" s="12" t="n">
        <f aca="false">H5431*SUMIFS(syst_chauffage!$K$3:$K$27,syst_chauffage!$B$3:$B$27,D5431,syst_chauffage!$C$3:$C$27,E5431)</f>
        <v>2.48037561722716</v>
      </c>
      <c r="N5431" s="0" t="str">
        <f aca="false">A5431</f>
        <v>Sport Loisir Culture</v>
      </c>
      <c r="O5431" s="0" t="str">
        <f aca="false">B5431</f>
        <v>Sport</v>
      </c>
      <c r="P5431" s="0" t="str">
        <f aca="false">C5431</f>
        <v>Grande salle multisport</v>
      </c>
      <c r="Q5431" s="0" t="str">
        <f aca="false">D5431</f>
        <v>PAC</v>
      </c>
      <c r="R5431" s="0" t="str">
        <f aca="false">E5431</f>
        <v>Electricité</v>
      </c>
      <c r="S5431" s="0" t="str">
        <f aca="false">F5431</f>
        <v>0729330902</v>
      </c>
      <c r="T5431" s="0" t="str">
        <f aca="false">G5431</f>
        <v>3</v>
      </c>
      <c r="U5431" s="0" t="n">
        <f aca="false">L5431</f>
        <v>2.48037561722716</v>
      </c>
      <c r="V5431" s="0" t="n">
        <f aca="false">K5431</f>
        <v>8.14758726440917</v>
      </c>
      <c r="W5431" s="0" t="n">
        <f aca="false">J5431</f>
        <v>603</v>
      </c>
    </row>
    <row r="5432" customFormat="false" ht="12.8" hidden="false" customHeight="false" outlineLevel="0" collapsed="false">
      <c r="A5432" s="0" t="s">
        <v>78</v>
      </c>
      <c r="B5432" s="0" t="s">
        <v>1418</v>
      </c>
      <c r="C5432" s="0" t="s">
        <v>1433</v>
      </c>
      <c r="D5432" s="0" t="s">
        <v>42</v>
      </c>
      <c r="E5432" s="0" t="s">
        <v>30</v>
      </c>
      <c r="F5432" s="0" t="s">
        <v>1441</v>
      </c>
      <c r="G5432" s="0" t="s">
        <v>1611</v>
      </c>
      <c r="H5432" s="0" t="n">
        <v>2.81101778073089</v>
      </c>
      <c r="I5432" s="0" t="n">
        <v>2.75048086817173</v>
      </c>
      <c r="J5432" s="0" t="n">
        <v>603</v>
      </c>
      <c r="K5432" s="0" t="n">
        <f aca="false">I5432*SUMIFS(syst_chauffage!$H$3:$H$27,syst_chauffage!$B$3:$B$27,D5432,syst_chauffage!$C$3:$C$27,E5432)</f>
        <v>2.48283772440046</v>
      </c>
      <c r="L5432" s="12" t="n">
        <f aca="false">H5432*SUMIFS(syst_chauffage!$K$3:$K$27,syst_chauffage!$B$3:$B$27,D5432,syst_chauffage!$C$3:$C$27,E5432)</f>
        <v>2.50613183237212</v>
      </c>
      <c r="N5432" s="0" t="str">
        <f aca="false">A5432</f>
        <v>Sport Loisir Culture</v>
      </c>
      <c r="O5432" s="0" t="str">
        <f aca="false">B5432</f>
        <v>Sport</v>
      </c>
      <c r="P5432" s="0" t="str">
        <f aca="false">C5432</f>
        <v>Grande salle multisport</v>
      </c>
      <c r="Q5432" s="0" t="str">
        <f aca="false">D5432</f>
        <v>Rooftop</v>
      </c>
      <c r="R5432" s="0" t="str">
        <f aca="false">E5432</f>
        <v>Electricité</v>
      </c>
      <c r="S5432" s="0" t="str">
        <f aca="false">F5432</f>
        <v>0729331002</v>
      </c>
      <c r="T5432" s="0" t="str">
        <f aca="false">G5432</f>
        <v>3</v>
      </c>
      <c r="U5432" s="0" t="n">
        <f aca="false">L5432</f>
        <v>2.50613183237212</v>
      </c>
      <c r="V5432" s="0" t="n">
        <f aca="false">K5432</f>
        <v>2.48283772440046</v>
      </c>
      <c r="W5432" s="0" t="n">
        <f aca="false">J5432</f>
        <v>603</v>
      </c>
    </row>
    <row r="5433" customFormat="false" ht="12.8" hidden="false" customHeight="false" outlineLevel="0" collapsed="false">
      <c r="A5433" s="0" t="s">
        <v>78</v>
      </c>
      <c r="B5433" s="0" t="s">
        <v>1418</v>
      </c>
      <c r="C5433" s="0" t="s">
        <v>1433</v>
      </c>
      <c r="D5433" s="0" t="s">
        <v>42</v>
      </c>
      <c r="E5433" s="0" t="s">
        <v>30</v>
      </c>
      <c r="F5433" s="0" t="s">
        <v>1442</v>
      </c>
      <c r="G5433" s="0" t="s">
        <v>1611</v>
      </c>
      <c r="H5433" s="0" t="n">
        <v>0.839999999999999</v>
      </c>
      <c r="I5433" s="0" t="n">
        <v>10.4</v>
      </c>
      <c r="J5433" s="0" t="n">
        <v>603</v>
      </c>
      <c r="K5433" s="0" t="n">
        <f aca="false">I5433*SUMIFS(syst_chauffage!$H$3:$H$27,syst_chauffage!$B$3:$B$27,D5433,syst_chauffage!$C$3:$C$27,E5433)</f>
        <v>9.38799925226478</v>
      </c>
      <c r="L5433" s="12" t="n">
        <f aca="false">H5433*SUMIFS(syst_chauffage!$K$3:$K$27,syst_chauffage!$B$3:$B$27,D5433,syst_chauffage!$C$3:$C$27,E5433)</f>
        <v>0.748892715522141</v>
      </c>
      <c r="N5433" s="0" t="str">
        <f aca="false">A5433</f>
        <v>Sport Loisir Culture</v>
      </c>
      <c r="O5433" s="0" t="str">
        <f aca="false">B5433</f>
        <v>Sport</v>
      </c>
      <c r="P5433" s="0" t="str">
        <f aca="false">C5433</f>
        <v>Grande salle multisport</v>
      </c>
      <c r="Q5433" s="0" t="str">
        <f aca="false">D5433</f>
        <v>Rooftop</v>
      </c>
      <c r="R5433" s="0" t="str">
        <f aca="false">E5433</f>
        <v>Electricité</v>
      </c>
      <c r="S5433" s="0" t="str">
        <f aca="false">F5433</f>
        <v>0729331104</v>
      </c>
      <c r="T5433" s="0" t="str">
        <f aca="false">G5433</f>
        <v>3</v>
      </c>
      <c r="U5433" s="0" t="n">
        <f aca="false">L5433</f>
        <v>0.748892715522141</v>
      </c>
      <c r="V5433" s="0" t="n">
        <f aca="false">K5433</f>
        <v>9.38799925226478</v>
      </c>
      <c r="W5433" s="0" t="n">
        <f aca="false">J5433</f>
        <v>603</v>
      </c>
    </row>
    <row r="5434" customFormat="false" ht="12.8" hidden="false" customHeight="false" outlineLevel="0" collapsed="false">
      <c r="A5434" s="0" t="s">
        <v>78</v>
      </c>
      <c r="B5434" s="0" t="s">
        <v>1418</v>
      </c>
      <c r="C5434" s="0" t="s">
        <v>1433</v>
      </c>
      <c r="D5434" s="0" t="s">
        <v>51</v>
      </c>
      <c r="E5434" s="0" t="s">
        <v>57</v>
      </c>
      <c r="F5434" s="0" t="s">
        <v>1443</v>
      </c>
      <c r="G5434" s="0" t="s">
        <v>1611</v>
      </c>
      <c r="H5434" s="0" t="n">
        <v>2.12951600830458</v>
      </c>
      <c r="I5434" s="0" t="n">
        <v>24.6770127059554</v>
      </c>
      <c r="J5434" s="0" t="n">
        <v>0</v>
      </c>
      <c r="K5434" s="0" t="n">
        <f aca="false">I5434*SUMIFS(syst_chauffage!$H$3:$H$27,syst_chauffage!$B$3:$B$27,D5434,syst_chauffage!$C$3:$C$27,E5434)</f>
        <v>52.2869835099926</v>
      </c>
      <c r="L5434" s="12" t="n">
        <f aca="false">H5434*SUMIFS(syst_chauffage!$K$3:$K$27,syst_chauffage!$B$3:$B$27,D5434,syst_chauffage!$C$3:$C$27,E5434)</f>
        <v>2.12951600830458</v>
      </c>
      <c r="N5434" s="0" t="str">
        <f aca="false">A5434</f>
        <v>Sport Loisir Culture</v>
      </c>
      <c r="O5434" s="0" t="str">
        <f aca="false">B5434</f>
        <v>Sport</v>
      </c>
      <c r="P5434" s="0" t="str">
        <f aca="false">C5434</f>
        <v>Grande salle multisport</v>
      </c>
      <c r="Q5434" s="0" t="str">
        <f aca="false">D5434</f>
        <v>Autre système centralisé performant</v>
      </c>
      <c r="R5434" s="0" t="str">
        <f aca="false">E5434</f>
        <v>Autres</v>
      </c>
      <c r="S5434" s="0" t="str">
        <f aca="false">F5434</f>
        <v>0729332101</v>
      </c>
      <c r="T5434" s="0" t="str">
        <f aca="false">G5434</f>
        <v>3</v>
      </c>
      <c r="U5434" s="0" t="n">
        <f aca="false">L5434</f>
        <v>2.12951600830458</v>
      </c>
      <c r="V5434" s="0" t="n">
        <f aca="false">K5434</f>
        <v>52.2869835099926</v>
      </c>
      <c r="W5434" s="0" t="n">
        <f aca="false">J5434</f>
        <v>0</v>
      </c>
    </row>
    <row r="5435" customFormat="false" ht="12.8" hidden="false" customHeight="false" outlineLevel="0" collapsed="false">
      <c r="A5435" s="0" t="s">
        <v>78</v>
      </c>
      <c r="B5435" s="0" t="s">
        <v>1418</v>
      </c>
      <c r="C5435" s="0" t="s">
        <v>1433</v>
      </c>
      <c r="D5435" s="0" t="s">
        <v>51</v>
      </c>
      <c r="E5435" s="0" t="s">
        <v>57</v>
      </c>
      <c r="F5435" s="0" t="s">
        <v>1444</v>
      </c>
      <c r="G5435" s="0" t="s">
        <v>1611</v>
      </c>
      <c r="H5435" s="0" t="n">
        <v>2.97446122458009</v>
      </c>
      <c r="I5435" s="0" t="n">
        <v>22.8526092990011</v>
      </c>
      <c r="J5435" s="0" t="n">
        <v>0</v>
      </c>
      <c r="K5435" s="0" t="n">
        <f aca="false">I5435*SUMIFS(syst_chauffage!$H$3:$H$27,syst_chauffage!$B$3:$B$27,D5435,syst_chauffage!$C$3:$C$27,E5435)</f>
        <v>48.4213393174938</v>
      </c>
      <c r="L5435" s="12" t="n">
        <f aca="false">H5435*SUMIFS(syst_chauffage!$K$3:$K$27,syst_chauffage!$B$3:$B$27,D5435,syst_chauffage!$C$3:$C$27,E5435)</f>
        <v>2.97446122458009</v>
      </c>
      <c r="N5435" s="0" t="str">
        <f aca="false">A5435</f>
        <v>Sport Loisir Culture</v>
      </c>
      <c r="O5435" s="0" t="str">
        <f aca="false">B5435</f>
        <v>Sport</v>
      </c>
      <c r="P5435" s="0" t="str">
        <f aca="false">C5435</f>
        <v>Grande salle multisport</v>
      </c>
      <c r="Q5435" s="0" t="str">
        <f aca="false">D5435</f>
        <v>Autre système centralisé performant</v>
      </c>
      <c r="R5435" s="0" t="str">
        <f aca="false">E5435</f>
        <v>Autres</v>
      </c>
      <c r="S5435" s="0" t="str">
        <f aca="false">F5435</f>
        <v>0729332106</v>
      </c>
      <c r="T5435" s="0" t="str">
        <f aca="false">G5435</f>
        <v>3</v>
      </c>
      <c r="U5435" s="0" t="n">
        <f aca="false">L5435</f>
        <v>2.97446122458009</v>
      </c>
      <c r="V5435" s="0" t="n">
        <f aca="false">K5435</f>
        <v>48.4213393174938</v>
      </c>
      <c r="W5435" s="0" t="n">
        <f aca="false">J5435</f>
        <v>0</v>
      </c>
    </row>
    <row r="5436" customFormat="false" ht="12.8" hidden="false" customHeight="false" outlineLevel="0" collapsed="false">
      <c r="A5436" s="0" t="s">
        <v>78</v>
      </c>
      <c r="B5436" s="0" t="s">
        <v>1418</v>
      </c>
      <c r="C5436" s="0" t="s">
        <v>1433</v>
      </c>
      <c r="D5436" s="0" t="s">
        <v>54</v>
      </c>
      <c r="E5436" s="0" t="s">
        <v>30</v>
      </c>
      <c r="F5436" s="0" t="s">
        <v>1445</v>
      </c>
      <c r="G5436" s="0" t="s">
        <v>1611</v>
      </c>
      <c r="H5436" s="0" t="n">
        <v>1</v>
      </c>
      <c r="I5436" s="0" t="n">
        <v>12</v>
      </c>
      <c r="J5436" s="0" t="n">
        <v>0</v>
      </c>
      <c r="K5436" s="0" t="n">
        <f aca="false">I5436*SUMIFS(syst_chauffage!$H$3:$H$27,syst_chauffage!$B$3:$B$27,D5436,syst_chauffage!$C$3:$C$27,E5436)</f>
        <v>12</v>
      </c>
      <c r="L5436" s="12" t="n">
        <f aca="false">H5436*SUMIFS(syst_chauffage!$K$3:$K$27,syst_chauffage!$B$3:$B$27,D5436,syst_chauffage!$C$3:$C$27,E5436)</f>
        <v>1</v>
      </c>
      <c r="N5436" s="0" t="str">
        <f aca="false">A5436</f>
        <v>Sport Loisir Culture</v>
      </c>
      <c r="O5436" s="0" t="str">
        <f aca="false">B5436</f>
        <v>Sport</v>
      </c>
      <c r="P5436" s="0" t="str">
        <f aca="false">C5436</f>
        <v>Grande salle multisport</v>
      </c>
      <c r="Q5436" s="0" t="str">
        <f aca="false">D5436</f>
        <v>Cassette rayonnante performant</v>
      </c>
      <c r="R5436" s="0" t="str">
        <f aca="false">E5436</f>
        <v>Electricité</v>
      </c>
      <c r="S5436" s="0" t="str">
        <f aca="false">F5436</f>
        <v>0729332202</v>
      </c>
      <c r="T5436" s="0" t="str">
        <f aca="false">G5436</f>
        <v>3</v>
      </c>
      <c r="U5436" s="0" t="n">
        <f aca="false">L5436</f>
        <v>1</v>
      </c>
      <c r="V5436" s="0" t="n">
        <f aca="false">K5436</f>
        <v>12</v>
      </c>
      <c r="W5436" s="0" t="n">
        <f aca="false">J5436</f>
        <v>0</v>
      </c>
    </row>
    <row r="5437" customFormat="false" ht="12.8" hidden="false" customHeight="false" outlineLevel="0" collapsed="false">
      <c r="A5437" s="0" t="s">
        <v>78</v>
      </c>
      <c r="B5437" s="0" t="s">
        <v>1418</v>
      </c>
      <c r="C5437" s="0" t="s">
        <v>1433</v>
      </c>
      <c r="D5437" s="0" t="s">
        <v>27</v>
      </c>
      <c r="E5437" s="0" t="s">
        <v>23</v>
      </c>
      <c r="F5437" s="0" t="s">
        <v>1446</v>
      </c>
      <c r="G5437" s="0" t="s">
        <v>1611</v>
      </c>
      <c r="H5437" s="0" t="n">
        <v>0.755633718659397</v>
      </c>
      <c r="I5437" s="0" t="n">
        <v>11.138525477452</v>
      </c>
      <c r="J5437" s="0" t="n">
        <v>608</v>
      </c>
      <c r="K5437" s="0" t="n">
        <f aca="false">I5437*SUMIFS(syst_chauffage!$H$3:$H$27,syst_chauffage!$B$3:$B$27,D5437,syst_chauffage!$C$3:$C$27,E5437)</f>
        <v>28.5636697366825</v>
      </c>
      <c r="L5437" s="12" t="n">
        <f aca="false">H5437*SUMIFS(syst_chauffage!$K$3:$K$27,syst_chauffage!$B$3:$B$27,D5437,syst_chauffage!$C$3:$C$27,E5437)</f>
        <v>0.755633718659397</v>
      </c>
      <c r="N5437" s="0" t="str">
        <f aca="false">A5437</f>
        <v>Sport Loisir Culture</v>
      </c>
      <c r="O5437" s="0" t="str">
        <f aca="false">B5437</f>
        <v>Sport</v>
      </c>
      <c r="P5437" s="0" t="str">
        <f aca="false">C5437</f>
        <v>Grande salle multisport</v>
      </c>
      <c r="Q5437" s="0" t="str">
        <f aca="false">D5437</f>
        <v>Chaudière condensation fioul</v>
      </c>
      <c r="R5437" s="0" t="str">
        <f aca="false">E5437</f>
        <v>Fioul</v>
      </c>
      <c r="S5437" s="0" t="str">
        <f aca="false">F5437</f>
        <v>0729332303</v>
      </c>
      <c r="T5437" s="0" t="str">
        <f aca="false">G5437</f>
        <v>3</v>
      </c>
      <c r="U5437" s="0" t="n">
        <f aca="false">L5437</f>
        <v>0.755633718659397</v>
      </c>
      <c r="V5437" s="0" t="n">
        <f aca="false">K5437</f>
        <v>28.5636697366825</v>
      </c>
      <c r="W5437" s="0" t="n">
        <f aca="false">J5437</f>
        <v>608</v>
      </c>
    </row>
    <row r="5438" customFormat="false" ht="12.8" hidden="false" customHeight="false" outlineLevel="0" collapsed="false">
      <c r="A5438" s="0" t="s">
        <v>78</v>
      </c>
      <c r="B5438" s="0" t="s">
        <v>1418</v>
      </c>
      <c r="C5438" s="0" t="s">
        <v>1433</v>
      </c>
      <c r="D5438" s="0" t="s">
        <v>18</v>
      </c>
      <c r="E5438" s="0" t="s">
        <v>14</v>
      </c>
      <c r="F5438" s="0" t="s">
        <v>1447</v>
      </c>
      <c r="G5438" s="0" t="s">
        <v>1611</v>
      </c>
      <c r="H5438" s="0" t="n">
        <v>0.975085112468256</v>
      </c>
      <c r="I5438" s="0" t="n">
        <v>6.62893587100455</v>
      </c>
      <c r="J5438" s="0" t="n">
        <v>608</v>
      </c>
      <c r="K5438" s="0" t="n">
        <f aca="false">I5438*SUMIFS(syst_chauffage!$H$3:$H$27,syst_chauffage!$B$3:$B$27,D5438,syst_chauffage!$C$3:$C$27,E5438)</f>
        <v>18.0633790777253</v>
      </c>
      <c r="L5438" s="12" t="n">
        <f aca="false">H5438*SUMIFS(syst_chauffage!$K$3:$K$27,syst_chauffage!$B$3:$B$27,D5438,syst_chauffage!$C$3:$C$27,E5438)</f>
        <v>0.947243400303469</v>
      </c>
      <c r="N5438" s="0" t="str">
        <f aca="false">A5438</f>
        <v>Sport Loisir Culture</v>
      </c>
      <c r="O5438" s="0" t="str">
        <f aca="false">B5438</f>
        <v>Sport</v>
      </c>
      <c r="P5438" s="0" t="str">
        <f aca="false">C5438</f>
        <v>Grande salle multisport</v>
      </c>
      <c r="Q5438" s="0" t="str">
        <f aca="false">D5438</f>
        <v>Chaudière condensation gaz</v>
      </c>
      <c r="R5438" s="0" t="str">
        <f aca="false">E5438</f>
        <v>Gaz</v>
      </c>
      <c r="S5438" s="0" t="str">
        <f aca="false">F5438</f>
        <v>0729332404</v>
      </c>
      <c r="T5438" s="0" t="str">
        <f aca="false">G5438</f>
        <v>3</v>
      </c>
      <c r="U5438" s="0" t="n">
        <f aca="false">L5438</f>
        <v>0.947243400303469</v>
      </c>
      <c r="V5438" s="0" t="n">
        <f aca="false">K5438</f>
        <v>18.0633790777253</v>
      </c>
      <c r="W5438" s="0" t="n">
        <f aca="false">J5438</f>
        <v>608</v>
      </c>
    </row>
    <row r="5439" customFormat="false" ht="12.8" hidden="false" customHeight="false" outlineLevel="0" collapsed="false">
      <c r="A5439" s="0" t="s">
        <v>78</v>
      </c>
      <c r="B5439" s="0" t="s">
        <v>1418</v>
      </c>
      <c r="C5439" s="0" t="s">
        <v>1433</v>
      </c>
      <c r="D5439" s="0" t="s">
        <v>32</v>
      </c>
      <c r="E5439" s="0" t="s">
        <v>30</v>
      </c>
      <c r="F5439" s="0" t="s">
        <v>1448</v>
      </c>
      <c r="G5439" s="0" t="s">
        <v>1611</v>
      </c>
      <c r="H5439" s="0" t="n">
        <v>1</v>
      </c>
      <c r="I5439" s="0" t="n">
        <v>12</v>
      </c>
      <c r="J5439" s="0" t="n">
        <v>0</v>
      </c>
      <c r="K5439" s="0" t="n">
        <f aca="false">I5439*SUMIFS(syst_chauffage!$H$3:$H$27,syst_chauffage!$B$3:$B$27,D5439,syst_chauffage!$C$3:$C$27,E5439)</f>
        <v>12</v>
      </c>
      <c r="L5439" s="12" t="n">
        <f aca="false">H5439*SUMIFS(syst_chauffage!$K$3:$K$27,syst_chauffage!$B$3:$B$27,D5439,syst_chauffage!$C$3:$C$27,E5439)</f>
        <v>1</v>
      </c>
      <c r="N5439" s="0" t="str">
        <f aca="false">A5439</f>
        <v>Sport Loisir Culture</v>
      </c>
      <c r="O5439" s="0" t="str">
        <f aca="false">B5439</f>
        <v>Sport</v>
      </c>
      <c r="P5439" s="0" t="str">
        <f aca="false">C5439</f>
        <v>Grande salle multisport</v>
      </c>
      <c r="Q5439" s="0" t="str">
        <f aca="false">D5439</f>
        <v>Electrique direct performant</v>
      </c>
      <c r="R5439" s="0" t="str">
        <f aca="false">E5439</f>
        <v>Electricité</v>
      </c>
      <c r="S5439" s="0" t="str">
        <f aca="false">F5439</f>
        <v>0729332602</v>
      </c>
      <c r="T5439" s="0" t="str">
        <f aca="false">G5439</f>
        <v>3</v>
      </c>
      <c r="U5439" s="0" t="n">
        <f aca="false">L5439</f>
        <v>1</v>
      </c>
      <c r="V5439" s="0" t="n">
        <f aca="false">K5439</f>
        <v>12</v>
      </c>
      <c r="W5439" s="0" t="n">
        <f aca="false">J5439</f>
        <v>0</v>
      </c>
    </row>
    <row r="5440" customFormat="false" ht="12.8" hidden="false" customHeight="false" outlineLevel="0" collapsed="false">
      <c r="A5440" s="0" t="s">
        <v>78</v>
      </c>
      <c r="B5440" s="0" t="s">
        <v>1418</v>
      </c>
      <c r="C5440" s="0" t="s">
        <v>1433</v>
      </c>
      <c r="D5440" s="0" t="s">
        <v>38</v>
      </c>
      <c r="E5440" s="0" t="s">
        <v>30</v>
      </c>
      <c r="F5440" s="0" t="s">
        <v>1449</v>
      </c>
      <c r="G5440" s="0" t="s">
        <v>1611</v>
      </c>
      <c r="H5440" s="0" t="n">
        <v>3.40633674418604</v>
      </c>
      <c r="I5440" s="0" t="n">
        <v>15.6783021338966</v>
      </c>
      <c r="J5440" s="0" t="n">
        <v>648</v>
      </c>
      <c r="K5440" s="0" t="n">
        <f aca="false">I5440*SUMIFS(syst_chauffage!$H$3:$H$27,syst_chauffage!$B$3:$B$27,D5440,syst_chauffage!$C$3:$C$27,E5440)</f>
        <v>15.8475306226302</v>
      </c>
      <c r="L5440" s="12" t="n">
        <f aca="false">H5440*SUMIFS(syst_chauffage!$K$3:$K$27,syst_chauffage!$B$3:$B$27,D5440,syst_chauffage!$C$3:$C$27,E5440)</f>
        <v>3.04736226069167</v>
      </c>
      <c r="N5440" s="0" t="str">
        <f aca="false">A5440</f>
        <v>Sport Loisir Culture</v>
      </c>
      <c r="O5440" s="0" t="str">
        <f aca="false">B5440</f>
        <v>Sport</v>
      </c>
      <c r="P5440" s="0" t="str">
        <f aca="false">C5440</f>
        <v>Grande salle multisport</v>
      </c>
      <c r="Q5440" s="0" t="str">
        <f aca="false">D5440</f>
        <v>PAC performant</v>
      </c>
      <c r="R5440" s="0" t="str">
        <f aca="false">E5440</f>
        <v>Electricité</v>
      </c>
      <c r="S5440" s="0" t="str">
        <f aca="false">F5440</f>
        <v>0729332902</v>
      </c>
      <c r="T5440" s="0" t="str">
        <f aca="false">G5440</f>
        <v>3</v>
      </c>
      <c r="U5440" s="0" t="n">
        <f aca="false">L5440</f>
        <v>3.04736226069167</v>
      </c>
      <c r="V5440" s="0" t="n">
        <f aca="false">K5440</f>
        <v>15.8475306226302</v>
      </c>
      <c r="W5440" s="0" t="n">
        <f aca="false">J5440</f>
        <v>648</v>
      </c>
    </row>
    <row r="5441" customFormat="false" ht="12.8" hidden="false" customHeight="false" outlineLevel="0" collapsed="false">
      <c r="A5441" s="0" t="s">
        <v>78</v>
      </c>
      <c r="B5441" s="0" t="s">
        <v>1418</v>
      </c>
      <c r="C5441" s="0" t="s">
        <v>1433</v>
      </c>
      <c r="D5441" s="0" t="s">
        <v>46</v>
      </c>
      <c r="E5441" s="0" t="s">
        <v>30</v>
      </c>
      <c r="F5441" s="0" t="s">
        <v>1450</v>
      </c>
      <c r="G5441" s="0" t="s">
        <v>1611</v>
      </c>
      <c r="H5441" s="0" t="n">
        <v>3.33681966777408</v>
      </c>
      <c r="I5441" s="0" t="n">
        <v>3.27438198591872</v>
      </c>
      <c r="J5441" s="0" t="n">
        <v>648</v>
      </c>
      <c r="K5441" s="0" t="n">
        <f aca="false">I5441*SUMIFS(syst_chauffage!$H$3:$H$27,syst_chauffage!$B$3:$B$27,D5441,syst_chauffage!$C$3:$C$27,E5441)</f>
        <v>5.68074980826377</v>
      </c>
      <c r="L5441" s="12" t="n">
        <f aca="false">H5441*SUMIFS(syst_chauffage!$K$3:$K$27,syst_chauffage!$B$3:$B$27,D5441,syst_chauffage!$C$3:$C$27,E5441)</f>
        <v>3.0081781274625</v>
      </c>
      <c r="N5441" s="0" t="str">
        <f aca="false">A5441</f>
        <v>Sport Loisir Culture</v>
      </c>
      <c r="O5441" s="0" t="str">
        <f aca="false">B5441</f>
        <v>Sport</v>
      </c>
      <c r="P5441" s="0" t="str">
        <f aca="false">C5441</f>
        <v>Grande salle multisport</v>
      </c>
      <c r="Q5441" s="0" t="str">
        <f aca="false">D5441</f>
        <v>Rooftop performant</v>
      </c>
      <c r="R5441" s="0" t="str">
        <f aca="false">E5441</f>
        <v>Electricité</v>
      </c>
      <c r="S5441" s="0" t="str">
        <f aca="false">F5441</f>
        <v>0729333002</v>
      </c>
      <c r="T5441" s="0" t="str">
        <f aca="false">G5441</f>
        <v>3</v>
      </c>
      <c r="U5441" s="0" t="n">
        <f aca="false">L5441</f>
        <v>3.0081781274625</v>
      </c>
      <c r="V5441" s="0" t="n">
        <f aca="false">K5441</f>
        <v>5.68074980826377</v>
      </c>
      <c r="W5441" s="0" t="n">
        <f aca="false">J5441</f>
        <v>648</v>
      </c>
    </row>
    <row r="5442" customFormat="false" ht="12.8" hidden="false" customHeight="false" outlineLevel="0" collapsed="false">
      <c r="A5442" s="0" t="s">
        <v>78</v>
      </c>
      <c r="B5442" s="0" t="s">
        <v>1418</v>
      </c>
      <c r="C5442" s="0" t="s">
        <v>1433</v>
      </c>
      <c r="D5442" s="0" t="s">
        <v>46</v>
      </c>
      <c r="E5442" s="0" t="s">
        <v>30</v>
      </c>
      <c r="F5442" s="0" t="s">
        <v>1451</v>
      </c>
      <c r="G5442" s="0" t="s">
        <v>1611</v>
      </c>
      <c r="H5442" s="0" t="n">
        <v>1</v>
      </c>
      <c r="I5442" s="0" t="n">
        <v>12</v>
      </c>
      <c r="J5442" s="0" t="n">
        <v>648</v>
      </c>
      <c r="K5442" s="0" t="n">
        <f aca="false">I5442*SUMIFS(syst_chauffage!$H$3:$H$27,syst_chauffage!$B$3:$B$27,D5442,syst_chauffage!$C$3:$C$27,E5442)</f>
        <v>20.81888979121</v>
      </c>
      <c r="L5442" s="12" t="n">
        <f aca="false">H5442*SUMIFS(syst_chauffage!$K$3:$K$27,syst_chauffage!$B$3:$B$27,D5442,syst_chauffage!$C$3:$C$27,E5442)</f>
        <v>0.901510548057034</v>
      </c>
      <c r="N5442" s="0" t="str">
        <f aca="false">A5442</f>
        <v>Sport Loisir Culture</v>
      </c>
      <c r="O5442" s="0" t="str">
        <f aca="false">B5442</f>
        <v>Sport</v>
      </c>
      <c r="P5442" s="0" t="str">
        <f aca="false">C5442</f>
        <v>Grande salle multisport</v>
      </c>
      <c r="Q5442" s="0" t="str">
        <f aca="false">D5442</f>
        <v>Rooftop performant</v>
      </c>
      <c r="R5442" s="0" t="str">
        <f aca="false">E5442</f>
        <v>Electricité</v>
      </c>
      <c r="S5442" s="0" t="str">
        <f aca="false">F5442</f>
        <v>0729333104</v>
      </c>
      <c r="T5442" s="0" t="str">
        <f aca="false">G5442</f>
        <v>3</v>
      </c>
      <c r="U5442" s="0" t="n">
        <f aca="false">L5442</f>
        <v>0.901510548057034</v>
      </c>
      <c r="V5442" s="0" t="n">
        <f aca="false">K5442</f>
        <v>20.81888979121</v>
      </c>
      <c r="W5442" s="0" t="n">
        <f aca="false">J5442</f>
        <v>648</v>
      </c>
    </row>
    <row r="5443" customFormat="false" ht="12.8" hidden="false" customHeight="false" outlineLevel="0" collapsed="false">
      <c r="A5443" s="0" t="s">
        <v>78</v>
      </c>
      <c r="B5443" s="0" t="s">
        <v>1418</v>
      </c>
      <c r="C5443" s="0" t="s">
        <v>1452</v>
      </c>
      <c r="D5443" s="0" t="s">
        <v>19</v>
      </c>
      <c r="E5443" s="0" t="s">
        <v>57</v>
      </c>
      <c r="F5443" s="0" t="s">
        <v>1453</v>
      </c>
      <c r="G5443" s="0" t="s">
        <v>1611</v>
      </c>
      <c r="H5443" s="0" t="n">
        <v>1.77351870780882</v>
      </c>
      <c r="I5443" s="0" t="n">
        <v>35.3863600670605</v>
      </c>
      <c r="J5443" s="0" t="n">
        <v>0</v>
      </c>
      <c r="K5443" s="0" t="n">
        <f aca="false">I5443*SUMIFS(syst_chauffage!$H$3:$H$27,syst_chauffage!$B$3:$B$27,D5443,syst_chauffage!$C$3:$C$27,E5443)</f>
        <v>49.2746809607294</v>
      </c>
      <c r="L5443" s="12" t="n">
        <f aca="false">H5443*SUMIFS(syst_chauffage!$K$3:$K$27,syst_chauffage!$B$3:$B$27,D5443,syst_chauffage!$C$3:$C$27,E5443)</f>
        <v>1.77351870780882</v>
      </c>
      <c r="N5443" s="0" t="str">
        <f aca="false">A5443</f>
        <v>Sport Loisir Culture</v>
      </c>
      <c r="O5443" s="0" t="str">
        <f aca="false">B5443</f>
        <v>Sport</v>
      </c>
      <c r="P5443" s="0" t="str">
        <f aca="false">C5443</f>
        <v>Patinoire</v>
      </c>
      <c r="Q5443" s="0" t="str">
        <f aca="false">D5443</f>
        <v>Autre système centralisé</v>
      </c>
      <c r="R5443" s="0" t="str">
        <f aca="false">E5443</f>
        <v>Autres</v>
      </c>
      <c r="S5443" s="0" t="str">
        <f aca="false">F5443</f>
        <v>0729610101</v>
      </c>
      <c r="T5443" s="0" t="str">
        <f aca="false">G5443</f>
        <v>3</v>
      </c>
      <c r="U5443" s="0" t="n">
        <f aca="false">L5443</f>
        <v>1.77351870780882</v>
      </c>
      <c r="V5443" s="0" t="n">
        <f aca="false">K5443</f>
        <v>49.2746809607294</v>
      </c>
      <c r="W5443" s="0" t="n">
        <f aca="false">J5443</f>
        <v>0</v>
      </c>
    </row>
    <row r="5444" customFormat="false" ht="12.8" hidden="false" customHeight="false" outlineLevel="0" collapsed="false">
      <c r="A5444" s="0" t="s">
        <v>78</v>
      </c>
      <c r="B5444" s="0" t="s">
        <v>1418</v>
      </c>
      <c r="C5444" s="0" t="s">
        <v>1452</v>
      </c>
      <c r="D5444" s="0" t="s">
        <v>19</v>
      </c>
      <c r="E5444" s="0" t="s">
        <v>57</v>
      </c>
      <c r="F5444" s="0" t="s">
        <v>1454</v>
      </c>
      <c r="G5444" s="0" t="s">
        <v>1611</v>
      </c>
      <c r="H5444" s="0" t="n">
        <v>2.10828694591579</v>
      </c>
      <c r="I5444" s="0" t="n">
        <v>48.4952677218914</v>
      </c>
      <c r="J5444" s="0" t="n">
        <v>0</v>
      </c>
      <c r="K5444" s="0" t="n">
        <f aca="false">I5444*SUMIFS(syst_chauffage!$H$3:$H$27,syst_chauffage!$B$3:$B$27,D5444,syst_chauffage!$C$3:$C$27,E5444)</f>
        <v>67.5285290878423</v>
      </c>
      <c r="L5444" s="12" t="n">
        <f aca="false">H5444*SUMIFS(syst_chauffage!$K$3:$K$27,syst_chauffage!$B$3:$B$27,D5444,syst_chauffage!$C$3:$C$27,E5444)</f>
        <v>2.10828694591579</v>
      </c>
      <c r="N5444" s="0" t="str">
        <f aca="false">A5444</f>
        <v>Sport Loisir Culture</v>
      </c>
      <c r="O5444" s="0" t="str">
        <f aca="false">B5444</f>
        <v>Sport</v>
      </c>
      <c r="P5444" s="0" t="str">
        <f aca="false">C5444</f>
        <v>Patinoire</v>
      </c>
      <c r="Q5444" s="0" t="str">
        <f aca="false">D5444</f>
        <v>Autre système centralisé</v>
      </c>
      <c r="R5444" s="0" t="str">
        <f aca="false">E5444</f>
        <v>Autres</v>
      </c>
      <c r="S5444" s="0" t="str">
        <f aca="false">F5444</f>
        <v>0729610106</v>
      </c>
      <c r="T5444" s="0" t="str">
        <f aca="false">G5444</f>
        <v>3</v>
      </c>
      <c r="U5444" s="0" t="n">
        <f aca="false">L5444</f>
        <v>2.10828694591579</v>
      </c>
      <c r="V5444" s="0" t="n">
        <f aca="false">K5444</f>
        <v>67.5285290878423</v>
      </c>
      <c r="W5444" s="0" t="n">
        <f aca="false">J5444</f>
        <v>0</v>
      </c>
    </row>
    <row r="5445" customFormat="false" ht="12.8" hidden="false" customHeight="false" outlineLevel="0" collapsed="false">
      <c r="A5445" s="0" t="s">
        <v>78</v>
      </c>
      <c r="B5445" s="0" t="s">
        <v>1418</v>
      </c>
      <c r="C5445" s="0" t="s">
        <v>1452</v>
      </c>
      <c r="D5445" s="0" t="s">
        <v>24</v>
      </c>
      <c r="E5445" s="0" t="s">
        <v>30</v>
      </c>
      <c r="F5445" s="0" t="s">
        <v>1455</v>
      </c>
      <c r="G5445" s="0" t="s">
        <v>1611</v>
      </c>
      <c r="H5445" s="0" t="n">
        <v>0.84</v>
      </c>
      <c r="I5445" s="0" t="n">
        <v>10.4</v>
      </c>
      <c r="J5445" s="0" t="n">
        <v>0</v>
      </c>
      <c r="K5445" s="0" t="n">
        <f aca="false">I5445*SUMIFS(syst_chauffage!$H$3:$H$27,syst_chauffage!$B$3:$B$27,D5445,syst_chauffage!$C$3:$C$27,E5445)</f>
        <v>3</v>
      </c>
      <c r="L5445" s="12" t="n">
        <f aca="false">H5445*SUMIFS(syst_chauffage!$K$3:$K$27,syst_chauffage!$B$3:$B$27,D5445,syst_chauffage!$C$3:$C$27,E5445)</f>
        <v>0.84</v>
      </c>
      <c r="N5445" s="0" t="str">
        <f aca="false">A5445</f>
        <v>Sport Loisir Culture</v>
      </c>
      <c r="O5445" s="0" t="str">
        <f aca="false">B5445</f>
        <v>Sport</v>
      </c>
      <c r="P5445" s="0" t="str">
        <f aca="false">C5445</f>
        <v>Patinoire</v>
      </c>
      <c r="Q5445" s="0" t="str">
        <f aca="false">D5445</f>
        <v>Cassette rayonnante</v>
      </c>
      <c r="R5445" s="0" t="str">
        <f aca="false">E5445</f>
        <v>Electricité</v>
      </c>
      <c r="S5445" s="0" t="str">
        <f aca="false">F5445</f>
        <v>0729610202</v>
      </c>
      <c r="T5445" s="0" t="str">
        <f aca="false">G5445</f>
        <v>3</v>
      </c>
      <c r="U5445" s="0" t="n">
        <f aca="false">L5445</f>
        <v>0.84</v>
      </c>
      <c r="V5445" s="0" t="n">
        <f aca="false">K5445</f>
        <v>3</v>
      </c>
      <c r="W5445" s="0" t="n">
        <f aca="false">J5445</f>
        <v>0</v>
      </c>
    </row>
    <row r="5446" customFormat="false" ht="12.8" hidden="false" customHeight="false" outlineLevel="0" collapsed="false">
      <c r="A5446" s="0" t="s">
        <v>78</v>
      </c>
      <c r="B5446" s="0" t="s">
        <v>1418</v>
      </c>
      <c r="C5446" s="0" t="s">
        <v>1452</v>
      </c>
      <c r="D5446" s="0" t="s">
        <v>24</v>
      </c>
      <c r="E5446" s="0" t="s">
        <v>30</v>
      </c>
      <c r="F5446" s="0" t="s">
        <v>1456</v>
      </c>
      <c r="G5446" s="0" t="s">
        <v>1611</v>
      </c>
      <c r="H5446" s="0" t="n">
        <v>0.70948886649987</v>
      </c>
      <c r="I5446" s="0" t="n">
        <v>13.0124778406362</v>
      </c>
      <c r="J5446" s="0" t="n">
        <v>0</v>
      </c>
      <c r="K5446" s="0" t="n">
        <f aca="false">I5446*SUMIFS(syst_chauffage!$H$3:$H$27,syst_chauffage!$B$3:$B$27,D5446,syst_chauffage!$C$3:$C$27,E5446)</f>
        <v>3.7535993771066</v>
      </c>
      <c r="L5446" s="12" t="n">
        <f aca="false">H5446*SUMIFS(syst_chauffage!$K$3:$K$27,syst_chauffage!$B$3:$B$27,D5446,syst_chauffage!$C$3:$C$27,E5446)</f>
        <v>0.70948886649987</v>
      </c>
      <c r="N5446" s="0" t="str">
        <f aca="false">A5446</f>
        <v>Sport Loisir Culture</v>
      </c>
      <c r="O5446" s="0" t="str">
        <f aca="false">B5446</f>
        <v>Sport</v>
      </c>
      <c r="P5446" s="0" t="str">
        <f aca="false">C5446</f>
        <v>Patinoire</v>
      </c>
      <c r="Q5446" s="0" t="str">
        <f aca="false">D5446</f>
        <v>Cassette rayonnante</v>
      </c>
      <c r="R5446" s="0" t="str">
        <f aca="false">E5446</f>
        <v>Electricité</v>
      </c>
      <c r="S5446" s="0" t="str">
        <f aca="false">F5446</f>
        <v>0729610303</v>
      </c>
      <c r="T5446" s="0" t="str">
        <f aca="false">G5446</f>
        <v>3</v>
      </c>
      <c r="U5446" s="0" t="n">
        <f aca="false">L5446</f>
        <v>0.70948886649987</v>
      </c>
      <c r="V5446" s="0" t="n">
        <f aca="false">K5446</f>
        <v>3.7535993771066</v>
      </c>
      <c r="W5446" s="0" t="n">
        <f aca="false">J5446</f>
        <v>0</v>
      </c>
    </row>
    <row r="5447" customFormat="false" ht="12.8" hidden="false" customHeight="false" outlineLevel="0" collapsed="false">
      <c r="A5447" s="0" t="s">
        <v>78</v>
      </c>
      <c r="B5447" s="0" t="s">
        <v>1418</v>
      </c>
      <c r="C5447" s="0" t="s">
        <v>1452</v>
      </c>
      <c r="D5447" s="0" t="s">
        <v>13</v>
      </c>
      <c r="E5447" s="0" t="s">
        <v>14</v>
      </c>
      <c r="F5447" s="0" t="s">
        <v>1457</v>
      </c>
      <c r="G5447" s="0" t="s">
        <v>1611</v>
      </c>
      <c r="H5447" s="0" t="n">
        <v>0.71034941077014</v>
      </c>
      <c r="I5447" s="0" t="n">
        <v>8.95817033689438</v>
      </c>
      <c r="J5447" s="0" t="n">
        <v>264</v>
      </c>
      <c r="K5447" s="0" t="n">
        <f aca="false">I5447*SUMIFS(syst_chauffage!$H$3:$H$27,syst_chauffage!$B$3:$B$27,D5447,syst_chauffage!$C$3:$C$27,E5447)</f>
        <v>18.0918467901551</v>
      </c>
      <c r="L5447" s="12" t="n">
        <f aca="false">H5447*SUMIFS(syst_chauffage!$K$3:$K$27,syst_chauffage!$B$3:$B$27,D5447,syst_chauffage!$C$3:$C$27,E5447)</f>
        <v>0.71034941077014</v>
      </c>
      <c r="N5447" s="0" t="str">
        <f aca="false">A5447</f>
        <v>Sport Loisir Culture</v>
      </c>
      <c r="O5447" s="0" t="str">
        <f aca="false">B5447</f>
        <v>Sport</v>
      </c>
      <c r="P5447" s="0" t="str">
        <f aca="false">C5447</f>
        <v>Patinoire</v>
      </c>
      <c r="Q5447" s="0" t="str">
        <f aca="false">D5447</f>
        <v>Chaudière gaz</v>
      </c>
      <c r="R5447" s="0" t="str">
        <f aca="false">E5447</f>
        <v>Gaz</v>
      </c>
      <c r="S5447" s="0" t="str">
        <f aca="false">F5447</f>
        <v>0729610404</v>
      </c>
      <c r="T5447" s="0" t="str">
        <f aca="false">G5447</f>
        <v>3</v>
      </c>
      <c r="U5447" s="0" t="n">
        <f aca="false">L5447</f>
        <v>0.71034941077014</v>
      </c>
      <c r="V5447" s="0" t="n">
        <f aca="false">K5447</f>
        <v>18.0918467901551</v>
      </c>
      <c r="W5447" s="0" t="n">
        <f aca="false">J5447</f>
        <v>264</v>
      </c>
    </row>
    <row r="5448" customFormat="false" ht="12.8" hidden="false" customHeight="false" outlineLevel="0" collapsed="false">
      <c r="A5448" s="0" t="s">
        <v>78</v>
      </c>
      <c r="B5448" s="0" t="s">
        <v>1418</v>
      </c>
      <c r="C5448" s="0" t="s">
        <v>1452</v>
      </c>
      <c r="D5448" s="0" t="s">
        <v>29</v>
      </c>
      <c r="E5448" s="0" t="s">
        <v>30</v>
      </c>
      <c r="F5448" s="0" t="s">
        <v>1458</v>
      </c>
      <c r="G5448" s="0" t="s">
        <v>1611</v>
      </c>
      <c r="H5448" s="0" t="n">
        <v>0.92</v>
      </c>
      <c r="I5448" s="0" t="n">
        <v>10.4</v>
      </c>
      <c r="J5448" s="0" t="n">
        <v>0</v>
      </c>
      <c r="K5448" s="0" t="n">
        <f aca="false">I5448*SUMIFS(syst_chauffage!$H$3:$H$27,syst_chauffage!$B$3:$B$27,D5448,syst_chauffage!$C$3:$C$27,E5448)</f>
        <v>3</v>
      </c>
      <c r="L5448" s="12" t="n">
        <f aca="false">H5448*SUMIFS(syst_chauffage!$K$3:$K$27,syst_chauffage!$B$3:$B$27,D5448,syst_chauffage!$C$3:$C$27,E5448)</f>
        <v>0.92</v>
      </c>
      <c r="N5448" s="0" t="str">
        <f aca="false">A5448</f>
        <v>Sport Loisir Culture</v>
      </c>
      <c r="O5448" s="0" t="str">
        <f aca="false">B5448</f>
        <v>Sport</v>
      </c>
      <c r="P5448" s="0" t="str">
        <f aca="false">C5448</f>
        <v>Patinoire</v>
      </c>
      <c r="Q5448" s="0" t="str">
        <f aca="false">D5448</f>
        <v>Electrique direct</v>
      </c>
      <c r="R5448" s="0" t="str">
        <f aca="false">E5448</f>
        <v>Electricité</v>
      </c>
      <c r="S5448" s="0" t="str">
        <f aca="false">F5448</f>
        <v>0729610602</v>
      </c>
      <c r="T5448" s="0" t="str">
        <f aca="false">G5448</f>
        <v>3</v>
      </c>
      <c r="U5448" s="0" t="n">
        <f aca="false">L5448</f>
        <v>0.92</v>
      </c>
      <c r="V5448" s="0" t="n">
        <f aca="false">K5448</f>
        <v>3</v>
      </c>
      <c r="W5448" s="0" t="n">
        <f aca="false">J5448</f>
        <v>0</v>
      </c>
    </row>
    <row r="5449" customFormat="false" ht="12.8" hidden="false" customHeight="false" outlineLevel="0" collapsed="false">
      <c r="A5449" s="0" t="s">
        <v>78</v>
      </c>
      <c r="B5449" s="0" t="s">
        <v>1418</v>
      </c>
      <c r="C5449" s="0" t="s">
        <v>1452</v>
      </c>
      <c r="D5449" s="0" t="s">
        <v>36</v>
      </c>
      <c r="E5449" s="0" t="s">
        <v>30</v>
      </c>
      <c r="F5449" s="0" t="s">
        <v>1459</v>
      </c>
      <c r="G5449" s="0" t="s">
        <v>1611</v>
      </c>
      <c r="H5449" s="0" t="n">
        <v>2.9521585116279</v>
      </c>
      <c r="I5449" s="0" t="n">
        <v>24.2545799733049</v>
      </c>
      <c r="J5449" s="0" t="n">
        <v>603</v>
      </c>
      <c r="K5449" s="0" t="n">
        <f aca="false">I5449*SUMIFS(syst_chauffage!$H$3:$H$27,syst_chauffage!$B$3:$B$27,D5449,syst_chauffage!$C$3:$C$27,E5449)</f>
        <v>15.0052924224891</v>
      </c>
      <c r="L5449" s="12" t="n">
        <f aca="false">H5449*SUMIFS(syst_chauffage!$K$3:$K$27,syst_chauffage!$B$3:$B$27,D5449,syst_chauffage!$C$3:$C$27,E5449)</f>
        <v>2.48037561722716</v>
      </c>
      <c r="N5449" s="0" t="str">
        <f aca="false">A5449</f>
        <v>Sport Loisir Culture</v>
      </c>
      <c r="O5449" s="0" t="str">
        <f aca="false">B5449</f>
        <v>Sport</v>
      </c>
      <c r="P5449" s="0" t="str">
        <f aca="false">C5449</f>
        <v>Patinoire</v>
      </c>
      <c r="Q5449" s="0" t="str">
        <f aca="false">D5449</f>
        <v>PAC</v>
      </c>
      <c r="R5449" s="0" t="str">
        <f aca="false">E5449</f>
        <v>Electricité</v>
      </c>
      <c r="S5449" s="0" t="str">
        <f aca="false">F5449</f>
        <v>0729610902</v>
      </c>
      <c r="T5449" s="0" t="str">
        <f aca="false">G5449</f>
        <v>3</v>
      </c>
      <c r="U5449" s="0" t="n">
        <f aca="false">L5449</f>
        <v>2.48037561722716</v>
      </c>
      <c r="V5449" s="0" t="n">
        <f aca="false">K5449</f>
        <v>15.0052924224891</v>
      </c>
      <c r="W5449" s="0" t="n">
        <f aca="false">J5449</f>
        <v>603</v>
      </c>
    </row>
    <row r="5450" customFormat="false" ht="12.8" hidden="false" customHeight="false" outlineLevel="0" collapsed="false">
      <c r="A5450" s="0" t="s">
        <v>78</v>
      </c>
      <c r="B5450" s="0" t="s">
        <v>1418</v>
      </c>
      <c r="C5450" s="0" t="s">
        <v>1452</v>
      </c>
      <c r="D5450" s="0" t="s">
        <v>42</v>
      </c>
      <c r="E5450" s="0" t="s">
        <v>30</v>
      </c>
      <c r="F5450" s="0" t="s">
        <v>1460</v>
      </c>
      <c r="G5450" s="0" t="s">
        <v>1611</v>
      </c>
      <c r="H5450" s="0" t="n">
        <v>2.81101778073089</v>
      </c>
      <c r="I5450" s="0" t="n">
        <v>7.1138822984337</v>
      </c>
      <c r="J5450" s="0" t="n">
        <v>603</v>
      </c>
      <c r="K5450" s="0" t="n">
        <f aca="false">I5450*SUMIFS(syst_chauffage!$H$3:$H$27,syst_chauffage!$B$3:$B$27,D5450,syst_chauffage!$C$3:$C$27,E5450)</f>
        <v>6.42164631715339</v>
      </c>
      <c r="L5450" s="12" t="n">
        <f aca="false">H5450*SUMIFS(syst_chauffage!$K$3:$K$27,syst_chauffage!$B$3:$B$27,D5450,syst_chauffage!$C$3:$C$27,E5450)</f>
        <v>2.50613183237212</v>
      </c>
      <c r="N5450" s="0" t="str">
        <f aca="false">A5450</f>
        <v>Sport Loisir Culture</v>
      </c>
      <c r="O5450" s="0" t="str">
        <f aca="false">B5450</f>
        <v>Sport</v>
      </c>
      <c r="P5450" s="0" t="str">
        <f aca="false">C5450</f>
        <v>Patinoire</v>
      </c>
      <c r="Q5450" s="0" t="str">
        <f aca="false">D5450</f>
        <v>Rooftop</v>
      </c>
      <c r="R5450" s="0" t="str">
        <f aca="false">E5450</f>
        <v>Electricité</v>
      </c>
      <c r="S5450" s="0" t="str">
        <f aca="false">F5450</f>
        <v>0729611002</v>
      </c>
      <c r="T5450" s="0" t="str">
        <f aca="false">G5450</f>
        <v>3</v>
      </c>
      <c r="U5450" s="0" t="n">
        <f aca="false">L5450</f>
        <v>2.50613183237212</v>
      </c>
      <c r="V5450" s="0" t="n">
        <f aca="false">K5450</f>
        <v>6.42164631715339</v>
      </c>
      <c r="W5450" s="0" t="n">
        <f aca="false">J5450</f>
        <v>603</v>
      </c>
    </row>
    <row r="5451" customFormat="false" ht="12.8" hidden="false" customHeight="false" outlineLevel="0" collapsed="false">
      <c r="A5451" s="0" t="s">
        <v>78</v>
      </c>
      <c r="B5451" s="0" t="s">
        <v>1418</v>
      </c>
      <c r="C5451" s="0" t="s">
        <v>1452</v>
      </c>
      <c r="D5451" s="0" t="s">
        <v>51</v>
      </c>
      <c r="E5451" s="0" t="s">
        <v>57</v>
      </c>
      <c r="F5451" s="0" t="s">
        <v>1461</v>
      </c>
      <c r="G5451" s="0" t="s">
        <v>1611</v>
      </c>
      <c r="H5451" s="0" t="n">
        <v>2.14977513845574</v>
      </c>
      <c r="I5451" s="0" t="n">
        <v>42.126619127453</v>
      </c>
      <c r="J5451" s="0" t="n">
        <v>0</v>
      </c>
      <c r="K5451" s="0" t="n">
        <f aca="false">I5451*SUMIFS(syst_chauffage!$H$3:$H$27,syst_chauffage!$B$3:$B$27,D5451,syst_chauffage!$C$3:$C$27,E5451)</f>
        <v>89.2601493501396</v>
      </c>
      <c r="L5451" s="12" t="n">
        <f aca="false">H5451*SUMIFS(syst_chauffage!$K$3:$K$27,syst_chauffage!$B$3:$B$27,D5451,syst_chauffage!$C$3:$C$27,E5451)</f>
        <v>2.14977513845574</v>
      </c>
      <c r="N5451" s="0" t="str">
        <f aca="false">A5451</f>
        <v>Sport Loisir Culture</v>
      </c>
      <c r="O5451" s="0" t="str">
        <f aca="false">B5451</f>
        <v>Sport</v>
      </c>
      <c r="P5451" s="0" t="str">
        <f aca="false">C5451</f>
        <v>Patinoire</v>
      </c>
      <c r="Q5451" s="0" t="str">
        <f aca="false">D5451</f>
        <v>Autre système centralisé performant</v>
      </c>
      <c r="R5451" s="0" t="str">
        <f aca="false">E5451</f>
        <v>Autres</v>
      </c>
      <c r="S5451" s="0" t="str">
        <f aca="false">F5451</f>
        <v>0729612101</v>
      </c>
      <c r="T5451" s="0" t="str">
        <f aca="false">G5451</f>
        <v>3</v>
      </c>
      <c r="U5451" s="0" t="n">
        <f aca="false">L5451</f>
        <v>2.14977513845574</v>
      </c>
      <c r="V5451" s="0" t="n">
        <f aca="false">K5451</f>
        <v>89.2601493501396</v>
      </c>
      <c r="W5451" s="0" t="n">
        <f aca="false">J5451</f>
        <v>0</v>
      </c>
    </row>
    <row r="5452" customFormat="false" ht="12.8" hidden="false" customHeight="false" outlineLevel="0" collapsed="false">
      <c r="A5452" s="0" t="s">
        <v>78</v>
      </c>
      <c r="B5452" s="0" t="s">
        <v>1418</v>
      </c>
      <c r="C5452" s="0" t="s">
        <v>1452</v>
      </c>
      <c r="D5452" s="0" t="s">
        <v>51</v>
      </c>
      <c r="E5452" s="0" t="s">
        <v>57</v>
      </c>
      <c r="F5452" s="0" t="s">
        <v>1462</v>
      </c>
      <c r="G5452" s="0" t="s">
        <v>1611</v>
      </c>
      <c r="H5452" s="0" t="n">
        <v>2.55969883566744</v>
      </c>
      <c r="I5452" s="0" t="n">
        <v>57.7324615736803</v>
      </c>
      <c r="J5452" s="0" t="n">
        <v>0</v>
      </c>
      <c r="K5452" s="0" t="n">
        <f aca="false">I5452*SUMIFS(syst_chauffage!$H$3:$H$27,syst_chauffage!$B$3:$B$27,D5452,syst_chauffage!$C$3:$C$27,E5452)</f>
        <v>122.32664878297</v>
      </c>
      <c r="L5452" s="12" t="n">
        <f aca="false">H5452*SUMIFS(syst_chauffage!$K$3:$K$27,syst_chauffage!$B$3:$B$27,D5452,syst_chauffage!$C$3:$C$27,E5452)</f>
        <v>2.55969883566744</v>
      </c>
      <c r="N5452" s="0" t="str">
        <f aca="false">A5452</f>
        <v>Sport Loisir Culture</v>
      </c>
      <c r="O5452" s="0" t="str">
        <f aca="false">B5452</f>
        <v>Sport</v>
      </c>
      <c r="P5452" s="0" t="str">
        <f aca="false">C5452</f>
        <v>Patinoire</v>
      </c>
      <c r="Q5452" s="0" t="str">
        <f aca="false">D5452</f>
        <v>Autre système centralisé performant</v>
      </c>
      <c r="R5452" s="0" t="str">
        <f aca="false">E5452</f>
        <v>Autres</v>
      </c>
      <c r="S5452" s="0" t="str">
        <f aca="false">F5452</f>
        <v>0729612106</v>
      </c>
      <c r="T5452" s="0" t="str">
        <f aca="false">G5452</f>
        <v>3</v>
      </c>
      <c r="U5452" s="0" t="n">
        <f aca="false">L5452</f>
        <v>2.55969883566744</v>
      </c>
      <c r="V5452" s="0" t="n">
        <f aca="false">K5452</f>
        <v>122.32664878297</v>
      </c>
      <c r="W5452" s="0" t="n">
        <f aca="false">J5452</f>
        <v>0</v>
      </c>
    </row>
    <row r="5453" customFormat="false" ht="12.8" hidden="false" customHeight="false" outlineLevel="0" collapsed="false">
      <c r="A5453" s="0" t="s">
        <v>78</v>
      </c>
      <c r="B5453" s="0" t="s">
        <v>1418</v>
      </c>
      <c r="C5453" s="0" t="s">
        <v>1452</v>
      </c>
      <c r="D5453" s="0" t="s">
        <v>54</v>
      </c>
      <c r="E5453" s="0" t="s">
        <v>30</v>
      </c>
      <c r="F5453" s="0" t="s">
        <v>1463</v>
      </c>
      <c r="G5453" s="0" t="s">
        <v>1611</v>
      </c>
      <c r="H5453" s="0" t="n">
        <v>1</v>
      </c>
      <c r="I5453" s="0" t="n">
        <v>12</v>
      </c>
      <c r="J5453" s="0" t="n">
        <v>0</v>
      </c>
      <c r="K5453" s="0" t="n">
        <f aca="false">I5453*SUMIFS(syst_chauffage!$H$3:$H$27,syst_chauffage!$B$3:$B$27,D5453,syst_chauffage!$C$3:$C$27,E5453)</f>
        <v>12</v>
      </c>
      <c r="L5453" s="12" t="n">
        <f aca="false">H5453*SUMIFS(syst_chauffage!$K$3:$K$27,syst_chauffage!$B$3:$B$27,D5453,syst_chauffage!$C$3:$C$27,E5453)</f>
        <v>1</v>
      </c>
      <c r="N5453" s="0" t="str">
        <f aca="false">A5453</f>
        <v>Sport Loisir Culture</v>
      </c>
      <c r="O5453" s="0" t="str">
        <f aca="false">B5453</f>
        <v>Sport</v>
      </c>
      <c r="P5453" s="0" t="str">
        <f aca="false">C5453</f>
        <v>Patinoire</v>
      </c>
      <c r="Q5453" s="0" t="str">
        <f aca="false">D5453</f>
        <v>Cassette rayonnante performant</v>
      </c>
      <c r="R5453" s="0" t="str">
        <f aca="false">E5453</f>
        <v>Electricité</v>
      </c>
      <c r="S5453" s="0" t="str">
        <f aca="false">F5453</f>
        <v>0729612202</v>
      </c>
      <c r="T5453" s="0" t="str">
        <f aca="false">G5453</f>
        <v>3</v>
      </c>
      <c r="U5453" s="0" t="n">
        <f aca="false">L5453</f>
        <v>1</v>
      </c>
      <c r="V5453" s="0" t="n">
        <f aca="false">K5453</f>
        <v>12</v>
      </c>
      <c r="W5453" s="0" t="n">
        <f aca="false">J5453</f>
        <v>0</v>
      </c>
    </row>
    <row r="5454" customFormat="false" ht="12.8" hidden="false" customHeight="false" outlineLevel="0" collapsed="false">
      <c r="A5454" s="0" t="s">
        <v>78</v>
      </c>
      <c r="B5454" s="0" t="s">
        <v>1418</v>
      </c>
      <c r="C5454" s="0" t="s">
        <v>1452</v>
      </c>
      <c r="D5454" s="0" t="s">
        <v>54</v>
      </c>
      <c r="E5454" s="0" t="s">
        <v>30</v>
      </c>
      <c r="F5454" s="0" t="s">
        <v>1464</v>
      </c>
      <c r="G5454" s="0" t="s">
        <v>1611</v>
      </c>
      <c r="H5454" s="0" t="n">
        <v>0.755852757534958</v>
      </c>
      <c r="I5454" s="0" t="n">
        <v>15.4910450483764</v>
      </c>
      <c r="J5454" s="0" t="n">
        <v>0</v>
      </c>
      <c r="K5454" s="0" t="n">
        <f aca="false">I5454*SUMIFS(syst_chauffage!$H$3:$H$27,syst_chauffage!$B$3:$B$27,D5454,syst_chauffage!$C$3:$C$27,E5454)</f>
        <v>15.4910450483764</v>
      </c>
      <c r="L5454" s="12" t="n">
        <f aca="false">H5454*SUMIFS(syst_chauffage!$K$3:$K$27,syst_chauffage!$B$3:$B$27,D5454,syst_chauffage!$C$3:$C$27,E5454)</f>
        <v>0.755852757534958</v>
      </c>
      <c r="N5454" s="0" t="str">
        <f aca="false">A5454</f>
        <v>Sport Loisir Culture</v>
      </c>
      <c r="O5454" s="0" t="str">
        <f aca="false">B5454</f>
        <v>Sport</v>
      </c>
      <c r="P5454" s="0" t="str">
        <f aca="false">C5454</f>
        <v>Patinoire</v>
      </c>
      <c r="Q5454" s="0" t="str">
        <f aca="false">D5454</f>
        <v>Cassette rayonnante performant</v>
      </c>
      <c r="R5454" s="0" t="str">
        <f aca="false">E5454</f>
        <v>Electricité</v>
      </c>
      <c r="S5454" s="0" t="str">
        <f aca="false">F5454</f>
        <v>0729612303</v>
      </c>
      <c r="T5454" s="0" t="str">
        <f aca="false">G5454</f>
        <v>3</v>
      </c>
      <c r="U5454" s="0" t="n">
        <f aca="false">L5454</f>
        <v>0.755852757534958</v>
      </c>
      <c r="V5454" s="0" t="n">
        <f aca="false">K5454</f>
        <v>15.4910450483764</v>
      </c>
      <c r="W5454" s="0" t="n">
        <f aca="false">J5454</f>
        <v>0</v>
      </c>
    </row>
    <row r="5455" customFormat="false" ht="12.8" hidden="false" customHeight="false" outlineLevel="0" collapsed="false">
      <c r="A5455" s="0" t="s">
        <v>78</v>
      </c>
      <c r="B5455" s="0" t="s">
        <v>1418</v>
      </c>
      <c r="C5455" s="0" t="s">
        <v>1452</v>
      </c>
      <c r="D5455" s="0" t="s">
        <v>18</v>
      </c>
      <c r="E5455" s="0" t="s">
        <v>14</v>
      </c>
      <c r="F5455" s="0" t="s">
        <v>1465</v>
      </c>
      <c r="G5455" s="0" t="s">
        <v>1611</v>
      </c>
      <c r="H5455" s="0" t="n">
        <v>0.974680009068992</v>
      </c>
      <c r="I5455" s="0" t="n">
        <v>10.6644884963028</v>
      </c>
      <c r="J5455" s="0" t="n">
        <v>608</v>
      </c>
      <c r="K5455" s="0" t="n">
        <f aca="false">I5455*SUMIFS(syst_chauffage!$H$3:$H$27,syst_chauffage!$B$3:$B$27,D5455,syst_chauffage!$C$3:$C$27,E5455)</f>
        <v>29.0599731431051</v>
      </c>
      <c r="L5455" s="12" t="n">
        <f aca="false">H5455*SUMIFS(syst_chauffage!$K$3:$K$27,syst_chauffage!$B$3:$B$27,D5455,syst_chauffage!$C$3:$C$27,E5455)</f>
        <v>0.946849863865996</v>
      </c>
      <c r="N5455" s="0" t="str">
        <f aca="false">A5455</f>
        <v>Sport Loisir Culture</v>
      </c>
      <c r="O5455" s="0" t="str">
        <f aca="false">B5455</f>
        <v>Sport</v>
      </c>
      <c r="P5455" s="0" t="str">
        <f aca="false">C5455</f>
        <v>Patinoire</v>
      </c>
      <c r="Q5455" s="0" t="str">
        <f aca="false">D5455</f>
        <v>Chaudière condensation gaz</v>
      </c>
      <c r="R5455" s="0" t="str">
        <f aca="false">E5455</f>
        <v>Gaz</v>
      </c>
      <c r="S5455" s="0" t="str">
        <f aca="false">F5455</f>
        <v>0729612404</v>
      </c>
      <c r="T5455" s="0" t="str">
        <f aca="false">G5455</f>
        <v>3</v>
      </c>
      <c r="U5455" s="0" t="n">
        <f aca="false">L5455</f>
        <v>0.946849863865996</v>
      </c>
      <c r="V5455" s="0" t="n">
        <f aca="false">K5455</f>
        <v>29.0599731431051</v>
      </c>
      <c r="W5455" s="0" t="n">
        <f aca="false">J5455</f>
        <v>608</v>
      </c>
    </row>
    <row r="5456" customFormat="false" ht="12.8" hidden="false" customHeight="false" outlineLevel="0" collapsed="false">
      <c r="A5456" s="0" t="s">
        <v>78</v>
      </c>
      <c r="B5456" s="0" t="s">
        <v>1418</v>
      </c>
      <c r="C5456" s="0" t="s">
        <v>1452</v>
      </c>
      <c r="D5456" s="0" t="s">
        <v>32</v>
      </c>
      <c r="E5456" s="0" t="s">
        <v>30</v>
      </c>
      <c r="F5456" s="0" t="s">
        <v>1466</v>
      </c>
      <c r="G5456" s="0" t="s">
        <v>1611</v>
      </c>
      <c r="H5456" s="0" t="n">
        <v>1</v>
      </c>
      <c r="I5456" s="0" t="n">
        <v>12</v>
      </c>
      <c r="J5456" s="0" t="n">
        <v>0</v>
      </c>
      <c r="K5456" s="0" t="n">
        <f aca="false">I5456*SUMIFS(syst_chauffage!$H$3:$H$27,syst_chauffage!$B$3:$B$27,D5456,syst_chauffage!$C$3:$C$27,E5456)</f>
        <v>12</v>
      </c>
      <c r="L5456" s="12" t="n">
        <f aca="false">H5456*SUMIFS(syst_chauffage!$K$3:$K$27,syst_chauffage!$B$3:$B$27,D5456,syst_chauffage!$C$3:$C$27,E5456)</f>
        <v>1</v>
      </c>
      <c r="N5456" s="0" t="str">
        <f aca="false">A5456</f>
        <v>Sport Loisir Culture</v>
      </c>
      <c r="O5456" s="0" t="str">
        <f aca="false">B5456</f>
        <v>Sport</v>
      </c>
      <c r="P5456" s="0" t="str">
        <f aca="false">C5456</f>
        <v>Patinoire</v>
      </c>
      <c r="Q5456" s="0" t="str">
        <f aca="false">D5456</f>
        <v>Electrique direct performant</v>
      </c>
      <c r="R5456" s="0" t="str">
        <f aca="false">E5456</f>
        <v>Electricité</v>
      </c>
      <c r="S5456" s="0" t="str">
        <f aca="false">F5456</f>
        <v>0729612602</v>
      </c>
      <c r="T5456" s="0" t="str">
        <f aca="false">G5456</f>
        <v>3</v>
      </c>
      <c r="U5456" s="0" t="n">
        <f aca="false">L5456</f>
        <v>1</v>
      </c>
      <c r="V5456" s="0" t="n">
        <f aca="false">K5456</f>
        <v>12</v>
      </c>
      <c r="W5456" s="0" t="n">
        <f aca="false">J5456</f>
        <v>0</v>
      </c>
    </row>
    <row r="5457" customFormat="false" ht="12.8" hidden="false" customHeight="false" outlineLevel="0" collapsed="false">
      <c r="A5457" s="0" t="s">
        <v>78</v>
      </c>
      <c r="B5457" s="0" t="s">
        <v>1418</v>
      </c>
      <c r="C5457" s="0" t="s">
        <v>1452</v>
      </c>
      <c r="D5457" s="0" t="s">
        <v>38</v>
      </c>
      <c r="E5457" s="0" t="s">
        <v>30</v>
      </c>
      <c r="F5457" s="0" t="s">
        <v>1467</v>
      </c>
      <c r="G5457" s="0" t="s">
        <v>1611</v>
      </c>
      <c r="H5457" s="0" t="n">
        <v>3.40633674418604</v>
      </c>
      <c r="I5457" s="0" t="n">
        <v>28.8744999682202</v>
      </c>
      <c r="J5457" s="0" t="n">
        <v>648</v>
      </c>
      <c r="K5457" s="0" t="n">
        <f aca="false">I5457*SUMIFS(syst_chauffage!$H$3:$H$27,syst_chauffage!$B$3:$B$27,D5457,syst_chauffage!$C$3:$C$27,E5457)</f>
        <v>29.1861656033654</v>
      </c>
      <c r="L5457" s="12" t="n">
        <f aca="false">H5457*SUMIFS(syst_chauffage!$K$3:$K$27,syst_chauffage!$B$3:$B$27,D5457,syst_chauffage!$C$3:$C$27,E5457)</f>
        <v>3.04736226069167</v>
      </c>
      <c r="N5457" s="0" t="str">
        <f aca="false">A5457</f>
        <v>Sport Loisir Culture</v>
      </c>
      <c r="O5457" s="0" t="str">
        <f aca="false">B5457</f>
        <v>Sport</v>
      </c>
      <c r="P5457" s="0" t="str">
        <f aca="false">C5457</f>
        <v>Patinoire</v>
      </c>
      <c r="Q5457" s="0" t="str">
        <f aca="false">D5457</f>
        <v>PAC performant</v>
      </c>
      <c r="R5457" s="0" t="str">
        <f aca="false">E5457</f>
        <v>Electricité</v>
      </c>
      <c r="S5457" s="0" t="str">
        <f aca="false">F5457</f>
        <v>0729612902</v>
      </c>
      <c r="T5457" s="0" t="str">
        <f aca="false">G5457</f>
        <v>3</v>
      </c>
      <c r="U5457" s="0" t="n">
        <f aca="false">L5457</f>
        <v>3.04736226069167</v>
      </c>
      <c r="V5457" s="0" t="n">
        <f aca="false">K5457</f>
        <v>29.1861656033654</v>
      </c>
      <c r="W5457" s="0" t="n">
        <f aca="false">J5457</f>
        <v>648</v>
      </c>
    </row>
    <row r="5458" customFormat="false" ht="12.8" hidden="false" customHeight="false" outlineLevel="0" collapsed="false">
      <c r="A5458" s="0" t="s">
        <v>78</v>
      </c>
      <c r="B5458" s="0" t="s">
        <v>1418</v>
      </c>
      <c r="C5458" s="0" t="s">
        <v>1452</v>
      </c>
      <c r="D5458" s="0" t="s">
        <v>46</v>
      </c>
      <c r="E5458" s="0" t="s">
        <v>30</v>
      </c>
      <c r="F5458" s="0" t="s">
        <v>1468</v>
      </c>
      <c r="G5458" s="0" t="s">
        <v>1611</v>
      </c>
      <c r="H5458" s="0" t="n">
        <v>3.33681966777408</v>
      </c>
      <c r="I5458" s="0" t="n">
        <v>8.46890749813536</v>
      </c>
      <c r="J5458" s="0" t="n">
        <v>648</v>
      </c>
      <c r="K5458" s="0" t="n">
        <f aca="false">I5458*SUMIFS(syst_chauffage!$H$3:$H$27,syst_chauffage!$B$3:$B$27,D5458,syst_chauffage!$C$3:$C$27,E5458)</f>
        <v>14.6927709879694</v>
      </c>
      <c r="L5458" s="12" t="n">
        <f aca="false">H5458*SUMIFS(syst_chauffage!$K$3:$K$27,syst_chauffage!$B$3:$B$27,D5458,syst_chauffage!$C$3:$C$27,E5458)</f>
        <v>3.0081781274625</v>
      </c>
      <c r="N5458" s="0" t="str">
        <f aca="false">A5458</f>
        <v>Sport Loisir Culture</v>
      </c>
      <c r="O5458" s="0" t="str">
        <f aca="false">B5458</f>
        <v>Sport</v>
      </c>
      <c r="P5458" s="0" t="str">
        <f aca="false">C5458</f>
        <v>Patinoire</v>
      </c>
      <c r="Q5458" s="0" t="str">
        <f aca="false">D5458</f>
        <v>Rooftop performant</v>
      </c>
      <c r="R5458" s="0" t="str">
        <f aca="false">E5458</f>
        <v>Electricité</v>
      </c>
      <c r="S5458" s="0" t="str">
        <f aca="false">F5458</f>
        <v>0729613002</v>
      </c>
      <c r="T5458" s="0" t="str">
        <f aca="false">G5458</f>
        <v>3</v>
      </c>
      <c r="U5458" s="0" t="n">
        <f aca="false">L5458</f>
        <v>3.0081781274625</v>
      </c>
      <c r="V5458" s="0" t="n">
        <f aca="false">K5458</f>
        <v>14.6927709879694</v>
      </c>
      <c r="W5458" s="0" t="n">
        <f aca="false">J5458</f>
        <v>648</v>
      </c>
    </row>
    <row r="5459" customFormat="false" ht="12.8" hidden="false" customHeight="false" outlineLevel="0" collapsed="false">
      <c r="A5459" s="0" t="s">
        <v>78</v>
      </c>
      <c r="B5459" s="0" t="s">
        <v>1418</v>
      </c>
      <c r="C5459" s="0" t="s">
        <v>1469</v>
      </c>
      <c r="D5459" s="0" t="s">
        <v>19</v>
      </c>
      <c r="E5459" s="0" t="s">
        <v>57</v>
      </c>
      <c r="F5459" s="0" t="s">
        <v>1470</v>
      </c>
      <c r="G5459" s="0" t="s">
        <v>1611</v>
      </c>
      <c r="H5459" s="0" t="n">
        <v>1.73574052623796</v>
      </c>
      <c r="I5459" s="0" t="n">
        <v>62.2574549423981</v>
      </c>
      <c r="J5459" s="0" t="n">
        <v>0</v>
      </c>
      <c r="K5459" s="0" t="n">
        <f aca="false">I5459*SUMIFS(syst_chauffage!$H$3:$H$27,syst_chauffage!$B$3:$B$27,D5459,syst_chauffage!$C$3:$C$27,E5459)</f>
        <v>86.6920537715673</v>
      </c>
      <c r="L5459" s="12" t="n">
        <f aca="false">H5459*SUMIFS(syst_chauffage!$K$3:$K$27,syst_chauffage!$B$3:$B$27,D5459,syst_chauffage!$C$3:$C$27,E5459)</f>
        <v>1.73574052623796</v>
      </c>
      <c r="N5459" s="0" t="str">
        <f aca="false">A5459</f>
        <v>Sport Loisir Culture</v>
      </c>
      <c r="O5459" s="0" t="str">
        <f aca="false">B5459</f>
        <v>Sport</v>
      </c>
      <c r="P5459" s="0" t="str">
        <f aca="false">C5459</f>
        <v>Petite salle multisport</v>
      </c>
      <c r="Q5459" s="0" t="str">
        <f aca="false">D5459</f>
        <v>Autre système centralisé</v>
      </c>
      <c r="R5459" s="0" t="str">
        <f aca="false">E5459</f>
        <v>Autres</v>
      </c>
      <c r="S5459" s="0" t="str">
        <f aca="false">F5459</f>
        <v>0729810101</v>
      </c>
      <c r="T5459" s="0" t="str">
        <f aca="false">G5459</f>
        <v>3</v>
      </c>
      <c r="U5459" s="0" t="n">
        <f aca="false">L5459</f>
        <v>1.73574052623796</v>
      </c>
      <c r="V5459" s="0" t="n">
        <f aca="false">K5459</f>
        <v>86.6920537715673</v>
      </c>
      <c r="W5459" s="0" t="n">
        <f aca="false">J5459</f>
        <v>0</v>
      </c>
    </row>
    <row r="5460" customFormat="false" ht="12.8" hidden="false" customHeight="false" outlineLevel="0" collapsed="false">
      <c r="A5460" s="0" t="s">
        <v>78</v>
      </c>
      <c r="B5460" s="0" t="s">
        <v>1418</v>
      </c>
      <c r="C5460" s="0" t="s">
        <v>1469</v>
      </c>
      <c r="D5460" s="0" t="s">
        <v>19</v>
      </c>
      <c r="E5460" s="0" t="s">
        <v>58</v>
      </c>
      <c r="F5460" s="0" t="s">
        <v>1471</v>
      </c>
      <c r="G5460" s="0" t="s">
        <v>1611</v>
      </c>
      <c r="H5460" s="0" t="n">
        <v>2.07971482777351</v>
      </c>
      <c r="I5460" s="0" t="n">
        <v>64.271894744214</v>
      </c>
      <c r="J5460" s="0" t="n">
        <v>680</v>
      </c>
      <c r="K5460" s="0" t="n">
        <f aca="false">I5460*SUMIFS(syst_chauffage!$H$3:$H$27,syst_chauffage!$B$3:$B$27,D5460,syst_chauffage!$C$3:$C$27,E5460)</f>
        <v>105.724026916891</v>
      </c>
      <c r="L5460" s="12" t="n">
        <f aca="false">H5460*SUMIFS(syst_chauffage!$K$3:$K$27,syst_chauffage!$B$3:$B$27,D5460,syst_chauffage!$C$3:$C$27,E5460)</f>
        <v>2.07971482777351</v>
      </c>
      <c r="N5460" s="0" t="str">
        <f aca="false">A5460</f>
        <v>Sport Loisir Culture</v>
      </c>
      <c r="O5460" s="0" t="str">
        <f aca="false">B5460</f>
        <v>Sport</v>
      </c>
      <c r="P5460" s="0" t="str">
        <f aca="false">C5460</f>
        <v>Petite salle multisport</v>
      </c>
      <c r="Q5460" s="0" t="str">
        <f aca="false">D5460</f>
        <v>Autre système centralisé</v>
      </c>
      <c r="R5460" s="0" t="str">
        <f aca="false">E5460</f>
        <v>Urbain</v>
      </c>
      <c r="S5460" s="0" t="str">
        <f aca="false">F5460</f>
        <v>0729810106</v>
      </c>
      <c r="T5460" s="0" t="str">
        <f aca="false">G5460</f>
        <v>3</v>
      </c>
      <c r="U5460" s="0" t="n">
        <f aca="false">L5460</f>
        <v>2.07971482777351</v>
      </c>
      <c r="V5460" s="0" t="n">
        <f aca="false">K5460</f>
        <v>105.724026916891</v>
      </c>
      <c r="W5460" s="0" t="n">
        <f aca="false">J5460</f>
        <v>680</v>
      </c>
    </row>
    <row r="5461" customFormat="false" ht="12.8" hidden="false" customHeight="false" outlineLevel="0" collapsed="false">
      <c r="A5461" s="0" t="s">
        <v>78</v>
      </c>
      <c r="B5461" s="0" t="s">
        <v>1418</v>
      </c>
      <c r="C5461" s="0" t="s">
        <v>1469</v>
      </c>
      <c r="D5461" s="0" t="s">
        <v>24</v>
      </c>
      <c r="E5461" s="0" t="s">
        <v>30</v>
      </c>
      <c r="F5461" s="0" t="s">
        <v>1472</v>
      </c>
      <c r="G5461" s="0" t="s">
        <v>1611</v>
      </c>
      <c r="H5461" s="0" t="n">
        <v>0.84</v>
      </c>
      <c r="I5461" s="0" t="n">
        <v>10.4</v>
      </c>
      <c r="J5461" s="0" t="n">
        <v>0</v>
      </c>
      <c r="K5461" s="0" t="n">
        <f aca="false">I5461*SUMIFS(syst_chauffage!$H$3:$H$27,syst_chauffage!$B$3:$B$27,D5461,syst_chauffage!$C$3:$C$27,E5461)</f>
        <v>3</v>
      </c>
      <c r="L5461" s="12" t="n">
        <f aca="false">H5461*SUMIFS(syst_chauffage!$K$3:$K$27,syst_chauffage!$B$3:$B$27,D5461,syst_chauffage!$C$3:$C$27,E5461)</f>
        <v>0.84</v>
      </c>
      <c r="N5461" s="0" t="str">
        <f aca="false">A5461</f>
        <v>Sport Loisir Culture</v>
      </c>
      <c r="O5461" s="0" t="str">
        <f aca="false">B5461</f>
        <v>Sport</v>
      </c>
      <c r="P5461" s="0" t="str">
        <f aca="false">C5461</f>
        <v>Petite salle multisport</v>
      </c>
      <c r="Q5461" s="0" t="str">
        <f aca="false">D5461</f>
        <v>Cassette rayonnante</v>
      </c>
      <c r="R5461" s="0" t="str">
        <f aca="false">E5461</f>
        <v>Electricité</v>
      </c>
      <c r="S5461" s="0" t="str">
        <f aca="false">F5461</f>
        <v>0729810202</v>
      </c>
      <c r="T5461" s="0" t="str">
        <f aca="false">G5461</f>
        <v>3</v>
      </c>
      <c r="U5461" s="0" t="n">
        <f aca="false">L5461</f>
        <v>0.84</v>
      </c>
      <c r="V5461" s="0" t="n">
        <f aca="false">K5461</f>
        <v>3</v>
      </c>
      <c r="W5461" s="0" t="n">
        <f aca="false">J5461</f>
        <v>0</v>
      </c>
    </row>
    <row r="5462" customFormat="false" ht="12.8" hidden="false" customHeight="false" outlineLevel="0" collapsed="false">
      <c r="A5462" s="0" t="s">
        <v>78</v>
      </c>
      <c r="B5462" s="0" t="s">
        <v>1418</v>
      </c>
      <c r="C5462" s="0" t="s">
        <v>1469</v>
      </c>
      <c r="D5462" s="0" t="s">
        <v>22</v>
      </c>
      <c r="E5462" s="0" t="s">
        <v>23</v>
      </c>
      <c r="F5462" s="0" t="s">
        <v>1473</v>
      </c>
      <c r="G5462" s="0" t="s">
        <v>1611</v>
      </c>
      <c r="H5462" s="0" t="n">
        <v>0.693333569576277</v>
      </c>
      <c r="I5462" s="0" t="n">
        <v>30.9631416183033</v>
      </c>
      <c r="J5462" s="0" t="n">
        <v>0</v>
      </c>
      <c r="K5462" s="0" t="n">
        <f aca="false">I5462*SUMIFS(syst_chauffage!$H$3:$H$27,syst_chauffage!$B$3:$B$27,D5462,syst_chauffage!$C$3:$C$27,E5462)</f>
        <v>54.5267893151997</v>
      </c>
      <c r="L5462" s="12" t="n">
        <f aca="false">H5462*SUMIFS(syst_chauffage!$K$3:$K$27,syst_chauffage!$B$3:$B$27,D5462,syst_chauffage!$C$3:$C$27,E5462)</f>
        <v>0.693333569576277</v>
      </c>
      <c r="N5462" s="0" t="str">
        <f aca="false">A5462</f>
        <v>Sport Loisir Culture</v>
      </c>
      <c r="O5462" s="0" t="str">
        <f aca="false">B5462</f>
        <v>Sport</v>
      </c>
      <c r="P5462" s="0" t="str">
        <f aca="false">C5462</f>
        <v>Petite salle multisport</v>
      </c>
      <c r="Q5462" s="0" t="str">
        <f aca="false">D5462</f>
        <v>Chaudière fioul</v>
      </c>
      <c r="R5462" s="0" t="str">
        <f aca="false">E5462</f>
        <v>Fioul</v>
      </c>
      <c r="S5462" s="0" t="str">
        <f aca="false">F5462</f>
        <v>0729810303</v>
      </c>
      <c r="T5462" s="0" t="str">
        <f aca="false">G5462</f>
        <v>3</v>
      </c>
      <c r="U5462" s="0" t="n">
        <f aca="false">L5462</f>
        <v>0.693333569576277</v>
      </c>
      <c r="V5462" s="0" t="n">
        <f aca="false">K5462</f>
        <v>54.5267893151997</v>
      </c>
      <c r="W5462" s="0" t="n">
        <f aca="false">J5462</f>
        <v>0</v>
      </c>
    </row>
    <row r="5463" customFormat="false" ht="12.8" hidden="false" customHeight="false" outlineLevel="0" collapsed="false">
      <c r="A5463" s="0" t="s">
        <v>78</v>
      </c>
      <c r="B5463" s="0" t="s">
        <v>1418</v>
      </c>
      <c r="C5463" s="0" t="s">
        <v>1469</v>
      </c>
      <c r="D5463" s="0" t="s">
        <v>13</v>
      </c>
      <c r="E5463" s="0" t="s">
        <v>14</v>
      </c>
      <c r="F5463" s="0" t="s">
        <v>1474</v>
      </c>
      <c r="G5463" s="0" t="s">
        <v>1611</v>
      </c>
      <c r="H5463" s="0" t="n">
        <v>0.707631132170284</v>
      </c>
      <c r="I5463" s="0" t="n">
        <v>18.927922456511</v>
      </c>
      <c r="J5463" s="0" t="n">
        <v>264</v>
      </c>
      <c r="K5463" s="0" t="n">
        <f aca="false">I5463*SUMIFS(syst_chauffage!$H$3:$H$27,syst_chauffage!$B$3:$B$27,D5463,syst_chauffage!$C$3:$C$27,E5463)</f>
        <v>38.2266757898969</v>
      </c>
      <c r="L5463" s="12" t="n">
        <f aca="false">H5463*SUMIFS(syst_chauffage!$K$3:$K$27,syst_chauffage!$B$3:$B$27,D5463,syst_chauffage!$C$3:$C$27,E5463)</f>
        <v>0.707631132170284</v>
      </c>
      <c r="N5463" s="0" t="str">
        <f aca="false">A5463</f>
        <v>Sport Loisir Culture</v>
      </c>
      <c r="O5463" s="0" t="str">
        <f aca="false">B5463</f>
        <v>Sport</v>
      </c>
      <c r="P5463" s="0" t="str">
        <f aca="false">C5463</f>
        <v>Petite salle multisport</v>
      </c>
      <c r="Q5463" s="0" t="str">
        <f aca="false">D5463</f>
        <v>Chaudière gaz</v>
      </c>
      <c r="R5463" s="0" t="str">
        <f aca="false">E5463</f>
        <v>Gaz</v>
      </c>
      <c r="S5463" s="0" t="str">
        <f aca="false">F5463</f>
        <v>0729810404</v>
      </c>
      <c r="T5463" s="0" t="str">
        <f aca="false">G5463</f>
        <v>3</v>
      </c>
      <c r="U5463" s="0" t="n">
        <f aca="false">L5463</f>
        <v>0.707631132170284</v>
      </c>
      <c r="V5463" s="0" t="n">
        <f aca="false">K5463</f>
        <v>38.2266757898969</v>
      </c>
      <c r="W5463" s="0" t="n">
        <f aca="false">J5463</f>
        <v>264</v>
      </c>
    </row>
    <row r="5464" customFormat="false" ht="12.8" hidden="false" customHeight="false" outlineLevel="0" collapsed="false">
      <c r="A5464" s="0" t="s">
        <v>78</v>
      </c>
      <c r="B5464" s="0" t="s">
        <v>1418</v>
      </c>
      <c r="C5464" s="0" t="s">
        <v>1469</v>
      </c>
      <c r="D5464" s="0" t="s">
        <v>29</v>
      </c>
      <c r="E5464" s="0" t="s">
        <v>30</v>
      </c>
      <c r="F5464" s="0" t="s">
        <v>1475</v>
      </c>
      <c r="G5464" s="0" t="s">
        <v>1611</v>
      </c>
      <c r="H5464" s="0" t="n">
        <v>0.92</v>
      </c>
      <c r="I5464" s="0" t="n">
        <v>10.4</v>
      </c>
      <c r="J5464" s="0" t="n">
        <v>0</v>
      </c>
      <c r="K5464" s="0" t="n">
        <f aca="false">I5464*SUMIFS(syst_chauffage!$H$3:$H$27,syst_chauffage!$B$3:$B$27,D5464,syst_chauffage!$C$3:$C$27,E5464)</f>
        <v>3</v>
      </c>
      <c r="L5464" s="12" t="n">
        <f aca="false">H5464*SUMIFS(syst_chauffage!$K$3:$K$27,syst_chauffage!$B$3:$B$27,D5464,syst_chauffage!$C$3:$C$27,E5464)</f>
        <v>0.92</v>
      </c>
      <c r="N5464" s="0" t="str">
        <f aca="false">A5464</f>
        <v>Sport Loisir Culture</v>
      </c>
      <c r="O5464" s="0" t="str">
        <f aca="false">B5464</f>
        <v>Sport</v>
      </c>
      <c r="P5464" s="0" t="str">
        <f aca="false">C5464</f>
        <v>Petite salle multisport</v>
      </c>
      <c r="Q5464" s="0" t="str">
        <f aca="false">D5464</f>
        <v>Electrique direct</v>
      </c>
      <c r="R5464" s="0" t="str">
        <f aca="false">E5464</f>
        <v>Electricité</v>
      </c>
      <c r="S5464" s="0" t="str">
        <f aca="false">F5464</f>
        <v>0729810602</v>
      </c>
      <c r="T5464" s="0" t="str">
        <f aca="false">G5464</f>
        <v>3</v>
      </c>
      <c r="U5464" s="0" t="n">
        <f aca="false">L5464</f>
        <v>0.92</v>
      </c>
      <c r="V5464" s="0" t="n">
        <f aca="false">K5464</f>
        <v>3</v>
      </c>
      <c r="W5464" s="0" t="n">
        <f aca="false">J5464</f>
        <v>0</v>
      </c>
    </row>
    <row r="5465" customFormat="false" ht="12.8" hidden="false" customHeight="false" outlineLevel="0" collapsed="false">
      <c r="A5465" s="0" t="s">
        <v>78</v>
      </c>
      <c r="B5465" s="0" t="s">
        <v>1418</v>
      </c>
      <c r="C5465" s="0" t="s">
        <v>1469</v>
      </c>
      <c r="D5465" s="0" t="s">
        <v>36</v>
      </c>
      <c r="E5465" s="0" t="s">
        <v>30</v>
      </c>
      <c r="F5465" s="0" t="s">
        <v>1476</v>
      </c>
      <c r="G5465" s="0" t="s">
        <v>1611</v>
      </c>
      <c r="H5465" s="0" t="n">
        <v>2.9521585116279</v>
      </c>
      <c r="I5465" s="0" t="n">
        <v>45.0329905833291</v>
      </c>
      <c r="J5465" s="0" t="n">
        <v>603</v>
      </c>
      <c r="K5465" s="0" t="n">
        <f aca="false">I5465*SUMIFS(syst_chauffage!$H$3:$H$27,syst_chauffage!$B$3:$B$27,D5465,syst_chauffage!$C$3:$C$27,E5465)</f>
        <v>27.8600245028271</v>
      </c>
      <c r="L5465" s="12" t="n">
        <f aca="false">H5465*SUMIFS(syst_chauffage!$K$3:$K$27,syst_chauffage!$B$3:$B$27,D5465,syst_chauffage!$C$3:$C$27,E5465)</f>
        <v>2.48037561722716</v>
      </c>
      <c r="N5465" s="0" t="str">
        <f aca="false">A5465</f>
        <v>Sport Loisir Culture</v>
      </c>
      <c r="O5465" s="0" t="str">
        <f aca="false">B5465</f>
        <v>Sport</v>
      </c>
      <c r="P5465" s="0" t="str">
        <f aca="false">C5465</f>
        <v>Petite salle multisport</v>
      </c>
      <c r="Q5465" s="0" t="str">
        <f aca="false">D5465</f>
        <v>PAC</v>
      </c>
      <c r="R5465" s="0" t="str">
        <f aca="false">E5465</f>
        <v>Electricité</v>
      </c>
      <c r="S5465" s="0" t="str">
        <f aca="false">F5465</f>
        <v>0729810902</v>
      </c>
      <c r="T5465" s="0" t="str">
        <f aca="false">G5465</f>
        <v>3</v>
      </c>
      <c r="U5465" s="0" t="n">
        <f aca="false">L5465</f>
        <v>2.48037561722716</v>
      </c>
      <c r="V5465" s="0" t="n">
        <f aca="false">K5465</f>
        <v>27.8600245028271</v>
      </c>
      <c r="W5465" s="0" t="n">
        <f aca="false">J5465</f>
        <v>603</v>
      </c>
    </row>
    <row r="5466" customFormat="false" ht="12.8" hidden="false" customHeight="false" outlineLevel="0" collapsed="false">
      <c r="A5466" s="0" t="s">
        <v>78</v>
      </c>
      <c r="B5466" s="0" t="s">
        <v>1418</v>
      </c>
      <c r="C5466" s="0" t="s">
        <v>1469</v>
      </c>
      <c r="D5466" s="0" t="s">
        <v>36</v>
      </c>
      <c r="E5466" s="0" t="s">
        <v>30</v>
      </c>
      <c r="F5466" s="0" t="s">
        <v>1477</v>
      </c>
      <c r="G5466" s="0" t="s">
        <v>1611</v>
      </c>
      <c r="H5466" s="0" t="n">
        <v>2.72589990697674</v>
      </c>
      <c r="I5466" s="0" t="n">
        <v>9.19667561526</v>
      </c>
      <c r="J5466" s="0" t="n">
        <v>603</v>
      </c>
      <c r="K5466" s="0" t="n">
        <f aca="false">I5466*SUMIFS(syst_chauffage!$H$3:$H$27,syst_chauffage!$B$3:$B$27,D5466,syst_chauffage!$C$3:$C$27,E5466)</f>
        <v>5.68959788516791</v>
      </c>
      <c r="L5466" s="12" t="n">
        <f aca="false">H5466*SUMIFS(syst_chauffage!$K$3:$K$27,syst_chauffage!$B$3:$B$27,D5466,syst_chauffage!$C$3:$C$27,E5466)</f>
        <v>2.29027528082784</v>
      </c>
      <c r="N5466" s="0" t="str">
        <f aca="false">A5466</f>
        <v>Sport Loisir Culture</v>
      </c>
      <c r="O5466" s="0" t="str">
        <f aca="false">B5466</f>
        <v>Sport</v>
      </c>
      <c r="P5466" s="0" t="str">
        <f aca="false">C5466</f>
        <v>Petite salle multisport</v>
      </c>
      <c r="Q5466" s="0" t="str">
        <f aca="false">D5466</f>
        <v>PAC</v>
      </c>
      <c r="R5466" s="0" t="str">
        <f aca="false">E5466</f>
        <v>Electricité</v>
      </c>
      <c r="S5466" s="0" t="str">
        <f aca="false">F5466</f>
        <v>0729811002</v>
      </c>
      <c r="T5466" s="0" t="str">
        <f aca="false">G5466</f>
        <v>3</v>
      </c>
      <c r="U5466" s="0" t="n">
        <f aca="false">L5466</f>
        <v>2.29027528082784</v>
      </c>
      <c r="V5466" s="0" t="n">
        <f aca="false">K5466</f>
        <v>5.68959788516791</v>
      </c>
      <c r="W5466" s="0" t="n">
        <f aca="false">J5466</f>
        <v>603</v>
      </c>
    </row>
    <row r="5467" customFormat="false" ht="12.8" hidden="false" customHeight="false" outlineLevel="0" collapsed="false">
      <c r="A5467" s="0" t="s">
        <v>78</v>
      </c>
      <c r="B5467" s="0" t="s">
        <v>1418</v>
      </c>
      <c r="C5467" s="0" t="s">
        <v>1469</v>
      </c>
      <c r="D5467" s="0" t="s">
        <v>36</v>
      </c>
      <c r="E5467" s="0" t="s">
        <v>30</v>
      </c>
      <c r="F5467" s="0" t="s">
        <v>1478</v>
      </c>
      <c r="G5467" s="0" t="s">
        <v>1611</v>
      </c>
      <c r="H5467" s="0" t="n">
        <v>0.84</v>
      </c>
      <c r="I5467" s="0" t="n">
        <v>10.4</v>
      </c>
      <c r="J5467" s="0" t="n">
        <v>603</v>
      </c>
      <c r="K5467" s="0" t="n">
        <f aca="false">I5467*SUMIFS(syst_chauffage!$H$3:$H$27,syst_chauffage!$B$3:$B$27,D5467,syst_chauffage!$C$3:$C$27,E5467)</f>
        <v>6.43404426568691</v>
      </c>
      <c r="L5467" s="12" t="n">
        <f aca="false">H5467*SUMIFS(syst_chauffage!$K$3:$K$27,syst_chauffage!$B$3:$B$27,D5467,syst_chauffage!$C$3:$C$27,E5467)</f>
        <v>0.705760043122449</v>
      </c>
      <c r="N5467" s="0" t="str">
        <f aca="false">A5467</f>
        <v>Sport Loisir Culture</v>
      </c>
      <c r="O5467" s="0" t="str">
        <f aca="false">B5467</f>
        <v>Sport</v>
      </c>
      <c r="P5467" s="0" t="str">
        <f aca="false">C5467</f>
        <v>Petite salle multisport</v>
      </c>
      <c r="Q5467" s="0" t="str">
        <f aca="false">D5467</f>
        <v>PAC</v>
      </c>
      <c r="R5467" s="0" t="str">
        <f aca="false">E5467</f>
        <v>Electricité</v>
      </c>
      <c r="S5467" s="0" t="str">
        <f aca="false">F5467</f>
        <v>0729811104</v>
      </c>
      <c r="T5467" s="0" t="str">
        <f aca="false">G5467</f>
        <v>3</v>
      </c>
      <c r="U5467" s="0" t="n">
        <f aca="false">L5467</f>
        <v>0.705760043122449</v>
      </c>
      <c r="V5467" s="0" t="n">
        <f aca="false">K5467</f>
        <v>6.43404426568691</v>
      </c>
      <c r="W5467" s="0" t="n">
        <f aca="false">J5467</f>
        <v>603</v>
      </c>
    </row>
    <row r="5468" customFormat="false" ht="12.8" hidden="false" customHeight="false" outlineLevel="0" collapsed="false">
      <c r="A5468" s="0" t="s">
        <v>78</v>
      </c>
      <c r="B5468" s="0" t="s">
        <v>1418</v>
      </c>
      <c r="C5468" s="0" t="s">
        <v>1469</v>
      </c>
      <c r="D5468" s="0" t="s">
        <v>51</v>
      </c>
      <c r="E5468" s="0" t="s">
        <v>57</v>
      </c>
      <c r="F5468" s="0" t="s">
        <v>1479</v>
      </c>
      <c r="G5468" s="0" t="s">
        <v>1611</v>
      </c>
      <c r="H5468" s="0" t="n">
        <v>2.11430636241852</v>
      </c>
      <c r="I5468" s="0" t="n">
        <v>74.1160177885691</v>
      </c>
      <c r="J5468" s="0" t="n">
        <v>0</v>
      </c>
      <c r="K5468" s="0" t="n">
        <f aca="false">I5468*SUMIFS(syst_chauffage!$H$3:$H$27,syst_chauffage!$B$3:$B$27,D5468,syst_chauffage!$C$3:$C$27,E5468)</f>
        <v>157.041010032871</v>
      </c>
      <c r="L5468" s="12" t="n">
        <f aca="false">H5468*SUMIFS(syst_chauffage!$K$3:$K$27,syst_chauffage!$B$3:$B$27,D5468,syst_chauffage!$C$3:$C$27,E5468)</f>
        <v>2.11430636241852</v>
      </c>
      <c r="N5468" s="0" t="str">
        <f aca="false">A5468</f>
        <v>Sport Loisir Culture</v>
      </c>
      <c r="O5468" s="0" t="str">
        <f aca="false">B5468</f>
        <v>Sport</v>
      </c>
      <c r="P5468" s="0" t="str">
        <f aca="false">C5468</f>
        <v>Petite salle multisport</v>
      </c>
      <c r="Q5468" s="0" t="str">
        <f aca="false">D5468</f>
        <v>Autre système centralisé performant</v>
      </c>
      <c r="R5468" s="0" t="str">
        <f aca="false">E5468</f>
        <v>Autres</v>
      </c>
      <c r="S5468" s="0" t="str">
        <f aca="false">F5468</f>
        <v>0729812101</v>
      </c>
      <c r="T5468" s="0" t="str">
        <f aca="false">G5468</f>
        <v>3</v>
      </c>
      <c r="U5468" s="0" t="n">
        <f aca="false">L5468</f>
        <v>2.11430636241852</v>
      </c>
      <c r="V5468" s="0" t="n">
        <f aca="false">K5468</f>
        <v>157.041010032871</v>
      </c>
      <c r="W5468" s="0" t="n">
        <f aca="false">J5468</f>
        <v>0</v>
      </c>
    </row>
    <row r="5469" customFormat="false" ht="12.8" hidden="false" customHeight="false" outlineLevel="0" collapsed="false">
      <c r="A5469" s="0" t="s">
        <v>78</v>
      </c>
      <c r="B5469" s="0" t="s">
        <v>1418</v>
      </c>
      <c r="C5469" s="0" t="s">
        <v>1469</v>
      </c>
      <c r="D5469" s="0" t="s">
        <v>51</v>
      </c>
      <c r="E5469" s="0" t="s">
        <v>58</v>
      </c>
      <c r="F5469" s="0" t="s">
        <v>1480</v>
      </c>
      <c r="G5469" s="0" t="s">
        <v>1611</v>
      </c>
      <c r="H5469" s="0" t="n">
        <v>2.52235649075005</v>
      </c>
      <c r="I5469" s="0" t="n">
        <v>76.5141604097786</v>
      </c>
      <c r="J5469" s="0" t="n">
        <v>680</v>
      </c>
      <c r="K5469" s="0" t="n">
        <f aca="false">I5469*SUMIFS(syst_chauffage!$H$3:$H$27,syst_chauffage!$B$3:$B$27,D5469,syst_chauffage!$C$3:$C$27,E5469)</f>
        <v>163.281180589855</v>
      </c>
      <c r="L5469" s="12" t="n">
        <f aca="false">H5469*SUMIFS(syst_chauffage!$K$3:$K$27,syst_chauffage!$B$3:$B$27,D5469,syst_chauffage!$C$3:$C$27,E5469)</f>
        <v>2.52235649075005</v>
      </c>
      <c r="N5469" s="0" t="str">
        <f aca="false">A5469</f>
        <v>Sport Loisir Culture</v>
      </c>
      <c r="O5469" s="0" t="str">
        <f aca="false">B5469</f>
        <v>Sport</v>
      </c>
      <c r="P5469" s="0" t="str">
        <f aca="false">C5469</f>
        <v>Petite salle multisport</v>
      </c>
      <c r="Q5469" s="0" t="str">
        <f aca="false">D5469</f>
        <v>Autre système centralisé performant</v>
      </c>
      <c r="R5469" s="0" t="str">
        <f aca="false">E5469</f>
        <v>Urbain</v>
      </c>
      <c r="S5469" s="0" t="str">
        <f aca="false">F5469</f>
        <v>0729812106</v>
      </c>
      <c r="T5469" s="0" t="str">
        <f aca="false">G5469</f>
        <v>3</v>
      </c>
      <c r="U5469" s="0" t="n">
        <f aca="false">L5469</f>
        <v>2.52235649075005</v>
      </c>
      <c r="V5469" s="0" t="n">
        <f aca="false">K5469</f>
        <v>163.281180589855</v>
      </c>
      <c r="W5469" s="0" t="n">
        <f aca="false">J5469</f>
        <v>680</v>
      </c>
    </row>
    <row r="5470" customFormat="false" ht="12.8" hidden="false" customHeight="false" outlineLevel="0" collapsed="false">
      <c r="A5470" s="0" t="s">
        <v>78</v>
      </c>
      <c r="B5470" s="0" t="s">
        <v>1418</v>
      </c>
      <c r="C5470" s="0" t="s">
        <v>1469</v>
      </c>
      <c r="D5470" s="0" t="s">
        <v>54</v>
      </c>
      <c r="E5470" s="0" t="s">
        <v>30</v>
      </c>
      <c r="F5470" s="0" t="s">
        <v>1481</v>
      </c>
      <c r="G5470" s="0" t="s">
        <v>1611</v>
      </c>
      <c r="H5470" s="0" t="n">
        <v>1</v>
      </c>
      <c r="I5470" s="0" t="n">
        <v>12</v>
      </c>
      <c r="J5470" s="0" t="n">
        <v>0</v>
      </c>
      <c r="K5470" s="0" t="n">
        <f aca="false">I5470*SUMIFS(syst_chauffage!$H$3:$H$27,syst_chauffage!$B$3:$B$27,D5470,syst_chauffage!$C$3:$C$27,E5470)</f>
        <v>12</v>
      </c>
      <c r="L5470" s="12" t="n">
        <f aca="false">H5470*SUMIFS(syst_chauffage!$K$3:$K$27,syst_chauffage!$B$3:$B$27,D5470,syst_chauffage!$C$3:$C$27,E5470)</f>
        <v>1</v>
      </c>
      <c r="N5470" s="0" t="str">
        <f aca="false">A5470</f>
        <v>Sport Loisir Culture</v>
      </c>
      <c r="O5470" s="0" t="str">
        <f aca="false">B5470</f>
        <v>Sport</v>
      </c>
      <c r="P5470" s="0" t="str">
        <f aca="false">C5470</f>
        <v>Petite salle multisport</v>
      </c>
      <c r="Q5470" s="0" t="str">
        <f aca="false">D5470</f>
        <v>Cassette rayonnante performant</v>
      </c>
      <c r="R5470" s="0" t="str">
        <f aca="false">E5470</f>
        <v>Electricité</v>
      </c>
      <c r="S5470" s="0" t="str">
        <f aca="false">F5470</f>
        <v>0729812202</v>
      </c>
      <c r="T5470" s="0" t="str">
        <f aca="false">G5470</f>
        <v>3</v>
      </c>
      <c r="U5470" s="0" t="n">
        <f aca="false">L5470</f>
        <v>1</v>
      </c>
      <c r="V5470" s="0" t="n">
        <f aca="false">K5470</f>
        <v>12</v>
      </c>
      <c r="W5470" s="0" t="n">
        <f aca="false">J5470</f>
        <v>0</v>
      </c>
    </row>
    <row r="5471" customFormat="false" ht="12.8" hidden="false" customHeight="false" outlineLevel="0" collapsed="false">
      <c r="A5471" s="0" t="s">
        <v>78</v>
      </c>
      <c r="B5471" s="0" t="s">
        <v>1418</v>
      </c>
      <c r="C5471" s="0" t="s">
        <v>1469</v>
      </c>
      <c r="D5471" s="0" t="s">
        <v>27</v>
      </c>
      <c r="E5471" s="0" t="s">
        <v>23</v>
      </c>
      <c r="F5471" s="0" t="s">
        <v>1482</v>
      </c>
      <c r="G5471" s="0" t="s">
        <v>1611</v>
      </c>
      <c r="H5471" s="0" t="n">
        <v>0.752372056806437</v>
      </c>
      <c r="I5471" s="0" t="n">
        <v>36.8608828789325</v>
      </c>
      <c r="J5471" s="0" t="n">
        <v>608</v>
      </c>
      <c r="K5471" s="0" t="n">
        <f aca="false">I5471*SUMIFS(syst_chauffage!$H$3:$H$27,syst_chauffage!$B$3:$B$27,D5471,syst_chauffage!$C$3:$C$27,E5471)</f>
        <v>94.5261638883656</v>
      </c>
      <c r="L5471" s="12" t="n">
        <f aca="false">H5471*SUMIFS(syst_chauffage!$K$3:$K$27,syst_chauffage!$B$3:$B$27,D5471,syst_chauffage!$C$3:$C$27,E5471)</f>
        <v>0.752372056806437</v>
      </c>
      <c r="N5471" s="0" t="str">
        <f aca="false">A5471</f>
        <v>Sport Loisir Culture</v>
      </c>
      <c r="O5471" s="0" t="str">
        <f aca="false">B5471</f>
        <v>Sport</v>
      </c>
      <c r="P5471" s="0" t="str">
        <f aca="false">C5471</f>
        <v>Petite salle multisport</v>
      </c>
      <c r="Q5471" s="0" t="str">
        <f aca="false">D5471</f>
        <v>Chaudière condensation fioul</v>
      </c>
      <c r="R5471" s="0" t="str">
        <f aca="false">E5471</f>
        <v>Fioul</v>
      </c>
      <c r="S5471" s="0" t="str">
        <f aca="false">F5471</f>
        <v>0729812303</v>
      </c>
      <c r="T5471" s="0" t="str">
        <f aca="false">G5471</f>
        <v>3</v>
      </c>
      <c r="U5471" s="0" t="n">
        <f aca="false">L5471</f>
        <v>0.752372056806437</v>
      </c>
      <c r="V5471" s="0" t="n">
        <f aca="false">K5471</f>
        <v>94.5261638883656</v>
      </c>
      <c r="W5471" s="0" t="n">
        <f aca="false">J5471</f>
        <v>608</v>
      </c>
    </row>
    <row r="5472" customFormat="false" ht="12.8" hidden="false" customHeight="false" outlineLevel="0" collapsed="false">
      <c r="A5472" s="0" t="s">
        <v>78</v>
      </c>
      <c r="B5472" s="0" t="s">
        <v>1418</v>
      </c>
      <c r="C5472" s="0" t="s">
        <v>1469</v>
      </c>
      <c r="D5472" s="0" t="s">
        <v>18</v>
      </c>
      <c r="E5472" s="0" t="s">
        <v>14</v>
      </c>
      <c r="F5472" s="0" t="s">
        <v>1483</v>
      </c>
      <c r="G5472" s="0" t="s">
        <v>1611</v>
      </c>
      <c r="H5472" s="0" t="n">
        <v>0.972147213610622</v>
      </c>
      <c r="I5472" s="0" t="n">
        <v>22.533241019656</v>
      </c>
      <c r="J5472" s="0" t="n">
        <v>608</v>
      </c>
      <c r="K5472" s="0" t="n">
        <f aca="false">I5472*SUMIFS(syst_chauffage!$H$3:$H$27,syst_chauffage!$B$3:$B$27,D5472,syst_chauffage!$C$3:$C$27,E5472)</f>
        <v>61.4014801633787</v>
      </c>
      <c r="L5472" s="12" t="n">
        <f aca="false">H5472*SUMIFS(syst_chauffage!$K$3:$K$27,syst_chauffage!$B$3:$B$27,D5472,syst_chauffage!$C$3:$C$27,E5472)</f>
        <v>0.944389387594149</v>
      </c>
      <c r="N5472" s="0" t="str">
        <f aca="false">A5472</f>
        <v>Sport Loisir Culture</v>
      </c>
      <c r="O5472" s="0" t="str">
        <f aca="false">B5472</f>
        <v>Sport</v>
      </c>
      <c r="P5472" s="0" t="str">
        <f aca="false">C5472</f>
        <v>Petite salle multisport</v>
      </c>
      <c r="Q5472" s="0" t="str">
        <f aca="false">D5472</f>
        <v>Chaudière condensation gaz</v>
      </c>
      <c r="R5472" s="0" t="str">
        <f aca="false">E5472</f>
        <v>Gaz</v>
      </c>
      <c r="S5472" s="0" t="str">
        <f aca="false">F5472</f>
        <v>0729812404</v>
      </c>
      <c r="T5472" s="0" t="str">
        <f aca="false">G5472</f>
        <v>3</v>
      </c>
      <c r="U5472" s="0" t="n">
        <f aca="false">L5472</f>
        <v>0.944389387594149</v>
      </c>
      <c r="V5472" s="0" t="n">
        <f aca="false">K5472</f>
        <v>61.4014801633787</v>
      </c>
      <c r="W5472" s="0" t="n">
        <f aca="false">J5472</f>
        <v>608</v>
      </c>
    </row>
    <row r="5473" customFormat="false" ht="12.8" hidden="false" customHeight="false" outlineLevel="0" collapsed="false">
      <c r="A5473" s="0" t="s">
        <v>78</v>
      </c>
      <c r="B5473" s="0" t="s">
        <v>1418</v>
      </c>
      <c r="C5473" s="0" t="s">
        <v>1469</v>
      </c>
      <c r="D5473" s="0" t="s">
        <v>32</v>
      </c>
      <c r="E5473" s="0" t="s">
        <v>30</v>
      </c>
      <c r="F5473" s="0" t="s">
        <v>1484</v>
      </c>
      <c r="G5473" s="0" t="s">
        <v>1611</v>
      </c>
      <c r="H5473" s="0" t="n">
        <v>1</v>
      </c>
      <c r="I5473" s="0" t="n">
        <v>12</v>
      </c>
      <c r="J5473" s="0" t="n">
        <v>0</v>
      </c>
      <c r="K5473" s="0" t="n">
        <f aca="false">I5473*SUMIFS(syst_chauffage!$H$3:$H$27,syst_chauffage!$B$3:$B$27,D5473,syst_chauffage!$C$3:$C$27,E5473)</f>
        <v>12</v>
      </c>
      <c r="L5473" s="12" t="n">
        <f aca="false">H5473*SUMIFS(syst_chauffage!$K$3:$K$27,syst_chauffage!$B$3:$B$27,D5473,syst_chauffage!$C$3:$C$27,E5473)</f>
        <v>1</v>
      </c>
      <c r="N5473" s="0" t="str">
        <f aca="false">A5473</f>
        <v>Sport Loisir Culture</v>
      </c>
      <c r="O5473" s="0" t="str">
        <f aca="false">B5473</f>
        <v>Sport</v>
      </c>
      <c r="P5473" s="0" t="str">
        <f aca="false">C5473</f>
        <v>Petite salle multisport</v>
      </c>
      <c r="Q5473" s="0" t="str">
        <f aca="false">D5473</f>
        <v>Electrique direct performant</v>
      </c>
      <c r="R5473" s="0" t="str">
        <f aca="false">E5473</f>
        <v>Electricité</v>
      </c>
      <c r="S5473" s="0" t="str">
        <f aca="false">F5473</f>
        <v>0729812602</v>
      </c>
      <c r="T5473" s="0" t="str">
        <f aca="false">G5473</f>
        <v>3</v>
      </c>
      <c r="U5473" s="0" t="n">
        <f aca="false">L5473</f>
        <v>1</v>
      </c>
      <c r="V5473" s="0" t="n">
        <f aca="false">K5473</f>
        <v>12</v>
      </c>
      <c r="W5473" s="0" t="n">
        <f aca="false">J5473</f>
        <v>0</v>
      </c>
    </row>
    <row r="5474" customFormat="false" ht="12.8" hidden="false" customHeight="false" outlineLevel="0" collapsed="false">
      <c r="A5474" s="0" t="s">
        <v>78</v>
      </c>
      <c r="B5474" s="0" t="s">
        <v>1418</v>
      </c>
      <c r="C5474" s="0" t="s">
        <v>1469</v>
      </c>
      <c r="D5474" s="0" t="s">
        <v>38</v>
      </c>
      <c r="E5474" s="0" t="s">
        <v>30</v>
      </c>
      <c r="F5474" s="0" t="s">
        <v>1485</v>
      </c>
      <c r="G5474" s="0" t="s">
        <v>1611</v>
      </c>
      <c r="H5474" s="0" t="n">
        <v>3.40633674418604</v>
      </c>
      <c r="I5474" s="0" t="n">
        <v>53.6107030753918</v>
      </c>
      <c r="J5474" s="0" t="n">
        <v>648</v>
      </c>
      <c r="K5474" s="0" t="n">
        <f aca="false">I5474*SUMIFS(syst_chauffage!$H$3:$H$27,syst_chauffage!$B$3:$B$27,D5474,syst_chauffage!$C$3:$C$27,E5474)</f>
        <v>54.1893663887986</v>
      </c>
      <c r="L5474" s="12" t="n">
        <f aca="false">H5474*SUMIFS(syst_chauffage!$K$3:$K$27,syst_chauffage!$B$3:$B$27,D5474,syst_chauffage!$C$3:$C$27,E5474)</f>
        <v>3.04736226069167</v>
      </c>
      <c r="N5474" s="0" t="str">
        <f aca="false">A5474</f>
        <v>Sport Loisir Culture</v>
      </c>
      <c r="O5474" s="0" t="str">
        <f aca="false">B5474</f>
        <v>Sport</v>
      </c>
      <c r="P5474" s="0" t="str">
        <f aca="false">C5474</f>
        <v>Petite salle multisport</v>
      </c>
      <c r="Q5474" s="0" t="str">
        <f aca="false">D5474</f>
        <v>PAC performant</v>
      </c>
      <c r="R5474" s="0" t="str">
        <f aca="false">E5474</f>
        <v>Electricité</v>
      </c>
      <c r="S5474" s="0" t="str">
        <f aca="false">F5474</f>
        <v>0729812902</v>
      </c>
      <c r="T5474" s="0" t="str">
        <f aca="false">G5474</f>
        <v>3</v>
      </c>
      <c r="U5474" s="0" t="n">
        <f aca="false">L5474</f>
        <v>3.04736226069167</v>
      </c>
      <c r="V5474" s="0" t="n">
        <f aca="false">K5474</f>
        <v>54.1893663887986</v>
      </c>
      <c r="W5474" s="0" t="n">
        <f aca="false">J5474</f>
        <v>648</v>
      </c>
    </row>
    <row r="5475" customFormat="false" ht="12.8" hidden="false" customHeight="false" outlineLevel="0" collapsed="false">
      <c r="A5475" s="0" t="s">
        <v>78</v>
      </c>
      <c r="B5475" s="0" t="s">
        <v>1418</v>
      </c>
      <c r="C5475" s="0" t="s">
        <v>1469</v>
      </c>
      <c r="D5475" s="0" t="s">
        <v>38</v>
      </c>
      <c r="E5475" s="0" t="s">
        <v>30</v>
      </c>
      <c r="F5475" s="0" t="s">
        <v>1486</v>
      </c>
      <c r="G5475" s="0" t="s">
        <v>1611</v>
      </c>
      <c r="H5475" s="0" t="n">
        <v>3.23578046511627</v>
      </c>
      <c r="I5475" s="0" t="n">
        <v>10.9484233515</v>
      </c>
      <c r="J5475" s="0" t="n">
        <v>648</v>
      </c>
      <c r="K5475" s="0" t="n">
        <f aca="false">I5475*SUMIFS(syst_chauffage!$H$3:$H$27,syst_chauffage!$B$3:$B$27,D5475,syst_chauffage!$C$3:$C$27,E5475)</f>
        <v>11.0665984652315</v>
      </c>
      <c r="L5475" s="12" t="n">
        <f aca="false">H5475*SUMIFS(syst_chauffage!$K$3:$K$27,syst_chauffage!$B$3:$B$27,D5475,syst_chauffage!$C$3:$C$27,E5475)</f>
        <v>2.89477993921441</v>
      </c>
      <c r="N5475" s="0" t="str">
        <f aca="false">A5475</f>
        <v>Sport Loisir Culture</v>
      </c>
      <c r="O5475" s="0" t="str">
        <f aca="false">B5475</f>
        <v>Sport</v>
      </c>
      <c r="P5475" s="0" t="str">
        <f aca="false">C5475</f>
        <v>Petite salle multisport</v>
      </c>
      <c r="Q5475" s="0" t="str">
        <f aca="false">D5475</f>
        <v>PAC performant</v>
      </c>
      <c r="R5475" s="0" t="str">
        <f aca="false">E5475</f>
        <v>Electricité</v>
      </c>
      <c r="S5475" s="0" t="str">
        <f aca="false">F5475</f>
        <v>0729813002</v>
      </c>
      <c r="T5475" s="0" t="str">
        <f aca="false">G5475</f>
        <v>3</v>
      </c>
      <c r="U5475" s="0" t="n">
        <f aca="false">L5475</f>
        <v>2.89477993921441</v>
      </c>
      <c r="V5475" s="0" t="n">
        <f aca="false">K5475</f>
        <v>11.0665984652315</v>
      </c>
      <c r="W5475" s="0" t="n">
        <f aca="false">J5475</f>
        <v>648</v>
      </c>
    </row>
    <row r="5476" customFormat="false" ht="12.8" hidden="false" customHeight="false" outlineLevel="0" collapsed="false">
      <c r="A5476" s="0" t="s">
        <v>78</v>
      </c>
      <c r="B5476" s="0" t="s">
        <v>1418</v>
      </c>
      <c r="C5476" s="0" t="s">
        <v>1469</v>
      </c>
      <c r="D5476" s="0" t="s">
        <v>38</v>
      </c>
      <c r="E5476" s="0" t="s">
        <v>30</v>
      </c>
      <c r="F5476" s="0" t="s">
        <v>1487</v>
      </c>
      <c r="G5476" s="0" t="s">
        <v>1611</v>
      </c>
      <c r="H5476" s="0" t="n">
        <v>1</v>
      </c>
      <c r="I5476" s="0" t="n">
        <v>12</v>
      </c>
      <c r="J5476" s="0" t="n">
        <v>648</v>
      </c>
      <c r="K5476" s="0" t="n">
        <f aca="false">I5476*SUMIFS(syst_chauffage!$H$3:$H$27,syst_chauffage!$B$3:$B$27,D5476,syst_chauffage!$C$3:$C$27,E5476)</f>
        <v>12.1295256238501</v>
      </c>
      <c r="L5476" s="12" t="n">
        <f aca="false">H5476*SUMIFS(syst_chauffage!$K$3:$K$27,syst_chauffage!$B$3:$B$27,D5476,syst_chauffage!$C$3:$C$27,E5476)</f>
        <v>0.894615679407779</v>
      </c>
      <c r="N5476" s="0" t="str">
        <f aca="false">A5476</f>
        <v>Sport Loisir Culture</v>
      </c>
      <c r="O5476" s="0" t="str">
        <f aca="false">B5476</f>
        <v>Sport</v>
      </c>
      <c r="P5476" s="0" t="str">
        <f aca="false">C5476</f>
        <v>Petite salle multisport</v>
      </c>
      <c r="Q5476" s="0" t="str">
        <f aca="false">D5476</f>
        <v>PAC performant</v>
      </c>
      <c r="R5476" s="0" t="str">
        <f aca="false">E5476</f>
        <v>Electricité</v>
      </c>
      <c r="S5476" s="0" t="str">
        <f aca="false">F5476</f>
        <v>0729813104</v>
      </c>
      <c r="T5476" s="0" t="str">
        <f aca="false">G5476</f>
        <v>3</v>
      </c>
      <c r="U5476" s="0" t="n">
        <f aca="false">L5476</f>
        <v>0.894615679407779</v>
      </c>
      <c r="V5476" s="0" t="n">
        <f aca="false">K5476</f>
        <v>12.1295256238501</v>
      </c>
      <c r="W5476" s="0" t="n">
        <f aca="false">J5476</f>
        <v>648</v>
      </c>
    </row>
    <row r="5477" customFormat="false" ht="12.8" hidden="false" customHeight="false" outlineLevel="0" collapsed="false">
      <c r="A5477" s="0" t="s">
        <v>78</v>
      </c>
      <c r="B5477" s="0" t="s">
        <v>1418</v>
      </c>
      <c r="C5477" s="0" t="s">
        <v>1488</v>
      </c>
      <c r="D5477" s="0" t="s">
        <v>19</v>
      </c>
      <c r="E5477" s="0" t="s">
        <v>57</v>
      </c>
      <c r="F5477" s="0" t="s">
        <v>1489</v>
      </c>
      <c r="G5477" s="0" t="s">
        <v>1611</v>
      </c>
      <c r="H5477" s="0" t="n">
        <v>1.76243743575946</v>
      </c>
      <c r="I5477" s="0" t="n">
        <v>37.7321481601999</v>
      </c>
      <c r="J5477" s="0" t="n">
        <v>0</v>
      </c>
      <c r="K5477" s="0" t="n">
        <f aca="false">I5477*SUMIFS(syst_chauffage!$H$3:$H$27,syst_chauffage!$B$3:$B$27,D5477,syst_chauffage!$C$3:$C$27,E5477)</f>
        <v>52.5411361618824</v>
      </c>
      <c r="L5477" s="12" t="n">
        <f aca="false">H5477*SUMIFS(syst_chauffage!$K$3:$K$27,syst_chauffage!$B$3:$B$27,D5477,syst_chauffage!$C$3:$C$27,E5477)</f>
        <v>1.76243743575946</v>
      </c>
      <c r="N5477" s="0" t="str">
        <f aca="false">A5477</f>
        <v>Sport Loisir Culture</v>
      </c>
      <c r="O5477" s="0" t="str">
        <f aca="false">B5477</f>
        <v>Sport</v>
      </c>
      <c r="P5477" s="0" t="str">
        <f aca="false">C5477</f>
        <v>Piscine</v>
      </c>
      <c r="Q5477" s="0" t="str">
        <f aca="false">D5477</f>
        <v>Autre système centralisé</v>
      </c>
      <c r="R5477" s="0" t="str">
        <f aca="false">E5477</f>
        <v>Autres</v>
      </c>
      <c r="S5477" s="0" t="str">
        <f aca="false">F5477</f>
        <v>0729820101</v>
      </c>
      <c r="T5477" s="0" t="str">
        <f aca="false">G5477</f>
        <v>3</v>
      </c>
      <c r="U5477" s="0" t="n">
        <f aca="false">L5477</f>
        <v>1.76243743575946</v>
      </c>
      <c r="V5477" s="0" t="n">
        <f aca="false">K5477</f>
        <v>52.5411361618824</v>
      </c>
      <c r="W5477" s="0" t="n">
        <f aca="false">J5477</f>
        <v>0</v>
      </c>
    </row>
    <row r="5478" customFormat="false" ht="12.8" hidden="false" customHeight="false" outlineLevel="0" collapsed="false">
      <c r="A5478" s="0" t="s">
        <v>78</v>
      </c>
      <c r="B5478" s="0" t="s">
        <v>1418</v>
      </c>
      <c r="C5478" s="0" t="s">
        <v>1488</v>
      </c>
      <c r="D5478" s="0" t="s">
        <v>19</v>
      </c>
      <c r="E5478" s="0" t="s">
        <v>58</v>
      </c>
      <c r="F5478" s="0" t="s">
        <v>1490</v>
      </c>
      <c r="G5478" s="0" t="s">
        <v>1611</v>
      </c>
      <c r="H5478" s="0" t="n">
        <v>2.08478818572393</v>
      </c>
      <c r="I5478" s="0" t="n">
        <v>43.7585442958137</v>
      </c>
      <c r="J5478" s="0" t="n">
        <v>680</v>
      </c>
      <c r="K5478" s="0" t="n">
        <f aca="false">I5478*SUMIFS(syst_chauffage!$H$3:$H$27,syst_chauffage!$B$3:$B$27,D5478,syst_chauffage!$C$3:$C$27,E5478)</f>
        <v>71.9805995044369</v>
      </c>
      <c r="L5478" s="12" t="n">
        <f aca="false">H5478*SUMIFS(syst_chauffage!$K$3:$K$27,syst_chauffage!$B$3:$B$27,D5478,syst_chauffage!$C$3:$C$27,E5478)</f>
        <v>2.08478818572393</v>
      </c>
      <c r="N5478" s="0" t="str">
        <f aca="false">A5478</f>
        <v>Sport Loisir Culture</v>
      </c>
      <c r="O5478" s="0" t="str">
        <f aca="false">B5478</f>
        <v>Sport</v>
      </c>
      <c r="P5478" s="0" t="str">
        <f aca="false">C5478</f>
        <v>Piscine</v>
      </c>
      <c r="Q5478" s="0" t="str">
        <f aca="false">D5478</f>
        <v>Autre système centralisé</v>
      </c>
      <c r="R5478" s="0" t="str">
        <f aca="false">E5478</f>
        <v>Urbain</v>
      </c>
      <c r="S5478" s="0" t="str">
        <f aca="false">F5478</f>
        <v>0729820106</v>
      </c>
      <c r="T5478" s="0" t="str">
        <f aca="false">G5478</f>
        <v>3</v>
      </c>
      <c r="U5478" s="0" t="n">
        <f aca="false">L5478</f>
        <v>2.08478818572393</v>
      </c>
      <c r="V5478" s="0" t="n">
        <f aca="false">K5478</f>
        <v>71.9805995044369</v>
      </c>
      <c r="W5478" s="0" t="n">
        <f aca="false">J5478</f>
        <v>680</v>
      </c>
    </row>
    <row r="5479" customFormat="false" ht="12.8" hidden="false" customHeight="false" outlineLevel="0" collapsed="false">
      <c r="A5479" s="0" t="s">
        <v>78</v>
      </c>
      <c r="B5479" s="0" t="s">
        <v>1418</v>
      </c>
      <c r="C5479" s="0" t="s">
        <v>1488</v>
      </c>
      <c r="D5479" s="0" t="s">
        <v>24</v>
      </c>
      <c r="E5479" s="0" t="s">
        <v>30</v>
      </c>
      <c r="F5479" s="0" t="s">
        <v>1491</v>
      </c>
      <c r="G5479" s="0" t="s">
        <v>1611</v>
      </c>
      <c r="H5479" s="0" t="n">
        <v>0.84</v>
      </c>
      <c r="I5479" s="0" t="n">
        <v>10.4</v>
      </c>
      <c r="J5479" s="0" t="n">
        <v>0</v>
      </c>
      <c r="K5479" s="0" t="n">
        <f aca="false">I5479*SUMIFS(syst_chauffage!$H$3:$H$27,syst_chauffage!$B$3:$B$27,D5479,syst_chauffage!$C$3:$C$27,E5479)</f>
        <v>3</v>
      </c>
      <c r="L5479" s="12" t="n">
        <f aca="false">H5479*SUMIFS(syst_chauffage!$K$3:$K$27,syst_chauffage!$B$3:$B$27,D5479,syst_chauffage!$C$3:$C$27,E5479)</f>
        <v>0.84</v>
      </c>
      <c r="N5479" s="0" t="str">
        <f aca="false">A5479</f>
        <v>Sport Loisir Culture</v>
      </c>
      <c r="O5479" s="0" t="str">
        <f aca="false">B5479</f>
        <v>Sport</v>
      </c>
      <c r="P5479" s="0" t="str">
        <f aca="false">C5479</f>
        <v>Piscine</v>
      </c>
      <c r="Q5479" s="0" t="str">
        <f aca="false">D5479</f>
        <v>Cassette rayonnante</v>
      </c>
      <c r="R5479" s="0" t="str">
        <f aca="false">E5479</f>
        <v>Electricité</v>
      </c>
      <c r="S5479" s="0" t="str">
        <f aca="false">F5479</f>
        <v>0729820202</v>
      </c>
      <c r="T5479" s="0" t="str">
        <f aca="false">G5479</f>
        <v>3</v>
      </c>
      <c r="U5479" s="0" t="n">
        <f aca="false">L5479</f>
        <v>0.84</v>
      </c>
      <c r="V5479" s="0" t="n">
        <f aca="false">K5479</f>
        <v>3</v>
      </c>
      <c r="W5479" s="0" t="n">
        <f aca="false">J5479</f>
        <v>0</v>
      </c>
    </row>
    <row r="5480" customFormat="false" ht="12.8" hidden="false" customHeight="false" outlineLevel="0" collapsed="false">
      <c r="A5480" s="0" t="s">
        <v>78</v>
      </c>
      <c r="B5480" s="0" t="s">
        <v>1418</v>
      </c>
      <c r="C5480" s="0" t="s">
        <v>1488</v>
      </c>
      <c r="D5480" s="0" t="s">
        <v>22</v>
      </c>
      <c r="E5480" s="0" t="s">
        <v>23</v>
      </c>
      <c r="F5480" s="0" t="s">
        <v>1492</v>
      </c>
      <c r="G5480" s="0" t="s">
        <v>1611</v>
      </c>
      <c r="H5480" s="0" t="n">
        <v>0.695855422467042</v>
      </c>
      <c r="I5480" s="0" t="n">
        <v>14.0693957069401</v>
      </c>
      <c r="J5480" s="0" t="n">
        <v>0</v>
      </c>
      <c r="K5480" s="0" t="n">
        <f aca="false">I5480*SUMIFS(syst_chauffage!$H$3:$H$27,syst_chauffage!$B$3:$B$27,D5480,syst_chauffage!$C$3:$C$27,E5480)</f>
        <v>24.7765225170499</v>
      </c>
      <c r="L5480" s="12" t="n">
        <f aca="false">H5480*SUMIFS(syst_chauffage!$K$3:$K$27,syst_chauffage!$B$3:$B$27,D5480,syst_chauffage!$C$3:$C$27,E5480)</f>
        <v>0.695855422467042</v>
      </c>
      <c r="N5480" s="0" t="str">
        <f aca="false">A5480</f>
        <v>Sport Loisir Culture</v>
      </c>
      <c r="O5480" s="0" t="str">
        <f aca="false">B5480</f>
        <v>Sport</v>
      </c>
      <c r="P5480" s="0" t="str">
        <f aca="false">C5480</f>
        <v>Piscine</v>
      </c>
      <c r="Q5480" s="0" t="str">
        <f aca="false">D5480</f>
        <v>Chaudière fioul</v>
      </c>
      <c r="R5480" s="0" t="str">
        <f aca="false">E5480</f>
        <v>Fioul</v>
      </c>
      <c r="S5480" s="0" t="str">
        <f aca="false">F5480</f>
        <v>0729820303</v>
      </c>
      <c r="T5480" s="0" t="str">
        <f aca="false">G5480</f>
        <v>3</v>
      </c>
      <c r="U5480" s="0" t="n">
        <f aca="false">L5480</f>
        <v>0.695855422467042</v>
      </c>
      <c r="V5480" s="0" t="n">
        <f aca="false">K5480</f>
        <v>24.7765225170499</v>
      </c>
      <c r="W5480" s="0" t="n">
        <f aca="false">J5480</f>
        <v>0</v>
      </c>
    </row>
    <row r="5481" customFormat="false" ht="12.8" hidden="false" customHeight="false" outlineLevel="0" collapsed="false">
      <c r="A5481" s="0" t="s">
        <v>78</v>
      </c>
      <c r="B5481" s="0" t="s">
        <v>1418</v>
      </c>
      <c r="C5481" s="0" t="s">
        <v>1488</v>
      </c>
      <c r="D5481" s="0" t="s">
        <v>13</v>
      </c>
      <c r="E5481" s="0" t="s">
        <v>14</v>
      </c>
      <c r="F5481" s="0" t="s">
        <v>1493</v>
      </c>
      <c r="G5481" s="0" t="s">
        <v>1611</v>
      </c>
      <c r="H5481" s="0" t="n">
        <v>0.710566064481193</v>
      </c>
      <c r="I5481" s="0" t="n">
        <v>9.85611386858213</v>
      </c>
      <c r="J5481" s="0" t="n">
        <v>264</v>
      </c>
      <c r="K5481" s="0" t="n">
        <f aca="false">I5481*SUMIFS(syst_chauffage!$H$3:$H$27,syst_chauffage!$B$3:$B$27,D5481,syst_chauffage!$C$3:$C$27,E5481)</f>
        <v>19.9053261269565</v>
      </c>
      <c r="L5481" s="12" t="n">
        <f aca="false">H5481*SUMIFS(syst_chauffage!$K$3:$K$27,syst_chauffage!$B$3:$B$27,D5481,syst_chauffage!$C$3:$C$27,E5481)</f>
        <v>0.710566064481193</v>
      </c>
      <c r="N5481" s="0" t="str">
        <f aca="false">A5481</f>
        <v>Sport Loisir Culture</v>
      </c>
      <c r="O5481" s="0" t="str">
        <f aca="false">B5481</f>
        <v>Sport</v>
      </c>
      <c r="P5481" s="0" t="str">
        <f aca="false">C5481</f>
        <v>Piscine</v>
      </c>
      <c r="Q5481" s="0" t="str">
        <f aca="false">D5481</f>
        <v>Chaudière gaz</v>
      </c>
      <c r="R5481" s="0" t="str">
        <f aca="false">E5481</f>
        <v>Gaz</v>
      </c>
      <c r="S5481" s="0" t="str">
        <f aca="false">F5481</f>
        <v>0729820404</v>
      </c>
      <c r="T5481" s="0" t="str">
        <f aca="false">G5481</f>
        <v>3</v>
      </c>
      <c r="U5481" s="0" t="n">
        <f aca="false">L5481</f>
        <v>0.710566064481193</v>
      </c>
      <c r="V5481" s="0" t="n">
        <f aca="false">K5481</f>
        <v>19.9053261269565</v>
      </c>
      <c r="W5481" s="0" t="n">
        <f aca="false">J5481</f>
        <v>264</v>
      </c>
    </row>
    <row r="5482" customFormat="false" ht="12.8" hidden="false" customHeight="false" outlineLevel="0" collapsed="false">
      <c r="A5482" s="0" t="s">
        <v>78</v>
      </c>
      <c r="B5482" s="0" t="s">
        <v>1418</v>
      </c>
      <c r="C5482" s="0" t="s">
        <v>1488</v>
      </c>
      <c r="D5482" s="0" t="s">
        <v>29</v>
      </c>
      <c r="E5482" s="0" t="s">
        <v>30</v>
      </c>
      <c r="F5482" s="0" t="s">
        <v>1494</v>
      </c>
      <c r="G5482" s="0" t="s">
        <v>1611</v>
      </c>
      <c r="H5482" s="0" t="n">
        <v>0.92</v>
      </c>
      <c r="I5482" s="0" t="n">
        <v>10.4</v>
      </c>
      <c r="J5482" s="0" t="n">
        <v>0</v>
      </c>
      <c r="K5482" s="0" t="n">
        <f aca="false">I5482*SUMIFS(syst_chauffage!$H$3:$H$27,syst_chauffage!$B$3:$B$27,D5482,syst_chauffage!$C$3:$C$27,E5482)</f>
        <v>3</v>
      </c>
      <c r="L5482" s="12" t="n">
        <f aca="false">H5482*SUMIFS(syst_chauffage!$K$3:$K$27,syst_chauffage!$B$3:$B$27,D5482,syst_chauffage!$C$3:$C$27,E5482)</f>
        <v>0.92</v>
      </c>
      <c r="N5482" s="0" t="str">
        <f aca="false">A5482</f>
        <v>Sport Loisir Culture</v>
      </c>
      <c r="O5482" s="0" t="str">
        <f aca="false">B5482</f>
        <v>Sport</v>
      </c>
      <c r="P5482" s="0" t="str">
        <f aca="false">C5482</f>
        <v>Piscine</v>
      </c>
      <c r="Q5482" s="0" t="str">
        <f aca="false">D5482</f>
        <v>Electrique direct</v>
      </c>
      <c r="R5482" s="0" t="str">
        <f aca="false">E5482</f>
        <v>Electricité</v>
      </c>
      <c r="S5482" s="0" t="str">
        <f aca="false">F5482</f>
        <v>0729820602</v>
      </c>
      <c r="T5482" s="0" t="str">
        <f aca="false">G5482</f>
        <v>3</v>
      </c>
      <c r="U5482" s="0" t="n">
        <f aca="false">L5482</f>
        <v>0.92</v>
      </c>
      <c r="V5482" s="0" t="n">
        <f aca="false">K5482</f>
        <v>3</v>
      </c>
      <c r="W5482" s="0" t="n">
        <f aca="false">J5482</f>
        <v>0</v>
      </c>
    </row>
    <row r="5483" customFormat="false" ht="12.8" hidden="false" customHeight="false" outlineLevel="0" collapsed="false">
      <c r="A5483" s="0" t="s">
        <v>78</v>
      </c>
      <c r="B5483" s="0" t="s">
        <v>1418</v>
      </c>
      <c r="C5483" s="0" t="s">
        <v>1488</v>
      </c>
      <c r="D5483" s="0" t="s">
        <v>36</v>
      </c>
      <c r="E5483" s="0" t="s">
        <v>30</v>
      </c>
      <c r="F5483" s="0" t="s">
        <v>1495</v>
      </c>
      <c r="G5483" s="0" t="s">
        <v>1611</v>
      </c>
      <c r="H5483" s="0" t="n">
        <v>2.9521585116279</v>
      </c>
      <c r="I5483" s="0" t="n">
        <v>26.6902396830824</v>
      </c>
      <c r="J5483" s="0" t="n">
        <v>603</v>
      </c>
      <c r="K5483" s="0" t="n">
        <f aca="false">I5483*SUMIFS(syst_chauffage!$H$3:$H$27,syst_chauffage!$B$3:$B$27,D5483,syst_chauffage!$C$3:$C$27,E5483)</f>
        <v>16.5121330368025</v>
      </c>
      <c r="L5483" s="12" t="n">
        <f aca="false">H5483*SUMIFS(syst_chauffage!$K$3:$K$27,syst_chauffage!$B$3:$B$27,D5483,syst_chauffage!$C$3:$C$27,E5483)</f>
        <v>2.48037561722716</v>
      </c>
      <c r="N5483" s="0" t="str">
        <f aca="false">A5483</f>
        <v>Sport Loisir Culture</v>
      </c>
      <c r="O5483" s="0" t="str">
        <f aca="false">B5483</f>
        <v>Sport</v>
      </c>
      <c r="P5483" s="0" t="str">
        <f aca="false">C5483</f>
        <v>Piscine</v>
      </c>
      <c r="Q5483" s="0" t="str">
        <f aca="false">D5483</f>
        <v>PAC</v>
      </c>
      <c r="R5483" s="0" t="str">
        <f aca="false">E5483</f>
        <v>Electricité</v>
      </c>
      <c r="S5483" s="0" t="str">
        <f aca="false">F5483</f>
        <v>0729820902</v>
      </c>
      <c r="T5483" s="0" t="str">
        <f aca="false">G5483</f>
        <v>3</v>
      </c>
      <c r="U5483" s="0" t="n">
        <f aca="false">L5483</f>
        <v>2.48037561722716</v>
      </c>
      <c r="V5483" s="0" t="n">
        <f aca="false">K5483</f>
        <v>16.5121330368025</v>
      </c>
      <c r="W5483" s="0" t="n">
        <f aca="false">J5483</f>
        <v>603</v>
      </c>
    </row>
    <row r="5484" customFormat="false" ht="12.8" hidden="false" customHeight="false" outlineLevel="0" collapsed="false">
      <c r="A5484" s="0" t="s">
        <v>78</v>
      </c>
      <c r="B5484" s="0" t="s">
        <v>1418</v>
      </c>
      <c r="C5484" s="0" t="s">
        <v>1488</v>
      </c>
      <c r="D5484" s="0" t="s">
        <v>42</v>
      </c>
      <c r="E5484" s="0" t="s">
        <v>30</v>
      </c>
      <c r="F5484" s="0" t="s">
        <v>1496</v>
      </c>
      <c r="G5484" s="0" t="s">
        <v>1611</v>
      </c>
      <c r="H5484" s="0" t="n">
        <v>2.88602790697674</v>
      </c>
      <c r="I5484" s="0" t="n">
        <v>6.36189974245659</v>
      </c>
      <c r="J5484" s="0" t="n">
        <v>603</v>
      </c>
      <c r="K5484" s="0" t="n">
        <f aca="false">I5484*SUMIFS(syst_chauffage!$H$3:$H$27,syst_chauffage!$B$3:$B$27,D5484,syst_chauffage!$C$3:$C$27,E5484)</f>
        <v>5.7428375024198</v>
      </c>
      <c r="L5484" s="12" t="n">
        <f aca="false">H5484*SUMIFS(syst_chauffage!$K$3:$K$27,syst_chauffage!$B$3:$B$27,D5484,syst_chauffage!$C$3:$C$27,E5484)</f>
        <v>2.57300628134345</v>
      </c>
      <c r="N5484" s="0" t="str">
        <f aca="false">A5484</f>
        <v>Sport Loisir Culture</v>
      </c>
      <c r="O5484" s="0" t="str">
        <f aca="false">B5484</f>
        <v>Sport</v>
      </c>
      <c r="P5484" s="0" t="str">
        <f aca="false">C5484</f>
        <v>Piscine</v>
      </c>
      <c r="Q5484" s="0" t="str">
        <f aca="false">D5484</f>
        <v>Rooftop</v>
      </c>
      <c r="R5484" s="0" t="str">
        <f aca="false">E5484</f>
        <v>Electricité</v>
      </c>
      <c r="S5484" s="0" t="str">
        <f aca="false">F5484</f>
        <v>0729821002</v>
      </c>
      <c r="T5484" s="0" t="str">
        <f aca="false">G5484</f>
        <v>3</v>
      </c>
      <c r="U5484" s="0" t="n">
        <f aca="false">L5484</f>
        <v>2.57300628134345</v>
      </c>
      <c r="V5484" s="0" t="n">
        <f aca="false">K5484</f>
        <v>5.7428375024198</v>
      </c>
      <c r="W5484" s="0" t="n">
        <f aca="false">J5484</f>
        <v>603</v>
      </c>
    </row>
    <row r="5485" customFormat="false" ht="12.8" hidden="false" customHeight="false" outlineLevel="0" collapsed="false">
      <c r="A5485" s="0" t="s">
        <v>78</v>
      </c>
      <c r="B5485" s="0" t="s">
        <v>1418</v>
      </c>
      <c r="C5485" s="0" t="s">
        <v>1488</v>
      </c>
      <c r="D5485" s="0" t="s">
        <v>51</v>
      </c>
      <c r="E5485" s="0" t="s">
        <v>57</v>
      </c>
      <c r="F5485" s="0" t="s">
        <v>1497</v>
      </c>
      <c r="G5485" s="0" t="s">
        <v>1611</v>
      </c>
      <c r="H5485" s="0" t="n">
        <v>2.14669403295609</v>
      </c>
      <c r="I5485" s="0" t="n">
        <v>44.9192240002379</v>
      </c>
      <c r="J5485" s="0" t="n">
        <v>0</v>
      </c>
      <c r="K5485" s="0" t="n">
        <f aca="false">I5485*SUMIFS(syst_chauffage!$H$3:$H$27,syst_chauffage!$B$3:$B$27,D5485,syst_chauffage!$C$3:$C$27,E5485)</f>
        <v>95.1772709512478</v>
      </c>
      <c r="L5485" s="12" t="n">
        <f aca="false">H5485*SUMIFS(syst_chauffage!$K$3:$K$27,syst_chauffage!$B$3:$B$27,D5485,syst_chauffage!$C$3:$C$27,E5485)</f>
        <v>2.14669403295609</v>
      </c>
      <c r="N5485" s="0" t="str">
        <f aca="false">A5485</f>
        <v>Sport Loisir Culture</v>
      </c>
      <c r="O5485" s="0" t="str">
        <f aca="false">B5485</f>
        <v>Sport</v>
      </c>
      <c r="P5485" s="0" t="str">
        <f aca="false">C5485</f>
        <v>Piscine</v>
      </c>
      <c r="Q5485" s="0" t="str">
        <f aca="false">D5485</f>
        <v>Autre système centralisé performant</v>
      </c>
      <c r="R5485" s="0" t="str">
        <f aca="false">E5485</f>
        <v>Autres</v>
      </c>
      <c r="S5485" s="0" t="str">
        <f aca="false">F5485</f>
        <v>0729822101</v>
      </c>
      <c r="T5485" s="0" t="str">
        <f aca="false">G5485</f>
        <v>3</v>
      </c>
      <c r="U5485" s="0" t="n">
        <f aca="false">L5485</f>
        <v>2.14669403295609</v>
      </c>
      <c r="V5485" s="0" t="n">
        <f aca="false">K5485</f>
        <v>95.1772709512478</v>
      </c>
      <c r="W5485" s="0" t="n">
        <f aca="false">J5485</f>
        <v>0</v>
      </c>
    </row>
    <row r="5486" customFormat="false" ht="12.8" hidden="false" customHeight="false" outlineLevel="0" collapsed="false">
      <c r="A5486" s="0" t="s">
        <v>78</v>
      </c>
      <c r="B5486" s="0" t="s">
        <v>1418</v>
      </c>
      <c r="C5486" s="0" t="s">
        <v>1488</v>
      </c>
      <c r="D5486" s="0" t="s">
        <v>51</v>
      </c>
      <c r="E5486" s="0" t="s">
        <v>58</v>
      </c>
      <c r="F5486" s="0" t="s">
        <v>1498</v>
      </c>
      <c r="G5486" s="0" t="s">
        <v>1611</v>
      </c>
      <c r="H5486" s="0" t="n">
        <v>2.52679179068719</v>
      </c>
      <c r="I5486" s="0" t="n">
        <v>52.093505114064</v>
      </c>
      <c r="J5486" s="0" t="n">
        <v>680</v>
      </c>
      <c r="K5486" s="0" t="n">
        <f aca="false">I5486*SUMIFS(syst_chauffage!$H$3:$H$27,syst_chauffage!$B$3:$B$27,D5486,syst_chauffage!$C$3:$C$27,E5486)</f>
        <v>111.167514229183</v>
      </c>
      <c r="L5486" s="12" t="n">
        <f aca="false">H5486*SUMIFS(syst_chauffage!$K$3:$K$27,syst_chauffage!$B$3:$B$27,D5486,syst_chauffage!$C$3:$C$27,E5486)</f>
        <v>2.52679179068719</v>
      </c>
      <c r="N5486" s="0" t="str">
        <f aca="false">A5486</f>
        <v>Sport Loisir Culture</v>
      </c>
      <c r="O5486" s="0" t="str">
        <f aca="false">B5486</f>
        <v>Sport</v>
      </c>
      <c r="P5486" s="0" t="str">
        <f aca="false">C5486</f>
        <v>Piscine</v>
      </c>
      <c r="Q5486" s="0" t="str">
        <f aca="false">D5486</f>
        <v>Autre système centralisé performant</v>
      </c>
      <c r="R5486" s="0" t="str">
        <f aca="false">E5486</f>
        <v>Urbain</v>
      </c>
      <c r="S5486" s="0" t="str">
        <f aca="false">F5486</f>
        <v>0729822106</v>
      </c>
      <c r="T5486" s="0" t="str">
        <f aca="false">G5486</f>
        <v>3</v>
      </c>
      <c r="U5486" s="0" t="n">
        <f aca="false">L5486</f>
        <v>2.52679179068719</v>
      </c>
      <c r="V5486" s="0" t="n">
        <f aca="false">K5486</f>
        <v>111.167514229183</v>
      </c>
      <c r="W5486" s="0" t="n">
        <f aca="false">J5486</f>
        <v>680</v>
      </c>
    </row>
    <row r="5487" customFormat="false" ht="12.8" hidden="false" customHeight="false" outlineLevel="0" collapsed="false">
      <c r="A5487" s="0" t="s">
        <v>78</v>
      </c>
      <c r="B5487" s="0" t="s">
        <v>1418</v>
      </c>
      <c r="C5487" s="0" t="s">
        <v>1488</v>
      </c>
      <c r="D5487" s="0" t="s">
        <v>54</v>
      </c>
      <c r="E5487" s="0" t="s">
        <v>30</v>
      </c>
      <c r="F5487" s="0" t="s">
        <v>1499</v>
      </c>
      <c r="G5487" s="0" t="s">
        <v>1611</v>
      </c>
      <c r="H5487" s="0" t="n">
        <v>1</v>
      </c>
      <c r="I5487" s="0" t="n">
        <v>12</v>
      </c>
      <c r="J5487" s="0" t="n">
        <v>0</v>
      </c>
      <c r="K5487" s="0" t="n">
        <f aca="false">I5487*SUMIFS(syst_chauffage!$H$3:$H$27,syst_chauffage!$B$3:$B$27,D5487,syst_chauffage!$C$3:$C$27,E5487)</f>
        <v>12</v>
      </c>
      <c r="L5487" s="12" t="n">
        <f aca="false">H5487*SUMIFS(syst_chauffage!$K$3:$K$27,syst_chauffage!$B$3:$B$27,D5487,syst_chauffage!$C$3:$C$27,E5487)</f>
        <v>1</v>
      </c>
      <c r="N5487" s="0" t="str">
        <f aca="false">A5487</f>
        <v>Sport Loisir Culture</v>
      </c>
      <c r="O5487" s="0" t="str">
        <f aca="false">B5487</f>
        <v>Sport</v>
      </c>
      <c r="P5487" s="0" t="str">
        <f aca="false">C5487</f>
        <v>Piscine</v>
      </c>
      <c r="Q5487" s="0" t="str">
        <f aca="false">D5487</f>
        <v>Cassette rayonnante performant</v>
      </c>
      <c r="R5487" s="0" t="str">
        <f aca="false">E5487</f>
        <v>Electricité</v>
      </c>
      <c r="S5487" s="0" t="str">
        <f aca="false">F5487</f>
        <v>0729822202</v>
      </c>
      <c r="T5487" s="0" t="str">
        <f aca="false">G5487</f>
        <v>3</v>
      </c>
      <c r="U5487" s="0" t="n">
        <f aca="false">L5487</f>
        <v>1</v>
      </c>
      <c r="V5487" s="0" t="n">
        <f aca="false">K5487</f>
        <v>12</v>
      </c>
      <c r="W5487" s="0" t="n">
        <f aca="false">J5487</f>
        <v>0</v>
      </c>
    </row>
    <row r="5488" customFormat="false" ht="12.8" hidden="false" customHeight="false" outlineLevel="0" collapsed="false">
      <c r="A5488" s="0" t="s">
        <v>78</v>
      </c>
      <c r="B5488" s="0" t="s">
        <v>1418</v>
      </c>
      <c r="C5488" s="0" t="s">
        <v>1488</v>
      </c>
      <c r="D5488" s="0" t="s">
        <v>27</v>
      </c>
      <c r="E5488" s="0" t="s">
        <v>23</v>
      </c>
      <c r="F5488" s="0" t="s">
        <v>1500</v>
      </c>
      <c r="G5488" s="0" t="s">
        <v>1611</v>
      </c>
      <c r="H5488" s="0" t="n">
        <v>0.755216071715872</v>
      </c>
      <c r="I5488" s="0" t="n">
        <v>16.7492806035001</v>
      </c>
      <c r="J5488" s="0" t="n">
        <v>608</v>
      </c>
      <c r="K5488" s="0" t="n">
        <f aca="false">I5488*SUMIFS(syst_chauffage!$H$3:$H$27,syst_chauffage!$B$3:$B$27,D5488,syst_chauffage!$C$3:$C$27,E5488)</f>
        <v>42.9519078134605</v>
      </c>
      <c r="L5488" s="12" t="n">
        <f aca="false">H5488*SUMIFS(syst_chauffage!$K$3:$K$27,syst_chauffage!$B$3:$B$27,D5488,syst_chauffage!$C$3:$C$27,E5488)</f>
        <v>0.755216071715872</v>
      </c>
      <c r="N5488" s="0" t="str">
        <f aca="false">A5488</f>
        <v>Sport Loisir Culture</v>
      </c>
      <c r="O5488" s="0" t="str">
        <f aca="false">B5488</f>
        <v>Sport</v>
      </c>
      <c r="P5488" s="0" t="str">
        <f aca="false">C5488</f>
        <v>Piscine</v>
      </c>
      <c r="Q5488" s="0" t="str">
        <f aca="false">D5488</f>
        <v>Chaudière condensation fioul</v>
      </c>
      <c r="R5488" s="0" t="str">
        <f aca="false">E5488</f>
        <v>Fioul</v>
      </c>
      <c r="S5488" s="0" t="str">
        <f aca="false">F5488</f>
        <v>0729822303</v>
      </c>
      <c r="T5488" s="0" t="str">
        <f aca="false">G5488</f>
        <v>3</v>
      </c>
      <c r="U5488" s="0" t="n">
        <f aca="false">L5488</f>
        <v>0.755216071715872</v>
      </c>
      <c r="V5488" s="0" t="n">
        <f aca="false">K5488</f>
        <v>42.9519078134605</v>
      </c>
      <c r="W5488" s="0" t="n">
        <f aca="false">J5488</f>
        <v>608</v>
      </c>
    </row>
    <row r="5489" customFormat="false" ht="12.8" hidden="false" customHeight="false" outlineLevel="0" collapsed="false">
      <c r="A5489" s="0" t="s">
        <v>78</v>
      </c>
      <c r="B5489" s="0" t="s">
        <v>1418</v>
      </c>
      <c r="C5489" s="0" t="s">
        <v>1488</v>
      </c>
      <c r="D5489" s="0" t="s">
        <v>18</v>
      </c>
      <c r="E5489" s="0" t="s">
        <v>14</v>
      </c>
      <c r="F5489" s="0" t="s">
        <v>1501</v>
      </c>
      <c r="G5489" s="0" t="s">
        <v>1611</v>
      </c>
      <c r="H5489" s="0" t="n">
        <v>0.975044637592735</v>
      </c>
      <c r="I5489" s="0" t="n">
        <v>11.7334688911692</v>
      </c>
      <c r="J5489" s="0" t="n">
        <v>608</v>
      </c>
      <c r="K5489" s="0" t="n">
        <f aca="false">I5489*SUMIFS(syst_chauffage!$H$3:$H$27,syst_chauffage!$B$3:$B$27,D5489,syst_chauffage!$C$3:$C$27,E5489)</f>
        <v>31.9728687382471</v>
      </c>
      <c r="L5489" s="12" t="n">
        <f aca="false">H5489*SUMIFS(syst_chauffage!$K$3:$K$27,syst_chauffage!$B$3:$B$27,D5489,syst_chauffage!$C$3:$C$27,E5489)</f>
        <v>0.947204081111508</v>
      </c>
      <c r="N5489" s="0" t="str">
        <f aca="false">A5489</f>
        <v>Sport Loisir Culture</v>
      </c>
      <c r="O5489" s="0" t="str">
        <f aca="false">B5489</f>
        <v>Sport</v>
      </c>
      <c r="P5489" s="0" t="str">
        <f aca="false">C5489</f>
        <v>Piscine</v>
      </c>
      <c r="Q5489" s="0" t="str">
        <f aca="false">D5489</f>
        <v>Chaudière condensation gaz</v>
      </c>
      <c r="R5489" s="0" t="str">
        <f aca="false">E5489</f>
        <v>Gaz</v>
      </c>
      <c r="S5489" s="0" t="str">
        <f aca="false">F5489</f>
        <v>0729822404</v>
      </c>
      <c r="T5489" s="0" t="str">
        <f aca="false">G5489</f>
        <v>3</v>
      </c>
      <c r="U5489" s="0" t="n">
        <f aca="false">L5489</f>
        <v>0.947204081111508</v>
      </c>
      <c r="V5489" s="0" t="n">
        <f aca="false">K5489</f>
        <v>31.9728687382471</v>
      </c>
      <c r="W5489" s="0" t="n">
        <f aca="false">J5489</f>
        <v>608</v>
      </c>
    </row>
    <row r="5490" customFormat="false" ht="12.8" hidden="false" customHeight="false" outlineLevel="0" collapsed="false">
      <c r="A5490" s="0" t="s">
        <v>78</v>
      </c>
      <c r="B5490" s="0" t="s">
        <v>1418</v>
      </c>
      <c r="C5490" s="0" t="s">
        <v>1488</v>
      </c>
      <c r="D5490" s="0" t="s">
        <v>32</v>
      </c>
      <c r="E5490" s="0" t="s">
        <v>30</v>
      </c>
      <c r="F5490" s="0" t="s">
        <v>1502</v>
      </c>
      <c r="G5490" s="0" t="s">
        <v>1611</v>
      </c>
      <c r="H5490" s="0" t="n">
        <v>1</v>
      </c>
      <c r="I5490" s="0" t="n">
        <v>12</v>
      </c>
      <c r="J5490" s="0" t="n">
        <v>0</v>
      </c>
      <c r="K5490" s="0" t="n">
        <f aca="false">I5490*SUMIFS(syst_chauffage!$H$3:$H$27,syst_chauffage!$B$3:$B$27,D5490,syst_chauffage!$C$3:$C$27,E5490)</f>
        <v>12</v>
      </c>
      <c r="L5490" s="12" t="n">
        <f aca="false">H5490*SUMIFS(syst_chauffage!$K$3:$K$27,syst_chauffage!$B$3:$B$27,D5490,syst_chauffage!$C$3:$C$27,E5490)</f>
        <v>1</v>
      </c>
      <c r="N5490" s="0" t="str">
        <f aca="false">A5490</f>
        <v>Sport Loisir Culture</v>
      </c>
      <c r="O5490" s="0" t="str">
        <f aca="false">B5490</f>
        <v>Sport</v>
      </c>
      <c r="P5490" s="0" t="str">
        <f aca="false">C5490</f>
        <v>Piscine</v>
      </c>
      <c r="Q5490" s="0" t="str">
        <f aca="false">D5490</f>
        <v>Electrique direct performant</v>
      </c>
      <c r="R5490" s="0" t="str">
        <f aca="false">E5490</f>
        <v>Electricité</v>
      </c>
      <c r="S5490" s="0" t="str">
        <f aca="false">F5490</f>
        <v>0729822602</v>
      </c>
      <c r="T5490" s="0" t="str">
        <f aca="false">G5490</f>
        <v>3</v>
      </c>
      <c r="U5490" s="0" t="n">
        <f aca="false">L5490</f>
        <v>1</v>
      </c>
      <c r="V5490" s="0" t="n">
        <f aca="false">K5490</f>
        <v>12</v>
      </c>
      <c r="W5490" s="0" t="n">
        <f aca="false">J5490</f>
        <v>0</v>
      </c>
    </row>
    <row r="5491" customFormat="false" ht="12.8" hidden="false" customHeight="false" outlineLevel="0" collapsed="false">
      <c r="A5491" s="0" t="s">
        <v>78</v>
      </c>
      <c r="B5491" s="0" t="s">
        <v>1418</v>
      </c>
      <c r="C5491" s="0" t="s">
        <v>1488</v>
      </c>
      <c r="D5491" s="0" t="s">
        <v>38</v>
      </c>
      <c r="E5491" s="0" t="s">
        <v>30</v>
      </c>
      <c r="F5491" s="0" t="s">
        <v>1503</v>
      </c>
      <c r="G5491" s="0" t="s">
        <v>1611</v>
      </c>
      <c r="H5491" s="0" t="n">
        <v>3.40633674418604</v>
      </c>
      <c r="I5491" s="0" t="n">
        <v>31.7740948608124</v>
      </c>
      <c r="J5491" s="0" t="n">
        <v>648</v>
      </c>
      <c r="K5491" s="0" t="n">
        <f aca="false">I5491*SUMIFS(syst_chauffage!$H$3:$H$27,syst_chauffage!$B$3:$B$27,D5491,syst_chauffage!$C$3:$C$27,E5491)</f>
        <v>32.1170581490723</v>
      </c>
      <c r="L5491" s="12" t="n">
        <f aca="false">H5491*SUMIFS(syst_chauffage!$K$3:$K$27,syst_chauffage!$B$3:$B$27,D5491,syst_chauffage!$C$3:$C$27,E5491)</f>
        <v>3.04736226069167</v>
      </c>
      <c r="N5491" s="0" t="str">
        <f aca="false">A5491</f>
        <v>Sport Loisir Culture</v>
      </c>
      <c r="O5491" s="0" t="str">
        <f aca="false">B5491</f>
        <v>Sport</v>
      </c>
      <c r="P5491" s="0" t="str">
        <f aca="false">C5491</f>
        <v>Piscine</v>
      </c>
      <c r="Q5491" s="0" t="str">
        <f aca="false">D5491</f>
        <v>PAC performant</v>
      </c>
      <c r="R5491" s="0" t="str">
        <f aca="false">E5491</f>
        <v>Electricité</v>
      </c>
      <c r="S5491" s="0" t="str">
        <f aca="false">F5491</f>
        <v>0729822902</v>
      </c>
      <c r="T5491" s="0" t="str">
        <f aca="false">G5491</f>
        <v>3</v>
      </c>
      <c r="U5491" s="0" t="n">
        <f aca="false">L5491</f>
        <v>3.04736226069167</v>
      </c>
      <c r="V5491" s="0" t="n">
        <f aca="false">K5491</f>
        <v>32.1170581490723</v>
      </c>
      <c r="W5491" s="0" t="n">
        <f aca="false">J5491</f>
        <v>648</v>
      </c>
    </row>
    <row r="5492" customFormat="false" ht="12.8" hidden="false" customHeight="false" outlineLevel="0" collapsed="false">
      <c r="A5492" s="0" t="s">
        <v>78</v>
      </c>
      <c r="B5492" s="0" t="s">
        <v>1418</v>
      </c>
      <c r="C5492" s="0" t="s">
        <v>1488</v>
      </c>
      <c r="D5492" s="0" t="s">
        <v>46</v>
      </c>
      <c r="E5492" s="0" t="s">
        <v>30</v>
      </c>
      <c r="F5492" s="0" t="s">
        <v>1504</v>
      </c>
      <c r="G5492" s="0" t="s">
        <v>1611</v>
      </c>
      <c r="H5492" s="0" t="n">
        <v>3.42586046511627</v>
      </c>
      <c r="I5492" s="0" t="n">
        <v>7.57369016959118</v>
      </c>
      <c r="J5492" s="0" t="n">
        <v>648</v>
      </c>
      <c r="K5492" s="0" t="n">
        <f aca="false">I5492*SUMIFS(syst_chauffage!$H$3:$H$27,syst_chauffage!$B$3:$B$27,D5492,syst_chauffage!$C$3:$C$27,E5492)</f>
        <v>13.1396517461241</v>
      </c>
      <c r="L5492" s="12" t="n">
        <f aca="false">H5492*SUMIFS(syst_chauffage!$K$3:$K$27,syst_chauffage!$B$3:$B$27,D5492,syst_chauffage!$C$3:$C$27,E5492)</f>
        <v>3.0884493454739</v>
      </c>
      <c r="N5492" s="0" t="str">
        <f aca="false">A5492</f>
        <v>Sport Loisir Culture</v>
      </c>
      <c r="O5492" s="0" t="str">
        <f aca="false">B5492</f>
        <v>Sport</v>
      </c>
      <c r="P5492" s="0" t="str">
        <f aca="false">C5492</f>
        <v>Piscine</v>
      </c>
      <c r="Q5492" s="0" t="str">
        <f aca="false">D5492</f>
        <v>Rooftop performant</v>
      </c>
      <c r="R5492" s="0" t="str">
        <f aca="false">E5492</f>
        <v>Electricité</v>
      </c>
      <c r="S5492" s="0" t="str">
        <f aca="false">F5492</f>
        <v>0729823002</v>
      </c>
      <c r="T5492" s="0" t="str">
        <f aca="false">G5492</f>
        <v>3</v>
      </c>
      <c r="U5492" s="0" t="n">
        <f aca="false">L5492</f>
        <v>3.0884493454739</v>
      </c>
      <c r="V5492" s="0" t="n">
        <f aca="false">K5492</f>
        <v>13.1396517461241</v>
      </c>
      <c r="W5492" s="0" t="n">
        <f aca="false">J5492</f>
        <v>648</v>
      </c>
    </row>
    <row r="5493" customFormat="false" ht="12.8" hidden="false" customHeight="false" outlineLevel="0" collapsed="false">
      <c r="A5493" s="0" t="s">
        <v>78</v>
      </c>
      <c r="B5493" s="0" t="s">
        <v>1418</v>
      </c>
      <c r="C5493" s="0" t="s">
        <v>1384</v>
      </c>
      <c r="D5493" s="0" t="s">
        <v>19</v>
      </c>
      <c r="E5493" s="0" t="s">
        <v>57</v>
      </c>
      <c r="F5493" s="0" t="s">
        <v>1505</v>
      </c>
      <c r="G5493" s="0" t="s">
        <v>1611</v>
      </c>
      <c r="H5493" s="0" t="n">
        <v>1.73306802646138</v>
      </c>
      <c r="I5493" s="0" t="n">
        <v>52.9578476213962</v>
      </c>
      <c r="J5493" s="0" t="n">
        <v>0</v>
      </c>
      <c r="K5493" s="0" t="n">
        <f aca="false">I5493*SUMIFS(syst_chauffage!$H$3:$H$27,syst_chauffage!$B$3:$B$27,D5493,syst_chauffage!$C$3:$C$27,E5493)</f>
        <v>73.7425675024502</v>
      </c>
      <c r="L5493" s="12" t="n">
        <f aca="false">H5493*SUMIFS(syst_chauffage!$K$3:$K$27,syst_chauffage!$B$3:$B$27,D5493,syst_chauffage!$C$3:$C$27,E5493)</f>
        <v>1.73306802646138</v>
      </c>
      <c r="N5493" s="0" t="str">
        <f aca="false">A5493</f>
        <v>Sport Loisir Culture</v>
      </c>
      <c r="O5493" s="0" t="str">
        <f aca="false">B5493</f>
        <v>Sport</v>
      </c>
      <c r="P5493" s="0" t="str">
        <f aca="false">C5493</f>
        <v>Salle non spécialisée</v>
      </c>
      <c r="Q5493" s="0" t="str">
        <f aca="false">D5493</f>
        <v>Autre système centralisé</v>
      </c>
      <c r="R5493" s="0" t="str">
        <f aca="false">E5493</f>
        <v>Autres</v>
      </c>
      <c r="S5493" s="0" t="str">
        <f aca="false">F5493</f>
        <v>0729910101</v>
      </c>
      <c r="T5493" s="0" t="str">
        <f aca="false">G5493</f>
        <v>3</v>
      </c>
      <c r="U5493" s="0" t="n">
        <f aca="false">L5493</f>
        <v>1.73306802646138</v>
      </c>
      <c r="V5493" s="0" t="n">
        <f aca="false">K5493</f>
        <v>73.7425675024502</v>
      </c>
      <c r="W5493" s="0" t="n">
        <f aca="false">J5493</f>
        <v>0</v>
      </c>
    </row>
    <row r="5494" customFormat="false" ht="12.8" hidden="false" customHeight="false" outlineLevel="0" collapsed="false">
      <c r="A5494" s="0" t="s">
        <v>78</v>
      </c>
      <c r="B5494" s="0" t="s">
        <v>1418</v>
      </c>
      <c r="C5494" s="0" t="s">
        <v>1384</v>
      </c>
      <c r="D5494" s="0" t="s">
        <v>19</v>
      </c>
      <c r="E5494" s="0" t="s">
        <v>58</v>
      </c>
      <c r="F5494" s="0" t="s">
        <v>1506</v>
      </c>
      <c r="G5494" s="0" t="s">
        <v>1611</v>
      </c>
      <c r="H5494" s="0" t="n">
        <v>2.06594488246752</v>
      </c>
      <c r="I5494" s="0" t="n">
        <v>47.3342804688904</v>
      </c>
      <c r="J5494" s="0" t="n">
        <v>680</v>
      </c>
      <c r="K5494" s="0" t="n">
        <f aca="false">I5494*SUMIFS(syst_chauffage!$H$3:$H$27,syst_chauffage!$B$3:$B$27,D5494,syst_chauffage!$C$3:$C$27,E5494)</f>
        <v>77.8625052567812</v>
      </c>
      <c r="L5494" s="12" t="n">
        <f aca="false">H5494*SUMIFS(syst_chauffage!$K$3:$K$27,syst_chauffage!$B$3:$B$27,D5494,syst_chauffage!$C$3:$C$27,E5494)</f>
        <v>2.06594488246752</v>
      </c>
      <c r="N5494" s="0" t="str">
        <f aca="false">A5494</f>
        <v>Sport Loisir Culture</v>
      </c>
      <c r="O5494" s="0" t="str">
        <f aca="false">B5494</f>
        <v>Sport</v>
      </c>
      <c r="P5494" s="0" t="str">
        <f aca="false">C5494</f>
        <v>Salle non spécialisée</v>
      </c>
      <c r="Q5494" s="0" t="str">
        <f aca="false">D5494</f>
        <v>Autre système centralisé</v>
      </c>
      <c r="R5494" s="0" t="str">
        <f aca="false">E5494</f>
        <v>Urbain</v>
      </c>
      <c r="S5494" s="0" t="str">
        <f aca="false">F5494</f>
        <v>0729910106</v>
      </c>
      <c r="T5494" s="0" t="str">
        <f aca="false">G5494</f>
        <v>3</v>
      </c>
      <c r="U5494" s="0" t="n">
        <f aca="false">L5494</f>
        <v>2.06594488246752</v>
      </c>
      <c r="V5494" s="0" t="n">
        <f aca="false">K5494</f>
        <v>77.8625052567812</v>
      </c>
      <c r="W5494" s="0" t="n">
        <f aca="false">J5494</f>
        <v>680</v>
      </c>
    </row>
    <row r="5495" customFormat="false" ht="12.8" hidden="false" customHeight="false" outlineLevel="0" collapsed="false">
      <c r="A5495" s="0" t="s">
        <v>78</v>
      </c>
      <c r="B5495" s="0" t="s">
        <v>1418</v>
      </c>
      <c r="C5495" s="0" t="s">
        <v>1384</v>
      </c>
      <c r="D5495" s="0" t="s">
        <v>24</v>
      </c>
      <c r="E5495" s="0" t="s">
        <v>30</v>
      </c>
      <c r="F5495" s="0" t="s">
        <v>1507</v>
      </c>
      <c r="G5495" s="0" t="s">
        <v>1611</v>
      </c>
      <c r="H5495" s="0" t="n">
        <v>0.84</v>
      </c>
      <c r="I5495" s="0" t="n">
        <v>10.4</v>
      </c>
      <c r="J5495" s="0" t="n">
        <v>0</v>
      </c>
      <c r="K5495" s="0" t="n">
        <f aca="false">I5495*SUMIFS(syst_chauffage!$H$3:$H$27,syst_chauffage!$B$3:$B$27,D5495,syst_chauffage!$C$3:$C$27,E5495)</f>
        <v>3</v>
      </c>
      <c r="L5495" s="12" t="n">
        <f aca="false">H5495*SUMIFS(syst_chauffage!$K$3:$K$27,syst_chauffage!$B$3:$B$27,D5495,syst_chauffage!$C$3:$C$27,E5495)</f>
        <v>0.84</v>
      </c>
      <c r="N5495" s="0" t="str">
        <f aca="false">A5495</f>
        <v>Sport Loisir Culture</v>
      </c>
      <c r="O5495" s="0" t="str">
        <f aca="false">B5495</f>
        <v>Sport</v>
      </c>
      <c r="P5495" s="0" t="str">
        <f aca="false">C5495</f>
        <v>Salle non spécialisée</v>
      </c>
      <c r="Q5495" s="0" t="str">
        <f aca="false">D5495</f>
        <v>Cassette rayonnante</v>
      </c>
      <c r="R5495" s="0" t="str">
        <f aca="false">E5495</f>
        <v>Electricité</v>
      </c>
      <c r="S5495" s="0" t="str">
        <f aca="false">F5495</f>
        <v>0729910202</v>
      </c>
      <c r="T5495" s="0" t="str">
        <f aca="false">G5495</f>
        <v>3</v>
      </c>
      <c r="U5495" s="0" t="n">
        <f aca="false">L5495</f>
        <v>0.84</v>
      </c>
      <c r="V5495" s="0" t="n">
        <f aca="false">K5495</f>
        <v>3</v>
      </c>
      <c r="W5495" s="0" t="n">
        <f aca="false">J5495</f>
        <v>0</v>
      </c>
    </row>
    <row r="5496" customFormat="false" ht="12.8" hidden="false" customHeight="false" outlineLevel="0" collapsed="false">
      <c r="A5496" s="0" t="s">
        <v>78</v>
      </c>
      <c r="B5496" s="0" t="s">
        <v>1418</v>
      </c>
      <c r="C5496" s="0" t="s">
        <v>1384</v>
      </c>
      <c r="D5496" s="0" t="s">
        <v>22</v>
      </c>
      <c r="E5496" s="0" t="s">
        <v>23</v>
      </c>
      <c r="F5496" s="0" t="s">
        <v>1508</v>
      </c>
      <c r="G5496" s="0" t="s">
        <v>1611</v>
      </c>
      <c r="H5496" s="0" t="n">
        <v>0.686279657493055</v>
      </c>
      <c r="I5496" s="0" t="n">
        <v>35.0391242733229</v>
      </c>
      <c r="J5496" s="0" t="n">
        <v>0</v>
      </c>
      <c r="K5496" s="0" t="n">
        <f aca="false">I5496*SUMIFS(syst_chauffage!$H$3:$H$27,syst_chauffage!$B$3:$B$27,D5496,syst_chauffage!$C$3:$C$27,E5496)</f>
        <v>61.7046865138251</v>
      </c>
      <c r="L5496" s="12" t="n">
        <f aca="false">H5496*SUMIFS(syst_chauffage!$K$3:$K$27,syst_chauffage!$B$3:$B$27,D5496,syst_chauffage!$C$3:$C$27,E5496)</f>
        <v>0.686279657493055</v>
      </c>
      <c r="N5496" s="0" t="str">
        <f aca="false">A5496</f>
        <v>Sport Loisir Culture</v>
      </c>
      <c r="O5496" s="0" t="str">
        <f aca="false">B5496</f>
        <v>Sport</v>
      </c>
      <c r="P5496" s="0" t="str">
        <f aca="false">C5496</f>
        <v>Salle non spécialisée</v>
      </c>
      <c r="Q5496" s="0" t="str">
        <f aca="false">D5496</f>
        <v>Chaudière fioul</v>
      </c>
      <c r="R5496" s="0" t="str">
        <f aca="false">E5496</f>
        <v>Fioul</v>
      </c>
      <c r="S5496" s="0" t="str">
        <f aca="false">F5496</f>
        <v>0729910303</v>
      </c>
      <c r="T5496" s="0" t="str">
        <f aca="false">G5496</f>
        <v>3</v>
      </c>
      <c r="U5496" s="0" t="n">
        <f aca="false">L5496</f>
        <v>0.686279657493055</v>
      </c>
      <c r="V5496" s="0" t="n">
        <f aca="false">K5496</f>
        <v>61.7046865138251</v>
      </c>
      <c r="W5496" s="0" t="n">
        <f aca="false">J5496</f>
        <v>0</v>
      </c>
    </row>
    <row r="5497" customFormat="false" ht="12.8" hidden="false" customHeight="false" outlineLevel="0" collapsed="false">
      <c r="A5497" s="0" t="s">
        <v>78</v>
      </c>
      <c r="B5497" s="0" t="s">
        <v>1418</v>
      </c>
      <c r="C5497" s="0" t="s">
        <v>1384</v>
      </c>
      <c r="D5497" s="0" t="s">
        <v>13</v>
      </c>
      <c r="E5497" s="0" t="s">
        <v>14</v>
      </c>
      <c r="F5497" s="0" t="s">
        <v>1509</v>
      </c>
      <c r="G5497" s="0" t="s">
        <v>1611</v>
      </c>
      <c r="H5497" s="0" t="n">
        <v>0.695664115261651</v>
      </c>
      <c r="I5497" s="0" t="n">
        <v>23.6891130488741</v>
      </c>
      <c r="J5497" s="0" t="n">
        <v>264</v>
      </c>
      <c r="K5497" s="0" t="n">
        <f aca="false">I5497*SUMIFS(syst_chauffage!$H$3:$H$27,syst_chauffage!$B$3:$B$27,D5497,syst_chauffage!$C$3:$C$27,E5497)</f>
        <v>47.8423369680503</v>
      </c>
      <c r="L5497" s="12" t="n">
        <f aca="false">H5497*SUMIFS(syst_chauffage!$K$3:$K$27,syst_chauffage!$B$3:$B$27,D5497,syst_chauffage!$C$3:$C$27,E5497)</f>
        <v>0.695664115261651</v>
      </c>
      <c r="N5497" s="0" t="str">
        <f aca="false">A5497</f>
        <v>Sport Loisir Culture</v>
      </c>
      <c r="O5497" s="0" t="str">
        <f aca="false">B5497</f>
        <v>Sport</v>
      </c>
      <c r="P5497" s="0" t="str">
        <f aca="false">C5497</f>
        <v>Salle non spécialisée</v>
      </c>
      <c r="Q5497" s="0" t="str">
        <f aca="false">D5497</f>
        <v>Chaudière gaz</v>
      </c>
      <c r="R5497" s="0" t="str">
        <f aca="false">E5497</f>
        <v>Gaz</v>
      </c>
      <c r="S5497" s="0" t="str">
        <f aca="false">F5497</f>
        <v>0729910404</v>
      </c>
      <c r="T5497" s="0" t="str">
        <f aca="false">G5497</f>
        <v>3</v>
      </c>
      <c r="U5497" s="0" t="n">
        <f aca="false">L5497</f>
        <v>0.695664115261651</v>
      </c>
      <c r="V5497" s="0" t="n">
        <f aca="false">K5497</f>
        <v>47.8423369680503</v>
      </c>
      <c r="W5497" s="0" t="n">
        <f aca="false">J5497</f>
        <v>264</v>
      </c>
    </row>
    <row r="5498" customFormat="false" ht="12.8" hidden="false" customHeight="false" outlineLevel="0" collapsed="false">
      <c r="A5498" s="0" t="s">
        <v>78</v>
      </c>
      <c r="B5498" s="0" t="s">
        <v>1418</v>
      </c>
      <c r="C5498" s="0" t="s">
        <v>1384</v>
      </c>
      <c r="D5498" s="0" t="s">
        <v>29</v>
      </c>
      <c r="E5498" s="0" t="s">
        <v>30</v>
      </c>
      <c r="F5498" s="0" t="s">
        <v>1510</v>
      </c>
      <c r="G5498" s="0" t="s">
        <v>1611</v>
      </c>
      <c r="H5498" s="0" t="n">
        <v>0.92</v>
      </c>
      <c r="I5498" s="0" t="n">
        <v>10.4</v>
      </c>
      <c r="J5498" s="0" t="n">
        <v>0</v>
      </c>
      <c r="K5498" s="0" t="n">
        <f aca="false">I5498*SUMIFS(syst_chauffage!$H$3:$H$27,syst_chauffage!$B$3:$B$27,D5498,syst_chauffage!$C$3:$C$27,E5498)</f>
        <v>3</v>
      </c>
      <c r="L5498" s="12" t="n">
        <f aca="false">H5498*SUMIFS(syst_chauffage!$K$3:$K$27,syst_chauffage!$B$3:$B$27,D5498,syst_chauffage!$C$3:$C$27,E5498)</f>
        <v>0.92</v>
      </c>
      <c r="N5498" s="0" t="str">
        <f aca="false">A5498</f>
        <v>Sport Loisir Culture</v>
      </c>
      <c r="O5498" s="0" t="str">
        <f aca="false">B5498</f>
        <v>Sport</v>
      </c>
      <c r="P5498" s="0" t="str">
        <f aca="false">C5498</f>
        <v>Salle non spécialisée</v>
      </c>
      <c r="Q5498" s="0" t="str">
        <f aca="false">D5498</f>
        <v>Electrique direct</v>
      </c>
      <c r="R5498" s="0" t="str">
        <f aca="false">E5498</f>
        <v>Electricité</v>
      </c>
      <c r="S5498" s="0" t="str">
        <f aca="false">F5498</f>
        <v>0729910602</v>
      </c>
      <c r="T5498" s="0" t="str">
        <f aca="false">G5498</f>
        <v>3</v>
      </c>
      <c r="U5498" s="0" t="n">
        <f aca="false">L5498</f>
        <v>0.92</v>
      </c>
      <c r="V5498" s="0" t="n">
        <f aca="false">K5498</f>
        <v>3</v>
      </c>
      <c r="W5498" s="0" t="n">
        <f aca="false">J5498</f>
        <v>0</v>
      </c>
    </row>
    <row r="5499" customFormat="false" ht="12.8" hidden="false" customHeight="false" outlineLevel="0" collapsed="false">
      <c r="A5499" s="0" t="s">
        <v>78</v>
      </c>
      <c r="B5499" s="0" t="s">
        <v>1418</v>
      </c>
      <c r="C5499" s="0" t="s">
        <v>1384</v>
      </c>
      <c r="D5499" s="0" t="s">
        <v>36</v>
      </c>
      <c r="E5499" s="0" t="s">
        <v>30</v>
      </c>
      <c r="F5499" s="0" t="s">
        <v>1511</v>
      </c>
      <c r="G5499" s="0" t="s">
        <v>1611</v>
      </c>
      <c r="H5499" s="0" t="n">
        <v>2.9521585116279</v>
      </c>
      <c r="I5499" s="0" t="n">
        <v>55.4819821397358</v>
      </c>
      <c r="J5499" s="0" t="n">
        <v>603</v>
      </c>
      <c r="K5499" s="0" t="n">
        <f aca="false">I5499*SUMIFS(syst_chauffage!$H$3:$H$27,syst_chauffage!$B$3:$B$27,D5499,syst_chauffage!$C$3:$C$27,E5499)</f>
        <v>34.3243777918376</v>
      </c>
      <c r="L5499" s="12" t="n">
        <f aca="false">H5499*SUMIFS(syst_chauffage!$K$3:$K$27,syst_chauffage!$B$3:$B$27,D5499,syst_chauffage!$C$3:$C$27,E5499)</f>
        <v>2.48037561722716</v>
      </c>
      <c r="N5499" s="0" t="str">
        <f aca="false">A5499</f>
        <v>Sport Loisir Culture</v>
      </c>
      <c r="O5499" s="0" t="str">
        <f aca="false">B5499</f>
        <v>Sport</v>
      </c>
      <c r="P5499" s="0" t="str">
        <f aca="false">C5499</f>
        <v>Salle non spécialisée</v>
      </c>
      <c r="Q5499" s="0" t="str">
        <f aca="false">D5499</f>
        <v>PAC</v>
      </c>
      <c r="R5499" s="0" t="str">
        <f aca="false">E5499</f>
        <v>Electricité</v>
      </c>
      <c r="S5499" s="0" t="str">
        <f aca="false">F5499</f>
        <v>0729910902</v>
      </c>
      <c r="T5499" s="0" t="str">
        <f aca="false">G5499</f>
        <v>3</v>
      </c>
      <c r="U5499" s="0" t="n">
        <f aca="false">L5499</f>
        <v>2.48037561722716</v>
      </c>
      <c r="V5499" s="0" t="n">
        <f aca="false">K5499</f>
        <v>34.3243777918376</v>
      </c>
      <c r="W5499" s="0" t="n">
        <f aca="false">J5499</f>
        <v>603</v>
      </c>
    </row>
    <row r="5500" customFormat="false" ht="12.8" hidden="false" customHeight="false" outlineLevel="0" collapsed="false">
      <c r="A5500" s="0" t="s">
        <v>78</v>
      </c>
      <c r="B5500" s="0" t="s">
        <v>1418</v>
      </c>
      <c r="C5500" s="0" t="s">
        <v>1384</v>
      </c>
      <c r="D5500" s="0" t="s">
        <v>36</v>
      </c>
      <c r="E5500" s="0" t="s">
        <v>30</v>
      </c>
      <c r="F5500" s="0" t="s">
        <v>1512</v>
      </c>
      <c r="G5500" s="0" t="s">
        <v>1611</v>
      </c>
      <c r="H5500" s="0" t="n">
        <v>0.84</v>
      </c>
      <c r="I5500" s="0" t="n">
        <v>10.4</v>
      </c>
      <c r="J5500" s="0" t="n">
        <v>603</v>
      </c>
      <c r="K5500" s="0" t="n">
        <f aca="false">I5500*SUMIFS(syst_chauffage!$H$3:$H$27,syst_chauffage!$B$3:$B$27,D5500,syst_chauffage!$C$3:$C$27,E5500)</f>
        <v>6.43404426568691</v>
      </c>
      <c r="L5500" s="12" t="n">
        <f aca="false">H5500*SUMIFS(syst_chauffage!$K$3:$K$27,syst_chauffage!$B$3:$B$27,D5500,syst_chauffage!$C$3:$C$27,E5500)</f>
        <v>0.705760043122449</v>
      </c>
      <c r="N5500" s="0" t="str">
        <f aca="false">A5500</f>
        <v>Sport Loisir Culture</v>
      </c>
      <c r="O5500" s="0" t="str">
        <f aca="false">B5500</f>
        <v>Sport</v>
      </c>
      <c r="P5500" s="0" t="str">
        <f aca="false">C5500</f>
        <v>Salle non spécialisée</v>
      </c>
      <c r="Q5500" s="0" t="str">
        <f aca="false">D5500</f>
        <v>PAC</v>
      </c>
      <c r="R5500" s="0" t="str">
        <f aca="false">E5500</f>
        <v>Electricité</v>
      </c>
      <c r="S5500" s="0" t="str">
        <f aca="false">F5500</f>
        <v>0729911104</v>
      </c>
      <c r="T5500" s="0" t="str">
        <f aca="false">G5500</f>
        <v>3</v>
      </c>
      <c r="U5500" s="0" t="n">
        <f aca="false">L5500</f>
        <v>0.705760043122449</v>
      </c>
      <c r="V5500" s="0" t="n">
        <f aca="false">K5500</f>
        <v>6.43404426568691</v>
      </c>
      <c r="W5500" s="0" t="n">
        <f aca="false">J5500</f>
        <v>603</v>
      </c>
    </row>
    <row r="5501" customFormat="false" ht="12.8" hidden="false" customHeight="false" outlineLevel="0" collapsed="false">
      <c r="A5501" s="0" t="s">
        <v>78</v>
      </c>
      <c r="B5501" s="0" t="s">
        <v>1418</v>
      </c>
      <c r="C5501" s="0" t="s">
        <v>1384</v>
      </c>
      <c r="D5501" s="0" t="s">
        <v>51</v>
      </c>
      <c r="E5501" s="0" t="s">
        <v>57</v>
      </c>
      <c r="F5501" s="0" t="s">
        <v>1513</v>
      </c>
      <c r="G5501" s="0" t="s">
        <v>1611</v>
      </c>
      <c r="H5501" s="0" t="n">
        <v>2.10998700100511</v>
      </c>
      <c r="I5501" s="0" t="n">
        <v>63.0450566921383</v>
      </c>
      <c r="J5501" s="0" t="n">
        <v>0</v>
      </c>
      <c r="K5501" s="0" t="n">
        <f aca="false">I5501*SUMIFS(syst_chauffage!$H$3:$H$27,syst_chauffage!$B$3:$B$27,D5501,syst_chauffage!$C$3:$C$27,E5501)</f>
        <v>133.583261431512</v>
      </c>
      <c r="L5501" s="12" t="n">
        <f aca="false">H5501*SUMIFS(syst_chauffage!$K$3:$K$27,syst_chauffage!$B$3:$B$27,D5501,syst_chauffage!$C$3:$C$27,E5501)</f>
        <v>2.10998700100511</v>
      </c>
      <c r="N5501" s="0" t="str">
        <f aca="false">A5501</f>
        <v>Sport Loisir Culture</v>
      </c>
      <c r="O5501" s="0" t="str">
        <f aca="false">B5501</f>
        <v>Sport</v>
      </c>
      <c r="P5501" s="0" t="str">
        <f aca="false">C5501</f>
        <v>Salle non spécialisée</v>
      </c>
      <c r="Q5501" s="0" t="str">
        <f aca="false">D5501</f>
        <v>Autre système centralisé performant</v>
      </c>
      <c r="R5501" s="0" t="str">
        <f aca="false">E5501</f>
        <v>Autres</v>
      </c>
      <c r="S5501" s="0" t="str">
        <f aca="false">F5501</f>
        <v>0729912101</v>
      </c>
      <c r="T5501" s="0" t="str">
        <f aca="false">G5501</f>
        <v>3</v>
      </c>
      <c r="U5501" s="0" t="n">
        <f aca="false">L5501</f>
        <v>2.10998700100511</v>
      </c>
      <c r="V5501" s="0" t="n">
        <f aca="false">K5501</f>
        <v>133.583261431512</v>
      </c>
      <c r="W5501" s="0" t="n">
        <f aca="false">J5501</f>
        <v>0</v>
      </c>
    </row>
    <row r="5502" customFormat="false" ht="12.8" hidden="false" customHeight="false" outlineLevel="0" collapsed="false">
      <c r="A5502" s="0" t="s">
        <v>78</v>
      </c>
      <c r="B5502" s="0" t="s">
        <v>1418</v>
      </c>
      <c r="C5502" s="0" t="s">
        <v>1384</v>
      </c>
      <c r="D5502" s="0" t="s">
        <v>51</v>
      </c>
      <c r="E5502" s="0" t="s">
        <v>58</v>
      </c>
      <c r="F5502" s="0" t="s">
        <v>1514</v>
      </c>
      <c r="G5502" s="0" t="s">
        <v>1611</v>
      </c>
      <c r="H5502" s="0" t="n">
        <v>2.503327005169</v>
      </c>
      <c r="I5502" s="0" t="n">
        <v>56.3503338915362</v>
      </c>
      <c r="J5502" s="0" t="n">
        <v>680</v>
      </c>
      <c r="K5502" s="0" t="n">
        <f aca="false">I5502*SUMIFS(syst_chauffage!$H$3:$H$27,syst_chauffage!$B$3:$B$27,D5502,syst_chauffage!$C$3:$C$27,E5502)</f>
        <v>120.251584741517</v>
      </c>
      <c r="L5502" s="12" t="n">
        <f aca="false">H5502*SUMIFS(syst_chauffage!$K$3:$K$27,syst_chauffage!$B$3:$B$27,D5502,syst_chauffage!$C$3:$C$27,E5502)</f>
        <v>2.503327005169</v>
      </c>
      <c r="N5502" s="0" t="str">
        <f aca="false">A5502</f>
        <v>Sport Loisir Culture</v>
      </c>
      <c r="O5502" s="0" t="str">
        <f aca="false">B5502</f>
        <v>Sport</v>
      </c>
      <c r="P5502" s="0" t="str">
        <f aca="false">C5502</f>
        <v>Salle non spécialisée</v>
      </c>
      <c r="Q5502" s="0" t="str">
        <f aca="false">D5502</f>
        <v>Autre système centralisé performant</v>
      </c>
      <c r="R5502" s="0" t="str">
        <f aca="false">E5502</f>
        <v>Urbain</v>
      </c>
      <c r="S5502" s="0" t="str">
        <f aca="false">F5502</f>
        <v>0729912106</v>
      </c>
      <c r="T5502" s="0" t="str">
        <f aca="false">G5502</f>
        <v>3</v>
      </c>
      <c r="U5502" s="0" t="n">
        <f aca="false">L5502</f>
        <v>2.503327005169</v>
      </c>
      <c r="V5502" s="0" t="n">
        <f aca="false">K5502</f>
        <v>120.251584741517</v>
      </c>
      <c r="W5502" s="0" t="n">
        <f aca="false">J5502</f>
        <v>680</v>
      </c>
    </row>
    <row r="5503" customFormat="false" ht="12.8" hidden="false" customHeight="false" outlineLevel="0" collapsed="false">
      <c r="A5503" s="0" t="s">
        <v>78</v>
      </c>
      <c r="B5503" s="0" t="s">
        <v>1418</v>
      </c>
      <c r="C5503" s="0" t="s">
        <v>1384</v>
      </c>
      <c r="D5503" s="0" t="s">
        <v>54</v>
      </c>
      <c r="E5503" s="0" t="s">
        <v>30</v>
      </c>
      <c r="F5503" s="0" t="s">
        <v>1515</v>
      </c>
      <c r="G5503" s="0" t="s">
        <v>1611</v>
      </c>
      <c r="H5503" s="0" t="n">
        <v>1</v>
      </c>
      <c r="I5503" s="0" t="n">
        <v>12</v>
      </c>
      <c r="J5503" s="0" t="n">
        <v>0</v>
      </c>
      <c r="K5503" s="0" t="n">
        <f aca="false">I5503*SUMIFS(syst_chauffage!$H$3:$H$27,syst_chauffage!$B$3:$B$27,D5503,syst_chauffage!$C$3:$C$27,E5503)</f>
        <v>12</v>
      </c>
      <c r="L5503" s="12" t="n">
        <f aca="false">H5503*SUMIFS(syst_chauffage!$K$3:$K$27,syst_chauffage!$B$3:$B$27,D5503,syst_chauffage!$C$3:$C$27,E5503)</f>
        <v>1</v>
      </c>
      <c r="N5503" s="0" t="str">
        <f aca="false">A5503</f>
        <v>Sport Loisir Culture</v>
      </c>
      <c r="O5503" s="0" t="str">
        <f aca="false">B5503</f>
        <v>Sport</v>
      </c>
      <c r="P5503" s="0" t="str">
        <f aca="false">C5503</f>
        <v>Salle non spécialisée</v>
      </c>
      <c r="Q5503" s="0" t="str">
        <f aca="false">D5503</f>
        <v>Cassette rayonnante performant</v>
      </c>
      <c r="R5503" s="0" t="str">
        <f aca="false">E5503</f>
        <v>Electricité</v>
      </c>
      <c r="S5503" s="0" t="str">
        <f aca="false">F5503</f>
        <v>0729912202</v>
      </c>
      <c r="T5503" s="0" t="str">
        <f aca="false">G5503</f>
        <v>3</v>
      </c>
      <c r="U5503" s="0" t="n">
        <f aca="false">L5503</f>
        <v>1</v>
      </c>
      <c r="V5503" s="0" t="n">
        <f aca="false">K5503</f>
        <v>12</v>
      </c>
      <c r="W5503" s="0" t="n">
        <f aca="false">J5503</f>
        <v>0</v>
      </c>
    </row>
    <row r="5504" customFormat="false" ht="12.8" hidden="false" customHeight="false" outlineLevel="0" collapsed="false">
      <c r="A5504" s="0" t="s">
        <v>78</v>
      </c>
      <c r="B5504" s="0" t="s">
        <v>1418</v>
      </c>
      <c r="C5504" s="0" t="s">
        <v>1384</v>
      </c>
      <c r="D5504" s="0" t="s">
        <v>27</v>
      </c>
      <c r="E5504" s="0" t="s">
        <v>23</v>
      </c>
      <c r="F5504" s="0" t="s">
        <v>1516</v>
      </c>
      <c r="G5504" s="0" t="s">
        <v>1611</v>
      </c>
      <c r="H5504" s="0" t="n">
        <v>0.748850430715849</v>
      </c>
      <c r="I5504" s="0" t="n">
        <v>41.7132431825273</v>
      </c>
      <c r="J5504" s="0" t="n">
        <v>608</v>
      </c>
      <c r="K5504" s="0" t="n">
        <f aca="false">I5504*SUMIFS(syst_chauffage!$H$3:$H$27,syst_chauffage!$B$3:$B$27,D5504,syst_chauffage!$C$3:$C$27,E5504)</f>
        <v>106.969571899223</v>
      </c>
      <c r="L5504" s="12" t="n">
        <f aca="false">H5504*SUMIFS(syst_chauffage!$K$3:$K$27,syst_chauffage!$B$3:$B$27,D5504,syst_chauffage!$C$3:$C$27,E5504)</f>
        <v>0.748850430715849</v>
      </c>
      <c r="N5504" s="0" t="str">
        <f aca="false">A5504</f>
        <v>Sport Loisir Culture</v>
      </c>
      <c r="O5504" s="0" t="str">
        <f aca="false">B5504</f>
        <v>Sport</v>
      </c>
      <c r="P5504" s="0" t="str">
        <f aca="false">C5504</f>
        <v>Salle non spécialisée</v>
      </c>
      <c r="Q5504" s="0" t="str">
        <f aca="false">D5504</f>
        <v>Chaudière condensation fioul</v>
      </c>
      <c r="R5504" s="0" t="str">
        <f aca="false">E5504</f>
        <v>Fioul</v>
      </c>
      <c r="S5504" s="0" t="str">
        <f aca="false">F5504</f>
        <v>0729912303</v>
      </c>
      <c r="T5504" s="0" t="str">
        <f aca="false">G5504</f>
        <v>3</v>
      </c>
      <c r="U5504" s="0" t="n">
        <f aca="false">L5504</f>
        <v>0.748850430715849</v>
      </c>
      <c r="V5504" s="0" t="n">
        <f aca="false">K5504</f>
        <v>106.969571899223</v>
      </c>
      <c r="W5504" s="0" t="n">
        <f aca="false">J5504</f>
        <v>608</v>
      </c>
    </row>
    <row r="5505" customFormat="false" ht="12.8" hidden="false" customHeight="false" outlineLevel="0" collapsed="false">
      <c r="A5505" s="0" t="s">
        <v>78</v>
      </c>
      <c r="B5505" s="0" t="s">
        <v>1418</v>
      </c>
      <c r="C5505" s="0" t="s">
        <v>1384</v>
      </c>
      <c r="D5505" s="0" t="s">
        <v>18</v>
      </c>
      <c r="E5505" s="0" t="s">
        <v>14</v>
      </c>
      <c r="F5505" s="0" t="s">
        <v>1517</v>
      </c>
      <c r="G5505" s="0" t="s">
        <v>1611</v>
      </c>
      <c r="H5505" s="0" t="n">
        <v>0.967520825803874</v>
      </c>
      <c r="I5505" s="0" t="n">
        <v>28.2013250581835</v>
      </c>
      <c r="J5505" s="0" t="n">
        <v>608</v>
      </c>
      <c r="K5505" s="0" t="n">
        <f aca="false">I5505*SUMIFS(syst_chauffage!$H$3:$H$27,syst_chauffage!$B$3:$B$27,D5505,syst_chauffage!$C$3:$C$27,E5505)</f>
        <v>76.8466062929231</v>
      </c>
      <c r="L5505" s="12" t="n">
        <f aca="false">H5505*SUMIFS(syst_chauffage!$K$3:$K$27,syst_chauffage!$B$3:$B$27,D5505,syst_chauffage!$C$3:$C$27,E5505)</f>
        <v>0.939895097545874</v>
      </c>
      <c r="N5505" s="0" t="str">
        <f aca="false">A5505</f>
        <v>Sport Loisir Culture</v>
      </c>
      <c r="O5505" s="0" t="str">
        <f aca="false">B5505</f>
        <v>Sport</v>
      </c>
      <c r="P5505" s="0" t="str">
        <f aca="false">C5505</f>
        <v>Salle non spécialisée</v>
      </c>
      <c r="Q5505" s="0" t="str">
        <f aca="false">D5505</f>
        <v>Chaudière condensation gaz</v>
      </c>
      <c r="R5505" s="0" t="str">
        <f aca="false">E5505</f>
        <v>Gaz</v>
      </c>
      <c r="S5505" s="0" t="str">
        <f aca="false">F5505</f>
        <v>0729912404</v>
      </c>
      <c r="T5505" s="0" t="str">
        <f aca="false">G5505</f>
        <v>3</v>
      </c>
      <c r="U5505" s="0" t="n">
        <f aca="false">L5505</f>
        <v>0.939895097545874</v>
      </c>
      <c r="V5505" s="0" t="n">
        <f aca="false">K5505</f>
        <v>76.8466062929231</v>
      </c>
      <c r="W5505" s="0" t="n">
        <f aca="false">J5505</f>
        <v>608</v>
      </c>
    </row>
    <row r="5506" customFormat="false" ht="12.8" hidden="false" customHeight="false" outlineLevel="0" collapsed="false">
      <c r="A5506" s="0" t="s">
        <v>78</v>
      </c>
      <c r="B5506" s="0" t="s">
        <v>1418</v>
      </c>
      <c r="C5506" s="0" t="s">
        <v>1384</v>
      </c>
      <c r="D5506" s="0" t="s">
        <v>32</v>
      </c>
      <c r="E5506" s="0" t="s">
        <v>30</v>
      </c>
      <c r="F5506" s="0" t="s">
        <v>1518</v>
      </c>
      <c r="G5506" s="0" t="s">
        <v>1611</v>
      </c>
      <c r="H5506" s="0" t="n">
        <v>1</v>
      </c>
      <c r="I5506" s="0" t="n">
        <v>12</v>
      </c>
      <c r="J5506" s="0" t="n">
        <v>0</v>
      </c>
      <c r="K5506" s="0" t="n">
        <f aca="false">I5506*SUMIFS(syst_chauffage!$H$3:$H$27,syst_chauffage!$B$3:$B$27,D5506,syst_chauffage!$C$3:$C$27,E5506)</f>
        <v>12</v>
      </c>
      <c r="L5506" s="12" t="n">
        <f aca="false">H5506*SUMIFS(syst_chauffage!$K$3:$K$27,syst_chauffage!$B$3:$B$27,D5506,syst_chauffage!$C$3:$C$27,E5506)</f>
        <v>1</v>
      </c>
      <c r="N5506" s="0" t="str">
        <f aca="false">A5506</f>
        <v>Sport Loisir Culture</v>
      </c>
      <c r="O5506" s="0" t="str">
        <f aca="false">B5506</f>
        <v>Sport</v>
      </c>
      <c r="P5506" s="0" t="str">
        <f aca="false">C5506</f>
        <v>Salle non spécialisée</v>
      </c>
      <c r="Q5506" s="0" t="str">
        <f aca="false">D5506</f>
        <v>Electrique direct performant</v>
      </c>
      <c r="R5506" s="0" t="str">
        <f aca="false">E5506</f>
        <v>Electricité</v>
      </c>
      <c r="S5506" s="0" t="str">
        <f aca="false">F5506</f>
        <v>0729912602</v>
      </c>
      <c r="T5506" s="0" t="str">
        <f aca="false">G5506</f>
        <v>3</v>
      </c>
      <c r="U5506" s="0" t="n">
        <f aca="false">L5506</f>
        <v>1</v>
      </c>
      <c r="V5506" s="0" t="n">
        <f aca="false">K5506</f>
        <v>12</v>
      </c>
      <c r="W5506" s="0" t="n">
        <f aca="false">J5506</f>
        <v>0</v>
      </c>
    </row>
    <row r="5507" customFormat="false" ht="12.8" hidden="false" customHeight="false" outlineLevel="0" collapsed="false">
      <c r="A5507" s="0" t="s">
        <v>78</v>
      </c>
      <c r="B5507" s="0" t="s">
        <v>1418</v>
      </c>
      <c r="C5507" s="0" t="s">
        <v>1384</v>
      </c>
      <c r="D5507" s="0" t="s">
        <v>38</v>
      </c>
      <c r="E5507" s="0" t="s">
        <v>30</v>
      </c>
      <c r="F5507" s="0" t="s">
        <v>1519</v>
      </c>
      <c r="G5507" s="0" t="s">
        <v>1611</v>
      </c>
      <c r="H5507" s="0" t="n">
        <v>3.40633674418604</v>
      </c>
      <c r="I5507" s="0" t="n">
        <v>66.0499787377807</v>
      </c>
      <c r="J5507" s="0" t="n">
        <v>648</v>
      </c>
      <c r="K5507" s="0" t="n">
        <f aca="false">I5507*SUMIFS(syst_chauffage!$H$3:$H$27,syst_chauffage!$B$3:$B$27,D5507,syst_chauffage!$C$3:$C$27,E5507)</f>
        <v>66.7629091295554</v>
      </c>
      <c r="L5507" s="12" t="n">
        <f aca="false">H5507*SUMIFS(syst_chauffage!$K$3:$K$27,syst_chauffage!$B$3:$B$27,D5507,syst_chauffage!$C$3:$C$27,E5507)</f>
        <v>3.04736226069167</v>
      </c>
      <c r="N5507" s="0" t="str">
        <f aca="false">A5507</f>
        <v>Sport Loisir Culture</v>
      </c>
      <c r="O5507" s="0" t="str">
        <f aca="false">B5507</f>
        <v>Sport</v>
      </c>
      <c r="P5507" s="0" t="str">
        <f aca="false">C5507</f>
        <v>Salle non spécialisée</v>
      </c>
      <c r="Q5507" s="0" t="str">
        <f aca="false">D5507</f>
        <v>PAC performant</v>
      </c>
      <c r="R5507" s="0" t="str">
        <f aca="false">E5507</f>
        <v>Electricité</v>
      </c>
      <c r="S5507" s="0" t="str">
        <f aca="false">F5507</f>
        <v>0729912902</v>
      </c>
      <c r="T5507" s="0" t="str">
        <f aca="false">G5507</f>
        <v>3</v>
      </c>
      <c r="U5507" s="0" t="n">
        <f aca="false">L5507</f>
        <v>3.04736226069167</v>
      </c>
      <c r="V5507" s="0" t="n">
        <f aca="false">K5507</f>
        <v>66.7629091295554</v>
      </c>
      <c r="W5507" s="0" t="n">
        <f aca="false">J5507</f>
        <v>648</v>
      </c>
    </row>
    <row r="5508" customFormat="false" ht="12.8" hidden="false" customHeight="false" outlineLevel="0" collapsed="false">
      <c r="A5508" s="0" t="s">
        <v>78</v>
      </c>
      <c r="B5508" s="0" t="s">
        <v>1418</v>
      </c>
      <c r="C5508" s="0" t="s">
        <v>1384</v>
      </c>
      <c r="D5508" s="0" t="s">
        <v>38</v>
      </c>
      <c r="E5508" s="0" t="s">
        <v>30</v>
      </c>
      <c r="F5508" s="0" t="s">
        <v>1520</v>
      </c>
      <c r="G5508" s="0" t="s">
        <v>1611</v>
      </c>
      <c r="H5508" s="0" t="n">
        <v>1</v>
      </c>
      <c r="I5508" s="0" t="n">
        <v>12</v>
      </c>
      <c r="J5508" s="0" t="n">
        <v>648</v>
      </c>
      <c r="K5508" s="0" t="n">
        <f aca="false">I5508*SUMIFS(syst_chauffage!$H$3:$H$27,syst_chauffage!$B$3:$B$27,D5508,syst_chauffage!$C$3:$C$27,E5508)</f>
        <v>12.1295256238501</v>
      </c>
      <c r="L5508" s="12" t="n">
        <f aca="false">H5508*SUMIFS(syst_chauffage!$K$3:$K$27,syst_chauffage!$B$3:$B$27,D5508,syst_chauffage!$C$3:$C$27,E5508)</f>
        <v>0.894615679407779</v>
      </c>
      <c r="N5508" s="0" t="str">
        <f aca="false">A5508</f>
        <v>Sport Loisir Culture</v>
      </c>
      <c r="O5508" s="0" t="str">
        <f aca="false">B5508</f>
        <v>Sport</v>
      </c>
      <c r="P5508" s="0" t="str">
        <f aca="false">C5508</f>
        <v>Salle non spécialisée</v>
      </c>
      <c r="Q5508" s="0" t="str">
        <f aca="false">D5508</f>
        <v>PAC performant</v>
      </c>
      <c r="R5508" s="0" t="str">
        <f aca="false">E5508</f>
        <v>Electricité</v>
      </c>
      <c r="S5508" s="0" t="str">
        <f aca="false">F5508</f>
        <v>0729913104</v>
      </c>
      <c r="T5508" s="0" t="str">
        <f aca="false">G5508</f>
        <v>3</v>
      </c>
      <c r="U5508" s="0" t="n">
        <f aca="false">L5508</f>
        <v>0.894615679407779</v>
      </c>
      <c r="V5508" s="0" t="n">
        <f aca="false">K5508</f>
        <v>12.1295256238501</v>
      </c>
      <c r="W5508" s="0" t="n">
        <f aca="false">J5508</f>
        <v>648</v>
      </c>
    </row>
    <row r="5509" customFormat="false" ht="12.8" hidden="false" customHeight="false" outlineLevel="0" collapsed="false">
      <c r="A5509" s="0" t="s">
        <v>78</v>
      </c>
      <c r="B5509" s="0" t="s">
        <v>1418</v>
      </c>
      <c r="C5509" s="0" t="s">
        <v>1401</v>
      </c>
      <c r="D5509" s="0" t="s">
        <v>19</v>
      </c>
      <c r="E5509" s="0" t="s">
        <v>57</v>
      </c>
      <c r="F5509" s="0" t="s">
        <v>1521</v>
      </c>
      <c r="G5509" s="0" t="s">
        <v>1611</v>
      </c>
      <c r="H5509" s="0" t="n">
        <v>1.77000073679037</v>
      </c>
      <c r="I5509" s="0" t="n">
        <v>84.4376879273335</v>
      </c>
      <c r="J5509" s="0" t="n">
        <v>0</v>
      </c>
      <c r="K5509" s="0" t="n">
        <f aca="false">I5509*SUMIFS(syst_chauffage!$H$3:$H$27,syst_chauffage!$B$3:$B$27,D5509,syst_chauffage!$C$3:$C$27,E5509)</f>
        <v>117.577510820446</v>
      </c>
      <c r="L5509" s="12" t="n">
        <f aca="false">H5509*SUMIFS(syst_chauffage!$K$3:$K$27,syst_chauffage!$B$3:$B$27,D5509,syst_chauffage!$C$3:$C$27,E5509)</f>
        <v>1.77000073679037</v>
      </c>
      <c r="N5509" s="0" t="str">
        <f aca="false">A5509</f>
        <v>Sport Loisir Culture</v>
      </c>
      <c r="O5509" s="0" t="str">
        <f aca="false">B5509</f>
        <v>Sport</v>
      </c>
      <c r="P5509" s="0" t="str">
        <f aca="false">C5509</f>
        <v>Vestiaire et rangement</v>
      </c>
      <c r="Q5509" s="0" t="str">
        <f aca="false">D5509</f>
        <v>Autre système centralisé</v>
      </c>
      <c r="R5509" s="0" t="str">
        <f aca="false">E5509</f>
        <v>Autres</v>
      </c>
      <c r="S5509" s="0" t="str">
        <f aca="false">F5509</f>
        <v>0729950101</v>
      </c>
      <c r="T5509" s="0" t="str">
        <f aca="false">G5509</f>
        <v>3</v>
      </c>
      <c r="U5509" s="0" t="n">
        <f aca="false">L5509</f>
        <v>1.77000073679037</v>
      </c>
      <c r="V5509" s="0" t="n">
        <f aca="false">K5509</f>
        <v>117.577510820446</v>
      </c>
      <c r="W5509" s="0" t="n">
        <f aca="false">J5509</f>
        <v>0</v>
      </c>
    </row>
    <row r="5510" customFormat="false" ht="12.8" hidden="false" customHeight="false" outlineLevel="0" collapsed="false">
      <c r="A5510" s="0" t="s">
        <v>78</v>
      </c>
      <c r="B5510" s="0" t="s">
        <v>1418</v>
      </c>
      <c r="C5510" s="0" t="s">
        <v>1401</v>
      </c>
      <c r="D5510" s="0" t="s">
        <v>19</v>
      </c>
      <c r="E5510" s="0" t="s">
        <v>58</v>
      </c>
      <c r="F5510" s="0" t="s">
        <v>1522</v>
      </c>
      <c r="G5510" s="0" t="s">
        <v>1611</v>
      </c>
      <c r="H5510" s="0" t="n">
        <v>2.0492763015603</v>
      </c>
      <c r="I5510" s="0" t="n">
        <v>92.7086953353555</v>
      </c>
      <c r="J5510" s="0" t="n">
        <v>680</v>
      </c>
      <c r="K5510" s="0" t="n">
        <f aca="false">I5510*SUMIFS(syst_chauffage!$H$3:$H$27,syst_chauffage!$B$3:$B$27,D5510,syst_chauffage!$C$3:$C$27,E5510)</f>
        <v>152.501130394127</v>
      </c>
      <c r="L5510" s="12" t="n">
        <f aca="false">H5510*SUMIFS(syst_chauffage!$K$3:$K$27,syst_chauffage!$B$3:$B$27,D5510,syst_chauffage!$C$3:$C$27,E5510)</f>
        <v>2.0492763015603</v>
      </c>
      <c r="N5510" s="0" t="str">
        <f aca="false">A5510</f>
        <v>Sport Loisir Culture</v>
      </c>
      <c r="O5510" s="0" t="str">
        <f aca="false">B5510</f>
        <v>Sport</v>
      </c>
      <c r="P5510" s="0" t="str">
        <f aca="false">C5510</f>
        <v>Vestiaire et rangement</v>
      </c>
      <c r="Q5510" s="0" t="str">
        <f aca="false">D5510</f>
        <v>Autre système centralisé</v>
      </c>
      <c r="R5510" s="0" t="str">
        <f aca="false">E5510</f>
        <v>Urbain</v>
      </c>
      <c r="S5510" s="0" t="str">
        <f aca="false">F5510</f>
        <v>0729950106</v>
      </c>
      <c r="T5510" s="0" t="str">
        <f aca="false">G5510</f>
        <v>3</v>
      </c>
      <c r="U5510" s="0" t="n">
        <f aca="false">L5510</f>
        <v>2.0492763015603</v>
      </c>
      <c r="V5510" s="0" t="n">
        <f aca="false">K5510</f>
        <v>152.501130394127</v>
      </c>
      <c r="W5510" s="0" t="n">
        <f aca="false">J5510</f>
        <v>680</v>
      </c>
    </row>
    <row r="5511" customFormat="false" ht="12.8" hidden="false" customHeight="false" outlineLevel="0" collapsed="false">
      <c r="A5511" s="0" t="s">
        <v>78</v>
      </c>
      <c r="B5511" s="0" t="s">
        <v>1418</v>
      </c>
      <c r="C5511" s="0" t="s">
        <v>1401</v>
      </c>
      <c r="D5511" s="0" t="s">
        <v>24</v>
      </c>
      <c r="E5511" s="0" t="s">
        <v>30</v>
      </c>
      <c r="F5511" s="0" t="s">
        <v>1523</v>
      </c>
      <c r="G5511" s="0" t="s">
        <v>1611</v>
      </c>
      <c r="H5511" s="0" t="n">
        <v>0.84</v>
      </c>
      <c r="I5511" s="0" t="n">
        <v>10.4</v>
      </c>
      <c r="J5511" s="0" t="n">
        <v>0</v>
      </c>
      <c r="K5511" s="0" t="n">
        <f aca="false">I5511*SUMIFS(syst_chauffage!$H$3:$H$27,syst_chauffage!$B$3:$B$27,D5511,syst_chauffage!$C$3:$C$27,E5511)</f>
        <v>3</v>
      </c>
      <c r="L5511" s="12" t="n">
        <f aca="false">H5511*SUMIFS(syst_chauffage!$K$3:$K$27,syst_chauffage!$B$3:$B$27,D5511,syst_chauffage!$C$3:$C$27,E5511)</f>
        <v>0.84</v>
      </c>
      <c r="N5511" s="0" t="str">
        <f aca="false">A5511</f>
        <v>Sport Loisir Culture</v>
      </c>
      <c r="O5511" s="0" t="str">
        <f aca="false">B5511</f>
        <v>Sport</v>
      </c>
      <c r="P5511" s="0" t="str">
        <f aca="false">C5511</f>
        <v>Vestiaire et rangement</v>
      </c>
      <c r="Q5511" s="0" t="str">
        <f aca="false">D5511</f>
        <v>Cassette rayonnante</v>
      </c>
      <c r="R5511" s="0" t="str">
        <f aca="false">E5511</f>
        <v>Electricité</v>
      </c>
      <c r="S5511" s="0" t="str">
        <f aca="false">F5511</f>
        <v>0729950202</v>
      </c>
      <c r="T5511" s="0" t="str">
        <f aca="false">G5511</f>
        <v>3</v>
      </c>
      <c r="U5511" s="0" t="n">
        <f aca="false">L5511</f>
        <v>0.84</v>
      </c>
      <c r="V5511" s="0" t="n">
        <f aca="false">K5511</f>
        <v>3</v>
      </c>
      <c r="W5511" s="0" t="n">
        <f aca="false">J5511</f>
        <v>0</v>
      </c>
    </row>
    <row r="5512" customFormat="false" ht="12.8" hidden="false" customHeight="false" outlineLevel="0" collapsed="false">
      <c r="A5512" s="0" t="s">
        <v>78</v>
      </c>
      <c r="B5512" s="0" t="s">
        <v>1418</v>
      </c>
      <c r="C5512" s="0" t="s">
        <v>1401</v>
      </c>
      <c r="D5512" s="0" t="s">
        <v>22</v>
      </c>
      <c r="E5512" s="0" t="s">
        <v>23</v>
      </c>
      <c r="F5512" s="0" t="s">
        <v>1524</v>
      </c>
      <c r="G5512" s="0" t="s">
        <v>1611</v>
      </c>
      <c r="H5512" s="0" t="n">
        <v>0.675763186679944</v>
      </c>
      <c r="I5512" s="0" t="n">
        <v>69.3618477921276</v>
      </c>
      <c r="J5512" s="0" t="n">
        <v>0</v>
      </c>
      <c r="K5512" s="0" t="n">
        <f aca="false">I5512*SUMIFS(syst_chauffage!$H$3:$H$27,syst_chauffage!$B$3:$B$27,D5512,syst_chauffage!$C$3:$C$27,E5512)</f>
        <v>122.147775174034</v>
      </c>
      <c r="L5512" s="12" t="n">
        <f aca="false">H5512*SUMIFS(syst_chauffage!$K$3:$K$27,syst_chauffage!$B$3:$B$27,D5512,syst_chauffage!$C$3:$C$27,E5512)</f>
        <v>0.675763186679944</v>
      </c>
      <c r="N5512" s="0" t="str">
        <f aca="false">A5512</f>
        <v>Sport Loisir Culture</v>
      </c>
      <c r="O5512" s="0" t="str">
        <f aca="false">B5512</f>
        <v>Sport</v>
      </c>
      <c r="P5512" s="0" t="str">
        <f aca="false">C5512</f>
        <v>Vestiaire et rangement</v>
      </c>
      <c r="Q5512" s="0" t="str">
        <f aca="false">D5512</f>
        <v>Chaudière fioul</v>
      </c>
      <c r="R5512" s="0" t="str">
        <f aca="false">E5512</f>
        <v>Fioul</v>
      </c>
      <c r="S5512" s="0" t="str">
        <f aca="false">F5512</f>
        <v>0729950303</v>
      </c>
      <c r="T5512" s="0" t="str">
        <f aca="false">G5512</f>
        <v>3</v>
      </c>
      <c r="U5512" s="0" t="n">
        <f aca="false">L5512</f>
        <v>0.675763186679944</v>
      </c>
      <c r="V5512" s="0" t="n">
        <f aca="false">K5512</f>
        <v>122.147775174034</v>
      </c>
      <c r="W5512" s="0" t="n">
        <f aca="false">J5512</f>
        <v>0</v>
      </c>
    </row>
    <row r="5513" customFormat="false" ht="12.8" hidden="false" customHeight="false" outlineLevel="0" collapsed="false">
      <c r="A5513" s="0" t="s">
        <v>78</v>
      </c>
      <c r="B5513" s="0" t="s">
        <v>1418</v>
      </c>
      <c r="C5513" s="0" t="s">
        <v>1401</v>
      </c>
      <c r="D5513" s="0" t="s">
        <v>13</v>
      </c>
      <c r="E5513" s="0" t="s">
        <v>14</v>
      </c>
      <c r="F5513" s="0" t="s">
        <v>1525</v>
      </c>
      <c r="G5513" s="0" t="s">
        <v>1611</v>
      </c>
      <c r="H5513" s="0" t="n">
        <v>0.685038715670178</v>
      </c>
      <c r="I5513" s="0" t="n">
        <v>52.4556739816316</v>
      </c>
      <c r="J5513" s="0" t="n">
        <v>224</v>
      </c>
      <c r="K5513" s="0" t="n">
        <f aca="false">I5513*SUMIFS(syst_chauffage!$H$3:$H$27,syst_chauffage!$B$3:$B$27,D5513,syst_chauffage!$C$3:$C$27,E5513)</f>
        <v>105.939045726944</v>
      </c>
      <c r="L5513" s="12" t="n">
        <f aca="false">H5513*SUMIFS(syst_chauffage!$K$3:$K$27,syst_chauffage!$B$3:$B$27,D5513,syst_chauffage!$C$3:$C$27,E5513)</f>
        <v>0.685038715670178</v>
      </c>
      <c r="N5513" s="0" t="str">
        <f aca="false">A5513</f>
        <v>Sport Loisir Culture</v>
      </c>
      <c r="O5513" s="0" t="str">
        <f aca="false">B5513</f>
        <v>Sport</v>
      </c>
      <c r="P5513" s="0" t="str">
        <f aca="false">C5513</f>
        <v>Vestiaire et rangement</v>
      </c>
      <c r="Q5513" s="0" t="str">
        <f aca="false">D5513</f>
        <v>Chaudière gaz</v>
      </c>
      <c r="R5513" s="0" t="str">
        <f aca="false">E5513</f>
        <v>Gaz</v>
      </c>
      <c r="S5513" s="0" t="str">
        <f aca="false">F5513</f>
        <v>0729950404</v>
      </c>
      <c r="T5513" s="0" t="str">
        <f aca="false">G5513</f>
        <v>3</v>
      </c>
      <c r="U5513" s="0" t="n">
        <f aca="false">L5513</f>
        <v>0.685038715670178</v>
      </c>
      <c r="V5513" s="0" t="n">
        <f aca="false">K5513</f>
        <v>105.939045726944</v>
      </c>
      <c r="W5513" s="0" t="n">
        <f aca="false">J5513</f>
        <v>224</v>
      </c>
    </row>
    <row r="5514" customFormat="false" ht="12.8" hidden="false" customHeight="false" outlineLevel="0" collapsed="false">
      <c r="A5514" s="0" t="s">
        <v>78</v>
      </c>
      <c r="B5514" s="0" t="s">
        <v>1418</v>
      </c>
      <c r="C5514" s="0" t="s">
        <v>1401</v>
      </c>
      <c r="D5514" s="0" t="s">
        <v>29</v>
      </c>
      <c r="E5514" s="0" t="s">
        <v>30</v>
      </c>
      <c r="F5514" s="0" t="s">
        <v>1526</v>
      </c>
      <c r="G5514" s="0" t="s">
        <v>1611</v>
      </c>
      <c r="H5514" s="0" t="n">
        <v>0.92</v>
      </c>
      <c r="I5514" s="0" t="n">
        <v>10.4</v>
      </c>
      <c r="J5514" s="0" t="n">
        <v>0</v>
      </c>
      <c r="K5514" s="0" t="n">
        <f aca="false">I5514*SUMIFS(syst_chauffage!$H$3:$H$27,syst_chauffage!$B$3:$B$27,D5514,syst_chauffage!$C$3:$C$27,E5514)</f>
        <v>3</v>
      </c>
      <c r="L5514" s="12" t="n">
        <f aca="false">H5514*SUMIFS(syst_chauffage!$K$3:$K$27,syst_chauffage!$B$3:$B$27,D5514,syst_chauffage!$C$3:$C$27,E5514)</f>
        <v>0.92</v>
      </c>
      <c r="N5514" s="0" t="str">
        <f aca="false">A5514</f>
        <v>Sport Loisir Culture</v>
      </c>
      <c r="O5514" s="0" t="str">
        <f aca="false">B5514</f>
        <v>Sport</v>
      </c>
      <c r="P5514" s="0" t="str">
        <f aca="false">C5514</f>
        <v>Vestiaire et rangement</v>
      </c>
      <c r="Q5514" s="0" t="str">
        <f aca="false">D5514</f>
        <v>Electrique direct</v>
      </c>
      <c r="R5514" s="0" t="str">
        <f aca="false">E5514</f>
        <v>Electricité</v>
      </c>
      <c r="S5514" s="0" t="str">
        <f aca="false">F5514</f>
        <v>0729950602</v>
      </c>
      <c r="T5514" s="0" t="str">
        <f aca="false">G5514</f>
        <v>3</v>
      </c>
      <c r="U5514" s="0" t="n">
        <f aca="false">L5514</f>
        <v>0.92</v>
      </c>
      <c r="V5514" s="0" t="n">
        <f aca="false">K5514</f>
        <v>3</v>
      </c>
      <c r="W5514" s="0" t="n">
        <f aca="false">J5514</f>
        <v>0</v>
      </c>
    </row>
    <row r="5515" customFormat="false" ht="12.8" hidden="false" customHeight="false" outlineLevel="0" collapsed="false">
      <c r="A5515" s="0" t="s">
        <v>78</v>
      </c>
      <c r="B5515" s="0" t="s">
        <v>1418</v>
      </c>
      <c r="C5515" s="0" t="s">
        <v>1401</v>
      </c>
      <c r="D5515" s="0" t="s">
        <v>36</v>
      </c>
      <c r="E5515" s="0" t="s">
        <v>30</v>
      </c>
      <c r="F5515" s="0" t="s">
        <v>1527</v>
      </c>
      <c r="G5515" s="0" t="s">
        <v>1611</v>
      </c>
      <c r="H5515" s="0" t="n">
        <v>2.95662809302325</v>
      </c>
      <c r="I5515" s="0" t="n">
        <v>49.8245836406918</v>
      </c>
      <c r="J5515" s="0" t="n">
        <v>603</v>
      </c>
      <c r="K5515" s="0" t="n">
        <f aca="false">I5515*SUMIFS(syst_chauffage!$H$3:$H$27,syst_chauffage!$B$3:$B$27,D5515,syst_chauffage!$C$3:$C$27,E5515)</f>
        <v>30.824382371503</v>
      </c>
      <c r="L5515" s="12" t="n">
        <f aca="false">H5515*SUMIFS(syst_chauffage!$K$3:$K$27,syst_chauffage!$B$3:$B$27,D5515,syst_chauffage!$C$3:$C$27,E5515)</f>
        <v>2.48413091717754</v>
      </c>
      <c r="N5515" s="0" t="str">
        <f aca="false">A5515</f>
        <v>Sport Loisir Culture</v>
      </c>
      <c r="O5515" s="0" t="str">
        <f aca="false">B5515</f>
        <v>Sport</v>
      </c>
      <c r="P5515" s="0" t="str">
        <f aca="false">C5515</f>
        <v>Vestiaire et rangement</v>
      </c>
      <c r="Q5515" s="0" t="str">
        <f aca="false">D5515</f>
        <v>PAC</v>
      </c>
      <c r="R5515" s="0" t="str">
        <f aca="false">E5515</f>
        <v>Electricité</v>
      </c>
      <c r="S5515" s="0" t="str">
        <f aca="false">F5515</f>
        <v>0729950902</v>
      </c>
      <c r="T5515" s="0" t="str">
        <f aca="false">G5515</f>
        <v>3</v>
      </c>
      <c r="U5515" s="0" t="n">
        <f aca="false">L5515</f>
        <v>2.48413091717754</v>
      </c>
      <c r="V5515" s="0" t="n">
        <f aca="false">K5515</f>
        <v>30.824382371503</v>
      </c>
      <c r="W5515" s="0" t="n">
        <f aca="false">J5515</f>
        <v>603</v>
      </c>
    </row>
    <row r="5516" customFormat="false" ht="12.8" hidden="false" customHeight="false" outlineLevel="0" collapsed="false">
      <c r="A5516" s="0" t="s">
        <v>78</v>
      </c>
      <c r="B5516" s="0" t="s">
        <v>1418</v>
      </c>
      <c r="C5516" s="0" t="s">
        <v>1401</v>
      </c>
      <c r="D5516" s="0" t="s">
        <v>36</v>
      </c>
      <c r="E5516" s="0" t="s">
        <v>30</v>
      </c>
      <c r="F5516" s="0" t="s">
        <v>1528</v>
      </c>
      <c r="G5516" s="0" t="s">
        <v>1611</v>
      </c>
      <c r="H5516" s="0" t="n">
        <v>0.84</v>
      </c>
      <c r="I5516" s="0" t="n">
        <v>10.4</v>
      </c>
      <c r="J5516" s="0" t="n">
        <v>603</v>
      </c>
      <c r="K5516" s="0" t="n">
        <f aca="false">I5516*SUMIFS(syst_chauffage!$H$3:$H$27,syst_chauffage!$B$3:$B$27,D5516,syst_chauffage!$C$3:$C$27,E5516)</f>
        <v>6.43404426568691</v>
      </c>
      <c r="L5516" s="12" t="n">
        <f aca="false">H5516*SUMIFS(syst_chauffage!$K$3:$K$27,syst_chauffage!$B$3:$B$27,D5516,syst_chauffage!$C$3:$C$27,E5516)</f>
        <v>0.705760043122449</v>
      </c>
      <c r="N5516" s="0" t="str">
        <f aca="false">A5516</f>
        <v>Sport Loisir Culture</v>
      </c>
      <c r="O5516" s="0" t="str">
        <f aca="false">B5516</f>
        <v>Sport</v>
      </c>
      <c r="P5516" s="0" t="str">
        <f aca="false">C5516</f>
        <v>Vestiaire et rangement</v>
      </c>
      <c r="Q5516" s="0" t="str">
        <f aca="false">D5516</f>
        <v>PAC</v>
      </c>
      <c r="R5516" s="0" t="str">
        <f aca="false">E5516</f>
        <v>Electricité</v>
      </c>
      <c r="S5516" s="0" t="str">
        <f aca="false">F5516</f>
        <v>0729951104</v>
      </c>
      <c r="T5516" s="0" t="str">
        <f aca="false">G5516</f>
        <v>3</v>
      </c>
      <c r="U5516" s="0" t="n">
        <f aca="false">L5516</f>
        <v>0.705760043122449</v>
      </c>
      <c r="V5516" s="0" t="n">
        <f aca="false">K5516</f>
        <v>6.43404426568691</v>
      </c>
      <c r="W5516" s="0" t="n">
        <f aca="false">J5516</f>
        <v>603</v>
      </c>
    </row>
    <row r="5517" customFormat="false" ht="12.8" hidden="false" customHeight="false" outlineLevel="0" collapsed="false">
      <c r="A5517" s="0" t="s">
        <v>78</v>
      </c>
      <c r="B5517" s="0" t="s">
        <v>1418</v>
      </c>
      <c r="C5517" s="0" t="s">
        <v>1401</v>
      </c>
      <c r="D5517" s="0" t="s">
        <v>51</v>
      </c>
      <c r="E5517" s="0" t="s">
        <v>57</v>
      </c>
      <c r="F5517" s="0" t="s">
        <v>1529</v>
      </c>
      <c r="G5517" s="0" t="s">
        <v>1611</v>
      </c>
      <c r="H5517" s="0" t="n">
        <v>2.15118488632096</v>
      </c>
      <c r="I5517" s="0" t="n">
        <v>100.521057056349</v>
      </c>
      <c r="J5517" s="0" t="n">
        <v>0</v>
      </c>
      <c r="K5517" s="0" t="n">
        <f aca="false">I5517*SUMIFS(syst_chauffage!$H$3:$H$27,syst_chauffage!$B$3:$B$27,D5517,syst_chauffage!$C$3:$C$27,E5517)</f>
        <v>212.989429285495</v>
      </c>
      <c r="L5517" s="12" t="n">
        <f aca="false">H5517*SUMIFS(syst_chauffage!$K$3:$K$27,syst_chauffage!$B$3:$B$27,D5517,syst_chauffage!$C$3:$C$27,E5517)</f>
        <v>2.15118488632096</v>
      </c>
      <c r="N5517" s="0" t="str">
        <f aca="false">A5517</f>
        <v>Sport Loisir Culture</v>
      </c>
      <c r="O5517" s="0" t="str">
        <f aca="false">B5517</f>
        <v>Sport</v>
      </c>
      <c r="P5517" s="0" t="str">
        <f aca="false">C5517</f>
        <v>Vestiaire et rangement</v>
      </c>
      <c r="Q5517" s="0" t="str">
        <f aca="false">D5517</f>
        <v>Autre système centralisé performant</v>
      </c>
      <c r="R5517" s="0" t="str">
        <f aca="false">E5517</f>
        <v>Autres</v>
      </c>
      <c r="S5517" s="0" t="str">
        <f aca="false">F5517</f>
        <v>0729952101</v>
      </c>
      <c r="T5517" s="0" t="str">
        <f aca="false">G5517</f>
        <v>3</v>
      </c>
      <c r="U5517" s="0" t="n">
        <f aca="false">L5517</f>
        <v>2.15118488632096</v>
      </c>
      <c r="V5517" s="0" t="n">
        <f aca="false">K5517</f>
        <v>212.989429285495</v>
      </c>
      <c r="W5517" s="0" t="n">
        <f aca="false">J5517</f>
        <v>0</v>
      </c>
    </row>
    <row r="5518" customFormat="false" ht="12.8" hidden="false" customHeight="false" outlineLevel="0" collapsed="false">
      <c r="A5518" s="0" t="s">
        <v>78</v>
      </c>
      <c r="B5518" s="0" t="s">
        <v>1418</v>
      </c>
      <c r="C5518" s="0" t="s">
        <v>1401</v>
      </c>
      <c r="D5518" s="0" t="s">
        <v>51</v>
      </c>
      <c r="E5518" s="0" t="s">
        <v>58</v>
      </c>
      <c r="F5518" s="0" t="s">
        <v>1530</v>
      </c>
      <c r="G5518" s="0" t="s">
        <v>1611</v>
      </c>
      <c r="H5518" s="0" t="n">
        <v>2.48431820109282</v>
      </c>
      <c r="I5518" s="0" t="n">
        <v>110.367494446852</v>
      </c>
      <c r="J5518" s="0" t="n">
        <v>680</v>
      </c>
      <c r="K5518" s="0" t="n">
        <f aca="false">I5518*SUMIFS(syst_chauffage!$H$3:$H$27,syst_chauffage!$B$3:$B$27,D5518,syst_chauffage!$C$3:$C$27,E5518)</f>
        <v>235.52417873389</v>
      </c>
      <c r="L5518" s="12" t="n">
        <f aca="false">H5518*SUMIFS(syst_chauffage!$K$3:$K$27,syst_chauffage!$B$3:$B$27,D5518,syst_chauffage!$C$3:$C$27,E5518)</f>
        <v>2.48431820109282</v>
      </c>
      <c r="N5518" s="0" t="str">
        <f aca="false">A5518</f>
        <v>Sport Loisir Culture</v>
      </c>
      <c r="O5518" s="0" t="str">
        <f aca="false">B5518</f>
        <v>Sport</v>
      </c>
      <c r="P5518" s="0" t="str">
        <f aca="false">C5518</f>
        <v>Vestiaire et rangement</v>
      </c>
      <c r="Q5518" s="0" t="str">
        <f aca="false">D5518</f>
        <v>Autre système centralisé performant</v>
      </c>
      <c r="R5518" s="0" t="str">
        <f aca="false">E5518</f>
        <v>Urbain</v>
      </c>
      <c r="S5518" s="0" t="str">
        <f aca="false">F5518</f>
        <v>0729952106</v>
      </c>
      <c r="T5518" s="0" t="str">
        <f aca="false">G5518</f>
        <v>3</v>
      </c>
      <c r="U5518" s="0" t="n">
        <f aca="false">L5518</f>
        <v>2.48431820109282</v>
      </c>
      <c r="V5518" s="0" t="n">
        <f aca="false">K5518</f>
        <v>235.52417873389</v>
      </c>
      <c r="W5518" s="0" t="n">
        <f aca="false">J5518</f>
        <v>680</v>
      </c>
    </row>
    <row r="5519" customFormat="false" ht="12.8" hidden="false" customHeight="false" outlineLevel="0" collapsed="false">
      <c r="A5519" s="0" t="s">
        <v>78</v>
      </c>
      <c r="B5519" s="0" t="s">
        <v>1418</v>
      </c>
      <c r="C5519" s="0" t="s">
        <v>1401</v>
      </c>
      <c r="D5519" s="0" t="s">
        <v>54</v>
      </c>
      <c r="E5519" s="0" t="s">
        <v>30</v>
      </c>
      <c r="F5519" s="0" t="s">
        <v>1531</v>
      </c>
      <c r="G5519" s="0" t="s">
        <v>1611</v>
      </c>
      <c r="H5519" s="0" t="n">
        <v>1</v>
      </c>
      <c r="I5519" s="0" t="n">
        <v>12</v>
      </c>
      <c r="J5519" s="0" t="n">
        <v>0</v>
      </c>
      <c r="K5519" s="0" t="n">
        <f aca="false">I5519*SUMIFS(syst_chauffage!$H$3:$H$27,syst_chauffage!$B$3:$B$27,D5519,syst_chauffage!$C$3:$C$27,E5519)</f>
        <v>12</v>
      </c>
      <c r="L5519" s="12" t="n">
        <f aca="false">H5519*SUMIFS(syst_chauffage!$K$3:$K$27,syst_chauffage!$B$3:$B$27,D5519,syst_chauffage!$C$3:$C$27,E5519)</f>
        <v>1</v>
      </c>
      <c r="N5519" s="0" t="str">
        <f aca="false">A5519</f>
        <v>Sport Loisir Culture</v>
      </c>
      <c r="O5519" s="0" t="str">
        <f aca="false">B5519</f>
        <v>Sport</v>
      </c>
      <c r="P5519" s="0" t="str">
        <f aca="false">C5519</f>
        <v>Vestiaire et rangement</v>
      </c>
      <c r="Q5519" s="0" t="str">
        <f aca="false">D5519</f>
        <v>Cassette rayonnante performant</v>
      </c>
      <c r="R5519" s="0" t="str">
        <f aca="false">E5519</f>
        <v>Electricité</v>
      </c>
      <c r="S5519" s="0" t="str">
        <f aca="false">F5519</f>
        <v>0729952202</v>
      </c>
      <c r="T5519" s="0" t="str">
        <f aca="false">G5519</f>
        <v>3</v>
      </c>
      <c r="U5519" s="0" t="n">
        <f aca="false">L5519</f>
        <v>1</v>
      </c>
      <c r="V5519" s="0" t="n">
        <f aca="false">K5519</f>
        <v>12</v>
      </c>
      <c r="W5519" s="0" t="n">
        <f aca="false">J5519</f>
        <v>0</v>
      </c>
    </row>
    <row r="5520" customFormat="false" ht="12.8" hidden="false" customHeight="false" outlineLevel="0" collapsed="false">
      <c r="A5520" s="0" t="s">
        <v>78</v>
      </c>
      <c r="B5520" s="0" t="s">
        <v>1418</v>
      </c>
      <c r="C5520" s="0" t="s">
        <v>1401</v>
      </c>
      <c r="D5520" s="0" t="s">
        <v>27</v>
      </c>
      <c r="E5520" s="0" t="s">
        <v>23</v>
      </c>
      <c r="F5520" s="0" t="s">
        <v>1532</v>
      </c>
      <c r="G5520" s="0" t="s">
        <v>1611</v>
      </c>
      <c r="H5520" s="0" t="n">
        <v>0.742255465604814</v>
      </c>
      <c r="I5520" s="0" t="n">
        <v>82.5736283239614</v>
      </c>
      <c r="J5520" s="0" t="n">
        <v>504</v>
      </c>
      <c r="K5520" s="0" t="n">
        <f aca="false">I5520*SUMIFS(syst_chauffage!$H$3:$H$27,syst_chauffage!$B$3:$B$27,D5520,syst_chauffage!$C$3:$C$27,E5520)</f>
        <v>211.7520719578</v>
      </c>
      <c r="L5520" s="12" t="n">
        <f aca="false">H5520*SUMIFS(syst_chauffage!$K$3:$K$27,syst_chauffage!$B$3:$B$27,D5520,syst_chauffage!$C$3:$C$27,E5520)</f>
        <v>0.742255465604814</v>
      </c>
      <c r="N5520" s="0" t="str">
        <f aca="false">A5520</f>
        <v>Sport Loisir Culture</v>
      </c>
      <c r="O5520" s="0" t="str">
        <f aca="false">B5520</f>
        <v>Sport</v>
      </c>
      <c r="P5520" s="0" t="str">
        <f aca="false">C5520</f>
        <v>Vestiaire et rangement</v>
      </c>
      <c r="Q5520" s="0" t="str">
        <f aca="false">D5520</f>
        <v>Chaudière condensation fioul</v>
      </c>
      <c r="R5520" s="0" t="str">
        <f aca="false">E5520</f>
        <v>Fioul</v>
      </c>
      <c r="S5520" s="0" t="str">
        <f aca="false">F5520</f>
        <v>0729952303</v>
      </c>
      <c r="T5520" s="0" t="str">
        <f aca="false">G5520</f>
        <v>3</v>
      </c>
      <c r="U5520" s="0" t="n">
        <f aca="false">L5520</f>
        <v>0.742255465604814</v>
      </c>
      <c r="V5520" s="0" t="n">
        <f aca="false">K5520</f>
        <v>211.7520719578</v>
      </c>
      <c r="W5520" s="0" t="n">
        <f aca="false">J5520</f>
        <v>504</v>
      </c>
    </row>
    <row r="5521" customFormat="false" ht="12.8" hidden="false" customHeight="false" outlineLevel="0" collapsed="false">
      <c r="A5521" s="0" t="s">
        <v>78</v>
      </c>
      <c r="B5521" s="0" t="s">
        <v>1418</v>
      </c>
      <c r="C5521" s="0" t="s">
        <v>1401</v>
      </c>
      <c r="D5521" s="0" t="s">
        <v>18</v>
      </c>
      <c r="E5521" s="0" t="s">
        <v>14</v>
      </c>
      <c r="F5521" s="0" t="s">
        <v>1533</v>
      </c>
      <c r="G5521" s="0" t="s">
        <v>1611</v>
      </c>
      <c r="H5521" s="0" t="n">
        <v>0.960960244317974</v>
      </c>
      <c r="I5521" s="0" t="n">
        <v>62.4472309305138</v>
      </c>
      <c r="J5521" s="0" t="n">
        <v>504</v>
      </c>
      <c r="K5521" s="0" t="n">
        <f aca="false">I5521*SUMIFS(syst_chauffage!$H$3:$H$27,syst_chauffage!$B$3:$B$27,D5521,syst_chauffage!$C$3:$C$27,E5521)</f>
        <v>170.164265668357</v>
      </c>
      <c r="L5521" s="12" t="n">
        <f aca="false">H5521*SUMIFS(syst_chauffage!$K$3:$K$27,syst_chauffage!$B$3:$B$27,D5521,syst_chauffage!$C$3:$C$27,E5521)</f>
        <v>0.933521841062714</v>
      </c>
      <c r="N5521" s="0" t="str">
        <f aca="false">A5521</f>
        <v>Sport Loisir Culture</v>
      </c>
      <c r="O5521" s="0" t="str">
        <f aca="false">B5521</f>
        <v>Sport</v>
      </c>
      <c r="P5521" s="0" t="str">
        <f aca="false">C5521</f>
        <v>Vestiaire et rangement</v>
      </c>
      <c r="Q5521" s="0" t="str">
        <f aca="false">D5521</f>
        <v>Chaudière condensation gaz</v>
      </c>
      <c r="R5521" s="0" t="str">
        <f aca="false">E5521</f>
        <v>Gaz</v>
      </c>
      <c r="S5521" s="0" t="str">
        <f aca="false">F5521</f>
        <v>0729952404</v>
      </c>
      <c r="T5521" s="0" t="str">
        <f aca="false">G5521</f>
        <v>3</v>
      </c>
      <c r="U5521" s="0" t="n">
        <f aca="false">L5521</f>
        <v>0.933521841062714</v>
      </c>
      <c r="V5521" s="0" t="n">
        <f aca="false">K5521</f>
        <v>170.164265668357</v>
      </c>
      <c r="W5521" s="0" t="n">
        <f aca="false">J5521</f>
        <v>504</v>
      </c>
    </row>
    <row r="5522" customFormat="false" ht="12.8" hidden="false" customHeight="false" outlineLevel="0" collapsed="false">
      <c r="A5522" s="0" t="s">
        <v>78</v>
      </c>
      <c r="B5522" s="0" t="s">
        <v>1418</v>
      </c>
      <c r="C5522" s="0" t="s">
        <v>1401</v>
      </c>
      <c r="D5522" s="0" t="s">
        <v>32</v>
      </c>
      <c r="E5522" s="0" t="s">
        <v>30</v>
      </c>
      <c r="F5522" s="0" t="s">
        <v>1534</v>
      </c>
      <c r="G5522" s="0" t="s">
        <v>1611</v>
      </c>
      <c r="H5522" s="0" t="n">
        <v>1</v>
      </c>
      <c r="I5522" s="0" t="n">
        <v>12</v>
      </c>
      <c r="J5522" s="0" t="n">
        <v>0</v>
      </c>
      <c r="K5522" s="0" t="n">
        <f aca="false">I5522*SUMIFS(syst_chauffage!$H$3:$H$27,syst_chauffage!$B$3:$B$27,D5522,syst_chauffage!$C$3:$C$27,E5522)</f>
        <v>12</v>
      </c>
      <c r="L5522" s="12" t="n">
        <f aca="false">H5522*SUMIFS(syst_chauffage!$K$3:$K$27,syst_chauffage!$B$3:$B$27,D5522,syst_chauffage!$C$3:$C$27,E5522)</f>
        <v>1</v>
      </c>
      <c r="N5522" s="0" t="str">
        <f aca="false">A5522</f>
        <v>Sport Loisir Culture</v>
      </c>
      <c r="O5522" s="0" t="str">
        <f aca="false">B5522</f>
        <v>Sport</v>
      </c>
      <c r="P5522" s="0" t="str">
        <f aca="false">C5522</f>
        <v>Vestiaire et rangement</v>
      </c>
      <c r="Q5522" s="0" t="str">
        <f aca="false">D5522</f>
        <v>Electrique direct performant</v>
      </c>
      <c r="R5522" s="0" t="str">
        <f aca="false">E5522</f>
        <v>Electricité</v>
      </c>
      <c r="S5522" s="0" t="str">
        <f aca="false">F5522</f>
        <v>0729952602</v>
      </c>
      <c r="T5522" s="0" t="str">
        <f aca="false">G5522</f>
        <v>3</v>
      </c>
      <c r="U5522" s="0" t="n">
        <f aca="false">L5522</f>
        <v>1</v>
      </c>
      <c r="V5522" s="0" t="n">
        <f aca="false">K5522</f>
        <v>12</v>
      </c>
      <c r="W5522" s="0" t="n">
        <f aca="false">J5522</f>
        <v>0</v>
      </c>
    </row>
    <row r="5523" customFormat="false" ht="12.8" hidden="false" customHeight="false" outlineLevel="0" collapsed="false">
      <c r="A5523" s="0" t="s">
        <v>78</v>
      </c>
      <c r="B5523" s="0" t="s">
        <v>1418</v>
      </c>
      <c r="C5523" s="0" t="s">
        <v>1401</v>
      </c>
      <c r="D5523" s="0" t="s">
        <v>38</v>
      </c>
      <c r="E5523" s="0" t="s">
        <v>30</v>
      </c>
      <c r="F5523" s="0" t="s">
        <v>1535</v>
      </c>
      <c r="G5523" s="0" t="s">
        <v>1611</v>
      </c>
      <c r="H5523" s="0" t="n">
        <v>3.41149395348837</v>
      </c>
      <c r="I5523" s="0" t="n">
        <v>59.3149805246331</v>
      </c>
      <c r="J5523" s="0" t="n">
        <v>648</v>
      </c>
      <c r="K5523" s="0" t="n">
        <f aca="false">I5523*SUMIFS(syst_chauffage!$H$3:$H$27,syst_chauffage!$B$3:$B$27,D5523,syst_chauffage!$C$3:$C$27,E5523)</f>
        <v>59.9552146793088</v>
      </c>
      <c r="L5523" s="12" t="n">
        <f aca="false">H5523*SUMIFS(syst_chauffage!$K$3:$K$27,syst_chauffage!$B$3:$B$27,D5523,syst_chauffage!$C$3:$C$27,E5523)</f>
        <v>3.05197598099553</v>
      </c>
      <c r="N5523" s="0" t="str">
        <f aca="false">A5523</f>
        <v>Sport Loisir Culture</v>
      </c>
      <c r="O5523" s="0" t="str">
        <f aca="false">B5523</f>
        <v>Sport</v>
      </c>
      <c r="P5523" s="0" t="str">
        <f aca="false">C5523</f>
        <v>Vestiaire et rangement</v>
      </c>
      <c r="Q5523" s="0" t="str">
        <f aca="false">D5523</f>
        <v>PAC performant</v>
      </c>
      <c r="R5523" s="0" t="str">
        <f aca="false">E5523</f>
        <v>Electricité</v>
      </c>
      <c r="S5523" s="0" t="str">
        <f aca="false">F5523</f>
        <v>0729952902</v>
      </c>
      <c r="T5523" s="0" t="str">
        <f aca="false">G5523</f>
        <v>3</v>
      </c>
      <c r="U5523" s="0" t="n">
        <f aca="false">L5523</f>
        <v>3.05197598099553</v>
      </c>
      <c r="V5523" s="0" t="n">
        <f aca="false">K5523</f>
        <v>59.9552146793088</v>
      </c>
      <c r="W5523" s="0" t="n">
        <f aca="false">J5523</f>
        <v>648</v>
      </c>
    </row>
    <row r="5524" customFormat="false" ht="12.8" hidden="false" customHeight="false" outlineLevel="0" collapsed="false">
      <c r="A5524" s="0" t="s">
        <v>78</v>
      </c>
      <c r="B5524" s="0" t="s">
        <v>1418</v>
      </c>
      <c r="C5524" s="0" t="s">
        <v>1401</v>
      </c>
      <c r="D5524" s="0" t="s">
        <v>38</v>
      </c>
      <c r="E5524" s="0" t="s">
        <v>30</v>
      </c>
      <c r="F5524" s="0" t="s">
        <v>1536</v>
      </c>
      <c r="G5524" s="0" t="s">
        <v>1611</v>
      </c>
      <c r="H5524" s="0" t="n">
        <v>1</v>
      </c>
      <c r="I5524" s="0" t="n">
        <v>12</v>
      </c>
      <c r="J5524" s="0" t="n">
        <v>648</v>
      </c>
      <c r="K5524" s="0" t="n">
        <f aca="false">I5524*SUMIFS(syst_chauffage!$H$3:$H$27,syst_chauffage!$B$3:$B$27,D5524,syst_chauffage!$C$3:$C$27,E5524)</f>
        <v>12.1295256238501</v>
      </c>
      <c r="L5524" s="12" t="n">
        <f aca="false">H5524*SUMIFS(syst_chauffage!$K$3:$K$27,syst_chauffage!$B$3:$B$27,D5524,syst_chauffage!$C$3:$C$27,E5524)</f>
        <v>0.894615679407779</v>
      </c>
      <c r="N5524" s="0" t="str">
        <f aca="false">A5524</f>
        <v>Sport Loisir Culture</v>
      </c>
      <c r="O5524" s="0" t="str">
        <f aca="false">B5524</f>
        <v>Sport</v>
      </c>
      <c r="P5524" s="0" t="str">
        <f aca="false">C5524</f>
        <v>Vestiaire et rangement</v>
      </c>
      <c r="Q5524" s="0" t="str">
        <f aca="false">D5524</f>
        <v>PAC performant</v>
      </c>
      <c r="R5524" s="0" t="str">
        <f aca="false">E5524</f>
        <v>Electricité</v>
      </c>
      <c r="S5524" s="0" t="str">
        <f aca="false">F5524</f>
        <v>0729953104</v>
      </c>
      <c r="T5524" s="0" t="str">
        <f aca="false">G5524</f>
        <v>3</v>
      </c>
      <c r="U5524" s="0" t="n">
        <f aca="false">L5524</f>
        <v>0.894615679407779</v>
      </c>
      <c r="V5524" s="0" t="n">
        <f aca="false">K5524</f>
        <v>12.1295256238501</v>
      </c>
      <c r="W5524" s="0" t="n">
        <f aca="false">J5524</f>
        <v>648</v>
      </c>
    </row>
    <row r="5525" customFormat="false" ht="12.8" hidden="false" customHeight="false" outlineLevel="0" collapsed="false">
      <c r="A5525" s="0" t="s">
        <v>73</v>
      </c>
      <c r="B5525" s="0" t="s">
        <v>426</v>
      </c>
      <c r="C5525" s="0" t="s">
        <v>468</v>
      </c>
      <c r="D5525" s="0" t="s">
        <v>19</v>
      </c>
      <c r="E5525" s="0" t="s">
        <v>58</v>
      </c>
      <c r="F5525" s="0" t="s">
        <v>1537</v>
      </c>
      <c r="G5525" s="0" t="s">
        <v>1611</v>
      </c>
      <c r="H5525" s="0" t="n">
        <v>0.567069587922382</v>
      </c>
      <c r="I5525" s="0" t="n">
        <v>14.4661686454213</v>
      </c>
      <c r="J5525" s="0" t="n">
        <v>935</v>
      </c>
      <c r="K5525" s="0" t="n">
        <f aca="false">I5525*SUMIFS(syst_chauffage!$H$3:$H$27,syst_chauffage!$B$3:$B$27,D5525,syst_chauffage!$C$3:$C$27,E5525)</f>
        <v>23.7961181841538</v>
      </c>
      <c r="L5525" s="12" t="n">
        <f aca="false">H5525*SUMIFS(syst_chauffage!$K$3:$K$27,syst_chauffage!$B$3:$B$27,D5525,syst_chauffage!$C$3:$C$27,E5525)</f>
        <v>0.567069587922382</v>
      </c>
      <c r="N5525" s="0" t="str">
        <f aca="false">A5525</f>
        <v>Café Hôtel Restaurant</v>
      </c>
      <c r="O5525" s="0" t="str">
        <f aca="false">B5525</f>
        <v>Hôtel sans restaurant</v>
      </c>
      <c r="P5525" s="0" t="str">
        <f aca="false">C5525</f>
        <v>Hotel d'affaire sans restaurant Haut de Gamme</v>
      </c>
      <c r="Q5525" s="0" t="str">
        <f aca="false">D5525</f>
        <v>Autre système centralisé</v>
      </c>
      <c r="R5525" s="0" t="str">
        <f aca="false">E5525</f>
        <v>Urbain</v>
      </c>
      <c r="S5525" s="0" t="str">
        <f aca="false">F5525</f>
        <v>0219390303</v>
      </c>
      <c r="T5525" s="0" t="str">
        <f aca="false">G5525</f>
        <v>3</v>
      </c>
      <c r="U5525" s="0" t="n">
        <f aca="false">L5525</f>
        <v>0.567069587922382</v>
      </c>
      <c r="V5525" s="0" t="n">
        <f aca="false">K5525</f>
        <v>23.7961181841538</v>
      </c>
      <c r="W5525" s="0" t="n">
        <f aca="false">J5525</f>
        <v>935</v>
      </c>
    </row>
    <row r="5526" customFormat="false" ht="12.8" hidden="false" customHeight="false" outlineLevel="0" collapsed="false">
      <c r="A5526" s="0" t="s">
        <v>73</v>
      </c>
      <c r="B5526" s="0" t="s">
        <v>426</v>
      </c>
      <c r="C5526" s="0" t="s">
        <v>468</v>
      </c>
      <c r="D5526" s="0" t="s">
        <v>13</v>
      </c>
      <c r="E5526" s="0" t="s">
        <v>14</v>
      </c>
      <c r="F5526" s="0" t="s">
        <v>1538</v>
      </c>
      <c r="G5526" s="0" t="s">
        <v>1611</v>
      </c>
      <c r="H5526" s="0" t="n">
        <v>0.92</v>
      </c>
      <c r="I5526" s="0" t="n">
        <v>10.4</v>
      </c>
      <c r="J5526" s="0" t="n">
        <v>462</v>
      </c>
      <c r="K5526" s="0" t="n">
        <f aca="false">I5526*SUMIFS(syst_chauffage!$H$3:$H$27,syst_chauffage!$B$3:$B$27,D5526,syst_chauffage!$C$3:$C$27,E5526)</f>
        <v>21.0037540637838</v>
      </c>
      <c r="L5526" s="12" t="n">
        <f aca="false">H5526*SUMIFS(syst_chauffage!$K$3:$K$27,syst_chauffage!$B$3:$B$27,D5526,syst_chauffage!$C$3:$C$27,E5526)</f>
        <v>0.92</v>
      </c>
      <c r="N5526" s="0" t="str">
        <f aca="false">A5526</f>
        <v>Café Hôtel Restaurant</v>
      </c>
      <c r="O5526" s="0" t="str">
        <f aca="false">B5526</f>
        <v>Hôtel sans restaurant</v>
      </c>
      <c r="P5526" s="0" t="str">
        <f aca="false">C5526</f>
        <v>Hotel d'affaire sans restaurant Haut de Gamme</v>
      </c>
      <c r="Q5526" s="0" t="str">
        <f aca="false">D5526</f>
        <v>Chaudière gaz</v>
      </c>
      <c r="R5526" s="0" t="str">
        <f aca="false">E5526</f>
        <v>Gaz</v>
      </c>
      <c r="S5526" s="0" t="str">
        <f aca="false">F5526</f>
        <v>0219390602</v>
      </c>
      <c r="T5526" s="0" t="str">
        <f aca="false">G5526</f>
        <v>3</v>
      </c>
      <c r="U5526" s="0" t="n">
        <f aca="false">L5526</f>
        <v>0.92</v>
      </c>
      <c r="V5526" s="0" t="n">
        <f aca="false">K5526</f>
        <v>21.0037540637838</v>
      </c>
      <c r="W5526" s="0" t="n">
        <f aca="false">J5526</f>
        <v>462</v>
      </c>
    </row>
    <row r="5527" customFormat="false" ht="12.8" hidden="false" customHeight="false" outlineLevel="0" collapsed="false">
      <c r="A5527" s="0" t="s">
        <v>73</v>
      </c>
      <c r="B5527" s="0" t="s">
        <v>426</v>
      </c>
      <c r="C5527" s="0" t="s">
        <v>468</v>
      </c>
      <c r="D5527" s="0" t="s">
        <v>13</v>
      </c>
      <c r="E5527" s="0" t="s">
        <v>14</v>
      </c>
      <c r="F5527" s="0" t="s">
        <v>1539</v>
      </c>
      <c r="G5527" s="0" t="s">
        <v>1611</v>
      </c>
      <c r="H5527" s="0" t="n">
        <v>2.93120734883721</v>
      </c>
      <c r="I5527" s="0" t="n">
        <v>74.7386572739389</v>
      </c>
      <c r="J5527" s="0" t="n">
        <v>462</v>
      </c>
      <c r="K5527" s="0" t="n">
        <f aca="false">I5527*SUMIFS(syst_chauffage!$H$3:$H$27,syst_chauffage!$B$3:$B$27,D5527,syst_chauffage!$C$3:$C$27,E5527)</f>
        <v>150.941574657619</v>
      </c>
      <c r="L5527" s="12" t="n">
        <f aca="false">H5527*SUMIFS(syst_chauffage!$K$3:$K$27,syst_chauffage!$B$3:$B$27,D5527,syst_chauffage!$C$3:$C$27,E5527)</f>
        <v>2.93120734883721</v>
      </c>
      <c r="N5527" s="0" t="str">
        <f aca="false">A5527</f>
        <v>Café Hôtel Restaurant</v>
      </c>
      <c r="O5527" s="0" t="str">
        <f aca="false">B5527</f>
        <v>Hôtel sans restaurant</v>
      </c>
      <c r="P5527" s="0" t="str">
        <f aca="false">C5527</f>
        <v>Hotel d'affaire sans restaurant Haut de Gamme</v>
      </c>
      <c r="Q5527" s="0" t="str">
        <f aca="false">D5527</f>
        <v>Chaudière gaz</v>
      </c>
      <c r="R5527" s="0" t="str">
        <f aca="false">E5527</f>
        <v>Gaz</v>
      </c>
      <c r="S5527" s="0" t="str">
        <f aca="false">F5527</f>
        <v>0219390902</v>
      </c>
      <c r="T5527" s="0" t="str">
        <f aca="false">G5527</f>
        <v>3</v>
      </c>
      <c r="U5527" s="0" t="n">
        <f aca="false">L5527</f>
        <v>2.93120734883721</v>
      </c>
      <c r="V5527" s="0" t="n">
        <f aca="false">K5527</f>
        <v>150.941574657619</v>
      </c>
      <c r="W5527" s="0" t="n">
        <f aca="false">J5527</f>
        <v>462</v>
      </c>
    </row>
    <row r="5528" customFormat="false" ht="12.8" hidden="false" customHeight="false" outlineLevel="0" collapsed="false">
      <c r="A5528" s="0" t="s">
        <v>73</v>
      </c>
      <c r="B5528" s="0" t="s">
        <v>426</v>
      </c>
      <c r="C5528" s="0" t="s">
        <v>468</v>
      </c>
      <c r="D5528" s="0" t="s">
        <v>13</v>
      </c>
      <c r="E5528" s="0" t="s">
        <v>14</v>
      </c>
      <c r="F5528" s="0" t="s">
        <v>1540</v>
      </c>
      <c r="G5528" s="0" t="s">
        <v>1611</v>
      </c>
      <c r="H5528" s="0" t="n">
        <v>2.79106827906976</v>
      </c>
      <c r="I5528" s="0" t="n">
        <v>32.1407920024921</v>
      </c>
      <c r="J5528" s="0" t="n">
        <v>462</v>
      </c>
      <c r="K5528" s="0" t="n">
        <f aca="false">I5528*SUMIFS(syst_chauffage!$H$3:$H$27,syst_chauffage!$B$3:$B$27,D5528,syst_chauffage!$C$3:$C$27,E5528)</f>
        <v>64.9112779457282</v>
      </c>
      <c r="L5528" s="12" t="n">
        <f aca="false">H5528*SUMIFS(syst_chauffage!$K$3:$K$27,syst_chauffage!$B$3:$B$27,D5528,syst_chauffage!$C$3:$C$27,E5528)</f>
        <v>2.79106827906976</v>
      </c>
      <c r="N5528" s="0" t="str">
        <f aca="false">A5528</f>
        <v>Café Hôtel Restaurant</v>
      </c>
      <c r="O5528" s="0" t="str">
        <f aca="false">B5528</f>
        <v>Hôtel sans restaurant</v>
      </c>
      <c r="P5528" s="0" t="str">
        <f aca="false">C5528</f>
        <v>Hotel d'affaire sans restaurant Haut de Gamme</v>
      </c>
      <c r="Q5528" s="0" t="str">
        <f aca="false">D5528</f>
        <v>Chaudière gaz</v>
      </c>
      <c r="R5528" s="0" t="str">
        <f aca="false">E5528</f>
        <v>Gaz</v>
      </c>
      <c r="S5528" s="0" t="str">
        <f aca="false">F5528</f>
        <v>0219391002</v>
      </c>
      <c r="T5528" s="0" t="str">
        <f aca="false">G5528</f>
        <v>3</v>
      </c>
      <c r="U5528" s="0" t="n">
        <f aca="false">L5528</f>
        <v>2.79106827906976</v>
      </c>
      <c r="V5528" s="0" t="n">
        <f aca="false">K5528</f>
        <v>64.9112779457282</v>
      </c>
      <c r="W5528" s="0" t="n">
        <f aca="false">J5528</f>
        <v>462</v>
      </c>
    </row>
    <row r="5529" customFormat="false" ht="12.8" hidden="false" customHeight="false" outlineLevel="0" collapsed="false">
      <c r="A5529" s="0" t="s">
        <v>73</v>
      </c>
      <c r="B5529" s="0" t="s">
        <v>426</v>
      </c>
      <c r="C5529" s="0" t="s">
        <v>468</v>
      </c>
      <c r="D5529" s="0" t="s">
        <v>51</v>
      </c>
      <c r="E5529" s="0" t="s">
        <v>58</v>
      </c>
      <c r="F5529" s="0" t="s">
        <v>1541</v>
      </c>
      <c r="G5529" s="0" t="s">
        <v>1611</v>
      </c>
      <c r="H5529" s="0" t="n">
        <v>0.754640940200166</v>
      </c>
      <c r="I5529" s="0" t="n">
        <v>17.2216293397872</v>
      </c>
      <c r="J5529" s="0" t="n">
        <v>935</v>
      </c>
      <c r="K5529" s="0" t="n">
        <f aca="false">I5529*SUMIFS(syst_chauffage!$H$3:$H$27,syst_chauffage!$B$3:$B$27,D5529,syst_chauffage!$C$3:$C$27,E5529)</f>
        <v>36.7509485201378</v>
      </c>
      <c r="L5529" s="12" t="n">
        <f aca="false">H5529*SUMIFS(syst_chauffage!$K$3:$K$27,syst_chauffage!$B$3:$B$27,D5529,syst_chauffage!$C$3:$C$27,E5529)</f>
        <v>0.754640940200166</v>
      </c>
      <c r="N5529" s="0" t="str">
        <f aca="false">A5529</f>
        <v>Café Hôtel Restaurant</v>
      </c>
      <c r="O5529" s="0" t="str">
        <f aca="false">B5529</f>
        <v>Hôtel sans restaurant</v>
      </c>
      <c r="P5529" s="0" t="str">
        <f aca="false">C5529</f>
        <v>Hotel d'affaire sans restaurant Haut de Gamme</v>
      </c>
      <c r="Q5529" s="0" t="str">
        <f aca="false">D5529</f>
        <v>Autre système centralisé performant</v>
      </c>
      <c r="R5529" s="0" t="str">
        <f aca="false">E5529</f>
        <v>Urbain</v>
      </c>
      <c r="S5529" s="0" t="str">
        <f aca="false">F5529</f>
        <v>0219392303</v>
      </c>
      <c r="T5529" s="0" t="str">
        <f aca="false">G5529</f>
        <v>3</v>
      </c>
      <c r="U5529" s="0" t="n">
        <f aca="false">L5529</f>
        <v>0.754640940200166</v>
      </c>
      <c r="V5529" s="0" t="n">
        <f aca="false">K5529</f>
        <v>36.7509485201378</v>
      </c>
      <c r="W5529" s="0" t="n">
        <f aca="false">J5529</f>
        <v>935</v>
      </c>
    </row>
    <row r="5530" customFormat="false" ht="12.8" hidden="false" customHeight="false" outlineLevel="0" collapsed="false">
      <c r="A5530" s="0" t="s">
        <v>73</v>
      </c>
      <c r="B5530" s="0" t="s">
        <v>426</v>
      </c>
      <c r="C5530" s="0" t="s">
        <v>468</v>
      </c>
      <c r="D5530" s="0" t="s">
        <v>18</v>
      </c>
      <c r="E5530" s="0" t="s">
        <v>14</v>
      </c>
      <c r="F5530" s="0" t="s">
        <v>1542</v>
      </c>
      <c r="G5530" s="0" t="s">
        <v>1611</v>
      </c>
      <c r="H5530" s="0" t="n">
        <v>1</v>
      </c>
      <c r="I5530" s="0" t="n">
        <v>12</v>
      </c>
      <c r="J5530" s="0" t="n">
        <v>1064</v>
      </c>
      <c r="K5530" s="0" t="n">
        <f aca="false">I5530*SUMIFS(syst_chauffage!$H$3:$H$27,syst_chauffage!$B$3:$B$27,D5530,syst_chauffage!$C$3:$C$27,E5530)</f>
        <v>32.6991470653427</v>
      </c>
      <c r="L5530" s="12" t="n">
        <f aca="false">H5530*SUMIFS(syst_chauffage!$K$3:$K$27,syst_chauffage!$B$3:$B$27,D5530,syst_chauffage!$C$3:$C$27,E5530)</f>
        <v>0.971446890318824</v>
      </c>
      <c r="N5530" s="0" t="str">
        <f aca="false">A5530</f>
        <v>Café Hôtel Restaurant</v>
      </c>
      <c r="O5530" s="0" t="str">
        <f aca="false">B5530</f>
        <v>Hôtel sans restaurant</v>
      </c>
      <c r="P5530" s="0" t="str">
        <f aca="false">C5530</f>
        <v>Hotel d'affaire sans restaurant Haut de Gamme</v>
      </c>
      <c r="Q5530" s="0" t="str">
        <f aca="false">D5530</f>
        <v>Chaudière condensation gaz</v>
      </c>
      <c r="R5530" s="0" t="str">
        <f aca="false">E5530</f>
        <v>Gaz</v>
      </c>
      <c r="S5530" s="0" t="str">
        <f aca="false">F5530</f>
        <v>0219392602</v>
      </c>
      <c r="T5530" s="0" t="str">
        <f aca="false">G5530</f>
        <v>3</v>
      </c>
      <c r="U5530" s="0" t="n">
        <f aca="false">L5530</f>
        <v>0.971446890318824</v>
      </c>
      <c r="V5530" s="0" t="n">
        <f aca="false">K5530</f>
        <v>32.6991470653427</v>
      </c>
      <c r="W5530" s="0" t="n">
        <f aca="false">J5530</f>
        <v>1064</v>
      </c>
    </row>
    <row r="5531" customFormat="false" ht="12.8" hidden="false" customHeight="false" outlineLevel="0" collapsed="false">
      <c r="A5531" s="0" t="s">
        <v>73</v>
      </c>
      <c r="B5531" s="0" t="s">
        <v>426</v>
      </c>
      <c r="C5531" s="0" t="s">
        <v>468</v>
      </c>
      <c r="D5531" s="0" t="s">
        <v>18</v>
      </c>
      <c r="E5531" s="0" t="s">
        <v>14</v>
      </c>
      <c r="F5531" s="0" t="s">
        <v>1543</v>
      </c>
      <c r="G5531" s="0" t="s">
        <v>1611</v>
      </c>
      <c r="H5531" s="0" t="n">
        <v>3.38216232558139</v>
      </c>
      <c r="I5531" s="0" t="n">
        <v>88.9745919927844</v>
      </c>
      <c r="J5531" s="0" t="n">
        <v>1064</v>
      </c>
      <c r="K5531" s="0" t="n">
        <f aca="false">I5531*SUMIFS(syst_chauffage!$H$3:$H$27,syst_chauffage!$B$3:$B$27,D5531,syst_chauffage!$C$3:$C$27,E5531)</f>
        <v>242.449439054243</v>
      </c>
      <c r="L5531" s="12" t="n">
        <f aca="false">H5531*SUMIFS(syst_chauffage!$K$3:$K$27,syst_chauffage!$B$3:$B$27,D5531,syst_chauffage!$C$3:$C$27,E5531)</f>
        <v>3.28559107373952</v>
      </c>
      <c r="N5531" s="0" t="str">
        <f aca="false">A5531</f>
        <v>Café Hôtel Restaurant</v>
      </c>
      <c r="O5531" s="0" t="str">
        <f aca="false">B5531</f>
        <v>Hôtel sans restaurant</v>
      </c>
      <c r="P5531" s="0" t="str">
        <f aca="false">C5531</f>
        <v>Hotel d'affaire sans restaurant Haut de Gamme</v>
      </c>
      <c r="Q5531" s="0" t="str">
        <f aca="false">D5531</f>
        <v>Chaudière condensation gaz</v>
      </c>
      <c r="R5531" s="0" t="str">
        <f aca="false">E5531</f>
        <v>Gaz</v>
      </c>
      <c r="S5531" s="0" t="str">
        <f aca="false">F5531</f>
        <v>0219392902</v>
      </c>
      <c r="T5531" s="0" t="str">
        <f aca="false">G5531</f>
        <v>3</v>
      </c>
      <c r="U5531" s="0" t="n">
        <f aca="false">L5531</f>
        <v>3.28559107373952</v>
      </c>
      <c r="V5531" s="0" t="n">
        <f aca="false">K5531</f>
        <v>242.449439054243</v>
      </c>
      <c r="W5531" s="0" t="n">
        <f aca="false">J5531</f>
        <v>1064</v>
      </c>
    </row>
    <row r="5532" customFormat="false" ht="12.8" hidden="false" customHeight="false" outlineLevel="0" collapsed="false">
      <c r="A5532" s="0" t="s">
        <v>73</v>
      </c>
      <c r="B5532" s="0" t="s">
        <v>426</v>
      </c>
      <c r="C5532" s="0" t="s">
        <v>468</v>
      </c>
      <c r="D5532" s="0" t="s">
        <v>18</v>
      </c>
      <c r="E5532" s="0" t="s">
        <v>14</v>
      </c>
      <c r="F5532" s="0" t="s">
        <v>1544</v>
      </c>
      <c r="G5532" s="0" t="s">
        <v>1611</v>
      </c>
      <c r="H5532" s="0" t="n">
        <v>3.31313860465116</v>
      </c>
      <c r="I5532" s="0" t="n">
        <v>38.2628476220144</v>
      </c>
      <c r="J5532" s="0" t="n">
        <v>1064</v>
      </c>
      <c r="K5532" s="0" t="n">
        <f aca="false">I5532*SUMIFS(syst_chauffage!$H$3:$H$27,syst_chauffage!$B$3:$B$27,D5532,syst_chauffage!$C$3:$C$27,E5532)</f>
        <v>104.263540127587</v>
      </c>
      <c r="L5532" s="12" t="n">
        <f aca="false">H5532*SUMIFS(syst_chauffage!$K$3:$K$27,syst_chauffage!$B$3:$B$27,D5532,syst_chauffage!$C$3:$C$27,E5532)</f>
        <v>3.21853819468362</v>
      </c>
      <c r="N5532" s="0" t="str">
        <f aca="false">A5532</f>
        <v>Café Hôtel Restaurant</v>
      </c>
      <c r="O5532" s="0" t="str">
        <f aca="false">B5532</f>
        <v>Hôtel sans restaurant</v>
      </c>
      <c r="P5532" s="0" t="str">
        <f aca="false">C5532</f>
        <v>Hotel d'affaire sans restaurant Haut de Gamme</v>
      </c>
      <c r="Q5532" s="0" t="str">
        <f aca="false">D5532</f>
        <v>Chaudière condensation gaz</v>
      </c>
      <c r="R5532" s="0" t="str">
        <f aca="false">E5532</f>
        <v>Gaz</v>
      </c>
      <c r="S5532" s="0" t="str">
        <f aca="false">F5532</f>
        <v>0219393002</v>
      </c>
      <c r="T5532" s="0" t="str">
        <f aca="false">G5532</f>
        <v>3</v>
      </c>
      <c r="U5532" s="0" t="n">
        <f aca="false">L5532</f>
        <v>3.21853819468362</v>
      </c>
      <c r="V5532" s="0" t="n">
        <f aca="false">K5532</f>
        <v>104.263540127587</v>
      </c>
      <c r="W5532" s="0" t="n">
        <f aca="false">J5532</f>
        <v>1064</v>
      </c>
    </row>
    <row r="5533" customFormat="false" ht="12.8" hidden="false" customHeight="false" outlineLevel="0" collapsed="false">
      <c r="A5533" s="0" t="s">
        <v>73</v>
      </c>
      <c r="B5533" s="0" t="s">
        <v>426</v>
      </c>
      <c r="C5533" s="0" t="s">
        <v>476</v>
      </c>
      <c r="D5533" s="0" t="s">
        <v>46</v>
      </c>
      <c r="E5533" s="0" t="s">
        <v>30</v>
      </c>
      <c r="F5533" s="0" t="s">
        <v>1545</v>
      </c>
      <c r="G5533" s="0" t="s">
        <v>1611</v>
      </c>
      <c r="H5533" s="0" t="n">
        <v>0.690863770061427</v>
      </c>
      <c r="I5533" s="0" t="n">
        <v>30.1624505234191</v>
      </c>
      <c r="J5533" s="0" t="n">
        <v>792</v>
      </c>
      <c r="K5533" s="0" t="n">
        <f aca="false">I5533*SUMIFS(syst_chauffage!$H$3:$H$27,syst_chauffage!$B$3:$B$27,D5533,syst_chauffage!$C$3:$C$27,E5533)</f>
        <v>52.3290611066573</v>
      </c>
      <c r="L5533" s="12" t="n">
        <f aca="false">H5533*SUMIFS(syst_chauffage!$K$3:$K$27,syst_chauffage!$B$3:$B$27,D5533,syst_chauffage!$C$3:$C$27,E5533)</f>
        <v>0.622820975980826</v>
      </c>
      <c r="N5533" s="0" t="str">
        <f aca="false">A5533</f>
        <v>Café Hôtel Restaurant</v>
      </c>
      <c r="O5533" s="0" t="str">
        <f aca="false">B5533</f>
        <v>Hôtel sans restaurant</v>
      </c>
      <c r="P5533" s="0" t="str">
        <f aca="false">C5533</f>
        <v>Moyen Hotel sans restaurant Bas de gamme</v>
      </c>
      <c r="Q5533" s="0" t="str">
        <f aca="false">D5533</f>
        <v>Rooftop performant</v>
      </c>
      <c r="R5533" s="0" t="str">
        <f aca="false">E5533</f>
        <v>Electricité</v>
      </c>
      <c r="S5533" s="0" t="str">
        <f aca="false">F5533</f>
        <v>0219570101</v>
      </c>
      <c r="T5533" s="0" t="str">
        <f aca="false">G5533</f>
        <v>3</v>
      </c>
      <c r="U5533" s="0" t="n">
        <f aca="false">L5533</f>
        <v>0.622820975980826</v>
      </c>
      <c r="V5533" s="0" t="n">
        <f aca="false">K5533</f>
        <v>52.3290611066573</v>
      </c>
      <c r="W5533" s="0" t="n">
        <f aca="false">J5533</f>
        <v>792</v>
      </c>
    </row>
    <row r="5534" customFormat="false" ht="12.8" hidden="false" customHeight="false" outlineLevel="0" collapsed="false">
      <c r="A5534" s="0" t="s">
        <v>73</v>
      </c>
      <c r="B5534" s="0" t="s">
        <v>426</v>
      </c>
      <c r="C5534" s="0" t="s">
        <v>491</v>
      </c>
      <c r="D5534" s="0" t="s">
        <v>42</v>
      </c>
      <c r="E5534" s="0" t="s">
        <v>30</v>
      </c>
      <c r="F5534" s="0" t="s">
        <v>1546</v>
      </c>
      <c r="G5534" s="0" t="s">
        <v>1611</v>
      </c>
      <c r="H5534" s="0" t="n">
        <v>0.797150503917031</v>
      </c>
      <c r="I5534" s="0" t="n">
        <v>35.9076791945465</v>
      </c>
      <c r="J5534" s="0" t="n">
        <v>738</v>
      </c>
      <c r="K5534" s="0" t="n">
        <f aca="false">I5534*SUMIFS(syst_chauffage!$H$3:$H$27,syst_chauffage!$B$3:$B$27,D5534,syst_chauffage!$C$3:$C$27,E5534)</f>
        <v>32.4135832143237</v>
      </c>
      <c r="L5534" s="12" t="n">
        <f aca="false">H5534*SUMIFS(syst_chauffage!$K$3:$K$27,syst_chauffage!$B$3:$B$27,D5534,syst_chauffage!$C$3:$C$27,E5534)</f>
        <v>0.710690720902702</v>
      </c>
      <c r="N5534" s="0" t="str">
        <f aca="false">A5534</f>
        <v>Café Hôtel Restaurant</v>
      </c>
      <c r="O5534" s="0" t="str">
        <f aca="false">B5534</f>
        <v>Hôtel sans restaurant</v>
      </c>
      <c r="P5534" s="0" t="str">
        <f aca="false">C5534</f>
        <v>Moyen Hotel sans restaurant Haut de gamme</v>
      </c>
      <c r="Q5534" s="0" t="str">
        <f aca="false">D5534</f>
        <v>Rooftop</v>
      </c>
      <c r="R5534" s="0" t="str">
        <f aca="false">E5534</f>
        <v>Electricité</v>
      </c>
      <c r="S5534" s="0" t="str">
        <f aca="false">F5534</f>
        <v>0219572101</v>
      </c>
      <c r="T5534" s="0" t="str">
        <f aca="false">G5534</f>
        <v>3</v>
      </c>
      <c r="U5534" s="0" t="n">
        <f aca="false">L5534</f>
        <v>0.710690720902702</v>
      </c>
      <c r="V5534" s="0" t="n">
        <f aca="false">K5534</f>
        <v>32.4135832143237</v>
      </c>
      <c r="W5534" s="0" t="n">
        <f aca="false">J5534</f>
        <v>738</v>
      </c>
    </row>
    <row r="5535" customFormat="false" ht="12.8" hidden="false" customHeight="false" outlineLevel="0" collapsed="false">
      <c r="A5535" s="0" t="s">
        <v>73</v>
      </c>
      <c r="B5535" s="0" t="s">
        <v>426</v>
      </c>
      <c r="C5535" s="0" t="s">
        <v>517</v>
      </c>
      <c r="D5535" s="0" t="s">
        <v>46</v>
      </c>
      <c r="E5535" s="0" t="s">
        <v>30</v>
      </c>
      <c r="F5535" s="0" t="s">
        <v>1547</v>
      </c>
      <c r="G5535" s="0" t="s">
        <v>1611</v>
      </c>
      <c r="H5535" s="0" t="n">
        <v>0.770345728879022</v>
      </c>
      <c r="I5535" s="0" t="n">
        <v>42.9178868973354</v>
      </c>
      <c r="J5535" s="0" t="n">
        <v>792</v>
      </c>
      <c r="K5535" s="0" t="n">
        <f aca="false">I5535*SUMIFS(syst_chauffage!$H$3:$H$27,syst_chauffage!$B$3:$B$27,D5535,syst_chauffage!$C$3:$C$27,E5535)</f>
        <v>74.4585631156036</v>
      </c>
      <c r="L5535" s="12" t="n">
        <f aca="false">H5535*SUMIFS(syst_chauffage!$K$3:$K$27,syst_chauffage!$B$3:$B$27,D5535,syst_chauffage!$C$3:$C$27,E5535)</f>
        <v>0.694474800235123</v>
      </c>
      <c r="N5535" s="0" t="str">
        <f aca="false">A5535</f>
        <v>Café Hôtel Restaurant</v>
      </c>
      <c r="O5535" s="0" t="str">
        <f aca="false">B5535</f>
        <v>Hôtel sans restaurant</v>
      </c>
      <c r="P5535" s="0" t="str">
        <f aca="false">C5535</f>
        <v>Petit Hotel sans restaurant Bas de gamme</v>
      </c>
      <c r="Q5535" s="0" t="str">
        <f aca="false">D5535</f>
        <v>Rooftop performant</v>
      </c>
      <c r="R5535" s="0" t="str">
        <f aca="false">E5535</f>
        <v>Electricité</v>
      </c>
      <c r="S5535" s="0" t="str">
        <f aca="false">F5535</f>
        <v>0219710101</v>
      </c>
      <c r="T5535" s="0" t="str">
        <f aca="false">G5535</f>
        <v>3</v>
      </c>
      <c r="U5535" s="0" t="n">
        <f aca="false">L5535</f>
        <v>0.694474800235123</v>
      </c>
      <c r="V5535" s="0" t="n">
        <f aca="false">K5535</f>
        <v>74.4585631156036</v>
      </c>
      <c r="W5535" s="0" t="n">
        <f aca="false">J5535</f>
        <v>792</v>
      </c>
    </row>
    <row r="5536" customFormat="false" ht="12.8" hidden="false" customHeight="false" outlineLevel="0" collapsed="false">
      <c r="A5536" s="0" t="s">
        <v>73</v>
      </c>
      <c r="B5536" s="0" t="s">
        <v>426</v>
      </c>
      <c r="C5536" s="0" t="s">
        <v>532</v>
      </c>
      <c r="D5536" s="0" t="s">
        <v>42</v>
      </c>
      <c r="E5536" s="0" t="s">
        <v>30</v>
      </c>
      <c r="F5536" s="0" t="s">
        <v>1548</v>
      </c>
      <c r="G5536" s="0" t="s">
        <v>1611</v>
      </c>
      <c r="H5536" s="0" t="n">
        <v>0.888860456398872</v>
      </c>
      <c r="I5536" s="0" t="n">
        <v>51.0927224968279</v>
      </c>
      <c r="J5536" s="0" t="n">
        <v>738</v>
      </c>
      <c r="K5536" s="0" t="n">
        <f aca="false">I5536*SUMIFS(syst_chauffage!$H$3:$H$27,syst_chauffage!$B$3:$B$27,D5536,syst_chauffage!$C$3:$C$27,E5536)</f>
        <v>46.1210039034992</v>
      </c>
      <c r="L5536" s="12" t="n">
        <f aca="false">H5536*SUMIFS(syst_chauffage!$K$3:$K$27,syst_chauffage!$B$3:$B$27,D5536,syst_chauffage!$C$3:$C$27,E5536)</f>
        <v>0.792453715372383</v>
      </c>
      <c r="N5536" s="0" t="str">
        <f aca="false">A5536</f>
        <v>Café Hôtel Restaurant</v>
      </c>
      <c r="O5536" s="0" t="str">
        <f aca="false">B5536</f>
        <v>Hôtel sans restaurant</v>
      </c>
      <c r="P5536" s="0" t="str">
        <f aca="false">C5536</f>
        <v>Petit Hotel sans restaurant Haut de gamme</v>
      </c>
      <c r="Q5536" s="0" t="str">
        <f aca="false">D5536</f>
        <v>Rooftop</v>
      </c>
      <c r="R5536" s="0" t="str">
        <f aca="false">E5536</f>
        <v>Electricité</v>
      </c>
      <c r="S5536" s="0" t="str">
        <f aca="false">F5536</f>
        <v>0219712101</v>
      </c>
      <c r="T5536" s="0" t="str">
        <f aca="false">G5536</f>
        <v>3</v>
      </c>
      <c r="U5536" s="0" t="n">
        <f aca="false">L5536</f>
        <v>0.792453715372383</v>
      </c>
      <c r="V5536" s="0" t="n">
        <f aca="false">K5536</f>
        <v>46.1210039034992</v>
      </c>
      <c r="W5536" s="0" t="n">
        <f aca="false">J5536</f>
        <v>738</v>
      </c>
    </row>
    <row r="5537" customFormat="false" ht="12.8" hidden="false" customHeight="false" outlineLevel="0" collapsed="false">
      <c r="A5537" s="0" t="s">
        <v>78</v>
      </c>
      <c r="B5537" s="0" t="s">
        <v>1259</v>
      </c>
      <c r="C5537" s="0" t="s">
        <v>1277</v>
      </c>
      <c r="D5537" s="0" t="s">
        <v>42</v>
      </c>
      <c r="E5537" s="0" t="s">
        <v>30</v>
      </c>
      <c r="F5537" s="0" t="s">
        <v>1549</v>
      </c>
      <c r="G5537" s="0" t="s">
        <v>1611</v>
      </c>
      <c r="H5537" s="0" t="n">
        <v>0.84</v>
      </c>
      <c r="I5537" s="0" t="n">
        <v>10.4</v>
      </c>
      <c r="J5537" s="0" t="n">
        <v>495</v>
      </c>
      <c r="K5537" s="0" t="n">
        <f aca="false">I5537*SUMIFS(syst_chauffage!$H$3:$H$27,syst_chauffage!$B$3:$B$27,D5537,syst_chauffage!$C$3:$C$27,E5537)</f>
        <v>9.38799925226478</v>
      </c>
      <c r="L5537" s="12" t="n">
        <f aca="false">H5537*SUMIFS(syst_chauffage!$K$3:$K$27,syst_chauffage!$B$3:$B$27,D5537,syst_chauffage!$C$3:$C$27,E5537)</f>
        <v>0.748892715522142</v>
      </c>
      <c r="N5537" s="0" t="str">
        <f aca="false">A5537</f>
        <v>Sport Loisir Culture</v>
      </c>
      <c r="O5537" s="0" t="str">
        <f aca="false">B5537</f>
        <v>Culture</v>
      </c>
      <c r="P5537" s="0" t="str">
        <f aca="false">C5537</f>
        <v>Grande salle de spectacle</v>
      </c>
      <c r="Q5537" s="0" t="str">
        <f aca="false">D5537</f>
        <v>Rooftop</v>
      </c>
      <c r="R5537" s="0" t="str">
        <f aca="false">E5537</f>
        <v>Electricité</v>
      </c>
      <c r="S5537" s="0" t="str">
        <f aca="false">F5537</f>
        <v>0708321104</v>
      </c>
      <c r="T5537" s="0" t="str">
        <f aca="false">G5537</f>
        <v>3</v>
      </c>
      <c r="U5537" s="0" t="n">
        <f aca="false">L5537</f>
        <v>0.748892715522142</v>
      </c>
      <c r="V5537" s="0" t="n">
        <f aca="false">K5537</f>
        <v>9.38799925226478</v>
      </c>
      <c r="W5537" s="0" t="n">
        <f aca="false">J5537</f>
        <v>495</v>
      </c>
    </row>
    <row r="5538" customFormat="false" ht="12.8" hidden="false" customHeight="false" outlineLevel="0" collapsed="false">
      <c r="A5538" s="0" t="s">
        <v>78</v>
      </c>
      <c r="B5538" s="0" t="s">
        <v>1259</v>
      </c>
      <c r="C5538" s="0" t="s">
        <v>1277</v>
      </c>
      <c r="D5538" s="0" t="s">
        <v>46</v>
      </c>
      <c r="E5538" s="0" t="s">
        <v>30</v>
      </c>
      <c r="F5538" s="0" t="s">
        <v>1550</v>
      </c>
      <c r="G5538" s="0" t="s">
        <v>1611</v>
      </c>
      <c r="H5538" s="0" t="n">
        <v>1</v>
      </c>
      <c r="I5538" s="0" t="n">
        <v>12</v>
      </c>
      <c r="J5538" s="0" t="n">
        <v>540</v>
      </c>
      <c r="K5538" s="0" t="n">
        <f aca="false">I5538*SUMIFS(syst_chauffage!$H$3:$H$27,syst_chauffage!$B$3:$B$27,D5538,syst_chauffage!$C$3:$C$27,E5538)</f>
        <v>20.81888979121</v>
      </c>
      <c r="L5538" s="12" t="n">
        <f aca="false">H5538*SUMIFS(syst_chauffage!$K$3:$K$27,syst_chauffage!$B$3:$B$27,D5538,syst_chauffage!$C$3:$C$27,E5538)</f>
        <v>0.901510548057034</v>
      </c>
      <c r="N5538" s="0" t="str">
        <f aca="false">A5538</f>
        <v>Sport Loisir Culture</v>
      </c>
      <c r="O5538" s="0" t="str">
        <f aca="false">B5538</f>
        <v>Culture</v>
      </c>
      <c r="P5538" s="0" t="str">
        <f aca="false">C5538</f>
        <v>Grande salle de spectacle</v>
      </c>
      <c r="Q5538" s="0" t="str">
        <f aca="false">D5538</f>
        <v>Rooftop performant</v>
      </c>
      <c r="R5538" s="0" t="str">
        <f aca="false">E5538</f>
        <v>Electricité</v>
      </c>
      <c r="S5538" s="0" t="str">
        <f aca="false">F5538</f>
        <v>0708323104</v>
      </c>
      <c r="T5538" s="0" t="str">
        <f aca="false">G5538</f>
        <v>3</v>
      </c>
      <c r="U5538" s="0" t="n">
        <f aca="false">L5538</f>
        <v>0.901510548057034</v>
      </c>
      <c r="V5538" s="0" t="n">
        <f aca="false">K5538</f>
        <v>20.81888979121</v>
      </c>
      <c r="W5538" s="0" t="n">
        <f aca="false">J5538</f>
        <v>540</v>
      </c>
    </row>
    <row r="5539" customFormat="false" ht="12.8" hidden="false" customHeight="false" outlineLevel="0" collapsed="false">
      <c r="A5539" s="0" t="s">
        <v>78</v>
      </c>
      <c r="B5539" s="0" t="s">
        <v>1259</v>
      </c>
      <c r="C5539" s="0" t="s">
        <v>1339</v>
      </c>
      <c r="D5539" s="0" t="s">
        <v>48</v>
      </c>
      <c r="E5539" s="0" t="s">
        <v>14</v>
      </c>
      <c r="F5539" s="0" t="s">
        <v>1551</v>
      </c>
      <c r="G5539" s="0" t="s">
        <v>1611</v>
      </c>
      <c r="H5539" s="0" t="n">
        <v>0.84</v>
      </c>
      <c r="I5539" s="0" t="n">
        <v>10.4</v>
      </c>
      <c r="J5539" s="0" t="n">
        <v>0</v>
      </c>
      <c r="K5539" s="0" t="n">
        <f aca="false">I5539*SUMIFS(syst_chauffage!$H$3:$H$27,syst_chauffage!$B$3:$B$27,D5539,syst_chauffage!$C$3:$C$27,E5539)</f>
        <v>5</v>
      </c>
      <c r="L5539" s="12" t="n">
        <f aca="false">H5539*SUMIFS(syst_chauffage!$K$3:$K$27,syst_chauffage!$B$3:$B$27,D5539,syst_chauffage!$C$3:$C$27,E5539)</f>
        <v>0.84</v>
      </c>
      <c r="N5539" s="0" t="str">
        <f aca="false">A5539</f>
        <v>Sport Loisir Culture</v>
      </c>
      <c r="O5539" s="0" t="str">
        <f aca="false">B5539</f>
        <v>Culture</v>
      </c>
      <c r="P5539" s="0" t="str">
        <f aca="false">C5539</f>
        <v>Petite salle de spectacle</v>
      </c>
      <c r="Q5539" s="0" t="str">
        <f aca="false">D5539</f>
        <v>Tube radiant</v>
      </c>
      <c r="R5539" s="0" t="str">
        <f aca="false">E5539</f>
        <v>Gaz</v>
      </c>
      <c r="S5539" s="0" t="str">
        <f aca="false">F5539</f>
        <v>0708801104</v>
      </c>
      <c r="T5539" s="0" t="str">
        <f aca="false">G5539</f>
        <v>3</v>
      </c>
      <c r="U5539" s="0" t="n">
        <f aca="false">L5539</f>
        <v>0.84</v>
      </c>
      <c r="V5539" s="0" t="n">
        <f aca="false">K5539</f>
        <v>5</v>
      </c>
      <c r="W5539" s="0" t="n">
        <f aca="false">J5539</f>
        <v>0</v>
      </c>
    </row>
    <row r="5540" customFormat="false" ht="12.8" hidden="false" customHeight="false" outlineLevel="0" collapsed="false">
      <c r="A5540" s="0" t="s">
        <v>78</v>
      </c>
      <c r="B5540" s="0" t="s">
        <v>1259</v>
      </c>
      <c r="C5540" s="0" t="s">
        <v>1339</v>
      </c>
      <c r="D5540" s="0" t="s">
        <v>32</v>
      </c>
      <c r="E5540" s="0" t="s">
        <v>30</v>
      </c>
      <c r="F5540" s="0" t="s">
        <v>1552</v>
      </c>
      <c r="G5540" s="0" t="s">
        <v>1611</v>
      </c>
      <c r="H5540" s="0" t="n">
        <v>1</v>
      </c>
      <c r="I5540" s="0" t="n">
        <v>12</v>
      </c>
      <c r="J5540" s="0" t="n">
        <v>0</v>
      </c>
      <c r="K5540" s="0" t="n">
        <f aca="false">I5540*SUMIFS(syst_chauffage!$H$3:$H$27,syst_chauffage!$B$3:$B$27,D5540,syst_chauffage!$C$3:$C$27,E5540)</f>
        <v>12</v>
      </c>
      <c r="L5540" s="12" t="n">
        <f aca="false">H5540*SUMIFS(syst_chauffage!$K$3:$K$27,syst_chauffage!$B$3:$B$27,D5540,syst_chauffage!$C$3:$C$27,E5540)</f>
        <v>1</v>
      </c>
      <c r="N5540" s="0" t="str">
        <f aca="false">A5540</f>
        <v>Sport Loisir Culture</v>
      </c>
      <c r="O5540" s="0" t="str">
        <f aca="false">B5540</f>
        <v>Culture</v>
      </c>
      <c r="P5540" s="0" t="str">
        <f aca="false">C5540</f>
        <v>Petite salle de spectacle</v>
      </c>
      <c r="Q5540" s="0" t="str">
        <f aca="false">D5540</f>
        <v>Electrique direct performant</v>
      </c>
      <c r="R5540" s="0" t="str">
        <f aca="false">E5540</f>
        <v>Electricité</v>
      </c>
      <c r="S5540" s="0" t="str">
        <f aca="false">F5540</f>
        <v>0708803104</v>
      </c>
      <c r="T5540" s="0" t="str">
        <f aca="false">G5540</f>
        <v>3</v>
      </c>
      <c r="U5540" s="0" t="n">
        <f aca="false">L5540</f>
        <v>1</v>
      </c>
      <c r="V5540" s="0" t="n">
        <f aca="false">K5540</f>
        <v>12</v>
      </c>
      <c r="W5540" s="0" t="n">
        <f aca="false">J5540</f>
        <v>0</v>
      </c>
    </row>
    <row r="5541" customFormat="false" ht="12.8" hidden="false" customHeight="false" outlineLevel="0" collapsed="false">
      <c r="A5541" s="0" t="s">
        <v>78</v>
      </c>
      <c r="B5541" s="0" t="s">
        <v>1418</v>
      </c>
      <c r="C5541" s="0" t="s">
        <v>1452</v>
      </c>
      <c r="D5541" s="0" t="s">
        <v>42</v>
      </c>
      <c r="E5541" s="0" t="s">
        <v>30</v>
      </c>
      <c r="F5541" s="0" t="s">
        <v>1553</v>
      </c>
      <c r="G5541" s="0" t="s">
        <v>1611</v>
      </c>
      <c r="H5541" s="0" t="n">
        <v>0.839999999999999</v>
      </c>
      <c r="I5541" s="0" t="n">
        <v>10.4</v>
      </c>
      <c r="J5541" s="0" t="n">
        <v>603</v>
      </c>
      <c r="K5541" s="0" t="n">
        <f aca="false">I5541*SUMIFS(syst_chauffage!$H$3:$H$27,syst_chauffage!$B$3:$B$27,D5541,syst_chauffage!$C$3:$C$27,E5541)</f>
        <v>9.38799925226478</v>
      </c>
      <c r="L5541" s="12" t="n">
        <f aca="false">H5541*SUMIFS(syst_chauffage!$K$3:$K$27,syst_chauffage!$B$3:$B$27,D5541,syst_chauffage!$C$3:$C$27,E5541)</f>
        <v>0.748892715522141</v>
      </c>
      <c r="N5541" s="0" t="str">
        <f aca="false">A5541</f>
        <v>Sport Loisir Culture</v>
      </c>
      <c r="O5541" s="0" t="str">
        <f aca="false">B5541</f>
        <v>Sport</v>
      </c>
      <c r="P5541" s="0" t="str">
        <f aca="false">C5541</f>
        <v>Patinoire</v>
      </c>
      <c r="Q5541" s="0" t="str">
        <f aca="false">D5541</f>
        <v>Rooftop</v>
      </c>
      <c r="R5541" s="0" t="str">
        <f aca="false">E5541</f>
        <v>Electricité</v>
      </c>
      <c r="S5541" s="0" t="str">
        <f aca="false">F5541</f>
        <v>0729611104</v>
      </c>
      <c r="T5541" s="0" t="str">
        <f aca="false">G5541</f>
        <v>3</v>
      </c>
      <c r="U5541" s="0" t="n">
        <f aca="false">L5541</f>
        <v>0.748892715522141</v>
      </c>
      <c r="V5541" s="0" t="n">
        <f aca="false">K5541</f>
        <v>9.38799925226478</v>
      </c>
      <c r="W5541" s="0" t="n">
        <f aca="false">J5541</f>
        <v>603</v>
      </c>
    </row>
    <row r="5542" customFormat="false" ht="12.8" hidden="false" customHeight="false" outlineLevel="0" collapsed="false">
      <c r="A5542" s="0" t="s">
        <v>78</v>
      </c>
      <c r="B5542" s="0" t="s">
        <v>1418</v>
      </c>
      <c r="C5542" s="0" t="s">
        <v>1452</v>
      </c>
      <c r="D5542" s="0" t="s">
        <v>46</v>
      </c>
      <c r="E5542" s="0" t="s">
        <v>30</v>
      </c>
      <c r="F5542" s="0" t="s">
        <v>1554</v>
      </c>
      <c r="G5542" s="0" t="s">
        <v>1611</v>
      </c>
      <c r="H5542" s="0" t="n">
        <v>1</v>
      </c>
      <c r="I5542" s="0" t="n">
        <v>12</v>
      </c>
      <c r="J5542" s="0" t="n">
        <v>648</v>
      </c>
      <c r="K5542" s="0" t="n">
        <f aca="false">I5542*SUMIFS(syst_chauffage!$H$3:$H$27,syst_chauffage!$B$3:$B$27,D5542,syst_chauffage!$C$3:$C$27,E5542)</f>
        <v>20.81888979121</v>
      </c>
      <c r="L5542" s="12" t="n">
        <f aca="false">H5542*SUMIFS(syst_chauffage!$K$3:$K$27,syst_chauffage!$B$3:$B$27,D5542,syst_chauffage!$C$3:$C$27,E5542)</f>
        <v>0.901510548057034</v>
      </c>
      <c r="N5542" s="0" t="str">
        <f aca="false">A5542</f>
        <v>Sport Loisir Culture</v>
      </c>
      <c r="O5542" s="0" t="str">
        <f aca="false">B5542</f>
        <v>Sport</v>
      </c>
      <c r="P5542" s="0" t="str">
        <f aca="false">C5542</f>
        <v>Patinoire</v>
      </c>
      <c r="Q5542" s="0" t="str">
        <f aca="false">D5542</f>
        <v>Rooftop performant</v>
      </c>
      <c r="R5542" s="0" t="str">
        <f aca="false">E5542</f>
        <v>Electricité</v>
      </c>
      <c r="S5542" s="0" t="str">
        <f aca="false">F5542</f>
        <v>0729613104</v>
      </c>
      <c r="T5542" s="0" t="str">
        <f aca="false">G5542</f>
        <v>3</v>
      </c>
      <c r="U5542" s="0" t="n">
        <f aca="false">L5542</f>
        <v>0.901510548057034</v>
      </c>
      <c r="V5542" s="0" t="n">
        <f aca="false">K5542</f>
        <v>20.81888979121</v>
      </c>
      <c r="W5542" s="0" t="n">
        <f aca="false">J5542</f>
        <v>648</v>
      </c>
    </row>
    <row r="5543" customFormat="false" ht="12.8" hidden="false" customHeight="false" outlineLevel="0" collapsed="false">
      <c r="A5543" s="0" t="s">
        <v>78</v>
      </c>
      <c r="B5543" s="0" t="s">
        <v>1418</v>
      </c>
      <c r="C5543" s="0" t="s">
        <v>1488</v>
      </c>
      <c r="D5543" s="0" t="s">
        <v>42</v>
      </c>
      <c r="E5543" s="0" t="s">
        <v>30</v>
      </c>
      <c r="F5543" s="0" t="s">
        <v>1555</v>
      </c>
      <c r="G5543" s="0" t="s">
        <v>1611</v>
      </c>
      <c r="H5543" s="0" t="n">
        <v>0.84</v>
      </c>
      <c r="I5543" s="0" t="n">
        <v>10.4</v>
      </c>
      <c r="J5543" s="0" t="n">
        <v>603</v>
      </c>
      <c r="K5543" s="0" t="n">
        <f aca="false">I5543*SUMIFS(syst_chauffage!$H$3:$H$27,syst_chauffage!$B$3:$B$27,D5543,syst_chauffage!$C$3:$C$27,E5543)</f>
        <v>9.38799925226478</v>
      </c>
      <c r="L5543" s="12" t="n">
        <f aca="false">H5543*SUMIFS(syst_chauffage!$K$3:$K$27,syst_chauffage!$B$3:$B$27,D5543,syst_chauffage!$C$3:$C$27,E5543)</f>
        <v>0.748892715522142</v>
      </c>
      <c r="N5543" s="0" t="str">
        <f aca="false">A5543</f>
        <v>Sport Loisir Culture</v>
      </c>
      <c r="O5543" s="0" t="str">
        <f aca="false">B5543</f>
        <v>Sport</v>
      </c>
      <c r="P5543" s="0" t="str">
        <f aca="false">C5543</f>
        <v>Piscine</v>
      </c>
      <c r="Q5543" s="0" t="str">
        <f aca="false">D5543</f>
        <v>Rooftop</v>
      </c>
      <c r="R5543" s="0" t="str">
        <f aca="false">E5543</f>
        <v>Electricité</v>
      </c>
      <c r="S5543" s="0" t="str">
        <f aca="false">F5543</f>
        <v>0729821104</v>
      </c>
      <c r="T5543" s="0" t="str">
        <f aca="false">G5543</f>
        <v>3</v>
      </c>
      <c r="U5543" s="0" t="n">
        <f aca="false">L5543</f>
        <v>0.748892715522142</v>
      </c>
      <c r="V5543" s="0" t="n">
        <f aca="false">K5543</f>
        <v>9.38799925226478</v>
      </c>
      <c r="W5543" s="0" t="n">
        <f aca="false">J5543</f>
        <v>603</v>
      </c>
    </row>
    <row r="5544" customFormat="false" ht="12.8" hidden="false" customHeight="false" outlineLevel="0" collapsed="false">
      <c r="A5544" s="0" t="s">
        <v>78</v>
      </c>
      <c r="B5544" s="0" t="s">
        <v>1418</v>
      </c>
      <c r="C5544" s="0" t="s">
        <v>1488</v>
      </c>
      <c r="D5544" s="0" t="s">
        <v>46</v>
      </c>
      <c r="E5544" s="0" t="s">
        <v>30</v>
      </c>
      <c r="F5544" s="0" t="s">
        <v>1556</v>
      </c>
      <c r="G5544" s="0" t="s">
        <v>1611</v>
      </c>
      <c r="H5544" s="0" t="n">
        <v>1</v>
      </c>
      <c r="I5544" s="0" t="n">
        <v>12</v>
      </c>
      <c r="J5544" s="0" t="n">
        <v>648</v>
      </c>
      <c r="K5544" s="0" t="n">
        <f aca="false">I5544*SUMIFS(syst_chauffage!$H$3:$H$27,syst_chauffage!$B$3:$B$27,D5544,syst_chauffage!$C$3:$C$27,E5544)</f>
        <v>20.81888979121</v>
      </c>
      <c r="L5544" s="12" t="n">
        <f aca="false">H5544*SUMIFS(syst_chauffage!$K$3:$K$27,syst_chauffage!$B$3:$B$27,D5544,syst_chauffage!$C$3:$C$27,E5544)</f>
        <v>0.901510548057034</v>
      </c>
      <c r="N5544" s="0" t="str">
        <f aca="false">A5544</f>
        <v>Sport Loisir Culture</v>
      </c>
      <c r="O5544" s="0" t="str">
        <f aca="false">B5544</f>
        <v>Sport</v>
      </c>
      <c r="P5544" s="0" t="str">
        <f aca="false">C5544</f>
        <v>Piscine</v>
      </c>
      <c r="Q5544" s="0" t="str">
        <f aca="false">D5544</f>
        <v>Rooftop performant</v>
      </c>
      <c r="R5544" s="0" t="str">
        <f aca="false">E5544</f>
        <v>Electricité</v>
      </c>
      <c r="S5544" s="0" t="str">
        <f aca="false">F5544</f>
        <v>0729823104</v>
      </c>
      <c r="T5544" s="0" t="str">
        <f aca="false">G5544</f>
        <v>3</v>
      </c>
      <c r="U5544" s="0" t="n">
        <f aca="false">L5544</f>
        <v>0.901510548057034</v>
      </c>
      <c r="V5544" s="0" t="n">
        <f aca="false">K5544</f>
        <v>20.81888979121</v>
      </c>
      <c r="W5544" s="0" t="n">
        <f aca="false">J5544</f>
        <v>648</v>
      </c>
    </row>
    <row r="5545" customFormat="false" ht="12.8" hidden="false" customHeight="false" outlineLevel="0" collapsed="false">
      <c r="A5545" s="0" t="s">
        <v>73</v>
      </c>
      <c r="B5545" s="0" t="s">
        <v>264</v>
      </c>
      <c r="C5545" s="0" t="s">
        <v>398</v>
      </c>
      <c r="D5545" s="0" t="s">
        <v>46</v>
      </c>
      <c r="E5545" s="0" t="s">
        <v>30</v>
      </c>
      <c r="F5545" s="0" t="s">
        <v>1557</v>
      </c>
      <c r="G5545" s="0" t="s">
        <v>1611</v>
      </c>
      <c r="H5545" s="0" t="n">
        <v>0.63856</v>
      </c>
      <c r="I5545" s="0" t="n">
        <v>39.021985156579</v>
      </c>
      <c r="J5545" s="0" t="n">
        <v>792</v>
      </c>
      <c r="K5545" s="0" t="n">
        <f aca="false">I5545*SUMIFS(syst_chauffage!$H$3:$H$27,syst_chauffage!$B$3:$B$27,D5545,syst_chauffage!$C$3:$C$27,E5545)</f>
        <v>67.6995340340877</v>
      </c>
      <c r="L5545" s="12" t="n">
        <f aca="false">H5545*SUMIFS(syst_chauffage!$K$3:$K$27,syst_chauffage!$B$3:$B$27,D5545,syst_chauffage!$C$3:$C$27,E5545)</f>
        <v>0.5756685755673</v>
      </c>
      <c r="N5545" s="0" t="str">
        <f aca="false">A5545</f>
        <v>Café Hôtel Restaurant</v>
      </c>
      <c r="O5545" s="0" t="str">
        <f aca="false">B5545</f>
        <v>Hôtel avec restaurant</v>
      </c>
      <c r="P5545" s="0" t="str">
        <f aca="false">C5545</f>
        <v>Petit Hotel avec restaurant Haut de gamme</v>
      </c>
      <c r="Q5545" s="0" t="str">
        <f aca="false">D5545</f>
        <v>Rooftop performant</v>
      </c>
      <c r="R5545" s="0" t="str">
        <f aca="false">E5545</f>
        <v>Electricité</v>
      </c>
      <c r="S5545" s="0" t="str">
        <f aca="false">F5545</f>
        <v>0218690101</v>
      </c>
      <c r="T5545" s="0" t="str">
        <f aca="false">G5545</f>
        <v>3</v>
      </c>
      <c r="U5545" s="0" t="n">
        <f aca="false">L5545</f>
        <v>0.5756685755673</v>
      </c>
      <c r="V5545" s="0" t="n">
        <f aca="false">K5545</f>
        <v>67.6995340340877</v>
      </c>
      <c r="W5545" s="0" t="n">
        <f aca="false">J5545</f>
        <v>792</v>
      </c>
    </row>
    <row r="5546" customFormat="false" ht="12.8" hidden="false" customHeight="false" outlineLevel="0" collapsed="false">
      <c r="A5546" s="0" t="s">
        <v>73</v>
      </c>
      <c r="B5546" s="0" t="s">
        <v>264</v>
      </c>
      <c r="C5546" s="0" t="s">
        <v>413</v>
      </c>
      <c r="D5546" s="0" t="s">
        <v>42</v>
      </c>
      <c r="E5546" s="0" t="s">
        <v>30</v>
      </c>
      <c r="F5546" s="0" t="s">
        <v>1558</v>
      </c>
      <c r="G5546" s="0" t="s">
        <v>1611</v>
      </c>
      <c r="H5546" s="0" t="n">
        <v>0.7368</v>
      </c>
      <c r="I5546" s="0" t="n">
        <v>46.4547442340226</v>
      </c>
      <c r="J5546" s="0" t="n">
        <v>738</v>
      </c>
      <c r="K5546" s="0" t="n">
        <f aca="false">I5546*SUMIFS(syst_chauffage!$H$3:$H$27,syst_chauffage!$B$3:$B$27,D5546,syst_chauffage!$C$3:$C$27,E5546)</f>
        <v>41.9343369358804</v>
      </c>
      <c r="L5546" s="12" t="n">
        <f aca="false">H5546*SUMIFS(syst_chauffage!$K$3:$K$27,syst_chauffage!$B$3:$B$27,D5546,syst_chauffage!$C$3:$C$27,E5546)</f>
        <v>0.656885896186565</v>
      </c>
      <c r="N5546" s="0" t="str">
        <f aca="false">A5546</f>
        <v>Café Hôtel Restaurant</v>
      </c>
      <c r="O5546" s="0" t="str">
        <f aca="false">B5546</f>
        <v>Hôtel avec restaurant</v>
      </c>
      <c r="P5546" s="0" t="str">
        <f aca="false">C5546</f>
        <v>Petit Hotel avec restaurant Luxe</v>
      </c>
      <c r="Q5546" s="0" t="str">
        <f aca="false">D5546</f>
        <v>Rooftop</v>
      </c>
      <c r="R5546" s="0" t="str">
        <f aca="false">E5546</f>
        <v>Electricité</v>
      </c>
      <c r="S5546" s="0" t="str">
        <f aca="false">F5546</f>
        <v>0218692101</v>
      </c>
      <c r="T5546" s="0" t="str">
        <f aca="false">G5546</f>
        <v>3</v>
      </c>
      <c r="U5546" s="0" t="n">
        <f aca="false">L5546</f>
        <v>0.656885896186565</v>
      </c>
      <c r="V5546" s="0" t="n">
        <f aca="false">K5546</f>
        <v>41.9343369358804</v>
      </c>
      <c r="W5546" s="0" t="n">
        <f aca="false">J5546</f>
        <v>738</v>
      </c>
    </row>
    <row r="5547" customFormat="false" ht="12.8" hidden="false" customHeight="false" outlineLevel="0" collapsed="false">
      <c r="A5547" s="0" t="s">
        <v>73</v>
      </c>
      <c r="B5547" s="0" t="s">
        <v>426</v>
      </c>
      <c r="C5547" s="0" t="s">
        <v>532</v>
      </c>
      <c r="D5547" s="0" t="s">
        <v>46</v>
      </c>
      <c r="E5547" s="0" t="s">
        <v>30</v>
      </c>
      <c r="F5547" s="0" t="s">
        <v>1559</v>
      </c>
      <c r="G5547" s="0" t="s">
        <v>1611</v>
      </c>
      <c r="H5547" s="0" t="n">
        <v>0.748838805970149</v>
      </c>
      <c r="I5547" s="0" t="n">
        <v>39.6590833815566</v>
      </c>
      <c r="J5547" s="0" t="n">
        <v>792</v>
      </c>
      <c r="K5547" s="0" t="n">
        <f aca="false">I5547*SUMIFS(syst_chauffage!$H$3:$H$27,syst_chauffage!$B$3:$B$27,D5547,syst_chauffage!$C$3:$C$27,E5547)</f>
        <v>68.804840511753</v>
      </c>
      <c r="L5547" s="12" t="n">
        <f aca="false">H5547*SUMIFS(syst_chauffage!$K$3:$K$27,syst_chauffage!$B$3:$B$27,D5547,syst_chauffage!$C$3:$C$27,E5547)</f>
        <v>0.675086082376524</v>
      </c>
      <c r="N5547" s="0" t="str">
        <f aca="false">A5547</f>
        <v>Café Hôtel Restaurant</v>
      </c>
      <c r="O5547" s="0" t="str">
        <f aca="false">B5547</f>
        <v>Hôtel sans restaurant</v>
      </c>
      <c r="P5547" s="0" t="str">
        <f aca="false">C5547</f>
        <v>Petit Hotel sans restaurant Haut de gamme</v>
      </c>
      <c r="Q5547" s="0" t="str">
        <f aca="false">D5547</f>
        <v>Rooftop performant</v>
      </c>
      <c r="R5547" s="0" t="str">
        <f aca="false">E5547</f>
        <v>Electricité</v>
      </c>
      <c r="S5547" s="0" t="str">
        <f aca="false">F5547</f>
        <v>0219720101</v>
      </c>
      <c r="T5547" s="0" t="str">
        <f aca="false">G5547</f>
        <v>3</v>
      </c>
      <c r="U5547" s="0" t="n">
        <f aca="false">L5547</f>
        <v>0.675086082376524</v>
      </c>
      <c r="V5547" s="0" t="n">
        <f aca="false">K5547</f>
        <v>68.804840511753</v>
      </c>
      <c r="W5547" s="0" t="n">
        <f aca="false">J5547</f>
        <v>792</v>
      </c>
    </row>
    <row r="5548" customFormat="false" ht="12.8" hidden="false" customHeight="false" outlineLevel="0" collapsed="false">
      <c r="A5548" s="0" t="s">
        <v>73</v>
      </c>
      <c r="B5548" s="0" t="s">
        <v>426</v>
      </c>
      <c r="C5548" s="0" t="s">
        <v>532</v>
      </c>
      <c r="D5548" s="0" t="s">
        <v>46</v>
      </c>
      <c r="E5548" s="0" t="s">
        <v>30</v>
      </c>
      <c r="F5548" s="0" t="s">
        <v>1560</v>
      </c>
      <c r="G5548" s="0" t="s">
        <v>1611</v>
      </c>
      <c r="H5548" s="0" t="n">
        <v>0.601156082447874</v>
      </c>
      <c r="I5548" s="0" t="n">
        <v>26.4555432567443</v>
      </c>
      <c r="J5548" s="0" t="n">
        <v>792</v>
      </c>
      <c r="K5548" s="0" t="n">
        <f aca="false">I5548*SUMIFS(syst_chauffage!$H$3:$H$27,syst_chauffage!$B$3:$B$27,D5548,syst_chauffage!$C$3:$C$27,E5548)</f>
        <v>45.8979199523958</v>
      </c>
      <c r="L5548" s="12" t="n">
        <f aca="false">H5548*SUMIFS(syst_chauffage!$K$3:$K$27,syst_chauffage!$B$3:$B$27,D5548,syst_chauffage!$C$3:$C$27,E5548)</f>
        <v>0.541948549355403</v>
      </c>
      <c r="N5548" s="0" t="str">
        <f aca="false">A5548</f>
        <v>Café Hôtel Restaurant</v>
      </c>
      <c r="O5548" s="0" t="str">
        <f aca="false">B5548</f>
        <v>Hôtel sans restaurant</v>
      </c>
      <c r="P5548" s="0" t="str">
        <f aca="false">C5548</f>
        <v>Petit Hotel sans restaurant Haut de gamme</v>
      </c>
      <c r="Q5548" s="0" t="str">
        <f aca="false">D5548</f>
        <v>Rooftop performant</v>
      </c>
      <c r="R5548" s="0" t="str">
        <f aca="false">E5548</f>
        <v>Electricité</v>
      </c>
      <c r="S5548" s="0" t="str">
        <f aca="false">F5548</f>
        <v>0219720303</v>
      </c>
      <c r="T5548" s="0" t="str">
        <f aca="false">G5548</f>
        <v>3</v>
      </c>
      <c r="U5548" s="0" t="n">
        <f aca="false">L5548</f>
        <v>0.541948549355403</v>
      </c>
      <c r="V5548" s="0" t="n">
        <f aca="false">K5548</f>
        <v>45.8979199523958</v>
      </c>
      <c r="W5548" s="0" t="n">
        <f aca="false">J5548</f>
        <v>792</v>
      </c>
    </row>
    <row r="5549" customFormat="false" ht="12.8" hidden="false" customHeight="false" outlineLevel="0" collapsed="false">
      <c r="A5549" s="0" t="s">
        <v>73</v>
      </c>
      <c r="B5549" s="0" t="s">
        <v>426</v>
      </c>
      <c r="C5549" s="0" t="s">
        <v>543</v>
      </c>
      <c r="D5549" s="0" t="s">
        <v>42</v>
      </c>
      <c r="E5549" s="0" t="s">
        <v>30</v>
      </c>
      <c r="F5549" s="0" t="s">
        <v>1561</v>
      </c>
      <c r="G5549" s="0" t="s">
        <v>1611</v>
      </c>
      <c r="H5549" s="0" t="n">
        <v>0.864044776119403</v>
      </c>
      <c r="I5549" s="0" t="n">
        <v>47.2131945018532</v>
      </c>
      <c r="J5549" s="0" t="n">
        <v>738</v>
      </c>
      <c r="K5549" s="0" t="n">
        <f aca="false">I5549*SUMIFS(syst_chauffage!$H$3:$H$27,syst_chauffage!$B$3:$B$27,D5549,syst_chauffage!$C$3:$C$27,E5549)</f>
        <v>42.6189841038874</v>
      </c>
      <c r="L5549" s="12" t="n">
        <f aca="false">H5549*SUMIFS(syst_chauffage!$K$3:$K$27,syst_chauffage!$B$3:$B$27,D5549,syst_chauffage!$C$3:$C$27,E5549)</f>
        <v>0.770329569905692</v>
      </c>
      <c r="N5549" s="0" t="str">
        <f aca="false">A5549</f>
        <v>Café Hôtel Restaurant</v>
      </c>
      <c r="O5549" s="0" t="str">
        <f aca="false">B5549</f>
        <v>Hôtel sans restaurant</v>
      </c>
      <c r="P5549" s="0" t="str">
        <f aca="false">C5549</f>
        <v>Petit Hotel sans restaurant Luxe</v>
      </c>
      <c r="Q5549" s="0" t="str">
        <f aca="false">D5549</f>
        <v>Rooftop</v>
      </c>
      <c r="R5549" s="0" t="str">
        <f aca="false">E5549</f>
        <v>Electricité</v>
      </c>
      <c r="S5549" s="0" t="str">
        <f aca="false">F5549</f>
        <v>0219722101</v>
      </c>
      <c r="T5549" s="0" t="str">
        <f aca="false">G5549</f>
        <v>3</v>
      </c>
      <c r="U5549" s="0" t="n">
        <f aca="false">L5549</f>
        <v>0.770329569905692</v>
      </c>
      <c r="V5549" s="0" t="n">
        <f aca="false">K5549</f>
        <v>42.6189841038874</v>
      </c>
      <c r="W5549" s="0" t="n">
        <f aca="false">J5549</f>
        <v>738</v>
      </c>
    </row>
    <row r="5550" customFormat="false" ht="12.8" hidden="false" customHeight="false" outlineLevel="0" collapsed="false">
      <c r="A5550" s="0" t="s">
        <v>73</v>
      </c>
      <c r="B5550" s="0" t="s">
        <v>426</v>
      </c>
      <c r="C5550" s="0" t="s">
        <v>543</v>
      </c>
      <c r="D5550" s="0" t="s">
        <v>42</v>
      </c>
      <c r="E5550" s="0" t="s">
        <v>30</v>
      </c>
      <c r="F5550" s="0" t="s">
        <v>1562</v>
      </c>
      <c r="G5550" s="0" t="s">
        <v>1611</v>
      </c>
      <c r="H5550" s="0" t="n">
        <v>0.767832329983296</v>
      </c>
      <c r="I5550" s="0" t="n">
        <v>31.4946943532671</v>
      </c>
      <c r="J5550" s="0" t="n">
        <v>738</v>
      </c>
      <c r="K5550" s="0" t="n">
        <f aca="false">I5550*SUMIFS(syst_chauffage!$H$3:$H$27,syst_chauffage!$B$3:$B$27,D5550,syst_chauffage!$C$3:$C$27,E5550)</f>
        <v>28.4300160614211</v>
      </c>
      <c r="L5550" s="12" t="n">
        <f aca="false">H5550*SUMIFS(syst_chauffage!$K$3:$K$27,syst_chauffage!$B$3:$B$27,D5550,syst_chauffage!$C$3:$C$27,E5550)</f>
        <v>0.684552426984386</v>
      </c>
      <c r="N5550" s="0" t="str">
        <f aca="false">A5550</f>
        <v>Café Hôtel Restaurant</v>
      </c>
      <c r="O5550" s="0" t="str">
        <f aca="false">B5550</f>
        <v>Hôtel sans restaurant</v>
      </c>
      <c r="P5550" s="0" t="str">
        <f aca="false">C5550</f>
        <v>Petit Hotel sans restaurant Luxe</v>
      </c>
      <c r="Q5550" s="0" t="str">
        <f aca="false">D5550</f>
        <v>Rooftop</v>
      </c>
      <c r="R5550" s="0" t="str">
        <f aca="false">E5550</f>
        <v>Electricité</v>
      </c>
      <c r="S5550" s="0" t="str">
        <f aca="false">F5550</f>
        <v>0219722303</v>
      </c>
      <c r="T5550" s="0" t="str">
        <f aca="false">G5550</f>
        <v>3</v>
      </c>
      <c r="U5550" s="0" t="n">
        <f aca="false">L5550</f>
        <v>0.684552426984386</v>
      </c>
      <c r="V5550" s="0" t="n">
        <f aca="false">K5550</f>
        <v>28.4300160614211</v>
      </c>
      <c r="W5550" s="0" t="n">
        <f aca="false">J5550</f>
        <v>738</v>
      </c>
    </row>
    <row r="5551" customFormat="false" ht="12.8" hidden="false" customHeight="false" outlineLevel="0" collapsed="false">
      <c r="A5551" s="0" t="s">
        <v>73</v>
      </c>
      <c r="B5551" s="0" t="s">
        <v>426</v>
      </c>
      <c r="C5551" s="0" t="s">
        <v>491</v>
      </c>
      <c r="D5551" s="0" t="s">
        <v>46</v>
      </c>
      <c r="E5551" s="0" t="s">
        <v>30</v>
      </c>
      <c r="F5551" s="0" t="s">
        <v>1563</v>
      </c>
      <c r="G5551" s="0" t="s">
        <v>1611</v>
      </c>
      <c r="H5551" s="0" t="n">
        <v>0.8736</v>
      </c>
      <c r="I5551" s="0" t="n">
        <v>27.4235861958144</v>
      </c>
      <c r="J5551" s="0" t="n">
        <v>792</v>
      </c>
      <c r="K5551" s="0" t="n">
        <f aca="false">I5551*SUMIFS(syst_chauffage!$H$3:$H$27,syst_chauffage!$B$3:$B$27,D5551,syst_chauffage!$C$3:$C$27,E5551)</f>
        <v>47.5773848908674</v>
      </c>
      <c r="L5551" s="12" t="n">
        <f aca="false">H5551*SUMIFS(syst_chauffage!$K$3:$K$27,syst_chauffage!$B$3:$B$27,D5551,syst_chauffage!$C$3:$C$27,E5551)</f>
        <v>0.787559614782625</v>
      </c>
      <c r="N5551" s="0" t="str">
        <f aca="false">A5551</f>
        <v>Café Hôtel Restaurant</v>
      </c>
      <c r="O5551" s="0" t="str">
        <f aca="false">B5551</f>
        <v>Hôtel sans restaurant</v>
      </c>
      <c r="P5551" s="0" t="str">
        <f aca="false">C5551</f>
        <v>Moyen Hotel sans restaurant Haut de gamme</v>
      </c>
      <c r="Q5551" s="0" t="str">
        <f aca="false">D5551</f>
        <v>Rooftop performant</v>
      </c>
      <c r="R5551" s="0" t="str">
        <f aca="false">E5551</f>
        <v>Electricité</v>
      </c>
      <c r="S5551" s="0" t="str">
        <f aca="false">F5551</f>
        <v>0219580101</v>
      </c>
      <c r="T5551" s="0" t="str">
        <f aca="false">G5551</f>
        <v>3</v>
      </c>
      <c r="U5551" s="0" t="n">
        <f aca="false">L5551</f>
        <v>0.787559614782625</v>
      </c>
      <c r="V5551" s="0" t="n">
        <f aca="false">K5551</f>
        <v>47.5773848908674</v>
      </c>
      <c r="W5551" s="0" t="n">
        <f aca="false">J5551</f>
        <v>792</v>
      </c>
    </row>
    <row r="5552" customFormat="false" ht="12.8" hidden="false" customHeight="false" outlineLevel="0" collapsed="false">
      <c r="A5552" s="0" t="s">
        <v>73</v>
      </c>
      <c r="B5552" s="0" t="s">
        <v>426</v>
      </c>
      <c r="C5552" s="0" t="s">
        <v>504</v>
      </c>
      <c r="D5552" s="0" t="s">
        <v>42</v>
      </c>
      <c r="E5552" s="0" t="s">
        <v>30</v>
      </c>
      <c r="F5552" s="0" t="s">
        <v>1564</v>
      </c>
      <c r="G5552" s="0" t="s">
        <v>1611</v>
      </c>
      <c r="H5552" s="0" t="n">
        <v>1.008</v>
      </c>
      <c r="I5552" s="0" t="n">
        <v>32.6471264235886</v>
      </c>
      <c r="J5552" s="0" t="n">
        <v>738</v>
      </c>
      <c r="K5552" s="0" t="n">
        <f aca="false">I5552*SUMIFS(syst_chauffage!$H$3:$H$27,syst_chauffage!$B$3:$B$27,D5552,syst_chauffage!$C$3:$C$27,E5552)</f>
        <v>29.4703075435811</v>
      </c>
      <c r="L5552" s="12" t="n">
        <f aca="false">H5552*SUMIFS(syst_chauffage!$K$3:$K$27,syst_chauffage!$B$3:$B$27,D5552,syst_chauffage!$C$3:$C$27,E5552)</f>
        <v>0.898671258626571</v>
      </c>
      <c r="N5552" s="0" t="str">
        <f aca="false">A5552</f>
        <v>Café Hôtel Restaurant</v>
      </c>
      <c r="O5552" s="0" t="str">
        <f aca="false">B5552</f>
        <v>Hôtel sans restaurant</v>
      </c>
      <c r="P5552" s="0" t="str">
        <f aca="false">C5552</f>
        <v>Moyen Hotel sans restaurant Luxe</v>
      </c>
      <c r="Q5552" s="0" t="str">
        <f aca="false">D5552</f>
        <v>Rooftop</v>
      </c>
      <c r="R5552" s="0" t="str">
        <f aca="false">E5552</f>
        <v>Electricité</v>
      </c>
      <c r="S5552" s="0" t="str">
        <f aca="false">F5552</f>
        <v>0219582101</v>
      </c>
      <c r="T5552" s="0" t="str">
        <f aca="false">G5552</f>
        <v>3</v>
      </c>
      <c r="U5552" s="0" t="n">
        <f aca="false">L5552</f>
        <v>0.898671258626571</v>
      </c>
      <c r="V5552" s="0" t="n">
        <f aca="false">K5552</f>
        <v>29.4703075435811</v>
      </c>
      <c r="W5552" s="0" t="n">
        <f aca="false">J5552</f>
        <v>738</v>
      </c>
    </row>
    <row r="5553" customFormat="false" ht="12.8" hidden="false" customHeight="false" outlineLevel="0" collapsed="false">
      <c r="A5553" s="0" t="s">
        <v>73</v>
      </c>
      <c r="B5553" s="0" t="s">
        <v>426</v>
      </c>
      <c r="C5553" s="0" t="s">
        <v>457</v>
      </c>
      <c r="D5553" s="0" t="s">
        <v>19</v>
      </c>
      <c r="E5553" s="0" t="s">
        <v>58</v>
      </c>
      <c r="F5553" s="0" t="s">
        <v>1565</v>
      </c>
      <c r="G5553" s="0" t="s">
        <v>1611</v>
      </c>
      <c r="H5553" s="0" t="n">
        <v>0.472635496700769</v>
      </c>
      <c r="I5553" s="0" t="n">
        <v>11.2149895283746</v>
      </c>
      <c r="J5553" s="0" t="n">
        <v>935</v>
      </c>
      <c r="K5553" s="0" t="n">
        <f aca="false">I5553*SUMIFS(syst_chauffage!$H$3:$H$27,syst_chauffage!$B$3:$B$27,D5553,syst_chauffage!$C$3:$C$27,E5553)</f>
        <v>18.4480924281024</v>
      </c>
      <c r="L5553" s="12" t="n">
        <f aca="false">H5553*SUMIFS(syst_chauffage!$K$3:$K$27,syst_chauffage!$B$3:$B$27,D5553,syst_chauffage!$C$3:$C$27,E5553)</f>
        <v>0.472635496700769</v>
      </c>
      <c r="N5553" s="0" t="str">
        <f aca="false">A5553</f>
        <v>Café Hôtel Restaurant</v>
      </c>
      <c r="O5553" s="0" t="str">
        <f aca="false">B5553</f>
        <v>Hôtel sans restaurant</v>
      </c>
      <c r="P5553" s="0" t="str">
        <f aca="false">C5553</f>
        <v>Grand Hotel sans restaurant Luxe</v>
      </c>
      <c r="Q5553" s="0" t="str">
        <f aca="false">D5553</f>
        <v>Autre système centralisé</v>
      </c>
      <c r="R5553" s="0" t="str">
        <f aca="false">E5553</f>
        <v>Urbain</v>
      </c>
      <c r="S5553" s="0" t="str">
        <f aca="false">F5553</f>
        <v>0219250303</v>
      </c>
      <c r="T5553" s="0" t="str">
        <f aca="false">G5553</f>
        <v>3</v>
      </c>
      <c r="U5553" s="0" t="n">
        <f aca="false">L5553</f>
        <v>0.472635496700769</v>
      </c>
      <c r="V5553" s="0" t="n">
        <f aca="false">K5553</f>
        <v>18.4480924281024</v>
      </c>
      <c r="W5553" s="0" t="n">
        <f aca="false">J5553</f>
        <v>935</v>
      </c>
    </row>
    <row r="5554" customFormat="false" ht="12.8" hidden="false" customHeight="false" outlineLevel="0" collapsed="false">
      <c r="A5554" s="0" t="s">
        <v>73</v>
      </c>
      <c r="B5554" s="0" t="s">
        <v>426</v>
      </c>
      <c r="C5554" s="0" t="s">
        <v>457</v>
      </c>
      <c r="D5554" s="0" t="s">
        <v>51</v>
      </c>
      <c r="E5554" s="0" t="s">
        <v>58</v>
      </c>
      <c r="F5554" s="0" t="s">
        <v>1566</v>
      </c>
      <c r="G5554" s="0" t="s">
        <v>1611</v>
      </c>
      <c r="H5554" s="0" t="n">
        <v>0.73690396322077</v>
      </c>
      <c r="I5554" s="0" t="n">
        <v>13.3511780099698</v>
      </c>
      <c r="J5554" s="0" t="n">
        <v>935</v>
      </c>
      <c r="K5554" s="0" t="n">
        <f aca="false">I5554*SUMIFS(syst_chauffage!$H$3:$H$27,syst_chauffage!$B$3:$B$27,D5554,syst_chauffage!$C$3:$C$27,E5554)</f>
        <v>28.4914072905984</v>
      </c>
      <c r="L5554" s="12" t="n">
        <f aca="false">H5554*SUMIFS(syst_chauffage!$K$3:$K$27,syst_chauffage!$B$3:$B$27,D5554,syst_chauffage!$C$3:$C$27,E5554)</f>
        <v>0.73690396322077</v>
      </c>
      <c r="N5554" s="0" t="str">
        <f aca="false">A5554</f>
        <v>Café Hôtel Restaurant</v>
      </c>
      <c r="O5554" s="0" t="str">
        <f aca="false">B5554</f>
        <v>Hôtel sans restaurant</v>
      </c>
      <c r="P5554" s="0" t="str">
        <f aca="false">C5554</f>
        <v>Grand Hotel sans restaurant Luxe</v>
      </c>
      <c r="Q5554" s="0" t="str">
        <f aca="false">D5554</f>
        <v>Autre système centralisé performant</v>
      </c>
      <c r="R5554" s="0" t="str">
        <f aca="false">E5554</f>
        <v>Urbain</v>
      </c>
      <c r="S5554" s="0" t="str">
        <f aca="false">F5554</f>
        <v>0219252303</v>
      </c>
      <c r="T5554" s="0" t="str">
        <f aca="false">G5554</f>
        <v>3</v>
      </c>
      <c r="U5554" s="0" t="n">
        <f aca="false">L5554</f>
        <v>0.73690396322077</v>
      </c>
      <c r="V5554" s="0" t="n">
        <f aca="false">K5554</f>
        <v>28.4914072905984</v>
      </c>
      <c r="W5554" s="0" t="n">
        <f aca="false">J5554</f>
        <v>935</v>
      </c>
    </row>
    <row r="5555" customFormat="false" ht="12.8" hidden="false" customHeight="false" outlineLevel="0" collapsed="false">
      <c r="A5555" s="0" t="s">
        <v>79</v>
      </c>
      <c r="B5555" s="0" t="s">
        <v>1567</v>
      </c>
      <c r="C5555" s="0" t="s">
        <v>43</v>
      </c>
      <c r="D5555" s="0" t="s">
        <v>43</v>
      </c>
      <c r="E5555" s="0" t="s">
        <v>30</v>
      </c>
      <c r="F5555" s="0" t="s">
        <v>1568</v>
      </c>
      <c r="G5555" s="0" t="s">
        <v>1611</v>
      </c>
      <c r="H5555" s="0" t="n">
        <v>1.05</v>
      </c>
      <c r="I5555" s="0" t="n">
        <v>45.7866597510231</v>
      </c>
      <c r="J5555" s="0" t="n">
        <v>0</v>
      </c>
      <c r="K5555" s="0" t="n">
        <f aca="false">I5555*SUMIFS(syst_chauffage!$H$3:$H$27,syst_chauffage!$B$3:$B$27,D5555,syst_chauffage!$C$3:$C$27,E5555)</f>
        <v>20</v>
      </c>
      <c r="L5555" s="12" t="n">
        <f aca="false">H5555*SUMIFS(syst_chauffage!$K$3:$K$27,syst_chauffage!$B$3:$B$27,D5555,syst_chauffage!$C$3:$C$27,E5555)</f>
        <v>1.05</v>
      </c>
      <c r="N5555" s="0" t="str">
        <f aca="false">A5555</f>
        <v>Transport</v>
      </c>
      <c r="O5555" s="0" t="str">
        <f aca="false">B5555</f>
        <v>Transport routier</v>
      </c>
      <c r="P5555" s="0" t="str">
        <f aca="false">C5555</f>
        <v>nr</v>
      </c>
      <c r="Q5555" s="0" t="str">
        <f aca="false">D5555</f>
        <v>nr</v>
      </c>
      <c r="R5555" s="0" t="str">
        <f aca="false">E5555</f>
        <v>Electricité</v>
      </c>
      <c r="S5555" s="0" t="str">
        <f aca="false">F5555</f>
        <v>0834600802</v>
      </c>
      <c r="T5555" s="0" t="str">
        <f aca="false">G5555</f>
        <v>3</v>
      </c>
      <c r="U5555" s="0" t="n">
        <f aca="false">L5555</f>
        <v>1.05</v>
      </c>
      <c r="V5555" s="0" t="n">
        <f aca="false">K5555</f>
        <v>20</v>
      </c>
      <c r="W5555" s="0" t="n">
        <f aca="false">J5555</f>
        <v>0</v>
      </c>
    </row>
    <row r="5556" customFormat="false" ht="12.8" hidden="false" customHeight="false" outlineLevel="0" collapsed="false">
      <c r="A5556" s="0" t="s">
        <v>79</v>
      </c>
      <c r="B5556" s="0" t="s">
        <v>1569</v>
      </c>
      <c r="C5556" s="0" t="s">
        <v>43</v>
      </c>
      <c r="D5556" s="0" t="s">
        <v>43</v>
      </c>
      <c r="E5556" s="0" t="s">
        <v>57</v>
      </c>
      <c r="F5556" s="0" t="s">
        <v>1570</v>
      </c>
      <c r="G5556" s="0" t="s">
        <v>1611</v>
      </c>
      <c r="H5556" s="0" t="n">
        <v>1.05</v>
      </c>
      <c r="I5556" s="0" t="n">
        <v>35.7587415700673</v>
      </c>
      <c r="J5556" s="0" t="n">
        <v>0</v>
      </c>
      <c r="K5556" s="0" t="n">
        <f aca="false">I5556*SUMIFS(syst_chauffage!$H$3:$H$27,syst_chauffage!$B$3:$B$27,D5556,syst_chauffage!$C$3:$C$27,E5556)</f>
        <v>35.7587415700673</v>
      </c>
      <c r="L5556" s="12" t="n">
        <f aca="false">H5556*SUMIFS(syst_chauffage!$K$3:$K$27,syst_chauffage!$B$3:$B$27,D5556,syst_chauffage!$C$3:$C$27,E5556)</f>
        <v>1.05</v>
      </c>
      <c r="N5556" s="0" t="str">
        <f aca="false">A5556</f>
        <v>Transport</v>
      </c>
      <c r="O5556" s="0" t="str">
        <f aca="false">B5556</f>
        <v>Service</v>
      </c>
      <c r="P5556" s="0" t="str">
        <f aca="false">C5556</f>
        <v>nr</v>
      </c>
      <c r="Q5556" s="0" t="str">
        <f aca="false">D5556</f>
        <v>nr</v>
      </c>
      <c r="R5556" s="0" t="str">
        <f aca="false">E5556</f>
        <v>Autres</v>
      </c>
      <c r="S5556" s="0" t="str">
        <f aca="false">F5556</f>
        <v>0827600801</v>
      </c>
      <c r="T5556" s="0" t="str">
        <f aca="false">G5556</f>
        <v>3</v>
      </c>
      <c r="U5556" s="0" t="n">
        <f aca="false">L5556</f>
        <v>1.05</v>
      </c>
      <c r="V5556" s="0" t="n">
        <f aca="false">K5556</f>
        <v>35.7587415700673</v>
      </c>
      <c r="W5556" s="0" t="n">
        <f aca="false">J5556</f>
        <v>0</v>
      </c>
    </row>
    <row r="5557" customFormat="false" ht="12.8" hidden="false" customHeight="false" outlineLevel="0" collapsed="false">
      <c r="A5557" s="0" t="s">
        <v>79</v>
      </c>
      <c r="B5557" s="0" t="s">
        <v>1567</v>
      </c>
      <c r="C5557" s="0" t="s">
        <v>43</v>
      </c>
      <c r="D5557" s="0" t="s">
        <v>43</v>
      </c>
      <c r="E5557" s="0" t="s">
        <v>58</v>
      </c>
      <c r="F5557" s="0" t="s">
        <v>1571</v>
      </c>
      <c r="G5557" s="0" t="s">
        <v>1611</v>
      </c>
      <c r="H5557" s="0" t="n">
        <v>1.05</v>
      </c>
      <c r="I5557" s="0" t="n">
        <v>31.3342165536017</v>
      </c>
      <c r="J5557" s="0" t="n">
        <v>0</v>
      </c>
      <c r="K5557" s="0" t="n">
        <f aca="false">I5557*SUMIFS(syst_chauffage!$H$3:$H$27,syst_chauffage!$B$3:$B$27,D5557,syst_chauffage!$C$3:$C$27,E5557)</f>
        <v>35</v>
      </c>
      <c r="L5557" s="12" t="n">
        <f aca="false">H5557*SUMIFS(syst_chauffage!$K$3:$K$27,syst_chauffage!$B$3:$B$27,D5557,syst_chauffage!$C$3:$C$27,E5557)</f>
        <v>1.05</v>
      </c>
      <c r="N5557" s="0" t="str">
        <f aca="false">A5557</f>
        <v>Transport</v>
      </c>
      <c r="O5557" s="0" t="str">
        <f aca="false">B5557</f>
        <v>Transport routier</v>
      </c>
      <c r="P5557" s="0" t="str">
        <f aca="false">C5557</f>
        <v>nr</v>
      </c>
      <c r="Q5557" s="0" t="str">
        <f aca="false">D5557</f>
        <v>nr</v>
      </c>
      <c r="R5557" s="0" t="str">
        <f aca="false">E5557</f>
        <v>Urbain</v>
      </c>
      <c r="S5557" s="0" t="str">
        <f aca="false">F5557</f>
        <v>0834600806</v>
      </c>
      <c r="T5557" s="0" t="str">
        <f aca="false">G5557</f>
        <v>3</v>
      </c>
      <c r="U5557" s="0" t="n">
        <f aca="false">L5557</f>
        <v>1.05</v>
      </c>
      <c r="V5557" s="0" t="n">
        <f aca="false">K5557</f>
        <v>35</v>
      </c>
      <c r="W5557" s="0" t="n">
        <f aca="false">J5557</f>
        <v>0</v>
      </c>
    </row>
    <row r="5558" customFormat="false" ht="12.8" hidden="false" customHeight="false" outlineLevel="0" collapsed="false">
      <c r="A5558" s="0" t="s">
        <v>79</v>
      </c>
      <c r="B5558" s="0" t="s">
        <v>1572</v>
      </c>
      <c r="C5558" s="0" t="s">
        <v>43</v>
      </c>
      <c r="D5558" s="0" t="s">
        <v>43</v>
      </c>
      <c r="E5558" s="0" t="s">
        <v>57</v>
      </c>
      <c r="F5558" s="0" t="s">
        <v>1573</v>
      </c>
      <c r="G5558" s="0" t="s">
        <v>1611</v>
      </c>
      <c r="H5558" s="0" t="n">
        <v>1.05</v>
      </c>
      <c r="I5558" s="0" t="n">
        <v>35.7587415700673</v>
      </c>
      <c r="J5558" s="0" t="n">
        <v>0</v>
      </c>
      <c r="K5558" s="0" t="n">
        <f aca="false">I5558*SUMIFS(syst_chauffage!$H$3:$H$27,syst_chauffage!$B$3:$B$27,D5558,syst_chauffage!$C$3:$C$27,E5558)</f>
        <v>35.7587415700673</v>
      </c>
      <c r="L5558" s="12" t="n">
        <f aca="false">H5558*SUMIFS(syst_chauffage!$K$3:$K$27,syst_chauffage!$B$3:$B$27,D5558,syst_chauffage!$C$3:$C$27,E5558)</f>
        <v>1.05</v>
      </c>
      <c r="N5558" s="0" t="str">
        <f aca="false">A5558</f>
        <v>Transport</v>
      </c>
      <c r="O5558" s="0" t="str">
        <f aca="false">B5558</f>
        <v>Transport urbain</v>
      </c>
      <c r="P5558" s="0" t="str">
        <f aca="false">C5558</f>
        <v>nr</v>
      </c>
      <c r="Q5558" s="0" t="str">
        <f aca="false">D5558</f>
        <v>nr</v>
      </c>
      <c r="R5558" s="0" t="str">
        <f aca="false">E5558</f>
        <v>Autres</v>
      </c>
      <c r="S5558" s="0" t="str">
        <f aca="false">F5558</f>
        <v>0835600801</v>
      </c>
      <c r="T5558" s="0" t="str">
        <f aca="false">G5558</f>
        <v>3</v>
      </c>
      <c r="U5558" s="0" t="n">
        <f aca="false">L5558</f>
        <v>1.05</v>
      </c>
      <c r="V5558" s="0" t="n">
        <f aca="false">K5558</f>
        <v>35.7587415700673</v>
      </c>
      <c r="W5558" s="0" t="n">
        <f aca="false">J5558</f>
        <v>0</v>
      </c>
    </row>
    <row r="5559" customFormat="false" ht="12.8" hidden="false" customHeight="false" outlineLevel="0" collapsed="false">
      <c r="A5559" s="0" t="s">
        <v>79</v>
      </c>
      <c r="B5559" s="0" t="s">
        <v>1569</v>
      </c>
      <c r="C5559" s="0" t="s">
        <v>43</v>
      </c>
      <c r="D5559" s="0" t="s">
        <v>43</v>
      </c>
      <c r="E5559" s="0" t="s">
        <v>14</v>
      </c>
      <c r="F5559" s="0" t="s">
        <v>1574</v>
      </c>
      <c r="G5559" s="0" t="s">
        <v>1611</v>
      </c>
      <c r="H5559" s="0" t="n">
        <v>1.05</v>
      </c>
      <c r="I5559" s="0" t="n">
        <v>15.4120070686871</v>
      </c>
      <c r="J5559" s="0" t="n">
        <v>0</v>
      </c>
      <c r="K5559" s="0" t="n">
        <f aca="false">I5559*SUMIFS(syst_chauffage!$H$3:$H$27,syst_chauffage!$B$3:$B$27,D5559,syst_chauffage!$C$3:$C$27,E5559)</f>
        <v>25</v>
      </c>
      <c r="L5559" s="12" t="n">
        <f aca="false">H5559*SUMIFS(syst_chauffage!$K$3:$K$27,syst_chauffage!$B$3:$B$27,D5559,syst_chauffage!$C$3:$C$27,E5559)</f>
        <v>1.05</v>
      </c>
      <c r="N5559" s="0" t="str">
        <f aca="false">A5559</f>
        <v>Transport</v>
      </c>
      <c r="O5559" s="0" t="str">
        <f aca="false">B5559</f>
        <v>Service</v>
      </c>
      <c r="P5559" s="0" t="str">
        <f aca="false">C5559</f>
        <v>nr</v>
      </c>
      <c r="Q5559" s="0" t="str">
        <f aca="false">D5559</f>
        <v>nr</v>
      </c>
      <c r="R5559" s="0" t="str">
        <f aca="false">E5559</f>
        <v>Gaz</v>
      </c>
      <c r="S5559" s="0" t="str">
        <f aca="false">F5559</f>
        <v>0827600804</v>
      </c>
      <c r="T5559" s="0" t="str">
        <f aca="false">G5559</f>
        <v>3</v>
      </c>
      <c r="U5559" s="0" t="n">
        <f aca="false">L5559</f>
        <v>1.05</v>
      </c>
      <c r="V5559" s="0" t="n">
        <f aca="false">K5559</f>
        <v>25</v>
      </c>
      <c r="W5559" s="0" t="n">
        <f aca="false">J5559</f>
        <v>0</v>
      </c>
    </row>
    <row r="5560" customFormat="false" ht="12.8" hidden="false" customHeight="false" outlineLevel="0" collapsed="false">
      <c r="A5560" s="0" t="s">
        <v>79</v>
      </c>
      <c r="B5560" s="0" t="s">
        <v>1575</v>
      </c>
      <c r="C5560" s="0" t="s">
        <v>43</v>
      </c>
      <c r="D5560" s="0" t="s">
        <v>43</v>
      </c>
      <c r="E5560" s="0" t="s">
        <v>30</v>
      </c>
      <c r="F5560" s="0" t="s">
        <v>1576</v>
      </c>
      <c r="G5560" s="0" t="s">
        <v>1611</v>
      </c>
      <c r="H5560" s="0" t="n">
        <v>1.05</v>
      </c>
      <c r="I5560" s="0" t="n">
        <v>45.7866597510231</v>
      </c>
      <c r="J5560" s="0" t="n">
        <v>0</v>
      </c>
      <c r="K5560" s="0" t="n">
        <f aca="false">I5560*SUMIFS(syst_chauffage!$H$3:$H$27,syst_chauffage!$B$3:$B$27,D5560,syst_chauffage!$C$3:$C$27,E5560)</f>
        <v>20</v>
      </c>
      <c r="L5560" s="12" t="n">
        <f aca="false">H5560*SUMIFS(syst_chauffage!$K$3:$K$27,syst_chauffage!$B$3:$B$27,D5560,syst_chauffage!$C$3:$C$27,E5560)</f>
        <v>1.05</v>
      </c>
      <c r="N5560" s="0" t="str">
        <f aca="false">A5560</f>
        <v>Transport</v>
      </c>
      <c r="O5560" s="0" t="str">
        <f aca="false">B5560</f>
        <v>Transport ferroviaire</v>
      </c>
      <c r="P5560" s="0" t="str">
        <f aca="false">C5560</f>
        <v>nr</v>
      </c>
      <c r="Q5560" s="0" t="str">
        <f aca="false">D5560</f>
        <v>nr</v>
      </c>
      <c r="R5560" s="0" t="str">
        <f aca="false">E5560</f>
        <v>Electricité</v>
      </c>
      <c r="S5560" s="0" t="str">
        <f aca="false">F5560</f>
        <v>0832600802</v>
      </c>
      <c r="T5560" s="0" t="str">
        <f aca="false">G5560</f>
        <v>3</v>
      </c>
      <c r="U5560" s="0" t="n">
        <f aca="false">L5560</f>
        <v>1.05</v>
      </c>
      <c r="V5560" s="0" t="n">
        <f aca="false">K5560</f>
        <v>20</v>
      </c>
      <c r="W5560" s="0" t="n">
        <f aca="false">J5560</f>
        <v>0</v>
      </c>
    </row>
    <row r="5561" customFormat="false" ht="12.8" hidden="false" customHeight="false" outlineLevel="0" collapsed="false">
      <c r="A5561" s="0" t="s">
        <v>79</v>
      </c>
      <c r="B5561" s="0" t="s">
        <v>1572</v>
      </c>
      <c r="C5561" s="0" t="s">
        <v>43</v>
      </c>
      <c r="D5561" s="0" t="s">
        <v>43</v>
      </c>
      <c r="E5561" s="0" t="s">
        <v>23</v>
      </c>
      <c r="F5561" s="0" t="s">
        <v>1577</v>
      </c>
      <c r="G5561" s="0" t="s">
        <v>1611</v>
      </c>
      <c r="H5561" s="0" t="n">
        <v>1.05</v>
      </c>
      <c r="I5561" s="0" t="n">
        <v>20.3444004805829</v>
      </c>
      <c r="J5561" s="0" t="n">
        <v>0</v>
      </c>
      <c r="K5561" s="0" t="n">
        <f aca="false">I5561*SUMIFS(syst_chauffage!$H$3:$H$27,syst_chauffage!$B$3:$B$27,D5561,syst_chauffage!$C$3:$C$27,E5561)</f>
        <v>30</v>
      </c>
      <c r="L5561" s="12" t="n">
        <f aca="false">H5561*SUMIFS(syst_chauffage!$K$3:$K$27,syst_chauffage!$B$3:$B$27,D5561,syst_chauffage!$C$3:$C$27,E5561)</f>
        <v>1.05</v>
      </c>
      <c r="N5561" s="0" t="str">
        <f aca="false">A5561</f>
        <v>Transport</v>
      </c>
      <c r="O5561" s="0" t="str">
        <f aca="false">B5561</f>
        <v>Transport urbain</v>
      </c>
      <c r="P5561" s="0" t="str">
        <f aca="false">C5561</f>
        <v>nr</v>
      </c>
      <c r="Q5561" s="0" t="str">
        <f aca="false">D5561</f>
        <v>nr</v>
      </c>
      <c r="R5561" s="0" t="str">
        <f aca="false">E5561</f>
        <v>Fioul</v>
      </c>
      <c r="S5561" s="0" t="str">
        <f aca="false">F5561</f>
        <v>0835600803</v>
      </c>
      <c r="T5561" s="0" t="str">
        <f aca="false">G5561</f>
        <v>3</v>
      </c>
      <c r="U5561" s="0" t="n">
        <f aca="false">L5561</f>
        <v>1.05</v>
      </c>
      <c r="V5561" s="0" t="n">
        <f aca="false">K5561</f>
        <v>30</v>
      </c>
      <c r="W5561" s="0" t="n">
        <f aca="false">J5561</f>
        <v>0</v>
      </c>
    </row>
    <row r="5562" customFormat="false" ht="12.8" hidden="false" customHeight="false" outlineLevel="0" collapsed="false">
      <c r="A5562" s="0" t="s">
        <v>79</v>
      </c>
      <c r="B5562" s="0" t="s">
        <v>1575</v>
      </c>
      <c r="C5562" s="0" t="s">
        <v>43</v>
      </c>
      <c r="D5562" s="0" t="s">
        <v>43</v>
      </c>
      <c r="E5562" s="0" t="s">
        <v>23</v>
      </c>
      <c r="F5562" s="0" t="s">
        <v>1578</v>
      </c>
      <c r="G5562" s="0" t="s">
        <v>1611</v>
      </c>
      <c r="H5562" s="0" t="n">
        <v>1.05</v>
      </c>
      <c r="I5562" s="0" t="n">
        <v>20.3444004805829</v>
      </c>
      <c r="J5562" s="0" t="n">
        <v>0</v>
      </c>
      <c r="K5562" s="0" t="n">
        <f aca="false">I5562*SUMIFS(syst_chauffage!$H$3:$H$27,syst_chauffage!$B$3:$B$27,D5562,syst_chauffage!$C$3:$C$27,E5562)</f>
        <v>30</v>
      </c>
      <c r="L5562" s="12" t="n">
        <f aca="false">H5562*SUMIFS(syst_chauffage!$K$3:$K$27,syst_chauffage!$B$3:$B$27,D5562,syst_chauffage!$C$3:$C$27,E5562)</f>
        <v>1.05</v>
      </c>
      <c r="N5562" s="0" t="str">
        <f aca="false">A5562</f>
        <v>Transport</v>
      </c>
      <c r="O5562" s="0" t="str">
        <f aca="false">B5562</f>
        <v>Transport ferroviaire</v>
      </c>
      <c r="P5562" s="0" t="str">
        <f aca="false">C5562</f>
        <v>nr</v>
      </c>
      <c r="Q5562" s="0" t="str">
        <f aca="false">D5562</f>
        <v>nr</v>
      </c>
      <c r="R5562" s="0" t="str">
        <f aca="false">E5562</f>
        <v>Fioul</v>
      </c>
      <c r="S5562" s="0" t="str">
        <f aca="false">F5562</f>
        <v>0832600803</v>
      </c>
      <c r="T5562" s="0" t="str">
        <f aca="false">G5562</f>
        <v>3</v>
      </c>
      <c r="U5562" s="0" t="n">
        <f aca="false">L5562</f>
        <v>1.05</v>
      </c>
      <c r="V5562" s="0" t="n">
        <f aca="false">K5562</f>
        <v>30</v>
      </c>
      <c r="W5562" s="0" t="n">
        <f aca="false">J5562</f>
        <v>0</v>
      </c>
    </row>
    <row r="5563" customFormat="false" ht="12.8" hidden="false" customHeight="false" outlineLevel="0" collapsed="false">
      <c r="A5563" s="0" t="s">
        <v>79</v>
      </c>
      <c r="B5563" s="0" t="s">
        <v>1572</v>
      </c>
      <c r="C5563" s="0" t="s">
        <v>43</v>
      </c>
      <c r="D5563" s="0" t="s">
        <v>43</v>
      </c>
      <c r="E5563" s="0" t="s">
        <v>30</v>
      </c>
      <c r="F5563" s="0" t="s">
        <v>1579</v>
      </c>
      <c r="G5563" s="0" t="s">
        <v>1611</v>
      </c>
      <c r="H5563" s="0" t="n">
        <v>1.05</v>
      </c>
      <c r="I5563" s="0" t="n">
        <v>45.7866597510231</v>
      </c>
      <c r="J5563" s="0" t="n">
        <v>0</v>
      </c>
      <c r="K5563" s="0" t="n">
        <f aca="false">I5563*SUMIFS(syst_chauffage!$H$3:$H$27,syst_chauffage!$B$3:$B$27,D5563,syst_chauffage!$C$3:$C$27,E5563)</f>
        <v>20</v>
      </c>
      <c r="L5563" s="12" t="n">
        <f aca="false">H5563*SUMIFS(syst_chauffage!$K$3:$K$27,syst_chauffage!$B$3:$B$27,D5563,syst_chauffage!$C$3:$C$27,E5563)</f>
        <v>1.05</v>
      </c>
      <c r="N5563" s="0" t="str">
        <f aca="false">A5563</f>
        <v>Transport</v>
      </c>
      <c r="O5563" s="0" t="str">
        <f aca="false">B5563</f>
        <v>Transport urbain</v>
      </c>
      <c r="P5563" s="0" t="str">
        <f aca="false">C5563</f>
        <v>nr</v>
      </c>
      <c r="Q5563" s="0" t="str">
        <f aca="false">D5563</f>
        <v>nr</v>
      </c>
      <c r="R5563" s="0" t="str">
        <f aca="false">E5563</f>
        <v>Electricité</v>
      </c>
      <c r="S5563" s="0" t="str">
        <f aca="false">F5563</f>
        <v>0835600802</v>
      </c>
      <c r="T5563" s="0" t="str">
        <f aca="false">G5563</f>
        <v>3</v>
      </c>
      <c r="U5563" s="0" t="n">
        <f aca="false">L5563</f>
        <v>1.05</v>
      </c>
      <c r="V5563" s="0" t="n">
        <f aca="false">K5563</f>
        <v>20</v>
      </c>
      <c r="W5563" s="0" t="n">
        <f aca="false">J5563</f>
        <v>0</v>
      </c>
    </row>
    <row r="5564" customFormat="false" ht="12.8" hidden="false" customHeight="false" outlineLevel="0" collapsed="false">
      <c r="A5564" s="0" t="s">
        <v>79</v>
      </c>
      <c r="B5564" s="0" t="s">
        <v>1572</v>
      </c>
      <c r="C5564" s="0" t="s">
        <v>43</v>
      </c>
      <c r="D5564" s="0" t="s">
        <v>43</v>
      </c>
      <c r="E5564" s="0" t="s">
        <v>14</v>
      </c>
      <c r="F5564" s="0" t="s">
        <v>1580</v>
      </c>
      <c r="G5564" s="0" t="s">
        <v>1611</v>
      </c>
      <c r="H5564" s="0" t="n">
        <v>1.05</v>
      </c>
      <c r="I5564" s="0" t="n">
        <v>15.4120070686871</v>
      </c>
      <c r="J5564" s="0" t="n">
        <v>0</v>
      </c>
      <c r="K5564" s="0" t="n">
        <f aca="false">I5564*SUMIFS(syst_chauffage!$H$3:$H$27,syst_chauffage!$B$3:$B$27,D5564,syst_chauffage!$C$3:$C$27,E5564)</f>
        <v>25</v>
      </c>
      <c r="L5564" s="12" t="n">
        <f aca="false">H5564*SUMIFS(syst_chauffage!$K$3:$K$27,syst_chauffage!$B$3:$B$27,D5564,syst_chauffage!$C$3:$C$27,E5564)</f>
        <v>1.05</v>
      </c>
      <c r="N5564" s="0" t="str">
        <f aca="false">A5564</f>
        <v>Transport</v>
      </c>
      <c r="O5564" s="0" t="str">
        <f aca="false">B5564</f>
        <v>Transport urbain</v>
      </c>
      <c r="P5564" s="0" t="str">
        <f aca="false">C5564</f>
        <v>nr</v>
      </c>
      <c r="Q5564" s="0" t="str">
        <f aca="false">D5564</f>
        <v>nr</v>
      </c>
      <c r="R5564" s="0" t="str">
        <f aca="false">E5564</f>
        <v>Gaz</v>
      </c>
      <c r="S5564" s="0" t="str">
        <f aca="false">F5564</f>
        <v>0835600804</v>
      </c>
      <c r="T5564" s="0" t="str">
        <f aca="false">G5564</f>
        <v>3</v>
      </c>
      <c r="U5564" s="0" t="n">
        <f aca="false">L5564</f>
        <v>1.05</v>
      </c>
      <c r="V5564" s="0" t="n">
        <f aca="false">K5564</f>
        <v>25</v>
      </c>
      <c r="W5564" s="0" t="n">
        <f aca="false">J5564</f>
        <v>0</v>
      </c>
    </row>
    <row r="5565" customFormat="false" ht="12.8" hidden="false" customHeight="false" outlineLevel="0" collapsed="false">
      <c r="A5565" s="0" t="s">
        <v>79</v>
      </c>
      <c r="B5565" s="0" t="s">
        <v>1569</v>
      </c>
      <c r="C5565" s="0" t="s">
        <v>43</v>
      </c>
      <c r="D5565" s="0" t="s">
        <v>43</v>
      </c>
      <c r="E5565" s="0" t="s">
        <v>23</v>
      </c>
      <c r="F5565" s="0" t="s">
        <v>1581</v>
      </c>
      <c r="G5565" s="0" t="s">
        <v>1611</v>
      </c>
      <c r="H5565" s="0" t="n">
        <v>1.05</v>
      </c>
      <c r="I5565" s="0" t="n">
        <v>20.3444004805829</v>
      </c>
      <c r="J5565" s="0" t="n">
        <v>0</v>
      </c>
      <c r="K5565" s="0" t="n">
        <f aca="false">I5565*SUMIFS(syst_chauffage!$H$3:$H$27,syst_chauffage!$B$3:$B$27,D5565,syst_chauffage!$C$3:$C$27,E5565)</f>
        <v>30</v>
      </c>
      <c r="L5565" s="12" t="n">
        <f aca="false">H5565*SUMIFS(syst_chauffage!$K$3:$K$27,syst_chauffage!$B$3:$B$27,D5565,syst_chauffage!$C$3:$C$27,E5565)</f>
        <v>1.05</v>
      </c>
      <c r="N5565" s="0" t="str">
        <f aca="false">A5565</f>
        <v>Transport</v>
      </c>
      <c r="O5565" s="0" t="str">
        <f aca="false">B5565</f>
        <v>Service</v>
      </c>
      <c r="P5565" s="0" t="str">
        <f aca="false">C5565</f>
        <v>nr</v>
      </c>
      <c r="Q5565" s="0" t="str">
        <f aca="false">D5565</f>
        <v>nr</v>
      </c>
      <c r="R5565" s="0" t="str">
        <f aca="false">E5565</f>
        <v>Fioul</v>
      </c>
      <c r="S5565" s="0" t="str">
        <f aca="false">F5565</f>
        <v>0827600803</v>
      </c>
      <c r="T5565" s="0" t="str">
        <f aca="false">G5565</f>
        <v>3</v>
      </c>
      <c r="U5565" s="0" t="n">
        <f aca="false">L5565</f>
        <v>1.05</v>
      </c>
      <c r="V5565" s="0" t="n">
        <f aca="false">K5565</f>
        <v>30</v>
      </c>
      <c r="W5565" s="0" t="n">
        <f aca="false">J5565</f>
        <v>0</v>
      </c>
    </row>
    <row r="5566" customFormat="false" ht="12.8" hidden="false" customHeight="false" outlineLevel="0" collapsed="false">
      <c r="A5566" s="0" t="s">
        <v>79</v>
      </c>
      <c r="B5566" s="0" t="s">
        <v>1582</v>
      </c>
      <c r="C5566" s="0" t="s">
        <v>43</v>
      </c>
      <c r="D5566" s="0" t="s">
        <v>43</v>
      </c>
      <c r="E5566" s="0" t="s">
        <v>23</v>
      </c>
      <c r="F5566" s="0" t="s">
        <v>1583</v>
      </c>
      <c r="G5566" s="0" t="s">
        <v>1611</v>
      </c>
      <c r="H5566" s="0" t="n">
        <v>1.05</v>
      </c>
      <c r="I5566" s="0" t="n">
        <v>20.3444004805829</v>
      </c>
      <c r="J5566" s="0" t="n">
        <v>0</v>
      </c>
      <c r="K5566" s="0" t="n">
        <f aca="false">I5566*SUMIFS(syst_chauffage!$H$3:$H$27,syst_chauffage!$B$3:$B$27,D5566,syst_chauffage!$C$3:$C$27,E5566)</f>
        <v>30</v>
      </c>
      <c r="L5566" s="12" t="n">
        <f aca="false">H5566*SUMIFS(syst_chauffage!$K$3:$K$27,syst_chauffage!$B$3:$B$27,D5566,syst_chauffage!$C$3:$C$27,E5566)</f>
        <v>1.05</v>
      </c>
      <c r="N5566" s="0" t="str">
        <f aca="false">A5566</f>
        <v>Transport</v>
      </c>
      <c r="O5566" s="0" t="str">
        <f aca="false">B5566</f>
        <v>Transport autre</v>
      </c>
      <c r="P5566" s="0" t="str">
        <f aca="false">C5566</f>
        <v>nr</v>
      </c>
      <c r="Q5566" s="0" t="str">
        <f aca="false">D5566</f>
        <v>nr</v>
      </c>
      <c r="R5566" s="0" t="str">
        <f aca="false">E5566</f>
        <v>Fioul</v>
      </c>
      <c r="S5566" s="0" t="str">
        <f aca="false">F5566</f>
        <v>0831600803</v>
      </c>
      <c r="T5566" s="0" t="str">
        <f aca="false">G5566</f>
        <v>3</v>
      </c>
      <c r="U5566" s="0" t="n">
        <f aca="false">L5566</f>
        <v>1.05</v>
      </c>
      <c r="V5566" s="0" t="n">
        <f aca="false">K5566</f>
        <v>30</v>
      </c>
      <c r="W5566" s="0" t="n">
        <f aca="false">J5566</f>
        <v>0</v>
      </c>
    </row>
    <row r="5567" customFormat="false" ht="12.8" hidden="false" customHeight="false" outlineLevel="0" collapsed="false">
      <c r="A5567" s="0" t="s">
        <v>79</v>
      </c>
      <c r="B5567" s="0" t="s">
        <v>1567</v>
      </c>
      <c r="C5567" s="0" t="s">
        <v>43</v>
      </c>
      <c r="D5567" s="0" t="s">
        <v>43</v>
      </c>
      <c r="E5567" s="0" t="s">
        <v>57</v>
      </c>
      <c r="F5567" s="0" t="s">
        <v>1584</v>
      </c>
      <c r="G5567" s="0" t="s">
        <v>1611</v>
      </c>
      <c r="H5567" s="0" t="n">
        <v>1.05</v>
      </c>
      <c r="I5567" s="0" t="n">
        <v>35.7587415700673</v>
      </c>
      <c r="J5567" s="0" t="n">
        <v>0</v>
      </c>
      <c r="K5567" s="0" t="n">
        <f aca="false">I5567*SUMIFS(syst_chauffage!$H$3:$H$27,syst_chauffage!$B$3:$B$27,D5567,syst_chauffage!$C$3:$C$27,E5567)</f>
        <v>35.7587415700673</v>
      </c>
      <c r="L5567" s="12" t="n">
        <f aca="false">H5567*SUMIFS(syst_chauffage!$K$3:$K$27,syst_chauffage!$B$3:$B$27,D5567,syst_chauffage!$C$3:$C$27,E5567)</f>
        <v>1.05</v>
      </c>
      <c r="N5567" s="0" t="str">
        <f aca="false">A5567</f>
        <v>Transport</v>
      </c>
      <c r="O5567" s="0" t="str">
        <f aca="false">B5567</f>
        <v>Transport routier</v>
      </c>
      <c r="P5567" s="0" t="str">
        <f aca="false">C5567</f>
        <v>nr</v>
      </c>
      <c r="Q5567" s="0" t="str">
        <f aca="false">D5567</f>
        <v>nr</v>
      </c>
      <c r="R5567" s="0" t="str">
        <f aca="false">E5567</f>
        <v>Autres</v>
      </c>
      <c r="S5567" s="0" t="str">
        <f aca="false">F5567</f>
        <v>0834600801</v>
      </c>
      <c r="T5567" s="0" t="str">
        <f aca="false">G5567</f>
        <v>3</v>
      </c>
      <c r="U5567" s="0" t="n">
        <f aca="false">L5567</f>
        <v>1.05</v>
      </c>
      <c r="V5567" s="0" t="n">
        <f aca="false">K5567</f>
        <v>35.7587415700673</v>
      </c>
      <c r="W5567" s="0" t="n">
        <f aca="false">J5567</f>
        <v>0</v>
      </c>
    </row>
    <row r="5568" customFormat="false" ht="12.8" hidden="false" customHeight="false" outlineLevel="0" collapsed="false">
      <c r="A5568" s="0" t="s">
        <v>79</v>
      </c>
      <c r="B5568" s="0" t="s">
        <v>1567</v>
      </c>
      <c r="C5568" s="0" t="s">
        <v>43</v>
      </c>
      <c r="D5568" s="0" t="s">
        <v>43</v>
      </c>
      <c r="E5568" s="0" t="s">
        <v>14</v>
      </c>
      <c r="F5568" s="0" t="s">
        <v>1585</v>
      </c>
      <c r="G5568" s="0" t="s">
        <v>1611</v>
      </c>
      <c r="H5568" s="0" t="n">
        <v>1.05</v>
      </c>
      <c r="I5568" s="0" t="n">
        <v>15.4120070686871</v>
      </c>
      <c r="J5568" s="0" t="n">
        <v>0</v>
      </c>
      <c r="K5568" s="0" t="n">
        <f aca="false">I5568*SUMIFS(syst_chauffage!$H$3:$H$27,syst_chauffage!$B$3:$B$27,D5568,syst_chauffage!$C$3:$C$27,E5568)</f>
        <v>25</v>
      </c>
      <c r="L5568" s="12" t="n">
        <f aca="false">H5568*SUMIFS(syst_chauffage!$K$3:$K$27,syst_chauffage!$B$3:$B$27,D5568,syst_chauffage!$C$3:$C$27,E5568)</f>
        <v>1.05</v>
      </c>
      <c r="N5568" s="0" t="str">
        <f aca="false">A5568</f>
        <v>Transport</v>
      </c>
      <c r="O5568" s="0" t="str">
        <f aca="false">B5568</f>
        <v>Transport routier</v>
      </c>
      <c r="P5568" s="0" t="str">
        <f aca="false">C5568</f>
        <v>nr</v>
      </c>
      <c r="Q5568" s="0" t="str">
        <f aca="false">D5568</f>
        <v>nr</v>
      </c>
      <c r="R5568" s="0" t="str">
        <f aca="false">E5568</f>
        <v>Gaz</v>
      </c>
      <c r="S5568" s="0" t="str">
        <f aca="false">F5568</f>
        <v>0834600804</v>
      </c>
      <c r="T5568" s="0" t="str">
        <f aca="false">G5568</f>
        <v>3</v>
      </c>
      <c r="U5568" s="0" t="n">
        <f aca="false">L5568</f>
        <v>1.05</v>
      </c>
      <c r="V5568" s="0" t="n">
        <f aca="false">K5568</f>
        <v>25</v>
      </c>
      <c r="W5568" s="0" t="n">
        <f aca="false">J5568</f>
        <v>0</v>
      </c>
    </row>
    <row r="5569" customFormat="false" ht="12.8" hidden="false" customHeight="false" outlineLevel="0" collapsed="false">
      <c r="A5569" s="0" t="s">
        <v>79</v>
      </c>
      <c r="B5569" s="0" t="s">
        <v>1569</v>
      </c>
      <c r="C5569" s="0" t="s">
        <v>43</v>
      </c>
      <c r="D5569" s="0" t="s">
        <v>43</v>
      </c>
      <c r="E5569" s="0" t="s">
        <v>58</v>
      </c>
      <c r="F5569" s="0" t="s">
        <v>1586</v>
      </c>
      <c r="G5569" s="0" t="s">
        <v>1611</v>
      </c>
      <c r="H5569" s="0" t="n">
        <v>1.05</v>
      </c>
      <c r="I5569" s="0" t="n">
        <v>31.3342165536017</v>
      </c>
      <c r="J5569" s="0" t="n">
        <v>0</v>
      </c>
      <c r="K5569" s="0" t="n">
        <f aca="false">I5569*SUMIFS(syst_chauffage!$H$3:$H$27,syst_chauffage!$B$3:$B$27,D5569,syst_chauffage!$C$3:$C$27,E5569)</f>
        <v>35</v>
      </c>
      <c r="L5569" s="12" t="n">
        <f aca="false">H5569*SUMIFS(syst_chauffage!$K$3:$K$27,syst_chauffage!$B$3:$B$27,D5569,syst_chauffage!$C$3:$C$27,E5569)</f>
        <v>1.05</v>
      </c>
      <c r="N5569" s="0" t="str">
        <f aca="false">A5569</f>
        <v>Transport</v>
      </c>
      <c r="O5569" s="0" t="str">
        <f aca="false">B5569</f>
        <v>Service</v>
      </c>
      <c r="P5569" s="0" t="str">
        <f aca="false">C5569</f>
        <v>nr</v>
      </c>
      <c r="Q5569" s="0" t="str">
        <f aca="false">D5569</f>
        <v>nr</v>
      </c>
      <c r="R5569" s="0" t="str">
        <f aca="false">E5569</f>
        <v>Urbain</v>
      </c>
      <c r="S5569" s="0" t="str">
        <f aca="false">F5569</f>
        <v>0827600806</v>
      </c>
      <c r="T5569" s="0" t="str">
        <f aca="false">G5569</f>
        <v>3</v>
      </c>
      <c r="U5569" s="0" t="n">
        <f aca="false">L5569</f>
        <v>1.05</v>
      </c>
      <c r="V5569" s="0" t="n">
        <f aca="false">K5569</f>
        <v>35</v>
      </c>
      <c r="W5569" s="0" t="n">
        <f aca="false">J5569</f>
        <v>0</v>
      </c>
    </row>
    <row r="5570" customFormat="false" ht="12.8" hidden="false" customHeight="false" outlineLevel="0" collapsed="false">
      <c r="A5570" s="0" t="s">
        <v>79</v>
      </c>
      <c r="B5570" s="0" t="s">
        <v>1575</v>
      </c>
      <c r="C5570" s="0" t="s">
        <v>43</v>
      </c>
      <c r="D5570" s="0" t="s">
        <v>43</v>
      </c>
      <c r="E5570" s="0" t="s">
        <v>58</v>
      </c>
      <c r="F5570" s="0" t="s">
        <v>1587</v>
      </c>
      <c r="G5570" s="0" t="s">
        <v>1611</v>
      </c>
      <c r="H5570" s="0" t="n">
        <v>1.05</v>
      </c>
      <c r="I5570" s="0" t="n">
        <v>31.3342165536017</v>
      </c>
      <c r="J5570" s="0" t="n">
        <v>0</v>
      </c>
      <c r="K5570" s="0" t="n">
        <f aca="false">I5570*SUMIFS(syst_chauffage!$H$3:$H$27,syst_chauffage!$B$3:$B$27,D5570,syst_chauffage!$C$3:$C$27,E5570)</f>
        <v>35</v>
      </c>
      <c r="L5570" s="12" t="n">
        <f aca="false">H5570*SUMIFS(syst_chauffage!$K$3:$K$27,syst_chauffage!$B$3:$B$27,D5570,syst_chauffage!$C$3:$C$27,E5570)</f>
        <v>1.05</v>
      </c>
      <c r="N5570" s="0" t="str">
        <f aca="false">A5570</f>
        <v>Transport</v>
      </c>
      <c r="O5570" s="0" t="str">
        <f aca="false">B5570</f>
        <v>Transport ferroviaire</v>
      </c>
      <c r="P5570" s="0" t="str">
        <f aca="false">C5570</f>
        <v>nr</v>
      </c>
      <c r="Q5570" s="0" t="str">
        <f aca="false">D5570</f>
        <v>nr</v>
      </c>
      <c r="R5570" s="0" t="str">
        <f aca="false">E5570</f>
        <v>Urbain</v>
      </c>
      <c r="S5570" s="0" t="str">
        <f aca="false">F5570</f>
        <v>0832600806</v>
      </c>
      <c r="T5570" s="0" t="str">
        <f aca="false">G5570</f>
        <v>3</v>
      </c>
      <c r="U5570" s="0" t="n">
        <f aca="false">L5570</f>
        <v>1.05</v>
      </c>
      <c r="V5570" s="0" t="n">
        <f aca="false">K5570</f>
        <v>35</v>
      </c>
      <c r="W5570" s="0" t="n">
        <f aca="false">J5570</f>
        <v>0</v>
      </c>
    </row>
    <row r="5571" customFormat="false" ht="12.8" hidden="false" customHeight="false" outlineLevel="0" collapsed="false">
      <c r="A5571" s="0" t="s">
        <v>79</v>
      </c>
      <c r="B5571" s="0" t="s">
        <v>1582</v>
      </c>
      <c r="C5571" s="0" t="s">
        <v>43</v>
      </c>
      <c r="D5571" s="0" t="s">
        <v>43</v>
      </c>
      <c r="E5571" s="0" t="s">
        <v>14</v>
      </c>
      <c r="F5571" s="0" t="s">
        <v>1588</v>
      </c>
      <c r="G5571" s="0" t="s">
        <v>1611</v>
      </c>
      <c r="H5571" s="0" t="n">
        <v>1.05</v>
      </c>
      <c r="I5571" s="0" t="n">
        <v>15.4120070686871</v>
      </c>
      <c r="J5571" s="0" t="n">
        <v>0</v>
      </c>
      <c r="K5571" s="0" t="n">
        <f aca="false">I5571*SUMIFS(syst_chauffage!$H$3:$H$27,syst_chauffage!$B$3:$B$27,D5571,syst_chauffage!$C$3:$C$27,E5571)</f>
        <v>25</v>
      </c>
      <c r="L5571" s="12" t="n">
        <f aca="false">H5571*SUMIFS(syst_chauffage!$K$3:$K$27,syst_chauffage!$B$3:$B$27,D5571,syst_chauffage!$C$3:$C$27,E5571)</f>
        <v>1.05</v>
      </c>
      <c r="N5571" s="0" t="str">
        <f aca="false">A5571</f>
        <v>Transport</v>
      </c>
      <c r="O5571" s="0" t="str">
        <f aca="false">B5571</f>
        <v>Transport autre</v>
      </c>
      <c r="P5571" s="0" t="str">
        <f aca="false">C5571</f>
        <v>nr</v>
      </c>
      <c r="Q5571" s="0" t="str">
        <f aca="false">D5571</f>
        <v>nr</v>
      </c>
      <c r="R5571" s="0" t="str">
        <f aca="false">E5571</f>
        <v>Gaz</v>
      </c>
      <c r="S5571" s="0" t="str">
        <f aca="false">F5571</f>
        <v>0831600804</v>
      </c>
      <c r="T5571" s="0" t="str">
        <f aca="false">G5571</f>
        <v>3</v>
      </c>
      <c r="U5571" s="0" t="n">
        <f aca="false">L5571</f>
        <v>1.05</v>
      </c>
      <c r="V5571" s="0" t="n">
        <f aca="false">K5571</f>
        <v>25</v>
      </c>
      <c r="W5571" s="0" t="n">
        <f aca="false">J5571</f>
        <v>0</v>
      </c>
    </row>
    <row r="5572" customFormat="false" ht="12.8" hidden="false" customHeight="false" outlineLevel="0" collapsed="false">
      <c r="A5572" s="0" t="s">
        <v>79</v>
      </c>
      <c r="B5572" s="0" t="s">
        <v>1575</v>
      </c>
      <c r="C5572" s="0" t="s">
        <v>43</v>
      </c>
      <c r="D5572" s="0" t="s">
        <v>43</v>
      </c>
      <c r="E5572" s="0" t="s">
        <v>14</v>
      </c>
      <c r="F5572" s="0" t="s">
        <v>1589</v>
      </c>
      <c r="G5572" s="0" t="s">
        <v>1611</v>
      </c>
      <c r="H5572" s="0" t="n">
        <v>1.05</v>
      </c>
      <c r="I5572" s="0" t="n">
        <v>15.4120070686871</v>
      </c>
      <c r="J5572" s="0" t="n">
        <v>0</v>
      </c>
      <c r="K5572" s="0" t="n">
        <f aca="false">I5572*SUMIFS(syst_chauffage!$H$3:$H$27,syst_chauffage!$B$3:$B$27,D5572,syst_chauffage!$C$3:$C$27,E5572)</f>
        <v>25</v>
      </c>
      <c r="L5572" s="12" t="n">
        <f aca="false">H5572*SUMIFS(syst_chauffage!$K$3:$K$27,syst_chauffage!$B$3:$B$27,D5572,syst_chauffage!$C$3:$C$27,E5572)</f>
        <v>1.05</v>
      </c>
      <c r="N5572" s="0" t="str">
        <f aca="false">A5572</f>
        <v>Transport</v>
      </c>
      <c r="O5572" s="0" t="str">
        <f aca="false">B5572</f>
        <v>Transport ferroviaire</v>
      </c>
      <c r="P5572" s="0" t="str">
        <f aca="false">C5572</f>
        <v>nr</v>
      </c>
      <c r="Q5572" s="0" t="str">
        <f aca="false">D5572</f>
        <v>nr</v>
      </c>
      <c r="R5572" s="0" t="str">
        <f aca="false">E5572</f>
        <v>Gaz</v>
      </c>
      <c r="S5572" s="0" t="str">
        <f aca="false">F5572</f>
        <v>0832600804</v>
      </c>
      <c r="T5572" s="0" t="str">
        <f aca="false">G5572</f>
        <v>3</v>
      </c>
      <c r="U5572" s="0" t="n">
        <f aca="false">L5572</f>
        <v>1.05</v>
      </c>
      <c r="V5572" s="0" t="n">
        <f aca="false">K5572</f>
        <v>25</v>
      </c>
      <c r="W5572" s="0" t="n">
        <f aca="false">J5572</f>
        <v>0</v>
      </c>
    </row>
    <row r="5573" customFormat="false" ht="12.8" hidden="false" customHeight="false" outlineLevel="0" collapsed="false">
      <c r="A5573" s="0" t="s">
        <v>79</v>
      </c>
      <c r="B5573" s="0" t="s">
        <v>1567</v>
      </c>
      <c r="C5573" s="0" t="s">
        <v>43</v>
      </c>
      <c r="D5573" s="0" t="s">
        <v>43</v>
      </c>
      <c r="E5573" s="0" t="s">
        <v>23</v>
      </c>
      <c r="F5573" s="0" t="s">
        <v>1590</v>
      </c>
      <c r="G5573" s="0" t="s">
        <v>1611</v>
      </c>
      <c r="H5573" s="0" t="n">
        <v>1.05</v>
      </c>
      <c r="I5573" s="0" t="n">
        <v>20.3444004805829</v>
      </c>
      <c r="J5573" s="0" t="n">
        <v>0</v>
      </c>
      <c r="K5573" s="0" t="n">
        <f aca="false">I5573*SUMIFS(syst_chauffage!$H$3:$H$27,syst_chauffage!$B$3:$B$27,D5573,syst_chauffage!$C$3:$C$27,E5573)</f>
        <v>30</v>
      </c>
      <c r="L5573" s="12" t="n">
        <f aca="false">H5573*SUMIFS(syst_chauffage!$K$3:$K$27,syst_chauffage!$B$3:$B$27,D5573,syst_chauffage!$C$3:$C$27,E5573)</f>
        <v>1.05</v>
      </c>
      <c r="N5573" s="0" t="str">
        <f aca="false">A5573</f>
        <v>Transport</v>
      </c>
      <c r="O5573" s="0" t="str">
        <f aca="false">B5573</f>
        <v>Transport routier</v>
      </c>
      <c r="P5573" s="0" t="str">
        <f aca="false">C5573</f>
        <v>nr</v>
      </c>
      <c r="Q5573" s="0" t="str">
        <f aca="false">D5573</f>
        <v>nr</v>
      </c>
      <c r="R5573" s="0" t="str">
        <f aca="false">E5573</f>
        <v>Fioul</v>
      </c>
      <c r="S5573" s="0" t="str">
        <f aca="false">F5573</f>
        <v>0834600803</v>
      </c>
      <c r="T5573" s="0" t="str">
        <f aca="false">G5573</f>
        <v>3</v>
      </c>
      <c r="U5573" s="0" t="n">
        <f aca="false">L5573</f>
        <v>1.05</v>
      </c>
      <c r="V5573" s="0" t="n">
        <f aca="false">K5573</f>
        <v>30</v>
      </c>
      <c r="W5573" s="0" t="n">
        <f aca="false">J5573</f>
        <v>0</v>
      </c>
    </row>
    <row r="5574" customFormat="false" ht="12.8" hidden="false" customHeight="false" outlineLevel="0" collapsed="false">
      <c r="A5574" s="0" t="s">
        <v>79</v>
      </c>
      <c r="B5574" s="0" t="s">
        <v>1569</v>
      </c>
      <c r="C5574" s="0" t="s">
        <v>43</v>
      </c>
      <c r="D5574" s="0" t="s">
        <v>43</v>
      </c>
      <c r="E5574" s="0" t="s">
        <v>30</v>
      </c>
      <c r="F5574" s="0" t="s">
        <v>1591</v>
      </c>
      <c r="G5574" s="0" t="s">
        <v>1611</v>
      </c>
      <c r="H5574" s="0" t="n">
        <v>1.05</v>
      </c>
      <c r="I5574" s="0" t="n">
        <v>45.7866597510231</v>
      </c>
      <c r="J5574" s="0" t="n">
        <v>0</v>
      </c>
      <c r="K5574" s="0" t="n">
        <f aca="false">I5574*SUMIFS(syst_chauffage!$H$3:$H$27,syst_chauffage!$B$3:$B$27,D5574,syst_chauffage!$C$3:$C$27,E5574)</f>
        <v>20</v>
      </c>
      <c r="L5574" s="12" t="n">
        <f aca="false">H5574*SUMIFS(syst_chauffage!$K$3:$K$27,syst_chauffage!$B$3:$B$27,D5574,syst_chauffage!$C$3:$C$27,E5574)</f>
        <v>1.05</v>
      </c>
      <c r="N5574" s="0" t="str">
        <f aca="false">A5574</f>
        <v>Transport</v>
      </c>
      <c r="O5574" s="0" t="str">
        <f aca="false">B5574</f>
        <v>Service</v>
      </c>
      <c r="P5574" s="0" t="str">
        <f aca="false">C5574</f>
        <v>nr</v>
      </c>
      <c r="Q5574" s="0" t="str">
        <f aca="false">D5574</f>
        <v>nr</v>
      </c>
      <c r="R5574" s="0" t="str">
        <f aca="false">E5574</f>
        <v>Electricité</v>
      </c>
      <c r="S5574" s="0" t="str">
        <f aca="false">F5574</f>
        <v>0827600802</v>
      </c>
      <c r="T5574" s="0" t="str">
        <f aca="false">G5574</f>
        <v>3</v>
      </c>
      <c r="U5574" s="0" t="n">
        <f aca="false">L5574</f>
        <v>1.05</v>
      </c>
      <c r="V5574" s="0" t="n">
        <f aca="false">K5574</f>
        <v>20</v>
      </c>
      <c r="W5574" s="0" t="n">
        <f aca="false">J5574</f>
        <v>0</v>
      </c>
    </row>
    <row r="5575" customFormat="false" ht="12.8" hidden="false" customHeight="false" outlineLevel="0" collapsed="false">
      <c r="A5575" s="0" t="s">
        <v>79</v>
      </c>
      <c r="B5575" s="0" t="s">
        <v>1592</v>
      </c>
      <c r="C5575" s="0" t="s">
        <v>43</v>
      </c>
      <c r="D5575" s="0" t="s">
        <v>43</v>
      </c>
      <c r="E5575" s="0" t="s">
        <v>58</v>
      </c>
      <c r="F5575" s="0" t="s">
        <v>1593</v>
      </c>
      <c r="G5575" s="0" t="s">
        <v>1611</v>
      </c>
      <c r="H5575" s="0" t="n">
        <v>1.05</v>
      </c>
      <c r="I5575" s="0" t="n">
        <v>31.3342165536017</v>
      </c>
      <c r="J5575" s="0" t="n">
        <v>0</v>
      </c>
      <c r="K5575" s="0" t="n">
        <f aca="false">I5575*SUMIFS(syst_chauffage!$H$3:$H$27,syst_chauffage!$B$3:$B$27,D5575,syst_chauffage!$C$3:$C$27,E5575)</f>
        <v>35</v>
      </c>
      <c r="L5575" s="12" t="n">
        <f aca="false">H5575*SUMIFS(syst_chauffage!$K$3:$K$27,syst_chauffage!$B$3:$B$27,D5575,syst_chauffage!$C$3:$C$27,E5575)</f>
        <v>1.05</v>
      </c>
      <c r="N5575" s="0" t="str">
        <f aca="false">A5575</f>
        <v>Transport</v>
      </c>
      <c r="O5575" s="0" t="str">
        <f aca="false">B5575</f>
        <v>Transport maritime et fluvial</v>
      </c>
      <c r="P5575" s="0" t="str">
        <f aca="false">C5575</f>
        <v>nr</v>
      </c>
      <c r="Q5575" s="0" t="str">
        <f aca="false">D5575</f>
        <v>nr</v>
      </c>
      <c r="R5575" s="0" t="str">
        <f aca="false">E5575</f>
        <v>Urbain</v>
      </c>
      <c r="S5575" s="0" t="str">
        <f aca="false">F5575</f>
        <v>0833600806</v>
      </c>
      <c r="T5575" s="0" t="str">
        <f aca="false">G5575</f>
        <v>3</v>
      </c>
      <c r="U5575" s="0" t="n">
        <f aca="false">L5575</f>
        <v>1.05</v>
      </c>
      <c r="V5575" s="0" t="n">
        <f aca="false">K5575</f>
        <v>35</v>
      </c>
      <c r="W5575" s="0" t="n">
        <f aca="false">J5575</f>
        <v>0</v>
      </c>
    </row>
    <row r="5576" customFormat="false" ht="12.8" hidden="false" customHeight="false" outlineLevel="0" collapsed="false">
      <c r="A5576" s="0" t="s">
        <v>79</v>
      </c>
      <c r="B5576" s="0" t="s">
        <v>1594</v>
      </c>
      <c r="C5576" s="0" t="s">
        <v>43</v>
      </c>
      <c r="D5576" s="0" t="s">
        <v>43</v>
      </c>
      <c r="E5576" s="0" t="s">
        <v>14</v>
      </c>
      <c r="F5576" s="0" t="s">
        <v>1595</v>
      </c>
      <c r="G5576" s="0" t="s">
        <v>1611</v>
      </c>
      <c r="H5576" s="0" t="n">
        <v>1.05</v>
      </c>
      <c r="I5576" s="0" t="n">
        <v>15.4120070686871</v>
      </c>
      <c r="J5576" s="0" t="n">
        <v>0</v>
      </c>
      <c r="K5576" s="0" t="n">
        <f aca="false">I5576*SUMIFS(syst_chauffage!$H$3:$H$27,syst_chauffage!$B$3:$B$27,D5576,syst_chauffage!$C$3:$C$27,E5576)</f>
        <v>25</v>
      </c>
      <c r="L5576" s="12" t="n">
        <f aca="false">H5576*SUMIFS(syst_chauffage!$K$3:$K$27,syst_chauffage!$B$3:$B$27,D5576,syst_chauffage!$C$3:$C$27,E5576)</f>
        <v>1.05</v>
      </c>
      <c r="N5576" s="0" t="str">
        <f aca="false">A5576</f>
        <v>Transport</v>
      </c>
      <c r="O5576" s="0" t="str">
        <f aca="false">B5576</f>
        <v>Transport aérien</v>
      </c>
      <c r="P5576" s="0" t="str">
        <f aca="false">C5576</f>
        <v>nr</v>
      </c>
      <c r="Q5576" s="0" t="str">
        <f aca="false">D5576</f>
        <v>nr</v>
      </c>
      <c r="R5576" s="0" t="str">
        <f aca="false">E5576</f>
        <v>Gaz</v>
      </c>
      <c r="S5576" s="0" t="str">
        <f aca="false">F5576</f>
        <v>0830600804</v>
      </c>
      <c r="T5576" s="0" t="str">
        <f aca="false">G5576</f>
        <v>3</v>
      </c>
      <c r="U5576" s="0" t="n">
        <f aca="false">L5576</f>
        <v>1.05</v>
      </c>
      <c r="V5576" s="0" t="n">
        <f aca="false">K5576</f>
        <v>25</v>
      </c>
      <c r="W5576" s="0" t="n">
        <f aca="false">J5576</f>
        <v>0</v>
      </c>
    </row>
    <row r="5577" customFormat="false" ht="12.8" hidden="false" customHeight="false" outlineLevel="0" collapsed="false">
      <c r="A5577" s="0" t="s">
        <v>79</v>
      </c>
      <c r="B5577" s="0" t="s">
        <v>1594</v>
      </c>
      <c r="C5577" s="0" t="s">
        <v>43</v>
      </c>
      <c r="D5577" s="0" t="s">
        <v>43</v>
      </c>
      <c r="E5577" s="0" t="s">
        <v>23</v>
      </c>
      <c r="F5577" s="0" t="s">
        <v>1596</v>
      </c>
      <c r="G5577" s="0" t="s">
        <v>1611</v>
      </c>
      <c r="H5577" s="0" t="n">
        <v>1.05</v>
      </c>
      <c r="I5577" s="0" t="n">
        <v>20.3444004805829</v>
      </c>
      <c r="J5577" s="0" t="n">
        <v>0</v>
      </c>
      <c r="K5577" s="0" t="n">
        <f aca="false">I5577*SUMIFS(syst_chauffage!$H$3:$H$27,syst_chauffage!$B$3:$B$27,D5577,syst_chauffage!$C$3:$C$27,E5577)</f>
        <v>30</v>
      </c>
      <c r="L5577" s="12" t="n">
        <f aca="false">H5577*SUMIFS(syst_chauffage!$K$3:$K$27,syst_chauffage!$B$3:$B$27,D5577,syst_chauffage!$C$3:$C$27,E5577)</f>
        <v>1.05</v>
      </c>
      <c r="N5577" s="0" t="str">
        <f aca="false">A5577</f>
        <v>Transport</v>
      </c>
      <c r="O5577" s="0" t="str">
        <f aca="false">B5577</f>
        <v>Transport aérien</v>
      </c>
      <c r="P5577" s="0" t="str">
        <f aca="false">C5577</f>
        <v>nr</v>
      </c>
      <c r="Q5577" s="0" t="str">
        <f aca="false">D5577</f>
        <v>nr</v>
      </c>
      <c r="R5577" s="0" t="str">
        <f aca="false">E5577</f>
        <v>Fioul</v>
      </c>
      <c r="S5577" s="0" t="str">
        <f aca="false">F5577</f>
        <v>0830600803</v>
      </c>
      <c r="T5577" s="0" t="str">
        <f aca="false">G5577</f>
        <v>3</v>
      </c>
      <c r="U5577" s="0" t="n">
        <f aca="false">L5577</f>
        <v>1.05</v>
      </c>
      <c r="V5577" s="0" t="n">
        <f aca="false">K5577</f>
        <v>30</v>
      </c>
      <c r="W5577" s="0" t="n">
        <f aca="false">J5577</f>
        <v>0</v>
      </c>
    </row>
    <row r="5578" customFormat="false" ht="12.8" hidden="false" customHeight="false" outlineLevel="0" collapsed="false">
      <c r="A5578" s="0" t="s">
        <v>79</v>
      </c>
      <c r="B5578" s="0" t="s">
        <v>1592</v>
      </c>
      <c r="C5578" s="0" t="s">
        <v>43</v>
      </c>
      <c r="D5578" s="0" t="s">
        <v>43</v>
      </c>
      <c r="E5578" s="0" t="s">
        <v>57</v>
      </c>
      <c r="F5578" s="0" t="s">
        <v>1597</v>
      </c>
      <c r="G5578" s="0" t="s">
        <v>1611</v>
      </c>
      <c r="H5578" s="0" t="n">
        <v>1.05</v>
      </c>
      <c r="I5578" s="0" t="n">
        <v>35.7587415700673</v>
      </c>
      <c r="J5578" s="0" t="n">
        <v>0</v>
      </c>
      <c r="K5578" s="0" t="n">
        <f aca="false">I5578*SUMIFS(syst_chauffage!$H$3:$H$27,syst_chauffage!$B$3:$B$27,D5578,syst_chauffage!$C$3:$C$27,E5578)</f>
        <v>35.7587415700673</v>
      </c>
      <c r="L5578" s="12" t="n">
        <f aca="false">H5578*SUMIFS(syst_chauffage!$K$3:$K$27,syst_chauffage!$B$3:$B$27,D5578,syst_chauffage!$C$3:$C$27,E5578)</f>
        <v>1.05</v>
      </c>
      <c r="N5578" s="0" t="str">
        <f aca="false">A5578</f>
        <v>Transport</v>
      </c>
      <c r="O5578" s="0" t="str">
        <f aca="false">B5578</f>
        <v>Transport maritime et fluvial</v>
      </c>
      <c r="P5578" s="0" t="str">
        <f aca="false">C5578</f>
        <v>nr</v>
      </c>
      <c r="Q5578" s="0" t="str">
        <f aca="false">D5578</f>
        <v>nr</v>
      </c>
      <c r="R5578" s="0" t="str">
        <f aca="false">E5578</f>
        <v>Autres</v>
      </c>
      <c r="S5578" s="0" t="str">
        <f aca="false">F5578</f>
        <v>0833600801</v>
      </c>
      <c r="T5578" s="0" t="str">
        <f aca="false">G5578</f>
        <v>3</v>
      </c>
      <c r="U5578" s="0" t="n">
        <f aca="false">L5578</f>
        <v>1.05</v>
      </c>
      <c r="V5578" s="0" t="n">
        <f aca="false">K5578</f>
        <v>35.7587415700673</v>
      </c>
      <c r="W5578" s="0" t="n">
        <f aca="false">J5578</f>
        <v>0</v>
      </c>
    </row>
    <row r="5579" customFormat="false" ht="12.8" hidden="false" customHeight="false" outlineLevel="0" collapsed="false">
      <c r="A5579" s="0" t="s">
        <v>79</v>
      </c>
      <c r="B5579" s="0" t="s">
        <v>1594</v>
      </c>
      <c r="C5579" s="0" t="s">
        <v>43</v>
      </c>
      <c r="D5579" s="0" t="s">
        <v>43</v>
      </c>
      <c r="E5579" s="0" t="s">
        <v>30</v>
      </c>
      <c r="F5579" s="0" t="s">
        <v>1598</v>
      </c>
      <c r="G5579" s="0" t="s">
        <v>1611</v>
      </c>
      <c r="H5579" s="0" t="n">
        <v>1.05</v>
      </c>
      <c r="I5579" s="0" t="n">
        <v>45.7866597510231</v>
      </c>
      <c r="J5579" s="0" t="n">
        <v>0</v>
      </c>
      <c r="K5579" s="0" t="n">
        <f aca="false">I5579*SUMIFS(syst_chauffage!$H$3:$H$27,syst_chauffage!$B$3:$B$27,D5579,syst_chauffage!$C$3:$C$27,E5579)</f>
        <v>20</v>
      </c>
      <c r="L5579" s="12" t="n">
        <f aca="false">H5579*SUMIFS(syst_chauffage!$K$3:$K$27,syst_chauffage!$B$3:$B$27,D5579,syst_chauffage!$C$3:$C$27,E5579)</f>
        <v>1.05</v>
      </c>
      <c r="N5579" s="0" t="str">
        <f aca="false">A5579</f>
        <v>Transport</v>
      </c>
      <c r="O5579" s="0" t="str">
        <f aca="false">B5579</f>
        <v>Transport aérien</v>
      </c>
      <c r="P5579" s="0" t="str">
        <f aca="false">C5579</f>
        <v>nr</v>
      </c>
      <c r="Q5579" s="0" t="str">
        <f aca="false">D5579</f>
        <v>nr</v>
      </c>
      <c r="R5579" s="0" t="str">
        <f aca="false">E5579</f>
        <v>Electricité</v>
      </c>
      <c r="S5579" s="0" t="str">
        <f aca="false">F5579</f>
        <v>0830600802</v>
      </c>
      <c r="T5579" s="0" t="str">
        <f aca="false">G5579</f>
        <v>3</v>
      </c>
      <c r="U5579" s="0" t="n">
        <f aca="false">L5579</f>
        <v>1.05</v>
      </c>
      <c r="V5579" s="0" t="n">
        <f aca="false">K5579</f>
        <v>20</v>
      </c>
      <c r="W5579" s="0" t="n">
        <f aca="false">J5579</f>
        <v>0</v>
      </c>
    </row>
    <row r="5580" customFormat="false" ht="12.8" hidden="false" customHeight="false" outlineLevel="0" collapsed="false">
      <c r="A5580" s="0" t="s">
        <v>79</v>
      </c>
      <c r="B5580" s="0" t="s">
        <v>1592</v>
      </c>
      <c r="C5580" s="0" t="s">
        <v>43</v>
      </c>
      <c r="D5580" s="0" t="s">
        <v>43</v>
      </c>
      <c r="E5580" s="0" t="s">
        <v>30</v>
      </c>
      <c r="F5580" s="0" t="s">
        <v>1599</v>
      </c>
      <c r="G5580" s="0" t="s">
        <v>1611</v>
      </c>
      <c r="H5580" s="0" t="n">
        <v>1.05</v>
      </c>
      <c r="I5580" s="0" t="n">
        <v>45.7866597510231</v>
      </c>
      <c r="J5580" s="0" t="n">
        <v>0</v>
      </c>
      <c r="K5580" s="0" t="n">
        <f aca="false">I5580*SUMIFS(syst_chauffage!$H$3:$H$27,syst_chauffage!$B$3:$B$27,D5580,syst_chauffage!$C$3:$C$27,E5580)</f>
        <v>20</v>
      </c>
      <c r="L5580" s="12" t="n">
        <f aca="false">H5580*SUMIFS(syst_chauffage!$K$3:$K$27,syst_chauffage!$B$3:$B$27,D5580,syst_chauffage!$C$3:$C$27,E5580)</f>
        <v>1.05</v>
      </c>
      <c r="N5580" s="0" t="str">
        <f aca="false">A5580</f>
        <v>Transport</v>
      </c>
      <c r="O5580" s="0" t="str">
        <f aca="false">B5580</f>
        <v>Transport maritime et fluvial</v>
      </c>
      <c r="P5580" s="0" t="str">
        <f aca="false">C5580</f>
        <v>nr</v>
      </c>
      <c r="Q5580" s="0" t="str">
        <f aca="false">D5580</f>
        <v>nr</v>
      </c>
      <c r="R5580" s="0" t="str">
        <f aca="false">E5580</f>
        <v>Electricité</v>
      </c>
      <c r="S5580" s="0" t="str">
        <f aca="false">F5580</f>
        <v>0833600802</v>
      </c>
      <c r="T5580" s="0" t="str">
        <f aca="false">G5580</f>
        <v>3</v>
      </c>
      <c r="U5580" s="0" t="n">
        <f aca="false">L5580</f>
        <v>1.05</v>
      </c>
      <c r="V5580" s="0" t="n">
        <f aca="false">K5580</f>
        <v>20</v>
      </c>
      <c r="W5580" s="0" t="n">
        <f aca="false">J5580</f>
        <v>0</v>
      </c>
    </row>
    <row r="5581" customFormat="false" ht="12.8" hidden="false" customHeight="false" outlineLevel="0" collapsed="false">
      <c r="A5581" s="0" t="s">
        <v>79</v>
      </c>
      <c r="B5581" s="0" t="s">
        <v>1592</v>
      </c>
      <c r="C5581" s="0" t="s">
        <v>43</v>
      </c>
      <c r="D5581" s="0" t="s">
        <v>43</v>
      </c>
      <c r="E5581" s="0" t="s">
        <v>14</v>
      </c>
      <c r="F5581" s="0" t="s">
        <v>1600</v>
      </c>
      <c r="G5581" s="0" t="s">
        <v>1611</v>
      </c>
      <c r="H5581" s="0" t="n">
        <v>1.05</v>
      </c>
      <c r="I5581" s="0" t="n">
        <v>15.4120070686871</v>
      </c>
      <c r="J5581" s="0" t="n">
        <v>0</v>
      </c>
      <c r="K5581" s="0" t="n">
        <f aca="false">I5581*SUMIFS(syst_chauffage!$H$3:$H$27,syst_chauffage!$B$3:$B$27,D5581,syst_chauffage!$C$3:$C$27,E5581)</f>
        <v>25</v>
      </c>
      <c r="L5581" s="12" t="n">
        <f aca="false">H5581*SUMIFS(syst_chauffage!$K$3:$K$27,syst_chauffage!$B$3:$B$27,D5581,syst_chauffage!$C$3:$C$27,E5581)</f>
        <v>1.05</v>
      </c>
      <c r="N5581" s="0" t="str">
        <f aca="false">A5581</f>
        <v>Transport</v>
      </c>
      <c r="O5581" s="0" t="str">
        <f aca="false">B5581</f>
        <v>Transport maritime et fluvial</v>
      </c>
      <c r="P5581" s="0" t="str">
        <f aca="false">C5581</f>
        <v>nr</v>
      </c>
      <c r="Q5581" s="0" t="str">
        <f aca="false">D5581</f>
        <v>nr</v>
      </c>
      <c r="R5581" s="0" t="str">
        <f aca="false">E5581</f>
        <v>Gaz</v>
      </c>
      <c r="S5581" s="0" t="str">
        <f aca="false">F5581</f>
        <v>0833600804</v>
      </c>
      <c r="T5581" s="0" t="str">
        <f aca="false">G5581</f>
        <v>3</v>
      </c>
      <c r="U5581" s="0" t="n">
        <f aca="false">L5581</f>
        <v>1.05</v>
      </c>
      <c r="V5581" s="0" t="n">
        <f aca="false">K5581</f>
        <v>25</v>
      </c>
      <c r="W5581" s="0" t="n">
        <f aca="false">J5581</f>
        <v>0</v>
      </c>
    </row>
    <row r="5582" customFormat="false" ht="12.8" hidden="false" customHeight="false" outlineLevel="0" collapsed="false">
      <c r="A5582" s="0" t="s">
        <v>79</v>
      </c>
      <c r="B5582" s="0" t="s">
        <v>1594</v>
      </c>
      <c r="C5582" s="0" t="s">
        <v>43</v>
      </c>
      <c r="D5582" s="0" t="s">
        <v>43</v>
      </c>
      <c r="E5582" s="0" t="s">
        <v>57</v>
      </c>
      <c r="F5582" s="0" t="s">
        <v>1601</v>
      </c>
      <c r="G5582" s="0" t="s">
        <v>1611</v>
      </c>
      <c r="H5582" s="0" t="n">
        <v>1.05</v>
      </c>
      <c r="I5582" s="0" t="n">
        <v>35.7587415700673</v>
      </c>
      <c r="J5582" s="0" t="n">
        <v>0</v>
      </c>
      <c r="K5582" s="0" t="n">
        <f aca="false">I5582*SUMIFS(syst_chauffage!$H$3:$H$27,syst_chauffage!$B$3:$B$27,D5582,syst_chauffage!$C$3:$C$27,E5582)</f>
        <v>35.7587415700673</v>
      </c>
      <c r="L5582" s="12" t="n">
        <f aca="false">H5582*SUMIFS(syst_chauffage!$K$3:$K$27,syst_chauffage!$B$3:$B$27,D5582,syst_chauffage!$C$3:$C$27,E5582)</f>
        <v>1.05</v>
      </c>
      <c r="N5582" s="0" t="str">
        <f aca="false">A5582</f>
        <v>Transport</v>
      </c>
      <c r="O5582" s="0" t="str">
        <f aca="false">B5582</f>
        <v>Transport aérien</v>
      </c>
      <c r="P5582" s="0" t="str">
        <f aca="false">C5582</f>
        <v>nr</v>
      </c>
      <c r="Q5582" s="0" t="str">
        <f aca="false">D5582</f>
        <v>nr</v>
      </c>
      <c r="R5582" s="0" t="str">
        <f aca="false">E5582</f>
        <v>Autres</v>
      </c>
      <c r="S5582" s="0" t="str">
        <f aca="false">F5582</f>
        <v>0830600801</v>
      </c>
      <c r="T5582" s="0" t="str">
        <f aca="false">G5582</f>
        <v>3</v>
      </c>
      <c r="U5582" s="0" t="n">
        <f aca="false">L5582</f>
        <v>1.05</v>
      </c>
      <c r="V5582" s="0" t="n">
        <f aca="false">K5582</f>
        <v>35.7587415700673</v>
      </c>
      <c r="W5582" s="0" t="n">
        <f aca="false">J5582</f>
        <v>0</v>
      </c>
    </row>
    <row r="5583" customFormat="false" ht="12.8" hidden="false" customHeight="false" outlineLevel="0" collapsed="false">
      <c r="A5583" s="0" t="s">
        <v>79</v>
      </c>
      <c r="B5583" s="0" t="s">
        <v>1575</v>
      </c>
      <c r="C5583" s="0" t="s">
        <v>43</v>
      </c>
      <c r="D5583" s="0" t="s">
        <v>43</v>
      </c>
      <c r="E5583" s="0" t="s">
        <v>57</v>
      </c>
      <c r="F5583" s="0" t="s">
        <v>1602</v>
      </c>
      <c r="G5583" s="0" t="s">
        <v>1611</v>
      </c>
      <c r="H5583" s="0" t="n">
        <v>1.05</v>
      </c>
      <c r="I5583" s="0" t="n">
        <v>35.7587415700673</v>
      </c>
      <c r="J5583" s="0" t="n">
        <v>0</v>
      </c>
      <c r="K5583" s="0" t="n">
        <f aca="false">I5583*SUMIFS(syst_chauffage!$H$3:$H$27,syst_chauffage!$B$3:$B$27,D5583,syst_chauffage!$C$3:$C$27,E5583)</f>
        <v>35.7587415700673</v>
      </c>
      <c r="L5583" s="12" t="n">
        <f aca="false">H5583*SUMIFS(syst_chauffage!$K$3:$K$27,syst_chauffage!$B$3:$B$27,D5583,syst_chauffage!$C$3:$C$27,E5583)</f>
        <v>1.05</v>
      </c>
      <c r="N5583" s="0" t="str">
        <f aca="false">A5583</f>
        <v>Transport</v>
      </c>
      <c r="O5583" s="0" t="str">
        <f aca="false">B5583</f>
        <v>Transport ferroviaire</v>
      </c>
      <c r="P5583" s="0" t="str">
        <f aca="false">C5583</f>
        <v>nr</v>
      </c>
      <c r="Q5583" s="0" t="str">
        <f aca="false">D5583</f>
        <v>nr</v>
      </c>
      <c r="R5583" s="0" t="str">
        <f aca="false">E5583</f>
        <v>Autres</v>
      </c>
      <c r="S5583" s="0" t="str">
        <f aca="false">F5583</f>
        <v>0832600801</v>
      </c>
      <c r="T5583" s="0" t="str">
        <f aca="false">G5583</f>
        <v>3</v>
      </c>
      <c r="U5583" s="0" t="n">
        <f aca="false">L5583</f>
        <v>1.05</v>
      </c>
      <c r="V5583" s="0" t="n">
        <f aca="false">K5583</f>
        <v>35.7587415700673</v>
      </c>
      <c r="W5583" s="0" t="n">
        <f aca="false">J5583</f>
        <v>0</v>
      </c>
    </row>
    <row r="5584" customFormat="false" ht="12.8" hidden="false" customHeight="false" outlineLevel="0" collapsed="false">
      <c r="A5584" s="0" t="s">
        <v>79</v>
      </c>
      <c r="B5584" s="0" t="s">
        <v>1592</v>
      </c>
      <c r="C5584" s="0" t="s">
        <v>43</v>
      </c>
      <c r="D5584" s="0" t="s">
        <v>43</v>
      </c>
      <c r="E5584" s="0" t="s">
        <v>23</v>
      </c>
      <c r="F5584" s="0" t="s">
        <v>1603</v>
      </c>
      <c r="G5584" s="0" t="s">
        <v>1611</v>
      </c>
      <c r="H5584" s="0" t="n">
        <v>1.05</v>
      </c>
      <c r="I5584" s="0" t="n">
        <v>20.3444004805829</v>
      </c>
      <c r="J5584" s="0" t="n">
        <v>0</v>
      </c>
      <c r="K5584" s="0" t="n">
        <f aca="false">I5584*SUMIFS(syst_chauffage!$H$3:$H$27,syst_chauffage!$B$3:$B$27,D5584,syst_chauffage!$C$3:$C$27,E5584)</f>
        <v>30</v>
      </c>
      <c r="L5584" s="12" t="n">
        <f aca="false">H5584*SUMIFS(syst_chauffage!$K$3:$K$27,syst_chauffage!$B$3:$B$27,D5584,syst_chauffage!$C$3:$C$27,E5584)</f>
        <v>1.05</v>
      </c>
      <c r="N5584" s="0" t="str">
        <f aca="false">A5584</f>
        <v>Transport</v>
      </c>
      <c r="O5584" s="0" t="str">
        <f aca="false">B5584</f>
        <v>Transport maritime et fluvial</v>
      </c>
      <c r="P5584" s="0" t="str">
        <f aca="false">C5584</f>
        <v>nr</v>
      </c>
      <c r="Q5584" s="0" t="str">
        <f aca="false">D5584</f>
        <v>nr</v>
      </c>
      <c r="R5584" s="0" t="str">
        <f aca="false">E5584</f>
        <v>Fioul</v>
      </c>
      <c r="S5584" s="0" t="str">
        <f aca="false">F5584</f>
        <v>0833600803</v>
      </c>
      <c r="T5584" s="0" t="str">
        <f aca="false">G5584</f>
        <v>3</v>
      </c>
      <c r="U5584" s="0" t="n">
        <f aca="false">L5584</f>
        <v>1.05</v>
      </c>
      <c r="V5584" s="0" t="n">
        <f aca="false">K5584</f>
        <v>30</v>
      </c>
      <c r="W5584" s="0" t="n">
        <f aca="false">J5584</f>
        <v>0</v>
      </c>
    </row>
    <row r="5585" customFormat="false" ht="12.8" hidden="false" customHeight="false" outlineLevel="0" collapsed="false">
      <c r="A5585" s="0" t="s">
        <v>79</v>
      </c>
      <c r="B5585" s="0" t="s">
        <v>1582</v>
      </c>
      <c r="C5585" s="0" t="s">
        <v>43</v>
      </c>
      <c r="D5585" s="0" t="s">
        <v>43</v>
      </c>
      <c r="E5585" s="0" t="s">
        <v>30</v>
      </c>
      <c r="F5585" s="0" t="s">
        <v>1604</v>
      </c>
      <c r="G5585" s="0" t="s">
        <v>1611</v>
      </c>
      <c r="H5585" s="0" t="n">
        <v>1.05</v>
      </c>
      <c r="I5585" s="0" t="n">
        <v>45.7866597510231</v>
      </c>
      <c r="J5585" s="0" t="n">
        <v>0</v>
      </c>
      <c r="K5585" s="0" t="n">
        <f aca="false">I5585*SUMIFS(syst_chauffage!$H$3:$H$27,syst_chauffage!$B$3:$B$27,D5585,syst_chauffage!$C$3:$C$27,E5585)</f>
        <v>20</v>
      </c>
      <c r="L5585" s="12" t="n">
        <f aca="false">H5585*SUMIFS(syst_chauffage!$K$3:$K$27,syst_chauffage!$B$3:$B$27,D5585,syst_chauffage!$C$3:$C$27,E5585)</f>
        <v>1.05</v>
      </c>
      <c r="N5585" s="0" t="str">
        <f aca="false">A5585</f>
        <v>Transport</v>
      </c>
      <c r="O5585" s="0" t="str">
        <f aca="false">B5585</f>
        <v>Transport autre</v>
      </c>
      <c r="P5585" s="0" t="str">
        <f aca="false">C5585</f>
        <v>nr</v>
      </c>
      <c r="Q5585" s="0" t="str">
        <f aca="false">D5585</f>
        <v>nr</v>
      </c>
      <c r="R5585" s="0" t="str">
        <f aca="false">E5585</f>
        <v>Electricité</v>
      </c>
      <c r="S5585" s="0" t="str">
        <f aca="false">F5585</f>
        <v>0831600802</v>
      </c>
      <c r="T5585" s="0" t="str">
        <f aca="false">G5585</f>
        <v>3</v>
      </c>
      <c r="U5585" s="0" t="n">
        <f aca="false">L5585</f>
        <v>1.05</v>
      </c>
      <c r="V5585" s="0" t="n">
        <f aca="false">K5585</f>
        <v>20</v>
      </c>
      <c r="W5585" s="0" t="n">
        <f aca="false">J5585</f>
        <v>0</v>
      </c>
    </row>
    <row r="5586" customFormat="false" ht="12.8" hidden="false" customHeight="false" outlineLevel="0" collapsed="false">
      <c r="A5586" s="0" t="s">
        <v>79</v>
      </c>
      <c r="B5586" s="0" t="s">
        <v>1582</v>
      </c>
      <c r="C5586" s="0" t="s">
        <v>43</v>
      </c>
      <c r="D5586" s="0" t="s">
        <v>43</v>
      </c>
      <c r="E5586" s="0" t="s">
        <v>57</v>
      </c>
      <c r="F5586" s="0" t="s">
        <v>1605</v>
      </c>
      <c r="G5586" s="0" t="s">
        <v>1611</v>
      </c>
      <c r="H5586" s="0" t="n">
        <v>1.05</v>
      </c>
      <c r="I5586" s="0" t="n">
        <v>35.7587415700673</v>
      </c>
      <c r="J5586" s="0" t="n">
        <v>0</v>
      </c>
      <c r="K5586" s="0" t="n">
        <f aca="false">I5586*SUMIFS(syst_chauffage!$H$3:$H$27,syst_chauffage!$B$3:$B$27,D5586,syst_chauffage!$C$3:$C$27,E5586)</f>
        <v>35.7587415700673</v>
      </c>
      <c r="L5586" s="12" t="n">
        <f aca="false">H5586*SUMIFS(syst_chauffage!$K$3:$K$27,syst_chauffage!$B$3:$B$27,D5586,syst_chauffage!$C$3:$C$27,E5586)</f>
        <v>1.05</v>
      </c>
      <c r="N5586" s="0" t="str">
        <f aca="false">A5586</f>
        <v>Transport</v>
      </c>
      <c r="O5586" s="0" t="str">
        <f aca="false">B5586</f>
        <v>Transport autre</v>
      </c>
      <c r="P5586" s="0" t="str">
        <f aca="false">C5586</f>
        <v>nr</v>
      </c>
      <c r="Q5586" s="0" t="str">
        <f aca="false">D5586</f>
        <v>nr</v>
      </c>
      <c r="R5586" s="0" t="str">
        <f aca="false">E5586</f>
        <v>Autres</v>
      </c>
      <c r="S5586" s="0" t="str">
        <f aca="false">F5586</f>
        <v>0831600801</v>
      </c>
      <c r="T5586" s="0" t="str">
        <f aca="false">G5586</f>
        <v>3</v>
      </c>
      <c r="U5586" s="0" t="n">
        <f aca="false">L5586</f>
        <v>1.05</v>
      </c>
      <c r="V5586" s="0" t="n">
        <f aca="false">K5586</f>
        <v>35.7587415700673</v>
      </c>
      <c r="W5586" s="0" t="n">
        <f aca="false">J5586</f>
        <v>0</v>
      </c>
    </row>
    <row r="5587" customFormat="false" ht="12.8" hidden="false" customHeight="false" outlineLevel="0" collapsed="false">
      <c r="A5587" s="0" t="s">
        <v>79</v>
      </c>
      <c r="B5587" s="0" t="s">
        <v>1594</v>
      </c>
      <c r="C5587" s="0" t="s">
        <v>43</v>
      </c>
      <c r="D5587" s="0" t="s">
        <v>43</v>
      </c>
      <c r="E5587" s="0" t="s">
        <v>58</v>
      </c>
      <c r="F5587" s="0" t="s">
        <v>1606</v>
      </c>
      <c r="G5587" s="0" t="s">
        <v>1611</v>
      </c>
      <c r="H5587" s="0" t="n">
        <v>1.05</v>
      </c>
      <c r="I5587" s="0" t="n">
        <v>31.3342165536017</v>
      </c>
      <c r="J5587" s="0" t="n">
        <v>0</v>
      </c>
      <c r="K5587" s="0" t="n">
        <f aca="false">I5587*SUMIFS(syst_chauffage!$H$3:$H$27,syst_chauffage!$B$3:$B$27,D5587,syst_chauffage!$C$3:$C$27,E5587)</f>
        <v>35</v>
      </c>
      <c r="L5587" s="12" t="n">
        <f aca="false">H5587*SUMIFS(syst_chauffage!$K$3:$K$27,syst_chauffage!$B$3:$B$27,D5587,syst_chauffage!$C$3:$C$27,E5587)</f>
        <v>1.05</v>
      </c>
      <c r="N5587" s="0" t="str">
        <f aca="false">A5587</f>
        <v>Transport</v>
      </c>
      <c r="O5587" s="0" t="str">
        <f aca="false">B5587</f>
        <v>Transport aérien</v>
      </c>
      <c r="P5587" s="0" t="str">
        <f aca="false">C5587</f>
        <v>nr</v>
      </c>
      <c r="Q5587" s="0" t="str">
        <f aca="false">D5587</f>
        <v>nr</v>
      </c>
      <c r="R5587" s="0" t="str">
        <f aca="false">E5587</f>
        <v>Urbain</v>
      </c>
      <c r="S5587" s="0" t="str">
        <f aca="false">F5587</f>
        <v>0830600806</v>
      </c>
      <c r="T5587" s="0" t="str">
        <f aca="false">G5587</f>
        <v>3</v>
      </c>
      <c r="U5587" s="0" t="n">
        <f aca="false">L5587</f>
        <v>1.05</v>
      </c>
      <c r="V5587" s="0" t="n">
        <f aca="false">K5587</f>
        <v>35</v>
      </c>
      <c r="W5587" s="0" t="n">
        <f aca="false">J5587</f>
        <v>0</v>
      </c>
    </row>
    <row r="5588" customFormat="false" ht="12.8" hidden="false" customHeight="false" outlineLevel="0" collapsed="false">
      <c r="A5588" s="0" t="s">
        <v>79</v>
      </c>
      <c r="B5588" s="0" t="s">
        <v>1572</v>
      </c>
      <c r="C5588" s="0" t="s">
        <v>43</v>
      </c>
      <c r="D5588" s="0" t="s">
        <v>43</v>
      </c>
      <c r="E5588" s="0" t="s">
        <v>58</v>
      </c>
      <c r="F5588" s="0" t="s">
        <v>1607</v>
      </c>
      <c r="G5588" s="0" t="s">
        <v>1611</v>
      </c>
      <c r="H5588" s="0" t="n">
        <v>1.05</v>
      </c>
      <c r="I5588" s="0" t="n">
        <v>31.3342165536017</v>
      </c>
      <c r="J5588" s="0" t="n">
        <v>0</v>
      </c>
      <c r="K5588" s="0" t="n">
        <f aca="false">I5588*SUMIFS(syst_chauffage!$H$3:$H$27,syst_chauffage!$B$3:$B$27,D5588,syst_chauffage!$C$3:$C$27,E5588)</f>
        <v>35</v>
      </c>
      <c r="L5588" s="12" t="n">
        <f aca="false">H5588*SUMIFS(syst_chauffage!$K$3:$K$27,syst_chauffage!$B$3:$B$27,D5588,syst_chauffage!$C$3:$C$27,E5588)</f>
        <v>1.05</v>
      </c>
      <c r="N5588" s="0" t="str">
        <f aca="false">A5588</f>
        <v>Transport</v>
      </c>
      <c r="O5588" s="0" t="str">
        <f aca="false">B5588</f>
        <v>Transport urbain</v>
      </c>
      <c r="P5588" s="0" t="str">
        <f aca="false">C5588</f>
        <v>nr</v>
      </c>
      <c r="Q5588" s="0" t="str">
        <f aca="false">D5588</f>
        <v>nr</v>
      </c>
      <c r="R5588" s="0" t="str">
        <f aca="false">E5588</f>
        <v>Urbain</v>
      </c>
      <c r="S5588" s="0" t="str">
        <f aca="false">F5588</f>
        <v>0835600806</v>
      </c>
      <c r="T5588" s="0" t="str">
        <f aca="false">G5588</f>
        <v>3</v>
      </c>
      <c r="U5588" s="0" t="n">
        <f aca="false">L5588</f>
        <v>1.05</v>
      </c>
      <c r="V5588" s="0" t="n">
        <f aca="false">K5588</f>
        <v>35</v>
      </c>
      <c r="W5588" s="0" t="n">
        <f aca="false">J5588</f>
        <v>0</v>
      </c>
    </row>
    <row r="5589" customFormat="false" ht="12.8" hidden="false" customHeight="false" outlineLevel="0" collapsed="false">
      <c r="A5589" s="0" t="s">
        <v>79</v>
      </c>
      <c r="B5589" s="0" t="s">
        <v>1582</v>
      </c>
      <c r="C5589" s="0" t="s">
        <v>43</v>
      </c>
      <c r="D5589" s="0" t="s">
        <v>43</v>
      </c>
      <c r="E5589" s="0" t="s">
        <v>58</v>
      </c>
      <c r="F5589" s="0" t="s">
        <v>1608</v>
      </c>
      <c r="G5589" s="0" t="s">
        <v>1611</v>
      </c>
      <c r="H5589" s="0" t="n">
        <v>1.05</v>
      </c>
      <c r="I5589" s="0" t="n">
        <v>31.3342165536017</v>
      </c>
      <c r="J5589" s="0" t="n">
        <v>0</v>
      </c>
      <c r="K5589" s="0" t="n">
        <f aca="false">I5589*SUMIFS(syst_chauffage!$H$3:$H$27,syst_chauffage!$B$3:$B$27,D5589,syst_chauffage!$C$3:$C$27,E5589)</f>
        <v>35</v>
      </c>
      <c r="L5589" s="12" t="n">
        <f aca="false">H5589*SUMIFS(syst_chauffage!$K$3:$K$27,syst_chauffage!$B$3:$B$27,D5589,syst_chauffage!$C$3:$C$27,E5589)</f>
        <v>1.05</v>
      </c>
      <c r="N5589" s="0" t="str">
        <f aca="false">A5589</f>
        <v>Transport</v>
      </c>
      <c r="O5589" s="0" t="str">
        <f aca="false">B5589</f>
        <v>Transport autre</v>
      </c>
      <c r="P5589" s="0" t="str">
        <f aca="false">C5589</f>
        <v>nr</v>
      </c>
      <c r="Q5589" s="0" t="str">
        <f aca="false">D5589</f>
        <v>nr</v>
      </c>
      <c r="R5589" s="0" t="str">
        <f aca="false">E5589</f>
        <v>Urbain</v>
      </c>
      <c r="S5589" s="0" t="str">
        <f aca="false">F5589</f>
        <v>0831600806</v>
      </c>
      <c r="T5589" s="0" t="str">
        <f aca="false">G5589</f>
        <v>3</v>
      </c>
      <c r="U5589" s="0" t="n">
        <f aca="false">L5589</f>
        <v>1.05</v>
      </c>
      <c r="V5589" s="0" t="n">
        <f aca="false">K5589</f>
        <v>35</v>
      </c>
      <c r="W5589" s="0" t="n">
        <f aca="false">J5589</f>
        <v>0</v>
      </c>
    </row>
    <row r="5590" customFormat="false" ht="12.8" hidden="false" customHeight="false" outlineLevel="0" collapsed="false">
      <c r="A5590" s="0" t="s">
        <v>72</v>
      </c>
      <c r="B5590" s="0" t="s">
        <v>89</v>
      </c>
      <c r="C5590" s="0" t="s">
        <v>90</v>
      </c>
      <c r="D5590" s="0" t="s">
        <v>19</v>
      </c>
      <c r="E5590" s="0" t="s">
        <v>57</v>
      </c>
      <c r="F5590" s="0" t="s">
        <v>91</v>
      </c>
      <c r="G5590" s="0" t="s">
        <v>1612</v>
      </c>
      <c r="H5590" s="0" t="n">
        <v>0.660434930888735</v>
      </c>
      <c r="I5590" s="0" t="n">
        <v>23.340074954646</v>
      </c>
      <c r="J5590" s="0" t="n">
        <v>0</v>
      </c>
      <c r="K5590" s="0" t="n">
        <f aca="false">I5590*SUMIFS(syst_chauffage!$H$3:$H$27,syst_chauffage!$B$3:$B$27,D5590,syst_chauffage!$C$3:$C$27,E5590)</f>
        <v>32.500509936885</v>
      </c>
      <c r="L5590" s="12" t="n">
        <f aca="false">H5590*SUMIFS(syst_chauffage!$K$3:$K$27,syst_chauffage!$B$3:$B$27,D5590,syst_chauffage!$C$3:$C$27,E5590)</f>
        <v>0.660434930888735</v>
      </c>
      <c r="N5590" s="0" t="str">
        <f aca="false">A5590</f>
        <v>Bureaux Administration</v>
      </c>
      <c r="O5590" s="0" t="str">
        <f aca="false">B5590</f>
        <v>Administration</v>
      </c>
      <c r="P5590" s="0" t="str">
        <f aca="false">C5590</f>
        <v>immeuble peri urbain</v>
      </c>
      <c r="Q5590" s="0" t="str">
        <f aca="false">D5590</f>
        <v>Autre système centralisé</v>
      </c>
      <c r="R5590" s="0" t="str">
        <f aca="false">E5590</f>
        <v>Autres</v>
      </c>
      <c r="S5590" s="0" t="str">
        <f aca="false">F5590</f>
        <v>0101420101</v>
      </c>
      <c r="T5590" s="0" t="str">
        <f aca="false">G5590</f>
        <v>4</v>
      </c>
      <c r="U5590" s="0" t="n">
        <f aca="false">L5590</f>
        <v>0.660434930888735</v>
      </c>
      <c r="V5590" s="0" t="n">
        <f aca="false">K5590</f>
        <v>32.500509936885</v>
      </c>
      <c r="W5590" s="0" t="n">
        <f aca="false">J5590</f>
        <v>0</v>
      </c>
    </row>
    <row r="5591" customFormat="false" ht="12.8" hidden="false" customHeight="false" outlineLevel="0" collapsed="false">
      <c r="A5591" s="0" t="s">
        <v>72</v>
      </c>
      <c r="B5591" s="0" t="s">
        <v>89</v>
      </c>
      <c r="C5591" s="0" t="s">
        <v>90</v>
      </c>
      <c r="D5591" s="0" t="s">
        <v>19</v>
      </c>
      <c r="E5591" s="0" t="s">
        <v>58</v>
      </c>
      <c r="F5591" s="0" t="s">
        <v>92</v>
      </c>
      <c r="G5591" s="0" t="s">
        <v>1612</v>
      </c>
      <c r="H5591" s="0" t="n">
        <v>0.673090327300143</v>
      </c>
      <c r="I5591" s="0" t="n">
        <v>22.7213704444822</v>
      </c>
      <c r="J5591" s="0" t="n">
        <v>935</v>
      </c>
      <c r="K5591" s="0" t="n">
        <f aca="false">I5591*SUMIFS(syst_chauffage!$H$3:$H$27,syst_chauffage!$B$3:$B$27,D5591,syst_chauffage!$C$3:$C$27,E5591)</f>
        <v>37.375509000026</v>
      </c>
      <c r="L5591" s="12" t="n">
        <f aca="false">H5591*SUMIFS(syst_chauffage!$K$3:$K$27,syst_chauffage!$B$3:$B$27,D5591,syst_chauffage!$C$3:$C$27,E5591)</f>
        <v>0.673090327300143</v>
      </c>
      <c r="N5591" s="0" t="str">
        <f aca="false">A5591</f>
        <v>Bureaux Administration</v>
      </c>
      <c r="O5591" s="0" t="str">
        <f aca="false">B5591</f>
        <v>Administration</v>
      </c>
      <c r="P5591" s="0" t="str">
        <f aca="false">C5591</f>
        <v>immeuble peri urbain</v>
      </c>
      <c r="Q5591" s="0" t="str">
        <f aca="false">D5591</f>
        <v>Autre système centralisé</v>
      </c>
      <c r="R5591" s="0" t="str">
        <f aca="false">E5591</f>
        <v>Urbain</v>
      </c>
      <c r="S5591" s="0" t="str">
        <f aca="false">F5591</f>
        <v>0101420106</v>
      </c>
      <c r="T5591" s="0" t="str">
        <f aca="false">G5591</f>
        <v>4</v>
      </c>
      <c r="U5591" s="0" t="n">
        <f aca="false">L5591</f>
        <v>0.673090327300143</v>
      </c>
      <c r="V5591" s="0" t="n">
        <f aca="false">K5591</f>
        <v>37.375509000026</v>
      </c>
      <c r="W5591" s="0" t="n">
        <f aca="false">J5591</f>
        <v>935</v>
      </c>
    </row>
    <row r="5592" customFormat="false" ht="12.8" hidden="false" customHeight="false" outlineLevel="0" collapsed="false">
      <c r="A5592" s="0" t="s">
        <v>72</v>
      </c>
      <c r="B5592" s="0" t="s">
        <v>89</v>
      </c>
      <c r="C5592" s="0" t="s">
        <v>90</v>
      </c>
      <c r="D5592" s="0" t="s">
        <v>22</v>
      </c>
      <c r="E5592" s="0" t="s">
        <v>23</v>
      </c>
      <c r="F5592" s="0" t="s">
        <v>93</v>
      </c>
      <c r="G5592" s="0" t="s">
        <v>1612</v>
      </c>
      <c r="H5592" s="0" t="n">
        <v>0.551585142123673</v>
      </c>
      <c r="I5592" s="0" t="n">
        <v>12.8829772977718</v>
      </c>
      <c r="J5592" s="0" t="n">
        <v>0</v>
      </c>
      <c r="K5592" s="0" t="n">
        <f aca="false">I5592*SUMIFS(syst_chauffage!$H$3:$H$27,syst_chauffage!$B$3:$B$27,D5592,syst_chauffage!$C$3:$C$27,E5592)</f>
        <v>22.6872129943317</v>
      </c>
      <c r="L5592" s="12" t="n">
        <f aca="false">H5592*SUMIFS(syst_chauffage!$K$3:$K$27,syst_chauffage!$B$3:$B$27,D5592,syst_chauffage!$C$3:$C$27,E5592)</f>
        <v>0.551585142123673</v>
      </c>
      <c r="N5592" s="0" t="str">
        <f aca="false">A5592</f>
        <v>Bureaux Administration</v>
      </c>
      <c r="O5592" s="0" t="str">
        <f aca="false">B5592</f>
        <v>Administration</v>
      </c>
      <c r="P5592" s="0" t="str">
        <f aca="false">C5592</f>
        <v>immeuble peri urbain</v>
      </c>
      <c r="Q5592" s="0" t="str">
        <f aca="false">D5592</f>
        <v>Chaudière fioul</v>
      </c>
      <c r="R5592" s="0" t="str">
        <f aca="false">E5592</f>
        <v>Fioul</v>
      </c>
      <c r="S5592" s="0" t="str">
        <f aca="false">F5592</f>
        <v>0101420303</v>
      </c>
      <c r="T5592" s="0" t="str">
        <f aca="false">G5592</f>
        <v>4</v>
      </c>
      <c r="U5592" s="0" t="n">
        <f aca="false">L5592</f>
        <v>0.551585142123673</v>
      </c>
      <c r="V5592" s="0" t="n">
        <f aca="false">K5592</f>
        <v>22.6872129943317</v>
      </c>
      <c r="W5592" s="0" t="n">
        <f aca="false">J5592</f>
        <v>0</v>
      </c>
    </row>
    <row r="5593" customFormat="false" ht="12.8" hidden="false" customHeight="false" outlineLevel="0" collapsed="false">
      <c r="A5593" s="0" t="s">
        <v>72</v>
      </c>
      <c r="B5593" s="0" t="s">
        <v>89</v>
      </c>
      <c r="C5593" s="0" t="s">
        <v>90</v>
      </c>
      <c r="D5593" s="0" t="s">
        <v>13</v>
      </c>
      <c r="E5593" s="0" t="s">
        <v>14</v>
      </c>
      <c r="F5593" s="0" t="s">
        <v>94</v>
      </c>
      <c r="G5593" s="0" t="s">
        <v>1612</v>
      </c>
      <c r="H5593" s="0" t="n">
        <v>0.727301944094239</v>
      </c>
      <c r="I5593" s="0" t="n">
        <v>8.97300064962139</v>
      </c>
      <c r="J5593" s="0" t="n">
        <v>363</v>
      </c>
      <c r="K5593" s="0" t="n">
        <f aca="false">I5593*SUMIFS(syst_chauffage!$H$3:$H$27,syst_chauffage!$B$3:$B$27,D5593,syst_chauffage!$C$3:$C$27,E5593)</f>
        <v>18.1217979671942</v>
      </c>
      <c r="L5593" s="12" t="n">
        <f aca="false">H5593*SUMIFS(syst_chauffage!$K$3:$K$27,syst_chauffage!$B$3:$B$27,D5593,syst_chauffage!$C$3:$C$27,E5593)</f>
        <v>0.727301944094239</v>
      </c>
      <c r="N5593" s="0" t="str">
        <f aca="false">A5593</f>
        <v>Bureaux Administration</v>
      </c>
      <c r="O5593" s="0" t="str">
        <f aca="false">B5593</f>
        <v>Administration</v>
      </c>
      <c r="P5593" s="0" t="str">
        <f aca="false">C5593</f>
        <v>immeuble peri urbain</v>
      </c>
      <c r="Q5593" s="0" t="str">
        <f aca="false">D5593</f>
        <v>Chaudière gaz</v>
      </c>
      <c r="R5593" s="0" t="str">
        <f aca="false">E5593</f>
        <v>Gaz</v>
      </c>
      <c r="S5593" s="0" t="str">
        <f aca="false">F5593</f>
        <v>0101420404</v>
      </c>
      <c r="T5593" s="0" t="str">
        <f aca="false">G5593</f>
        <v>4</v>
      </c>
      <c r="U5593" s="0" t="n">
        <f aca="false">L5593</f>
        <v>0.727301944094239</v>
      </c>
      <c r="V5593" s="0" t="n">
        <f aca="false">K5593</f>
        <v>18.1217979671942</v>
      </c>
      <c r="W5593" s="0" t="n">
        <f aca="false">J5593</f>
        <v>363</v>
      </c>
    </row>
    <row r="5594" customFormat="false" ht="12.8" hidden="false" customHeight="false" outlineLevel="0" collapsed="false">
      <c r="A5594" s="0" t="s">
        <v>72</v>
      </c>
      <c r="B5594" s="0" t="s">
        <v>89</v>
      </c>
      <c r="C5594" s="0" t="s">
        <v>90</v>
      </c>
      <c r="D5594" s="0" t="s">
        <v>33</v>
      </c>
      <c r="E5594" s="0" t="s">
        <v>30</v>
      </c>
      <c r="F5594" s="0" t="s">
        <v>95</v>
      </c>
      <c r="G5594" s="0" t="s">
        <v>1612</v>
      </c>
      <c r="H5594" s="0" t="n">
        <v>2.45701711046511</v>
      </c>
      <c r="I5594" s="0" t="n">
        <v>28.9340366960554</v>
      </c>
      <c r="J5594" s="0" t="n">
        <v>900</v>
      </c>
      <c r="K5594" s="0" t="n">
        <f aca="false">I5594*SUMIFS(syst_chauffage!$H$3:$H$27,syst_chauffage!$B$3:$B$27,D5594,syst_chauffage!$C$3:$C$27,E5594)</f>
        <v>42.2355881711395</v>
      </c>
      <c r="L5594" s="12" t="n">
        <f aca="false">H5594*SUMIFS(syst_chauffage!$K$3:$K$27,syst_chauffage!$B$3:$B$27,D5594,syst_chauffage!$C$3:$C$27,E5594)</f>
        <v>2.06436250218387</v>
      </c>
      <c r="N5594" s="0" t="str">
        <f aca="false">A5594</f>
        <v>Bureaux Administration</v>
      </c>
      <c r="O5594" s="0" t="str">
        <f aca="false">B5594</f>
        <v>Administration</v>
      </c>
      <c r="P5594" s="0" t="str">
        <f aca="false">C5594</f>
        <v>immeuble peri urbain</v>
      </c>
      <c r="Q5594" s="0" t="str">
        <f aca="false">D5594</f>
        <v>DRV</v>
      </c>
      <c r="R5594" s="0" t="str">
        <f aca="false">E5594</f>
        <v>Electricité</v>
      </c>
      <c r="S5594" s="0" t="str">
        <f aca="false">F5594</f>
        <v>0101420502</v>
      </c>
      <c r="T5594" s="0" t="str">
        <f aca="false">G5594</f>
        <v>4</v>
      </c>
      <c r="U5594" s="0" t="n">
        <f aca="false">L5594</f>
        <v>2.06436250218387</v>
      </c>
      <c r="V5594" s="0" t="n">
        <f aca="false">K5594</f>
        <v>42.2355881711395</v>
      </c>
      <c r="W5594" s="0" t="n">
        <f aca="false">J5594</f>
        <v>900</v>
      </c>
    </row>
    <row r="5595" customFormat="false" ht="12.8" hidden="false" customHeight="false" outlineLevel="0" collapsed="false">
      <c r="A5595" s="0" t="s">
        <v>72</v>
      </c>
      <c r="B5595" s="0" t="s">
        <v>89</v>
      </c>
      <c r="C5595" s="0" t="s">
        <v>90</v>
      </c>
      <c r="D5595" s="0" t="s">
        <v>29</v>
      </c>
      <c r="E5595" s="0" t="s">
        <v>30</v>
      </c>
      <c r="F5595" s="0" t="s">
        <v>96</v>
      </c>
      <c r="G5595" s="0" t="s">
        <v>1612</v>
      </c>
      <c r="H5595" s="0" t="n">
        <v>0.92</v>
      </c>
      <c r="I5595" s="0" t="n">
        <v>10.4</v>
      </c>
      <c r="J5595" s="0" t="n">
        <v>0</v>
      </c>
      <c r="K5595" s="0" t="n">
        <f aca="false">I5595*SUMIFS(syst_chauffage!$H$3:$H$27,syst_chauffage!$B$3:$B$27,D5595,syst_chauffage!$C$3:$C$27,E5595)</f>
        <v>3</v>
      </c>
      <c r="L5595" s="12" t="n">
        <f aca="false">H5595*SUMIFS(syst_chauffage!$K$3:$K$27,syst_chauffage!$B$3:$B$27,D5595,syst_chauffage!$C$3:$C$27,E5595)</f>
        <v>0.92</v>
      </c>
      <c r="N5595" s="0" t="str">
        <f aca="false">A5595</f>
        <v>Bureaux Administration</v>
      </c>
      <c r="O5595" s="0" t="str">
        <f aca="false">B5595</f>
        <v>Administration</v>
      </c>
      <c r="P5595" s="0" t="str">
        <f aca="false">C5595</f>
        <v>immeuble peri urbain</v>
      </c>
      <c r="Q5595" s="0" t="str">
        <f aca="false">D5595</f>
        <v>Electrique direct</v>
      </c>
      <c r="R5595" s="0" t="str">
        <f aca="false">E5595</f>
        <v>Electricité</v>
      </c>
      <c r="S5595" s="0" t="str">
        <f aca="false">F5595</f>
        <v>0101420602</v>
      </c>
      <c r="T5595" s="0" t="str">
        <f aca="false">G5595</f>
        <v>4</v>
      </c>
      <c r="U5595" s="0" t="n">
        <f aca="false">L5595</f>
        <v>0.92</v>
      </c>
      <c r="V5595" s="0" t="n">
        <f aca="false">K5595</f>
        <v>3</v>
      </c>
      <c r="W5595" s="0" t="n">
        <f aca="false">J5595</f>
        <v>0</v>
      </c>
    </row>
    <row r="5596" customFormat="false" ht="12.8" hidden="false" customHeight="false" outlineLevel="0" collapsed="false">
      <c r="A5596" s="0" t="s">
        <v>72</v>
      </c>
      <c r="B5596" s="0" t="s">
        <v>89</v>
      </c>
      <c r="C5596" s="0" t="s">
        <v>90</v>
      </c>
      <c r="D5596" s="0" t="s">
        <v>51</v>
      </c>
      <c r="E5596" s="0" t="s">
        <v>57</v>
      </c>
      <c r="F5596" s="0" t="s">
        <v>97</v>
      </c>
      <c r="G5596" s="0" t="s">
        <v>1612</v>
      </c>
      <c r="H5596" s="0" t="n">
        <v>0.762040304871617</v>
      </c>
      <c r="I5596" s="0" t="n">
        <v>27.7858035174358</v>
      </c>
      <c r="J5596" s="0" t="n">
        <v>0</v>
      </c>
      <c r="K5596" s="0" t="n">
        <f aca="false">I5596*SUMIFS(syst_chauffage!$H$3:$H$27,syst_chauffage!$B$3:$B$27,D5596,syst_chauffage!$C$3:$C$27,E5596)</f>
        <v>58.8740569063062</v>
      </c>
      <c r="L5596" s="12" t="n">
        <f aca="false">H5596*SUMIFS(syst_chauffage!$K$3:$K$27,syst_chauffage!$B$3:$B$27,D5596,syst_chauffage!$C$3:$C$27,E5596)</f>
        <v>0.762040304871617</v>
      </c>
      <c r="N5596" s="0" t="str">
        <f aca="false">A5596</f>
        <v>Bureaux Administration</v>
      </c>
      <c r="O5596" s="0" t="str">
        <f aca="false">B5596</f>
        <v>Administration</v>
      </c>
      <c r="P5596" s="0" t="str">
        <f aca="false">C5596</f>
        <v>immeuble peri urbain</v>
      </c>
      <c r="Q5596" s="0" t="str">
        <f aca="false">D5596</f>
        <v>Autre système centralisé performant</v>
      </c>
      <c r="R5596" s="0" t="str">
        <f aca="false">E5596</f>
        <v>Autres</v>
      </c>
      <c r="S5596" s="0" t="str">
        <f aca="false">F5596</f>
        <v>0101422101</v>
      </c>
      <c r="T5596" s="0" t="str">
        <f aca="false">G5596</f>
        <v>4</v>
      </c>
      <c r="U5596" s="0" t="n">
        <f aca="false">L5596</f>
        <v>0.762040304871617</v>
      </c>
      <c r="V5596" s="0" t="n">
        <f aca="false">K5596</f>
        <v>58.8740569063062</v>
      </c>
      <c r="W5596" s="0" t="n">
        <f aca="false">J5596</f>
        <v>0</v>
      </c>
    </row>
    <row r="5597" customFormat="false" ht="12.8" hidden="false" customHeight="false" outlineLevel="0" collapsed="false">
      <c r="A5597" s="0" t="s">
        <v>72</v>
      </c>
      <c r="B5597" s="0" t="s">
        <v>89</v>
      </c>
      <c r="C5597" s="0" t="s">
        <v>90</v>
      </c>
      <c r="D5597" s="0" t="s">
        <v>51</v>
      </c>
      <c r="E5597" s="0" t="s">
        <v>58</v>
      </c>
      <c r="F5597" s="0" t="s">
        <v>98</v>
      </c>
      <c r="G5597" s="0" t="s">
        <v>1612</v>
      </c>
      <c r="H5597" s="0" t="n">
        <v>0.776642685346319</v>
      </c>
      <c r="I5597" s="0" t="n">
        <v>27.0492505291454</v>
      </c>
      <c r="J5597" s="0" t="n">
        <v>935</v>
      </c>
      <c r="K5597" s="0" t="n">
        <f aca="false">I5597*SUMIFS(syst_chauffage!$H$3:$H$27,syst_chauffage!$B$3:$B$27,D5597,syst_chauffage!$C$3:$C$27,E5597)</f>
        <v>57.7230872928087</v>
      </c>
      <c r="L5597" s="12" t="n">
        <f aca="false">H5597*SUMIFS(syst_chauffage!$K$3:$K$27,syst_chauffage!$B$3:$B$27,D5597,syst_chauffage!$C$3:$C$27,E5597)</f>
        <v>0.776642685346319</v>
      </c>
      <c r="N5597" s="0" t="str">
        <f aca="false">A5597</f>
        <v>Bureaux Administration</v>
      </c>
      <c r="O5597" s="0" t="str">
        <f aca="false">B5597</f>
        <v>Administration</v>
      </c>
      <c r="P5597" s="0" t="str">
        <f aca="false">C5597</f>
        <v>immeuble peri urbain</v>
      </c>
      <c r="Q5597" s="0" t="str">
        <f aca="false">D5597</f>
        <v>Autre système centralisé performant</v>
      </c>
      <c r="R5597" s="0" t="str">
        <f aca="false">E5597</f>
        <v>Urbain</v>
      </c>
      <c r="S5597" s="0" t="str">
        <f aca="false">F5597</f>
        <v>0101422106</v>
      </c>
      <c r="T5597" s="0" t="str">
        <f aca="false">G5597</f>
        <v>4</v>
      </c>
      <c r="U5597" s="0" t="n">
        <f aca="false">L5597</f>
        <v>0.776642685346319</v>
      </c>
      <c r="V5597" s="0" t="n">
        <f aca="false">K5597</f>
        <v>57.7230872928087</v>
      </c>
      <c r="W5597" s="0" t="n">
        <f aca="false">J5597</f>
        <v>935</v>
      </c>
    </row>
    <row r="5598" customFormat="false" ht="12.8" hidden="false" customHeight="false" outlineLevel="0" collapsed="false">
      <c r="A5598" s="0" t="s">
        <v>72</v>
      </c>
      <c r="B5598" s="0" t="s">
        <v>89</v>
      </c>
      <c r="C5598" s="0" t="s">
        <v>90</v>
      </c>
      <c r="D5598" s="0" t="s">
        <v>27</v>
      </c>
      <c r="E5598" s="0" t="s">
        <v>23</v>
      </c>
      <c r="F5598" s="0" t="s">
        <v>99</v>
      </c>
      <c r="G5598" s="0" t="s">
        <v>1612</v>
      </c>
      <c r="H5598" s="0" t="n">
        <v>0.720307631785739</v>
      </c>
      <c r="I5598" s="0" t="n">
        <v>15.3368777354426</v>
      </c>
      <c r="J5598" s="0" t="n">
        <v>836</v>
      </c>
      <c r="K5598" s="0" t="n">
        <f aca="false">I5598*SUMIFS(syst_chauffage!$H$3:$H$27,syst_chauffage!$B$3:$B$27,D5598,syst_chauffage!$C$3:$C$27,E5598)</f>
        <v>39.3299374602027</v>
      </c>
      <c r="L5598" s="12" t="n">
        <f aca="false">H5598*SUMIFS(syst_chauffage!$K$3:$K$27,syst_chauffage!$B$3:$B$27,D5598,syst_chauffage!$C$3:$C$27,E5598)</f>
        <v>0.720307631785739</v>
      </c>
      <c r="N5598" s="0" t="str">
        <f aca="false">A5598</f>
        <v>Bureaux Administration</v>
      </c>
      <c r="O5598" s="0" t="str">
        <f aca="false">B5598</f>
        <v>Administration</v>
      </c>
      <c r="P5598" s="0" t="str">
        <f aca="false">C5598</f>
        <v>immeuble peri urbain</v>
      </c>
      <c r="Q5598" s="0" t="str">
        <f aca="false">D5598</f>
        <v>Chaudière condensation fioul</v>
      </c>
      <c r="R5598" s="0" t="str">
        <f aca="false">E5598</f>
        <v>Fioul</v>
      </c>
      <c r="S5598" s="0" t="str">
        <f aca="false">F5598</f>
        <v>0101422303</v>
      </c>
      <c r="T5598" s="0" t="str">
        <f aca="false">G5598</f>
        <v>4</v>
      </c>
      <c r="U5598" s="0" t="n">
        <f aca="false">L5598</f>
        <v>0.720307631785739</v>
      </c>
      <c r="V5598" s="0" t="n">
        <f aca="false">K5598</f>
        <v>39.3299374602027</v>
      </c>
      <c r="W5598" s="0" t="n">
        <f aca="false">J5598</f>
        <v>836</v>
      </c>
    </row>
    <row r="5599" customFormat="false" ht="12.8" hidden="false" customHeight="false" outlineLevel="0" collapsed="false">
      <c r="A5599" s="0" t="s">
        <v>72</v>
      </c>
      <c r="B5599" s="0" t="s">
        <v>89</v>
      </c>
      <c r="C5599" s="0" t="s">
        <v>90</v>
      </c>
      <c r="D5599" s="0" t="s">
        <v>18</v>
      </c>
      <c r="E5599" s="0" t="s">
        <v>14</v>
      </c>
      <c r="F5599" s="0" t="s">
        <v>100</v>
      </c>
      <c r="G5599" s="0" t="s">
        <v>1612</v>
      </c>
      <c r="H5599" s="0" t="n">
        <v>0.950591675293633</v>
      </c>
      <c r="I5599" s="0" t="n">
        <v>10.6821436305017</v>
      </c>
      <c r="J5599" s="0" t="n">
        <v>836</v>
      </c>
      <c r="K5599" s="0" t="n">
        <f aca="false">I5599*SUMIFS(syst_chauffage!$H$3:$H$27,syst_chauffage!$B$3:$B$27,D5599,syst_chauffage!$C$3:$C$27,E5599)</f>
        <v>29.1080821289074</v>
      </c>
      <c r="L5599" s="12" t="n">
        <f aca="false">H5599*SUMIFS(syst_chauffage!$K$3:$K$27,syst_chauffage!$B$3:$B$27,D5599,syst_chauffage!$C$3:$C$27,E5599)</f>
        <v>0.923449326926962</v>
      </c>
      <c r="N5599" s="0" t="str">
        <f aca="false">A5599</f>
        <v>Bureaux Administration</v>
      </c>
      <c r="O5599" s="0" t="str">
        <f aca="false">B5599</f>
        <v>Administration</v>
      </c>
      <c r="P5599" s="0" t="str">
        <f aca="false">C5599</f>
        <v>immeuble peri urbain</v>
      </c>
      <c r="Q5599" s="0" t="str">
        <f aca="false">D5599</f>
        <v>Chaudière condensation gaz</v>
      </c>
      <c r="R5599" s="0" t="str">
        <f aca="false">E5599</f>
        <v>Gaz</v>
      </c>
      <c r="S5599" s="0" t="str">
        <f aca="false">F5599</f>
        <v>0101422404</v>
      </c>
      <c r="T5599" s="0" t="str">
        <f aca="false">G5599</f>
        <v>4</v>
      </c>
      <c r="U5599" s="0" t="n">
        <f aca="false">L5599</f>
        <v>0.923449326926962</v>
      </c>
      <c r="V5599" s="0" t="n">
        <f aca="false">K5599</f>
        <v>29.1080821289074</v>
      </c>
      <c r="W5599" s="0" t="n">
        <f aca="false">J5599</f>
        <v>836</v>
      </c>
    </row>
    <row r="5600" customFormat="false" ht="12.8" hidden="false" customHeight="false" outlineLevel="0" collapsed="false">
      <c r="A5600" s="0" t="s">
        <v>72</v>
      </c>
      <c r="B5600" s="0" t="s">
        <v>89</v>
      </c>
      <c r="C5600" s="0" t="s">
        <v>90</v>
      </c>
      <c r="D5600" s="0" t="s">
        <v>56</v>
      </c>
      <c r="E5600" s="0" t="s">
        <v>30</v>
      </c>
      <c r="F5600" s="0" t="s">
        <v>101</v>
      </c>
      <c r="G5600" s="0" t="s">
        <v>1612</v>
      </c>
      <c r="H5600" s="0" t="n">
        <v>3.17730976744185</v>
      </c>
      <c r="I5600" s="0" t="n">
        <v>34.4452817810183</v>
      </c>
      <c r="J5600" s="0" t="n">
        <v>990</v>
      </c>
      <c r="K5600" s="0" t="n">
        <f aca="false">I5600*SUMIFS(syst_chauffage!$H$3:$H$27,syst_chauffage!$B$3:$B$27,D5600,syst_chauffage!$C$3:$C$27,E5600)</f>
        <v>113.042574471258</v>
      </c>
      <c r="L5600" s="12" t="n">
        <f aca="false">H5600*SUMIFS(syst_chauffage!$K$3:$K$27,syst_chauffage!$B$3:$B$27,D5600,syst_chauffage!$C$3:$C$27,E5600)</f>
        <v>2.84247113628896</v>
      </c>
      <c r="N5600" s="0" t="str">
        <f aca="false">A5600</f>
        <v>Bureaux Administration</v>
      </c>
      <c r="O5600" s="0" t="str">
        <f aca="false">B5600</f>
        <v>Administration</v>
      </c>
      <c r="P5600" s="0" t="str">
        <f aca="false">C5600</f>
        <v>immeuble peri urbain</v>
      </c>
      <c r="Q5600" s="0" t="str">
        <f aca="false">D5600</f>
        <v>DRV performant</v>
      </c>
      <c r="R5600" s="0" t="str">
        <f aca="false">E5600</f>
        <v>Electricité</v>
      </c>
      <c r="S5600" s="0" t="str">
        <f aca="false">F5600</f>
        <v>0101422502</v>
      </c>
      <c r="T5600" s="0" t="str">
        <f aca="false">G5600</f>
        <v>4</v>
      </c>
      <c r="U5600" s="0" t="n">
        <f aca="false">L5600</f>
        <v>2.84247113628896</v>
      </c>
      <c r="V5600" s="0" t="n">
        <f aca="false">K5600</f>
        <v>113.042574471258</v>
      </c>
      <c r="W5600" s="0" t="n">
        <f aca="false">J5600</f>
        <v>990</v>
      </c>
    </row>
    <row r="5601" customFormat="false" ht="12.8" hidden="false" customHeight="false" outlineLevel="0" collapsed="false">
      <c r="A5601" s="0" t="s">
        <v>72</v>
      </c>
      <c r="B5601" s="0" t="s">
        <v>89</v>
      </c>
      <c r="C5601" s="0" t="s">
        <v>90</v>
      </c>
      <c r="D5601" s="0" t="s">
        <v>32</v>
      </c>
      <c r="E5601" s="0" t="s">
        <v>30</v>
      </c>
      <c r="F5601" s="0" t="s">
        <v>102</v>
      </c>
      <c r="G5601" s="0" t="s">
        <v>1612</v>
      </c>
      <c r="H5601" s="0" t="n">
        <v>1</v>
      </c>
      <c r="I5601" s="0" t="n">
        <v>12</v>
      </c>
      <c r="J5601" s="0" t="n">
        <v>0</v>
      </c>
      <c r="K5601" s="0" t="n">
        <f aca="false">I5601*SUMIFS(syst_chauffage!$H$3:$H$27,syst_chauffage!$B$3:$B$27,D5601,syst_chauffage!$C$3:$C$27,E5601)</f>
        <v>12</v>
      </c>
      <c r="L5601" s="12" t="n">
        <f aca="false">H5601*SUMIFS(syst_chauffage!$K$3:$K$27,syst_chauffage!$B$3:$B$27,D5601,syst_chauffage!$C$3:$C$27,E5601)</f>
        <v>1</v>
      </c>
      <c r="N5601" s="0" t="str">
        <f aca="false">A5601</f>
        <v>Bureaux Administration</v>
      </c>
      <c r="O5601" s="0" t="str">
        <f aca="false">B5601</f>
        <v>Administration</v>
      </c>
      <c r="P5601" s="0" t="str">
        <f aca="false">C5601</f>
        <v>immeuble peri urbain</v>
      </c>
      <c r="Q5601" s="0" t="str">
        <f aca="false">D5601</f>
        <v>Electrique direct performant</v>
      </c>
      <c r="R5601" s="0" t="str">
        <f aca="false">E5601</f>
        <v>Electricité</v>
      </c>
      <c r="S5601" s="0" t="str">
        <f aca="false">F5601</f>
        <v>0101422602</v>
      </c>
      <c r="T5601" s="0" t="str">
        <f aca="false">G5601</f>
        <v>4</v>
      </c>
      <c r="U5601" s="0" t="n">
        <f aca="false">L5601</f>
        <v>1</v>
      </c>
      <c r="V5601" s="0" t="n">
        <f aca="false">K5601</f>
        <v>12</v>
      </c>
      <c r="W5601" s="0" t="n">
        <f aca="false">J5601</f>
        <v>0</v>
      </c>
    </row>
    <row r="5602" customFormat="false" ht="12.8" hidden="false" customHeight="false" outlineLevel="0" collapsed="false">
      <c r="A5602" s="0" t="s">
        <v>72</v>
      </c>
      <c r="B5602" s="0" t="s">
        <v>89</v>
      </c>
      <c r="C5602" s="0" t="s">
        <v>103</v>
      </c>
      <c r="D5602" s="0" t="s">
        <v>19</v>
      </c>
      <c r="E5602" s="0" t="s">
        <v>57</v>
      </c>
      <c r="F5602" s="0" t="s">
        <v>104</v>
      </c>
      <c r="G5602" s="0" t="s">
        <v>1612</v>
      </c>
      <c r="H5602" s="0" t="n">
        <v>0.655336273817924</v>
      </c>
      <c r="I5602" s="0" t="n">
        <v>18.1719866737283</v>
      </c>
      <c r="J5602" s="0" t="n">
        <v>0</v>
      </c>
      <c r="K5602" s="0" t="n">
        <f aca="false">I5602*SUMIFS(syst_chauffage!$H$3:$H$27,syst_chauffage!$B$3:$B$27,D5602,syst_chauffage!$C$3:$C$27,E5602)</f>
        <v>25.3040675580558</v>
      </c>
      <c r="L5602" s="12" t="n">
        <f aca="false">H5602*SUMIFS(syst_chauffage!$K$3:$K$27,syst_chauffage!$B$3:$B$27,D5602,syst_chauffage!$C$3:$C$27,E5602)</f>
        <v>0.655336273817924</v>
      </c>
      <c r="N5602" s="0" t="str">
        <f aca="false">A5602</f>
        <v>Bureaux Administration</v>
      </c>
      <c r="O5602" s="0" t="str">
        <f aca="false">B5602</f>
        <v>Administration</v>
      </c>
      <c r="P5602" s="0" t="str">
        <f aca="false">C5602</f>
        <v>immeuble rénové</v>
      </c>
      <c r="Q5602" s="0" t="str">
        <f aca="false">D5602</f>
        <v>Autre système centralisé</v>
      </c>
      <c r="R5602" s="0" t="str">
        <f aca="false">E5602</f>
        <v>Autres</v>
      </c>
      <c r="S5602" s="0" t="str">
        <f aca="false">F5602</f>
        <v>0101440101</v>
      </c>
      <c r="T5602" s="0" t="str">
        <f aca="false">G5602</f>
        <v>4</v>
      </c>
      <c r="U5602" s="0" t="n">
        <f aca="false">L5602</f>
        <v>0.655336273817924</v>
      </c>
      <c r="V5602" s="0" t="n">
        <f aca="false">K5602</f>
        <v>25.3040675580558</v>
      </c>
      <c r="W5602" s="0" t="n">
        <f aca="false">J5602</f>
        <v>0</v>
      </c>
    </row>
    <row r="5603" customFormat="false" ht="12.8" hidden="false" customHeight="false" outlineLevel="0" collapsed="false">
      <c r="A5603" s="0" t="s">
        <v>72</v>
      </c>
      <c r="B5603" s="0" t="s">
        <v>89</v>
      </c>
      <c r="C5603" s="0" t="s">
        <v>103</v>
      </c>
      <c r="D5603" s="0" t="s">
        <v>19</v>
      </c>
      <c r="E5603" s="0" t="s">
        <v>58</v>
      </c>
      <c r="F5603" s="0" t="s">
        <v>105</v>
      </c>
      <c r="G5603" s="0" t="s">
        <v>1612</v>
      </c>
      <c r="H5603" s="0" t="n">
        <v>0.666866530330741</v>
      </c>
      <c r="I5603" s="0" t="n">
        <v>15.6477134439303</v>
      </c>
      <c r="J5603" s="0" t="n">
        <v>935</v>
      </c>
      <c r="K5603" s="0" t="n">
        <f aca="false">I5603*SUMIFS(syst_chauffage!$H$3:$H$27,syst_chauffage!$B$3:$B$27,D5603,syst_chauffage!$C$3:$C$27,E5603)</f>
        <v>25.7396998161909</v>
      </c>
      <c r="L5603" s="12" t="n">
        <f aca="false">H5603*SUMIFS(syst_chauffage!$K$3:$K$27,syst_chauffage!$B$3:$B$27,D5603,syst_chauffage!$C$3:$C$27,E5603)</f>
        <v>0.666866530330741</v>
      </c>
      <c r="N5603" s="0" t="str">
        <f aca="false">A5603</f>
        <v>Bureaux Administration</v>
      </c>
      <c r="O5603" s="0" t="str">
        <f aca="false">B5603</f>
        <v>Administration</v>
      </c>
      <c r="P5603" s="0" t="str">
        <f aca="false">C5603</f>
        <v>immeuble rénové</v>
      </c>
      <c r="Q5603" s="0" t="str">
        <f aca="false">D5603</f>
        <v>Autre système centralisé</v>
      </c>
      <c r="R5603" s="0" t="str">
        <f aca="false">E5603</f>
        <v>Urbain</v>
      </c>
      <c r="S5603" s="0" t="str">
        <f aca="false">F5603</f>
        <v>0101440106</v>
      </c>
      <c r="T5603" s="0" t="str">
        <f aca="false">G5603</f>
        <v>4</v>
      </c>
      <c r="U5603" s="0" t="n">
        <f aca="false">L5603</f>
        <v>0.666866530330741</v>
      </c>
      <c r="V5603" s="0" t="n">
        <f aca="false">K5603</f>
        <v>25.7396998161909</v>
      </c>
      <c r="W5603" s="0" t="n">
        <f aca="false">J5603</f>
        <v>935</v>
      </c>
    </row>
    <row r="5604" customFormat="false" ht="12.8" hidden="false" customHeight="false" outlineLevel="0" collapsed="false">
      <c r="A5604" s="0" t="s">
        <v>72</v>
      </c>
      <c r="B5604" s="0" t="s">
        <v>89</v>
      </c>
      <c r="C5604" s="0" t="s">
        <v>103</v>
      </c>
      <c r="D5604" s="0" t="s">
        <v>22</v>
      </c>
      <c r="E5604" s="0" t="s">
        <v>23</v>
      </c>
      <c r="F5604" s="0" t="s">
        <v>106</v>
      </c>
      <c r="G5604" s="0" t="s">
        <v>1612</v>
      </c>
      <c r="H5604" s="0" t="n">
        <v>0.554237424878381</v>
      </c>
      <c r="I5604" s="0" t="n">
        <v>9.37097154505267</v>
      </c>
      <c r="J5604" s="0" t="n">
        <v>0</v>
      </c>
      <c r="K5604" s="0" t="n">
        <f aca="false">I5604*SUMIFS(syst_chauffage!$H$3:$H$27,syst_chauffage!$B$3:$B$27,D5604,syst_chauffage!$C$3:$C$27,E5604)</f>
        <v>16.5024918147766</v>
      </c>
      <c r="L5604" s="12" t="n">
        <f aca="false">H5604*SUMIFS(syst_chauffage!$K$3:$K$27,syst_chauffage!$B$3:$B$27,D5604,syst_chauffage!$C$3:$C$27,E5604)</f>
        <v>0.554237424878381</v>
      </c>
      <c r="N5604" s="0" t="str">
        <f aca="false">A5604</f>
        <v>Bureaux Administration</v>
      </c>
      <c r="O5604" s="0" t="str">
        <f aca="false">B5604</f>
        <v>Administration</v>
      </c>
      <c r="P5604" s="0" t="str">
        <f aca="false">C5604</f>
        <v>immeuble rénové</v>
      </c>
      <c r="Q5604" s="0" t="str">
        <f aca="false">D5604</f>
        <v>Chaudière fioul</v>
      </c>
      <c r="R5604" s="0" t="str">
        <f aca="false">E5604</f>
        <v>Fioul</v>
      </c>
      <c r="S5604" s="0" t="str">
        <f aca="false">F5604</f>
        <v>0101440303</v>
      </c>
      <c r="T5604" s="0" t="str">
        <f aca="false">G5604</f>
        <v>4</v>
      </c>
      <c r="U5604" s="0" t="n">
        <f aca="false">L5604</f>
        <v>0.554237424878381</v>
      </c>
      <c r="V5604" s="0" t="n">
        <f aca="false">K5604</f>
        <v>16.5024918147766</v>
      </c>
      <c r="W5604" s="0" t="n">
        <f aca="false">J5604</f>
        <v>0</v>
      </c>
    </row>
    <row r="5605" customFormat="false" ht="12.8" hidden="false" customHeight="false" outlineLevel="0" collapsed="false">
      <c r="A5605" s="0" t="s">
        <v>72</v>
      </c>
      <c r="B5605" s="0" t="s">
        <v>89</v>
      </c>
      <c r="C5605" s="0" t="s">
        <v>103</v>
      </c>
      <c r="D5605" s="0" t="s">
        <v>13</v>
      </c>
      <c r="E5605" s="0" t="s">
        <v>14</v>
      </c>
      <c r="F5605" s="0" t="s">
        <v>107</v>
      </c>
      <c r="G5605" s="0" t="s">
        <v>1612</v>
      </c>
      <c r="H5605" s="0" t="n">
        <v>0.731566413973989</v>
      </c>
      <c r="I5605" s="0" t="n">
        <v>6.48225909344529</v>
      </c>
      <c r="J5605" s="0" t="n">
        <v>363</v>
      </c>
      <c r="K5605" s="0" t="n">
        <f aca="false">I5605*SUMIFS(syst_chauffage!$H$3:$H$27,syst_chauffage!$B$3:$B$27,D5605,syst_chauffage!$C$3:$C$27,E5605)</f>
        <v>13.0915169015818</v>
      </c>
      <c r="L5605" s="12" t="n">
        <f aca="false">H5605*SUMIFS(syst_chauffage!$K$3:$K$27,syst_chauffage!$B$3:$B$27,D5605,syst_chauffage!$C$3:$C$27,E5605)</f>
        <v>0.731566413973989</v>
      </c>
      <c r="N5605" s="0" t="str">
        <f aca="false">A5605</f>
        <v>Bureaux Administration</v>
      </c>
      <c r="O5605" s="0" t="str">
        <f aca="false">B5605</f>
        <v>Administration</v>
      </c>
      <c r="P5605" s="0" t="str">
        <f aca="false">C5605</f>
        <v>immeuble rénové</v>
      </c>
      <c r="Q5605" s="0" t="str">
        <f aca="false">D5605</f>
        <v>Chaudière gaz</v>
      </c>
      <c r="R5605" s="0" t="str">
        <f aca="false">E5605</f>
        <v>Gaz</v>
      </c>
      <c r="S5605" s="0" t="str">
        <f aca="false">F5605</f>
        <v>0101440404</v>
      </c>
      <c r="T5605" s="0" t="str">
        <f aca="false">G5605</f>
        <v>4</v>
      </c>
      <c r="U5605" s="0" t="n">
        <f aca="false">L5605</f>
        <v>0.731566413973989</v>
      </c>
      <c r="V5605" s="0" t="n">
        <f aca="false">K5605</f>
        <v>13.0915169015818</v>
      </c>
      <c r="W5605" s="0" t="n">
        <f aca="false">J5605</f>
        <v>363</v>
      </c>
    </row>
    <row r="5606" customFormat="false" ht="12.8" hidden="false" customHeight="false" outlineLevel="0" collapsed="false">
      <c r="A5606" s="0" t="s">
        <v>72</v>
      </c>
      <c r="B5606" s="0" t="s">
        <v>89</v>
      </c>
      <c r="C5606" s="0" t="s">
        <v>103</v>
      </c>
      <c r="D5606" s="0" t="s">
        <v>29</v>
      </c>
      <c r="E5606" s="0" t="s">
        <v>30</v>
      </c>
      <c r="F5606" s="0" t="s">
        <v>108</v>
      </c>
      <c r="G5606" s="0" t="s">
        <v>1612</v>
      </c>
      <c r="H5606" s="0" t="n">
        <v>0.92</v>
      </c>
      <c r="I5606" s="0" t="n">
        <v>10.4</v>
      </c>
      <c r="J5606" s="0" t="n">
        <v>0</v>
      </c>
      <c r="K5606" s="0" t="n">
        <f aca="false">I5606*SUMIFS(syst_chauffage!$H$3:$H$27,syst_chauffage!$B$3:$B$27,D5606,syst_chauffage!$C$3:$C$27,E5606)</f>
        <v>3</v>
      </c>
      <c r="L5606" s="12" t="n">
        <f aca="false">H5606*SUMIFS(syst_chauffage!$K$3:$K$27,syst_chauffage!$B$3:$B$27,D5606,syst_chauffage!$C$3:$C$27,E5606)</f>
        <v>0.92</v>
      </c>
      <c r="N5606" s="0" t="str">
        <f aca="false">A5606</f>
        <v>Bureaux Administration</v>
      </c>
      <c r="O5606" s="0" t="str">
        <f aca="false">B5606</f>
        <v>Administration</v>
      </c>
      <c r="P5606" s="0" t="str">
        <f aca="false">C5606</f>
        <v>immeuble rénové</v>
      </c>
      <c r="Q5606" s="0" t="str">
        <f aca="false">D5606</f>
        <v>Electrique direct</v>
      </c>
      <c r="R5606" s="0" t="str">
        <f aca="false">E5606</f>
        <v>Electricité</v>
      </c>
      <c r="S5606" s="0" t="str">
        <f aca="false">F5606</f>
        <v>0101440602</v>
      </c>
      <c r="T5606" s="0" t="str">
        <f aca="false">G5606</f>
        <v>4</v>
      </c>
      <c r="U5606" s="0" t="n">
        <f aca="false">L5606</f>
        <v>0.92</v>
      </c>
      <c r="V5606" s="0" t="n">
        <f aca="false">K5606</f>
        <v>3</v>
      </c>
      <c r="W5606" s="0" t="n">
        <f aca="false">J5606</f>
        <v>0</v>
      </c>
    </row>
    <row r="5607" customFormat="false" ht="12.8" hidden="false" customHeight="false" outlineLevel="0" collapsed="false">
      <c r="A5607" s="0" t="s">
        <v>72</v>
      </c>
      <c r="B5607" s="0" t="s">
        <v>89</v>
      </c>
      <c r="C5607" s="0" t="s">
        <v>103</v>
      </c>
      <c r="D5607" s="0" t="s">
        <v>36</v>
      </c>
      <c r="E5607" s="0" t="s">
        <v>30</v>
      </c>
      <c r="F5607" s="0" t="s">
        <v>109</v>
      </c>
      <c r="G5607" s="0" t="s">
        <v>1612</v>
      </c>
      <c r="H5607" s="0" t="n">
        <v>2.94489544186046</v>
      </c>
      <c r="I5607" s="0" t="n">
        <v>49.6783880510816</v>
      </c>
      <c r="J5607" s="0" t="n">
        <v>900</v>
      </c>
      <c r="K5607" s="0" t="n">
        <f aca="false">I5607*SUMIFS(syst_chauffage!$H$3:$H$27,syst_chauffage!$B$3:$B$27,D5607,syst_chauffage!$C$3:$C$27,E5607)</f>
        <v>30.7339372854453</v>
      </c>
      <c r="L5607" s="12" t="n">
        <f aca="false">H5607*SUMIFS(syst_chauffage!$K$3:$K$27,syst_chauffage!$B$3:$B$27,D5607,syst_chauffage!$C$3:$C$27,E5607)</f>
        <v>2.47427325480779</v>
      </c>
      <c r="N5607" s="0" t="str">
        <f aca="false">A5607</f>
        <v>Bureaux Administration</v>
      </c>
      <c r="O5607" s="0" t="str">
        <f aca="false">B5607</f>
        <v>Administration</v>
      </c>
      <c r="P5607" s="0" t="str">
        <f aca="false">C5607</f>
        <v>immeuble rénové</v>
      </c>
      <c r="Q5607" s="0" t="str">
        <f aca="false">D5607</f>
        <v>PAC</v>
      </c>
      <c r="R5607" s="0" t="str">
        <f aca="false">E5607</f>
        <v>Electricité</v>
      </c>
      <c r="S5607" s="0" t="str">
        <f aca="false">F5607</f>
        <v>0101440902</v>
      </c>
      <c r="T5607" s="0" t="str">
        <f aca="false">G5607</f>
        <v>4</v>
      </c>
      <c r="U5607" s="0" t="n">
        <f aca="false">L5607</f>
        <v>2.47427325480779</v>
      </c>
      <c r="V5607" s="0" t="n">
        <f aca="false">K5607</f>
        <v>30.7339372854453</v>
      </c>
      <c r="W5607" s="0" t="n">
        <f aca="false">J5607</f>
        <v>900</v>
      </c>
    </row>
    <row r="5608" customFormat="false" ht="12.8" hidden="false" customHeight="false" outlineLevel="0" collapsed="false">
      <c r="A5608" s="0" t="s">
        <v>72</v>
      </c>
      <c r="B5608" s="0" t="s">
        <v>89</v>
      </c>
      <c r="C5608" s="0" t="s">
        <v>103</v>
      </c>
      <c r="D5608" s="0" t="s">
        <v>51</v>
      </c>
      <c r="E5608" s="0" t="s">
        <v>57</v>
      </c>
      <c r="F5608" s="0" t="s">
        <v>110</v>
      </c>
      <c r="G5608" s="0" t="s">
        <v>1612</v>
      </c>
      <c r="H5608" s="0" t="n">
        <v>0.756157239020681</v>
      </c>
      <c r="I5608" s="0" t="n">
        <v>21.6333174687242</v>
      </c>
      <c r="J5608" s="0" t="n">
        <v>0</v>
      </c>
      <c r="K5608" s="0" t="n">
        <f aca="false">I5608*SUMIFS(syst_chauffage!$H$3:$H$27,syst_chauffage!$B$3:$B$27,D5608,syst_chauffage!$C$3:$C$27,E5608)</f>
        <v>45.8378381221417</v>
      </c>
      <c r="L5608" s="12" t="n">
        <f aca="false">H5608*SUMIFS(syst_chauffage!$K$3:$K$27,syst_chauffage!$B$3:$B$27,D5608,syst_chauffage!$C$3:$C$27,E5608)</f>
        <v>0.756157239020681</v>
      </c>
      <c r="N5608" s="0" t="str">
        <f aca="false">A5608</f>
        <v>Bureaux Administration</v>
      </c>
      <c r="O5608" s="0" t="str">
        <f aca="false">B5608</f>
        <v>Administration</v>
      </c>
      <c r="P5608" s="0" t="str">
        <f aca="false">C5608</f>
        <v>immeuble rénové</v>
      </c>
      <c r="Q5608" s="0" t="str">
        <f aca="false">D5608</f>
        <v>Autre système centralisé performant</v>
      </c>
      <c r="R5608" s="0" t="str">
        <f aca="false">E5608</f>
        <v>Autres</v>
      </c>
      <c r="S5608" s="0" t="str">
        <f aca="false">F5608</f>
        <v>0101442101</v>
      </c>
      <c r="T5608" s="0" t="str">
        <f aca="false">G5608</f>
        <v>4</v>
      </c>
      <c r="U5608" s="0" t="n">
        <f aca="false">L5608</f>
        <v>0.756157239020681</v>
      </c>
      <c r="V5608" s="0" t="n">
        <f aca="false">K5608</f>
        <v>45.8378381221417</v>
      </c>
      <c r="W5608" s="0" t="n">
        <f aca="false">J5608</f>
        <v>0</v>
      </c>
    </row>
    <row r="5609" customFormat="false" ht="12.8" hidden="false" customHeight="false" outlineLevel="0" collapsed="false">
      <c r="A5609" s="0" t="s">
        <v>72</v>
      </c>
      <c r="B5609" s="0" t="s">
        <v>89</v>
      </c>
      <c r="C5609" s="0" t="s">
        <v>103</v>
      </c>
      <c r="D5609" s="0" t="s">
        <v>51</v>
      </c>
      <c r="E5609" s="0" t="s">
        <v>58</v>
      </c>
      <c r="F5609" s="0" t="s">
        <v>111</v>
      </c>
      <c r="G5609" s="0" t="s">
        <v>1612</v>
      </c>
      <c r="H5609" s="0" t="n">
        <v>0.769461381150855</v>
      </c>
      <c r="I5609" s="0" t="n">
        <v>18.6282302903932</v>
      </c>
      <c r="J5609" s="0" t="n">
        <v>935</v>
      </c>
      <c r="K5609" s="0" t="n">
        <f aca="false">I5609*SUMIFS(syst_chauffage!$H$3:$H$27,syst_chauffage!$B$3:$B$27,D5609,syst_chauffage!$C$3:$C$27,E5609)</f>
        <v>39.7526342552192</v>
      </c>
      <c r="L5609" s="12" t="n">
        <f aca="false">H5609*SUMIFS(syst_chauffage!$K$3:$K$27,syst_chauffage!$B$3:$B$27,D5609,syst_chauffage!$C$3:$C$27,E5609)</f>
        <v>0.769461381150855</v>
      </c>
      <c r="N5609" s="0" t="str">
        <f aca="false">A5609</f>
        <v>Bureaux Administration</v>
      </c>
      <c r="O5609" s="0" t="str">
        <f aca="false">B5609</f>
        <v>Administration</v>
      </c>
      <c r="P5609" s="0" t="str">
        <f aca="false">C5609</f>
        <v>immeuble rénové</v>
      </c>
      <c r="Q5609" s="0" t="str">
        <f aca="false">D5609</f>
        <v>Autre système centralisé performant</v>
      </c>
      <c r="R5609" s="0" t="str">
        <f aca="false">E5609</f>
        <v>Urbain</v>
      </c>
      <c r="S5609" s="0" t="str">
        <f aca="false">F5609</f>
        <v>0101442106</v>
      </c>
      <c r="T5609" s="0" t="str">
        <f aca="false">G5609</f>
        <v>4</v>
      </c>
      <c r="U5609" s="0" t="n">
        <f aca="false">L5609</f>
        <v>0.769461381150855</v>
      </c>
      <c r="V5609" s="0" t="n">
        <f aca="false">K5609</f>
        <v>39.7526342552192</v>
      </c>
      <c r="W5609" s="0" t="n">
        <f aca="false">J5609</f>
        <v>935</v>
      </c>
    </row>
    <row r="5610" customFormat="false" ht="12.8" hidden="false" customHeight="false" outlineLevel="0" collapsed="false">
      <c r="A5610" s="0" t="s">
        <v>72</v>
      </c>
      <c r="B5610" s="0" t="s">
        <v>89</v>
      </c>
      <c r="C5610" s="0" t="s">
        <v>103</v>
      </c>
      <c r="D5610" s="0" t="s">
        <v>27</v>
      </c>
      <c r="E5610" s="0" t="s">
        <v>23</v>
      </c>
      <c r="F5610" s="0" t="s">
        <v>112</v>
      </c>
      <c r="G5610" s="0" t="s">
        <v>1612</v>
      </c>
      <c r="H5610" s="0" t="n">
        <v>0.723259021085571</v>
      </c>
      <c r="I5610" s="0" t="n">
        <v>11.1559185060151</v>
      </c>
      <c r="J5610" s="0" t="n">
        <v>836</v>
      </c>
      <c r="K5610" s="0" t="n">
        <f aca="false">I5610*SUMIFS(syst_chauffage!$H$3:$H$27,syst_chauffage!$B$3:$B$27,D5610,syst_chauffage!$C$3:$C$27,E5610)</f>
        <v>28.6082724737865</v>
      </c>
      <c r="L5610" s="12" t="n">
        <f aca="false">H5610*SUMIFS(syst_chauffage!$K$3:$K$27,syst_chauffage!$B$3:$B$27,D5610,syst_chauffage!$C$3:$C$27,E5610)</f>
        <v>0.723259021085571</v>
      </c>
      <c r="N5610" s="0" t="str">
        <f aca="false">A5610</f>
        <v>Bureaux Administration</v>
      </c>
      <c r="O5610" s="0" t="str">
        <f aca="false">B5610</f>
        <v>Administration</v>
      </c>
      <c r="P5610" s="0" t="str">
        <f aca="false">C5610</f>
        <v>immeuble rénové</v>
      </c>
      <c r="Q5610" s="0" t="str">
        <f aca="false">D5610</f>
        <v>Chaudière condensation fioul</v>
      </c>
      <c r="R5610" s="0" t="str">
        <f aca="false">E5610</f>
        <v>Fioul</v>
      </c>
      <c r="S5610" s="0" t="str">
        <f aca="false">F5610</f>
        <v>0101442303</v>
      </c>
      <c r="T5610" s="0" t="str">
        <f aca="false">G5610</f>
        <v>4</v>
      </c>
      <c r="U5610" s="0" t="n">
        <f aca="false">L5610</f>
        <v>0.723259021085571</v>
      </c>
      <c r="V5610" s="0" t="n">
        <f aca="false">K5610</f>
        <v>28.6082724737865</v>
      </c>
      <c r="W5610" s="0" t="n">
        <f aca="false">J5610</f>
        <v>836</v>
      </c>
    </row>
    <row r="5611" customFormat="false" ht="12.8" hidden="false" customHeight="false" outlineLevel="0" collapsed="false">
      <c r="A5611" s="0" t="s">
        <v>72</v>
      </c>
      <c r="B5611" s="0" t="s">
        <v>89</v>
      </c>
      <c r="C5611" s="0" t="s">
        <v>103</v>
      </c>
      <c r="D5611" s="0" t="s">
        <v>18</v>
      </c>
      <c r="E5611" s="0" t="s">
        <v>14</v>
      </c>
      <c r="F5611" s="0" t="s">
        <v>113</v>
      </c>
      <c r="G5611" s="0" t="s">
        <v>1612</v>
      </c>
      <c r="H5611" s="0" t="n">
        <v>0.954696371075861</v>
      </c>
      <c r="I5611" s="0" t="n">
        <v>7.71697511124439</v>
      </c>
      <c r="J5611" s="0" t="n">
        <v>836</v>
      </c>
      <c r="K5611" s="0" t="n">
        <f aca="false">I5611*SUMIFS(syst_chauffage!$H$3:$H$27,syst_chauffage!$B$3:$B$27,D5611,syst_chauffage!$C$3:$C$27,E5611)</f>
        <v>21.0282086718475</v>
      </c>
      <c r="L5611" s="12" t="n">
        <f aca="false">H5611*SUMIFS(syst_chauffage!$K$3:$K$27,syst_chauffage!$B$3:$B$27,D5611,syst_chauffage!$C$3:$C$27,E5611)</f>
        <v>0.927436820880312</v>
      </c>
      <c r="N5611" s="0" t="str">
        <f aca="false">A5611</f>
        <v>Bureaux Administration</v>
      </c>
      <c r="O5611" s="0" t="str">
        <f aca="false">B5611</f>
        <v>Administration</v>
      </c>
      <c r="P5611" s="0" t="str">
        <f aca="false">C5611</f>
        <v>immeuble rénové</v>
      </c>
      <c r="Q5611" s="0" t="str">
        <f aca="false">D5611</f>
        <v>Chaudière condensation gaz</v>
      </c>
      <c r="R5611" s="0" t="str">
        <f aca="false">E5611</f>
        <v>Gaz</v>
      </c>
      <c r="S5611" s="0" t="str">
        <f aca="false">F5611</f>
        <v>0101442404</v>
      </c>
      <c r="T5611" s="0" t="str">
        <f aca="false">G5611</f>
        <v>4</v>
      </c>
      <c r="U5611" s="0" t="n">
        <f aca="false">L5611</f>
        <v>0.927436820880312</v>
      </c>
      <c r="V5611" s="0" t="n">
        <f aca="false">K5611</f>
        <v>21.0282086718475</v>
      </c>
      <c r="W5611" s="0" t="n">
        <f aca="false">J5611</f>
        <v>836</v>
      </c>
    </row>
    <row r="5612" customFormat="false" ht="12.8" hidden="false" customHeight="false" outlineLevel="0" collapsed="false">
      <c r="A5612" s="0" t="s">
        <v>72</v>
      </c>
      <c r="B5612" s="0" t="s">
        <v>89</v>
      </c>
      <c r="C5612" s="0" t="s">
        <v>103</v>
      </c>
      <c r="D5612" s="0" t="s">
        <v>32</v>
      </c>
      <c r="E5612" s="0" t="s">
        <v>30</v>
      </c>
      <c r="F5612" s="0" t="s">
        <v>114</v>
      </c>
      <c r="G5612" s="0" t="s">
        <v>1612</v>
      </c>
      <c r="H5612" s="0" t="n">
        <v>1</v>
      </c>
      <c r="I5612" s="0" t="n">
        <v>12</v>
      </c>
      <c r="J5612" s="0" t="n">
        <v>0</v>
      </c>
      <c r="K5612" s="0" t="n">
        <f aca="false">I5612*SUMIFS(syst_chauffage!$H$3:$H$27,syst_chauffage!$B$3:$B$27,D5612,syst_chauffage!$C$3:$C$27,E5612)</f>
        <v>12</v>
      </c>
      <c r="L5612" s="12" t="n">
        <f aca="false">H5612*SUMIFS(syst_chauffage!$K$3:$K$27,syst_chauffage!$B$3:$B$27,D5612,syst_chauffage!$C$3:$C$27,E5612)</f>
        <v>1</v>
      </c>
      <c r="N5612" s="0" t="str">
        <f aca="false">A5612</f>
        <v>Bureaux Administration</v>
      </c>
      <c r="O5612" s="0" t="str">
        <f aca="false">B5612</f>
        <v>Administration</v>
      </c>
      <c r="P5612" s="0" t="str">
        <f aca="false">C5612</f>
        <v>immeuble rénové</v>
      </c>
      <c r="Q5612" s="0" t="str">
        <f aca="false">D5612</f>
        <v>Electrique direct performant</v>
      </c>
      <c r="R5612" s="0" t="str">
        <f aca="false">E5612</f>
        <v>Electricité</v>
      </c>
      <c r="S5612" s="0" t="str">
        <f aca="false">F5612</f>
        <v>0101442602</v>
      </c>
      <c r="T5612" s="0" t="str">
        <f aca="false">G5612</f>
        <v>4</v>
      </c>
      <c r="U5612" s="0" t="n">
        <f aca="false">L5612</f>
        <v>1</v>
      </c>
      <c r="V5612" s="0" t="n">
        <f aca="false">K5612</f>
        <v>12</v>
      </c>
      <c r="W5612" s="0" t="n">
        <f aca="false">J5612</f>
        <v>0</v>
      </c>
    </row>
    <row r="5613" customFormat="false" ht="12.8" hidden="false" customHeight="false" outlineLevel="0" collapsed="false">
      <c r="A5613" s="0" t="s">
        <v>72</v>
      </c>
      <c r="B5613" s="0" t="s">
        <v>89</v>
      </c>
      <c r="C5613" s="0" t="s">
        <v>103</v>
      </c>
      <c r="D5613" s="0" t="s">
        <v>38</v>
      </c>
      <c r="E5613" s="0" t="s">
        <v>30</v>
      </c>
      <c r="F5613" s="0" t="s">
        <v>115</v>
      </c>
      <c r="G5613" s="0" t="s">
        <v>1612</v>
      </c>
      <c r="H5613" s="0" t="n">
        <v>3.39795627906976</v>
      </c>
      <c r="I5613" s="0" t="n">
        <v>59.1409381560495</v>
      </c>
      <c r="J5613" s="0" t="n">
        <v>990</v>
      </c>
      <c r="K5613" s="0" t="n">
        <f aca="false">I5613*SUMIFS(syst_chauffage!$H$3:$H$27,syst_chauffage!$B$3:$B$27,D5613,syst_chauffage!$C$3:$C$27,E5613)</f>
        <v>59.7792937318613</v>
      </c>
      <c r="L5613" s="12" t="n">
        <f aca="false">H5613*SUMIFS(syst_chauffage!$K$3:$K$27,syst_chauffage!$B$3:$B$27,D5613,syst_chauffage!$C$3:$C$27,E5613)</f>
        <v>3.03986496519792</v>
      </c>
      <c r="N5613" s="0" t="str">
        <f aca="false">A5613</f>
        <v>Bureaux Administration</v>
      </c>
      <c r="O5613" s="0" t="str">
        <f aca="false">B5613</f>
        <v>Administration</v>
      </c>
      <c r="P5613" s="0" t="str">
        <f aca="false">C5613</f>
        <v>immeuble rénové</v>
      </c>
      <c r="Q5613" s="0" t="str">
        <f aca="false">D5613</f>
        <v>PAC performant</v>
      </c>
      <c r="R5613" s="0" t="str">
        <f aca="false">E5613</f>
        <v>Electricité</v>
      </c>
      <c r="S5613" s="0" t="str">
        <f aca="false">F5613</f>
        <v>0101442902</v>
      </c>
      <c r="T5613" s="0" t="str">
        <f aca="false">G5613</f>
        <v>4</v>
      </c>
      <c r="U5613" s="0" t="n">
        <f aca="false">L5613</f>
        <v>3.03986496519792</v>
      </c>
      <c r="V5613" s="0" t="n">
        <f aca="false">K5613</f>
        <v>59.7792937318613</v>
      </c>
      <c r="W5613" s="0" t="n">
        <f aca="false">J5613</f>
        <v>990</v>
      </c>
    </row>
    <row r="5614" customFormat="false" ht="12.8" hidden="false" customHeight="false" outlineLevel="0" collapsed="false">
      <c r="A5614" s="0" t="s">
        <v>72</v>
      </c>
      <c r="B5614" s="0" t="s">
        <v>89</v>
      </c>
      <c r="C5614" s="0" t="s">
        <v>116</v>
      </c>
      <c r="D5614" s="0" t="s">
        <v>19</v>
      </c>
      <c r="E5614" s="0" t="s">
        <v>57</v>
      </c>
      <c r="F5614" s="0" t="s">
        <v>117</v>
      </c>
      <c r="G5614" s="0" t="s">
        <v>1612</v>
      </c>
      <c r="H5614" s="0" t="n">
        <v>0.659500476223797</v>
      </c>
      <c r="I5614" s="0" t="n">
        <v>16.4639832448673</v>
      </c>
      <c r="J5614" s="0" t="n">
        <v>0</v>
      </c>
      <c r="K5614" s="0" t="n">
        <f aca="false">I5614*SUMIFS(syst_chauffage!$H$3:$H$27,syst_chauffage!$B$3:$B$27,D5614,syst_chauffage!$C$3:$C$27,E5614)</f>
        <v>22.9257126247577</v>
      </c>
      <c r="L5614" s="12" t="n">
        <f aca="false">H5614*SUMIFS(syst_chauffage!$K$3:$K$27,syst_chauffage!$B$3:$B$27,D5614,syst_chauffage!$C$3:$C$27,E5614)</f>
        <v>0.659500476223797</v>
      </c>
      <c r="N5614" s="0" t="str">
        <f aca="false">A5614</f>
        <v>Bureaux Administration</v>
      </c>
      <c r="O5614" s="0" t="str">
        <f aca="false">B5614</f>
        <v>Administration</v>
      </c>
      <c r="P5614" s="0" t="str">
        <f aca="false">C5614</f>
        <v>plateau large bureaux cloisonnés</v>
      </c>
      <c r="Q5614" s="0" t="str">
        <f aca="false">D5614</f>
        <v>Autre système centralisé</v>
      </c>
      <c r="R5614" s="0" t="str">
        <f aca="false">E5614</f>
        <v>Autres</v>
      </c>
      <c r="S5614" s="0" t="str">
        <f aca="false">F5614</f>
        <v>0101840101</v>
      </c>
      <c r="T5614" s="0" t="str">
        <f aca="false">G5614</f>
        <v>4</v>
      </c>
      <c r="U5614" s="0" t="n">
        <f aca="false">L5614</f>
        <v>0.659500476223797</v>
      </c>
      <c r="V5614" s="0" t="n">
        <f aca="false">K5614</f>
        <v>22.9257126247577</v>
      </c>
      <c r="W5614" s="0" t="n">
        <f aca="false">J5614</f>
        <v>0</v>
      </c>
    </row>
    <row r="5615" customFormat="false" ht="12.8" hidden="false" customHeight="false" outlineLevel="0" collapsed="false">
      <c r="A5615" s="0" t="s">
        <v>72</v>
      </c>
      <c r="B5615" s="0" t="s">
        <v>89</v>
      </c>
      <c r="C5615" s="0" t="s">
        <v>116</v>
      </c>
      <c r="D5615" s="0" t="s">
        <v>19</v>
      </c>
      <c r="E5615" s="0" t="s">
        <v>58</v>
      </c>
      <c r="F5615" s="0" t="s">
        <v>118</v>
      </c>
      <c r="G5615" s="0" t="s">
        <v>1612</v>
      </c>
      <c r="H5615" s="0" t="n">
        <v>0.67770488577607</v>
      </c>
      <c r="I5615" s="0" t="n">
        <v>18.2769123151778</v>
      </c>
      <c r="J5615" s="0" t="n">
        <v>935</v>
      </c>
      <c r="K5615" s="0" t="n">
        <f aca="false">I5615*SUMIFS(syst_chauffage!$H$3:$H$27,syst_chauffage!$B$3:$B$27,D5615,syst_chauffage!$C$3:$C$27,E5615)</f>
        <v>30.064599421841</v>
      </c>
      <c r="L5615" s="12" t="n">
        <f aca="false">H5615*SUMIFS(syst_chauffage!$K$3:$K$27,syst_chauffage!$B$3:$B$27,D5615,syst_chauffage!$C$3:$C$27,E5615)</f>
        <v>0.67770488577607</v>
      </c>
      <c r="N5615" s="0" t="str">
        <f aca="false">A5615</f>
        <v>Bureaux Administration</v>
      </c>
      <c r="O5615" s="0" t="str">
        <f aca="false">B5615</f>
        <v>Administration</v>
      </c>
      <c r="P5615" s="0" t="str">
        <f aca="false">C5615</f>
        <v>plateau large bureaux cloisonnés</v>
      </c>
      <c r="Q5615" s="0" t="str">
        <f aca="false">D5615</f>
        <v>Autre système centralisé</v>
      </c>
      <c r="R5615" s="0" t="str">
        <f aca="false">E5615</f>
        <v>Urbain</v>
      </c>
      <c r="S5615" s="0" t="str">
        <f aca="false">F5615</f>
        <v>0101840106</v>
      </c>
      <c r="T5615" s="0" t="str">
        <f aca="false">G5615</f>
        <v>4</v>
      </c>
      <c r="U5615" s="0" t="n">
        <f aca="false">L5615</f>
        <v>0.67770488577607</v>
      </c>
      <c r="V5615" s="0" t="n">
        <f aca="false">K5615</f>
        <v>30.064599421841</v>
      </c>
      <c r="W5615" s="0" t="n">
        <f aca="false">J5615</f>
        <v>935</v>
      </c>
    </row>
    <row r="5616" customFormat="false" ht="12.8" hidden="false" customHeight="false" outlineLevel="0" collapsed="false">
      <c r="A5616" s="0" t="s">
        <v>72</v>
      </c>
      <c r="B5616" s="0" t="s">
        <v>89</v>
      </c>
      <c r="C5616" s="0" t="s">
        <v>116</v>
      </c>
      <c r="D5616" s="0" t="s">
        <v>22</v>
      </c>
      <c r="E5616" s="0" t="s">
        <v>23</v>
      </c>
      <c r="F5616" s="0" t="s">
        <v>119</v>
      </c>
      <c r="G5616" s="0" t="s">
        <v>1612</v>
      </c>
      <c r="H5616" s="0" t="n">
        <v>0.554689829773762</v>
      </c>
      <c r="I5616" s="0" t="n">
        <v>4.58562443359722</v>
      </c>
      <c r="J5616" s="0" t="n">
        <v>0</v>
      </c>
      <c r="K5616" s="0" t="n">
        <f aca="false">I5616*SUMIFS(syst_chauffage!$H$3:$H$27,syst_chauffage!$B$3:$B$27,D5616,syst_chauffage!$C$3:$C$27,E5616)</f>
        <v>8.0753878418326</v>
      </c>
      <c r="L5616" s="12" t="n">
        <f aca="false">H5616*SUMIFS(syst_chauffage!$K$3:$K$27,syst_chauffage!$B$3:$B$27,D5616,syst_chauffage!$C$3:$C$27,E5616)</f>
        <v>0.554689829773762</v>
      </c>
      <c r="N5616" s="0" t="str">
        <f aca="false">A5616</f>
        <v>Bureaux Administration</v>
      </c>
      <c r="O5616" s="0" t="str">
        <f aca="false">B5616</f>
        <v>Administration</v>
      </c>
      <c r="P5616" s="0" t="str">
        <f aca="false">C5616</f>
        <v>plateau large bureaux cloisonnés</v>
      </c>
      <c r="Q5616" s="0" t="str">
        <f aca="false">D5616</f>
        <v>Chaudière fioul</v>
      </c>
      <c r="R5616" s="0" t="str">
        <f aca="false">E5616</f>
        <v>Fioul</v>
      </c>
      <c r="S5616" s="0" t="str">
        <f aca="false">F5616</f>
        <v>0101840303</v>
      </c>
      <c r="T5616" s="0" t="str">
        <f aca="false">G5616</f>
        <v>4</v>
      </c>
      <c r="U5616" s="0" t="n">
        <f aca="false">L5616</f>
        <v>0.554689829773762</v>
      </c>
      <c r="V5616" s="0" t="n">
        <f aca="false">K5616</f>
        <v>8.0753878418326</v>
      </c>
      <c r="W5616" s="0" t="n">
        <f aca="false">J5616</f>
        <v>0</v>
      </c>
    </row>
    <row r="5617" customFormat="false" ht="12.8" hidden="false" customHeight="false" outlineLevel="0" collapsed="false">
      <c r="A5617" s="0" t="s">
        <v>72</v>
      </c>
      <c r="B5617" s="0" t="s">
        <v>89</v>
      </c>
      <c r="C5617" s="0" t="s">
        <v>116</v>
      </c>
      <c r="D5617" s="0" t="s">
        <v>13</v>
      </c>
      <c r="E5617" s="0" t="s">
        <v>14</v>
      </c>
      <c r="F5617" s="0" t="s">
        <v>120</v>
      </c>
      <c r="G5617" s="0" t="s">
        <v>1612</v>
      </c>
      <c r="H5617" s="0" t="n">
        <v>0.732189032565586</v>
      </c>
      <c r="I5617" s="0" t="n">
        <v>3.43265424159758</v>
      </c>
      <c r="J5617" s="0" t="n">
        <v>364</v>
      </c>
      <c r="K5617" s="0" t="n">
        <f aca="false">I5617*SUMIFS(syst_chauffage!$H$3:$H$27,syst_chauffage!$B$3:$B$27,D5617,syst_chauffage!$C$3:$C$27,E5617)</f>
        <v>6.93256014197307</v>
      </c>
      <c r="L5617" s="12" t="n">
        <f aca="false">H5617*SUMIFS(syst_chauffage!$K$3:$K$27,syst_chauffage!$B$3:$B$27,D5617,syst_chauffage!$C$3:$C$27,E5617)</f>
        <v>0.732189032565586</v>
      </c>
      <c r="N5617" s="0" t="str">
        <f aca="false">A5617</f>
        <v>Bureaux Administration</v>
      </c>
      <c r="O5617" s="0" t="str">
        <f aca="false">B5617</f>
        <v>Administration</v>
      </c>
      <c r="P5617" s="0" t="str">
        <f aca="false">C5617</f>
        <v>plateau large bureaux cloisonnés</v>
      </c>
      <c r="Q5617" s="0" t="str">
        <f aca="false">D5617</f>
        <v>Chaudière gaz</v>
      </c>
      <c r="R5617" s="0" t="str">
        <f aca="false">E5617</f>
        <v>Gaz</v>
      </c>
      <c r="S5617" s="0" t="str">
        <f aca="false">F5617</f>
        <v>0101840404</v>
      </c>
      <c r="T5617" s="0" t="str">
        <f aca="false">G5617</f>
        <v>4</v>
      </c>
      <c r="U5617" s="0" t="n">
        <f aca="false">L5617</f>
        <v>0.732189032565586</v>
      </c>
      <c r="V5617" s="0" t="n">
        <f aca="false">K5617</f>
        <v>6.93256014197307</v>
      </c>
      <c r="W5617" s="0" t="n">
        <f aca="false">J5617</f>
        <v>364</v>
      </c>
    </row>
    <row r="5618" customFormat="false" ht="12.8" hidden="false" customHeight="false" outlineLevel="0" collapsed="false">
      <c r="A5618" s="0" t="s">
        <v>72</v>
      </c>
      <c r="B5618" s="0" t="s">
        <v>89</v>
      </c>
      <c r="C5618" s="0" t="s">
        <v>116</v>
      </c>
      <c r="D5618" s="0" t="s">
        <v>29</v>
      </c>
      <c r="E5618" s="0" t="s">
        <v>30</v>
      </c>
      <c r="F5618" s="0" t="s">
        <v>121</v>
      </c>
      <c r="G5618" s="0" t="s">
        <v>1612</v>
      </c>
      <c r="H5618" s="0" t="n">
        <v>0.92</v>
      </c>
      <c r="I5618" s="0" t="n">
        <v>10.4</v>
      </c>
      <c r="J5618" s="0" t="n">
        <v>0</v>
      </c>
      <c r="K5618" s="0" t="n">
        <f aca="false">I5618*SUMIFS(syst_chauffage!$H$3:$H$27,syst_chauffage!$B$3:$B$27,D5618,syst_chauffage!$C$3:$C$27,E5618)</f>
        <v>3</v>
      </c>
      <c r="L5618" s="12" t="n">
        <f aca="false">H5618*SUMIFS(syst_chauffage!$K$3:$K$27,syst_chauffage!$B$3:$B$27,D5618,syst_chauffage!$C$3:$C$27,E5618)</f>
        <v>0.92</v>
      </c>
      <c r="N5618" s="0" t="str">
        <f aca="false">A5618</f>
        <v>Bureaux Administration</v>
      </c>
      <c r="O5618" s="0" t="str">
        <f aca="false">B5618</f>
        <v>Administration</v>
      </c>
      <c r="P5618" s="0" t="str">
        <f aca="false">C5618</f>
        <v>plateau large bureaux cloisonnés</v>
      </c>
      <c r="Q5618" s="0" t="str">
        <f aca="false">D5618</f>
        <v>Electrique direct</v>
      </c>
      <c r="R5618" s="0" t="str">
        <f aca="false">E5618</f>
        <v>Electricité</v>
      </c>
      <c r="S5618" s="0" t="str">
        <f aca="false">F5618</f>
        <v>0101840602</v>
      </c>
      <c r="T5618" s="0" t="str">
        <f aca="false">G5618</f>
        <v>4</v>
      </c>
      <c r="U5618" s="0" t="n">
        <f aca="false">L5618</f>
        <v>0.92</v>
      </c>
      <c r="V5618" s="0" t="n">
        <f aca="false">K5618</f>
        <v>3</v>
      </c>
      <c r="W5618" s="0" t="n">
        <f aca="false">J5618</f>
        <v>0</v>
      </c>
    </row>
    <row r="5619" customFormat="false" ht="12.8" hidden="false" customHeight="false" outlineLevel="0" collapsed="false">
      <c r="A5619" s="0" t="s">
        <v>72</v>
      </c>
      <c r="B5619" s="0" t="s">
        <v>89</v>
      </c>
      <c r="C5619" s="0" t="s">
        <v>116</v>
      </c>
      <c r="D5619" s="0" t="s">
        <v>36</v>
      </c>
      <c r="E5619" s="0" t="s">
        <v>30</v>
      </c>
      <c r="F5619" s="0" t="s">
        <v>122</v>
      </c>
      <c r="G5619" s="0" t="s">
        <v>1612</v>
      </c>
      <c r="H5619" s="0" t="n">
        <v>2.94489544186046</v>
      </c>
      <c r="I5619" s="0" t="n">
        <v>48.5743693477525</v>
      </c>
      <c r="J5619" s="0" t="n">
        <v>756</v>
      </c>
      <c r="K5619" s="0" t="n">
        <f aca="false">I5619*SUMIFS(syst_chauffage!$H$3:$H$27,syst_chauffage!$B$3:$B$27,D5619,syst_chauffage!$C$3:$C$27,E5619)</f>
        <v>30.0509271693524</v>
      </c>
      <c r="L5619" s="12" t="n">
        <f aca="false">H5619*SUMIFS(syst_chauffage!$K$3:$K$27,syst_chauffage!$B$3:$B$27,D5619,syst_chauffage!$C$3:$C$27,E5619)</f>
        <v>2.47427325480779</v>
      </c>
      <c r="N5619" s="0" t="str">
        <f aca="false">A5619</f>
        <v>Bureaux Administration</v>
      </c>
      <c r="O5619" s="0" t="str">
        <f aca="false">B5619</f>
        <v>Administration</v>
      </c>
      <c r="P5619" s="0" t="str">
        <f aca="false">C5619</f>
        <v>plateau large bureaux cloisonnés</v>
      </c>
      <c r="Q5619" s="0" t="str">
        <f aca="false">D5619</f>
        <v>PAC</v>
      </c>
      <c r="R5619" s="0" t="str">
        <f aca="false">E5619</f>
        <v>Electricité</v>
      </c>
      <c r="S5619" s="0" t="str">
        <f aca="false">F5619</f>
        <v>0101840902</v>
      </c>
      <c r="T5619" s="0" t="str">
        <f aca="false">G5619</f>
        <v>4</v>
      </c>
      <c r="U5619" s="0" t="n">
        <f aca="false">L5619</f>
        <v>2.47427325480779</v>
      </c>
      <c r="V5619" s="0" t="n">
        <f aca="false">K5619</f>
        <v>30.0509271693524</v>
      </c>
      <c r="W5619" s="0" t="n">
        <f aca="false">J5619</f>
        <v>756</v>
      </c>
    </row>
    <row r="5620" customFormat="false" ht="12.8" hidden="false" customHeight="false" outlineLevel="0" collapsed="false">
      <c r="A5620" s="0" t="s">
        <v>72</v>
      </c>
      <c r="B5620" s="0" t="s">
        <v>89</v>
      </c>
      <c r="C5620" s="0" t="s">
        <v>116</v>
      </c>
      <c r="D5620" s="0" t="s">
        <v>51</v>
      </c>
      <c r="E5620" s="0" t="s">
        <v>57</v>
      </c>
      <c r="F5620" s="0" t="s">
        <v>123</v>
      </c>
      <c r="G5620" s="0" t="s">
        <v>1612</v>
      </c>
      <c r="H5620" s="0" t="n">
        <v>0.760962087950535</v>
      </c>
      <c r="I5620" s="0" t="n">
        <v>19.5999800534135</v>
      </c>
      <c r="J5620" s="0" t="n">
        <v>0</v>
      </c>
      <c r="K5620" s="0" t="n">
        <f aca="false">I5620*SUMIFS(syst_chauffage!$H$3:$H$27,syst_chauffage!$B$3:$B$27,D5620,syst_chauffage!$C$3:$C$27,E5620)</f>
        <v>41.5294933005278</v>
      </c>
      <c r="L5620" s="12" t="n">
        <f aca="false">H5620*SUMIFS(syst_chauffage!$K$3:$K$27,syst_chauffage!$B$3:$B$27,D5620,syst_chauffage!$C$3:$C$27,E5620)</f>
        <v>0.760962087950535</v>
      </c>
      <c r="N5620" s="0" t="str">
        <f aca="false">A5620</f>
        <v>Bureaux Administration</v>
      </c>
      <c r="O5620" s="0" t="str">
        <f aca="false">B5620</f>
        <v>Administration</v>
      </c>
      <c r="P5620" s="0" t="str">
        <f aca="false">C5620</f>
        <v>plateau large bureaux cloisonnés</v>
      </c>
      <c r="Q5620" s="0" t="str">
        <f aca="false">D5620</f>
        <v>Autre système centralisé performant</v>
      </c>
      <c r="R5620" s="0" t="str">
        <f aca="false">E5620</f>
        <v>Autres</v>
      </c>
      <c r="S5620" s="0" t="str">
        <f aca="false">F5620</f>
        <v>0101842101</v>
      </c>
      <c r="T5620" s="0" t="str">
        <f aca="false">G5620</f>
        <v>4</v>
      </c>
      <c r="U5620" s="0" t="n">
        <f aca="false">L5620</f>
        <v>0.760962087950535</v>
      </c>
      <c r="V5620" s="0" t="n">
        <f aca="false">K5620</f>
        <v>41.5294933005278</v>
      </c>
      <c r="W5620" s="0" t="n">
        <f aca="false">J5620</f>
        <v>0</v>
      </c>
    </row>
    <row r="5621" customFormat="false" ht="12.8" hidden="false" customHeight="false" outlineLevel="0" collapsed="false">
      <c r="A5621" s="0" t="s">
        <v>72</v>
      </c>
      <c r="B5621" s="0" t="s">
        <v>89</v>
      </c>
      <c r="C5621" s="0" t="s">
        <v>116</v>
      </c>
      <c r="D5621" s="0" t="s">
        <v>51</v>
      </c>
      <c r="E5621" s="0" t="s">
        <v>58</v>
      </c>
      <c r="F5621" s="0" t="s">
        <v>124</v>
      </c>
      <c r="G5621" s="0" t="s">
        <v>1612</v>
      </c>
      <c r="H5621" s="0" t="n">
        <v>0.781967175895465</v>
      </c>
      <c r="I5621" s="0" t="n">
        <v>21.7582289466402</v>
      </c>
      <c r="J5621" s="0" t="n">
        <v>935</v>
      </c>
      <c r="K5621" s="0" t="n">
        <f aca="false">I5621*SUMIFS(syst_chauffage!$H$3:$H$27,syst_chauffage!$B$3:$B$27,D5621,syst_chauffage!$C$3:$C$27,E5621)</f>
        <v>46.4320498444328</v>
      </c>
      <c r="L5621" s="12" t="n">
        <f aca="false">H5621*SUMIFS(syst_chauffage!$K$3:$K$27,syst_chauffage!$B$3:$B$27,D5621,syst_chauffage!$C$3:$C$27,E5621)</f>
        <v>0.781967175895465</v>
      </c>
      <c r="N5621" s="0" t="str">
        <f aca="false">A5621</f>
        <v>Bureaux Administration</v>
      </c>
      <c r="O5621" s="0" t="str">
        <f aca="false">B5621</f>
        <v>Administration</v>
      </c>
      <c r="P5621" s="0" t="str">
        <f aca="false">C5621</f>
        <v>plateau large bureaux cloisonnés</v>
      </c>
      <c r="Q5621" s="0" t="str">
        <f aca="false">D5621</f>
        <v>Autre système centralisé performant</v>
      </c>
      <c r="R5621" s="0" t="str">
        <f aca="false">E5621</f>
        <v>Urbain</v>
      </c>
      <c r="S5621" s="0" t="str">
        <f aca="false">F5621</f>
        <v>0101842106</v>
      </c>
      <c r="T5621" s="0" t="str">
        <f aca="false">G5621</f>
        <v>4</v>
      </c>
      <c r="U5621" s="0" t="n">
        <f aca="false">L5621</f>
        <v>0.781967175895465</v>
      </c>
      <c r="V5621" s="0" t="n">
        <f aca="false">K5621</f>
        <v>46.4320498444328</v>
      </c>
      <c r="W5621" s="0" t="n">
        <f aca="false">J5621</f>
        <v>935</v>
      </c>
    </row>
    <row r="5622" customFormat="false" ht="12.8" hidden="false" customHeight="false" outlineLevel="0" collapsed="false">
      <c r="A5622" s="0" t="s">
        <v>72</v>
      </c>
      <c r="B5622" s="0" t="s">
        <v>89</v>
      </c>
      <c r="C5622" s="0" t="s">
        <v>116</v>
      </c>
      <c r="D5622" s="0" t="s">
        <v>27</v>
      </c>
      <c r="E5622" s="0" t="s">
        <v>23</v>
      </c>
      <c r="F5622" s="0" t="s">
        <v>125</v>
      </c>
      <c r="G5622" s="0" t="s">
        <v>1612</v>
      </c>
      <c r="H5622" s="0" t="n">
        <v>0.725241125903443</v>
      </c>
      <c r="I5622" s="0" t="n">
        <v>5.45907670666335</v>
      </c>
      <c r="J5622" s="0" t="n">
        <v>819</v>
      </c>
      <c r="K5622" s="0" t="n">
        <f aca="false">I5622*SUMIFS(syst_chauffage!$H$3:$H$27,syst_chauffage!$B$3:$B$27,D5622,syst_chauffage!$C$3:$C$27,E5622)</f>
        <v>13.9992734614653</v>
      </c>
      <c r="L5622" s="12" t="n">
        <f aca="false">H5622*SUMIFS(syst_chauffage!$K$3:$K$27,syst_chauffage!$B$3:$B$27,D5622,syst_chauffage!$C$3:$C$27,E5622)</f>
        <v>0.725241125903443</v>
      </c>
      <c r="N5622" s="0" t="str">
        <f aca="false">A5622</f>
        <v>Bureaux Administration</v>
      </c>
      <c r="O5622" s="0" t="str">
        <f aca="false">B5622</f>
        <v>Administration</v>
      </c>
      <c r="P5622" s="0" t="str">
        <f aca="false">C5622</f>
        <v>plateau large bureaux cloisonnés</v>
      </c>
      <c r="Q5622" s="0" t="str">
        <f aca="false">D5622</f>
        <v>Chaudière condensation fioul</v>
      </c>
      <c r="R5622" s="0" t="str">
        <f aca="false">E5622</f>
        <v>Fioul</v>
      </c>
      <c r="S5622" s="0" t="str">
        <f aca="false">F5622</f>
        <v>0101842303</v>
      </c>
      <c r="T5622" s="0" t="str">
        <f aca="false">G5622</f>
        <v>4</v>
      </c>
      <c r="U5622" s="0" t="n">
        <f aca="false">L5622</f>
        <v>0.725241125903443</v>
      </c>
      <c r="V5622" s="0" t="n">
        <f aca="false">K5622</f>
        <v>13.9992734614653</v>
      </c>
      <c r="W5622" s="0" t="n">
        <f aca="false">J5622</f>
        <v>819</v>
      </c>
    </row>
    <row r="5623" customFormat="false" ht="12.8" hidden="false" customHeight="false" outlineLevel="0" collapsed="false">
      <c r="A5623" s="0" t="s">
        <v>72</v>
      </c>
      <c r="B5623" s="0" t="s">
        <v>89</v>
      </c>
      <c r="C5623" s="0" t="s">
        <v>116</v>
      </c>
      <c r="D5623" s="0" t="s">
        <v>18</v>
      </c>
      <c r="E5623" s="0" t="s">
        <v>14</v>
      </c>
      <c r="F5623" s="0" t="s">
        <v>126</v>
      </c>
      <c r="G5623" s="0" t="s">
        <v>1612</v>
      </c>
      <c r="H5623" s="0" t="n">
        <v>0.957310572513649</v>
      </c>
      <c r="I5623" s="0" t="n">
        <v>4.08649314475903</v>
      </c>
      <c r="J5623" s="0" t="n">
        <v>819</v>
      </c>
      <c r="K5623" s="0" t="n">
        <f aca="false">I5623*SUMIFS(syst_chauffage!$H$3:$H$27,syst_chauffage!$B$3:$B$27,D5623,syst_chauffage!$C$3:$C$27,E5623)</f>
        <v>11.1354033601659</v>
      </c>
      <c r="L5623" s="12" t="n">
        <f aca="false">H5623*SUMIFS(syst_chauffage!$K$3:$K$27,syst_chauffage!$B$3:$B$27,D5623,syst_chauffage!$C$3:$C$27,E5623)</f>
        <v>0.929976378737718</v>
      </c>
      <c r="N5623" s="0" t="str">
        <f aca="false">A5623</f>
        <v>Bureaux Administration</v>
      </c>
      <c r="O5623" s="0" t="str">
        <f aca="false">B5623</f>
        <v>Administration</v>
      </c>
      <c r="P5623" s="0" t="str">
        <f aca="false">C5623</f>
        <v>plateau large bureaux cloisonnés</v>
      </c>
      <c r="Q5623" s="0" t="str">
        <f aca="false">D5623</f>
        <v>Chaudière condensation gaz</v>
      </c>
      <c r="R5623" s="0" t="str">
        <f aca="false">E5623</f>
        <v>Gaz</v>
      </c>
      <c r="S5623" s="0" t="str">
        <f aca="false">F5623</f>
        <v>0101842404</v>
      </c>
      <c r="T5623" s="0" t="str">
        <f aca="false">G5623</f>
        <v>4</v>
      </c>
      <c r="U5623" s="0" t="n">
        <f aca="false">L5623</f>
        <v>0.929976378737718</v>
      </c>
      <c r="V5623" s="0" t="n">
        <f aca="false">K5623</f>
        <v>11.1354033601659</v>
      </c>
      <c r="W5623" s="0" t="n">
        <f aca="false">J5623</f>
        <v>819</v>
      </c>
    </row>
    <row r="5624" customFormat="false" ht="12.8" hidden="false" customHeight="false" outlineLevel="0" collapsed="false">
      <c r="A5624" s="0" t="s">
        <v>72</v>
      </c>
      <c r="B5624" s="0" t="s">
        <v>89</v>
      </c>
      <c r="C5624" s="0" t="s">
        <v>116</v>
      </c>
      <c r="D5624" s="0" t="s">
        <v>32</v>
      </c>
      <c r="E5624" s="0" t="s">
        <v>30</v>
      </c>
      <c r="F5624" s="0" t="s">
        <v>127</v>
      </c>
      <c r="G5624" s="0" t="s">
        <v>1612</v>
      </c>
      <c r="H5624" s="0" t="n">
        <v>1</v>
      </c>
      <c r="I5624" s="0" t="n">
        <v>12</v>
      </c>
      <c r="J5624" s="0" t="n">
        <v>0</v>
      </c>
      <c r="K5624" s="0" t="n">
        <f aca="false">I5624*SUMIFS(syst_chauffage!$H$3:$H$27,syst_chauffage!$B$3:$B$27,D5624,syst_chauffage!$C$3:$C$27,E5624)</f>
        <v>12</v>
      </c>
      <c r="L5624" s="12" t="n">
        <f aca="false">H5624*SUMIFS(syst_chauffage!$K$3:$K$27,syst_chauffage!$B$3:$B$27,D5624,syst_chauffage!$C$3:$C$27,E5624)</f>
        <v>1</v>
      </c>
      <c r="N5624" s="0" t="str">
        <f aca="false">A5624</f>
        <v>Bureaux Administration</v>
      </c>
      <c r="O5624" s="0" t="str">
        <f aca="false">B5624</f>
        <v>Administration</v>
      </c>
      <c r="P5624" s="0" t="str">
        <f aca="false">C5624</f>
        <v>plateau large bureaux cloisonnés</v>
      </c>
      <c r="Q5624" s="0" t="str">
        <f aca="false">D5624</f>
        <v>Electrique direct performant</v>
      </c>
      <c r="R5624" s="0" t="str">
        <f aca="false">E5624</f>
        <v>Electricité</v>
      </c>
      <c r="S5624" s="0" t="str">
        <f aca="false">F5624</f>
        <v>0101842602</v>
      </c>
      <c r="T5624" s="0" t="str">
        <f aca="false">G5624</f>
        <v>4</v>
      </c>
      <c r="U5624" s="0" t="n">
        <f aca="false">L5624</f>
        <v>1</v>
      </c>
      <c r="V5624" s="0" t="n">
        <f aca="false">K5624</f>
        <v>12</v>
      </c>
      <c r="W5624" s="0" t="n">
        <f aca="false">J5624</f>
        <v>0</v>
      </c>
    </row>
    <row r="5625" customFormat="false" ht="12.8" hidden="false" customHeight="false" outlineLevel="0" collapsed="false">
      <c r="A5625" s="0" t="s">
        <v>72</v>
      </c>
      <c r="B5625" s="0" t="s">
        <v>89</v>
      </c>
      <c r="C5625" s="0" t="s">
        <v>116</v>
      </c>
      <c r="D5625" s="0" t="s">
        <v>38</v>
      </c>
      <c r="E5625" s="0" t="s">
        <v>30</v>
      </c>
      <c r="F5625" s="0" t="s">
        <v>128</v>
      </c>
      <c r="G5625" s="0" t="s">
        <v>1612</v>
      </c>
      <c r="H5625" s="0" t="n">
        <v>3.39795627906976</v>
      </c>
      <c r="I5625" s="0" t="n">
        <v>57.8266301758958</v>
      </c>
      <c r="J5625" s="0" t="n">
        <v>819</v>
      </c>
      <c r="K5625" s="0" t="n">
        <f aca="false">I5625*SUMIFS(syst_chauffage!$H$3:$H$27,syst_chauffage!$B$3:$B$27,D5625,syst_chauffage!$C$3:$C$27,E5625)</f>
        <v>58.4507993716192</v>
      </c>
      <c r="L5625" s="12" t="n">
        <f aca="false">H5625*SUMIFS(syst_chauffage!$K$3:$K$27,syst_chauffage!$B$3:$B$27,D5625,syst_chauffage!$C$3:$C$27,E5625)</f>
        <v>3.03986496519792</v>
      </c>
      <c r="N5625" s="0" t="str">
        <f aca="false">A5625</f>
        <v>Bureaux Administration</v>
      </c>
      <c r="O5625" s="0" t="str">
        <f aca="false">B5625</f>
        <v>Administration</v>
      </c>
      <c r="P5625" s="0" t="str">
        <f aca="false">C5625</f>
        <v>plateau large bureaux cloisonnés</v>
      </c>
      <c r="Q5625" s="0" t="str">
        <f aca="false">D5625</f>
        <v>PAC performant</v>
      </c>
      <c r="R5625" s="0" t="str">
        <f aca="false">E5625</f>
        <v>Electricité</v>
      </c>
      <c r="S5625" s="0" t="str">
        <f aca="false">F5625</f>
        <v>0101842902</v>
      </c>
      <c r="T5625" s="0" t="str">
        <f aca="false">G5625</f>
        <v>4</v>
      </c>
      <c r="U5625" s="0" t="n">
        <f aca="false">L5625</f>
        <v>3.03986496519792</v>
      </c>
      <c r="V5625" s="0" t="n">
        <f aca="false">K5625</f>
        <v>58.4507993716192</v>
      </c>
      <c r="W5625" s="0" t="n">
        <f aca="false">J5625</f>
        <v>819</v>
      </c>
    </row>
    <row r="5626" customFormat="false" ht="12.8" hidden="false" customHeight="false" outlineLevel="0" collapsed="false">
      <c r="A5626" s="0" t="s">
        <v>72</v>
      </c>
      <c r="B5626" s="0" t="s">
        <v>129</v>
      </c>
      <c r="C5626" s="0" t="s">
        <v>90</v>
      </c>
      <c r="D5626" s="0" t="s">
        <v>19</v>
      </c>
      <c r="E5626" s="0" t="s">
        <v>57</v>
      </c>
      <c r="F5626" s="0" t="s">
        <v>130</v>
      </c>
      <c r="G5626" s="0" t="s">
        <v>1612</v>
      </c>
      <c r="H5626" s="0" t="n">
        <v>0.665399002037806</v>
      </c>
      <c r="I5626" s="0" t="n">
        <v>21.881433875593</v>
      </c>
      <c r="J5626" s="0" t="n">
        <v>0</v>
      </c>
      <c r="K5626" s="0" t="n">
        <f aca="false">I5626*SUMIFS(syst_chauffage!$H$3:$H$27,syst_chauffage!$B$3:$B$27,D5626,syst_chauffage!$C$3:$C$27,E5626)</f>
        <v>30.469386258995</v>
      </c>
      <c r="L5626" s="12" t="n">
        <f aca="false">H5626*SUMIFS(syst_chauffage!$K$3:$K$27,syst_chauffage!$B$3:$B$27,D5626,syst_chauffage!$C$3:$C$27,E5626)</f>
        <v>0.665399002037806</v>
      </c>
      <c r="N5626" s="0" t="str">
        <f aca="false">A5626</f>
        <v>Bureaux Administration</v>
      </c>
      <c r="O5626" s="0" t="str">
        <f aca="false">B5626</f>
        <v>Bureaux</v>
      </c>
      <c r="P5626" s="0" t="str">
        <f aca="false">C5626</f>
        <v>immeuble peri urbain</v>
      </c>
      <c r="Q5626" s="0" t="str">
        <f aca="false">D5626</f>
        <v>Autre système centralisé</v>
      </c>
      <c r="R5626" s="0" t="str">
        <f aca="false">E5626</f>
        <v>Autres</v>
      </c>
      <c r="S5626" s="0" t="str">
        <f aca="false">F5626</f>
        <v>0102420101</v>
      </c>
      <c r="T5626" s="0" t="str">
        <f aca="false">G5626</f>
        <v>4</v>
      </c>
      <c r="U5626" s="0" t="n">
        <f aca="false">L5626</f>
        <v>0.665399002037806</v>
      </c>
      <c r="V5626" s="0" t="n">
        <f aca="false">K5626</f>
        <v>30.469386258995</v>
      </c>
      <c r="W5626" s="0" t="n">
        <f aca="false">J5626</f>
        <v>0</v>
      </c>
    </row>
    <row r="5627" customFormat="false" ht="12.8" hidden="false" customHeight="false" outlineLevel="0" collapsed="false">
      <c r="A5627" s="0" t="s">
        <v>72</v>
      </c>
      <c r="B5627" s="0" t="s">
        <v>129</v>
      </c>
      <c r="C5627" s="0" t="s">
        <v>90</v>
      </c>
      <c r="D5627" s="0" t="s">
        <v>19</v>
      </c>
      <c r="E5627" s="0" t="s">
        <v>58</v>
      </c>
      <c r="F5627" s="0" t="s">
        <v>131</v>
      </c>
      <c r="G5627" s="0" t="s">
        <v>1612</v>
      </c>
      <c r="H5627" s="0" t="n">
        <v>0.677424035106346</v>
      </c>
      <c r="I5627" s="0" t="n">
        <v>22.0600097861429</v>
      </c>
      <c r="J5627" s="0" t="n">
        <v>935</v>
      </c>
      <c r="K5627" s="0" t="n">
        <f aca="false">I5627*SUMIFS(syst_chauffage!$H$3:$H$27,syst_chauffage!$B$3:$B$27,D5627,syst_chauffage!$C$3:$C$27,E5627)</f>
        <v>36.2876040561573</v>
      </c>
      <c r="L5627" s="12" t="n">
        <f aca="false">H5627*SUMIFS(syst_chauffage!$K$3:$K$27,syst_chauffage!$B$3:$B$27,D5627,syst_chauffage!$C$3:$C$27,E5627)</f>
        <v>0.677424035106346</v>
      </c>
      <c r="N5627" s="0" t="str">
        <f aca="false">A5627</f>
        <v>Bureaux Administration</v>
      </c>
      <c r="O5627" s="0" t="str">
        <f aca="false">B5627</f>
        <v>Bureaux</v>
      </c>
      <c r="P5627" s="0" t="str">
        <f aca="false">C5627</f>
        <v>immeuble peri urbain</v>
      </c>
      <c r="Q5627" s="0" t="str">
        <f aca="false">D5627</f>
        <v>Autre système centralisé</v>
      </c>
      <c r="R5627" s="0" t="str">
        <f aca="false">E5627</f>
        <v>Urbain</v>
      </c>
      <c r="S5627" s="0" t="str">
        <f aca="false">F5627</f>
        <v>0102420106</v>
      </c>
      <c r="T5627" s="0" t="str">
        <f aca="false">G5627</f>
        <v>4</v>
      </c>
      <c r="U5627" s="0" t="n">
        <f aca="false">L5627</f>
        <v>0.677424035106346</v>
      </c>
      <c r="V5627" s="0" t="n">
        <f aca="false">K5627</f>
        <v>36.2876040561573</v>
      </c>
      <c r="W5627" s="0" t="n">
        <f aca="false">J5627</f>
        <v>935</v>
      </c>
    </row>
    <row r="5628" customFormat="false" ht="12.8" hidden="false" customHeight="false" outlineLevel="0" collapsed="false">
      <c r="A5628" s="0" t="s">
        <v>72</v>
      </c>
      <c r="B5628" s="0" t="s">
        <v>129</v>
      </c>
      <c r="C5628" s="0" t="s">
        <v>90</v>
      </c>
      <c r="D5628" s="0" t="s">
        <v>22</v>
      </c>
      <c r="E5628" s="0" t="s">
        <v>23</v>
      </c>
      <c r="F5628" s="0" t="s">
        <v>132</v>
      </c>
      <c r="G5628" s="0" t="s">
        <v>1612</v>
      </c>
      <c r="H5628" s="0" t="n">
        <v>0.550787217736071</v>
      </c>
      <c r="I5628" s="0" t="n">
        <v>11.9702693406019</v>
      </c>
      <c r="J5628" s="0" t="n">
        <v>0</v>
      </c>
      <c r="K5628" s="0" t="n">
        <f aca="false">I5628*SUMIFS(syst_chauffage!$H$3:$H$27,syst_chauffage!$B$3:$B$27,D5628,syst_chauffage!$C$3:$C$27,E5628)</f>
        <v>21.0799137383192</v>
      </c>
      <c r="L5628" s="12" t="n">
        <f aca="false">H5628*SUMIFS(syst_chauffage!$K$3:$K$27,syst_chauffage!$B$3:$B$27,D5628,syst_chauffage!$C$3:$C$27,E5628)</f>
        <v>0.550787217736071</v>
      </c>
      <c r="N5628" s="0" t="str">
        <f aca="false">A5628</f>
        <v>Bureaux Administration</v>
      </c>
      <c r="O5628" s="0" t="str">
        <f aca="false">B5628</f>
        <v>Bureaux</v>
      </c>
      <c r="P5628" s="0" t="str">
        <f aca="false">C5628</f>
        <v>immeuble peri urbain</v>
      </c>
      <c r="Q5628" s="0" t="str">
        <f aca="false">D5628</f>
        <v>Chaudière fioul</v>
      </c>
      <c r="R5628" s="0" t="str">
        <f aca="false">E5628</f>
        <v>Fioul</v>
      </c>
      <c r="S5628" s="0" t="str">
        <f aca="false">F5628</f>
        <v>0102420303</v>
      </c>
      <c r="T5628" s="0" t="str">
        <f aca="false">G5628</f>
        <v>4</v>
      </c>
      <c r="U5628" s="0" t="n">
        <f aca="false">L5628</f>
        <v>0.550787217736071</v>
      </c>
      <c r="V5628" s="0" t="n">
        <f aca="false">K5628</f>
        <v>21.0799137383192</v>
      </c>
      <c r="W5628" s="0" t="n">
        <f aca="false">J5628</f>
        <v>0</v>
      </c>
    </row>
    <row r="5629" customFormat="false" ht="12.8" hidden="false" customHeight="false" outlineLevel="0" collapsed="false">
      <c r="A5629" s="0" t="s">
        <v>72</v>
      </c>
      <c r="B5629" s="0" t="s">
        <v>129</v>
      </c>
      <c r="C5629" s="0" t="s">
        <v>90</v>
      </c>
      <c r="D5629" s="0" t="s">
        <v>13</v>
      </c>
      <c r="E5629" s="0" t="s">
        <v>14</v>
      </c>
      <c r="F5629" s="0" t="s">
        <v>133</v>
      </c>
      <c r="G5629" s="0" t="s">
        <v>1612</v>
      </c>
      <c r="H5629" s="0" t="n">
        <v>0.726796956923601</v>
      </c>
      <c r="I5629" s="0" t="n">
        <v>8.65240061163065</v>
      </c>
      <c r="J5629" s="0" t="n">
        <v>363</v>
      </c>
      <c r="K5629" s="0" t="n">
        <f aca="false">I5629*SUMIFS(syst_chauffage!$H$3:$H$27,syst_chauffage!$B$3:$B$27,D5629,syst_chauffage!$C$3:$C$27,E5629)</f>
        <v>17.4743167796176</v>
      </c>
      <c r="L5629" s="12" t="n">
        <f aca="false">H5629*SUMIFS(syst_chauffage!$K$3:$K$27,syst_chauffage!$B$3:$B$27,D5629,syst_chauffage!$C$3:$C$27,E5629)</f>
        <v>0.726796956923601</v>
      </c>
      <c r="N5629" s="0" t="str">
        <f aca="false">A5629</f>
        <v>Bureaux Administration</v>
      </c>
      <c r="O5629" s="0" t="str">
        <f aca="false">B5629</f>
        <v>Bureaux</v>
      </c>
      <c r="P5629" s="0" t="str">
        <f aca="false">C5629</f>
        <v>immeuble peri urbain</v>
      </c>
      <c r="Q5629" s="0" t="str">
        <f aca="false">D5629</f>
        <v>Chaudière gaz</v>
      </c>
      <c r="R5629" s="0" t="str">
        <f aca="false">E5629</f>
        <v>Gaz</v>
      </c>
      <c r="S5629" s="0" t="str">
        <f aca="false">F5629</f>
        <v>0102420404</v>
      </c>
      <c r="T5629" s="0" t="str">
        <f aca="false">G5629</f>
        <v>4</v>
      </c>
      <c r="U5629" s="0" t="n">
        <f aca="false">L5629</f>
        <v>0.726796956923601</v>
      </c>
      <c r="V5629" s="0" t="n">
        <f aca="false">K5629</f>
        <v>17.4743167796176</v>
      </c>
      <c r="W5629" s="0" t="n">
        <f aca="false">J5629</f>
        <v>363</v>
      </c>
    </row>
    <row r="5630" customFormat="false" ht="12.8" hidden="false" customHeight="false" outlineLevel="0" collapsed="false">
      <c r="A5630" s="0" t="s">
        <v>72</v>
      </c>
      <c r="B5630" s="0" t="s">
        <v>129</v>
      </c>
      <c r="C5630" s="0" t="s">
        <v>90</v>
      </c>
      <c r="D5630" s="0" t="s">
        <v>33</v>
      </c>
      <c r="E5630" s="0" t="s">
        <v>30</v>
      </c>
      <c r="F5630" s="0" t="s">
        <v>134</v>
      </c>
      <c r="G5630" s="0" t="s">
        <v>1612</v>
      </c>
      <c r="H5630" s="0" t="n">
        <v>2.45701711046511</v>
      </c>
      <c r="I5630" s="0" t="n">
        <v>26.3582646960948</v>
      </c>
      <c r="J5630" s="0" t="n">
        <v>900</v>
      </c>
      <c r="K5630" s="0" t="n">
        <f aca="false">I5630*SUMIFS(syst_chauffage!$H$3:$H$27,syst_chauffage!$B$3:$B$27,D5630,syst_chauffage!$C$3:$C$27,E5630)</f>
        <v>38.4756826123027</v>
      </c>
      <c r="L5630" s="12" t="n">
        <f aca="false">H5630*SUMIFS(syst_chauffage!$K$3:$K$27,syst_chauffage!$B$3:$B$27,D5630,syst_chauffage!$C$3:$C$27,E5630)</f>
        <v>2.06436250218387</v>
      </c>
      <c r="N5630" s="0" t="str">
        <f aca="false">A5630</f>
        <v>Bureaux Administration</v>
      </c>
      <c r="O5630" s="0" t="str">
        <f aca="false">B5630</f>
        <v>Bureaux</v>
      </c>
      <c r="P5630" s="0" t="str">
        <f aca="false">C5630</f>
        <v>immeuble peri urbain</v>
      </c>
      <c r="Q5630" s="0" t="str">
        <f aca="false">D5630</f>
        <v>DRV</v>
      </c>
      <c r="R5630" s="0" t="str">
        <f aca="false">E5630</f>
        <v>Electricité</v>
      </c>
      <c r="S5630" s="0" t="str">
        <f aca="false">F5630</f>
        <v>0102420502</v>
      </c>
      <c r="T5630" s="0" t="str">
        <f aca="false">G5630</f>
        <v>4</v>
      </c>
      <c r="U5630" s="0" t="n">
        <f aca="false">L5630</f>
        <v>2.06436250218387</v>
      </c>
      <c r="V5630" s="0" t="n">
        <f aca="false">K5630</f>
        <v>38.4756826123027</v>
      </c>
      <c r="W5630" s="0" t="n">
        <f aca="false">J5630</f>
        <v>900</v>
      </c>
    </row>
    <row r="5631" customFormat="false" ht="12.8" hidden="false" customHeight="false" outlineLevel="0" collapsed="false">
      <c r="A5631" s="0" t="s">
        <v>72</v>
      </c>
      <c r="B5631" s="0" t="s">
        <v>129</v>
      </c>
      <c r="C5631" s="0" t="s">
        <v>90</v>
      </c>
      <c r="D5631" s="0" t="s">
        <v>29</v>
      </c>
      <c r="E5631" s="0" t="s">
        <v>30</v>
      </c>
      <c r="F5631" s="0" t="s">
        <v>135</v>
      </c>
      <c r="G5631" s="0" t="s">
        <v>1612</v>
      </c>
      <c r="H5631" s="0" t="n">
        <v>0.92</v>
      </c>
      <c r="I5631" s="0" t="n">
        <v>10.4</v>
      </c>
      <c r="J5631" s="0" t="n">
        <v>0</v>
      </c>
      <c r="K5631" s="0" t="n">
        <f aca="false">I5631*SUMIFS(syst_chauffage!$H$3:$H$27,syst_chauffage!$B$3:$B$27,D5631,syst_chauffage!$C$3:$C$27,E5631)</f>
        <v>3</v>
      </c>
      <c r="L5631" s="12" t="n">
        <f aca="false">H5631*SUMIFS(syst_chauffage!$K$3:$K$27,syst_chauffage!$B$3:$B$27,D5631,syst_chauffage!$C$3:$C$27,E5631)</f>
        <v>0.92</v>
      </c>
      <c r="N5631" s="0" t="str">
        <f aca="false">A5631</f>
        <v>Bureaux Administration</v>
      </c>
      <c r="O5631" s="0" t="str">
        <f aca="false">B5631</f>
        <v>Bureaux</v>
      </c>
      <c r="P5631" s="0" t="str">
        <f aca="false">C5631</f>
        <v>immeuble peri urbain</v>
      </c>
      <c r="Q5631" s="0" t="str">
        <f aca="false">D5631</f>
        <v>Electrique direct</v>
      </c>
      <c r="R5631" s="0" t="str">
        <f aca="false">E5631</f>
        <v>Electricité</v>
      </c>
      <c r="S5631" s="0" t="str">
        <f aca="false">F5631</f>
        <v>0102420602</v>
      </c>
      <c r="T5631" s="0" t="str">
        <f aca="false">G5631</f>
        <v>4</v>
      </c>
      <c r="U5631" s="0" t="n">
        <f aca="false">L5631</f>
        <v>0.92</v>
      </c>
      <c r="V5631" s="0" t="n">
        <f aca="false">K5631</f>
        <v>3</v>
      </c>
      <c r="W5631" s="0" t="n">
        <f aca="false">J5631</f>
        <v>0</v>
      </c>
    </row>
    <row r="5632" customFormat="false" ht="12.8" hidden="false" customHeight="false" outlineLevel="0" collapsed="false">
      <c r="A5632" s="0" t="s">
        <v>72</v>
      </c>
      <c r="B5632" s="0" t="s">
        <v>129</v>
      </c>
      <c r="C5632" s="0" t="s">
        <v>90</v>
      </c>
      <c r="D5632" s="0" t="s">
        <v>51</v>
      </c>
      <c r="E5632" s="0" t="s">
        <v>57</v>
      </c>
      <c r="F5632" s="0" t="s">
        <v>136</v>
      </c>
      <c r="G5632" s="0" t="s">
        <v>1612</v>
      </c>
      <c r="H5632" s="0" t="n">
        <v>0.767768079274392</v>
      </c>
      <c r="I5632" s="0" t="n">
        <v>26.0493260423727</v>
      </c>
      <c r="J5632" s="0" t="n">
        <v>0</v>
      </c>
      <c r="K5632" s="0" t="n">
        <f aca="false">I5632*SUMIFS(syst_chauffage!$H$3:$H$27,syst_chauffage!$B$3:$B$27,D5632,syst_chauffage!$C$3:$C$27,E5632)</f>
        <v>55.1947149135784</v>
      </c>
      <c r="L5632" s="12" t="n">
        <f aca="false">H5632*SUMIFS(syst_chauffage!$K$3:$K$27,syst_chauffage!$B$3:$B$27,D5632,syst_chauffage!$C$3:$C$27,E5632)</f>
        <v>0.767768079274392</v>
      </c>
      <c r="N5632" s="0" t="str">
        <f aca="false">A5632</f>
        <v>Bureaux Administration</v>
      </c>
      <c r="O5632" s="0" t="str">
        <f aca="false">B5632</f>
        <v>Bureaux</v>
      </c>
      <c r="P5632" s="0" t="str">
        <f aca="false">C5632</f>
        <v>immeuble peri urbain</v>
      </c>
      <c r="Q5632" s="0" t="str">
        <f aca="false">D5632</f>
        <v>Autre système centralisé performant</v>
      </c>
      <c r="R5632" s="0" t="str">
        <f aca="false">E5632</f>
        <v>Autres</v>
      </c>
      <c r="S5632" s="0" t="str">
        <f aca="false">F5632</f>
        <v>0102422101</v>
      </c>
      <c r="T5632" s="0" t="str">
        <f aca="false">G5632</f>
        <v>4</v>
      </c>
      <c r="U5632" s="0" t="n">
        <f aca="false">L5632</f>
        <v>0.767768079274392</v>
      </c>
      <c r="V5632" s="0" t="n">
        <f aca="false">K5632</f>
        <v>55.1947149135784</v>
      </c>
      <c r="W5632" s="0" t="n">
        <f aca="false">J5632</f>
        <v>0</v>
      </c>
    </row>
    <row r="5633" customFormat="false" ht="12.8" hidden="false" customHeight="false" outlineLevel="0" collapsed="false">
      <c r="A5633" s="0" t="s">
        <v>72</v>
      </c>
      <c r="B5633" s="0" t="s">
        <v>129</v>
      </c>
      <c r="C5633" s="0" t="s">
        <v>90</v>
      </c>
      <c r="D5633" s="0" t="s">
        <v>51</v>
      </c>
      <c r="E5633" s="0" t="s">
        <v>58</v>
      </c>
      <c r="F5633" s="0" t="s">
        <v>137</v>
      </c>
      <c r="G5633" s="0" t="s">
        <v>1612</v>
      </c>
      <c r="H5633" s="0" t="n">
        <v>0.781643117430399</v>
      </c>
      <c r="I5633" s="0" t="n">
        <v>26.2619164120749</v>
      </c>
      <c r="J5633" s="0" t="n">
        <v>935</v>
      </c>
      <c r="K5633" s="0" t="n">
        <f aca="false">I5633*SUMIFS(syst_chauffage!$H$3:$H$27,syst_chauffage!$B$3:$B$27,D5633,syst_chauffage!$C$3:$C$27,E5633)</f>
        <v>56.0429166751682</v>
      </c>
      <c r="L5633" s="12" t="n">
        <f aca="false">H5633*SUMIFS(syst_chauffage!$K$3:$K$27,syst_chauffage!$B$3:$B$27,D5633,syst_chauffage!$C$3:$C$27,E5633)</f>
        <v>0.781643117430399</v>
      </c>
      <c r="N5633" s="0" t="str">
        <f aca="false">A5633</f>
        <v>Bureaux Administration</v>
      </c>
      <c r="O5633" s="0" t="str">
        <f aca="false">B5633</f>
        <v>Bureaux</v>
      </c>
      <c r="P5633" s="0" t="str">
        <f aca="false">C5633</f>
        <v>immeuble peri urbain</v>
      </c>
      <c r="Q5633" s="0" t="str">
        <f aca="false">D5633</f>
        <v>Autre système centralisé performant</v>
      </c>
      <c r="R5633" s="0" t="str">
        <f aca="false">E5633</f>
        <v>Urbain</v>
      </c>
      <c r="S5633" s="0" t="str">
        <f aca="false">F5633</f>
        <v>0102422106</v>
      </c>
      <c r="T5633" s="0" t="str">
        <f aca="false">G5633</f>
        <v>4</v>
      </c>
      <c r="U5633" s="0" t="n">
        <f aca="false">L5633</f>
        <v>0.781643117430399</v>
      </c>
      <c r="V5633" s="0" t="n">
        <f aca="false">K5633</f>
        <v>56.0429166751682</v>
      </c>
      <c r="W5633" s="0" t="n">
        <f aca="false">J5633</f>
        <v>935</v>
      </c>
    </row>
    <row r="5634" customFormat="false" ht="12.8" hidden="false" customHeight="false" outlineLevel="0" collapsed="false">
      <c r="A5634" s="0" t="s">
        <v>72</v>
      </c>
      <c r="B5634" s="0" t="s">
        <v>129</v>
      </c>
      <c r="C5634" s="0" t="s">
        <v>90</v>
      </c>
      <c r="D5634" s="0" t="s">
        <v>27</v>
      </c>
      <c r="E5634" s="0" t="s">
        <v>23</v>
      </c>
      <c r="F5634" s="0" t="s">
        <v>138</v>
      </c>
      <c r="G5634" s="0" t="s">
        <v>1612</v>
      </c>
      <c r="H5634" s="0" t="n">
        <v>0.720095303501187</v>
      </c>
      <c r="I5634" s="0" t="n">
        <v>14.2503206435737</v>
      </c>
      <c r="J5634" s="0" t="n">
        <v>836</v>
      </c>
      <c r="K5634" s="0" t="n">
        <f aca="false">I5634*SUMIFS(syst_chauffage!$H$3:$H$27,syst_chauffage!$B$3:$B$27,D5634,syst_chauffage!$C$3:$C$27,E5634)</f>
        <v>36.5435670393584</v>
      </c>
      <c r="L5634" s="12" t="n">
        <f aca="false">H5634*SUMIFS(syst_chauffage!$K$3:$K$27,syst_chauffage!$B$3:$B$27,D5634,syst_chauffage!$C$3:$C$27,E5634)</f>
        <v>0.720095303501187</v>
      </c>
      <c r="N5634" s="0" t="str">
        <f aca="false">A5634</f>
        <v>Bureaux Administration</v>
      </c>
      <c r="O5634" s="0" t="str">
        <f aca="false">B5634</f>
        <v>Bureaux</v>
      </c>
      <c r="P5634" s="0" t="str">
        <f aca="false">C5634</f>
        <v>immeuble peri urbain</v>
      </c>
      <c r="Q5634" s="0" t="str">
        <f aca="false">D5634</f>
        <v>Chaudière condensation fioul</v>
      </c>
      <c r="R5634" s="0" t="str">
        <f aca="false">E5634</f>
        <v>Fioul</v>
      </c>
      <c r="S5634" s="0" t="str">
        <f aca="false">F5634</f>
        <v>0102422303</v>
      </c>
      <c r="T5634" s="0" t="str">
        <f aca="false">G5634</f>
        <v>4</v>
      </c>
      <c r="U5634" s="0" t="n">
        <f aca="false">L5634</f>
        <v>0.720095303501187</v>
      </c>
      <c r="V5634" s="0" t="n">
        <f aca="false">K5634</f>
        <v>36.5435670393584</v>
      </c>
      <c r="W5634" s="0" t="n">
        <f aca="false">J5634</f>
        <v>836</v>
      </c>
    </row>
    <row r="5635" customFormat="false" ht="12.8" hidden="false" customHeight="false" outlineLevel="0" collapsed="false">
      <c r="A5635" s="0" t="s">
        <v>72</v>
      </c>
      <c r="B5635" s="0" t="s">
        <v>129</v>
      </c>
      <c r="C5635" s="0" t="s">
        <v>90</v>
      </c>
      <c r="D5635" s="0" t="s">
        <v>18</v>
      </c>
      <c r="E5635" s="0" t="s">
        <v>14</v>
      </c>
      <c r="F5635" s="0" t="s">
        <v>139</v>
      </c>
      <c r="G5635" s="0" t="s">
        <v>1612</v>
      </c>
      <c r="H5635" s="0" t="n">
        <v>0.950448649339597</v>
      </c>
      <c r="I5635" s="0" t="n">
        <v>10.3004769186079</v>
      </c>
      <c r="J5635" s="0" t="n">
        <v>836</v>
      </c>
      <c r="K5635" s="0" t="n">
        <f aca="false">I5635*SUMIFS(syst_chauffage!$H$3:$H$27,syst_chauffage!$B$3:$B$27,D5635,syst_chauffage!$C$3:$C$27,E5635)</f>
        <v>28.0680674670606</v>
      </c>
      <c r="L5635" s="12" t="n">
        <f aca="false">H5635*SUMIFS(syst_chauffage!$K$3:$K$27,syst_chauffage!$B$3:$B$27,D5635,syst_chauffage!$C$3:$C$27,E5635)</f>
        <v>0.923310384808678</v>
      </c>
      <c r="N5635" s="0" t="str">
        <f aca="false">A5635</f>
        <v>Bureaux Administration</v>
      </c>
      <c r="O5635" s="0" t="str">
        <f aca="false">B5635</f>
        <v>Bureaux</v>
      </c>
      <c r="P5635" s="0" t="str">
        <f aca="false">C5635</f>
        <v>immeuble peri urbain</v>
      </c>
      <c r="Q5635" s="0" t="str">
        <f aca="false">D5635</f>
        <v>Chaudière condensation gaz</v>
      </c>
      <c r="R5635" s="0" t="str">
        <f aca="false">E5635</f>
        <v>Gaz</v>
      </c>
      <c r="S5635" s="0" t="str">
        <f aca="false">F5635</f>
        <v>0102422404</v>
      </c>
      <c r="T5635" s="0" t="str">
        <f aca="false">G5635</f>
        <v>4</v>
      </c>
      <c r="U5635" s="0" t="n">
        <f aca="false">L5635</f>
        <v>0.923310384808678</v>
      </c>
      <c r="V5635" s="0" t="n">
        <f aca="false">K5635</f>
        <v>28.0680674670606</v>
      </c>
      <c r="W5635" s="0" t="n">
        <f aca="false">J5635</f>
        <v>836</v>
      </c>
    </row>
    <row r="5636" customFormat="false" ht="12.8" hidden="false" customHeight="false" outlineLevel="0" collapsed="false">
      <c r="A5636" s="0" t="s">
        <v>72</v>
      </c>
      <c r="B5636" s="0" t="s">
        <v>129</v>
      </c>
      <c r="C5636" s="0" t="s">
        <v>90</v>
      </c>
      <c r="D5636" s="0" t="s">
        <v>56</v>
      </c>
      <c r="E5636" s="0" t="s">
        <v>30</v>
      </c>
      <c r="F5636" s="0" t="s">
        <v>140</v>
      </c>
      <c r="G5636" s="0" t="s">
        <v>1612</v>
      </c>
      <c r="H5636" s="0" t="n">
        <v>3.17730976744185</v>
      </c>
      <c r="I5636" s="0" t="n">
        <v>31.37888654297</v>
      </c>
      <c r="J5636" s="0" t="n">
        <v>990</v>
      </c>
      <c r="K5636" s="0" t="n">
        <f aca="false">I5636*SUMIFS(syst_chauffage!$H$3:$H$27,syst_chauffage!$B$3:$B$27,D5636,syst_chauffage!$C$3:$C$27,E5636)</f>
        <v>102.979274241663</v>
      </c>
      <c r="L5636" s="12" t="n">
        <f aca="false">H5636*SUMIFS(syst_chauffage!$K$3:$K$27,syst_chauffage!$B$3:$B$27,D5636,syst_chauffage!$C$3:$C$27,E5636)</f>
        <v>2.84247113628896</v>
      </c>
      <c r="N5636" s="0" t="str">
        <f aca="false">A5636</f>
        <v>Bureaux Administration</v>
      </c>
      <c r="O5636" s="0" t="str">
        <f aca="false">B5636</f>
        <v>Bureaux</v>
      </c>
      <c r="P5636" s="0" t="str">
        <f aca="false">C5636</f>
        <v>immeuble peri urbain</v>
      </c>
      <c r="Q5636" s="0" t="str">
        <f aca="false">D5636</f>
        <v>DRV performant</v>
      </c>
      <c r="R5636" s="0" t="str">
        <f aca="false">E5636</f>
        <v>Electricité</v>
      </c>
      <c r="S5636" s="0" t="str">
        <f aca="false">F5636</f>
        <v>0102422502</v>
      </c>
      <c r="T5636" s="0" t="str">
        <f aca="false">G5636</f>
        <v>4</v>
      </c>
      <c r="U5636" s="0" t="n">
        <f aca="false">L5636</f>
        <v>2.84247113628896</v>
      </c>
      <c r="V5636" s="0" t="n">
        <f aca="false">K5636</f>
        <v>102.979274241663</v>
      </c>
      <c r="W5636" s="0" t="n">
        <f aca="false">J5636</f>
        <v>990</v>
      </c>
    </row>
    <row r="5637" customFormat="false" ht="12.8" hidden="false" customHeight="false" outlineLevel="0" collapsed="false">
      <c r="A5637" s="0" t="s">
        <v>72</v>
      </c>
      <c r="B5637" s="0" t="s">
        <v>129</v>
      </c>
      <c r="C5637" s="0" t="s">
        <v>90</v>
      </c>
      <c r="D5637" s="0" t="s">
        <v>32</v>
      </c>
      <c r="E5637" s="0" t="s">
        <v>30</v>
      </c>
      <c r="F5637" s="0" t="s">
        <v>141</v>
      </c>
      <c r="G5637" s="0" t="s">
        <v>1612</v>
      </c>
      <c r="H5637" s="0" t="n">
        <v>1</v>
      </c>
      <c r="I5637" s="0" t="n">
        <v>12</v>
      </c>
      <c r="J5637" s="0" t="n">
        <v>0</v>
      </c>
      <c r="K5637" s="0" t="n">
        <f aca="false">I5637*SUMIFS(syst_chauffage!$H$3:$H$27,syst_chauffage!$B$3:$B$27,D5637,syst_chauffage!$C$3:$C$27,E5637)</f>
        <v>12</v>
      </c>
      <c r="L5637" s="12" t="n">
        <f aca="false">H5637*SUMIFS(syst_chauffage!$K$3:$K$27,syst_chauffage!$B$3:$B$27,D5637,syst_chauffage!$C$3:$C$27,E5637)</f>
        <v>1</v>
      </c>
      <c r="N5637" s="0" t="str">
        <f aca="false">A5637</f>
        <v>Bureaux Administration</v>
      </c>
      <c r="O5637" s="0" t="str">
        <f aca="false">B5637</f>
        <v>Bureaux</v>
      </c>
      <c r="P5637" s="0" t="str">
        <f aca="false">C5637</f>
        <v>immeuble peri urbain</v>
      </c>
      <c r="Q5637" s="0" t="str">
        <f aca="false">D5637</f>
        <v>Electrique direct performant</v>
      </c>
      <c r="R5637" s="0" t="str">
        <f aca="false">E5637</f>
        <v>Electricité</v>
      </c>
      <c r="S5637" s="0" t="str">
        <f aca="false">F5637</f>
        <v>0102422602</v>
      </c>
      <c r="T5637" s="0" t="str">
        <f aca="false">G5637</f>
        <v>4</v>
      </c>
      <c r="U5637" s="0" t="n">
        <f aca="false">L5637</f>
        <v>1</v>
      </c>
      <c r="V5637" s="0" t="n">
        <f aca="false">K5637</f>
        <v>12</v>
      </c>
      <c r="W5637" s="0" t="n">
        <f aca="false">J5637</f>
        <v>0</v>
      </c>
    </row>
    <row r="5638" customFormat="false" ht="12.8" hidden="false" customHeight="false" outlineLevel="0" collapsed="false">
      <c r="A5638" s="0" t="s">
        <v>72</v>
      </c>
      <c r="B5638" s="0" t="s">
        <v>129</v>
      </c>
      <c r="C5638" s="0" t="s">
        <v>103</v>
      </c>
      <c r="D5638" s="0" t="s">
        <v>19</v>
      </c>
      <c r="E5638" s="0" t="s">
        <v>57</v>
      </c>
      <c r="F5638" s="0" t="s">
        <v>142</v>
      </c>
      <c r="G5638" s="0" t="s">
        <v>1612</v>
      </c>
      <c r="H5638" s="0" t="n">
        <v>0.667085716879881</v>
      </c>
      <c r="I5638" s="0" t="n">
        <v>17.0273247340513</v>
      </c>
      <c r="J5638" s="0" t="n">
        <v>0</v>
      </c>
      <c r="K5638" s="0" t="n">
        <f aca="false">I5638*SUMIFS(syst_chauffage!$H$3:$H$27,syst_chauffage!$B$3:$B$27,D5638,syst_chauffage!$C$3:$C$27,E5638)</f>
        <v>23.710152507777</v>
      </c>
      <c r="L5638" s="12" t="n">
        <f aca="false">H5638*SUMIFS(syst_chauffage!$K$3:$K$27,syst_chauffage!$B$3:$B$27,D5638,syst_chauffage!$C$3:$C$27,E5638)</f>
        <v>0.667085716879881</v>
      </c>
      <c r="N5638" s="0" t="str">
        <f aca="false">A5638</f>
        <v>Bureaux Administration</v>
      </c>
      <c r="O5638" s="0" t="str">
        <f aca="false">B5638</f>
        <v>Bureaux</v>
      </c>
      <c r="P5638" s="0" t="str">
        <f aca="false">C5638</f>
        <v>immeuble rénové</v>
      </c>
      <c r="Q5638" s="0" t="str">
        <f aca="false">D5638</f>
        <v>Autre système centralisé</v>
      </c>
      <c r="R5638" s="0" t="str">
        <f aca="false">E5638</f>
        <v>Autres</v>
      </c>
      <c r="S5638" s="0" t="str">
        <f aca="false">F5638</f>
        <v>0102440101</v>
      </c>
      <c r="T5638" s="0" t="str">
        <f aca="false">G5638</f>
        <v>4</v>
      </c>
      <c r="U5638" s="0" t="n">
        <f aca="false">L5638</f>
        <v>0.667085716879881</v>
      </c>
      <c r="V5638" s="0" t="n">
        <f aca="false">K5638</f>
        <v>23.710152507777</v>
      </c>
      <c r="W5638" s="0" t="n">
        <f aca="false">J5638</f>
        <v>0</v>
      </c>
    </row>
    <row r="5639" customFormat="false" ht="12.8" hidden="false" customHeight="false" outlineLevel="0" collapsed="false">
      <c r="A5639" s="0" t="s">
        <v>72</v>
      </c>
      <c r="B5639" s="0" t="s">
        <v>129</v>
      </c>
      <c r="C5639" s="0" t="s">
        <v>103</v>
      </c>
      <c r="D5639" s="0" t="s">
        <v>19</v>
      </c>
      <c r="E5639" s="0" t="s">
        <v>58</v>
      </c>
      <c r="F5639" s="0" t="s">
        <v>143</v>
      </c>
      <c r="G5639" s="0" t="s">
        <v>1612</v>
      </c>
      <c r="H5639" s="0" t="n">
        <v>0.678053073365544</v>
      </c>
      <c r="I5639" s="0" t="n">
        <v>16.312118363067</v>
      </c>
      <c r="J5639" s="0" t="n">
        <v>935</v>
      </c>
      <c r="K5639" s="0" t="n">
        <f aca="false">I5639*SUMIFS(syst_chauffage!$H$3:$H$27,syst_chauffage!$B$3:$B$27,D5639,syst_chauffage!$C$3:$C$27,E5639)</f>
        <v>26.8326124156106</v>
      </c>
      <c r="L5639" s="12" t="n">
        <f aca="false">H5639*SUMIFS(syst_chauffage!$K$3:$K$27,syst_chauffage!$B$3:$B$27,D5639,syst_chauffage!$C$3:$C$27,E5639)</f>
        <v>0.678053073365544</v>
      </c>
      <c r="N5639" s="0" t="str">
        <f aca="false">A5639</f>
        <v>Bureaux Administration</v>
      </c>
      <c r="O5639" s="0" t="str">
        <f aca="false">B5639</f>
        <v>Bureaux</v>
      </c>
      <c r="P5639" s="0" t="str">
        <f aca="false">C5639</f>
        <v>immeuble rénové</v>
      </c>
      <c r="Q5639" s="0" t="str">
        <f aca="false">D5639</f>
        <v>Autre système centralisé</v>
      </c>
      <c r="R5639" s="0" t="str">
        <f aca="false">E5639</f>
        <v>Urbain</v>
      </c>
      <c r="S5639" s="0" t="str">
        <f aca="false">F5639</f>
        <v>0102440106</v>
      </c>
      <c r="T5639" s="0" t="str">
        <f aca="false">G5639</f>
        <v>4</v>
      </c>
      <c r="U5639" s="0" t="n">
        <f aca="false">L5639</f>
        <v>0.678053073365544</v>
      </c>
      <c r="V5639" s="0" t="n">
        <f aca="false">K5639</f>
        <v>26.8326124156106</v>
      </c>
      <c r="W5639" s="0" t="n">
        <f aca="false">J5639</f>
        <v>935</v>
      </c>
    </row>
    <row r="5640" customFormat="false" ht="12.8" hidden="false" customHeight="false" outlineLevel="0" collapsed="false">
      <c r="A5640" s="0" t="s">
        <v>72</v>
      </c>
      <c r="B5640" s="0" t="s">
        <v>129</v>
      </c>
      <c r="C5640" s="0" t="s">
        <v>103</v>
      </c>
      <c r="D5640" s="0" t="s">
        <v>22</v>
      </c>
      <c r="E5640" s="0" t="s">
        <v>23</v>
      </c>
      <c r="F5640" s="0" t="s">
        <v>144</v>
      </c>
      <c r="G5640" s="0" t="s">
        <v>1612</v>
      </c>
      <c r="H5640" s="0" t="n">
        <v>0.554203543342743</v>
      </c>
      <c r="I5640" s="0" t="n">
        <v>8.8201053997302</v>
      </c>
      <c r="J5640" s="0" t="n">
        <v>0</v>
      </c>
      <c r="K5640" s="0" t="n">
        <f aca="false">I5640*SUMIFS(syst_chauffage!$H$3:$H$27,syst_chauffage!$B$3:$B$27,D5640,syst_chauffage!$C$3:$C$27,E5640)</f>
        <v>15.5324041338444</v>
      </c>
      <c r="L5640" s="12" t="n">
        <f aca="false">H5640*SUMIFS(syst_chauffage!$K$3:$K$27,syst_chauffage!$B$3:$B$27,D5640,syst_chauffage!$C$3:$C$27,E5640)</f>
        <v>0.554203543342743</v>
      </c>
      <c r="N5640" s="0" t="str">
        <f aca="false">A5640</f>
        <v>Bureaux Administration</v>
      </c>
      <c r="O5640" s="0" t="str">
        <f aca="false">B5640</f>
        <v>Bureaux</v>
      </c>
      <c r="P5640" s="0" t="str">
        <f aca="false">C5640</f>
        <v>immeuble rénové</v>
      </c>
      <c r="Q5640" s="0" t="str">
        <f aca="false">D5640</f>
        <v>Chaudière fioul</v>
      </c>
      <c r="R5640" s="0" t="str">
        <f aca="false">E5640</f>
        <v>Fioul</v>
      </c>
      <c r="S5640" s="0" t="str">
        <f aca="false">F5640</f>
        <v>0102440303</v>
      </c>
      <c r="T5640" s="0" t="str">
        <f aca="false">G5640</f>
        <v>4</v>
      </c>
      <c r="U5640" s="0" t="n">
        <f aca="false">L5640</f>
        <v>0.554203543342743</v>
      </c>
      <c r="V5640" s="0" t="n">
        <f aca="false">K5640</f>
        <v>15.5324041338444</v>
      </c>
      <c r="W5640" s="0" t="n">
        <f aca="false">J5640</f>
        <v>0</v>
      </c>
    </row>
    <row r="5641" customFormat="false" ht="12.8" hidden="false" customHeight="false" outlineLevel="0" collapsed="false">
      <c r="A5641" s="0" t="s">
        <v>72</v>
      </c>
      <c r="B5641" s="0" t="s">
        <v>129</v>
      </c>
      <c r="C5641" s="0" t="s">
        <v>103</v>
      </c>
      <c r="D5641" s="0" t="s">
        <v>13</v>
      </c>
      <c r="E5641" s="0" t="s">
        <v>14</v>
      </c>
      <c r="F5641" s="0" t="s">
        <v>145</v>
      </c>
      <c r="G5641" s="0" t="s">
        <v>1612</v>
      </c>
      <c r="H5641" s="0" t="n">
        <v>0.731548787846393</v>
      </c>
      <c r="I5641" s="0" t="n">
        <v>6.36139211100093</v>
      </c>
      <c r="J5641" s="0" t="n">
        <v>363</v>
      </c>
      <c r="K5641" s="0" t="n">
        <f aca="false">I5641*SUMIFS(syst_chauffage!$H$3:$H$27,syst_chauffage!$B$3:$B$27,D5641,syst_chauffage!$C$3:$C$27,E5641)</f>
        <v>12.8474149425729</v>
      </c>
      <c r="L5641" s="12" t="n">
        <f aca="false">H5641*SUMIFS(syst_chauffage!$K$3:$K$27,syst_chauffage!$B$3:$B$27,D5641,syst_chauffage!$C$3:$C$27,E5641)</f>
        <v>0.731548787846393</v>
      </c>
      <c r="N5641" s="0" t="str">
        <f aca="false">A5641</f>
        <v>Bureaux Administration</v>
      </c>
      <c r="O5641" s="0" t="str">
        <f aca="false">B5641</f>
        <v>Bureaux</v>
      </c>
      <c r="P5641" s="0" t="str">
        <f aca="false">C5641</f>
        <v>immeuble rénové</v>
      </c>
      <c r="Q5641" s="0" t="str">
        <f aca="false">D5641</f>
        <v>Chaudière gaz</v>
      </c>
      <c r="R5641" s="0" t="str">
        <f aca="false">E5641</f>
        <v>Gaz</v>
      </c>
      <c r="S5641" s="0" t="str">
        <f aca="false">F5641</f>
        <v>0102440404</v>
      </c>
      <c r="T5641" s="0" t="str">
        <f aca="false">G5641</f>
        <v>4</v>
      </c>
      <c r="U5641" s="0" t="n">
        <f aca="false">L5641</f>
        <v>0.731548787846393</v>
      </c>
      <c r="V5641" s="0" t="n">
        <f aca="false">K5641</f>
        <v>12.8474149425729</v>
      </c>
      <c r="W5641" s="0" t="n">
        <f aca="false">J5641</f>
        <v>363</v>
      </c>
    </row>
    <row r="5642" customFormat="false" ht="12.8" hidden="false" customHeight="false" outlineLevel="0" collapsed="false">
      <c r="A5642" s="0" t="s">
        <v>72</v>
      </c>
      <c r="B5642" s="0" t="s">
        <v>129</v>
      </c>
      <c r="C5642" s="0" t="s">
        <v>103</v>
      </c>
      <c r="D5642" s="0" t="s">
        <v>29</v>
      </c>
      <c r="E5642" s="0" t="s">
        <v>30</v>
      </c>
      <c r="F5642" s="0" t="s">
        <v>146</v>
      </c>
      <c r="G5642" s="0" t="s">
        <v>1612</v>
      </c>
      <c r="H5642" s="0" t="n">
        <v>0.92</v>
      </c>
      <c r="I5642" s="0" t="n">
        <v>10.4</v>
      </c>
      <c r="J5642" s="0" t="n">
        <v>0</v>
      </c>
      <c r="K5642" s="0" t="n">
        <f aca="false">I5642*SUMIFS(syst_chauffage!$H$3:$H$27,syst_chauffage!$B$3:$B$27,D5642,syst_chauffage!$C$3:$C$27,E5642)</f>
        <v>3</v>
      </c>
      <c r="L5642" s="12" t="n">
        <f aca="false">H5642*SUMIFS(syst_chauffage!$K$3:$K$27,syst_chauffage!$B$3:$B$27,D5642,syst_chauffage!$C$3:$C$27,E5642)</f>
        <v>0.92</v>
      </c>
      <c r="N5642" s="0" t="str">
        <f aca="false">A5642</f>
        <v>Bureaux Administration</v>
      </c>
      <c r="O5642" s="0" t="str">
        <f aca="false">B5642</f>
        <v>Bureaux</v>
      </c>
      <c r="P5642" s="0" t="str">
        <f aca="false">C5642</f>
        <v>immeuble rénové</v>
      </c>
      <c r="Q5642" s="0" t="str">
        <f aca="false">D5642</f>
        <v>Electrique direct</v>
      </c>
      <c r="R5642" s="0" t="str">
        <f aca="false">E5642</f>
        <v>Electricité</v>
      </c>
      <c r="S5642" s="0" t="str">
        <f aca="false">F5642</f>
        <v>0102440602</v>
      </c>
      <c r="T5642" s="0" t="str">
        <f aca="false">G5642</f>
        <v>4</v>
      </c>
      <c r="U5642" s="0" t="n">
        <f aca="false">L5642</f>
        <v>0.92</v>
      </c>
      <c r="V5642" s="0" t="n">
        <f aca="false">K5642</f>
        <v>3</v>
      </c>
      <c r="W5642" s="0" t="n">
        <f aca="false">J5642</f>
        <v>0</v>
      </c>
    </row>
    <row r="5643" customFormat="false" ht="12.8" hidden="false" customHeight="false" outlineLevel="0" collapsed="false">
      <c r="A5643" s="0" t="s">
        <v>72</v>
      </c>
      <c r="B5643" s="0" t="s">
        <v>129</v>
      </c>
      <c r="C5643" s="0" t="s">
        <v>103</v>
      </c>
      <c r="D5643" s="0" t="s">
        <v>36</v>
      </c>
      <c r="E5643" s="0" t="s">
        <v>30</v>
      </c>
      <c r="F5643" s="0" t="s">
        <v>147</v>
      </c>
      <c r="G5643" s="0" t="s">
        <v>1612</v>
      </c>
      <c r="H5643" s="0" t="n">
        <v>2.94489544186046</v>
      </c>
      <c r="I5643" s="0" t="n">
        <v>45.481048553795</v>
      </c>
      <c r="J5643" s="0" t="n">
        <v>900</v>
      </c>
      <c r="K5643" s="0" t="n">
        <f aca="false">I5643*SUMIFS(syst_chauffage!$H$3:$H$27,syst_chauffage!$B$3:$B$27,D5643,syst_chauffage!$C$3:$C$27,E5643)</f>
        <v>28.137219196632</v>
      </c>
      <c r="L5643" s="12" t="n">
        <f aca="false">H5643*SUMIFS(syst_chauffage!$K$3:$K$27,syst_chauffage!$B$3:$B$27,D5643,syst_chauffage!$C$3:$C$27,E5643)</f>
        <v>2.47427325480779</v>
      </c>
      <c r="N5643" s="0" t="str">
        <f aca="false">A5643</f>
        <v>Bureaux Administration</v>
      </c>
      <c r="O5643" s="0" t="str">
        <f aca="false">B5643</f>
        <v>Bureaux</v>
      </c>
      <c r="P5643" s="0" t="str">
        <f aca="false">C5643</f>
        <v>immeuble rénové</v>
      </c>
      <c r="Q5643" s="0" t="str">
        <f aca="false">D5643</f>
        <v>PAC</v>
      </c>
      <c r="R5643" s="0" t="str">
        <f aca="false">E5643</f>
        <v>Electricité</v>
      </c>
      <c r="S5643" s="0" t="str">
        <f aca="false">F5643</f>
        <v>0102440902</v>
      </c>
      <c r="T5643" s="0" t="str">
        <f aca="false">G5643</f>
        <v>4</v>
      </c>
      <c r="U5643" s="0" t="n">
        <f aca="false">L5643</f>
        <v>2.47427325480779</v>
      </c>
      <c r="V5643" s="0" t="n">
        <f aca="false">K5643</f>
        <v>28.137219196632</v>
      </c>
      <c r="W5643" s="0" t="n">
        <f aca="false">J5643</f>
        <v>900</v>
      </c>
    </row>
    <row r="5644" customFormat="false" ht="12.8" hidden="false" customHeight="false" outlineLevel="0" collapsed="false">
      <c r="A5644" s="0" t="s">
        <v>72</v>
      </c>
      <c r="B5644" s="0" t="s">
        <v>129</v>
      </c>
      <c r="C5644" s="0" t="s">
        <v>103</v>
      </c>
      <c r="D5644" s="0" t="s">
        <v>51</v>
      </c>
      <c r="E5644" s="0" t="s">
        <v>57</v>
      </c>
      <c r="F5644" s="0" t="s">
        <v>148</v>
      </c>
      <c r="G5644" s="0" t="s">
        <v>1612</v>
      </c>
      <c r="H5644" s="0" t="n">
        <v>0.769714288707555</v>
      </c>
      <c r="I5644" s="0" t="n">
        <v>20.2706246833944</v>
      </c>
      <c r="J5644" s="0" t="n">
        <v>0</v>
      </c>
      <c r="K5644" s="0" t="n">
        <f aca="false">I5644*SUMIFS(syst_chauffage!$H$3:$H$27,syst_chauffage!$B$3:$B$27,D5644,syst_chauffage!$C$3:$C$27,E5644)</f>
        <v>42.9504912603179</v>
      </c>
      <c r="L5644" s="12" t="n">
        <f aca="false">H5644*SUMIFS(syst_chauffage!$K$3:$K$27,syst_chauffage!$B$3:$B$27,D5644,syst_chauffage!$C$3:$C$27,E5644)</f>
        <v>0.769714288707555</v>
      </c>
      <c r="N5644" s="0" t="str">
        <f aca="false">A5644</f>
        <v>Bureaux Administration</v>
      </c>
      <c r="O5644" s="0" t="str">
        <f aca="false">B5644</f>
        <v>Bureaux</v>
      </c>
      <c r="P5644" s="0" t="str">
        <f aca="false">C5644</f>
        <v>immeuble rénové</v>
      </c>
      <c r="Q5644" s="0" t="str">
        <f aca="false">D5644</f>
        <v>Autre système centralisé performant</v>
      </c>
      <c r="R5644" s="0" t="str">
        <f aca="false">E5644</f>
        <v>Autres</v>
      </c>
      <c r="S5644" s="0" t="str">
        <f aca="false">F5644</f>
        <v>0102442101</v>
      </c>
      <c r="T5644" s="0" t="str">
        <f aca="false">G5644</f>
        <v>4</v>
      </c>
      <c r="U5644" s="0" t="n">
        <f aca="false">L5644</f>
        <v>0.769714288707555</v>
      </c>
      <c r="V5644" s="0" t="n">
        <f aca="false">K5644</f>
        <v>42.9504912603179</v>
      </c>
      <c r="W5644" s="0" t="n">
        <f aca="false">J5644</f>
        <v>0</v>
      </c>
    </row>
    <row r="5645" customFormat="false" ht="12.8" hidden="false" customHeight="false" outlineLevel="0" collapsed="false">
      <c r="A5645" s="0" t="s">
        <v>72</v>
      </c>
      <c r="B5645" s="0" t="s">
        <v>129</v>
      </c>
      <c r="C5645" s="0" t="s">
        <v>103</v>
      </c>
      <c r="D5645" s="0" t="s">
        <v>51</v>
      </c>
      <c r="E5645" s="0" t="s">
        <v>58</v>
      </c>
      <c r="F5645" s="0" t="s">
        <v>149</v>
      </c>
      <c r="G5645" s="0" t="s">
        <v>1612</v>
      </c>
      <c r="H5645" s="0" t="n">
        <v>0.782368930806397</v>
      </c>
      <c r="I5645" s="0" t="n">
        <v>19.4191885274608</v>
      </c>
      <c r="J5645" s="0" t="n">
        <v>935</v>
      </c>
      <c r="K5645" s="0" t="n">
        <f aca="false">I5645*SUMIFS(syst_chauffage!$H$3:$H$27,syst_chauffage!$B$3:$B$27,D5645,syst_chauffage!$C$3:$C$27,E5645)</f>
        <v>41.4405387431466</v>
      </c>
      <c r="L5645" s="12" t="n">
        <f aca="false">H5645*SUMIFS(syst_chauffage!$K$3:$K$27,syst_chauffage!$B$3:$B$27,D5645,syst_chauffage!$C$3:$C$27,E5645)</f>
        <v>0.782368930806397</v>
      </c>
      <c r="N5645" s="0" t="str">
        <f aca="false">A5645</f>
        <v>Bureaux Administration</v>
      </c>
      <c r="O5645" s="0" t="str">
        <f aca="false">B5645</f>
        <v>Bureaux</v>
      </c>
      <c r="P5645" s="0" t="str">
        <f aca="false">C5645</f>
        <v>immeuble rénové</v>
      </c>
      <c r="Q5645" s="0" t="str">
        <f aca="false">D5645</f>
        <v>Autre système centralisé performant</v>
      </c>
      <c r="R5645" s="0" t="str">
        <f aca="false">E5645</f>
        <v>Urbain</v>
      </c>
      <c r="S5645" s="0" t="str">
        <f aca="false">F5645</f>
        <v>0102442106</v>
      </c>
      <c r="T5645" s="0" t="str">
        <f aca="false">G5645</f>
        <v>4</v>
      </c>
      <c r="U5645" s="0" t="n">
        <f aca="false">L5645</f>
        <v>0.782368930806397</v>
      </c>
      <c r="V5645" s="0" t="n">
        <f aca="false">K5645</f>
        <v>41.4405387431466</v>
      </c>
      <c r="W5645" s="0" t="n">
        <f aca="false">J5645</f>
        <v>935</v>
      </c>
    </row>
    <row r="5646" customFormat="false" ht="12.8" hidden="false" customHeight="false" outlineLevel="0" collapsed="false">
      <c r="A5646" s="0" t="s">
        <v>72</v>
      </c>
      <c r="B5646" s="0" t="s">
        <v>129</v>
      </c>
      <c r="C5646" s="0" t="s">
        <v>103</v>
      </c>
      <c r="D5646" s="0" t="s">
        <v>27</v>
      </c>
      <c r="E5646" s="0" t="s">
        <v>23</v>
      </c>
      <c r="F5646" s="0" t="s">
        <v>150</v>
      </c>
      <c r="G5646" s="0" t="s">
        <v>1612</v>
      </c>
      <c r="H5646" s="0" t="n">
        <v>0.723234220075526</v>
      </c>
      <c r="I5646" s="0" t="n">
        <v>10.5001254758693</v>
      </c>
      <c r="J5646" s="0" t="n">
        <v>836</v>
      </c>
      <c r="K5646" s="0" t="n">
        <f aca="false">I5646*SUMIFS(syst_chauffage!$H$3:$H$27,syst_chauffage!$B$3:$B$27,D5646,syst_chauffage!$C$3:$C$27,E5646)</f>
        <v>26.9265547664812</v>
      </c>
      <c r="L5646" s="12" t="n">
        <f aca="false">H5646*SUMIFS(syst_chauffage!$K$3:$K$27,syst_chauffage!$B$3:$B$27,D5646,syst_chauffage!$C$3:$C$27,E5646)</f>
        <v>0.723234220075526</v>
      </c>
      <c r="N5646" s="0" t="str">
        <f aca="false">A5646</f>
        <v>Bureaux Administration</v>
      </c>
      <c r="O5646" s="0" t="str">
        <f aca="false">B5646</f>
        <v>Bureaux</v>
      </c>
      <c r="P5646" s="0" t="str">
        <f aca="false">C5646</f>
        <v>immeuble rénové</v>
      </c>
      <c r="Q5646" s="0" t="str">
        <f aca="false">D5646</f>
        <v>Chaudière condensation fioul</v>
      </c>
      <c r="R5646" s="0" t="str">
        <f aca="false">E5646</f>
        <v>Fioul</v>
      </c>
      <c r="S5646" s="0" t="str">
        <f aca="false">F5646</f>
        <v>0102442303</v>
      </c>
      <c r="T5646" s="0" t="str">
        <f aca="false">G5646</f>
        <v>4</v>
      </c>
      <c r="U5646" s="0" t="n">
        <f aca="false">L5646</f>
        <v>0.723234220075526</v>
      </c>
      <c r="V5646" s="0" t="n">
        <f aca="false">K5646</f>
        <v>26.9265547664812</v>
      </c>
      <c r="W5646" s="0" t="n">
        <f aca="false">J5646</f>
        <v>836</v>
      </c>
    </row>
    <row r="5647" customFormat="false" ht="12.8" hidden="false" customHeight="false" outlineLevel="0" collapsed="false">
      <c r="A5647" s="0" t="s">
        <v>72</v>
      </c>
      <c r="B5647" s="0" t="s">
        <v>129</v>
      </c>
      <c r="C5647" s="0" t="s">
        <v>103</v>
      </c>
      <c r="D5647" s="0" t="s">
        <v>18</v>
      </c>
      <c r="E5647" s="0" t="s">
        <v>14</v>
      </c>
      <c r="F5647" s="0" t="s">
        <v>151</v>
      </c>
      <c r="G5647" s="0" t="s">
        <v>1612</v>
      </c>
      <c r="H5647" s="0" t="n">
        <v>0.954688304363178</v>
      </c>
      <c r="I5647" s="0" t="n">
        <v>7.57308584642968</v>
      </c>
      <c r="J5647" s="0" t="n">
        <v>836</v>
      </c>
      <c r="K5647" s="0" t="n">
        <f aca="false">I5647*SUMIFS(syst_chauffage!$H$3:$H$27,syst_chauffage!$B$3:$B$27,D5647,syst_chauffage!$C$3:$C$27,E5647)</f>
        <v>20.6361206525724</v>
      </c>
      <c r="L5647" s="12" t="n">
        <f aca="false">H5647*SUMIFS(syst_chauffage!$K$3:$K$27,syst_chauffage!$B$3:$B$27,D5647,syst_chauffage!$C$3:$C$27,E5647)</f>
        <v>0.927428984497361</v>
      </c>
      <c r="N5647" s="0" t="str">
        <f aca="false">A5647</f>
        <v>Bureaux Administration</v>
      </c>
      <c r="O5647" s="0" t="str">
        <f aca="false">B5647</f>
        <v>Bureaux</v>
      </c>
      <c r="P5647" s="0" t="str">
        <f aca="false">C5647</f>
        <v>immeuble rénové</v>
      </c>
      <c r="Q5647" s="0" t="str">
        <f aca="false">D5647</f>
        <v>Chaudière condensation gaz</v>
      </c>
      <c r="R5647" s="0" t="str">
        <f aca="false">E5647</f>
        <v>Gaz</v>
      </c>
      <c r="S5647" s="0" t="str">
        <f aca="false">F5647</f>
        <v>0102442404</v>
      </c>
      <c r="T5647" s="0" t="str">
        <f aca="false">G5647</f>
        <v>4</v>
      </c>
      <c r="U5647" s="0" t="n">
        <f aca="false">L5647</f>
        <v>0.927428984497361</v>
      </c>
      <c r="V5647" s="0" t="n">
        <f aca="false">K5647</f>
        <v>20.6361206525724</v>
      </c>
      <c r="W5647" s="0" t="n">
        <f aca="false">J5647</f>
        <v>836</v>
      </c>
    </row>
    <row r="5648" customFormat="false" ht="12.8" hidden="false" customHeight="false" outlineLevel="0" collapsed="false">
      <c r="A5648" s="0" t="s">
        <v>72</v>
      </c>
      <c r="B5648" s="0" t="s">
        <v>129</v>
      </c>
      <c r="C5648" s="0" t="s">
        <v>103</v>
      </c>
      <c r="D5648" s="0" t="s">
        <v>32</v>
      </c>
      <c r="E5648" s="0" t="s">
        <v>30</v>
      </c>
      <c r="F5648" s="0" t="s">
        <v>152</v>
      </c>
      <c r="G5648" s="0" t="s">
        <v>1612</v>
      </c>
      <c r="H5648" s="0" t="n">
        <v>1</v>
      </c>
      <c r="I5648" s="0" t="n">
        <v>12</v>
      </c>
      <c r="J5648" s="0" t="n">
        <v>0</v>
      </c>
      <c r="K5648" s="0" t="n">
        <f aca="false">I5648*SUMIFS(syst_chauffage!$H$3:$H$27,syst_chauffage!$B$3:$B$27,D5648,syst_chauffage!$C$3:$C$27,E5648)</f>
        <v>12</v>
      </c>
      <c r="L5648" s="12" t="n">
        <f aca="false">H5648*SUMIFS(syst_chauffage!$K$3:$K$27,syst_chauffage!$B$3:$B$27,D5648,syst_chauffage!$C$3:$C$27,E5648)</f>
        <v>1</v>
      </c>
      <c r="N5648" s="0" t="str">
        <f aca="false">A5648</f>
        <v>Bureaux Administration</v>
      </c>
      <c r="O5648" s="0" t="str">
        <f aca="false">B5648</f>
        <v>Bureaux</v>
      </c>
      <c r="P5648" s="0" t="str">
        <f aca="false">C5648</f>
        <v>immeuble rénové</v>
      </c>
      <c r="Q5648" s="0" t="str">
        <f aca="false">D5648</f>
        <v>Electrique direct performant</v>
      </c>
      <c r="R5648" s="0" t="str">
        <f aca="false">E5648</f>
        <v>Electricité</v>
      </c>
      <c r="S5648" s="0" t="str">
        <f aca="false">F5648</f>
        <v>0102442602</v>
      </c>
      <c r="T5648" s="0" t="str">
        <f aca="false">G5648</f>
        <v>4</v>
      </c>
      <c r="U5648" s="0" t="n">
        <f aca="false">L5648</f>
        <v>1</v>
      </c>
      <c r="V5648" s="0" t="n">
        <f aca="false">K5648</f>
        <v>12</v>
      </c>
      <c r="W5648" s="0" t="n">
        <f aca="false">J5648</f>
        <v>0</v>
      </c>
    </row>
    <row r="5649" customFormat="false" ht="12.8" hidden="false" customHeight="false" outlineLevel="0" collapsed="false">
      <c r="A5649" s="0" t="s">
        <v>72</v>
      </c>
      <c r="B5649" s="0" t="s">
        <v>129</v>
      </c>
      <c r="C5649" s="0" t="s">
        <v>103</v>
      </c>
      <c r="D5649" s="0" t="s">
        <v>38</v>
      </c>
      <c r="E5649" s="0" t="s">
        <v>30</v>
      </c>
      <c r="F5649" s="0" t="s">
        <v>153</v>
      </c>
      <c r="G5649" s="0" t="s">
        <v>1612</v>
      </c>
      <c r="H5649" s="0" t="n">
        <v>3.39795627906976</v>
      </c>
      <c r="I5649" s="0" t="n">
        <v>54.1441054211846</v>
      </c>
      <c r="J5649" s="0" t="n">
        <v>990</v>
      </c>
      <c r="K5649" s="0" t="n">
        <f aca="false">I5649*SUMIFS(syst_chauffage!$H$3:$H$27,syst_chauffage!$B$3:$B$27,D5649,syst_chauffage!$C$3:$C$27,E5649)</f>
        <v>54.7285261738916</v>
      </c>
      <c r="L5649" s="12" t="n">
        <f aca="false">H5649*SUMIFS(syst_chauffage!$K$3:$K$27,syst_chauffage!$B$3:$B$27,D5649,syst_chauffage!$C$3:$C$27,E5649)</f>
        <v>3.03986496519792</v>
      </c>
      <c r="N5649" s="0" t="str">
        <f aca="false">A5649</f>
        <v>Bureaux Administration</v>
      </c>
      <c r="O5649" s="0" t="str">
        <f aca="false">B5649</f>
        <v>Bureaux</v>
      </c>
      <c r="P5649" s="0" t="str">
        <f aca="false">C5649</f>
        <v>immeuble rénové</v>
      </c>
      <c r="Q5649" s="0" t="str">
        <f aca="false">D5649</f>
        <v>PAC performant</v>
      </c>
      <c r="R5649" s="0" t="str">
        <f aca="false">E5649</f>
        <v>Electricité</v>
      </c>
      <c r="S5649" s="0" t="str">
        <f aca="false">F5649</f>
        <v>0102442902</v>
      </c>
      <c r="T5649" s="0" t="str">
        <f aca="false">G5649</f>
        <v>4</v>
      </c>
      <c r="U5649" s="0" t="n">
        <f aca="false">L5649</f>
        <v>3.03986496519792</v>
      </c>
      <c r="V5649" s="0" t="n">
        <f aca="false">K5649</f>
        <v>54.7285261738916</v>
      </c>
      <c r="W5649" s="0" t="n">
        <f aca="false">J5649</f>
        <v>990</v>
      </c>
    </row>
    <row r="5650" customFormat="false" ht="12.8" hidden="false" customHeight="false" outlineLevel="0" collapsed="false">
      <c r="A5650" s="0" t="s">
        <v>72</v>
      </c>
      <c r="B5650" s="0" t="s">
        <v>129</v>
      </c>
      <c r="C5650" s="0" t="s">
        <v>154</v>
      </c>
      <c r="D5650" s="0" t="s">
        <v>19</v>
      </c>
      <c r="E5650" s="0" t="s">
        <v>57</v>
      </c>
      <c r="F5650" s="0" t="s">
        <v>155</v>
      </c>
      <c r="G5650" s="0" t="s">
        <v>1612</v>
      </c>
      <c r="H5650" s="0" t="n">
        <v>0.667536787556813</v>
      </c>
      <c r="I5650" s="0" t="n">
        <v>25.8018359753418</v>
      </c>
      <c r="J5650" s="0" t="n">
        <v>0</v>
      </c>
      <c r="K5650" s="0" t="n">
        <f aca="false">I5650*SUMIFS(syst_chauffage!$H$3:$H$27,syst_chauffage!$B$3:$B$27,D5650,syst_chauffage!$C$3:$C$27,E5650)</f>
        <v>35.9284547344417</v>
      </c>
      <c r="L5650" s="12" t="n">
        <f aca="false">H5650*SUMIFS(syst_chauffage!$K$3:$K$27,syst_chauffage!$B$3:$B$27,D5650,syst_chauffage!$C$3:$C$27,E5650)</f>
        <v>0.667536787556813</v>
      </c>
      <c r="N5650" s="0" t="str">
        <f aca="false">A5650</f>
        <v>Bureaux Administration</v>
      </c>
      <c r="O5650" s="0" t="str">
        <f aca="false">B5650</f>
        <v>Bureaux</v>
      </c>
      <c r="P5650" s="0" t="str">
        <f aca="false">C5650</f>
        <v>immeuble résidentiel</v>
      </c>
      <c r="Q5650" s="0" t="str">
        <f aca="false">D5650</f>
        <v>Autre système centralisé</v>
      </c>
      <c r="R5650" s="0" t="str">
        <f aca="false">E5650</f>
        <v>Autres</v>
      </c>
      <c r="S5650" s="0" t="str">
        <f aca="false">F5650</f>
        <v>0102450101</v>
      </c>
      <c r="T5650" s="0" t="str">
        <f aca="false">G5650</f>
        <v>4</v>
      </c>
      <c r="U5650" s="0" t="n">
        <f aca="false">L5650</f>
        <v>0.667536787556813</v>
      </c>
      <c r="V5650" s="0" t="n">
        <f aca="false">K5650</f>
        <v>35.9284547344417</v>
      </c>
      <c r="W5650" s="0" t="n">
        <f aca="false">J5650</f>
        <v>0</v>
      </c>
    </row>
    <row r="5651" customFormat="false" ht="12.8" hidden="false" customHeight="false" outlineLevel="0" collapsed="false">
      <c r="A5651" s="0" t="s">
        <v>72</v>
      </c>
      <c r="B5651" s="0" t="s">
        <v>129</v>
      </c>
      <c r="C5651" s="0" t="s">
        <v>154</v>
      </c>
      <c r="D5651" s="0" t="s">
        <v>19</v>
      </c>
      <c r="E5651" s="0" t="s">
        <v>58</v>
      </c>
      <c r="F5651" s="0" t="s">
        <v>156</v>
      </c>
      <c r="G5651" s="0" t="s">
        <v>1612</v>
      </c>
      <c r="H5651" s="0" t="n">
        <v>0.678111580081339</v>
      </c>
      <c r="I5651" s="0" t="n">
        <v>25.8144683715376</v>
      </c>
      <c r="J5651" s="0" t="n">
        <v>935</v>
      </c>
      <c r="K5651" s="0" t="n">
        <f aca="false">I5651*SUMIFS(syst_chauffage!$H$3:$H$27,syst_chauffage!$B$3:$B$27,D5651,syst_chauffage!$C$3:$C$27,E5651)</f>
        <v>42.4634991673927</v>
      </c>
      <c r="L5651" s="12" t="n">
        <f aca="false">H5651*SUMIFS(syst_chauffage!$K$3:$K$27,syst_chauffage!$B$3:$B$27,D5651,syst_chauffage!$C$3:$C$27,E5651)</f>
        <v>0.678111580081339</v>
      </c>
      <c r="N5651" s="0" t="str">
        <f aca="false">A5651</f>
        <v>Bureaux Administration</v>
      </c>
      <c r="O5651" s="0" t="str">
        <f aca="false">B5651</f>
        <v>Bureaux</v>
      </c>
      <c r="P5651" s="0" t="str">
        <f aca="false">C5651</f>
        <v>immeuble résidentiel</v>
      </c>
      <c r="Q5651" s="0" t="str">
        <f aca="false">D5651</f>
        <v>Autre système centralisé</v>
      </c>
      <c r="R5651" s="0" t="str">
        <f aca="false">E5651</f>
        <v>Urbain</v>
      </c>
      <c r="S5651" s="0" t="str">
        <f aca="false">F5651</f>
        <v>0102450106</v>
      </c>
      <c r="T5651" s="0" t="str">
        <f aca="false">G5651</f>
        <v>4</v>
      </c>
      <c r="U5651" s="0" t="n">
        <f aca="false">L5651</f>
        <v>0.678111580081339</v>
      </c>
      <c r="V5651" s="0" t="n">
        <f aca="false">K5651</f>
        <v>42.4634991673927</v>
      </c>
      <c r="W5651" s="0" t="n">
        <f aca="false">J5651</f>
        <v>935</v>
      </c>
    </row>
    <row r="5652" customFormat="false" ht="12.8" hidden="false" customHeight="false" outlineLevel="0" collapsed="false">
      <c r="A5652" s="0" t="s">
        <v>72</v>
      </c>
      <c r="B5652" s="0" t="s">
        <v>129</v>
      </c>
      <c r="C5652" s="0" t="s">
        <v>154</v>
      </c>
      <c r="D5652" s="0" t="s">
        <v>22</v>
      </c>
      <c r="E5652" s="0" t="s">
        <v>23</v>
      </c>
      <c r="F5652" s="0" t="s">
        <v>157</v>
      </c>
      <c r="G5652" s="0" t="s">
        <v>1612</v>
      </c>
      <c r="H5652" s="0" t="n">
        <v>0.54375443646986</v>
      </c>
      <c r="I5652" s="0" t="n">
        <v>27.7271658865915</v>
      </c>
      <c r="J5652" s="0" t="n">
        <v>0</v>
      </c>
      <c r="K5652" s="0" t="n">
        <f aca="false">I5652*SUMIFS(syst_chauffage!$H$3:$H$27,syst_chauffage!$B$3:$B$27,D5652,syst_chauffage!$C$3:$C$27,E5652)</f>
        <v>48.8281632155843</v>
      </c>
      <c r="L5652" s="12" t="n">
        <f aca="false">H5652*SUMIFS(syst_chauffage!$K$3:$K$27,syst_chauffage!$B$3:$B$27,D5652,syst_chauffage!$C$3:$C$27,E5652)</f>
        <v>0.54375443646986</v>
      </c>
      <c r="N5652" s="0" t="str">
        <f aca="false">A5652</f>
        <v>Bureaux Administration</v>
      </c>
      <c r="O5652" s="0" t="str">
        <f aca="false">B5652</f>
        <v>Bureaux</v>
      </c>
      <c r="P5652" s="0" t="str">
        <f aca="false">C5652</f>
        <v>immeuble résidentiel</v>
      </c>
      <c r="Q5652" s="0" t="str">
        <f aca="false">D5652</f>
        <v>Chaudière fioul</v>
      </c>
      <c r="R5652" s="0" t="str">
        <f aca="false">E5652</f>
        <v>Fioul</v>
      </c>
      <c r="S5652" s="0" t="str">
        <f aca="false">F5652</f>
        <v>0102450303</v>
      </c>
      <c r="T5652" s="0" t="str">
        <f aca="false">G5652</f>
        <v>4</v>
      </c>
      <c r="U5652" s="0" t="n">
        <f aca="false">L5652</f>
        <v>0.54375443646986</v>
      </c>
      <c r="V5652" s="0" t="n">
        <f aca="false">K5652</f>
        <v>48.8281632155843</v>
      </c>
      <c r="W5652" s="0" t="n">
        <f aca="false">J5652</f>
        <v>0</v>
      </c>
    </row>
    <row r="5653" customFormat="false" ht="12.8" hidden="false" customHeight="false" outlineLevel="0" collapsed="false">
      <c r="A5653" s="0" t="s">
        <v>72</v>
      </c>
      <c r="B5653" s="0" t="s">
        <v>129</v>
      </c>
      <c r="C5653" s="0" t="s">
        <v>154</v>
      </c>
      <c r="D5653" s="0" t="s">
        <v>13</v>
      </c>
      <c r="E5653" s="0" t="s">
        <v>14</v>
      </c>
      <c r="F5653" s="0" t="s">
        <v>158</v>
      </c>
      <c r="G5653" s="0" t="s">
        <v>1612</v>
      </c>
      <c r="H5653" s="0" t="n">
        <v>0.717746747968256</v>
      </c>
      <c r="I5653" s="0" t="n">
        <v>27.8161747463524</v>
      </c>
      <c r="J5653" s="0" t="n">
        <v>308</v>
      </c>
      <c r="K5653" s="0" t="n">
        <f aca="false">I5653*SUMIFS(syst_chauffage!$H$3:$H$27,syst_chauffage!$B$3:$B$27,D5653,syst_chauffage!$C$3:$C$27,E5653)</f>
        <v>56.1773166699634</v>
      </c>
      <c r="L5653" s="12" t="n">
        <f aca="false">H5653*SUMIFS(syst_chauffage!$K$3:$K$27,syst_chauffage!$B$3:$B$27,D5653,syst_chauffage!$C$3:$C$27,E5653)</f>
        <v>0.717746747968256</v>
      </c>
      <c r="N5653" s="0" t="str">
        <f aca="false">A5653</f>
        <v>Bureaux Administration</v>
      </c>
      <c r="O5653" s="0" t="str">
        <f aca="false">B5653</f>
        <v>Bureaux</v>
      </c>
      <c r="P5653" s="0" t="str">
        <f aca="false">C5653</f>
        <v>immeuble résidentiel</v>
      </c>
      <c r="Q5653" s="0" t="str">
        <f aca="false">D5653</f>
        <v>Chaudière gaz</v>
      </c>
      <c r="R5653" s="0" t="str">
        <f aca="false">E5653</f>
        <v>Gaz</v>
      </c>
      <c r="S5653" s="0" t="str">
        <f aca="false">F5653</f>
        <v>0102450404</v>
      </c>
      <c r="T5653" s="0" t="str">
        <f aca="false">G5653</f>
        <v>4</v>
      </c>
      <c r="U5653" s="0" t="n">
        <f aca="false">L5653</f>
        <v>0.717746747968256</v>
      </c>
      <c r="V5653" s="0" t="n">
        <f aca="false">K5653</f>
        <v>56.1773166699634</v>
      </c>
      <c r="W5653" s="0" t="n">
        <f aca="false">J5653</f>
        <v>308</v>
      </c>
    </row>
    <row r="5654" customFormat="false" ht="12.8" hidden="false" customHeight="false" outlineLevel="0" collapsed="false">
      <c r="A5654" s="0" t="s">
        <v>72</v>
      </c>
      <c r="B5654" s="0" t="s">
        <v>129</v>
      </c>
      <c r="C5654" s="0" t="s">
        <v>154</v>
      </c>
      <c r="D5654" s="0" t="s">
        <v>29</v>
      </c>
      <c r="E5654" s="0" t="s">
        <v>30</v>
      </c>
      <c r="F5654" s="0" t="s">
        <v>159</v>
      </c>
      <c r="G5654" s="0" t="s">
        <v>1612</v>
      </c>
      <c r="H5654" s="0" t="n">
        <v>0.92</v>
      </c>
      <c r="I5654" s="0" t="n">
        <v>10.4</v>
      </c>
      <c r="J5654" s="0" t="n">
        <v>0</v>
      </c>
      <c r="K5654" s="0" t="n">
        <f aca="false">I5654*SUMIFS(syst_chauffage!$H$3:$H$27,syst_chauffage!$B$3:$B$27,D5654,syst_chauffage!$C$3:$C$27,E5654)</f>
        <v>3</v>
      </c>
      <c r="L5654" s="12" t="n">
        <f aca="false">H5654*SUMIFS(syst_chauffage!$K$3:$K$27,syst_chauffage!$B$3:$B$27,D5654,syst_chauffage!$C$3:$C$27,E5654)</f>
        <v>0.92</v>
      </c>
      <c r="N5654" s="0" t="str">
        <f aca="false">A5654</f>
        <v>Bureaux Administration</v>
      </c>
      <c r="O5654" s="0" t="str">
        <f aca="false">B5654</f>
        <v>Bureaux</v>
      </c>
      <c r="P5654" s="0" t="str">
        <f aca="false">C5654</f>
        <v>immeuble résidentiel</v>
      </c>
      <c r="Q5654" s="0" t="str">
        <f aca="false">D5654</f>
        <v>Electrique direct</v>
      </c>
      <c r="R5654" s="0" t="str">
        <f aca="false">E5654</f>
        <v>Electricité</v>
      </c>
      <c r="S5654" s="0" t="str">
        <f aca="false">F5654</f>
        <v>0102450602</v>
      </c>
      <c r="T5654" s="0" t="str">
        <f aca="false">G5654</f>
        <v>4</v>
      </c>
      <c r="U5654" s="0" t="n">
        <f aca="false">L5654</f>
        <v>0.92</v>
      </c>
      <c r="V5654" s="0" t="n">
        <f aca="false">K5654</f>
        <v>3</v>
      </c>
      <c r="W5654" s="0" t="n">
        <f aca="false">J5654</f>
        <v>0</v>
      </c>
    </row>
    <row r="5655" customFormat="false" ht="12.8" hidden="false" customHeight="false" outlineLevel="0" collapsed="false">
      <c r="A5655" s="0" t="s">
        <v>72</v>
      </c>
      <c r="B5655" s="0" t="s">
        <v>129</v>
      </c>
      <c r="C5655" s="0" t="s">
        <v>154</v>
      </c>
      <c r="D5655" s="0" t="s">
        <v>51</v>
      </c>
      <c r="E5655" s="0" t="s">
        <v>57</v>
      </c>
      <c r="F5655" s="0" t="s">
        <v>160</v>
      </c>
      <c r="G5655" s="0" t="s">
        <v>1612</v>
      </c>
      <c r="H5655" s="0" t="n">
        <v>0.770234754873246</v>
      </c>
      <c r="I5655" s="0" t="n">
        <v>30.7164713992164</v>
      </c>
      <c r="J5655" s="0" t="n">
        <v>0</v>
      </c>
      <c r="K5655" s="0" t="n">
        <f aca="false">I5655*SUMIFS(syst_chauffage!$H$3:$H$27,syst_chauffage!$B$3:$B$27,D5655,syst_chauffage!$C$3:$C$27,E5655)</f>
        <v>65.0837138463031</v>
      </c>
      <c r="L5655" s="12" t="n">
        <f aca="false">H5655*SUMIFS(syst_chauffage!$K$3:$K$27,syst_chauffage!$B$3:$B$27,D5655,syst_chauffage!$C$3:$C$27,E5655)</f>
        <v>0.770234754873246</v>
      </c>
      <c r="N5655" s="0" t="str">
        <f aca="false">A5655</f>
        <v>Bureaux Administration</v>
      </c>
      <c r="O5655" s="0" t="str">
        <f aca="false">B5655</f>
        <v>Bureaux</v>
      </c>
      <c r="P5655" s="0" t="str">
        <f aca="false">C5655</f>
        <v>immeuble résidentiel</v>
      </c>
      <c r="Q5655" s="0" t="str">
        <f aca="false">D5655</f>
        <v>Autre système centralisé performant</v>
      </c>
      <c r="R5655" s="0" t="str">
        <f aca="false">E5655</f>
        <v>Autres</v>
      </c>
      <c r="S5655" s="0" t="str">
        <f aca="false">F5655</f>
        <v>0102452101</v>
      </c>
      <c r="T5655" s="0" t="str">
        <f aca="false">G5655</f>
        <v>4</v>
      </c>
      <c r="U5655" s="0" t="n">
        <f aca="false">L5655</f>
        <v>0.770234754873246</v>
      </c>
      <c r="V5655" s="0" t="n">
        <f aca="false">K5655</f>
        <v>65.0837138463031</v>
      </c>
      <c r="W5655" s="0" t="n">
        <f aca="false">J5655</f>
        <v>0</v>
      </c>
    </row>
    <row r="5656" customFormat="false" ht="12.8" hidden="false" customHeight="false" outlineLevel="0" collapsed="false">
      <c r="A5656" s="0" t="s">
        <v>72</v>
      </c>
      <c r="B5656" s="0" t="s">
        <v>129</v>
      </c>
      <c r="C5656" s="0" t="s">
        <v>154</v>
      </c>
      <c r="D5656" s="0" t="s">
        <v>51</v>
      </c>
      <c r="E5656" s="0" t="s">
        <v>58</v>
      </c>
      <c r="F5656" s="0" t="s">
        <v>161</v>
      </c>
      <c r="G5656" s="0" t="s">
        <v>1612</v>
      </c>
      <c r="H5656" s="0" t="n">
        <v>0.782436438555391</v>
      </c>
      <c r="I5656" s="0" t="n">
        <v>30.7315099661162</v>
      </c>
      <c r="J5656" s="0" t="n">
        <v>935</v>
      </c>
      <c r="K5656" s="0" t="n">
        <f aca="false">I5656*SUMIFS(syst_chauffage!$H$3:$H$27,syst_chauffage!$B$3:$B$27,D5656,syst_chauffage!$C$3:$C$27,E5656)</f>
        <v>65.5810271157998</v>
      </c>
      <c r="L5656" s="12" t="n">
        <f aca="false">H5656*SUMIFS(syst_chauffage!$K$3:$K$27,syst_chauffage!$B$3:$B$27,D5656,syst_chauffage!$C$3:$C$27,E5656)</f>
        <v>0.782436438555391</v>
      </c>
      <c r="N5656" s="0" t="str">
        <f aca="false">A5656</f>
        <v>Bureaux Administration</v>
      </c>
      <c r="O5656" s="0" t="str">
        <f aca="false">B5656</f>
        <v>Bureaux</v>
      </c>
      <c r="P5656" s="0" t="str">
        <f aca="false">C5656</f>
        <v>immeuble résidentiel</v>
      </c>
      <c r="Q5656" s="0" t="str">
        <f aca="false">D5656</f>
        <v>Autre système centralisé performant</v>
      </c>
      <c r="R5656" s="0" t="str">
        <f aca="false">E5656</f>
        <v>Urbain</v>
      </c>
      <c r="S5656" s="0" t="str">
        <f aca="false">F5656</f>
        <v>0102452106</v>
      </c>
      <c r="T5656" s="0" t="str">
        <f aca="false">G5656</f>
        <v>4</v>
      </c>
      <c r="U5656" s="0" t="n">
        <f aca="false">L5656</f>
        <v>0.782436438555391</v>
      </c>
      <c r="V5656" s="0" t="n">
        <f aca="false">K5656</f>
        <v>65.5810271157998</v>
      </c>
      <c r="W5656" s="0" t="n">
        <f aca="false">J5656</f>
        <v>935</v>
      </c>
    </row>
    <row r="5657" customFormat="false" ht="12.8" hidden="false" customHeight="false" outlineLevel="0" collapsed="false">
      <c r="A5657" s="0" t="s">
        <v>72</v>
      </c>
      <c r="B5657" s="0" t="s">
        <v>129</v>
      </c>
      <c r="C5657" s="0" t="s">
        <v>154</v>
      </c>
      <c r="D5657" s="0" t="s">
        <v>27</v>
      </c>
      <c r="E5657" s="0" t="s">
        <v>23</v>
      </c>
      <c r="F5657" s="0" t="s">
        <v>162</v>
      </c>
      <c r="G5657" s="0" t="s">
        <v>1612</v>
      </c>
      <c r="H5657" s="0" t="n">
        <v>0.718621645149003</v>
      </c>
      <c r="I5657" s="0" t="n">
        <v>33.0085308173708</v>
      </c>
      <c r="J5657" s="0" t="n">
        <v>693</v>
      </c>
      <c r="K5657" s="0" t="n">
        <f aca="false">I5657*SUMIFS(syst_chauffage!$H$3:$H$27,syst_chauffage!$B$3:$B$27,D5657,syst_chauffage!$C$3:$C$27,E5657)</f>
        <v>84.6471801558574</v>
      </c>
      <c r="L5657" s="12" t="n">
        <f aca="false">H5657*SUMIFS(syst_chauffage!$K$3:$K$27,syst_chauffage!$B$3:$B$27,D5657,syst_chauffage!$C$3:$C$27,E5657)</f>
        <v>0.718621645149003</v>
      </c>
      <c r="N5657" s="0" t="str">
        <f aca="false">A5657</f>
        <v>Bureaux Administration</v>
      </c>
      <c r="O5657" s="0" t="str">
        <f aca="false">B5657</f>
        <v>Bureaux</v>
      </c>
      <c r="P5657" s="0" t="str">
        <f aca="false">C5657</f>
        <v>immeuble résidentiel</v>
      </c>
      <c r="Q5657" s="0" t="str">
        <f aca="false">D5657</f>
        <v>Chaudière condensation fioul</v>
      </c>
      <c r="R5657" s="0" t="str">
        <f aca="false">E5657</f>
        <v>Fioul</v>
      </c>
      <c r="S5657" s="0" t="str">
        <f aca="false">F5657</f>
        <v>0102452303</v>
      </c>
      <c r="T5657" s="0" t="str">
        <f aca="false">G5657</f>
        <v>4</v>
      </c>
      <c r="U5657" s="0" t="n">
        <f aca="false">L5657</f>
        <v>0.718621645149003</v>
      </c>
      <c r="V5657" s="0" t="n">
        <f aca="false">K5657</f>
        <v>84.6471801558574</v>
      </c>
      <c r="W5657" s="0" t="n">
        <f aca="false">J5657</f>
        <v>693</v>
      </c>
    </row>
    <row r="5658" customFormat="false" ht="12.8" hidden="false" customHeight="false" outlineLevel="0" collapsed="false">
      <c r="A5658" s="0" t="s">
        <v>72</v>
      </c>
      <c r="B5658" s="0" t="s">
        <v>129</v>
      </c>
      <c r="C5658" s="0" t="s">
        <v>154</v>
      </c>
      <c r="D5658" s="0" t="s">
        <v>18</v>
      </c>
      <c r="E5658" s="0" t="s">
        <v>14</v>
      </c>
      <c r="F5658" s="0" t="s">
        <v>163</v>
      </c>
      <c r="G5658" s="0" t="s">
        <v>1612</v>
      </c>
      <c r="H5658" s="0" t="n">
        <v>0.948575888067158</v>
      </c>
      <c r="I5658" s="0" t="n">
        <v>33.1144937456576</v>
      </c>
      <c r="J5658" s="0" t="n">
        <v>693</v>
      </c>
      <c r="K5658" s="0" t="n">
        <f aca="false">I5658*SUMIFS(syst_chauffage!$H$3:$H$27,syst_chauffage!$B$3:$B$27,D5658,syst_chauffage!$C$3:$C$27,E5658)</f>
        <v>90.2346417486357</v>
      </c>
      <c r="L5658" s="12" t="n">
        <f aca="false">H5658*SUMIFS(syst_chauffage!$K$3:$K$27,syst_chauffage!$B$3:$B$27,D5658,syst_chauffage!$C$3:$C$27,E5658)</f>
        <v>0.921491096694258</v>
      </c>
      <c r="N5658" s="0" t="str">
        <f aca="false">A5658</f>
        <v>Bureaux Administration</v>
      </c>
      <c r="O5658" s="0" t="str">
        <f aca="false">B5658</f>
        <v>Bureaux</v>
      </c>
      <c r="P5658" s="0" t="str">
        <f aca="false">C5658</f>
        <v>immeuble résidentiel</v>
      </c>
      <c r="Q5658" s="0" t="str">
        <f aca="false">D5658</f>
        <v>Chaudière condensation gaz</v>
      </c>
      <c r="R5658" s="0" t="str">
        <f aca="false">E5658</f>
        <v>Gaz</v>
      </c>
      <c r="S5658" s="0" t="str">
        <f aca="false">F5658</f>
        <v>0102452404</v>
      </c>
      <c r="T5658" s="0" t="str">
        <f aca="false">G5658</f>
        <v>4</v>
      </c>
      <c r="U5658" s="0" t="n">
        <f aca="false">L5658</f>
        <v>0.921491096694258</v>
      </c>
      <c r="V5658" s="0" t="n">
        <f aca="false">K5658</f>
        <v>90.2346417486357</v>
      </c>
      <c r="W5658" s="0" t="n">
        <f aca="false">J5658</f>
        <v>693</v>
      </c>
    </row>
    <row r="5659" customFormat="false" ht="12.8" hidden="false" customHeight="false" outlineLevel="0" collapsed="false">
      <c r="A5659" s="0" t="s">
        <v>72</v>
      </c>
      <c r="B5659" s="0" t="s">
        <v>129</v>
      </c>
      <c r="C5659" s="0" t="s">
        <v>154</v>
      </c>
      <c r="D5659" s="0" t="s">
        <v>32</v>
      </c>
      <c r="E5659" s="0" t="s">
        <v>30</v>
      </c>
      <c r="F5659" s="0" t="s">
        <v>164</v>
      </c>
      <c r="G5659" s="0" t="s">
        <v>1612</v>
      </c>
      <c r="H5659" s="0" t="n">
        <v>1</v>
      </c>
      <c r="I5659" s="0" t="n">
        <v>12</v>
      </c>
      <c r="J5659" s="0" t="n">
        <v>0</v>
      </c>
      <c r="K5659" s="0" t="n">
        <f aca="false">I5659*SUMIFS(syst_chauffage!$H$3:$H$27,syst_chauffage!$B$3:$B$27,D5659,syst_chauffage!$C$3:$C$27,E5659)</f>
        <v>12</v>
      </c>
      <c r="L5659" s="12" t="n">
        <f aca="false">H5659*SUMIFS(syst_chauffage!$K$3:$K$27,syst_chauffage!$B$3:$B$27,D5659,syst_chauffage!$C$3:$C$27,E5659)</f>
        <v>1</v>
      </c>
      <c r="N5659" s="0" t="str">
        <f aca="false">A5659</f>
        <v>Bureaux Administration</v>
      </c>
      <c r="O5659" s="0" t="str">
        <f aca="false">B5659</f>
        <v>Bureaux</v>
      </c>
      <c r="P5659" s="0" t="str">
        <f aca="false">C5659</f>
        <v>immeuble résidentiel</v>
      </c>
      <c r="Q5659" s="0" t="str">
        <f aca="false">D5659</f>
        <v>Electrique direct performant</v>
      </c>
      <c r="R5659" s="0" t="str">
        <f aca="false">E5659</f>
        <v>Electricité</v>
      </c>
      <c r="S5659" s="0" t="str">
        <f aca="false">F5659</f>
        <v>0102452602</v>
      </c>
      <c r="T5659" s="0" t="str">
        <f aca="false">G5659</f>
        <v>4</v>
      </c>
      <c r="U5659" s="0" t="n">
        <f aca="false">L5659</f>
        <v>1</v>
      </c>
      <c r="V5659" s="0" t="n">
        <f aca="false">K5659</f>
        <v>12</v>
      </c>
      <c r="W5659" s="0" t="n">
        <f aca="false">J5659</f>
        <v>0</v>
      </c>
    </row>
    <row r="5660" customFormat="false" ht="12.8" hidden="false" customHeight="false" outlineLevel="0" collapsed="false">
      <c r="A5660" s="0" t="s">
        <v>72</v>
      </c>
      <c r="B5660" s="0" t="s">
        <v>129</v>
      </c>
      <c r="C5660" s="0" t="s">
        <v>165</v>
      </c>
      <c r="D5660" s="0" t="s">
        <v>19</v>
      </c>
      <c r="E5660" s="0" t="s">
        <v>57</v>
      </c>
      <c r="F5660" s="0" t="s">
        <v>166</v>
      </c>
      <c r="G5660" s="0" t="s">
        <v>1612</v>
      </c>
      <c r="H5660" s="0" t="n">
        <v>0.668116768317533</v>
      </c>
      <c r="I5660" s="0" t="n">
        <v>15.494674538956</v>
      </c>
      <c r="J5660" s="0" t="n">
        <v>0</v>
      </c>
      <c r="K5660" s="0" t="n">
        <f aca="false">I5660*SUMIFS(syst_chauffage!$H$3:$H$27,syst_chauffage!$B$3:$B$27,D5660,syst_chauffage!$C$3:$C$27,E5660)</f>
        <v>21.5759728621564</v>
      </c>
      <c r="L5660" s="12" t="n">
        <f aca="false">H5660*SUMIFS(syst_chauffage!$K$3:$K$27,syst_chauffage!$B$3:$B$27,D5660,syst_chauffage!$C$3:$C$27,E5660)</f>
        <v>0.668116768317533</v>
      </c>
      <c r="N5660" s="0" t="str">
        <f aca="false">A5660</f>
        <v>Bureaux Administration</v>
      </c>
      <c r="O5660" s="0" t="str">
        <f aca="false">B5660</f>
        <v>Bureaux</v>
      </c>
      <c r="P5660" s="0" t="str">
        <f aca="false">C5660</f>
        <v>plateau large bureau paysagés</v>
      </c>
      <c r="Q5660" s="0" t="str">
        <f aca="false">D5660</f>
        <v>Autre système centralisé</v>
      </c>
      <c r="R5660" s="0" t="str">
        <f aca="false">E5660</f>
        <v>Autres</v>
      </c>
      <c r="S5660" s="0" t="str">
        <f aca="false">F5660</f>
        <v>0102830101</v>
      </c>
      <c r="T5660" s="0" t="str">
        <f aca="false">G5660</f>
        <v>4</v>
      </c>
      <c r="U5660" s="0" t="n">
        <f aca="false">L5660</f>
        <v>0.668116768317533</v>
      </c>
      <c r="V5660" s="0" t="n">
        <f aca="false">K5660</f>
        <v>21.5759728621564</v>
      </c>
      <c r="W5660" s="0" t="n">
        <f aca="false">J5660</f>
        <v>0</v>
      </c>
    </row>
    <row r="5661" customFormat="false" ht="12.8" hidden="false" customHeight="false" outlineLevel="0" collapsed="false">
      <c r="A5661" s="0" t="s">
        <v>72</v>
      </c>
      <c r="B5661" s="0" t="s">
        <v>129</v>
      </c>
      <c r="C5661" s="0" t="s">
        <v>165</v>
      </c>
      <c r="D5661" s="0" t="s">
        <v>19</v>
      </c>
      <c r="E5661" s="0" t="s">
        <v>58</v>
      </c>
      <c r="F5661" s="0" t="s">
        <v>167</v>
      </c>
      <c r="G5661" s="0" t="s">
        <v>1612</v>
      </c>
      <c r="H5661" s="0" t="n">
        <v>0.682347739508038</v>
      </c>
      <c r="I5661" s="0" t="n">
        <v>16.457391600756</v>
      </c>
      <c r="J5661" s="0" t="n">
        <v>935</v>
      </c>
      <c r="K5661" s="0" t="n">
        <f aca="false">I5661*SUMIFS(syst_chauffage!$H$3:$H$27,syst_chauffage!$B$3:$B$27,D5661,syst_chauffage!$C$3:$C$27,E5661)</f>
        <v>27.0715795684051</v>
      </c>
      <c r="L5661" s="12" t="n">
        <f aca="false">H5661*SUMIFS(syst_chauffage!$K$3:$K$27,syst_chauffage!$B$3:$B$27,D5661,syst_chauffage!$C$3:$C$27,E5661)</f>
        <v>0.682347739508038</v>
      </c>
      <c r="N5661" s="0" t="str">
        <f aca="false">A5661</f>
        <v>Bureaux Administration</v>
      </c>
      <c r="O5661" s="0" t="str">
        <f aca="false">B5661</f>
        <v>Bureaux</v>
      </c>
      <c r="P5661" s="0" t="str">
        <f aca="false">C5661</f>
        <v>plateau large bureau paysagés</v>
      </c>
      <c r="Q5661" s="0" t="str">
        <f aca="false">D5661</f>
        <v>Autre système centralisé</v>
      </c>
      <c r="R5661" s="0" t="str">
        <f aca="false">E5661</f>
        <v>Urbain</v>
      </c>
      <c r="S5661" s="0" t="str">
        <f aca="false">F5661</f>
        <v>0102830106</v>
      </c>
      <c r="T5661" s="0" t="str">
        <f aca="false">G5661</f>
        <v>4</v>
      </c>
      <c r="U5661" s="0" t="n">
        <f aca="false">L5661</f>
        <v>0.682347739508038</v>
      </c>
      <c r="V5661" s="0" t="n">
        <f aca="false">K5661</f>
        <v>27.0715795684051</v>
      </c>
      <c r="W5661" s="0" t="n">
        <f aca="false">J5661</f>
        <v>935</v>
      </c>
    </row>
    <row r="5662" customFormat="false" ht="12.8" hidden="false" customHeight="false" outlineLevel="0" collapsed="false">
      <c r="A5662" s="0" t="s">
        <v>72</v>
      </c>
      <c r="B5662" s="0" t="s">
        <v>129</v>
      </c>
      <c r="C5662" s="0" t="s">
        <v>165</v>
      </c>
      <c r="D5662" s="0" t="s">
        <v>22</v>
      </c>
      <c r="E5662" s="0" t="s">
        <v>23</v>
      </c>
      <c r="F5662" s="0" t="s">
        <v>168</v>
      </c>
      <c r="G5662" s="0" t="s">
        <v>1612</v>
      </c>
      <c r="H5662" s="0" t="n">
        <v>0.554684865734094</v>
      </c>
      <c r="I5662" s="0" t="n">
        <v>4.40204980885649</v>
      </c>
      <c r="J5662" s="0" t="n">
        <v>0</v>
      </c>
      <c r="K5662" s="0" t="n">
        <f aca="false">I5662*SUMIFS(syst_chauffage!$H$3:$H$27,syst_chauffage!$B$3:$B$27,D5662,syst_chauffage!$C$3:$C$27,E5662)</f>
        <v>7.75210879572516</v>
      </c>
      <c r="L5662" s="12" t="n">
        <f aca="false">H5662*SUMIFS(syst_chauffage!$K$3:$K$27,syst_chauffage!$B$3:$B$27,D5662,syst_chauffage!$C$3:$C$27,E5662)</f>
        <v>0.554684865734094</v>
      </c>
      <c r="N5662" s="0" t="str">
        <f aca="false">A5662</f>
        <v>Bureaux Administration</v>
      </c>
      <c r="O5662" s="0" t="str">
        <f aca="false">B5662</f>
        <v>Bureaux</v>
      </c>
      <c r="P5662" s="0" t="str">
        <f aca="false">C5662</f>
        <v>plateau large bureau paysagés</v>
      </c>
      <c r="Q5662" s="0" t="str">
        <f aca="false">D5662</f>
        <v>Chaudière fioul</v>
      </c>
      <c r="R5662" s="0" t="str">
        <f aca="false">E5662</f>
        <v>Fioul</v>
      </c>
      <c r="S5662" s="0" t="str">
        <f aca="false">F5662</f>
        <v>0102830303</v>
      </c>
      <c r="T5662" s="0" t="str">
        <f aca="false">G5662</f>
        <v>4</v>
      </c>
      <c r="U5662" s="0" t="n">
        <f aca="false">L5662</f>
        <v>0.554684865734094</v>
      </c>
      <c r="V5662" s="0" t="n">
        <f aca="false">K5662</f>
        <v>7.75210879572516</v>
      </c>
      <c r="W5662" s="0" t="n">
        <f aca="false">J5662</f>
        <v>0</v>
      </c>
    </row>
    <row r="5663" customFormat="false" ht="12.8" hidden="false" customHeight="false" outlineLevel="0" collapsed="false">
      <c r="A5663" s="0" t="s">
        <v>72</v>
      </c>
      <c r="B5663" s="0" t="s">
        <v>129</v>
      </c>
      <c r="C5663" s="0" t="s">
        <v>165</v>
      </c>
      <c r="D5663" s="0" t="s">
        <v>13</v>
      </c>
      <c r="E5663" s="0" t="s">
        <v>14</v>
      </c>
      <c r="F5663" s="0" t="s">
        <v>169</v>
      </c>
      <c r="G5663" s="0" t="s">
        <v>1612</v>
      </c>
      <c r="H5663" s="0" t="n">
        <v>0.732186051270633</v>
      </c>
      <c r="I5663" s="0" t="n">
        <v>3.27389066891352</v>
      </c>
      <c r="J5663" s="0" t="n">
        <v>364</v>
      </c>
      <c r="K5663" s="0" t="n">
        <f aca="false">I5663*SUMIFS(syst_chauffage!$H$3:$H$27,syst_chauffage!$B$3:$B$27,D5663,syst_chauffage!$C$3:$C$27,E5663)</f>
        <v>6.61192254245925</v>
      </c>
      <c r="L5663" s="12" t="n">
        <f aca="false">H5663*SUMIFS(syst_chauffage!$K$3:$K$27,syst_chauffage!$B$3:$B$27,D5663,syst_chauffage!$C$3:$C$27,E5663)</f>
        <v>0.732186051270633</v>
      </c>
      <c r="N5663" s="0" t="str">
        <f aca="false">A5663</f>
        <v>Bureaux Administration</v>
      </c>
      <c r="O5663" s="0" t="str">
        <f aca="false">B5663</f>
        <v>Bureaux</v>
      </c>
      <c r="P5663" s="0" t="str">
        <f aca="false">C5663</f>
        <v>plateau large bureau paysagés</v>
      </c>
      <c r="Q5663" s="0" t="str">
        <f aca="false">D5663</f>
        <v>Chaudière gaz</v>
      </c>
      <c r="R5663" s="0" t="str">
        <f aca="false">E5663</f>
        <v>Gaz</v>
      </c>
      <c r="S5663" s="0" t="str">
        <f aca="false">F5663</f>
        <v>0102830404</v>
      </c>
      <c r="T5663" s="0" t="str">
        <f aca="false">G5663</f>
        <v>4</v>
      </c>
      <c r="U5663" s="0" t="n">
        <f aca="false">L5663</f>
        <v>0.732186051270633</v>
      </c>
      <c r="V5663" s="0" t="n">
        <f aca="false">K5663</f>
        <v>6.61192254245925</v>
      </c>
      <c r="W5663" s="0" t="n">
        <f aca="false">J5663</f>
        <v>364</v>
      </c>
    </row>
    <row r="5664" customFormat="false" ht="12.8" hidden="false" customHeight="false" outlineLevel="0" collapsed="false">
      <c r="A5664" s="0" t="s">
        <v>72</v>
      </c>
      <c r="B5664" s="0" t="s">
        <v>129</v>
      </c>
      <c r="C5664" s="0" t="s">
        <v>165</v>
      </c>
      <c r="D5664" s="0" t="s">
        <v>29</v>
      </c>
      <c r="E5664" s="0" t="s">
        <v>30</v>
      </c>
      <c r="F5664" s="0" t="s">
        <v>170</v>
      </c>
      <c r="G5664" s="0" t="s">
        <v>1612</v>
      </c>
      <c r="H5664" s="0" t="n">
        <v>0.92</v>
      </c>
      <c r="I5664" s="0" t="n">
        <v>10.4</v>
      </c>
      <c r="J5664" s="0" t="n">
        <v>0</v>
      </c>
      <c r="K5664" s="0" t="n">
        <f aca="false">I5664*SUMIFS(syst_chauffage!$H$3:$H$27,syst_chauffage!$B$3:$B$27,D5664,syst_chauffage!$C$3:$C$27,E5664)</f>
        <v>3</v>
      </c>
      <c r="L5664" s="12" t="n">
        <f aca="false">H5664*SUMIFS(syst_chauffage!$K$3:$K$27,syst_chauffage!$B$3:$B$27,D5664,syst_chauffage!$C$3:$C$27,E5664)</f>
        <v>0.92</v>
      </c>
      <c r="N5664" s="0" t="str">
        <f aca="false">A5664</f>
        <v>Bureaux Administration</v>
      </c>
      <c r="O5664" s="0" t="str">
        <f aca="false">B5664</f>
        <v>Bureaux</v>
      </c>
      <c r="P5664" s="0" t="str">
        <f aca="false">C5664</f>
        <v>plateau large bureau paysagés</v>
      </c>
      <c r="Q5664" s="0" t="str">
        <f aca="false">D5664</f>
        <v>Electrique direct</v>
      </c>
      <c r="R5664" s="0" t="str">
        <f aca="false">E5664</f>
        <v>Electricité</v>
      </c>
      <c r="S5664" s="0" t="str">
        <f aca="false">F5664</f>
        <v>0102830602</v>
      </c>
      <c r="T5664" s="0" t="str">
        <f aca="false">G5664</f>
        <v>4</v>
      </c>
      <c r="U5664" s="0" t="n">
        <f aca="false">L5664</f>
        <v>0.92</v>
      </c>
      <c r="V5664" s="0" t="n">
        <f aca="false">K5664</f>
        <v>3</v>
      </c>
      <c r="W5664" s="0" t="n">
        <f aca="false">J5664</f>
        <v>0</v>
      </c>
    </row>
    <row r="5665" customFormat="false" ht="12.8" hidden="false" customHeight="false" outlineLevel="0" collapsed="false">
      <c r="A5665" s="0" t="s">
        <v>72</v>
      </c>
      <c r="B5665" s="0" t="s">
        <v>129</v>
      </c>
      <c r="C5665" s="0" t="s">
        <v>165</v>
      </c>
      <c r="D5665" s="0" t="s">
        <v>36</v>
      </c>
      <c r="E5665" s="0" t="s">
        <v>30</v>
      </c>
      <c r="F5665" s="0" t="s">
        <v>171</v>
      </c>
      <c r="G5665" s="0" t="s">
        <v>1612</v>
      </c>
      <c r="H5665" s="0" t="n">
        <v>2.94489544186046</v>
      </c>
      <c r="I5665" s="0" t="n">
        <v>44.7584571443371</v>
      </c>
      <c r="J5665" s="0" t="n">
        <v>756</v>
      </c>
      <c r="K5665" s="0" t="n">
        <f aca="false">I5665*SUMIFS(syst_chauffage!$H$3:$H$27,syst_chauffage!$B$3:$B$27,D5665,syst_chauffage!$C$3:$C$27,E5665)</f>
        <v>27.6901821663957</v>
      </c>
      <c r="L5665" s="12" t="n">
        <f aca="false">H5665*SUMIFS(syst_chauffage!$K$3:$K$27,syst_chauffage!$B$3:$B$27,D5665,syst_chauffage!$C$3:$C$27,E5665)</f>
        <v>2.47427325480779</v>
      </c>
      <c r="N5665" s="0" t="str">
        <f aca="false">A5665</f>
        <v>Bureaux Administration</v>
      </c>
      <c r="O5665" s="0" t="str">
        <f aca="false">B5665</f>
        <v>Bureaux</v>
      </c>
      <c r="P5665" s="0" t="str">
        <f aca="false">C5665</f>
        <v>plateau large bureau paysagés</v>
      </c>
      <c r="Q5665" s="0" t="str">
        <f aca="false">D5665</f>
        <v>PAC</v>
      </c>
      <c r="R5665" s="0" t="str">
        <f aca="false">E5665</f>
        <v>Electricité</v>
      </c>
      <c r="S5665" s="0" t="str">
        <f aca="false">F5665</f>
        <v>0102830902</v>
      </c>
      <c r="T5665" s="0" t="str">
        <f aca="false">G5665</f>
        <v>4</v>
      </c>
      <c r="U5665" s="0" t="n">
        <f aca="false">L5665</f>
        <v>2.47427325480779</v>
      </c>
      <c r="V5665" s="0" t="n">
        <f aca="false">K5665</f>
        <v>27.6901821663957</v>
      </c>
      <c r="W5665" s="0" t="n">
        <f aca="false">J5665</f>
        <v>756</v>
      </c>
    </row>
    <row r="5666" customFormat="false" ht="12.8" hidden="false" customHeight="false" outlineLevel="0" collapsed="false">
      <c r="A5666" s="0" t="s">
        <v>72</v>
      </c>
      <c r="B5666" s="0" t="s">
        <v>129</v>
      </c>
      <c r="C5666" s="0" t="s">
        <v>165</v>
      </c>
      <c r="D5666" s="0" t="s">
        <v>51</v>
      </c>
      <c r="E5666" s="0" t="s">
        <v>57</v>
      </c>
      <c r="F5666" s="0" t="s">
        <v>172</v>
      </c>
      <c r="G5666" s="0" t="s">
        <v>1612</v>
      </c>
      <c r="H5666" s="0" t="n">
        <v>0.770903963443307</v>
      </c>
      <c r="I5666" s="0" t="n">
        <v>18.4460411178048</v>
      </c>
      <c r="J5666" s="0" t="n">
        <v>0</v>
      </c>
      <c r="K5666" s="0" t="n">
        <f aca="false">I5666*SUMIFS(syst_chauffage!$H$3:$H$27,syst_chauffage!$B$3:$B$27,D5666,syst_chauffage!$C$3:$C$27,E5666)</f>
        <v>39.0844653380002</v>
      </c>
      <c r="L5666" s="12" t="n">
        <f aca="false">H5666*SUMIFS(syst_chauffage!$K$3:$K$27,syst_chauffage!$B$3:$B$27,D5666,syst_chauffage!$C$3:$C$27,E5666)</f>
        <v>0.770903963443307</v>
      </c>
      <c r="N5666" s="0" t="str">
        <f aca="false">A5666</f>
        <v>Bureaux Administration</v>
      </c>
      <c r="O5666" s="0" t="str">
        <f aca="false">B5666</f>
        <v>Bureaux</v>
      </c>
      <c r="P5666" s="0" t="str">
        <f aca="false">C5666</f>
        <v>plateau large bureau paysagés</v>
      </c>
      <c r="Q5666" s="0" t="str">
        <f aca="false">D5666</f>
        <v>Autre système centralisé performant</v>
      </c>
      <c r="R5666" s="0" t="str">
        <f aca="false">E5666</f>
        <v>Autres</v>
      </c>
      <c r="S5666" s="0" t="str">
        <f aca="false">F5666</f>
        <v>0102832101</v>
      </c>
      <c r="T5666" s="0" t="str">
        <f aca="false">G5666</f>
        <v>4</v>
      </c>
      <c r="U5666" s="0" t="n">
        <f aca="false">L5666</f>
        <v>0.770903963443307</v>
      </c>
      <c r="V5666" s="0" t="n">
        <f aca="false">K5666</f>
        <v>39.0844653380002</v>
      </c>
      <c r="W5666" s="0" t="n">
        <f aca="false">J5666</f>
        <v>0</v>
      </c>
    </row>
    <row r="5667" customFormat="false" ht="12.8" hidden="false" customHeight="false" outlineLevel="0" collapsed="false">
      <c r="A5667" s="0" t="s">
        <v>72</v>
      </c>
      <c r="B5667" s="0" t="s">
        <v>129</v>
      </c>
      <c r="C5667" s="0" t="s">
        <v>165</v>
      </c>
      <c r="D5667" s="0" t="s">
        <v>51</v>
      </c>
      <c r="E5667" s="0" t="s">
        <v>58</v>
      </c>
      <c r="F5667" s="0" t="s">
        <v>173</v>
      </c>
      <c r="G5667" s="0" t="s">
        <v>1612</v>
      </c>
      <c r="H5667" s="0" t="n">
        <v>0.787324314816967</v>
      </c>
      <c r="I5667" s="0" t="n">
        <v>19.5921328580428</v>
      </c>
      <c r="J5667" s="0" t="n">
        <v>935</v>
      </c>
      <c r="K5667" s="0" t="n">
        <f aca="false">I5667*SUMIFS(syst_chauffage!$H$3:$H$27,syst_chauffage!$B$3:$B$27,D5667,syst_chauffage!$C$3:$C$27,E5667)</f>
        <v>41.80960185934</v>
      </c>
      <c r="L5667" s="12" t="n">
        <f aca="false">H5667*SUMIFS(syst_chauffage!$K$3:$K$27,syst_chauffage!$B$3:$B$27,D5667,syst_chauffage!$C$3:$C$27,E5667)</f>
        <v>0.787324314816967</v>
      </c>
      <c r="N5667" s="0" t="str">
        <f aca="false">A5667</f>
        <v>Bureaux Administration</v>
      </c>
      <c r="O5667" s="0" t="str">
        <f aca="false">B5667</f>
        <v>Bureaux</v>
      </c>
      <c r="P5667" s="0" t="str">
        <f aca="false">C5667</f>
        <v>plateau large bureau paysagés</v>
      </c>
      <c r="Q5667" s="0" t="str">
        <f aca="false">D5667</f>
        <v>Autre système centralisé performant</v>
      </c>
      <c r="R5667" s="0" t="str">
        <f aca="false">E5667</f>
        <v>Urbain</v>
      </c>
      <c r="S5667" s="0" t="str">
        <f aca="false">F5667</f>
        <v>0102832106</v>
      </c>
      <c r="T5667" s="0" t="str">
        <f aca="false">G5667</f>
        <v>4</v>
      </c>
      <c r="U5667" s="0" t="n">
        <f aca="false">L5667</f>
        <v>0.787324314816967</v>
      </c>
      <c r="V5667" s="0" t="n">
        <f aca="false">K5667</f>
        <v>41.80960185934</v>
      </c>
      <c r="W5667" s="0" t="n">
        <f aca="false">J5667</f>
        <v>935</v>
      </c>
    </row>
    <row r="5668" customFormat="false" ht="12.8" hidden="false" customHeight="false" outlineLevel="0" collapsed="false">
      <c r="A5668" s="0" t="s">
        <v>72</v>
      </c>
      <c r="B5668" s="0" t="s">
        <v>129</v>
      </c>
      <c r="C5668" s="0" t="s">
        <v>165</v>
      </c>
      <c r="D5668" s="0" t="s">
        <v>27</v>
      </c>
      <c r="E5668" s="0" t="s">
        <v>23</v>
      </c>
      <c r="F5668" s="0" t="s">
        <v>174</v>
      </c>
      <c r="G5668" s="0" t="s">
        <v>1612</v>
      </c>
      <c r="H5668" s="0" t="n">
        <v>0.725216305705104</v>
      </c>
      <c r="I5668" s="0" t="n">
        <v>5.24053548673392</v>
      </c>
      <c r="J5668" s="0" t="n">
        <v>819</v>
      </c>
      <c r="K5668" s="0" t="n">
        <f aca="false">I5668*SUMIFS(syst_chauffage!$H$3:$H$27,syst_chauffage!$B$3:$B$27,D5668,syst_chauffage!$C$3:$C$27,E5668)</f>
        <v>13.4388456703225</v>
      </c>
      <c r="L5668" s="12" t="n">
        <f aca="false">H5668*SUMIFS(syst_chauffage!$K$3:$K$27,syst_chauffage!$B$3:$B$27,D5668,syst_chauffage!$C$3:$C$27,E5668)</f>
        <v>0.725216305705104</v>
      </c>
      <c r="N5668" s="0" t="str">
        <f aca="false">A5668</f>
        <v>Bureaux Administration</v>
      </c>
      <c r="O5668" s="0" t="str">
        <f aca="false">B5668</f>
        <v>Bureaux</v>
      </c>
      <c r="P5668" s="0" t="str">
        <f aca="false">C5668</f>
        <v>plateau large bureau paysagés</v>
      </c>
      <c r="Q5668" s="0" t="str">
        <f aca="false">D5668</f>
        <v>Chaudière condensation fioul</v>
      </c>
      <c r="R5668" s="0" t="str">
        <f aca="false">E5668</f>
        <v>Fioul</v>
      </c>
      <c r="S5668" s="0" t="str">
        <f aca="false">F5668</f>
        <v>0102832303</v>
      </c>
      <c r="T5668" s="0" t="str">
        <f aca="false">G5668</f>
        <v>4</v>
      </c>
      <c r="U5668" s="0" t="n">
        <f aca="false">L5668</f>
        <v>0.725216305705104</v>
      </c>
      <c r="V5668" s="0" t="n">
        <f aca="false">K5668</f>
        <v>13.4388456703225</v>
      </c>
      <c r="W5668" s="0" t="n">
        <f aca="false">J5668</f>
        <v>819</v>
      </c>
    </row>
    <row r="5669" customFormat="false" ht="12.8" hidden="false" customHeight="false" outlineLevel="0" collapsed="false">
      <c r="A5669" s="0" t="s">
        <v>72</v>
      </c>
      <c r="B5669" s="0" t="s">
        <v>129</v>
      </c>
      <c r="C5669" s="0" t="s">
        <v>165</v>
      </c>
      <c r="D5669" s="0" t="s">
        <v>18</v>
      </c>
      <c r="E5669" s="0" t="s">
        <v>14</v>
      </c>
      <c r="F5669" s="0" t="s">
        <v>175</v>
      </c>
      <c r="G5669" s="0" t="s">
        <v>1612</v>
      </c>
      <c r="H5669" s="0" t="n">
        <v>0.957295666038883</v>
      </c>
      <c r="I5669" s="0" t="n">
        <v>3.89748889156372</v>
      </c>
      <c r="J5669" s="0" t="n">
        <v>819</v>
      </c>
      <c r="K5669" s="0" t="n">
        <f aca="false">I5669*SUMIFS(syst_chauffage!$H$3:$H$27,syst_chauffage!$B$3:$B$27,D5669,syst_chauffage!$C$3:$C$27,E5669)</f>
        <v>10.6203802042318</v>
      </c>
      <c r="L5669" s="12" t="n">
        <f aca="false">H5669*SUMIFS(syst_chauffage!$K$3:$K$27,syst_chauffage!$B$3:$B$27,D5669,syst_chauffage!$C$3:$C$27,E5669)</f>
        <v>0.929961897889161</v>
      </c>
      <c r="N5669" s="0" t="str">
        <f aca="false">A5669</f>
        <v>Bureaux Administration</v>
      </c>
      <c r="O5669" s="0" t="str">
        <f aca="false">B5669</f>
        <v>Bureaux</v>
      </c>
      <c r="P5669" s="0" t="str">
        <f aca="false">C5669</f>
        <v>plateau large bureau paysagés</v>
      </c>
      <c r="Q5669" s="0" t="str">
        <f aca="false">D5669</f>
        <v>Chaudière condensation gaz</v>
      </c>
      <c r="R5669" s="0" t="str">
        <f aca="false">E5669</f>
        <v>Gaz</v>
      </c>
      <c r="S5669" s="0" t="str">
        <f aca="false">F5669</f>
        <v>0102832404</v>
      </c>
      <c r="T5669" s="0" t="str">
        <f aca="false">G5669</f>
        <v>4</v>
      </c>
      <c r="U5669" s="0" t="n">
        <f aca="false">L5669</f>
        <v>0.929961897889161</v>
      </c>
      <c r="V5669" s="0" t="n">
        <f aca="false">K5669</f>
        <v>10.6203802042318</v>
      </c>
      <c r="W5669" s="0" t="n">
        <f aca="false">J5669</f>
        <v>819</v>
      </c>
    </row>
    <row r="5670" customFormat="false" ht="12.8" hidden="false" customHeight="false" outlineLevel="0" collapsed="false">
      <c r="A5670" s="0" t="s">
        <v>72</v>
      </c>
      <c r="B5670" s="0" t="s">
        <v>129</v>
      </c>
      <c r="C5670" s="0" t="s">
        <v>165</v>
      </c>
      <c r="D5670" s="0" t="s">
        <v>32</v>
      </c>
      <c r="E5670" s="0" t="s">
        <v>30</v>
      </c>
      <c r="F5670" s="0" t="s">
        <v>176</v>
      </c>
      <c r="G5670" s="0" t="s">
        <v>1612</v>
      </c>
      <c r="H5670" s="0" t="n">
        <v>1</v>
      </c>
      <c r="I5670" s="0" t="n">
        <v>12</v>
      </c>
      <c r="J5670" s="0" t="n">
        <v>0</v>
      </c>
      <c r="K5670" s="0" t="n">
        <f aca="false">I5670*SUMIFS(syst_chauffage!$H$3:$H$27,syst_chauffage!$B$3:$B$27,D5670,syst_chauffage!$C$3:$C$27,E5670)</f>
        <v>12</v>
      </c>
      <c r="L5670" s="12" t="n">
        <f aca="false">H5670*SUMIFS(syst_chauffage!$K$3:$K$27,syst_chauffage!$B$3:$B$27,D5670,syst_chauffage!$C$3:$C$27,E5670)</f>
        <v>1</v>
      </c>
      <c r="N5670" s="0" t="str">
        <f aca="false">A5670</f>
        <v>Bureaux Administration</v>
      </c>
      <c r="O5670" s="0" t="str">
        <f aca="false">B5670</f>
        <v>Bureaux</v>
      </c>
      <c r="P5670" s="0" t="str">
        <f aca="false">C5670</f>
        <v>plateau large bureau paysagés</v>
      </c>
      <c r="Q5670" s="0" t="str">
        <f aca="false">D5670</f>
        <v>Electrique direct performant</v>
      </c>
      <c r="R5670" s="0" t="str">
        <f aca="false">E5670</f>
        <v>Electricité</v>
      </c>
      <c r="S5670" s="0" t="str">
        <f aca="false">F5670</f>
        <v>0102832602</v>
      </c>
      <c r="T5670" s="0" t="str">
        <f aca="false">G5670</f>
        <v>4</v>
      </c>
      <c r="U5670" s="0" t="n">
        <f aca="false">L5670</f>
        <v>1</v>
      </c>
      <c r="V5670" s="0" t="n">
        <f aca="false">K5670</f>
        <v>12</v>
      </c>
      <c r="W5670" s="0" t="n">
        <f aca="false">J5670</f>
        <v>0</v>
      </c>
    </row>
    <row r="5671" customFormat="false" ht="12.8" hidden="false" customHeight="false" outlineLevel="0" collapsed="false">
      <c r="A5671" s="0" t="s">
        <v>72</v>
      </c>
      <c r="B5671" s="0" t="s">
        <v>129</v>
      </c>
      <c r="C5671" s="0" t="s">
        <v>165</v>
      </c>
      <c r="D5671" s="0" t="s">
        <v>38</v>
      </c>
      <c r="E5671" s="0" t="s">
        <v>30</v>
      </c>
      <c r="F5671" s="0" t="s">
        <v>177</v>
      </c>
      <c r="G5671" s="0" t="s">
        <v>1612</v>
      </c>
      <c r="H5671" s="0" t="n">
        <v>3.39795627906976</v>
      </c>
      <c r="I5671" s="0" t="n">
        <v>53.2838775527823</v>
      </c>
      <c r="J5671" s="0" t="n">
        <v>819</v>
      </c>
      <c r="K5671" s="0" t="n">
        <f aca="false">I5671*SUMIFS(syst_chauffage!$H$3:$H$27,syst_chauffage!$B$3:$B$27,D5671,syst_chauffage!$C$3:$C$27,E5671)</f>
        <v>53.8590131762136</v>
      </c>
      <c r="L5671" s="12" t="n">
        <f aca="false">H5671*SUMIFS(syst_chauffage!$K$3:$K$27,syst_chauffage!$B$3:$B$27,D5671,syst_chauffage!$C$3:$C$27,E5671)</f>
        <v>3.03986496519792</v>
      </c>
      <c r="N5671" s="0" t="str">
        <f aca="false">A5671</f>
        <v>Bureaux Administration</v>
      </c>
      <c r="O5671" s="0" t="str">
        <f aca="false">B5671</f>
        <v>Bureaux</v>
      </c>
      <c r="P5671" s="0" t="str">
        <f aca="false">C5671</f>
        <v>plateau large bureau paysagés</v>
      </c>
      <c r="Q5671" s="0" t="str">
        <f aca="false">D5671</f>
        <v>PAC performant</v>
      </c>
      <c r="R5671" s="0" t="str">
        <f aca="false">E5671</f>
        <v>Electricité</v>
      </c>
      <c r="S5671" s="0" t="str">
        <f aca="false">F5671</f>
        <v>0102832902</v>
      </c>
      <c r="T5671" s="0" t="str">
        <f aca="false">G5671</f>
        <v>4</v>
      </c>
      <c r="U5671" s="0" t="n">
        <f aca="false">L5671</f>
        <v>3.03986496519792</v>
      </c>
      <c r="V5671" s="0" t="n">
        <f aca="false">K5671</f>
        <v>53.8590131762136</v>
      </c>
      <c r="W5671" s="0" t="n">
        <f aca="false">J5671</f>
        <v>819</v>
      </c>
    </row>
    <row r="5672" customFormat="false" ht="12.8" hidden="false" customHeight="false" outlineLevel="0" collapsed="false">
      <c r="A5672" s="0" t="s">
        <v>72</v>
      </c>
      <c r="B5672" s="0" t="s">
        <v>129</v>
      </c>
      <c r="C5672" s="0" t="s">
        <v>116</v>
      </c>
      <c r="D5672" s="0" t="s">
        <v>19</v>
      </c>
      <c r="E5672" s="0" t="s">
        <v>57</v>
      </c>
      <c r="F5672" s="0" t="s">
        <v>178</v>
      </c>
      <c r="G5672" s="0" t="s">
        <v>1612</v>
      </c>
      <c r="H5672" s="0" t="n">
        <v>0.664317642708183</v>
      </c>
      <c r="I5672" s="0" t="n">
        <v>17.0296389362657</v>
      </c>
      <c r="J5672" s="0" t="n">
        <v>0</v>
      </c>
      <c r="K5672" s="0" t="n">
        <f aca="false">I5672*SUMIFS(syst_chauffage!$H$3:$H$27,syst_chauffage!$B$3:$B$27,D5672,syst_chauffage!$C$3:$C$27,E5672)</f>
        <v>23.7133749803788</v>
      </c>
      <c r="L5672" s="12" t="n">
        <f aca="false">H5672*SUMIFS(syst_chauffage!$K$3:$K$27,syst_chauffage!$B$3:$B$27,D5672,syst_chauffage!$C$3:$C$27,E5672)</f>
        <v>0.664317642708183</v>
      </c>
      <c r="N5672" s="0" t="str">
        <f aca="false">A5672</f>
        <v>Bureaux Administration</v>
      </c>
      <c r="O5672" s="0" t="str">
        <f aca="false">B5672</f>
        <v>Bureaux</v>
      </c>
      <c r="P5672" s="0" t="str">
        <f aca="false">C5672</f>
        <v>plateau large bureaux cloisonnés</v>
      </c>
      <c r="Q5672" s="0" t="str">
        <f aca="false">D5672</f>
        <v>Autre système centralisé</v>
      </c>
      <c r="R5672" s="0" t="str">
        <f aca="false">E5672</f>
        <v>Autres</v>
      </c>
      <c r="S5672" s="0" t="str">
        <f aca="false">F5672</f>
        <v>0102840101</v>
      </c>
      <c r="T5672" s="0" t="str">
        <f aca="false">G5672</f>
        <v>4</v>
      </c>
      <c r="U5672" s="0" t="n">
        <f aca="false">L5672</f>
        <v>0.664317642708183</v>
      </c>
      <c r="V5672" s="0" t="n">
        <f aca="false">K5672</f>
        <v>23.7133749803788</v>
      </c>
      <c r="W5672" s="0" t="n">
        <f aca="false">J5672</f>
        <v>0</v>
      </c>
    </row>
    <row r="5673" customFormat="false" ht="12.8" hidden="false" customHeight="false" outlineLevel="0" collapsed="false">
      <c r="A5673" s="0" t="s">
        <v>72</v>
      </c>
      <c r="B5673" s="0" t="s">
        <v>129</v>
      </c>
      <c r="C5673" s="0" t="s">
        <v>116</v>
      </c>
      <c r="D5673" s="0" t="s">
        <v>19</v>
      </c>
      <c r="E5673" s="0" t="s">
        <v>58</v>
      </c>
      <c r="F5673" s="0" t="s">
        <v>179</v>
      </c>
      <c r="G5673" s="0" t="s">
        <v>1612</v>
      </c>
      <c r="H5673" s="0" t="n">
        <v>0.679835350001312</v>
      </c>
      <c r="I5673" s="0" t="n">
        <v>16.5333068410633</v>
      </c>
      <c r="J5673" s="0" t="n">
        <v>935</v>
      </c>
      <c r="K5673" s="0" t="n">
        <f aca="false">I5673*SUMIFS(syst_chauffage!$H$3:$H$27,syst_chauffage!$B$3:$B$27,D5673,syst_chauffage!$C$3:$C$27,E5673)</f>
        <v>27.1964563118339</v>
      </c>
      <c r="L5673" s="12" t="n">
        <f aca="false">H5673*SUMIFS(syst_chauffage!$K$3:$K$27,syst_chauffage!$B$3:$B$27,D5673,syst_chauffage!$C$3:$C$27,E5673)</f>
        <v>0.679835350001312</v>
      </c>
      <c r="N5673" s="0" t="str">
        <f aca="false">A5673</f>
        <v>Bureaux Administration</v>
      </c>
      <c r="O5673" s="0" t="str">
        <f aca="false">B5673</f>
        <v>Bureaux</v>
      </c>
      <c r="P5673" s="0" t="str">
        <f aca="false">C5673</f>
        <v>plateau large bureaux cloisonnés</v>
      </c>
      <c r="Q5673" s="0" t="str">
        <f aca="false">D5673</f>
        <v>Autre système centralisé</v>
      </c>
      <c r="R5673" s="0" t="str">
        <f aca="false">E5673</f>
        <v>Urbain</v>
      </c>
      <c r="S5673" s="0" t="str">
        <f aca="false">F5673</f>
        <v>0102840106</v>
      </c>
      <c r="T5673" s="0" t="str">
        <f aca="false">G5673</f>
        <v>4</v>
      </c>
      <c r="U5673" s="0" t="n">
        <f aca="false">L5673</f>
        <v>0.679835350001312</v>
      </c>
      <c r="V5673" s="0" t="n">
        <f aca="false">K5673</f>
        <v>27.1964563118339</v>
      </c>
      <c r="W5673" s="0" t="n">
        <f aca="false">J5673</f>
        <v>935</v>
      </c>
    </row>
    <row r="5674" customFormat="false" ht="12.8" hidden="false" customHeight="false" outlineLevel="0" collapsed="false">
      <c r="A5674" s="0" t="s">
        <v>72</v>
      </c>
      <c r="B5674" s="0" t="s">
        <v>129</v>
      </c>
      <c r="C5674" s="0" t="s">
        <v>116</v>
      </c>
      <c r="D5674" s="0" t="s">
        <v>22</v>
      </c>
      <c r="E5674" s="0" t="s">
        <v>23</v>
      </c>
      <c r="F5674" s="0" t="s">
        <v>180</v>
      </c>
      <c r="G5674" s="0" t="s">
        <v>1612</v>
      </c>
      <c r="H5674" s="0" t="n">
        <v>0.554697009089054</v>
      </c>
      <c r="I5674" s="0" t="n">
        <v>4.29681030874339</v>
      </c>
      <c r="J5674" s="0" t="n">
        <v>0</v>
      </c>
      <c r="K5674" s="0" t="n">
        <f aca="false">I5674*SUMIFS(syst_chauffage!$H$3:$H$27,syst_chauffage!$B$3:$B$27,D5674,syst_chauffage!$C$3:$C$27,E5674)</f>
        <v>7.56677966727161</v>
      </c>
      <c r="L5674" s="12" t="n">
        <f aca="false">H5674*SUMIFS(syst_chauffage!$K$3:$K$27,syst_chauffage!$B$3:$B$27,D5674,syst_chauffage!$C$3:$C$27,E5674)</f>
        <v>0.554697009089054</v>
      </c>
      <c r="N5674" s="0" t="str">
        <f aca="false">A5674</f>
        <v>Bureaux Administration</v>
      </c>
      <c r="O5674" s="0" t="str">
        <f aca="false">B5674</f>
        <v>Bureaux</v>
      </c>
      <c r="P5674" s="0" t="str">
        <f aca="false">C5674</f>
        <v>plateau large bureaux cloisonnés</v>
      </c>
      <c r="Q5674" s="0" t="str">
        <f aca="false">D5674</f>
        <v>Chaudière fioul</v>
      </c>
      <c r="R5674" s="0" t="str">
        <f aca="false">E5674</f>
        <v>Fioul</v>
      </c>
      <c r="S5674" s="0" t="str">
        <f aca="false">F5674</f>
        <v>0102840303</v>
      </c>
      <c r="T5674" s="0" t="str">
        <f aca="false">G5674</f>
        <v>4</v>
      </c>
      <c r="U5674" s="0" t="n">
        <f aca="false">L5674</f>
        <v>0.554697009089054</v>
      </c>
      <c r="V5674" s="0" t="n">
        <f aca="false">K5674</f>
        <v>7.56677966727161</v>
      </c>
      <c r="W5674" s="0" t="n">
        <f aca="false">J5674</f>
        <v>0</v>
      </c>
    </row>
    <row r="5675" customFormat="false" ht="12.8" hidden="false" customHeight="false" outlineLevel="0" collapsed="false">
      <c r="A5675" s="0" t="s">
        <v>72</v>
      </c>
      <c r="B5675" s="0" t="s">
        <v>129</v>
      </c>
      <c r="C5675" s="0" t="s">
        <v>116</v>
      </c>
      <c r="D5675" s="0" t="s">
        <v>13</v>
      </c>
      <c r="E5675" s="0" t="s">
        <v>14</v>
      </c>
      <c r="F5675" s="0" t="s">
        <v>181</v>
      </c>
      <c r="G5675" s="0" t="s">
        <v>1612</v>
      </c>
      <c r="H5675" s="0" t="n">
        <v>0.732189655546549</v>
      </c>
      <c r="I5675" s="0" t="n">
        <v>3.48460882985392</v>
      </c>
      <c r="J5675" s="0" t="n">
        <v>364</v>
      </c>
      <c r="K5675" s="0" t="n">
        <f aca="false">I5675*SUMIFS(syst_chauffage!$H$3:$H$27,syst_chauffage!$B$3:$B$27,D5675,syst_chauffage!$C$3:$C$27,E5675)</f>
        <v>7.03748719910973</v>
      </c>
      <c r="L5675" s="12" t="n">
        <f aca="false">H5675*SUMIFS(syst_chauffage!$K$3:$K$27,syst_chauffage!$B$3:$B$27,D5675,syst_chauffage!$C$3:$C$27,E5675)</f>
        <v>0.732189655546549</v>
      </c>
      <c r="N5675" s="0" t="str">
        <f aca="false">A5675</f>
        <v>Bureaux Administration</v>
      </c>
      <c r="O5675" s="0" t="str">
        <f aca="false">B5675</f>
        <v>Bureaux</v>
      </c>
      <c r="P5675" s="0" t="str">
        <f aca="false">C5675</f>
        <v>plateau large bureaux cloisonnés</v>
      </c>
      <c r="Q5675" s="0" t="str">
        <f aca="false">D5675</f>
        <v>Chaudière gaz</v>
      </c>
      <c r="R5675" s="0" t="str">
        <f aca="false">E5675</f>
        <v>Gaz</v>
      </c>
      <c r="S5675" s="0" t="str">
        <f aca="false">F5675</f>
        <v>0102840404</v>
      </c>
      <c r="T5675" s="0" t="str">
        <f aca="false">G5675</f>
        <v>4</v>
      </c>
      <c r="U5675" s="0" t="n">
        <f aca="false">L5675</f>
        <v>0.732189655546549</v>
      </c>
      <c r="V5675" s="0" t="n">
        <f aca="false">K5675</f>
        <v>7.03748719910973</v>
      </c>
      <c r="W5675" s="0" t="n">
        <f aca="false">J5675</f>
        <v>364</v>
      </c>
    </row>
    <row r="5676" customFormat="false" ht="12.8" hidden="false" customHeight="false" outlineLevel="0" collapsed="false">
      <c r="A5676" s="0" t="s">
        <v>72</v>
      </c>
      <c r="B5676" s="0" t="s">
        <v>129</v>
      </c>
      <c r="C5676" s="0" t="s">
        <v>116</v>
      </c>
      <c r="D5676" s="0" t="s">
        <v>29</v>
      </c>
      <c r="E5676" s="0" t="s">
        <v>30</v>
      </c>
      <c r="F5676" s="0" t="s">
        <v>182</v>
      </c>
      <c r="G5676" s="0" t="s">
        <v>1612</v>
      </c>
      <c r="H5676" s="0" t="n">
        <v>0.92</v>
      </c>
      <c r="I5676" s="0" t="n">
        <v>10.4</v>
      </c>
      <c r="J5676" s="0" t="n">
        <v>0</v>
      </c>
      <c r="K5676" s="0" t="n">
        <f aca="false">I5676*SUMIFS(syst_chauffage!$H$3:$H$27,syst_chauffage!$B$3:$B$27,D5676,syst_chauffage!$C$3:$C$27,E5676)</f>
        <v>3</v>
      </c>
      <c r="L5676" s="12" t="n">
        <f aca="false">H5676*SUMIFS(syst_chauffage!$K$3:$K$27,syst_chauffage!$B$3:$B$27,D5676,syst_chauffage!$C$3:$C$27,E5676)</f>
        <v>0.92</v>
      </c>
      <c r="N5676" s="0" t="str">
        <f aca="false">A5676</f>
        <v>Bureaux Administration</v>
      </c>
      <c r="O5676" s="0" t="str">
        <f aca="false">B5676</f>
        <v>Bureaux</v>
      </c>
      <c r="P5676" s="0" t="str">
        <f aca="false">C5676</f>
        <v>plateau large bureaux cloisonnés</v>
      </c>
      <c r="Q5676" s="0" t="str">
        <f aca="false">D5676</f>
        <v>Electrique direct</v>
      </c>
      <c r="R5676" s="0" t="str">
        <f aca="false">E5676</f>
        <v>Electricité</v>
      </c>
      <c r="S5676" s="0" t="str">
        <f aca="false">F5676</f>
        <v>0102840602</v>
      </c>
      <c r="T5676" s="0" t="str">
        <f aca="false">G5676</f>
        <v>4</v>
      </c>
      <c r="U5676" s="0" t="n">
        <f aca="false">L5676</f>
        <v>0.92</v>
      </c>
      <c r="V5676" s="0" t="n">
        <f aca="false">K5676</f>
        <v>3</v>
      </c>
      <c r="W5676" s="0" t="n">
        <f aca="false">J5676</f>
        <v>0</v>
      </c>
    </row>
    <row r="5677" customFormat="false" ht="12.8" hidden="false" customHeight="false" outlineLevel="0" collapsed="false">
      <c r="A5677" s="0" t="s">
        <v>72</v>
      </c>
      <c r="B5677" s="0" t="s">
        <v>129</v>
      </c>
      <c r="C5677" s="0" t="s">
        <v>116</v>
      </c>
      <c r="D5677" s="0" t="s">
        <v>36</v>
      </c>
      <c r="E5677" s="0" t="s">
        <v>30</v>
      </c>
      <c r="F5677" s="0" t="s">
        <v>183</v>
      </c>
      <c r="G5677" s="0" t="s">
        <v>1612</v>
      </c>
      <c r="H5677" s="0" t="n">
        <v>2.94489544186046</v>
      </c>
      <c r="I5677" s="0" t="n">
        <v>49.1083704451693</v>
      </c>
      <c r="J5677" s="0" t="n">
        <v>756</v>
      </c>
      <c r="K5677" s="0" t="n">
        <f aca="false">I5677*SUMIFS(syst_chauffage!$H$3:$H$27,syst_chauffage!$B$3:$B$27,D5677,syst_chauffage!$C$3:$C$27,E5677)</f>
        <v>30.3812912749971</v>
      </c>
      <c r="L5677" s="12" t="n">
        <f aca="false">H5677*SUMIFS(syst_chauffage!$K$3:$K$27,syst_chauffage!$B$3:$B$27,D5677,syst_chauffage!$C$3:$C$27,E5677)</f>
        <v>2.47427325480779</v>
      </c>
      <c r="N5677" s="0" t="str">
        <f aca="false">A5677</f>
        <v>Bureaux Administration</v>
      </c>
      <c r="O5677" s="0" t="str">
        <f aca="false">B5677</f>
        <v>Bureaux</v>
      </c>
      <c r="P5677" s="0" t="str">
        <f aca="false">C5677</f>
        <v>plateau large bureaux cloisonnés</v>
      </c>
      <c r="Q5677" s="0" t="str">
        <f aca="false">D5677</f>
        <v>PAC</v>
      </c>
      <c r="R5677" s="0" t="str">
        <f aca="false">E5677</f>
        <v>Electricité</v>
      </c>
      <c r="S5677" s="0" t="str">
        <f aca="false">F5677</f>
        <v>0102840902</v>
      </c>
      <c r="T5677" s="0" t="str">
        <f aca="false">G5677</f>
        <v>4</v>
      </c>
      <c r="U5677" s="0" t="n">
        <f aca="false">L5677</f>
        <v>2.47427325480779</v>
      </c>
      <c r="V5677" s="0" t="n">
        <f aca="false">K5677</f>
        <v>30.3812912749971</v>
      </c>
      <c r="W5677" s="0" t="n">
        <f aca="false">J5677</f>
        <v>756</v>
      </c>
    </row>
    <row r="5678" customFormat="false" ht="12.8" hidden="false" customHeight="false" outlineLevel="0" collapsed="false">
      <c r="A5678" s="0" t="s">
        <v>72</v>
      </c>
      <c r="B5678" s="0" t="s">
        <v>129</v>
      </c>
      <c r="C5678" s="0" t="s">
        <v>116</v>
      </c>
      <c r="D5678" s="0" t="s">
        <v>51</v>
      </c>
      <c r="E5678" s="0" t="s">
        <v>57</v>
      </c>
      <c r="F5678" s="0" t="s">
        <v>184</v>
      </c>
      <c r="G5678" s="0" t="s">
        <v>1612</v>
      </c>
      <c r="H5678" s="0" t="n">
        <v>0.76652035697098</v>
      </c>
      <c r="I5678" s="0" t="n">
        <v>20.2733796860306</v>
      </c>
      <c r="J5678" s="0" t="n">
        <v>0</v>
      </c>
      <c r="K5678" s="0" t="n">
        <f aca="false">I5678*SUMIFS(syst_chauffage!$H$3:$H$27,syst_chauffage!$B$3:$B$27,D5678,syst_chauffage!$C$3:$C$27,E5678)</f>
        <v>42.9563287082751</v>
      </c>
      <c r="L5678" s="12" t="n">
        <f aca="false">H5678*SUMIFS(syst_chauffage!$K$3:$K$27,syst_chauffage!$B$3:$B$27,D5678,syst_chauffage!$C$3:$C$27,E5678)</f>
        <v>0.76652035697098</v>
      </c>
      <c r="N5678" s="0" t="str">
        <f aca="false">A5678</f>
        <v>Bureaux Administration</v>
      </c>
      <c r="O5678" s="0" t="str">
        <f aca="false">B5678</f>
        <v>Bureaux</v>
      </c>
      <c r="P5678" s="0" t="str">
        <f aca="false">C5678</f>
        <v>plateau large bureaux cloisonnés</v>
      </c>
      <c r="Q5678" s="0" t="str">
        <f aca="false">D5678</f>
        <v>Autre système centralisé performant</v>
      </c>
      <c r="R5678" s="0" t="str">
        <f aca="false">E5678</f>
        <v>Autres</v>
      </c>
      <c r="S5678" s="0" t="str">
        <f aca="false">F5678</f>
        <v>0102842101</v>
      </c>
      <c r="T5678" s="0" t="str">
        <f aca="false">G5678</f>
        <v>4</v>
      </c>
      <c r="U5678" s="0" t="n">
        <f aca="false">L5678</f>
        <v>0.76652035697098</v>
      </c>
      <c r="V5678" s="0" t="n">
        <f aca="false">K5678</f>
        <v>42.9563287082751</v>
      </c>
      <c r="W5678" s="0" t="n">
        <f aca="false">J5678</f>
        <v>0</v>
      </c>
    </row>
    <row r="5679" customFormat="false" ht="12.8" hidden="false" customHeight="false" outlineLevel="0" collapsed="false">
      <c r="A5679" s="0" t="s">
        <v>72</v>
      </c>
      <c r="B5679" s="0" t="s">
        <v>129</v>
      </c>
      <c r="C5679" s="0" t="s">
        <v>116</v>
      </c>
      <c r="D5679" s="0" t="s">
        <v>51</v>
      </c>
      <c r="E5679" s="0" t="s">
        <v>58</v>
      </c>
      <c r="F5679" s="0" t="s">
        <v>185</v>
      </c>
      <c r="G5679" s="0" t="s">
        <v>1612</v>
      </c>
      <c r="H5679" s="0" t="n">
        <v>0.784425403847667</v>
      </c>
      <c r="I5679" s="0" t="n">
        <v>19.6825081441229</v>
      </c>
      <c r="J5679" s="0" t="n">
        <v>935</v>
      </c>
      <c r="K5679" s="0" t="n">
        <f aca="false">I5679*SUMIFS(syst_chauffage!$H$3:$H$27,syst_chauffage!$B$3:$B$27,D5679,syst_chauffage!$C$3:$C$27,E5679)</f>
        <v>42.0024626752762</v>
      </c>
      <c r="L5679" s="12" t="n">
        <f aca="false">H5679*SUMIFS(syst_chauffage!$K$3:$K$27,syst_chauffage!$B$3:$B$27,D5679,syst_chauffage!$C$3:$C$27,E5679)</f>
        <v>0.784425403847667</v>
      </c>
      <c r="N5679" s="0" t="str">
        <f aca="false">A5679</f>
        <v>Bureaux Administration</v>
      </c>
      <c r="O5679" s="0" t="str">
        <f aca="false">B5679</f>
        <v>Bureaux</v>
      </c>
      <c r="P5679" s="0" t="str">
        <f aca="false">C5679</f>
        <v>plateau large bureaux cloisonnés</v>
      </c>
      <c r="Q5679" s="0" t="str">
        <f aca="false">D5679</f>
        <v>Autre système centralisé performant</v>
      </c>
      <c r="R5679" s="0" t="str">
        <f aca="false">E5679</f>
        <v>Urbain</v>
      </c>
      <c r="S5679" s="0" t="str">
        <f aca="false">F5679</f>
        <v>0102842106</v>
      </c>
      <c r="T5679" s="0" t="str">
        <f aca="false">G5679</f>
        <v>4</v>
      </c>
      <c r="U5679" s="0" t="n">
        <f aca="false">L5679</f>
        <v>0.784425403847667</v>
      </c>
      <c r="V5679" s="0" t="n">
        <f aca="false">K5679</f>
        <v>42.0024626752762</v>
      </c>
      <c r="W5679" s="0" t="n">
        <f aca="false">J5679</f>
        <v>935</v>
      </c>
    </row>
    <row r="5680" customFormat="false" ht="12.8" hidden="false" customHeight="false" outlineLevel="0" collapsed="false">
      <c r="A5680" s="0" t="s">
        <v>72</v>
      </c>
      <c r="B5680" s="0" t="s">
        <v>129</v>
      </c>
      <c r="C5680" s="0" t="s">
        <v>116</v>
      </c>
      <c r="D5680" s="0" t="s">
        <v>27</v>
      </c>
      <c r="E5680" s="0" t="s">
        <v>23</v>
      </c>
      <c r="F5680" s="0" t="s">
        <v>186</v>
      </c>
      <c r="G5680" s="0" t="s">
        <v>1612</v>
      </c>
      <c r="H5680" s="0" t="n">
        <v>0.725277022479904</v>
      </c>
      <c r="I5680" s="0" t="n">
        <v>5.11525036755165</v>
      </c>
      <c r="J5680" s="0" t="n">
        <v>819</v>
      </c>
      <c r="K5680" s="0" t="n">
        <f aca="false">I5680*SUMIFS(syst_chauffage!$H$3:$H$27,syst_chauffage!$B$3:$B$27,D5680,syst_chauffage!$C$3:$C$27,E5680)</f>
        <v>13.1175641169887</v>
      </c>
      <c r="L5680" s="12" t="n">
        <f aca="false">H5680*SUMIFS(syst_chauffage!$K$3:$K$27,syst_chauffage!$B$3:$B$27,D5680,syst_chauffage!$C$3:$C$27,E5680)</f>
        <v>0.725277022479904</v>
      </c>
      <c r="N5680" s="0" t="str">
        <f aca="false">A5680</f>
        <v>Bureaux Administration</v>
      </c>
      <c r="O5680" s="0" t="str">
        <f aca="false">B5680</f>
        <v>Bureaux</v>
      </c>
      <c r="P5680" s="0" t="str">
        <f aca="false">C5680</f>
        <v>plateau large bureaux cloisonnés</v>
      </c>
      <c r="Q5680" s="0" t="str">
        <f aca="false">D5680</f>
        <v>Chaudière condensation fioul</v>
      </c>
      <c r="R5680" s="0" t="str">
        <f aca="false">E5680</f>
        <v>Fioul</v>
      </c>
      <c r="S5680" s="0" t="str">
        <f aca="false">F5680</f>
        <v>0102842303</v>
      </c>
      <c r="T5680" s="0" t="str">
        <f aca="false">G5680</f>
        <v>4</v>
      </c>
      <c r="U5680" s="0" t="n">
        <f aca="false">L5680</f>
        <v>0.725277022479904</v>
      </c>
      <c r="V5680" s="0" t="n">
        <f aca="false">K5680</f>
        <v>13.1175641169887</v>
      </c>
      <c r="W5680" s="0" t="n">
        <f aca="false">J5680</f>
        <v>819</v>
      </c>
    </row>
    <row r="5681" customFormat="false" ht="12.8" hidden="false" customHeight="false" outlineLevel="0" collapsed="false">
      <c r="A5681" s="0" t="s">
        <v>72</v>
      </c>
      <c r="B5681" s="0" t="s">
        <v>129</v>
      </c>
      <c r="C5681" s="0" t="s">
        <v>116</v>
      </c>
      <c r="D5681" s="0" t="s">
        <v>18</v>
      </c>
      <c r="E5681" s="0" t="s">
        <v>14</v>
      </c>
      <c r="F5681" s="0" t="s">
        <v>187</v>
      </c>
      <c r="G5681" s="0" t="s">
        <v>1612</v>
      </c>
      <c r="H5681" s="0" t="n">
        <v>0.957313687418462</v>
      </c>
      <c r="I5681" s="0" t="n">
        <v>4.14834384506419</v>
      </c>
      <c r="J5681" s="0" t="n">
        <v>819</v>
      </c>
      <c r="K5681" s="0" t="n">
        <f aca="false">I5681*SUMIFS(syst_chauffage!$H$3:$H$27,syst_chauffage!$B$3:$B$27,D5681,syst_chauffage!$C$3:$C$27,E5681)</f>
        <v>11.3039421222803</v>
      </c>
      <c r="L5681" s="12" t="n">
        <f aca="false">H5681*SUMIFS(syst_chauffage!$K$3:$K$27,syst_chauffage!$B$3:$B$27,D5681,syst_chauffage!$C$3:$C$27,E5681)</f>
        <v>0.929979404702312</v>
      </c>
      <c r="N5681" s="0" t="str">
        <f aca="false">A5681</f>
        <v>Bureaux Administration</v>
      </c>
      <c r="O5681" s="0" t="str">
        <f aca="false">B5681</f>
        <v>Bureaux</v>
      </c>
      <c r="P5681" s="0" t="str">
        <f aca="false">C5681</f>
        <v>plateau large bureaux cloisonnés</v>
      </c>
      <c r="Q5681" s="0" t="str">
        <f aca="false">D5681</f>
        <v>Chaudière condensation gaz</v>
      </c>
      <c r="R5681" s="0" t="str">
        <f aca="false">E5681</f>
        <v>Gaz</v>
      </c>
      <c r="S5681" s="0" t="str">
        <f aca="false">F5681</f>
        <v>0102842404</v>
      </c>
      <c r="T5681" s="0" t="str">
        <f aca="false">G5681</f>
        <v>4</v>
      </c>
      <c r="U5681" s="0" t="n">
        <f aca="false">L5681</f>
        <v>0.929979404702312</v>
      </c>
      <c r="V5681" s="0" t="n">
        <f aca="false">K5681</f>
        <v>11.3039421222803</v>
      </c>
      <c r="W5681" s="0" t="n">
        <f aca="false">J5681</f>
        <v>819</v>
      </c>
    </row>
    <row r="5682" customFormat="false" ht="12.8" hidden="false" customHeight="false" outlineLevel="0" collapsed="false">
      <c r="A5682" s="0" t="s">
        <v>72</v>
      </c>
      <c r="B5682" s="0" t="s">
        <v>129</v>
      </c>
      <c r="C5682" s="0" t="s">
        <v>116</v>
      </c>
      <c r="D5682" s="0" t="s">
        <v>32</v>
      </c>
      <c r="E5682" s="0" t="s">
        <v>30</v>
      </c>
      <c r="F5682" s="0" t="s">
        <v>188</v>
      </c>
      <c r="G5682" s="0" t="s">
        <v>1612</v>
      </c>
      <c r="H5682" s="0" t="n">
        <v>1</v>
      </c>
      <c r="I5682" s="0" t="n">
        <v>12</v>
      </c>
      <c r="J5682" s="0" t="n">
        <v>0</v>
      </c>
      <c r="K5682" s="0" t="n">
        <f aca="false">I5682*SUMIFS(syst_chauffage!$H$3:$H$27,syst_chauffage!$B$3:$B$27,D5682,syst_chauffage!$C$3:$C$27,E5682)</f>
        <v>12</v>
      </c>
      <c r="L5682" s="12" t="n">
        <f aca="false">H5682*SUMIFS(syst_chauffage!$K$3:$K$27,syst_chauffage!$B$3:$B$27,D5682,syst_chauffage!$C$3:$C$27,E5682)</f>
        <v>1</v>
      </c>
      <c r="N5682" s="0" t="str">
        <f aca="false">A5682</f>
        <v>Bureaux Administration</v>
      </c>
      <c r="O5682" s="0" t="str">
        <f aca="false">B5682</f>
        <v>Bureaux</v>
      </c>
      <c r="P5682" s="0" t="str">
        <f aca="false">C5682</f>
        <v>plateau large bureaux cloisonnés</v>
      </c>
      <c r="Q5682" s="0" t="str">
        <f aca="false">D5682</f>
        <v>Electrique direct performant</v>
      </c>
      <c r="R5682" s="0" t="str">
        <f aca="false">E5682</f>
        <v>Electricité</v>
      </c>
      <c r="S5682" s="0" t="str">
        <f aca="false">F5682</f>
        <v>0102842602</v>
      </c>
      <c r="T5682" s="0" t="str">
        <f aca="false">G5682</f>
        <v>4</v>
      </c>
      <c r="U5682" s="0" t="n">
        <f aca="false">L5682</f>
        <v>1</v>
      </c>
      <c r="V5682" s="0" t="n">
        <f aca="false">K5682</f>
        <v>12</v>
      </c>
      <c r="W5682" s="0" t="n">
        <f aca="false">J5682</f>
        <v>0</v>
      </c>
    </row>
    <row r="5683" customFormat="false" ht="12.8" hidden="false" customHeight="false" outlineLevel="0" collapsed="false">
      <c r="A5683" s="0" t="s">
        <v>72</v>
      </c>
      <c r="B5683" s="0" t="s">
        <v>129</v>
      </c>
      <c r="C5683" s="0" t="s">
        <v>116</v>
      </c>
      <c r="D5683" s="0" t="s">
        <v>38</v>
      </c>
      <c r="E5683" s="0" t="s">
        <v>30</v>
      </c>
      <c r="F5683" s="0" t="s">
        <v>189</v>
      </c>
      <c r="G5683" s="0" t="s">
        <v>1612</v>
      </c>
      <c r="H5683" s="0" t="n">
        <v>3.39795627906976</v>
      </c>
      <c r="I5683" s="0" t="n">
        <v>58.4623457680587</v>
      </c>
      <c r="J5683" s="0" t="n">
        <v>819</v>
      </c>
      <c r="K5683" s="0" t="n">
        <f aca="false">I5683*SUMIFS(syst_chauffage!$H$3:$H$27,syst_chauffage!$B$3:$B$27,D5683,syst_chauffage!$C$3:$C$27,E5683)</f>
        <v>59.0933767520043</v>
      </c>
      <c r="L5683" s="12" t="n">
        <f aca="false">H5683*SUMIFS(syst_chauffage!$K$3:$K$27,syst_chauffage!$B$3:$B$27,D5683,syst_chauffage!$C$3:$C$27,E5683)</f>
        <v>3.03986496519792</v>
      </c>
      <c r="N5683" s="0" t="str">
        <f aca="false">A5683</f>
        <v>Bureaux Administration</v>
      </c>
      <c r="O5683" s="0" t="str">
        <f aca="false">B5683</f>
        <v>Bureaux</v>
      </c>
      <c r="P5683" s="0" t="str">
        <f aca="false">C5683</f>
        <v>plateau large bureaux cloisonnés</v>
      </c>
      <c r="Q5683" s="0" t="str">
        <f aca="false">D5683</f>
        <v>PAC performant</v>
      </c>
      <c r="R5683" s="0" t="str">
        <f aca="false">E5683</f>
        <v>Electricité</v>
      </c>
      <c r="S5683" s="0" t="str">
        <f aca="false">F5683</f>
        <v>0102842902</v>
      </c>
      <c r="T5683" s="0" t="str">
        <f aca="false">G5683</f>
        <v>4</v>
      </c>
      <c r="U5683" s="0" t="n">
        <f aca="false">L5683</f>
        <v>3.03986496519792</v>
      </c>
      <c r="V5683" s="0" t="n">
        <f aca="false">K5683</f>
        <v>59.0933767520043</v>
      </c>
      <c r="W5683" s="0" t="n">
        <f aca="false">J5683</f>
        <v>819</v>
      </c>
    </row>
    <row r="5684" customFormat="false" ht="12.8" hidden="false" customHeight="false" outlineLevel="0" collapsed="false">
      <c r="A5684" s="0" t="s">
        <v>72</v>
      </c>
      <c r="B5684" s="0" t="s">
        <v>129</v>
      </c>
      <c r="C5684" s="0" t="s">
        <v>190</v>
      </c>
      <c r="D5684" s="0" t="s">
        <v>19</v>
      </c>
      <c r="E5684" s="0" t="s">
        <v>57</v>
      </c>
      <c r="F5684" s="0" t="s">
        <v>191</v>
      </c>
      <c r="G5684" s="0" t="s">
        <v>1612</v>
      </c>
      <c r="H5684" s="0" t="n">
        <v>0.674961067637281</v>
      </c>
      <c r="I5684" s="0" t="n">
        <v>20.4892296406805</v>
      </c>
      <c r="J5684" s="0" t="n">
        <v>0</v>
      </c>
      <c r="K5684" s="0" t="n">
        <f aca="false">I5684*SUMIFS(syst_chauffage!$H$3:$H$27,syst_chauffage!$B$3:$B$27,D5684,syst_chauffage!$C$3:$C$27,E5684)</f>
        <v>28.5307743368451</v>
      </c>
      <c r="L5684" s="12" t="n">
        <f aca="false">H5684*SUMIFS(syst_chauffage!$K$3:$K$27,syst_chauffage!$B$3:$B$27,D5684,syst_chauffage!$C$3:$C$27,E5684)</f>
        <v>0.674961067637281</v>
      </c>
      <c r="N5684" s="0" t="str">
        <f aca="false">A5684</f>
        <v>Bureaux Administration</v>
      </c>
      <c r="O5684" s="0" t="str">
        <f aca="false">B5684</f>
        <v>Bureaux</v>
      </c>
      <c r="P5684" s="0" t="str">
        <f aca="false">C5684</f>
        <v>plateau mince</v>
      </c>
      <c r="Q5684" s="0" t="str">
        <f aca="false">D5684</f>
        <v>Autre système centralisé</v>
      </c>
      <c r="R5684" s="0" t="str">
        <f aca="false">E5684</f>
        <v>Autres</v>
      </c>
      <c r="S5684" s="0" t="str">
        <f aca="false">F5684</f>
        <v>0102850101</v>
      </c>
      <c r="T5684" s="0" t="str">
        <f aca="false">G5684</f>
        <v>4</v>
      </c>
      <c r="U5684" s="0" t="n">
        <f aca="false">L5684</f>
        <v>0.674961067637281</v>
      </c>
      <c r="V5684" s="0" t="n">
        <f aca="false">K5684</f>
        <v>28.5307743368451</v>
      </c>
      <c r="W5684" s="0" t="n">
        <f aca="false">J5684</f>
        <v>0</v>
      </c>
    </row>
    <row r="5685" customFormat="false" ht="12.8" hidden="false" customHeight="false" outlineLevel="0" collapsed="false">
      <c r="A5685" s="0" t="s">
        <v>72</v>
      </c>
      <c r="B5685" s="0" t="s">
        <v>129</v>
      </c>
      <c r="C5685" s="0" t="s">
        <v>190</v>
      </c>
      <c r="D5685" s="0" t="s">
        <v>19</v>
      </c>
      <c r="E5685" s="0" t="s">
        <v>58</v>
      </c>
      <c r="F5685" s="0" t="s">
        <v>192</v>
      </c>
      <c r="G5685" s="0" t="s">
        <v>1612</v>
      </c>
      <c r="H5685" s="0" t="n">
        <v>0.678476905338781</v>
      </c>
      <c r="I5685" s="0" t="n">
        <v>20.8884697351015</v>
      </c>
      <c r="J5685" s="0" t="n">
        <v>935</v>
      </c>
      <c r="K5685" s="0" t="n">
        <f aca="false">I5685*SUMIFS(syst_chauffage!$H$3:$H$27,syst_chauffage!$B$3:$B$27,D5685,syst_chauffage!$C$3:$C$27,E5685)</f>
        <v>34.3604797293665</v>
      </c>
      <c r="L5685" s="12" t="n">
        <f aca="false">H5685*SUMIFS(syst_chauffage!$K$3:$K$27,syst_chauffage!$B$3:$B$27,D5685,syst_chauffage!$C$3:$C$27,E5685)</f>
        <v>0.678476905338781</v>
      </c>
      <c r="N5685" s="0" t="str">
        <f aca="false">A5685</f>
        <v>Bureaux Administration</v>
      </c>
      <c r="O5685" s="0" t="str">
        <f aca="false">B5685</f>
        <v>Bureaux</v>
      </c>
      <c r="P5685" s="0" t="str">
        <f aca="false">C5685</f>
        <v>plateau mince</v>
      </c>
      <c r="Q5685" s="0" t="str">
        <f aca="false">D5685</f>
        <v>Autre système centralisé</v>
      </c>
      <c r="R5685" s="0" t="str">
        <f aca="false">E5685</f>
        <v>Urbain</v>
      </c>
      <c r="S5685" s="0" t="str">
        <f aca="false">F5685</f>
        <v>0102850106</v>
      </c>
      <c r="T5685" s="0" t="str">
        <f aca="false">G5685</f>
        <v>4</v>
      </c>
      <c r="U5685" s="0" t="n">
        <f aca="false">L5685</f>
        <v>0.678476905338781</v>
      </c>
      <c r="V5685" s="0" t="n">
        <f aca="false">K5685</f>
        <v>34.3604797293665</v>
      </c>
      <c r="W5685" s="0" t="n">
        <f aca="false">J5685</f>
        <v>935</v>
      </c>
    </row>
    <row r="5686" customFormat="false" ht="12.8" hidden="false" customHeight="false" outlineLevel="0" collapsed="false">
      <c r="A5686" s="0" t="s">
        <v>72</v>
      </c>
      <c r="B5686" s="0" t="s">
        <v>129</v>
      </c>
      <c r="C5686" s="0" t="s">
        <v>190</v>
      </c>
      <c r="D5686" s="0" t="s">
        <v>22</v>
      </c>
      <c r="E5686" s="0" t="s">
        <v>23</v>
      </c>
      <c r="F5686" s="0" t="s">
        <v>193</v>
      </c>
      <c r="G5686" s="0" t="s">
        <v>1612</v>
      </c>
      <c r="H5686" s="0" t="n">
        <v>0.554697283220289</v>
      </c>
      <c r="I5686" s="0" t="n">
        <v>5.01104042699817</v>
      </c>
      <c r="J5686" s="0" t="n">
        <v>0</v>
      </c>
      <c r="K5686" s="0" t="n">
        <f aca="false">I5686*SUMIFS(syst_chauffage!$H$3:$H$27,syst_chauffage!$B$3:$B$27,D5686,syst_chauffage!$C$3:$C$27,E5686)</f>
        <v>8.8245549815707</v>
      </c>
      <c r="L5686" s="12" t="n">
        <f aca="false">H5686*SUMIFS(syst_chauffage!$K$3:$K$27,syst_chauffage!$B$3:$B$27,D5686,syst_chauffage!$C$3:$C$27,E5686)</f>
        <v>0.554697283220289</v>
      </c>
      <c r="N5686" s="0" t="str">
        <f aca="false">A5686</f>
        <v>Bureaux Administration</v>
      </c>
      <c r="O5686" s="0" t="str">
        <f aca="false">B5686</f>
        <v>Bureaux</v>
      </c>
      <c r="P5686" s="0" t="str">
        <f aca="false">C5686</f>
        <v>plateau mince</v>
      </c>
      <c r="Q5686" s="0" t="str">
        <f aca="false">D5686</f>
        <v>Chaudière fioul</v>
      </c>
      <c r="R5686" s="0" t="str">
        <f aca="false">E5686</f>
        <v>Fioul</v>
      </c>
      <c r="S5686" s="0" t="str">
        <f aca="false">F5686</f>
        <v>0102850303</v>
      </c>
      <c r="T5686" s="0" t="str">
        <f aca="false">G5686</f>
        <v>4</v>
      </c>
      <c r="U5686" s="0" t="n">
        <f aca="false">L5686</f>
        <v>0.554697283220289</v>
      </c>
      <c r="V5686" s="0" t="n">
        <f aca="false">K5686</f>
        <v>8.8245549815707</v>
      </c>
      <c r="W5686" s="0" t="n">
        <f aca="false">J5686</f>
        <v>0</v>
      </c>
    </row>
    <row r="5687" customFormat="false" ht="12.8" hidden="false" customHeight="false" outlineLevel="0" collapsed="false">
      <c r="A5687" s="0" t="s">
        <v>72</v>
      </c>
      <c r="B5687" s="0" t="s">
        <v>129</v>
      </c>
      <c r="C5687" s="0" t="s">
        <v>190</v>
      </c>
      <c r="D5687" s="0" t="s">
        <v>13</v>
      </c>
      <c r="E5687" s="0" t="s">
        <v>14</v>
      </c>
      <c r="F5687" s="0" t="s">
        <v>194</v>
      </c>
      <c r="G5687" s="0" t="s">
        <v>1612</v>
      </c>
      <c r="H5687" s="0" t="n">
        <v>0.732200684074406</v>
      </c>
      <c r="I5687" s="0" t="n">
        <v>3.84201411369297</v>
      </c>
      <c r="J5687" s="0" t="n">
        <v>364</v>
      </c>
      <c r="K5687" s="0" t="n">
        <f aca="false">I5687*SUMIFS(syst_chauffage!$H$3:$H$27,syst_chauffage!$B$3:$B$27,D5687,syst_chauffage!$C$3:$C$27,E5687)</f>
        <v>7.75929995707629</v>
      </c>
      <c r="L5687" s="12" t="n">
        <f aca="false">H5687*SUMIFS(syst_chauffage!$K$3:$K$27,syst_chauffage!$B$3:$B$27,D5687,syst_chauffage!$C$3:$C$27,E5687)</f>
        <v>0.732200684074406</v>
      </c>
      <c r="N5687" s="0" t="str">
        <f aca="false">A5687</f>
        <v>Bureaux Administration</v>
      </c>
      <c r="O5687" s="0" t="str">
        <f aca="false">B5687</f>
        <v>Bureaux</v>
      </c>
      <c r="P5687" s="0" t="str">
        <f aca="false">C5687</f>
        <v>plateau mince</v>
      </c>
      <c r="Q5687" s="0" t="str">
        <f aca="false">D5687</f>
        <v>Chaudière gaz</v>
      </c>
      <c r="R5687" s="0" t="str">
        <f aca="false">E5687</f>
        <v>Gaz</v>
      </c>
      <c r="S5687" s="0" t="str">
        <f aca="false">F5687</f>
        <v>0102850404</v>
      </c>
      <c r="T5687" s="0" t="str">
        <f aca="false">G5687</f>
        <v>4</v>
      </c>
      <c r="U5687" s="0" t="n">
        <f aca="false">L5687</f>
        <v>0.732200684074406</v>
      </c>
      <c r="V5687" s="0" t="n">
        <f aca="false">K5687</f>
        <v>7.75929995707629</v>
      </c>
      <c r="W5687" s="0" t="n">
        <f aca="false">J5687</f>
        <v>364</v>
      </c>
    </row>
    <row r="5688" customFormat="false" ht="12.8" hidden="false" customHeight="false" outlineLevel="0" collapsed="false">
      <c r="A5688" s="0" t="s">
        <v>72</v>
      </c>
      <c r="B5688" s="0" t="s">
        <v>129</v>
      </c>
      <c r="C5688" s="0" t="s">
        <v>190</v>
      </c>
      <c r="D5688" s="0" t="s">
        <v>29</v>
      </c>
      <c r="E5688" s="0" t="s">
        <v>30</v>
      </c>
      <c r="F5688" s="0" t="s">
        <v>195</v>
      </c>
      <c r="G5688" s="0" t="s">
        <v>1612</v>
      </c>
      <c r="H5688" s="0" t="n">
        <v>0.92</v>
      </c>
      <c r="I5688" s="0" t="n">
        <v>10.4</v>
      </c>
      <c r="J5688" s="0" t="n">
        <v>0</v>
      </c>
      <c r="K5688" s="0" t="n">
        <f aca="false">I5688*SUMIFS(syst_chauffage!$H$3:$H$27,syst_chauffage!$B$3:$B$27,D5688,syst_chauffage!$C$3:$C$27,E5688)</f>
        <v>3</v>
      </c>
      <c r="L5688" s="12" t="n">
        <f aca="false">H5688*SUMIFS(syst_chauffage!$K$3:$K$27,syst_chauffage!$B$3:$B$27,D5688,syst_chauffage!$C$3:$C$27,E5688)</f>
        <v>0.92</v>
      </c>
      <c r="N5688" s="0" t="str">
        <f aca="false">A5688</f>
        <v>Bureaux Administration</v>
      </c>
      <c r="O5688" s="0" t="str">
        <f aca="false">B5688</f>
        <v>Bureaux</v>
      </c>
      <c r="P5688" s="0" t="str">
        <f aca="false">C5688</f>
        <v>plateau mince</v>
      </c>
      <c r="Q5688" s="0" t="str">
        <f aca="false">D5688</f>
        <v>Electrique direct</v>
      </c>
      <c r="R5688" s="0" t="str">
        <f aca="false">E5688</f>
        <v>Electricité</v>
      </c>
      <c r="S5688" s="0" t="str">
        <f aca="false">F5688</f>
        <v>0102850602</v>
      </c>
      <c r="T5688" s="0" t="str">
        <f aca="false">G5688</f>
        <v>4</v>
      </c>
      <c r="U5688" s="0" t="n">
        <f aca="false">L5688</f>
        <v>0.92</v>
      </c>
      <c r="V5688" s="0" t="n">
        <f aca="false">K5688</f>
        <v>3</v>
      </c>
      <c r="W5688" s="0" t="n">
        <f aca="false">J5688</f>
        <v>0</v>
      </c>
    </row>
    <row r="5689" customFormat="false" ht="12.8" hidden="false" customHeight="false" outlineLevel="0" collapsed="false">
      <c r="A5689" s="0" t="s">
        <v>72</v>
      </c>
      <c r="B5689" s="0" t="s">
        <v>129</v>
      </c>
      <c r="C5689" s="0" t="s">
        <v>190</v>
      </c>
      <c r="D5689" s="0" t="s">
        <v>36</v>
      </c>
      <c r="E5689" s="0" t="s">
        <v>30</v>
      </c>
      <c r="F5689" s="0" t="s">
        <v>196</v>
      </c>
      <c r="G5689" s="0" t="s">
        <v>1612</v>
      </c>
      <c r="H5689" s="0" t="n">
        <v>2.94489544186046</v>
      </c>
      <c r="I5689" s="0" t="n">
        <v>58.3663687374653</v>
      </c>
      <c r="J5689" s="0" t="n">
        <v>756</v>
      </c>
      <c r="K5689" s="0" t="n">
        <f aca="false">I5689*SUMIFS(syst_chauffage!$H$3:$H$27,syst_chauffage!$B$3:$B$27,D5689,syst_chauffage!$C$3:$C$27,E5689)</f>
        <v>36.1088269311785</v>
      </c>
      <c r="L5689" s="12" t="n">
        <f aca="false">H5689*SUMIFS(syst_chauffage!$K$3:$K$27,syst_chauffage!$B$3:$B$27,D5689,syst_chauffage!$C$3:$C$27,E5689)</f>
        <v>2.47427325480779</v>
      </c>
      <c r="N5689" s="0" t="str">
        <f aca="false">A5689</f>
        <v>Bureaux Administration</v>
      </c>
      <c r="O5689" s="0" t="str">
        <f aca="false">B5689</f>
        <v>Bureaux</v>
      </c>
      <c r="P5689" s="0" t="str">
        <f aca="false">C5689</f>
        <v>plateau mince</v>
      </c>
      <c r="Q5689" s="0" t="str">
        <f aca="false">D5689</f>
        <v>PAC</v>
      </c>
      <c r="R5689" s="0" t="str">
        <f aca="false">E5689</f>
        <v>Electricité</v>
      </c>
      <c r="S5689" s="0" t="str">
        <f aca="false">F5689</f>
        <v>0102850902</v>
      </c>
      <c r="T5689" s="0" t="str">
        <f aca="false">G5689</f>
        <v>4</v>
      </c>
      <c r="U5689" s="0" t="n">
        <f aca="false">L5689</f>
        <v>2.47427325480779</v>
      </c>
      <c r="V5689" s="0" t="n">
        <f aca="false">K5689</f>
        <v>36.1088269311785</v>
      </c>
      <c r="W5689" s="0" t="n">
        <f aca="false">J5689</f>
        <v>756</v>
      </c>
    </row>
    <row r="5690" customFormat="false" ht="12.8" hidden="false" customHeight="false" outlineLevel="0" collapsed="false">
      <c r="A5690" s="0" t="s">
        <v>72</v>
      </c>
      <c r="B5690" s="0" t="s">
        <v>129</v>
      </c>
      <c r="C5690" s="0" t="s">
        <v>190</v>
      </c>
      <c r="D5690" s="0" t="s">
        <v>51</v>
      </c>
      <c r="E5690" s="0" t="s">
        <v>57</v>
      </c>
      <c r="F5690" s="0" t="s">
        <v>197</v>
      </c>
      <c r="G5690" s="0" t="s">
        <v>1612</v>
      </c>
      <c r="H5690" s="0" t="n">
        <v>0.77880123188917</v>
      </c>
      <c r="I5690" s="0" t="n">
        <v>24.3919400484291</v>
      </c>
      <c r="J5690" s="0" t="n">
        <v>0</v>
      </c>
      <c r="K5690" s="0" t="n">
        <f aca="false">I5690*SUMIFS(syst_chauffage!$H$3:$H$27,syst_chauffage!$B$3:$B$27,D5690,syst_chauffage!$C$3:$C$27,E5690)</f>
        <v>51.6829562105444</v>
      </c>
      <c r="L5690" s="12" t="n">
        <f aca="false">H5690*SUMIFS(syst_chauffage!$K$3:$K$27,syst_chauffage!$B$3:$B$27,D5690,syst_chauffage!$C$3:$C$27,E5690)</f>
        <v>0.77880123188917</v>
      </c>
      <c r="N5690" s="0" t="str">
        <f aca="false">A5690</f>
        <v>Bureaux Administration</v>
      </c>
      <c r="O5690" s="0" t="str">
        <f aca="false">B5690</f>
        <v>Bureaux</v>
      </c>
      <c r="P5690" s="0" t="str">
        <f aca="false">C5690</f>
        <v>plateau mince</v>
      </c>
      <c r="Q5690" s="0" t="str">
        <f aca="false">D5690</f>
        <v>Autre système centralisé performant</v>
      </c>
      <c r="R5690" s="0" t="str">
        <f aca="false">E5690</f>
        <v>Autres</v>
      </c>
      <c r="S5690" s="0" t="str">
        <f aca="false">F5690</f>
        <v>0102852101</v>
      </c>
      <c r="T5690" s="0" t="str">
        <f aca="false">G5690</f>
        <v>4</v>
      </c>
      <c r="U5690" s="0" t="n">
        <f aca="false">L5690</f>
        <v>0.77880123188917</v>
      </c>
      <c r="V5690" s="0" t="n">
        <f aca="false">K5690</f>
        <v>51.6829562105444</v>
      </c>
      <c r="W5690" s="0" t="n">
        <f aca="false">J5690</f>
        <v>0</v>
      </c>
    </row>
    <row r="5691" customFormat="false" ht="12.8" hidden="false" customHeight="false" outlineLevel="0" collapsed="false">
      <c r="A5691" s="0" t="s">
        <v>72</v>
      </c>
      <c r="B5691" s="0" t="s">
        <v>129</v>
      </c>
      <c r="C5691" s="0" t="s">
        <v>190</v>
      </c>
      <c r="D5691" s="0" t="s">
        <v>51</v>
      </c>
      <c r="E5691" s="0" t="s">
        <v>58</v>
      </c>
      <c r="F5691" s="0" t="s">
        <v>198</v>
      </c>
      <c r="G5691" s="0" t="s">
        <v>1612</v>
      </c>
      <c r="H5691" s="0" t="n">
        <v>0.782857967698593</v>
      </c>
      <c r="I5691" s="0" t="n">
        <v>24.8672258751209</v>
      </c>
      <c r="J5691" s="0" t="n">
        <v>935</v>
      </c>
      <c r="K5691" s="0" t="n">
        <f aca="false">I5691*SUMIFS(syst_chauffage!$H$3:$H$27,syst_chauffage!$B$3:$B$27,D5691,syst_chauffage!$C$3:$C$27,E5691)</f>
        <v>53.0666477569479</v>
      </c>
      <c r="L5691" s="12" t="n">
        <f aca="false">H5691*SUMIFS(syst_chauffage!$K$3:$K$27,syst_chauffage!$B$3:$B$27,D5691,syst_chauffage!$C$3:$C$27,E5691)</f>
        <v>0.782857967698593</v>
      </c>
      <c r="N5691" s="0" t="str">
        <f aca="false">A5691</f>
        <v>Bureaux Administration</v>
      </c>
      <c r="O5691" s="0" t="str">
        <f aca="false">B5691</f>
        <v>Bureaux</v>
      </c>
      <c r="P5691" s="0" t="str">
        <f aca="false">C5691</f>
        <v>plateau mince</v>
      </c>
      <c r="Q5691" s="0" t="str">
        <f aca="false">D5691</f>
        <v>Autre système centralisé performant</v>
      </c>
      <c r="R5691" s="0" t="str">
        <f aca="false">E5691</f>
        <v>Urbain</v>
      </c>
      <c r="S5691" s="0" t="str">
        <f aca="false">F5691</f>
        <v>0102852106</v>
      </c>
      <c r="T5691" s="0" t="str">
        <f aca="false">G5691</f>
        <v>4</v>
      </c>
      <c r="U5691" s="0" t="n">
        <f aca="false">L5691</f>
        <v>0.782857967698593</v>
      </c>
      <c r="V5691" s="0" t="n">
        <f aca="false">K5691</f>
        <v>53.0666477569479</v>
      </c>
      <c r="W5691" s="0" t="n">
        <f aca="false">J5691</f>
        <v>935</v>
      </c>
    </row>
    <row r="5692" customFormat="false" ht="12.8" hidden="false" customHeight="false" outlineLevel="0" collapsed="false">
      <c r="A5692" s="0" t="s">
        <v>72</v>
      </c>
      <c r="B5692" s="0" t="s">
        <v>129</v>
      </c>
      <c r="C5692" s="0" t="s">
        <v>190</v>
      </c>
      <c r="D5692" s="0" t="s">
        <v>27</v>
      </c>
      <c r="E5692" s="0" t="s">
        <v>23</v>
      </c>
      <c r="F5692" s="0" t="s">
        <v>199</v>
      </c>
      <c r="G5692" s="0" t="s">
        <v>1612</v>
      </c>
      <c r="H5692" s="0" t="n">
        <v>0.725278393136078</v>
      </c>
      <c r="I5692" s="0" t="n">
        <v>5.96552431785496</v>
      </c>
      <c r="J5692" s="0" t="n">
        <v>819</v>
      </c>
      <c r="K5692" s="0" t="n">
        <f aca="false">I5692*SUMIFS(syst_chauffage!$H$3:$H$27,syst_chauffage!$B$3:$B$27,D5692,syst_chauffage!$C$3:$C$27,E5692)</f>
        <v>15.2980093070934</v>
      </c>
      <c r="L5692" s="12" t="n">
        <f aca="false">H5692*SUMIFS(syst_chauffage!$K$3:$K$27,syst_chauffage!$B$3:$B$27,D5692,syst_chauffage!$C$3:$C$27,E5692)</f>
        <v>0.725278393136078</v>
      </c>
      <c r="N5692" s="0" t="str">
        <f aca="false">A5692</f>
        <v>Bureaux Administration</v>
      </c>
      <c r="O5692" s="0" t="str">
        <f aca="false">B5692</f>
        <v>Bureaux</v>
      </c>
      <c r="P5692" s="0" t="str">
        <f aca="false">C5692</f>
        <v>plateau mince</v>
      </c>
      <c r="Q5692" s="0" t="str">
        <f aca="false">D5692</f>
        <v>Chaudière condensation fioul</v>
      </c>
      <c r="R5692" s="0" t="str">
        <f aca="false">E5692</f>
        <v>Fioul</v>
      </c>
      <c r="S5692" s="0" t="str">
        <f aca="false">F5692</f>
        <v>0102852303</v>
      </c>
      <c r="T5692" s="0" t="str">
        <f aca="false">G5692</f>
        <v>4</v>
      </c>
      <c r="U5692" s="0" t="n">
        <f aca="false">L5692</f>
        <v>0.725278393136078</v>
      </c>
      <c r="V5692" s="0" t="n">
        <f aca="false">K5692</f>
        <v>15.2980093070934</v>
      </c>
      <c r="W5692" s="0" t="n">
        <f aca="false">J5692</f>
        <v>819</v>
      </c>
    </row>
    <row r="5693" customFormat="false" ht="12.8" hidden="false" customHeight="false" outlineLevel="0" collapsed="false">
      <c r="A5693" s="0" t="s">
        <v>72</v>
      </c>
      <c r="B5693" s="0" t="s">
        <v>129</v>
      </c>
      <c r="C5693" s="0" t="s">
        <v>190</v>
      </c>
      <c r="D5693" s="0" t="s">
        <v>18</v>
      </c>
      <c r="E5693" s="0" t="s">
        <v>14</v>
      </c>
      <c r="F5693" s="0" t="s">
        <v>200</v>
      </c>
      <c r="G5693" s="0" t="s">
        <v>1612</v>
      </c>
      <c r="H5693" s="0" t="n">
        <v>0.957368830057749</v>
      </c>
      <c r="I5693" s="0" t="n">
        <v>4.57382632582496</v>
      </c>
      <c r="J5693" s="0" t="n">
        <v>819</v>
      </c>
      <c r="K5693" s="0" t="n">
        <f aca="false">I5693*SUMIFS(syst_chauffage!$H$3:$H$27,syst_chauffage!$B$3:$B$27,D5693,syst_chauffage!$C$3:$C$27,E5693)</f>
        <v>12.4633516399572</v>
      </c>
      <c r="L5693" s="12" t="n">
        <f aca="false">H5693*SUMIFS(syst_chauffage!$K$3:$K$27,syst_chauffage!$B$3:$B$27,D5693,syst_chauffage!$C$3:$C$27,E5693)</f>
        <v>0.930032972847772</v>
      </c>
      <c r="N5693" s="0" t="str">
        <f aca="false">A5693</f>
        <v>Bureaux Administration</v>
      </c>
      <c r="O5693" s="0" t="str">
        <f aca="false">B5693</f>
        <v>Bureaux</v>
      </c>
      <c r="P5693" s="0" t="str">
        <f aca="false">C5693</f>
        <v>plateau mince</v>
      </c>
      <c r="Q5693" s="0" t="str">
        <f aca="false">D5693</f>
        <v>Chaudière condensation gaz</v>
      </c>
      <c r="R5693" s="0" t="str">
        <f aca="false">E5693</f>
        <v>Gaz</v>
      </c>
      <c r="S5693" s="0" t="str">
        <f aca="false">F5693</f>
        <v>0102852404</v>
      </c>
      <c r="T5693" s="0" t="str">
        <f aca="false">G5693</f>
        <v>4</v>
      </c>
      <c r="U5693" s="0" t="n">
        <f aca="false">L5693</f>
        <v>0.930032972847772</v>
      </c>
      <c r="V5693" s="0" t="n">
        <f aca="false">K5693</f>
        <v>12.4633516399572</v>
      </c>
      <c r="W5693" s="0" t="n">
        <f aca="false">J5693</f>
        <v>819</v>
      </c>
    </row>
    <row r="5694" customFormat="false" ht="12.8" hidden="false" customHeight="false" outlineLevel="0" collapsed="false">
      <c r="A5694" s="0" t="s">
        <v>72</v>
      </c>
      <c r="B5694" s="0" t="s">
        <v>129</v>
      </c>
      <c r="C5694" s="0" t="s">
        <v>190</v>
      </c>
      <c r="D5694" s="0" t="s">
        <v>32</v>
      </c>
      <c r="E5694" s="0" t="s">
        <v>30</v>
      </c>
      <c r="F5694" s="0" t="s">
        <v>201</v>
      </c>
      <c r="G5694" s="0" t="s">
        <v>1612</v>
      </c>
      <c r="H5694" s="0" t="n">
        <v>1</v>
      </c>
      <c r="I5694" s="0" t="n">
        <v>12</v>
      </c>
      <c r="J5694" s="0" t="n">
        <v>0</v>
      </c>
      <c r="K5694" s="0" t="n">
        <f aca="false">I5694*SUMIFS(syst_chauffage!$H$3:$H$27,syst_chauffage!$B$3:$B$27,D5694,syst_chauffage!$C$3:$C$27,E5694)</f>
        <v>12</v>
      </c>
      <c r="L5694" s="12" t="n">
        <f aca="false">H5694*SUMIFS(syst_chauffage!$K$3:$K$27,syst_chauffage!$B$3:$B$27,D5694,syst_chauffage!$C$3:$C$27,E5694)</f>
        <v>1</v>
      </c>
      <c r="N5694" s="0" t="str">
        <f aca="false">A5694</f>
        <v>Bureaux Administration</v>
      </c>
      <c r="O5694" s="0" t="str">
        <f aca="false">B5694</f>
        <v>Bureaux</v>
      </c>
      <c r="P5694" s="0" t="str">
        <f aca="false">C5694</f>
        <v>plateau mince</v>
      </c>
      <c r="Q5694" s="0" t="str">
        <f aca="false">D5694</f>
        <v>Electrique direct performant</v>
      </c>
      <c r="R5694" s="0" t="str">
        <f aca="false">E5694</f>
        <v>Electricité</v>
      </c>
      <c r="S5694" s="0" t="str">
        <f aca="false">F5694</f>
        <v>0102852602</v>
      </c>
      <c r="T5694" s="0" t="str">
        <f aca="false">G5694</f>
        <v>4</v>
      </c>
      <c r="U5694" s="0" t="n">
        <f aca="false">L5694</f>
        <v>1</v>
      </c>
      <c r="V5694" s="0" t="n">
        <f aca="false">K5694</f>
        <v>12</v>
      </c>
      <c r="W5694" s="0" t="n">
        <f aca="false">J5694</f>
        <v>0</v>
      </c>
    </row>
    <row r="5695" customFormat="false" ht="12.8" hidden="false" customHeight="false" outlineLevel="0" collapsed="false">
      <c r="A5695" s="0" t="s">
        <v>72</v>
      </c>
      <c r="B5695" s="0" t="s">
        <v>129</v>
      </c>
      <c r="C5695" s="0" t="s">
        <v>190</v>
      </c>
      <c r="D5695" s="0" t="s">
        <v>38</v>
      </c>
      <c r="E5695" s="0" t="s">
        <v>30</v>
      </c>
      <c r="F5695" s="0" t="s">
        <v>202</v>
      </c>
      <c r="G5695" s="0" t="s">
        <v>1612</v>
      </c>
      <c r="H5695" s="0" t="n">
        <v>3.39795627906976</v>
      </c>
      <c r="I5695" s="0" t="n">
        <v>69.4837723065064</v>
      </c>
      <c r="J5695" s="0" t="n">
        <v>819</v>
      </c>
      <c r="K5695" s="0" t="n">
        <f aca="false">I5695*SUMIFS(syst_chauffage!$H$3:$H$27,syst_chauffage!$B$3:$B$27,D5695,syst_chauffage!$C$3:$C$27,E5695)</f>
        <v>70.2337663861278</v>
      </c>
      <c r="L5695" s="12" t="n">
        <f aca="false">H5695*SUMIFS(syst_chauffage!$K$3:$K$27,syst_chauffage!$B$3:$B$27,D5695,syst_chauffage!$C$3:$C$27,E5695)</f>
        <v>3.03986496519792</v>
      </c>
      <c r="N5695" s="0" t="str">
        <f aca="false">A5695</f>
        <v>Bureaux Administration</v>
      </c>
      <c r="O5695" s="0" t="str">
        <f aca="false">B5695</f>
        <v>Bureaux</v>
      </c>
      <c r="P5695" s="0" t="str">
        <f aca="false">C5695</f>
        <v>plateau mince</v>
      </c>
      <c r="Q5695" s="0" t="str">
        <f aca="false">D5695</f>
        <v>PAC performant</v>
      </c>
      <c r="R5695" s="0" t="str">
        <f aca="false">E5695</f>
        <v>Electricité</v>
      </c>
      <c r="S5695" s="0" t="str">
        <f aca="false">F5695</f>
        <v>0102852902</v>
      </c>
      <c r="T5695" s="0" t="str">
        <f aca="false">G5695</f>
        <v>4</v>
      </c>
      <c r="U5695" s="0" t="n">
        <f aca="false">L5695</f>
        <v>3.03986496519792</v>
      </c>
      <c r="V5695" s="0" t="n">
        <f aca="false">K5695</f>
        <v>70.2337663861278</v>
      </c>
      <c r="W5695" s="0" t="n">
        <f aca="false">J5695</f>
        <v>819</v>
      </c>
    </row>
    <row r="5696" customFormat="false" ht="12.8" hidden="false" customHeight="false" outlineLevel="0" collapsed="false">
      <c r="A5696" s="0" t="s">
        <v>73</v>
      </c>
      <c r="B5696" s="0" t="s">
        <v>203</v>
      </c>
      <c r="C5696" s="0" t="s">
        <v>204</v>
      </c>
      <c r="D5696" s="0" t="s">
        <v>19</v>
      </c>
      <c r="E5696" s="0" t="s">
        <v>57</v>
      </c>
      <c r="F5696" s="0" t="s">
        <v>205</v>
      </c>
      <c r="G5696" s="0" t="s">
        <v>1612</v>
      </c>
      <c r="H5696" s="0" t="n">
        <v>0.736040784395178</v>
      </c>
      <c r="I5696" s="0" t="n">
        <v>25.4823332830455</v>
      </c>
      <c r="J5696" s="0" t="n">
        <v>0</v>
      </c>
      <c r="K5696" s="0" t="n">
        <f aca="false">I5696*SUMIFS(syst_chauffage!$H$3:$H$27,syst_chauffage!$B$3:$B$27,D5696,syst_chauffage!$C$3:$C$27,E5696)</f>
        <v>35.4835546882329</v>
      </c>
      <c r="L5696" s="12" t="n">
        <f aca="false">H5696*SUMIFS(syst_chauffage!$K$3:$K$27,syst_chauffage!$B$3:$B$27,D5696,syst_chauffage!$C$3:$C$27,E5696)</f>
        <v>0.736040784395178</v>
      </c>
      <c r="N5696" s="0" t="str">
        <f aca="false">A5696</f>
        <v>Café Hôtel Restaurant</v>
      </c>
      <c r="O5696" s="0" t="str">
        <f aca="false">B5696</f>
        <v>Café, cantine, traiteur</v>
      </c>
      <c r="P5696" s="0" t="str">
        <f aca="false">C5696</f>
        <v>Grand bar café tabac</v>
      </c>
      <c r="Q5696" s="0" t="str">
        <f aca="false">D5696</f>
        <v>Autre système centralisé</v>
      </c>
      <c r="R5696" s="0" t="str">
        <f aca="false">E5696</f>
        <v>Autres</v>
      </c>
      <c r="S5696" s="0" t="str">
        <f aca="false">F5696</f>
        <v>0204160101</v>
      </c>
      <c r="T5696" s="0" t="str">
        <f aca="false">G5696</f>
        <v>4</v>
      </c>
      <c r="U5696" s="0" t="n">
        <f aca="false">L5696</f>
        <v>0.736040784395178</v>
      </c>
      <c r="V5696" s="0" t="n">
        <f aca="false">K5696</f>
        <v>35.4835546882329</v>
      </c>
      <c r="W5696" s="0" t="n">
        <f aca="false">J5696</f>
        <v>0</v>
      </c>
    </row>
    <row r="5697" customFormat="false" ht="12.8" hidden="false" customHeight="false" outlineLevel="0" collapsed="false">
      <c r="A5697" s="0" t="s">
        <v>73</v>
      </c>
      <c r="B5697" s="0" t="s">
        <v>203</v>
      </c>
      <c r="C5697" s="0" t="s">
        <v>204</v>
      </c>
      <c r="D5697" s="0" t="s">
        <v>19</v>
      </c>
      <c r="E5697" s="0" t="s">
        <v>58</v>
      </c>
      <c r="F5697" s="0" t="s">
        <v>206</v>
      </c>
      <c r="G5697" s="0" t="s">
        <v>1612</v>
      </c>
      <c r="H5697" s="0" t="n">
        <v>0.699854343743125</v>
      </c>
      <c r="I5697" s="0" t="n">
        <v>25.6605315319725</v>
      </c>
      <c r="J5697" s="0" t="n">
        <v>935</v>
      </c>
      <c r="K5697" s="0" t="n">
        <f aca="false">I5697*SUMIFS(syst_chauffage!$H$3:$H$27,syst_chauffage!$B$3:$B$27,D5697,syst_chauffage!$C$3:$C$27,E5697)</f>
        <v>42.2102808262429</v>
      </c>
      <c r="L5697" s="12" t="n">
        <f aca="false">H5697*SUMIFS(syst_chauffage!$K$3:$K$27,syst_chauffage!$B$3:$B$27,D5697,syst_chauffage!$C$3:$C$27,E5697)</f>
        <v>0.699854343743125</v>
      </c>
      <c r="N5697" s="0" t="str">
        <f aca="false">A5697</f>
        <v>Café Hôtel Restaurant</v>
      </c>
      <c r="O5697" s="0" t="str">
        <f aca="false">B5697</f>
        <v>Café, cantine, traiteur</v>
      </c>
      <c r="P5697" s="0" t="str">
        <f aca="false">C5697</f>
        <v>Grand bar café tabac</v>
      </c>
      <c r="Q5697" s="0" t="str">
        <f aca="false">D5697</f>
        <v>Autre système centralisé</v>
      </c>
      <c r="R5697" s="0" t="str">
        <f aca="false">E5697</f>
        <v>Urbain</v>
      </c>
      <c r="S5697" s="0" t="str">
        <f aca="false">F5697</f>
        <v>0204160106</v>
      </c>
      <c r="T5697" s="0" t="str">
        <f aca="false">G5697</f>
        <v>4</v>
      </c>
      <c r="U5697" s="0" t="n">
        <f aca="false">L5697</f>
        <v>0.699854343743125</v>
      </c>
      <c r="V5697" s="0" t="n">
        <f aca="false">K5697</f>
        <v>42.2102808262429</v>
      </c>
      <c r="W5697" s="0" t="n">
        <f aca="false">J5697</f>
        <v>935</v>
      </c>
    </row>
    <row r="5698" customFormat="false" ht="12.8" hidden="false" customHeight="false" outlineLevel="0" collapsed="false">
      <c r="A5698" s="0" t="s">
        <v>73</v>
      </c>
      <c r="B5698" s="0" t="s">
        <v>203</v>
      </c>
      <c r="C5698" s="0" t="s">
        <v>204</v>
      </c>
      <c r="D5698" s="0" t="s">
        <v>22</v>
      </c>
      <c r="E5698" s="0" t="s">
        <v>23</v>
      </c>
      <c r="F5698" s="0" t="s">
        <v>207</v>
      </c>
      <c r="G5698" s="0" t="s">
        <v>1612</v>
      </c>
      <c r="H5698" s="0" t="n">
        <v>0.570431409553063</v>
      </c>
      <c r="I5698" s="0" t="n">
        <v>17.6832784095665</v>
      </c>
      <c r="J5698" s="0" t="n">
        <v>0</v>
      </c>
      <c r="K5698" s="0" t="n">
        <f aca="false">I5698*SUMIFS(syst_chauffage!$H$3:$H$27,syst_chauffage!$B$3:$B$27,D5698,syst_chauffage!$C$3:$C$27,E5698)</f>
        <v>31.1406512984611</v>
      </c>
      <c r="L5698" s="12" t="n">
        <f aca="false">H5698*SUMIFS(syst_chauffage!$K$3:$K$27,syst_chauffage!$B$3:$B$27,D5698,syst_chauffage!$C$3:$C$27,E5698)</f>
        <v>0.570431409553063</v>
      </c>
      <c r="N5698" s="0" t="str">
        <f aca="false">A5698</f>
        <v>Café Hôtel Restaurant</v>
      </c>
      <c r="O5698" s="0" t="str">
        <f aca="false">B5698</f>
        <v>Café, cantine, traiteur</v>
      </c>
      <c r="P5698" s="0" t="str">
        <f aca="false">C5698</f>
        <v>Grand bar café tabac</v>
      </c>
      <c r="Q5698" s="0" t="str">
        <f aca="false">D5698</f>
        <v>Chaudière fioul</v>
      </c>
      <c r="R5698" s="0" t="str">
        <f aca="false">E5698</f>
        <v>Fioul</v>
      </c>
      <c r="S5698" s="0" t="str">
        <f aca="false">F5698</f>
        <v>0204160303</v>
      </c>
      <c r="T5698" s="0" t="str">
        <f aca="false">G5698</f>
        <v>4</v>
      </c>
      <c r="U5698" s="0" t="n">
        <f aca="false">L5698</f>
        <v>0.570431409553063</v>
      </c>
      <c r="V5698" s="0" t="n">
        <f aca="false">K5698</f>
        <v>31.1406512984611</v>
      </c>
      <c r="W5698" s="0" t="n">
        <f aca="false">J5698</f>
        <v>0</v>
      </c>
    </row>
    <row r="5699" customFormat="false" ht="12.8" hidden="false" customHeight="false" outlineLevel="0" collapsed="false">
      <c r="A5699" s="0" t="s">
        <v>73</v>
      </c>
      <c r="B5699" s="0" t="s">
        <v>203</v>
      </c>
      <c r="C5699" s="0" t="s">
        <v>204</v>
      </c>
      <c r="D5699" s="0" t="s">
        <v>13</v>
      </c>
      <c r="E5699" s="0" t="s">
        <v>14</v>
      </c>
      <c r="F5699" s="0" t="s">
        <v>208</v>
      </c>
      <c r="G5699" s="0" t="s">
        <v>1612</v>
      </c>
      <c r="H5699" s="0" t="n">
        <v>0.686139603819634</v>
      </c>
      <c r="I5699" s="0" t="n">
        <v>12.5998117870144</v>
      </c>
      <c r="J5699" s="0" t="n">
        <v>462</v>
      </c>
      <c r="K5699" s="0" t="n">
        <f aca="false">I5699*SUMIFS(syst_chauffage!$H$3:$H$27,syst_chauffage!$B$3:$B$27,D5699,syst_chauffage!$C$3:$C$27,E5699)</f>
        <v>25.4464757715783</v>
      </c>
      <c r="L5699" s="12" t="n">
        <f aca="false">H5699*SUMIFS(syst_chauffage!$K$3:$K$27,syst_chauffage!$B$3:$B$27,D5699,syst_chauffage!$C$3:$C$27,E5699)</f>
        <v>0.686139603819634</v>
      </c>
      <c r="N5699" s="0" t="str">
        <f aca="false">A5699</f>
        <v>Café Hôtel Restaurant</v>
      </c>
      <c r="O5699" s="0" t="str">
        <f aca="false">B5699</f>
        <v>Café, cantine, traiteur</v>
      </c>
      <c r="P5699" s="0" t="str">
        <f aca="false">C5699</f>
        <v>Grand bar café tabac</v>
      </c>
      <c r="Q5699" s="0" t="str">
        <f aca="false">D5699</f>
        <v>Chaudière gaz</v>
      </c>
      <c r="R5699" s="0" t="str">
        <f aca="false">E5699</f>
        <v>Gaz</v>
      </c>
      <c r="S5699" s="0" t="str">
        <f aca="false">F5699</f>
        <v>0204160404</v>
      </c>
      <c r="T5699" s="0" t="str">
        <f aca="false">G5699</f>
        <v>4</v>
      </c>
      <c r="U5699" s="0" t="n">
        <f aca="false">L5699</f>
        <v>0.686139603819634</v>
      </c>
      <c r="V5699" s="0" t="n">
        <f aca="false">K5699</f>
        <v>25.4464757715783</v>
      </c>
      <c r="W5699" s="0" t="n">
        <f aca="false">J5699</f>
        <v>462</v>
      </c>
    </row>
    <row r="5700" customFormat="false" ht="12.8" hidden="false" customHeight="false" outlineLevel="0" collapsed="false">
      <c r="A5700" s="0" t="s">
        <v>73</v>
      </c>
      <c r="B5700" s="0" t="s">
        <v>203</v>
      </c>
      <c r="C5700" s="0" t="s">
        <v>204</v>
      </c>
      <c r="D5700" s="0" t="s">
        <v>29</v>
      </c>
      <c r="E5700" s="0" t="s">
        <v>30</v>
      </c>
      <c r="F5700" s="0" t="s">
        <v>209</v>
      </c>
      <c r="G5700" s="0" t="s">
        <v>1612</v>
      </c>
      <c r="H5700" s="0" t="n">
        <v>0.919999999999999</v>
      </c>
      <c r="I5700" s="0" t="n">
        <v>10.4</v>
      </c>
      <c r="J5700" s="0" t="n">
        <v>0</v>
      </c>
      <c r="K5700" s="0" t="n">
        <f aca="false">I5700*SUMIFS(syst_chauffage!$H$3:$H$27,syst_chauffage!$B$3:$B$27,D5700,syst_chauffage!$C$3:$C$27,E5700)</f>
        <v>3</v>
      </c>
      <c r="L5700" s="12" t="n">
        <f aca="false">H5700*SUMIFS(syst_chauffage!$K$3:$K$27,syst_chauffage!$B$3:$B$27,D5700,syst_chauffage!$C$3:$C$27,E5700)</f>
        <v>0.919999999999999</v>
      </c>
      <c r="N5700" s="0" t="str">
        <f aca="false">A5700</f>
        <v>Café Hôtel Restaurant</v>
      </c>
      <c r="O5700" s="0" t="str">
        <f aca="false">B5700</f>
        <v>Café, cantine, traiteur</v>
      </c>
      <c r="P5700" s="0" t="str">
        <f aca="false">C5700</f>
        <v>Grand bar café tabac</v>
      </c>
      <c r="Q5700" s="0" t="str">
        <f aca="false">D5700</f>
        <v>Electrique direct</v>
      </c>
      <c r="R5700" s="0" t="str">
        <f aca="false">E5700</f>
        <v>Electricité</v>
      </c>
      <c r="S5700" s="0" t="str">
        <f aca="false">F5700</f>
        <v>0204160602</v>
      </c>
      <c r="T5700" s="0" t="str">
        <f aca="false">G5700</f>
        <v>4</v>
      </c>
      <c r="U5700" s="0" t="n">
        <f aca="false">L5700</f>
        <v>0.919999999999999</v>
      </c>
      <c r="V5700" s="0" t="n">
        <f aca="false">K5700</f>
        <v>3</v>
      </c>
      <c r="W5700" s="0" t="n">
        <f aca="false">J5700</f>
        <v>0</v>
      </c>
    </row>
    <row r="5701" customFormat="false" ht="12.8" hidden="false" customHeight="false" outlineLevel="0" collapsed="false">
      <c r="A5701" s="0" t="s">
        <v>73</v>
      </c>
      <c r="B5701" s="0" t="s">
        <v>203</v>
      </c>
      <c r="C5701" s="0" t="s">
        <v>204</v>
      </c>
      <c r="D5701" s="0" t="s">
        <v>36</v>
      </c>
      <c r="E5701" s="0" t="s">
        <v>30</v>
      </c>
      <c r="F5701" s="0" t="s">
        <v>210</v>
      </c>
      <c r="G5701" s="0" t="s">
        <v>1612</v>
      </c>
      <c r="H5701" s="0" t="n">
        <v>2.94489544186046</v>
      </c>
      <c r="I5701" s="0" t="n">
        <v>66.2109544580448</v>
      </c>
      <c r="J5701" s="0" t="n">
        <v>738</v>
      </c>
      <c r="K5701" s="0" t="n">
        <f aca="false">I5701*SUMIFS(syst_chauffage!$H$3:$H$27,syst_chauffage!$B$3:$B$27,D5701,syst_chauffage!$C$3:$C$27,E5701)</f>
        <v>40.9619434477347</v>
      </c>
      <c r="L5701" s="12" t="n">
        <f aca="false">H5701*SUMIFS(syst_chauffage!$K$3:$K$27,syst_chauffage!$B$3:$B$27,D5701,syst_chauffage!$C$3:$C$27,E5701)</f>
        <v>2.47427325480779</v>
      </c>
      <c r="N5701" s="0" t="str">
        <f aca="false">A5701</f>
        <v>Café Hôtel Restaurant</v>
      </c>
      <c r="O5701" s="0" t="str">
        <f aca="false">B5701</f>
        <v>Café, cantine, traiteur</v>
      </c>
      <c r="P5701" s="0" t="str">
        <f aca="false">C5701</f>
        <v>Grand bar café tabac</v>
      </c>
      <c r="Q5701" s="0" t="str">
        <f aca="false">D5701</f>
        <v>PAC</v>
      </c>
      <c r="R5701" s="0" t="str">
        <f aca="false">E5701</f>
        <v>Electricité</v>
      </c>
      <c r="S5701" s="0" t="str">
        <f aca="false">F5701</f>
        <v>0204160902</v>
      </c>
      <c r="T5701" s="0" t="str">
        <f aca="false">G5701</f>
        <v>4</v>
      </c>
      <c r="U5701" s="0" t="n">
        <f aca="false">L5701</f>
        <v>2.47427325480779</v>
      </c>
      <c r="V5701" s="0" t="n">
        <f aca="false">K5701</f>
        <v>40.9619434477347</v>
      </c>
      <c r="W5701" s="0" t="n">
        <f aca="false">J5701</f>
        <v>738</v>
      </c>
    </row>
    <row r="5702" customFormat="false" ht="12.8" hidden="false" customHeight="false" outlineLevel="0" collapsed="false">
      <c r="A5702" s="0" t="s">
        <v>73</v>
      </c>
      <c r="B5702" s="0" t="s">
        <v>203</v>
      </c>
      <c r="C5702" s="0" t="s">
        <v>204</v>
      </c>
      <c r="D5702" s="0" t="s">
        <v>42</v>
      </c>
      <c r="E5702" s="0" t="s">
        <v>30</v>
      </c>
      <c r="F5702" s="0" t="s">
        <v>211</v>
      </c>
      <c r="G5702" s="0" t="s">
        <v>1612</v>
      </c>
      <c r="H5702" s="0" t="n">
        <v>2.80410195348837</v>
      </c>
      <c r="I5702" s="0" t="n">
        <v>33.0770171054375</v>
      </c>
      <c r="J5702" s="0" t="n">
        <v>738</v>
      </c>
      <c r="K5702" s="0" t="n">
        <f aca="false">I5702*SUMIFS(syst_chauffage!$H$3:$H$27,syst_chauffage!$B$3:$B$27,D5702,syst_chauffage!$C$3:$C$27,E5702)</f>
        <v>29.8583665243266</v>
      </c>
      <c r="L5702" s="12" t="n">
        <f aca="false">H5702*SUMIFS(syst_chauffage!$K$3:$K$27,syst_chauffage!$B$3:$B$27,D5702,syst_chauffage!$C$3:$C$27,E5702)</f>
        <v>2.49996610303434</v>
      </c>
      <c r="N5702" s="0" t="str">
        <f aca="false">A5702</f>
        <v>Café Hôtel Restaurant</v>
      </c>
      <c r="O5702" s="0" t="str">
        <f aca="false">B5702</f>
        <v>Café, cantine, traiteur</v>
      </c>
      <c r="P5702" s="0" t="str">
        <f aca="false">C5702</f>
        <v>Grand bar café tabac</v>
      </c>
      <c r="Q5702" s="0" t="str">
        <f aca="false">D5702</f>
        <v>Rooftop</v>
      </c>
      <c r="R5702" s="0" t="str">
        <f aca="false">E5702</f>
        <v>Electricité</v>
      </c>
      <c r="S5702" s="0" t="str">
        <f aca="false">F5702</f>
        <v>0204161002</v>
      </c>
      <c r="T5702" s="0" t="str">
        <f aca="false">G5702</f>
        <v>4</v>
      </c>
      <c r="U5702" s="0" t="n">
        <f aca="false">L5702</f>
        <v>2.49996610303434</v>
      </c>
      <c r="V5702" s="0" t="n">
        <f aca="false">K5702</f>
        <v>29.8583665243266</v>
      </c>
      <c r="W5702" s="0" t="n">
        <f aca="false">J5702</f>
        <v>738</v>
      </c>
    </row>
    <row r="5703" customFormat="false" ht="12.8" hidden="false" customHeight="false" outlineLevel="0" collapsed="false">
      <c r="A5703" s="0" t="s">
        <v>73</v>
      </c>
      <c r="B5703" s="0" t="s">
        <v>203</v>
      </c>
      <c r="C5703" s="0" t="s">
        <v>204</v>
      </c>
      <c r="D5703" s="0" t="s">
        <v>51</v>
      </c>
      <c r="E5703" s="0" t="s">
        <v>57</v>
      </c>
      <c r="F5703" s="0" t="s">
        <v>212</v>
      </c>
      <c r="G5703" s="0" t="s">
        <v>1612</v>
      </c>
      <c r="H5703" s="0" t="n">
        <v>0.849277828148282</v>
      </c>
      <c r="I5703" s="0" t="n">
        <v>30.3361110512446</v>
      </c>
      <c r="J5703" s="0" t="n">
        <v>0</v>
      </c>
      <c r="K5703" s="0" t="n">
        <f aca="false">I5703*SUMIFS(syst_chauffage!$H$3:$H$27,syst_chauffage!$B$3:$B$27,D5703,syst_chauffage!$C$3:$C$27,E5703)</f>
        <v>64.2777858565891</v>
      </c>
      <c r="L5703" s="12" t="n">
        <f aca="false">H5703*SUMIFS(syst_chauffage!$K$3:$K$27,syst_chauffage!$B$3:$B$27,D5703,syst_chauffage!$C$3:$C$27,E5703)</f>
        <v>0.849277828148282</v>
      </c>
      <c r="N5703" s="0" t="str">
        <f aca="false">A5703</f>
        <v>Café Hôtel Restaurant</v>
      </c>
      <c r="O5703" s="0" t="str">
        <f aca="false">B5703</f>
        <v>Café, cantine, traiteur</v>
      </c>
      <c r="P5703" s="0" t="str">
        <f aca="false">C5703</f>
        <v>Grand bar café tabac</v>
      </c>
      <c r="Q5703" s="0" t="str">
        <f aca="false">D5703</f>
        <v>Autre système centralisé performant</v>
      </c>
      <c r="R5703" s="0" t="str">
        <f aca="false">E5703</f>
        <v>Autres</v>
      </c>
      <c r="S5703" s="0" t="str">
        <f aca="false">F5703</f>
        <v>0204162101</v>
      </c>
      <c r="T5703" s="0" t="str">
        <f aca="false">G5703</f>
        <v>4</v>
      </c>
      <c r="U5703" s="0" t="n">
        <f aca="false">L5703</f>
        <v>0.849277828148282</v>
      </c>
      <c r="V5703" s="0" t="n">
        <f aca="false">K5703</f>
        <v>64.2777858565891</v>
      </c>
      <c r="W5703" s="0" t="n">
        <f aca="false">J5703</f>
        <v>0</v>
      </c>
    </row>
    <row r="5704" customFormat="false" ht="12.8" hidden="false" customHeight="false" outlineLevel="0" collapsed="false">
      <c r="A5704" s="0" t="s">
        <v>73</v>
      </c>
      <c r="B5704" s="0" t="s">
        <v>203</v>
      </c>
      <c r="C5704" s="0" t="s">
        <v>204</v>
      </c>
      <c r="D5704" s="0" t="s">
        <v>51</v>
      </c>
      <c r="E5704" s="0" t="s">
        <v>58</v>
      </c>
      <c r="F5704" s="0" t="s">
        <v>213</v>
      </c>
      <c r="G5704" s="0" t="s">
        <v>1612</v>
      </c>
      <c r="H5704" s="0" t="n">
        <v>0.807524242780528</v>
      </c>
      <c r="I5704" s="0" t="n">
        <v>30.5482518237768</v>
      </c>
      <c r="J5704" s="0" t="n">
        <v>935</v>
      </c>
      <c r="K5704" s="0" t="n">
        <f aca="false">I5704*SUMIFS(syst_chauffage!$H$3:$H$27,syst_chauffage!$B$3:$B$27,D5704,syst_chauffage!$C$3:$C$27,E5704)</f>
        <v>65.1899543304013</v>
      </c>
      <c r="L5704" s="12" t="n">
        <f aca="false">H5704*SUMIFS(syst_chauffage!$K$3:$K$27,syst_chauffage!$B$3:$B$27,D5704,syst_chauffage!$C$3:$C$27,E5704)</f>
        <v>0.807524242780528</v>
      </c>
      <c r="N5704" s="0" t="str">
        <f aca="false">A5704</f>
        <v>Café Hôtel Restaurant</v>
      </c>
      <c r="O5704" s="0" t="str">
        <f aca="false">B5704</f>
        <v>Café, cantine, traiteur</v>
      </c>
      <c r="P5704" s="0" t="str">
        <f aca="false">C5704</f>
        <v>Grand bar café tabac</v>
      </c>
      <c r="Q5704" s="0" t="str">
        <f aca="false">D5704</f>
        <v>Autre système centralisé performant</v>
      </c>
      <c r="R5704" s="0" t="str">
        <f aca="false">E5704</f>
        <v>Urbain</v>
      </c>
      <c r="S5704" s="0" t="str">
        <f aca="false">F5704</f>
        <v>0204162106</v>
      </c>
      <c r="T5704" s="0" t="str">
        <f aca="false">G5704</f>
        <v>4</v>
      </c>
      <c r="U5704" s="0" t="n">
        <f aca="false">L5704</f>
        <v>0.807524242780528</v>
      </c>
      <c r="V5704" s="0" t="n">
        <f aca="false">K5704</f>
        <v>65.1899543304013</v>
      </c>
      <c r="W5704" s="0" t="n">
        <f aca="false">J5704</f>
        <v>935</v>
      </c>
    </row>
    <row r="5705" customFormat="false" ht="12.8" hidden="false" customHeight="false" outlineLevel="0" collapsed="false">
      <c r="A5705" s="0" t="s">
        <v>73</v>
      </c>
      <c r="B5705" s="0" t="s">
        <v>203</v>
      </c>
      <c r="C5705" s="0" t="s">
        <v>204</v>
      </c>
      <c r="D5705" s="0" t="s">
        <v>27</v>
      </c>
      <c r="E5705" s="0" t="s">
        <v>23</v>
      </c>
      <c r="F5705" s="0" t="s">
        <v>214</v>
      </c>
      <c r="G5705" s="0" t="s">
        <v>1612</v>
      </c>
      <c r="H5705" s="0" t="n">
        <v>0.754189753101437</v>
      </c>
      <c r="I5705" s="0" t="n">
        <v>21.0515219161506</v>
      </c>
      <c r="J5705" s="0" t="n">
        <v>1064</v>
      </c>
      <c r="K5705" s="0" t="n">
        <f aca="false">I5705*SUMIFS(syst_chauffage!$H$3:$H$27,syst_chauffage!$B$3:$B$27,D5705,syst_chauffage!$C$3:$C$27,E5705)</f>
        <v>53.9845889552171</v>
      </c>
      <c r="L5705" s="12" t="n">
        <f aca="false">H5705*SUMIFS(syst_chauffage!$K$3:$K$27,syst_chauffage!$B$3:$B$27,D5705,syst_chauffage!$C$3:$C$27,E5705)</f>
        <v>0.754189753101437</v>
      </c>
      <c r="N5705" s="0" t="str">
        <f aca="false">A5705</f>
        <v>Café Hôtel Restaurant</v>
      </c>
      <c r="O5705" s="0" t="str">
        <f aca="false">B5705</f>
        <v>Café, cantine, traiteur</v>
      </c>
      <c r="P5705" s="0" t="str">
        <f aca="false">C5705</f>
        <v>Grand bar café tabac</v>
      </c>
      <c r="Q5705" s="0" t="str">
        <f aca="false">D5705</f>
        <v>Chaudière condensation fioul</v>
      </c>
      <c r="R5705" s="0" t="str">
        <f aca="false">E5705</f>
        <v>Fioul</v>
      </c>
      <c r="S5705" s="0" t="str">
        <f aca="false">F5705</f>
        <v>0204162303</v>
      </c>
      <c r="T5705" s="0" t="str">
        <f aca="false">G5705</f>
        <v>4</v>
      </c>
      <c r="U5705" s="0" t="n">
        <f aca="false">L5705</f>
        <v>0.754189753101437</v>
      </c>
      <c r="V5705" s="0" t="n">
        <f aca="false">K5705</f>
        <v>53.9845889552171</v>
      </c>
      <c r="W5705" s="0" t="n">
        <f aca="false">J5705</f>
        <v>1064</v>
      </c>
    </row>
    <row r="5706" customFormat="false" ht="12.8" hidden="false" customHeight="false" outlineLevel="0" collapsed="false">
      <c r="A5706" s="0" t="s">
        <v>73</v>
      </c>
      <c r="B5706" s="0" t="s">
        <v>203</v>
      </c>
      <c r="C5706" s="0" t="s">
        <v>204</v>
      </c>
      <c r="D5706" s="0" t="s">
        <v>18</v>
      </c>
      <c r="E5706" s="0" t="s">
        <v>14</v>
      </c>
      <c r="F5706" s="0" t="s">
        <v>215</v>
      </c>
      <c r="G5706" s="0" t="s">
        <v>1612</v>
      </c>
      <c r="H5706" s="0" t="n">
        <v>0.981787082244074</v>
      </c>
      <c r="I5706" s="0" t="n">
        <v>14.9997759369219</v>
      </c>
      <c r="J5706" s="0" t="n">
        <v>1064</v>
      </c>
      <c r="K5706" s="0" t="n">
        <f aca="false">I5706*SUMIFS(syst_chauffage!$H$3:$H$27,syst_chauffage!$B$3:$B$27,D5706,syst_chauffage!$C$3:$C$27,E5706)</f>
        <v>40.8733232757165</v>
      </c>
      <c r="L5706" s="12" t="n">
        <f aca="false">H5706*SUMIFS(syst_chauffage!$K$3:$K$27,syst_chauffage!$B$3:$B$27,D5706,syst_chauffage!$C$3:$C$27,E5706)</f>
        <v>0.953754008001198</v>
      </c>
      <c r="N5706" s="0" t="str">
        <f aca="false">A5706</f>
        <v>Café Hôtel Restaurant</v>
      </c>
      <c r="O5706" s="0" t="str">
        <f aca="false">B5706</f>
        <v>Café, cantine, traiteur</v>
      </c>
      <c r="P5706" s="0" t="str">
        <f aca="false">C5706</f>
        <v>Grand bar café tabac</v>
      </c>
      <c r="Q5706" s="0" t="str">
        <f aca="false">D5706</f>
        <v>Chaudière condensation gaz</v>
      </c>
      <c r="R5706" s="0" t="str">
        <f aca="false">E5706</f>
        <v>Gaz</v>
      </c>
      <c r="S5706" s="0" t="str">
        <f aca="false">F5706</f>
        <v>0204162404</v>
      </c>
      <c r="T5706" s="0" t="str">
        <f aca="false">G5706</f>
        <v>4</v>
      </c>
      <c r="U5706" s="0" t="n">
        <f aca="false">L5706</f>
        <v>0.953754008001198</v>
      </c>
      <c r="V5706" s="0" t="n">
        <f aca="false">K5706</f>
        <v>40.8733232757165</v>
      </c>
      <c r="W5706" s="0" t="n">
        <f aca="false">J5706</f>
        <v>1064</v>
      </c>
    </row>
    <row r="5707" customFormat="false" ht="12.8" hidden="false" customHeight="false" outlineLevel="0" collapsed="false">
      <c r="A5707" s="0" t="s">
        <v>73</v>
      </c>
      <c r="B5707" s="0" t="s">
        <v>203</v>
      </c>
      <c r="C5707" s="0" t="s">
        <v>204</v>
      </c>
      <c r="D5707" s="0" t="s">
        <v>32</v>
      </c>
      <c r="E5707" s="0" t="s">
        <v>30</v>
      </c>
      <c r="F5707" s="0" t="s">
        <v>216</v>
      </c>
      <c r="G5707" s="0" t="s">
        <v>1612</v>
      </c>
      <c r="H5707" s="0" t="n">
        <v>1</v>
      </c>
      <c r="I5707" s="0" t="n">
        <v>12</v>
      </c>
      <c r="J5707" s="0" t="n">
        <v>0</v>
      </c>
      <c r="K5707" s="0" t="n">
        <f aca="false">I5707*SUMIFS(syst_chauffage!$H$3:$H$27,syst_chauffage!$B$3:$B$27,D5707,syst_chauffage!$C$3:$C$27,E5707)</f>
        <v>12</v>
      </c>
      <c r="L5707" s="12" t="n">
        <f aca="false">H5707*SUMIFS(syst_chauffage!$K$3:$K$27,syst_chauffage!$B$3:$B$27,D5707,syst_chauffage!$C$3:$C$27,E5707)</f>
        <v>1</v>
      </c>
      <c r="N5707" s="0" t="str">
        <f aca="false">A5707</f>
        <v>Café Hôtel Restaurant</v>
      </c>
      <c r="O5707" s="0" t="str">
        <f aca="false">B5707</f>
        <v>Café, cantine, traiteur</v>
      </c>
      <c r="P5707" s="0" t="str">
        <f aca="false">C5707</f>
        <v>Grand bar café tabac</v>
      </c>
      <c r="Q5707" s="0" t="str">
        <f aca="false">D5707</f>
        <v>Electrique direct performant</v>
      </c>
      <c r="R5707" s="0" t="str">
        <f aca="false">E5707</f>
        <v>Electricité</v>
      </c>
      <c r="S5707" s="0" t="str">
        <f aca="false">F5707</f>
        <v>0204162602</v>
      </c>
      <c r="T5707" s="0" t="str">
        <f aca="false">G5707</f>
        <v>4</v>
      </c>
      <c r="U5707" s="0" t="n">
        <f aca="false">L5707</f>
        <v>1</v>
      </c>
      <c r="V5707" s="0" t="n">
        <f aca="false">K5707</f>
        <v>12</v>
      </c>
      <c r="W5707" s="0" t="n">
        <f aca="false">J5707</f>
        <v>0</v>
      </c>
    </row>
    <row r="5708" customFormat="false" ht="12.8" hidden="false" customHeight="false" outlineLevel="0" collapsed="false">
      <c r="A5708" s="0" t="s">
        <v>73</v>
      </c>
      <c r="B5708" s="0" t="s">
        <v>203</v>
      </c>
      <c r="C5708" s="0" t="s">
        <v>204</v>
      </c>
      <c r="D5708" s="0" t="s">
        <v>38</v>
      </c>
      <c r="E5708" s="0" t="s">
        <v>30</v>
      </c>
      <c r="F5708" s="0" t="s">
        <v>217</v>
      </c>
      <c r="G5708" s="0" t="s">
        <v>1612</v>
      </c>
      <c r="H5708" s="0" t="n">
        <v>3.39795627906976</v>
      </c>
      <c r="I5708" s="0" t="n">
        <v>78.8225648310057</v>
      </c>
      <c r="J5708" s="0" t="n">
        <v>792</v>
      </c>
      <c r="K5708" s="0" t="n">
        <f aca="false">I5708*SUMIFS(syst_chauffage!$H$3:$H$27,syst_chauffage!$B$3:$B$27,D5708,syst_chauffage!$C$3:$C$27,E5708)</f>
        <v>79.673359987939</v>
      </c>
      <c r="L5708" s="12" t="n">
        <f aca="false">H5708*SUMIFS(syst_chauffage!$K$3:$K$27,syst_chauffage!$B$3:$B$27,D5708,syst_chauffage!$C$3:$C$27,E5708)</f>
        <v>3.03986496519792</v>
      </c>
      <c r="N5708" s="0" t="str">
        <f aca="false">A5708</f>
        <v>Café Hôtel Restaurant</v>
      </c>
      <c r="O5708" s="0" t="str">
        <f aca="false">B5708</f>
        <v>Café, cantine, traiteur</v>
      </c>
      <c r="P5708" s="0" t="str">
        <f aca="false">C5708</f>
        <v>Grand bar café tabac</v>
      </c>
      <c r="Q5708" s="0" t="str">
        <f aca="false">D5708</f>
        <v>PAC performant</v>
      </c>
      <c r="R5708" s="0" t="str">
        <f aca="false">E5708</f>
        <v>Electricité</v>
      </c>
      <c r="S5708" s="0" t="str">
        <f aca="false">F5708</f>
        <v>0204162902</v>
      </c>
      <c r="T5708" s="0" t="str">
        <f aca="false">G5708</f>
        <v>4</v>
      </c>
      <c r="U5708" s="0" t="n">
        <f aca="false">L5708</f>
        <v>3.03986496519792</v>
      </c>
      <c r="V5708" s="0" t="n">
        <f aca="false">K5708</f>
        <v>79.673359987939</v>
      </c>
      <c r="W5708" s="0" t="n">
        <f aca="false">J5708</f>
        <v>792</v>
      </c>
    </row>
    <row r="5709" customFormat="false" ht="12.8" hidden="false" customHeight="false" outlineLevel="0" collapsed="false">
      <c r="A5709" s="0" t="s">
        <v>73</v>
      </c>
      <c r="B5709" s="0" t="s">
        <v>203</v>
      </c>
      <c r="C5709" s="0" t="s">
        <v>204</v>
      </c>
      <c r="D5709" s="0" t="s">
        <v>46</v>
      </c>
      <c r="E5709" s="0" t="s">
        <v>30</v>
      </c>
      <c r="F5709" s="0" t="s">
        <v>218</v>
      </c>
      <c r="G5709" s="0" t="s">
        <v>1612</v>
      </c>
      <c r="H5709" s="0" t="n">
        <v>3.32861023255814</v>
      </c>
      <c r="I5709" s="0" t="n">
        <v>39.377401315997</v>
      </c>
      <c r="J5709" s="0" t="n">
        <v>792</v>
      </c>
      <c r="K5709" s="0" t="n">
        <f aca="false">I5709*SUMIFS(syst_chauffage!$H$3:$H$27,syst_chauffage!$B$3:$B$27,D5709,syst_chauffage!$C$3:$C$27,E5709)</f>
        <v>68.3161481884992</v>
      </c>
      <c r="L5709" s="12" t="n">
        <f aca="false">H5709*SUMIFS(syst_chauffage!$K$3:$K$27,syst_chauffage!$B$3:$B$27,D5709,syst_chauffage!$C$3:$C$27,E5709)</f>
        <v>3.00077723502174</v>
      </c>
      <c r="N5709" s="0" t="str">
        <f aca="false">A5709</f>
        <v>Café Hôtel Restaurant</v>
      </c>
      <c r="O5709" s="0" t="str">
        <f aca="false">B5709</f>
        <v>Café, cantine, traiteur</v>
      </c>
      <c r="P5709" s="0" t="str">
        <f aca="false">C5709</f>
        <v>Grand bar café tabac</v>
      </c>
      <c r="Q5709" s="0" t="str">
        <f aca="false">D5709</f>
        <v>Rooftop performant</v>
      </c>
      <c r="R5709" s="0" t="str">
        <f aca="false">E5709</f>
        <v>Electricité</v>
      </c>
      <c r="S5709" s="0" t="str">
        <f aca="false">F5709</f>
        <v>0204163002</v>
      </c>
      <c r="T5709" s="0" t="str">
        <f aca="false">G5709</f>
        <v>4</v>
      </c>
      <c r="U5709" s="0" t="n">
        <f aca="false">L5709</f>
        <v>3.00077723502174</v>
      </c>
      <c r="V5709" s="0" t="n">
        <f aca="false">K5709</f>
        <v>68.3161481884992</v>
      </c>
      <c r="W5709" s="0" t="n">
        <f aca="false">J5709</f>
        <v>792</v>
      </c>
    </row>
    <row r="5710" customFormat="false" ht="12.8" hidden="false" customHeight="false" outlineLevel="0" collapsed="false">
      <c r="A5710" s="0" t="s">
        <v>73</v>
      </c>
      <c r="B5710" s="0" t="s">
        <v>203</v>
      </c>
      <c r="C5710" s="0" t="s">
        <v>219</v>
      </c>
      <c r="D5710" s="0" t="s">
        <v>19</v>
      </c>
      <c r="E5710" s="0" t="s">
        <v>57</v>
      </c>
      <c r="F5710" s="0" t="s">
        <v>220</v>
      </c>
      <c r="G5710" s="0" t="s">
        <v>1612</v>
      </c>
      <c r="H5710" s="0" t="n">
        <v>0.728638579638752</v>
      </c>
      <c r="I5710" s="0" t="n">
        <v>34.5409010373701</v>
      </c>
      <c r="J5710" s="0" t="n">
        <v>0</v>
      </c>
      <c r="K5710" s="0" t="n">
        <f aca="false">I5710*SUMIFS(syst_chauffage!$H$3:$H$27,syst_chauffage!$B$3:$B$27,D5710,syst_chauffage!$C$3:$C$27,E5710)</f>
        <v>48.0973989833117</v>
      </c>
      <c r="L5710" s="12" t="n">
        <f aca="false">H5710*SUMIFS(syst_chauffage!$K$3:$K$27,syst_chauffage!$B$3:$B$27,D5710,syst_chauffage!$C$3:$C$27,E5710)</f>
        <v>0.728638579638752</v>
      </c>
      <c r="N5710" s="0" t="str">
        <f aca="false">A5710</f>
        <v>Café Hôtel Restaurant</v>
      </c>
      <c r="O5710" s="0" t="str">
        <f aca="false">B5710</f>
        <v>Café, cantine, traiteur</v>
      </c>
      <c r="P5710" s="0" t="str">
        <f aca="false">C5710</f>
        <v>Grande cantine</v>
      </c>
      <c r="Q5710" s="0" t="str">
        <f aca="false">D5710</f>
        <v>Autre système centralisé</v>
      </c>
      <c r="R5710" s="0" t="str">
        <f aca="false">E5710</f>
        <v>Autres</v>
      </c>
      <c r="S5710" s="0" t="str">
        <f aca="false">F5710</f>
        <v>0204310101</v>
      </c>
      <c r="T5710" s="0" t="str">
        <f aca="false">G5710</f>
        <v>4</v>
      </c>
      <c r="U5710" s="0" t="n">
        <f aca="false">L5710</f>
        <v>0.728638579638752</v>
      </c>
      <c r="V5710" s="0" t="n">
        <f aca="false">K5710</f>
        <v>48.0973989833117</v>
      </c>
      <c r="W5710" s="0" t="n">
        <f aca="false">J5710</f>
        <v>0</v>
      </c>
    </row>
    <row r="5711" customFormat="false" ht="12.8" hidden="false" customHeight="false" outlineLevel="0" collapsed="false">
      <c r="A5711" s="0" t="s">
        <v>73</v>
      </c>
      <c r="B5711" s="0" t="s">
        <v>203</v>
      </c>
      <c r="C5711" s="0" t="s">
        <v>219</v>
      </c>
      <c r="D5711" s="0" t="s">
        <v>19</v>
      </c>
      <c r="E5711" s="0" t="s">
        <v>58</v>
      </c>
      <c r="F5711" s="0" t="s">
        <v>221</v>
      </c>
      <c r="G5711" s="0" t="s">
        <v>1612</v>
      </c>
      <c r="H5711" s="0" t="n">
        <v>0.685993554346033</v>
      </c>
      <c r="I5711" s="0" t="n">
        <v>34.8104388957285</v>
      </c>
      <c r="J5711" s="0" t="n">
        <v>935</v>
      </c>
      <c r="K5711" s="0" t="n">
        <f aca="false">I5711*SUMIFS(syst_chauffage!$H$3:$H$27,syst_chauffage!$B$3:$B$27,D5711,syst_chauffage!$C$3:$C$27,E5711)</f>
        <v>57.2614171940546</v>
      </c>
      <c r="L5711" s="12" t="n">
        <f aca="false">H5711*SUMIFS(syst_chauffage!$K$3:$K$27,syst_chauffage!$B$3:$B$27,D5711,syst_chauffage!$C$3:$C$27,E5711)</f>
        <v>0.685993554346033</v>
      </c>
      <c r="N5711" s="0" t="str">
        <f aca="false">A5711</f>
        <v>Café Hôtel Restaurant</v>
      </c>
      <c r="O5711" s="0" t="str">
        <f aca="false">B5711</f>
        <v>Café, cantine, traiteur</v>
      </c>
      <c r="P5711" s="0" t="str">
        <f aca="false">C5711</f>
        <v>Grande cantine</v>
      </c>
      <c r="Q5711" s="0" t="str">
        <f aca="false">D5711</f>
        <v>Autre système centralisé</v>
      </c>
      <c r="R5711" s="0" t="str">
        <f aca="false">E5711</f>
        <v>Urbain</v>
      </c>
      <c r="S5711" s="0" t="str">
        <f aca="false">F5711</f>
        <v>0204310106</v>
      </c>
      <c r="T5711" s="0" t="str">
        <f aca="false">G5711</f>
        <v>4</v>
      </c>
      <c r="U5711" s="0" t="n">
        <f aca="false">L5711</f>
        <v>0.685993554346033</v>
      </c>
      <c r="V5711" s="0" t="n">
        <f aca="false">K5711</f>
        <v>57.2614171940546</v>
      </c>
      <c r="W5711" s="0" t="n">
        <f aca="false">J5711</f>
        <v>935</v>
      </c>
    </row>
    <row r="5712" customFormat="false" ht="12.8" hidden="false" customHeight="false" outlineLevel="0" collapsed="false">
      <c r="A5712" s="0" t="s">
        <v>73</v>
      </c>
      <c r="B5712" s="0" t="s">
        <v>203</v>
      </c>
      <c r="C5712" s="0" t="s">
        <v>219</v>
      </c>
      <c r="D5712" s="0" t="s">
        <v>22</v>
      </c>
      <c r="E5712" s="0" t="s">
        <v>23</v>
      </c>
      <c r="F5712" s="0" t="s">
        <v>222</v>
      </c>
      <c r="G5712" s="0" t="s">
        <v>1612</v>
      </c>
      <c r="H5712" s="0" t="n">
        <v>0.570690864510559</v>
      </c>
      <c r="I5712" s="0" t="n">
        <v>23.6696205067146</v>
      </c>
      <c r="J5712" s="0" t="n">
        <v>0</v>
      </c>
      <c r="K5712" s="0" t="n">
        <f aca="false">I5712*SUMIFS(syst_chauffage!$H$3:$H$27,syst_chauffage!$B$3:$B$27,D5712,syst_chauffage!$C$3:$C$27,E5712)</f>
        <v>41.6827344734756</v>
      </c>
      <c r="L5712" s="12" t="n">
        <f aca="false">H5712*SUMIFS(syst_chauffage!$K$3:$K$27,syst_chauffage!$B$3:$B$27,D5712,syst_chauffage!$C$3:$C$27,E5712)</f>
        <v>0.570690864510559</v>
      </c>
      <c r="N5712" s="0" t="str">
        <f aca="false">A5712</f>
        <v>Café Hôtel Restaurant</v>
      </c>
      <c r="O5712" s="0" t="str">
        <f aca="false">B5712</f>
        <v>Café, cantine, traiteur</v>
      </c>
      <c r="P5712" s="0" t="str">
        <f aca="false">C5712</f>
        <v>Grande cantine</v>
      </c>
      <c r="Q5712" s="0" t="str">
        <f aca="false">D5712</f>
        <v>Chaudière fioul</v>
      </c>
      <c r="R5712" s="0" t="str">
        <f aca="false">E5712</f>
        <v>Fioul</v>
      </c>
      <c r="S5712" s="0" t="str">
        <f aca="false">F5712</f>
        <v>0204310303</v>
      </c>
      <c r="T5712" s="0" t="str">
        <f aca="false">G5712</f>
        <v>4</v>
      </c>
      <c r="U5712" s="0" t="n">
        <f aca="false">L5712</f>
        <v>0.570690864510559</v>
      </c>
      <c r="V5712" s="0" t="n">
        <f aca="false">K5712</f>
        <v>41.6827344734756</v>
      </c>
      <c r="W5712" s="0" t="n">
        <f aca="false">J5712</f>
        <v>0</v>
      </c>
    </row>
    <row r="5713" customFormat="false" ht="12.8" hidden="false" customHeight="false" outlineLevel="0" collapsed="false">
      <c r="A5713" s="0" t="s">
        <v>73</v>
      </c>
      <c r="B5713" s="0" t="s">
        <v>203</v>
      </c>
      <c r="C5713" s="0" t="s">
        <v>219</v>
      </c>
      <c r="D5713" s="0" t="s">
        <v>13</v>
      </c>
      <c r="E5713" s="0" t="s">
        <v>14</v>
      </c>
      <c r="F5713" s="0" t="s">
        <v>223</v>
      </c>
      <c r="G5713" s="0" t="s">
        <v>1612</v>
      </c>
      <c r="H5713" s="0" t="n">
        <v>0.686435101190093</v>
      </c>
      <c r="I5713" s="0" t="n">
        <v>17.019560285379</v>
      </c>
      <c r="J5713" s="0" t="n">
        <v>462</v>
      </c>
      <c r="K5713" s="0" t="n">
        <f aca="false">I5713*SUMIFS(syst_chauffage!$H$3:$H$27,syst_chauffage!$B$3:$B$27,D5713,syst_chauffage!$C$3:$C$27,E5713)</f>
        <v>34.3725633180618</v>
      </c>
      <c r="L5713" s="12" t="n">
        <f aca="false">H5713*SUMIFS(syst_chauffage!$K$3:$K$27,syst_chauffage!$B$3:$B$27,D5713,syst_chauffage!$C$3:$C$27,E5713)</f>
        <v>0.686435101190093</v>
      </c>
      <c r="N5713" s="0" t="str">
        <f aca="false">A5713</f>
        <v>Café Hôtel Restaurant</v>
      </c>
      <c r="O5713" s="0" t="str">
        <f aca="false">B5713</f>
        <v>Café, cantine, traiteur</v>
      </c>
      <c r="P5713" s="0" t="str">
        <f aca="false">C5713</f>
        <v>Grande cantine</v>
      </c>
      <c r="Q5713" s="0" t="str">
        <f aca="false">D5713</f>
        <v>Chaudière gaz</v>
      </c>
      <c r="R5713" s="0" t="str">
        <f aca="false">E5713</f>
        <v>Gaz</v>
      </c>
      <c r="S5713" s="0" t="str">
        <f aca="false">F5713</f>
        <v>0204310404</v>
      </c>
      <c r="T5713" s="0" t="str">
        <f aca="false">G5713</f>
        <v>4</v>
      </c>
      <c r="U5713" s="0" t="n">
        <f aca="false">L5713</f>
        <v>0.686435101190093</v>
      </c>
      <c r="V5713" s="0" t="n">
        <f aca="false">K5713</f>
        <v>34.3725633180618</v>
      </c>
      <c r="W5713" s="0" t="n">
        <f aca="false">J5713</f>
        <v>462</v>
      </c>
    </row>
    <row r="5714" customFormat="false" ht="12.8" hidden="false" customHeight="false" outlineLevel="0" collapsed="false">
      <c r="A5714" s="0" t="s">
        <v>73</v>
      </c>
      <c r="B5714" s="0" t="s">
        <v>203</v>
      </c>
      <c r="C5714" s="0" t="s">
        <v>219</v>
      </c>
      <c r="D5714" s="0" t="s">
        <v>29</v>
      </c>
      <c r="E5714" s="0" t="s">
        <v>30</v>
      </c>
      <c r="F5714" s="0" t="s">
        <v>224</v>
      </c>
      <c r="G5714" s="0" t="s">
        <v>1612</v>
      </c>
      <c r="H5714" s="0" t="n">
        <v>0.919999999999999</v>
      </c>
      <c r="I5714" s="0" t="n">
        <v>10.4</v>
      </c>
      <c r="J5714" s="0" t="n">
        <v>0</v>
      </c>
      <c r="K5714" s="0" t="n">
        <f aca="false">I5714*SUMIFS(syst_chauffage!$H$3:$H$27,syst_chauffage!$B$3:$B$27,D5714,syst_chauffage!$C$3:$C$27,E5714)</f>
        <v>3</v>
      </c>
      <c r="L5714" s="12" t="n">
        <f aca="false">H5714*SUMIFS(syst_chauffage!$K$3:$K$27,syst_chauffage!$B$3:$B$27,D5714,syst_chauffage!$C$3:$C$27,E5714)</f>
        <v>0.919999999999999</v>
      </c>
      <c r="N5714" s="0" t="str">
        <f aca="false">A5714</f>
        <v>Café Hôtel Restaurant</v>
      </c>
      <c r="O5714" s="0" t="str">
        <f aca="false">B5714</f>
        <v>Café, cantine, traiteur</v>
      </c>
      <c r="P5714" s="0" t="str">
        <f aca="false">C5714</f>
        <v>Grande cantine</v>
      </c>
      <c r="Q5714" s="0" t="str">
        <f aca="false">D5714</f>
        <v>Electrique direct</v>
      </c>
      <c r="R5714" s="0" t="str">
        <f aca="false">E5714</f>
        <v>Electricité</v>
      </c>
      <c r="S5714" s="0" t="str">
        <f aca="false">F5714</f>
        <v>0204310602</v>
      </c>
      <c r="T5714" s="0" t="str">
        <f aca="false">G5714</f>
        <v>4</v>
      </c>
      <c r="U5714" s="0" t="n">
        <f aca="false">L5714</f>
        <v>0.919999999999999</v>
      </c>
      <c r="V5714" s="0" t="n">
        <f aca="false">K5714</f>
        <v>3</v>
      </c>
      <c r="W5714" s="0" t="n">
        <f aca="false">J5714</f>
        <v>0</v>
      </c>
    </row>
    <row r="5715" customFormat="false" ht="12.8" hidden="false" customHeight="false" outlineLevel="0" collapsed="false">
      <c r="A5715" s="0" t="s">
        <v>73</v>
      </c>
      <c r="B5715" s="0" t="s">
        <v>203</v>
      </c>
      <c r="C5715" s="0" t="s">
        <v>219</v>
      </c>
      <c r="D5715" s="0" t="s">
        <v>36</v>
      </c>
      <c r="E5715" s="0" t="s">
        <v>30</v>
      </c>
      <c r="F5715" s="0" t="s">
        <v>225</v>
      </c>
      <c r="G5715" s="0" t="s">
        <v>1612</v>
      </c>
      <c r="H5715" s="0" t="n">
        <v>2.94489544186046</v>
      </c>
      <c r="I5715" s="0" t="n">
        <v>90.6908860173849</v>
      </c>
      <c r="J5715" s="0" t="n">
        <v>738</v>
      </c>
      <c r="K5715" s="0" t="n">
        <f aca="false">I5715*SUMIFS(syst_chauffage!$H$3:$H$27,syst_chauffage!$B$3:$B$27,D5715,syst_chauffage!$C$3:$C$27,E5715)</f>
        <v>56.1066514548289</v>
      </c>
      <c r="L5715" s="12" t="n">
        <f aca="false">H5715*SUMIFS(syst_chauffage!$K$3:$K$27,syst_chauffage!$B$3:$B$27,D5715,syst_chauffage!$C$3:$C$27,E5715)</f>
        <v>2.47427325480779</v>
      </c>
      <c r="N5715" s="0" t="str">
        <f aca="false">A5715</f>
        <v>Café Hôtel Restaurant</v>
      </c>
      <c r="O5715" s="0" t="str">
        <f aca="false">B5715</f>
        <v>Café, cantine, traiteur</v>
      </c>
      <c r="P5715" s="0" t="str">
        <f aca="false">C5715</f>
        <v>Grande cantine</v>
      </c>
      <c r="Q5715" s="0" t="str">
        <f aca="false">D5715</f>
        <v>PAC</v>
      </c>
      <c r="R5715" s="0" t="str">
        <f aca="false">E5715</f>
        <v>Electricité</v>
      </c>
      <c r="S5715" s="0" t="str">
        <f aca="false">F5715</f>
        <v>0204310902</v>
      </c>
      <c r="T5715" s="0" t="str">
        <f aca="false">G5715</f>
        <v>4</v>
      </c>
      <c r="U5715" s="0" t="n">
        <f aca="false">L5715</f>
        <v>2.47427325480779</v>
      </c>
      <c r="V5715" s="0" t="n">
        <f aca="false">K5715</f>
        <v>56.1066514548289</v>
      </c>
      <c r="W5715" s="0" t="n">
        <f aca="false">J5715</f>
        <v>738</v>
      </c>
    </row>
    <row r="5716" customFormat="false" ht="12.8" hidden="false" customHeight="false" outlineLevel="0" collapsed="false">
      <c r="A5716" s="0" t="s">
        <v>73</v>
      </c>
      <c r="B5716" s="0" t="s">
        <v>203</v>
      </c>
      <c r="C5716" s="0" t="s">
        <v>219</v>
      </c>
      <c r="D5716" s="0" t="s">
        <v>42</v>
      </c>
      <c r="E5716" s="0" t="s">
        <v>30</v>
      </c>
      <c r="F5716" s="0" t="s">
        <v>226</v>
      </c>
      <c r="G5716" s="0" t="s">
        <v>1612</v>
      </c>
      <c r="H5716" s="0" t="n">
        <v>2.80410195348837</v>
      </c>
      <c r="I5716" s="0" t="n">
        <v>44.5993275642808</v>
      </c>
      <c r="J5716" s="0" t="n">
        <v>738</v>
      </c>
      <c r="K5716" s="0" t="n">
        <f aca="false">I5716*SUMIFS(syst_chauffage!$H$3:$H$27,syst_chauffage!$B$3:$B$27,D5716,syst_chauffage!$C$3:$C$27,E5716)</f>
        <v>40.2594667139404</v>
      </c>
      <c r="L5716" s="12" t="n">
        <f aca="false">H5716*SUMIFS(syst_chauffage!$K$3:$K$27,syst_chauffage!$B$3:$B$27,D5716,syst_chauffage!$C$3:$C$27,E5716)</f>
        <v>2.49996610303434</v>
      </c>
      <c r="N5716" s="0" t="str">
        <f aca="false">A5716</f>
        <v>Café Hôtel Restaurant</v>
      </c>
      <c r="O5716" s="0" t="str">
        <f aca="false">B5716</f>
        <v>Café, cantine, traiteur</v>
      </c>
      <c r="P5716" s="0" t="str">
        <f aca="false">C5716</f>
        <v>Grande cantine</v>
      </c>
      <c r="Q5716" s="0" t="str">
        <f aca="false">D5716</f>
        <v>Rooftop</v>
      </c>
      <c r="R5716" s="0" t="str">
        <f aca="false">E5716</f>
        <v>Electricité</v>
      </c>
      <c r="S5716" s="0" t="str">
        <f aca="false">F5716</f>
        <v>0204311002</v>
      </c>
      <c r="T5716" s="0" t="str">
        <f aca="false">G5716</f>
        <v>4</v>
      </c>
      <c r="U5716" s="0" t="n">
        <f aca="false">L5716</f>
        <v>2.49996610303434</v>
      </c>
      <c r="V5716" s="0" t="n">
        <f aca="false">K5716</f>
        <v>40.2594667139404</v>
      </c>
      <c r="W5716" s="0" t="n">
        <f aca="false">J5716</f>
        <v>738</v>
      </c>
    </row>
    <row r="5717" customFormat="false" ht="12.8" hidden="false" customHeight="false" outlineLevel="0" collapsed="false">
      <c r="A5717" s="0" t="s">
        <v>73</v>
      </c>
      <c r="B5717" s="0" t="s">
        <v>203</v>
      </c>
      <c r="C5717" s="0" t="s">
        <v>219</v>
      </c>
      <c r="D5717" s="0" t="s">
        <v>51</v>
      </c>
      <c r="E5717" s="0" t="s">
        <v>57</v>
      </c>
      <c r="F5717" s="0" t="s">
        <v>227</v>
      </c>
      <c r="G5717" s="0" t="s">
        <v>1612</v>
      </c>
      <c r="H5717" s="0" t="n">
        <v>0.840736822660098</v>
      </c>
      <c r="I5717" s="0" t="n">
        <v>41.1201202825834</v>
      </c>
      <c r="J5717" s="0" t="n">
        <v>0</v>
      </c>
      <c r="K5717" s="0" t="n">
        <f aca="false">I5717*SUMIFS(syst_chauffage!$H$3:$H$27,syst_chauffage!$B$3:$B$27,D5717,syst_chauffage!$C$3:$C$27,E5717)</f>
        <v>87.1275253923045</v>
      </c>
      <c r="L5717" s="12" t="n">
        <f aca="false">H5717*SUMIFS(syst_chauffage!$K$3:$K$27,syst_chauffage!$B$3:$B$27,D5717,syst_chauffage!$C$3:$C$27,E5717)</f>
        <v>0.840736822660098</v>
      </c>
      <c r="N5717" s="0" t="str">
        <f aca="false">A5717</f>
        <v>Café Hôtel Restaurant</v>
      </c>
      <c r="O5717" s="0" t="str">
        <f aca="false">B5717</f>
        <v>Café, cantine, traiteur</v>
      </c>
      <c r="P5717" s="0" t="str">
        <f aca="false">C5717</f>
        <v>Grande cantine</v>
      </c>
      <c r="Q5717" s="0" t="str">
        <f aca="false">D5717</f>
        <v>Autre système centralisé performant</v>
      </c>
      <c r="R5717" s="0" t="str">
        <f aca="false">E5717</f>
        <v>Autres</v>
      </c>
      <c r="S5717" s="0" t="str">
        <f aca="false">F5717</f>
        <v>0204312101</v>
      </c>
      <c r="T5717" s="0" t="str">
        <f aca="false">G5717</f>
        <v>4</v>
      </c>
      <c r="U5717" s="0" t="n">
        <f aca="false">L5717</f>
        <v>0.840736822660098</v>
      </c>
      <c r="V5717" s="0" t="n">
        <f aca="false">K5717</f>
        <v>87.1275253923045</v>
      </c>
      <c r="W5717" s="0" t="n">
        <f aca="false">J5717</f>
        <v>0</v>
      </c>
    </row>
    <row r="5718" customFormat="false" ht="12.8" hidden="false" customHeight="false" outlineLevel="0" collapsed="false">
      <c r="A5718" s="0" t="s">
        <v>73</v>
      </c>
      <c r="B5718" s="0" t="s">
        <v>203</v>
      </c>
      <c r="C5718" s="0" t="s">
        <v>219</v>
      </c>
      <c r="D5718" s="0" t="s">
        <v>51</v>
      </c>
      <c r="E5718" s="0" t="s">
        <v>58</v>
      </c>
      <c r="F5718" s="0" t="s">
        <v>228</v>
      </c>
      <c r="G5718" s="0" t="s">
        <v>1612</v>
      </c>
      <c r="H5718" s="0" t="n">
        <v>0.791531024245423</v>
      </c>
      <c r="I5718" s="0" t="n">
        <v>41.4409986853911</v>
      </c>
      <c r="J5718" s="0" t="n">
        <v>935</v>
      </c>
      <c r="K5718" s="0" t="n">
        <f aca="false">I5718*SUMIFS(syst_chauffage!$H$3:$H$27,syst_chauffage!$B$3:$B$27,D5718,syst_chauffage!$C$3:$C$27,E5718)</f>
        <v>88.4350707625162</v>
      </c>
      <c r="L5718" s="12" t="n">
        <f aca="false">H5718*SUMIFS(syst_chauffage!$K$3:$K$27,syst_chauffage!$B$3:$B$27,D5718,syst_chauffage!$C$3:$C$27,E5718)</f>
        <v>0.791531024245423</v>
      </c>
      <c r="N5718" s="0" t="str">
        <f aca="false">A5718</f>
        <v>Café Hôtel Restaurant</v>
      </c>
      <c r="O5718" s="0" t="str">
        <f aca="false">B5718</f>
        <v>Café, cantine, traiteur</v>
      </c>
      <c r="P5718" s="0" t="str">
        <f aca="false">C5718</f>
        <v>Grande cantine</v>
      </c>
      <c r="Q5718" s="0" t="str">
        <f aca="false">D5718</f>
        <v>Autre système centralisé performant</v>
      </c>
      <c r="R5718" s="0" t="str">
        <f aca="false">E5718</f>
        <v>Urbain</v>
      </c>
      <c r="S5718" s="0" t="str">
        <f aca="false">F5718</f>
        <v>0204312106</v>
      </c>
      <c r="T5718" s="0" t="str">
        <f aca="false">G5718</f>
        <v>4</v>
      </c>
      <c r="U5718" s="0" t="n">
        <f aca="false">L5718</f>
        <v>0.791531024245423</v>
      </c>
      <c r="V5718" s="0" t="n">
        <f aca="false">K5718</f>
        <v>88.4350707625162</v>
      </c>
      <c r="W5718" s="0" t="n">
        <f aca="false">J5718</f>
        <v>935</v>
      </c>
    </row>
    <row r="5719" customFormat="false" ht="12.8" hidden="false" customHeight="false" outlineLevel="0" collapsed="false">
      <c r="A5719" s="0" t="s">
        <v>73</v>
      </c>
      <c r="B5719" s="0" t="s">
        <v>203</v>
      </c>
      <c r="C5719" s="0" t="s">
        <v>219</v>
      </c>
      <c r="D5719" s="0" t="s">
        <v>27</v>
      </c>
      <c r="E5719" s="0" t="s">
        <v>23</v>
      </c>
      <c r="F5719" s="0" t="s">
        <v>229</v>
      </c>
      <c r="G5719" s="0" t="s">
        <v>1612</v>
      </c>
      <c r="H5719" s="0" t="n">
        <v>0.756655537934347</v>
      </c>
      <c r="I5719" s="0" t="n">
        <v>28.1781196508507</v>
      </c>
      <c r="J5719" s="0" t="n">
        <v>1064</v>
      </c>
      <c r="K5719" s="0" t="n">
        <f aca="false">I5719*SUMIFS(syst_chauffage!$H$3:$H$27,syst_chauffage!$B$3:$B$27,D5719,syst_chauffage!$C$3:$C$27,E5719)</f>
        <v>72.2600585810881</v>
      </c>
      <c r="L5719" s="12" t="n">
        <f aca="false">H5719*SUMIFS(syst_chauffage!$K$3:$K$27,syst_chauffage!$B$3:$B$27,D5719,syst_chauffage!$C$3:$C$27,E5719)</f>
        <v>0.756655537934347</v>
      </c>
      <c r="N5719" s="0" t="str">
        <f aca="false">A5719</f>
        <v>Café Hôtel Restaurant</v>
      </c>
      <c r="O5719" s="0" t="str">
        <f aca="false">B5719</f>
        <v>Café, cantine, traiteur</v>
      </c>
      <c r="P5719" s="0" t="str">
        <f aca="false">C5719</f>
        <v>Grande cantine</v>
      </c>
      <c r="Q5719" s="0" t="str">
        <f aca="false">D5719</f>
        <v>Chaudière condensation fioul</v>
      </c>
      <c r="R5719" s="0" t="str">
        <f aca="false">E5719</f>
        <v>Fioul</v>
      </c>
      <c r="S5719" s="0" t="str">
        <f aca="false">F5719</f>
        <v>0204312303</v>
      </c>
      <c r="T5719" s="0" t="str">
        <f aca="false">G5719</f>
        <v>4</v>
      </c>
      <c r="U5719" s="0" t="n">
        <f aca="false">L5719</f>
        <v>0.756655537934347</v>
      </c>
      <c r="V5719" s="0" t="n">
        <f aca="false">K5719</f>
        <v>72.2600585810881</v>
      </c>
      <c r="W5719" s="0" t="n">
        <f aca="false">J5719</f>
        <v>1064</v>
      </c>
    </row>
    <row r="5720" customFormat="false" ht="12.8" hidden="false" customHeight="false" outlineLevel="0" collapsed="false">
      <c r="A5720" s="0" t="s">
        <v>73</v>
      </c>
      <c r="B5720" s="0" t="s">
        <v>203</v>
      </c>
      <c r="C5720" s="0" t="s">
        <v>219</v>
      </c>
      <c r="D5720" s="0" t="s">
        <v>18</v>
      </c>
      <c r="E5720" s="0" t="s">
        <v>14</v>
      </c>
      <c r="F5720" s="0" t="s">
        <v>230</v>
      </c>
      <c r="G5720" s="0" t="s">
        <v>1612</v>
      </c>
      <c r="H5720" s="0" t="n">
        <v>0.984276466931565</v>
      </c>
      <c r="I5720" s="0" t="n">
        <v>20.2613812921179</v>
      </c>
      <c r="J5720" s="0" t="n">
        <v>1064</v>
      </c>
      <c r="K5720" s="0" t="n">
        <f aca="false">I5720*SUMIFS(syst_chauffage!$H$3:$H$27,syst_chauffage!$B$3:$B$27,D5720,syst_chauffage!$C$3:$C$27,E5720)</f>
        <v>55.2108238848289</v>
      </c>
      <c r="L5720" s="12" t="n">
        <f aca="false">H5720*SUMIFS(syst_chauffage!$K$3:$K$27,syst_chauffage!$B$3:$B$27,D5720,syst_chauffage!$C$3:$C$27,E5720)</f>
        <v>0.956172313014668</v>
      </c>
      <c r="N5720" s="0" t="str">
        <f aca="false">A5720</f>
        <v>Café Hôtel Restaurant</v>
      </c>
      <c r="O5720" s="0" t="str">
        <f aca="false">B5720</f>
        <v>Café, cantine, traiteur</v>
      </c>
      <c r="P5720" s="0" t="str">
        <f aca="false">C5720</f>
        <v>Grande cantine</v>
      </c>
      <c r="Q5720" s="0" t="str">
        <f aca="false">D5720</f>
        <v>Chaudière condensation gaz</v>
      </c>
      <c r="R5720" s="0" t="str">
        <f aca="false">E5720</f>
        <v>Gaz</v>
      </c>
      <c r="S5720" s="0" t="str">
        <f aca="false">F5720</f>
        <v>0204312404</v>
      </c>
      <c r="T5720" s="0" t="str">
        <f aca="false">G5720</f>
        <v>4</v>
      </c>
      <c r="U5720" s="0" t="n">
        <f aca="false">L5720</f>
        <v>0.956172313014668</v>
      </c>
      <c r="V5720" s="0" t="n">
        <f aca="false">K5720</f>
        <v>55.2108238848289</v>
      </c>
      <c r="W5720" s="0" t="n">
        <f aca="false">J5720</f>
        <v>1064</v>
      </c>
    </row>
    <row r="5721" customFormat="false" ht="12.8" hidden="false" customHeight="false" outlineLevel="0" collapsed="false">
      <c r="A5721" s="0" t="s">
        <v>73</v>
      </c>
      <c r="B5721" s="0" t="s">
        <v>203</v>
      </c>
      <c r="C5721" s="0" t="s">
        <v>219</v>
      </c>
      <c r="D5721" s="0" t="s">
        <v>32</v>
      </c>
      <c r="E5721" s="0" t="s">
        <v>30</v>
      </c>
      <c r="F5721" s="0" t="s">
        <v>231</v>
      </c>
      <c r="G5721" s="0" t="s">
        <v>1612</v>
      </c>
      <c r="H5721" s="0" t="n">
        <v>1</v>
      </c>
      <c r="I5721" s="0" t="n">
        <v>12</v>
      </c>
      <c r="J5721" s="0" t="n">
        <v>0</v>
      </c>
      <c r="K5721" s="0" t="n">
        <f aca="false">I5721*SUMIFS(syst_chauffage!$H$3:$H$27,syst_chauffage!$B$3:$B$27,D5721,syst_chauffage!$C$3:$C$27,E5721)</f>
        <v>12</v>
      </c>
      <c r="L5721" s="12" t="n">
        <f aca="false">H5721*SUMIFS(syst_chauffage!$K$3:$K$27,syst_chauffage!$B$3:$B$27,D5721,syst_chauffage!$C$3:$C$27,E5721)</f>
        <v>1</v>
      </c>
      <c r="N5721" s="0" t="str">
        <f aca="false">A5721</f>
        <v>Café Hôtel Restaurant</v>
      </c>
      <c r="O5721" s="0" t="str">
        <f aca="false">B5721</f>
        <v>Café, cantine, traiteur</v>
      </c>
      <c r="P5721" s="0" t="str">
        <f aca="false">C5721</f>
        <v>Grande cantine</v>
      </c>
      <c r="Q5721" s="0" t="str">
        <f aca="false">D5721</f>
        <v>Electrique direct performant</v>
      </c>
      <c r="R5721" s="0" t="str">
        <f aca="false">E5721</f>
        <v>Electricité</v>
      </c>
      <c r="S5721" s="0" t="str">
        <f aca="false">F5721</f>
        <v>0204312602</v>
      </c>
      <c r="T5721" s="0" t="str">
        <f aca="false">G5721</f>
        <v>4</v>
      </c>
      <c r="U5721" s="0" t="n">
        <f aca="false">L5721</f>
        <v>1</v>
      </c>
      <c r="V5721" s="0" t="n">
        <f aca="false">K5721</f>
        <v>12</v>
      </c>
      <c r="W5721" s="0" t="n">
        <f aca="false">J5721</f>
        <v>0</v>
      </c>
    </row>
    <row r="5722" customFormat="false" ht="12.8" hidden="false" customHeight="false" outlineLevel="0" collapsed="false">
      <c r="A5722" s="0" t="s">
        <v>73</v>
      </c>
      <c r="B5722" s="0" t="s">
        <v>203</v>
      </c>
      <c r="C5722" s="0" t="s">
        <v>219</v>
      </c>
      <c r="D5722" s="0" t="s">
        <v>38</v>
      </c>
      <c r="E5722" s="0" t="s">
        <v>30</v>
      </c>
      <c r="F5722" s="0" t="s">
        <v>232</v>
      </c>
      <c r="G5722" s="0" t="s">
        <v>1612</v>
      </c>
      <c r="H5722" s="0" t="n">
        <v>3.39795627906976</v>
      </c>
      <c r="I5722" s="0" t="n">
        <v>107.965340496887</v>
      </c>
      <c r="J5722" s="0" t="n">
        <v>792</v>
      </c>
      <c r="K5722" s="0" t="n">
        <f aca="false">I5722*SUMIFS(syst_chauffage!$H$3:$H$27,syst_chauffage!$B$3:$B$27,D5722,syst_chauffage!$C$3:$C$27,E5722)</f>
        <v>109.130697003724</v>
      </c>
      <c r="L5722" s="12" t="n">
        <f aca="false">H5722*SUMIFS(syst_chauffage!$K$3:$K$27,syst_chauffage!$B$3:$B$27,D5722,syst_chauffage!$C$3:$C$27,E5722)</f>
        <v>3.03986496519792</v>
      </c>
      <c r="N5722" s="0" t="str">
        <f aca="false">A5722</f>
        <v>Café Hôtel Restaurant</v>
      </c>
      <c r="O5722" s="0" t="str">
        <f aca="false">B5722</f>
        <v>Café, cantine, traiteur</v>
      </c>
      <c r="P5722" s="0" t="str">
        <f aca="false">C5722</f>
        <v>Grande cantine</v>
      </c>
      <c r="Q5722" s="0" t="str">
        <f aca="false">D5722</f>
        <v>PAC performant</v>
      </c>
      <c r="R5722" s="0" t="str">
        <f aca="false">E5722</f>
        <v>Electricité</v>
      </c>
      <c r="S5722" s="0" t="str">
        <f aca="false">F5722</f>
        <v>0204312902</v>
      </c>
      <c r="T5722" s="0" t="str">
        <f aca="false">G5722</f>
        <v>4</v>
      </c>
      <c r="U5722" s="0" t="n">
        <f aca="false">L5722</f>
        <v>3.03986496519792</v>
      </c>
      <c r="V5722" s="0" t="n">
        <f aca="false">K5722</f>
        <v>109.130697003724</v>
      </c>
      <c r="W5722" s="0" t="n">
        <f aca="false">J5722</f>
        <v>792</v>
      </c>
    </row>
    <row r="5723" customFormat="false" ht="12.8" hidden="false" customHeight="false" outlineLevel="0" collapsed="false">
      <c r="A5723" s="0" t="s">
        <v>73</v>
      </c>
      <c r="B5723" s="0" t="s">
        <v>203</v>
      </c>
      <c r="C5723" s="0" t="s">
        <v>219</v>
      </c>
      <c r="D5723" s="0" t="s">
        <v>46</v>
      </c>
      <c r="E5723" s="0" t="s">
        <v>30</v>
      </c>
      <c r="F5723" s="0" t="s">
        <v>233</v>
      </c>
      <c r="G5723" s="0" t="s">
        <v>1612</v>
      </c>
      <c r="H5723" s="0" t="n">
        <v>3.32861023255814</v>
      </c>
      <c r="I5723" s="0" t="n">
        <v>53.0944375765247</v>
      </c>
      <c r="J5723" s="0" t="n">
        <v>792</v>
      </c>
      <c r="K5723" s="0" t="n">
        <f aca="false">I5723*SUMIFS(syst_chauffage!$H$3:$H$27,syst_chauffage!$B$3:$B$27,D5723,syst_chauffage!$C$3:$C$27,E5723)</f>
        <v>92.1139370359957</v>
      </c>
      <c r="L5723" s="12" t="n">
        <f aca="false">H5723*SUMIFS(syst_chauffage!$K$3:$K$27,syst_chauffage!$B$3:$B$27,D5723,syst_chauffage!$C$3:$C$27,E5723)</f>
        <v>3.00077723502174</v>
      </c>
      <c r="N5723" s="0" t="str">
        <f aca="false">A5723</f>
        <v>Café Hôtel Restaurant</v>
      </c>
      <c r="O5723" s="0" t="str">
        <f aca="false">B5723</f>
        <v>Café, cantine, traiteur</v>
      </c>
      <c r="P5723" s="0" t="str">
        <f aca="false">C5723</f>
        <v>Grande cantine</v>
      </c>
      <c r="Q5723" s="0" t="str">
        <f aca="false">D5723</f>
        <v>Rooftop performant</v>
      </c>
      <c r="R5723" s="0" t="str">
        <f aca="false">E5723</f>
        <v>Electricité</v>
      </c>
      <c r="S5723" s="0" t="str">
        <f aca="false">F5723</f>
        <v>0204313002</v>
      </c>
      <c r="T5723" s="0" t="str">
        <f aca="false">G5723</f>
        <v>4</v>
      </c>
      <c r="U5723" s="0" t="n">
        <f aca="false">L5723</f>
        <v>3.00077723502174</v>
      </c>
      <c r="V5723" s="0" t="n">
        <f aca="false">K5723</f>
        <v>92.1139370359957</v>
      </c>
      <c r="W5723" s="0" t="n">
        <f aca="false">J5723</f>
        <v>792</v>
      </c>
    </row>
    <row r="5724" customFormat="false" ht="12.8" hidden="false" customHeight="false" outlineLevel="0" collapsed="false">
      <c r="A5724" s="0" t="s">
        <v>73</v>
      </c>
      <c r="B5724" s="0" t="s">
        <v>203</v>
      </c>
      <c r="C5724" s="0" t="s">
        <v>234</v>
      </c>
      <c r="D5724" s="0" t="s">
        <v>19</v>
      </c>
      <c r="E5724" s="0" t="s">
        <v>57</v>
      </c>
      <c r="F5724" s="0" t="s">
        <v>235</v>
      </c>
      <c r="G5724" s="0" t="s">
        <v>1612</v>
      </c>
      <c r="H5724" s="0" t="n">
        <v>0.732082911982879</v>
      </c>
      <c r="I5724" s="0" t="n">
        <v>38.8269056930082</v>
      </c>
      <c r="J5724" s="0" t="n">
        <v>0</v>
      </c>
      <c r="K5724" s="0" t="n">
        <f aca="false">I5724*SUMIFS(syst_chauffage!$H$3:$H$27,syst_chauffage!$B$3:$B$27,D5724,syst_chauffage!$C$3:$C$27,E5724)</f>
        <v>54.0655604896814</v>
      </c>
      <c r="L5724" s="12" t="n">
        <f aca="false">H5724*SUMIFS(syst_chauffage!$K$3:$K$27,syst_chauffage!$B$3:$B$27,D5724,syst_chauffage!$C$3:$C$27,E5724)</f>
        <v>0.732082911982879</v>
      </c>
      <c r="N5724" s="0" t="str">
        <f aca="false">A5724</f>
        <v>Café Hôtel Restaurant</v>
      </c>
      <c r="O5724" s="0" t="str">
        <f aca="false">B5724</f>
        <v>Café, cantine, traiteur</v>
      </c>
      <c r="P5724" s="0" t="str">
        <f aca="false">C5724</f>
        <v>Petit bar café tabac</v>
      </c>
      <c r="Q5724" s="0" t="str">
        <f aca="false">D5724</f>
        <v>Autre système centralisé</v>
      </c>
      <c r="R5724" s="0" t="str">
        <f aca="false">E5724</f>
        <v>Autres</v>
      </c>
      <c r="S5724" s="0" t="str">
        <f aca="false">F5724</f>
        <v>0204620101</v>
      </c>
      <c r="T5724" s="0" t="str">
        <f aca="false">G5724</f>
        <v>4</v>
      </c>
      <c r="U5724" s="0" t="n">
        <f aca="false">L5724</f>
        <v>0.732082911982879</v>
      </c>
      <c r="V5724" s="0" t="n">
        <f aca="false">K5724</f>
        <v>54.0655604896814</v>
      </c>
      <c r="W5724" s="0" t="n">
        <f aca="false">J5724</f>
        <v>0</v>
      </c>
    </row>
    <row r="5725" customFormat="false" ht="12.8" hidden="false" customHeight="false" outlineLevel="0" collapsed="false">
      <c r="A5725" s="0" t="s">
        <v>73</v>
      </c>
      <c r="B5725" s="0" t="s">
        <v>203</v>
      </c>
      <c r="C5725" s="0" t="s">
        <v>234</v>
      </c>
      <c r="D5725" s="0" t="s">
        <v>19</v>
      </c>
      <c r="E5725" s="0" t="s">
        <v>58</v>
      </c>
      <c r="F5725" s="0" t="s">
        <v>236</v>
      </c>
      <c r="G5725" s="0" t="s">
        <v>1612</v>
      </c>
      <c r="H5725" s="0" t="n">
        <v>0.718631358599432</v>
      </c>
      <c r="I5725" s="0" t="n">
        <v>38.8383561710724</v>
      </c>
      <c r="J5725" s="0" t="n">
        <v>935</v>
      </c>
      <c r="K5725" s="0" t="n">
        <f aca="false">I5725*SUMIFS(syst_chauffage!$H$3:$H$27,syst_chauffage!$B$3:$B$27,D5725,syst_chauffage!$C$3:$C$27,E5725)</f>
        <v>63.8871380652415</v>
      </c>
      <c r="L5725" s="12" t="n">
        <f aca="false">H5725*SUMIFS(syst_chauffage!$K$3:$K$27,syst_chauffage!$B$3:$B$27,D5725,syst_chauffage!$C$3:$C$27,E5725)</f>
        <v>0.718631358599432</v>
      </c>
      <c r="N5725" s="0" t="str">
        <f aca="false">A5725</f>
        <v>Café Hôtel Restaurant</v>
      </c>
      <c r="O5725" s="0" t="str">
        <f aca="false">B5725</f>
        <v>Café, cantine, traiteur</v>
      </c>
      <c r="P5725" s="0" t="str">
        <f aca="false">C5725</f>
        <v>Petit bar café tabac</v>
      </c>
      <c r="Q5725" s="0" t="str">
        <f aca="false">D5725</f>
        <v>Autre système centralisé</v>
      </c>
      <c r="R5725" s="0" t="str">
        <f aca="false">E5725</f>
        <v>Urbain</v>
      </c>
      <c r="S5725" s="0" t="str">
        <f aca="false">F5725</f>
        <v>0204620106</v>
      </c>
      <c r="T5725" s="0" t="str">
        <f aca="false">G5725</f>
        <v>4</v>
      </c>
      <c r="U5725" s="0" t="n">
        <f aca="false">L5725</f>
        <v>0.718631358599432</v>
      </c>
      <c r="V5725" s="0" t="n">
        <f aca="false">K5725</f>
        <v>63.8871380652415</v>
      </c>
      <c r="W5725" s="0" t="n">
        <f aca="false">J5725</f>
        <v>935</v>
      </c>
    </row>
    <row r="5726" customFormat="false" ht="12.8" hidden="false" customHeight="false" outlineLevel="0" collapsed="false">
      <c r="A5726" s="0" t="s">
        <v>73</v>
      </c>
      <c r="B5726" s="0" t="s">
        <v>203</v>
      </c>
      <c r="C5726" s="0" t="s">
        <v>234</v>
      </c>
      <c r="D5726" s="0" t="s">
        <v>22</v>
      </c>
      <c r="E5726" s="0" t="s">
        <v>23</v>
      </c>
      <c r="F5726" s="0" t="s">
        <v>237</v>
      </c>
      <c r="G5726" s="0" t="s">
        <v>1612</v>
      </c>
      <c r="H5726" s="0" t="n">
        <v>0.557298053687021</v>
      </c>
      <c r="I5726" s="0" t="n">
        <v>42.16296</v>
      </c>
      <c r="J5726" s="0" t="n">
        <v>0</v>
      </c>
      <c r="K5726" s="0" t="n">
        <f aca="false">I5726*SUMIFS(syst_chauffage!$H$3:$H$27,syst_chauffage!$B$3:$B$27,D5726,syst_chauffage!$C$3:$C$27,E5726)</f>
        <v>74.249921573403</v>
      </c>
      <c r="L5726" s="12" t="n">
        <f aca="false">H5726*SUMIFS(syst_chauffage!$K$3:$K$27,syst_chauffage!$B$3:$B$27,D5726,syst_chauffage!$C$3:$C$27,E5726)</f>
        <v>0.557298053687021</v>
      </c>
      <c r="N5726" s="0" t="str">
        <f aca="false">A5726</f>
        <v>Café Hôtel Restaurant</v>
      </c>
      <c r="O5726" s="0" t="str">
        <f aca="false">B5726</f>
        <v>Café, cantine, traiteur</v>
      </c>
      <c r="P5726" s="0" t="str">
        <f aca="false">C5726</f>
        <v>Petit bar café tabac</v>
      </c>
      <c r="Q5726" s="0" t="str">
        <f aca="false">D5726</f>
        <v>Chaudière fioul</v>
      </c>
      <c r="R5726" s="0" t="str">
        <f aca="false">E5726</f>
        <v>Fioul</v>
      </c>
      <c r="S5726" s="0" t="str">
        <f aca="false">F5726</f>
        <v>0204620303</v>
      </c>
      <c r="T5726" s="0" t="str">
        <f aca="false">G5726</f>
        <v>4</v>
      </c>
      <c r="U5726" s="0" t="n">
        <f aca="false">L5726</f>
        <v>0.557298053687021</v>
      </c>
      <c r="V5726" s="0" t="n">
        <f aca="false">K5726</f>
        <v>74.249921573403</v>
      </c>
      <c r="W5726" s="0" t="n">
        <f aca="false">J5726</f>
        <v>0</v>
      </c>
    </row>
    <row r="5727" customFormat="false" ht="12.8" hidden="false" customHeight="false" outlineLevel="0" collapsed="false">
      <c r="A5727" s="0" t="s">
        <v>73</v>
      </c>
      <c r="B5727" s="0" t="s">
        <v>203</v>
      </c>
      <c r="C5727" s="0" t="s">
        <v>234</v>
      </c>
      <c r="D5727" s="0" t="s">
        <v>13</v>
      </c>
      <c r="E5727" s="0" t="s">
        <v>14</v>
      </c>
      <c r="F5727" s="0" t="s">
        <v>238</v>
      </c>
      <c r="G5727" s="0" t="s">
        <v>1612</v>
      </c>
      <c r="H5727" s="0" t="n">
        <v>0.673018751521657</v>
      </c>
      <c r="I5727" s="0" t="n">
        <v>42.16296</v>
      </c>
      <c r="J5727" s="0" t="n">
        <v>392</v>
      </c>
      <c r="K5727" s="0" t="n">
        <f aca="false">I5727*SUMIFS(syst_chauffage!$H$3:$H$27,syst_chauffage!$B$3:$B$27,D5727,syst_chauffage!$C$3:$C$27,E5727)</f>
        <v>85.1519656193417</v>
      </c>
      <c r="L5727" s="12" t="n">
        <f aca="false">H5727*SUMIFS(syst_chauffage!$K$3:$K$27,syst_chauffage!$B$3:$B$27,D5727,syst_chauffage!$C$3:$C$27,E5727)</f>
        <v>0.673018751521657</v>
      </c>
      <c r="N5727" s="0" t="str">
        <f aca="false">A5727</f>
        <v>Café Hôtel Restaurant</v>
      </c>
      <c r="O5727" s="0" t="str">
        <f aca="false">B5727</f>
        <v>Café, cantine, traiteur</v>
      </c>
      <c r="P5727" s="0" t="str">
        <f aca="false">C5727</f>
        <v>Petit bar café tabac</v>
      </c>
      <c r="Q5727" s="0" t="str">
        <f aca="false">D5727</f>
        <v>Chaudière gaz</v>
      </c>
      <c r="R5727" s="0" t="str">
        <f aca="false">E5727</f>
        <v>Gaz</v>
      </c>
      <c r="S5727" s="0" t="str">
        <f aca="false">F5727</f>
        <v>0204620404</v>
      </c>
      <c r="T5727" s="0" t="str">
        <f aca="false">G5727</f>
        <v>4</v>
      </c>
      <c r="U5727" s="0" t="n">
        <f aca="false">L5727</f>
        <v>0.673018751521657</v>
      </c>
      <c r="V5727" s="0" t="n">
        <f aca="false">K5727</f>
        <v>85.1519656193417</v>
      </c>
      <c r="W5727" s="0" t="n">
        <f aca="false">J5727</f>
        <v>392</v>
      </c>
    </row>
    <row r="5728" customFormat="false" ht="12.8" hidden="false" customHeight="false" outlineLevel="0" collapsed="false">
      <c r="A5728" s="0" t="s">
        <v>73</v>
      </c>
      <c r="B5728" s="0" t="s">
        <v>203</v>
      </c>
      <c r="C5728" s="0" t="s">
        <v>234</v>
      </c>
      <c r="D5728" s="0" t="s">
        <v>29</v>
      </c>
      <c r="E5728" s="0" t="s">
        <v>30</v>
      </c>
      <c r="F5728" s="0" t="s">
        <v>239</v>
      </c>
      <c r="G5728" s="0" t="s">
        <v>1612</v>
      </c>
      <c r="H5728" s="0" t="n">
        <v>0.92</v>
      </c>
      <c r="I5728" s="0" t="n">
        <v>10.4</v>
      </c>
      <c r="J5728" s="0" t="n">
        <v>0</v>
      </c>
      <c r="K5728" s="0" t="n">
        <f aca="false">I5728*SUMIFS(syst_chauffage!$H$3:$H$27,syst_chauffage!$B$3:$B$27,D5728,syst_chauffage!$C$3:$C$27,E5728)</f>
        <v>3</v>
      </c>
      <c r="L5728" s="12" t="n">
        <f aca="false">H5728*SUMIFS(syst_chauffage!$K$3:$K$27,syst_chauffage!$B$3:$B$27,D5728,syst_chauffage!$C$3:$C$27,E5728)</f>
        <v>0.92</v>
      </c>
      <c r="N5728" s="0" t="str">
        <f aca="false">A5728</f>
        <v>Café Hôtel Restaurant</v>
      </c>
      <c r="O5728" s="0" t="str">
        <f aca="false">B5728</f>
        <v>Café, cantine, traiteur</v>
      </c>
      <c r="P5728" s="0" t="str">
        <f aca="false">C5728</f>
        <v>Petit bar café tabac</v>
      </c>
      <c r="Q5728" s="0" t="str">
        <f aca="false">D5728</f>
        <v>Electrique direct</v>
      </c>
      <c r="R5728" s="0" t="str">
        <f aca="false">E5728</f>
        <v>Electricité</v>
      </c>
      <c r="S5728" s="0" t="str">
        <f aca="false">F5728</f>
        <v>0204620602</v>
      </c>
      <c r="T5728" s="0" t="str">
        <f aca="false">G5728</f>
        <v>4</v>
      </c>
      <c r="U5728" s="0" t="n">
        <f aca="false">L5728</f>
        <v>0.92</v>
      </c>
      <c r="V5728" s="0" t="n">
        <f aca="false">K5728</f>
        <v>3</v>
      </c>
      <c r="W5728" s="0" t="n">
        <f aca="false">J5728</f>
        <v>0</v>
      </c>
    </row>
    <row r="5729" customFormat="false" ht="12.8" hidden="false" customHeight="false" outlineLevel="0" collapsed="false">
      <c r="A5729" s="0" t="s">
        <v>73</v>
      </c>
      <c r="B5729" s="0" t="s">
        <v>203</v>
      </c>
      <c r="C5729" s="0" t="s">
        <v>234</v>
      </c>
      <c r="D5729" s="0" t="s">
        <v>36</v>
      </c>
      <c r="E5729" s="0" t="s">
        <v>30</v>
      </c>
      <c r="F5729" s="0" t="s">
        <v>240</v>
      </c>
      <c r="G5729" s="0" t="s">
        <v>1612</v>
      </c>
      <c r="H5729" s="0" t="n">
        <v>2.94489544186046</v>
      </c>
      <c r="I5729" s="0" t="n">
        <v>72.2971635436096</v>
      </c>
      <c r="J5729" s="0" t="n">
        <v>738</v>
      </c>
      <c r="K5729" s="0" t="n">
        <f aca="false">I5729*SUMIFS(syst_chauffage!$H$3:$H$27,syst_chauffage!$B$3:$B$27,D5729,syst_chauffage!$C$3:$C$27,E5729)</f>
        <v>44.7272260118452</v>
      </c>
      <c r="L5729" s="12" t="n">
        <f aca="false">H5729*SUMIFS(syst_chauffage!$K$3:$K$27,syst_chauffage!$B$3:$B$27,D5729,syst_chauffage!$C$3:$C$27,E5729)</f>
        <v>2.47427325480779</v>
      </c>
      <c r="N5729" s="0" t="str">
        <f aca="false">A5729</f>
        <v>Café Hôtel Restaurant</v>
      </c>
      <c r="O5729" s="0" t="str">
        <f aca="false">B5729</f>
        <v>Café, cantine, traiteur</v>
      </c>
      <c r="P5729" s="0" t="str">
        <f aca="false">C5729</f>
        <v>Petit bar café tabac</v>
      </c>
      <c r="Q5729" s="0" t="str">
        <f aca="false">D5729</f>
        <v>PAC</v>
      </c>
      <c r="R5729" s="0" t="str">
        <f aca="false">E5729</f>
        <v>Electricité</v>
      </c>
      <c r="S5729" s="0" t="str">
        <f aca="false">F5729</f>
        <v>0204620902</v>
      </c>
      <c r="T5729" s="0" t="str">
        <f aca="false">G5729</f>
        <v>4</v>
      </c>
      <c r="U5729" s="0" t="n">
        <f aca="false">L5729</f>
        <v>2.47427325480779</v>
      </c>
      <c r="V5729" s="0" t="n">
        <f aca="false">K5729</f>
        <v>44.7272260118452</v>
      </c>
      <c r="W5729" s="0" t="n">
        <f aca="false">J5729</f>
        <v>738</v>
      </c>
    </row>
    <row r="5730" customFormat="false" ht="12.8" hidden="false" customHeight="false" outlineLevel="0" collapsed="false">
      <c r="A5730" s="0" t="s">
        <v>73</v>
      </c>
      <c r="B5730" s="0" t="s">
        <v>203</v>
      </c>
      <c r="C5730" s="0" t="s">
        <v>234</v>
      </c>
      <c r="D5730" s="0" t="s">
        <v>42</v>
      </c>
      <c r="E5730" s="0" t="s">
        <v>30</v>
      </c>
      <c r="F5730" s="0" t="s">
        <v>241</v>
      </c>
      <c r="G5730" s="0" t="s">
        <v>1612</v>
      </c>
      <c r="H5730" s="0" t="n">
        <v>2.80410195348837</v>
      </c>
      <c r="I5730" s="0" t="n">
        <v>69.855135</v>
      </c>
      <c r="J5730" s="0" t="n">
        <v>738</v>
      </c>
      <c r="K5730" s="0" t="n">
        <f aca="false">I5730*SUMIFS(syst_chauffage!$H$3:$H$27,syst_chauffage!$B$3:$B$27,D5730,syst_chauffage!$C$3:$C$27,E5730)</f>
        <v>63.0576879948899</v>
      </c>
      <c r="L5730" s="12" t="n">
        <f aca="false">H5730*SUMIFS(syst_chauffage!$K$3:$K$27,syst_chauffage!$B$3:$B$27,D5730,syst_chauffage!$C$3:$C$27,E5730)</f>
        <v>2.49996610303434</v>
      </c>
      <c r="N5730" s="0" t="str">
        <f aca="false">A5730</f>
        <v>Café Hôtel Restaurant</v>
      </c>
      <c r="O5730" s="0" t="str">
        <f aca="false">B5730</f>
        <v>Café, cantine, traiteur</v>
      </c>
      <c r="P5730" s="0" t="str">
        <f aca="false">C5730</f>
        <v>Petit bar café tabac</v>
      </c>
      <c r="Q5730" s="0" t="str">
        <f aca="false">D5730</f>
        <v>Rooftop</v>
      </c>
      <c r="R5730" s="0" t="str">
        <f aca="false">E5730</f>
        <v>Electricité</v>
      </c>
      <c r="S5730" s="0" t="str">
        <f aca="false">F5730</f>
        <v>0204621002</v>
      </c>
      <c r="T5730" s="0" t="str">
        <f aca="false">G5730</f>
        <v>4</v>
      </c>
      <c r="U5730" s="0" t="n">
        <f aca="false">L5730</f>
        <v>2.49996610303434</v>
      </c>
      <c r="V5730" s="0" t="n">
        <f aca="false">K5730</f>
        <v>63.0576879948899</v>
      </c>
      <c r="W5730" s="0" t="n">
        <f aca="false">J5730</f>
        <v>738</v>
      </c>
    </row>
    <row r="5731" customFormat="false" ht="12.8" hidden="false" customHeight="false" outlineLevel="0" collapsed="false">
      <c r="A5731" s="0" t="s">
        <v>73</v>
      </c>
      <c r="B5731" s="0" t="s">
        <v>203</v>
      </c>
      <c r="C5731" s="0" t="s">
        <v>234</v>
      </c>
      <c r="D5731" s="0" t="s">
        <v>51</v>
      </c>
      <c r="E5731" s="0" t="s">
        <v>57</v>
      </c>
      <c r="F5731" s="0" t="s">
        <v>242</v>
      </c>
      <c r="G5731" s="0" t="s">
        <v>1612</v>
      </c>
      <c r="H5731" s="0" t="n">
        <v>0.844711052287937</v>
      </c>
      <c r="I5731" s="0" t="n">
        <v>46.2225067773907</v>
      </c>
      <c r="J5731" s="0" t="n">
        <v>0</v>
      </c>
      <c r="K5731" s="0" t="n">
        <f aca="false">I5731*SUMIFS(syst_chauffage!$H$3:$H$27,syst_chauffage!$B$3:$B$27,D5731,syst_chauffage!$C$3:$C$27,E5731)</f>
        <v>97.9387366882006</v>
      </c>
      <c r="L5731" s="12" t="n">
        <f aca="false">H5731*SUMIFS(syst_chauffage!$K$3:$K$27,syst_chauffage!$B$3:$B$27,D5731,syst_chauffage!$C$3:$C$27,E5731)</f>
        <v>0.844711052287937</v>
      </c>
      <c r="N5731" s="0" t="str">
        <f aca="false">A5731</f>
        <v>Café Hôtel Restaurant</v>
      </c>
      <c r="O5731" s="0" t="str">
        <f aca="false">B5731</f>
        <v>Café, cantine, traiteur</v>
      </c>
      <c r="P5731" s="0" t="str">
        <f aca="false">C5731</f>
        <v>Petit bar café tabac</v>
      </c>
      <c r="Q5731" s="0" t="str">
        <f aca="false">D5731</f>
        <v>Autre système centralisé performant</v>
      </c>
      <c r="R5731" s="0" t="str">
        <f aca="false">E5731</f>
        <v>Autres</v>
      </c>
      <c r="S5731" s="0" t="str">
        <f aca="false">F5731</f>
        <v>0204622101</v>
      </c>
      <c r="T5731" s="0" t="str">
        <f aca="false">G5731</f>
        <v>4</v>
      </c>
      <c r="U5731" s="0" t="n">
        <f aca="false">L5731</f>
        <v>0.844711052287937</v>
      </c>
      <c r="V5731" s="0" t="n">
        <f aca="false">K5731</f>
        <v>97.9387366882006</v>
      </c>
      <c r="W5731" s="0" t="n">
        <f aca="false">J5731</f>
        <v>0</v>
      </c>
    </row>
    <row r="5732" customFormat="false" ht="12.8" hidden="false" customHeight="false" outlineLevel="0" collapsed="false">
      <c r="A5732" s="0" t="s">
        <v>73</v>
      </c>
      <c r="B5732" s="0" t="s">
        <v>203</v>
      </c>
      <c r="C5732" s="0" t="s">
        <v>234</v>
      </c>
      <c r="D5732" s="0" t="s">
        <v>51</v>
      </c>
      <c r="E5732" s="0" t="s">
        <v>58</v>
      </c>
      <c r="F5732" s="0" t="s">
        <v>243</v>
      </c>
      <c r="G5732" s="0" t="s">
        <v>1612</v>
      </c>
      <c r="H5732" s="0" t="n">
        <v>0.829190029153191</v>
      </c>
      <c r="I5732" s="0" t="n">
        <v>46.2361382988958</v>
      </c>
      <c r="J5732" s="0" t="n">
        <v>935</v>
      </c>
      <c r="K5732" s="0" t="n">
        <f aca="false">I5732*SUMIFS(syst_chauffage!$H$3:$H$27,syst_chauffage!$B$3:$B$27,D5732,syst_chauffage!$C$3:$C$27,E5732)</f>
        <v>98.6678963335351</v>
      </c>
      <c r="L5732" s="12" t="n">
        <f aca="false">H5732*SUMIFS(syst_chauffage!$K$3:$K$27,syst_chauffage!$B$3:$B$27,D5732,syst_chauffage!$C$3:$C$27,E5732)</f>
        <v>0.829190029153191</v>
      </c>
      <c r="N5732" s="0" t="str">
        <f aca="false">A5732</f>
        <v>Café Hôtel Restaurant</v>
      </c>
      <c r="O5732" s="0" t="str">
        <f aca="false">B5732</f>
        <v>Café, cantine, traiteur</v>
      </c>
      <c r="P5732" s="0" t="str">
        <f aca="false">C5732</f>
        <v>Petit bar café tabac</v>
      </c>
      <c r="Q5732" s="0" t="str">
        <f aca="false">D5732</f>
        <v>Autre système centralisé performant</v>
      </c>
      <c r="R5732" s="0" t="str">
        <f aca="false">E5732</f>
        <v>Urbain</v>
      </c>
      <c r="S5732" s="0" t="str">
        <f aca="false">F5732</f>
        <v>0204622106</v>
      </c>
      <c r="T5732" s="0" t="str">
        <f aca="false">G5732</f>
        <v>4</v>
      </c>
      <c r="U5732" s="0" t="n">
        <f aca="false">L5732</f>
        <v>0.829190029153191</v>
      </c>
      <c r="V5732" s="0" t="n">
        <f aca="false">K5732</f>
        <v>98.6678963335351</v>
      </c>
      <c r="W5732" s="0" t="n">
        <f aca="false">J5732</f>
        <v>935</v>
      </c>
    </row>
    <row r="5733" customFormat="false" ht="12.8" hidden="false" customHeight="false" outlineLevel="0" collapsed="false">
      <c r="A5733" s="0" t="s">
        <v>73</v>
      </c>
      <c r="B5733" s="0" t="s">
        <v>203</v>
      </c>
      <c r="C5733" s="0" t="s">
        <v>234</v>
      </c>
      <c r="D5733" s="0" t="s">
        <v>27</v>
      </c>
      <c r="E5733" s="0" t="s">
        <v>23</v>
      </c>
      <c r="F5733" s="0" t="s">
        <v>244</v>
      </c>
      <c r="G5733" s="0" t="s">
        <v>1612</v>
      </c>
      <c r="H5733" s="0" t="n">
        <v>0.747392581912613</v>
      </c>
      <c r="I5733" s="0" t="n">
        <v>50.194</v>
      </c>
      <c r="J5733" s="0" t="n">
        <v>882</v>
      </c>
      <c r="K5733" s="0" t="n">
        <f aca="false">I5733*SUMIFS(syst_chauffage!$H$3:$H$27,syst_chauffage!$B$3:$B$27,D5733,syst_chauffage!$C$3:$C$27,E5733)</f>
        <v>128.717651332339</v>
      </c>
      <c r="L5733" s="12" t="n">
        <f aca="false">H5733*SUMIFS(syst_chauffage!$K$3:$K$27,syst_chauffage!$B$3:$B$27,D5733,syst_chauffage!$C$3:$C$27,E5733)</f>
        <v>0.747392581912613</v>
      </c>
      <c r="N5733" s="0" t="str">
        <f aca="false">A5733</f>
        <v>Café Hôtel Restaurant</v>
      </c>
      <c r="O5733" s="0" t="str">
        <f aca="false">B5733</f>
        <v>Café, cantine, traiteur</v>
      </c>
      <c r="P5733" s="0" t="str">
        <f aca="false">C5733</f>
        <v>Petit bar café tabac</v>
      </c>
      <c r="Q5733" s="0" t="str">
        <f aca="false">D5733</f>
        <v>Chaudière condensation fioul</v>
      </c>
      <c r="R5733" s="0" t="str">
        <f aca="false">E5733</f>
        <v>Fioul</v>
      </c>
      <c r="S5733" s="0" t="str">
        <f aca="false">F5733</f>
        <v>0204622303</v>
      </c>
      <c r="T5733" s="0" t="str">
        <f aca="false">G5733</f>
        <v>4</v>
      </c>
      <c r="U5733" s="0" t="n">
        <f aca="false">L5733</f>
        <v>0.747392581912613</v>
      </c>
      <c r="V5733" s="0" t="n">
        <f aca="false">K5733</f>
        <v>128.717651332339</v>
      </c>
      <c r="W5733" s="0" t="n">
        <f aca="false">J5733</f>
        <v>882</v>
      </c>
    </row>
    <row r="5734" customFormat="false" ht="12.8" hidden="false" customHeight="false" outlineLevel="0" collapsed="false">
      <c r="A5734" s="0" t="s">
        <v>73</v>
      </c>
      <c r="B5734" s="0" t="s">
        <v>203</v>
      </c>
      <c r="C5734" s="0" t="s">
        <v>234</v>
      </c>
      <c r="D5734" s="0" t="s">
        <v>18</v>
      </c>
      <c r="E5734" s="0" t="s">
        <v>14</v>
      </c>
      <c r="F5734" s="0" t="s">
        <v>245</v>
      </c>
      <c r="G5734" s="0" t="s">
        <v>1612</v>
      </c>
      <c r="H5734" s="0" t="n">
        <v>0.974998744269499</v>
      </c>
      <c r="I5734" s="0" t="n">
        <v>50.194</v>
      </c>
      <c r="J5734" s="0" t="n">
        <v>882</v>
      </c>
      <c r="K5734" s="0" t="n">
        <f aca="false">I5734*SUMIFS(syst_chauffage!$H$3:$H$27,syst_chauffage!$B$3:$B$27,D5734,syst_chauffage!$C$3:$C$27,E5734)</f>
        <v>136.775082316484</v>
      </c>
      <c r="L5734" s="12" t="n">
        <f aca="false">H5734*SUMIFS(syst_chauffage!$K$3:$K$27,syst_chauffage!$B$3:$B$27,D5734,syst_chauffage!$C$3:$C$27,E5734)</f>
        <v>0.947159498185364</v>
      </c>
      <c r="N5734" s="0" t="str">
        <f aca="false">A5734</f>
        <v>Café Hôtel Restaurant</v>
      </c>
      <c r="O5734" s="0" t="str">
        <f aca="false">B5734</f>
        <v>Café, cantine, traiteur</v>
      </c>
      <c r="P5734" s="0" t="str">
        <f aca="false">C5734</f>
        <v>Petit bar café tabac</v>
      </c>
      <c r="Q5734" s="0" t="str">
        <f aca="false">D5734</f>
        <v>Chaudière condensation gaz</v>
      </c>
      <c r="R5734" s="0" t="str">
        <f aca="false">E5734</f>
        <v>Gaz</v>
      </c>
      <c r="S5734" s="0" t="str">
        <f aca="false">F5734</f>
        <v>0204622404</v>
      </c>
      <c r="T5734" s="0" t="str">
        <f aca="false">G5734</f>
        <v>4</v>
      </c>
      <c r="U5734" s="0" t="n">
        <f aca="false">L5734</f>
        <v>0.947159498185364</v>
      </c>
      <c r="V5734" s="0" t="n">
        <f aca="false">K5734</f>
        <v>136.775082316484</v>
      </c>
      <c r="W5734" s="0" t="n">
        <f aca="false">J5734</f>
        <v>882</v>
      </c>
    </row>
    <row r="5735" customFormat="false" ht="12.8" hidden="false" customHeight="false" outlineLevel="0" collapsed="false">
      <c r="A5735" s="0" t="s">
        <v>73</v>
      </c>
      <c r="B5735" s="0" t="s">
        <v>203</v>
      </c>
      <c r="C5735" s="0" t="s">
        <v>234</v>
      </c>
      <c r="D5735" s="0" t="s">
        <v>32</v>
      </c>
      <c r="E5735" s="0" t="s">
        <v>30</v>
      </c>
      <c r="F5735" s="0" t="s">
        <v>246</v>
      </c>
      <c r="G5735" s="0" t="s">
        <v>1612</v>
      </c>
      <c r="H5735" s="0" t="n">
        <v>1</v>
      </c>
      <c r="I5735" s="0" t="n">
        <v>12</v>
      </c>
      <c r="J5735" s="0" t="n">
        <v>0</v>
      </c>
      <c r="K5735" s="0" t="n">
        <f aca="false">I5735*SUMIFS(syst_chauffage!$H$3:$H$27,syst_chauffage!$B$3:$B$27,D5735,syst_chauffage!$C$3:$C$27,E5735)</f>
        <v>12</v>
      </c>
      <c r="L5735" s="12" t="n">
        <f aca="false">H5735*SUMIFS(syst_chauffage!$K$3:$K$27,syst_chauffage!$B$3:$B$27,D5735,syst_chauffage!$C$3:$C$27,E5735)</f>
        <v>1</v>
      </c>
      <c r="N5735" s="0" t="str">
        <f aca="false">A5735</f>
        <v>Café Hôtel Restaurant</v>
      </c>
      <c r="O5735" s="0" t="str">
        <f aca="false">B5735</f>
        <v>Café, cantine, traiteur</v>
      </c>
      <c r="P5735" s="0" t="str">
        <f aca="false">C5735</f>
        <v>Petit bar café tabac</v>
      </c>
      <c r="Q5735" s="0" t="str">
        <f aca="false">D5735</f>
        <v>Electrique direct performant</v>
      </c>
      <c r="R5735" s="0" t="str">
        <f aca="false">E5735</f>
        <v>Electricité</v>
      </c>
      <c r="S5735" s="0" t="str">
        <f aca="false">F5735</f>
        <v>0204622602</v>
      </c>
      <c r="T5735" s="0" t="str">
        <f aca="false">G5735</f>
        <v>4</v>
      </c>
      <c r="U5735" s="0" t="n">
        <f aca="false">L5735</f>
        <v>1</v>
      </c>
      <c r="V5735" s="0" t="n">
        <f aca="false">K5735</f>
        <v>12</v>
      </c>
      <c r="W5735" s="0" t="n">
        <f aca="false">J5735</f>
        <v>0</v>
      </c>
    </row>
    <row r="5736" customFormat="false" ht="12.8" hidden="false" customHeight="false" outlineLevel="0" collapsed="false">
      <c r="A5736" s="0" t="s">
        <v>73</v>
      </c>
      <c r="B5736" s="0" t="s">
        <v>203</v>
      </c>
      <c r="C5736" s="0" t="s">
        <v>234</v>
      </c>
      <c r="D5736" s="0" t="s">
        <v>38</v>
      </c>
      <c r="E5736" s="0" t="s">
        <v>30</v>
      </c>
      <c r="F5736" s="0" t="s">
        <v>247</v>
      </c>
      <c r="G5736" s="0" t="s">
        <v>1612</v>
      </c>
      <c r="H5736" s="0" t="n">
        <v>3.39795627906976</v>
      </c>
      <c r="I5736" s="0" t="n">
        <v>86.0680518376305</v>
      </c>
      <c r="J5736" s="0" t="n">
        <v>792</v>
      </c>
      <c r="K5736" s="0" t="n">
        <f aca="false">I5736*SUMIFS(syst_chauffage!$H$3:$H$27,syst_chauffage!$B$3:$B$27,D5736,syst_chauffage!$C$3:$C$27,E5736)</f>
        <v>86.9970533466164</v>
      </c>
      <c r="L5736" s="12" t="n">
        <f aca="false">H5736*SUMIFS(syst_chauffage!$K$3:$K$27,syst_chauffage!$B$3:$B$27,D5736,syst_chauffage!$C$3:$C$27,E5736)</f>
        <v>3.03986496519792</v>
      </c>
      <c r="N5736" s="0" t="str">
        <f aca="false">A5736</f>
        <v>Café Hôtel Restaurant</v>
      </c>
      <c r="O5736" s="0" t="str">
        <f aca="false">B5736</f>
        <v>Café, cantine, traiteur</v>
      </c>
      <c r="P5736" s="0" t="str">
        <f aca="false">C5736</f>
        <v>Petit bar café tabac</v>
      </c>
      <c r="Q5736" s="0" t="str">
        <f aca="false">D5736</f>
        <v>PAC performant</v>
      </c>
      <c r="R5736" s="0" t="str">
        <f aca="false">E5736</f>
        <v>Electricité</v>
      </c>
      <c r="S5736" s="0" t="str">
        <f aca="false">F5736</f>
        <v>0204622902</v>
      </c>
      <c r="T5736" s="0" t="str">
        <f aca="false">G5736</f>
        <v>4</v>
      </c>
      <c r="U5736" s="0" t="n">
        <f aca="false">L5736</f>
        <v>3.03986496519792</v>
      </c>
      <c r="V5736" s="0" t="n">
        <f aca="false">K5736</f>
        <v>86.9970533466164</v>
      </c>
      <c r="W5736" s="0" t="n">
        <f aca="false">J5736</f>
        <v>792</v>
      </c>
    </row>
    <row r="5737" customFormat="false" ht="12.8" hidden="false" customHeight="false" outlineLevel="0" collapsed="false">
      <c r="A5737" s="0" t="s">
        <v>73</v>
      </c>
      <c r="B5737" s="0" t="s">
        <v>203</v>
      </c>
      <c r="C5737" s="0" t="s">
        <v>234</v>
      </c>
      <c r="D5737" s="0" t="s">
        <v>46</v>
      </c>
      <c r="E5737" s="0" t="s">
        <v>30</v>
      </c>
      <c r="F5737" s="0" t="s">
        <v>248</v>
      </c>
      <c r="G5737" s="0" t="s">
        <v>1612</v>
      </c>
      <c r="H5737" s="0" t="n">
        <v>3.32861023255814</v>
      </c>
      <c r="I5737" s="0" t="n">
        <v>83.160875</v>
      </c>
      <c r="J5737" s="0" t="n">
        <v>792</v>
      </c>
      <c r="K5737" s="0" t="n">
        <f aca="false">I5737*SUMIFS(syst_chauffage!$H$3:$H$27,syst_chauffage!$B$3:$B$27,D5737,syst_chauffage!$C$3:$C$27,E5737)</f>
        <v>144.276424297133</v>
      </c>
      <c r="L5737" s="12" t="n">
        <f aca="false">H5737*SUMIFS(syst_chauffage!$K$3:$K$27,syst_chauffage!$B$3:$B$27,D5737,syst_chauffage!$C$3:$C$27,E5737)</f>
        <v>3.00077723502174</v>
      </c>
      <c r="N5737" s="0" t="str">
        <f aca="false">A5737</f>
        <v>Café Hôtel Restaurant</v>
      </c>
      <c r="O5737" s="0" t="str">
        <f aca="false">B5737</f>
        <v>Café, cantine, traiteur</v>
      </c>
      <c r="P5737" s="0" t="str">
        <f aca="false">C5737</f>
        <v>Petit bar café tabac</v>
      </c>
      <c r="Q5737" s="0" t="str">
        <f aca="false">D5737</f>
        <v>Rooftop performant</v>
      </c>
      <c r="R5737" s="0" t="str">
        <f aca="false">E5737</f>
        <v>Electricité</v>
      </c>
      <c r="S5737" s="0" t="str">
        <f aca="false">F5737</f>
        <v>0204623002</v>
      </c>
      <c r="T5737" s="0" t="str">
        <f aca="false">G5737</f>
        <v>4</v>
      </c>
      <c r="U5737" s="0" t="n">
        <f aca="false">L5737</f>
        <v>3.00077723502174</v>
      </c>
      <c r="V5737" s="0" t="n">
        <f aca="false">K5737</f>
        <v>144.276424297133</v>
      </c>
      <c r="W5737" s="0" t="n">
        <f aca="false">J5737</f>
        <v>792</v>
      </c>
    </row>
    <row r="5738" customFormat="false" ht="12.8" hidden="false" customHeight="false" outlineLevel="0" collapsed="false">
      <c r="A5738" s="0" t="s">
        <v>73</v>
      </c>
      <c r="B5738" s="0" t="s">
        <v>203</v>
      </c>
      <c r="C5738" s="0" t="s">
        <v>249</v>
      </c>
      <c r="D5738" s="0" t="s">
        <v>19</v>
      </c>
      <c r="E5738" s="0" t="s">
        <v>57</v>
      </c>
      <c r="F5738" s="0" t="s">
        <v>250</v>
      </c>
      <c r="G5738" s="0" t="s">
        <v>1612</v>
      </c>
      <c r="H5738" s="0" t="n">
        <v>0.735666302935951</v>
      </c>
      <c r="I5738" s="0" t="n">
        <v>77.469</v>
      </c>
      <c r="J5738" s="0" t="n">
        <v>0</v>
      </c>
      <c r="K5738" s="0" t="n">
        <f aca="false">I5738*SUMIFS(syst_chauffage!$H$3:$H$27,syst_chauffage!$B$3:$B$27,D5738,syst_chauffage!$C$3:$C$27,E5738)</f>
        <v>107.8737754353</v>
      </c>
      <c r="L5738" s="12" t="n">
        <f aca="false">H5738*SUMIFS(syst_chauffage!$K$3:$K$27,syst_chauffage!$B$3:$B$27,D5738,syst_chauffage!$C$3:$C$27,E5738)</f>
        <v>0.735666302935951</v>
      </c>
      <c r="N5738" s="0" t="str">
        <f aca="false">A5738</f>
        <v>Café Hôtel Restaurant</v>
      </c>
      <c r="O5738" s="0" t="str">
        <f aca="false">B5738</f>
        <v>Café, cantine, traiteur</v>
      </c>
      <c r="P5738" s="0" t="str">
        <f aca="false">C5738</f>
        <v>Petite cantine</v>
      </c>
      <c r="Q5738" s="0" t="str">
        <f aca="false">D5738</f>
        <v>Autre système centralisé</v>
      </c>
      <c r="R5738" s="0" t="str">
        <f aca="false">E5738</f>
        <v>Autres</v>
      </c>
      <c r="S5738" s="0" t="str">
        <f aca="false">F5738</f>
        <v>0204790101</v>
      </c>
      <c r="T5738" s="0" t="str">
        <f aca="false">G5738</f>
        <v>4</v>
      </c>
      <c r="U5738" s="0" t="n">
        <f aca="false">L5738</f>
        <v>0.735666302935951</v>
      </c>
      <c r="V5738" s="0" t="n">
        <f aca="false">K5738</f>
        <v>107.8737754353</v>
      </c>
      <c r="W5738" s="0" t="n">
        <f aca="false">J5738</f>
        <v>0</v>
      </c>
    </row>
    <row r="5739" customFormat="false" ht="12.8" hidden="false" customHeight="false" outlineLevel="0" collapsed="false">
      <c r="A5739" s="0" t="s">
        <v>73</v>
      </c>
      <c r="B5739" s="0" t="s">
        <v>203</v>
      </c>
      <c r="C5739" s="0" t="s">
        <v>249</v>
      </c>
      <c r="D5739" s="0" t="s">
        <v>19</v>
      </c>
      <c r="E5739" s="0" t="s">
        <v>58</v>
      </c>
      <c r="F5739" s="0" t="s">
        <v>251</v>
      </c>
      <c r="G5739" s="0" t="s">
        <v>1612</v>
      </c>
      <c r="H5739" s="0" t="n">
        <v>0.69136778391277</v>
      </c>
      <c r="I5739" s="0" t="n">
        <v>77.469</v>
      </c>
      <c r="J5739" s="0" t="n">
        <v>935</v>
      </c>
      <c r="K5739" s="0" t="n">
        <f aca="false">I5739*SUMIFS(syst_chauffage!$H$3:$H$27,syst_chauffage!$B$3:$B$27,D5739,syst_chauffage!$C$3:$C$27,E5739)</f>
        <v>127.432599798405</v>
      </c>
      <c r="L5739" s="12" t="n">
        <f aca="false">H5739*SUMIFS(syst_chauffage!$K$3:$K$27,syst_chauffage!$B$3:$B$27,D5739,syst_chauffage!$C$3:$C$27,E5739)</f>
        <v>0.69136778391277</v>
      </c>
      <c r="N5739" s="0" t="str">
        <f aca="false">A5739</f>
        <v>Café Hôtel Restaurant</v>
      </c>
      <c r="O5739" s="0" t="str">
        <f aca="false">B5739</f>
        <v>Café, cantine, traiteur</v>
      </c>
      <c r="P5739" s="0" t="str">
        <f aca="false">C5739</f>
        <v>Petite cantine</v>
      </c>
      <c r="Q5739" s="0" t="str">
        <f aca="false">D5739</f>
        <v>Autre système centralisé</v>
      </c>
      <c r="R5739" s="0" t="str">
        <f aca="false">E5739</f>
        <v>Urbain</v>
      </c>
      <c r="S5739" s="0" t="str">
        <f aca="false">F5739</f>
        <v>0204790106</v>
      </c>
      <c r="T5739" s="0" t="str">
        <f aca="false">G5739</f>
        <v>4</v>
      </c>
      <c r="U5739" s="0" t="n">
        <f aca="false">L5739</f>
        <v>0.69136778391277</v>
      </c>
      <c r="V5739" s="0" t="n">
        <f aca="false">K5739</f>
        <v>127.432599798405</v>
      </c>
      <c r="W5739" s="0" t="n">
        <f aca="false">J5739</f>
        <v>935</v>
      </c>
    </row>
    <row r="5740" customFormat="false" ht="12.8" hidden="false" customHeight="false" outlineLevel="0" collapsed="false">
      <c r="A5740" s="0" t="s">
        <v>73</v>
      </c>
      <c r="B5740" s="0" t="s">
        <v>203</v>
      </c>
      <c r="C5740" s="0" t="s">
        <v>249</v>
      </c>
      <c r="D5740" s="0" t="s">
        <v>22</v>
      </c>
      <c r="E5740" s="0" t="s">
        <v>23</v>
      </c>
      <c r="F5740" s="0" t="s">
        <v>252</v>
      </c>
      <c r="G5740" s="0" t="s">
        <v>1612</v>
      </c>
      <c r="H5740" s="0" t="n">
        <v>0.553633231039974</v>
      </c>
      <c r="I5740" s="0" t="n">
        <v>84.32592</v>
      </c>
      <c r="J5740" s="0" t="n">
        <v>0</v>
      </c>
      <c r="K5740" s="0" t="n">
        <f aca="false">I5740*SUMIFS(syst_chauffage!$H$3:$H$27,syst_chauffage!$B$3:$B$27,D5740,syst_chauffage!$C$3:$C$27,E5740)</f>
        <v>148.499843146806</v>
      </c>
      <c r="L5740" s="12" t="n">
        <f aca="false">H5740*SUMIFS(syst_chauffage!$K$3:$K$27,syst_chauffage!$B$3:$B$27,D5740,syst_chauffage!$C$3:$C$27,E5740)</f>
        <v>0.553633231039974</v>
      </c>
      <c r="N5740" s="0" t="str">
        <f aca="false">A5740</f>
        <v>Café Hôtel Restaurant</v>
      </c>
      <c r="O5740" s="0" t="str">
        <f aca="false">B5740</f>
        <v>Café, cantine, traiteur</v>
      </c>
      <c r="P5740" s="0" t="str">
        <f aca="false">C5740</f>
        <v>Petite cantine</v>
      </c>
      <c r="Q5740" s="0" t="str">
        <f aca="false">D5740</f>
        <v>Chaudière fioul</v>
      </c>
      <c r="R5740" s="0" t="str">
        <f aca="false">E5740</f>
        <v>Fioul</v>
      </c>
      <c r="S5740" s="0" t="str">
        <f aca="false">F5740</f>
        <v>0204790303</v>
      </c>
      <c r="T5740" s="0" t="str">
        <f aca="false">G5740</f>
        <v>4</v>
      </c>
      <c r="U5740" s="0" t="n">
        <f aca="false">L5740</f>
        <v>0.553633231039974</v>
      </c>
      <c r="V5740" s="0" t="n">
        <f aca="false">K5740</f>
        <v>148.499843146806</v>
      </c>
      <c r="W5740" s="0" t="n">
        <f aca="false">J5740</f>
        <v>0</v>
      </c>
    </row>
    <row r="5741" customFormat="false" ht="12.8" hidden="false" customHeight="false" outlineLevel="0" collapsed="false">
      <c r="A5741" s="0" t="s">
        <v>73</v>
      </c>
      <c r="B5741" s="0" t="s">
        <v>203</v>
      </c>
      <c r="C5741" s="0" t="s">
        <v>249</v>
      </c>
      <c r="D5741" s="0" t="s">
        <v>13</v>
      </c>
      <c r="E5741" s="0" t="s">
        <v>14</v>
      </c>
      <c r="F5741" s="0" t="s">
        <v>253</v>
      </c>
      <c r="G5741" s="0" t="s">
        <v>1612</v>
      </c>
      <c r="H5741" s="0" t="n">
        <v>0.669355350920102</v>
      </c>
      <c r="I5741" s="0" t="n">
        <v>84.32592</v>
      </c>
      <c r="J5741" s="0" t="n">
        <v>462</v>
      </c>
      <c r="K5741" s="0" t="n">
        <f aca="false">I5741*SUMIFS(syst_chauffage!$H$3:$H$27,syst_chauffage!$B$3:$B$27,D5741,syst_chauffage!$C$3:$C$27,E5741)</f>
        <v>170.303931238683</v>
      </c>
      <c r="L5741" s="12" t="n">
        <f aca="false">H5741*SUMIFS(syst_chauffage!$K$3:$K$27,syst_chauffage!$B$3:$B$27,D5741,syst_chauffage!$C$3:$C$27,E5741)</f>
        <v>0.669355350920102</v>
      </c>
      <c r="N5741" s="0" t="str">
        <f aca="false">A5741</f>
        <v>Café Hôtel Restaurant</v>
      </c>
      <c r="O5741" s="0" t="str">
        <f aca="false">B5741</f>
        <v>Café, cantine, traiteur</v>
      </c>
      <c r="P5741" s="0" t="str">
        <f aca="false">C5741</f>
        <v>Petite cantine</v>
      </c>
      <c r="Q5741" s="0" t="str">
        <f aca="false">D5741</f>
        <v>Chaudière gaz</v>
      </c>
      <c r="R5741" s="0" t="str">
        <f aca="false">E5741</f>
        <v>Gaz</v>
      </c>
      <c r="S5741" s="0" t="str">
        <f aca="false">F5741</f>
        <v>0204790404</v>
      </c>
      <c r="T5741" s="0" t="str">
        <f aca="false">G5741</f>
        <v>4</v>
      </c>
      <c r="U5741" s="0" t="n">
        <f aca="false">L5741</f>
        <v>0.669355350920102</v>
      </c>
      <c r="V5741" s="0" t="n">
        <f aca="false">K5741</f>
        <v>170.303931238683</v>
      </c>
      <c r="W5741" s="0" t="n">
        <f aca="false">J5741</f>
        <v>462</v>
      </c>
    </row>
    <row r="5742" customFormat="false" ht="12.8" hidden="false" customHeight="false" outlineLevel="0" collapsed="false">
      <c r="A5742" s="0" t="s">
        <v>73</v>
      </c>
      <c r="B5742" s="0" t="s">
        <v>203</v>
      </c>
      <c r="C5742" s="0" t="s">
        <v>249</v>
      </c>
      <c r="D5742" s="0" t="s">
        <v>29</v>
      </c>
      <c r="E5742" s="0" t="s">
        <v>30</v>
      </c>
      <c r="F5742" s="0" t="s">
        <v>254</v>
      </c>
      <c r="G5742" s="0" t="s">
        <v>1612</v>
      </c>
      <c r="H5742" s="0" t="n">
        <v>0.92</v>
      </c>
      <c r="I5742" s="0" t="n">
        <v>10.4</v>
      </c>
      <c r="J5742" s="0" t="n">
        <v>0</v>
      </c>
      <c r="K5742" s="0" t="n">
        <f aca="false">I5742*SUMIFS(syst_chauffage!$H$3:$H$27,syst_chauffage!$B$3:$B$27,D5742,syst_chauffage!$C$3:$C$27,E5742)</f>
        <v>3</v>
      </c>
      <c r="L5742" s="12" t="n">
        <f aca="false">H5742*SUMIFS(syst_chauffage!$K$3:$K$27,syst_chauffage!$B$3:$B$27,D5742,syst_chauffage!$C$3:$C$27,E5742)</f>
        <v>0.92</v>
      </c>
      <c r="N5742" s="0" t="str">
        <f aca="false">A5742</f>
        <v>Café Hôtel Restaurant</v>
      </c>
      <c r="O5742" s="0" t="str">
        <f aca="false">B5742</f>
        <v>Café, cantine, traiteur</v>
      </c>
      <c r="P5742" s="0" t="str">
        <f aca="false">C5742</f>
        <v>Petite cantine</v>
      </c>
      <c r="Q5742" s="0" t="str">
        <f aca="false">D5742</f>
        <v>Electrique direct</v>
      </c>
      <c r="R5742" s="0" t="str">
        <f aca="false">E5742</f>
        <v>Electricité</v>
      </c>
      <c r="S5742" s="0" t="str">
        <f aca="false">F5742</f>
        <v>0204790602</v>
      </c>
      <c r="T5742" s="0" t="str">
        <f aca="false">G5742</f>
        <v>4</v>
      </c>
      <c r="U5742" s="0" t="n">
        <f aca="false">L5742</f>
        <v>0.92</v>
      </c>
      <c r="V5742" s="0" t="n">
        <f aca="false">K5742</f>
        <v>3</v>
      </c>
      <c r="W5742" s="0" t="n">
        <f aca="false">J5742</f>
        <v>0</v>
      </c>
    </row>
    <row r="5743" customFormat="false" ht="12.8" hidden="false" customHeight="false" outlineLevel="0" collapsed="false">
      <c r="A5743" s="0" t="s">
        <v>73</v>
      </c>
      <c r="B5743" s="0" t="s">
        <v>203</v>
      </c>
      <c r="C5743" s="0" t="s">
        <v>249</v>
      </c>
      <c r="D5743" s="0" t="s">
        <v>36</v>
      </c>
      <c r="E5743" s="0" t="s">
        <v>30</v>
      </c>
      <c r="F5743" s="0" t="s">
        <v>255</v>
      </c>
      <c r="G5743" s="0" t="s">
        <v>1612</v>
      </c>
      <c r="H5743" s="0" t="n">
        <v>2.94489544186046</v>
      </c>
      <c r="I5743" s="0" t="n">
        <v>47.8818659998189</v>
      </c>
      <c r="J5743" s="0" t="n">
        <v>738</v>
      </c>
      <c r="K5743" s="0" t="n">
        <f aca="false">I5743*SUMIFS(syst_chauffage!$H$3:$H$27,syst_chauffage!$B$3:$B$27,D5743,syst_chauffage!$C$3:$C$27,E5743)</f>
        <v>29.6225043621658</v>
      </c>
      <c r="L5743" s="12" t="n">
        <f aca="false">H5743*SUMIFS(syst_chauffage!$K$3:$K$27,syst_chauffage!$B$3:$B$27,D5743,syst_chauffage!$C$3:$C$27,E5743)</f>
        <v>2.47427325480779</v>
      </c>
      <c r="N5743" s="0" t="str">
        <f aca="false">A5743</f>
        <v>Café Hôtel Restaurant</v>
      </c>
      <c r="O5743" s="0" t="str">
        <f aca="false">B5743</f>
        <v>Café, cantine, traiteur</v>
      </c>
      <c r="P5743" s="0" t="str">
        <f aca="false">C5743</f>
        <v>Petite cantine</v>
      </c>
      <c r="Q5743" s="0" t="str">
        <f aca="false">D5743</f>
        <v>PAC</v>
      </c>
      <c r="R5743" s="0" t="str">
        <f aca="false">E5743</f>
        <v>Electricité</v>
      </c>
      <c r="S5743" s="0" t="str">
        <f aca="false">F5743</f>
        <v>0204790902</v>
      </c>
      <c r="T5743" s="0" t="str">
        <f aca="false">G5743</f>
        <v>4</v>
      </c>
      <c r="U5743" s="0" t="n">
        <f aca="false">L5743</f>
        <v>2.47427325480779</v>
      </c>
      <c r="V5743" s="0" t="n">
        <f aca="false">K5743</f>
        <v>29.6225043621658</v>
      </c>
      <c r="W5743" s="0" t="n">
        <f aca="false">J5743</f>
        <v>738</v>
      </c>
    </row>
    <row r="5744" customFormat="false" ht="12.8" hidden="false" customHeight="false" outlineLevel="0" collapsed="false">
      <c r="A5744" s="0" t="s">
        <v>73</v>
      </c>
      <c r="B5744" s="0" t="s">
        <v>203</v>
      </c>
      <c r="C5744" s="0" t="s">
        <v>249</v>
      </c>
      <c r="D5744" s="0" t="s">
        <v>42</v>
      </c>
      <c r="E5744" s="0" t="s">
        <v>30</v>
      </c>
      <c r="F5744" s="0" t="s">
        <v>256</v>
      </c>
      <c r="G5744" s="0" t="s">
        <v>1612</v>
      </c>
      <c r="H5744" s="0" t="n">
        <v>2.80410195348837</v>
      </c>
      <c r="I5744" s="0" t="n">
        <v>139.71027</v>
      </c>
      <c r="J5744" s="0" t="n">
        <v>738</v>
      </c>
      <c r="K5744" s="0" t="n">
        <f aca="false">I5744*SUMIFS(syst_chauffage!$H$3:$H$27,syst_chauffage!$B$3:$B$27,D5744,syst_chauffage!$C$3:$C$27,E5744)</f>
        <v>126.11537598978</v>
      </c>
      <c r="L5744" s="12" t="n">
        <f aca="false">H5744*SUMIFS(syst_chauffage!$K$3:$K$27,syst_chauffage!$B$3:$B$27,D5744,syst_chauffage!$C$3:$C$27,E5744)</f>
        <v>2.49996610303434</v>
      </c>
      <c r="N5744" s="0" t="str">
        <f aca="false">A5744</f>
        <v>Café Hôtel Restaurant</v>
      </c>
      <c r="O5744" s="0" t="str">
        <f aca="false">B5744</f>
        <v>Café, cantine, traiteur</v>
      </c>
      <c r="P5744" s="0" t="str">
        <f aca="false">C5744</f>
        <v>Petite cantine</v>
      </c>
      <c r="Q5744" s="0" t="str">
        <f aca="false">D5744</f>
        <v>Rooftop</v>
      </c>
      <c r="R5744" s="0" t="str">
        <f aca="false">E5744</f>
        <v>Electricité</v>
      </c>
      <c r="S5744" s="0" t="str">
        <f aca="false">F5744</f>
        <v>0204791002</v>
      </c>
      <c r="T5744" s="0" t="str">
        <f aca="false">G5744</f>
        <v>4</v>
      </c>
      <c r="U5744" s="0" t="n">
        <f aca="false">L5744</f>
        <v>2.49996610303434</v>
      </c>
      <c r="V5744" s="0" t="n">
        <f aca="false">K5744</f>
        <v>126.11537598978</v>
      </c>
      <c r="W5744" s="0" t="n">
        <f aca="false">J5744</f>
        <v>738</v>
      </c>
    </row>
    <row r="5745" customFormat="false" ht="12.8" hidden="false" customHeight="false" outlineLevel="0" collapsed="false">
      <c r="A5745" s="0" t="s">
        <v>73</v>
      </c>
      <c r="B5745" s="0" t="s">
        <v>203</v>
      </c>
      <c r="C5745" s="0" t="s">
        <v>249</v>
      </c>
      <c r="D5745" s="0" t="s">
        <v>51</v>
      </c>
      <c r="E5745" s="0" t="s">
        <v>57</v>
      </c>
      <c r="F5745" s="0" t="s">
        <v>257</v>
      </c>
      <c r="G5745" s="0" t="s">
        <v>1612</v>
      </c>
      <c r="H5745" s="0" t="n">
        <v>0.848845734156867</v>
      </c>
      <c r="I5745" s="0" t="n">
        <v>92.225</v>
      </c>
      <c r="J5745" s="0" t="n">
        <v>0</v>
      </c>
      <c r="K5745" s="0" t="n">
        <f aca="false">I5745*SUMIFS(syst_chauffage!$H$3:$H$27,syst_chauffage!$B$3:$B$27,D5745,syst_chauffage!$C$3:$C$27,E5745)</f>
        <v>195.411296807628</v>
      </c>
      <c r="L5745" s="12" t="n">
        <f aca="false">H5745*SUMIFS(syst_chauffage!$K$3:$K$27,syst_chauffage!$B$3:$B$27,D5745,syst_chauffage!$C$3:$C$27,E5745)</f>
        <v>0.848845734156867</v>
      </c>
      <c r="N5745" s="0" t="str">
        <f aca="false">A5745</f>
        <v>Café Hôtel Restaurant</v>
      </c>
      <c r="O5745" s="0" t="str">
        <f aca="false">B5745</f>
        <v>Café, cantine, traiteur</v>
      </c>
      <c r="P5745" s="0" t="str">
        <f aca="false">C5745</f>
        <v>Petite cantine</v>
      </c>
      <c r="Q5745" s="0" t="str">
        <f aca="false">D5745</f>
        <v>Autre système centralisé performant</v>
      </c>
      <c r="R5745" s="0" t="str">
        <f aca="false">E5745</f>
        <v>Autres</v>
      </c>
      <c r="S5745" s="0" t="str">
        <f aca="false">F5745</f>
        <v>0204792101</v>
      </c>
      <c r="T5745" s="0" t="str">
        <f aca="false">G5745</f>
        <v>4</v>
      </c>
      <c r="U5745" s="0" t="n">
        <f aca="false">L5745</f>
        <v>0.848845734156867</v>
      </c>
      <c r="V5745" s="0" t="n">
        <f aca="false">K5745</f>
        <v>195.411296807628</v>
      </c>
      <c r="W5745" s="0" t="n">
        <f aca="false">J5745</f>
        <v>0</v>
      </c>
    </row>
    <row r="5746" customFormat="false" ht="12.8" hidden="false" customHeight="false" outlineLevel="0" collapsed="false">
      <c r="A5746" s="0" t="s">
        <v>73</v>
      </c>
      <c r="B5746" s="0" t="s">
        <v>203</v>
      </c>
      <c r="C5746" s="0" t="s">
        <v>249</v>
      </c>
      <c r="D5746" s="0" t="s">
        <v>51</v>
      </c>
      <c r="E5746" s="0" t="s">
        <v>58</v>
      </c>
      <c r="F5746" s="0" t="s">
        <v>258</v>
      </c>
      <c r="G5746" s="0" t="s">
        <v>1612</v>
      </c>
      <c r="H5746" s="0" t="n">
        <v>0.797732058360888</v>
      </c>
      <c r="I5746" s="0" t="n">
        <v>92.225</v>
      </c>
      <c r="J5746" s="0" t="n">
        <v>935</v>
      </c>
      <c r="K5746" s="0" t="n">
        <f aca="false">I5746*SUMIFS(syst_chauffage!$H$3:$H$27,syst_chauffage!$B$3:$B$27,D5746,syst_chauffage!$C$3:$C$27,E5746)</f>
        <v>196.8081045293</v>
      </c>
      <c r="L5746" s="12" t="n">
        <f aca="false">H5746*SUMIFS(syst_chauffage!$K$3:$K$27,syst_chauffage!$B$3:$B$27,D5746,syst_chauffage!$C$3:$C$27,E5746)</f>
        <v>0.797732058360888</v>
      </c>
      <c r="N5746" s="0" t="str">
        <f aca="false">A5746</f>
        <v>Café Hôtel Restaurant</v>
      </c>
      <c r="O5746" s="0" t="str">
        <f aca="false">B5746</f>
        <v>Café, cantine, traiteur</v>
      </c>
      <c r="P5746" s="0" t="str">
        <f aca="false">C5746</f>
        <v>Petite cantine</v>
      </c>
      <c r="Q5746" s="0" t="str">
        <f aca="false">D5746</f>
        <v>Autre système centralisé performant</v>
      </c>
      <c r="R5746" s="0" t="str">
        <f aca="false">E5746</f>
        <v>Urbain</v>
      </c>
      <c r="S5746" s="0" t="str">
        <f aca="false">F5746</f>
        <v>0204792106</v>
      </c>
      <c r="T5746" s="0" t="str">
        <f aca="false">G5746</f>
        <v>4</v>
      </c>
      <c r="U5746" s="0" t="n">
        <f aca="false">L5746</f>
        <v>0.797732058360888</v>
      </c>
      <c r="V5746" s="0" t="n">
        <f aca="false">K5746</f>
        <v>196.8081045293</v>
      </c>
      <c r="W5746" s="0" t="n">
        <f aca="false">J5746</f>
        <v>935</v>
      </c>
    </row>
    <row r="5747" customFormat="false" ht="12.8" hidden="false" customHeight="false" outlineLevel="0" collapsed="false">
      <c r="A5747" s="0" t="s">
        <v>73</v>
      </c>
      <c r="B5747" s="0" t="s">
        <v>203</v>
      </c>
      <c r="C5747" s="0" t="s">
        <v>249</v>
      </c>
      <c r="D5747" s="0" t="s">
        <v>27</v>
      </c>
      <c r="E5747" s="0" t="s">
        <v>23</v>
      </c>
      <c r="F5747" s="0" t="s">
        <v>259</v>
      </c>
      <c r="G5747" s="0" t="s">
        <v>1612</v>
      </c>
      <c r="H5747" s="0" t="n">
        <v>0.746208777785911</v>
      </c>
      <c r="I5747" s="0" t="n">
        <v>100.388</v>
      </c>
      <c r="J5747" s="0" t="n">
        <v>1064</v>
      </c>
      <c r="K5747" s="0" t="n">
        <f aca="false">I5747*SUMIFS(syst_chauffage!$H$3:$H$27,syst_chauffage!$B$3:$B$27,D5747,syst_chauffage!$C$3:$C$27,E5747)</f>
        <v>257.435302664678</v>
      </c>
      <c r="L5747" s="12" t="n">
        <f aca="false">H5747*SUMIFS(syst_chauffage!$K$3:$K$27,syst_chauffage!$B$3:$B$27,D5747,syst_chauffage!$C$3:$C$27,E5747)</f>
        <v>0.746208777785911</v>
      </c>
      <c r="N5747" s="0" t="str">
        <f aca="false">A5747</f>
        <v>Café Hôtel Restaurant</v>
      </c>
      <c r="O5747" s="0" t="str">
        <f aca="false">B5747</f>
        <v>Café, cantine, traiteur</v>
      </c>
      <c r="P5747" s="0" t="str">
        <f aca="false">C5747</f>
        <v>Petite cantine</v>
      </c>
      <c r="Q5747" s="0" t="str">
        <f aca="false">D5747</f>
        <v>Chaudière condensation fioul</v>
      </c>
      <c r="R5747" s="0" t="str">
        <f aca="false">E5747</f>
        <v>Fioul</v>
      </c>
      <c r="S5747" s="0" t="str">
        <f aca="false">F5747</f>
        <v>0204792303</v>
      </c>
      <c r="T5747" s="0" t="str">
        <f aca="false">G5747</f>
        <v>4</v>
      </c>
      <c r="U5747" s="0" t="n">
        <f aca="false">L5747</f>
        <v>0.746208777785911</v>
      </c>
      <c r="V5747" s="0" t="n">
        <f aca="false">K5747</f>
        <v>257.435302664678</v>
      </c>
      <c r="W5747" s="0" t="n">
        <f aca="false">J5747</f>
        <v>1064</v>
      </c>
    </row>
    <row r="5748" customFormat="false" ht="12.8" hidden="false" customHeight="false" outlineLevel="0" collapsed="false">
      <c r="A5748" s="0" t="s">
        <v>73</v>
      </c>
      <c r="B5748" s="0" t="s">
        <v>203</v>
      </c>
      <c r="C5748" s="0" t="s">
        <v>249</v>
      </c>
      <c r="D5748" s="0" t="s">
        <v>18</v>
      </c>
      <c r="E5748" s="0" t="s">
        <v>14</v>
      </c>
      <c r="F5748" s="0" t="s">
        <v>260</v>
      </c>
      <c r="G5748" s="0" t="s">
        <v>1612</v>
      </c>
      <c r="H5748" s="0" t="n">
        <v>0.973811599538727</v>
      </c>
      <c r="I5748" s="0" t="n">
        <v>100.388</v>
      </c>
      <c r="J5748" s="0" t="n">
        <v>1064</v>
      </c>
      <c r="K5748" s="0" t="n">
        <f aca="false">I5748*SUMIFS(syst_chauffage!$H$3:$H$27,syst_chauffage!$B$3:$B$27,D5748,syst_chauffage!$C$3:$C$27,E5748)</f>
        <v>273.550164632969</v>
      </c>
      <c r="L5748" s="12" t="n">
        <f aca="false">H5748*SUMIFS(syst_chauffage!$K$3:$K$27,syst_chauffage!$B$3:$B$27,D5748,syst_chauffage!$C$3:$C$27,E5748)</f>
        <v>0.946006250128297</v>
      </c>
      <c r="N5748" s="0" t="str">
        <f aca="false">A5748</f>
        <v>Café Hôtel Restaurant</v>
      </c>
      <c r="O5748" s="0" t="str">
        <f aca="false">B5748</f>
        <v>Café, cantine, traiteur</v>
      </c>
      <c r="P5748" s="0" t="str">
        <f aca="false">C5748</f>
        <v>Petite cantine</v>
      </c>
      <c r="Q5748" s="0" t="str">
        <f aca="false">D5748</f>
        <v>Chaudière condensation gaz</v>
      </c>
      <c r="R5748" s="0" t="str">
        <f aca="false">E5748</f>
        <v>Gaz</v>
      </c>
      <c r="S5748" s="0" t="str">
        <f aca="false">F5748</f>
        <v>0204792404</v>
      </c>
      <c r="T5748" s="0" t="str">
        <f aca="false">G5748</f>
        <v>4</v>
      </c>
      <c r="U5748" s="0" t="n">
        <f aca="false">L5748</f>
        <v>0.946006250128297</v>
      </c>
      <c r="V5748" s="0" t="n">
        <f aca="false">K5748</f>
        <v>273.550164632969</v>
      </c>
      <c r="W5748" s="0" t="n">
        <f aca="false">J5748</f>
        <v>1064</v>
      </c>
    </row>
    <row r="5749" customFormat="false" ht="12.8" hidden="false" customHeight="false" outlineLevel="0" collapsed="false">
      <c r="A5749" s="0" t="s">
        <v>73</v>
      </c>
      <c r="B5749" s="0" t="s">
        <v>203</v>
      </c>
      <c r="C5749" s="0" t="s">
        <v>249</v>
      </c>
      <c r="D5749" s="0" t="s">
        <v>32</v>
      </c>
      <c r="E5749" s="0" t="s">
        <v>30</v>
      </c>
      <c r="F5749" s="0" t="s">
        <v>261</v>
      </c>
      <c r="G5749" s="0" t="s">
        <v>1612</v>
      </c>
      <c r="H5749" s="0" t="n">
        <v>1</v>
      </c>
      <c r="I5749" s="0" t="n">
        <v>12</v>
      </c>
      <c r="J5749" s="0" t="n">
        <v>0</v>
      </c>
      <c r="K5749" s="0" t="n">
        <f aca="false">I5749*SUMIFS(syst_chauffage!$H$3:$H$27,syst_chauffage!$B$3:$B$27,D5749,syst_chauffage!$C$3:$C$27,E5749)</f>
        <v>12</v>
      </c>
      <c r="L5749" s="12" t="n">
        <f aca="false">H5749*SUMIFS(syst_chauffage!$K$3:$K$27,syst_chauffage!$B$3:$B$27,D5749,syst_chauffage!$C$3:$C$27,E5749)</f>
        <v>1</v>
      </c>
      <c r="N5749" s="0" t="str">
        <f aca="false">A5749</f>
        <v>Café Hôtel Restaurant</v>
      </c>
      <c r="O5749" s="0" t="str">
        <f aca="false">B5749</f>
        <v>Café, cantine, traiteur</v>
      </c>
      <c r="P5749" s="0" t="str">
        <f aca="false">C5749</f>
        <v>Petite cantine</v>
      </c>
      <c r="Q5749" s="0" t="str">
        <f aca="false">D5749</f>
        <v>Electrique direct performant</v>
      </c>
      <c r="R5749" s="0" t="str">
        <f aca="false">E5749</f>
        <v>Electricité</v>
      </c>
      <c r="S5749" s="0" t="str">
        <f aca="false">F5749</f>
        <v>0204792602</v>
      </c>
      <c r="T5749" s="0" t="str">
        <f aca="false">G5749</f>
        <v>4</v>
      </c>
      <c r="U5749" s="0" t="n">
        <f aca="false">L5749</f>
        <v>1</v>
      </c>
      <c r="V5749" s="0" t="n">
        <f aca="false">K5749</f>
        <v>12</v>
      </c>
      <c r="W5749" s="0" t="n">
        <f aca="false">J5749</f>
        <v>0</v>
      </c>
    </row>
    <row r="5750" customFormat="false" ht="12.8" hidden="false" customHeight="false" outlineLevel="0" collapsed="false">
      <c r="A5750" s="0" t="s">
        <v>73</v>
      </c>
      <c r="B5750" s="0" t="s">
        <v>203</v>
      </c>
      <c r="C5750" s="0" t="s">
        <v>249</v>
      </c>
      <c r="D5750" s="0" t="s">
        <v>38</v>
      </c>
      <c r="E5750" s="0" t="s">
        <v>30</v>
      </c>
      <c r="F5750" s="0" t="s">
        <v>262</v>
      </c>
      <c r="G5750" s="0" t="s">
        <v>1612</v>
      </c>
      <c r="H5750" s="0" t="n">
        <v>3.39795627906976</v>
      </c>
      <c r="I5750" s="0" t="n">
        <v>57.0022214283558</v>
      </c>
      <c r="J5750" s="0" t="n">
        <v>792</v>
      </c>
      <c r="K5750" s="0" t="n">
        <f aca="false">I5750*SUMIFS(syst_chauffage!$H$3:$H$27,syst_chauffage!$B$3:$B$27,D5750,syst_chauffage!$C$3:$C$27,E5750)</f>
        <v>57.6174921193015</v>
      </c>
      <c r="L5750" s="12" t="n">
        <f aca="false">H5750*SUMIFS(syst_chauffage!$K$3:$K$27,syst_chauffage!$B$3:$B$27,D5750,syst_chauffage!$C$3:$C$27,E5750)</f>
        <v>3.03986496519792</v>
      </c>
      <c r="N5750" s="0" t="str">
        <f aca="false">A5750</f>
        <v>Café Hôtel Restaurant</v>
      </c>
      <c r="O5750" s="0" t="str">
        <f aca="false">B5750</f>
        <v>Café, cantine, traiteur</v>
      </c>
      <c r="P5750" s="0" t="str">
        <f aca="false">C5750</f>
        <v>Petite cantine</v>
      </c>
      <c r="Q5750" s="0" t="str">
        <f aca="false">D5750</f>
        <v>PAC performant</v>
      </c>
      <c r="R5750" s="0" t="str">
        <f aca="false">E5750</f>
        <v>Electricité</v>
      </c>
      <c r="S5750" s="0" t="str">
        <f aca="false">F5750</f>
        <v>0204792902</v>
      </c>
      <c r="T5750" s="0" t="str">
        <f aca="false">G5750</f>
        <v>4</v>
      </c>
      <c r="U5750" s="0" t="n">
        <f aca="false">L5750</f>
        <v>3.03986496519792</v>
      </c>
      <c r="V5750" s="0" t="n">
        <f aca="false">K5750</f>
        <v>57.6174921193015</v>
      </c>
      <c r="W5750" s="0" t="n">
        <f aca="false">J5750</f>
        <v>792</v>
      </c>
    </row>
    <row r="5751" customFormat="false" ht="12.8" hidden="false" customHeight="false" outlineLevel="0" collapsed="false">
      <c r="A5751" s="0" t="s">
        <v>73</v>
      </c>
      <c r="B5751" s="0" t="s">
        <v>203</v>
      </c>
      <c r="C5751" s="0" t="s">
        <v>249</v>
      </c>
      <c r="D5751" s="0" t="s">
        <v>46</v>
      </c>
      <c r="E5751" s="0" t="s">
        <v>30</v>
      </c>
      <c r="F5751" s="0" t="s">
        <v>263</v>
      </c>
      <c r="G5751" s="0" t="s">
        <v>1612</v>
      </c>
      <c r="H5751" s="0" t="n">
        <v>3.32861023255814</v>
      </c>
      <c r="I5751" s="0" t="n">
        <v>166.32175</v>
      </c>
      <c r="J5751" s="0" t="n">
        <v>792</v>
      </c>
      <c r="K5751" s="0" t="n">
        <f aca="false">I5751*SUMIFS(syst_chauffage!$H$3:$H$27,syst_chauffage!$B$3:$B$27,D5751,syst_chauffage!$C$3:$C$27,E5751)</f>
        <v>288.552848594266</v>
      </c>
      <c r="L5751" s="12" t="n">
        <f aca="false">H5751*SUMIFS(syst_chauffage!$K$3:$K$27,syst_chauffage!$B$3:$B$27,D5751,syst_chauffage!$C$3:$C$27,E5751)</f>
        <v>3.00077723502174</v>
      </c>
      <c r="N5751" s="0" t="str">
        <f aca="false">A5751</f>
        <v>Café Hôtel Restaurant</v>
      </c>
      <c r="O5751" s="0" t="str">
        <f aca="false">B5751</f>
        <v>Café, cantine, traiteur</v>
      </c>
      <c r="P5751" s="0" t="str">
        <f aca="false">C5751</f>
        <v>Petite cantine</v>
      </c>
      <c r="Q5751" s="0" t="str">
        <f aca="false">D5751</f>
        <v>Rooftop performant</v>
      </c>
      <c r="R5751" s="0" t="str">
        <f aca="false">E5751</f>
        <v>Electricité</v>
      </c>
      <c r="S5751" s="0" t="str">
        <f aca="false">F5751</f>
        <v>0204793002</v>
      </c>
      <c r="T5751" s="0" t="str">
        <f aca="false">G5751</f>
        <v>4</v>
      </c>
      <c r="U5751" s="0" t="n">
        <f aca="false">L5751</f>
        <v>3.00077723502174</v>
      </c>
      <c r="V5751" s="0" t="n">
        <f aca="false">K5751</f>
        <v>288.552848594266</v>
      </c>
      <c r="W5751" s="0" t="n">
        <f aca="false">J5751</f>
        <v>792</v>
      </c>
    </row>
    <row r="5752" customFormat="false" ht="12.8" hidden="false" customHeight="false" outlineLevel="0" collapsed="false">
      <c r="A5752" s="0" t="s">
        <v>73</v>
      </c>
      <c r="B5752" s="0" t="s">
        <v>264</v>
      </c>
      <c r="C5752" s="0" t="s">
        <v>265</v>
      </c>
      <c r="D5752" s="0" t="s">
        <v>19</v>
      </c>
      <c r="E5752" s="0" t="s">
        <v>57</v>
      </c>
      <c r="F5752" s="0" t="s">
        <v>266</v>
      </c>
      <c r="G5752" s="0" t="s">
        <v>1612</v>
      </c>
      <c r="H5752" s="0" t="n">
        <v>0.698966267666589</v>
      </c>
      <c r="I5752" s="0" t="n">
        <v>19.8331323736674</v>
      </c>
      <c r="J5752" s="0" t="n">
        <v>0</v>
      </c>
      <c r="K5752" s="0" t="n">
        <f aca="false">I5752*SUMIFS(syst_chauffage!$H$3:$H$27,syst_chauffage!$B$3:$B$27,D5752,syst_chauffage!$C$3:$C$27,E5752)</f>
        <v>27.6171741968474</v>
      </c>
      <c r="L5752" s="12" t="n">
        <f aca="false">H5752*SUMIFS(syst_chauffage!$K$3:$K$27,syst_chauffage!$B$3:$B$27,D5752,syst_chauffage!$C$3:$C$27,E5752)</f>
        <v>0.698966267666589</v>
      </c>
      <c r="N5752" s="0" t="str">
        <f aca="false">A5752</f>
        <v>Café Hôtel Restaurant</v>
      </c>
      <c r="O5752" s="0" t="str">
        <f aca="false">B5752</f>
        <v>Hôtel avec restaurant</v>
      </c>
      <c r="P5752" s="0" t="str">
        <f aca="false">C5752</f>
        <v>Grand Hotel avec restaurant Bas de gamme</v>
      </c>
      <c r="Q5752" s="0" t="str">
        <f aca="false">D5752</f>
        <v>Autre système centralisé</v>
      </c>
      <c r="R5752" s="0" t="str">
        <f aca="false">E5752</f>
        <v>Autres</v>
      </c>
      <c r="S5752" s="0" t="str">
        <f aca="false">F5752</f>
        <v>0218200101</v>
      </c>
      <c r="T5752" s="0" t="str">
        <f aca="false">G5752</f>
        <v>4</v>
      </c>
      <c r="U5752" s="0" t="n">
        <f aca="false">L5752</f>
        <v>0.698966267666589</v>
      </c>
      <c r="V5752" s="0" t="n">
        <f aca="false">K5752</f>
        <v>27.6171741968474</v>
      </c>
      <c r="W5752" s="0" t="n">
        <f aca="false">J5752</f>
        <v>0</v>
      </c>
    </row>
    <row r="5753" customFormat="false" ht="12.8" hidden="false" customHeight="false" outlineLevel="0" collapsed="false">
      <c r="A5753" s="0" t="s">
        <v>73</v>
      </c>
      <c r="B5753" s="0" t="s">
        <v>264</v>
      </c>
      <c r="C5753" s="0" t="s">
        <v>265</v>
      </c>
      <c r="D5753" s="0" t="s">
        <v>19</v>
      </c>
      <c r="E5753" s="0" t="s">
        <v>58</v>
      </c>
      <c r="F5753" s="0" t="s">
        <v>267</v>
      </c>
      <c r="G5753" s="0" t="s">
        <v>1612</v>
      </c>
      <c r="H5753" s="0" t="n">
        <v>0.61410143551778</v>
      </c>
      <c r="I5753" s="0" t="n">
        <v>19.9952667338047</v>
      </c>
      <c r="J5753" s="0" t="n">
        <v>935</v>
      </c>
      <c r="K5753" s="0" t="n">
        <f aca="false">I5753*SUMIFS(syst_chauffage!$H$3:$H$27,syst_chauffage!$B$3:$B$27,D5753,syst_chauffage!$C$3:$C$27,E5753)</f>
        <v>32.8912058184732</v>
      </c>
      <c r="L5753" s="12" t="n">
        <f aca="false">H5753*SUMIFS(syst_chauffage!$K$3:$K$27,syst_chauffage!$B$3:$B$27,D5753,syst_chauffage!$C$3:$C$27,E5753)</f>
        <v>0.61410143551778</v>
      </c>
      <c r="N5753" s="0" t="str">
        <f aca="false">A5753</f>
        <v>Café Hôtel Restaurant</v>
      </c>
      <c r="O5753" s="0" t="str">
        <f aca="false">B5753</f>
        <v>Hôtel avec restaurant</v>
      </c>
      <c r="P5753" s="0" t="str">
        <f aca="false">C5753</f>
        <v>Grand Hotel avec restaurant Bas de gamme</v>
      </c>
      <c r="Q5753" s="0" t="str">
        <f aca="false">D5753</f>
        <v>Autre système centralisé</v>
      </c>
      <c r="R5753" s="0" t="str">
        <f aca="false">E5753</f>
        <v>Urbain</v>
      </c>
      <c r="S5753" s="0" t="str">
        <f aca="false">F5753</f>
        <v>0218200106</v>
      </c>
      <c r="T5753" s="0" t="str">
        <f aca="false">G5753</f>
        <v>4</v>
      </c>
      <c r="U5753" s="0" t="n">
        <f aca="false">L5753</f>
        <v>0.61410143551778</v>
      </c>
      <c r="V5753" s="0" t="n">
        <f aca="false">K5753</f>
        <v>32.8912058184732</v>
      </c>
      <c r="W5753" s="0" t="n">
        <f aca="false">J5753</f>
        <v>935</v>
      </c>
    </row>
    <row r="5754" customFormat="false" ht="12.8" hidden="false" customHeight="false" outlineLevel="0" collapsed="false">
      <c r="A5754" s="0" t="s">
        <v>73</v>
      </c>
      <c r="B5754" s="0" t="s">
        <v>264</v>
      </c>
      <c r="C5754" s="0" t="s">
        <v>265</v>
      </c>
      <c r="D5754" s="0" t="s">
        <v>22</v>
      </c>
      <c r="E5754" s="0" t="s">
        <v>23</v>
      </c>
      <c r="F5754" s="0" t="s">
        <v>268</v>
      </c>
      <c r="G5754" s="0" t="s">
        <v>1612</v>
      </c>
      <c r="H5754" s="0" t="n">
        <v>0.565301453501175</v>
      </c>
      <c r="I5754" s="0" t="n">
        <v>12.3908051459665</v>
      </c>
      <c r="J5754" s="0" t="n">
        <v>0</v>
      </c>
      <c r="K5754" s="0" t="n">
        <f aca="false">I5754*SUMIFS(syst_chauffage!$H$3:$H$27,syst_chauffage!$B$3:$B$27,D5754,syst_chauffage!$C$3:$C$27,E5754)</f>
        <v>21.8204867570809</v>
      </c>
      <c r="L5754" s="12" t="n">
        <f aca="false">H5754*SUMIFS(syst_chauffage!$K$3:$K$27,syst_chauffage!$B$3:$B$27,D5754,syst_chauffage!$C$3:$C$27,E5754)</f>
        <v>0.565301453501175</v>
      </c>
      <c r="N5754" s="0" t="str">
        <f aca="false">A5754</f>
        <v>Café Hôtel Restaurant</v>
      </c>
      <c r="O5754" s="0" t="str">
        <f aca="false">B5754</f>
        <v>Hôtel avec restaurant</v>
      </c>
      <c r="P5754" s="0" t="str">
        <f aca="false">C5754</f>
        <v>Grand Hotel avec restaurant Bas de gamme</v>
      </c>
      <c r="Q5754" s="0" t="str">
        <f aca="false">D5754</f>
        <v>Chaudière fioul</v>
      </c>
      <c r="R5754" s="0" t="str">
        <f aca="false">E5754</f>
        <v>Fioul</v>
      </c>
      <c r="S5754" s="0" t="str">
        <f aca="false">F5754</f>
        <v>0218200303</v>
      </c>
      <c r="T5754" s="0" t="str">
        <f aca="false">G5754</f>
        <v>4</v>
      </c>
      <c r="U5754" s="0" t="n">
        <f aca="false">L5754</f>
        <v>0.565301453501175</v>
      </c>
      <c r="V5754" s="0" t="n">
        <f aca="false">K5754</f>
        <v>21.8204867570809</v>
      </c>
      <c r="W5754" s="0" t="n">
        <f aca="false">J5754</f>
        <v>0</v>
      </c>
    </row>
    <row r="5755" customFormat="false" ht="12.8" hidden="false" customHeight="false" outlineLevel="0" collapsed="false">
      <c r="A5755" s="0" t="s">
        <v>73</v>
      </c>
      <c r="B5755" s="0" t="s">
        <v>264</v>
      </c>
      <c r="C5755" s="0" t="s">
        <v>265</v>
      </c>
      <c r="D5755" s="0" t="s">
        <v>13</v>
      </c>
      <c r="E5755" s="0" t="s">
        <v>14</v>
      </c>
      <c r="F5755" s="0" t="s">
        <v>269</v>
      </c>
      <c r="G5755" s="0" t="s">
        <v>1612</v>
      </c>
      <c r="H5755" s="0" t="n">
        <v>0.681007327530916</v>
      </c>
      <c r="I5755" s="0" t="n">
        <v>9.03134682383983</v>
      </c>
      <c r="J5755" s="0" t="n">
        <v>462</v>
      </c>
      <c r="K5755" s="0" t="n">
        <f aca="false">I5755*SUMIFS(syst_chauffage!$H$3:$H$27,syst_chauffage!$B$3:$B$27,D5755,syst_chauffage!$C$3:$C$27,E5755)</f>
        <v>18.2396334185257</v>
      </c>
      <c r="L5755" s="12" t="n">
        <f aca="false">H5755*SUMIFS(syst_chauffage!$K$3:$K$27,syst_chauffage!$B$3:$B$27,D5755,syst_chauffage!$C$3:$C$27,E5755)</f>
        <v>0.681007327530916</v>
      </c>
      <c r="N5755" s="0" t="str">
        <f aca="false">A5755</f>
        <v>Café Hôtel Restaurant</v>
      </c>
      <c r="O5755" s="0" t="str">
        <f aca="false">B5755</f>
        <v>Hôtel avec restaurant</v>
      </c>
      <c r="P5755" s="0" t="str">
        <f aca="false">C5755</f>
        <v>Grand Hotel avec restaurant Bas de gamme</v>
      </c>
      <c r="Q5755" s="0" t="str">
        <f aca="false">D5755</f>
        <v>Chaudière gaz</v>
      </c>
      <c r="R5755" s="0" t="str">
        <f aca="false">E5755</f>
        <v>Gaz</v>
      </c>
      <c r="S5755" s="0" t="str">
        <f aca="false">F5755</f>
        <v>0218200404</v>
      </c>
      <c r="T5755" s="0" t="str">
        <f aca="false">G5755</f>
        <v>4</v>
      </c>
      <c r="U5755" s="0" t="n">
        <f aca="false">L5755</f>
        <v>0.681007327530916</v>
      </c>
      <c r="V5755" s="0" t="n">
        <f aca="false">K5755</f>
        <v>18.2396334185257</v>
      </c>
      <c r="W5755" s="0" t="n">
        <f aca="false">J5755</f>
        <v>462</v>
      </c>
    </row>
    <row r="5756" customFormat="false" ht="12.8" hidden="false" customHeight="false" outlineLevel="0" collapsed="false">
      <c r="A5756" s="0" t="s">
        <v>73</v>
      </c>
      <c r="B5756" s="0" t="s">
        <v>264</v>
      </c>
      <c r="C5756" s="0" t="s">
        <v>265</v>
      </c>
      <c r="D5756" s="0" t="s">
        <v>29</v>
      </c>
      <c r="E5756" s="0" t="s">
        <v>30</v>
      </c>
      <c r="F5756" s="0" t="s">
        <v>270</v>
      </c>
      <c r="G5756" s="0" t="s">
        <v>1612</v>
      </c>
      <c r="H5756" s="0" t="n">
        <v>0.92</v>
      </c>
      <c r="I5756" s="0" t="n">
        <v>10.4</v>
      </c>
      <c r="J5756" s="0" t="n">
        <v>0</v>
      </c>
      <c r="K5756" s="0" t="n">
        <f aca="false">I5756*SUMIFS(syst_chauffage!$H$3:$H$27,syst_chauffage!$B$3:$B$27,D5756,syst_chauffage!$C$3:$C$27,E5756)</f>
        <v>3</v>
      </c>
      <c r="L5756" s="12" t="n">
        <f aca="false">H5756*SUMIFS(syst_chauffage!$K$3:$K$27,syst_chauffage!$B$3:$B$27,D5756,syst_chauffage!$C$3:$C$27,E5756)</f>
        <v>0.92</v>
      </c>
      <c r="N5756" s="0" t="str">
        <f aca="false">A5756</f>
        <v>Café Hôtel Restaurant</v>
      </c>
      <c r="O5756" s="0" t="str">
        <f aca="false">B5756</f>
        <v>Hôtel avec restaurant</v>
      </c>
      <c r="P5756" s="0" t="str">
        <f aca="false">C5756</f>
        <v>Grand Hotel avec restaurant Bas de gamme</v>
      </c>
      <c r="Q5756" s="0" t="str">
        <f aca="false">D5756</f>
        <v>Electrique direct</v>
      </c>
      <c r="R5756" s="0" t="str">
        <f aca="false">E5756</f>
        <v>Electricité</v>
      </c>
      <c r="S5756" s="0" t="str">
        <f aca="false">F5756</f>
        <v>0218200602</v>
      </c>
      <c r="T5756" s="0" t="str">
        <f aca="false">G5756</f>
        <v>4</v>
      </c>
      <c r="U5756" s="0" t="n">
        <f aca="false">L5756</f>
        <v>0.92</v>
      </c>
      <c r="V5756" s="0" t="n">
        <f aca="false">K5756</f>
        <v>3</v>
      </c>
      <c r="W5756" s="0" t="n">
        <f aca="false">J5756</f>
        <v>0</v>
      </c>
    </row>
    <row r="5757" customFormat="false" ht="12.8" hidden="false" customHeight="false" outlineLevel="0" collapsed="false">
      <c r="A5757" s="0" t="s">
        <v>73</v>
      </c>
      <c r="B5757" s="0" t="s">
        <v>264</v>
      </c>
      <c r="C5757" s="0" t="s">
        <v>265</v>
      </c>
      <c r="D5757" s="0" t="s">
        <v>36</v>
      </c>
      <c r="E5757" s="0" t="s">
        <v>30</v>
      </c>
      <c r="F5757" s="0" t="s">
        <v>271</v>
      </c>
      <c r="G5757" s="0" t="s">
        <v>1612</v>
      </c>
      <c r="H5757" s="0" t="n">
        <v>2.94489544186046</v>
      </c>
      <c r="I5757" s="0" t="n">
        <v>53.3763303211263</v>
      </c>
      <c r="J5757" s="0" t="n">
        <v>738</v>
      </c>
      <c r="K5757" s="0" t="n">
        <f aca="false">I5757*SUMIFS(syst_chauffage!$H$3:$H$27,syst_chauffage!$B$3:$B$27,D5757,syst_chauffage!$C$3:$C$27,E5757)</f>
        <v>33.0216992332743</v>
      </c>
      <c r="L5757" s="12" t="n">
        <f aca="false">H5757*SUMIFS(syst_chauffage!$K$3:$K$27,syst_chauffage!$B$3:$B$27,D5757,syst_chauffage!$C$3:$C$27,E5757)</f>
        <v>2.47427325480779</v>
      </c>
      <c r="N5757" s="0" t="str">
        <f aca="false">A5757</f>
        <v>Café Hôtel Restaurant</v>
      </c>
      <c r="O5757" s="0" t="str">
        <f aca="false">B5757</f>
        <v>Hôtel avec restaurant</v>
      </c>
      <c r="P5757" s="0" t="str">
        <f aca="false">C5757</f>
        <v>Grand Hotel avec restaurant Bas de gamme</v>
      </c>
      <c r="Q5757" s="0" t="str">
        <f aca="false">D5757</f>
        <v>PAC</v>
      </c>
      <c r="R5757" s="0" t="str">
        <f aca="false">E5757</f>
        <v>Electricité</v>
      </c>
      <c r="S5757" s="0" t="str">
        <f aca="false">F5757</f>
        <v>0218200902</v>
      </c>
      <c r="T5757" s="0" t="str">
        <f aca="false">G5757</f>
        <v>4</v>
      </c>
      <c r="U5757" s="0" t="n">
        <f aca="false">L5757</f>
        <v>2.47427325480779</v>
      </c>
      <c r="V5757" s="0" t="n">
        <f aca="false">K5757</f>
        <v>33.0216992332743</v>
      </c>
      <c r="W5757" s="0" t="n">
        <f aca="false">J5757</f>
        <v>738</v>
      </c>
    </row>
    <row r="5758" customFormat="false" ht="12.8" hidden="false" customHeight="false" outlineLevel="0" collapsed="false">
      <c r="A5758" s="0" t="s">
        <v>73</v>
      </c>
      <c r="B5758" s="0" t="s">
        <v>264</v>
      </c>
      <c r="C5758" s="0" t="s">
        <v>265</v>
      </c>
      <c r="D5758" s="0" t="s">
        <v>42</v>
      </c>
      <c r="E5758" s="0" t="s">
        <v>30</v>
      </c>
      <c r="F5758" s="0" t="s">
        <v>272</v>
      </c>
      <c r="G5758" s="0" t="s">
        <v>1612</v>
      </c>
      <c r="H5758" s="0" t="n">
        <v>2.80410195348837</v>
      </c>
      <c r="I5758" s="0" t="n">
        <v>24.3096112544748</v>
      </c>
      <c r="J5758" s="0" t="n">
        <v>738</v>
      </c>
      <c r="K5758" s="0" t="n">
        <f aca="false">I5758*SUMIFS(syst_chauffage!$H$3:$H$27,syst_chauffage!$B$3:$B$27,D5758,syst_chauffage!$C$3:$C$27,E5758)</f>
        <v>21.9440973346016</v>
      </c>
      <c r="L5758" s="12" t="n">
        <f aca="false">H5758*SUMIFS(syst_chauffage!$K$3:$K$27,syst_chauffage!$B$3:$B$27,D5758,syst_chauffage!$C$3:$C$27,E5758)</f>
        <v>2.49996610303434</v>
      </c>
      <c r="N5758" s="0" t="str">
        <f aca="false">A5758</f>
        <v>Café Hôtel Restaurant</v>
      </c>
      <c r="O5758" s="0" t="str">
        <f aca="false">B5758</f>
        <v>Hôtel avec restaurant</v>
      </c>
      <c r="P5758" s="0" t="str">
        <f aca="false">C5758</f>
        <v>Grand Hotel avec restaurant Bas de gamme</v>
      </c>
      <c r="Q5758" s="0" t="str">
        <f aca="false">D5758</f>
        <v>Rooftop</v>
      </c>
      <c r="R5758" s="0" t="str">
        <f aca="false">E5758</f>
        <v>Electricité</v>
      </c>
      <c r="S5758" s="0" t="str">
        <f aca="false">F5758</f>
        <v>0218201002</v>
      </c>
      <c r="T5758" s="0" t="str">
        <f aca="false">G5758</f>
        <v>4</v>
      </c>
      <c r="U5758" s="0" t="n">
        <f aca="false">L5758</f>
        <v>2.49996610303434</v>
      </c>
      <c r="V5758" s="0" t="n">
        <f aca="false">K5758</f>
        <v>21.9440973346016</v>
      </c>
      <c r="W5758" s="0" t="n">
        <f aca="false">J5758</f>
        <v>738</v>
      </c>
    </row>
    <row r="5759" customFormat="false" ht="12.8" hidden="false" customHeight="false" outlineLevel="0" collapsed="false">
      <c r="A5759" s="0" t="s">
        <v>73</v>
      </c>
      <c r="B5759" s="0" t="s">
        <v>264</v>
      </c>
      <c r="C5759" s="0" t="s">
        <v>265</v>
      </c>
      <c r="D5759" s="0" t="s">
        <v>51</v>
      </c>
      <c r="E5759" s="0" t="s">
        <v>57</v>
      </c>
      <c r="F5759" s="0" t="s">
        <v>273</v>
      </c>
      <c r="G5759" s="0" t="s">
        <v>1612</v>
      </c>
      <c r="H5759" s="0" t="n">
        <v>0.806499539615295</v>
      </c>
      <c r="I5759" s="0" t="n">
        <v>23.6108718734136</v>
      </c>
      <c r="J5759" s="0" t="n">
        <v>0</v>
      </c>
      <c r="K5759" s="0" t="n">
        <f aca="false">I5759*SUMIFS(syst_chauffage!$H$3:$H$27,syst_chauffage!$B$3:$B$27,D5759,syst_chauffage!$C$3:$C$27,E5759)</f>
        <v>50.0279868966387</v>
      </c>
      <c r="L5759" s="12" t="n">
        <f aca="false">H5759*SUMIFS(syst_chauffage!$K$3:$K$27,syst_chauffage!$B$3:$B$27,D5759,syst_chauffage!$C$3:$C$27,E5759)</f>
        <v>0.806499539615295</v>
      </c>
      <c r="N5759" s="0" t="str">
        <f aca="false">A5759</f>
        <v>Café Hôtel Restaurant</v>
      </c>
      <c r="O5759" s="0" t="str">
        <f aca="false">B5759</f>
        <v>Hôtel avec restaurant</v>
      </c>
      <c r="P5759" s="0" t="str">
        <f aca="false">C5759</f>
        <v>Grand Hotel avec restaurant Bas de gamme</v>
      </c>
      <c r="Q5759" s="0" t="str">
        <f aca="false">D5759</f>
        <v>Autre système centralisé performant</v>
      </c>
      <c r="R5759" s="0" t="str">
        <f aca="false">E5759</f>
        <v>Autres</v>
      </c>
      <c r="S5759" s="0" t="str">
        <f aca="false">F5759</f>
        <v>0218202101</v>
      </c>
      <c r="T5759" s="0" t="str">
        <f aca="false">G5759</f>
        <v>4</v>
      </c>
      <c r="U5759" s="0" t="n">
        <f aca="false">L5759</f>
        <v>0.806499539615295</v>
      </c>
      <c r="V5759" s="0" t="n">
        <f aca="false">K5759</f>
        <v>50.0279868966387</v>
      </c>
      <c r="W5759" s="0" t="n">
        <f aca="false">J5759</f>
        <v>0</v>
      </c>
    </row>
    <row r="5760" customFormat="false" ht="12.8" hidden="false" customHeight="false" outlineLevel="0" collapsed="false">
      <c r="A5760" s="0" t="s">
        <v>73</v>
      </c>
      <c r="B5760" s="0" t="s">
        <v>264</v>
      </c>
      <c r="C5760" s="0" t="s">
        <v>265</v>
      </c>
      <c r="D5760" s="0" t="s">
        <v>51</v>
      </c>
      <c r="E5760" s="0" t="s">
        <v>58</v>
      </c>
      <c r="F5760" s="0" t="s">
        <v>274</v>
      </c>
      <c r="G5760" s="0" t="s">
        <v>1612</v>
      </c>
      <c r="H5760" s="0" t="n">
        <v>0.708578579443592</v>
      </c>
      <c r="I5760" s="0" t="n">
        <v>23.8038889688152</v>
      </c>
      <c r="J5760" s="0" t="n">
        <v>935</v>
      </c>
      <c r="K5760" s="0" t="n">
        <f aca="false">I5760*SUMIFS(syst_chauffage!$H$3:$H$27,syst_chauffage!$B$3:$B$27,D5760,syst_chauffage!$C$3:$C$27,E5760)</f>
        <v>50.7974873231601</v>
      </c>
      <c r="L5760" s="12" t="n">
        <f aca="false">H5760*SUMIFS(syst_chauffage!$K$3:$K$27,syst_chauffage!$B$3:$B$27,D5760,syst_chauffage!$C$3:$C$27,E5760)</f>
        <v>0.708578579443592</v>
      </c>
      <c r="N5760" s="0" t="str">
        <f aca="false">A5760</f>
        <v>Café Hôtel Restaurant</v>
      </c>
      <c r="O5760" s="0" t="str">
        <f aca="false">B5760</f>
        <v>Hôtel avec restaurant</v>
      </c>
      <c r="P5760" s="0" t="str">
        <f aca="false">C5760</f>
        <v>Grand Hotel avec restaurant Bas de gamme</v>
      </c>
      <c r="Q5760" s="0" t="str">
        <f aca="false">D5760</f>
        <v>Autre système centralisé performant</v>
      </c>
      <c r="R5760" s="0" t="str">
        <f aca="false">E5760</f>
        <v>Urbain</v>
      </c>
      <c r="S5760" s="0" t="str">
        <f aca="false">F5760</f>
        <v>0218202106</v>
      </c>
      <c r="T5760" s="0" t="str">
        <f aca="false">G5760</f>
        <v>4</v>
      </c>
      <c r="U5760" s="0" t="n">
        <f aca="false">L5760</f>
        <v>0.708578579443592</v>
      </c>
      <c r="V5760" s="0" t="n">
        <f aca="false">K5760</f>
        <v>50.7974873231601</v>
      </c>
      <c r="W5760" s="0" t="n">
        <f aca="false">J5760</f>
        <v>935</v>
      </c>
    </row>
    <row r="5761" customFormat="false" ht="12.8" hidden="false" customHeight="false" outlineLevel="0" collapsed="false">
      <c r="A5761" s="0" t="s">
        <v>73</v>
      </c>
      <c r="B5761" s="0" t="s">
        <v>264</v>
      </c>
      <c r="C5761" s="0" t="s">
        <v>265</v>
      </c>
      <c r="D5761" s="0" t="s">
        <v>27</v>
      </c>
      <c r="E5761" s="0" t="s">
        <v>23</v>
      </c>
      <c r="F5761" s="0" t="s">
        <v>275</v>
      </c>
      <c r="G5761" s="0" t="s">
        <v>1612</v>
      </c>
      <c r="H5761" s="0" t="n">
        <v>0.753837865780885</v>
      </c>
      <c r="I5761" s="0" t="n">
        <v>14.750958507103</v>
      </c>
      <c r="J5761" s="0" t="n">
        <v>1064</v>
      </c>
      <c r="K5761" s="0" t="n">
        <f aca="false">I5761*SUMIFS(syst_chauffage!$H$3:$H$27,syst_chauffage!$B$3:$B$27,D5761,syst_chauffage!$C$3:$C$27,E5761)</f>
        <v>37.8274043498244</v>
      </c>
      <c r="L5761" s="12" t="n">
        <f aca="false">H5761*SUMIFS(syst_chauffage!$K$3:$K$27,syst_chauffage!$B$3:$B$27,D5761,syst_chauffage!$C$3:$C$27,E5761)</f>
        <v>0.753837865780885</v>
      </c>
      <c r="N5761" s="0" t="str">
        <f aca="false">A5761</f>
        <v>Café Hôtel Restaurant</v>
      </c>
      <c r="O5761" s="0" t="str">
        <f aca="false">B5761</f>
        <v>Hôtel avec restaurant</v>
      </c>
      <c r="P5761" s="0" t="str">
        <f aca="false">C5761</f>
        <v>Grand Hotel avec restaurant Bas de gamme</v>
      </c>
      <c r="Q5761" s="0" t="str">
        <f aca="false">D5761</f>
        <v>Chaudière condensation fioul</v>
      </c>
      <c r="R5761" s="0" t="str">
        <f aca="false">E5761</f>
        <v>Fioul</v>
      </c>
      <c r="S5761" s="0" t="str">
        <f aca="false">F5761</f>
        <v>0218202303</v>
      </c>
      <c r="T5761" s="0" t="str">
        <f aca="false">G5761</f>
        <v>4</v>
      </c>
      <c r="U5761" s="0" t="n">
        <f aca="false">L5761</f>
        <v>0.753837865780885</v>
      </c>
      <c r="V5761" s="0" t="n">
        <f aca="false">K5761</f>
        <v>37.8274043498244</v>
      </c>
      <c r="W5761" s="0" t="n">
        <f aca="false">J5761</f>
        <v>1064</v>
      </c>
    </row>
    <row r="5762" customFormat="false" ht="12.8" hidden="false" customHeight="false" outlineLevel="0" collapsed="false">
      <c r="A5762" s="0" t="s">
        <v>73</v>
      </c>
      <c r="B5762" s="0" t="s">
        <v>264</v>
      </c>
      <c r="C5762" s="0" t="s">
        <v>265</v>
      </c>
      <c r="D5762" s="0" t="s">
        <v>18</v>
      </c>
      <c r="E5762" s="0" t="s">
        <v>14</v>
      </c>
      <c r="F5762" s="0" t="s">
        <v>276</v>
      </c>
      <c r="G5762" s="0" t="s">
        <v>1612</v>
      </c>
      <c r="H5762" s="0" t="n">
        <v>0.981434950501124</v>
      </c>
      <c r="I5762" s="0" t="n">
        <v>10.7516033617141</v>
      </c>
      <c r="J5762" s="0" t="n">
        <v>1064</v>
      </c>
      <c r="K5762" s="0" t="n">
        <f aca="false">I5762*SUMIFS(syst_chauffage!$H$3:$H$27,syst_chauffage!$B$3:$B$27,D5762,syst_chauffage!$C$3:$C$27,E5762)</f>
        <v>29.2973549594102</v>
      </c>
      <c r="L5762" s="12" t="n">
        <f aca="false">H5762*SUMIFS(syst_chauffage!$K$3:$K$27,syst_chauffage!$B$3:$B$27,D5762,syst_chauffage!$C$3:$C$27,E5762)</f>
        <v>0.953411930714526</v>
      </c>
      <c r="N5762" s="0" t="str">
        <f aca="false">A5762</f>
        <v>Café Hôtel Restaurant</v>
      </c>
      <c r="O5762" s="0" t="str">
        <f aca="false">B5762</f>
        <v>Hôtel avec restaurant</v>
      </c>
      <c r="P5762" s="0" t="str">
        <f aca="false">C5762</f>
        <v>Grand Hotel avec restaurant Bas de gamme</v>
      </c>
      <c r="Q5762" s="0" t="str">
        <f aca="false">D5762</f>
        <v>Chaudière condensation gaz</v>
      </c>
      <c r="R5762" s="0" t="str">
        <f aca="false">E5762</f>
        <v>Gaz</v>
      </c>
      <c r="S5762" s="0" t="str">
        <f aca="false">F5762</f>
        <v>0218202404</v>
      </c>
      <c r="T5762" s="0" t="str">
        <f aca="false">G5762</f>
        <v>4</v>
      </c>
      <c r="U5762" s="0" t="n">
        <f aca="false">L5762</f>
        <v>0.953411930714526</v>
      </c>
      <c r="V5762" s="0" t="n">
        <f aca="false">K5762</f>
        <v>29.2973549594102</v>
      </c>
      <c r="W5762" s="0" t="n">
        <f aca="false">J5762</f>
        <v>1064</v>
      </c>
    </row>
    <row r="5763" customFormat="false" ht="12.8" hidden="false" customHeight="false" outlineLevel="0" collapsed="false">
      <c r="A5763" s="0" t="s">
        <v>73</v>
      </c>
      <c r="B5763" s="0" t="s">
        <v>264</v>
      </c>
      <c r="C5763" s="0" t="s">
        <v>265</v>
      </c>
      <c r="D5763" s="0" t="s">
        <v>32</v>
      </c>
      <c r="E5763" s="0" t="s">
        <v>30</v>
      </c>
      <c r="F5763" s="0" t="s">
        <v>277</v>
      </c>
      <c r="G5763" s="0" t="s">
        <v>1612</v>
      </c>
      <c r="H5763" s="0" t="n">
        <v>1</v>
      </c>
      <c r="I5763" s="0" t="n">
        <v>12</v>
      </c>
      <c r="J5763" s="0" t="n">
        <v>0</v>
      </c>
      <c r="K5763" s="0" t="n">
        <f aca="false">I5763*SUMIFS(syst_chauffage!$H$3:$H$27,syst_chauffage!$B$3:$B$27,D5763,syst_chauffage!$C$3:$C$27,E5763)</f>
        <v>12</v>
      </c>
      <c r="L5763" s="12" t="n">
        <f aca="false">H5763*SUMIFS(syst_chauffage!$K$3:$K$27,syst_chauffage!$B$3:$B$27,D5763,syst_chauffage!$C$3:$C$27,E5763)</f>
        <v>1</v>
      </c>
      <c r="N5763" s="0" t="str">
        <f aca="false">A5763</f>
        <v>Café Hôtel Restaurant</v>
      </c>
      <c r="O5763" s="0" t="str">
        <f aca="false">B5763</f>
        <v>Hôtel avec restaurant</v>
      </c>
      <c r="P5763" s="0" t="str">
        <f aca="false">C5763</f>
        <v>Grand Hotel avec restaurant Bas de gamme</v>
      </c>
      <c r="Q5763" s="0" t="str">
        <f aca="false">D5763</f>
        <v>Electrique direct performant</v>
      </c>
      <c r="R5763" s="0" t="str">
        <f aca="false">E5763</f>
        <v>Electricité</v>
      </c>
      <c r="S5763" s="0" t="str">
        <f aca="false">F5763</f>
        <v>0218202602</v>
      </c>
      <c r="T5763" s="0" t="str">
        <f aca="false">G5763</f>
        <v>4</v>
      </c>
      <c r="U5763" s="0" t="n">
        <f aca="false">L5763</f>
        <v>1</v>
      </c>
      <c r="V5763" s="0" t="n">
        <f aca="false">K5763</f>
        <v>12</v>
      </c>
      <c r="W5763" s="0" t="n">
        <f aca="false">J5763</f>
        <v>0</v>
      </c>
    </row>
    <row r="5764" customFormat="false" ht="12.8" hidden="false" customHeight="false" outlineLevel="0" collapsed="false">
      <c r="A5764" s="0" t="s">
        <v>73</v>
      </c>
      <c r="B5764" s="0" t="s">
        <v>264</v>
      </c>
      <c r="C5764" s="0" t="s">
        <v>265</v>
      </c>
      <c r="D5764" s="0" t="s">
        <v>38</v>
      </c>
      <c r="E5764" s="0" t="s">
        <v>30</v>
      </c>
      <c r="F5764" s="0" t="s">
        <v>278</v>
      </c>
      <c r="G5764" s="0" t="s">
        <v>1612</v>
      </c>
      <c r="H5764" s="0" t="n">
        <v>3.39795627906976</v>
      </c>
      <c r="I5764" s="0" t="n">
        <v>63.5432503822932</v>
      </c>
      <c r="J5764" s="0" t="n">
        <v>792</v>
      </c>
      <c r="K5764" s="0" t="n">
        <f aca="false">I5764*SUMIFS(syst_chauffage!$H$3:$H$27,syst_chauffage!$B$3:$B$27,D5764,syst_chauffage!$C$3:$C$27,E5764)</f>
        <v>64.2291236445623</v>
      </c>
      <c r="L5764" s="12" t="n">
        <f aca="false">H5764*SUMIFS(syst_chauffage!$K$3:$K$27,syst_chauffage!$B$3:$B$27,D5764,syst_chauffage!$C$3:$C$27,E5764)</f>
        <v>3.03986496519792</v>
      </c>
      <c r="N5764" s="0" t="str">
        <f aca="false">A5764</f>
        <v>Café Hôtel Restaurant</v>
      </c>
      <c r="O5764" s="0" t="str">
        <f aca="false">B5764</f>
        <v>Hôtel avec restaurant</v>
      </c>
      <c r="P5764" s="0" t="str">
        <f aca="false">C5764</f>
        <v>Grand Hotel avec restaurant Bas de gamme</v>
      </c>
      <c r="Q5764" s="0" t="str">
        <f aca="false">D5764</f>
        <v>PAC performant</v>
      </c>
      <c r="R5764" s="0" t="str">
        <f aca="false">E5764</f>
        <v>Electricité</v>
      </c>
      <c r="S5764" s="0" t="str">
        <f aca="false">F5764</f>
        <v>0218202902</v>
      </c>
      <c r="T5764" s="0" t="str">
        <f aca="false">G5764</f>
        <v>4</v>
      </c>
      <c r="U5764" s="0" t="n">
        <f aca="false">L5764</f>
        <v>3.03986496519792</v>
      </c>
      <c r="V5764" s="0" t="n">
        <f aca="false">K5764</f>
        <v>64.2291236445623</v>
      </c>
      <c r="W5764" s="0" t="n">
        <f aca="false">J5764</f>
        <v>792</v>
      </c>
    </row>
    <row r="5765" customFormat="false" ht="12.8" hidden="false" customHeight="false" outlineLevel="0" collapsed="false">
      <c r="A5765" s="0" t="s">
        <v>73</v>
      </c>
      <c r="B5765" s="0" t="s">
        <v>264</v>
      </c>
      <c r="C5765" s="0" t="s">
        <v>265</v>
      </c>
      <c r="D5765" s="0" t="s">
        <v>46</v>
      </c>
      <c r="E5765" s="0" t="s">
        <v>30</v>
      </c>
      <c r="F5765" s="0" t="s">
        <v>279</v>
      </c>
      <c r="G5765" s="0" t="s">
        <v>1612</v>
      </c>
      <c r="H5765" s="0" t="n">
        <v>3.32861023255814</v>
      </c>
      <c r="I5765" s="0" t="n">
        <v>28.9400133981843</v>
      </c>
      <c r="J5765" s="0" t="n">
        <v>792</v>
      </c>
      <c r="K5765" s="0" t="n">
        <f aca="false">I5765*SUMIFS(syst_chauffage!$H$3:$H$27,syst_chauffage!$B$3:$B$27,D5765,syst_chauffage!$C$3:$C$27,E5765)</f>
        <v>50.2082457910784</v>
      </c>
      <c r="L5765" s="12" t="n">
        <f aca="false">H5765*SUMIFS(syst_chauffage!$K$3:$K$27,syst_chauffage!$B$3:$B$27,D5765,syst_chauffage!$C$3:$C$27,E5765)</f>
        <v>3.00077723502174</v>
      </c>
      <c r="N5765" s="0" t="str">
        <f aca="false">A5765</f>
        <v>Café Hôtel Restaurant</v>
      </c>
      <c r="O5765" s="0" t="str">
        <f aca="false">B5765</f>
        <v>Hôtel avec restaurant</v>
      </c>
      <c r="P5765" s="0" t="str">
        <f aca="false">C5765</f>
        <v>Grand Hotel avec restaurant Bas de gamme</v>
      </c>
      <c r="Q5765" s="0" t="str">
        <f aca="false">D5765</f>
        <v>Rooftop performant</v>
      </c>
      <c r="R5765" s="0" t="str">
        <f aca="false">E5765</f>
        <v>Electricité</v>
      </c>
      <c r="S5765" s="0" t="str">
        <f aca="false">F5765</f>
        <v>0218203002</v>
      </c>
      <c r="T5765" s="0" t="str">
        <f aca="false">G5765</f>
        <v>4</v>
      </c>
      <c r="U5765" s="0" t="n">
        <f aca="false">L5765</f>
        <v>3.00077723502174</v>
      </c>
      <c r="V5765" s="0" t="n">
        <f aca="false">K5765</f>
        <v>50.2082457910784</v>
      </c>
      <c r="W5765" s="0" t="n">
        <f aca="false">J5765</f>
        <v>792</v>
      </c>
    </row>
    <row r="5766" customFormat="false" ht="12.8" hidden="false" customHeight="false" outlineLevel="0" collapsed="false">
      <c r="A5766" s="0" t="s">
        <v>73</v>
      </c>
      <c r="B5766" s="0" t="s">
        <v>264</v>
      </c>
      <c r="C5766" s="0" t="s">
        <v>280</v>
      </c>
      <c r="D5766" s="0" t="s">
        <v>19</v>
      </c>
      <c r="E5766" s="0" t="s">
        <v>57</v>
      </c>
      <c r="F5766" s="0" t="s">
        <v>281</v>
      </c>
      <c r="G5766" s="0" t="s">
        <v>1612</v>
      </c>
      <c r="H5766" s="0" t="n">
        <v>0.719745101146905</v>
      </c>
      <c r="I5766" s="0" t="n">
        <v>18.7675066575737</v>
      </c>
      <c r="J5766" s="0" t="n">
        <v>0</v>
      </c>
      <c r="K5766" s="0" t="n">
        <f aca="false">I5766*SUMIFS(syst_chauffage!$H$3:$H$27,syst_chauffage!$B$3:$B$27,D5766,syst_chauffage!$C$3:$C$27,E5766)</f>
        <v>26.1333152442861</v>
      </c>
      <c r="L5766" s="12" t="n">
        <f aca="false">H5766*SUMIFS(syst_chauffage!$K$3:$K$27,syst_chauffage!$B$3:$B$27,D5766,syst_chauffage!$C$3:$C$27,E5766)</f>
        <v>0.719745101146905</v>
      </c>
      <c r="N5766" s="0" t="str">
        <f aca="false">A5766</f>
        <v>Café Hôtel Restaurant</v>
      </c>
      <c r="O5766" s="0" t="str">
        <f aca="false">B5766</f>
        <v>Hôtel avec restaurant</v>
      </c>
      <c r="P5766" s="0" t="str">
        <f aca="false">C5766</f>
        <v>Grand Hotel avec restaurant Haut de gamme</v>
      </c>
      <c r="Q5766" s="0" t="str">
        <f aca="false">D5766</f>
        <v>Autre système centralisé</v>
      </c>
      <c r="R5766" s="0" t="str">
        <f aca="false">E5766</f>
        <v>Autres</v>
      </c>
      <c r="S5766" s="0" t="str">
        <f aca="false">F5766</f>
        <v>0218210101</v>
      </c>
      <c r="T5766" s="0" t="str">
        <f aca="false">G5766</f>
        <v>4</v>
      </c>
      <c r="U5766" s="0" t="n">
        <f aca="false">L5766</f>
        <v>0.719745101146905</v>
      </c>
      <c r="V5766" s="0" t="n">
        <f aca="false">K5766</f>
        <v>26.1333152442861</v>
      </c>
      <c r="W5766" s="0" t="n">
        <f aca="false">J5766</f>
        <v>0</v>
      </c>
    </row>
    <row r="5767" customFormat="false" ht="12.8" hidden="false" customHeight="false" outlineLevel="0" collapsed="false">
      <c r="A5767" s="0" t="s">
        <v>73</v>
      </c>
      <c r="B5767" s="0" t="s">
        <v>264</v>
      </c>
      <c r="C5767" s="0" t="s">
        <v>280</v>
      </c>
      <c r="D5767" s="0" t="s">
        <v>19</v>
      </c>
      <c r="E5767" s="0" t="s">
        <v>58</v>
      </c>
      <c r="F5767" s="0" t="s">
        <v>282</v>
      </c>
      <c r="G5767" s="0" t="s">
        <v>1612</v>
      </c>
      <c r="H5767" s="0" t="n">
        <v>0.646878990233442</v>
      </c>
      <c r="I5767" s="0" t="n">
        <v>18.8633900218724</v>
      </c>
      <c r="J5767" s="0" t="n">
        <v>935</v>
      </c>
      <c r="K5767" s="0" t="n">
        <f aca="false">I5767*SUMIFS(syst_chauffage!$H$3:$H$27,syst_chauffage!$B$3:$B$27,D5767,syst_chauffage!$C$3:$C$27,E5767)</f>
        <v>31.0293256850934</v>
      </c>
      <c r="L5767" s="12" t="n">
        <f aca="false">H5767*SUMIFS(syst_chauffage!$K$3:$K$27,syst_chauffage!$B$3:$B$27,D5767,syst_chauffage!$C$3:$C$27,E5767)</f>
        <v>0.646878990233442</v>
      </c>
      <c r="N5767" s="0" t="str">
        <f aca="false">A5767</f>
        <v>Café Hôtel Restaurant</v>
      </c>
      <c r="O5767" s="0" t="str">
        <f aca="false">B5767</f>
        <v>Hôtel avec restaurant</v>
      </c>
      <c r="P5767" s="0" t="str">
        <f aca="false">C5767</f>
        <v>Grand Hotel avec restaurant Haut de gamme</v>
      </c>
      <c r="Q5767" s="0" t="str">
        <f aca="false">D5767</f>
        <v>Autre système centralisé</v>
      </c>
      <c r="R5767" s="0" t="str">
        <f aca="false">E5767</f>
        <v>Urbain</v>
      </c>
      <c r="S5767" s="0" t="str">
        <f aca="false">F5767</f>
        <v>0218210106</v>
      </c>
      <c r="T5767" s="0" t="str">
        <f aca="false">G5767</f>
        <v>4</v>
      </c>
      <c r="U5767" s="0" t="n">
        <f aca="false">L5767</f>
        <v>0.646878990233442</v>
      </c>
      <c r="V5767" s="0" t="n">
        <f aca="false">K5767</f>
        <v>31.0293256850934</v>
      </c>
      <c r="W5767" s="0" t="n">
        <f aca="false">J5767</f>
        <v>935</v>
      </c>
    </row>
    <row r="5768" customFormat="false" ht="12.8" hidden="false" customHeight="false" outlineLevel="0" collapsed="false">
      <c r="A5768" s="0" t="s">
        <v>73</v>
      </c>
      <c r="B5768" s="0" t="s">
        <v>264</v>
      </c>
      <c r="C5768" s="0" t="s">
        <v>280</v>
      </c>
      <c r="D5768" s="0" t="s">
        <v>22</v>
      </c>
      <c r="E5768" s="0" t="s">
        <v>23</v>
      </c>
      <c r="F5768" s="0" t="s">
        <v>283</v>
      </c>
      <c r="G5768" s="0" t="s">
        <v>1612</v>
      </c>
      <c r="H5768" s="0" t="n">
        <v>0.581365979758549</v>
      </c>
      <c r="I5768" s="0" t="n">
        <v>11.1740545786739</v>
      </c>
      <c r="J5768" s="0" t="n">
        <v>0</v>
      </c>
      <c r="K5768" s="0" t="n">
        <f aca="false">I5768*SUMIFS(syst_chauffage!$H$3:$H$27,syst_chauffage!$B$3:$B$27,D5768,syst_chauffage!$C$3:$C$27,E5768)</f>
        <v>19.6777616211827</v>
      </c>
      <c r="L5768" s="12" t="n">
        <f aca="false">H5768*SUMIFS(syst_chauffage!$K$3:$K$27,syst_chauffage!$B$3:$B$27,D5768,syst_chauffage!$C$3:$C$27,E5768)</f>
        <v>0.581365979758549</v>
      </c>
      <c r="N5768" s="0" t="str">
        <f aca="false">A5768</f>
        <v>Café Hôtel Restaurant</v>
      </c>
      <c r="O5768" s="0" t="str">
        <f aca="false">B5768</f>
        <v>Hôtel avec restaurant</v>
      </c>
      <c r="P5768" s="0" t="str">
        <f aca="false">C5768</f>
        <v>Grand Hotel avec restaurant Haut de gamme</v>
      </c>
      <c r="Q5768" s="0" t="str">
        <f aca="false">D5768</f>
        <v>Chaudière fioul</v>
      </c>
      <c r="R5768" s="0" t="str">
        <f aca="false">E5768</f>
        <v>Fioul</v>
      </c>
      <c r="S5768" s="0" t="str">
        <f aca="false">F5768</f>
        <v>0218210303</v>
      </c>
      <c r="T5768" s="0" t="str">
        <f aca="false">G5768</f>
        <v>4</v>
      </c>
      <c r="U5768" s="0" t="n">
        <f aca="false">L5768</f>
        <v>0.581365979758549</v>
      </c>
      <c r="V5768" s="0" t="n">
        <f aca="false">K5768</f>
        <v>19.6777616211827</v>
      </c>
      <c r="W5768" s="0" t="n">
        <f aca="false">J5768</f>
        <v>0</v>
      </c>
    </row>
    <row r="5769" customFormat="false" ht="12.8" hidden="false" customHeight="false" outlineLevel="0" collapsed="false">
      <c r="A5769" s="0" t="s">
        <v>73</v>
      </c>
      <c r="B5769" s="0" t="s">
        <v>264</v>
      </c>
      <c r="C5769" s="0" t="s">
        <v>280</v>
      </c>
      <c r="D5769" s="0" t="s">
        <v>13</v>
      </c>
      <c r="E5769" s="0" t="s">
        <v>14</v>
      </c>
      <c r="F5769" s="0" t="s">
        <v>284</v>
      </c>
      <c r="G5769" s="0" t="s">
        <v>1612</v>
      </c>
      <c r="H5769" s="0" t="n">
        <v>0.682512226147949</v>
      </c>
      <c r="I5769" s="0" t="n">
        <v>8.19136542430314</v>
      </c>
      <c r="J5769" s="0" t="n">
        <v>462</v>
      </c>
      <c r="K5769" s="0" t="n">
        <f aca="false">I5769*SUMIFS(syst_chauffage!$H$3:$H$27,syst_chauffage!$B$3:$B$27,D5769,syst_chauffage!$C$3:$C$27,E5769)</f>
        <v>16.5432139248697</v>
      </c>
      <c r="L5769" s="12" t="n">
        <f aca="false">H5769*SUMIFS(syst_chauffage!$K$3:$K$27,syst_chauffage!$B$3:$B$27,D5769,syst_chauffage!$C$3:$C$27,E5769)</f>
        <v>0.682512226147949</v>
      </c>
      <c r="N5769" s="0" t="str">
        <f aca="false">A5769</f>
        <v>Café Hôtel Restaurant</v>
      </c>
      <c r="O5769" s="0" t="str">
        <f aca="false">B5769</f>
        <v>Hôtel avec restaurant</v>
      </c>
      <c r="P5769" s="0" t="str">
        <f aca="false">C5769</f>
        <v>Grand Hotel avec restaurant Haut de gamme</v>
      </c>
      <c r="Q5769" s="0" t="str">
        <f aca="false">D5769</f>
        <v>Chaudière gaz</v>
      </c>
      <c r="R5769" s="0" t="str">
        <f aca="false">E5769</f>
        <v>Gaz</v>
      </c>
      <c r="S5769" s="0" t="str">
        <f aca="false">F5769</f>
        <v>0218210404</v>
      </c>
      <c r="T5769" s="0" t="str">
        <f aca="false">G5769</f>
        <v>4</v>
      </c>
      <c r="U5769" s="0" t="n">
        <f aca="false">L5769</f>
        <v>0.682512226147949</v>
      </c>
      <c r="V5769" s="0" t="n">
        <f aca="false">K5769</f>
        <v>16.5432139248697</v>
      </c>
      <c r="W5769" s="0" t="n">
        <f aca="false">J5769</f>
        <v>462</v>
      </c>
    </row>
    <row r="5770" customFormat="false" ht="12.8" hidden="false" customHeight="false" outlineLevel="0" collapsed="false">
      <c r="A5770" s="0" t="s">
        <v>73</v>
      </c>
      <c r="B5770" s="0" t="s">
        <v>264</v>
      </c>
      <c r="C5770" s="0" t="s">
        <v>280</v>
      </c>
      <c r="D5770" s="0" t="s">
        <v>29</v>
      </c>
      <c r="E5770" s="0" t="s">
        <v>30</v>
      </c>
      <c r="F5770" s="0" t="s">
        <v>285</v>
      </c>
      <c r="G5770" s="0" t="s">
        <v>1612</v>
      </c>
      <c r="H5770" s="0" t="n">
        <v>0.92</v>
      </c>
      <c r="I5770" s="0" t="n">
        <v>10.4</v>
      </c>
      <c r="J5770" s="0" t="n">
        <v>0</v>
      </c>
      <c r="K5770" s="0" t="n">
        <f aca="false">I5770*SUMIFS(syst_chauffage!$H$3:$H$27,syst_chauffage!$B$3:$B$27,D5770,syst_chauffage!$C$3:$C$27,E5770)</f>
        <v>3</v>
      </c>
      <c r="L5770" s="12" t="n">
        <f aca="false">H5770*SUMIFS(syst_chauffage!$K$3:$K$27,syst_chauffage!$B$3:$B$27,D5770,syst_chauffage!$C$3:$C$27,E5770)</f>
        <v>0.92</v>
      </c>
      <c r="N5770" s="0" t="str">
        <f aca="false">A5770</f>
        <v>Café Hôtel Restaurant</v>
      </c>
      <c r="O5770" s="0" t="str">
        <f aca="false">B5770</f>
        <v>Hôtel avec restaurant</v>
      </c>
      <c r="P5770" s="0" t="str">
        <f aca="false">C5770</f>
        <v>Grand Hotel avec restaurant Haut de gamme</v>
      </c>
      <c r="Q5770" s="0" t="str">
        <f aca="false">D5770</f>
        <v>Electrique direct</v>
      </c>
      <c r="R5770" s="0" t="str">
        <f aca="false">E5770</f>
        <v>Electricité</v>
      </c>
      <c r="S5770" s="0" t="str">
        <f aca="false">F5770</f>
        <v>0218210602</v>
      </c>
      <c r="T5770" s="0" t="str">
        <f aca="false">G5770</f>
        <v>4</v>
      </c>
      <c r="U5770" s="0" t="n">
        <f aca="false">L5770</f>
        <v>0.92</v>
      </c>
      <c r="V5770" s="0" t="n">
        <f aca="false">K5770</f>
        <v>3</v>
      </c>
      <c r="W5770" s="0" t="n">
        <f aca="false">J5770</f>
        <v>0</v>
      </c>
    </row>
    <row r="5771" customFormat="false" ht="12.8" hidden="false" customHeight="false" outlineLevel="0" collapsed="false">
      <c r="A5771" s="0" t="s">
        <v>73</v>
      </c>
      <c r="B5771" s="0" t="s">
        <v>264</v>
      </c>
      <c r="C5771" s="0" t="s">
        <v>280</v>
      </c>
      <c r="D5771" s="0" t="s">
        <v>36</v>
      </c>
      <c r="E5771" s="0" t="s">
        <v>30</v>
      </c>
      <c r="F5771" s="0" t="s">
        <v>286</v>
      </c>
      <c r="G5771" s="0" t="s">
        <v>1612</v>
      </c>
      <c r="H5771" s="0" t="n">
        <v>2.94489544186046</v>
      </c>
      <c r="I5771" s="0" t="n">
        <v>51.0388004946254</v>
      </c>
      <c r="J5771" s="0" t="n">
        <v>738</v>
      </c>
      <c r="K5771" s="0" t="n">
        <f aca="false">I5771*SUMIFS(syst_chauffage!$H$3:$H$27,syst_chauffage!$B$3:$B$27,D5771,syst_chauffage!$C$3:$C$27,E5771)</f>
        <v>31.5755674663445</v>
      </c>
      <c r="L5771" s="12" t="n">
        <f aca="false">H5771*SUMIFS(syst_chauffage!$K$3:$K$27,syst_chauffage!$B$3:$B$27,D5771,syst_chauffage!$C$3:$C$27,E5771)</f>
        <v>2.47427325480779</v>
      </c>
      <c r="N5771" s="0" t="str">
        <f aca="false">A5771</f>
        <v>Café Hôtel Restaurant</v>
      </c>
      <c r="O5771" s="0" t="str">
        <f aca="false">B5771</f>
        <v>Hôtel avec restaurant</v>
      </c>
      <c r="P5771" s="0" t="str">
        <f aca="false">C5771</f>
        <v>Grand Hotel avec restaurant Haut de gamme</v>
      </c>
      <c r="Q5771" s="0" t="str">
        <f aca="false">D5771</f>
        <v>PAC</v>
      </c>
      <c r="R5771" s="0" t="str">
        <f aca="false">E5771</f>
        <v>Electricité</v>
      </c>
      <c r="S5771" s="0" t="str">
        <f aca="false">F5771</f>
        <v>0218210902</v>
      </c>
      <c r="T5771" s="0" t="str">
        <f aca="false">G5771</f>
        <v>4</v>
      </c>
      <c r="U5771" s="0" t="n">
        <f aca="false">L5771</f>
        <v>2.47427325480779</v>
      </c>
      <c r="V5771" s="0" t="n">
        <f aca="false">K5771</f>
        <v>31.5755674663445</v>
      </c>
      <c r="W5771" s="0" t="n">
        <f aca="false">J5771</f>
        <v>738</v>
      </c>
    </row>
    <row r="5772" customFormat="false" ht="12.8" hidden="false" customHeight="false" outlineLevel="0" collapsed="false">
      <c r="A5772" s="0" t="s">
        <v>73</v>
      </c>
      <c r="B5772" s="0" t="s">
        <v>264</v>
      </c>
      <c r="C5772" s="0" t="s">
        <v>280</v>
      </c>
      <c r="D5772" s="0" t="s">
        <v>42</v>
      </c>
      <c r="E5772" s="0" t="s">
        <v>30</v>
      </c>
      <c r="F5772" s="0" t="s">
        <v>287</v>
      </c>
      <c r="G5772" s="0" t="s">
        <v>1612</v>
      </c>
      <c r="H5772" s="0" t="n">
        <v>2.80410195348837</v>
      </c>
      <c r="I5772" s="0" t="n">
        <v>22.6394501994838</v>
      </c>
      <c r="J5772" s="0" t="n">
        <v>738</v>
      </c>
      <c r="K5772" s="0" t="n">
        <f aca="false">I5772*SUMIFS(syst_chauffage!$H$3:$H$27,syst_chauffage!$B$3:$B$27,D5772,syst_chauffage!$C$3:$C$27,E5772)</f>
        <v>20.4364559177346</v>
      </c>
      <c r="L5772" s="12" t="n">
        <f aca="false">H5772*SUMIFS(syst_chauffage!$K$3:$K$27,syst_chauffage!$B$3:$B$27,D5772,syst_chauffage!$C$3:$C$27,E5772)</f>
        <v>2.49996610303434</v>
      </c>
      <c r="N5772" s="0" t="str">
        <f aca="false">A5772</f>
        <v>Café Hôtel Restaurant</v>
      </c>
      <c r="O5772" s="0" t="str">
        <f aca="false">B5772</f>
        <v>Hôtel avec restaurant</v>
      </c>
      <c r="P5772" s="0" t="str">
        <f aca="false">C5772</f>
        <v>Grand Hotel avec restaurant Haut de gamme</v>
      </c>
      <c r="Q5772" s="0" t="str">
        <f aca="false">D5772</f>
        <v>Rooftop</v>
      </c>
      <c r="R5772" s="0" t="str">
        <f aca="false">E5772</f>
        <v>Electricité</v>
      </c>
      <c r="S5772" s="0" t="str">
        <f aca="false">F5772</f>
        <v>0218211002</v>
      </c>
      <c r="T5772" s="0" t="str">
        <f aca="false">G5772</f>
        <v>4</v>
      </c>
      <c r="U5772" s="0" t="n">
        <f aca="false">L5772</f>
        <v>2.49996610303434</v>
      </c>
      <c r="V5772" s="0" t="n">
        <f aca="false">K5772</f>
        <v>20.4364559177346</v>
      </c>
      <c r="W5772" s="0" t="n">
        <f aca="false">J5772</f>
        <v>738</v>
      </c>
    </row>
    <row r="5773" customFormat="false" ht="12.8" hidden="false" customHeight="false" outlineLevel="0" collapsed="false">
      <c r="A5773" s="0" t="s">
        <v>73</v>
      </c>
      <c r="B5773" s="0" t="s">
        <v>264</v>
      </c>
      <c r="C5773" s="0" t="s">
        <v>280</v>
      </c>
      <c r="D5773" s="0" t="s">
        <v>51</v>
      </c>
      <c r="E5773" s="0" t="s">
        <v>57</v>
      </c>
      <c r="F5773" s="0" t="s">
        <v>288</v>
      </c>
      <c r="G5773" s="0" t="s">
        <v>1612</v>
      </c>
      <c r="H5773" s="0" t="n">
        <v>0.830475116707967</v>
      </c>
      <c r="I5773" s="0" t="n">
        <v>22.3422698304449</v>
      </c>
      <c r="J5773" s="0" t="n">
        <v>0</v>
      </c>
      <c r="K5773" s="0" t="n">
        <f aca="false">I5773*SUMIFS(syst_chauffage!$H$3:$H$27,syst_chauffage!$B$3:$B$27,D5773,syst_chauffage!$C$3:$C$27,E5773)</f>
        <v>47.3400045670175</v>
      </c>
      <c r="L5773" s="12" t="n">
        <f aca="false">H5773*SUMIFS(syst_chauffage!$K$3:$K$27,syst_chauffage!$B$3:$B$27,D5773,syst_chauffage!$C$3:$C$27,E5773)</f>
        <v>0.830475116707967</v>
      </c>
      <c r="N5773" s="0" t="str">
        <f aca="false">A5773</f>
        <v>Café Hôtel Restaurant</v>
      </c>
      <c r="O5773" s="0" t="str">
        <f aca="false">B5773</f>
        <v>Hôtel avec restaurant</v>
      </c>
      <c r="P5773" s="0" t="str">
        <f aca="false">C5773</f>
        <v>Grand Hotel avec restaurant Haut de gamme</v>
      </c>
      <c r="Q5773" s="0" t="str">
        <f aca="false">D5773</f>
        <v>Autre système centralisé performant</v>
      </c>
      <c r="R5773" s="0" t="str">
        <f aca="false">E5773</f>
        <v>Autres</v>
      </c>
      <c r="S5773" s="0" t="str">
        <f aca="false">F5773</f>
        <v>0218212101</v>
      </c>
      <c r="T5773" s="0" t="str">
        <f aca="false">G5773</f>
        <v>4</v>
      </c>
      <c r="U5773" s="0" t="n">
        <f aca="false">L5773</f>
        <v>0.830475116707967</v>
      </c>
      <c r="V5773" s="0" t="n">
        <f aca="false">K5773</f>
        <v>47.3400045670175</v>
      </c>
      <c r="W5773" s="0" t="n">
        <f aca="false">J5773</f>
        <v>0</v>
      </c>
    </row>
    <row r="5774" customFormat="false" ht="12.8" hidden="false" customHeight="false" outlineLevel="0" collapsed="false">
      <c r="A5774" s="0" t="s">
        <v>73</v>
      </c>
      <c r="B5774" s="0" t="s">
        <v>264</v>
      </c>
      <c r="C5774" s="0" t="s">
        <v>280</v>
      </c>
      <c r="D5774" s="0" t="s">
        <v>51</v>
      </c>
      <c r="E5774" s="0" t="s">
        <v>58</v>
      </c>
      <c r="F5774" s="0" t="s">
        <v>289</v>
      </c>
      <c r="G5774" s="0" t="s">
        <v>1612</v>
      </c>
      <c r="H5774" s="0" t="n">
        <v>0.74639883488474</v>
      </c>
      <c r="I5774" s="0" t="n">
        <v>22.4564166927053</v>
      </c>
      <c r="J5774" s="0" t="n">
        <v>935</v>
      </c>
      <c r="K5774" s="0" t="n">
        <f aca="false">I5774*SUMIFS(syst_chauffage!$H$3:$H$27,syst_chauffage!$B$3:$B$27,D5774,syst_chauffage!$C$3:$C$27,E5774)</f>
        <v>47.9219821503006</v>
      </c>
      <c r="L5774" s="12" t="n">
        <f aca="false">H5774*SUMIFS(syst_chauffage!$K$3:$K$27,syst_chauffage!$B$3:$B$27,D5774,syst_chauffage!$C$3:$C$27,E5774)</f>
        <v>0.74639883488474</v>
      </c>
      <c r="N5774" s="0" t="str">
        <f aca="false">A5774</f>
        <v>Café Hôtel Restaurant</v>
      </c>
      <c r="O5774" s="0" t="str">
        <f aca="false">B5774</f>
        <v>Hôtel avec restaurant</v>
      </c>
      <c r="P5774" s="0" t="str">
        <f aca="false">C5774</f>
        <v>Grand Hotel avec restaurant Haut de gamme</v>
      </c>
      <c r="Q5774" s="0" t="str">
        <f aca="false">D5774</f>
        <v>Autre système centralisé performant</v>
      </c>
      <c r="R5774" s="0" t="str">
        <f aca="false">E5774</f>
        <v>Urbain</v>
      </c>
      <c r="S5774" s="0" t="str">
        <f aca="false">F5774</f>
        <v>0218212106</v>
      </c>
      <c r="T5774" s="0" t="str">
        <f aca="false">G5774</f>
        <v>4</v>
      </c>
      <c r="U5774" s="0" t="n">
        <f aca="false">L5774</f>
        <v>0.74639883488474</v>
      </c>
      <c r="V5774" s="0" t="n">
        <f aca="false">K5774</f>
        <v>47.9219821503006</v>
      </c>
      <c r="W5774" s="0" t="n">
        <f aca="false">J5774</f>
        <v>935</v>
      </c>
    </row>
    <row r="5775" customFormat="false" ht="12.8" hidden="false" customHeight="false" outlineLevel="0" collapsed="false">
      <c r="A5775" s="0" t="s">
        <v>73</v>
      </c>
      <c r="B5775" s="0" t="s">
        <v>264</v>
      </c>
      <c r="C5775" s="0" t="s">
        <v>280</v>
      </c>
      <c r="D5775" s="0" t="s">
        <v>27</v>
      </c>
      <c r="E5775" s="0" t="s">
        <v>23</v>
      </c>
      <c r="F5775" s="0" t="s">
        <v>290</v>
      </c>
      <c r="G5775" s="0" t="s">
        <v>1612</v>
      </c>
      <c r="H5775" s="0" t="n">
        <v>0.758352405063247</v>
      </c>
      <c r="I5775" s="0" t="n">
        <v>13.3024459269928</v>
      </c>
      <c r="J5775" s="0" t="n">
        <v>1064</v>
      </c>
      <c r="K5775" s="0" t="n">
        <f aca="false">I5775*SUMIFS(syst_chauffage!$H$3:$H$27,syst_chauffage!$B$3:$B$27,D5775,syst_chauffage!$C$3:$C$27,E5775)</f>
        <v>34.1128341375056</v>
      </c>
      <c r="L5775" s="12" t="n">
        <f aca="false">H5775*SUMIFS(syst_chauffage!$K$3:$K$27,syst_chauffage!$B$3:$B$27,D5775,syst_chauffage!$C$3:$C$27,E5775)</f>
        <v>0.758352405063247</v>
      </c>
      <c r="N5775" s="0" t="str">
        <f aca="false">A5775</f>
        <v>Café Hôtel Restaurant</v>
      </c>
      <c r="O5775" s="0" t="str">
        <f aca="false">B5775</f>
        <v>Hôtel avec restaurant</v>
      </c>
      <c r="P5775" s="0" t="str">
        <f aca="false">C5775</f>
        <v>Grand Hotel avec restaurant Haut de gamme</v>
      </c>
      <c r="Q5775" s="0" t="str">
        <f aca="false">D5775</f>
        <v>Chaudière condensation fioul</v>
      </c>
      <c r="R5775" s="0" t="str">
        <f aca="false">E5775</f>
        <v>Fioul</v>
      </c>
      <c r="S5775" s="0" t="str">
        <f aca="false">F5775</f>
        <v>0218212303</v>
      </c>
      <c r="T5775" s="0" t="str">
        <f aca="false">G5775</f>
        <v>4</v>
      </c>
      <c r="U5775" s="0" t="n">
        <f aca="false">L5775</f>
        <v>0.758352405063247</v>
      </c>
      <c r="V5775" s="0" t="n">
        <f aca="false">K5775</f>
        <v>34.1128341375056</v>
      </c>
      <c r="W5775" s="0" t="n">
        <f aca="false">J5775</f>
        <v>1064</v>
      </c>
    </row>
    <row r="5776" customFormat="false" ht="12.8" hidden="false" customHeight="false" outlineLevel="0" collapsed="false">
      <c r="A5776" s="0" t="s">
        <v>73</v>
      </c>
      <c r="B5776" s="0" t="s">
        <v>264</v>
      </c>
      <c r="C5776" s="0" t="s">
        <v>280</v>
      </c>
      <c r="D5776" s="0" t="s">
        <v>18</v>
      </c>
      <c r="E5776" s="0" t="s">
        <v>14</v>
      </c>
      <c r="F5776" s="0" t="s">
        <v>291</v>
      </c>
      <c r="G5776" s="0" t="s">
        <v>1612</v>
      </c>
      <c r="H5776" s="0" t="n">
        <v>0.982298920385733</v>
      </c>
      <c r="I5776" s="0" t="n">
        <v>9.75162550512279</v>
      </c>
      <c r="J5776" s="0" t="n">
        <v>1064</v>
      </c>
      <c r="K5776" s="0" t="n">
        <f aca="false">I5776*SUMIFS(syst_chauffage!$H$3:$H$27,syst_chauffage!$B$3:$B$27,D5776,syst_chauffage!$C$3:$C$27,E5776)</f>
        <v>26.5724863765131</v>
      </c>
      <c r="L5776" s="12" t="n">
        <f aca="false">H5776*SUMIFS(syst_chauffage!$K$3:$K$27,syst_chauffage!$B$3:$B$27,D5776,syst_chauffage!$C$3:$C$27,E5776)</f>
        <v>0.954251231572259</v>
      </c>
      <c r="N5776" s="0" t="str">
        <f aca="false">A5776</f>
        <v>Café Hôtel Restaurant</v>
      </c>
      <c r="O5776" s="0" t="str">
        <f aca="false">B5776</f>
        <v>Hôtel avec restaurant</v>
      </c>
      <c r="P5776" s="0" t="str">
        <f aca="false">C5776</f>
        <v>Grand Hotel avec restaurant Haut de gamme</v>
      </c>
      <c r="Q5776" s="0" t="str">
        <f aca="false">D5776</f>
        <v>Chaudière condensation gaz</v>
      </c>
      <c r="R5776" s="0" t="str">
        <f aca="false">E5776</f>
        <v>Gaz</v>
      </c>
      <c r="S5776" s="0" t="str">
        <f aca="false">F5776</f>
        <v>0218212404</v>
      </c>
      <c r="T5776" s="0" t="str">
        <f aca="false">G5776</f>
        <v>4</v>
      </c>
      <c r="U5776" s="0" t="n">
        <f aca="false">L5776</f>
        <v>0.954251231572259</v>
      </c>
      <c r="V5776" s="0" t="n">
        <f aca="false">K5776</f>
        <v>26.5724863765131</v>
      </c>
      <c r="W5776" s="0" t="n">
        <f aca="false">J5776</f>
        <v>1064</v>
      </c>
    </row>
    <row r="5777" customFormat="false" ht="12.8" hidden="false" customHeight="false" outlineLevel="0" collapsed="false">
      <c r="A5777" s="0" t="s">
        <v>73</v>
      </c>
      <c r="B5777" s="0" t="s">
        <v>264</v>
      </c>
      <c r="C5777" s="0" t="s">
        <v>280</v>
      </c>
      <c r="D5777" s="0" t="s">
        <v>32</v>
      </c>
      <c r="E5777" s="0" t="s">
        <v>30</v>
      </c>
      <c r="F5777" s="0" t="s">
        <v>292</v>
      </c>
      <c r="G5777" s="0" t="s">
        <v>1612</v>
      </c>
      <c r="H5777" s="0" t="n">
        <v>1</v>
      </c>
      <c r="I5777" s="0" t="n">
        <v>12</v>
      </c>
      <c r="J5777" s="0" t="n">
        <v>0</v>
      </c>
      <c r="K5777" s="0" t="n">
        <f aca="false">I5777*SUMIFS(syst_chauffage!$H$3:$H$27,syst_chauffage!$B$3:$B$27,D5777,syst_chauffage!$C$3:$C$27,E5777)</f>
        <v>12</v>
      </c>
      <c r="L5777" s="12" t="n">
        <f aca="false">H5777*SUMIFS(syst_chauffage!$K$3:$K$27,syst_chauffage!$B$3:$B$27,D5777,syst_chauffage!$C$3:$C$27,E5777)</f>
        <v>1</v>
      </c>
      <c r="N5777" s="0" t="str">
        <f aca="false">A5777</f>
        <v>Café Hôtel Restaurant</v>
      </c>
      <c r="O5777" s="0" t="str">
        <f aca="false">B5777</f>
        <v>Hôtel avec restaurant</v>
      </c>
      <c r="P5777" s="0" t="str">
        <f aca="false">C5777</f>
        <v>Grand Hotel avec restaurant Haut de gamme</v>
      </c>
      <c r="Q5777" s="0" t="str">
        <f aca="false">D5777</f>
        <v>Electrique direct performant</v>
      </c>
      <c r="R5777" s="0" t="str">
        <f aca="false">E5777</f>
        <v>Electricité</v>
      </c>
      <c r="S5777" s="0" t="str">
        <f aca="false">F5777</f>
        <v>0218212602</v>
      </c>
      <c r="T5777" s="0" t="str">
        <f aca="false">G5777</f>
        <v>4</v>
      </c>
      <c r="U5777" s="0" t="n">
        <f aca="false">L5777</f>
        <v>1</v>
      </c>
      <c r="V5777" s="0" t="n">
        <f aca="false">K5777</f>
        <v>12</v>
      </c>
      <c r="W5777" s="0" t="n">
        <f aca="false">J5777</f>
        <v>0</v>
      </c>
    </row>
    <row r="5778" customFormat="false" ht="12.8" hidden="false" customHeight="false" outlineLevel="0" collapsed="false">
      <c r="A5778" s="0" t="s">
        <v>73</v>
      </c>
      <c r="B5778" s="0" t="s">
        <v>264</v>
      </c>
      <c r="C5778" s="0" t="s">
        <v>280</v>
      </c>
      <c r="D5778" s="0" t="s">
        <v>38</v>
      </c>
      <c r="E5778" s="0" t="s">
        <v>30</v>
      </c>
      <c r="F5778" s="0" t="s">
        <v>293</v>
      </c>
      <c r="G5778" s="0" t="s">
        <v>1612</v>
      </c>
      <c r="H5778" s="0" t="n">
        <v>3.39795627906976</v>
      </c>
      <c r="I5778" s="0" t="n">
        <v>60.760476779316</v>
      </c>
      <c r="J5778" s="0" t="n">
        <v>792</v>
      </c>
      <c r="K5778" s="0" t="n">
        <f aca="false">I5778*SUMIFS(syst_chauffage!$H$3:$H$27,syst_chauffage!$B$3:$B$27,D5778,syst_chauffage!$C$3:$C$27,E5778)</f>
        <v>61.4163133343384</v>
      </c>
      <c r="L5778" s="12" t="n">
        <f aca="false">H5778*SUMIFS(syst_chauffage!$K$3:$K$27,syst_chauffage!$B$3:$B$27,D5778,syst_chauffage!$C$3:$C$27,E5778)</f>
        <v>3.03986496519792</v>
      </c>
      <c r="N5778" s="0" t="str">
        <f aca="false">A5778</f>
        <v>Café Hôtel Restaurant</v>
      </c>
      <c r="O5778" s="0" t="str">
        <f aca="false">B5778</f>
        <v>Hôtel avec restaurant</v>
      </c>
      <c r="P5778" s="0" t="str">
        <f aca="false">C5778</f>
        <v>Grand Hotel avec restaurant Haut de gamme</v>
      </c>
      <c r="Q5778" s="0" t="str">
        <f aca="false">D5778</f>
        <v>PAC performant</v>
      </c>
      <c r="R5778" s="0" t="str">
        <f aca="false">E5778</f>
        <v>Electricité</v>
      </c>
      <c r="S5778" s="0" t="str">
        <f aca="false">F5778</f>
        <v>0218212902</v>
      </c>
      <c r="T5778" s="0" t="str">
        <f aca="false">G5778</f>
        <v>4</v>
      </c>
      <c r="U5778" s="0" t="n">
        <f aca="false">L5778</f>
        <v>3.03986496519792</v>
      </c>
      <c r="V5778" s="0" t="n">
        <f aca="false">K5778</f>
        <v>61.4163133343384</v>
      </c>
      <c r="W5778" s="0" t="n">
        <f aca="false">J5778</f>
        <v>792</v>
      </c>
    </row>
    <row r="5779" customFormat="false" ht="12.8" hidden="false" customHeight="false" outlineLevel="0" collapsed="false">
      <c r="A5779" s="0" t="s">
        <v>73</v>
      </c>
      <c r="B5779" s="0" t="s">
        <v>264</v>
      </c>
      <c r="C5779" s="0" t="s">
        <v>280</v>
      </c>
      <c r="D5779" s="0" t="s">
        <v>46</v>
      </c>
      <c r="E5779" s="0" t="s">
        <v>30</v>
      </c>
      <c r="F5779" s="0" t="s">
        <v>294</v>
      </c>
      <c r="G5779" s="0" t="s">
        <v>1612</v>
      </c>
      <c r="H5779" s="0" t="n">
        <v>3.32861023255814</v>
      </c>
      <c r="I5779" s="0" t="n">
        <v>26.9517264279569</v>
      </c>
      <c r="J5779" s="0" t="n">
        <v>792</v>
      </c>
      <c r="K5779" s="0" t="n">
        <f aca="false">I5779*SUMIFS(syst_chauffage!$H$3:$H$27,syst_chauffage!$B$3:$B$27,D5779,syst_chauffage!$C$3:$C$27,E5779)</f>
        <v>46.7587518488731</v>
      </c>
      <c r="L5779" s="12" t="n">
        <f aca="false">H5779*SUMIFS(syst_chauffage!$K$3:$K$27,syst_chauffage!$B$3:$B$27,D5779,syst_chauffage!$C$3:$C$27,E5779)</f>
        <v>3.00077723502174</v>
      </c>
      <c r="N5779" s="0" t="str">
        <f aca="false">A5779</f>
        <v>Café Hôtel Restaurant</v>
      </c>
      <c r="O5779" s="0" t="str">
        <f aca="false">B5779</f>
        <v>Hôtel avec restaurant</v>
      </c>
      <c r="P5779" s="0" t="str">
        <f aca="false">C5779</f>
        <v>Grand Hotel avec restaurant Haut de gamme</v>
      </c>
      <c r="Q5779" s="0" t="str">
        <f aca="false">D5779</f>
        <v>Rooftop performant</v>
      </c>
      <c r="R5779" s="0" t="str">
        <f aca="false">E5779</f>
        <v>Electricité</v>
      </c>
      <c r="S5779" s="0" t="str">
        <f aca="false">F5779</f>
        <v>0218213002</v>
      </c>
      <c r="T5779" s="0" t="str">
        <f aca="false">G5779</f>
        <v>4</v>
      </c>
      <c r="U5779" s="0" t="n">
        <f aca="false">L5779</f>
        <v>3.00077723502174</v>
      </c>
      <c r="V5779" s="0" t="n">
        <f aca="false">K5779</f>
        <v>46.7587518488731</v>
      </c>
      <c r="W5779" s="0" t="n">
        <f aca="false">J5779</f>
        <v>792</v>
      </c>
    </row>
    <row r="5780" customFormat="false" ht="12.8" hidden="false" customHeight="false" outlineLevel="0" collapsed="false">
      <c r="A5780" s="0" t="s">
        <v>73</v>
      </c>
      <c r="B5780" s="0" t="s">
        <v>264</v>
      </c>
      <c r="C5780" s="0" t="s">
        <v>295</v>
      </c>
      <c r="D5780" s="0" t="s">
        <v>19</v>
      </c>
      <c r="E5780" s="0" t="s">
        <v>57</v>
      </c>
      <c r="F5780" s="0" t="s">
        <v>296</v>
      </c>
      <c r="G5780" s="0" t="s">
        <v>1612</v>
      </c>
      <c r="H5780" s="0" t="n">
        <v>0.708655229691465</v>
      </c>
      <c r="I5780" s="0" t="n">
        <v>24.4359131266772</v>
      </c>
      <c r="J5780" s="0" t="n">
        <v>0</v>
      </c>
      <c r="K5780" s="0" t="n">
        <f aca="false">I5780*SUMIFS(syst_chauffage!$H$3:$H$27,syst_chauffage!$B$3:$B$27,D5780,syst_chauffage!$C$3:$C$27,E5780)</f>
        <v>34.0264390295947</v>
      </c>
      <c r="L5780" s="12" t="n">
        <f aca="false">H5780*SUMIFS(syst_chauffage!$K$3:$K$27,syst_chauffage!$B$3:$B$27,D5780,syst_chauffage!$C$3:$C$27,E5780)</f>
        <v>0.708655229691465</v>
      </c>
      <c r="N5780" s="0" t="str">
        <f aca="false">A5780</f>
        <v>Café Hôtel Restaurant</v>
      </c>
      <c r="O5780" s="0" t="str">
        <f aca="false">B5780</f>
        <v>Hôtel avec restaurant</v>
      </c>
      <c r="P5780" s="0" t="str">
        <f aca="false">C5780</f>
        <v>Grand Hotel avec restaurant Luxe</v>
      </c>
      <c r="Q5780" s="0" t="str">
        <f aca="false">D5780</f>
        <v>Autre système centralisé</v>
      </c>
      <c r="R5780" s="0" t="str">
        <f aca="false">E5780</f>
        <v>Autres</v>
      </c>
      <c r="S5780" s="0" t="str">
        <f aca="false">F5780</f>
        <v>0218220101</v>
      </c>
      <c r="T5780" s="0" t="str">
        <f aca="false">G5780</f>
        <v>4</v>
      </c>
      <c r="U5780" s="0" t="n">
        <f aca="false">L5780</f>
        <v>0.708655229691465</v>
      </c>
      <c r="V5780" s="0" t="n">
        <f aca="false">K5780</f>
        <v>34.0264390295947</v>
      </c>
      <c r="W5780" s="0" t="n">
        <f aca="false">J5780</f>
        <v>0</v>
      </c>
    </row>
    <row r="5781" customFormat="false" ht="12.8" hidden="false" customHeight="false" outlineLevel="0" collapsed="false">
      <c r="A5781" s="0" t="s">
        <v>73</v>
      </c>
      <c r="B5781" s="0" t="s">
        <v>264</v>
      </c>
      <c r="C5781" s="0" t="s">
        <v>295</v>
      </c>
      <c r="D5781" s="0" t="s">
        <v>19</v>
      </c>
      <c r="E5781" s="0" t="s">
        <v>58</v>
      </c>
      <c r="F5781" s="0" t="s">
        <v>297</v>
      </c>
      <c r="G5781" s="0" t="s">
        <v>1612</v>
      </c>
      <c r="H5781" s="0" t="n">
        <v>0.683855646693372</v>
      </c>
      <c r="I5781" s="0" t="n">
        <v>24.5521564118385</v>
      </c>
      <c r="J5781" s="0" t="n">
        <v>935</v>
      </c>
      <c r="K5781" s="0" t="n">
        <f aca="false">I5781*SUMIFS(syst_chauffage!$H$3:$H$27,syst_chauffage!$B$3:$B$27,D5781,syst_chauffage!$C$3:$C$27,E5781)</f>
        <v>40.3870596266593</v>
      </c>
      <c r="L5781" s="12" t="n">
        <f aca="false">H5781*SUMIFS(syst_chauffage!$K$3:$K$27,syst_chauffage!$B$3:$B$27,D5781,syst_chauffage!$C$3:$C$27,E5781)</f>
        <v>0.683855646693372</v>
      </c>
      <c r="N5781" s="0" t="str">
        <f aca="false">A5781</f>
        <v>Café Hôtel Restaurant</v>
      </c>
      <c r="O5781" s="0" t="str">
        <f aca="false">B5781</f>
        <v>Hôtel avec restaurant</v>
      </c>
      <c r="P5781" s="0" t="str">
        <f aca="false">C5781</f>
        <v>Grand Hotel avec restaurant Luxe</v>
      </c>
      <c r="Q5781" s="0" t="str">
        <f aca="false">D5781</f>
        <v>Autre système centralisé</v>
      </c>
      <c r="R5781" s="0" t="str">
        <f aca="false">E5781</f>
        <v>Urbain</v>
      </c>
      <c r="S5781" s="0" t="str">
        <f aca="false">F5781</f>
        <v>0218220106</v>
      </c>
      <c r="T5781" s="0" t="str">
        <f aca="false">G5781</f>
        <v>4</v>
      </c>
      <c r="U5781" s="0" t="n">
        <f aca="false">L5781</f>
        <v>0.683855646693372</v>
      </c>
      <c r="V5781" s="0" t="n">
        <f aca="false">K5781</f>
        <v>40.3870596266593</v>
      </c>
      <c r="W5781" s="0" t="n">
        <f aca="false">J5781</f>
        <v>935</v>
      </c>
    </row>
    <row r="5782" customFormat="false" ht="12.8" hidden="false" customHeight="false" outlineLevel="0" collapsed="false">
      <c r="A5782" s="0" t="s">
        <v>73</v>
      </c>
      <c r="B5782" s="0" t="s">
        <v>264</v>
      </c>
      <c r="C5782" s="0" t="s">
        <v>295</v>
      </c>
      <c r="D5782" s="0" t="s">
        <v>22</v>
      </c>
      <c r="E5782" s="0" t="s">
        <v>23</v>
      </c>
      <c r="F5782" s="0" t="s">
        <v>298</v>
      </c>
      <c r="G5782" s="0" t="s">
        <v>1612</v>
      </c>
      <c r="H5782" s="0" t="n">
        <v>0.574753394677324</v>
      </c>
      <c r="I5782" s="0" t="n">
        <v>11.0427501723722</v>
      </c>
      <c r="J5782" s="0" t="n">
        <v>0</v>
      </c>
      <c r="K5782" s="0" t="n">
        <f aca="false">I5782*SUMIFS(syst_chauffage!$H$3:$H$27,syst_chauffage!$B$3:$B$27,D5782,syst_chauffage!$C$3:$C$27,E5782)</f>
        <v>19.4465316062563</v>
      </c>
      <c r="L5782" s="12" t="n">
        <f aca="false">H5782*SUMIFS(syst_chauffage!$K$3:$K$27,syst_chauffage!$B$3:$B$27,D5782,syst_chauffage!$C$3:$C$27,E5782)</f>
        <v>0.574753394677324</v>
      </c>
      <c r="N5782" s="0" t="str">
        <f aca="false">A5782</f>
        <v>Café Hôtel Restaurant</v>
      </c>
      <c r="O5782" s="0" t="str">
        <f aca="false">B5782</f>
        <v>Hôtel avec restaurant</v>
      </c>
      <c r="P5782" s="0" t="str">
        <f aca="false">C5782</f>
        <v>Grand Hotel avec restaurant Luxe</v>
      </c>
      <c r="Q5782" s="0" t="str">
        <f aca="false">D5782</f>
        <v>Chaudière fioul</v>
      </c>
      <c r="R5782" s="0" t="str">
        <f aca="false">E5782</f>
        <v>Fioul</v>
      </c>
      <c r="S5782" s="0" t="str">
        <f aca="false">F5782</f>
        <v>0218220303</v>
      </c>
      <c r="T5782" s="0" t="str">
        <f aca="false">G5782</f>
        <v>4</v>
      </c>
      <c r="U5782" s="0" t="n">
        <f aca="false">L5782</f>
        <v>0.574753394677324</v>
      </c>
      <c r="V5782" s="0" t="n">
        <f aca="false">K5782</f>
        <v>19.4465316062563</v>
      </c>
      <c r="W5782" s="0" t="n">
        <f aca="false">J5782</f>
        <v>0</v>
      </c>
    </row>
    <row r="5783" customFormat="false" ht="12.8" hidden="false" customHeight="false" outlineLevel="0" collapsed="false">
      <c r="A5783" s="0" t="s">
        <v>73</v>
      </c>
      <c r="B5783" s="0" t="s">
        <v>264</v>
      </c>
      <c r="C5783" s="0" t="s">
        <v>295</v>
      </c>
      <c r="D5783" s="0" t="s">
        <v>13</v>
      </c>
      <c r="E5783" s="0" t="s">
        <v>14</v>
      </c>
      <c r="F5783" s="0" t="s">
        <v>299</v>
      </c>
      <c r="G5783" s="0" t="s">
        <v>1612</v>
      </c>
      <c r="H5783" s="0" t="n">
        <v>0.690457968589026</v>
      </c>
      <c r="I5783" s="0" t="n">
        <v>8.21899530728621</v>
      </c>
      <c r="J5783" s="0" t="n">
        <v>462</v>
      </c>
      <c r="K5783" s="0" t="n">
        <f aca="false">I5783*SUMIFS(syst_chauffage!$H$3:$H$27,syst_chauffage!$B$3:$B$27,D5783,syst_chauffage!$C$3:$C$27,E5783)</f>
        <v>16.5990150082339</v>
      </c>
      <c r="L5783" s="12" t="n">
        <f aca="false">H5783*SUMIFS(syst_chauffage!$K$3:$K$27,syst_chauffage!$B$3:$B$27,D5783,syst_chauffage!$C$3:$C$27,E5783)</f>
        <v>0.690457968589026</v>
      </c>
      <c r="N5783" s="0" t="str">
        <f aca="false">A5783</f>
        <v>Café Hôtel Restaurant</v>
      </c>
      <c r="O5783" s="0" t="str">
        <f aca="false">B5783</f>
        <v>Hôtel avec restaurant</v>
      </c>
      <c r="P5783" s="0" t="str">
        <f aca="false">C5783</f>
        <v>Grand Hotel avec restaurant Luxe</v>
      </c>
      <c r="Q5783" s="0" t="str">
        <f aca="false">D5783</f>
        <v>Chaudière gaz</v>
      </c>
      <c r="R5783" s="0" t="str">
        <f aca="false">E5783</f>
        <v>Gaz</v>
      </c>
      <c r="S5783" s="0" t="str">
        <f aca="false">F5783</f>
        <v>0218220404</v>
      </c>
      <c r="T5783" s="0" t="str">
        <f aca="false">G5783</f>
        <v>4</v>
      </c>
      <c r="U5783" s="0" t="n">
        <f aca="false">L5783</f>
        <v>0.690457968589026</v>
      </c>
      <c r="V5783" s="0" t="n">
        <f aca="false">K5783</f>
        <v>16.5990150082339</v>
      </c>
      <c r="W5783" s="0" t="n">
        <f aca="false">J5783</f>
        <v>462</v>
      </c>
    </row>
    <row r="5784" customFormat="false" ht="12.8" hidden="false" customHeight="false" outlineLevel="0" collapsed="false">
      <c r="A5784" s="0" t="s">
        <v>73</v>
      </c>
      <c r="B5784" s="0" t="s">
        <v>264</v>
      </c>
      <c r="C5784" s="0" t="s">
        <v>295</v>
      </c>
      <c r="D5784" s="0" t="s">
        <v>29</v>
      </c>
      <c r="E5784" s="0" t="s">
        <v>30</v>
      </c>
      <c r="F5784" s="0" t="s">
        <v>300</v>
      </c>
      <c r="G5784" s="0" t="s">
        <v>1612</v>
      </c>
      <c r="H5784" s="0" t="n">
        <v>0.92</v>
      </c>
      <c r="I5784" s="0" t="n">
        <v>10.4</v>
      </c>
      <c r="J5784" s="0" t="n">
        <v>0</v>
      </c>
      <c r="K5784" s="0" t="n">
        <f aca="false">I5784*SUMIFS(syst_chauffage!$H$3:$H$27,syst_chauffage!$B$3:$B$27,D5784,syst_chauffage!$C$3:$C$27,E5784)</f>
        <v>3</v>
      </c>
      <c r="L5784" s="12" t="n">
        <f aca="false">H5784*SUMIFS(syst_chauffage!$K$3:$K$27,syst_chauffage!$B$3:$B$27,D5784,syst_chauffage!$C$3:$C$27,E5784)</f>
        <v>0.92</v>
      </c>
      <c r="N5784" s="0" t="str">
        <f aca="false">A5784</f>
        <v>Café Hôtel Restaurant</v>
      </c>
      <c r="O5784" s="0" t="str">
        <f aca="false">B5784</f>
        <v>Hôtel avec restaurant</v>
      </c>
      <c r="P5784" s="0" t="str">
        <f aca="false">C5784</f>
        <v>Grand Hotel avec restaurant Luxe</v>
      </c>
      <c r="Q5784" s="0" t="str">
        <f aca="false">D5784</f>
        <v>Electrique direct</v>
      </c>
      <c r="R5784" s="0" t="str">
        <f aca="false">E5784</f>
        <v>Electricité</v>
      </c>
      <c r="S5784" s="0" t="str">
        <f aca="false">F5784</f>
        <v>0218220602</v>
      </c>
      <c r="T5784" s="0" t="str">
        <f aca="false">G5784</f>
        <v>4</v>
      </c>
      <c r="U5784" s="0" t="n">
        <f aca="false">L5784</f>
        <v>0.92</v>
      </c>
      <c r="V5784" s="0" t="n">
        <f aca="false">K5784</f>
        <v>3</v>
      </c>
      <c r="W5784" s="0" t="n">
        <f aca="false">J5784</f>
        <v>0</v>
      </c>
    </row>
    <row r="5785" customFormat="false" ht="12.8" hidden="false" customHeight="false" outlineLevel="0" collapsed="false">
      <c r="A5785" s="0" t="s">
        <v>73</v>
      </c>
      <c r="B5785" s="0" t="s">
        <v>264</v>
      </c>
      <c r="C5785" s="0" t="s">
        <v>295</v>
      </c>
      <c r="D5785" s="0" t="s">
        <v>36</v>
      </c>
      <c r="E5785" s="0" t="s">
        <v>30</v>
      </c>
      <c r="F5785" s="0" t="s">
        <v>301</v>
      </c>
      <c r="G5785" s="0" t="s">
        <v>1612</v>
      </c>
      <c r="H5785" s="0" t="n">
        <v>2.94489544186046</v>
      </c>
      <c r="I5785" s="0" t="n">
        <v>67.9080410677211</v>
      </c>
      <c r="J5785" s="0" t="n">
        <v>738</v>
      </c>
      <c r="K5785" s="0" t="n">
        <f aca="false">I5785*SUMIFS(syst_chauffage!$H$3:$H$27,syst_chauffage!$B$3:$B$27,D5785,syst_chauffage!$C$3:$C$27,E5785)</f>
        <v>42.0118598294041</v>
      </c>
      <c r="L5785" s="12" t="n">
        <f aca="false">H5785*SUMIFS(syst_chauffage!$K$3:$K$27,syst_chauffage!$B$3:$B$27,D5785,syst_chauffage!$C$3:$C$27,E5785)</f>
        <v>2.47427325480779</v>
      </c>
      <c r="N5785" s="0" t="str">
        <f aca="false">A5785</f>
        <v>Café Hôtel Restaurant</v>
      </c>
      <c r="O5785" s="0" t="str">
        <f aca="false">B5785</f>
        <v>Hôtel avec restaurant</v>
      </c>
      <c r="P5785" s="0" t="str">
        <f aca="false">C5785</f>
        <v>Grand Hotel avec restaurant Luxe</v>
      </c>
      <c r="Q5785" s="0" t="str">
        <f aca="false">D5785</f>
        <v>PAC</v>
      </c>
      <c r="R5785" s="0" t="str">
        <f aca="false">E5785</f>
        <v>Electricité</v>
      </c>
      <c r="S5785" s="0" t="str">
        <f aca="false">F5785</f>
        <v>0218220902</v>
      </c>
      <c r="T5785" s="0" t="str">
        <f aca="false">G5785</f>
        <v>4</v>
      </c>
      <c r="U5785" s="0" t="n">
        <f aca="false">L5785</f>
        <v>2.47427325480779</v>
      </c>
      <c r="V5785" s="0" t="n">
        <f aca="false">K5785</f>
        <v>42.0118598294041</v>
      </c>
      <c r="W5785" s="0" t="n">
        <f aca="false">J5785</f>
        <v>738</v>
      </c>
    </row>
    <row r="5786" customFormat="false" ht="12.8" hidden="false" customHeight="false" outlineLevel="0" collapsed="false">
      <c r="A5786" s="0" t="s">
        <v>73</v>
      </c>
      <c r="B5786" s="0" t="s">
        <v>264</v>
      </c>
      <c r="C5786" s="0" t="s">
        <v>295</v>
      </c>
      <c r="D5786" s="0" t="s">
        <v>42</v>
      </c>
      <c r="E5786" s="0" t="s">
        <v>30</v>
      </c>
      <c r="F5786" s="0" t="s">
        <v>302</v>
      </c>
      <c r="G5786" s="0" t="s">
        <v>1612</v>
      </c>
      <c r="H5786" s="0" t="n">
        <v>2.80410195348837</v>
      </c>
      <c r="I5786" s="0" t="n">
        <v>28.3844225402563</v>
      </c>
      <c r="J5786" s="0" t="n">
        <v>738</v>
      </c>
      <c r="K5786" s="0" t="n">
        <f aca="false">I5786*SUMIFS(syst_chauffage!$H$3:$H$27,syst_chauffage!$B$3:$B$27,D5786,syst_chauffage!$C$3:$C$27,E5786)</f>
        <v>25.6223978446052</v>
      </c>
      <c r="L5786" s="12" t="n">
        <f aca="false">H5786*SUMIFS(syst_chauffage!$K$3:$K$27,syst_chauffage!$B$3:$B$27,D5786,syst_chauffage!$C$3:$C$27,E5786)</f>
        <v>2.49996610303434</v>
      </c>
      <c r="N5786" s="0" t="str">
        <f aca="false">A5786</f>
        <v>Café Hôtel Restaurant</v>
      </c>
      <c r="O5786" s="0" t="str">
        <f aca="false">B5786</f>
        <v>Hôtel avec restaurant</v>
      </c>
      <c r="P5786" s="0" t="str">
        <f aca="false">C5786</f>
        <v>Grand Hotel avec restaurant Luxe</v>
      </c>
      <c r="Q5786" s="0" t="str">
        <f aca="false">D5786</f>
        <v>Rooftop</v>
      </c>
      <c r="R5786" s="0" t="str">
        <f aca="false">E5786</f>
        <v>Electricité</v>
      </c>
      <c r="S5786" s="0" t="str">
        <f aca="false">F5786</f>
        <v>0218221002</v>
      </c>
      <c r="T5786" s="0" t="str">
        <f aca="false">G5786</f>
        <v>4</v>
      </c>
      <c r="U5786" s="0" t="n">
        <f aca="false">L5786</f>
        <v>2.49996610303434</v>
      </c>
      <c r="V5786" s="0" t="n">
        <f aca="false">K5786</f>
        <v>25.6223978446052</v>
      </c>
      <c r="W5786" s="0" t="n">
        <f aca="false">J5786</f>
        <v>738</v>
      </c>
    </row>
    <row r="5787" customFormat="false" ht="12.8" hidden="false" customHeight="false" outlineLevel="0" collapsed="false">
      <c r="A5787" s="0" t="s">
        <v>73</v>
      </c>
      <c r="B5787" s="0" t="s">
        <v>264</v>
      </c>
      <c r="C5787" s="0" t="s">
        <v>295</v>
      </c>
      <c r="D5787" s="0" t="s">
        <v>51</v>
      </c>
      <c r="E5787" s="0" t="s">
        <v>57</v>
      </c>
      <c r="F5787" s="0" t="s">
        <v>303</v>
      </c>
      <c r="G5787" s="0" t="s">
        <v>1612</v>
      </c>
      <c r="H5787" s="0" t="n">
        <v>0.817679111182459</v>
      </c>
      <c r="I5787" s="0" t="n">
        <v>29.0903727698538</v>
      </c>
      <c r="J5787" s="0" t="n">
        <v>0</v>
      </c>
      <c r="K5787" s="0" t="n">
        <f aca="false">I5787*SUMIFS(syst_chauffage!$H$3:$H$27,syst_chauffage!$B$3:$B$27,D5787,syst_chauffage!$C$3:$C$27,E5787)</f>
        <v>61.6382484963345</v>
      </c>
      <c r="L5787" s="12" t="n">
        <f aca="false">H5787*SUMIFS(syst_chauffage!$K$3:$K$27,syst_chauffage!$B$3:$B$27,D5787,syst_chauffage!$C$3:$C$27,E5787)</f>
        <v>0.817679111182459</v>
      </c>
      <c r="N5787" s="0" t="str">
        <f aca="false">A5787</f>
        <v>Café Hôtel Restaurant</v>
      </c>
      <c r="O5787" s="0" t="str">
        <f aca="false">B5787</f>
        <v>Hôtel avec restaurant</v>
      </c>
      <c r="P5787" s="0" t="str">
        <f aca="false">C5787</f>
        <v>Grand Hotel avec restaurant Luxe</v>
      </c>
      <c r="Q5787" s="0" t="str">
        <f aca="false">D5787</f>
        <v>Autre système centralisé performant</v>
      </c>
      <c r="R5787" s="0" t="str">
        <f aca="false">E5787</f>
        <v>Autres</v>
      </c>
      <c r="S5787" s="0" t="str">
        <f aca="false">F5787</f>
        <v>0218222101</v>
      </c>
      <c r="T5787" s="0" t="str">
        <f aca="false">G5787</f>
        <v>4</v>
      </c>
      <c r="U5787" s="0" t="n">
        <f aca="false">L5787</f>
        <v>0.817679111182459</v>
      </c>
      <c r="V5787" s="0" t="n">
        <f aca="false">K5787</f>
        <v>61.6382484963345</v>
      </c>
      <c r="W5787" s="0" t="n">
        <f aca="false">J5787</f>
        <v>0</v>
      </c>
    </row>
    <row r="5788" customFormat="false" ht="12.8" hidden="false" customHeight="false" outlineLevel="0" collapsed="false">
      <c r="A5788" s="0" t="s">
        <v>73</v>
      </c>
      <c r="B5788" s="0" t="s">
        <v>264</v>
      </c>
      <c r="C5788" s="0" t="s">
        <v>295</v>
      </c>
      <c r="D5788" s="0" t="s">
        <v>51</v>
      </c>
      <c r="E5788" s="0" t="s">
        <v>58</v>
      </c>
      <c r="F5788" s="0" t="s">
        <v>304</v>
      </c>
      <c r="G5788" s="0" t="s">
        <v>1612</v>
      </c>
      <c r="H5788" s="0" t="n">
        <v>0.789064207723122</v>
      </c>
      <c r="I5788" s="0" t="n">
        <v>29.2287576331411</v>
      </c>
      <c r="J5788" s="0" t="n">
        <v>935</v>
      </c>
      <c r="K5788" s="0" t="n">
        <f aca="false">I5788*SUMIFS(syst_chauffage!$H$3:$H$27,syst_chauffage!$B$3:$B$27,D5788,syst_chauffage!$C$3:$C$27,E5788)</f>
        <v>62.3741543781493</v>
      </c>
      <c r="L5788" s="12" t="n">
        <f aca="false">H5788*SUMIFS(syst_chauffage!$K$3:$K$27,syst_chauffage!$B$3:$B$27,D5788,syst_chauffage!$C$3:$C$27,E5788)</f>
        <v>0.789064207723122</v>
      </c>
      <c r="N5788" s="0" t="str">
        <f aca="false">A5788</f>
        <v>Café Hôtel Restaurant</v>
      </c>
      <c r="O5788" s="0" t="str">
        <f aca="false">B5788</f>
        <v>Hôtel avec restaurant</v>
      </c>
      <c r="P5788" s="0" t="str">
        <f aca="false">C5788</f>
        <v>Grand Hotel avec restaurant Luxe</v>
      </c>
      <c r="Q5788" s="0" t="str">
        <f aca="false">D5788</f>
        <v>Autre système centralisé performant</v>
      </c>
      <c r="R5788" s="0" t="str">
        <f aca="false">E5788</f>
        <v>Urbain</v>
      </c>
      <c r="S5788" s="0" t="str">
        <f aca="false">F5788</f>
        <v>0218222106</v>
      </c>
      <c r="T5788" s="0" t="str">
        <f aca="false">G5788</f>
        <v>4</v>
      </c>
      <c r="U5788" s="0" t="n">
        <f aca="false">L5788</f>
        <v>0.789064207723122</v>
      </c>
      <c r="V5788" s="0" t="n">
        <f aca="false">K5788</f>
        <v>62.3741543781493</v>
      </c>
      <c r="W5788" s="0" t="n">
        <f aca="false">J5788</f>
        <v>935</v>
      </c>
    </row>
    <row r="5789" customFormat="false" ht="12.8" hidden="false" customHeight="false" outlineLevel="0" collapsed="false">
      <c r="A5789" s="0" t="s">
        <v>73</v>
      </c>
      <c r="B5789" s="0" t="s">
        <v>264</v>
      </c>
      <c r="C5789" s="0" t="s">
        <v>295</v>
      </c>
      <c r="D5789" s="0" t="s">
        <v>27</v>
      </c>
      <c r="E5789" s="0" t="s">
        <v>23</v>
      </c>
      <c r="F5789" s="0" t="s">
        <v>305</v>
      </c>
      <c r="G5789" s="0" t="s">
        <v>1612</v>
      </c>
      <c r="H5789" s="0" t="n">
        <v>0.762498659845602</v>
      </c>
      <c r="I5789" s="0" t="n">
        <v>13.1461311575859</v>
      </c>
      <c r="J5789" s="0" t="n">
        <v>1064</v>
      </c>
      <c r="K5789" s="0" t="n">
        <f aca="false">I5789*SUMIFS(syst_chauffage!$H$3:$H$27,syst_chauffage!$B$3:$B$27,D5789,syst_chauffage!$C$3:$C$27,E5789)</f>
        <v>33.7119800516265</v>
      </c>
      <c r="L5789" s="12" t="n">
        <f aca="false">H5789*SUMIFS(syst_chauffage!$K$3:$K$27,syst_chauffage!$B$3:$B$27,D5789,syst_chauffage!$C$3:$C$27,E5789)</f>
        <v>0.762498659845602</v>
      </c>
      <c r="N5789" s="0" t="str">
        <f aca="false">A5789</f>
        <v>Café Hôtel Restaurant</v>
      </c>
      <c r="O5789" s="0" t="str">
        <f aca="false">B5789</f>
        <v>Hôtel avec restaurant</v>
      </c>
      <c r="P5789" s="0" t="str">
        <f aca="false">C5789</f>
        <v>Grand Hotel avec restaurant Luxe</v>
      </c>
      <c r="Q5789" s="0" t="str">
        <f aca="false">D5789</f>
        <v>Chaudière condensation fioul</v>
      </c>
      <c r="R5789" s="0" t="str">
        <f aca="false">E5789</f>
        <v>Fioul</v>
      </c>
      <c r="S5789" s="0" t="str">
        <f aca="false">F5789</f>
        <v>0218222303</v>
      </c>
      <c r="T5789" s="0" t="str">
        <f aca="false">G5789</f>
        <v>4</v>
      </c>
      <c r="U5789" s="0" t="n">
        <f aca="false">L5789</f>
        <v>0.762498659845602</v>
      </c>
      <c r="V5789" s="0" t="n">
        <f aca="false">K5789</f>
        <v>33.7119800516265</v>
      </c>
      <c r="W5789" s="0" t="n">
        <f aca="false">J5789</f>
        <v>1064</v>
      </c>
    </row>
    <row r="5790" customFormat="false" ht="12.8" hidden="false" customHeight="false" outlineLevel="0" collapsed="false">
      <c r="A5790" s="0" t="s">
        <v>73</v>
      </c>
      <c r="B5790" s="0" t="s">
        <v>264</v>
      </c>
      <c r="C5790" s="0" t="s">
        <v>295</v>
      </c>
      <c r="D5790" s="0" t="s">
        <v>18</v>
      </c>
      <c r="E5790" s="0" t="s">
        <v>14</v>
      </c>
      <c r="F5790" s="0" t="s">
        <v>306</v>
      </c>
      <c r="G5790" s="0" t="s">
        <v>1612</v>
      </c>
      <c r="H5790" s="0" t="n">
        <v>0.990094639762869</v>
      </c>
      <c r="I5790" s="0" t="n">
        <v>9.78451822295977</v>
      </c>
      <c r="J5790" s="0" t="n">
        <v>1064</v>
      </c>
      <c r="K5790" s="0" t="n">
        <f aca="false">I5790*SUMIFS(syst_chauffage!$H$3:$H$27,syst_chauffage!$B$3:$B$27,D5790,syst_chauffage!$C$3:$C$27,E5790)</f>
        <v>26.6621166946739</v>
      </c>
      <c r="L5790" s="12" t="n">
        <f aca="false">H5790*SUMIFS(syst_chauffage!$K$3:$K$27,syst_chauffage!$B$3:$B$27,D5790,syst_chauffage!$C$3:$C$27,E5790)</f>
        <v>0.961824358918976</v>
      </c>
      <c r="N5790" s="0" t="str">
        <f aca="false">A5790</f>
        <v>Café Hôtel Restaurant</v>
      </c>
      <c r="O5790" s="0" t="str">
        <f aca="false">B5790</f>
        <v>Hôtel avec restaurant</v>
      </c>
      <c r="P5790" s="0" t="str">
        <f aca="false">C5790</f>
        <v>Grand Hotel avec restaurant Luxe</v>
      </c>
      <c r="Q5790" s="0" t="str">
        <f aca="false">D5790</f>
        <v>Chaudière condensation gaz</v>
      </c>
      <c r="R5790" s="0" t="str">
        <f aca="false">E5790</f>
        <v>Gaz</v>
      </c>
      <c r="S5790" s="0" t="str">
        <f aca="false">F5790</f>
        <v>0218222404</v>
      </c>
      <c r="T5790" s="0" t="str">
        <f aca="false">G5790</f>
        <v>4</v>
      </c>
      <c r="U5790" s="0" t="n">
        <f aca="false">L5790</f>
        <v>0.961824358918976</v>
      </c>
      <c r="V5790" s="0" t="n">
        <f aca="false">K5790</f>
        <v>26.6621166946739</v>
      </c>
      <c r="W5790" s="0" t="n">
        <f aca="false">J5790</f>
        <v>1064</v>
      </c>
    </row>
    <row r="5791" customFormat="false" ht="12.8" hidden="false" customHeight="false" outlineLevel="0" collapsed="false">
      <c r="A5791" s="0" t="s">
        <v>73</v>
      </c>
      <c r="B5791" s="0" t="s">
        <v>264</v>
      </c>
      <c r="C5791" s="0" t="s">
        <v>295</v>
      </c>
      <c r="D5791" s="0" t="s">
        <v>32</v>
      </c>
      <c r="E5791" s="0" t="s">
        <v>30</v>
      </c>
      <c r="F5791" s="0" t="s">
        <v>307</v>
      </c>
      <c r="G5791" s="0" t="s">
        <v>1612</v>
      </c>
      <c r="H5791" s="0" t="n">
        <v>1</v>
      </c>
      <c r="I5791" s="0" t="n">
        <v>12</v>
      </c>
      <c r="J5791" s="0" t="n">
        <v>0</v>
      </c>
      <c r="K5791" s="0" t="n">
        <f aca="false">I5791*SUMIFS(syst_chauffage!$H$3:$H$27,syst_chauffage!$B$3:$B$27,D5791,syst_chauffage!$C$3:$C$27,E5791)</f>
        <v>12</v>
      </c>
      <c r="L5791" s="12" t="n">
        <f aca="false">H5791*SUMIFS(syst_chauffage!$K$3:$K$27,syst_chauffage!$B$3:$B$27,D5791,syst_chauffage!$C$3:$C$27,E5791)</f>
        <v>1</v>
      </c>
      <c r="N5791" s="0" t="str">
        <f aca="false">A5791</f>
        <v>Café Hôtel Restaurant</v>
      </c>
      <c r="O5791" s="0" t="str">
        <f aca="false">B5791</f>
        <v>Hôtel avec restaurant</v>
      </c>
      <c r="P5791" s="0" t="str">
        <f aca="false">C5791</f>
        <v>Grand Hotel avec restaurant Luxe</v>
      </c>
      <c r="Q5791" s="0" t="str">
        <f aca="false">D5791</f>
        <v>Electrique direct performant</v>
      </c>
      <c r="R5791" s="0" t="str">
        <f aca="false">E5791</f>
        <v>Electricité</v>
      </c>
      <c r="S5791" s="0" t="str">
        <f aca="false">F5791</f>
        <v>0218222602</v>
      </c>
      <c r="T5791" s="0" t="str">
        <f aca="false">G5791</f>
        <v>4</v>
      </c>
      <c r="U5791" s="0" t="n">
        <f aca="false">L5791</f>
        <v>1</v>
      </c>
      <c r="V5791" s="0" t="n">
        <f aca="false">K5791</f>
        <v>12</v>
      </c>
      <c r="W5791" s="0" t="n">
        <f aca="false">J5791</f>
        <v>0</v>
      </c>
    </row>
    <row r="5792" customFormat="false" ht="12.8" hidden="false" customHeight="false" outlineLevel="0" collapsed="false">
      <c r="A5792" s="0" t="s">
        <v>73</v>
      </c>
      <c r="B5792" s="0" t="s">
        <v>264</v>
      </c>
      <c r="C5792" s="0" t="s">
        <v>295</v>
      </c>
      <c r="D5792" s="0" t="s">
        <v>38</v>
      </c>
      <c r="E5792" s="0" t="s">
        <v>30</v>
      </c>
      <c r="F5792" s="0" t="s">
        <v>308</v>
      </c>
      <c r="G5792" s="0" t="s">
        <v>1612</v>
      </c>
      <c r="H5792" s="0" t="n">
        <v>3.39795627906976</v>
      </c>
      <c r="I5792" s="0" t="n">
        <v>80.8429060330013</v>
      </c>
      <c r="J5792" s="0" t="n">
        <v>792</v>
      </c>
      <c r="K5792" s="0" t="n">
        <f aca="false">I5792*SUMIFS(syst_chauffage!$H$3:$H$27,syst_chauffage!$B$3:$B$27,D5792,syst_chauffage!$C$3:$C$27,E5792)</f>
        <v>81.7155083528161</v>
      </c>
      <c r="L5792" s="12" t="n">
        <f aca="false">H5792*SUMIFS(syst_chauffage!$K$3:$K$27,syst_chauffage!$B$3:$B$27,D5792,syst_chauffage!$C$3:$C$27,E5792)</f>
        <v>3.03986496519792</v>
      </c>
      <c r="N5792" s="0" t="str">
        <f aca="false">A5792</f>
        <v>Café Hôtel Restaurant</v>
      </c>
      <c r="O5792" s="0" t="str">
        <f aca="false">B5792</f>
        <v>Hôtel avec restaurant</v>
      </c>
      <c r="P5792" s="0" t="str">
        <f aca="false">C5792</f>
        <v>Grand Hotel avec restaurant Luxe</v>
      </c>
      <c r="Q5792" s="0" t="str">
        <f aca="false">D5792</f>
        <v>PAC performant</v>
      </c>
      <c r="R5792" s="0" t="str">
        <f aca="false">E5792</f>
        <v>Electricité</v>
      </c>
      <c r="S5792" s="0" t="str">
        <f aca="false">F5792</f>
        <v>0218222902</v>
      </c>
      <c r="T5792" s="0" t="str">
        <f aca="false">G5792</f>
        <v>4</v>
      </c>
      <c r="U5792" s="0" t="n">
        <f aca="false">L5792</f>
        <v>3.03986496519792</v>
      </c>
      <c r="V5792" s="0" t="n">
        <f aca="false">K5792</f>
        <v>81.7155083528161</v>
      </c>
      <c r="W5792" s="0" t="n">
        <f aca="false">J5792</f>
        <v>792</v>
      </c>
    </row>
    <row r="5793" customFormat="false" ht="12.8" hidden="false" customHeight="false" outlineLevel="0" collapsed="false">
      <c r="A5793" s="0" t="s">
        <v>73</v>
      </c>
      <c r="B5793" s="0" t="s">
        <v>264</v>
      </c>
      <c r="C5793" s="0" t="s">
        <v>295</v>
      </c>
      <c r="D5793" s="0" t="s">
        <v>46</v>
      </c>
      <c r="E5793" s="0" t="s">
        <v>30</v>
      </c>
      <c r="F5793" s="0" t="s">
        <v>309</v>
      </c>
      <c r="G5793" s="0" t="s">
        <v>1612</v>
      </c>
      <c r="H5793" s="0" t="n">
        <v>3.32861023255814</v>
      </c>
      <c r="I5793" s="0" t="n">
        <v>33.7909792145908</v>
      </c>
      <c r="J5793" s="0" t="n">
        <v>792</v>
      </c>
      <c r="K5793" s="0" t="n">
        <f aca="false">I5793*SUMIFS(syst_chauffage!$H$3:$H$27,syst_chauffage!$B$3:$B$27,D5793,syst_chauffage!$C$3:$C$27,E5793)</f>
        <v>58.6242226838029</v>
      </c>
      <c r="L5793" s="12" t="n">
        <f aca="false">H5793*SUMIFS(syst_chauffage!$K$3:$K$27,syst_chauffage!$B$3:$B$27,D5793,syst_chauffage!$C$3:$C$27,E5793)</f>
        <v>3.00077723502174</v>
      </c>
      <c r="N5793" s="0" t="str">
        <f aca="false">A5793</f>
        <v>Café Hôtel Restaurant</v>
      </c>
      <c r="O5793" s="0" t="str">
        <f aca="false">B5793</f>
        <v>Hôtel avec restaurant</v>
      </c>
      <c r="P5793" s="0" t="str">
        <f aca="false">C5793</f>
        <v>Grand Hotel avec restaurant Luxe</v>
      </c>
      <c r="Q5793" s="0" t="str">
        <f aca="false">D5793</f>
        <v>Rooftop performant</v>
      </c>
      <c r="R5793" s="0" t="str">
        <f aca="false">E5793</f>
        <v>Electricité</v>
      </c>
      <c r="S5793" s="0" t="str">
        <f aca="false">F5793</f>
        <v>0218223002</v>
      </c>
      <c r="T5793" s="0" t="str">
        <f aca="false">G5793</f>
        <v>4</v>
      </c>
      <c r="U5793" s="0" t="n">
        <f aca="false">L5793</f>
        <v>3.00077723502174</v>
      </c>
      <c r="V5793" s="0" t="n">
        <f aca="false">K5793</f>
        <v>58.6242226838029</v>
      </c>
      <c r="W5793" s="0" t="n">
        <f aca="false">J5793</f>
        <v>792</v>
      </c>
    </row>
    <row r="5794" customFormat="false" ht="12.8" hidden="false" customHeight="false" outlineLevel="0" collapsed="false">
      <c r="A5794" s="0" t="s">
        <v>73</v>
      </c>
      <c r="B5794" s="0" t="s">
        <v>264</v>
      </c>
      <c r="C5794" s="0" t="s">
        <v>310</v>
      </c>
      <c r="D5794" s="0" t="s">
        <v>19</v>
      </c>
      <c r="E5794" s="0" t="s">
        <v>58</v>
      </c>
      <c r="F5794" s="0" t="s">
        <v>311</v>
      </c>
      <c r="G5794" s="0" t="s">
        <v>1612</v>
      </c>
      <c r="H5794" s="0" t="n">
        <v>0.728</v>
      </c>
      <c r="I5794" s="0" t="n">
        <v>26.6371938458102</v>
      </c>
      <c r="J5794" s="0" t="n">
        <v>935</v>
      </c>
      <c r="K5794" s="0" t="n">
        <f aca="false">I5794*SUMIFS(syst_chauffage!$H$3:$H$27,syst_chauffage!$B$3:$B$27,D5794,syst_chauffage!$C$3:$C$27,E5794)</f>
        <v>43.8168410990935</v>
      </c>
      <c r="L5794" s="12" t="n">
        <f aca="false">H5794*SUMIFS(syst_chauffage!$K$3:$K$27,syst_chauffage!$B$3:$B$27,D5794,syst_chauffage!$C$3:$C$27,E5794)</f>
        <v>0.728</v>
      </c>
      <c r="N5794" s="0" t="str">
        <f aca="false">A5794</f>
        <v>Café Hôtel Restaurant</v>
      </c>
      <c r="O5794" s="0" t="str">
        <f aca="false">B5794</f>
        <v>Hôtel avec restaurant</v>
      </c>
      <c r="P5794" s="0" t="str">
        <f aca="false">C5794</f>
        <v>Hotel d'affaire avec restaurant Haut de gamme</v>
      </c>
      <c r="Q5794" s="0" t="str">
        <f aca="false">D5794</f>
        <v>Autre système centralisé</v>
      </c>
      <c r="R5794" s="0" t="str">
        <f aca="false">E5794</f>
        <v>Urbain</v>
      </c>
      <c r="S5794" s="0" t="str">
        <f aca="false">F5794</f>
        <v>0218370106</v>
      </c>
      <c r="T5794" s="0" t="str">
        <f aca="false">G5794</f>
        <v>4</v>
      </c>
      <c r="U5794" s="0" t="n">
        <f aca="false">L5794</f>
        <v>0.728</v>
      </c>
      <c r="V5794" s="0" t="n">
        <f aca="false">K5794</f>
        <v>43.8168410990935</v>
      </c>
      <c r="W5794" s="0" t="n">
        <f aca="false">J5794</f>
        <v>935</v>
      </c>
    </row>
    <row r="5795" customFormat="false" ht="12.8" hidden="false" customHeight="false" outlineLevel="0" collapsed="false">
      <c r="A5795" s="0" t="s">
        <v>73</v>
      </c>
      <c r="B5795" s="0" t="s">
        <v>264</v>
      </c>
      <c r="C5795" s="0" t="s">
        <v>310</v>
      </c>
      <c r="D5795" s="0" t="s">
        <v>22</v>
      </c>
      <c r="E5795" s="0" t="s">
        <v>23</v>
      </c>
      <c r="F5795" s="0" t="s">
        <v>312</v>
      </c>
      <c r="G5795" s="0" t="s">
        <v>1612</v>
      </c>
      <c r="H5795" s="0" t="n">
        <v>0.61431817752899</v>
      </c>
      <c r="I5795" s="0" t="n">
        <v>14.2532102709953</v>
      </c>
      <c r="J5795" s="0" t="n">
        <v>0</v>
      </c>
      <c r="K5795" s="0" t="n">
        <f aca="false">I5795*SUMIFS(syst_chauffage!$H$3:$H$27,syst_chauffage!$B$3:$B$27,D5795,syst_chauffage!$C$3:$C$27,E5795)</f>
        <v>25.1002241016908</v>
      </c>
      <c r="L5795" s="12" t="n">
        <f aca="false">H5795*SUMIFS(syst_chauffage!$K$3:$K$27,syst_chauffage!$B$3:$B$27,D5795,syst_chauffage!$C$3:$C$27,E5795)</f>
        <v>0.61431817752899</v>
      </c>
      <c r="N5795" s="0" t="str">
        <f aca="false">A5795</f>
        <v>Café Hôtel Restaurant</v>
      </c>
      <c r="O5795" s="0" t="str">
        <f aca="false">B5795</f>
        <v>Hôtel avec restaurant</v>
      </c>
      <c r="P5795" s="0" t="str">
        <f aca="false">C5795</f>
        <v>Hotel d'affaire avec restaurant Haut de gamme</v>
      </c>
      <c r="Q5795" s="0" t="str">
        <f aca="false">D5795</f>
        <v>Chaudière fioul</v>
      </c>
      <c r="R5795" s="0" t="str">
        <f aca="false">E5795</f>
        <v>Fioul</v>
      </c>
      <c r="S5795" s="0" t="str">
        <f aca="false">F5795</f>
        <v>0218370303</v>
      </c>
      <c r="T5795" s="0" t="str">
        <f aca="false">G5795</f>
        <v>4</v>
      </c>
      <c r="U5795" s="0" t="n">
        <f aca="false">L5795</f>
        <v>0.61431817752899</v>
      </c>
      <c r="V5795" s="0" t="n">
        <f aca="false">K5795</f>
        <v>25.1002241016908</v>
      </c>
      <c r="W5795" s="0" t="n">
        <f aca="false">J5795</f>
        <v>0</v>
      </c>
    </row>
    <row r="5796" customFormat="false" ht="12.8" hidden="false" customHeight="false" outlineLevel="0" collapsed="false">
      <c r="A5796" s="0" t="s">
        <v>73</v>
      </c>
      <c r="B5796" s="0" t="s">
        <v>264</v>
      </c>
      <c r="C5796" s="0" t="s">
        <v>310</v>
      </c>
      <c r="D5796" s="0" t="s">
        <v>13</v>
      </c>
      <c r="E5796" s="0" t="s">
        <v>14</v>
      </c>
      <c r="F5796" s="0" t="s">
        <v>313</v>
      </c>
      <c r="G5796" s="0" t="s">
        <v>1612</v>
      </c>
      <c r="H5796" s="0" t="n">
        <v>0.729626107769277</v>
      </c>
      <c r="I5796" s="0" t="n">
        <v>10.5255911753744</v>
      </c>
      <c r="J5796" s="0" t="n">
        <v>462</v>
      </c>
      <c r="K5796" s="0" t="n">
        <f aca="false">I5796*SUMIFS(syst_chauffage!$H$3:$H$27,syst_chauffage!$B$3:$B$27,D5796,syst_chauffage!$C$3:$C$27,E5796)</f>
        <v>21.2573969637978</v>
      </c>
      <c r="L5796" s="12" t="n">
        <f aca="false">H5796*SUMIFS(syst_chauffage!$K$3:$K$27,syst_chauffage!$B$3:$B$27,D5796,syst_chauffage!$C$3:$C$27,E5796)</f>
        <v>0.729626107769277</v>
      </c>
      <c r="N5796" s="0" t="str">
        <f aca="false">A5796</f>
        <v>Café Hôtel Restaurant</v>
      </c>
      <c r="O5796" s="0" t="str">
        <f aca="false">B5796</f>
        <v>Hôtel avec restaurant</v>
      </c>
      <c r="P5796" s="0" t="str">
        <f aca="false">C5796</f>
        <v>Hotel d'affaire avec restaurant Haut de gamme</v>
      </c>
      <c r="Q5796" s="0" t="str">
        <f aca="false">D5796</f>
        <v>Chaudière gaz</v>
      </c>
      <c r="R5796" s="0" t="str">
        <f aca="false">E5796</f>
        <v>Gaz</v>
      </c>
      <c r="S5796" s="0" t="str">
        <f aca="false">F5796</f>
        <v>0218370404</v>
      </c>
      <c r="T5796" s="0" t="str">
        <f aca="false">G5796</f>
        <v>4</v>
      </c>
      <c r="U5796" s="0" t="n">
        <f aca="false">L5796</f>
        <v>0.729626107769277</v>
      </c>
      <c r="V5796" s="0" t="n">
        <f aca="false">K5796</f>
        <v>21.2573969637978</v>
      </c>
      <c r="W5796" s="0" t="n">
        <f aca="false">J5796</f>
        <v>462</v>
      </c>
    </row>
    <row r="5797" customFormat="false" ht="12.8" hidden="false" customHeight="false" outlineLevel="0" collapsed="false">
      <c r="A5797" s="0" t="s">
        <v>73</v>
      </c>
      <c r="B5797" s="0" t="s">
        <v>264</v>
      </c>
      <c r="C5797" s="0" t="s">
        <v>310</v>
      </c>
      <c r="D5797" s="0" t="s">
        <v>29</v>
      </c>
      <c r="E5797" s="0" t="s">
        <v>30</v>
      </c>
      <c r="F5797" s="0" t="s">
        <v>314</v>
      </c>
      <c r="G5797" s="0" t="s">
        <v>1612</v>
      </c>
      <c r="H5797" s="0" t="n">
        <v>0.92</v>
      </c>
      <c r="I5797" s="0" t="n">
        <v>10.4</v>
      </c>
      <c r="J5797" s="0" t="n">
        <v>0</v>
      </c>
      <c r="K5797" s="0" t="n">
        <f aca="false">I5797*SUMIFS(syst_chauffage!$H$3:$H$27,syst_chauffage!$B$3:$B$27,D5797,syst_chauffage!$C$3:$C$27,E5797)</f>
        <v>3</v>
      </c>
      <c r="L5797" s="12" t="n">
        <f aca="false">H5797*SUMIFS(syst_chauffage!$K$3:$K$27,syst_chauffage!$B$3:$B$27,D5797,syst_chauffage!$C$3:$C$27,E5797)</f>
        <v>0.92</v>
      </c>
      <c r="N5797" s="0" t="str">
        <f aca="false">A5797</f>
        <v>Café Hôtel Restaurant</v>
      </c>
      <c r="O5797" s="0" t="str">
        <f aca="false">B5797</f>
        <v>Hôtel avec restaurant</v>
      </c>
      <c r="P5797" s="0" t="str">
        <f aca="false">C5797</f>
        <v>Hotel d'affaire avec restaurant Haut de gamme</v>
      </c>
      <c r="Q5797" s="0" t="str">
        <f aca="false">D5797</f>
        <v>Electrique direct</v>
      </c>
      <c r="R5797" s="0" t="str">
        <f aca="false">E5797</f>
        <v>Electricité</v>
      </c>
      <c r="S5797" s="0" t="str">
        <f aca="false">F5797</f>
        <v>0218370602</v>
      </c>
      <c r="T5797" s="0" t="str">
        <f aca="false">G5797</f>
        <v>4</v>
      </c>
      <c r="U5797" s="0" t="n">
        <f aca="false">L5797</f>
        <v>0.92</v>
      </c>
      <c r="V5797" s="0" t="n">
        <f aca="false">K5797</f>
        <v>3</v>
      </c>
      <c r="W5797" s="0" t="n">
        <f aca="false">J5797</f>
        <v>0</v>
      </c>
    </row>
    <row r="5798" customFormat="false" ht="12.8" hidden="false" customHeight="false" outlineLevel="0" collapsed="false">
      <c r="A5798" s="0" t="s">
        <v>73</v>
      </c>
      <c r="B5798" s="0" t="s">
        <v>264</v>
      </c>
      <c r="C5798" s="0" t="s">
        <v>310</v>
      </c>
      <c r="D5798" s="0" t="s">
        <v>36</v>
      </c>
      <c r="E5798" s="0" t="s">
        <v>30</v>
      </c>
      <c r="F5798" s="0" t="s">
        <v>315</v>
      </c>
      <c r="G5798" s="0" t="s">
        <v>1612</v>
      </c>
      <c r="H5798" s="0" t="n">
        <v>2.9761825116279</v>
      </c>
      <c r="I5798" s="0" t="n">
        <v>73.4757436637086</v>
      </c>
      <c r="J5798" s="0" t="n">
        <v>738</v>
      </c>
      <c r="K5798" s="0" t="n">
        <f aca="false">I5798*SUMIFS(syst_chauffage!$H$3:$H$27,syst_chauffage!$B$3:$B$27,D5798,syst_chauffage!$C$3:$C$27,E5798)</f>
        <v>45.4563641525544</v>
      </c>
      <c r="L5798" s="12" t="n">
        <f aca="false">H5798*SUMIFS(syst_chauffage!$K$3:$K$27,syst_chauffage!$B$3:$B$27,D5798,syst_chauffage!$C$3:$C$27,E5798)</f>
        <v>2.50056035446046</v>
      </c>
      <c r="N5798" s="0" t="str">
        <f aca="false">A5798</f>
        <v>Café Hôtel Restaurant</v>
      </c>
      <c r="O5798" s="0" t="str">
        <f aca="false">B5798</f>
        <v>Hôtel avec restaurant</v>
      </c>
      <c r="P5798" s="0" t="str">
        <f aca="false">C5798</f>
        <v>Hotel d'affaire avec restaurant Haut de gamme</v>
      </c>
      <c r="Q5798" s="0" t="str">
        <f aca="false">D5798</f>
        <v>PAC</v>
      </c>
      <c r="R5798" s="0" t="str">
        <f aca="false">E5798</f>
        <v>Electricité</v>
      </c>
      <c r="S5798" s="0" t="str">
        <f aca="false">F5798</f>
        <v>0218370902</v>
      </c>
      <c r="T5798" s="0" t="str">
        <f aca="false">G5798</f>
        <v>4</v>
      </c>
      <c r="U5798" s="0" t="n">
        <f aca="false">L5798</f>
        <v>2.50056035446046</v>
      </c>
      <c r="V5798" s="0" t="n">
        <f aca="false">K5798</f>
        <v>45.4563641525544</v>
      </c>
      <c r="W5798" s="0" t="n">
        <f aca="false">J5798</f>
        <v>738</v>
      </c>
    </row>
    <row r="5799" customFormat="false" ht="12.8" hidden="false" customHeight="false" outlineLevel="0" collapsed="false">
      <c r="A5799" s="0" t="s">
        <v>73</v>
      </c>
      <c r="B5799" s="0" t="s">
        <v>264</v>
      </c>
      <c r="C5799" s="0" t="s">
        <v>310</v>
      </c>
      <c r="D5799" s="0" t="s">
        <v>42</v>
      </c>
      <c r="E5799" s="0" t="s">
        <v>30</v>
      </c>
      <c r="F5799" s="0" t="s">
        <v>316</v>
      </c>
      <c r="G5799" s="0" t="s">
        <v>1612</v>
      </c>
      <c r="H5799" s="0" t="n">
        <v>2.83389320930232</v>
      </c>
      <c r="I5799" s="0" t="n">
        <v>31.5780070219366</v>
      </c>
      <c r="J5799" s="0" t="n">
        <v>738</v>
      </c>
      <c r="K5799" s="0" t="n">
        <f aca="false">I5799*SUMIFS(syst_chauffage!$H$3:$H$27,syst_chauffage!$B$3:$B$27,D5799,syst_chauffage!$C$3:$C$27,E5799)</f>
        <v>28.5052217605724</v>
      </c>
      <c r="L5799" s="12" t="n">
        <f aca="false">H5799*SUMIFS(syst_chauffage!$K$3:$K$27,syst_chauffage!$B$3:$B$27,D5799,syst_chauffage!$C$3:$C$27,E5799)</f>
        <v>2.52652616787402</v>
      </c>
      <c r="N5799" s="0" t="str">
        <f aca="false">A5799</f>
        <v>Café Hôtel Restaurant</v>
      </c>
      <c r="O5799" s="0" t="str">
        <f aca="false">B5799</f>
        <v>Hôtel avec restaurant</v>
      </c>
      <c r="P5799" s="0" t="str">
        <f aca="false">C5799</f>
        <v>Hotel d'affaire avec restaurant Haut de gamme</v>
      </c>
      <c r="Q5799" s="0" t="str">
        <f aca="false">D5799</f>
        <v>Rooftop</v>
      </c>
      <c r="R5799" s="0" t="str">
        <f aca="false">E5799</f>
        <v>Electricité</v>
      </c>
      <c r="S5799" s="0" t="str">
        <f aca="false">F5799</f>
        <v>0218371002</v>
      </c>
      <c r="T5799" s="0" t="str">
        <f aca="false">G5799</f>
        <v>4</v>
      </c>
      <c r="U5799" s="0" t="n">
        <f aca="false">L5799</f>
        <v>2.52652616787402</v>
      </c>
      <c r="V5799" s="0" t="n">
        <f aca="false">K5799</f>
        <v>28.5052217605724</v>
      </c>
      <c r="W5799" s="0" t="n">
        <f aca="false">J5799</f>
        <v>738</v>
      </c>
    </row>
    <row r="5800" customFormat="false" ht="12.8" hidden="false" customHeight="false" outlineLevel="0" collapsed="false">
      <c r="A5800" s="0" t="s">
        <v>73</v>
      </c>
      <c r="B5800" s="0" t="s">
        <v>264</v>
      </c>
      <c r="C5800" s="0" t="s">
        <v>310</v>
      </c>
      <c r="D5800" s="0" t="s">
        <v>51</v>
      </c>
      <c r="E5800" s="0" t="s">
        <v>58</v>
      </c>
      <c r="F5800" s="0" t="s">
        <v>317</v>
      </c>
      <c r="G5800" s="0" t="s">
        <v>1612</v>
      </c>
      <c r="H5800" s="0" t="n">
        <v>0.84</v>
      </c>
      <c r="I5800" s="0" t="n">
        <v>31.7109450545359</v>
      </c>
      <c r="J5800" s="0" t="n">
        <v>935</v>
      </c>
      <c r="K5800" s="0" t="n">
        <f aca="false">I5800*SUMIFS(syst_chauffage!$H$3:$H$27,syst_chauffage!$B$3:$B$27,D5800,syst_chauffage!$C$3:$C$27,E5800)</f>
        <v>67.6711411115859</v>
      </c>
      <c r="L5800" s="12" t="n">
        <f aca="false">H5800*SUMIFS(syst_chauffage!$K$3:$K$27,syst_chauffage!$B$3:$B$27,D5800,syst_chauffage!$C$3:$C$27,E5800)</f>
        <v>0.84</v>
      </c>
      <c r="N5800" s="0" t="str">
        <f aca="false">A5800</f>
        <v>Café Hôtel Restaurant</v>
      </c>
      <c r="O5800" s="0" t="str">
        <f aca="false">B5800</f>
        <v>Hôtel avec restaurant</v>
      </c>
      <c r="P5800" s="0" t="str">
        <f aca="false">C5800</f>
        <v>Hotel d'affaire avec restaurant Haut de gamme</v>
      </c>
      <c r="Q5800" s="0" t="str">
        <f aca="false">D5800</f>
        <v>Autre système centralisé performant</v>
      </c>
      <c r="R5800" s="0" t="str">
        <f aca="false">E5800</f>
        <v>Urbain</v>
      </c>
      <c r="S5800" s="0" t="str">
        <f aca="false">F5800</f>
        <v>0218372106</v>
      </c>
      <c r="T5800" s="0" t="str">
        <f aca="false">G5800</f>
        <v>4</v>
      </c>
      <c r="U5800" s="0" t="n">
        <f aca="false">L5800</f>
        <v>0.84</v>
      </c>
      <c r="V5800" s="0" t="n">
        <f aca="false">K5800</f>
        <v>67.6711411115859</v>
      </c>
      <c r="W5800" s="0" t="n">
        <f aca="false">J5800</f>
        <v>935</v>
      </c>
    </row>
    <row r="5801" customFormat="false" ht="12.8" hidden="false" customHeight="false" outlineLevel="0" collapsed="false">
      <c r="A5801" s="0" t="s">
        <v>73</v>
      </c>
      <c r="B5801" s="0" t="s">
        <v>264</v>
      </c>
      <c r="C5801" s="0" t="s">
        <v>310</v>
      </c>
      <c r="D5801" s="0" t="s">
        <v>27</v>
      </c>
      <c r="E5801" s="0" t="s">
        <v>23</v>
      </c>
      <c r="F5801" s="0" t="s">
        <v>318</v>
      </c>
      <c r="G5801" s="0" t="s">
        <v>1612</v>
      </c>
      <c r="H5801" s="0" t="n">
        <v>0.766407066544978</v>
      </c>
      <c r="I5801" s="0" t="n">
        <v>16.9681074654706</v>
      </c>
      <c r="J5801" s="0" t="n">
        <v>1064</v>
      </c>
      <c r="K5801" s="0" t="n">
        <f aca="false">I5801*SUMIFS(syst_chauffage!$H$3:$H$27,syst_chauffage!$B$3:$B$27,D5801,syst_chauffage!$C$3:$C$27,E5801)</f>
        <v>43.513068105951</v>
      </c>
      <c r="L5801" s="12" t="n">
        <f aca="false">H5801*SUMIFS(syst_chauffage!$K$3:$K$27,syst_chauffage!$B$3:$B$27,D5801,syst_chauffage!$C$3:$C$27,E5801)</f>
        <v>0.766407066544978</v>
      </c>
      <c r="N5801" s="0" t="str">
        <f aca="false">A5801</f>
        <v>Café Hôtel Restaurant</v>
      </c>
      <c r="O5801" s="0" t="str">
        <f aca="false">B5801</f>
        <v>Hôtel avec restaurant</v>
      </c>
      <c r="P5801" s="0" t="str">
        <f aca="false">C5801</f>
        <v>Hotel d'affaire avec restaurant Haut de gamme</v>
      </c>
      <c r="Q5801" s="0" t="str">
        <f aca="false">D5801</f>
        <v>Chaudière condensation fioul</v>
      </c>
      <c r="R5801" s="0" t="str">
        <f aca="false">E5801</f>
        <v>Fioul</v>
      </c>
      <c r="S5801" s="0" t="str">
        <f aca="false">F5801</f>
        <v>0218372303</v>
      </c>
      <c r="T5801" s="0" t="str">
        <f aca="false">G5801</f>
        <v>4</v>
      </c>
      <c r="U5801" s="0" t="n">
        <f aca="false">L5801</f>
        <v>0.766407066544978</v>
      </c>
      <c r="V5801" s="0" t="n">
        <f aca="false">K5801</f>
        <v>43.513068105951</v>
      </c>
      <c r="W5801" s="0" t="n">
        <f aca="false">J5801</f>
        <v>1064</v>
      </c>
    </row>
    <row r="5802" customFormat="false" ht="12.8" hidden="false" customHeight="false" outlineLevel="0" collapsed="false">
      <c r="A5802" s="0" t="s">
        <v>73</v>
      </c>
      <c r="B5802" s="0" t="s">
        <v>264</v>
      </c>
      <c r="C5802" s="0" t="s">
        <v>310</v>
      </c>
      <c r="D5802" s="0" t="s">
        <v>18</v>
      </c>
      <c r="E5802" s="0" t="s">
        <v>14</v>
      </c>
      <c r="F5802" s="0" t="s">
        <v>319</v>
      </c>
      <c r="G5802" s="0" t="s">
        <v>1612</v>
      </c>
      <c r="H5802" s="0" t="n">
        <v>0.990807302183952</v>
      </c>
      <c r="I5802" s="0" t="n">
        <v>12.5304656849695</v>
      </c>
      <c r="J5802" s="0" t="n">
        <v>1064</v>
      </c>
      <c r="K5802" s="0" t="n">
        <f aca="false">I5802*SUMIFS(syst_chauffage!$H$3:$H$27,syst_chauffage!$B$3:$B$27,D5802,syst_chauffage!$C$3:$C$27,E5802)</f>
        <v>34.144628352504</v>
      </c>
      <c r="L5802" s="12" t="n">
        <f aca="false">H5802*SUMIFS(syst_chauffage!$K$3:$K$27,syst_chauffage!$B$3:$B$27,D5802,syst_chauffage!$C$3:$C$27,E5802)</f>
        <v>0.962516672611784</v>
      </c>
      <c r="N5802" s="0" t="str">
        <f aca="false">A5802</f>
        <v>Café Hôtel Restaurant</v>
      </c>
      <c r="O5802" s="0" t="str">
        <f aca="false">B5802</f>
        <v>Hôtel avec restaurant</v>
      </c>
      <c r="P5802" s="0" t="str">
        <f aca="false">C5802</f>
        <v>Hotel d'affaire avec restaurant Haut de gamme</v>
      </c>
      <c r="Q5802" s="0" t="str">
        <f aca="false">D5802</f>
        <v>Chaudière condensation gaz</v>
      </c>
      <c r="R5802" s="0" t="str">
        <f aca="false">E5802</f>
        <v>Gaz</v>
      </c>
      <c r="S5802" s="0" t="str">
        <f aca="false">F5802</f>
        <v>0218372404</v>
      </c>
      <c r="T5802" s="0" t="str">
        <f aca="false">G5802</f>
        <v>4</v>
      </c>
      <c r="U5802" s="0" t="n">
        <f aca="false">L5802</f>
        <v>0.962516672611784</v>
      </c>
      <c r="V5802" s="0" t="n">
        <f aca="false">K5802</f>
        <v>34.144628352504</v>
      </c>
      <c r="W5802" s="0" t="n">
        <f aca="false">J5802</f>
        <v>1064</v>
      </c>
    </row>
    <row r="5803" customFormat="false" ht="12.8" hidden="false" customHeight="false" outlineLevel="0" collapsed="false">
      <c r="A5803" s="0" t="s">
        <v>73</v>
      </c>
      <c r="B5803" s="0" t="s">
        <v>264</v>
      </c>
      <c r="C5803" s="0" t="s">
        <v>310</v>
      </c>
      <c r="D5803" s="0" t="s">
        <v>32</v>
      </c>
      <c r="E5803" s="0" t="s">
        <v>30</v>
      </c>
      <c r="F5803" s="0" t="s">
        <v>320</v>
      </c>
      <c r="G5803" s="0" t="s">
        <v>1612</v>
      </c>
      <c r="H5803" s="0" t="n">
        <v>1</v>
      </c>
      <c r="I5803" s="0" t="n">
        <v>12</v>
      </c>
      <c r="J5803" s="0" t="n">
        <v>0</v>
      </c>
      <c r="K5803" s="0" t="n">
        <f aca="false">I5803*SUMIFS(syst_chauffage!$H$3:$H$27,syst_chauffage!$B$3:$B$27,D5803,syst_chauffage!$C$3:$C$27,E5803)</f>
        <v>12</v>
      </c>
      <c r="L5803" s="12" t="n">
        <f aca="false">H5803*SUMIFS(syst_chauffage!$K$3:$K$27,syst_chauffage!$B$3:$B$27,D5803,syst_chauffage!$C$3:$C$27,E5803)</f>
        <v>1</v>
      </c>
      <c r="N5803" s="0" t="str">
        <f aca="false">A5803</f>
        <v>Café Hôtel Restaurant</v>
      </c>
      <c r="O5803" s="0" t="str">
        <f aca="false">B5803</f>
        <v>Hôtel avec restaurant</v>
      </c>
      <c r="P5803" s="0" t="str">
        <f aca="false">C5803</f>
        <v>Hotel d'affaire avec restaurant Haut de gamme</v>
      </c>
      <c r="Q5803" s="0" t="str">
        <f aca="false">D5803</f>
        <v>Electrique direct performant</v>
      </c>
      <c r="R5803" s="0" t="str">
        <f aca="false">E5803</f>
        <v>Electricité</v>
      </c>
      <c r="S5803" s="0" t="str">
        <f aca="false">F5803</f>
        <v>0218372602</v>
      </c>
      <c r="T5803" s="0" t="str">
        <f aca="false">G5803</f>
        <v>4</v>
      </c>
      <c r="U5803" s="0" t="n">
        <f aca="false">L5803</f>
        <v>1</v>
      </c>
      <c r="V5803" s="0" t="n">
        <f aca="false">K5803</f>
        <v>12</v>
      </c>
      <c r="W5803" s="0" t="n">
        <f aca="false">J5803</f>
        <v>0</v>
      </c>
    </row>
    <row r="5804" customFormat="false" ht="12.8" hidden="false" customHeight="false" outlineLevel="0" collapsed="false">
      <c r="A5804" s="0" t="s">
        <v>73</v>
      </c>
      <c r="B5804" s="0" t="s">
        <v>264</v>
      </c>
      <c r="C5804" s="0" t="s">
        <v>310</v>
      </c>
      <c r="D5804" s="0" t="s">
        <v>38</v>
      </c>
      <c r="E5804" s="0" t="s">
        <v>30</v>
      </c>
      <c r="F5804" s="0" t="s">
        <v>321</v>
      </c>
      <c r="G5804" s="0" t="s">
        <v>1612</v>
      </c>
      <c r="H5804" s="0" t="n">
        <v>3.43405674418604</v>
      </c>
      <c r="I5804" s="0" t="n">
        <v>87.4711234091769</v>
      </c>
      <c r="J5804" s="0" t="n">
        <v>792</v>
      </c>
      <c r="K5804" s="0" t="n">
        <f aca="false">I5804*SUMIFS(syst_chauffage!$H$3:$H$27,syst_chauffage!$B$3:$B$27,D5804,syst_chauffage!$C$3:$C$27,E5804)</f>
        <v>88.4152693948803</v>
      </c>
      <c r="L5804" s="12" t="n">
        <f aca="false">H5804*SUMIFS(syst_chauffage!$K$3:$K$27,syst_chauffage!$B$3:$B$27,D5804,syst_chauffage!$C$3:$C$27,E5804)</f>
        <v>3.07216100732486</v>
      </c>
      <c r="N5804" s="0" t="str">
        <f aca="false">A5804</f>
        <v>Café Hôtel Restaurant</v>
      </c>
      <c r="O5804" s="0" t="str">
        <f aca="false">B5804</f>
        <v>Hôtel avec restaurant</v>
      </c>
      <c r="P5804" s="0" t="str">
        <f aca="false">C5804</f>
        <v>Hotel d'affaire avec restaurant Haut de gamme</v>
      </c>
      <c r="Q5804" s="0" t="str">
        <f aca="false">D5804</f>
        <v>PAC performant</v>
      </c>
      <c r="R5804" s="0" t="str">
        <f aca="false">E5804</f>
        <v>Electricité</v>
      </c>
      <c r="S5804" s="0" t="str">
        <f aca="false">F5804</f>
        <v>0218372902</v>
      </c>
      <c r="T5804" s="0" t="str">
        <f aca="false">G5804</f>
        <v>4</v>
      </c>
      <c r="U5804" s="0" t="n">
        <f aca="false">L5804</f>
        <v>3.07216100732486</v>
      </c>
      <c r="V5804" s="0" t="n">
        <f aca="false">K5804</f>
        <v>88.4152693948803</v>
      </c>
      <c r="W5804" s="0" t="n">
        <f aca="false">J5804</f>
        <v>792</v>
      </c>
    </row>
    <row r="5805" customFormat="false" ht="12.8" hidden="false" customHeight="false" outlineLevel="0" collapsed="false">
      <c r="A5805" s="0" t="s">
        <v>73</v>
      </c>
      <c r="B5805" s="0" t="s">
        <v>264</v>
      </c>
      <c r="C5805" s="0" t="s">
        <v>310</v>
      </c>
      <c r="D5805" s="0" t="s">
        <v>46</v>
      </c>
      <c r="E5805" s="0" t="s">
        <v>30</v>
      </c>
      <c r="F5805" s="0" t="s">
        <v>322</v>
      </c>
      <c r="G5805" s="0" t="s">
        <v>1612</v>
      </c>
      <c r="H5805" s="0" t="n">
        <v>3.36397395348837</v>
      </c>
      <c r="I5805" s="0" t="n">
        <v>37.5928655023054</v>
      </c>
      <c r="J5805" s="0" t="n">
        <v>792</v>
      </c>
      <c r="K5805" s="0" t="n">
        <f aca="false">I5805*SUMIFS(syst_chauffage!$H$3:$H$27,syst_chauffage!$B$3:$B$27,D5805,syst_chauffage!$C$3:$C$27,E5805)</f>
        <v>65.2201436523565</v>
      </c>
      <c r="L5805" s="12" t="n">
        <f aca="false">H5805*SUMIFS(syst_chauffage!$K$3:$K$27,syst_chauffage!$B$3:$B$27,D5805,syst_chauffage!$C$3:$C$27,E5805)</f>
        <v>3.03265800245889</v>
      </c>
      <c r="N5805" s="0" t="str">
        <f aca="false">A5805</f>
        <v>Café Hôtel Restaurant</v>
      </c>
      <c r="O5805" s="0" t="str">
        <f aca="false">B5805</f>
        <v>Hôtel avec restaurant</v>
      </c>
      <c r="P5805" s="0" t="str">
        <f aca="false">C5805</f>
        <v>Hotel d'affaire avec restaurant Haut de gamme</v>
      </c>
      <c r="Q5805" s="0" t="str">
        <f aca="false">D5805</f>
        <v>Rooftop performant</v>
      </c>
      <c r="R5805" s="0" t="str">
        <f aca="false">E5805</f>
        <v>Electricité</v>
      </c>
      <c r="S5805" s="0" t="str">
        <f aca="false">F5805</f>
        <v>0218373002</v>
      </c>
      <c r="T5805" s="0" t="str">
        <f aca="false">G5805</f>
        <v>4</v>
      </c>
      <c r="U5805" s="0" t="n">
        <f aca="false">L5805</f>
        <v>3.03265800245889</v>
      </c>
      <c r="V5805" s="0" t="n">
        <f aca="false">K5805</f>
        <v>65.2201436523565</v>
      </c>
      <c r="W5805" s="0" t="n">
        <f aca="false">J5805</f>
        <v>792</v>
      </c>
    </row>
    <row r="5806" customFormat="false" ht="12.8" hidden="false" customHeight="false" outlineLevel="0" collapsed="false">
      <c r="A5806" s="0" t="s">
        <v>73</v>
      </c>
      <c r="B5806" s="0" t="s">
        <v>264</v>
      </c>
      <c r="C5806" s="0" t="s">
        <v>323</v>
      </c>
      <c r="D5806" s="0" t="s">
        <v>19</v>
      </c>
      <c r="E5806" s="0" t="s">
        <v>57</v>
      </c>
      <c r="F5806" s="0" t="s">
        <v>324</v>
      </c>
      <c r="G5806" s="0" t="s">
        <v>1612</v>
      </c>
      <c r="H5806" s="0" t="n">
        <v>0.6526</v>
      </c>
      <c r="I5806" s="0" t="n">
        <v>22.6386337593512</v>
      </c>
      <c r="J5806" s="0" t="n">
        <v>0</v>
      </c>
      <c r="K5806" s="0" t="n">
        <f aca="false">I5806*SUMIFS(syst_chauffage!$H$3:$H$27,syst_chauffage!$B$3:$B$27,D5806,syst_chauffage!$C$3:$C$27,E5806)</f>
        <v>31.5237694344608</v>
      </c>
      <c r="L5806" s="12" t="n">
        <f aca="false">H5806*SUMIFS(syst_chauffage!$K$3:$K$27,syst_chauffage!$B$3:$B$27,D5806,syst_chauffage!$C$3:$C$27,E5806)</f>
        <v>0.6526</v>
      </c>
      <c r="N5806" s="0" t="str">
        <f aca="false">A5806</f>
        <v>Café Hôtel Restaurant</v>
      </c>
      <c r="O5806" s="0" t="str">
        <f aca="false">B5806</f>
        <v>Hôtel avec restaurant</v>
      </c>
      <c r="P5806" s="0" t="str">
        <f aca="false">C5806</f>
        <v>Hotel d'affaire avec restaurant Luxe</v>
      </c>
      <c r="Q5806" s="0" t="str">
        <f aca="false">D5806</f>
        <v>Autre système centralisé</v>
      </c>
      <c r="R5806" s="0" t="str">
        <f aca="false">E5806</f>
        <v>Autres</v>
      </c>
      <c r="S5806" s="0" t="str">
        <f aca="false">F5806</f>
        <v>0218380101</v>
      </c>
      <c r="T5806" s="0" t="str">
        <f aca="false">G5806</f>
        <v>4</v>
      </c>
      <c r="U5806" s="0" t="n">
        <f aca="false">L5806</f>
        <v>0.6526</v>
      </c>
      <c r="V5806" s="0" t="n">
        <f aca="false">K5806</f>
        <v>31.5237694344608</v>
      </c>
      <c r="W5806" s="0" t="n">
        <f aca="false">J5806</f>
        <v>0</v>
      </c>
    </row>
    <row r="5807" customFormat="false" ht="12.8" hidden="false" customHeight="false" outlineLevel="0" collapsed="false">
      <c r="A5807" s="0" t="s">
        <v>73</v>
      </c>
      <c r="B5807" s="0" t="s">
        <v>264</v>
      </c>
      <c r="C5807" s="0" t="s">
        <v>323</v>
      </c>
      <c r="D5807" s="0" t="s">
        <v>19</v>
      </c>
      <c r="E5807" s="0" t="s">
        <v>58</v>
      </c>
      <c r="F5807" s="0" t="s">
        <v>325</v>
      </c>
      <c r="G5807" s="0" t="s">
        <v>1612</v>
      </c>
      <c r="H5807" s="0" t="n">
        <v>0.641333333333333</v>
      </c>
      <c r="I5807" s="0" t="n">
        <v>22.6597298182967</v>
      </c>
      <c r="J5807" s="0" t="n">
        <v>935</v>
      </c>
      <c r="K5807" s="0" t="n">
        <f aca="false">I5807*SUMIFS(syst_chauffage!$H$3:$H$27,syst_chauffage!$B$3:$B$27,D5807,syst_chauffage!$C$3:$C$27,E5807)</f>
        <v>37.2741132772463</v>
      </c>
      <c r="L5807" s="12" t="n">
        <f aca="false">H5807*SUMIFS(syst_chauffage!$K$3:$K$27,syst_chauffage!$B$3:$B$27,D5807,syst_chauffage!$C$3:$C$27,E5807)</f>
        <v>0.641333333333333</v>
      </c>
      <c r="N5807" s="0" t="str">
        <f aca="false">A5807</f>
        <v>Café Hôtel Restaurant</v>
      </c>
      <c r="O5807" s="0" t="str">
        <f aca="false">B5807</f>
        <v>Hôtel avec restaurant</v>
      </c>
      <c r="P5807" s="0" t="str">
        <f aca="false">C5807</f>
        <v>Hotel d'affaire avec restaurant Luxe</v>
      </c>
      <c r="Q5807" s="0" t="str">
        <f aca="false">D5807</f>
        <v>Autre système centralisé</v>
      </c>
      <c r="R5807" s="0" t="str">
        <f aca="false">E5807</f>
        <v>Urbain</v>
      </c>
      <c r="S5807" s="0" t="str">
        <f aca="false">F5807</f>
        <v>0218380106</v>
      </c>
      <c r="T5807" s="0" t="str">
        <f aca="false">G5807</f>
        <v>4</v>
      </c>
      <c r="U5807" s="0" t="n">
        <f aca="false">L5807</f>
        <v>0.641333333333333</v>
      </c>
      <c r="V5807" s="0" t="n">
        <f aca="false">K5807</f>
        <v>37.2741132772463</v>
      </c>
      <c r="W5807" s="0" t="n">
        <f aca="false">J5807</f>
        <v>935</v>
      </c>
    </row>
    <row r="5808" customFormat="false" ht="12.8" hidden="false" customHeight="false" outlineLevel="0" collapsed="false">
      <c r="A5808" s="0" t="s">
        <v>73</v>
      </c>
      <c r="B5808" s="0" t="s">
        <v>264</v>
      </c>
      <c r="C5808" s="0" t="s">
        <v>323</v>
      </c>
      <c r="D5808" s="0" t="s">
        <v>22</v>
      </c>
      <c r="E5808" s="0" t="s">
        <v>23</v>
      </c>
      <c r="F5808" s="0" t="s">
        <v>326</v>
      </c>
      <c r="G5808" s="0" t="s">
        <v>1612</v>
      </c>
      <c r="H5808" s="0" t="n">
        <v>0.588299978518893</v>
      </c>
      <c r="I5808" s="0" t="n">
        <v>10.4868813692498</v>
      </c>
      <c r="J5808" s="0" t="n">
        <v>0</v>
      </c>
      <c r="K5808" s="0" t="n">
        <f aca="false">I5808*SUMIFS(syst_chauffage!$H$3:$H$27,syst_chauffage!$B$3:$B$27,D5808,syst_chauffage!$C$3:$C$27,E5808)</f>
        <v>18.4676341323375</v>
      </c>
      <c r="L5808" s="12" t="n">
        <f aca="false">H5808*SUMIFS(syst_chauffage!$K$3:$K$27,syst_chauffage!$B$3:$B$27,D5808,syst_chauffage!$C$3:$C$27,E5808)</f>
        <v>0.588299978518893</v>
      </c>
      <c r="N5808" s="0" t="str">
        <f aca="false">A5808</f>
        <v>Café Hôtel Restaurant</v>
      </c>
      <c r="O5808" s="0" t="str">
        <f aca="false">B5808</f>
        <v>Hôtel avec restaurant</v>
      </c>
      <c r="P5808" s="0" t="str">
        <f aca="false">C5808</f>
        <v>Hotel d'affaire avec restaurant Luxe</v>
      </c>
      <c r="Q5808" s="0" t="str">
        <f aca="false">D5808</f>
        <v>Chaudière fioul</v>
      </c>
      <c r="R5808" s="0" t="str">
        <f aca="false">E5808</f>
        <v>Fioul</v>
      </c>
      <c r="S5808" s="0" t="str">
        <f aca="false">F5808</f>
        <v>0218380303</v>
      </c>
      <c r="T5808" s="0" t="str">
        <f aca="false">G5808</f>
        <v>4</v>
      </c>
      <c r="U5808" s="0" t="n">
        <f aca="false">L5808</f>
        <v>0.588299978518893</v>
      </c>
      <c r="V5808" s="0" t="n">
        <f aca="false">K5808</f>
        <v>18.4676341323375</v>
      </c>
      <c r="W5808" s="0" t="n">
        <f aca="false">J5808</f>
        <v>0</v>
      </c>
    </row>
    <row r="5809" customFormat="false" ht="12.8" hidden="false" customHeight="false" outlineLevel="0" collapsed="false">
      <c r="A5809" s="0" t="s">
        <v>73</v>
      </c>
      <c r="B5809" s="0" t="s">
        <v>264</v>
      </c>
      <c r="C5809" s="0" t="s">
        <v>323</v>
      </c>
      <c r="D5809" s="0" t="s">
        <v>13</v>
      </c>
      <c r="E5809" s="0" t="s">
        <v>14</v>
      </c>
      <c r="F5809" s="0" t="s">
        <v>327</v>
      </c>
      <c r="G5809" s="0" t="s">
        <v>1612</v>
      </c>
      <c r="H5809" s="0" t="n">
        <v>0.699672908966661</v>
      </c>
      <c r="I5809" s="0" t="n">
        <v>7.81432809484462</v>
      </c>
      <c r="J5809" s="0" t="n">
        <v>392</v>
      </c>
      <c r="K5809" s="0" t="n">
        <f aca="false">I5809*SUMIFS(syst_chauffage!$H$3:$H$27,syst_chauffage!$B$3:$B$27,D5809,syst_chauffage!$C$3:$C$27,E5809)</f>
        <v>15.7817524497916</v>
      </c>
      <c r="L5809" s="12" t="n">
        <f aca="false">H5809*SUMIFS(syst_chauffage!$K$3:$K$27,syst_chauffage!$B$3:$B$27,D5809,syst_chauffage!$C$3:$C$27,E5809)</f>
        <v>0.699672908966661</v>
      </c>
      <c r="N5809" s="0" t="str">
        <f aca="false">A5809</f>
        <v>Café Hôtel Restaurant</v>
      </c>
      <c r="O5809" s="0" t="str">
        <f aca="false">B5809</f>
        <v>Hôtel avec restaurant</v>
      </c>
      <c r="P5809" s="0" t="str">
        <f aca="false">C5809</f>
        <v>Hotel d'affaire avec restaurant Luxe</v>
      </c>
      <c r="Q5809" s="0" t="str">
        <f aca="false">D5809</f>
        <v>Chaudière gaz</v>
      </c>
      <c r="R5809" s="0" t="str">
        <f aca="false">E5809</f>
        <v>Gaz</v>
      </c>
      <c r="S5809" s="0" t="str">
        <f aca="false">F5809</f>
        <v>0218380404</v>
      </c>
      <c r="T5809" s="0" t="str">
        <f aca="false">G5809</f>
        <v>4</v>
      </c>
      <c r="U5809" s="0" t="n">
        <f aca="false">L5809</f>
        <v>0.699672908966661</v>
      </c>
      <c r="V5809" s="0" t="n">
        <f aca="false">K5809</f>
        <v>15.7817524497916</v>
      </c>
      <c r="W5809" s="0" t="n">
        <f aca="false">J5809</f>
        <v>392</v>
      </c>
    </row>
    <row r="5810" customFormat="false" ht="12.8" hidden="false" customHeight="false" outlineLevel="0" collapsed="false">
      <c r="A5810" s="0" t="s">
        <v>73</v>
      </c>
      <c r="B5810" s="0" t="s">
        <v>264</v>
      </c>
      <c r="C5810" s="0" t="s">
        <v>323</v>
      </c>
      <c r="D5810" s="0" t="s">
        <v>29</v>
      </c>
      <c r="E5810" s="0" t="s">
        <v>30</v>
      </c>
      <c r="F5810" s="0" t="s">
        <v>328</v>
      </c>
      <c r="G5810" s="0" t="s">
        <v>1612</v>
      </c>
      <c r="H5810" s="0" t="n">
        <v>0.92</v>
      </c>
      <c r="I5810" s="0" t="n">
        <v>10.4</v>
      </c>
      <c r="J5810" s="0" t="n">
        <v>0</v>
      </c>
      <c r="K5810" s="0" t="n">
        <f aca="false">I5810*SUMIFS(syst_chauffage!$H$3:$H$27,syst_chauffage!$B$3:$B$27,D5810,syst_chauffage!$C$3:$C$27,E5810)</f>
        <v>3</v>
      </c>
      <c r="L5810" s="12" t="n">
        <f aca="false">H5810*SUMIFS(syst_chauffage!$K$3:$K$27,syst_chauffage!$B$3:$B$27,D5810,syst_chauffage!$C$3:$C$27,E5810)</f>
        <v>0.92</v>
      </c>
      <c r="N5810" s="0" t="str">
        <f aca="false">A5810</f>
        <v>Café Hôtel Restaurant</v>
      </c>
      <c r="O5810" s="0" t="str">
        <f aca="false">B5810</f>
        <v>Hôtel avec restaurant</v>
      </c>
      <c r="P5810" s="0" t="str">
        <f aca="false">C5810</f>
        <v>Hotel d'affaire avec restaurant Luxe</v>
      </c>
      <c r="Q5810" s="0" t="str">
        <f aca="false">D5810</f>
        <v>Electrique direct</v>
      </c>
      <c r="R5810" s="0" t="str">
        <f aca="false">E5810</f>
        <v>Electricité</v>
      </c>
      <c r="S5810" s="0" t="str">
        <f aca="false">F5810</f>
        <v>0218380602</v>
      </c>
      <c r="T5810" s="0" t="str">
        <f aca="false">G5810</f>
        <v>4</v>
      </c>
      <c r="U5810" s="0" t="n">
        <f aca="false">L5810</f>
        <v>0.92</v>
      </c>
      <c r="V5810" s="0" t="n">
        <f aca="false">K5810</f>
        <v>3</v>
      </c>
      <c r="W5810" s="0" t="n">
        <f aca="false">J5810</f>
        <v>0</v>
      </c>
    </row>
    <row r="5811" customFormat="false" ht="12.8" hidden="false" customHeight="false" outlineLevel="0" collapsed="false">
      <c r="A5811" s="0" t="s">
        <v>73</v>
      </c>
      <c r="B5811" s="0" t="s">
        <v>264</v>
      </c>
      <c r="C5811" s="0" t="s">
        <v>323</v>
      </c>
      <c r="D5811" s="0" t="s">
        <v>36</v>
      </c>
      <c r="E5811" s="0" t="s">
        <v>30</v>
      </c>
      <c r="F5811" s="0" t="s">
        <v>329</v>
      </c>
      <c r="G5811" s="0" t="s">
        <v>1612</v>
      </c>
      <c r="H5811" s="0" t="n">
        <v>2.94489544186046</v>
      </c>
      <c r="I5811" s="0" t="n">
        <v>62.5395485183894</v>
      </c>
      <c r="J5811" s="0" t="n">
        <v>495</v>
      </c>
      <c r="K5811" s="0" t="n">
        <f aca="false">I5811*SUMIFS(syst_chauffage!$H$3:$H$27,syst_chauffage!$B$3:$B$27,D5811,syst_chauffage!$C$3:$C$27,E5811)</f>
        <v>38.6905984157108</v>
      </c>
      <c r="L5811" s="12" t="n">
        <f aca="false">H5811*SUMIFS(syst_chauffage!$K$3:$K$27,syst_chauffage!$B$3:$B$27,D5811,syst_chauffage!$C$3:$C$27,E5811)</f>
        <v>2.47427325480779</v>
      </c>
      <c r="N5811" s="0" t="str">
        <f aca="false">A5811</f>
        <v>Café Hôtel Restaurant</v>
      </c>
      <c r="O5811" s="0" t="str">
        <f aca="false">B5811</f>
        <v>Hôtel avec restaurant</v>
      </c>
      <c r="P5811" s="0" t="str">
        <f aca="false">C5811</f>
        <v>Hotel d'affaire avec restaurant Luxe</v>
      </c>
      <c r="Q5811" s="0" t="str">
        <f aca="false">D5811</f>
        <v>PAC</v>
      </c>
      <c r="R5811" s="0" t="str">
        <f aca="false">E5811</f>
        <v>Electricité</v>
      </c>
      <c r="S5811" s="0" t="str">
        <f aca="false">F5811</f>
        <v>0218380902</v>
      </c>
      <c r="T5811" s="0" t="str">
        <f aca="false">G5811</f>
        <v>4</v>
      </c>
      <c r="U5811" s="0" t="n">
        <f aca="false">L5811</f>
        <v>2.47427325480779</v>
      </c>
      <c r="V5811" s="0" t="n">
        <f aca="false">K5811</f>
        <v>38.6905984157108</v>
      </c>
      <c r="W5811" s="0" t="n">
        <f aca="false">J5811</f>
        <v>495</v>
      </c>
    </row>
    <row r="5812" customFormat="false" ht="12.8" hidden="false" customHeight="false" outlineLevel="0" collapsed="false">
      <c r="A5812" s="0" t="s">
        <v>73</v>
      </c>
      <c r="B5812" s="0" t="s">
        <v>264</v>
      </c>
      <c r="C5812" s="0" t="s">
        <v>323</v>
      </c>
      <c r="D5812" s="0" t="s">
        <v>42</v>
      </c>
      <c r="E5812" s="0" t="s">
        <v>30</v>
      </c>
      <c r="F5812" s="0" t="s">
        <v>330</v>
      </c>
      <c r="G5812" s="0" t="s">
        <v>1612</v>
      </c>
      <c r="H5812" s="0" t="n">
        <v>2.80410195348837</v>
      </c>
      <c r="I5812" s="0" t="n">
        <v>26.2551482425135</v>
      </c>
      <c r="J5812" s="0" t="n">
        <v>495</v>
      </c>
      <c r="K5812" s="0" t="n">
        <f aca="false">I5812*SUMIFS(syst_chauffage!$H$3:$H$27,syst_chauffage!$B$3:$B$27,D5812,syst_chauffage!$C$3:$C$27,E5812)</f>
        <v>23.7003184681555</v>
      </c>
      <c r="L5812" s="12" t="n">
        <f aca="false">H5812*SUMIFS(syst_chauffage!$K$3:$K$27,syst_chauffage!$B$3:$B$27,D5812,syst_chauffage!$C$3:$C$27,E5812)</f>
        <v>2.49996610303434</v>
      </c>
      <c r="N5812" s="0" t="str">
        <f aca="false">A5812</f>
        <v>Café Hôtel Restaurant</v>
      </c>
      <c r="O5812" s="0" t="str">
        <f aca="false">B5812</f>
        <v>Hôtel avec restaurant</v>
      </c>
      <c r="P5812" s="0" t="str">
        <f aca="false">C5812</f>
        <v>Hotel d'affaire avec restaurant Luxe</v>
      </c>
      <c r="Q5812" s="0" t="str">
        <f aca="false">D5812</f>
        <v>Rooftop</v>
      </c>
      <c r="R5812" s="0" t="str">
        <f aca="false">E5812</f>
        <v>Electricité</v>
      </c>
      <c r="S5812" s="0" t="str">
        <f aca="false">F5812</f>
        <v>0218381002</v>
      </c>
      <c r="T5812" s="0" t="str">
        <f aca="false">G5812</f>
        <v>4</v>
      </c>
      <c r="U5812" s="0" t="n">
        <f aca="false">L5812</f>
        <v>2.49996610303434</v>
      </c>
      <c r="V5812" s="0" t="n">
        <f aca="false">K5812</f>
        <v>23.7003184681555</v>
      </c>
      <c r="W5812" s="0" t="n">
        <f aca="false">J5812</f>
        <v>495</v>
      </c>
    </row>
    <row r="5813" customFormat="false" ht="12.8" hidden="false" customHeight="false" outlineLevel="0" collapsed="false">
      <c r="A5813" s="0" t="s">
        <v>73</v>
      </c>
      <c r="B5813" s="0" t="s">
        <v>264</v>
      </c>
      <c r="C5813" s="0" t="s">
        <v>323</v>
      </c>
      <c r="D5813" s="0" t="s">
        <v>51</v>
      </c>
      <c r="E5813" s="0" t="s">
        <v>57</v>
      </c>
      <c r="F5813" s="0" t="s">
        <v>331</v>
      </c>
      <c r="G5813" s="0" t="s">
        <v>1612</v>
      </c>
      <c r="H5813" s="0" t="n">
        <v>0.753</v>
      </c>
      <c r="I5813" s="0" t="n">
        <v>26.9507544754181</v>
      </c>
      <c r="J5813" s="0" t="n">
        <v>0</v>
      </c>
      <c r="K5813" s="0" t="n">
        <f aca="false">I5813*SUMIFS(syst_chauffage!$H$3:$H$27,syst_chauffage!$B$3:$B$27,D5813,syst_chauffage!$C$3:$C$27,E5813)</f>
        <v>57.104710024239</v>
      </c>
      <c r="L5813" s="12" t="n">
        <f aca="false">H5813*SUMIFS(syst_chauffage!$K$3:$K$27,syst_chauffage!$B$3:$B$27,D5813,syst_chauffage!$C$3:$C$27,E5813)</f>
        <v>0.753</v>
      </c>
      <c r="N5813" s="0" t="str">
        <f aca="false">A5813</f>
        <v>Café Hôtel Restaurant</v>
      </c>
      <c r="O5813" s="0" t="str">
        <f aca="false">B5813</f>
        <v>Hôtel avec restaurant</v>
      </c>
      <c r="P5813" s="0" t="str">
        <f aca="false">C5813</f>
        <v>Hotel d'affaire avec restaurant Luxe</v>
      </c>
      <c r="Q5813" s="0" t="str">
        <f aca="false">D5813</f>
        <v>Autre système centralisé performant</v>
      </c>
      <c r="R5813" s="0" t="str">
        <f aca="false">E5813</f>
        <v>Autres</v>
      </c>
      <c r="S5813" s="0" t="str">
        <f aca="false">F5813</f>
        <v>0218382101</v>
      </c>
      <c r="T5813" s="0" t="str">
        <f aca="false">G5813</f>
        <v>4</v>
      </c>
      <c r="U5813" s="0" t="n">
        <f aca="false">L5813</f>
        <v>0.753</v>
      </c>
      <c r="V5813" s="0" t="n">
        <f aca="false">K5813</f>
        <v>57.104710024239</v>
      </c>
      <c r="W5813" s="0" t="n">
        <f aca="false">J5813</f>
        <v>0</v>
      </c>
    </row>
    <row r="5814" customFormat="false" ht="12.8" hidden="false" customHeight="false" outlineLevel="0" collapsed="false">
      <c r="A5814" s="0" t="s">
        <v>73</v>
      </c>
      <c r="B5814" s="0" t="s">
        <v>264</v>
      </c>
      <c r="C5814" s="0" t="s">
        <v>323</v>
      </c>
      <c r="D5814" s="0" t="s">
        <v>51</v>
      </c>
      <c r="E5814" s="0" t="s">
        <v>58</v>
      </c>
      <c r="F5814" s="0" t="s">
        <v>332</v>
      </c>
      <c r="G5814" s="0" t="s">
        <v>1612</v>
      </c>
      <c r="H5814" s="0" t="n">
        <v>0.74</v>
      </c>
      <c r="I5814" s="0" t="n">
        <v>26.9758688313056</v>
      </c>
      <c r="J5814" s="0" t="n">
        <v>935</v>
      </c>
      <c r="K5814" s="0" t="n">
        <f aca="false">I5814*SUMIFS(syst_chauffage!$H$3:$H$27,syst_chauffage!$B$3:$B$27,D5814,syst_chauffage!$C$3:$C$27,E5814)</f>
        <v>57.5664907857988</v>
      </c>
      <c r="L5814" s="12" t="n">
        <f aca="false">H5814*SUMIFS(syst_chauffage!$K$3:$K$27,syst_chauffage!$B$3:$B$27,D5814,syst_chauffage!$C$3:$C$27,E5814)</f>
        <v>0.74</v>
      </c>
      <c r="N5814" s="0" t="str">
        <f aca="false">A5814</f>
        <v>Café Hôtel Restaurant</v>
      </c>
      <c r="O5814" s="0" t="str">
        <f aca="false">B5814</f>
        <v>Hôtel avec restaurant</v>
      </c>
      <c r="P5814" s="0" t="str">
        <f aca="false">C5814</f>
        <v>Hotel d'affaire avec restaurant Luxe</v>
      </c>
      <c r="Q5814" s="0" t="str">
        <f aca="false">D5814</f>
        <v>Autre système centralisé performant</v>
      </c>
      <c r="R5814" s="0" t="str">
        <f aca="false">E5814</f>
        <v>Urbain</v>
      </c>
      <c r="S5814" s="0" t="str">
        <f aca="false">F5814</f>
        <v>0218382106</v>
      </c>
      <c r="T5814" s="0" t="str">
        <f aca="false">G5814</f>
        <v>4</v>
      </c>
      <c r="U5814" s="0" t="n">
        <f aca="false">L5814</f>
        <v>0.74</v>
      </c>
      <c r="V5814" s="0" t="n">
        <f aca="false">K5814</f>
        <v>57.5664907857988</v>
      </c>
      <c r="W5814" s="0" t="n">
        <f aca="false">J5814</f>
        <v>935</v>
      </c>
    </row>
    <row r="5815" customFormat="false" ht="12.8" hidden="false" customHeight="false" outlineLevel="0" collapsed="false">
      <c r="A5815" s="0" t="s">
        <v>73</v>
      </c>
      <c r="B5815" s="0" t="s">
        <v>264</v>
      </c>
      <c r="C5815" s="0" t="s">
        <v>323</v>
      </c>
      <c r="D5815" s="0" t="s">
        <v>27</v>
      </c>
      <c r="E5815" s="0" t="s">
        <v>23</v>
      </c>
      <c r="F5815" s="0" t="s">
        <v>333</v>
      </c>
      <c r="G5815" s="0" t="s">
        <v>1612</v>
      </c>
      <c r="H5815" s="0" t="n">
        <v>0.761834183123975</v>
      </c>
      <c r="I5815" s="0" t="n">
        <v>12.4843825824403</v>
      </c>
      <c r="J5815" s="0" t="n">
        <v>882</v>
      </c>
      <c r="K5815" s="0" t="n">
        <f aca="false">I5815*SUMIFS(syst_chauffage!$H$3:$H$27,syst_chauffage!$B$3:$B$27,D5815,syst_chauffage!$C$3:$C$27,E5815)</f>
        <v>32.0149899260087</v>
      </c>
      <c r="L5815" s="12" t="n">
        <f aca="false">H5815*SUMIFS(syst_chauffage!$K$3:$K$27,syst_chauffage!$B$3:$B$27,D5815,syst_chauffage!$C$3:$C$27,E5815)</f>
        <v>0.761834183123975</v>
      </c>
      <c r="N5815" s="0" t="str">
        <f aca="false">A5815</f>
        <v>Café Hôtel Restaurant</v>
      </c>
      <c r="O5815" s="0" t="str">
        <f aca="false">B5815</f>
        <v>Hôtel avec restaurant</v>
      </c>
      <c r="P5815" s="0" t="str">
        <f aca="false">C5815</f>
        <v>Hotel d'affaire avec restaurant Luxe</v>
      </c>
      <c r="Q5815" s="0" t="str">
        <f aca="false">D5815</f>
        <v>Chaudière condensation fioul</v>
      </c>
      <c r="R5815" s="0" t="str">
        <f aca="false">E5815</f>
        <v>Fioul</v>
      </c>
      <c r="S5815" s="0" t="str">
        <f aca="false">F5815</f>
        <v>0218382303</v>
      </c>
      <c r="T5815" s="0" t="str">
        <f aca="false">G5815</f>
        <v>4</v>
      </c>
      <c r="U5815" s="0" t="n">
        <f aca="false">L5815</f>
        <v>0.761834183123975</v>
      </c>
      <c r="V5815" s="0" t="n">
        <f aca="false">K5815</f>
        <v>32.0149899260087</v>
      </c>
      <c r="W5815" s="0" t="n">
        <f aca="false">J5815</f>
        <v>882</v>
      </c>
    </row>
    <row r="5816" customFormat="false" ht="12.8" hidden="false" customHeight="false" outlineLevel="0" collapsed="false">
      <c r="A5816" s="0" t="s">
        <v>73</v>
      </c>
      <c r="B5816" s="0" t="s">
        <v>264</v>
      </c>
      <c r="C5816" s="0" t="s">
        <v>323</v>
      </c>
      <c r="D5816" s="0" t="s">
        <v>18</v>
      </c>
      <c r="E5816" s="0" t="s">
        <v>14</v>
      </c>
      <c r="F5816" s="0" t="s">
        <v>334</v>
      </c>
      <c r="G5816" s="0" t="s">
        <v>1612</v>
      </c>
      <c r="H5816" s="0" t="n">
        <v>0.987567162789052</v>
      </c>
      <c r="I5816" s="0" t="n">
        <v>9.3027715414817</v>
      </c>
      <c r="J5816" s="0" t="n">
        <v>882</v>
      </c>
      <c r="K5816" s="0" t="n">
        <f aca="false">I5816*SUMIFS(syst_chauffage!$H$3:$H$27,syst_chauffage!$B$3:$B$27,D5816,syst_chauffage!$C$3:$C$27,E5816)</f>
        <v>25.3493912291829</v>
      </c>
      <c r="L5816" s="12" t="n">
        <f aca="false">H5816*SUMIFS(syst_chauffage!$K$3:$K$27,syst_chauffage!$B$3:$B$27,D5816,syst_chauffage!$C$3:$C$27,E5816)</f>
        <v>0.959369049272409</v>
      </c>
      <c r="N5816" s="0" t="str">
        <f aca="false">A5816</f>
        <v>Café Hôtel Restaurant</v>
      </c>
      <c r="O5816" s="0" t="str">
        <f aca="false">B5816</f>
        <v>Hôtel avec restaurant</v>
      </c>
      <c r="P5816" s="0" t="str">
        <f aca="false">C5816</f>
        <v>Hotel d'affaire avec restaurant Luxe</v>
      </c>
      <c r="Q5816" s="0" t="str">
        <f aca="false">D5816</f>
        <v>Chaudière condensation gaz</v>
      </c>
      <c r="R5816" s="0" t="str">
        <f aca="false">E5816</f>
        <v>Gaz</v>
      </c>
      <c r="S5816" s="0" t="str">
        <f aca="false">F5816</f>
        <v>0218382404</v>
      </c>
      <c r="T5816" s="0" t="str">
        <f aca="false">G5816</f>
        <v>4</v>
      </c>
      <c r="U5816" s="0" t="n">
        <f aca="false">L5816</f>
        <v>0.959369049272409</v>
      </c>
      <c r="V5816" s="0" t="n">
        <f aca="false">K5816</f>
        <v>25.3493912291829</v>
      </c>
      <c r="W5816" s="0" t="n">
        <f aca="false">J5816</f>
        <v>882</v>
      </c>
    </row>
    <row r="5817" customFormat="false" ht="12.8" hidden="false" customHeight="false" outlineLevel="0" collapsed="false">
      <c r="A5817" s="0" t="s">
        <v>73</v>
      </c>
      <c r="B5817" s="0" t="s">
        <v>264</v>
      </c>
      <c r="C5817" s="0" t="s">
        <v>323</v>
      </c>
      <c r="D5817" s="0" t="s">
        <v>32</v>
      </c>
      <c r="E5817" s="0" t="s">
        <v>30</v>
      </c>
      <c r="F5817" s="0" t="s">
        <v>335</v>
      </c>
      <c r="G5817" s="0" t="s">
        <v>1612</v>
      </c>
      <c r="H5817" s="0" t="n">
        <v>1</v>
      </c>
      <c r="I5817" s="0" t="n">
        <v>12</v>
      </c>
      <c r="J5817" s="0" t="n">
        <v>0</v>
      </c>
      <c r="K5817" s="0" t="n">
        <f aca="false">I5817*SUMIFS(syst_chauffage!$H$3:$H$27,syst_chauffage!$B$3:$B$27,D5817,syst_chauffage!$C$3:$C$27,E5817)</f>
        <v>12</v>
      </c>
      <c r="L5817" s="12" t="n">
        <f aca="false">H5817*SUMIFS(syst_chauffage!$K$3:$K$27,syst_chauffage!$B$3:$B$27,D5817,syst_chauffage!$C$3:$C$27,E5817)</f>
        <v>1</v>
      </c>
      <c r="N5817" s="0" t="str">
        <f aca="false">A5817</f>
        <v>Café Hôtel Restaurant</v>
      </c>
      <c r="O5817" s="0" t="str">
        <f aca="false">B5817</f>
        <v>Hôtel avec restaurant</v>
      </c>
      <c r="P5817" s="0" t="str">
        <f aca="false">C5817</f>
        <v>Hotel d'affaire avec restaurant Luxe</v>
      </c>
      <c r="Q5817" s="0" t="str">
        <f aca="false">D5817</f>
        <v>Electrique direct performant</v>
      </c>
      <c r="R5817" s="0" t="str">
        <f aca="false">E5817</f>
        <v>Electricité</v>
      </c>
      <c r="S5817" s="0" t="str">
        <f aca="false">F5817</f>
        <v>0218382602</v>
      </c>
      <c r="T5817" s="0" t="str">
        <f aca="false">G5817</f>
        <v>4</v>
      </c>
      <c r="U5817" s="0" t="n">
        <f aca="false">L5817</f>
        <v>1</v>
      </c>
      <c r="V5817" s="0" t="n">
        <f aca="false">K5817</f>
        <v>12</v>
      </c>
      <c r="W5817" s="0" t="n">
        <f aca="false">J5817</f>
        <v>0</v>
      </c>
    </row>
    <row r="5818" customFormat="false" ht="12.8" hidden="false" customHeight="false" outlineLevel="0" collapsed="false">
      <c r="A5818" s="0" t="s">
        <v>73</v>
      </c>
      <c r="B5818" s="0" t="s">
        <v>264</v>
      </c>
      <c r="C5818" s="0" t="s">
        <v>323</v>
      </c>
      <c r="D5818" s="0" t="s">
        <v>38</v>
      </c>
      <c r="E5818" s="0" t="s">
        <v>30</v>
      </c>
      <c r="F5818" s="0" t="s">
        <v>336</v>
      </c>
      <c r="G5818" s="0" t="s">
        <v>1612</v>
      </c>
      <c r="H5818" s="0" t="n">
        <v>3.39795627906976</v>
      </c>
      <c r="I5818" s="0" t="n">
        <v>74.4518434742731</v>
      </c>
      <c r="J5818" s="0" t="n">
        <v>540</v>
      </c>
      <c r="K5818" s="0" t="n">
        <f aca="false">I5818*SUMIFS(syst_chauffage!$H$3:$H$27,syst_chauffage!$B$3:$B$27,D5818,syst_chauffage!$C$3:$C$27,E5818)</f>
        <v>75.2554619303393</v>
      </c>
      <c r="L5818" s="12" t="n">
        <f aca="false">H5818*SUMIFS(syst_chauffage!$K$3:$K$27,syst_chauffage!$B$3:$B$27,D5818,syst_chauffage!$C$3:$C$27,E5818)</f>
        <v>3.03986496519792</v>
      </c>
      <c r="N5818" s="0" t="str">
        <f aca="false">A5818</f>
        <v>Café Hôtel Restaurant</v>
      </c>
      <c r="O5818" s="0" t="str">
        <f aca="false">B5818</f>
        <v>Hôtel avec restaurant</v>
      </c>
      <c r="P5818" s="0" t="str">
        <f aca="false">C5818</f>
        <v>Hotel d'affaire avec restaurant Luxe</v>
      </c>
      <c r="Q5818" s="0" t="str">
        <f aca="false">D5818</f>
        <v>PAC performant</v>
      </c>
      <c r="R5818" s="0" t="str">
        <f aca="false">E5818</f>
        <v>Electricité</v>
      </c>
      <c r="S5818" s="0" t="str">
        <f aca="false">F5818</f>
        <v>0218382902</v>
      </c>
      <c r="T5818" s="0" t="str">
        <f aca="false">G5818</f>
        <v>4</v>
      </c>
      <c r="U5818" s="0" t="n">
        <f aca="false">L5818</f>
        <v>3.03986496519792</v>
      </c>
      <c r="V5818" s="0" t="n">
        <f aca="false">K5818</f>
        <v>75.2554619303393</v>
      </c>
      <c r="W5818" s="0" t="n">
        <f aca="false">J5818</f>
        <v>540</v>
      </c>
    </row>
    <row r="5819" customFormat="false" ht="12.8" hidden="false" customHeight="false" outlineLevel="0" collapsed="false">
      <c r="A5819" s="0" t="s">
        <v>73</v>
      </c>
      <c r="B5819" s="0" t="s">
        <v>264</v>
      </c>
      <c r="C5819" s="0" t="s">
        <v>323</v>
      </c>
      <c r="D5819" s="0" t="s">
        <v>46</v>
      </c>
      <c r="E5819" s="0" t="s">
        <v>30</v>
      </c>
      <c r="F5819" s="0" t="s">
        <v>337</v>
      </c>
      <c r="G5819" s="0" t="s">
        <v>1612</v>
      </c>
      <c r="H5819" s="0" t="n">
        <v>3.32861023255814</v>
      </c>
      <c r="I5819" s="0" t="n">
        <v>31.2561288601351</v>
      </c>
      <c r="J5819" s="0" t="n">
        <v>540</v>
      </c>
      <c r="K5819" s="0" t="n">
        <f aca="false">I5819*SUMIFS(syst_chauffage!$H$3:$H$27,syst_chauffage!$B$3:$B$27,D5819,syst_chauffage!$C$3:$C$27,E5819)</f>
        <v>54.2264918365843</v>
      </c>
      <c r="L5819" s="12" t="n">
        <f aca="false">H5819*SUMIFS(syst_chauffage!$K$3:$K$27,syst_chauffage!$B$3:$B$27,D5819,syst_chauffage!$C$3:$C$27,E5819)</f>
        <v>3.00077723502174</v>
      </c>
      <c r="N5819" s="0" t="str">
        <f aca="false">A5819</f>
        <v>Café Hôtel Restaurant</v>
      </c>
      <c r="O5819" s="0" t="str">
        <f aca="false">B5819</f>
        <v>Hôtel avec restaurant</v>
      </c>
      <c r="P5819" s="0" t="str">
        <f aca="false">C5819</f>
        <v>Hotel d'affaire avec restaurant Luxe</v>
      </c>
      <c r="Q5819" s="0" t="str">
        <f aca="false">D5819</f>
        <v>Rooftop performant</v>
      </c>
      <c r="R5819" s="0" t="str">
        <f aca="false">E5819</f>
        <v>Electricité</v>
      </c>
      <c r="S5819" s="0" t="str">
        <f aca="false">F5819</f>
        <v>0218383002</v>
      </c>
      <c r="T5819" s="0" t="str">
        <f aca="false">G5819</f>
        <v>4</v>
      </c>
      <c r="U5819" s="0" t="n">
        <f aca="false">L5819</f>
        <v>3.00077723502174</v>
      </c>
      <c r="V5819" s="0" t="n">
        <f aca="false">K5819</f>
        <v>54.2264918365843</v>
      </c>
      <c r="W5819" s="0" t="n">
        <f aca="false">J5819</f>
        <v>540</v>
      </c>
    </row>
    <row r="5820" customFormat="false" ht="12.8" hidden="false" customHeight="false" outlineLevel="0" collapsed="false">
      <c r="A5820" s="0" t="s">
        <v>73</v>
      </c>
      <c r="B5820" s="0" t="s">
        <v>264</v>
      </c>
      <c r="C5820" s="0" t="s">
        <v>338</v>
      </c>
      <c r="D5820" s="0" t="s">
        <v>19</v>
      </c>
      <c r="E5820" s="0" t="s">
        <v>57</v>
      </c>
      <c r="F5820" s="0" t="s">
        <v>339</v>
      </c>
      <c r="G5820" s="0" t="s">
        <v>1612</v>
      </c>
      <c r="H5820" s="0" t="n">
        <v>0.686827174398296</v>
      </c>
      <c r="I5820" s="0" t="n">
        <v>32.0521168096175</v>
      </c>
      <c r="J5820" s="0" t="n">
        <v>0</v>
      </c>
      <c r="K5820" s="0" t="n">
        <f aca="false">I5820*SUMIFS(syst_chauffage!$H$3:$H$27,syst_chauffage!$B$3:$B$27,D5820,syst_chauffage!$C$3:$C$27,E5820)</f>
        <v>44.6318250002798</v>
      </c>
      <c r="L5820" s="12" t="n">
        <f aca="false">H5820*SUMIFS(syst_chauffage!$K$3:$K$27,syst_chauffage!$B$3:$B$27,D5820,syst_chauffage!$C$3:$C$27,E5820)</f>
        <v>0.686827174398296</v>
      </c>
      <c r="N5820" s="0" t="str">
        <f aca="false">A5820</f>
        <v>Café Hôtel Restaurant</v>
      </c>
      <c r="O5820" s="0" t="str">
        <f aca="false">B5820</f>
        <v>Hôtel avec restaurant</v>
      </c>
      <c r="P5820" s="0" t="str">
        <f aca="false">C5820</f>
        <v>Moyen Hotel avec restaurant Bas de gamme</v>
      </c>
      <c r="Q5820" s="0" t="str">
        <f aca="false">D5820</f>
        <v>Autre système centralisé</v>
      </c>
      <c r="R5820" s="0" t="str">
        <f aca="false">E5820</f>
        <v>Autres</v>
      </c>
      <c r="S5820" s="0" t="str">
        <f aca="false">F5820</f>
        <v>0218530101</v>
      </c>
      <c r="T5820" s="0" t="str">
        <f aca="false">G5820</f>
        <v>4</v>
      </c>
      <c r="U5820" s="0" t="n">
        <f aca="false">L5820</f>
        <v>0.686827174398296</v>
      </c>
      <c r="V5820" s="0" t="n">
        <f aca="false">K5820</f>
        <v>44.6318250002798</v>
      </c>
      <c r="W5820" s="0" t="n">
        <f aca="false">J5820</f>
        <v>0</v>
      </c>
    </row>
    <row r="5821" customFormat="false" ht="12.8" hidden="false" customHeight="false" outlineLevel="0" collapsed="false">
      <c r="A5821" s="0" t="s">
        <v>73</v>
      </c>
      <c r="B5821" s="0" t="s">
        <v>264</v>
      </c>
      <c r="C5821" s="0" t="s">
        <v>338</v>
      </c>
      <c r="D5821" s="0" t="s">
        <v>19</v>
      </c>
      <c r="E5821" s="0" t="s">
        <v>58</v>
      </c>
      <c r="F5821" s="0" t="s">
        <v>340</v>
      </c>
      <c r="G5821" s="0" t="s">
        <v>1612</v>
      </c>
      <c r="H5821" s="0" t="n">
        <v>0.714102427078554</v>
      </c>
      <c r="I5821" s="0" t="n">
        <v>32.2169295932231</v>
      </c>
      <c r="J5821" s="0" t="n">
        <v>935</v>
      </c>
      <c r="K5821" s="0" t="n">
        <f aca="false">I5821*SUMIFS(syst_chauffage!$H$3:$H$27,syst_chauffage!$B$3:$B$27,D5821,syst_chauffage!$C$3:$C$27,E5821)</f>
        <v>52.9952251298791</v>
      </c>
      <c r="L5821" s="12" t="n">
        <f aca="false">H5821*SUMIFS(syst_chauffage!$K$3:$K$27,syst_chauffage!$B$3:$B$27,D5821,syst_chauffage!$C$3:$C$27,E5821)</f>
        <v>0.714102427078554</v>
      </c>
      <c r="N5821" s="0" t="str">
        <f aca="false">A5821</f>
        <v>Café Hôtel Restaurant</v>
      </c>
      <c r="O5821" s="0" t="str">
        <f aca="false">B5821</f>
        <v>Hôtel avec restaurant</v>
      </c>
      <c r="P5821" s="0" t="str">
        <f aca="false">C5821</f>
        <v>Moyen Hotel avec restaurant Bas de gamme</v>
      </c>
      <c r="Q5821" s="0" t="str">
        <f aca="false">D5821</f>
        <v>Autre système centralisé</v>
      </c>
      <c r="R5821" s="0" t="str">
        <f aca="false">E5821</f>
        <v>Urbain</v>
      </c>
      <c r="S5821" s="0" t="str">
        <f aca="false">F5821</f>
        <v>0218530106</v>
      </c>
      <c r="T5821" s="0" t="str">
        <f aca="false">G5821</f>
        <v>4</v>
      </c>
      <c r="U5821" s="0" t="n">
        <f aca="false">L5821</f>
        <v>0.714102427078554</v>
      </c>
      <c r="V5821" s="0" t="n">
        <f aca="false">K5821</f>
        <v>52.9952251298791</v>
      </c>
      <c r="W5821" s="0" t="n">
        <f aca="false">J5821</f>
        <v>935</v>
      </c>
    </row>
    <row r="5822" customFormat="false" ht="12.8" hidden="false" customHeight="false" outlineLevel="0" collapsed="false">
      <c r="A5822" s="0" t="s">
        <v>73</v>
      </c>
      <c r="B5822" s="0" t="s">
        <v>264</v>
      </c>
      <c r="C5822" s="0" t="s">
        <v>338</v>
      </c>
      <c r="D5822" s="0" t="s">
        <v>22</v>
      </c>
      <c r="E5822" s="0" t="s">
        <v>23</v>
      </c>
      <c r="F5822" s="0" t="s">
        <v>341</v>
      </c>
      <c r="G5822" s="0" t="s">
        <v>1612</v>
      </c>
      <c r="H5822" s="0" t="n">
        <v>0.568150760762035</v>
      </c>
      <c r="I5822" s="0" t="n">
        <v>20.9849928891126</v>
      </c>
      <c r="J5822" s="0" t="n">
        <v>0</v>
      </c>
      <c r="K5822" s="0" t="n">
        <f aca="false">I5822*SUMIFS(syst_chauffage!$H$3:$H$27,syst_chauffage!$B$3:$B$27,D5822,syst_chauffage!$C$3:$C$27,E5822)</f>
        <v>36.9550448126752</v>
      </c>
      <c r="L5822" s="12" t="n">
        <f aca="false">H5822*SUMIFS(syst_chauffage!$K$3:$K$27,syst_chauffage!$B$3:$B$27,D5822,syst_chauffage!$C$3:$C$27,E5822)</f>
        <v>0.568150760762035</v>
      </c>
      <c r="N5822" s="0" t="str">
        <f aca="false">A5822</f>
        <v>Café Hôtel Restaurant</v>
      </c>
      <c r="O5822" s="0" t="str">
        <f aca="false">B5822</f>
        <v>Hôtel avec restaurant</v>
      </c>
      <c r="P5822" s="0" t="str">
        <f aca="false">C5822</f>
        <v>Moyen Hotel avec restaurant Bas de gamme</v>
      </c>
      <c r="Q5822" s="0" t="str">
        <f aca="false">D5822</f>
        <v>Chaudière fioul</v>
      </c>
      <c r="R5822" s="0" t="str">
        <f aca="false">E5822</f>
        <v>Fioul</v>
      </c>
      <c r="S5822" s="0" t="str">
        <f aca="false">F5822</f>
        <v>0218530303</v>
      </c>
      <c r="T5822" s="0" t="str">
        <f aca="false">G5822</f>
        <v>4</v>
      </c>
      <c r="U5822" s="0" t="n">
        <f aca="false">L5822</f>
        <v>0.568150760762035</v>
      </c>
      <c r="V5822" s="0" t="n">
        <f aca="false">K5822</f>
        <v>36.9550448126752</v>
      </c>
      <c r="W5822" s="0" t="n">
        <f aca="false">J5822</f>
        <v>0</v>
      </c>
    </row>
    <row r="5823" customFormat="false" ht="12.8" hidden="false" customHeight="false" outlineLevel="0" collapsed="false">
      <c r="A5823" s="0" t="s">
        <v>73</v>
      </c>
      <c r="B5823" s="0" t="s">
        <v>264</v>
      </c>
      <c r="C5823" s="0" t="s">
        <v>338</v>
      </c>
      <c r="D5823" s="0" t="s">
        <v>13</v>
      </c>
      <c r="E5823" s="0" t="s">
        <v>14</v>
      </c>
      <c r="F5823" s="0" t="s">
        <v>342</v>
      </c>
      <c r="G5823" s="0" t="s">
        <v>1612</v>
      </c>
      <c r="H5823" s="0" t="n">
        <v>0.683857235795842</v>
      </c>
      <c r="I5823" s="0" t="n">
        <v>15.1767092787929</v>
      </c>
      <c r="J5823" s="0" t="n">
        <v>462</v>
      </c>
      <c r="K5823" s="0" t="n">
        <f aca="false">I5823*SUMIFS(syst_chauffage!$H$3:$H$27,syst_chauffage!$B$3:$B$27,D5823,syst_chauffage!$C$3:$C$27,E5823)</f>
        <v>30.6507566528184</v>
      </c>
      <c r="L5823" s="12" t="n">
        <f aca="false">H5823*SUMIFS(syst_chauffage!$K$3:$K$27,syst_chauffage!$B$3:$B$27,D5823,syst_chauffage!$C$3:$C$27,E5823)</f>
        <v>0.683857235795842</v>
      </c>
      <c r="N5823" s="0" t="str">
        <f aca="false">A5823</f>
        <v>Café Hôtel Restaurant</v>
      </c>
      <c r="O5823" s="0" t="str">
        <f aca="false">B5823</f>
        <v>Hôtel avec restaurant</v>
      </c>
      <c r="P5823" s="0" t="str">
        <f aca="false">C5823</f>
        <v>Moyen Hotel avec restaurant Bas de gamme</v>
      </c>
      <c r="Q5823" s="0" t="str">
        <f aca="false">D5823</f>
        <v>Chaudière gaz</v>
      </c>
      <c r="R5823" s="0" t="str">
        <f aca="false">E5823</f>
        <v>Gaz</v>
      </c>
      <c r="S5823" s="0" t="str">
        <f aca="false">F5823</f>
        <v>0218530404</v>
      </c>
      <c r="T5823" s="0" t="str">
        <f aca="false">G5823</f>
        <v>4</v>
      </c>
      <c r="U5823" s="0" t="n">
        <f aca="false">L5823</f>
        <v>0.683857235795842</v>
      </c>
      <c r="V5823" s="0" t="n">
        <f aca="false">K5823</f>
        <v>30.6507566528184</v>
      </c>
      <c r="W5823" s="0" t="n">
        <f aca="false">J5823</f>
        <v>462</v>
      </c>
    </row>
    <row r="5824" customFormat="false" ht="12.8" hidden="false" customHeight="false" outlineLevel="0" collapsed="false">
      <c r="A5824" s="0" t="s">
        <v>73</v>
      </c>
      <c r="B5824" s="0" t="s">
        <v>264</v>
      </c>
      <c r="C5824" s="0" t="s">
        <v>338</v>
      </c>
      <c r="D5824" s="0" t="s">
        <v>29</v>
      </c>
      <c r="E5824" s="0" t="s">
        <v>30</v>
      </c>
      <c r="F5824" s="0" t="s">
        <v>343</v>
      </c>
      <c r="G5824" s="0" t="s">
        <v>1612</v>
      </c>
      <c r="H5824" s="0" t="n">
        <v>0.92</v>
      </c>
      <c r="I5824" s="0" t="n">
        <v>10.4</v>
      </c>
      <c r="J5824" s="0" t="n">
        <v>0</v>
      </c>
      <c r="K5824" s="0" t="n">
        <f aca="false">I5824*SUMIFS(syst_chauffage!$H$3:$H$27,syst_chauffage!$B$3:$B$27,D5824,syst_chauffage!$C$3:$C$27,E5824)</f>
        <v>3</v>
      </c>
      <c r="L5824" s="12" t="n">
        <f aca="false">H5824*SUMIFS(syst_chauffage!$K$3:$K$27,syst_chauffage!$B$3:$B$27,D5824,syst_chauffage!$C$3:$C$27,E5824)</f>
        <v>0.92</v>
      </c>
      <c r="N5824" s="0" t="str">
        <f aca="false">A5824</f>
        <v>Café Hôtel Restaurant</v>
      </c>
      <c r="O5824" s="0" t="str">
        <f aca="false">B5824</f>
        <v>Hôtel avec restaurant</v>
      </c>
      <c r="P5824" s="0" t="str">
        <f aca="false">C5824</f>
        <v>Moyen Hotel avec restaurant Bas de gamme</v>
      </c>
      <c r="Q5824" s="0" t="str">
        <f aca="false">D5824</f>
        <v>Electrique direct</v>
      </c>
      <c r="R5824" s="0" t="str">
        <f aca="false">E5824</f>
        <v>Electricité</v>
      </c>
      <c r="S5824" s="0" t="str">
        <f aca="false">F5824</f>
        <v>0218530602</v>
      </c>
      <c r="T5824" s="0" t="str">
        <f aca="false">G5824</f>
        <v>4</v>
      </c>
      <c r="U5824" s="0" t="n">
        <f aca="false">L5824</f>
        <v>0.92</v>
      </c>
      <c r="V5824" s="0" t="n">
        <f aca="false">K5824</f>
        <v>3</v>
      </c>
      <c r="W5824" s="0" t="n">
        <f aca="false">J5824</f>
        <v>0</v>
      </c>
    </row>
    <row r="5825" customFormat="false" ht="12.8" hidden="false" customHeight="false" outlineLevel="0" collapsed="false">
      <c r="A5825" s="0" t="s">
        <v>73</v>
      </c>
      <c r="B5825" s="0" t="s">
        <v>264</v>
      </c>
      <c r="C5825" s="0" t="s">
        <v>338</v>
      </c>
      <c r="D5825" s="0" t="s">
        <v>36</v>
      </c>
      <c r="E5825" s="0" t="s">
        <v>30</v>
      </c>
      <c r="F5825" s="0" t="s">
        <v>344</v>
      </c>
      <c r="G5825" s="0" t="s">
        <v>1612</v>
      </c>
      <c r="H5825" s="0" t="n">
        <v>2.94489544186046</v>
      </c>
      <c r="I5825" s="0" t="n">
        <v>85.5623473984308</v>
      </c>
      <c r="J5825" s="0" t="n">
        <v>738</v>
      </c>
      <c r="K5825" s="0" t="n">
        <f aca="false">I5825*SUMIFS(syst_chauffage!$H$3:$H$27,syst_chauffage!$B$3:$B$27,D5825,syst_chauffage!$C$3:$C$27,E5825)</f>
        <v>52.9338394843832</v>
      </c>
      <c r="L5825" s="12" t="n">
        <f aca="false">H5825*SUMIFS(syst_chauffage!$K$3:$K$27,syst_chauffage!$B$3:$B$27,D5825,syst_chauffage!$C$3:$C$27,E5825)</f>
        <v>2.47427325480779</v>
      </c>
      <c r="N5825" s="0" t="str">
        <f aca="false">A5825</f>
        <v>Café Hôtel Restaurant</v>
      </c>
      <c r="O5825" s="0" t="str">
        <f aca="false">B5825</f>
        <v>Hôtel avec restaurant</v>
      </c>
      <c r="P5825" s="0" t="str">
        <f aca="false">C5825</f>
        <v>Moyen Hotel avec restaurant Bas de gamme</v>
      </c>
      <c r="Q5825" s="0" t="str">
        <f aca="false">D5825</f>
        <v>PAC</v>
      </c>
      <c r="R5825" s="0" t="str">
        <f aca="false">E5825</f>
        <v>Electricité</v>
      </c>
      <c r="S5825" s="0" t="str">
        <f aca="false">F5825</f>
        <v>0218530902</v>
      </c>
      <c r="T5825" s="0" t="str">
        <f aca="false">G5825</f>
        <v>4</v>
      </c>
      <c r="U5825" s="0" t="n">
        <f aca="false">L5825</f>
        <v>2.47427325480779</v>
      </c>
      <c r="V5825" s="0" t="n">
        <f aca="false">K5825</f>
        <v>52.9338394843832</v>
      </c>
      <c r="W5825" s="0" t="n">
        <f aca="false">J5825</f>
        <v>738</v>
      </c>
    </row>
    <row r="5826" customFormat="false" ht="12.8" hidden="false" customHeight="false" outlineLevel="0" collapsed="false">
      <c r="A5826" s="0" t="s">
        <v>73</v>
      </c>
      <c r="B5826" s="0" t="s">
        <v>264</v>
      </c>
      <c r="C5826" s="0" t="s">
        <v>338</v>
      </c>
      <c r="D5826" s="0" t="s">
        <v>42</v>
      </c>
      <c r="E5826" s="0" t="s">
        <v>30</v>
      </c>
      <c r="F5826" s="0" t="s">
        <v>345</v>
      </c>
      <c r="G5826" s="0" t="s">
        <v>1612</v>
      </c>
      <c r="H5826" s="0" t="n">
        <v>2.80410195348837</v>
      </c>
      <c r="I5826" s="0" t="n">
        <v>39.806751269725</v>
      </c>
      <c r="J5826" s="0" t="n">
        <v>738</v>
      </c>
      <c r="K5826" s="0" t="n">
        <f aca="false">I5826*SUMIFS(syst_chauffage!$H$3:$H$27,syst_chauffage!$B$3:$B$27,D5826,syst_chauffage!$C$3:$C$27,E5826)</f>
        <v>35.9332453033912</v>
      </c>
      <c r="L5826" s="12" t="n">
        <f aca="false">H5826*SUMIFS(syst_chauffage!$K$3:$K$27,syst_chauffage!$B$3:$B$27,D5826,syst_chauffage!$C$3:$C$27,E5826)</f>
        <v>2.49996610303434</v>
      </c>
      <c r="N5826" s="0" t="str">
        <f aca="false">A5826</f>
        <v>Café Hôtel Restaurant</v>
      </c>
      <c r="O5826" s="0" t="str">
        <f aca="false">B5826</f>
        <v>Hôtel avec restaurant</v>
      </c>
      <c r="P5826" s="0" t="str">
        <f aca="false">C5826</f>
        <v>Moyen Hotel avec restaurant Bas de gamme</v>
      </c>
      <c r="Q5826" s="0" t="str">
        <f aca="false">D5826</f>
        <v>Rooftop</v>
      </c>
      <c r="R5826" s="0" t="str">
        <f aca="false">E5826</f>
        <v>Electricité</v>
      </c>
      <c r="S5826" s="0" t="str">
        <f aca="false">F5826</f>
        <v>0218531002</v>
      </c>
      <c r="T5826" s="0" t="str">
        <f aca="false">G5826</f>
        <v>4</v>
      </c>
      <c r="U5826" s="0" t="n">
        <f aca="false">L5826</f>
        <v>2.49996610303434</v>
      </c>
      <c r="V5826" s="0" t="n">
        <f aca="false">K5826</f>
        <v>35.9332453033912</v>
      </c>
      <c r="W5826" s="0" t="n">
        <f aca="false">J5826</f>
        <v>738</v>
      </c>
    </row>
    <row r="5827" customFormat="false" ht="12.8" hidden="false" customHeight="false" outlineLevel="0" collapsed="false">
      <c r="A5827" s="0" t="s">
        <v>73</v>
      </c>
      <c r="B5827" s="0" t="s">
        <v>264</v>
      </c>
      <c r="C5827" s="0" t="s">
        <v>338</v>
      </c>
      <c r="D5827" s="0" t="s">
        <v>51</v>
      </c>
      <c r="E5827" s="0" t="s">
        <v>57</v>
      </c>
      <c r="F5827" s="0" t="s">
        <v>346</v>
      </c>
      <c r="G5827" s="0" t="s">
        <v>1612</v>
      </c>
      <c r="H5827" s="0" t="n">
        <v>0.792492893536496</v>
      </c>
      <c r="I5827" s="0" t="n">
        <v>38.1572819162113</v>
      </c>
      <c r="J5827" s="0" t="n">
        <v>0</v>
      </c>
      <c r="K5827" s="0" t="n">
        <f aca="false">I5827*SUMIFS(syst_chauffage!$H$3:$H$27,syst_chauffage!$B$3:$B$27,D5827,syst_chauffage!$C$3:$C$27,E5827)</f>
        <v>80.8497038970031</v>
      </c>
      <c r="L5827" s="12" t="n">
        <f aca="false">H5827*SUMIFS(syst_chauffage!$K$3:$K$27,syst_chauffage!$B$3:$B$27,D5827,syst_chauffage!$C$3:$C$27,E5827)</f>
        <v>0.792492893536496</v>
      </c>
      <c r="N5827" s="0" t="str">
        <f aca="false">A5827</f>
        <v>Café Hôtel Restaurant</v>
      </c>
      <c r="O5827" s="0" t="str">
        <f aca="false">B5827</f>
        <v>Hôtel avec restaurant</v>
      </c>
      <c r="P5827" s="0" t="str">
        <f aca="false">C5827</f>
        <v>Moyen Hotel avec restaurant Bas de gamme</v>
      </c>
      <c r="Q5827" s="0" t="str">
        <f aca="false">D5827</f>
        <v>Autre système centralisé performant</v>
      </c>
      <c r="R5827" s="0" t="str">
        <f aca="false">E5827</f>
        <v>Autres</v>
      </c>
      <c r="S5827" s="0" t="str">
        <f aca="false">F5827</f>
        <v>0218532101</v>
      </c>
      <c r="T5827" s="0" t="str">
        <f aca="false">G5827</f>
        <v>4</v>
      </c>
      <c r="U5827" s="0" t="n">
        <f aca="false">L5827</f>
        <v>0.792492893536496</v>
      </c>
      <c r="V5827" s="0" t="n">
        <f aca="false">K5827</f>
        <v>80.8497038970031</v>
      </c>
      <c r="W5827" s="0" t="n">
        <f aca="false">J5827</f>
        <v>0</v>
      </c>
    </row>
    <row r="5828" customFormat="false" ht="12.8" hidden="false" customHeight="false" outlineLevel="0" collapsed="false">
      <c r="A5828" s="0" t="s">
        <v>73</v>
      </c>
      <c r="B5828" s="0" t="s">
        <v>264</v>
      </c>
      <c r="C5828" s="0" t="s">
        <v>338</v>
      </c>
      <c r="D5828" s="0" t="s">
        <v>51</v>
      </c>
      <c r="E5828" s="0" t="s">
        <v>58</v>
      </c>
      <c r="F5828" s="0" t="s">
        <v>347</v>
      </c>
      <c r="G5828" s="0" t="s">
        <v>1612</v>
      </c>
      <c r="H5828" s="0" t="n">
        <v>0.823964338936793</v>
      </c>
      <c r="I5828" s="0" t="n">
        <v>38.3534876109799</v>
      </c>
      <c r="J5828" s="0" t="n">
        <v>935</v>
      </c>
      <c r="K5828" s="0" t="n">
        <f aca="false">I5828*SUMIFS(syst_chauffage!$H$3:$H$27,syst_chauffage!$B$3:$B$27,D5828,syst_chauffage!$C$3:$C$27,E5828)</f>
        <v>81.846323651992</v>
      </c>
      <c r="L5828" s="12" t="n">
        <f aca="false">H5828*SUMIFS(syst_chauffage!$K$3:$K$27,syst_chauffage!$B$3:$B$27,D5828,syst_chauffage!$C$3:$C$27,E5828)</f>
        <v>0.823964338936793</v>
      </c>
      <c r="N5828" s="0" t="str">
        <f aca="false">A5828</f>
        <v>Café Hôtel Restaurant</v>
      </c>
      <c r="O5828" s="0" t="str">
        <f aca="false">B5828</f>
        <v>Hôtel avec restaurant</v>
      </c>
      <c r="P5828" s="0" t="str">
        <f aca="false">C5828</f>
        <v>Moyen Hotel avec restaurant Bas de gamme</v>
      </c>
      <c r="Q5828" s="0" t="str">
        <f aca="false">D5828</f>
        <v>Autre système centralisé performant</v>
      </c>
      <c r="R5828" s="0" t="str">
        <f aca="false">E5828</f>
        <v>Urbain</v>
      </c>
      <c r="S5828" s="0" t="str">
        <f aca="false">F5828</f>
        <v>0218532106</v>
      </c>
      <c r="T5828" s="0" t="str">
        <f aca="false">G5828</f>
        <v>4</v>
      </c>
      <c r="U5828" s="0" t="n">
        <f aca="false">L5828</f>
        <v>0.823964338936793</v>
      </c>
      <c r="V5828" s="0" t="n">
        <f aca="false">K5828</f>
        <v>81.846323651992</v>
      </c>
      <c r="W5828" s="0" t="n">
        <f aca="false">J5828</f>
        <v>935</v>
      </c>
    </row>
    <row r="5829" customFormat="false" ht="12.8" hidden="false" customHeight="false" outlineLevel="0" collapsed="false">
      <c r="A5829" s="0" t="s">
        <v>73</v>
      </c>
      <c r="B5829" s="0" t="s">
        <v>264</v>
      </c>
      <c r="C5829" s="0" t="s">
        <v>338</v>
      </c>
      <c r="D5829" s="0" t="s">
        <v>27</v>
      </c>
      <c r="E5829" s="0" t="s">
        <v>23</v>
      </c>
      <c r="F5829" s="0" t="s">
        <v>348</v>
      </c>
      <c r="G5829" s="0" t="s">
        <v>1612</v>
      </c>
      <c r="H5829" s="0" t="n">
        <v>0.754205893077403</v>
      </c>
      <c r="I5829" s="0" t="n">
        <v>24.9821343918007</v>
      </c>
      <c r="J5829" s="0" t="n">
        <v>1064</v>
      </c>
      <c r="K5829" s="0" t="n">
        <f aca="false">I5829*SUMIFS(syst_chauffage!$H$3:$H$27,syst_chauffage!$B$3:$B$27,D5829,syst_chauffage!$C$3:$C$27,E5829)</f>
        <v>64.0642639395434</v>
      </c>
      <c r="L5829" s="12" t="n">
        <f aca="false">H5829*SUMIFS(syst_chauffage!$K$3:$K$27,syst_chauffage!$B$3:$B$27,D5829,syst_chauffage!$C$3:$C$27,E5829)</f>
        <v>0.754205893077403</v>
      </c>
      <c r="N5829" s="0" t="str">
        <f aca="false">A5829</f>
        <v>Café Hôtel Restaurant</v>
      </c>
      <c r="O5829" s="0" t="str">
        <f aca="false">B5829</f>
        <v>Hôtel avec restaurant</v>
      </c>
      <c r="P5829" s="0" t="str">
        <f aca="false">C5829</f>
        <v>Moyen Hotel avec restaurant Bas de gamme</v>
      </c>
      <c r="Q5829" s="0" t="str">
        <f aca="false">D5829</f>
        <v>Chaudière condensation fioul</v>
      </c>
      <c r="R5829" s="0" t="str">
        <f aca="false">E5829</f>
        <v>Fioul</v>
      </c>
      <c r="S5829" s="0" t="str">
        <f aca="false">F5829</f>
        <v>0218532303</v>
      </c>
      <c r="T5829" s="0" t="str">
        <f aca="false">G5829</f>
        <v>4</v>
      </c>
      <c r="U5829" s="0" t="n">
        <f aca="false">L5829</f>
        <v>0.754205893077403</v>
      </c>
      <c r="V5829" s="0" t="n">
        <f aca="false">K5829</f>
        <v>64.0642639395434</v>
      </c>
      <c r="W5829" s="0" t="n">
        <f aca="false">J5829</f>
        <v>1064</v>
      </c>
    </row>
    <row r="5830" customFormat="false" ht="12.8" hidden="false" customHeight="false" outlineLevel="0" collapsed="false">
      <c r="A5830" s="0" t="s">
        <v>73</v>
      </c>
      <c r="B5830" s="0" t="s">
        <v>264</v>
      </c>
      <c r="C5830" s="0" t="s">
        <v>338</v>
      </c>
      <c r="D5830" s="0" t="s">
        <v>18</v>
      </c>
      <c r="E5830" s="0" t="s">
        <v>14</v>
      </c>
      <c r="F5830" s="0" t="s">
        <v>349</v>
      </c>
      <c r="G5830" s="0" t="s">
        <v>1612</v>
      </c>
      <c r="H5830" s="0" t="n">
        <v>0.981803553628876</v>
      </c>
      <c r="I5830" s="0" t="n">
        <v>18.0675110461821</v>
      </c>
      <c r="J5830" s="0" t="n">
        <v>1064</v>
      </c>
      <c r="K5830" s="0" t="n">
        <f aca="false">I5830*SUMIFS(syst_chauffage!$H$3:$H$27,syst_chauffage!$B$3:$B$27,D5830,syst_chauffage!$C$3:$C$27,E5830)</f>
        <v>49.2326834003177</v>
      </c>
      <c r="L5830" s="12" t="n">
        <f aca="false">H5830*SUMIFS(syst_chauffage!$K$3:$K$27,syst_chauffage!$B$3:$B$27,D5830,syst_chauffage!$C$3:$C$27,E5830)</f>
        <v>0.953770009076743</v>
      </c>
      <c r="N5830" s="0" t="str">
        <f aca="false">A5830</f>
        <v>Café Hôtel Restaurant</v>
      </c>
      <c r="O5830" s="0" t="str">
        <f aca="false">B5830</f>
        <v>Hôtel avec restaurant</v>
      </c>
      <c r="P5830" s="0" t="str">
        <f aca="false">C5830</f>
        <v>Moyen Hotel avec restaurant Bas de gamme</v>
      </c>
      <c r="Q5830" s="0" t="str">
        <f aca="false">D5830</f>
        <v>Chaudière condensation gaz</v>
      </c>
      <c r="R5830" s="0" t="str">
        <f aca="false">E5830</f>
        <v>Gaz</v>
      </c>
      <c r="S5830" s="0" t="str">
        <f aca="false">F5830</f>
        <v>0218532404</v>
      </c>
      <c r="T5830" s="0" t="str">
        <f aca="false">G5830</f>
        <v>4</v>
      </c>
      <c r="U5830" s="0" t="n">
        <f aca="false">L5830</f>
        <v>0.953770009076743</v>
      </c>
      <c r="V5830" s="0" t="n">
        <f aca="false">K5830</f>
        <v>49.2326834003177</v>
      </c>
      <c r="W5830" s="0" t="n">
        <f aca="false">J5830</f>
        <v>1064</v>
      </c>
    </row>
    <row r="5831" customFormat="false" ht="12.8" hidden="false" customHeight="false" outlineLevel="0" collapsed="false">
      <c r="A5831" s="0" t="s">
        <v>73</v>
      </c>
      <c r="B5831" s="0" t="s">
        <v>264</v>
      </c>
      <c r="C5831" s="0" t="s">
        <v>338</v>
      </c>
      <c r="D5831" s="0" t="s">
        <v>32</v>
      </c>
      <c r="E5831" s="0" t="s">
        <v>30</v>
      </c>
      <c r="F5831" s="0" t="s">
        <v>350</v>
      </c>
      <c r="G5831" s="0" t="s">
        <v>1612</v>
      </c>
      <c r="H5831" s="0" t="n">
        <v>1</v>
      </c>
      <c r="I5831" s="0" t="n">
        <v>12</v>
      </c>
      <c r="J5831" s="0" t="n">
        <v>0</v>
      </c>
      <c r="K5831" s="0" t="n">
        <f aca="false">I5831*SUMIFS(syst_chauffage!$H$3:$H$27,syst_chauffage!$B$3:$B$27,D5831,syst_chauffage!$C$3:$C$27,E5831)</f>
        <v>12</v>
      </c>
      <c r="L5831" s="12" t="n">
        <f aca="false">H5831*SUMIFS(syst_chauffage!$K$3:$K$27,syst_chauffage!$B$3:$B$27,D5831,syst_chauffage!$C$3:$C$27,E5831)</f>
        <v>1</v>
      </c>
      <c r="N5831" s="0" t="str">
        <f aca="false">A5831</f>
        <v>Café Hôtel Restaurant</v>
      </c>
      <c r="O5831" s="0" t="str">
        <f aca="false">B5831</f>
        <v>Hôtel avec restaurant</v>
      </c>
      <c r="P5831" s="0" t="str">
        <f aca="false">C5831</f>
        <v>Moyen Hotel avec restaurant Bas de gamme</v>
      </c>
      <c r="Q5831" s="0" t="str">
        <f aca="false">D5831</f>
        <v>Electrique direct performant</v>
      </c>
      <c r="R5831" s="0" t="str">
        <f aca="false">E5831</f>
        <v>Electricité</v>
      </c>
      <c r="S5831" s="0" t="str">
        <f aca="false">F5831</f>
        <v>0218532602</v>
      </c>
      <c r="T5831" s="0" t="str">
        <f aca="false">G5831</f>
        <v>4</v>
      </c>
      <c r="U5831" s="0" t="n">
        <f aca="false">L5831</f>
        <v>1</v>
      </c>
      <c r="V5831" s="0" t="n">
        <f aca="false">K5831</f>
        <v>12</v>
      </c>
      <c r="W5831" s="0" t="n">
        <f aca="false">J5831</f>
        <v>0</v>
      </c>
    </row>
    <row r="5832" customFormat="false" ht="12.8" hidden="false" customHeight="false" outlineLevel="0" collapsed="false">
      <c r="A5832" s="0" t="s">
        <v>73</v>
      </c>
      <c r="B5832" s="0" t="s">
        <v>264</v>
      </c>
      <c r="C5832" s="0" t="s">
        <v>338</v>
      </c>
      <c r="D5832" s="0" t="s">
        <v>38</v>
      </c>
      <c r="E5832" s="0" t="s">
        <v>30</v>
      </c>
      <c r="F5832" s="0" t="s">
        <v>351</v>
      </c>
      <c r="G5832" s="0" t="s">
        <v>1612</v>
      </c>
      <c r="H5832" s="0" t="n">
        <v>3.39795627906976</v>
      </c>
      <c r="I5832" s="0" t="n">
        <v>101.859937379084</v>
      </c>
      <c r="J5832" s="0" t="n">
        <v>792</v>
      </c>
      <c r="K5832" s="0" t="n">
        <f aca="false">I5832*SUMIFS(syst_chauffage!$H$3:$H$27,syst_chauffage!$B$3:$B$27,D5832,syst_chauffage!$C$3:$C$27,E5832)</f>
        <v>102.959393373614</v>
      </c>
      <c r="L5832" s="12" t="n">
        <f aca="false">H5832*SUMIFS(syst_chauffage!$K$3:$K$27,syst_chauffage!$B$3:$B$27,D5832,syst_chauffage!$C$3:$C$27,E5832)</f>
        <v>3.03986496519792</v>
      </c>
      <c r="N5832" s="0" t="str">
        <f aca="false">A5832</f>
        <v>Café Hôtel Restaurant</v>
      </c>
      <c r="O5832" s="0" t="str">
        <f aca="false">B5832</f>
        <v>Hôtel avec restaurant</v>
      </c>
      <c r="P5832" s="0" t="str">
        <f aca="false">C5832</f>
        <v>Moyen Hotel avec restaurant Bas de gamme</v>
      </c>
      <c r="Q5832" s="0" t="str">
        <f aca="false">D5832</f>
        <v>PAC performant</v>
      </c>
      <c r="R5832" s="0" t="str">
        <f aca="false">E5832</f>
        <v>Electricité</v>
      </c>
      <c r="S5832" s="0" t="str">
        <f aca="false">F5832</f>
        <v>0218532902</v>
      </c>
      <c r="T5832" s="0" t="str">
        <f aca="false">G5832</f>
        <v>4</v>
      </c>
      <c r="U5832" s="0" t="n">
        <f aca="false">L5832</f>
        <v>3.03986496519792</v>
      </c>
      <c r="V5832" s="0" t="n">
        <f aca="false">K5832</f>
        <v>102.959393373614</v>
      </c>
      <c r="W5832" s="0" t="n">
        <f aca="false">J5832</f>
        <v>792</v>
      </c>
    </row>
    <row r="5833" customFormat="false" ht="12.8" hidden="false" customHeight="false" outlineLevel="0" collapsed="false">
      <c r="A5833" s="0" t="s">
        <v>73</v>
      </c>
      <c r="B5833" s="0" t="s">
        <v>264</v>
      </c>
      <c r="C5833" s="0" t="s">
        <v>338</v>
      </c>
      <c r="D5833" s="0" t="s">
        <v>46</v>
      </c>
      <c r="E5833" s="0" t="s">
        <v>30</v>
      </c>
      <c r="F5833" s="0" t="s">
        <v>352</v>
      </c>
      <c r="G5833" s="0" t="s">
        <v>1612</v>
      </c>
      <c r="H5833" s="0" t="n">
        <v>3.32861023255814</v>
      </c>
      <c r="I5833" s="0" t="n">
        <v>47.3889896068154</v>
      </c>
      <c r="J5833" s="0" t="n">
        <v>792</v>
      </c>
      <c r="K5833" s="0" t="n">
        <f aca="false">I5833*SUMIFS(syst_chauffage!$H$3:$H$27,syst_chauffage!$B$3:$B$27,D5833,syst_chauffage!$C$3:$C$27,E5833)</f>
        <v>82.2155126617573</v>
      </c>
      <c r="L5833" s="12" t="n">
        <f aca="false">H5833*SUMIFS(syst_chauffage!$K$3:$K$27,syst_chauffage!$B$3:$B$27,D5833,syst_chauffage!$C$3:$C$27,E5833)</f>
        <v>3.00077723502174</v>
      </c>
      <c r="N5833" s="0" t="str">
        <f aca="false">A5833</f>
        <v>Café Hôtel Restaurant</v>
      </c>
      <c r="O5833" s="0" t="str">
        <f aca="false">B5833</f>
        <v>Hôtel avec restaurant</v>
      </c>
      <c r="P5833" s="0" t="str">
        <f aca="false">C5833</f>
        <v>Moyen Hotel avec restaurant Bas de gamme</v>
      </c>
      <c r="Q5833" s="0" t="str">
        <f aca="false">D5833</f>
        <v>Rooftop performant</v>
      </c>
      <c r="R5833" s="0" t="str">
        <f aca="false">E5833</f>
        <v>Electricité</v>
      </c>
      <c r="S5833" s="0" t="str">
        <f aca="false">F5833</f>
        <v>0218533002</v>
      </c>
      <c r="T5833" s="0" t="str">
        <f aca="false">G5833</f>
        <v>4</v>
      </c>
      <c r="U5833" s="0" t="n">
        <f aca="false">L5833</f>
        <v>3.00077723502174</v>
      </c>
      <c r="V5833" s="0" t="n">
        <f aca="false">K5833</f>
        <v>82.2155126617573</v>
      </c>
      <c r="W5833" s="0" t="n">
        <f aca="false">J5833</f>
        <v>792</v>
      </c>
    </row>
    <row r="5834" customFormat="false" ht="12.8" hidden="false" customHeight="false" outlineLevel="0" collapsed="false">
      <c r="A5834" s="0" t="s">
        <v>73</v>
      </c>
      <c r="B5834" s="0" t="s">
        <v>264</v>
      </c>
      <c r="C5834" s="0" t="s">
        <v>353</v>
      </c>
      <c r="D5834" s="0" t="s">
        <v>19</v>
      </c>
      <c r="E5834" s="0" t="s">
        <v>57</v>
      </c>
      <c r="F5834" s="0" t="s">
        <v>354</v>
      </c>
      <c r="G5834" s="0" t="s">
        <v>1612</v>
      </c>
      <c r="H5834" s="0" t="n">
        <v>0.720070992576745</v>
      </c>
      <c r="I5834" s="0" t="n">
        <v>30.1132224645</v>
      </c>
      <c r="J5834" s="0" t="n">
        <v>0</v>
      </c>
      <c r="K5834" s="0" t="n">
        <f aca="false">I5834*SUMIFS(syst_chauffage!$H$3:$H$27,syst_chauffage!$B$3:$B$27,D5834,syst_chauffage!$C$3:$C$27,E5834)</f>
        <v>41.931959851924</v>
      </c>
      <c r="L5834" s="12" t="n">
        <f aca="false">H5834*SUMIFS(syst_chauffage!$K$3:$K$27,syst_chauffage!$B$3:$B$27,D5834,syst_chauffage!$C$3:$C$27,E5834)</f>
        <v>0.720070992576745</v>
      </c>
      <c r="N5834" s="0" t="str">
        <f aca="false">A5834</f>
        <v>Café Hôtel Restaurant</v>
      </c>
      <c r="O5834" s="0" t="str">
        <f aca="false">B5834</f>
        <v>Hôtel avec restaurant</v>
      </c>
      <c r="P5834" s="0" t="str">
        <f aca="false">C5834</f>
        <v>Moyen Hotel avec restaurant Haut de gamme</v>
      </c>
      <c r="Q5834" s="0" t="str">
        <f aca="false">D5834</f>
        <v>Autre système centralisé</v>
      </c>
      <c r="R5834" s="0" t="str">
        <f aca="false">E5834</f>
        <v>Autres</v>
      </c>
      <c r="S5834" s="0" t="str">
        <f aca="false">F5834</f>
        <v>0218540101</v>
      </c>
      <c r="T5834" s="0" t="str">
        <f aca="false">G5834</f>
        <v>4</v>
      </c>
      <c r="U5834" s="0" t="n">
        <f aca="false">L5834</f>
        <v>0.720070992576745</v>
      </c>
      <c r="V5834" s="0" t="n">
        <f aca="false">K5834</f>
        <v>41.931959851924</v>
      </c>
      <c r="W5834" s="0" t="n">
        <f aca="false">J5834</f>
        <v>0</v>
      </c>
    </row>
    <row r="5835" customFormat="false" ht="12.8" hidden="false" customHeight="false" outlineLevel="0" collapsed="false">
      <c r="A5835" s="0" t="s">
        <v>73</v>
      </c>
      <c r="B5835" s="0" t="s">
        <v>264</v>
      </c>
      <c r="C5835" s="0" t="s">
        <v>353</v>
      </c>
      <c r="D5835" s="0" t="s">
        <v>19</v>
      </c>
      <c r="E5835" s="0" t="s">
        <v>58</v>
      </c>
      <c r="F5835" s="0" t="s">
        <v>355</v>
      </c>
      <c r="G5835" s="0" t="s">
        <v>1612</v>
      </c>
      <c r="H5835" s="0" t="n">
        <v>0.675571882700592</v>
      </c>
      <c r="I5835" s="0" t="n">
        <v>30.1720650923402</v>
      </c>
      <c r="J5835" s="0" t="n">
        <v>935</v>
      </c>
      <c r="K5835" s="0" t="n">
        <f aca="false">I5835*SUMIFS(syst_chauffage!$H$3:$H$27,syst_chauffage!$B$3:$B$27,D5835,syst_chauffage!$C$3:$C$27,E5835)</f>
        <v>49.6315261072639</v>
      </c>
      <c r="L5835" s="12" t="n">
        <f aca="false">H5835*SUMIFS(syst_chauffage!$K$3:$K$27,syst_chauffage!$B$3:$B$27,D5835,syst_chauffage!$C$3:$C$27,E5835)</f>
        <v>0.675571882700592</v>
      </c>
      <c r="N5835" s="0" t="str">
        <f aca="false">A5835</f>
        <v>Café Hôtel Restaurant</v>
      </c>
      <c r="O5835" s="0" t="str">
        <f aca="false">B5835</f>
        <v>Hôtel avec restaurant</v>
      </c>
      <c r="P5835" s="0" t="str">
        <f aca="false">C5835</f>
        <v>Moyen Hotel avec restaurant Haut de gamme</v>
      </c>
      <c r="Q5835" s="0" t="str">
        <f aca="false">D5835</f>
        <v>Autre système centralisé</v>
      </c>
      <c r="R5835" s="0" t="str">
        <f aca="false">E5835</f>
        <v>Urbain</v>
      </c>
      <c r="S5835" s="0" t="str">
        <f aca="false">F5835</f>
        <v>0218540106</v>
      </c>
      <c r="T5835" s="0" t="str">
        <f aca="false">G5835</f>
        <v>4</v>
      </c>
      <c r="U5835" s="0" t="n">
        <f aca="false">L5835</f>
        <v>0.675571882700592</v>
      </c>
      <c r="V5835" s="0" t="n">
        <f aca="false">K5835</f>
        <v>49.6315261072639</v>
      </c>
      <c r="W5835" s="0" t="n">
        <f aca="false">J5835</f>
        <v>935</v>
      </c>
    </row>
    <row r="5836" customFormat="false" ht="12.8" hidden="false" customHeight="false" outlineLevel="0" collapsed="false">
      <c r="A5836" s="0" t="s">
        <v>73</v>
      </c>
      <c r="B5836" s="0" t="s">
        <v>264</v>
      </c>
      <c r="C5836" s="0" t="s">
        <v>353</v>
      </c>
      <c r="D5836" s="0" t="s">
        <v>22</v>
      </c>
      <c r="E5836" s="0" t="s">
        <v>23</v>
      </c>
      <c r="F5836" s="0" t="s">
        <v>356</v>
      </c>
      <c r="G5836" s="0" t="s">
        <v>1612</v>
      </c>
      <c r="H5836" s="0" t="n">
        <v>0.569480442982163</v>
      </c>
      <c r="I5836" s="0" t="n">
        <v>18.9460378187622</v>
      </c>
      <c r="J5836" s="0" t="n">
        <v>0</v>
      </c>
      <c r="K5836" s="0" t="n">
        <f aca="false">I5836*SUMIFS(syst_chauffage!$H$3:$H$27,syst_chauffage!$B$3:$B$27,D5836,syst_chauffage!$C$3:$C$27,E5836)</f>
        <v>33.364399040528</v>
      </c>
      <c r="L5836" s="12" t="n">
        <f aca="false">H5836*SUMIFS(syst_chauffage!$K$3:$K$27,syst_chauffage!$B$3:$B$27,D5836,syst_chauffage!$C$3:$C$27,E5836)</f>
        <v>0.569480442982163</v>
      </c>
      <c r="N5836" s="0" t="str">
        <f aca="false">A5836</f>
        <v>Café Hôtel Restaurant</v>
      </c>
      <c r="O5836" s="0" t="str">
        <f aca="false">B5836</f>
        <v>Hôtel avec restaurant</v>
      </c>
      <c r="P5836" s="0" t="str">
        <f aca="false">C5836</f>
        <v>Moyen Hotel avec restaurant Haut de gamme</v>
      </c>
      <c r="Q5836" s="0" t="str">
        <f aca="false">D5836</f>
        <v>Chaudière fioul</v>
      </c>
      <c r="R5836" s="0" t="str">
        <f aca="false">E5836</f>
        <v>Fioul</v>
      </c>
      <c r="S5836" s="0" t="str">
        <f aca="false">F5836</f>
        <v>0218540303</v>
      </c>
      <c r="T5836" s="0" t="str">
        <f aca="false">G5836</f>
        <v>4</v>
      </c>
      <c r="U5836" s="0" t="n">
        <f aca="false">L5836</f>
        <v>0.569480442982163</v>
      </c>
      <c r="V5836" s="0" t="n">
        <f aca="false">K5836</f>
        <v>33.364399040528</v>
      </c>
      <c r="W5836" s="0" t="n">
        <f aca="false">J5836</f>
        <v>0</v>
      </c>
    </row>
    <row r="5837" customFormat="false" ht="12.8" hidden="false" customHeight="false" outlineLevel="0" collapsed="false">
      <c r="A5837" s="0" t="s">
        <v>73</v>
      </c>
      <c r="B5837" s="0" t="s">
        <v>264</v>
      </c>
      <c r="C5837" s="0" t="s">
        <v>353</v>
      </c>
      <c r="D5837" s="0" t="s">
        <v>13</v>
      </c>
      <c r="E5837" s="0" t="s">
        <v>14</v>
      </c>
      <c r="F5837" s="0" t="s">
        <v>357</v>
      </c>
      <c r="G5837" s="0" t="s">
        <v>1612</v>
      </c>
      <c r="H5837" s="0" t="n">
        <v>0.685179105803747</v>
      </c>
      <c r="I5837" s="0" t="n">
        <v>13.7739644520177</v>
      </c>
      <c r="J5837" s="0" t="n">
        <v>462</v>
      </c>
      <c r="K5837" s="0" t="n">
        <f aca="false">I5837*SUMIFS(syst_chauffage!$H$3:$H$27,syst_chauffage!$B$3:$B$27,D5837,syst_chauffage!$C$3:$C$27,E5837)</f>
        <v>27.8177847916808</v>
      </c>
      <c r="L5837" s="12" t="n">
        <f aca="false">H5837*SUMIFS(syst_chauffage!$K$3:$K$27,syst_chauffage!$B$3:$B$27,D5837,syst_chauffage!$C$3:$C$27,E5837)</f>
        <v>0.685179105803747</v>
      </c>
      <c r="N5837" s="0" t="str">
        <f aca="false">A5837</f>
        <v>Café Hôtel Restaurant</v>
      </c>
      <c r="O5837" s="0" t="str">
        <f aca="false">B5837</f>
        <v>Hôtel avec restaurant</v>
      </c>
      <c r="P5837" s="0" t="str">
        <f aca="false">C5837</f>
        <v>Moyen Hotel avec restaurant Haut de gamme</v>
      </c>
      <c r="Q5837" s="0" t="str">
        <f aca="false">D5837</f>
        <v>Chaudière gaz</v>
      </c>
      <c r="R5837" s="0" t="str">
        <f aca="false">E5837</f>
        <v>Gaz</v>
      </c>
      <c r="S5837" s="0" t="str">
        <f aca="false">F5837</f>
        <v>0218540404</v>
      </c>
      <c r="T5837" s="0" t="str">
        <f aca="false">G5837</f>
        <v>4</v>
      </c>
      <c r="U5837" s="0" t="n">
        <f aca="false">L5837</f>
        <v>0.685179105803747</v>
      </c>
      <c r="V5837" s="0" t="n">
        <f aca="false">K5837</f>
        <v>27.8177847916808</v>
      </c>
      <c r="W5837" s="0" t="n">
        <f aca="false">J5837</f>
        <v>462</v>
      </c>
    </row>
    <row r="5838" customFormat="false" ht="12.8" hidden="false" customHeight="false" outlineLevel="0" collapsed="false">
      <c r="A5838" s="0" t="s">
        <v>73</v>
      </c>
      <c r="B5838" s="0" t="s">
        <v>264</v>
      </c>
      <c r="C5838" s="0" t="s">
        <v>353</v>
      </c>
      <c r="D5838" s="0" t="s">
        <v>29</v>
      </c>
      <c r="E5838" s="0" t="s">
        <v>30</v>
      </c>
      <c r="F5838" s="0" t="s">
        <v>358</v>
      </c>
      <c r="G5838" s="0" t="s">
        <v>1612</v>
      </c>
      <c r="H5838" s="0" t="n">
        <v>0.92</v>
      </c>
      <c r="I5838" s="0" t="n">
        <v>10.4</v>
      </c>
      <c r="J5838" s="0" t="n">
        <v>0</v>
      </c>
      <c r="K5838" s="0" t="n">
        <f aca="false">I5838*SUMIFS(syst_chauffage!$H$3:$H$27,syst_chauffage!$B$3:$B$27,D5838,syst_chauffage!$C$3:$C$27,E5838)</f>
        <v>3</v>
      </c>
      <c r="L5838" s="12" t="n">
        <f aca="false">H5838*SUMIFS(syst_chauffage!$K$3:$K$27,syst_chauffage!$B$3:$B$27,D5838,syst_chauffage!$C$3:$C$27,E5838)</f>
        <v>0.92</v>
      </c>
      <c r="N5838" s="0" t="str">
        <f aca="false">A5838</f>
        <v>Café Hôtel Restaurant</v>
      </c>
      <c r="O5838" s="0" t="str">
        <f aca="false">B5838</f>
        <v>Hôtel avec restaurant</v>
      </c>
      <c r="P5838" s="0" t="str">
        <f aca="false">C5838</f>
        <v>Moyen Hotel avec restaurant Haut de gamme</v>
      </c>
      <c r="Q5838" s="0" t="str">
        <f aca="false">D5838</f>
        <v>Electrique direct</v>
      </c>
      <c r="R5838" s="0" t="str">
        <f aca="false">E5838</f>
        <v>Electricité</v>
      </c>
      <c r="S5838" s="0" t="str">
        <f aca="false">F5838</f>
        <v>0218540602</v>
      </c>
      <c r="T5838" s="0" t="str">
        <f aca="false">G5838</f>
        <v>4</v>
      </c>
      <c r="U5838" s="0" t="n">
        <f aca="false">L5838</f>
        <v>0.92</v>
      </c>
      <c r="V5838" s="0" t="n">
        <f aca="false">K5838</f>
        <v>3</v>
      </c>
      <c r="W5838" s="0" t="n">
        <f aca="false">J5838</f>
        <v>0</v>
      </c>
    </row>
    <row r="5839" customFormat="false" ht="12.8" hidden="false" customHeight="false" outlineLevel="0" collapsed="false">
      <c r="A5839" s="0" t="s">
        <v>73</v>
      </c>
      <c r="B5839" s="0" t="s">
        <v>264</v>
      </c>
      <c r="C5839" s="0" t="s">
        <v>353</v>
      </c>
      <c r="D5839" s="0" t="s">
        <v>36</v>
      </c>
      <c r="E5839" s="0" t="s">
        <v>30</v>
      </c>
      <c r="F5839" s="0" t="s">
        <v>359</v>
      </c>
      <c r="G5839" s="0" t="s">
        <v>1612</v>
      </c>
      <c r="H5839" s="0" t="n">
        <v>2.94489544186046</v>
      </c>
      <c r="I5839" s="0" t="n">
        <v>80.9827957430462</v>
      </c>
      <c r="J5839" s="0" t="n">
        <v>738</v>
      </c>
      <c r="K5839" s="0" t="n">
        <f aca="false">I5839*SUMIFS(syst_chauffage!$H$3:$H$27,syst_chauffage!$B$3:$B$27,D5839,syst_chauffage!$C$3:$C$27,E5839)</f>
        <v>50.1006627471001</v>
      </c>
      <c r="L5839" s="12" t="n">
        <f aca="false">H5839*SUMIFS(syst_chauffage!$K$3:$K$27,syst_chauffage!$B$3:$B$27,D5839,syst_chauffage!$C$3:$C$27,E5839)</f>
        <v>2.47427325480779</v>
      </c>
      <c r="N5839" s="0" t="str">
        <f aca="false">A5839</f>
        <v>Café Hôtel Restaurant</v>
      </c>
      <c r="O5839" s="0" t="str">
        <f aca="false">B5839</f>
        <v>Hôtel avec restaurant</v>
      </c>
      <c r="P5839" s="0" t="str">
        <f aca="false">C5839</f>
        <v>Moyen Hotel avec restaurant Haut de gamme</v>
      </c>
      <c r="Q5839" s="0" t="str">
        <f aca="false">D5839</f>
        <v>PAC</v>
      </c>
      <c r="R5839" s="0" t="str">
        <f aca="false">E5839</f>
        <v>Electricité</v>
      </c>
      <c r="S5839" s="0" t="str">
        <f aca="false">F5839</f>
        <v>0218540902</v>
      </c>
      <c r="T5839" s="0" t="str">
        <f aca="false">G5839</f>
        <v>4</v>
      </c>
      <c r="U5839" s="0" t="n">
        <f aca="false">L5839</f>
        <v>2.47427325480779</v>
      </c>
      <c r="V5839" s="0" t="n">
        <f aca="false">K5839</f>
        <v>50.1006627471001</v>
      </c>
      <c r="W5839" s="0" t="n">
        <f aca="false">J5839</f>
        <v>738</v>
      </c>
    </row>
    <row r="5840" customFormat="false" ht="12.8" hidden="false" customHeight="false" outlineLevel="0" collapsed="false">
      <c r="A5840" s="0" t="s">
        <v>73</v>
      </c>
      <c r="B5840" s="0" t="s">
        <v>264</v>
      </c>
      <c r="C5840" s="0" t="s">
        <v>353</v>
      </c>
      <c r="D5840" s="0" t="s">
        <v>42</v>
      </c>
      <c r="E5840" s="0" t="s">
        <v>30</v>
      </c>
      <c r="F5840" s="0" t="s">
        <v>360</v>
      </c>
      <c r="G5840" s="0" t="s">
        <v>1612</v>
      </c>
      <c r="H5840" s="0" t="n">
        <v>2.80410195348837</v>
      </c>
      <c r="I5840" s="0" t="n">
        <v>36.7675300177749</v>
      </c>
      <c r="J5840" s="0" t="n">
        <v>738</v>
      </c>
      <c r="K5840" s="0" t="n">
        <f aca="false">I5840*SUMIFS(syst_chauffage!$H$3:$H$27,syst_chauffage!$B$3:$B$27,D5840,syst_chauffage!$C$3:$C$27,E5840)</f>
        <v>33.1897638763936</v>
      </c>
      <c r="L5840" s="12" t="n">
        <f aca="false">H5840*SUMIFS(syst_chauffage!$K$3:$K$27,syst_chauffage!$B$3:$B$27,D5840,syst_chauffage!$C$3:$C$27,E5840)</f>
        <v>2.49996610303434</v>
      </c>
      <c r="N5840" s="0" t="str">
        <f aca="false">A5840</f>
        <v>Café Hôtel Restaurant</v>
      </c>
      <c r="O5840" s="0" t="str">
        <f aca="false">B5840</f>
        <v>Hôtel avec restaurant</v>
      </c>
      <c r="P5840" s="0" t="str">
        <f aca="false">C5840</f>
        <v>Moyen Hotel avec restaurant Haut de gamme</v>
      </c>
      <c r="Q5840" s="0" t="str">
        <f aca="false">D5840</f>
        <v>Rooftop</v>
      </c>
      <c r="R5840" s="0" t="str">
        <f aca="false">E5840</f>
        <v>Electricité</v>
      </c>
      <c r="S5840" s="0" t="str">
        <f aca="false">F5840</f>
        <v>0218541002</v>
      </c>
      <c r="T5840" s="0" t="str">
        <f aca="false">G5840</f>
        <v>4</v>
      </c>
      <c r="U5840" s="0" t="n">
        <f aca="false">L5840</f>
        <v>2.49996610303434</v>
      </c>
      <c r="V5840" s="0" t="n">
        <f aca="false">K5840</f>
        <v>33.1897638763936</v>
      </c>
      <c r="W5840" s="0" t="n">
        <f aca="false">J5840</f>
        <v>738</v>
      </c>
    </row>
    <row r="5841" customFormat="false" ht="12.8" hidden="false" customHeight="false" outlineLevel="0" collapsed="false">
      <c r="A5841" s="0" t="s">
        <v>73</v>
      </c>
      <c r="B5841" s="0" t="s">
        <v>264</v>
      </c>
      <c r="C5841" s="0" t="s">
        <v>353</v>
      </c>
      <c r="D5841" s="0" t="s">
        <v>51</v>
      </c>
      <c r="E5841" s="0" t="s">
        <v>57</v>
      </c>
      <c r="F5841" s="0" t="s">
        <v>361</v>
      </c>
      <c r="G5841" s="0" t="s">
        <v>1612</v>
      </c>
      <c r="H5841" s="0" t="n">
        <v>0.83085114528086</v>
      </c>
      <c r="I5841" s="0" t="n">
        <v>35.8490743625</v>
      </c>
      <c r="J5841" s="0" t="n">
        <v>0</v>
      </c>
      <c r="K5841" s="0" t="n">
        <f aca="false">I5841*SUMIFS(syst_chauffage!$H$3:$H$27,syst_chauffage!$B$3:$B$27,D5841,syst_chauffage!$C$3:$C$27,E5841)</f>
        <v>75.9589494229246</v>
      </c>
      <c r="L5841" s="12" t="n">
        <f aca="false">H5841*SUMIFS(syst_chauffage!$K$3:$K$27,syst_chauffage!$B$3:$B$27,D5841,syst_chauffage!$C$3:$C$27,E5841)</f>
        <v>0.83085114528086</v>
      </c>
      <c r="N5841" s="0" t="str">
        <f aca="false">A5841</f>
        <v>Café Hôtel Restaurant</v>
      </c>
      <c r="O5841" s="0" t="str">
        <f aca="false">B5841</f>
        <v>Hôtel avec restaurant</v>
      </c>
      <c r="P5841" s="0" t="str">
        <f aca="false">C5841</f>
        <v>Moyen Hotel avec restaurant Haut de gamme</v>
      </c>
      <c r="Q5841" s="0" t="str">
        <f aca="false">D5841</f>
        <v>Autre système centralisé performant</v>
      </c>
      <c r="R5841" s="0" t="str">
        <f aca="false">E5841</f>
        <v>Autres</v>
      </c>
      <c r="S5841" s="0" t="str">
        <f aca="false">F5841</f>
        <v>0218542101</v>
      </c>
      <c r="T5841" s="0" t="str">
        <f aca="false">G5841</f>
        <v>4</v>
      </c>
      <c r="U5841" s="0" t="n">
        <f aca="false">L5841</f>
        <v>0.83085114528086</v>
      </c>
      <c r="V5841" s="0" t="n">
        <f aca="false">K5841</f>
        <v>75.9589494229246</v>
      </c>
      <c r="W5841" s="0" t="n">
        <f aca="false">J5841</f>
        <v>0</v>
      </c>
    </row>
    <row r="5842" customFormat="false" ht="12.8" hidden="false" customHeight="false" outlineLevel="0" collapsed="false">
      <c r="A5842" s="0" t="s">
        <v>73</v>
      </c>
      <c r="B5842" s="0" t="s">
        <v>264</v>
      </c>
      <c r="C5842" s="0" t="s">
        <v>353</v>
      </c>
      <c r="D5842" s="0" t="s">
        <v>51</v>
      </c>
      <c r="E5842" s="0" t="s">
        <v>58</v>
      </c>
      <c r="F5842" s="0" t="s">
        <v>362</v>
      </c>
      <c r="G5842" s="0" t="s">
        <v>1612</v>
      </c>
      <c r="H5842" s="0" t="n">
        <v>0.779506018500683</v>
      </c>
      <c r="I5842" s="0" t="n">
        <v>35.9191251099288</v>
      </c>
      <c r="J5842" s="0" t="n">
        <v>935</v>
      </c>
      <c r="K5842" s="0" t="n">
        <f aca="false">I5842*SUMIFS(syst_chauffage!$H$3:$H$27,syst_chauffage!$B$3:$B$27,D5842,syst_chauffage!$C$3:$C$27,E5842)</f>
        <v>76.6513952749893</v>
      </c>
      <c r="L5842" s="12" t="n">
        <f aca="false">H5842*SUMIFS(syst_chauffage!$K$3:$K$27,syst_chauffage!$B$3:$B$27,D5842,syst_chauffage!$C$3:$C$27,E5842)</f>
        <v>0.779506018500683</v>
      </c>
      <c r="N5842" s="0" t="str">
        <f aca="false">A5842</f>
        <v>Café Hôtel Restaurant</v>
      </c>
      <c r="O5842" s="0" t="str">
        <f aca="false">B5842</f>
        <v>Hôtel avec restaurant</v>
      </c>
      <c r="P5842" s="0" t="str">
        <f aca="false">C5842</f>
        <v>Moyen Hotel avec restaurant Haut de gamme</v>
      </c>
      <c r="Q5842" s="0" t="str">
        <f aca="false">D5842</f>
        <v>Autre système centralisé performant</v>
      </c>
      <c r="R5842" s="0" t="str">
        <f aca="false">E5842</f>
        <v>Urbain</v>
      </c>
      <c r="S5842" s="0" t="str">
        <f aca="false">F5842</f>
        <v>0218542106</v>
      </c>
      <c r="T5842" s="0" t="str">
        <f aca="false">G5842</f>
        <v>4</v>
      </c>
      <c r="U5842" s="0" t="n">
        <f aca="false">L5842</f>
        <v>0.779506018500683</v>
      </c>
      <c r="V5842" s="0" t="n">
        <f aca="false">K5842</f>
        <v>76.6513952749893</v>
      </c>
      <c r="W5842" s="0" t="n">
        <f aca="false">J5842</f>
        <v>935</v>
      </c>
    </row>
    <row r="5843" customFormat="false" ht="12.8" hidden="false" customHeight="false" outlineLevel="0" collapsed="false">
      <c r="A5843" s="0" t="s">
        <v>73</v>
      </c>
      <c r="B5843" s="0" t="s">
        <v>264</v>
      </c>
      <c r="C5843" s="0" t="s">
        <v>353</v>
      </c>
      <c r="D5843" s="0" t="s">
        <v>27</v>
      </c>
      <c r="E5843" s="0" t="s">
        <v>23</v>
      </c>
      <c r="F5843" s="0" t="s">
        <v>363</v>
      </c>
      <c r="G5843" s="0" t="s">
        <v>1612</v>
      </c>
      <c r="H5843" s="0" t="n">
        <v>0.755009135385139</v>
      </c>
      <c r="I5843" s="0" t="n">
        <v>22.5548069270979</v>
      </c>
      <c r="J5843" s="0" t="n">
        <v>1064</v>
      </c>
      <c r="K5843" s="0" t="n">
        <f aca="false">I5843*SUMIFS(syst_chauffage!$H$3:$H$27,syst_chauffage!$B$3:$B$27,D5843,syst_chauffage!$C$3:$C$27,E5843)</f>
        <v>57.8396177612945</v>
      </c>
      <c r="L5843" s="12" t="n">
        <f aca="false">H5843*SUMIFS(syst_chauffage!$K$3:$K$27,syst_chauffage!$B$3:$B$27,D5843,syst_chauffage!$C$3:$C$27,E5843)</f>
        <v>0.755009135385139</v>
      </c>
      <c r="N5843" s="0" t="str">
        <f aca="false">A5843</f>
        <v>Café Hôtel Restaurant</v>
      </c>
      <c r="O5843" s="0" t="str">
        <f aca="false">B5843</f>
        <v>Hôtel avec restaurant</v>
      </c>
      <c r="P5843" s="0" t="str">
        <f aca="false">C5843</f>
        <v>Moyen Hotel avec restaurant Haut de gamme</v>
      </c>
      <c r="Q5843" s="0" t="str">
        <f aca="false">D5843</f>
        <v>Chaudière condensation fioul</v>
      </c>
      <c r="R5843" s="0" t="str">
        <f aca="false">E5843</f>
        <v>Fioul</v>
      </c>
      <c r="S5843" s="0" t="str">
        <f aca="false">F5843</f>
        <v>0218542303</v>
      </c>
      <c r="T5843" s="0" t="str">
        <f aca="false">G5843</f>
        <v>4</v>
      </c>
      <c r="U5843" s="0" t="n">
        <f aca="false">L5843</f>
        <v>0.755009135385139</v>
      </c>
      <c r="V5843" s="0" t="n">
        <f aca="false">K5843</f>
        <v>57.8396177612945</v>
      </c>
      <c r="W5843" s="0" t="n">
        <f aca="false">J5843</f>
        <v>1064</v>
      </c>
    </row>
    <row r="5844" customFormat="false" ht="12.8" hidden="false" customHeight="false" outlineLevel="0" collapsed="false">
      <c r="A5844" s="0" t="s">
        <v>73</v>
      </c>
      <c r="B5844" s="0" t="s">
        <v>264</v>
      </c>
      <c r="C5844" s="0" t="s">
        <v>353</v>
      </c>
      <c r="D5844" s="0" t="s">
        <v>18</v>
      </c>
      <c r="E5844" s="0" t="s">
        <v>14</v>
      </c>
      <c r="F5844" s="0" t="s">
        <v>364</v>
      </c>
      <c r="G5844" s="0" t="s">
        <v>1612</v>
      </c>
      <c r="H5844" s="0" t="n">
        <v>0.982603523081288</v>
      </c>
      <c r="I5844" s="0" t="n">
        <v>16.3975767285925</v>
      </c>
      <c r="J5844" s="0" t="n">
        <v>1064</v>
      </c>
      <c r="K5844" s="0" t="n">
        <f aca="false">I5844*SUMIFS(syst_chauffage!$H$3:$H$27,syst_chauffage!$B$3:$B$27,D5844,syst_chauffage!$C$3:$C$27,E5844)</f>
        <v>44.6822310802906</v>
      </c>
      <c r="L5844" s="12" t="n">
        <f aca="false">H5844*SUMIFS(syst_chauffage!$K$3:$K$27,syst_chauffage!$B$3:$B$27,D5844,syst_chauffage!$C$3:$C$27,E5844)</f>
        <v>0.954547136913638</v>
      </c>
      <c r="N5844" s="0" t="str">
        <f aca="false">A5844</f>
        <v>Café Hôtel Restaurant</v>
      </c>
      <c r="O5844" s="0" t="str">
        <f aca="false">B5844</f>
        <v>Hôtel avec restaurant</v>
      </c>
      <c r="P5844" s="0" t="str">
        <f aca="false">C5844</f>
        <v>Moyen Hotel avec restaurant Haut de gamme</v>
      </c>
      <c r="Q5844" s="0" t="str">
        <f aca="false">D5844</f>
        <v>Chaudière condensation gaz</v>
      </c>
      <c r="R5844" s="0" t="str">
        <f aca="false">E5844</f>
        <v>Gaz</v>
      </c>
      <c r="S5844" s="0" t="str">
        <f aca="false">F5844</f>
        <v>0218542404</v>
      </c>
      <c r="T5844" s="0" t="str">
        <f aca="false">G5844</f>
        <v>4</v>
      </c>
      <c r="U5844" s="0" t="n">
        <f aca="false">L5844</f>
        <v>0.954547136913638</v>
      </c>
      <c r="V5844" s="0" t="n">
        <f aca="false">K5844</f>
        <v>44.6822310802906</v>
      </c>
      <c r="W5844" s="0" t="n">
        <f aca="false">J5844</f>
        <v>1064</v>
      </c>
    </row>
    <row r="5845" customFormat="false" ht="12.8" hidden="false" customHeight="false" outlineLevel="0" collapsed="false">
      <c r="A5845" s="0" t="s">
        <v>73</v>
      </c>
      <c r="B5845" s="0" t="s">
        <v>264</v>
      </c>
      <c r="C5845" s="0" t="s">
        <v>353</v>
      </c>
      <c r="D5845" s="0" t="s">
        <v>32</v>
      </c>
      <c r="E5845" s="0" t="s">
        <v>30</v>
      </c>
      <c r="F5845" s="0" t="s">
        <v>365</v>
      </c>
      <c r="G5845" s="0" t="s">
        <v>1612</v>
      </c>
      <c r="H5845" s="0" t="n">
        <v>1</v>
      </c>
      <c r="I5845" s="0" t="n">
        <v>12</v>
      </c>
      <c r="J5845" s="0" t="n">
        <v>0</v>
      </c>
      <c r="K5845" s="0" t="n">
        <f aca="false">I5845*SUMIFS(syst_chauffage!$H$3:$H$27,syst_chauffage!$B$3:$B$27,D5845,syst_chauffage!$C$3:$C$27,E5845)</f>
        <v>12</v>
      </c>
      <c r="L5845" s="12" t="n">
        <f aca="false">H5845*SUMIFS(syst_chauffage!$K$3:$K$27,syst_chauffage!$B$3:$B$27,D5845,syst_chauffage!$C$3:$C$27,E5845)</f>
        <v>1</v>
      </c>
      <c r="N5845" s="0" t="str">
        <f aca="false">A5845</f>
        <v>Café Hôtel Restaurant</v>
      </c>
      <c r="O5845" s="0" t="str">
        <f aca="false">B5845</f>
        <v>Hôtel avec restaurant</v>
      </c>
      <c r="P5845" s="0" t="str">
        <f aca="false">C5845</f>
        <v>Moyen Hotel avec restaurant Haut de gamme</v>
      </c>
      <c r="Q5845" s="0" t="str">
        <f aca="false">D5845</f>
        <v>Electrique direct performant</v>
      </c>
      <c r="R5845" s="0" t="str">
        <f aca="false">E5845</f>
        <v>Electricité</v>
      </c>
      <c r="S5845" s="0" t="str">
        <f aca="false">F5845</f>
        <v>0218542602</v>
      </c>
      <c r="T5845" s="0" t="str">
        <f aca="false">G5845</f>
        <v>4</v>
      </c>
      <c r="U5845" s="0" t="n">
        <f aca="false">L5845</f>
        <v>1</v>
      </c>
      <c r="V5845" s="0" t="n">
        <f aca="false">K5845</f>
        <v>12</v>
      </c>
      <c r="W5845" s="0" t="n">
        <f aca="false">J5845</f>
        <v>0</v>
      </c>
    </row>
    <row r="5846" customFormat="false" ht="12.8" hidden="false" customHeight="false" outlineLevel="0" collapsed="false">
      <c r="A5846" s="0" t="s">
        <v>73</v>
      </c>
      <c r="B5846" s="0" t="s">
        <v>264</v>
      </c>
      <c r="C5846" s="0" t="s">
        <v>353</v>
      </c>
      <c r="D5846" s="0" t="s">
        <v>38</v>
      </c>
      <c r="E5846" s="0" t="s">
        <v>30</v>
      </c>
      <c r="F5846" s="0" t="s">
        <v>366</v>
      </c>
      <c r="G5846" s="0" t="s">
        <v>1612</v>
      </c>
      <c r="H5846" s="0" t="n">
        <v>3.39795627906976</v>
      </c>
      <c r="I5846" s="0" t="n">
        <v>96.4080901702931</v>
      </c>
      <c r="J5846" s="0" t="n">
        <v>792</v>
      </c>
      <c r="K5846" s="0" t="n">
        <f aca="false">I5846*SUMIFS(syst_chauffage!$H$3:$H$27,syst_chauffage!$B$3:$B$27,D5846,syst_chauffage!$C$3:$C$27,E5846)</f>
        <v>97.448700005585</v>
      </c>
      <c r="L5846" s="12" t="n">
        <f aca="false">H5846*SUMIFS(syst_chauffage!$K$3:$K$27,syst_chauffage!$B$3:$B$27,D5846,syst_chauffage!$C$3:$C$27,E5846)</f>
        <v>3.03986496519792</v>
      </c>
      <c r="N5846" s="0" t="str">
        <f aca="false">A5846</f>
        <v>Café Hôtel Restaurant</v>
      </c>
      <c r="O5846" s="0" t="str">
        <f aca="false">B5846</f>
        <v>Hôtel avec restaurant</v>
      </c>
      <c r="P5846" s="0" t="str">
        <f aca="false">C5846</f>
        <v>Moyen Hotel avec restaurant Haut de gamme</v>
      </c>
      <c r="Q5846" s="0" t="str">
        <f aca="false">D5846</f>
        <v>PAC performant</v>
      </c>
      <c r="R5846" s="0" t="str">
        <f aca="false">E5846</f>
        <v>Electricité</v>
      </c>
      <c r="S5846" s="0" t="str">
        <f aca="false">F5846</f>
        <v>0218542902</v>
      </c>
      <c r="T5846" s="0" t="str">
        <f aca="false">G5846</f>
        <v>4</v>
      </c>
      <c r="U5846" s="0" t="n">
        <f aca="false">L5846</f>
        <v>3.03986496519792</v>
      </c>
      <c r="V5846" s="0" t="n">
        <f aca="false">K5846</f>
        <v>97.448700005585</v>
      </c>
      <c r="W5846" s="0" t="n">
        <f aca="false">J5846</f>
        <v>792</v>
      </c>
    </row>
    <row r="5847" customFormat="false" ht="12.8" hidden="false" customHeight="false" outlineLevel="0" collapsed="false">
      <c r="A5847" s="0" t="s">
        <v>73</v>
      </c>
      <c r="B5847" s="0" t="s">
        <v>264</v>
      </c>
      <c r="C5847" s="0" t="s">
        <v>353</v>
      </c>
      <c r="D5847" s="0" t="s">
        <v>46</v>
      </c>
      <c r="E5847" s="0" t="s">
        <v>30</v>
      </c>
      <c r="F5847" s="0" t="s">
        <v>367</v>
      </c>
      <c r="G5847" s="0" t="s">
        <v>1612</v>
      </c>
      <c r="H5847" s="0" t="n">
        <v>3.32861023255814</v>
      </c>
      <c r="I5847" s="0" t="n">
        <v>43.7708690687796</v>
      </c>
      <c r="J5847" s="0" t="n">
        <v>792</v>
      </c>
      <c r="K5847" s="0" t="n">
        <f aca="false">I5847*SUMIFS(syst_chauffage!$H$3:$H$27,syst_chauffage!$B$3:$B$27,D5847,syst_chauffage!$C$3:$C$27,E5847)</f>
        <v>75.9384082673672</v>
      </c>
      <c r="L5847" s="12" t="n">
        <f aca="false">H5847*SUMIFS(syst_chauffage!$K$3:$K$27,syst_chauffage!$B$3:$B$27,D5847,syst_chauffage!$C$3:$C$27,E5847)</f>
        <v>3.00077723502174</v>
      </c>
      <c r="N5847" s="0" t="str">
        <f aca="false">A5847</f>
        <v>Café Hôtel Restaurant</v>
      </c>
      <c r="O5847" s="0" t="str">
        <f aca="false">B5847</f>
        <v>Hôtel avec restaurant</v>
      </c>
      <c r="P5847" s="0" t="str">
        <f aca="false">C5847</f>
        <v>Moyen Hotel avec restaurant Haut de gamme</v>
      </c>
      <c r="Q5847" s="0" t="str">
        <f aca="false">D5847</f>
        <v>Rooftop performant</v>
      </c>
      <c r="R5847" s="0" t="str">
        <f aca="false">E5847</f>
        <v>Electricité</v>
      </c>
      <c r="S5847" s="0" t="str">
        <f aca="false">F5847</f>
        <v>0218543002</v>
      </c>
      <c r="T5847" s="0" t="str">
        <f aca="false">G5847</f>
        <v>4</v>
      </c>
      <c r="U5847" s="0" t="n">
        <f aca="false">L5847</f>
        <v>3.00077723502174</v>
      </c>
      <c r="V5847" s="0" t="n">
        <f aca="false">K5847</f>
        <v>75.9384082673672</v>
      </c>
      <c r="W5847" s="0" t="n">
        <f aca="false">J5847</f>
        <v>792</v>
      </c>
    </row>
    <row r="5848" customFormat="false" ht="12.8" hidden="false" customHeight="false" outlineLevel="0" collapsed="false">
      <c r="A5848" s="0" t="s">
        <v>73</v>
      </c>
      <c r="B5848" s="0" t="s">
        <v>264</v>
      </c>
      <c r="C5848" s="0" t="s">
        <v>368</v>
      </c>
      <c r="D5848" s="0" t="s">
        <v>19</v>
      </c>
      <c r="E5848" s="0" t="s">
        <v>57</v>
      </c>
      <c r="F5848" s="0" t="s">
        <v>369</v>
      </c>
      <c r="G5848" s="0" t="s">
        <v>1612</v>
      </c>
      <c r="H5848" s="0" t="n">
        <v>0.711580769566853</v>
      </c>
      <c r="I5848" s="0" t="n">
        <v>27.1900033710191</v>
      </c>
      <c r="J5848" s="0" t="n">
        <v>0</v>
      </c>
      <c r="K5848" s="0" t="n">
        <f aca="false">I5848*SUMIFS(syst_chauffage!$H$3:$H$27,syst_chauffage!$B$3:$B$27,D5848,syst_chauffage!$C$3:$C$27,E5848)</f>
        <v>37.861445452121</v>
      </c>
      <c r="L5848" s="12" t="n">
        <f aca="false">H5848*SUMIFS(syst_chauffage!$K$3:$K$27,syst_chauffage!$B$3:$B$27,D5848,syst_chauffage!$C$3:$C$27,E5848)</f>
        <v>0.711580769566853</v>
      </c>
      <c r="N5848" s="0" t="str">
        <f aca="false">A5848</f>
        <v>Café Hôtel Restaurant</v>
      </c>
      <c r="O5848" s="0" t="str">
        <f aca="false">B5848</f>
        <v>Hôtel avec restaurant</v>
      </c>
      <c r="P5848" s="0" t="str">
        <f aca="false">C5848</f>
        <v>Moyen Hotel avec restaurant Luxe</v>
      </c>
      <c r="Q5848" s="0" t="str">
        <f aca="false">D5848</f>
        <v>Autre système centralisé</v>
      </c>
      <c r="R5848" s="0" t="str">
        <f aca="false">E5848</f>
        <v>Autres</v>
      </c>
      <c r="S5848" s="0" t="str">
        <f aca="false">F5848</f>
        <v>0218550101</v>
      </c>
      <c r="T5848" s="0" t="str">
        <f aca="false">G5848</f>
        <v>4</v>
      </c>
      <c r="U5848" s="0" t="n">
        <f aca="false">L5848</f>
        <v>0.711580769566853</v>
      </c>
      <c r="V5848" s="0" t="n">
        <f aca="false">K5848</f>
        <v>37.861445452121</v>
      </c>
      <c r="W5848" s="0" t="n">
        <f aca="false">J5848</f>
        <v>0</v>
      </c>
    </row>
    <row r="5849" customFormat="false" ht="12.8" hidden="false" customHeight="false" outlineLevel="0" collapsed="false">
      <c r="A5849" s="0" t="s">
        <v>73</v>
      </c>
      <c r="B5849" s="0" t="s">
        <v>264</v>
      </c>
      <c r="C5849" s="0" t="s">
        <v>368</v>
      </c>
      <c r="D5849" s="0" t="s">
        <v>19</v>
      </c>
      <c r="E5849" s="0" t="s">
        <v>58</v>
      </c>
      <c r="F5849" s="0" t="s">
        <v>370</v>
      </c>
      <c r="G5849" s="0" t="s">
        <v>1612</v>
      </c>
      <c r="H5849" s="0" t="n">
        <v>0.645409549671871</v>
      </c>
      <c r="I5849" s="0" t="n">
        <v>27.2836851520711</v>
      </c>
      <c r="J5849" s="0" t="n">
        <v>935</v>
      </c>
      <c r="K5849" s="0" t="n">
        <f aca="false">I5849*SUMIFS(syst_chauffage!$H$3:$H$27,syst_chauffage!$B$3:$B$27,D5849,syst_chauffage!$C$3:$C$27,E5849)</f>
        <v>44.8802867083552</v>
      </c>
      <c r="L5849" s="12" t="n">
        <f aca="false">H5849*SUMIFS(syst_chauffage!$K$3:$K$27,syst_chauffage!$B$3:$B$27,D5849,syst_chauffage!$C$3:$C$27,E5849)</f>
        <v>0.645409549671871</v>
      </c>
      <c r="N5849" s="0" t="str">
        <f aca="false">A5849</f>
        <v>Café Hôtel Restaurant</v>
      </c>
      <c r="O5849" s="0" t="str">
        <f aca="false">B5849</f>
        <v>Hôtel avec restaurant</v>
      </c>
      <c r="P5849" s="0" t="str">
        <f aca="false">C5849</f>
        <v>Moyen Hotel avec restaurant Luxe</v>
      </c>
      <c r="Q5849" s="0" t="str">
        <f aca="false">D5849</f>
        <v>Autre système centralisé</v>
      </c>
      <c r="R5849" s="0" t="str">
        <f aca="false">E5849</f>
        <v>Urbain</v>
      </c>
      <c r="S5849" s="0" t="str">
        <f aca="false">F5849</f>
        <v>0218550106</v>
      </c>
      <c r="T5849" s="0" t="str">
        <f aca="false">G5849</f>
        <v>4</v>
      </c>
      <c r="U5849" s="0" t="n">
        <f aca="false">L5849</f>
        <v>0.645409549671871</v>
      </c>
      <c r="V5849" s="0" t="n">
        <f aca="false">K5849</f>
        <v>44.8802867083552</v>
      </c>
      <c r="W5849" s="0" t="n">
        <f aca="false">J5849</f>
        <v>935</v>
      </c>
    </row>
    <row r="5850" customFormat="false" ht="12.8" hidden="false" customHeight="false" outlineLevel="0" collapsed="false">
      <c r="A5850" s="0" t="s">
        <v>73</v>
      </c>
      <c r="B5850" s="0" t="s">
        <v>264</v>
      </c>
      <c r="C5850" s="0" t="s">
        <v>368</v>
      </c>
      <c r="D5850" s="0" t="s">
        <v>22</v>
      </c>
      <c r="E5850" s="0" t="s">
        <v>23</v>
      </c>
      <c r="F5850" s="0" t="s">
        <v>371</v>
      </c>
      <c r="G5850" s="0" t="s">
        <v>1612</v>
      </c>
      <c r="H5850" s="0" t="n">
        <v>0.574563391929069</v>
      </c>
      <c r="I5850" s="0" t="n">
        <v>15.2451584994126</v>
      </c>
      <c r="J5850" s="0" t="n">
        <v>0</v>
      </c>
      <c r="K5850" s="0" t="n">
        <f aca="false">I5850*SUMIFS(syst_chauffage!$H$3:$H$27,syst_chauffage!$B$3:$B$27,D5850,syst_chauffage!$C$3:$C$27,E5850)</f>
        <v>26.8470672589278</v>
      </c>
      <c r="L5850" s="12" t="n">
        <f aca="false">H5850*SUMIFS(syst_chauffage!$K$3:$K$27,syst_chauffage!$B$3:$B$27,D5850,syst_chauffage!$C$3:$C$27,E5850)</f>
        <v>0.574563391929069</v>
      </c>
      <c r="N5850" s="0" t="str">
        <f aca="false">A5850</f>
        <v>Café Hôtel Restaurant</v>
      </c>
      <c r="O5850" s="0" t="str">
        <f aca="false">B5850</f>
        <v>Hôtel avec restaurant</v>
      </c>
      <c r="P5850" s="0" t="str">
        <f aca="false">C5850</f>
        <v>Moyen Hotel avec restaurant Luxe</v>
      </c>
      <c r="Q5850" s="0" t="str">
        <f aca="false">D5850</f>
        <v>Chaudière fioul</v>
      </c>
      <c r="R5850" s="0" t="str">
        <f aca="false">E5850</f>
        <v>Fioul</v>
      </c>
      <c r="S5850" s="0" t="str">
        <f aca="false">F5850</f>
        <v>0218550303</v>
      </c>
      <c r="T5850" s="0" t="str">
        <f aca="false">G5850</f>
        <v>4</v>
      </c>
      <c r="U5850" s="0" t="n">
        <f aca="false">L5850</f>
        <v>0.574563391929069</v>
      </c>
      <c r="V5850" s="0" t="n">
        <f aca="false">K5850</f>
        <v>26.8470672589278</v>
      </c>
      <c r="W5850" s="0" t="n">
        <f aca="false">J5850</f>
        <v>0</v>
      </c>
    </row>
    <row r="5851" customFormat="false" ht="12.8" hidden="false" customHeight="false" outlineLevel="0" collapsed="false">
      <c r="A5851" s="0" t="s">
        <v>73</v>
      </c>
      <c r="B5851" s="0" t="s">
        <v>264</v>
      </c>
      <c r="C5851" s="0" t="s">
        <v>368</v>
      </c>
      <c r="D5851" s="0" t="s">
        <v>13</v>
      </c>
      <c r="E5851" s="0" t="s">
        <v>14</v>
      </c>
      <c r="F5851" s="0" t="s">
        <v>372</v>
      </c>
      <c r="G5851" s="0" t="s">
        <v>1612</v>
      </c>
      <c r="H5851" s="0" t="n">
        <v>0.69026412946869</v>
      </c>
      <c r="I5851" s="0" t="n">
        <v>11.224787527752</v>
      </c>
      <c r="J5851" s="0" t="n">
        <v>462</v>
      </c>
      <c r="K5851" s="0" t="n">
        <f aca="false">I5851*SUMIFS(syst_chauffage!$H$3:$H$27,syst_chauffage!$B$3:$B$27,D5851,syst_chauffage!$C$3:$C$27,E5851)</f>
        <v>22.6694881395318</v>
      </c>
      <c r="L5851" s="12" t="n">
        <f aca="false">H5851*SUMIFS(syst_chauffage!$K$3:$K$27,syst_chauffage!$B$3:$B$27,D5851,syst_chauffage!$C$3:$C$27,E5851)</f>
        <v>0.69026412946869</v>
      </c>
      <c r="N5851" s="0" t="str">
        <f aca="false">A5851</f>
        <v>Café Hôtel Restaurant</v>
      </c>
      <c r="O5851" s="0" t="str">
        <f aca="false">B5851</f>
        <v>Hôtel avec restaurant</v>
      </c>
      <c r="P5851" s="0" t="str">
        <f aca="false">C5851</f>
        <v>Moyen Hotel avec restaurant Luxe</v>
      </c>
      <c r="Q5851" s="0" t="str">
        <f aca="false">D5851</f>
        <v>Chaudière gaz</v>
      </c>
      <c r="R5851" s="0" t="str">
        <f aca="false">E5851</f>
        <v>Gaz</v>
      </c>
      <c r="S5851" s="0" t="str">
        <f aca="false">F5851</f>
        <v>0218550404</v>
      </c>
      <c r="T5851" s="0" t="str">
        <f aca="false">G5851</f>
        <v>4</v>
      </c>
      <c r="U5851" s="0" t="n">
        <f aca="false">L5851</f>
        <v>0.69026412946869</v>
      </c>
      <c r="V5851" s="0" t="n">
        <f aca="false">K5851</f>
        <v>22.6694881395318</v>
      </c>
      <c r="W5851" s="0" t="n">
        <f aca="false">J5851</f>
        <v>462</v>
      </c>
    </row>
    <row r="5852" customFormat="false" ht="12.8" hidden="false" customHeight="false" outlineLevel="0" collapsed="false">
      <c r="A5852" s="0" t="s">
        <v>73</v>
      </c>
      <c r="B5852" s="0" t="s">
        <v>264</v>
      </c>
      <c r="C5852" s="0" t="s">
        <v>368</v>
      </c>
      <c r="D5852" s="0" t="s">
        <v>29</v>
      </c>
      <c r="E5852" s="0" t="s">
        <v>30</v>
      </c>
      <c r="F5852" s="0" t="s">
        <v>373</v>
      </c>
      <c r="G5852" s="0" t="s">
        <v>1612</v>
      </c>
      <c r="H5852" s="0" t="n">
        <v>0.92</v>
      </c>
      <c r="I5852" s="0" t="n">
        <v>10.4</v>
      </c>
      <c r="J5852" s="0" t="n">
        <v>0</v>
      </c>
      <c r="K5852" s="0" t="n">
        <f aca="false">I5852*SUMIFS(syst_chauffage!$H$3:$H$27,syst_chauffage!$B$3:$B$27,D5852,syst_chauffage!$C$3:$C$27,E5852)</f>
        <v>3</v>
      </c>
      <c r="L5852" s="12" t="n">
        <f aca="false">H5852*SUMIFS(syst_chauffage!$K$3:$K$27,syst_chauffage!$B$3:$B$27,D5852,syst_chauffage!$C$3:$C$27,E5852)</f>
        <v>0.92</v>
      </c>
      <c r="N5852" s="0" t="str">
        <f aca="false">A5852</f>
        <v>Café Hôtel Restaurant</v>
      </c>
      <c r="O5852" s="0" t="str">
        <f aca="false">B5852</f>
        <v>Hôtel avec restaurant</v>
      </c>
      <c r="P5852" s="0" t="str">
        <f aca="false">C5852</f>
        <v>Moyen Hotel avec restaurant Luxe</v>
      </c>
      <c r="Q5852" s="0" t="str">
        <f aca="false">D5852</f>
        <v>Electrique direct</v>
      </c>
      <c r="R5852" s="0" t="str">
        <f aca="false">E5852</f>
        <v>Electricité</v>
      </c>
      <c r="S5852" s="0" t="str">
        <f aca="false">F5852</f>
        <v>0218550602</v>
      </c>
      <c r="T5852" s="0" t="str">
        <f aca="false">G5852</f>
        <v>4</v>
      </c>
      <c r="U5852" s="0" t="n">
        <f aca="false">L5852</f>
        <v>0.92</v>
      </c>
      <c r="V5852" s="0" t="n">
        <f aca="false">K5852</f>
        <v>3</v>
      </c>
      <c r="W5852" s="0" t="n">
        <f aca="false">J5852</f>
        <v>0</v>
      </c>
    </row>
    <row r="5853" customFormat="false" ht="12.8" hidden="false" customHeight="false" outlineLevel="0" collapsed="false">
      <c r="A5853" s="0" t="s">
        <v>73</v>
      </c>
      <c r="B5853" s="0" t="s">
        <v>264</v>
      </c>
      <c r="C5853" s="0" t="s">
        <v>368</v>
      </c>
      <c r="D5853" s="0" t="s">
        <v>36</v>
      </c>
      <c r="E5853" s="0" t="s">
        <v>30</v>
      </c>
      <c r="F5853" s="0" t="s">
        <v>374</v>
      </c>
      <c r="G5853" s="0" t="s">
        <v>1612</v>
      </c>
      <c r="H5853" s="0" t="n">
        <v>2.94489544186046</v>
      </c>
      <c r="I5853" s="0" t="n">
        <v>74.5337919549073</v>
      </c>
      <c r="J5853" s="0" t="n">
        <v>738</v>
      </c>
      <c r="K5853" s="0" t="n">
        <f aca="false">I5853*SUMIFS(syst_chauffage!$H$3:$H$27,syst_chauffage!$B$3:$B$27,D5853,syst_chauffage!$C$3:$C$27,E5853)</f>
        <v>46.1109343007089</v>
      </c>
      <c r="L5853" s="12" t="n">
        <f aca="false">H5853*SUMIFS(syst_chauffage!$K$3:$K$27,syst_chauffage!$B$3:$B$27,D5853,syst_chauffage!$C$3:$C$27,E5853)</f>
        <v>2.47427325480779</v>
      </c>
      <c r="N5853" s="0" t="str">
        <f aca="false">A5853</f>
        <v>Café Hôtel Restaurant</v>
      </c>
      <c r="O5853" s="0" t="str">
        <f aca="false">B5853</f>
        <v>Hôtel avec restaurant</v>
      </c>
      <c r="P5853" s="0" t="str">
        <f aca="false">C5853</f>
        <v>Moyen Hotel avec restaurant Luxe</v>
      </c>
      <c r="Q5853" s="0" t="str">
        <f aca="false">D5853</f>
        <v>PAC</v>
      </c>
      <c r="R5853" s="0" t="str">
        <f aca="false">E5853</f>
        <v>Electricité</v>
      </c>
      <c r="S5853" s="0" t="str">
        <f aca="false">F5853</f>
        <v>0218550902</v>
      </c>
      <c r="T5853" s="0" t="str">
        <f aca="false">G5853</f>
        <v>4</v>
      </c>
      <c r="U5853" s="0" t="n">
        <f aca="false">L5853</f>
        <v>2.47427325480779</v>
      </c>
      <c r="V5853" s="0" t="n">
        <f aca="false">K5853</f>
        <v>46.1109343007089</v>
      </c>
      <c r="W5853" s="0" t="n">
        <f aca="false">J5853</f>
        <v>738</v>
      </c>
    </row>
    <row r="5854" customFormat="false" ht="12.8" hidden="false" customHeight="false" outlineLevel="0" collapsed="false">
      <c r="A5854" s="0" t="s">
        <v>73</v>
      </c>
      <c r="B5854" s="0" t="s">
        <v>264</v>
      </c>
      <c r="C5854" s="0" t="s">
        <v>368</v>
      </c>
      <c r="D5854" s="0" t="s">
        <v>42</v>
      </c>
      <c r="E5854" s="0" t="s">
        <v>30</v>
      </c>
      <c r="F5854" s="0" t="s">
        <v>375</v>
      </c>
      <c r="G5854" s="0" t="s">
        <v>1612</v>
      </c>
      <c r="H5854" s="0" t="n">
        <v>2.80410195348837</v>
      </c>
      <c r="I5854" s="0" t="n">
        <v>32.3936424933788</v>
      </c>
      <c r="J5854" s="0" t="n">
        <v>738</v>
      </c>
      <c r="K5854" s="0" t="n">
        <f aca="false">I5854*SUMIFS(syst_chauffage!$H$3:$H$27,syst_chauffage!$B$3:$B$27,D5854,syst_chauffage!$C$3:$C$27,E5854)</f>
        <v>29.241489567882</v>
      </c>
      <c r="L5854" s="12" t="n">
        <f aca="false">H5854*SUMIFS(syst_chauffage!$K$3:$K$27,syst_chauffage!$B$3:$B$27,D5854,syst_chauffage!$C$3:$C$27,E5854)</f>
        <v>2.49996610303434</v>
      </c>
      <c r="N5854" s="0" t="str">
        <f aca="false">A5854</f>
        <v>Café Hôtel Restaurant</v>
      </c>
      <c r="O5854" s="0" t="str">
        <f aca="false">B5854</f>
        <v>Hôtel avec restaurant</v>
      </c>
      <c r="P5854" s="0" t="str">
        <f aca="false">C5854</f>
        <v>Moyen Hotel avec restaurant Luxe</v>
      </c>
      <c r="Q5854" s="0" t="str">
        <f aca="false">D5854</f>
        <v>Rooftop</v>
      </c>
      <c r="R5854" s="0" t="str">
        <f aca="false">E5854</f>
        <v>Electricité</v>
      </c>
      <c r="S5854" s="0" t="str">
        <f aca="false">F5854</f>
        <v>0218551002</v>
      </c>
      <c r="T5854" s="0" t="str">
        <f aca="false">G5854</f>
        <v>4</v>
      </c>
      <c r="U5854" s="0" t="n">
        <f aca="false">L5854</f>
        <v>2.49996610303434</v>
      </c>
      <c r="V5854" s="0" t="n">
        <f aca="false">K5854</f>
        <v>29.241489567882</v>
      </c>
      <c r="W5854" s="0" t="n">
        <f aca="false">J5854</f>
        <v>738</v>
      </c>
    </row>
    <row r="5855" customFormat="false" ht="12.8" hidden="false" customHeight="false" outlineLevel="0" collapsed="false">
      <c r="A5855" s="0" t="s">
        <v>73</v>
      </c>
      <c r="B5855" s="0" t="s">
        <v>264</v>
      </c>
      <c r="C5855" s="0" t="s">
        <v>368</v>
      </c>
      <c r="D5855" s="0" t="s">
        <v>51</v>
      </c>
      <c r="E5855" s="0" t="s">
        <v>57</v>
      </c>
      <c r="F5855" s="0" t="s">
        <v>376</v>
      </c>
      <c r="G5855" s="0" t="s">
        <v>1612</v>
      </c>
      <c r="H5855" s="0" t="n">
        <v>0.8210547341156</v>
      </c>
      <c r="I5855" s="0" t="n">
        <v>32.3690516321656</v>
      </c>
      <c r="J5855" s="0" t="n">
        <v>0</v>
      </c>
      <c r="K5855" s="0" t="n">
        <f aca="false">I5855*SUMIFS(syst_chauffage!$H$3:$H$27,syst_chauffage!$B$3:$B$27,D5855,syst_chauffage!$C$3:$C$27,E5855)</f>
        <v>68.5852898441264</v>
      </c>
      <c r="L5855" s="12" t="n">
        <f aca="false">H5855*SUMIFS(syst_chauffage!$K$3:$K$27,syst_chauffage!$B$3:$B$27,D5855,syst_chauffage!$C$3:$C$27,E5855)</f>
        <v>0.8210547341156</v>
      </c>
      <c r="N5855" s="0" t="str">
        <f aca="false">A5855</f>
        <v>Café Hôtel Restaurant</v>
      </c>
      <c r="O5855" s="0" t="str">
        <f aca="false">B5855</f>
        <v>Hôtel avec restaurant</v>
      </c>
      <c r="P5855" s="0" t="str">
        <f aca="false">C5855</f>
        <v>Moyen Hotel avec restaurant Luxe</v>
      </c>
      <c r="Q5855" s="0" t="str">
        <f aca="false">D5855</f>
        <v>Autre système centralisé performant</v>
      </c>
      <c r="R5855" s="0" t="str">
        <f aca="false">E5855</f>
        <v>Autres</v>
      </c>
      <c r="S5855" s="0" t="str">
        <f aca="false">F5855</f>
        <v>0218552101</v>
      </c>
      <c r="T5855" s="0" t="str">
        <f aca="false">G5855</f>
        <v>4</v>
      </c>
      <c r="U5855" s="0" t="n">
        <f aca="false">L5855</f>
        <v>0.8210547341156</v>
      </c>
      <c r="V5855" s="0" t="n">
        <f aca="false">K5855</f>
        <v>68.5852898441264</v>
      </c>
      <c r="W5855" s="0" t="n">
        <f aca="false">J5855</f>
        <v>0</v>
      </c>
    </row>
    <row r="5856" customFormat="false" ht="12.8" hidden="false" customHeight="false" outlineLevel="0" collapsed="false">
      <c r="A5856" s="0" t="s">
        <v>73</v>
      </c>
      <c r="B5856" s="0" t="s">
        <v>264</v>
      </c>
      <c r="C5856" s="0" t="s">
        <v>368</v>
      </c>
      <c r="D5856" s="0" t="s">
        <v>51</v>
      </c>
      <c r="E5856" s="0" t="s">
        <v>58</v>
      </c>
      <c r="F5856" s="0" t="s">
        <v>377</v>
      </c>
      <c r="G5856" s="0" t="s">
        <v>1612</v>
      </c>
      <c r="H5856" s="0" t="n">
        <v>0.744703326544467</v>
      </c>
      <c r="I5856" s="0" t="n">
        <v>32.4805775619894</v>
      </c>
      <c r="J5856" s="0" t="n">
        <v>935</v>
      </c>
      <c r="K5856" s="0" t="n">
        <f aca="false">I5856*SUMIFS(syst_chauffage!$H$3:$H$27,syst_chauffage!$B$3:$B$27,D5856,syst_chauffage!$C$3:$C$27,E5856)</f>
        <v>69.3135365030313</v>
      </c>
      <c r="L5856" s="12" t="n">
        <f aca="false">H5856*SUMIFS(syst_chauffage!$K$3:$K$27,syst_chauffage!$B$3:$B$27,D5856,syst_chauffage!$C$3:$C$27,E5856)</f>
        <v>0.744703326544467</v>
      </c>
      <c r="N5856" s="0" t="str">
        <f aca="false">A5856</f>
        <v>Café Hôtel Restaurant</v>
      </c>
      <c r="O5856" s="0" t="str">
        <f aca="false">B5856</f>
        <v>Hôtel avec restaurant</v>
      </c>
      <c r="P5856" s="0" t="str">
        <f aca="false">C5856</f>
        <v>Moyen Hotel avec restaurant Luxe</v>
      </c>
      <c r="Q5856" s="0" t="str">
        <f aca="false">D5856</f>
        <v>Autre système centralisé performant</v>
      </c>
      <c r="R5856" s="0" t="str">
        <f aca="false">E5856</f>
        <v>Urbain</v>
      </c>
      <c r="S5856" s="0" t="str">
        <f aca="false">F5856</f>
        <v>0218552106</v>
      </c>
      <c r="T5856" s="0" t="str">
        <f aca="false">G5856</f>
        <v>4</v>
      </c>
      <c r="U5856" s="0" t="n">
        <f aca="false">L5856</f>
        <v>0.744703326544467</v>
      </c>
      <c r="V5856" s="0" t="n">
        <f aca="false">K5856</f>
        <v>69.3135365030313</v>
      </c>
      <c r="W5856" s="0" t="n">
        <f aca="false">J5856</f>
        <v>935</v>
      </c>
    </row>
    <row r="5857" customFormat="false" ht="12.8" hidden="false" customHeight="false" outlineLevel="0" collapsed="false">
      <c r="A5857" s="0" t="s">
        <v>73</v>
      </c>
      <c r="B5857" s="0" t="s">
        <v>264</v>
      </c>
      <c r="C5857" s="0" t="s">
        <v>368</v>
      </c>
      <c r="D5857" s="0" t="s">
        <v>27</v>
      </c>
      <c r="E5857" s="0" t="s">
        <v>23</v>
      </c>
      <c r="F5857" s="0" t="s">
        <v>378</v>
      </c>
      <c r="G5857" s="0" t="s">
        <v>1612</v>
      </c>
      <c r="H5857" s="0" t="n">
        <v>0.7625007083061</v>
      </c>
      <c r="I5857" s="0" t="n">
        <v>18.1489982135864</v>
      </c>
      <c r="J5857" s="0" t="n">
        <v>1064</v>
      </c>
      <c r="K5857" s="0" t="n">
        <f aca="false">I5857*SUMIFS(syst_chauffage!$H$3:$H$27,syst_chauffage!$B$3:$B$27,D5857,syst_chauffage!$C$3:$C$27,E5857)</f>
        <v>46.5413480513141</v>
      </c>
      <c r="L5857" s="12" t="n">
        <f aca="false">H5857*SUMIFS(syst_chauffage!$K$3:$K$27,syst_chauffage!$B$3:$B$27,D5857,syst_chauffage!$C$3:$C$27,E5857)</f>
        <v>0.7625007083061</v>
      </c>
      <c r="N5857" s="0" t="str">
        <f aca="false">A5857</f>
        <v>Café Hôtel Restaurant</v>
      </c>
      <c r="O5857" s="0" t="str">
        <f aca="false">B5857</f>
        <v>Hôtel avec restaurant</v>
      </c>
      <c r="P5857" s="0" t="str">
        <f aca="false">C5857</f>
        <v>Moyen Hotel avec restaurant Luxe</v>
      </c>
      <c r="Q5857" s="0" t="str">
        <f aca="false">D5857</f>
        <v>Chaudière condensation fioul</v>
      </c>
      <c r="R5857" s="0" t="str">
        <f aca="false">E5857</f>
        <v>Fioul</v>
      </c>
      <c r="S5857" s="0" t="str">
        <f aca="false">F5857</f>
        <v>0218552303</v>
      </c>
      <c r="T5857" s="0" t="str">
        <f aca="false">G5857</f>
        <v>4</v>
      </c>
      <c r="U5857" s="0" t="n">
        <f aca="false">L5857</f>
        <v>0.7625007083061</v>
      </c>
      <c r="V5857" s="0" t="n">
        <f aca="false">K5857</f>
        <v>46.5413480513141</v>
      </c>
      <c r="W5857" s="0" t="n">
        <f aca="false">J5857</f>
        <v>1064</v>
      </c>
    </row>
    <row r="5858" customFormat="false" ht="12.8" hidden="false" customHeight="false" outlineLevel="0" collapsed="false">
      <c r="A5858" s="0" t="s">
        <v>73</v>
      </c>
      <c r="B5858" s="0" t="s">
        <v>264</v>
      </c>
      <c r="C5858" s="0" t="s">
        <v>368</v>
      </c>
      <c r="D5858" s="0" t="s">
        <v>18</v>
      </c>
      <c r="E5858" s="0" t="s">
        <v>14</v>
      </c>
      <c r="F5858" s="0" t="s">
        <v>379</v>
      </c>
      <c r="G5858" s="0" t="s">
        <v>1612</v>
      </c>
      <c r="H5858" s="0" t="n">
        <v>0.990096728379375</v>
      </c>
      <c r="I5858" s="0" t="n">
        <v>13.3628422949428</v>
      </c>
      <c r="J5858" s="0" t="n">
        <v>1064</v>
      </c>
      <c r="K5858" s="0" t="n">
        <f aca="false">I5858*SUMIFS(syst_chauffage!$H$3:$H$27,syst_chauffage!$B$3:$B$27,D5858,syst_chauffage!$C$3:$C$27,E5858)</f>
        <v>36.4127954511097</v>
      </c>
      <c r="L5858" s="12" t="n">
        <f aca="false">H5858*SUMIFS(syst_chauffage!$K$3:$K$27,syst_chauffage!$B$3:$B$27,D5858,syst_chauffage!$C$3:$C$27,E5858)</f>
        <v>0.961826387898986</v>
      </c>
      <c r="N5858" s="0" t="str">
        <f aca="false">A5858</f>
        <v>Café Hôtel Restaurant</v>
      </c>
      <c r="O5858" s="0" t="str">
        <f aca="false">B5858</f>
        <v>Hôtel avec restaurant</v>
      </c>
      <c r="P5858" s="0" t="str">
        <f aca="false">C5858</f>
        <v>Moyen Hotel avec restaurant Luxe</v>
      </c>
      <c r="Q5858" s="0" t="str">
        <f aca="false">D5858</f>
        <v>Chaudière condensation gaz</v>
      </c>
      <c r="R5858" s="0" t="str">
        <f aca="false">E5858</f>
        <v>Gaz</v>
      </c>
      <c r="S5858" s="0" t="str">
        <f aca="false">F5858</f>
        <v>0218552404</v>
      </c>
      <c r="T5858" s="0" t="str">
        <f aca="false">G5858</f>
        <v>4</v>
      </c>
      <c r="U5858" s="0" t="n">
        <f aca="false">L5858</f>
        <v>0.961826387898986</v>
      </c>
      <c r="V5858" s="0" t="n">
        <f aca="false">K5858</f>
        <v>36.4127954511097</v>
      </c>
      <c r="W5858" s="0" t="n">
        <f aca="false">J5858</f>
        <v>1064</v>
      </c>
    </row>
    <row r="5859" customFormat="false" ht="12.8" hidden="false" customHeight="false" outlineLevel="0" collapsed="false">
      <c r="A5859" s="0" t="s">
        <v>73</v>
      </c>
      <c r="B5859" s="0" t="s">
        <v>264</v>
      </c>
      <c r="C5859" s="0" t="s">
        <v>368</v>
      </c>
      <c r="D5859" s="0" t="s">
        <v>32</v>
      </c>
      <c r="E5859" s="0" t="s">
        <v>30</v>
      </c>
      <c r="F5859" s="0" t="s">
        <v>380</v>
      </c>
      <c r="G5859" s="0" t="s">
        <v>1612</v>
      </c>
      <c r="H5859" s="0" t="n">
        <v>1</v>
      </c>
      <c r="I5859" s="0" t="n">
        <v>12</v>
      </c>
      <c r="J5859" s="0" t="n">
        <v>0</v>
      </c>
      <c r="K5859" s="0" t="n">
        <f aca="false">I5859*SUMIFS(syst_chauffage!$H$3:$H$27,syst_chauffage!$B$3:$B$27,D5859,syst_chauffage!$C$3:$C$27,E5859)</f>
        <v>12</v>
      </c>
      <c r="L5859" s="12" t="n">
        <f aca="false">H5859*SUMIFS(syst_chauffage!$K$3:$K$27,syst_chauffage!$B$3:$B$27,D5859,syst_chauffage!$C$3:$C$27,E5859)</f>
        <v>1</v>
      </c>
      <c r="N5859" s="0" t="str">
        <f aca="false">A5859</f>
        <v>Café Hôtel Restaurant</v>
      </c>
      <c r="O5859" s="0" t="str">
        <f aca="false">B5859</f>
        <v>Hôtel avec restaurant</v>
      </c>
      <c r="P5859" s="0" t="str">
        <f aca="false">C5859</f>
        <v>Moyen Hotel avec restaurant Luxe</v>
      </c>
      <c r="Q5859" s="0" t="str">
        <f aca="false">D5859</f>
        <v>Electrique direct performant</v>
      </c>
      <c r="R5859" s="0" t="str">
        <f aca="false">E5859</f>
        <v>Electricité</v>
      </c>
      <c r="S5859" s="0" t="str">
        <f aca="false">F5859</f>
        <v>0218552602</v>
      </c>
      <c r="T5859" s="0" t="str">
        <f aca="false">G5859</f>
        <v>4</v>
      </c>
      <c r="U5859" s="0" t="n">
        <f aca="false">L5859</f>
        <v>1</v>
      </c>
      <c r="V5859" s="0" t="n">
        <f aca="false">K5859</f>
        <v>12</v>
      </c>
      <c r="W5859" s="0" t="n">
        <f aca="false">J5859</f>
        <v>0</v>
      </c>
    </row>
    <row r="5860" customFormat="false" ht="12.8" hidden="false" customHeight="false" outlineLevel="0" collapsed="false">
      <c r="A5860" s="0" t="s">
        <v>73</v>
      </c>
      <c r="B5860" s="0" t="s">
        <v>264</v>
      </c>
      <c r="C5860" s="0" t="s">
        <v>368</v>
      </c>
      <c r="D5860" s="0" t="s">
        <v>38</v>
      </c>
      <c r="E5860" s="0" t="s">
        <v>30</v>
      </c>
      <c r="F5860" s="0" t="s">
        <v>381</v>
      </c>
      <c r="G5860" s="0" t="s">
        <v>1612</v>
      </c>
      <c r="H5860" s="0" t="n">
        <v>3.39795627906976</v>
      </c>
      <c r="I5860" s="0" t="n">
        <v>88.7307047082229</v>
      </c>
      <c r="J5860" s="0" t="n">
        <v>792</v>
      </c>
      <c r="K5860" s="0" t="n">
        <f aca="false">I5860*SUMIFS(syst_chauffage!$H$3:$H$27,syst_chauffage!$B$3:$B$27,D5860,syst_chauffage!$C$3:$C$27,E5860)</f>
        <v>89.6884463650554</v>
      </c>
      <c r="L5860" s="12" t="n">
        <f aca="false">H5860*SUMIFS(syst_chauffage!$K$3:$K$27,syst_chauffage!$B$3:$B$27,D5860,syst_chauffage!$C$3:$C$27,E5860)</f>
        <v>3.03986496519792</v>
      </c>
      <c r="N5860" s="0" t="str">
        <f aca="false">A5860</f>
        <v>Café Hôtel Restaurant</v>
      </c>
      <c r="O5860" s="0" t="str">
        <f aca="false">B5860</f>
        <v>Hôtel avec restaurant</v>
      </c>
      <c r="P5860" s="0" t="str">
        <f aca="false">C5860</f>
        <v>Moyen Hotel avec restaurant Luxe</v>
      </c>
      <c r="Q5860" s="0" t="str">
        <f aca="false">D5860</f>
        <v>PAC performant</v>
      </c>
      <c r="R5860" s="0" t="str">
        <f aca="false">E5860</f>
        <v>Electricité</v>
      </c>
      <c r="S5860" s="0" t="str">
        <f aca="false">F5860</f>
        <v>0218552902</v>
      </c>
      <c r="T5860" s="0" t="str">
        <f aca="false">G5860</f>
        <v>4</v>
      </c>
      <c r="U5860" s="0" t="n">
        <f aca="false">L5860</f>
        <v>3.03986496519792</v>
      </c>
      <c r="V5860" s="0" t="n">
        <f aca="false">K5860</f>
        <v>89.6884463650554</v>
      </c>
      <c r="W5860" s="0" t="n">
        <f aca="false">J5860</f>
        <v>792</v>
      </c>
    </row>
    <row r="5861" customFormat="false" ht="12.8" hidden="false" customHeight="false" outlineLevel="0" collapsed="false">
      <c r="A5861" s="0" t="s">
        <v>73</v>
      </c>
      <c r="B5861" s="0" t="s">
        <v>264</v>
      </c>
      <c r="C5861" s="0" t="s">
        <v>368</v>
      </c>
      <c r="D5861" s="0" t="s">
        <v>46</v>
      </c>
      <c r="E5861" s="0" t="s">
        <v>30</v>
      </c>
      <c r="F5861" s="0" t="s">
        <v>382</v>
      </c>
      <c r="G5861" s="0" t="s">
        <v>1612</v>
      </c>
      <c r="H5861" s="0" t="n">
        <v>3.32861023255814</v>
      </c>
      <c r="I5861" s="0" t="n">
        <v>38.5638601111652</v>
      </c>
      <c r="J5861" s="0" t="n">
        <v>792</v>
      </c>
      <c r="K5861" s="0" t="n">
        <f aca="false">I5861*SUMIFS(syst_chauffage!$H$3:$H$27,syst_chauffage!$B$3:$B$27,D5861,syst_chauffage!$C$3:$C$27,E5861)</f>
        <v>66.9047294648324</v>
      </c>
      <c r="L5861" s="12" t="n">
        <f aca="false">H5861*SUMIFS(syst_chauffage!$K$3:$K$27,syst_chauffage!$B$3:$B$27,D5861,syst_chauffage!$C$3:$C$27,E5861)</f>
        <v>3.00077723502174</v>
      </c>
      <c r="N5861" s="0" t="str">
        <f aca="false">A5861</f>
        <v>Café Hôtel Restaurant</v>
      </c>
      <c r="O5861" s="0" t="str">
        <f aca="false">B5861</f>
        <v>Hôtel avec restaurant</v>
      </c>
      <c r="P5861" s="0" t="str">
        <f aca="false">C5861</f>
        <v>Moyen Hotel avec restaurant Luxe</v>
      </c>
      <c r="Q5861" s="0" t="str">
        <f aca="false">D5861</f>
        <v>Rooftop performant</v>
      </c>
      <c r="R5861" s="0" t="str">
        <f aca="false">E5861</f>
        <v>Electricité</v>
      </c>
      <c r="S5861" s="0" t="str">
        <f aca="false">F5861</f>
        <v>0218553002</v>
      </c>
      <c r="T5861" s="0" t="str">
        <f aca="false">G5861</f>
        <v>4</v>
      </c>
      <c r="U5861" s="0" t="n">
        <f aca="false">L5861</f>
        <v>3.00077723502174</v>
      </c>
      <c r="V5861" s="0" t="n">
        <f aca="false">K5861</f>
        <v>66.9047294648324</v>
      </c>
      <c r="W5861" s="0" t="n">
        <f aca="false">J5861</f>
        <v>792</v>
      </c>
    </row>
    <row r="5862" customFormat="false" ht="12.8" hidden="false" customHeight="false" outlineLevel="0" collapsed="false">
      <c r="A5862" s="0" t="s">
        <v>73</v>
      </c>
      <c r="B5862" s="0" t="s">
        <v>264</v>
      </c>
      <c r="C5862" s="0" t="s">
        <v>383</v>
      </c>
      <c r="D5862" s="0" t="s">
        <v>19</v>
      </c>
      <c r="E5862" s="0" t="s">
        <v>57</v>
      </c>
      <c r="F5862" s="0" t="s">
        <v>384</v>
      </c>
      <c r="G5862" s="0" t="s">
        <v>1612</v>
      </c>
      <c r="H5862" s="0" t="n">
        <v>0.713703393217922</v>
      </c>
      <c r="I5862" s="0" t="n">
        <v>45.5309117641219</v>
      </c>
      <c r="J5862" s="0" t="n">
        <v>0</v>
      </c>
      <c r="K5862" s="0" t="n">
        <f aca="false">I5862*SUMIFS(syst_chauffage!$H$3:$H$27,syst_chauffage!$B$3:$B$27,D5862,syst_chauffage!$C$3:$C$27,E5862)</f>
        <v>63.400732564088</v>
      </c>
      <c r="L5862" s="12" t="n">
        <f aca="false">H5862*SUMIFS(syst_chauffage!$K$3:$K$27,syst_chauffage!$B$3:$B$27,D5862,syst_chauffage!$C$3:$C$27,E5862)</f>
        <v>0.713703393217922</v>
      </c>
      <c r="N5862" s="0" t="str">
        <f aca="false">A5862</f>
        <v>Café Hôtel Restaurant</v>
      </c>
      <c r="O5862" s="0" t="str">
        <f aca="false">B5862</f>
        <v>Hôtel avec restaurant</v>
      </c>
      <c r="P5862" s="0" t="str">
        <f aca="false">C5862</f>
        <v>Petit Hotel avec restaurant Bas de gamme</v>
      </c>
      <c r="Q5862" s="0" t="str">
        <f aca="false">D5862</f>
        <v>Autre système centralisé</v>
      </c>
      <c r="R5862" s="0" t="str">
        <f aca="false">E5862</f>
        <v>Autres</v>
      </c>
      <c r="S5862" s="0" t="str">
        <f aca="false">F5862</f>
        <v>0218670101</v>
      </c>
      <c r="T5862" s="0" t="str">
        <f aca="false">G5862</f>
        <v>4</v>
      </c>
      <c r="U5862" s="0" t="n">
        <f aca="false">L5862</f>
        <v>0.713703393217922</v>
      </c>
      <c r="V5862" s="0" t="n">
        <f aca="false">K5862</f>
        <v>63.400732564088</v>
      </c>
      <c r="W5862" s="0" t="n">
        <f aca="false">J5862</f>
        <v>0</v>
      </c>
    </row>
    <row r="5863" customFormat="false" ht="12.8" hidden="false" customHeight="false" outlineLevel="0" collapsed="false">
      <c r="A5863" s="0" t="s">
        <v>73</v>
      </c>
      <c r="B5863" s="0" t="s">
        <v>264</v>
      </c>
      <c r="C5863" s="0" t="s">
        <v>383</v>
      </c>
      <c r="D5863" s="0" t="s">
        <v>19</v>
      </c>
      <c r="E5863" s="0" t="s">
        <v>58</v>
      </c>
      <c r="F5863" s="0" t="s">
        <v>385</v>
      </c>
      <c r="G5863" s="0" t="s">
        <v>1612</v>
      </c>
      <c r="H5863" s="0" t="n">
        <v>0.715976808018648</v>
      </c>
      <c r="I5863" s="0" t="n">
        <v>45.8046264407353</v>
      </c>
      <c r="J5863" s="0" t="n">
        <v>935</v>
      </c>
      <c r="K5863" s="0" t="n">
        <f aca="false">I5863*SUMIFS(syst_chauffage!$H$3:$H$27,syst_chauffage!$B$3:$B$27,D5863,syst_chauffage!$C$3:$C$27,E5863)</f>
        <v>75.3463014901145</v>
      </c>
      <c r="L5863" s="12" t="n">
        <f aca="false">H5863*SUMIFS(syst_chauffage!$K$3:$K$27,syst_chauffage!$B$3:$B$27,D5863,syst_chauffage!$C$3:$C$27,E5863)</f>
        <v>0.715976808018648</v>
      </c>
      <c r="N5863" s="0" t="str">
        <f aca="false">A5863</f>
        <v>Café Hôtel Restaurant</v>
      </c>
      <c r="O5863" s="0" t="str">
        <f aca="false">B5863</f>
        <v>Hôtel avec restaurant</v>
      </c>
      <c r="P5863" s="0" t="str">
        <f aca="false">C5863</f>
        <v>Petit Hotel avec restaurant Bas de gamme</v>
      </c>
      <c r="Q5863" s="0" t="str">
        <f aca="false">D5863</f>
        <v>Autre système centralisé</v>
      </c>
      <c r="R5863" s="0" t="str">
        <f aca="false">E5863</f>
        <v>Urbain</v>
      </c>
      <c r="S5863" s="0" t="str">
        <f aca="false">F5863</f>
        <v>0218670106</v>
      </c>
      <c r="T5863" s="0" t="str">
        <f aca="false">G5863</f>
        <v>4</v>
      </c>
      <c r="U5863" s="0" t="n">
        <f aca="false">L5863</f>
        <v>0.715976808018648</v>
      </c>
      <c r="V5863" s="0" t="n">
        <f aca="false">K5863</f>
        <v>75.3463014901145</v>
      </c>
      <c r="W5863" s="0" t="n">
        <f aca="false">J5863</f>
        <v>935</v>
      </c>
    </row>
    <row r="5864" customFormat="false" ht="12.8" hidden="false" customHeight="false" outlineLevel="0" collapsed="false">
      <c r="A5864" s="0" t="s">
        <v>73</v>
      </c>
      <c r="B5864" s="0" t="s">
        <v>264</v>
      </c>
      <c r="C5864" s="0" t="s">
        <v>383</v>
      </c>
      <c r="D5864" s="0" t="s">
        <v>22</v>
      </c>
      <c r="E5864" s="0" t="s">
        <v>23</v>
      </c>
      <c r="F5864" s="0" t="s">
        <v>386</v>
      </c>
      <c r="G5864" s="0" t="s">
        <v>1612</v>
      </c>
      <c r="H5864" s="0" t="n">
        <v>0.562349082086783</v>
      </c>
      <c r="I5864" s="0" t="n">
        <v>32.007418185894</v>
      </c>
      <c r="J5864" s="0" t="n">
        <v>0</v>
      </c>
      <c r="K5864" s="0" t="n">
        <f aca="false">I5864*SUMIFS(syst_chauffage!$H$3:$H$27,syst_chauffage!$B$3:$B$27,D5864,syst_chauffage!$C$3:$C$27,E5864)</f>
        <v>56.3657838555391</v>
      </c>
      <c r="L5864" s="12" t="n">
        <f aca="false">H5864*SUMIFS(syst_chauffage!$K$3:$K$27,syst_chauffage!$B$3:$B$27,D5864,syst_chauffage!$C$3:$C$27,E5864)</f>
        <v>0.562349082086783</v>
      </c>
      <c r="N5864" s="0" t="str">
        <f aca="false">A5864</f>
        <v>Café Hôtel Restaurant</v>
      </c>
      <c r="O5864" s="0" t="str">
        <f aca="false">B5864</f>
        <v>Hôtel avec restaurant</v>
      </c>
      <c r="P5864" s="0" t="str">
        <f aca="false">C5864</f>
        <v>Petit Hotel avec restaurant Bas de gamme</v>
      </c>
      <c r="Q5864" s="0" t="str">
        <f aca="false">D5864</f>
        <v>Chaudière fioul</v>
      </c>
      <c r="R5864" s="0" t="str">
        <f aca="false">E5864</f>
        <v>Fioul</v>
      </c>
      <c r="S5864" s="0" t="str">
        <f aca="false">F5864</f>
        <v>0218670303</v>
      </c>
      <c r="T5864" s="0" t="str">
        <f aca="false">G5864</f>
        <v>4</v>
      </c>
      <c r="U5864" s="0" t="n">
        <f aca="false">L5864</f>
        <v>0.562349082086783</v>
      </c>
      <c r="V5864" s="0" t="n">
        <f aca="false">K5864</f>
        <v>56.3657838555391</v>
      </c>
      <c r="W5864" s="0" t="n">
        <f aca="false">J5864</f>
        <v>0</v>
      </c>
    </row>
    <row r="5865" customFormat="false" ht="12.8" hidden="false" customHeight="false" outlineLevel="0" collapsed="false">
      <c r="A5865" s="0" t="s">
        <v>73</v>
      </c>
      <c r="B5865" s="0" t="s">
        <v>264</v>
      </c>
      <c r="C5865" s="0" t="s">
        <v>383</v>
      </c>
      <c r="D5865" s="0" t="s">
        <v>13</v>
      </c>
      <c r="E5865" s="0" t="s">
        <v>14</v>
      </c>
      <c r="F5865" s="0" t="s">
        <v>387</v>
      </c>
      <c r="G5865" s="0" t="s">
        <v>1612</v>
      </c>
      <c r="H5865" s="0" t="n">
        <v>0.678056748584817</v>
      </c>
      <c r="I5865" s="0" t="n">
        <v>22.2829853753373</v>
      </c>
      <c r="J5865" s="0" t="n">
        <v>392</v>
      </c>
      <c r="K5865" s="0" t="n">
        <f aca="false">I5865*SUMIFS(syst_chauffage!$H$3:$H$27,syst_chauffage!$B$3:$B$27,D5865,syst_chauffage!$C$3:$C$27,E5865)</f>
        <v>45.0025331375458</v>
      </c>
      <c r="L5865" s="12" t="n">
        <f aca="false">H5865*SUMIFS(syst_chauffage!$K$3:$K$27,syst_chauffage!$B$3:$B$27,D5865,syst_chauffage!$C$3:$C$27,E5865)</f>
        <v>0.678056748584817</v>
      </c>
      <c r="N5865" s="0" t="str">
        <f aca="false">A5865</f>
        <v>Café Hôtel Restaurant</v>
      </c>
      <c r="O5865" s="0" t="str">
        <f aca="false">B5865</f>
        <v>Hôtel avec restaurant</v>
      </c>
      <c r="P5865" s="0" t="str">
        <f aca="false">C5865</f>
        <v>Petit Hotel avec restaurant Bas de gamme</v>
      </c>
      <c r="Q5865" s="0" t="str">
        <f aca="false">D5865</f>
        <v>Chaudière gaz</v>
      </c>
      <c r="R5865" s="0" t="str">
        <f aca="false">E5865</f>
        <v>Gaz</v>
      </c>
      <c r="S5865" s="0" t="str">
        <f aca="false">F5865</f>
        <v>0218670404</v>
      </c>
      <c r="T5865" s="0" t="str">
        <f aca="false">G5865</f>
        <v>4</v>
      </c>
      <c r="U5865" s="0" t="n">
        <f aca="false">L5865</f>
        <v>0.678056748584817</v>
      </c>
      <c r="V5865" s="0" t="n">
        <f aca="false">K5865</f>
        <v>45.0025331375458</v>
      </c>
      <c r="W5865" s="0" t="n">
        <f aca="false">J5865</f>
        <v>392</v>
      </c>
    </row>
    <row r="5866" customFormat="false" ht="12.8" hidden="false" customHeight="false" outlineLevel="0" collapsed="false">
      <c r="A5866" s="0" t="s">
        <v>73</v>
      </c>
      <c r="B5866" s="0" t="s">
        <v>264</v>
      </c>
      <c r="C5866" s="0" t="s">
        <v>383</v>
      </c>
      <c r="D5866" s="0" t="s">
        <v>29</v>
      </c>
      <c r="E5866" s="0" t="s">
        <v>30</v>
      </c>
      <c r="F5866" s="0" t="s">
        <v>388</v>
      </c>
      <c r="G5866" s="0" t="s">
        <v>1612</v>
      </c>
      <c r="H5866" s="0" t="n">
        <v>0.92</v>
      </c>
      <c r="I5866" s="0" t="n">
        <v>10.4</v>
      </c>
      <c r="J5866" s="0" t="n">
        <v>0</v>
      </c>
      <c r="K5866" s="0" t="n">
        <f aca="false">I5866*SUMIFS(syst_chauffage!$H$3:$H$27,syst_chauffage!$B$3:$B$27,D5866,syst_chauffage!$C$3:$C$27,E5866)</f>
        <v>3</v>
      </c>
      <c r="L5866" s="12" t="n">
        <f aca="false">H5866*SUMIFS(syst_chauffage!$K$3:$K$27,syst_chauffage!$B$3:$B$27,D5866,syst_chauffage!$C$3:$C$27,E5866)</f>
        <v>0.92</v>
      </c>
      <c r="N5866" s="0" t="str">
        <f aca="false">A5866</f>
        <v>Café Hôtel Restaurant</v>
      </c>
      <c r="O5866" s="0" t="str">
        <f aca="false">B5866</f>
        <v>Hôtel avec restaurant</v>
      </c>
      <c r="P5866" s="0" t="str">
        <f aca="false">C5866</f>
        <v>Petit Hotel avec restaurant Bas de gamme</v>
      </c>
      <c r="Q5866" s="0" t="str">
        <f aca="false">D5866</f>
        <v>Electrique direct</v>
      </c>
      <c r="R5866" s="0" t="str">
        <f aca="false">E5866</f>
        <v>Electricité</v>
      </c>
      <c r="S5866" s="0" t="str">
        <f aca="false">F5866</f>
        <v>0218670602</v>
      </c>
      <c r="T5866" s="0" t="str">
        <f aca="false">G5866</f>
        <v>4</v>
      </c>
      <c r="U5866" s="0" t="n">
        <f aca="false">L5866</f>
        <v>0.92</v>
      </c>
      <c r="V5866" s="0" t="n">
        <f aca="false">K5866</f>
        <v>3</v>
      </c>
      <c r="W5866" s="0" t="n">
        <f aca="false">J5866</f>
        <v>0</v>
      </c>
    </row>
    <row r="5867" customFormat="false" ht="12.8" hidden="false" customHeight="false" outlineLevel="0" collapsed="false">
      <c r="A5867" s="0" t="s">
        <v>73</v>
      </c>
      <c r="B5867" s="0" t="s">
        <v>264</v>
      </c>
      <c r="C5867" s="0" t="s">
        <v>383</v>
      </c>
      <c r="D5867" s="0" t="s">
        <v>36</v>
      </c>
      <c r="E5867" s="0" t="s">
        <v>30</v>
      </c>
      <c r="F5867" s="0" t="s">
        <v>389</v>
      </c>
      <c r="G5867" s="0" t="s">
        <v>1612</v>
      </c>
      <c r="H5867" s="0" t="n">
        <v>2.94489544186046</v>
      </c>
      <c r="I5867" s="0" t="n">
        <v>115.061531844514</v>
      </c>
      <c r="J5867" s="0" t="n">
        <v>738</v>
      </c>
      <c r="K5867" s="0" t="n">
        <f aca="false">I5867*SUMIFS(syst_chauffage!$H$3:$H$27,syst_chauffage!$B$3:$B$27,D5867,syst_chauffage!$C$3:$C$27,E5867)</f>
        <v>71.1837489582065</v>
      </c>
      <c r="L5867" s="12" t="n">
        <f aca="false">H5867*SUMIFS(syst_chauffage!$K$3:$K$27,syst_chauffage!$B$3:$B$27,D5867,syst_chauffage!$C$3:$C$27,E5867)</f>
        <v>2.47427325480779</v>
      </c>
      <c r="N5867" s="0" t="str">
        <f aca="false">A5867</f>
        <v>Café Hôtel Restaurant</v>
      </c>
      <c r="O5867" s="0" t="str">
        <f aca="false">B5867</f>
        <v>Hôtel avec restaurant</v>
      </c>
      <c r="P5867" s="0" t="str">
        <f aca="false">C5867</f>
        <v>Petit Hotel avec restaurant Bas de gamme</v>
      </c>
      <c r="Q5867" s="0" t="str">
        <f aca="false">D5867</f>
        <v>PAC</v>
      </c>
      <c r="R5867" s="0" t="str">
        <f aca="false">E5867</f>
        <v>Electricité</v>
      </c>
      <c r="S5867" s="0" t="str">
        <f aca="false">F5867</f>
        <v>0218670902</v>
      </c>
      <c r="T5867" s="0" t="str">
        <f aca="false">G5867</f>
        <v>4</v>
      </c>
      <c r="U5867" s="0" t="n">
        <f aca="false">L5867</f>
        <v>2.47427325480779</v>
      </c>
      <c r="V5867" s="0" t="n">
        <f aca="false">K5867</f>
        <v>71.1837489582065</v>
      </c>
      <c r="W5867" s="0" t="n">
        <f aca="false">J5867</f>
        <v>738</v>
      </c>
    </row>
    <row r="5868" customFormat="false" ht="12.8" hidden="false" customHeight="false" outlineLevel="0" collapsed="false">
      <c r="A5868" s="0" t="s">
        <v>73</v>
      </c>
      <c r="B5868" s="0" t="s">
        <v>264</v>
      </c>
      <c r="C5868" s="0" t="s">
        <v>383</v>
      </c>
      <c r="D5868" s="0" t="s">
        <v>42</v>
      </c>
      <c r="E5868" s="0" t="s">
        <v>30</v>
      </c>
      <c r="F5868" s="0" t="s">
        <v>390</v>
      </c>
      <c r="G5868" s="0" t="s">
        <v>1612</v>
      </c>
      <c r="H5868" s="0" t="n">
        <v>2.80410195348837</v>
      </c>
      <c r="I5868" s="0" t="n">
        <v>61.7493865652556</v>
      </c>
      <c r="J5868" s="0" t="n">
        <v>738</v>
      </c>
      <c r="K5868" s="0" t="n">
        <f aca="false">I5868*SUMIFS(syst_chauffage!$H$3:$H$27,syst_chauffage!$B$3:$B$27,D5868,syst_chauffage!$C$3:$C$27,E5868)</f>
        <v>55.7406918175412</v>
      </c>
      <c r="L5868" s="12" t="n">
        <f aca="false">H5868*SUMIFS(syst_chauffage!$K$3:$K$27,syst_chauffage!$B$3:$B$27,D5868,syst_chauffage!$C$3:$C$27,E5868)</f>
        <v>2.49996610303434</v>
      </c>
      <c r="N5868" s="0" t="str">
        <f aca="false">A5868</f>
        <v>Café Hôtel Restaurant</v>
      </c>
      <c r="O5868" s="0" t="str">
        <f aca="false">B5868</f>
        <v>Hôtel avec restaurant</v>
      </c>
      <c r="P5868" s="0" t="str">
        <f aca="false">C5868</f>
        <v>Petit Hotel avec restaurant Bas de gamme</v>
      </c>
      <c r="Q5868" s="0" t="str">
        <f aca="false">D5868</f>
        <v>Rooftop</v>
      </c>
      <c r="R5868" s="0" t="str">
        <f aca="false">E5868</f>
        <v>Electricité</v>
      </c>
      <c r="S5868" s="0" t="str">
        <f aca="false">F5868</f>
        <v>0218671002</v>
      </c>
      <c r="T5868" s="0" t="str">
        <f aca="false">G5868</f>
        <v>4</v>
      </c>
      <c r="U5868" s="0" t="n">
        <f aca="false">L5868</f>
        <v>2.49996610303434</v>
      </c>
      <c r="V5868" s="0" t="n">
        <f aca="false">K5868</f>
        <v>55.7406918175412</v>
      </c>
      <c r="W5868" s="0" t="n">
        <f aca="false">J5868</f>
        <v>738</v>
      </c>
    </row>
    <row r="5869" customFormat="false" ht="12.8" hidden="false" customHeight="false" outlineLevel="0" collapsed="false">
      <c r="A5869" s="0" t="s">
        <v>73</v>
      </c>
      <c r="B5869" s="0" t="s">
        <v>264</v>
      </c>
      <c r="C5869" s="0" t="s">
        <v>383</v>
      </c>
      <c r="D5869" s="0" t="s">
        <v>51</v>
      </c>
      <c r="E5869" s="0" t="s">
        <v>57</v>
      </c>
      <c r="F5869" s="0" t="s">
        <v>391</v>
      </c>
      <c r="G5869" s="0" t="s">
        <v>1612</v>
      </c>
      <c r="H5869" s="0" t="n">
        <v>0.823503915251448</v>
      </c>
      <c r="I5869" s="0" t="n">
        <v>54.2034663858594</v>
      </c>
      <c r="J5869" s="0" t="n">
        <v>0</v>
      </c>
      <c r="K5869" s="0" t="n">
        <f aca="false">I5869*SUMIFS(syst_chauffage!$H$3:$H$27,syst_chauffage!$B$3:$B$27,D5869,syst_chauffage!$C$3:$C$27,E5869)</f>
        <v>114.849223723822</v>
      </c>
      <c r="L5869" s="12" t="n">
        <f aca="false">H5869*SUMIFS(syst_chauffage!$K$3:$K$27,syst_chauffage!$B$3:$B$27,D5869,syst_chauffage!$C$3:$C$27,E5869)</f>
        <v>0.823503915251448</v>
      </c>
      <c r="N5869" s="0" t="str">
        <f aca="false">A5869</f>
        <v>Café Hôtel Restaurant</v>
      </c>
      <c r="O5869" s="0" t="str">
        <f aca="false">B5869</f>
        <v>Hôtel avec restaurant</v>
      </c>
      <c r="P5869" s="0" t="str">
        <f aca="false">C5869</f>
        <v>Petit Hotel avec restaurant Bas de gamme</v>
      </c>
      <c r="Q5869" s="0" t="str">
        <f aca="false">D5869</f>
        <v>Autre système centralisé performant</v>
      </c>
      <c r="R5869" s="0" t="str">
        <f aca="false">E5869</f>
        <v>Autres</v>
      </c>
      <c r="S5869" s="0" t="str">
        <f aca="false">F5869</f>
        <v>0218672101</v>
      </c>
      <c r="T5869" s="0" t="str">
        <f aca="false">G5869</f>
        <v>4</v>
      </c>
      <c r="U5869" s="0" t="n">
        <f aca="false">L5869</f>
        <v>0.823503915251448</v>
      </c>
      <c r="V5869" s="0" t="n">
        <f aca="false">K5869</f>
        <v>114.849223723822</v>
      </c>
      <c r="W5869" s="0" t="n">
        <f aca="false">J5869</f>
        <v>0</v>
      </c>
    </row>
    <row r="5870" customFormat="false" ht="12.8" hidden="false" customHeight="false" outlineLevel="0" collapsed="false">
      <c r="A5870" s="0" t="s">
        <v>73</v>
      </c>
      <c r="B5870" s="0" t="s">
        <v>264</v>
      </c>
      <c r="C5870" s="0" t="s">
        <v>383</v>
      </c>
      <c r="D5870" s="0" t="s">
        <v>51</v>
      </c>
      <c r="E5870" s="0" t="s">
        <v>58</v>
      </c>
      <c r="F5870" s="0" t="s">
        <v>392</v>
      </c>
      <c r="G5870" s="0" t="s">
        <v>1612</v>
      </c>
      <c r="H5870" s="0" t="n">
        <v>0.826127086175363</v>
      </c>
      <c r="I5870" s="0" t="n">
        <v>54.5293171913516</v>
      </c>
      <c r="J5870" s="0" t="n">
        <v>935</v>
      </c>
      <c r="K5870" s="0" t="n">
        <f aca="false">I5870*SUMIFS(syst_chauffage!$H$3:$H$27,syst_chauffage!$B$3:$B$27,D5870,syst_chauffage!$C$3:$C$27,E5870)</f>
        <v>116.365536001159</v>
      </c>
      <c r="L5870" s="12" t="n">
        <f aca="false">H5870*SUMIFS(syst_chauffage!$K$3:$K$27,syst_chauffage!$B$3:$B$27,D5870,syst_chauffage!$C$3:$C$27,E5870)</f>
        <v>0.826127086175363</v>
      </c>
      <c r="N5870" s="0" t="str">
        <f aca="false">A5870</f>
        <v>Café Hôtel Restaurant</v>
      </c>
      <c r="O5870" s="0" t="str">
        <f aca="false">B5870</f>
        <v>Hôtel avec restaurant</v>
      </c>
      <c r="P5870" s="0" t="str">
        <f aca="false">C5870</f>
        <v>Petit Hotel avec restaurant Bas de gamme</v>
      </c>
      <c r="Q5870" s="0" t="str">
        <f aca="false">D5870</f>
        <v>Autre système centralisé performant</v>
      </c>
      <c r="R5870" s="0" t="str">
        <f aca="false">E5870</f>
        <v>Urbain</v>
      </c>
      <c r="S5870" s="0" t="str">
        <f aca="false">F5870</f>
        <v>0218672106</v>
      </c>
      <c r="T5870" s="0" t="str">
        <f aca="false">G5870</f>
        <v>4</v>
      </c>
      <c r="U5870" s="0" t="n">
        <f aca="false">L5870</f>
        <v>0.826127086175363</v>
      </c>
      <c r="V5870" s="0" t="n">
        <f aca="false">K5870</f>
        <v>116.365536001159</v>
      </c>
      <c r="W5870" s="0" t="n">
        <f aca="false">J5870</f>
        <v>935</v>
      </c>
    </row>
    <row r="5871" customFormat="false" ht="12.8" hidden="false" customHeight="false" outlineLevel="0" collapsed="false">
      <c r="A5871" s="0" t="s">
        <v>73</v>
      </c>
      <c r="B5871" s="0" t="s">
        <v>264</v>
      </c>
      <c r="C5871" s="0" t="s">
        <v>383</v>
      </c>
      <c r="D5871" s="0" t="s">
        <v>27</v>
      </c>
      <c r="E5871" s="0" t="s">
        <v>23</v>
      </c>
      <c r="F5871" s="0" t="s">
        <v>393</v>
      </c>
      <c r="G5871" s="0" t="s">
        <v>1612</v>
      </c>
      <c r="H5871" s="0" t="n">
        <v>0.75177960704484</v>
      </c>
      <c r="I5871" s="0" t="n">
        <v>38.1040692689214</v>
      </c>
      <c r="J5871" s="0" t="n">
        <v>882</v>
      </c>
      <c r="K5871" s="0" t="n">
        <f aca="false">I5871*SUMIFS(syst_chauffage!$H$3:$H$27,syst_chauffage!$B$3:$B$27,D5871,syst_chauffage!$C$3:$C$27,E5871)</f>
        <v>97.7141949735093</v>
      </c>
      <c r="L5871" s="12" t="n">
        <f aca="false">H5871*SUMIFS(syst_chauffage!$K$3:$K$27,syst_chauffage!$B$3:$B$27,D5871,syst_chauffage!$C$3:$C$27,E5871)</f>
        <v>0.75177960704484</v>
      </c>
      <c r="N5871" s="0" t="str">
        <f aca="false">A5871</f>
        <v>Café Hôtel Restaurant</v>
      </c>
      <c r="O5871" s="0" t="str">
        <f aca="false">B5871</f>
        <v>Hôtel avec restaurant</v>
      </c>
      <c r="P5871" s="0" t="str">
        <f aca="false">C5871</f>
        <v>Petit Hotel avec restaurant Bas de gamme</v>
      </c>
      <c r="Q5871" s="0" t="str">
        <f aca="false">D5871</f>
        <v>Chaudière condensation fioul</v>
      </c>
      <c r="R5871" s="0" t="str">
        <f aca="false">E5871</f>
        <v>Fioul</v>
      </c>
      <c r="S5871" s="0" t="str">
        <f aca="false">F5871</f>
        <v>0218672303</v>
      </c>
      <c r="T5871" s="0" t="str">
        <f aca="false">G5871</f>
        <v>4</v>
      </c>
      <c r="U5871" s="0" t="n">
        <f aca="false">L5871</f>
        <v>0.75177960704484</v>
      </c>
      <c r="V5871" s="0" t="n">
        <f aca="false">K5871</f>
        <v>97.7141949735093</v>
      </c>
      <c r="W5871" s="0" t="n">
        <f aca="false">J5871</f>
        <v>882</v>
      </c>
    </row>
    <row r="5872" customFormat="false" ht="12.8" hidden="false" customHeight="false" outlineLevel="0" collapsed="false">
      <c r="A5872" s="0" t="s">
        <v>73</v>
      </c>
      <c r="B5872" s="0" t="s">
        <v>264</v>
      </c>
      <c r="C5872" s="0" t="s">
        <v>383</v>
      </c>
      <c r="D5872" s="0" t="s">
        <v>18</v>
      </c>
      <c r="E5872" s="0" t="s">
        <v>14</v>
      </c>
      <c r="F5872" s="0" t="s">
        <v>394</v>
      </c>
      <c r="G5872" s="0" t="s">
        <v>1612</v>
      </c>
      <c r="H5872" s="0" t="n">
        <v>0.979378944549163</v>
      </c>
      <c r="I5872" s="0" t="n">
        <v>26.5273635420682</v>
      </c>
      <c r="J5872" s="0" t="n">
        <v>882</v>
      </c>
      <c r="K5872" s="0" t="n">
        <f aca="false">I5872*SUMIFS(syst_chauffage!$H$3:$H$27,syst_chauffage!$B$3:$B$27,D5872,syst_chauffage!$C$3:$C$27,E5872)</f>
        <v>72.2851801431582</v>
      </c>
      <c r="L5872" s="12" t="n">
        <f aca="false">H5872*SUMIFS(syst_chauffage!$K$3:$K$27,syst_chauffage!$B$3:$B$27,D5872,syst_chauffage!$C$3:$C$27,E5872)</f>
        <v>0.951414630126017</v>
      </c>
      <c r="N5872" s="0" t="str">
        <f aca="false">A5872</f>
        <v>Café Hôtel Restaurant</v>
      </c>
      <c r="O5872" s="0" t="str">
        <f aca="false">B5872</f>
        <v>Hôtel avec restaurant</v>
      </c>
      <c r="P5872" s="0" t="str">
        <f aca="false">C5872</f>
        <v>Petit Hotel avec restaurant Bas de gamme</v>
      </c>
      <c r="Q5872" s="0" t="str">
        <f aca="false">D5872</f>
        <v>Chaudière condensation gaz</v>
      </c>
      <c r="R5872" s="0" t="str">
        <f aca="false">E5872</f>
        <v>Gaz</v>
      </c>
      <c r="S5872" s="0" t="str">
        <f aca="false">F5872</f>
        <v>0218672404</v>
      </c>
      <c r="T5872" s="0" t="str">
        <f aca="false">G5872</f>
        <v>4</v>
      </c>
      <c r="U5872" s="0" t="n">
        <f aca="false">L5872</f>
        <v>0.951414630126017</v>
      </c>
      <c r="V5872" s="0" t="n">
        <f aca="false">K5872</f>
        <v>72.2851801431582</v>
      </c>
      <c r="W5872" s="0" t="n">
        <f aca="false">J5872</f>
        <v>882</v>
      </c>
    </row>
    <row r="5873" customFormat="false" ht="12.8" hidden="false" customHeight="false" outlineLevel="0" collapsed="false">
      <c r="A5873" s="0" t="s">
        <v>73</v>
      </c>
      <c r="B5873" s="0" t="s">
        <v>264</v>
      </c>
      <c r="C5873" s="0" t="s">
        <v>383</v>
      </c>
      <c r="D5873" s="0" t="s">
        <v>32</v>
      </c>
      <c r="E5873" s="0" t="s">
        <v>30</v>
      </c>
      <c r="F5873" s="0" t="s">
        <v>395</v>
      </c>
      <c r="G5873" s="0" t="s">
        <v>1612</v>
      </c>
      <c r="H5873" s="0" t="n">
        <v>1</v>
      </c>
      <c r="I5873" s="0" t="n">
        <v>12</v>
      </c>
      <c r="J5873" s="0" t="n">
        <v>0</v>
      </c>
      <c r="K5873" s="0" t="n">
        <f aca="false">I5873*SUMIFS(syst_chauffage!$H$3:$H$27,syst_chauffage!$B$3:$B$27,D5873,syst_chauffage!$C$3:$C$27,E5873)</f>
        <v>12</v>
      </c>
      <c r="L5873" s="12" t="n">
        <f aca="false">H5873*SUMIFS(syst_chauffage!$K$3:$K$27,syst_chauffage!$B$3:$B$27,D5873,syst_chauffage!$C$3:$C$27,E5873)</f>
        <v>1</v>
      </c>
      <c r="N5873" s="0" t="str">
        <f aca="false">A5873</f>
        <v>Café Hôtel Restaurant</v>
      </c>
      <c r="O5873" s="0" t="str">
        <f aca="false">B5873</f>
        <v>Hôtel avec restaurant</v>
      </c>
      <c r="P5873" s="0" t="str">
        <f aca="false">C5873</f>
        <v>Petit Hotel avec restaurant Bas de gamme</v>
      </c>
      <c r="Q5873" s="0" t="str">
        <f aca="false">D5873</f>
        <v>Electrique direct performant</v>
      </c>
      <c r="R5873" s="0" t="str">
        <f aca="false">E5873</f>
        <v>Electricité</v>
      </c>
      <c r="S5873" s="0" t="str">
        <f aca="false">F5873</f>
        <v>0218672602</v>
      </c>
      <c r="T5873" s="0" t="str">
        <f aca="false">G5873</f>
        <v>4</v>
      </c>
      <c r="U5873" s="0" t="n">
        <f aca="false">L5873</f>
        <v>1</v>
      </c>
      <c r="V5873" s="0" t="n">
        <f aca="false">K5873</f>
        <v>12</v>
      </c>
      <c r="W5873" s="0" t="n">
        <f aca="false">J5873</f>
        <v>0</v>
      </c>
    </row>
    <row r="5874" customFormat="false" ht="12.8" hidden="false" customHeight="false" outlineLevel="0" collapsed="false">
      <c r="A5874" s="0" t="s">
        <v>73</v>
      </c>
      <c r="B5874" s="0" t="s">
        <v>264</v>
      </c>
      <c r="C5874" s="0" t="s">
        <v>383</v>
      </c>
      <c r="D5874" s="0" t="s">
        <v>38</v>
      </c>
      <c r="E5874" s="0" t="s">
        <v>30</v>
      </c>
      <c r="F5874" s="0" t="s">
        <v>396</v>
      </c>
      <c r="G5874" s="0" t="s">
        <v>1612</v>
      </c>
      <c r="H5874" s="0" t="n">
        <v>3.39795627906976</v>
      </c>
      <c r="I5874" s="0" t="n">
        <v>136.978014100612</v>
      </c>
      <c r="J5874" s="0" t="n">
        <v>792</v>
      </c>
      <c r="K5874" s="0" t="n">
        <f aca="false">I5874*SUMIFS(syst_chauffage!$H$3:$H$27,syst_chauffage!$B$3:$B$27,D5874,syst_chauffage!$C$3:$C$27,E5874)</f>
        <v>138.456527661456</v>
      </c>
      <c r="L5874" s="12" t="n">
        <f aca="false">H5874*SUMIFS(syst_chauffage!$K$3:$K$27,syst_chauffage!$B$3:$B$27,D5874,syst_chauffage!$C$3:$C$27,E5874)</f>
        <v>3.03986496519792</v>
      </c>
      <c r="N5874" s="0" t="str">
        <f aca="false">A5874</f>
        <v>Café Hôtel Restaurant</v>
      </c>
      <c r="O5874" s="0" t="str">
        <f aca="false">B5874</f>
        <v>Hôtel avec restaurant</v>
      </c>
      <c r="P5874" s="0" t="str">
        <f aca="false">C5874</f>
        <v>Petit Hotel avec restaurant Bas de gamme</v>
      </c>
      <c r="Q5874" s="0" t="str">
        <f aca="false">D5874</f>
        <v>PAC performant</v>
      </c>
      <c r="R5874" s="0" t="str">
        <f aca="false">E5874</f>
        <v>Electricité</v>
      </c>
      <c r="S5874" s="0" t="str">
        <f aca="false">F5874</f>
        <v>0218672902</v>
      </c>
      <c r="T5874" s="0" t="str">
        <f aca="false">G5874</f>
        <v>4</v>
      </c>
      <c r="U5874" s="0" t="n">
        <f aca="false">L5874</f>
        <v>3.03986496519792</v>
      </c>
      <c r="V5874" s="0" t="n">
        <f aca="false">K5874</f>
        <v>138.456527661456</v>
      </c>
      <c r="W5874" s="0" t="n">
        <f aca="false">J5874</f>
        <v>792</v>
      </c>
    </row>
    <row r="5875" customFormat="false" ht="12.8" hidden="false" customHeight="false" outlineLevel="0" collapsed="false">
      <c r="A5875" s="0" t="s">
        <v>73</v>
      </c>
      <c r="B5875" s="0" t="s">
        <v>264</v>
      </c>
      <c r="C5875" s="0" t="s">
        <v>383</v>
      </c>
      <c r="D5875" s="0" t="s">
        <v>46</v>
      </c>
      <c r="E5875" s="0" t="s">
        <v>30</v>
      </c>
      <c r="F5875" s="0" t="s">
        <v>397</v>
      </c>
      <c r="G5875" s="0" t="s">
        <v>1612</v>
      </c>
      <c r="H5875" s="0" t="n">
        <v>3.32861023255814</v>
      </c>
      <c r="I5875" s="0" t="n">
        <v>73.5111744824471</v>
      </c>
      <c r="J5875" s="0" t="n">
        <v>792</v>
      </c>
      <c r="K5875" s="0" t="n">
        <f aca="false">I5875*SUMIFS(syst_chauffage!$H$3:$H$27,syst_chauffage!$B$3:$B$27,D5875,syst_chauffage!$C$3:$C$27,E5875)</f>
        <v>127.535086664373</v>
      </c>
      <c r="L5875" s="12" t="n">
        <f aca="false">H5875*SUMIFS(syst_chauffage!$K$3:$K$27,syst_chauffage!$B$3:$B$27,D5875,syst_chauffage!$C$3:$C$27,E5875)</f>
        <v>3.00077723502174</v>
      </c>
      <c r="N5875" s="0" t="str">
        <f aca="false">A5875</f>
        <v>Café Hôtel Restaurant</v>
      </c>
      <c r="O5875" s="0" t="str">
        <f aca="false">B5875</f>
        <v>Hôtel avec restaurant</v>
      </c>
      <c r="P5875" s="0" t="str">
        <f aca="false">C5875</f>
        <v>Petit Hotel avec restaurant Bas de gamme</v>
      </c>
      <c r="Q5875" s="0" t="str">
        <f aca="false">D5875</f>
        <v>Rooftop performant</v>
      </c>
      <c r="R5875" s="0" t="str">
        <f aca="false">E5875</f>
        <v>Electricité</v>
      </c>
      <c r="S5875" s="0" t="str">
        <f aca="false">F5875</f>
        <v>0218673002</v>
      </c>
      <c r="T5875" s="0" t="str">
        <f aca="false">G5875</f>
        <v>4</v>
      </c>
      <c r="U5875" s="0" t="n">
        <f aca="false">L5875</f>
        <v>3.00077723502174</v>
      </c>
      <c r="V5875" s="0" t="n">
        <f aca="false">K5875</f>
        <v>127.535086664373</v>
      </c>
      <c r="W5875" s="0" t="n">
        <f aca="false">J5875</f>
        <v>792</v>
      </c>
    </row>
    <row r="5876" customFormat="false" ht="12.8" hidden="false" customHeight="false" outlineLevel="0" collapsed="false">
      <c r="A5876" s="0" t="s">
        <v>73</v>
      </c>
      <c r="B5876" s="0" t="s">
        <v>264</v>
      </c>
      <c r="C5876" s="0" t="s">
        <v>398</v>
      </c>
      <c r="D5876" s="0" t="s">
        <v>19</v>
      </c>
      <c r="E5876" s="0" t="s">
        <v>57</v>
      </c>
      <c r="F5876" s="0" t="s">
        <v>399</v>
      </c>
      <c r="G5876" s="0" t="s">
        <v>1612</v>
      </c>
      <c r="H5876" s="0" t="n">
        <v>0.733023215608393</v>
      </c>
      <c r="I5876" s="0" t="n">
        <v>42.4335867342661</v>
      </c>
      <c r="J5876" s="0" t="n">
        <v>0</v>
      </c>
      <c r="K5876" s="0" t="n">
        <f aca="false">I5876*SUMIFS(syst_chauffage!$H$3:$H$27,syst_chauffage!$B$3:$B$27,D5876,syst_chauffage!$C$3:$C$27,E5876)</f>
        <v>59.0877797091293</v>
      </c>
      <c r="L5876" s="12" t="n">
        <f aca="false">H5876*SUMIFS(syst_chauffage!$K$3:$K$27,syst_chauffage!$B$3:$B$27,D5876,syst_chauffage!$C$3:$C$27,E5876)</f>
        <v>0.733023215608393</v>
      </c>
      <c r="N5876" s="0" t="str">
        <f aca="false">A5876</f>
        <v>Café Hôtel Restaurant</v>
      </c>
      <c r="O5876" s="0" t="str">
        <f aca="false">B5876</f>
        <v>Hôtel avec restaurant</v>
      </c>
      <c r="P5876" s="0" t="str">
        <f aca="false">C5876</f>
        <v>Petit Hotel avec restaurant Haut de gamme</v>
      </c>
      <c r="Q5876" s="0" t="str">
        <f aca="false">D5876</f>
        <v>Autre système centralisé</v>
      </c>
      <c r="R5876" s="0" t="str">
        <f aca="false">E5876</f>
        <v>Autres</v>
      </c>
      <c r="S5876" s="0" t="str">
        <f aca="false">F5876</f>
        <v>0218680101</v>
      </c>
      <c r="T5876" s="0" t="str">
        <f aca="false">G5876</f>
        <v>4</v>
      </c>
      <c r="U5876" s="0" t="n">
        <f aca="false">L5876</f>
        <v>0.733023215608393</v>
      </c>
      <c r="V5876" s="0" t="n">
        <f aca="false">K5876</f>
        <v>59.0877797091293</v>
      </c>
      <c r="W5876" s="0" t="n">
        <f aca="false">J5876</f>
        <v>0</v>
      </c>
    </row>
    <row r="5877" customFormat="false" ht="12.8" hidden="false" customHeight="false" outlineLevel="0" collapsed="false">
      <c r="A5877" s="0" t="s">
        <v>73</v>
      </c>
      <c r="B5877" s="0" t="s">
        <v>264</v>
      </c>
      <c r="C5877" s="0" t="s">
        <v>398</v>
      </c>
      <c r="D5877" s="0" t="s">
        <v>19</v>
      </c>
      <c r="E5877" s="0" t="s">
        <v>58</v>
      </c>
      <c r="F5877" s="0" t="s">
        <v>400</v>
      </c>
      <c r="G5877" s="0" t="s">
        <v>1612</v>
      </c>
      <c r="H5877" s="0" t="n">
        <v>0.714094414793986</v>
      </c>
      <c r="I5877" s="0" t="n">
        <v>42.6760471791481</v>
      </c>
      <c r="J5877" s="0" t="n">
        <v>935</v>
      </c>
      <c r="K5877" s="0" t="n">
        <f aca="false">I5877*SUMIFS(syst_chauffage!$H$3:$H$27,syst_chauffage!$B$3:$B$27,D5877,syst_chauffage!$C$3:$C$27,E5877)</f>
        <v>70.1999463160522</v>
      </c>
      <c r="L5877" s="12" t="n">
        <f aca="false">H5877*SUMIFS(syst_chauffage!$K$3:$K$27,syst_chauffage!$B$3:$B$27,D5877,syst_chauffage!$C$3:$C$27,E5877)</f>
        <v>0.714094414793986</v>
      </c>
      <c r="N5877" s="0" t="str">
        <f aca="false">A5877</f>
        <v>Café Hôtel Restaurant</v>
      </c>
      <c r="O5877" s="0" t="str">
        <f aca="false">B5877</f>
        <v>Hôtel avec restaurant</v>
      </c>
      <c r="P5877" s="0" t="str">
        <f aca="false">C5877</f>
        <v>Petit Hotel avec restaurant Haut de gamme</v>
      </c>
      <c r="Q5877" s="0" t="str">
        <f aca="false">D5877</f>
        <v>Autre système centralisé</v>
      </c>
      <c r="R5877" s="0" t="str">
        <f aca="false">E5877</f>
        <v>Urbain</v>
      </c>
      <c r="S5877" s="0" t="str">
        <f aca="false">F5877</f>
        <v>0218680106</v>
      </c>
      <c r="T5877" s="0" t="str">
        <f aca="false">G5877</f>
        <v>4</v>
      </c>
      <c r="U5877" s="0" t="n">
        <f aca="false">L5877</f>
        <v>0.714094414793986</v>
      </c>
      <c r="V5877" s="0" t="n">
        <f aca="false">K5877</f>
        <v>70.1999463160522</v>
      </c>
      <c r="W5877" s="0" t="n">
        <f aca="false">J5877</f>
        <v>935</v>
      </c>
    </row>
    <row r="5878" customFormat="false" ht="12.8" hidden="false" customHeight="false" outlineLevel="0" collapsed="false">
      <c r="A5878" s="0" t="s">
        <v>73</v>
      </c>
      <c r="B5878" s="0" t="s">
        <v>264</v>
      </c>
      <c r="C5878" s="0" t="s">
        <v>398</v>
      </c>
      <c r="D5878" s="0" t="s">
        <v>22</v>
      </c>
      <c r="E5878" s="0" t="s">
        <v>23</v>
      </c>
      <c r="F5878" s="0" t="s">
        <v>401</v>
      </c>
      <c r="G5878" s="0" t="s">
        <v>1612</v>
      </c>
      <c r="H5878" s="0" t="n">
        <v>0.5636394651132</v>
      </c>
      <c r="I5878" s="0" t="n">
        <v>29.888411724656</v>
      </c>
      <c r="J5878" s="0" t="n">
        <v>0</v>
      </c>
      <c r="K5878" s="0" t="n">
        <f aca="false">I5878*SUMIFS(syst_chauffage!$H$3:$H$27,syst_chauffage!$B$3:$B$27,D5878,syst_chauffage!$C$3:$C$27,E5878)</f>
        <v>52.6341657822242</v>
      </c>
      <c r="L5878" s="12" t="n">
        <f aca="false">H5878*SUMIFS(syst_chauffage!$K$3:$K$27,syst_chauffage!$B$3:$B$27,D5878,syst_chauffage!$C$3:$C$27,E5878)</f>
        <v>0.5636394651132</v>
      </c>
      <c r="N5878" s="0" t="str">
        <f aca="false">A5878</f>
        <v>Café Hôtel Restaurant</v>
      </c>
      <c r="O5878" s="0" t="str">
        <f aca="false">B5878</f>
        <v>Hôtel avec restaurant</v>
      </c>
      <c r="P5878" s="0" t="str">
        <f aca="false">C5878</f>
        <v>Petit Hotel avec restaurant Haut de gamme</v>
      </c>
      <c r="Q5878" s="0" t="str">
        <f aca="false">D5878</f>
        <v>Chaudière fioul</v>
      </c>
      <c r="R5878" s="0" t="str">
        <f aca="false">E5878</f>
        <v>Fioul</v>
      </c>
      <c r="S5878" s="0" t="str">
        <f aca="false">F5878</f>
        <v>0218680303</v>
      </c>
      <c r="T5878" s="0" t="str">
        <f aca="false">G5878</f>
        <v>4</v>
      </c>
      <c r="U5878" s="0" t="n">
        <f aca="false">L5878</f>
        <v>0.5636394651132</v>
      </c>
      <c r="V5878" s="0" t="n">
        <f aca="false">K5878</f>
        <v>52.6341657822242</v>
      </c>
      <c r="W5878" s="0" t="n">
        <f aca="false">J5878</f>
        <v>0</v>
      </c>
    </row>
    <row r="5879" customFormat="false" ht="12.8" hidden="false" customHeight="false" outlineLevel="0" collapsed="false">
      <c r="A5879" s="0" t="s">
        <v>73</v>
      </c>
      <c r="B5879" s="0" t="s">
        <v>264</v>
      </c>
      <c r="C5879" s="0" t="s">
        <v>398</v>
      </c>
      <c r="D5879" s="0" t="s">
        <v>13</v>
      </c>
      <c r="E5879" s="0" t="s">
        <v>14</v>
      </c>
      <c r="F5879" s="0" t="s">
        <v>402</v>
      </c>
      <c r="G5879" s="0" t="s">
        <v>1612</v>
      </c>
      <c r="H5879" s="0" t="n">
        <v>0.679345387474673</v>
      </c>
      <c r="I5879" s="0" t="n">
        <v>20.9686434999275</v>
      </c>
      <c r="J5879" s="0" t="n">
        <v>462</v>
      </c>
      <c r="K5879" s="0" t="n">
        <f aca="false">I5879*SUMIFS(syst_chauffage!$H$3:$H$27,syst_chauffage!$B$3:$B$27,D5879,syst_chauffage!$C$3:$C$27,E5879)</f>
        <v>42.3480991465035</v>
      </c>
      <c r="L5879" s="12" t="n">
        <f aca="false">H5879*SUMIFS(syst_chauffage!$K$3:$K$27,syst_chauffage!$B$3:$B$27,D5879,syst_chauffage!$C$3:$C$27,E5879)</f>
        <v>0.679345387474673</v>
      </c>
      <c r="N5879" s="0" t="str">
        <f aca="false">A5879</f>
        <v>Café Hôtel Restaurant</v>
      </c>
      <c r="O5879" s="0" t="str">
        <f aca="false">B5879</f>
        <v>Hôtel avec restaurant</v>
      </c>
      <c r="P5879" s="0" t="str">
        <f aca="false">C5879</f>
        <v>Petit Hotel avec restaurant Haut de gamme</v>
      </c>
      <c r="Q5879" s="0" t="str">
        <f aca="false">D5879</f>
        <v>Chaudière gaz</v>
      </c>
      <c r="R5879" s="0" t="str">
        <f aca="false">E5879</f>
        <v>Gaz</v>
      </c>
      <c r="S5879" s="0" t="str">
        <f aca="false">F5879</f>
        <v>0218680404</v>
      </c>
      <c r="T5879" s="0" t="str">
        <f aca="false">G5879</f>
        <v>4</v>
      </c>
      <c r="U5879" s="0" t="n">
        <f aca="false">L5879</f>
        <v>0.679345387474673</v>
      </c>
      <c r="V5879" s="0" t="n">
        <f aca="false">K5879</f>
        <v>42.3480991465035</v>
      </c>
      <c r="W5879" s="0" t="n">
        <f aca="false">J5879</f>
        <v>462</v>
      </c>
    </row>
    <row r="5880" customFormat="false" ht="12.8" hidden="false" customHeight="false" outlineLevel="0" collapsed="false">
      <c r="A5880" s="0" t="s">
        <v>73</v>
      </c>
      <c r="B5880" s="0" t="s">
        <v>264</v>
      </c>
      <c r="C5880" s="0" t="s">
        <v>398</v>
      </c>
      <c r="D5880" s="0" t="s">
        <v>29</v>
      </c>
      <c r="E5880" s="0" t="s">
        <v>30</v>
      </c>
      <c r="F5880" s="0" t="s">
        <v>403</v>
      </c>
      <c r="G5880" s="0" t="s">
        <v>1612</v>
      </c>
      <c r="H5880" s="0" t="n">
        <v>0.92</v>
      </c>
      <c r="I5880" s="0" t="n">
        <v>10.4</v>
      </c>
      <c r="J5880" s="0" t="n">
        <v>0</v>
      </c>
      <c r="K5880" s="0" t="n">
        <f aca="false">I5880*SUMIFS(syst_chauffage!$H$3:$H$27,syst_chauffage!$B$3:$B$27,D5880,syst_chauffage!$C$3:$C$27,E5880)</f>
        <v>3</v>
      </c>
      <c r="L5880" s="12" t="n">
        <f aca="false">H5880*SUMIFS(syst_chauffage!$K$3:$K$27,syst_chauffage!$B$3:$B$27,D5880,syst_chauffage!$C$3:$C$27,E5880)</f>
        <v>0.92</v>
      </c>
      <c r="N5880" s="0" t="str">
        <f aca="false">A5880</f>
        <v>Café Hôtel Restaurant</v>
      </c>
      <c r="O5880" s="0" t="str">
        <f aca="false">B5880</f>
        <v>Hôtel avec restaurant</v>
      </c>
      <c r="P5880" s="0" t="str">
        <f aca="false">C5880</f>
        <v>Petit Hotel avec restaurant Haut de gamme</v>
      </c>
      <c r="Q5880" s="0" t="str">
        <f aca="false">D5880</f>
        <v>Electrique direct</v>
      </c>
      <c r="R5880" s="0" t="str">
        <f aca="false">E5880</f>
        <v>Electricité</v>
      </c>
      <c r="S5880" s="0" t="str">
        <f aca="false">F5880</f>
        <v>0218680602</v>
      </c>
      <c r="T5880" s="0" t="str">
        <f aca="false">G5880</f>
        <v>4</v>
      </c>
      <c r="U5880" s="0" t="n">
        <f aca="false">L5880</f>
        <v>0.92</v>
      </c>
      <c r="V5880" s="0" t="n">
        <f aca="false">K5880</f>
        <v>3</v>
      </c>
      <c r="W5880" s="0" t="n">
        <f aca="false">J5880</f>
        <v>0</v>
      </c>
    </row>
    <row r="5881" customFormat="false" ht="12.8" hidden="false" customHeight="false" outlineLevel="0" collapsed="false">
      <c r="A5881" s="0" t="s">
        <v>73</v>
      </c>
      <c r="B5881" s="0" t="s">
        <v>264</v>
      </c>
      <c r="C5881" s="0" t="s">
        <v>398</v>
      </c>
      <c r="D5881" s="0" t="s">
        <v>36</v>
      </c>
      <c r="E5881" s="0" t="s">
        <v>30</v>
      </c>
      <c r="F5881" s="0" t="s">
        <v>404</v>
      </c>
      <c r="G5881" s="0" t="s">
        <v>1612</v>
      </c>
      <c r="H5881" s="0" t="n">
        <v>2.94489544186046</v>
      </c>
      <c r="I5881" s="0" t="n">
        <v>109.344140049647</v>
      </c>
      <c r="J5881" s="0" t="n">
        <v>738</v>
      </c>
      <c r="K5881" s="0" t="n">
        <f aca="false">I5881*SUMIFS(syst_chauffage!$H$3:$H$27,syst_chauffage!$B$3:$B$27,D5881,syst_chauffage!$C$3:$C$27,E5881)</f>
        <v>67.6466381993171</v>
      </c>
      <c r="L5881" s="12" t="n">
        <f aca="false">H5881*SUMIFS(syst_chauffage!$K$3:$K$27,syst_chauffage!$B$3:$B$27,D5881,syst_chauffage!$C$3:$C$27,E5881)</f>
        <v>2.47427325480779</v>
      </c>
      <c r="N5881" s="0" t="str">
        <f aca="false">A5881</f>
        <v>Café Hôtel Restaurant</v>
      </c>
      <c r="O5881" s="0" t="str">
        <f aca="false">B5881</f>
        <v>Hôtel avec restaurant</v>
      </c>
      <c r="P5881" s="0" t="str">
        <f aca="false">C5881</f>
        <v>Petit Hotel avec restaurant Haut de gamme</v>
      </c>
      <c r="Q5881" s="0" t="str">
        <f aca="false">D5881</f>
        <v>PAC</v>
      </c>
      <c r="R5881" s="0" t="str">
        <f aca="false">E5881</f>
        <v>Electricité</v>
      </c>
      <c r="S5881" s="0" t="str">
        <f aca="false">F5881</f>
        <v>0218680902</v>
      </c>
      <c r="T5881" s="0" t="str">
        <f aca="false">G5881</f>
        <v>4</v>
      </c>
      <c r="U5881" s="0" t="n">
        <f aca="false">L5881</f>
        <v>2.47427325480779</v>
      </c>
      <c r="V5881" s="0" t="n">
        <f aca="false">K5881</f>
        <v>67.6466381993171</v>
      </c>
      <c r="W5881" s="0" t="n">
        <f aca="false">J5881</f>
        <v>738</v>
      </c>
    </row>
    <row r="5882" customFormat="false" ht="12.8" hidden="false" customHeight="false" outlineLevel="0" collapsed="false">
      <c r="A5882" s="0" t="s">
        <v>73</v>
      </c>
      <c r="B5882" s="0" t="s">
        <v>264</v>
      </c>
      <c r="C5882" s="0" t="s">
        <v>398</v>
      </c>
      <c r="D5882" s="0" t="s">
        <v>42</v>
      </c>
      <c r="E5882" s="0" t="s">
        <v>30</v>
      </c>
      <c r="F5882" s="0" t="s">
        <v>405</v>
      </c>
      <c r="G5882" s="0" t="s">
        <v>1612</v>
      </c>
      <c r="H5882" s="0" t="n">
        <v>2.80410195348837</v>
      </c>
      <c r="I5882" s="0" t="n">
        <v>56.3044990024197</v>
      </c>
      <c r="J5882" s="0" t="n">
        <v>738</v>
      </c>
      <c r="K5882" s="0" t="n">
        <f aca="false">I5882*SUMIFS(syst_chauffage!$H$3:$H$27,syst_chauffage!$B$3:$B$27,D5882,syst_chauffage!$C$3:$C$27,E5882)</f>
        <v>50.8256340897941</v>
      </c>
      <c r="L5882" s="12" t="n">
        <f aca="false">H5882*SUMIFS(syst_chauffage!$K$3:$K$27,syst_chauffage!$B$3:$B$27,D5882,syst_chauffage!$C$3:$C$27,E5882)</f>
        <v>2.49996610303434</v>
      </c>
      <c r="N5882" s="0" t="str">
        <f aca="false">A5882</f>
        <v>Café Hôtel Restaurant</v>
      </c>
      <c r="O5882" s="0" t="str">
        <f aca="false">B5882</f>
        <v>Hôtel avec restaurant</v>
      </c>
      <c r="P5882" s="0" t="str">
        <f aca="false">C5882</f>
        <v>Petit Hotel avec restaurant Haut de gamme</v>
      </c>
      <c r="Q5882" s="0" t="str">
        <f aca="false">D5882</f>
        <v>Rooftop</v>
      </c>
      <c r="R5882" s="0" t="str">
        <f aca="false">E5882</f>
        <v>Electricité</v>
      </c>
      <c r="S5882" s="0" t="str">
        <f aca="false">F5882</f>
        <v>0218681002</v>
      </c>
      <c r="T5882" s="0" t="str">
        <f aca="false">G5882</f>
        <v>4</v>
      </c>
      <c r="U5882" s="0" t="n">
        <f aca="false">L5882</f>
        <v>2.49996610303434</v>
      </c>
      <c r="V5882" s="0" t="n">
        <f aca="false">K5882</f>
        <v>50.8256340897941</v>
      </c>
      <c r="W5882" s="0" t="n">
        <f aca="false">J5882</f>
        <v>738</v>
      </c>
    </row>
    <row r="5883" customFormat="false" ht="12.8" hidden="false" customHeight="false" outlineLevel="0" collapsed="false">
      <c r="A5883" s="0" t="s">
        <v>73</v>
      </c>
      <c r="B5883" s="0" t="s">
        <v>264</v>
      </c>
      <c r="C5883" s="0" t="s">
        <v>398</v>
      </c>
      <c r="D5883" s="0" t="s">
        <v>51</v>
      </c>
      <c r="E5883" s="0" t="s">
        <v>57</v>
      </c>
      <c r="F5883" s="0" t="s">
        <v>406</v>
      </c>
      <c r="G5883" s="0" t="s">
        <v>1612</v>
      </c>
      <c r="H5883" s="0" t="n">
        <v>0.845796018009684</v>
      </c>
      <c r="I5883" s="0" t="n">
        <v>50.5161746836502</v>
      </c>
      <c r="J5883" s="0" t="n">
        <v>0</v>
      </c>
      <c r="K5883" s="0" t="n">
        <f aca="false">I5883*SUMIFS(syst_chauffage!$H$3:$H$27,syst_chauffage!$B$3:$B$27,D5883,syst_chauffage!$C$3:$C$27,E5883)</f>
        <v>107.036391484877</v>
      </c>
      <c r="L5883" s="12" t="n">
        <f aca="false">H5883*SUMIFS(syst_chauffage!$K$3:$K$27,syst_chauffage!$B$3:$B$27,D5883,syst_chauffage!$C$3:$C$27,E5883)</f>
        <v>0.845796018009684</v>
      </c>
      <c r="N5883" s="0" t="str">
        <f aca="false">A5883</f>
        <v>Café Hôtel Restaurant</v>
      </c>
      <c r="O5883" s="0" t="str">
        <f aca="false">B5883</f>
        <v>Hôtel avec restaurant</v>
      </c>
      <c r="P5883" s="0" t="str">
        <f aca="false">C5883</f>
        <v>Petit Hotel avec restaurant Haut de gamme</v>
      </c>
      <c r="Q5883" s="0" t="str">
        <f aca="false">D5883</f>
        <v>Autre système centralisé performant</v>
      </c>
      <c r="R5883" s="0" t="str">
        <f aca="false">E5883</f>
        <v>Autres</v>
      </c>
      <c r="S5883" s="0" t="str">
        <f aca="false">F5883</f>
        <v>0218682101</v>
      </c>
      <c r="T5883" s="0" t="str">
        <f aca="false">G5883</f>
        <v>4</v>
      </c>
      <c r="U5883" s="0" t="n">
        <f aca="false">L5883</f>
        <v>0.845796018009684</v>
      </c>
      <c r="V5883" s="0" t="n">
        <f aca="false">K5883</f>
        <v>107.036391484877</v>
      </c>
      <c r="W5883" s="0" t="n">
        <f aca="false">J5883</f>
        <v>0</v>
      </c>
    </row>
    <row r="5884" customFormat="false" ht="12.8" hidden="false" customHeight="false" outlineLevel="0" collapsed="false">
      <c r="A5884" s="0" t="s">
        <v>73</v>
      </c>
      <c r="B5884" s="0" t="s">
        <v>264</v>
      </c>
      <c r="C5884" s="0" t="s">
        <v>398</v>
      </c>
      <c r="D5884" s="0" t="s">
        <v>51</v>
      </c>
      <c r="E5884" s="0" t="s">
        <v>58</v>
      </c>
      <c r="F5884" s="0" t="s">
        <v>407</v>
      </c>
      <c r="G5884" s="0" t="s">
        <v>1612</v>
      </c>
      <c r="H5884" s="0" t="n">
        <v>0.823955093993061</v>
      </c>
      <c r="I5884" s="0" t="n">
        <v>50.8048180704144</v>
      </c>
      <c r="J5884" s="0" t="n">
        <v>935</v>
      </c>
      <c r="K5884" s="0" t="n">
        <f aca="false">I5884*SUMIFS(syst_chauffage!$H$3:$H$27,syst_chauffage!$B$3:$B$27,D5884,syst_chauffage!$C$3:$C$27,E5884)</f>
        <v>108.41745671341</v>
      </c>
      <c r="L5884" s="12" t="n">
        <f aca="false">H5884*SUMIFS(syst_chauffage!$K$3:$K$27,syst_chauffage!$B$3:$B$27,D5884,syst_chauffage!$C$3:$C$27,E5884)</f>
        <v>0.823955093993061</v>
      </c>
      <c r="N5884" s="0" t="str">
        <f aca="false">A5884</f>
        <v>Café Hôtel Restaurant</v>
      </c>
      <c r="O5884" s="0" t="str">
        <f aca="false">B5884</f>
        <v>Hôtel avec restaurant</v>
      </c>
      <c r="P5884" s="0" t="str">
        <f aca="false">C5884</f>
        <v>Petit Hotel avec restaurant Haut de gamme</v>
      </c>
      <c r="Q5884" s="0" t="str">
        <f aca="false">D5884</f>
        <v>Autre système centralisé performant</v>
      </c>
      <c r="R5884" s="0" t="str">
        <f aca="false">E5884</f>
        <v>Urbain</v>
      </c>
      <c r="S5884" s="0" t="str">
        <f aca="false">F5884</f>
        <v>0218682106</v>
      </c>
      <c r="T5884" s="0" t="str">
        <f aca="false">G5884</f>
        <v>4</v>
      </c>
      <c r="U5884" s="0" t="n">
        <f aca="false">L5884</f>
        <v>0.823955093993061</v>
      </c>
      <c r="V5884" s="0" t="n">
        <f aca="false">K5884</f>
        <v>108.41745671341</v>
      </c>
      <c r="W5884" s="0" t="n">
        <f aca="false">J5884</f>
        <v>935</v>
      </c>
    </row>
    <row r="5885" customFormat="false" ht="12.8" hidden="false" customHeight="false" outlineLevel="0" collapsed="false">
      <c r="A5885" s="0" t="s">
        <v>73</v>
      </c>
      <c r="B5885" s="0" t="s">
        <v>264</v>
      </c>
      <c r="C5885" s="0" t="s">
        <v>398</v>
      </c>
      <c r="D5885" s="0" t="s">
        <v>27</v>
      </c>
      <c r="E5885" s="0" t="s">
        <v>23</v>
      </c>
      <c r="F5885" s="0" t="s">
        <v>408</v>
      </c>
      <c r="G5885" s="0" t="s">
        <v>1612</v>
      </c>
      <c r="H5885" s="0" t="n">
        <v>0.752377036543849</v>
      </c>
      <c r="I5885" s="0" t="n">
        <v>35.5814425293523</v>
      </c>
      <c r="J5885" s="0" t="n">
        <v>1064</v>
      </c>
      <c r="K5885" s="0" t="n">
        <f aca="false">I5885*SUMIFS(syst_chauffage!$H$3:$H$27,syst_chauffage!$B$3:$B$27,D5885,syst_chauffage!$C$3:$C$27,E5885)</f>
        <v>91.2451630353196</v>
      </c>
      <c r="L5885" s="12" t="n">
        <f aca="false">H5885*SUMIFS(syst_chauffage!$K$3:$K$27,syst_chauffage!$B$3:$B$27,D5885,syst_chauffage!$C$3:$C$27,E5885)</f>
        <v>0.752377036543849</v>
      </c>
      <c r="N5885" s="0" t="str">
        <f aca="false">A5885</f>
        <v>Café Hôtel Restaurant</v>
      </c>
      <c r="O5885" s="0" t="str">
        <f aca="false">B5885</f>
        <v>Hôtel avec restaurant</v>
      </c>
      <c r="P5885" s="0" t="str">
        <f aca="false">C5885</f>
        <v>Petit Hotel avec restaurant Haut de gamme</v>
      </c>
      <c r="Q5885" s="0" t="str">
        <f aca="false">D5885</f>
        <v>Chaudière condensation fioul</v>
      </c>
      <c r="R5885" s="0" t="str">
        <f aca="false">E5885</f>
        <v>Fioul</v>
      </c>
      <c r="S5885" s="0" t="str">
        <f aca="false">F5885</f>
        <v>0218682303</v>
      </c>
      <c r="T5885" s="0" t="str">
        <f aca="false">G5885</f>
        <v>4</v>
      </c>
      <c r="U5885" s="0" t="n">
        <f aca="false">L5885</f>
        <v>0.752377036543849</v>
      </c>
      <c r="V5885" s="0" t="n">
        <f aca="false">K5885</f>
        <v>91.2451630353196</v>
      </c>
      <c r="W5885" s="0" t="n">
        <f aca="false">J5885</f>
        <v>1064</v>
      </c>
    </row>
    <row r="5886" customFormat="false" ht="12.8" hidden="false" customHeight="false" outlineLevel="0" collapsed="false">
      <c r="A5886" s="0" t="s">
        <v>73</v>
      </c>
      <c r="B5886" s="0" t="s">
        <v>264</v>
      </c>
      <c r="C5886" s="0" t="s">
        <v>398</v>
      </c>
      <c r="D5886" s="0" t="s">
        <v>18</v>
      </c>
      <c r="E5886" s="0" t="s">
        <v>14</v>
      </c>
      <c r="F5886" s="0" t="s">
        <v>409</v>
      </c>
      <c r="G5886" s="0" t="s">
        <v>1612</v>
      </c>
      <c r="H5886" s="0" t="n">
        <v>0.979975515103783</v>
      </c>
      <c r="I5886" s="0" t="n">
        <v>24.962670833247</v>
      </c>
      <c r="J5886" s="0" t="n">
        <v>1064</v>
      </c>
      <c r="K5886" s="0" t="n">
        <f aca="false">I5886*SUMIFS(syst_chauffage!$H$3:$H$27,syst_chauffage!$B$3:$B$27,D5886,syst_chauffage!$C$3:$C$27,E5886)</f>
        <v>68.0215037266737</v>
      </c>
      <c r="L5886" s="12" t="n">
        <f aca="false">H5886*SUMIFS(syst_chauffage!$K$3:$K$27,syst_chauffage!$B$3:$B$27,D5886,syst_chauffage!$C$3:$C$27,E5886)</f>
        <v>0.951994166736158</v>
      </c>
      <c r="N5886" s="0" t="str">
        <f aca="false">A5886</f>
        <v>Café Hôtel Restaurant</v>
      </c>
      <c r="O5886" s="0" t="str">
        <f aca="false">B5886</f>
        <v>Hôtel avec restaurant</v>
      </c>
      <c r="P5886" s="0" t="str">
        <f aca="false">C5886</f>
        <v>Petit Hotel avec restaurant Haut de gamme</v>
      </c>
      <c r="Q5886" s="0" t="str">
        <f aca="false">D5886</f>
        <v>Chaudière condensation gaz</v>
      </c>
      <c r="R5886" s="0" t="str">
        <f aca="false">E5886</f>
        <v>Gaz</v>
      </c>
      <c r="S5886" s="0" t="str">
        <f aca="false">F5886</f>
        <v>0218682404</v>
      </c>
      <c r="T5886" s="0" t="str">
        <f aca="false">G5886</f>
        <v>4</v>
      </c>
      <c r="U5886" s="0" t="n">
        <f aca="false">L5886</f>
        <v>0.951994166736158</v>
      </c>
      <c r="V5886" s="0" t="n">
        <f aca="false">K5886</f>
        <v>68.0215037266737</v>
      </c>
      <c r="W5886" s="0" t="n">
        <f aca="false">J5886</f>
        <v>1064</v>
      </c>
    </row>
    <row r="5887" customFormat="false" ht="12.8" hidden="false" customHeight="false" outlineLevel="0" collapsed="false">
      <c r="A5887" s="0" t="s">
        <v>73</v>
      </c>
      <c r="B5887" s="0" t="s">
        <v>264</v>
      </c>
      <c r="C5887" s="0" t="s">
        <v>398</v>
      </c>
      <c r="D5887" s="0" t="s">
        <v>32</v>
      </c>
      <c r="E5887" s="0" t="s">
        <v>30</v>
      </c>
      <c r="F5887" s="0" t="s">
        <v>410</v>
      </c>
      <c r="G5887" s="0" t="s">
        <v>1612</v>
      </c>
      <c r="H5887" s="0" t="n">
        <v>1</v>
      </c>
      <c r="I5887" s="0" t="n">
        <v>12</v>
      </c>
      <c r="J5887" s="0" t="n">
        <v>0</v>
      </c>
      <c r="K5887" s="0" t="n">
        <f aca="false">I5887*SUMIFS(syst_chauffage!$H$3:$H$27,syst_chauffage!$B$3:$B$27,D5887,syst_chauffage!$C$3:$C$27,E5887)</f>
        <v>12</v>
      </c>
      <c r="L5887" s="12" t="n">
        <f aca="false">H5887*SUMIFS(syst_chauffage!$K$3:$K$27,syst_chauffage!$B$3:$B$27,D5887,syst_chauffage!$C$3:$C$27,E5887)</f>
        <v>1</v>
      </c>
      <c r="N5887" s="0" t="str">
        <f aca="false">A5887</f>
        <v>Café Hôtel Restaurant</v>
      </c>
      <c r="O5887" s="0" t="str">
        <f aca="false">B5887</f>
        <v>Hôtel avec restaurant</v>
      </c>
      <c r="P5887" s="0" t="str">
        <f aca="false">C5887</f>
        <v>Petit Hotel avec restaurant Haut de gamme</v>
      </c>
      <c r="Q5887" s="0" t="str">
        <f aca="false">D5887</f>
        <v>Electrique direct performant</v>
      </c>
      <c r="R5887" s="0" t="str">
        <f aca="false">E5887</f>
        <v>Electricité</v>
      </c>
      <c r="S5887" s="0" t="str">
        <f aca="false">F5887</f>
        <v>0218682602</v>
      </c>
      <c r="T5887" s="0" t="str">
        <f aca="false">G5887</f>
        <v>4</v>
      </c>
      <c r="U5887" s="0" t="n">
        <f aca="false">L5887</f>
        <v>1</v>
      </c>
      <c r="V5887" s="0" t="n">
        <f aca="false">K5887</f>
        <v>12</v>
      </c>
      <c r="W5887" s="0" t="n">
        <f aca="false">J5887</f>
        <v>0</v>
      </c>
    </row>
    <row r="5888" customFormat="false" ht="12.8" hidden="false" customHeight="false" outlineLevel="0" collapsed="false">
      <c r="A5888" s="0" t="s">
        <v>73</v>
      </c>
      <c r="B5888" s="0" t="s">
        <v>264</v>
      </c>
      <c r="C5888" s="0" t="s">
        <v>398</v>
      </c>
      <c r="D5888" s="0" t="s">
        <v>38</v>
      </c>
      <c r="E5888" s="0" t="s">
        <v>30</v>
      </c>
      <c r="F5888" s="0" t="s">
        <v>411</v>
      </c>
      <c r="G5888" s="0" t="s">
        <v>1612</v>
      </c>
      <c r="H5888" s="0" t="n">
        <v>3.39795627906976</v>
      </c>
      <c r="I5888" s="0" t="n">
        <v>130.171595297199</v>
      </c>
      <c r="J5888" s="0" t="n">
        <v>792</v>
      </c>
      <c r="K5888" s="0" t="n">
        <f aca="false">I5888*SUMIFS(syst_chauffage!$H$3:$H$27,syst_chauffage!$B$3:$B$27,D5888,syst_chauffage!$C$3:$C$27,E5888)</f>
        <v>131.576641721235</v>
      </c>
      <c r="L5888" s="12" t="n">
        <f aca="false">H5888*SUMIFS(syst_chauffage!$K$3:$K$27,syst_chauffage!$B$3:$B$27,D5888,syst_chauffage!$C$3:$C$27,E5888)</f>
        <v>3.03986496519792</v>
      </c>
      <c r="N5888" s="0" t="str">
        <f aca="false">A5888</f>
        <v>Café Hôtel Restaurant</v>
      </c>
      <c r="O5888" s="0" t="str">
        <f aca="false">B5888</f>
        <v>Hôtel avec restaurant</v>
      </c>
      <c r="P5888" s="0" t="str">
        <f aca="false">C5888</f>
        <v>Petit Hotel avec restaurant Haut de gamme</v>
      </c>
      <c r="Q5888" s="0" t="str">
        <f aca="false">D5888</f>
        <v>PAC performant</v>
      </c>
      <c r="R5888" s="0" t="str">
        <f aca="false">E5888</f>
        <v>Electricité</v>
      </c>
      <c r="S5888" s="0" t="str">
        <f aca="false">F5888</f>
        <v>0218682902</v>
      </c>
      <c r="T5888" s="0" t="str">
        <f aca="false">G5888</f>
        <v>4</v>
      </c>
      <c r="U5888" s="0" t="n">
        <f aca="false">L5888</f>
        <v>3.03986496519792</v>
      </c>
      <c r="V5888" s="0" t="n">
        <f aca="false">K5888</f>
        <v>131.576641721235</v>
      </c>
      <c r="W5888" s="0" t="n">
        <f aca="false">J5888</f>
        <v>792</v>
      </c>
    </row>
    <row r="5889" customFormat="false" ht="12.8" hidden="false" customHeight="false" outlineLevel="0" collapsed="false">
      <c r="A5889" s="0" t="s">
        <v>73</v>
      </c>
      <c r="B5889" s="0" t="s">
        <v>264</v>
      </c>
      <c r="C5889" s="0" t="s">
        <v>398</v>
      </c>
      <c r="D5889" s="0" t="s">
        <v>46</v>
      </c>
      <c r="E5889" s="0" t="s">
        <v>30</v>
      </c>
      <c r="F5889" s="0" t="s">
        <v>412</v>
      </c>
      <c r="G5889" s="0" t="s">
        <v>1612</v>
      </c>
      <c r="H5889" s="0" t="n">
        <v>3.32861023255814</v>
      </c>
      <c r="I5889" s="0" t="n">
        <v>67.0291654790711</v>
      </c>
      <c r="J5889" s="0" t="n">
        <v>792</v>
      </c>
      <c r="K5889" s="0" t="n">
        <f aca="false">I5889*SUMIFS(syst_chauffage!$H$3:$H$27,syst_chauffage!$B$3:$B$27,D5889,syst_chauffage!$C$3:$C$27,E5889)</f>
        <v>116.28940074213</v>
      </c>
      <c r="L5889" s="12" t="n">
        <f aca="false">H5889*SUMIFS(syst_chauffage!$K$3:$K$27,syst_chauffage!$B$3:$B$27,D5889,syst_chauffage!$C$3:$C$27,E5889)</f>
        <v>3.00077723502174</v>
      </c>
      <c r="N5889" s="0" t="str">
        <f aca="false">A5889</f>
        <v>Café Hôtel Restaurant</v>
      </c>
      <c r="O5889" s="0" t="str">
        <f aca="false">B5889</f>
        <v>Hôtel avec restaurant</v>
      </c>
      <c r="P5889" s="0" t="str">
        <f aca="false">C5889</f>
        <v>Petit Hotel avec restaurant Haut de gamme</v>
      </c>
      <c r="Q5889" s="0" t="str">
        <f aca="false">D5889</f>
        <v>Rooftop performant</v>
      </c>
      <c r="R5889" s="0" t="str">
        <f aca="false">E5889</f>
        <v>Electricité</v>
      </c>
      <c r="S5889" s="0" t="str">
        <f aca="false">F5889</f>
        <v>0218683002</v>
      </c>
      <c r="T5889" s="0" t="str">
        <f aca="false">G5889</f>
        <v>4</v>
      </c>
      <c r="U5889" s="0" t="n">
        <f aca="false">L5889</f>
        <v>3.00077723502174</v>
      </c>
      <c r="V5889" s="0" t="n">
        <f aca="false">K5889</f>
        <v>116.28940074213</v>
      </c>
      <c r="W5889" s="0" t="n">
        <f aca="false">J5889</f>
        <v>792</v>
      </c>
    </row>
    <row r="5890" customFormat="false" ht="12.8" hidden="false" customHeight="false" outlineLevel="0" collapsed="false">
      <c r="A5890" s="0" t="s">
        <v>73</v>
      </c>
      <c r="B5890" s="0" t="s">
        <v>264</v>
      </c>
      <c r="C5890" s="0" t="s">
        <v>413</v>
      </c>
      <c r="D5890" s="0" t="s">
        <v>19</v>
      </c>
      <c r="E5890" s="0" t="s">
        <v>58</v>
      </c>
      <c r="F5890" s="0" t="s">
        <v>414</v>
      </c>
      <c r="G5890" s="0" t="s">
        <v>1612</v>
      </c>
      <c r="H5890" s="0" t="n">
        <v>0.728</v>
      </c>
      <c r="I5890" s="0" t="n">
        <v>39.0366733991905</v>
      </c>
      <c r="J5890" s="0" t="n">
        <v>935</v>
      </c>
      <c r="K5890" s="0" t="n">
        <f aca="false">I5890*SUMIFS(syst_chauffage!$H$3:$H$27,syst_chauffage!$B$3:$B$27,D5890,syst_chauffage!$C$3:$C$27,E5890)</f>
        <v>64.2133599083517</v>
      </c>
      <c r="L5890" s="12" t="n">
        <f aca="false">H5890*SUMIFS(syst_chauffage!$K$3:$K$27,syst_chauffage!$B$3:$B$27,D5890,syst_chauffage!$C$3:$C$27,E5890)</f>
        <v>0.728</v>
      </c>
      <c r="N5890" s="0" t="str">
        <f aca="false">A5890</f>
        <v>Café Hôtel Restaurant</v>
      </c>
      <c r="O5890" s="0" t="str">
        <f aca="false">B5890</f>
        <v>Hôtel avec restaurant</v>
      </c>
      <c r="P5890" s="0" t="str">
        <f aca="false">C5890</f>
        <v>Petit Hotel avec restaurant Luxe</v>
      </c>
      <c r="Q5890" s="0" t="str">
        <f aca="false">D5890</f>
        <v>Autre système centralisé</v>
      </c>
      <c r="R5890" s="0" t="str">
        <f aca="false">E5890</f>
        <v>Urbain</v>
      </c>
      <c r="S5890" s="0" t="str">
        <f aca="false">F5890</f>
        <v>0218690106</v>
      </c>
      <c r="T5890" s="0" t="str">
        <f aca="false">G5890</f>
        <v>4</v>
      </c>
      <c r="U5890" s="0" t="n">
        <f aca="false">L5890</f>
        <v>0.728</v>
      </c>
      <c r="V5890" s="0" t="n">
        <f aca="false">K5890</f>
        <v>64.2133599083517</v>
      </c>
      <c r="W5890" s="0" t="n">
        <f aca="false">J5890</f>
        <v>935</v>
      </c>
    </row>
    <row r="5891" customFormat="false" ht="12.8" hidden="false" customHeight="false" outlineLevel="0" collapsed="false">
      <c r="A5891" s="0" t="s">
        <v>73</v>
      </c>
      <c r="B5891" s="0" t="s">
        <v>264</v>
      </c>
      <c r="C5891" s="0" t="s">
        <v>413</v>
      </c>
      <c r="D5891" s="0" t="s">
        <v>22</v>
      </c>
      <c r="E5891" s="0" t="s">
        <v>23</v>
      </c>
      <c r="F5891" s="0" t="s">
        <v>415</v>
      </c>
      <c r="G5891" s="0" t="s">
        <v>1612</v>
      </c>
      <c r="H5891" s="0" t="n">
        <v>0.573095434406381</v>
      </c>
      <c r="I5891" s="0" t="n">
        <v>26.0473434209598</v>
      </c>
      <c r="J5891" s="0" t="n">
        <v>0</v>
      </c>
      <c r="K5891" s="0" t="n">
        <f aca="false">I5891*SUMIFS(syst_chauffage!$H$3:$H$27,syst_chauffage!$B$3:$B$27,D5891,syst_chauffage!$C$3:$C$27,E5891)</f>
        <v>45.8699580437844</v>
      </c>
      <c r="L5891" s="12" t="n">
        <f aca="false">H5891*SUMIFS(syst_chauffage!$K$3:$K$27,syst_chauffage!$B$3:$B$27,D5891,syst_chauffage!$C$3:$C$27,E5891)</f>
        <v>0.573095434406381</v>
      </c>
      <c r="N5891" s="0" t="str">
        <f aca="false">A5891</f>
        <v>Café Hôtel Restaurant</v>
      </c>
      <c r="O5891" s="0" t="str">
        <f aca="false">B5891</f>
        <v>Hôtel avec restaurant</v>
      </c>
      <c r="P5891" s="0" t="str">
        <f aca="false">C5891</f>
        <v>Petit Hotel avec restaurant Luxe</v>
      </c>
      <c r="Q5891" s="0" t="str">
        <f aca="false">D5891</f>
        <v>Chaudière fioul</v>
      </c>
      <c r="R5891" s="0" t="str">
        <f aca="false">E5891</f>
        <v>Fioul</v>
      </c>
      <c r="S5891" s="0" t="str">
        <f aca="false">F5891</f>
        <v>0218690303</v>
      </c>
      <c r="T5891" s="0" t="str">
        <f aca="false">G5891</f>
        <v>4</v>
      </c>
      <c r="U5891" s="0" t="n">
        <f aca="false">L5891</f>
        <v>0.573095434406381</v>
      </c>
      <c r="V5891" s="0" t="n">
        <f aca="false">K5891</f>
        <v>45.8699580437844</v>
      </c>
      <c r="W5891" s="0" t="n">
        <f aca="false">J5891</f>
        <v>0</v>
      </c>
    </row>
    <row r="5892" customFormat="false" ht="12.8" hidden="false" customHeight="false" outlineLevel="0" collapsed="false">
      <c r="A5892" s="0" t="s">
        <v>73</v>
      </c>
      <c r="B5892" s="0" t="s">
        <v>264</v>
      </c>
      <c r="C5892" s="0" t="s">
        <v>413</v>
      </c>
      <c r="D5892" s="0" t="s">
        <v>13</v>
      </c>
      <c r="E5892" s="0" t="s">
        <v>14</v>
      </c>
      <c r="F5892" s="0" t="s">
        <v>416</v>
      </c>
      <c r="G5892" s="0" t="s">
        <v>1612</v>
      </c>
      <c r="H5892" s="0" t="n">
        <v>0.688808507167761</v>
      </c>
      <c r="I5892" s="0" t="n">
        <v>18.7692034355441</v>
      </c>
      <c r="J5892" s="0" t="n">
        <v>462</v>
      </c>
      <c r="K5892" s="0" t="n">
        <f aca="false">I5892*SUMIFS(syst_chauffage!$H$3:$H$27,syst_chauffage!$B$3:$B$27,D5892,syst_chauffage!$C$3:$C$27,E5892)</f>
        <v>37.9061281666629</v>
      </c>
      <c r="L5892" s="12" t="n">
        <f aca="false">H5892*SUMIFS(syst_chauffage!$K$3:$K$27,syst_chauffage!$B$3:$B$27,D5892,syst_chauffage!$C$3:$C$27,E5892)</f>
        <v>0.688808507167761</v>
      </c>
      <c r="N5892" s="0" t="str">
        <f aca="false">A5892</f>
        <v>Café Hôtel Restaurant</v>
      </c>
      <c r="O5892" s="0" t="str">
        <f aca="false">B5892</f>
        <v>Hôtel avec restaurant</v>
      </c>
      <c r="P5892" s="0" t="str">
        <f aca="false">C5892</f>
        <v>Petit Hotel avec restaurant Luxe</v>
      </c>
      <c r="Q5892" s="0" t="str">
        <f aca="false">D5892</f>
        <v>Chaudière gaz</v>
      </c>
      <c r="R5892" s="0" t="str">
        <f aca="false">E5892</f>
        <v>Gaz</v>
      </c>
      <c r="S5892" s="0" t="str">
        <f aca="false">F5892</f>
        <v>0218690404</v>
      </c>
      <c r="T5892" s="0" t="str">
        <f aca="false">G5892</f>
        <v>4</v>
      </c>
      <c r="U5892" s="0" t="n">
        <f aca="false">L5892</f>
        <v>0.688808507167761</v>
      </c>
      <c r="V5892" s="0" t="n">
        <f aca="false">K5892</f>
        <v>37.9061281666629</v>
      </c>
      <c r="W5892" s="0" t="n">
        <f aca="false">J5892</f>
        <v>462</v>
      </c>
    </row>
    <row r="5893" customFormat="false" ht="12.8" hidden="false" customHeight="false" outlineLevel="0" collapsed="false">
      <c r="A5893" s="0" t="s">
        <v>73</v>
      </c>
      <c r="B5893" s="0" t="s">
        <v>264</v>
      </c>
      <c r="C5893" s="0" t="s">
        <v>413</v>
      </c>
      <c r="D5893" s="0" t="s">
        <v>29</v>
      </c>
      <c r="E5893" s="0" t="s">
        <v>30</v>
      </c>
      <c r="F5893" s="0" t="s">
        <v>417</v>
      </c>
      <c r="G5893" s="0" t="s">
        <v>1612</v>
      </c>
      <c r="H5893" s="0" t="n">
        <v>0.92</v>
      </c>
      <c r="I5893" s="0" t="n">
        <v>10.4</v>
      </c>
      <c r="J5893" s="0" t="n">
        <v>0</v>
      </c>
      <c r="K5893" s="0" t="n">
        <f aca="false">I5893*SUMIFS(syst_chauffage!$H$3:$H$27,syst_chauffage!$B$3:$B$27,D5893,syst_chauffage!$C$3:$C$27,E5893)</f>
        <v>3</v>
      </c>
      <c r="L5893" s="12" t="n">
        <f aca="false">H5893*SUMIFS(syst_chauffage!$K$3:$K$27,syst_chauffage!$B$3:$B$27,D5893,syst_chauffage!$C$3:$C$27,E5893)</f>
        <v>0.92</v>
      </c>
      <c r="N5893" s="0" t="str">
        <f aca="false">A5893</f>
        <v>Café Hôtel Restaurant</v>
      </c>
      <c r="O5893" s="0" t="str">
        <f aca="false">B5893</f>
        <v>Hôtel avec restaurant</v>
      </c>
      <c r="P5893" s="0" t="str">
        <f aca="false">C5893</f>
        <v>Petit Hotel avec restaurant Luxe</v>
      </c>
      <c r="Q5893" s="0" t="str">
        <f aca="false">D5893</f>
        <v>Electrique direct</v>
      </c>
      <c r="R5893" s="0" t="str">
        <f aca="false">E5893</f>
        <v>Electricité</v>
      </c>
      <c r="S5893" s="0" t="str">
        <f aca="false">F5893</f>
        <v>0218690602</v>
      </c>
      <c r="T5893" s="0" t="str">
        <f aca="false">G5893</f>
        <v>4</v>
      </c>
      <c r="U5893" s="0" t="n">
        <f aca="false">L5893</f>
        <v>0.92</v>
      </c>
      <c r="V5893" s="0" t="n">
        <f aca="false">K5893</f>
        <v>3</v>
      </c>
      <c r="W5893" s="0" t="n">
        <f aca="false">J5893</f>
        <v>0</v>
      </c>
    </row>
    <row r="5894" customFormat="false" ht="12.8" hidden="false" customHeight="false" outlineLevel="0" collapsed="false">
      <c r="A5894" s="0" t="s">
        <v>73</v>
      </c>
      <c r="B5894" s="0" t="s">
        <v>264</v>
      </c>
      <c r="C5894" s="0" t="s">
        <v>413</v>
      </c>
      <c r="D5894" s="0" t="s">
        <v>36</v>
      </c>
      <c r="E5894" s="0" t="s">
        <v>30</v>
      </c>
      <c r="F5894" s="0" t="s">
        <v>418</v>
      </c>
      <c r="G5894" s="0" t="s">
        <v>1612</v>
      </c>
      <c r="H5894" s="0" t="n">
        <v>2.94489544186046</v>
      </c>
      <c r="I5894" s="0" t="n">
        <v>103.403974125127</v>
      </c>
      <c r="J5894" s="0" t="n">
        <v>738</v>
      </c>
      <c r="K5894" s="0" t="n">
        <f aca="false">I5894*SUMIFS(syst_chauffage!$H$3:$H$27,syst_chauffage!$B$3:$B$27,D5894,syst_chauffage!$C$3:$C$27,E5894)</f>
        <v>63.9717064200972</v>
      </c>
      <c r="L5894" s="12" t="n">
        <f aca="false">H5894*SUMIFS(syst_chauffage!$K$3:$K$27,syst_chauffage!$B$3:$B$27,D5894,syst_chauffage!$C$3:$C$27,E5894)</f>
        <v>2.47427325480779</v>
      </c>
      <c r="N5894" s="0" t="str">
        <f aca="false">A5894</f>
        <v>Café Hôtel Restaurant</v>
      </c>
      <c r="O5894" s="0" t="str">
        <f aca="false">B5894</f>
        <v>Hôtel avec restaurant</v>
      </c>
      <c r="P5894" s="0" t="str">
        <f aca="false">C5894</f>
        <v>Petit Hotel avec restaurant Luxe</v>
      </c>
      <c r="Q5894" s="0" t="str">
        <f aca="false">D5894</f>
        <v>PAC</v>
      </c>
      <c r="R5894" s="0" t="str">
        <f aca="false">E5894</f>
        <v>Electricité</v>
      </c>
      <c r="S5894" s="0" t="str">
        <f aca="false">F5894</f>
        <v>0218690902</v>
      </c>
      <c r="T5894" s="0" t="str">
        <f aca="false">G5894</f>
        <v>4</v>
      </c>
      <c r="U5894" s="0" t="n">
        <f aca="false">L5894</f>
        <v>2.47427325480779</v>
      </c>
      <c r="V5894" s="0" t="n">
        <f aca="false">K5894</f>
        <v>63.9717064200972</v>
      </c>
      <c r="W5894" s="0" t="n">
        <f aca="false">J5894</f>
        <v>738</v>
      </c>
    </row>
    <row r="5895" customFormat="false" ht="12.8" hidden="false" customHeight="false" outlineLevel="0" collapsed="false">
      <c r="A5895" s="0" t="s">
        <v>73</v>
      </c>
      <c r="B5895" s="0" t="s">
        <v>264</v>
      </c>
      <c r="C5895" s="0" t="s">
        <v>413</v>
      </c>
      <c r="D5895" s="0" t="s">
        <v>42</v>
      </c>
      <c r="E5895" s="0" t="s">
        <v>30</v>
      </c>
      <c r="F5895" s="0" t="s">
        <v>419</v>
      </c>
      <c r="G5895" s="0" t="s">
        <v>1612</v>
      </c>
      <c r="H5895" s="0" t="n">
        <v>2.80410195348837</v>
      </c>
      <c r="I5895" s="0" t="n">
        <v>48.8296919182732</v>
      </c>
      <c r="J5895" s="0" t="n">
        <v>738</v>
      </c>
      <c r="K5895" s="0" t="n">
        <f aca="false">I5895*SUMIFS(syst_chauffage!$H$3:$H$27,syst_chauffage!$B$3:$B$27,D5895,syst_chauffage!$C$3:$C$27,E5895)</f>
        <v>44.0781837708719</v>
      </c>
      <c r="L5895" s="12" t="n">
        <f aca="false">H5895*SUMIFS(syst_chauffage!$K$3:$K$27,syst_chauffage!$B$3:$B$27,D5895,syst_chauffage!$C$3:$C$27,E5895)</f>
        <v>2.49996610303434</v>
      </c>
      <c r="N5895" s="0" t="str">
        <f aca="false">A5895</f>
        <v>Café Hôtel Restaurant</v>
      </c>
      <c r="O5895" s="0" t="str">
        <f aca="false">B5895</f>
        <v>Hôtel avec restaurant</v>
      </c>
      <c r="P5895" s="0" t="str">
        <f aca="false">C5895</f>
        <v>Petit Hotel avec restaurant Luxe</v>
      </c>
      <c r="Q5895" s="0" t="str">
        <f aca="false">D5895</f>
        <v>Rooftop</v>
      </c>
      <c r="R5895" s="0" t="str">
        <f aca="false">E5895</f>
        <v>Electricité</v>
      </c>
      <c r="S5895" s="0" t="str">
        <f aca="false">F5895</f>
        <v>0218691002</v>
      </c>
      <c r="T5895" s="0" t="str">
        <f aca="false">G5895</f>
        <v>4</v>
      </c>
      <c r="U5895" s="0" t="n">
        <f aca="false">L5895</f>
        <v>2.49996610303434</v>
      </c>
      <c r="V5895" s="0" t="n">
        <f aca="false">K5895</f>
        <v>44.0781837708719</v>
      </c>
      <c r="W5895" s="0" t="n">
        <f aca="false">J5895</f>
        <v>738</v>
      </c>
    </row>
    <row r="5896" customFormat="false" ht="12.8" hidden="false" customHeight="false" outlineLevel="0" collapsed="false">
      <c r="A5896" s="0" t="s">
        <v>73</v>
      </c>
      <c r="B5896" s="0" t="s">
        <v>264</v>
      </c>
      <c r="C5896" s="0" t="s">
        <v>413</v>
      </c>
      <c r="D5896" s="0" t="s">
        <v>51</v>
      </c>
      <c r="E5896" s="0" t="s">
        <v>58</v>
      </c>
      <c r="F5896" s="0" t="s">
        <v>420</v>
      </c>
      <c r="G5896" s="0" t="s">
        <v>1612</v>
      </c>
      <c r="H5896" s="0" t="n">
        <v>0.84</v>
      </c>
      <c r="I5896" s="0" t="n">
        <v>46.4722302371316</v>
      </c>
      <c r="J5896" s="0" t="n">
        <v>935</v>
      </c>
      <c r="K5896" s="0" t="n">
        <f aca="false">I5896*SUMIFS(syst_chauffage!$H$3:$H$27,syst_chauffage!$B$3:$B$27,D5896,syst_chauffage!$C$3:$C$27,E5896)</f>
        <v>99.1717164133273</v>
      </c>
      <c r="L5896" s="12" t="n">
        <f aca="false">H5896*SUMIFS(syst_chauffage!$K$3:$K$27,syst_chauffage!$B$3:$B$27,D5896,syst_chauffage!$C$3:$C$27,E5896)</f>
        <v>0.84</v>
      </c>
      <c r="N5896" s="0" t="str">
        <f aca="false">A5896</f>
        <v>Café Hôtel Restaurant</v>
      </c>
      <c r="O5896" s="0" t="str">
        <f aca="false">B5896</f>
        <v>Hôtel avec restaurant</v>
      </c>
      <c r="P5896" s="0" t="str">
        <f aca="false">C5896</f>
        <v>Petit Hotel avec restaurant Luxe</v>
      </c>
      <c r="Q5896" s="0" t="str">
        <f aca="false">D5896</f>
        <v>Autre système centralisé performant</v>
      </c>
      <c r="R5896" s="0" t="str">
        <f aca="false">E5896</f>
        <v>Urbain</v>
      </c>
      <c r="S5896" s="0" t="str">
        <f aca="false">F5896</f>
        <v>0218692106</v>
      </c>
      <c r="T5896" s="0" t="str">
        <f aca="false">G5896</f>
        <v>4</v>
      </c>
      <c r="U5896" s="0" t="n">
        <f aca="false">L5896</f>
        <v>0.84</v>
      </c>
      <c r="V5896" s="0" t="n">
        <f aca="false">K5896</f>
        <v>99.1717164133273</v>
      </c>
      <c r="W5896" s="0" t="n">
        <f aca="false">J5896</f>
        <v>935</v>
      </c>
    </row>
    <row r="5897" customFormat="false" ht="12.8" hidden="false" customHeight="false" outlineLevel="0" collapsed="false">
      <c r="A5897" s="0" t="s">
        <v>73</v>
      </c>
      <c r="B5897" s="0" t="s">
        <v>264</v>
      </c>
      <c r="C5897" s="0" t="s">
        <v>413</v>
      </c>
      <c r="D5897" s="0" t="s">
        <v>27</v>
      </c>
      <c r="E5897" s="0" t="s">
        <v>23</v>
      </c>
      <c r="F5897" s="0" t="s">
        <v>421</v>
      </c>
      <c r="G5897" s="0" t="s">
        <v>1612</v>
      </c>
      <c r="H5897" s="0" t="n">
        <v>0.760442591056032</v>
      </c>
      <c r="I5897" s="0" t="n">
        <v>31.0087421678093</v>
      </c>
      <c r="J5897" s="0" t="n">
        <v>1064</v>
      </c>
      <c r="K5897" s="0" t="n">
        <f aca="false">I5897*SUMIFS(syst_chauffage!$H$3:$H$27,syst_chauffage!$B$3:$B$27,D5897,syst_chauffage!$C$3:$C$27,E5897)</f>
        <v>79.5189158586779</v>
      </c>
      <c r="L5897" s="12" t="n">
        <f aca="false">H5897*SUMIFS(syst_chauffage!$K$3:$K$27,syst_chauffage!$B$3:$B$27,D5897,syst_chauffage!$C$3:$C$27,E5897)</f>
        <v>0.760442591056032</v>
      </c>
      <c r="N5897" s="0" t="str">
        <f aca="false">A5897</f>
        <v>Café Hôtel Restaurant</v>
      </c>
      <c r="O5897" s="0" t="str">
        <f aca="false">B5897</f>
        <v>Hôtel avec restaurant</v>
      </c>
      <c r="P5897" s="0" t="str">
        <f aca="false">C5897</f>
        <v>Petit Hotel avec restaurant Luxe</v>
      </c>
      <c r="Q5897" s="0" t="str">
        <f aca="false">D5897</f>
        <v>Chaudière condensation fioul</v>
      </c>
      <c r="R5897" s="0" t="str">
        <f aca="false">E5897</f>
        <v>Fioul</v>
      </c>
      <c r="S5897" s="0" t="str">
        <f aca="false">F5897</f>
        <v>0218692303</v>
      </c>
      <c r="T5897" s="0" t="str">
        <f aca="false">G5897</f>
        <v>4</v>
      </c>
      <c r="U5897" s="0" t="n">
        <f aca="false">L5897</f>
        <v>0.760442591056032</v>
      </c>
      <c r="V5897" s="0" t="n">
        <f aca="false">K5897</f>
        <v>79.5189158586779</v>
      </c>
      <c r="W5897" s="0" t="n">
        <f aca="false">J5897</f>
        <v>1064</v>
      </c>
    </row>
    <row r="5898" customFormat="false" ht="12.8" hidden="false" customHeight="false" outlineLevel="0" collapsed="false">
      <c r="A5898" s="0" t="s">
        <v>73</v>
      </c>
      <c r="B5898" s="0" t="s">
        <v>264</v>
      </c>
      <c r="C5898" s="0" t="s">
        <v>413</v>
      </c>
      <c r="D5898" s="0" t="s">
        <v>18</v>
      </c>
      <c r="E5898" s="0" t="s">
        <v>14</v>
      </c>
      <c r="F5898" s="0" t="s">
        <v>422</v>
      </c>
      <c r="G5898" s="0" t="s">
        <v>1612</v>
      </c>
      <c r="H5898" s="0" t="n">
        <v>0.98804509048525</v>
      </c>
      <c r="I5898" s="0" t="n">
        <v>22.3442898042191</v>
      </c>
      <c r="J5898" s="0" t="n">
        <v>1064</v>
      </c>
      <c r="K5898" s="0" t="n">
        <f aca="false">I5898*SUMIFS(syst_chauffage!$H$3:$H$27,syst_chauffage!$B$3:$B$27,D5898,syst_chauffage!$C$3:$C$27,E5898)</f>
        <v>60.8866015315665</v>
      </c>
      <c r="L5898" s="12" t="n">
        <f aca="false">H5898*SUMIFS(syst_chauffage!$K$3:$K$27,syst_chauffage!$B$3:$B$27,D5898,syst_chauffage!$C$3:$C$27,E5898)</f>
        <v>0.959833330646678</v>
      </c>
      <c r="N5898" s="0" t="str">
        <f aca="false">A5898</f>
        <v>Café Hôtel Restaurant</v>
      </c>
      <c r="O5898" s="0" t="str">
        <f aca="false">B5898</f>
        <v>Hôtel avec restaurant</v>
      </c>
      <c r="P5898" s="0" t="str">
        <f aca="false">C5898</f>
        <v>Petit Hotel avec restaurant Luxe</v>
      </c>
      <c r="Q5898" s="0" t="str">
        <f aca="false">D5898</f>
        <v>Chaudière condensation gaz</v>
      </c>
      <c r="R5898" s="0" t="str">
        <f aca="false">E5898</f>
        <v>Gaz</v>
      </c>
      <c r="S5898" s="0" t="str">
        <f aca="false">F5898</f>
        <v>0218692404</v>
      </c>
      <c r="T5898" s="0" t="str">
        <f aca="false">G5898</f>
        <v>4</v>
      </c>
      <c r="U5898" s="0" t="n">
        <f aca="false">L5898</f>
        <v>0.959833330646678</v>
      </c>
      <c r="V5898" s="0" t="n">
        <f aca="false">K5898</f>
        <v>60.8866015315665</v>
      </c>
      <c r="W5898" s="0" t="n">
        <f aca="false">J5898</f>
        <v>1064</v>
      </c>
    </row>
    <row r="5899" customFormat="false" ht="12.8" hidden="false" customHeight="false" outlineLevel="0" collapsed="false">
      <c r="A5899" s="0" t="s">
        <v>73</v>
      </c>
      <c r="B5899" s="0" t="s">
        <v>264</v>
      </c>
      <c r="C5899" s="0" t="s">
        <v>413</v>
      </c>
      <c r="D5899" s="0" t="s">
        <v>32</v>
      </c>
      <c r="E5899" s="0" t="s">
        <v>30</v>
      </c>
      <c r="F5899" s="0" t="s">
        <v>423</v>
      </c>
      <c r="G5899" s="0" t="s">
        <v>1612</v>
      </c>
      <c r="H5899" s="0" t="n">
        <v>1</v>
      </c>
      <c r="I5899" s="0" t="n">
        <v>12</v>
      </c>
      <c r="J5899" s="0" t="n">
        <v>0</v>
      </c>
      <c r="K5899" s="0" t="n">
        <f aca="false">I5899*SUMIFS(syst_chauffage!$H$3:$H$27,syst_chauffage!$B$3:$B$27,D5899,syst_chauffage!$C$3:$C$27,E5899)</f>
        <v>12</v>
      </c>
      <c r="L5899" s="12" t="n">
        <f aca="false">H5899*SUMIFS(syst_chauffage!$K$3:$K$27,syst_chauffage!$B$3:$B$27,D5899,syst_chauffage!$C$3:$C$27,E5899)</f>
        <v>1</v>
      </c>
      <c r="N5899" s="0" t="str">
        <f aca="false">A5899</f>
        <v>Café Hôtel Restaurant</v>
      </c>
      <c r="O5899" s="0" t="str">
        <f aca="false">B5899</f>
        <v>Hôtel avec restaurant</v>
      </c>
      <c r="P5899" s="0" t="str">
        <f aca="false">C5899</f>
        <v>Petit Hotel avec restaurant Luxe</v>
      </c>
      <c r="Q5899" s="0" t="str">
        <f aca="false">D5899</f>
        <v>Electrique direct performant</v>
      </c>
      <c r="R5899" s="0" t="str">
        <f aca="false">E5899</f>
        <v>Electricité</v>
      </c>
      <c r="S5899" s="0" t="str">
        <f aca="false">F5899</f>
        <v>0218692602</v>
      </c>
      <c r="T5899" s="0" t="str">
        <f aca="false">G5899</f>
        <v>4</v>
      </c>
      <c r="U5899" s="0" t="n">
        <f aca="false">L5899</f>
        <v>1</v>
      </c>
      <c r="V5899" s="0" t="n">
        <f aca="false">K5899</f>
        <v>12</v>
      </c>
      <c r="W5899" s="0" t="n">
        <f aca="false">J5899</f>
        <v>0</v>
      </c>
    </row>
    <row r="5900" customFormat="false" ht="12.8" hidden="false" customHeight="false" outlineLevel="0" collapsed="false">
      <c r="A5900" s="0" t="s">
        <v>73</v>
      </c>
      <c r="B5900" s="0" t="s">
        <v>264</v>
      </c>
      <c r="C5900" s="0" t="s">
        <v>413</v>
      </c>
      <c r="D5900" s="0" t="s">
        <v>38</v>
      </c>
      <c r="E5900" s="0" t="s">
        <v>30</v>
      </c>
      <c r="F5900" s="0" t="s">
        <v>424</v>
      </c>
      <c r="G5900" s="0" t="s">
        <v>1612</v>
      </c>
      <c r="H5900" s="0" t="n">
        <v>3.39795627906976</v>
      </c>
      <c r="I5900" s="0" t="n">
        <v>123.09996919658</v>
      </c>
      <c r="J5900" s="0" t="n">
        <v>792</v>
      </c>
      <c r="K5900" s="0" t="n">
        <f aca="false">I5900*SUMIFS(syst_chauffage!$H$3:$H$27,syst_chauffage!$B$3:$B$27,D5900,syst_chauffage!$C$3:$C$27,E5900)</f>
        <v>124.428685888756</v>
      </c>
      <c r="L5900" s="12" t="n">
        <f aca="false">H5900*SUMIFS(syst_chauffage!$K$3:$K$27,syst_chauffage!$B$3:$B$27,D5900,syst_chauffage!$C$3:$C$27,E5900)</f>
        <v>3.03986496519792</v>
      </c>
      <c r="N5900" s="0" t="str">
        <f aca="false">A5900</f>
        <v>Café Hôtel Restaurant</v>
      </c>
      <c r="O5900" s="0" t="str">
        <f aca="false">B5900</f>
        <v>Hôtel avec restaurant</v>
      </c>
      <c r="P5900" s="0" t="str">
        <f aca="false">C5900</f>
        <v>Petit Hotel avec restaurant Luxe</v>
      </c>
      <c r="Q5900" s="0" t="str">
        <f aca="false">D5900</f>
        <v>PAC performant</v>
      </c>
      <c r="R5900" s="0" t="str">
        <f aca="false">E5900</f>
        <v>Electricité</v>
      </c>
      <c r="S5900" s="0" t="str">
        <f aca="false">F5900</f>
        <v>0218692902</v>
      </c>
      <c r="T5900" s="0" t="str">
        <f aca="false">G5900</f>
        <v>4</v>
      </c>
      <c r="U5900" s="0" t="n">
        <f aca="false">L5900</f>
        <v>3.03986496519792</v>
      </c>
      <c r="V5900" s="0" t="n">
        <f aca="false">K5900</f>
        <v>124.428685888756</v>
      </c>
      <c r="W5900" s="0" t="n">
        <f aca="false">J5900</f>
        <v>792</v>
      </c>
    </row>
    <row r="5901" customFormat="false" ht="12.8" hidden="false" customHeight="false" outlineLevel="0" collapsed="false">
      <c r="A5901" s="0" t="s">
        <v>73</v>
      </c>
      <c r="B5901" s="0" t="s">
        <v>264</v>
      </c>
      <c r="C5901" s="0" t="s">
        <v>413</v>
      </c>
      <c r="D5901" s="0" t="s">
        <v>46</v>
      </c>
      <c r="E5901" s="0" t="s">
        <v>30</v>
      </c>
      <c r="F5901" s="0" t="s">
        <v>425</v>
      </c>
      <c r="G5901" s="0" t="s">
        <v>1612</v>
      </c>
      <c r="H5901" s="0" t="n">
        <v>3.32861023255814</v>
      </c>
      <c r="I5901" s="0" t="n">
        <v>58.1305856169919</v>
      </c>
      <c r="J5901" s="0" t="n">
        <v>792</v>
      </c>
      <c r="K5901" s="0" t="n">
        <f aca="false">I5901*SUMIFS(syst_chauffage!$H$3:$H$27,syst_chauffage!$B$3:$B$27,D5901,syst_chauffage!$C$3:$C$27,E5901)</f>
        <v>100.851187954888</v>
      </c>
      <c r="L5901" s="12" t="n">
        <f aca="false">H5901*SUMIFS(syst_chauffage!$K$3:$K$27,syst_chauffage!$B$3:$B$27,D5901,syst_chauffage!$C$3:$C$27,E5901)</f>
        <v>3.00077723502174</v>
      </c>
      <c r="N5901" s="0" t="str">
        <f aca="false">A5901</f>
        <v>Café Hôtel Restaurant</v>
      </c>
      <c r="O5901" s="0" t="str">
        <f aca="false">B5901</f>
        <v>Hôtel avec restaurant</v>
      </c>
      <c r="P5901" s="0" t="str">
        <f aca="false">C5901</f>
        <v>Petit Hotel avec restaurant Luxe</v>
      </c>
      <c r="Q5901" s="0" t="str">
        <f aca="false">D5901</f>
        <v>Rooftop performant</v>
      </c>
      <c r="R5901" s="0" t="str">
        <f aca="false">E5901</f>
        <v>Electricité</v>
      </c>
      <c r="S5901" s="0" t="str">
        <f aca="false">F5901</f>
        <v>0218693002</v>
      </c>
      <c r="T5901" s="0" t="str">
        <f aca="false">G5901</f>
        <v>4</v>
      </c>
      <c r="U5901" s="0" t="n">
        <f aca="false">L5901</f>
        <v>3.00077723502174</v>
      </c>
      <c r="V5901" s="0" t="n">
        <f aca="false">K5901</f>
        <v>100.851187954888</v>
      </c>
      <c r="W5901" s="0" t="n">
        <f aca="false">J5901</f>
        <v>792</v>
      </c>
    </row>
    <row r="5902" customFormat="false" ht="12.8" hidden="false" customHeight="false" outlineLevel="0" collapsed="false">
      <c r="A5902" s="0" t="s">
        <v>73</v>
      </c>
      <c r="B5902" s="0" t="s">
        <v>426</v>
      </c>
      <c r="C5902" s="0" t="s">
        <v>427</v>
      </c>
      <c r="D5902" s="0" t="s">
        <v>19</v>
      </c>
      <c r="E5902" s="0" t="s">
        <v>57</v>
      </c>
      <c r="F5902" s="0" t="s">
        <v>428</v>
      </c>
      <c r="G5902" s="0" t="s">
        <v>1612</v>
      </c>
      <c r="H5902" s="0" t="n">
        <v>0.733621187309296</v>
      </c>
      <c r="I5902" s="0" t="n">
        <v>20.2878277915504</v>
      </c>
      <c r="J5902" s="0" t="n">
        <v>0</v>
      </c>
      <c r="K5902" s="0" t="n">
        <f aca="false">I5902*SUMIFS(syst_chauffage!$H$3:$H$27,syst_chauffage!$B$3:$B$27,D5902,syst_chauffage!$C$3:$C$27,E5902)</f>
        <v>28.2503269598903</v>
      </c>
      <c r="L5902" s="12" t="n">
        <f aca="false">H5902*SUMIFS(syst_chauffage!$K$3:$K$27,syst_chauffage!$B$3:$B$27,D5902,syst_chauffage!$C$3:$C$27,E5902)</f>
        <v>0.733621187309296</v>
      </c>
      <c r="N5902" s="0" t="str">
        <f aca="false">A5902</f>
        <v>Café Hôtel Restaurant</v>
      </c>
      <c r="O5902" s="0" t="str">
        <f aca="false">B5902</f>
        <v>Hôtel sans restaurant</v>
      </c>
      <c r="P5902" s="0" t="str">
        <f aca="false">C5902</f>
        <v>Grand Hotel sans restaurant Bas de gamme</v>
      </c>
      <c r="Q5902" s="0" t="str">
        <f aca="false">D5902</f>
        <v>Autre système centralisé</v>
      </c>
      <c r="R5902" s="0" t="str">
        <f aca="false">E5902</f>
        <v>Autres</v>
      </c>
      <c r="S5902" s="0" t="str">
        <f aca="false">F5902</f>
        <v>0219230101</v>
      </c>
      <c r="T5902" s="0" t="str">
        <f aca="false">G5902</f>
        <v>4</v>
      </c>
      <c r="U5902" s="0" t="n">
        <f aca="false">L5902</f>
        <v>0.733621187309296</v>
      </c>
      <c r="V5902" s="0" t="n">
        <f aca="false">K5902</f>
        <v>28.2503269598903</v>
      </c>
      <c r="W5902" s="0" t="n">
        <f aca="false">J5902</f>
        <v>0</v>
      </c>
    </row>
    <row r="5903" customFormat="false" ht="12.8" hidden="false" customHeight="false" outlineLevel="0" collapsed="false">
      <c r="A5903" s="0" t="s">
        <v>73</v>
      </c>
      <c r="B5903" s="0" t="s">
        <v>426</v>
      </c>
      <c r="C5903" s="0" t="s">
        <v>427</v>
      </c>
      <c r="D5903" s="0" t="s">
        <v>19</v>
      </c>
      <c r="E5903" s="0" t="s">
        <v>58</v>
      </c>
      <c r="F5903" s="0" t="s">
        <v>429</v>
      </c>
      <c r="G5903" s="0" t="s">
        <v>1612</v>
      </c>
      <c r="H5903" s="0" t="n">
        <v>0.663603926695662</v>
      </c>
      <c r="I5903" s="0" t="n">
        <v>20.3847559183241</v>
      </c>
      <c r="J5903" s="0" t="n">
        <v>935</v>
      </c>
      <c r="K5903" s="0" t="n">
        <f aca="false">I5903*SUMIFS(syst_chauffage!$H$3:$H$27,syst_chauffage!$B$3:$B$27,D5903,syst_chauffage!$C$3:$C$27,E5903)</f>
        <v>33.5318958929116</v>
      </c>
      <c r="L5903" s="12" t="n">
        <f aca="false">H5903*SUMIFS(syst_chauffage!$K$3:$K$27,syst_chauffage!$B$3:$B$27,D5903,syst_chauffage!$C$3:$C$27,E5903)</f>
        <v>0.663603926695662</v>
      </c>
      <c r="N5903" s="0" t="str">
        <f aca="false">A5903</f>
        <v>Café Hôtel Restaurant</v>
      </c>
      <c r="O5903" s="0" t="str">
        <f aca="false">B5903</f>
        <v>Hôtel sans restaurant</v>
      </c>
      <c r="P5903" s="0" t="str">
        <f aca="false">C5903</f>
        <v>Grand Hotel sans restaurant Bas de gamme</v>
      </c>
      <c r="Q5903" s="0" t="str">
        <f aca="false">D5903</f>
        <v>Autre système centralisé</v>
      </c>
      <c r="R5903" s="0" t="str">
        <f aca="false">E5903</f>
        <v>Urbain</v>
      </c>
      <c r="S5903" s="0" t="str">
        <f aca="false">F5903</f>
        <v>0219230106</v>
      </c>
      <c r="T5903" s="0" t="str">
        <f aca="false">G5903</f>
        <v>4</v>
      </c>
      <c r="U5903" s="0" t="n">
        <f aca="false">L5903</f>
        <v>0.663603926695662</v>
      </c>
      <c r="V5903" s="0" t="n">
        <f aca="false">K5903</f>
        <v>33.5318958929116</v>
      </c>
      <c r="W5903" s="0" t="n">
        <f aca="false">J5903</f>
        <v>935</v>
      </c>
    </row>
    <row r="5904" customFormat="false" ht="12.8" hidden="false" customHeight="false" outlineLevel="0" collapsed="false">
      <c r="A5904" s="0" t="s">
        <v>73</v>
      </c>
      <c r="B5904" s="0" t="s">
        <v>426</v>
      </c>
      <c r="C5904" s="0" t="s">
        <v>427</v>
      </c>
      <c r="D5904" s="0" t="s">
        <v>22</v>
      </c>
      <c r="E5904" s="0" t="s">
        <v>23</v>
      </c>
      <c r="F5904" s="0" t="s">
        <v>430</v>
      </c>
      <c r="G5904" s="0" t="s">
        <v>1612</v>
      </c>
      <c r="H5904" s="0" t="n">
        <v>0.565716109444711</v>
      </c>
      <c r="I5904" s="0" t="n">
        <v>12.612336426809</v>
      </c>
      <c r="J5904" s="0" t="n">
        <v>0</v>
      </c>
      <c r="K5904" s="0" t="n">
        <f aca="false">I5904*SUMIFS(syst_chauffage!$H$3:$H$27,syst_chauffage!$B$3:$B$27,D5904,syst_chauffage!$C$3:$C$27,E5904)</f>
        <v>22.2106083289205</v>
      </c>
      <c r="L5904" s="12" t="n">
        <f aca="false">H5904*SUMIFS(syst_chauffage!$K$3:$K$27,syst_chauffage!$B$3:$B$27,D5904,syst_chauffage!$C$3:$C$27,E5904)</f>
        <v>0.565716109444711</v>
      </c>
      <c r="N5904" s="0" t="str">
        <f aca="false">A5904</f>
        <v>Café Hôtel Restaurant</v>
      </c>
      <c r="O5904" s="0" t="str">
        <f aca="false">B5904</f>
        <v>Hôtel sans restaurant</v>
      </c>
      <c r="P5904" s="0" t="str">
        <f aca="false">C5904</f>
        <v>Grand Hotel sans restaurant Bas de gamme</v>
      </c>
      <c r="Q5904" s="0" t="str">
        <f aca="false">D5904</f>
        <v>Chaudière fioul</v>
      </c>
      <c r="R5904" s="0" t="str">
        <f aca="false">E5904</f>
        <v>Fioul</v>
      </c>
      <c r="S5904" s="0" t="str">
        <f aca="false">F5904</f>
        <v>0219230303</v>
      </c>
      <c r="T5904" s="0" t="str">
        <f aca="false">G5904</f>
        <v>4</v>
      </c>
      <c r="U5904" s="0" t="n">
        <f aca="false">L5904</f>
        <v>0.565716109444711</v>
      </c>
      <c r="V5904" s="0" t="n">
        <f aca="false">K5904</f>
        <v>22.2106083289205</v>
      </c>
      <c r="W5904" s="0" t="n">
        <f aca="false">J5904</f>
        <v>0</v>
      </c>
    </row>
    <row r="5905" customFormat="false" ht="12.8" hidden="false" customHeight="false" outlineLevel="0" collapsed="false">
      <c r="A5905" s="0" t="s">
        <v>73</v>
      </c>
      <c r="B5905" s="0" t="s">
        <v>426</v>
      </c>
      <c r="C5905" s="0" t="s">
        <v>427</v>
      </c>
      <c r="D5905" s="0" t="s">
        <v>13</v>
      </c>
      <c r="E5905" s="0" t="s">
        <v>14</v>
      </c>
      <c r="F5905" s="0" t="s">
        <v>431</v>
      </c>
      <c r="G5905" s="0" t="s">
        <v>1612</v>
      </c>
      <c r="H5905" s="0" t="n">
        <v>0.681409734890702</v>
      </c>
      <c r="I5905" s="0" t="n">
        <v>9.18741123319378</v>
      </c>
      <c r="J5905" s="0" t="n">
        <v>462</v>
      </c>
      <c r="K5905" s="0" t="n">
        <f aca="false">I5905*SUMIFS(syst_chauffage!$H$3:$H$27,syst_chauffage!$B$3:$B$27,D5905,syst_chauffage!$C$3:$C$27,E5905)</f>
        <v>18.5548198100814</v>
      </c>
      <c r="L5905" s="12" t="n">
        <f aca="false">H5905*SUMIFS(syst_chauffage!$K$3:$K$27,syst_chauffage!$B$3:$B$27,D5905,syst_chauffage!$C$3:$C$27,E5905)</f>
        <v>0.681409734890702</v>
      </c>
      <c r="N5905" s="0" t="str">
        <f aca="false">A5905</f>
        <v>Café Hôtel Restaurant</v>
      </c>
      <c r="O5905" s="0" t="str">
        <f aca="false">B5905</f>
        <v>Hôtel sans restaurant</v>
      </c>
      <c r="P5905" s="0" t="str">
        <f aca="false">C5905</f>
        <v>Grand Hotel sans restaurant Bas de gamme</v>
      </c>
      <c r="Q5905" s="0" t="str">
        <f aca="false">D5905</f>
        <v>Chaudière gaz</v>
      </c>
      <c r="R5905" s="0" t="str">
        <f aca="false">E5905</f>
        <v>Gaz</v>
      </c>
      <c r="S5905" s="0" t="str">
        <f aca="false">F5905</f>
        <v>0219230404</v>
      </c>
      <c r="T5905" s="0" t="str">
        <f aca="false">G5905</f>
        <v>4</v>
      </c>
      <c r="U5905" s="0" t="n">
        <f aca="false">L5905</f>
        <v>0.681409734890702</v>
      </c>
      <c r="V5905" s="0" t="n">
        <f aca="false">K5905</f>
        <v>18.5548198100814</v>
      </c>
      <c r="W5905" s="0" t="n">
        <f aca="false">J5905</f>
        <v>462</v>
      </c>
    </row>
    <row r="5906" customFormat="false" ht="12.8" hidden="false" customHeight="false" outlineLevel="0" collapsed="false">
      <c r="A5906" s="0" t="s">
        <v>73</v>
      </c>
      <c r="B5906" s="0" t="s">
        <v>426</v>
      </c>
      <c r="C5906" s="0" t="s">
        <v>427</v>
      </c>
      <c r="D5906" s="0" t="s">
        <v>29</v>
      </c>
      <c r="E5906" s="0" t="s">
        <v>30</v>
      </c>
      <c r="F5906" s="0" t="s">
        <v>432</v>
      </c>
      <c r="G5906" s="0" t="s">
        <v>1612</v>
      </c>
      <c r="H5906" s="0" t="n">
        <v>0.919999999999999</v>
      </c>
      <c r="I5906" s="0" t="n">
        <v>10.4</v>
      </c>
      <c r="J5906" s="0" t="n">
        <v>0</v>
      </c>
      <c r="K5906" s="0" t="n">
        <f aca="false">I5906*SUMIFS(syst_chauffage!$H$3:$H$27,syst_chauffage!$B$3:$B$27,D5906,syst_chauffage!$C$3:$C$27,E5906)</f>
        <v>3</v>
      </c>
      <c r="L5906" s="12" t="n">
        <f aca="false">H5906*SUMIFS(syst_chauffage!$K$3:$K$27,syst_chauffage!$B$3:$B$27,D5906,syst_chauffage!$C$3:$C$27,E5906)</f>
        <v>0.919999999999999</v>
      </c>
      <c r="N5906" s="0" t="str">
        <f aca="false">A5906</f>
        <v>Café Hôtel Restaurant</v>
      </c>
      <c r="O5906" s="0" t="str">
        <f aca="false">B5906</f>
        <v>Hôtel sans restaurant</v>
      </c>
      <c r="P5906" s="0" t="str">
        <f aca="false">C5906</f>
        <v>Grand Hotel sans restaurant Bas de gamme</v>
      </c>
      <c r="Q5906" s="0" t="str">
        <f aca="false">D5906</f>
        <v>Electrique direct</v>
      </c>
      <c r="R5906" s="0" t="str">
        <f aca="false">E5906</f>
        <v>Electricité</v>
      </c>
      <c r="S5906" s="0" t="str">
        <f aca="false">F5906</f>
        <v>0219230602</v>
      </c>
      <c r="T5906" s="0" t="str">
        <f aca="false">G5906</f>
        <v>4</v>
      </c>
      <c r="U5906" s="0" t="n">
        <f aca="false">L5906</f>
        <v>0.919999999999999</v>
      </c>
      <c r="V5906" s="0" t="n">
        <f aca="false">K5906</f>
        <v>3</v>
      </c>
      <c r="W5906" s="0" t="n">
        <f aca="false">J5906</f>
        <v>0</v>
      </c>
    </row>
    <row r="5907" customFormat="false" ht="12.8" hidden="false" customHeight="false" outlineLevel="0" collapsed="false">
      <c r="A5907" s="0" t="s">
        <v>73</v>
      </c>
      <c r="B5907" s="0" t="s">
        <v>426</v>
      </c>
      <c r="C5907" s="0" t="s">
        <v>427</v>
      </c>
      <c r="D5907" s="0" t="s">
        <v>36</v>
      </c>
      <c r="E5907" s="0" t="s">
        <v>30</v>
      </c>
      <c r="F5907" s="0" t="s">
        <v>433</v>
      </c>
      <c r="G5907" s="0" t="s">
        <v>1612</v>
      </c>
      <c r="H5907" s="0" t="n">
        <v>2.94489544186046</v>
      </c>
      <c r="I5907" s="0" t="n">
        <v>54.5654004625513</v>
      </c>
      <c r="J5907" s="0" t="n">
        <v>738</v>
      </c>
      <c r="K5907" s="0" t="n">
        <f aca="false">I5907*SUMIFS(syst_chauffage!$H$3:$H$27,syst_chauffage!$B$3:$B$27,D5907,syst_chauffage!$C$3:$C$27,E5907)</f>
        <v>33.7573271106719</v>
      </c>
      <c r="L5907" s="12" t="n">
        <f aca="false">H5907*SUMIFS(syst_chauffage!$K$3:$K$27,syst_chauffage!$B$3:$B$27,D5907,syst_chauffage!$C$3:$C$27,E5907)</f>
        <v>2.47427325480779</v>
      </c>
      <c r="N5907" s="0" t="str">
        <f aca="false">A5907</f>
        <v>Café Hôtel Restaurant</v>
      </c>
      <c r="O5907" s="0" t="str">
        <f aca="false">B5907</f>
        <v>Hôtel sans restaurant</v>
      </c>
      <c r="P5907" s="0" t="str">
        <f aca="false">C5907</f>
        <v>Grand Hotel sans restaurant Bas de gamme</v>
      </c>
      <c r="Q5907" s="0" t="str">
        <f aca="false">D5907</f>
        <v>PAC</v>
      </c>
      <c r="R5907" s="0" t="str">
        <f aca="false">E5907</f>
        <v>Electricité</v>
      </c>
      <c r="S5907" s="0" t="str">
        <f aca="false">F5907</f>
        <v>0219230902</v>
      </c>
      <c r="T5907" s="0" t="str">
        <f aca="false">G5907</f>
        <v>4</v>
      </c>
      <c r="U5907" s="0" t="n">
        <f aca="false">L5907</f>
        <v>2.47427325480779</v>
      </c>
      <c r="V5907" s="0" t="n">
        <f aca="false">K5907</f>
        <v>33.7573271106719</v>
      </c>
      <c r="W5907" s="0" t="n">
        <f aca="false">J5907</f>
        <v>738</v>
      </c>
    </row>
    <row r="5908" customFormat="false" ht="12.8" hidden="false" customHeight="false" outlineLevel="0" collapsed="false">
      <c r="A5908" s="0" t="s">
        <v>73</v>
      </c>
      <c r="B5908" s="0" t="s">
        <v>426</v>
      </c>
      <c r="C5908" s="0" t="s">
        <v>427</v>
      </c>
      <c r="D5908" s="0" t="s">
        <v>42</v>
      </c>
      <c r="E5908" s="0" t="s">
        <v>30</v>
      </c>
      <c r="F5908" s="0" t="s">
        <v>434</v>
      </c>
      <c r="G5908" s="0" t="s">
        <v>1612</v>
      </c>
      <c r="H5908" s="0" t="n">
        <v>2.80410195348837</v>
      </c>
      <c r="I5908" s="0" t="n">
        <v>24.8337912722315</v>
      </c>
      <c r="J5908" s="0" t="n">
        <v>738</v>
      </c>
      <c r="K5908" s="0" t="n">
        <f aca="false">I5908*SUMIFS(syst_chauffage!$H$3:$H$27,syst_chauffage!$B$3:$B$27,D5908,syst_chauffage!$C$3:$C$27,E5908)</f>
        <v>22.4172705667893</v>
      </c>
      <c r="L5908" s="12" t="n">
        <f aca="false">H5908*SUMIFS(syst_chauffage!$K$3:$K$27,syst_chauffage!$B$3:$B$27,D5908,syst_chauffage!$C$3:$C$27,E5908)</f>
        <v>2.49996610303434</v>
      </c>
      <c r="N5908" s="0" t="str">
        <f aca="false">A5908</f>
        <v>Café Hôtel Restaurant</v>
      </c>
      <c r="O5908" s="0" t="str">
        <f aca="false">B5908</f>
        <v>Hôtel sans restaurant</v>
      </c>
      <c r="P5908" s="0" t="str">
        <f aca="false">C5908</f>
        <v>Grand Hotel sans restaurant Bas de gamme</v>
      </c>
      <c r="Q5908" s="0" t="str">
        <f aca="false">D5908</f>
        <v>Rooftop</v>
      </c>
      <c r="R5908" s="0" t="str">
        <f aca="false">E5908</f>
        <v>Electricité</v>
      </c>
      <c r="S5908" s="0" t="str">
        <f aca="false">F5908</f>
        <v>0219231002</v>
      </c>
      <c r="T5908" s="0" t="str">
        <f aca="false">G5908</f>
        <v>4</v>
      </c>
      <c r="U5908" s="0" t="n">
        <f aca="false">L5908</f>
        <v>2.49996610303434</v>
      </c>
      <c r="V5908" s="0" t="n">
        <f aca="false">K5908</f>
        <v>22.4172705667893</v>
      </c>
      <c r="W5908" s="0" t="n">
        <f aca="false">J5908</f>
        <v>738</v>
      </c>
    </row>
    <row r="5909" customFormat="false" ht="12.8" hidden="false" customHeight="false" outlineLevel="0" collapsed="false">
      <c r="A5909" s="0" t="s">
        <v>73</v>
      </c>
      <c r="B5909" s="0" t="s">
        <v>426</v>
      </c>
      <c r="C5909" s="0" t="s">
        <v>427</v>
      </c>
      <c r="D5909" s="0" t="s">
        <v>51</v>
      </c>
      <c r="E5909" s="0" t="s">
        <v>57</v>
      </c>
      <c r="F5909" s="0" t="s">
        <v>435</v>
      </c>
      <c r="G5909" s="0" t="s">
        <v>1612</v>
      </c>
      <c r="H5909" s="0" t="n">
        <v>0.84648598535688</v>
      </c>
      <c r="I5909" s="0" t="n">
        <v>24.1521759423219</v>
      </c>
      <c r="J5909" s="0" t="n">
        <v>0</v>
      </c>
      <c r="K5909" s="0" t="n">
        <f aca="false">I5909*SUMIFS(syst_chauffage!$H$3:$H$27,syst_chauffage!$B$3:$B$27,D5909,syst_chauffage!$C$3:$C$27,E5909)</f>
        <v>51.1749311099498</v>
      </c>
      <c r="L5909" s="12" t="n">
        <f aca="false">H5909*SUMIFS(syst_chauffage!$K$3:$K$27,syst_chauffage!$B$3:$B$27,D5909,syst_chauffage!$C$3:$C$27,E5909)</f>
        <v>0.84648598535688</v>
      </c>
      <c r="N5909" s="0" t="str">
        <f aca="false">A5909</f>
        <v>Café Hôtel Restaurant</v>
      </c>
      <c r="O5909" s="0" t="str">
        <f aca="false">B5909</f>
        <v>Hôtel sans restaurant</v>
      </c>
      <c r="P5909" s="0" t="str">
        <f aca="false">C5909</f>
        <v>Grand Hotel sans restaurant Bas de gamme</v>
      </c>
      <c r="Q5909" s="0" t="str">
        <f aca="false">D5909</f>
        <v>Autre système centralisé performant</v>
      </c>
      <c r="R5909" s="0" t="str">
        <f aca="false">E5909</f>
        <v>Autres</v>
      </c>
      <c r="S5909" s="0" t="str">
        <f aca="false">F5909</f>
        <v>0219232101</v>
      </c>
      <c r="T5909" s="0" t="str">
        <f aca="false">G5909</f>
        <v>4</v>
      </c>
      <c r="U5909" s="0" t="n">
        <f aca="false">L5909</f>
        <v>0.84648598535688</v>
      </c>
      <c r="V5909" s="0" t="n">
        <f aca="false">K5909</f>
        <v>51.1749311099498</v>
      </c>
      <c r="W5909" s="0" t="n">
        <f aca="false">J5909</f>
        <v>0</v>
      </c>
    </row>
    <row r="5910" customFormat="false" ht="12.8" hidden="false" customHeight="false" outlineLevel="0" collapsed="false">
      <c r="A5910" s="0" t="s">
        <v>73</v>
      </c>
      <c r="B5910" s="0" t="s">
        <v>426</v>
      </c>
      <c r="C5910" s="0" t="s">
        <v>427</v>
      </c>
      <c r="D5910" s="0" t="s">
        <v>51</v>
      </c>
      <c r="E5910" s="0" t="s">
        <v>58</v>
      </c>
      <c r="F5910" s="0" t="s">
        <v>436</v>
      </c>
      <c r="G5910" s="0" t="s">
        <v>1612</v>
      </c>
      <c r="H5910" s="0" t="n">
        <v>0.765696838494994</v>
      </c>
      <c r="I5910" s="0" t="n">
        <v>24.2675665694334</v>
      </c>
      <c r="J5910" s="0" t="n">
        <v>935</v>
      </c>
      <c r="K5910" s="0" t="n">
        <f aca="false">I5910*SUMIFS(syst_chauffage!$H$3:$H$27,syst_chauffage!$B$3:$B$27,D5910,syst_chauffage!$C$3:$C$27,E5910)</f>
        <v>51.7869750942674</v>
      </c>
      <c r="L5910" s="12" t="n">
        <f aca="false">H5910*SUMIFS(syst_chauffage!$K$3:$K$27,syst_chauffage!$B$3:$B$27,D5910,syst_chauffage!$C$3:$C$27,E5910)</f>
        <v>0.765696838494994</v>
      </c>
      <c r="N5910" s="0" t="str">
        <f aca="false">A5910</f>
        <v>Café Hôtel Restaurant</v>
      </c>
      <c r="O5910" s="0" t="str">
        <f aca="false">B5910</f>
        <v>Hôtel sans restaurant</v>
      </c>
      <c r="P5910" s="0" t="str">
        <f aca="false">C5910</f>
        <v>Grand Hotel sans restaurant Bas de gamme</v>
      </c>
      <c r="Q5910" s="0" t="str">
        <f aca="false">D5910</f>
        <v>Autre système centralisé performant</v>
      </c>
      <c r="R5910" s="0" t="str">
        <f aca="false">E5910</f>
        <v>Urbain</v>
      </c>
      <c r="S5910" s="0" t="str">
        <f aca="false">F5910</f>
        <v>0219232106</v>
      </c>
      <c r="T5910" s="0" t="str">
        <f aca="false">G5910</f>
        <v>4</v>
      </c>
      <c r="U5910" s="0" t="n">
        <f aca="false">L5910</f>
        <v>0.765696838494994</v>
      </c>
      <c r="V5910" s="0" t="n">
        <f aca="false">K5910</f>
        <v>51.7869750942674</v>
      </c>
      <c r="W5910" s="0" t="n">
        <f aca="false">J5910</f>
        <v>935</v>
      </c>
    </row>
    <row r="5911" customFormat="false" ht="12.8" hidden="false" customHeight="false" outlineLevel="0" collapsed="false">
      <c r="A5911" s="0" t="s">
        <v>73</v>
      </c>
      <c r="B5911" s="0" t="s">
        <v>426</v>
      </c>
      <c r="C5911" s="0" t="s">
        <v>427</v>
      </c>
      <c r="D5911" s="0" t="s">
        <v>27</v>
      </c>
      <c r="E5911" s="0" t="s">
        <v>23</v>
      </c>
      <c r="F5911" s="0" t="s">
        <v>437</v>
      </c>
      <c r="G5911" s="0" t="s">
        <v>1612</v>
      </c>
      <c r="H5911" s="0" t="n">
        <v>0.753844297192812</v>
      </c>
      <c r="I5911" s="0" t="n">
        <v>15.0146862223916</v>
      </c>
      <c r="J5911" s="0" t="n">
        <v>1064</v>
      </c>
      <c r="K5911" s="0" t="n">
        <f aca="false">I5911*SUMIFS(syst_chauffage!$H$3:$H$27,syst_chauffage!$B$3:$B$27,D5911,syst_chauffage!$C$3:$C$27,E5911)</f>
        <v>38.5037085316627</v>
      </c>
      <c r="L5911" s="12" t="n">
        <f aca="false">H5911*SUMIFS(syst_chauffage!$K$3:$K$27,syst_chauffage!$B$3:$B$27,D5911,syst_chauffage!$C$3:$C$27,E5911)</f>
        <v>0.753844297192812</v>
      </c>
      <c r="N5911" s="0" t="str">
        <f aca="false">A5911</f>
        <v>Café Hôtel Restaurant</v>
      </c>
      <c r="O5911" s="0" t="str">
        <f aca="false">B5911</f>
        <v>Hôtel sans restaurant</v>
      </c>
      <c r="P5911" s="0" t="str">
        <f aca="false">C5911</f>
        <v>Grand Hotel sans restaurant Bas de gamme</v>
      </c>
      <c r="Q5911" s="0" t="str">
        <f aca="false">D5911</f>
        <v>Chaudière condensation fioul</v>
      </c>
      <c r="R5911" s="0" t="str">
        <f aca="false">E5911</f>
        <v>Fioul</v>
      </c>
      <c r="S5911" s="0" t="str">
        <f aca="false">F5911</f>
        <v>0219232303</v>
      </c>
      <c r="T5911" s="0" t="str">
        <f aca="false">G5911</f>
        <v>4</v>
      </c>
      <c r="U5911" s="0" t="n">
        <f aca="false">L5911</f>
        <v>0.753844297192812</v>
      </c>
      <c r="V5911" s="0" t="n">
        <f aca="false">K5911</f>
        <v>38.5037085316627</v>
      </c>
      <c r="W5911" s="0" t="n">
        <f aca="false">J5911</f>
        <v>1064</v>
      </c>
    </row>
    <row r="5912" customFormat="false" ht="12.8" hidden="false" customHeight="false" outlineLevel="0" collapsed="false">
      <c r="A5912" s="0" t="s">
        <v>73</v>
      </c>
      <c r="B5912" s="0" t="s">
        <v>426</v>
      </c>
      <c r="C5912" s="0" t="s">
        <v>427</v>
      </c>
      <c r="D5912" s="0" t="s">
        <v>18</v>
      </c>
      <c r="E5912" s="0" t="s">
        <v>14</v>
      </c>
      <c r="F5912" s="0" t="s">
        <v>438</v>
      </c>
      <c r="G5912" s="0" t="s">
        <v>1612</v>
      </c>
      <c r="H5912" s="0" t="n">
        <v>0.981436514185371</v>
      </c>
      <c r="I5912" s="0" t="n">
        <v>10.9373943252307</v>
      </c>
      <c r="J5912" s="0" t="n">
        <v>1064</v>
      </c>
      <c r="K5912" s="0" t="n">
        <f aca="false">I5912*SUMIFS(syst_chauffage!$H$3:$H$27,syst_chauffage!$B$3:$B$27,D5912,syst_chauffage!$C$3:$C$27,E5912)</f>
        <v>29.8036221293636</v>
      </c>
      <c r="L5912" s="12" t="n">
        <f aca="false">H5912*SUMIFS(syst_chauffage!$K$3:$K$27,syst_chauffage!$B$3:$B$27,D5912,syst_chauffage!$C$3:$C$27,E5912)</f>
        <v>0.953413449750726</v>
      </c>
      <c r="N5912" s="0" t="str">
        <f aca="false">A5912</f>
        <v>Café Hôtel Restaurant</v>
      </c>
      <c r="O5912" s="0" t="str">
        <f aca="false">B5912</f>
        <v>Hôtel sans restaurant</v>
      </c>
      <c r="P5912" s="0" t="str">
        <f aca="false">C5912</f>
        <v>Grand Hotel sans restaurant Bas de gamme</v>
      </c>
      <c r="Q5912" s="0" t="str">
        <f aca="false">D5912</f>
        <v>Chaudière condensation gaz</v>
      </c>
      <c r="R5912" s="0" t="str">
        <f aca="false">E5912</f>
        <v>Gaz</v>
      </c>
      <c r="S5912" s="0" t="str">
        <f aca="false">F5912</f>
        <v>0219232404</v>
      </c>
      <c r="T5912" s="0" t="str">
        <f aca="false">G5912</f>
        <v>4</v>
      </c>
      <c r="U5912" s="0" t="n">
        <f aca="false">L5912</f>
        <v>0.953413449750726</v>
      </c>
      <c r="V5912" s="0" t="n">
        <f aca="false">K5912</f>
        <v>29.8036221293636</v>
      </c>
      <c r="W5912" s="0" t="n">
        <f aca="false">J5912</f>
        <v>1064</v>
      </c>
    </row>
    <row r="5913" customFormat="false" ht="12.8" hidden="false" customHeight="false" outlineLevel="0" collapsed="false">
      <c r="A5913" s="0" t="s">
        <v>73</v>
      </c>
      <c r="B5913" s="0" t="s">
        <v>426</v>
      </c>
      <c r="C5913" s="0" t="s">
        <v>427</v>
      </c>
      <c r="D5913" s="0" t="s">
        <v>32</v>
      </c>
      <c r="E5913" s="0" t="s">
        <v>30</v>
      </c>
      <c r="F5913" s="0" t="s">
        <v>439</v>
      </c>
      <c r="G5913" s="0" t="s">
        <v>1612</v>
      </c>
      <c r="H5913" s="0" t="n">
        <v>1</v>
      </c>
      <c r="I5913" s="0" t="n">
        <v>12</v>
      </c>
      <c r="J5913" s="0" t="n">
        <v>0</v>
      </c>
      <c r="K5913" s="0" t="n">
        <f aca="false">I5913*SUMIFS(syst_chauffage!$H$3:$H$27,syst_chauffage!$B$3:$B$27,D5913,syst_chauffage!$C$3:$C$27,E5913)</f>
        <v>12</v>
      </c>
      <c r="L5913" s="12" t="n">
        <f aca="false">H5913*SUMIFS(syst_chauffage!$K$3:$K$27,syst_chauffage!$B$3:$B$27,D5913,syst_chauffage!$C$3:$C$27,E5913)</f>
        <v>1</v>
      </c>
      <c r="N5913" s="0" t="str">
        <f aca="false">A5913</f>
        <v>Café Hôtel Restaurant</v>
      </c>
      <c r="O5913" s="0" t="str">
        <f aca="false">B5913</f>
        <v>Hôtel sans restaurant</v>
      </c>
      <c r="P5913" s="0" t="str">
        <f aca="false">C5913</f>
        <v>Grand Hotel sans restaurant Bas de gamme</v>
      </c>
      <c r="Q5913" s="0" t="str">
        <f aca="false">D5913</f>
        <v>Electrique direct performant</v>
      </c>
      <c r="R5913" s="0" t="str">
        <f aca="false">E5913</f>
        <v>Electricité</v>
      </c>
      <c r="S5913" s="0" t="str">
        <f aca="false">F5913</f>
        <v>0219232602</v>
      </c>
      <c r="T5913" s="0" t="str">
        <f aca="false">G5913</f>
        <v>4</v>
      </c>
      <c r="U5913" s="0" t="n">
        <f aca="false">L5913</f>
        <v>1</v>
      </c>
      <c r="V5913" s="0" t="n">
        <f aca="false">K5913</f>
        <v>12</v>
      </c>
      <c r="W5913" s="0" t="n">
        <f aca="false">J5913</f>
        <v>0</v>
      </c>
    </row>
    <row r="5914" customFormat="false" ht="12.8" hidden="false" customHeight="false" outlineLevel="0" collapsed="false">
      <c r="A5914" s="0" t="s">
        <v>73</v>
      </c>
      <c r="B5914" s="0" t="s">
        <v>426</v>
      </c>
      <c r="C5914" s="0" t="s">
        <v>427</v>
      </c>
      <c r="D5914" s="0" t="s">
        <v>38</v>
      </c>
      <c r="E5914" s="0" t="s">
        <v>30</v>
      </c>
      <c r="F5914" s="0" t="s">
        <v>440</v>
      </c>
      <c r="G5914" s="0" t="s">
        <v>1612</v>
      </c>
      <c r="H5914" s="0" t="n">
        <v>3.39795627906976</v>
      </c>
      <c r="I5914" s="0" t="n">
        <v>64.9588100744659</v>
      </c>
      <c r="J5914" s="0" t="n">
        <v>792</v>
      </c>
      <c r="K5914" s="0" t="n">
        <f aca="false">I5914*SUMIFS(syst_chauffage!$H$3:$H$27,syst_chauffage!$B$3:$B$27,D5914,syst_chauffage!$C$3:$C$27,E5914)</f>
        <v>65.6599626077538</v>
      </c>
      <c r="L5914" s="12" t="n">
        <f aca="false">H5914*SUMIFS(syst_chauffage!$K$3:$K$27,syst_chauffage!$B$3:$B$27,D5914,syst_chauffage!$C$3:$C$27,E5914)</f>
        <v>3.03986496519792</v>
      </c>
      <c r="N5914" s="0" t="str">
        <f aca="false">A5914</f>
        <v>Café Hôtel Restaurant</v>
      </c>
      <c r="O5914" s="0" t="str">
        <f aca="false">B5914</f>
        <v>Hôtel sans restaurant</v>
      </c>
      <c r="P5914" s="0" t="str">
        <f aca="false">C5914</f>
        <v>Grand Hotel sans restaurant Bas de gamme</v>
      </c>
      <c r="Q5914" s="0" t="str">
        <f aca="false">D5914</f>
        <v>PAC performant</v>
      </c>
      <c r="R5914" s="0" t="str">
        <f aca="false">E5914</f>
        <v>Electricité</v>
      </c>
      <c r="S5914" s="0" t="str">
        <f aca="false">F5914</f>
        <v>0219232902</v>
      </c>
      <c r="T5914" s="0" t="str">
        <f aca="false">G5914</f>
        <v>4</v>
      </c>
      <c r="U5914" s="0" t="n">
        <f aca="false">L5914</f>
        <v>3.03986496519792</v>
      </c>
      <c r="V5914" s="0" t="n">
        <f aca="false">K5914</f>
        <v>65.6599626077538</v>
      </c>
      <c r="W5914" s="0" t="n">
        <f aca="false">J5914</f>
        <v>792</v>
      </c>
    </row>
    <row r="5915" customFormat="false" ht="12.8" hidden="false" customHeight="false" outlineLevel="0" collapsed="false">
      <c r="A5915" s="0" t="s">
        <v>73</v>
      </c>
      <c r="B5915" s="0" t="s">
        <v>426</v>
      </c>
      <c r="C5915" s="0" t="s">
        <v>427</v>
      </c>
      <c r="D5915" s="0" t="s">
        <v>46</v>
      </c>
      <c r="E5915" s="0" t="s">
        <v>30</v>
      </c>
      <c r="F5915" s="0" t="s">
        <v>441</v>
      </c>
      <c r="G5915" s="0" t="s">
        <v>1612</v>
      </c>
      <c r="H5915" s="0" t="n">
        <v>3.32861023255814</v>
      </c>
      <c r="I5915" s="0" t="n">
        <v>29.564037228847</v>
      </c>
      <c r="J5915" s="0" t="n">
        <v>792</v>
      </c>
      <c r="K5915" s="0" t="n">
        <f aca="false">I5915*SUMIFS(syst_chauffage!$H$3:$H$27,syst_chauffage!$B$3:$B$27,D5915,syst_chauffage!$C$3:$C$27,E5915)</f>
        <v>51.2908694042164</v>
      </c>
      <c r="L5915" s="12" t="n">
        <f aca="false">H5915*SUMIFS(syst_chauffage!$K$3:$K$27,syst_chauffage!$B$3:$B$27,D5915,syst_chauffage!$C$3:$C$27,E5915)</f>
        <v>3.00077723502174</v>
      </c>
      <c r="N5915" s="0" t="str">
        <f aca="false">A5915</f>
        <v>Café Hôtel Restaurant</v>
      </c>
      <c r="O5915" s="0" t="str">
        <f aca="false">B5915</f>
        <v>Hôtel sans restaurant</v>
      </c>
      <c r="P5915" s="0" t="str">
        <f aca="false">C5915</f>
        <v>Grand Hotel sans restaurant Bas de gamme</v>
      </c>
      <c r="Q5915" s="0" t="str">
        <f aca="false">D5915</f>
        <v>Rooftop performant</v>
      </c>
      <c r="R5915" s="0" t="str">
        <f aca="false">E5915</f>
        <v>Electricité</v>
      </c>
      <c r="S5915" s="0" t="str">
        <f aca="false">F5915</f>
        <v>0219233002</v>
      </c>
      <c r="T5915" s="0" t="str">
        <f aca="false">G5915</f>
        <v>4</v>
      </c>
      <c r="U5915" s="0" t="n">
        <f aca="false">L5915</f>
        <v>3.00077723502174</v>
      </c>
      <c r="V5915" s="0" t="n">
        <f aca="false">K5915</f>
        <v>51.2908694042164</v>
      </c>
      <c r="W5915" s="0" t="n">
        <f aca="false">J5915</f>
        <v>792</v>
      </c>
    </row>
    <row r="5916" customFormat="false" ht="12.8" hidden="false" customHeight="false" outlineLevel="0" collapsed="false">
      <c r="A5916" s="0" t="s">
        <v>73</v>
      </c>
      <c r="B5916" s="0" t="s">
        <v>426</v>
      </c>
      <c r="C5916" s="0" t="s">
        <v>442</v>
      </c>
      <c r="D5916" s="0" t="s">
        <v>19</v>
      </c>
      <c r="E5916" s="0" t="s">
        <v>57</v>
      </c>
      <c r="F5916" s="0" t="s">
        <v>443</v>
      </c>
      <c r="G5916" s="0" t="s">
        <v>1612</v>
      </c>
      <c r="H5916" s="0" t="n">
        <v>0.78</v>
      </c>
      <c r="I5916" s="0" t="n">
        <v>19.2967777934212</v>
      </c>
      <c r="J5916" s="0" t="n">
        <v>0</v>
      </c>
      <c r="K5916" s="0" t="n">
        <f aca="false">I5916*SUMIFS(syst_chauffage!$H$3:$H$27,syst_chauffage!$B$3:$B$27,D5916,syst_chauffage!$C$3:$C$27,E5916)</f>
        <v>26.8703129550194</v>
      </c>
      <c r="L5916" s="12" t="n">
        <f aca="false">H5916*SUMIFS(syst_chauffage!$K$3:$K$27,syst_chauffage!$B$3:$B$27,D5916,syst_chauffage!$C$3:$C$27,E5916)</f>
        <v>0.78</v>
      </c>
      <c r="N5916" s="0" t="str">
        <f aca="false">A5916</f>
        <v>Café Hôtel Restaurant</v>
      </c>
      <c r="O5916" s="0" t="str">
        <f aca="false">B5916</f>
        <v>Hôtel sans restaurant</v>
      </c>
      <c r="P5916" s="0" t="str">
        <f aca="false">C5916</f>
        <v>Grand Hotel sans restaurant Haut de gamme</v>
      </c>
      <c r="Q5916" s="0" t="str">
        <f aca="false">D5916</f>
        <v>Autre système centralisé</v>
      </c>
      <c r="R5916" s="0" t="str">
        <f aca="false">E5916</f>
        <v>Autres</v>
      </c>
      <c r="S5916" s="0" t="str">
        <f aca="false">F5916</f>
        <v>0219240101</v>
      </c>
      <c r="T5916" s="0" t="str">
        <f aca="false">G5916</f>
        <v>4</v>
      </c>
      <c r="U5916" s="0" t="n">
        <f aca="false">L5916</f>
        <v>0.78</v>
      </c>
      <c r="V5916" s="0" t="n">
        <f aca="false">K5916</f>
        <v>26.8703129550194</v>
      </c>
      <c r="W5916" s="0" t="n">
        <f aca="false">J5916</f>
        <v>0</v>
      </c>
    </row>
    <row r="5917" customFormat="false" ht="12.8" hidden="false" customHeight="false" outlineLevel="0" collapsed="false">
      <c r="A5917" s="0" t="s">
        <v>73</v>
      </c>
      <c r="B5917" s="0" t="s">
        <v>426</v>
      </c>
      <c r="C5917" s="0" t="s">
        <v>442</v>
      </c>
      <c r="D5917" s="0" t="s">
        <v>19</v>
      </c>
      <c r="E5917" s="0" t="s">
        <v>58</v>
      </c>
      <c r="F5917" s="0" t="s">
        <v>444</v>
      </c>
      <c r="G5917" s="0" t="s">
        <v>1612</v>
      </c>
      <c r="H5917" s="0" t="n">
        <v>0.719912471527922</v>
      </c>
      <c r="I5917" s="0" t="n">
        <v>19.2934143575861</v>
      </c>
      <c r="J5917" s="0" t="n">
        <v>935</v>
      </c>
      <c r="K5917" s="0" t="n">
        <f aca="false">I5917*SUMIFS(syst_chauffage!$H$3:$H$27,syst_chauffage!$B$3:$B$27,D5917,syst_chauffage!$C$3:$C$27,E5917)</f>
        <v>31.736694039875</v>
      </c>
      <c r="L5917" s="12" t="n">
        <f aca="false">H5917*SUMIFS(syst_chauffage!$K$3:$K$27,syst_chauffage!$B$3:$B$27,D5917,syst_chauffage!$C$3:$C$27,E5917)</f>
        <v>0.719912471527922</v>
      </c>
      <c r="N5917" s="0" t="str">
        <f aca="false">A5917</f>
        <v>Café Hôtel Restaurant</v>
      </c>
      <c r="O5917" s="0" t="str">
        <f aca="false">B5917</f>
        <v>Hôtel sans restaurant</v>
      </c>
      <c r="P5917" s="0" t="str">
        <f aca="false">C5917</f>
        <v>Grand Hotel sans restaurant Haut de gamme</v>
      </c>
      <c r="Q5917" s="0" t="str">
        <f aca="false">D5917</f>
        <v>Autre système centralisé</v>
      </c>
      <c r="R5917" s="0" t="str">
        <f aca="false">E5917</f>
        <v>Urbain</v>
      </c>
      <c r="S5917" s="0" t="str">
        <f aca="false">F5917</f>
        <v>0219240106</v>
      </c>
      <c r="T5917" s="0" t="str">
        <f aca="false">G5917</f>
        <v>4</v>
      </c>
      <c r="U5917" s="0" t="n">
        <f aca="false">L5917</f>
        <v>0.719912471527922</v>
      </c>
      <c r="V5917" s="0" t="n">
        <f aca="false">K5917</f>
        <v>31.736694039875</v>
      </c>
      <c r="W5917" s="0" t="n">
        <f aca="false">J5917</f>
        <v>935</v>
      </c>
    </row>
    <row r="5918" customFormat="false" ht="12.8" hidden="false" customHeight="false" outlineLevel="0" collapsed="false">
      <c r="A5918" s="0" t="s">
        <v>73</v>
      </c>
      <c r="B5918" s="0" t="s">
        <v>426</v>
      </c>
      <c r="C5918" s="0" t="s">
        <v>442</v>
      </c>
      <c r="D5918" s="0" t="s">
        <v>22</v>
      </c>
      <c r="E5918" s="0" t="s">
        <v>23</v>
      </c>
      <c r="F5918" s="0" t="s">
        <v>445</v>
      </c>
      <c r="G5918" s="0" t="s">
        <v>1612</v>
      </c>
      <c r="H5918" s="0" t="n">
        <v>0.600038667234725</v>
      </c>
      <c r="I5918" s="0" t="n">
        <v>11.4097086262286</v>
      </c>
      <c r="J5918" s="0" t="n">
        <v>0</v>
      </c>
      <c r="K5918" s="0" t="n">
        <f aca="false">I5918*SUMIFS(syst_chauffage!$H$3:$H$27,syst_chauffage!$B$3:$B$27,D5918,syst_chauffage!$C$3:$C$27,E5918)</f>
        <v>20.0927537030809</v>
      </c>
      <c r="L5918" s="12" t="n">
        <f aca="false">H5918*SUMIFS(syst_chauffage!$K$3:$K$27,syst_chauffage!$B$3:$B$27,D5918,syst_chauffage!$C$3:$C$27,E5918)</f>
        <v>0.600038667234725</v>
      </c>
      <c r="N5918" s="0" t="str">
        <f aca="false">A5918</f>
        <v>Café Hôtel Restaurant</v>
      </c>
      <c r="O5918" s="0" t="str">
        <f aca="false">B5918</f>
        <v>Hôtel sans restaurant</v>
      </c>
      <c r="P5918" s="0" t="str">
        <f aca="false">C5918</f>
        <v>Grand Hotel sans restaurant Haut de gamme</v>
      </c>
      <c r="Q5918" s="0" t="str">
        <f aca="false">D5918</f>
        <v>Chaudière fioul</v>
      </c>
      <c r="R5918" s="0" t="str">
        <f aca="false">E5918</f>
        <v>Fioul</v>
      </c>
      <c r="S5918" s="0" t="str">
        <f aca="false">F5918</f>
        <v>0219240303</v>
      </c>
      <c r="T5918" s="0" t="str">
        <f aca="false">G5918</f>
        <v>4</v>
      </c>
      <c r="U5918" s="0" t="n">
        <f aca="false">L5918</f>
        <v>0.600038667234725</v>
      </c>
      <c r="V5918" s="0" t="n">
        <f aca="false">K5918</f>
        <v>20.0927537030809</v>
      </c>
      <c r="W5918" s="0" t="n">
        <f aca="false">J5918</f>
        <v>0</v>
      </c>
    </row>
    <row r="5919" customFormat="false" ht="12.8" hidden="false" customHeight="false" outlineLevel="0" collapsed="false">
      <c r="A5919" s="0" t="s">
        <v>73</v>
      </c>
      <c r="B5919" s="0" t="s">
        <v>426</v>
      </c>
      <c r="C5919" s="0" t="s">
        <v>442</v>
      </c>
      <c r="D5919" s="0" t="s">
        <v>13</v>
      </c>
      <c r="E5919" s="0" t="s">
        <v>14</v>
      </c>
      <c r="F5919" s="0" t="s">
        <v>446</v>
      </c>
      <c r="G5919" s="0" t="s">
        <v>1612</v>
      </c>
      <c r="H5919" s="0" t="n">
        <v>0.716853817575085</v>
      </c>
      <c r="I5919" s="0" t="n">
        <v>8.33377789016909</v>
      </c>
      <c r="J5919" s="0" t="n">
        <v>462</v>
      </c>
      <c r="K5919" s="0" t="n">
        <f aca="false">I5919*SUMIFS(syst_chauffage!$H$3:$H$27,syst_chauffage!$B$3:$B$27,D5919,syst_chauffage!$C$3:$C$27,E5919)</f>
        <v>16.8308289641645</v>
      </c>
      <c r="L5919" s="12" t="n">
        <f aca="false">H5919*SUMIFS(syst_chauffage!$K$3:$K$27,syst_chauffage!$B$3:$B$27,D5919,syst_chauffage!$C$3:$C$27,E5919)</f>
        <v>0.716853817575085</v>
      </c>
      <c r="N5919" s="0" t="str">
        <f aca="false">A5919</f>
        <v>Café Hôtel Restaurant</v>
      </c>
      <c r="O5919" s="0" t="str">
        <f aca="false">B5919</f>
        <v>Hôtel sans restaurant</v>
      </c>
      <c r="P5919" s="0" t="str">
        <f aca="false">C5919</f>
        <v>Grand Hotel sans restaurant Haut de gamme</v>
      </c>
      <c r="Q5919" s="0" t="str">
        <f aca="false">D5919</f>
        <v>Chaudière gaz</v>
      </c>
      <c r="R5919" s="0" t="str">
        <f aca="false">E5919</f>
        <v>Gaz</v>
      </c>
      <c r="S5919" s="0" t="str">
        <f aca="false">F5919</f>
        <v>0219240404</v>
      </c>
      <c r="T5919" s="0" t="str">
        <f aca="false">G5919</f>
        <v>4</v>
      </c>
      <c r="U5919" s="0" t="n">
        <f aca="false">L5919</f>
        <v>0.716853817575085</v>
      </c>
      <c r="V5919" s="0" t="n">
        <f aca="false">K5919</f>
        <v>16.8308289641645</v>
      </c>
      <c r="W5919" s="0" t="n">
        <f aca="false">J5919</f>
        <v>462</v>
      </c>
    </row>
    <row r="5920" customFormat="false" ht="12.8" hidden="false" customHeight="false" outlineLevel="0" collapsed="false">
      <c r="A5920" s="0" t="s">
        <v>73</v>
      </c>
      <c r="B5920" s="0" t="s">
        <v>426</v>
      </c>
      <c r="C5920" s="0" t="s">
        <v>442</v>
      </c>
      <c r="D5920" s="0" t="s">
        <v>29</v>
      </c>
      <c r="E5920" s="0" t="s">
        <v>30</v>
      </c>
      <c r="F5920" s="0" t="s">
        <v>447</v>
      </c>
      <c r="G5920" s="0" t="s">
        <v>1612</v>
      </c>
      <c r="H5920" s="0" t="n">
        <v>0.92</v>
      </c>
      <c r="I5920" s="0" t="n">
        <v>10.4</v>
      </c>
      <c r="J5920" s="0" t="n">
        <v>0</v>
      </c>
      <c r="K5920" s="0" t="n">
        <f aca="false">I5920*SUMIFS(syst_chauffage!$H$3:$H$27,syst_chauffage!$B$3:$B$27,D5920,syst_chauffage!$C$3:$C$27,E5920)</f>
        <v>3</v>
      </c>
      <c r="L5920" s="12" t="n">
        <f aca="false">H5920*SUMIFS(syst_chauffage!$K$3:$K$27,syst_chauffage!$B$3:$B$27,D5920,syst_chauffage!$C$3:$C$27,E5920)</f>
        <v>0.92</v>
      </c>
      <c r="N5920" s="0" t="str">
        <f aca="false">A5920</f>
        <v>Café Hôtel Restaurant</v>
      </c>
      <c r="O5920" s="0" t="str">
        <f aca="false">B5920</f>
        <v>Hôtel sans restaurant</v>
      </c>
      <c r="P5920" s="0" t="str">
        <f aca="false">C5920</f>
        <v>Grand Hotel sans restaurant Haut de gamme</v>
      </c>
      <c r="Q5920" s="0" t="str">
        <f aca="false">D5920</f>
        <v>Electrique direct</v>
      </c>
      <c r="R5920" s="0" t="str">
        <f aca="false">E5920</f>
        <v>Electricité</v>
      </c>
      <c r="S5920" s="0" t="str">
        <f aca="false">F5920</f>
        <v>0219240602</v>
      </c>
      <c r="T5920" s="0" t="str">
        <f aca="false">G5920</f>
        <v>4</v>
      </c>
      <c r="U5920" s="0" t="n">
        <f aca="false">L5920</f>
        <v>0.92</v>
      </c>
      <c r="V5920" s="0" t="n">
        <f aca="false">K5920</f>
        <v>3</v>
      </c>
      <c r="W5920" s="0" t="n">
        <f aca="false">J5920</f>
        <v>0</v>
      </c>
    </row>
    <row r="5921" customFormat="false" ht="12.8" hidden="false" customHeight="false" outlineLevel="0" collapsed="false">
      <c r="A5921" s="0" t="s">
        <v>73</v>
      </c>
      <c r="B5921" s="0" t="s">
        <v>426</v>
      </c>
      <c r="C5921" s="0" t="s">
        <v>442</v>
      </c>
      <c r="D5921" s="0" t="s">
        <v>36</v>
      </c>
      <c r="E5921" s="0" t="s">
        <v>30</v>
      </c>
      <c r="F5921" s="0" t="s">
        <v>448</v>
      </c>
      <c r="G5921" s="0" t="s">
        <v>1612</v>
      </c>
      <c r="H5921" s="0" t="n">
        <v>2.94489544186046</v>
      </c>
      <c r="I5921" s="0" t="n">
        <v>52.3101026298834</v>
      </c>
      <c r="J5921" s="0" t="n">
        <v>738</v>
      </c>
      <c r="K5921" s="0" t="n">
        <f aca="false">I5921*SUMIFS(syst_chauffage!$H$3:$H$27,syst_chauffage!$B$3:$B$27,D5921,syst_chauffage!$C$3:$C$27,E5921)</f>
        <v>32.3620688330092</v>
      </c>
      <c r="L5921" s="12" t="n">
        <f aca="false">H5921*SUMIFS(syst_chauffage!$K$3:$K$27,syst_chauffage!$B$3:$B$27,D5921,syst_chauffage!$C$3:$C$27,E5921)</f>
        <v>2.47427325480779</v>
      </c>
      <c r="N5921" s="0" t="str">
        <f aca="false">A5921</f>
        <v>Café Hôtel Restaurant</v>
      </c>
      <c r="O5921" s="0" t="str">
        <f aca="false">B5921</f>
        <v>Hôtel sans restaurant</v>
      </c>
      <c r="P5921" s="0" t="str">
        <f aca="false">C5921</f>
        <v>Grand Hotel sans restaurant Haut de gamme</v>
      </c>
      <c r="Q5921" s="0" t="str">
        <f aca="false">D5921</f>
        <v>PAC</v>
      </c>
      <c r="R5921" s="0" t="str">
        <f aca="false">E5921</f>
        <v>Electricité</v>
      </c>
      <c r="S5921" s="0" t="str">
        <f aca="false">F5921</f>
        <v>0219240902</v>
      </c>
      <c r="T5921" s="0" t="str">
        <f aca="false">G5921</f>
        <v>4</v>
      </c>
      <c r="U5921" s="0" t="n">
        <f aca="false">L5921</f>
        <v>2.47427325480779</v>
      </c>
      <c r="V5921" s="0" t="n">
        <f aca="false">K5921</f>
        <v>32.3620688330092</v>
      </c>
      <c r="W5921" s="0" t="n">
        <f aca="false">J5921</f>
        <v>738</v>
      </c>
    </row>
    <row r="5922" customFormat="false" ht="12.8" hidden="false" customHeight="false" outlineLevel="0" collapsed="false">
      <c r="A5922" s="0" t="s">
        <v>73</v>
      </c>
      <c r="B5922" s="0" t="s">
        <v>426</v>
      </c>
      <c r="C5922" s="0" t="s">
        <v>442</v>
      </c>
      <c r="D5922" s="0" t="s">
        <v>42</v>
      </c>
      <c r="E5922" s="0" t="s">
        <v>30</v>
      </c>
      <c r="F5922" s="0" t="s">
        <v>449</v>
      </c>
      <c r="G5922" s="0" t="s">
        <v>1612</v>
      </c>
      <c r="H5922" s="0" t="n">
        <v>2.80410195348837</v>
      </c>
      <c r="I5922" s="0" t="n">
        <v>23.2229838292193</v>
      </c>
      <c r="J5922" s="0" t="n">
        <v>738</v>
      </c>
      <c r="K5922" s="0" t="n">
        <f aca="false">I5922*SUMIFS(syst_chauffage!$H$3:$H$27,syst_chauffage!$B$3:$B$27,D5922,syst_chauffage!$C$3:$C$27,E5922)</f>
        <v>20.9632071946219</v>
      </c>
      <c r="L5922" s="12" t="n">
        <f aca="false">H5922*SUMIFS(syst_chauffage!$K$3:$K$27,syst_chauffage!$B$3:$B$27,D5922,syst_chauffage!$C$3:$C$27,E5922)</f>
        <v>2.49996610303434</v>
      </c>
      <c r="N5922" s="0" t="str">
        <f aca="false">A5922</f>
        <v>Café Hôtel Restaurant</v>
      </c>
      <c r="O5922" s="0" t="str">
        <f aca="false">B5922</f>
        <v>Hôtel sans restaurant</v>
      </c>
      <c r="P5922" s="0" t="str">
        <f aca="false">C5922</f>
        <v>Grand Hotel sans restaurant Haut de gamme</v>
      </c>
      <c r="Q5922" s="0" t="str">
        <f aca="false">D5922</f>
        <v>Rooftop</v>
      </c>
      <c r="R5922" s="0" t="str">
        <f aca="false">E5922</f>
        <v>Electricité</v>
      </c>
      <c r="S5922" s="0" t="str">
        <f aca="false">F5922</f>
        <v>0219241002</v>
      </c>
      <c r="T5922" s="0" t="str">
        <f aca="false">G5922</f>
        <v>4</v>
      </c>
      <c r="U5922" s="0" t="n">
        <f aca="false">L5922</f>
        <v>2.49996610303434</v>
      </c>
      <c r="V5922" s="0" t="n">
        <f aca="false">K5922</f>
        <v>20.9632071946219</v>
      </c>
      <c r="W5922" s="0" t="n">
        <f aca="false">J5922</f>
        <v>738</v>
      </c>
    </row>
    <row r="5923" customFormat="false" ht="12.8" hidden="false" customHeight="false" outlineLevel="0" collapsed="false">
      <c r="A5923" s="0" t="s">
        <v>73</v>
      </c>
      <c r="B5923" s="0" t="s">
        <v>426</v>
      </c>
      <c r="C5923" s="0" t="s">
        <v>442</v>
      </c>
      <c r="D5923" s="0" t="s">
        <v>51</v>
      </c>
      <c r="E5923" s="0" t="s">
        <v>57</v>
      </c>
      <c r="F5923" s="0" t="s">
        <v>450</v>
      </c>
      <c r="G5923" s="0" t="s">
        <v>1612</v>
      </c>
      <c r="H5923" s="0" t="n">
        <v>0.9</v>
      </c>
      <c r="I5923" s="0" t="n">
        <v>22.9723545159776</v>
      </c>
      <c r="J5923" s="0" t="n">
        <v>0</v>
      </c>
      <c r="K5923" s="0" t="n">
        <f aca="false">I5923*SUMIFS(syst_chauffage!$H$3:$H$27,syst_chauffage!$B$3:$B$27,D5923,syst_chauffage!$C$3:$C$27,E5923)</f>
        <v>48.6750619321416</v>
      </c>
      <c r="L5923" s="12" t="n">
        <f aca="false">H5923*SUMIFS(syst_chauffage!$K$3:$K$27,syst_chauffage!$B$3:$B$27,D5923,syst_chauffage!$C$3:$C$27,E5923)</f>
        <v>0.9</v>
      </c>
      <c r="N5923" s="0" t="str">
        <f aca="false">A5923</f>
        <v>Café Hôtel Restaurant</v>
      </c>
      <c r="O5923" s="0" t="str">
        <f aca="false">B5923</f>
        <v>Hôtel sans restaurant</v>
      </c>
      <c r="P5923" s="0" t="str">
        <f aca="false">C5923</f>
        <v>Grand Hotel sans restaurant Haut de gamme</v>
      </c>
      <c r="Q5923" s="0" t="str">
        <f aca="false">D5923</f>
        <v>Autre système centralisé performant</v>
      </c>
      <c r="R5923" s="0" t="str">
        <f aca="false">E5923</f>
        <v>Autres</v>
      </c>
      <c r="S5923" s="0" t="str">
        <f aca="false">F5923</f>
        <v>0219242101</v>
      </c>
      <c r="T5923" s="0" t="str">
        <f aca="false">G5923</f>
        <v>4</v>
      </c>
      <c r="U5923" s="0" t="n">
        <f aca="false">L5923</f>
        <v>0.9</v>
      </c>
      <c r="V5923" s="0" t="n">
        <f aca="false">K5923</f>
        <v>48.6750619321416</v>
      </c>
      <c r="W5923" s="0" t="n">
        <f aca="false">J5923</f>
        <v>0</v>
      </c>
    </row>
    <row r="5924" customFormat="false" ht="12.8" hidden="false" customHeight="false" outlineLevel="0" collapsed="false">
      <c r="A5924" s="0" t="s">
        <v>73</v>
      </c>
      <c r="B5924" s="0" t="s">
        <v>426</v>
      </c>
      <c r="C5924" s="0" t="s">
        <v>442</v>
      </c>
      <c r="D5924" s="0" t="s">
        <v>51</v>
      </c>
      <c r="E5924" s="0" t="s">
        <v>58</v>
      </c>
      <c r="F5924" s="0" t="s">
        <v>451</v>
      </c>
      <c r="G5924" s="0" t="s">
        <v>1612</v>
      </c>
      <c r="H5924" s="0" t="n">
        <v>0.830668236378372</v>
      </c>
      <c r="I5924" s="0" t="n">
        <v>22.9683504256977</v>
      </c>
      <c r="J5924" s="0" t="n">
        <v>935</v>
      </c>
      <c r="K5924" s="0" t="n">
        <f aca="false">I5924*SUMIFS(syst_chauffage!$H$3:$H$27,syst_chauffage!$B$3:$B$27,D5924,syst_chauffage!$C$3:$C$27,E5924)</f>
        <v>49.0144484841021</v>
      </c>
      <c r="L5924" s="12" t="n">
        <f aca="false">H5924*SUMIFS(syst_chauffage!$K$3:$K$27,syst_chauffage!$B$3:$B$27,D5924,syst_chauffage!$C$3:$C$27,E5924)</f>
        <v>0.830668236378372</v>
      </c>
      <c r="N5924" s="0" t="str">
        <f aca="false">A5924</f>
        <v>Café Hôtel Restaurant</v>
      </c>
      <c r="O5924" s="0" t="str">
        <f aca="false">B5924</f>
        <v>Hôtel sans restaurant</v>
      </c>
      <c r="P5924" s="0" t="str">
        <f aca="false">C5924</f>
        <v>Grand Hotel sans restaurant Haut de gamme</v>
      </c>
      <c r="Q5924" s="0" t="str">
        <f aca="false">D5924</f>
        <v>Autre système centralisé performant</v>
      </c>
      <c r="R5924" s="0" t="str">
        <f aca="false">E5924</f>
        <v>Urbain</v>
      </c>
      <c r="S5924" s="0" t="str">
        <f aca="false">F5924</f>
        <v>0219242106</v>
      </c>
      <c r="T5924" s="0" t="str">
        <f aca="false">G5924</f>
        <v>4</v>
      </c>
      <c r="U5924" s="0" t="n">
        <f aca="false">L5924</f>
        <v>0.830668236378372</v>
      </c>
      <c r="V5924" s="0" t="n">
        <f aca="false">K5924</f>
        <v>49.0144484841021</v>
      </c>
      <c r="W5924" s="0" t="n">
        <f aca="false">J5924</f>
        <v>935</v>
      </c>
    </row>
    <row r="5925" customFormat="false" ht="12.8" hidden="false" customHeight="false" outlineLevel="0" collapsed="false">
      <c r="A5925" s="0" t="s">
        <v>73</v>
      </c>
      <c r="B5925" s="0" t="s">
        <v>426</v>
      </c>
      <c r="C5925" s="0" t="s">
        <v>442</v>
      </c>
      <c r="D5925" s="0" t="s">
        <v>27</v>
      </c>
      <c r="E5925" s="0" t="s">
        <v>23</v>
      </c>
      <c r="F5925" s="0" t="s">
        <v>452</v>
      </c>
      <c r="G5925" s="0" t="s">
        <v>1612</v>
      </c>
      <c r="H5925" s="0" t="n">
        <v>0.762990495237197</v>
      </c>
      <c r="I5925" s="0" t="n">
        <v>13.582986459796</v>
      </c>
      <c r="J5925" s="0" t="n">
        <v>1064</v>
      </c>
      <c r="K5925" s="0" t="n">
        <f aca="false">I5925*SUMIFS(syst_chauffage!$H$3:$H$27,syst_chauffage!$B$3:$B$27,D5925,syst_chauffage!$C$3:$C$27,E5925)</f>
        <v>34.8322531614118</v>
      </c>
      <c r="L5925" s="12" t="n">
        <f aca="false">H5925*SUMIFS(syst_chauffage!$K$3:$K$27,syst_chauffage!$B$3:$B$27,D5925,syst_chauffage!$C$3:$C$27,E5925)</f>
        <v>0.762990495237197</v>
      </c>
      <c r="N5925" s="0" t="str">
        <f aca="false">A5925</f>
        <v>Café Hôtel Restaurant</v>
      </c>
      <c r="O5925" s="0" t="str">
        <f aca="false">B5925</f>
        <v>Hôtel sans restaurant</v>
      </c>
      <c r="P5925" s="0" t="str">
        <f aca="false">C5925</f>
        <v>Grand Hotel sans restaurant Haut de gamme</v>
      </c>
      <c r="Q5925" s="0" t="str">
        <f aca="false">D5925</f>
        <v>Chaudière condensation fioul</v>
      </c>
      <c r="R5925" s="0" t="str">
        <f aca="false">E5925</f>
        <v>Fioul</v>
      </c>
      <c r="S5925" s="0" t="str">
        <f aca="false">F5925</f>
        <v>0219242303</v>
      </c>
      <c r="T5925" s="0" t="str">
        <f aca="false">G5925</f>
        <v>4</v>
      </c>
      <c r="U5925" s="0" t="n">
        <f aca="false">L5925</f>
        <v>0.762990495237197</v>
      </c>
      <c r="V5925" s="0" t="n">
        <f aca="false">K5925</f>
        <v>34.8322531614118</v>
      </c>
      <c r="W5925" s="0" t="n">
        <f aca="false">J5925</f>
        <v>1064</v>
      </c>
    </row>
    <row r="5926" customFormat="false" ht="12.8" hidden="false" customHeight="false" outlineLevel="0" collapsed="false">
      <c r="A5926" s="0" t="s">
        <v>73</v>
      </c>
      <c r="B5926" s="0" t="s">
        <v>426</v>
      </c>
      <c r="C5926" s="0" t="s">
        <v>442</v>
      </c>
      <c r="D5926" s="0" t="s">
        <v>18</v>
      </c>
      <c r="E5926" s="0" t="s">
        <v>14</v>
      </c>
      <c r="F5926" s="0" t="s">
        <v>453</v>
      </c>
      <c r="G5926" s="0" t="s">
        <v>1612</v>
      </c>
      <c r="H5926" s="0" t="n">
        <v>0.98802655068553</v>
      </c>
      <c r="I5926" s="0" t="n">
        <v>9.9211641549632</v>
      </c>
      <c r="J5926" s="0" t="n">
        <v>1064</v>
      </c>
      <c r="K5926" s="0" t="n">
        <f aca="false">I5926*SUMIFS(syst_chauffage!$H$3:$H$27,syst_chauffage!$B$3:$B$27,D5926,syst_chauffage!$C$3:$C$27,E5926)</f>
        <v>27.034467146879</v>
      </c>
      <c r="L5926" s="12" t="n">
        <f aca="false">H5926*SUMIFS(syst_chauffage!$K$3:$K$27,syst_chauffage!$B$3:$B$27,D5926,syst_chauffage!$C$3:$C$27,E5926)</f>
        <v>0.959815320215892</v>
      </c>
      <c r="N5926" s="0" t="str">
        <f aca="false">A5926</f>
        <v>Café Hôtel Restaurant</v>
      </c>
      <c r="O5926" s="0" t="str">
        <f aca="false">B5926</f>
        <v>Hôtel sans restaurant</v>
      </c>
      <c r="P5926" s="0" t="str">
        <f aca="false">C5926</f>
        <v>Grand Hotel sans restaurant Haut de gamme</v>
      </c>
      <c r="Q5926" s="0" t="str">
        <f aca="false">D5926</f>
        <v>Chaudière condensation gaz</v>
      </c>
      <c r="R5926" s="0" t="str">
        <f aca="false">E5926</f>
        <v>Gaz</v>
      </c>
      <c r="S5926" s="0" t="str">
        <f aca="false">F5926</f>
        <v>0219242404</v>
      </c>
      <c r="T5926" s="0" t="str">
        <f aca="false">G5926</f>
        <v>4</v>
      </c>
      <c r="U5926" s="0" t="n">
        <f aca="false">L5926</f>
        <v>0.959815320215892</v>
      </c>
      <c r="V5926" s="0" t="n">
        <f aca="false">K5926</f>
        <v>27.034467146879</v>
      </c>
      <c r="W5926" s="0" t="n">
        <f aca="false">J5926</f>
        <v>1064</v>
      </c>
    </row>
    <row r="5927" customFormat="false" ht="12.8" hidden="false" customHeight="false" outlineLevel="0" collapsed="false">
      <c r="A5927" s="0" t="s">
        <v>73</v>
      </c>
      <c r="B5927" s="0" t="s">
        <v>426</v>
      </c>
      <c r="C5927" s="0" t="s">
        <v>442</v>
      </c>
      <c r="D5927" s="0" t="s">
        <v>32</v>
      </c>
      <c r="E5927" s="0" t="s">
        <v>30</v>
      </c>
      <c r="F5927" s="0" t="s">
        <v>454</v>
      </c>
      <c r="G5927" s="0" t="s">
        <v>1612</v>
      </c>
      <c r="H5927" s="0" t="n">
        <v>1</v>
      </c>
      <c r="I5927" s="0" t="n">
        <v>12</v>
      </c>
      <c r="J5927" s="0" t="n">
        <v>0</v>
      </c>
      <c r="K5927" s="0" t="n">
        <f aca="false">I5927*SUMIFS(syst_chauffage!$H$3:$H$27,syst_chauffage!$B$3:$B$27,D5927,syst_chauffage!$C$3:$C$27,E5927)</f>
        <v>12</v>
      </c>
      <c r="L5927" s="12" t="n">
        <f aca="false">H5927*SUMIFS(syst_chauffage!$K$3:$K$27,syst_chauffage!$B$3:$B$27,D5927,syst_chauffage!$C$3:$C$27,E5927)</f>
        <v>1</v>
      </c>
      <c r="N5927" s="0" t="str">
        <f aca="false">A5927</f>
        <v>Café Hôtel Restaurant</v>
      </c>
      <c r="O5927" s="0" t="str">
        <f aca="false">B5927</f>
        <v>Hôtel sans restaurant</v>
      </c>
      <c r="P5927" s="0" t="str">
        <f aca="false">C5927</f>
        <v>Grand Hotel sans restaurant Haut de gamme</v>
      </c>
      <c r="Q5927" s="0" t="str">
        <f aca="false">D5927</f>
        <v>Electrique direct performant</v>
      </c>
      <c r="R5927" s="0" t="str">
        <f aca="false">E5927</f>
        <v>Electricité</v>
      </c>
      <c r="S5927" s="0" t="str">
        <f aca="false">F5927</f>
        <v>0219242602</v>
      </c>
      <c r="T5927" s="0" t="str">
        <f aca="false">G5927</f>
        <v>4</v>
      </c>
      <c r="U5927" s="0" t="n">
        <f aca="false">L5927</f>
        <v>1</v>
      </c>
      <c r="V5927" s="0" t="n">
        <f aca="false">K5927</f>
        <v>12</v>
      </c>
      <c r="W5927" s="0" t="n">
        <f aca="false">J5927</f>
        <v>0</v>
      </c>
    </row>
    <row r="5928" customFormat="false" ht="12.8" hidden="false" customHeight="false" outlineLevel="0" collapsed="false">
      <c r="A5928" s="0" t="s">
        <v>73</v>
      </c>
      <c r="B5928" s="0" t="s">
        <v>426</v>
      </c>
      <c r="C5928" s="0" t="s">
        <v>442</v>
      </c>
      <c r="D5928" s="0" t="s">
        <v>38</v>
      </c>
      <c r="E5928" s="0" t="s">
        <v>30</v>
      </c>
      <c r="F5928" s="0" t="s">
        <v>455</v>
      </c>
      <c r="G5928" s="0" t="s">
        <v>1612</v>
      </c>
      <c r="H5928" s="0" t="n">
        <v>3.39795627906976</v>
      </c>
      <c r="I5928" s="0" t="n">
        <v>62.2739317022421</v>
      </c>
      <c r="J5928" s="0" t="n">
        <v>792</v>
      </c>
      <c r="K5928" s="0" t="n">
        <f aca="false">I5928*SUMIFS(syst_chauffage!$H$3:$H$27,syst_chauffage!$B$3:$B$27,D5928,syst_chauffage!$C$3:$C$27,E5928)</f>
        <v>62.9461041900196</v>
      </c>
      <c r="L5928" s="12" t="n">
        <f aca="false">H5928*SUMIFS(syst_chauffage!$K$3:$K$27,syst_chauffage!$B$3:$B$27,D5928,syst_chauffage!$C$3:$C$27,E5928)</f>
        <v>3.03986496519792</v>
      </c>
      <c r="N5928" s="0" t="str">
        <f aca="false">A5928</f>
        <v>Café Hôtel Restaurant</v>
      </c>
      <c r="O5928" s="0" t="str">
        <f aca="false">B5928</f>
        <v>Hôtel sans restaurant</v>
      </c>
      <c r="P5928" s="0" t="str">
        <f aca="false">C5928</f>
        <v>Grand Hotel sans restaurant Haut de gamme</v>
      </c>
      <c r="Q5928" s="0" t="str">
        <f aca="false">D5928</f>
        <v>PAC performant</v>
      </c>
      <c r="R5928" s="0" t="str">
        <f aca="false">E5928</f>
        <v>Electricité</v>
      </c>
      <c r="S5928" s="0" t="str">
        <f aca="false">F5928</f>
        <v>0219242902</v>
      </c>
      <c r="T5928" s="0" t="str">
        <f aca="false">G5928</f>
        <v>4</v>
      </c>
      <c r="U5928" s="0" t="n">
        <f aca="false">L5928</f>
        <v>3.03986496519792</v>
      </c>
      <c r="V5928" s="0" t="n">
        <f aca="false">K5928</f>
        <v>62.9461041900196</v>
      </c>
      <c r="W5928" s="0" t="n">
        <f aca="false">J5928</f>
        <v>792</v>
      </c>
    </row>
    <row r="5929" customFormat="false" ht="12.8" hidden="false" customHeight="false" outlineLevel="0" collapsed="false">
      <c r="A5929" s="0" t="s">
        <v>73</v>
      </c>
      <c r="B5929" s="0" t="s">
        <v>426</v>
      </c>
      <c r="C5929" s="0" t="s">
        <v>442</v>
      </c>
      <c r="D5929" s="0" t="s">
        <v>46</v>
      </c>
      <c r="E5929" s="0" t="s">
        <v>30</v>
      </c>
      <c r="F5929" s="0" t="s">
        <v>456</v>
      </c>
      <c r="G5929" s="0" t="s">
        <v>1612</v>
      </c>
      <c r="H5929" s="0" t="n">
        <v>3.32861023255814</v>
      </c>
      <c r="I5929" s="0" t="n">
        <v>27.6464093204992</v>
      </c>
      <c r="J5929" s="0" t="n">
        <v>792</v>
      </c>
      <c r="K5929" s="0" t="n">
        <f aca="false">I5929*SUMIFS(syst_chauffage!$H$3:$H$27,syst_chauffage!$B$3:$B$27,D5929,syst_chauffage!$C$3:$C$27,E5929)</f>
        <v>47.9639623971796</v>
      </c>
      <c r="L5929" s="12" t="n">
        <f aca="false">H5929*SUMIFS(syst_chauffage!$K$3:$K$27,syst_chauffage!$B$3:$B$27,D5929,syst_chauffage!$C$3:$C$27,E5929)</f>
        <v>3.00077723502174</v>
      </c>
      <c r="N5929" s="0" t="str">
        <f aca="false">A5929</f>
        <v>Café Hôtel Restaurant</v>
      </c>
      <c r="O5929" s="0" t="str">
        <f aca="false">B5929</f>
        <v>Hôtel sans restaurant</v>
      </c>
      <c r="P5929" s="0" t="str">
        <f aca="false">C5929</f>
        <v>Grand Hotel sans restaurant Haut de gamme</v>
      </c>
      <c r="Q5929" s="0" t="str">
        <f aca="false">D5929</f>
        <v>Rooftop performant</v>
      </c>
      <c r="R5929" s="0" t="str">
        <f aca="false">E5929</f>
        <v>Electricité</v>
      </c>
      <c r="S5929" s="0" t="str">
        <f aca="false">F5929</f>
        <v>0219243002</v>
      </c>
      <c r="T5929" s="0" t="str">
        <f aca="false">G5929</f>
        <v>4</v>
      </c>
      <c r="U5929" s="0" t="n">
        <f aca="false">L5929</f>
        <v>3.00077723502174</v>
      </c>
      <c r="V5929" s="0" t="n">
        <f aca="false">K5929</f>
        <v>47.9639623971796</v>
      </c>
      <c r="W5929" s="0" t="n">
        <f aca="false">J5929</f>
        <v>792</v>
      </c>
    </row>
    <row r="5930" customFormat="false" ht="12.8" hidden="false" customHeight="false" outlineLevel="0" collapsed="false">
      <c r="A5930" s="0" t="s">
        <v>73</v>
      </c>
      <c r="B5930" s="0" t="s">
        <v>426</v>
      </c>
      <c r="C5930" s="0" t="s">
        <v>457</v>
      </c>
      <c r="D5930" s="0" t="s">
        <v>19</v>
      </c>
      <c r="E5930" s="0" t="s">
        <v>58</v>
      </c>
      <c r="F5930" s="0" t="s">
        <v>458</v>
      </c>
      <c r="G5930" s="0" t="s">
        <v>1612</v>
      </c>
      <c r="H5930" s="0" t="n">
        <v>0.728</v>
      </c>
      <c r="I5930" s="0" t="n">
        <v>24.8295397246297</v>
      </c>
      <c r="J5930" s="0" t="n">
        <v>935</v>
      </c>
      <c r="K5930" s="0" t="n">
        <f aca="false">I5930*SUMIFS(syst_chauffage!$H$3:$H$27,syst_chauffage!$B$3:$B$27,D5930,syst_chauffage!$C$3:$C$27,E5930)</f>
        <v>40.8433411933463</v>
      </c>
      <c r="L5930" s="12" t="n">
        <f aca="false">H5930*SUMIFS(syst_chauffage!$K$3:$K$27,syst_chauffage!$B$3:$B$27,D5930,syst_chauffage!$C$3:$C$27,E5930)</f>
        <v>0.728</v>
      </c>
      <c r="N5930" s="0" t="str">
        <f aca="false">A5930</f>
        <v>Café Hôtel Restaurant</v>
      </c>
      <c r="O5930" s="0" t="str">
        <f aca="false">B5930</f>
        <v>Hôtel sans restaurant</v>
      </c>
      <c r="P5930" s="0" t="str">
        <f aca="false">C5930</f>
        <v>Grand Hotel sans restaurant Luxe</v>
      </c>
      <c r="Q5930" s="0" t="str">
        <f aca="false">D5930</f>
        <v>Autre système centralisé</v>
      </c>
      <c r="R5930" s="0" t="str">
        <f aca="false">E5930</f>
        <v>Urbain</v>
      </c>
      <c r="S5930" s="0" t="str">
        <f aca="false">F5930</f>
        <v>0219250106</v>
      </c>
      <c r="T5930" s="0" t="str">
        <f aca="false">G5930</f>
        <v>4</v>
      </c>
      <c r="U5930" s="0" t="n">
        <f aca="false">L5930</f>
        <v>0.728</v>
      </c>
      <c r="V5930" s="0" t="n">
        <f aca="false">K5930</f>
        <v>40.8433411933463</v>
      </c>
      <c r="W5930" s="0" t="n">
        <f aca="false">J5930</f>
        <v>935</v>
      </c>
    </row>
    <row r="5931" customFormat="false" ht="12.8" hidden="false" customHeight="false" outlineLevel="0" collapsed="false">
      <c r="A5931" s="0" t="s">
        <v>73</v>
      </c>
      <c r="B5931" s="0" t="s">
        <v>426</v>
      </c>
      <c r="C5931" s="0" t="s">
        <v>457</v>
      </c>
      <c r="D5931" s="0" t="s">
        <v>13</v>
      </c>
      <c r="E5931" s="0" t="s">
        <v>14</v>
      </c>
      <c r="F5931" s="0" t="s">
        <v>459</v>
      </c>
      <c r="G5931" s="0" t="s">
        <v>1612</v>
      </c>
      <c r="H5931" s="0" t="n">
        <v>0.683200475342152</v>
      </c>
      <c r="I5931" s="0" t="n">
        <v>8.31764693622479</v>
      </c>
      <c r="J5931" s="0" t="n">
        <v>462</v>
      </c>
      <c r="K5931" s="0" t="n">
        <f aca="false">I5931*SUMIFS(syst_chauffage!$H$3:$H$27,syst_chauffage!$B$3:$B$27,D5931,syst_chauffage!$C$3:$C$27,E5931)</f>
        <v>16.7982510228702</v>
      </c>
      <c r="L5931" s="12" t="n">
        <f aca="false">H5931*SUMIFS(syst_chauffage!$K$3:$K$27,syst_chauffage!$B$3:$B$27,D5931,syst_chauffage!$C$3:$C$27,E5931)</f>
        <v>0.683200475342152</v>
      </c>
      <c r="N5931" s="0" t="str">
        <f aca="false">A5931</f>
        <v>Café Hôtel Restaurant</v>
      </c>
      <c r="O5931" s="0" t="str">
        <f aca="false">B5931</f>
        <v>Hôtel sans restaurant</v>
      </c>
      <c r="P5931" s="0" t="str">
        <f aca="false">C5931</f>
        <v>Grand Hotel sans restaurant Luxe</v>
      </c>
      <c r="Q5931" s="0" t="str">
        <f aca="false">D5931</f>
        <v>Chaudière gaz</v>
      </c>
      <c r="R5931" s="0" t="str">
        <f aca="false">E5931</f>
        <v>Gaz</v>
      </c>
      <c r="S5931" s="0" t="str">
        <f aca="false">F5931</f>
        <v>0219250404</v>
      </c>
      <c r="T5931" s="0" t="str">
        <f aca="false">G5931</f>
        <v>4</v>
      </c>
      <c r="U5931" s="0" t="n">
        <f aca="false">L5931</f>
        <v>0.683200475342152</v>
      </c>
      <c r="V5931" s="0" t="n">
        <f aca="false">K5931</f>
        <v>16.7982510228702</v>
      </c>
      <c r="W5931" s="0" t="n">
        <f aca="false">J5931</f>
        <v>462</v>
      </c>
    </row>
    <row r="5932" customFormat="false" ht="12.8" hidden="false" customHeight="false" outlineLevel="0" collapsed="false">
      <c r="A5932" s="0" t="s">
        <v>73</v>
      </c>
      <c r="B5932" s="0" t="s">
        <v>426</v>
      </c>
      <c r="C5932" s="0" t="s">
        <v>457</v>
      </c>
      <c r="D5932" s="0" t="s">
        <v>29</v>
      </c>
      <c r="E5932" s="0" t="s">
        <v>30</v>
      </c>
      <c r="F5932" s="0" t="s">
        <v>460</v>
      </c>
      <c r="G5932" s="0" t="s">
        <v>1612</v>
      </c>
      <c r="H5932" s="0" t="n">
        <v>0.92</v>
      </c>
      <c r="I5932" s="0" t="n">
        <v>10.4</v>
      </c>
      <c r="J5932" s="0" t="n">
        <v>0</v>
      </c>
      <c r="K5932" s="0" t="n">
        <f aca="false">I5932*SUMIFS(syst_chauffage!$H$3:$H$27,syst_chauffage!$B$3:$B$27,D5932,syst_chauffage!$C$3:$C$27,E5932)</f>
        <v>3</v>
      </c>
      <c r="L5932" s="12" t="n">
        <f aca="false">H5932*SUMIFS(syst_chauffage!$K$3:$K$27,syst_chauffage!$B$3:$B$27,D5932,syst_chauffage!$C$3:$C$27,E5932)</f>
        <v>0.92</v>
      </c>
      <c r="N5932" s="0" t="str">
        <f aca="false">A5932</f>
        <v>Café Hôtel Restaurant</v>
      </c>
      <c r="O5932" s="0" t="str">
        <f aca="false">B5932</f>
        <v>Hôtel sans restaurant</v>
      </c>
      <c r="P5932" s="0" t="str">
        <f aca="false">C5932</f>
        <v>Grand Hotel sans restaurant Luxe</v>
      </c>
      <c r="Q5932" s="0" t="str">
        <f aca="false">D5932</f>
        <v>Electrique direct</v>
      </c>
      <c r="R5932" s="0" t="str">
        <f aca="false">E5932</f>
        <v>Electricité</v>
      </c>
      <c r="S5932" s="0" t="str">
        <f aca="false">F5932</f>
        <v>0219250602</v>
      </c>
      <c r="T5932" s="0" t="str">
        <f aca="false">G5932</f>
        <v>4</v>
      </c>
      <c r="U5932" s="0" t="n">
        <f aca="false">L5932</f>
        <v>0.92</v>
      </c>
      <c r="V5932" s="0" t="n">
        <f aca="false">K5932</f>
        <v>3</v>
      </c>
      <c r="W5932" s="0" t="n">
        <f aca="false">J5932</f>
        <v>0</v>
      </c>
    </row>
    <row r="5933" customFormat="false" ht="12.8" hidden="false" customHeight="false" outlineLevel="0" collapsed="false">
      <c r="A5933" s="0" t="s">
        <v>73</v>
      </c>
      <c r="B5933" s="0" t="s">
        <v>426</v>
      </c>
      <c r="C5933" s="0" t="s">
        <v>457</v>
      </c>
      <c r="D5933" s="0" t="s">
        <v>36</v>
      </c>
      <c r="E5933" s="0" t="s">
        <v>30</v>
      </c>
      <c r="F5933" s="0" t="s">
        <v>461</v>
      </c>
      <c r="G5933" s="0" t="s">
        <v>1612</v>
      </c>
      <c r="H5933" s="0" t="n">
        <v>3.01659497674418</v>
      </c>
      <c r="I5933" s="0" t="n">
        <v>69.1099990634117</v>
      </c>
      <c r="J5933" s="0" t="n">
        <v>738</v>
      </c>
      <c r="K5933" s="0" t="n">
        <f aca="false">I5933*SUMIFS(syst_chauffage!$H$3:$H$27,syst_chauffage!$B$3:$B$27,D5933,syst_chauffage!$C$3:$C$27,E5933)</f>
        <v>42.7554608822666</v>
      </c>
      <c r="L5933" s="12" t="n">
        <f aca="false">H5933*SUMIFS(syst_chauffage!$K$3:$K$27,syst_chauffage!$B$3:$B$27,D5933,syst_chauffage!$C$3:$C$27,E5933)</f>
        <v>2.53451452484516</v>
      </c>
      <c r="N5933" s="0" t="str">
        <f aca="false">A5933</f>
        <v>Café Hôtel Restaurant</v>
      </c>
      <c r="O5933" s="0" t="str">
        <f aca="false">B5933</f>
        <v>Hôtel sans restaurant</v>
      </c>
      <c r="P5933" s="0" t="str">
        <f aca="false">C5933</f>
        <v>Grand Hotel sans restaurant Luxe</v>
      </c>
      <c r="Q5933" s="0" t="str">
        <f aca="false">D5933</f>
        <v>PAC</v>
      </c>
      <c r="R5933" s="0" t="str">
        <f aca="false">E5933</f>
        <v>Electricité</v>
      </c>
      <c r="S5933" s="0" t="str">
        <f aca="false">F5933</f>
        <v>0219250902</v>
      </c>
      <c r="T5933" s="0" t="str">
        <f aca="false">G5933</f>
        <v>4</v>
      </c>
      <c r="U5933" s="0" t="n">
        <f aca="false">L5933</f>
        <v>2.53451452484516</v>
      </c>
      <c r="V5933" s="0" t="n">
        <f aca="false">K5933</f>
        <v>42.7554608822666</v>
      </c>
      <c r="W5933" s="0" t="n">
        <f aca="false">J5933</f>
        <v>738</v>
      </c>
    </row>
    <row r="5934" customFormat="false" ht="12.8" hidden="false" customHeight="false" outlineLevel="0" collapsed="false">
      <c r="A5934" s="0" t="s">
        <v>73</v>
      </c>
      <c r="B5934" s="0" t="s">
        <v>426</v>
      </c>
      <c r="C5934" s="0" t="s">
        <v>457</v>
      </c>
      <c r="D5934" s="0" t="s">
        <v>42</v>
      </c>
      <c r="E5934" s="0" t="s">
        <v>30</v>
      </c>
      <c r="F5934" s="0" t="s">
        <v>462</v>
      </c>
      <c r="G5934" s="0" t="s">
        <v>1612</v>
      </c>
      <c r="H5934" s="0" t="n">
        <v>2.87237358139535</v>
      </c>
      <c r="I5934" s="0" t="n">
        <v>28.9368869872017</v>
      </c>
      <c r="J5934" s="0" t="n">
        <v>738</v>
      </c>
      <c r="K5934" s="0" t="n">
        <f aca="false">I5934*SUMIFS(syst_chauffage!$H$3:$H$27,syst_chauffage!$B$3:$B$27,D5934,syst_chauffage!$C$3:$C$27,E5934)</f>
        <v>26.1211032114154</v>
      </c>
      <c r="L5934" s="12" t="n">
        <f aca="false">H5934*SUMIFS(syst_chauffage!$K$3:$K$27,syst_chauffage!$B$3:$B$27,D5934,syst_chauffage!$C$3:$C$27,E5934)</f>
        <v>2.56083291829193</v>
      </c>
      <c r="N5934" s="0" t="str">
        <f aca="false">A5934</f>
        <v>Café Hôtel Restaurant</v>
      </c>
      <c r="O5934" s="0" t="str">
        <f aca="false">B5934</f>
        <v>Hôtel sans restaurant</v>
      </c>
      <c r="P5934" s="0" t="str">
        <f aca="false">C5934</f>
        <v>Grand Hotel sans restaurant Luxe</v>
      </c>
      <c r="Q5934" s="0" t="str">
        <f aca="false">D5934</f>
        <v>Rooftop</v>
      </c>
      <c r="R5934" s="0" t="str">
        <f aca="false">E5934</f>
        <v>Electricité</v>
      </c>
      <c r="S5934" s="0" t="str">
        <f aca="false">F5934</f>
        <v>0219251002</v>
      </c>
      <c r="T5934" s="0" t="str">
        <f aca="false">G5934</f>
        <v>4</v>
      </c>
      <c r="U5934" s="0" t="n">
        <f aca="false">L5934</f>
        <v>2.56083291829193</v>
      </c>
      <c r="V5934" s="0" t="n">
        <f aca="false">K5934</f>
        <v>26.1211032114154</v>
      </c>
      <c r="W5934" s="0" t="n">
        <f aca="false">J5934</f>
        <v>738</v>
      </c>
    </row>
    <row r="5935" customFormat="false" ht="12.8" hidden="false" customHeight="false" outlineLevel="0" collapsed="false">
      <c r="A5935" s="0" t="s">
        <v>73</v>
      </c>
      <c r="B5935" s="0" t="s">
        <v>426</v>
      </c>
      <c r="C5935" s="0" t="s">
        <v>457</v>
      </c>
      <c r="D5935" s="0" t="s">
        <v>51</v>
      </c>
      <c r="E5935" s="0" t="s">
        <v>58</v>
      </c>
      <c r="F5935" s="0" t="s">
        <v>463</v>
      </c>
      <c r="G5935" s="0" t="s">
        <v>1612</v>
      </c>
      <c r="H5935" s="0" t="n">
        <v>0.84</v>
      </c>
      <c r="I5935" s="0" t="n">
        <v>29.5589758626543</v>
      </c>
      <c r="J5935" s="0" t="n">
        <v>935</v>
      </c>
      <c r="K5935" s="0" t="n">
        <f aca="false">I5935*SUMIFS(syst_chauffage!$H$3:$H$27,syst_chauffage!$B$3:$B$27,D5935,syst_chauffage!$C$3:$C$27,E5935)</f>
        <v>63.0788399171194</v>
      </c>
      <c r="L5935" s="12" t="n">
        <f aca="false">H5935*SUMIFS(syst_chauffage!$K$3:$K$27,syst_chauffage!$B$3:$B$27,D5935,syst_chauffage!$C$3:$C$27,E5935)</f>
        <v>0.84</v>
      </c>
      <c r="N5935" s="0" t="str">
        <f aca="false">A5935</f>
        <v>Café Hôtel Restaurant</v>
      </c>
      <c r="O5935" s="0" t="str">
        <f aca="false">B5935</f>
        <v>Hôtel sans restaurant</v>
      </c>
      <c r="P5935" s="0" t="str">
        <f aca="false">C5935</f>
        <v>Grand Hotel sans restaurant Luxe</v>
      </c>
      <c r="Q5935" s="0" t="str">
        <f aca="false">D5935</f>
        <v>Autre système centralisé performant</v>
      </c>
      <c r="R5935" s="0" t="str">
        <f aca="false">E5935</f>
        <v>Urbain</v>
      </c>
      <c r="S5935" s="0" t="str">
        <f aca="false">F5935</f>
        <v>0219252106</v>
      </c>
      <c r="T5935" s="0" t="str">
        <f aca="false">G5935</f>
        <v>4</v>
      </c>
      <c r="U5935" s="0" t="n">
        <f aca="false">L5935</f>
        <v>0.84</v>
      </c>
      <c r="V5935" s="0" t="n">
        <f aca="false">K5935</f>
        <v>63.0788399171194</v>
      </c>
      <c r="W5935" s="0" t="n">
        <f aca="false">J5935</f>
        <v>935</v>
      </c>
    </row>
    <row r="5936" customFormat="false" ht="12.8" hidden="false" customHeight="false" outlineLevel="0" collapsed="false">
      <c r="A5936" s="0" t="s">
        <v>73</v>
      </c>
      <c r="B5936" s="0" t="s">
        <v>426</v>
      </c>
      <c r="C5936" s="0" t="s">
        <v>457</v>
      </c>
      <c r="D5936" s="0" t="s">
        <v>18</v>
      </c>
      <c r="E5936" s="0" t="s">
        <v>14</v>
      </c>
      <c r="F5936" s="0" t="s">
        <v>464</v>
      </c>
      <c r="G5936" s="0" t="s">
        <v>1612</v>
      </c>
      <c r="H5936" s="0" t="n">
        <v>0.988723648691933</v>
      </c>
      <c r="I5936" s="0" t="n">
        <v>9.90196063836284</v>
      </c>
      <c r="J5936" s="0" t="n">
        <v>1064</v>
      </c>
      <c r="K5936" s="0" t="n">
        <f aca="false">I5936*SUMIFS(syst_chauffage!$H$3:$H$27,syst_chauffage!$B$3:$B$27,D5936,syst_chauffage!$C$3:$C$27,E5936)</f>
        <v>26.9821389290884</v>
      </c>
      <c r="L5936" s="12" t="n">
        <f aca="false">H5936*SUMIFS(syst_chauffage!$K$3:$K$27,syst_chauffage!$B$3:$B$27,D5936,syst_chauffage!$C$3:$C$27,E5936)</f>
        <v>0.96049251390646</v>
      </c>
      <c r="N5936" s="0" t="str">
        <f aca="false">A5936</f>
        <v>Café Hôtel Restaurant</v>
      </c>
      <c r="O5936" s="0" t="str">
        <f aca="false">B5936</f>
        <v>Hôtel sans restaurant</v>
      </c>
      <c r="P5936" s="0" t="str">
        <f aca="false">C5936</f>
        <v>Grand Hotel sans restaurant Luxe</v>
      </c>
      <c r="Q5936" s="0" t="str">
        <f aca="false">D5936</f>
        <v>Chaudière condensation gaz</v>
      </c>
      <c r="R5936" s="0" t="str">
        <f aca="false">E5936</f>
        <v>Gaz</v>
      </c>
      <c r="S5936" s="0" t="str">
        <f aca="false">F5936</f>
        <v>0219252404</v>
      </c>
      <c r="T5936" s="0" t="str">
        <f aca="false">G5936</f>
        <v>4</v>
      </c>
      <c r="U5936" s="0" t="n">
        <f aca="false">L5936</f>
        <v>0.96049251390646</v>
      </c>
      <c r="V5936" s="0" t="n">
        <f aca="false">K5936</f>
        <v>26.9821389290884</v>
      </c>
      <c r="W5936" s="0" t="n">
        <f aca="false">J5936</f>
        <v>1064</v>
      </c>
    </row>
    <row r="5937" customFormat="false" ht="12.8" hidden="false" customHeight="false" outlineLevel="0" collapsed="false">
      <c r="A5937" s="0" t="s">
        <v>73</v>
      </c>
      <c r="B5937" s="0" t="s">
        <v>426</v>
      </c>
      <c r="C5937" s="0" t="s">
        <v>457</v>
      </c>
      <c r="D5937" s="0" t="s">
        <v>32</v>
      </c>
      <c r="E5937" s="0" t="s">
        <v>30</v>
      </c>
      <c r="F5937" s="0" t="s">
        <v>465</v>
      </c>
      <c r="G5937" s="0" t="s">
        <v>1612</v>
      </c>
      <c r="H5937" s="0" t="n">
        <v>1</v>
      </c>
      <c r="I5937" s="0" t="n">
        <v>12</v>
      </c>
      <c r="J5937" s="0" t="n">
        <v>0</v>
      </c>
      <c r="K5937" s="0" t="n">
        <f aca="false">I5937*SUMIFS(syst_chauffage!$H$3:$H$27,syst_chauffage!$B$3:$B$27,D5937,syst_chauffage!$C$3:$C$27,E5937)</f>
        <v>12</v>
      </c>
      <c r="L5937" s="12" t="n">
        <f aca="false">H5937*SUMIFS(syst_chauffage!$K$3:$K$27,syst_chauffage!$B$3:$B$27,D5937,syst_chauffage!$C$3:$C$27,E5937)</f>
        <v>1</v>
      </c>
      <c r="N5937" s="0" t="str">
        <f aca="false">A5937</f>
        <v>Café Hôtel Restaurant</v>
      </c>
      <c r="O5937" s="0" t="str">
        <f aca="false">B5937</f>
        <v>Hôtel sans restaurant</v>
      </c>
      <c r="P5937" s="0" t="str">
        <f aca="false">C5937</f>
        <v>Grand Hotel sans restaurant Luxe</v>
      </c>
      <c r="Q5937" s="0" t="str">
        <f aca="false">D5937</f>
        <v>Electrique direct performant</v>
      </c>
      <c r="R5937" s="0" t="str">
        <f aca="false">E5937</f>
        <v>Electricité</v>
      </c>
      <c r="S5937" s="0" t="str">
        <f aca="false">F5937</f>
        <v>0219252602</v>
      </c>
      <c r="T5937" s="0" t="str">
        <f aca="false">G5937</f>
        <v>4</v>
      </c>
      <c r="U5937" s="0" t="n">
        <f aca="false">L5937</f>
        <v>1</v>
      </c>
      <c r="V5937" s="0" t="n">
        <f aca="false">K5937</f>
        <v>12</v>
      </c>
      <c r="W5937" s="0" t="n">
        <f aca="false">J5937</f>
        <v>0</v>
      </c>
    </row>
    <row r="5938" customFormat="false" ht="12.8" hidden="false" customHeight="false" outlineLevel="0" collapsed="false">
      <c r="A5938" s="0" t="s">
        <v>73</v>
      </c>
      <c r="B5938" s="0" t="s">
        <v>426</v>
      </c>
      <c r="C5938" s="0" t="s">
        <v>457</v>
      </c>
      <c r="D5938" s="0" t="s">
        <v>38</v>
      </c>
      <c r="E5938" s="0" t="s">
        <v>30</v>
      </c>
      <c r="F5938" s="0" t="s">
        <v>466</v>
      </c>
      <c r="G5938" s="0" t="s">
        <v>1612</v>
      </c>
      <c r="H5938" s="0" t="n">
        <v>3.4806865116279</v>
      </c>
      <c r="I5938" s="0" t="n">
        <v>82.2738084088234</v>
      </c>
      <c r="J5938" s="0" t="n">
        <v>792</v>
      </c>
      <c r="K5938" s="0" t="n">
        <f aca="false">I5938*SUMIFS(syst_chauffage!$H$3:$H$27,syst_chauffage!$B$3:$B$27,D5938,syst_chauffage!$C$3:$C$27,E5938)</f>
        <v>83.1618556055463</v>
      </c>
      <c r="L5938" s="12" t="n">
        <f aca="false">H5938*SUMIFS(syst_chauffage!$K$3:$K$27,syst_chauffage!$B$3:$B$27,D5938,syst_chauffage!$C$3:$C$27,E5938)</f>
        <v>3.11387672840548</v>
      </c>
      <c r="N5938" s="0" t="str">
        <f aca="false">A5938</f>
        <v>Café Hôtel Restaurant</v>
      </c>
      <c r="O5938" s="0" t="str">
        <f aca="false">B5938</f>
        <v>Hôtel sans restaurant</v>
      </c>
      <c r="P5938" s="0" t="str">
        <f aca="false">C5938</f>
        <v>Grand Hotel sans restaurant Luxe</v>
      </c>
      <c r="Q5938" s="0" t="str">
        <f aca="false">D5938</f>
        <v>PAC performant</v>
      </c>
      <c r="R5938" s="0" t="str">
        <f aca="false">E5938</f>
        <v>Electricité</v>
      </c>
      <c r="S5938" s="0" t="str">
        <f aca="false">F5938</f>
        <v>0219252902</v>
      </c>
      <c r="T5938" s="0" t="str">
        <f aca="false">G5938</f>
        <v>4</v>
      </c>
      <c r="U5938" s="0" t="n">
        <f aca="false">L5938</f>
        <v>3.11387672840548</v>
      </c>
      <c r="V5938" s="0" t="n">
        <f aca="false">K5938</f>
        <v>83.1618556055463</v>
      </c>
      <c r="W5938" s="0" t="n">
        <f aca="false">J5938</f>
        <v>792</v>
      </c>
    </row>
    <row r="5939" customFormat="false" ht="12.8" hidden="false" customHeight="false" outlineLevel="0" collapsed="false">
      <c r="A5939" s="0" t="s">
        <v>73</v>
      </c>
      <c r="B5939" s="0" t="s">
        <v>426</v>
      </c>
      <c r="C5939" s="0" t="s">
        <v>457</v>
      </c>
      <c r="D5939" s="0" t="s">
        <v>46</v>
      </c>
      <c r="E5939" s="0" t="s">
        <v>30</v>
      </c>
      <c r="F5939" s="0" t="s">
        <v>467</v>
      </c>
      <c r="G5939" s="0" t="s">
        <v>1612</v>
      </c>
      <c r="H5939" s="0" t="n">
        <v>3.40965209302325</v>
      </c>
      <c r="I5939" s="0" t="n">
        <v>34.448674984764</v>
      </c>
      <c r="J5939" s="0" t="n">
        <v>792</v>
      </c>
      <c r="K5939" s="0" t="n">
        <f aca="false">I5939*SUMIFS(syst_chauffage!$H$3:$H$27,syst_chauffage!$B$3:$B$27,D5939,syst_chauffage!$C$3:$C$27,E5939)</f>
        <v>59.7652639967513</v>
      </c>
      <c r="L5939" s="12" t="n">
        <f aca="false">H5939*SUMIFS(syst_chauffage!$K$3:$K$27,syst_chauffage!$B$3:$B$27,D5939,syst_chauffage!$C$3:$C$27,E5939)</f>
        <v>3.0738373270652</v>
      </c>
      <c r="N5939" s="0" t="str">
        <f aca="false">A5939</f>
        <v>Café Hôtel Restaurant</v>
      </c>
      <c r="O5939" s="0" t="str">
        <f aca="false">B5939</f>
        <v>Hôtel sans restaurant</v>
      </c>
      <c r="P5939" s="0" t="str">
        <f aca="false">C5939</f>
        <v>Grand Hotel sans restaurant Luxe</v>
      </c>
      <c r="Q5939" s="0" t="str">
        <f aca="false">D5939</f>
        <v>Rooftop performant</v>
      </c>
      <c r="R5939" s="0" t="str">
        <f aca="false">E5939</f>
        <v>Electricité</v>
      </c>
      <c r="S5939" s="0" t="str">
        <f aca="false">F5939</f>
        <v>0219253002</v>
      </c>
      <c r="T5939" s="0" t="str">
        <f aca="false">G5939</f>
        <v>4</v>
      </c>
      <c r="U5939" s="0" t="n">
        <f aca="false">L5939</f>
        <v>3.0738373270652</v>
      </c>
      <c r="V5939" s="0" t="n">
        <f aca="false">K5939</f>
        <v>59.7652639967513</v>
      </c>
      <c r="W5939" s="0" t="n">
        <f aca="false">J5939</f>
        <v>792</v>
      </c>
    </row>
    <row r="5940" customFormat="false" ht="12.8" hidden="false" customHeight="false" outlineLevel="0" collapsed="false">
      <c r="A5940" s="0" t="s">
        <v>73</v>
      </c>
      <c r="B5940" s="0" t="s">
        <v>426</v>
      </c>
      <c r="C5940" s="0" t="s">
        <v>468</v>
      </c>
      <c r="D5940" s="0" t="s">
        <v>19</v>
      </c>
      <c r="E5940" s="0" t="s">
        <v>58</v>
      </c>
      <c r="F5940" s="0" t="s">
        <v>469</v>
      </c>
      <c r="G5940" s="0" t="s">
        <v>1612</v>
      </c>
      <c r="H5940" s="0" t="n">
        <v>0.728</v>
      </c>
      <c r="I5940" s="0" t="n">
        <v>27.1065193643178</v>
      </c>
      <c r="J5940" s="0" t="n">
        <v>935</v>
      </c>
      <c r="K5940" s="0" t="n">
        <f aca="false">I5940*SUMIFS(syst_chauffage!$H$3:$H$27,syst_chauffage!$B$3:$B$27,D5940,syst_chauffage!$C$3:$C$27,E5940)</f>
        <v>44.5888579184039</v>
      </c>
      <c r="L5940" s="12" t="n">
        <f aca="false">H5940*SUMIFS(syst_chauffage!$K$3:$K$27,syst_chauffage!$B$3:$B$27,D5940,syst_chauffage!$C$3:$C$27,E5940)</f>
        <v>0.728</v>
      </c>
      <c r="N5940" s="0" t="str">
        <f aca="false">A5940</f>
        <v>Café Hôtel Restaurant</v>
      </c>
      <c r="O5940" s="0" t="str">
        <f aca="false">B5940</f>
        <v>Hôtel sans restaurant</v>
      </c>
      <c r="P5940" s="0" t="str">
        <f aca="false">C5940</f>
        <v>Hotel d'affaire sans restaurant Haut de Gamme</v>
      </c>
      <c r="Q5940" s="0" t="str">
        <f aca="false">D5940</f>
        <v>Autre système centralisé</v>
      </c>
      <c r="R5940" s="0" t="str">
        <f aca="false">E5940</f>
        <v>Urbain</v>
      </c>
      <c r="S5940" s="0" t="str">
        <f aca="false">F5940</f>
        <v>0219390106</v>
      </c>
      <c r="T5940" s="0" t="str">
        <f aca="false">G5940</f>
        <v>4</v>
      </c>
      <c r="U5940" s="0" t="n">
        <f aca="false">L5940</f>
        <v>0.728</v>
      </c>
      <c r="V5940" s="0" t="n">
        <f aca="false">K5940</f>
        <v>44.5888579184039</v>
      </c>
      <c r="W5940" s="0" t="n">
        <f aca="false">J5940</f>
        <v>935</v>
      </c>
    </row>
    <row r="5941" customFormat="false" ht="12.8" hidden="false" customHeight="false" outlineLevel="0" collapsed="false">
      <c r="A5941" s="0" t="s">
        <v>73</v>
      </c>
      <c r="B5941" s="0" t="s">
        <v>426</v>
      </c>
      <c r="C5941" s="0" t="s">
        <v>468</v>
      </c>
      <c r="D5941" s="0" t="s">
        <v>13</v>
      </c>
      <c r="E5941" s="0" t="s">
        <v>14</v>
      </c>
      <c r="F5941" s="0" t="s">
        <v>470</v>
      </c>
      <c r="G5941" s="0" t="s">
        <v>1612</v>
      </c>
      <c r="H5941" s="0" t="n">
        <v>0.729772601742632</v>
      </c>
      <c r="I5941" s="0" t="n">
        <v>10.6544981501414</v>
      </c>
      <c r="J5941" s="0" t="n">
        <v>462</v>
      </c>
      <c r="K5941" s="0" t="n">
        <f aca="false">I5941*SUMIFS(syst_chauffage!$H$3:$H$27,syst_chauffage!$B$3:$B$27,D5941,syst_chauffage!$C$3:$C$27,E5941)</f>
        <v>21.5177364248663</v>
      </c>
      <c r="L5941" s="12" t="n">
        <f aca="false">H5941*SUMIFS(syst_chauffage!$K$3:$K$27,syst_chauffage!$B$3:$B$27,D5941,syst_chauffage!$C$3:$C$27,E5941)</f>
        <v>0.729772601742632</v>
      </c>
      <c r="N5941" s="0" t="str">
        <f aca="false">A5941</f>
        <v>Café Hôtel Restaurant</v>
      </c>
      <c r="O5941" s="0" t="str">
        <f aca="false">B5941</f>
        <v>Hôtel sans restaurant</v>
      </c>
      <c r="P5941" s="0" t="str">
        <f aca="false">C5941</f>
        <v>Hotel d'affaire sans restaurant Haut de Gamme</v>
      </c>
      <c r="Q5941" s="0" t="str">
        <f aca="false">D5941</f>
        <v>Chaudière gaz</v>
      </c>
      <c r="R5941" s="0" t="str">
        <f aca="false">E5941</f>
        <v>Gaz</v>
      </c>
      <c r="S5941" s="0" t="str">
        <f aca="false">F5941</f>
        <v>0219390404</v>
      </c>
      <c r="T5941" s="0" t="str">
        <f aca="false">G5941</f>
        <v>4</v>
      </c>
      <c r="U5941" s="0" t="n">
        <f aca="false">L5941</f>
        <v>0.729772601742632</v>
      </c>
      <c r="V5941" s="0" t="n">
        <f aca="false">K5941</f>
        <v>21.5177364248663</v>
      </c>
      <c r="W5941" s="0" t="n">
        <f aca="false">J5941</f>
        <v>462</v>
      </c>
    </row>
    <row r="5942" customFormat="false" ht="12.8" hidden="false" customHeight="false" outlineLevel="0" collapsed="false">
      <c r="A5942" s="0" t="s">
        <v>73</v>
      </c>
      <c r="B5942" s="0" t="s">
        <v>426</v>
      </c>
      <c r="C5942" s="0" t="s">
        <v>468</v>
      </c>
      <c r="D5942" s="0" t="s">
        <v>51</v>
      </c>
      <c r="E5942" s="0" t="s">
        <v>58</v>
      </c>
      <c r="F5942" s="0" t="s">
        <v>471</v>
      </c>
      <c r="G5942" s="0" t="s">
        <v>1612</v>
      </c>
      <c r="H5942" s="0" t="n">
        <v>0.84</v>
      </c>
      <c r="I5942" s="0" t="n">
        <v>32.2696659099021</v>
      </c>
      <c r="J5942" s="0" t="n">
        <v>935</v>
      </c>
      <c r="K5942" s="0" t="n">
        <f aca="false">I5942*SUMIFS(syst_chauffage!$H$3:$H$27,syst_chauffage!$B$3:$B$27,D5942,syst_chauffage!$C$3:$C$27,E5942)</f>
        <v>68.8634511414651</v>
      </c>
      <c r="L5942" s="12" t="n">
        <f aca="false">H5942*SUMIFS(syst_chauffage!$K$3:$K$27,syst_chauffage!$B$3:$B$27,D5942,syst_chauffage!$C$3:$C$27,E5942)</f>
        <v>0.84</v>
      </c>
      <c r="N5942" s="0" t="str">
        <f aca="false">A5942</f>
        <v>Café Hôtel Restaurant</v>
      </c>
      <c r="O5942" s="0" t="str">
        <f aca="false">B5942</f>
        <v>Hôtel sans restaurant</v>
      </c>
      <c r="P5942" s="0" t="str">
        <f aca="false">C5942</f>
        <v>Hotel d'affaire sans restaurant Haut de Gamme</v>
      </c>
      <c r="Q5942" s="0" t="str">
        <f aca="false">D5942</f>
        <v>Autre système centralisé performant</v>
      </c>
      <c r="R5942" s="0" t="str">
        <f aca="false">E5942</f>
        <v>Urbain</v>
      </c>
      <c r="S5942" s="0" t="str">
        <f aca="false">F5942</f>
        <v>0219392106</v>
      </c>
      <c r="T5942" s="0" t="str">
        <f aca="false">G5942</f>
        <v>4</v>
      </c>
      <c r="U5942" s="0" t="n">
        <f aca="false">L5942</f>
        <v>0.84</v>
      </c>
      <c r="V5942" s="0" t="n">
        <f aca="false">K5942</f>
        <v>68.8634511414651</v>
      </c>
      <c r="W5942" s="0" t="n">
        <f aca="false">J5942</f>
        <v>935</v>
      </c>
    </row>
    <row r="5943" customFormat="false" ht="12.8" hidden="false" customHeight="false" outlineLevel="0" collapsed="false">
      <c r="A5943" s="0" t="s">
        <v>73</v>
      </c>
      <c r="B5943" s="0" t="s">
        <v>426</v>
      </c>
      <c r="C5943" s="0" t="s">
        <v>468</v>
      </c>
      <c r="D5943" s="0" t="s">
        <v>18</v>
      </c>
      <c r="E5943" s="0" t="s">
        <v>14</v>
      </c>
      <c r="F5943" s="0" t="s">
        <v>472</v>
      </c>
      <c r="G5943" s="0" t="s">
        <v>1612</v>
      </c>
      <c r="H5943" s="0" t="n">
        <v>0.990797516492237</v>
      </c>
      <c r="I5943" s="0" t="n">
        <v>12.683926369216</v>
      </c>
      <c r="J5943" s="0" t="n">
        <v>1064</v>
      </c>
      <c r="K5943" s="0" t="n">
        <f aca="false">I5943*SUMIFS(syst_chauffage!$H$3:$H$27,syst_chauffage!$B$3:$B$27,D5943,syst_chauffage!$C$3:$C$27,E5943)</f>
        <v>34.5627978094144</v>
      </c>
      <c r="L5943" s="12" t="n">
        <f aca="false">H5943*SUMIFS(syst_chauffage!$K$3:$K$27,syst_chauffage!$B$3:$B$27,D5943,syst_chauffage!$C$3:$C$27,E5943)</f>
        <v>0.962507166331998</v>
      </c>
      <c r="N5943" s="0" t="str">
        <f aca="false">A5943</f>
        <v>Café Hôtel Restaurant</v>
      </c>
      <c r="O5943" s="0" t="str">
        <f aca="false">B5943</f>
        <v>Hôtel sans restaurant</v>
      </c>
      <c r="P5943" s="0" t="str">
        <f aca="false">C5943</f>
        <v>Hotel d'affaire sans restaurant Haut de Gamme</v>
      </c>
      <c r="Q5943" s="0" t="str">
        <f aca="false">D5943</f>
        <v>Chaudière condensation gaz</v>
      </c>
      <c r="R5943" s="0" t="str">
        <f aca="false">E5943</f>
        <v>Gaz</v>
      </c>
      <c r="S5943" s="0" t="str">
        <f aca="false">F5943</f>
        <v>0219392404</v>
      </c>
      <c r="T5943" s="0" t="str">
        <f aca="false">G5943</f>
        <v>4</v>
      </c>
      <c r="U5943" s="0" t="n">
        <f aca="false">L5943</f>
        <v>0.962507166331998</v>
      </c>
      <c r="V5943" s="0" t="n">
        <f aca="false">K5943</f>
        <v>34.5627978094144</v>
      </c>
      <c r="W5943" s="0" t="n">
        <f aca="false">J5943</f>
        <v>1064</v>
      </c>
    </row>
    <row r="5944" customFormat="false" ht="12.8" hidden="false" customHeight="false" outlineLevel="0" collapsed="false">
      <c r="A5944" s="0" t="s">
        <v>73</v>
      </c>
      <c r="B5944" s="0" t="s">
        <v>426</v>
      </c>
      <c r="C5944" s="0" t="s">
        <v>473</v>
      </c>
      <c r="D5944" s="0" t="s">
        <v>13</v>
      </c>
      <c r="E5944" s="0" t="s">
        <v>14</v>
      </c>
      <c r="F5944" s="0" t="s">
        <v>474</v>
      </c>
      <c r="G5944" s="0" t="s">
        <v>1612</v>
      </c>
      <c r="H5944" s="0" t="n">
        <v>0.729324423231864</v>
      </c>
      <c r="I5944" s="0" t="n">
        <v>7.80592293698882</v>
      </c>
      <c r="J5944" s="0" t="n">
        <v>462</v>
      </c>
      <c r="K5944" s="0" t="n">
        <f aca="false">I5944*SUMIFS(syst_chauffage!$H$3:$H$27,syst_chauffage!$B$3:$B$27,D5944,syst_chauffage!$C$3:$C$27,E5944)</f>
        <v>15.7647774624387</v>
      </c>
      <c r="L5944" s="12" t="n">
        <f aca="false">H5944*SUMIFS(syst_chauffage!$K$3:$K$27,syst_chauffage!$B$3:$B$27,D5944,syst_chauffage!$C$3:$C$27,E5944)</f>
        <v>0.729324423231864</v>
      </c>
      <c r="N5944" s="0" t="str">
        <f aca="false">A5944</f>
        <v>Café Hôtel Restaurant</v>
      </c>
      <c r="O5944" s="0" t="str">
        <f aca="false">B5944</f>
        <v>Hôtel sans restaurant</v>
      </c>
      <c r="P5944" s="0" t="str">
        <f aca="false">C5944</f>
        <v>Hotel d'affaire sans restaurant Luxe</v>
      </c>
      <c r="Q5944" s="0" t="str">
        <f aca="false">D5944</f>
        <v>Chaudière gaz</v>
      </c>
      <c r="R5944" s="0" t="str">
        <f aca="false">E5944</f>
        <v>Gaz</v>
      </c>
      <c r="S5944" s="0" t="str">
        <f aca="false">F5944</f>
        <v>0219400404</v>
      </c>
      <c r="T5944" s="0" t="str">
        <f aca="false">G5944</f>
        <v>4</v>
      </c>
      <c r="U5944" s="0" t="n">
        <f aca="false">L5944</f>
        <v>0.729324423231864</v>
      </c>
      <c r="V5944" s="0" t="n">
        <f aca="false">K5944</f>
        <v>15.7647774624387</v>
      </c>
      <c r="W5944" s="0" t="n">
        <f aca="false">J5944</f>
        <v>462</v>
      </c>
    </row>
    <row r="5945" customFormat="false" ht="12.8" hidden="false" customHeight="false" outlineLevel="0" collapsed="false">
      <c r="A5945" s="0" t="s">
        <v>73</v>
      </c>
      <c r="B5945" s="0" t="s">
        <v>426</v>
      </c>
      <c r="C5945" s="0" t="s">
        <v>473</v>
      </c>
      <c r="D5945" s="0" t="s">
        <v>18</v>
      </c>
      <c r="E5945" s="0" t="s">
        <v>14</v>
      </c>
      <c r="F5945" s="0" t="s">
        <v>475</v>
      </c>
      <c r="G5945" s="0" t="s">
        <v>1612</v>
      </c>
      <c r="H5945" s="0" t="n">
        <v>0.992334403709151</v>
      </c>
      <c r="I5945" s="0" t="n">
        <v>9.29276540117716</v>
      </c>
      <c r="J5945" s="0" t="n">
        <v>1064</v>
      </c>
      <c r="K5945" s="0" t="n">
        <f aca="false">I5945*SUMIFS(syst_chauffage!$H$3:$H$27,syst_chauffage!$B$3:$B$27,D5945,syst_chauffage!$C$3:$C$27,E5945)</f>
        <v>25.3221252080684</v>
      </c>
      <c r="L5945" s="12" t="n">
        <f aca="false">H5945*SUMIFS(syst_chauffage!$K$3:$K$27,syst_chauffage!$B$3:$B$27,D5945,syst_chauffage!$C$3:$C$27,E5945)</f>
        <v>0.96400017063964</v>
      </c>
      <c r="N5945" s="0" t="str">
        <f aca="false">A5945</f>
        <v>Café Hôtel Restaurant</v>
      </c>
      <c r="O5945" s="0" t="str">
        <f aca="false">B5945</f>
        <v>Hôtel sans restaurant</v>
      </c>
      <c r="P5945" s="0" t="str">
        <f aca="false">C5945</f>
        <v>Hotel d'affaire sans restaurant Luxe</v>
      </c>
      <c r="Q5945" s="0" t="str">
        <f aca="false">D5945</f>
        <v>Chaudière condensation gaz</v>
      </c>
      <c r="R5945" s="0" t="str">
        <f aca="false">E5945</f>
        <v>Gaz</v>
      </c>
      <c r="S5945" s="0" t="str">
        <f aca="false">F5945</f>
        <v>0219402404</v>
      </c>
      <c r="T5945" s="0" t="str">
        <f aca="false">G5945</f>
        <v>4</v>
      </c>
      <c r="U5945" s="0" t="n">
        <f aca="false">L5945</f>
        <v>0.96400017063964</v>
      </c>
      <c r="V5945" s="0" t="n">
        <f aca="false">K5945</f>
        <v>25.3221252080684</v>
      </c>
      <c r="W5945" s="0" t="n">
        <f aca="false">J5945</f>
        <v>1064</v>
      </c>
    </row>
    <row r="5946" customFormat="false" ht="12.8" hidden="false" customHeight="false" outlineLevel="0" collapsed="false">
      <c r="A5946" s="0" t="s">
        <v>73</v>
      </c>
      <c r="B5946" s="0" t="s">
        <v>426</v>
      </c>
      <c r="C5946" s="0" t="s">
        <v>476</v>
      </c>
      <c r="D5946" s="0" t="s">
        <v>19</v>
      </c>
      <c r="E5946" s="0" t="s">
        <v>57</v>
      </c>
      <c r="F5946" s="0" t="s">
        <v>477</v>
      </c>
      <c r="G5946" s="0" t="s">
        <v>1612</v>
      </c>
      <c r="H5946" s="0" t="n">
        <v>0.731757536081197</v>
      </c>
      <c r="I5946" s="0" t="n">
        <v>32.4177419789443</v>
      </c>
      <c r="J5946" s="0" t="n">
        <v>0</v>
      </c>
      <c r="K5946" s="0" t="n">
        <f aca="false">I5946*SUMIFS(syst_chauffage!$H$3:$H$27,syst_chauffage!$B$3:$B$27,D5946,syst_chauffage!$C$3:$C$27,E5946)</f>
        <v>45.140949519887</v>
      </c>
      <c r="L5946" s="12" t="n">
        <f aca="false">H5946*SUMIFS(syst_chauffage!$K$3:$K$27,syst_chauffage!$B$3:$B$27,D5946,syst_chauffage!$C$3:$C$27,E5946)</f>
        <v>0.731757536081197</v>
      </c>
      <c r="N5946" s="0" t="str">
        <f aca="false">A5946</f>
        <v>Café Hôtel Restaurant</v>
      </c>
      <c r="O5946" s="0" t="str">
        <f aca="false">B5946</f>
        <v>Hôtel sans restaurant</v>
      </c>
      <c r="P5946" s="0" t="str">
        <f aca="false">C5946</f>
        <v>Moyen Hotel sans restaurant Bas de gamme</v>
      </c>
      <c r="Q5946" s="0" t="str">
        <f aca="false">D5946</f>
        <v>Autre système centralisé</v>
      </c>
      <c r="R5946" s="0" t="str">
        <f aca="false">E5946</f>
        <v>Autres</v>
      </c>
      <c r="S5946" s="0" t="str">
        <f aca="false">F5946</f>
        <v>0219560101</v>
      </c>
      <c r="T5946" s="0" t="str">
        <f aca="false">G5946</f>
        <v>4</v>
      </c>
      <c r="U5946" s="0" t="n">
        <f aca="false">L5946</f>
        <v>0.731757536081197</v>
      </c>
      <c r="V5946" s="0" t="n">
        <f aca="false">K5946</f>
        <v>45.140949519887</v>
      </c>
      <c r="W5946" s="0" t="n">
        <f aca="false">J5946</f>
        <v>0</v>
      </c>
    </row>
    <row r="5947" customFormat="false" ht="12.8" hidden="false" customHeight="false" outlineLevel="0" collapsed="false">
      <c r="A5947" s="0" t="s">
        <v>73</v>
      </c>
      <c r="B5947" s="0" t="s">
        <v>426</v>
      </c>
      <c r="C5947" s="0" t="s">
        <v>476</v>
      </c>
      <c r="D5947" s="0" t="s">
        <v>19</v>
      </c>
      <c r="E5947" s="0" t="s">
        <v>58</v>
      </c>
      <c r="F5947" s="0" t="s">
        <v>478</v>
      </c>
      <c r="G5947" s="0" t="s">
        <v>1612</v>
      </c>
      <c r="H5947" s="0" t="n">
        <v>0.662780428577016</v>
      </c>
      <c r="I5947" s="0" t="n">
        <v>32.6981113628385</v>
      </c>
      <c r="J5947" s="0" t="n">
        <v>935</v>
      </c>
      <c r="K5947" s="0" t="n">
        <f aca="false">I5947*SUMIFS(syst_chauffage!$H$3:$H$27,syst_chauffage!$B$3:$B$27,D5947,syst_chauffage!$C$3:$C$27,E5947)</f>
        <v>53.7867448845898</v>
      </c>
      <c r="L5947" s="12" t="n">
        <f aca="false">H5947*SUMIFS(syst_chauffage!$K$3:$K$27,syst_chauffage!$B$3:$B$27,D5947,syst_chauffage!$C$3:$C$27,E5947)</f>
        <v>0.662780428577016</v>
      </c>
      <c r="N5947" s="0" t="str">
        <f aca="false">A5947</f>
        <v>Café Hôtel Restaurant</v>
      </c>
      <c r="O5947" s="0" t="str">
        <f aca="false">B5947</f>
        <v>Hôtel sans restaurant</v>
      </c>
      <c r="P5947" s="0" t="str">
        <f aca="false">C5947</f>
        <v>Moyen Hotel sans restaurant Bas de gamme</v>
      </c>
      <c r="Q5947" s="0" t="str">
        <f aca="false">D5947</f>
        <v>Autre système centralisé</v>
      </c>
      <c r="R5947" s="0" t="str">
        <f aca="false">E5947</f>
        <v>Urbain</v>
      </c>
      <c r="S5947" s="0" t="str">
        <f aca="false">F5947</f>
        <v>0219560106</v>
      </c>
      <c r="T5947" s="0" t="str">
        <f aca="false">G5947</f>
        <v>4</v>
      </c>
      <c r="U5947" s="0" t="n">
        <f aca="false">L5947</f>
        <v>0.662780428577016</v>
      </c>
      <c r="V5947" s="0" t="n">
        <f aca="false">K5947</f>
        <v>53.7867448845898</v>
      </c>
      <c r="W5947" s="0" t="n">
        <f aca="false">J5947</f>
        <v>935</v>
      </c>
    </row>
    <row r="5948" customFormat="false" ht="12.8" hidden="false" customHeight="false" outlineLevel="0" collapsed="false">
      <c r="A5948" s="0" t="s">
        <v>73</v>
      </c>
      <c r="B5948" s="0" t="s">
        <v>426</v>
      </c>
      <c r="C5948" s="0" t="s">
        <v>476</v>
      </c>
      <c r="D5948" s="0" t="s">
        <v>22</v>
      </c>
      <c r="E5948" s="0" t="s">
        <v>23</v>
      </c>
      <c r="F5948" s="0" t="s">
        <v>479</v>
      </c>
      <c r="G5948" s="0" t="s">
        <v>1612</v>
      </c>
      <c r="H5948" s="0" t="n">
        <v>0.568421574024708</v>
      </c>
      <c r="I5948" s="0" t="n">
        <v>21.2431906076626</v>
      </c>
      <c r="J5948" s="0" t="n">
        <v>0</v>
      </c>
      <c r="K5948" s="0" t="n">
        <f aca="false">I5948*SUMIFS(syst_chauffage!$H$3:$H$27,syst_chauffage!$B$3:$B$27,D5948,syst_chauffage!$C$3:$C$27,E5948)</f>
        <v>37.4097368066141</v>
      </c>
      <c r="L5948" s="12" t="n">
        <f aca="false">H5948*SUMIFS(syst_chauffage!$K$3:$K$27,syst_chauffage!$B$3:$B$27,D5948,syst_chauffage!$C$3:$C$27,E5948)</f>
        <v>0.568421574024708</v>
      </c>
      <c r="N5948" s="0" t="str">
        <f aca="false">A5948</f>
        <v>Café Hôtel Restaurant</v>
      </c>
      <c r="O5948" s="0" t="str">
        <f aca="false">B5948</f>
        <v>Hôtel sans restaurant</v>
      </c>
      <c r="P5948" s="0" t="str">
        <f aca="false">C5948</f>
        <v>Moyen Hotel sans restaurant Bas de gamme</v>
      </c>
      <c r="Q5948" s="0" t="str">
        <f aca="false">D5948</f>
        <v>Chaudière fioul</v>
      </c>
      <c r="R5948" s="0" t="str">
        <f aca="false">E5948</f>
        <v>Fioul</v>
      </c>
      <c r="S5948" s="0" t="str">
        <f aca="false">F5948</f>
        <v>0219560303</v>
      </c>
      <c r="T5948" s="0" t="str">
        <f aca="false">G5948</f>
        <v>4</v>
      </c>
      <c r="U5948" s="0" t="n">
        <f aca="false">L5948</f>
        <v>0.568421574024708</v>
      </c>
      <c r="V5948" s="0" t="n">
        <f aca="false">K5948</f>
        <v>37.4097368066141</v>
      </c>
      <c r="W5948" s="0" t="n">
        <f aca="false">J5948</f>
        <v>0</v>
      </c>
    </row>
    <row r="5949" customFormat="false" ht="12.8" hidden="false" customHeight="false" outlineLevel="0" collapsed="false">
      <c r="A5949" s="0" t="s">
        <v>73</v>
      </c>
      <c r="B5949" s="0" t="s">
        <v>426</v>
      </c>
      <c r="C5949" s="0" t="s">
        <v>476</v>
      </c>
      <c r="D5949" s="0" t="s">
        <v>13</v>
      </c>
      <c r="E5949" s="0" t="s">
        <v>14</v>
      </c>
      <c r="F5949" s="0" t="s">
        <v>480</v>
      </c>
      <c r="G5949" s="0" t="s">
        <v>1612</v>
      </c>
      <c r="H5949" s="0" t="n">
        <v>0.684119400598487</v>
      </c>
      <c r="I5949" s="0" t="n">
        <v>15.3509471103615</v>
      </c>
      <c r="J5949" s="0" t="n">
        <v>462</v>
      </c>
      <c r="K5949" s="0" t="n">
        <f aca="false">I5949*SUMIFS(syst_chauffage!$H$3:$H$27,syst_chauffage!$B$3:$B$27,D5949,syst_chauffage!$C$3:$C$27,E5949)</f>
        <v>31.0026459377102</v>
      </c>
      <c r="L5949" s="12" t="n">
        <f aca="false">H5949*SUMIFS(syst_chauffage!$K$3:$K$27,syst_chauffage!$B$3:$B$27,D5949,syst_chauffage!$C$3:$C$27,E5949)</f>
        <v>0.684119400598487</v>
      </c>
      <c r="N5949" s="0" t="str">
        <f aca="false">A5949</f>
        <v>Café Hôtel Restaurant</v>
      </c>
      <c r="O5949" s="0" t="str">
        <f aca="false">B5949</f>
        <v>Hôtel sans restaurant</v>
      </c>
      <c r="P5949" s="0" t="str">
        <f aca="false">C5949</f>
        <v>Moyen Hotel sans restaurant Bas de gamme</v>
      </c>
      <c r="Q5949" s="0" t="str">
        <f aca="false">D5949</f>
        <v>Chaudière gaz</v>
      </c>
      <c r="R5949" s="0" t="str">
        <f aca="false">E5949</f>
        <v>Gaz</v>
      </c>
      <c r="S5949" s="0" t="str">
        <f aca="false">F5949</f>
        <v>0219560404</v>
      </c>
      <c r="T5949" s="0" t="str">
        <f aca="false">G5949</f>
        <v>4</v>
      </c>
      <c r="U5949" s="0" t="n">
        <f aca="false">L5949</f>
        <v>0.684119400598487</v>
      </c>
      <c r="V5949" s="0" t="n">
        <f aca="false">K5949</f>
        <v>31.0026459377102</v>
      </c>
      <c r="W5949" s="0" t="n">
        <f aca="false">J5949</f>
        <v>462</v>
      </c>
    </row>
    <row r="5950" customFormat="false" ht="12.8" hidden="false" customHeight="false" outlineLevel="0" collapsed="false">
      <c r="A5950" s="0" t="s">
        <v>73</v>
      </c>
      <c r="B5950" s="0" t="s">
        <v>426</v>
      </c>
      <c r="C5950" s="0" t="s">
        <v>476</v>
      </c>
      <c r="D5950" s="0" t="s">
        <v>29</v>
      </c>
      <c r="E5950" s="0" t="s">
        <v>30</v>
      </c>
      <c r="F5950" s="0" t="s">
        <v>481</v>
      </c>
      <c r="G5950" s="0" t="s">
        <v>1612</v>
      </c>
      <c r="H5950" s="0" t="n">
        <v>0.92</v>
      </c>
      <c r="I5950" s="0" t="n">
        <v>10.4</v>
      </c>
      <c r="J5950" s="0" t="n">
        <v>0</v>
      </c>
      <c r="K5950" s="0" t="n">
        <f aca="false">I5950*SUMIFS(syst_chauffage!$H$3:$H$27,syst_chauffage!$B$3:$B$27,D5950,syst_chauffage!$C$3:$C$27,E5950)</f>
        <v>3</v>
      </c>
      <c r="L5950" s="12" t="n">
        <f aca="false">H5950*SUMIFS(syst_chauffage!$K$3:$K$27,syst_chauffage!$B$3:$B$27,D5950,syst_chauffage!$C$3:$C$27,E5950)</f>
        <v>0.92</v>
      </c>
      <c r="N5950" s="0" t="str">
        <f aca="false">A5950</f>
        <v>Café Hôtel Restaurant</v>
      </c>
      <c r="O5950" s="0" t="str">
        <f aca="false">B5950</f>
        <v>Hôtel sans restaurant</v>
      </c>
      <c r="P5950" s="0" t="str">
        <f aca="false">C5950</f>
        <v>Moyen Hotel sans restaurant Bas de gamme</v>
      </c>
      <c r="Q5950" s="0" t="str">
        <f aca="false">D5950</f>
        <v>Electrique direct</v>
      </c>
      <c r="R5950" s="0" t="str">
        <f aca="false">E5950</f>
        <v>Electricité</v>
      </c>
      <c r="S5950" s="0" t="str">
        <f aca="false">F5950</f>
        <v>0219560602</v>
      </c>
      <c r="T5950" s="0" t="str">
        <f aca="false">G5950</f>
        <v>4</v>
      </c>
      <c r="U5950" s="0" t="n">
        <f aca="false">L5950</f>
        <v>0.92</v>
      </c>
      <c r="V5950" s="0" t="n">
        <f aca="false">K5950</f>
        <v>3</v>
      </c>
      <c r="W5950" s="0" t="n">
        <f aca="false">J5950</f>
        <v>0</v>
      </c>
    </row>
    <row r="5951" customFormat="false" ht="12.8" hidden="false" customHeight="false" outlineLevel="0" collapsed="false">
      <c r="A5951" s="0" t="s">
        <v>73</v>
      </c>
      <c r="B5951" s="0" t="s">
        <v>426</v>
      </c>
      <c r="C5951" s="0" t="s">
        <v>476</v>
      </c>
      <c r="D5951" s="0" t="s">
        <v>36</v>
      </c>
      <c r="E5951" s="0" t="s">
        <v>30</v>
      </c>
      <c r="F5951" s="0" t="s">
        <v>482</v>
      </c>
      <c r="G5951" s="0" t="s">
        <v>1612</v>
      </c>
      <c r="H5951" s="0" t="n">
        <v>2.94489544186046</v>
      </c>
      <c r="I5951" s="0" t="n">
        <v>86.8282101014325</v>
      </c>
      <c r="J5951" s="0" t="n">
        <v>738</v>
      </c>
      <c r="K5951" s="0" t="n">
        <f aca="false">I5951*SUMIFS(syst_chauffage!$H$3:$H$27,syst_chauffage!$B$3:$B$27,D5951,syst_chauffage!$C$3:$C$27,E5951)</f>
        <v>53.7169757022097</v>
      </c>
      <c r="L5951" s="12" t="n">
        <f aca="false">H5951*SUMIFS(syst_chauffage!$K$3:$K$27,syst_chauffage!$B$3:$B$27,D5951,syst_chauffage!$C$3:$C$27,E5951)</f>
        <v>2.47427325480779</v>
      </c>
      <c r="N5951" s="0" t="str">
        <f aca="false">A5951</f>
        <v>Café Hôtel Restaurant</v>
      </c>
      <c r="O5951" s="0" t="str">
        <f aca="false">B5951</f>
        <v>Hôtel sans restaurant</v>
      </c>
      <c r="P5951" s="0" t="str">
        <f aca="false">C5951</f>
        <v>Moyen Hotel sans restaurant Bas de gamme</v>
      </c>
      <c r="Q5951" s="0" t="str">
        <f aca="false">D5951</f>
        <v>PAC</v>
      </c>
      <c r="R5951" s="0" t="str">
        <f aca="false">E5951</f>
        <v>Electricité</v>
      </c>
      <c r="S5951" s="0" t="str">
        <f aca="false">F5951</f>
        <v>0219560902</v>
      </c>
      <c r="T5951" s="0" t="str">
        <f aca="false">G5951</f>
        <v>4</v>
      </c>
      <c r="U5951" s="0" t="n">
        <f aca="false">L5951</f>
        <v>2.47427325480779</v>
      </c>
      <c r="V5951" s="0" t="n">
        <f aca="false">K5951</f>
        <v>53.7169757022097</v>
      </c>
      <c r="W5951" s="0" t="n">
        <f aca="false">J5951</f>
        <v>738</v>
      </c>
    </row>
    <row r="5952" customFormat="false" ht="12.8" hidden="false" customHeight="false" outlineLevel="0" collapsed="false">
      <c r="A5952" s="0" t="s">
        <v>73</v>
      </c>
      <c r="B5952" s="0" t="s">
        <v>426</v>
      </c>
      <c r="C5952" s="0" t="s">
        <v>476</v>
      </c>
      <c r="D5952" s="0" t="s">
        <v>42</v>
      </c>
      <c r="E5952" s="0" t="s">
        <v>30</v>
      </c>
      <c r="F5952" s="0" t="s">
        <v>483</v>
      </c>
      <c r="G5952" s="0" t="s">
        <v>1612</v>
      </c>
      <c r="H5952" s="0" t="n">
        <v>2.80410195348837</v>
      </c>
      <c r="I5952" s="0" t="n">
        <v>40.3540066948089</v>
      </c>
      <c r="J5952" s="0" t="n">
        <v>738</v>
      </c>
      <c r="K5952" s="0" t="n">
        <f aca="false">I5952*SUMIFS(syst_chauffage!$H$3:$H$27,syst_chauffage!$B$3:$B$27,D5952,syst_chauffage!$C$3:$C$27,E5952)</f>
        <v>36.4272485266109</v>
      </c>
      <c r="L5952" s="12" t="n">
        <f aca="false">H5952*SUMIFS(syst_chauffage!$K$3:$K$27,syst_chauffage!$B$3:$B$27,D5952,syst_chauffage!$C$3:$C$27,E5952)</f>
        <v>2.49996610303434</v>
      </c>
      <c r="N5952" s="0" t="str">
        <f aca="false">A5952</f>
        <v>Café Hôtel Restaurant</v>
      </c>
      <c r="O5952" s="0" t="str">
        <f aca="false">B5952</f>
        <v>Hôtel sans restaurant</v>
      </c>
      <c r="P5952" s="0" t="str">
        <f aca="false">C5952</f>
        <v>Moyen Hotel sans restaurant Bas de gamme</v>
      </c>
      <c r="Q5952" s="0" t="str">
        <f aca="false">D5952</f>
        <v>Rooftop</v>
      </c>
      <c r="R5952" s="0" t="str">
        <f aca="false">E5952</f>
        <v>Electricité</v>
      </c>
      <c r="S5952" s="0" t="str">
        <f aca="false">F5952</f>
        <v>0219561002</v>
      </c>
      <c r="T5952" s="0" t="str">
        <f aca="false">G5952</f>
        <v>4</v>
      </c>
      <c r="U5952" s="0" t="n">
        <f aca="false">L5952</f>
        <v>2.49996610303434</v>
      </c>
      <c r="V5952" s="0" t="n">
        <f aca="false">K5952</f>
        <v>36.4272485266109</v>
      </c>
      <c r="W5952" s="0" t="n">
        <f aca="false">J5952</f>
        <v>738</v>
      </c>
    </row>
    <row r="5953" customFormat="false" ht="12.8" hidden="false" customHeight="false" outlineLevel="0" collapsed="false">
      <c r="A5953" s="0" t="s">
        <v>73</v>
      </c>
      <c r="B5953" s="0" t="s">
        <v>426</v>
      </c>
      <c r="C5953" s="0" t="s">
        <v>476</v>
      </c>
      <c r="D5953" s="0" t="s">
        <v>51</v>
      </c>
      <c r="E5953" s="0" t="s">
        <v>57</v>
      </c>
      <c r="F5953" s="0" t="s">
        <v>484</v>
      </c>
      <c r="G5953" s="0" t="s">
        <v>1612</v>
      </c>
      <c r="H5953" s="0" t="n">
        <v>0.844335618555227</v>
      </c>
      <c r="I5953" s="0" t="n">
        <v>38.5925499749336</v>
      </c>
      <c r="J5953" s="0" t="n">
        <v>0</v>
      </c>
      <c r="K5953" s="0" t="n">
        <f aca="false">I5953*SUMIFS(syst_chauffage!$H$3:$H$27,syst_chauffage!$B$3:$B$27,D5953,syst_chauffage!$C$3:$C$27,E5953)</f>
        <v>81.771973301328</v>
      </c>
      <c r="L5953" s="12" t="n">
        <f aca="false">H5953*SUMIFS(syst_chauffage!$K$3:$K$27,syst_chauffage!$B$3:$B$27,D5953,syst_chauffage!$C$3:$C$27,E5953)</f>
        <v>0.844335618555227</v>
      </c>
      <c r="N5953" s="0" t="str">
        <f aca="false">A5953</f>
        <v>Café Hôtel Restaurant</v>
      </c>
      <c r="O5953" s="0" t="str">
        <f aca="false">B5953</f>
        <v>Hôtel sans restaurant</v>
      </c>
      <c r="P5953" s="0" t="str">
        <f aca="false">C5953</f>
        <v>Moyen Hotel sans restaurant Bas de gamme</v>
      </c>
      <c r="Q5953" s="0" t="str">
        <f aca="false">D5953</f>
        <v>Autre système centralisé performant</v>
      </c>
      <c r="R5953" s="0" t="str">
        <f aca="false">E5953</f>
        <v>Autres</v>
      </c>
      <c r="S5953" s="0" t="str">
        <f aca="false">F5953</f>
        <v>0219562101</v>
      </c>
      <c r="T5953" s="0" t="str">
        <f aca="false">G5953</f>
        <v>4</v>
      </c>
      <c r="U5953" s="0" t="n">
        <f aca="false">L5953</f>
        <v>0.844335618555227</v>
      </c>
      <c r="V5953" s="0" t="n">
        <f aca="false">K5953</f>
        <v>81.771973301328</v>
      </c>
      <c r="W5953" s="0" t="n">
        <f aca="false">J5953</f>
        <v>0</v>
      </c>
    </row>
    <row r="5954" customFormat="false" ht="12.8" hidden="false" customHeight="false" outlineLevel="0" collapsed="false">
      <c r="A5954" s="0" t="s">
        <v>73</v>
      </c>
      <c r="B5954" s="0" t="s">
        <v>426</v>
      </c>
      <c r="C5954" s="0" t="s">
        <v>476</v>
      </c>
      <c r="D5954" s="0" t="s">
        <v>51</v>
      </c>
      <c r="E5954" s="0" t="s">
        <v>58</v>
      </c>
      <c r="F5954" s="0" t="s">
        <v>485</v>
      </c>
      <c r="G5954" s="0" t="s">
        <v>1612</v>
      </c>
      <c r="H5954" s="0" t="n">
        <v>0.764746648358096</v>
      </c>
      <c r="I5954" s="0" t="n">
        <v>38.9263230509982</v>
      </c>
      <c r="J5954" s="0" t="n">
        <v>935</v>
      </c>
      <c r="K5954" s="0" t="n">
        <f aca="false">I5954*SUMIFS(syst_chauffage!$H$3:$H$27,syst_chauffage!$B$3:$B$27,D5954,syst_chauffage!$C$3:$C$27,E5954)</f>
        <v>83.0687541985597</v>
      </c>
      <c r="L5954" s="12" t="n">
        <f aca="false">H5954*SUMIFS(syst_chauffage!$K$3:$K$27,syst_chauffage!$B$3:$B$27,D5954,syst_chauffage!$C$3:$C$27,E5954)</f>
        <v>0.764746648358096</v>
      </c>
      <c r="N5954" s="0" t="str">
        <f aca="false">A5954</f>
        <v>Café Hôtel Restaurant</v>
      </c>
      <c r="O5954" s="0" t="str">
        <f aca="false">B5954</f>
        <v>Hôtel sans restaurant</v>
      </c>
      <c r="P5954" s="0" t="str">
        <f aca="false">C5954</f>
        <v>Moyen Hotel sans restaurant Bas de gamme</v>
      </c>
      <c r="Q5954" s="0" t="str">
        <f aca="false">D5954</f>
        <v>Autre système centralisé performant</v>
      </c>
      <c r="R5954" s="0" t="str">
        <f aca="false">E5954</f>
        <v>Urbain</v>
      </c>
      <c r="S5954" s="0" t="str">
        <f aca="false">F5954</f>
        <v>0219562106</v>
      </c>
      <c r="T5954" s="0" t="str">
        <f aca="false">G5954</f>
        <v>4</v>
      </c>
      <c r="U5954" s="0" t="n">
        <f aca="false">L5954</f>
        <v>0.764746648358096</v>
      </c>
      <c r="V5954" s="0" t="n">
        <f aca="false">K5954</f>
        <v>83.0687541985597</v>
      </c>
      <c r="W5954" s="0" t="n">
        <f aca="false">J5954</f>
        <v>935</v>
      </c>
    </row>
    <row r="5955" customFormat="false" ht="12.8" hidden="false" customHeight="false" outlineLevel="0" collapsed="false">
      <c r="A5955" s="0" t="s">
        <v>73</v>
      </c>
      <c r="B5955" s="0" t="s">
        <v>426</v>
      </c>
      <c r="C5955" s="0" t="s">
        <v>476</v>
      </c>
      <c r="D5955" s="0" t="s">
        <v>27</v>
      </c>
      <c r="E5955" s="0" t="s">
        <v>23</v>
      </c>
      <c r="F5955" s="0" t="s">
        <v>486</v>
      </c>
      <c r="G5955" s="0" t="s">
        <v>1612</v>
      </c>
      <c r="H5955" s="0" t="n">
        <v>0.754216465033923</v>
      </c>
      <c r="I5955" s="0" t="n">
        <v>25.2895126281697</v>
      </c>
      <c r="J5955" s="0" t="n">
        <v>1064</v>
      </c>
      <c r="K5955" s="0" t="n">
        <f aca="false">I5955*SUMIFS(syst_chauffage!$H$3:$H$27,syst_chauffage!$B$3:$B$27,D5955,syst_chauffage!$C$3:$C$27,E5955)</f>
        <v>64.85250565481</v>
      </c>
      <c r="L5955" s="12" t="n">
        <f aca="false">H5955*SUMIFS(syst_chauffage!$K$3:$K$27,syst_chauffage!$B$3:$B$27,D5955,syst_chauffage!$C$3:$C$27,E5955)</f>
        <v>0.754216465033923</v>
      </c>
      <c r="N5955" s="0" t="str">
        <f aca="false">A5955</f>
        <v>Café Hôtel Restaurant</v>
      </c>
      <c r="O5955" s="0" t="str">
        <f aca="false">B5955</f>
        <v>Hôtel sans restaurant</v>
      </c>
      <c r="P5955" s="0" t="str">
        <f aca="false">C5955</f>
        <v>Moyen Hotel sans restaurant Bas de gamme</v>
      </c>
      <c r="Q5955" s="0" t="str">
        <f aca="false">D5955</f>
        <v>Chaudière condensation fioul</v>
      </c>
      <c r="R5955" s="0" t="str">
        <f aca="false">E5955</f>
        <v>Fioul</v>
      </c>
      <c r="S5955" s="0" t="str">
        <f aca="false">F5955</f>
        <v>0219562303</v>
      </c>
      <c r="T5955" s="0" t="str">
        <f aca="false">G5955</f>
        <v>4</v>
      </c>
      <c r="U5955" s="0" t="n">
        <f aca="false">L5955</f>
        <v>0.754216465033923</v>
      </c>
      <c r="V5955" s="0" t="n">
        <f aca="false">K5955</f>
        <v>64.85250565481</v>
      </c>
      <c r="W5955" s="0" t="n">
        <f aca="false">J5955</f>
        <v>1064</v>
      </c>
    </row>
    <row r="5956" customFormat="false" ht="12.8" hidden="false" customHeight="false" outlineLevel="0" collapsed="false">
      <c r="A5956" s="0" t="s">
        <v>73</v>
      </c>
      <c r="B5956" s="0" t="s">
        <v>426</v>
      </c>
      <c r="C5956" s="0" t="s">
        <v>476</v>
      </c>
      <c r="D5956" s="0" t="s">
        <v>18</v>
      </c>
      <c r="E5956" s="0" t="s">
        <v>14</v>
      </c>
      <c r="F5956" s="0" t="s">
        <v>487</v>
      </c>
      <c r="G5956" s="0" t="s">
        <v>1612</v>
      </c>
      <c r="H5956" s="0" t="n">
        <v>0.981810997448415</v>
      </c>
      <c r="I5956" s="0" t="n">
        <v>18.2749370361447</v>
      </c>
      <c r="J5956" s="0" t="n">
        <v>1064</v>
      </c>
      <c r="K5956" s="0" t="n">
        <f aca="false">I5956*SUMIFS(syst_chauffage!$H$3:$H$27,syst_chauffage!$B$3:$B$27,D5956,syst_chauffage!$C$3:$C$27,E5956)</f>
        <v>49.7979044795645</v>
      </c>
      <c r="L5956" s="12" t="n">
        <f aca="false">H5956*SUMIFS(syst_chauffage!$K$3:$K$27,syst_chauffage!$B$3:$B$27,D5956,syst_chauffage!$C$3:$C$27,E5956)</f>
        <v>0.953777240352086</v>
      </c>
      <c r="N5956" s="0" t="str">
        <f aca="false">A5956</f>
        <v>Café Hôtel Restaurant</v>
      </c>
      <c r="O5956" s="0" t="str">
        <f aca="false">B5956</f>
        <v>Hôtel sans restaurant</v>
      </c>
      <c r="P5956" s="0" t="str">
        <f aca="false">C5956</f>
        <v>Moyen Hotel sans restaurant Bas de gamme</v>
      </c>
      <c r="Q5956" s="0" t="str">
        <f aca="false">D5956</f>
        <v>Chaudière condensation gaz</v>
      </c>
      <c r="R5956" s="0" t="str">
        <f aca="false">E5956</f>
        <v>Gaz</v>
      </c>
      <c r="S5956" s="0" t="str">
        <f aca="false">F5956</f>
        <v>0219562404</v>
      </c>
      <c r="T5956" s="0" t="str">
        <f aca="false">G5956</f>
        <v>4</v>
      </c>
      <c r="U5956" s="0" t="n">
        <f aca="false">L5956</f>
        <v>0.953777240352086</v>
      </c>
      <c r="V5956" s="0" t="n">
        <f aca="false">K5956</f>
        <v>49.7979044795645</v>
      </c>
      <c r="W5956" s="0" t="n">
        <f aca="false">J5956</f>
        <v>1064</v>
      </c>
    </row>
    <row r="5957" customFormat="false" ht="12.8" hidden="false" customHeight="false" outlineLevel="0" collapsed="false">
      <c r="A5957" s="0" t="s">
        <v>73</v>
      </c>
      <c r="B5957" s="0" t="s">
        <v>426</v>
      </c>
      <c r="C5957" s="0" t="s">
        <v>476</v>
      </c>
      <c r="D5957" s="0" t="s">
        <v>32</v>
      </c>
      <c r="E5957" s="0" t="s">
        <v>30</v>
      </c>
      <c r="F5957" s="0" t="s">
        <v>488</v>
      </c>
      <c r="G5957" s="0" t="s">
        <v>1612</v>
      </c>
      <c r="H5957" s="0" t="n">
        <v>1</v>
      </c>
      <c r="I5957" s="0" t="n">
        <v>12</v>
      </c>
      <c r="J5957" s="0" t="n">
        <v>0</v>
      </c>
      <c r="K5957" s="0" t="n">
        <f aca="false">I5957*SUMIFS(syst_chauffage!$H$3:$H$27,syst_chauffage!$B$3:$B$27,D5957,syst_chauffage!$C$3:$C$27,E5957)</f>
        <v>12</v>
      </c>
      <c r="L5957" s="12" t="n">
        <f aca="false">H5957*SUMIFS(syst_chauffage!$K$3:$K$27,syst_chauffage!$B$3:$B$27,D5957,syst_chauffage!$C$3:$C$27,E5957)</f>
        <v>1</v>
      </c>
      <c r="N5957" s="0" t="str">
        <f aca="false">A5957</f>
        <v>Café Hôtel Restaurant</v>
      </c>
      <c r="O5957" s="0" t="str">
        <f aca="false">B5957</f>
        <v>Hôtel sans restaurant</v>
      </c>
      <c r="P5957" s="0" t="str">
        <f aca="false">C5957</f>
        <v>Moyen Hotel sans restaurant Bas de gamme</v>
      </c>
      <c r="Q5957" s="0" t="str">
        <f aca="false">D5957</f>
        <v>Electrique direct performant</v>
      </c>
      <c r="R5957" s="0" t="str">
        <f aca="false">E5957</f>
        <v>Electricité</v>
      </c>
      <c r="S5957" s="0" t="str">
        <f aca="false">F5957</f>
        <v>0219562602</v>
      </c>
      <c r="T5957" s="0" t="str">
        <f aca="false">G5957</f>
        <v>4</v>
      </c>
      <c r="U5957" s="0" t="n">
        <f aca="false">L5957</f>
        <v>1</v>
      </c>
      <c r="V5957" s="0" t="n">
        <f aca="false">K5957</f>
        <v>12</v>
      </c>
      <c r="W5957" s="0" t="n">
        <f aca="false">J5957</f>
        <v>0</v>
      </c>
    </row>
    <row r="5958" customFormat="false" ht="12.8" hidden="false" customHeight="false" outlineLevel="0" collapsed="false">
      <c r="A5958" s="0" t="s">
        <v>73</v>
      </c>
      <c r="B5958" s="0" t="s">
        <v>426</v>
      </c>
      <c r="C5958" s="0" t="s">
        <v>476</v>
      </c>
      <c r="D5958" s="0" t="s">
        <v>38</v>
      </c>
      <c r="E5958" s="0" t="s">
        <v>30</v>
      </c>
      <c r="F5958" s="0" t="s">
        <v>489</v>
      </c>
      <c r="G5958" s="0" t="s">
        <v>1612</v>
      </c>
      <c r="H5958" s="0" t="n">
        <v>3.39795627906976</v>
      </c>
      <c r="I5958" s="0" t="n">
        <v>103.36691678742</v>
      </c>
      <c r="J5958" s="0" t="n">
        <v>792</v>
      </c>
      <c r="K5958" s="0" t="n">
        <f aca="false">I5958*SUMIFS(syst_chauffage!$H$3:$H$27,syst_chauffage!$B$3:$B$27,D5958,syst_chauffage!$C$3:$C$27,E5958)</f>
        <v>104.482638819283</v>
      </c>
      <c r="L5958" s="12" t="n">
        <f aca="false">H5958*SUMIFS(syst_chauffage!$K$3:$K$27,syst_chauffage!$B$3:$B$27,D5958,syst_chauffage!$C$3:$C$27,E5958)</f>
        <v>3.03986496519792</v>
      </c>
      <c r="N5958" s="0" t="str">
        <f aca="false">A5958</f>
        <v>Café Hôtel Restaurant</v>
      </c>
      <c r="O5958" s="0" t="str">
        <f aca="false">B5958</f>
        <v>Hôtel sans restaurant</v>
      </c>
      <c r="P5958" s="0" t="str">
        <f aca="false">C5958</f>
        <v>Moyen Hotel sans restaurant Bas de gamme</v>
      </c>
      <c r="Q5958" s="0" t="str">
        <f aca="false">D5958</f>
        <v>PAC performant</v>
      </c>
      <c r="R5958" s="0" t="str">
        <f aca="false">E5958</f>
        <v>Electricité</v>
      </c>
      <c r="S5958" s="0" t="str">
        <f aca="false">F5958</f>
        <v>0219562902</v>
      </c>
      <c r="T5958" s="0" t="str">
        <f aca="false">G5958</f>
        <v>4</v>
      </c>
      <c r="U5958" s="0" t="n">
        <f aca="false">L5958</f>
        <v>3.03986496519792</v>
      </c>
      <c r="V5958" s="0" t="n">
        <f aca="false">K5958</f>
        <v>104.482638819283</v>
      </c>
      <c r="W5958" s="0" t="n">
        <f aca="false">J5958</f>
        <v>792</v>
      </c>
    </row>
    <row r="5959" customFormat="false" ht="12.8" hidden="false" customHeight="false" outlineLevel="0" collapsed="false">
      <c r="A5959" s="0" t="s">
        <v>73</v>
      </c>
      <c r="B5959" s="0" t="s">
        <v>426</v>
      </c>
      <c r="C5959" s="0" t="s">
        <v>476</v>
      </c>
      <c r="D5959" s="0" t="s">
        <v>46</v>
      </c>
      <c r="E5959" s="0" t="s">
        <v>30</v>
      </c>
      <c r="F5959" s="0" t="s">
        <v>490</v>
      </c>
      <c r="G5959" s="0" t="s">
        <v>1612</v>
      </c>
      <c r="H5959" s="0" t="n">
        <v>3.32861023255814</v>
      </c>
      <c r="I5959" s="0" t="n">
        <v>48.0404841604868</v>
      </c>
      <c r="J5959" s="0" t="n">
        <v>792</v>
      </c>
      <c r="K5959" s="0" t="n">
        <f aca="false">I5959*SUMIFS(syst_chauffage!$H$3:$H$27,syst_chauffage!$B$3:$B$27,D5959,syst_chauffage!$C$3:$C$27,E5959)</f>
        <v>83.3457954377955</v>
      </c>
      <c r="L5959" s="12" t="n">
        <f aca="false">H5959*SUMIFS(syst_chauffage!$K$3:$K$27,syst_chauffage!$B$3:$B$27,D5959,syst_chauffage!$C$3:$C$27,E5959)</f>
        <v>3.00077723502174</v>
      </c>
      <c r="N5959" s="0" t="str">
        <f aca="false">A5959</f>
        <v>Café Hôtel Restaurant</v>
      </c>
      <c r="O5959" s="0" t="str">
        <f aca="false">B5959</f>
        <v>Hôtel sans restaurant</v>
      </c>
      <c r="P5959" s="0" t="str">
        <f aca="false">C5959</f>
        <v>Moyen Hotel sans restaurant Bas de gamme</v>
      </c>
      <c r="Q5959" s="0" t="str">
        <f aca="false">D5959</f>
        <v>Rooftop performant</v>
      </c>
      <c r="R5959" s="0" t="str">
        <f aca="false">E5959</f>
        <v>Electricité</v>
      </c>
      <c r="S5959" s="0" t="str">
        <f aca="false">F5959</f>
        <v>0219563002</v>
      </c>
      <c r="T5959" s="0" t="str">
        <f aca="false">G5959</f>
        <v>4</v>
      </c>
      <c r="U5959" s="0" t="n">
        <f aca="false">L5959</f>
        <v>3.00077723502174</v>
      </c>
      <c r="V5959" s="0" t="n">
        <f aca="false">K5959</f>
        <v>83.3457954377955</v>
      </c>
      <c r="W5959" s="0" t="n">
        <f aca="false">J5959</f>
        <v>792</v>
      </c>
    </row>
    <row r="5960" customFormat="false" ht="12.8" hidden="false" customHeight="false" outlineLevel="0" collapsed="false">
      <c r="A5960" s="0" t="s">
        <v>73</v>
      </c>
      <c r="B5960" s="0" t="s">
        <v>426</v>
      </c>
      <c r="C5960" s="0" t="s">
        <v>491</v>
      </c>
      <c r="D5960" s="0" t="s">
        <v>19</v>
      </c>
      <c r="E5960" s="0" t="s">
        <v>58</v>
      </c>
      <c r="F5960" s="0" t="s">
        <v>492</v>
      </c>
      <c r="G5960" s="0" t="s">
        <v>1612</v>
      </c>
      <c r="H5960" s="0" t="n">
        <v>0.670779307335857</v>
      </c>
      <c r="I5960" s="0" t="n">
        <v>30.30646884472</v>
      </c>
      <c r="J5960" s="0" t="n">
        <v>935</v>
      </c>
      <c r="K5960" s="0" t="n">
        <f aca="false">I5960*SUMIFS(syst_chauffage!$H$3:$H$27,syst_chauffage!$B$3:$B$27,D5960,syst_chauffage!$C$3:$C$27,E5960)</f>
        <v>49.852613504654</v>
      </c>
      <c r="L5960" s="12" t="n">
        <f aca="false">H5960*SUMIFS(syst_chauffage!$K$3:$K$27,syst_chauffage!$B$3:$B$27,D5960,syst_chauffage!$C$3:$C$27,E5960)</f>
        <v>0.670779307335857</v>
      </c>
      <c r="N5960" s="0" t="str">
        <f aca="false">A5960</f>
        <v>Café Hôtel Restaurant</v>
      </c>
      <c r="O5960" s="0" t="str">
        <f aca="false">B5960</f>
        <v>Hôtel sans restaurant</v>
      </c>
      <c r="P5960" s="0" t="str">
        <f aca="false">C5960</f>
        <v>Moyen Hotel sans restaurant Haut de gamme</v>
      </c>
      <c r="Q5960" s="0" t="str">
        <f aca="false">D5960</f>
        <v>Autre système centralisé</v>
      </c>
      <c r="R5960" s="0" t="str">
        <f aca="false">E5960</f>
        <v>Urbain</v>
      </c>
      <c r="S5960" s="0" t="str">
        <f aca="false">F5960</f>
        <v>0219570106</v>
      </c>
      <c r="T5960" s="0" t="str">
        <f aca="false">G5960</f>
        <v>4</v>
      </c>
      <c r="U5960" s="0" t="n">
        <f aca="false">L5960</f>
        <v>0.670779307335857</v>
      </c>
      <c r="V5960" s="0" t="n">
        <f aca="false">K5960</f>
        <v>49.852613504654</v>
      </c>
      <c r="W5960" s="0" t="n">
        <f aca="false">J5960</f>
        <v>935</v>
      </c>
    </row>
    <row r="5961" customFormat="false" ht="12.8" hidden="false" customHeight="false" outlineLevel="0" collapsed="false">
      <c r="A5961" s="0" t="s">
        <v>73</v>
      </c>
      <c r="B5961" s="0" t="s">
        <v>426</v>
      </c>
      <c r="C5961" s="0" t="s">
        <v>491</v>
      </c>
      <c r="D5961" s="0" t="s">
        <v>22</v>
      </c>
      <c r="E5961" s="0" t="s">
        <v>23</v>
      </c>
      <c r="F5961" s="0" t="s">
        <v>493</v>
      </c>
      <c r="G5961" s="0" t="s">
        <v>1612</v>
      </c>
      <c r="H5961" s="0" t="n">
        <v>0.56975773235372</v>
      </c>
      <c r="I5961" s="0" t="n">
        <v>19.0195937566018</v>
      </c>
      <c r="J5961" s="0" t="n">
        <v>0</v>
      </c>
      <c r="K5961" s="0" t="n">
        <f aca="false">I5961*SUMIFS(syst_chauffage!$H$3:$H$27,syst_chauffage!$B$3:$B$27,D5961,syst_chauffage!$C$3:$C$27,E5961)</f>
        <v>33.4939327026772</v>
      </c>
      <c r="L5961" s="12" t="n">
        <f aca="false">H5961*SUMIFS(syst_chauffage!$K$3:$K$27,syst_chauffage!$B$3:$B$27,D5961,syst_chauffage!$C$3:$C$27,E5961)</f>
        <v>0.56975773235372</v>
      </c>
      <c r="N5961" s="0" t="str">
        <f aca="false">A5961</f>
        <v>Café Hôtel Restaurant</v>
      </c>
      <c r="O5961" s="0" t="str">
        <f aca="false">B5961</f>
        <v>Hôtel sans restaurant</v>
      </c>
      <c r="P5961" s="0" t="str">
        <f aca="false">C5961</f>
        <v>Moyen Hotel sans restaurant Haut de gamme</v>
      </c>
      <c r="Q5961" s="0" t="str">
        <f aca="false">D5961</f>
        <v>Chaudière fioul</v>
      </c>
      <c r="R5961" s="0" t="str">
        <f aca="false">E5961</f>
        <v>Fioul</v>
      </c>
      <c r="S5961" s="0" t="str">
        <f aca="false">F5961</f>
        <v>0219570303</v>
      </c>
      <c r="T5961" s="0" t="str">
        <f aca="false">G5961</f>
        <v>4</v>
      </c>
      <c r="U5961" s="0" t="n">
        <f aca="false">L5961</f>
        <v>0.56975773235372</v>
      </c>
      <c r="V5961" s="0" t="n">
        <f aca="false">K5961</f>
        <v>33.4939327026772</v>
      </c>
      <c r="W5961" s="0" t="n">
        <f aca="false">J5961</f>
        <v>0</v>
      </c>
    </row>
    <row r="5962" customFormat="false" ht="12.8" hidden="false" customHeight="false" outlineLevel="0" collapsed="false">
      <c r="A5962" s="0" t="s">
        <v>73</v>
      </c>
      <c r="B5962" s="0" t="s">
        <v>426</v>
      </c>
      <c r="C5962" s="0" t="s">
        <v>491</v>
      </c>
      <c r="D5962" s="0" t="s">
        <v>13</v>
      </c>
      <c r="E5962" s="0" t="s">
        <v>14</v>
      </c>
      <c r="F5962" s="0" t="s">
        <v>494</v>
      </c>
      <c r="G5962" s="0" t="s">
        <v>1612</v>
      </c>
      <c r="H5962" s="0" t="n">
        <v>0.685456368473844</v>
      </c>
      <c r="I5962" s="0" t="n">
        <v>13.8276481916889</v>
      </c>
      <c r="J5962" s="0" t="n">
        <v>462</v>
      </c>
      <c r="K5962" s="0" t="n">
        <f aca="false">I5962*SUMIFS(syst_chauffage!$H$3:$H$27,syst_chauffage!$B$3:$B$27,D5962,syst_chauffage!$C$3:$C$27,E5962)</f>
        <v>27.9262040287268</v>
      </c>
      <c r="L5962" s="12" t="n">
        <f aca="false">H5962*SUMIFS(syst_chauffage!$K$3:$K$27,syst_chauffage!$B$3:$B$27,D5962,syst_chauffage!$C$3:$C$27,E5962)</f>
        <v>0.685456368473844</v>
      </c>
      <c r="N5962" s="0" t="str">
        <f aca="false">A5962</f>
        <v>Café Hôtel Restaurant</v>
      </c>
      <c r="O5962" s="0" t="str">
        <f aca="false">B5962</f>
        <v>Hôtel sans restaurant</v>
      </c>
      <c r="P5962" s="0" t="str">
        <f aca="false">C5962</f>
        <v>Moyen Hotel sans restaurant Haut de gamme</v>
      </c>
      <c r="Q5962" s="0" t="str">
        <f aca="false">D5962</f>
        <v>Chaudière gaz</v>
      </c>
      <c r="R5962" s="0" t="str">
        <f aca="false">E5962</f>
        <v>Gaz</v>
      </c>
      <c r="S5962" s="0" t="str">
        <f aca="false">F5962</f>
        <v>0219570404</v>
      </c>
      <c r="T5962" s="0" t="str">
        <f aca="false">G5962</f>
        <v>4</v>
      </c>
      <c r="U5962" s="0" t="n">
        <f aca="false">L5962</f>
        <v>0.685456368473844</v>
      </c>
      <c r="V5962" s="0" t="n">
        <f aca="false">K5962</f>
        <v>27.9262040287268</v>
      </c>
      <c r="W5962" s="0" t="n">
        <f aca="false">J5962</f>
        <v>462</v>
      </c>
    </row>
    <row r="5963" customFormat="false" ht="12.8" hidden="false" customHeight="false" outlineLevel="0" collapsed="false">
      <c r="A5963" s="0" t="s">
        <v>73</v>
      </c>
      <c r="B5963" s="0" t="s">
        <v>426</v>
      </c>
      <c r="C5963" s="0" t="s">
        <v>491</v>
      </c>
      <c r="D5963" s="0" t="s">
        <v>29</v>
      </c>
      <c r="E5963" s="0" t="s">
        <v>30</v>
      </c>
      <c r="F5963" s="0" t="s">
        <v>495</v>
      </c>
      <c r="G5963" s="0" t="s">
        <v>1612</v>
      </c>
      <c r="H5963" s="0" t="n">
        <v>0.92</v>
      </c>
      <c r="I5963" s="0" t="n">
        <v>10.4</v>
      </c>
      <c r="J5963" s="0" t="n">
        <v>0</v>
      </c>
      <c r="K5963" s="0" t="n">
        <f aca="false">I5963*SUMIFS(syst_chauffage!$H$3:$H$27,syst_chauffage!$B$3:$B$27,D5963,syst_chauffage!$C$3:$C$27,E5963)</f>
        <v>3</v>
      </c>
      <c r="L5963" s="12" t="n">
        <f aca="false">H5963*SUMIFS(syst_chauffage!$K$3:$K$27,syst_chauffage!$B$3:$B$27,D5963,syst_chauffage!$C$3:$C$27,E5963)</f>
        <v>0.92</v>
      </c>
      <c r="N5963" s="0" t="str">
        <f aca="false">A5963</f>
        <v>Café Hôtel Restaurant</v>
      </c>
      <c r="O5963" s="0" t="str">
        <f aca="false">B5963</f>
        <v>Hôtel sans restaurant</v>
      </c>
      <c r="P5963" s="0" t="str">
        <f aca="false">C5963</f>
        <v>Moyen Hotel sans restaurant Haut de gamme</v>
      </c>
      <c r="Q5963" s="0" t="str">
        <f aca="false">D5963</f>
        <v>Electrique direct</v>
      </c>
      <c r="R5963" s="0" t="str">
        <f aca="false">E5963</f>
        <v>Electricité</v>
      </c>
      <c r="S5963" s="0" t="str">
        <f aca="false">F5963</f>
        <v>0219570602</v>
      </c>
      <c r="T5963" s="0" t="str">
        <f aca="false">G5963</f>
        <v>4</v>
      </c>
      <c r="U5963" s="0" t="n">
        <f aca="false">L5963</f>
        <v>0.92</v>
      </c>
      <c r="V5963" s="0" t="n">
        <f aca="false">K5963</f>
        <v>3</v>
      </c>
      <c r="W5963" s="0" t="n">
        <f aca="false">J5963</f>
        <v>0</v>
      </c>
    </row>
    <row r="5964" customFormat="false" ht="12.8" hidden="false" customHeight="false" outlineLevel="0" collapsed="false">
      <c r="A5964" s="0" t="s">
        <v>73</v>
      </c>
      <c r="B5964" s="0" t="s">
        <v>426</v>
      </c>
      <c r="C5964" s="0" t="s">
        <v>491</v>
      </c>
      <c r="D5964" s="0" t="s">
        <v>36</v>
      </c>
      <c r="E5964" s="0" t="s">
        <v>30</v>
      </c>
      <c r="F5964" s="0" t="s">
        <v>496</v>
      </c>
      <c r="G5964" s="0" t="s">
        <v>1612</v>
      </c>
      <c r="H5964" s="0" t="n">
        <v>2.94489544186046</v>
      </c>
      <c r="I5964" s="0" t="n">
        <v>81.2880909123097</v>
      </c>
      <c r="J5964" s="0" t="n">
        <v>738</v>
      </c>
      <c r="K5964" s="0" t="n">
        <f aca="false">I5964*SUMIFS(syst_chauffage!$H$3:$H$27,syst_chauffage!$B$3:$B$27,D5964,syst_chauffage!$C$3:$C$27,E5964)</f>
        <v>50.2895360772099</v>
      </c>
      <c r="L5964" s="12" t="n">
        <f aca="false">H5964*SUMIFS(syst_chauffage!$K$3:$K$27,syst_chauffage!$B$3:$B$27,D5964,syst_chauffage!$C$3:$C$27,E5964)</f>
        <v>2.47427325480779</v>
      </c>
      <c r="N5964" s="0" t="str">
        <f aca="false">A5964</f>
        <v>Café Hôtel Restaurant</v>
      </c>
      <c r="O5964" s="0" t="str">
        <f aca="false">B5964</f>
        <v>Hôtel sans restaurant</v>
      </c>
      <c r="P5964" s="0" t="str">
        <f aca="false">C5964</f>
        <v>Moyen Hotel sans restaurant Haut de gamme</v>
      </c>
      <c r="Q5964" s="0" t="str">
        <f aca="false">D5964</f>
        <v>PAC</v>
      </c>
      <c r="R5964" s="0" t="str">
        <f aca="false">E5964</f>
        <v>Electricité</v>
      </c>
      <c r="S5964" s="0" t="str">
        <f aca="false">F5964</f>
        <v>0219570902</v>
      </c>
      <c r="T5964" s="0" t="str">
        <f aca="false">G5964</f>
        <v>4</v>
      </c>
      <c r="U5964" s="0" t="n">
        <f aca="false">L5964</f>
        <v>2.47427325480779</v>
      </c>
      <c r="V5964" s="0" t="n">
        <f aca="false">K5964</f>
        <v>50.2895360772099</v>
      </c>
      <c r="W5964" s="0" t="n">
        <f aca="false">J5964</f>
        <v>738</v>
      </c>
    </row>
    <row r="5965" customFormat="false" ht="12.8" hidden="false" customHeight="false" outlineLevel="0" collapsed="false">
      <c r="A5965" s="0" t="s">
        <v>73</v>
      </c>
      <c r="B5965" s="0" t="s">
        <v>426</v>
      </c>
      <c r="C5965" s="0" t="s">
        <v>491</v>
      </c>
      <c r="D5965" s="0" t="s">
        <v>42</v>
      </c>
      <c r="E5965" s="0" t="s">
        <v>30</v>
      </c>
      <c r="F5965" s="0" t="s">
        <v>497</v>
      </c>
      <c r="G5965" s="0" t="s">
        <v>1612</v>
      </c>
      <c r="H5965" s="0" t="n">
        <v>2.80410195348837</v>
      </c>
      <c r="I5965" s="0" t="n">
        <v>36.9359629633094</v>
      </c>
      <c r="J5965" s="0" t="n">
        <v>738</v>
      </c>
      <c r="K5965" s="0" t="n">
        <f aca="false">I5965*SUMIFS(syst_chauffage!$H$3:$H$27,syst_chauffage!$B$3:$B$27,D5965,syst_chauffage!$C$3:$C$27,E5965)</f>
        <v>33.3418069885796</v>
      </c>
      <c r="L5965" s="12" t="n">
        <f aca="false">H5965*SUMIFS(syst_chauffage!$K$3:$K$27,syst_chauffage!$B$3:$B$27,D5965,syst_chauffage!$C$3:$C$27,E5965)</f>
        <v>2.49996610303434</v>
      </c>
      <c r="N5965" s="0" t="str">
        <f aca="false">A5965</f>
        <v>Café Hôtel Restaurant</v>
      </c>
      <c r="O5965" s="0" t="str">
        <f aca="false">B5965</f>
        <v>Hôtel sans restaurant</v>
      </c>
      <c r="P5965" s="0" t="str">
        <f aca="false">C5965</f>
        <v>Moyen Hotel sans restaurant Haut de gamme</v>
      </c>
      <c r="Q5965" s="0" t="str">
        <f aca="false">D5965</f>
        <v>Rooftop</v>
      </c>
      <c r="R5965" s="0" t="str">
        <f aca="false">E5965</f>
        <v>Electricité</v>
      </c>
      <c r="S5965" s="0" t="str">
        <f aca="false">F5965</f>
        <v>0219571002</v>
      </c>
      <c r="T5965" s="0" t="str">
        <f aca="false">G5965</f>
        <v>4</v>
      </c>
      <c r="U5965" s="0" t="n">
        <f aca="false">L5965</f>
        <v>2.49996610303434</v>
      </c>
      <c r="V5965" s="0" t="n">
        <f aca="false">K5965</f>
        <v>33.3418069885796</v>
      </c>
      <c r="W5965" s="0" t="n">
        <f aca="false">J5965</f>
        <v>738</v>
      </c>
    </row>
    <row r="5966" customFormat="false" ht="12.8" hidden="false" customHeight="false" outlineLevel="0" collapsed="false">
      <c r="A5966" s="0" t="s">
        <v>73</v>
      </c>
      <c r="B5966" s="0" t="s">
        <v>426</v>
      </c>
      <c r="C5966" s="0" t="s">
        <v>491</v>
      </c>
      <c r="D5966" s="0" t="s">
        <v>51</v>
      </c>
      <c r="E5966" s="0" t="s">
        <v>58</v>
      </c>
      <c r="F5966" s="0" t="s">
        <v>498</v>
      </c>
      <c r="G5966" s="0" t="s">
        <v>1612</v>
      </c>
      <c r="H5966" s="0" t="n">
        <v>0.773976123849066</v>
      </c>
      <c r="I5966" s="0" t="n">
        <v>36.0791295770476</v>
      </c>
      <c r="J5966" s="0" t="n">
        <v>935</v>
      </c>
      <c r="K5966" s="0" t="n">
        <f aca="false">I5966*SUMIFS(syst_chauffage!$H$3:$H$27,syst_chauffage!$B$3:$B$27,D5966,syst_chauffage!$C$3:$C$27,E5966)</f>
        <v>76.9928447289321</v>
      </c>
      <c r="L5966" s="12" t="n">
        <f aca="false">H5966*SUMIFS(syst_chauffage!$K$3:$K$27,syst_chauffage!$B$3:$B$27,D5966,syst_chauffage!$C$3:$C$27,E5966)</f>
        <v>0.773976123849066</v>
      </c>
      <c r="N5966" s="0" t="str">
        <f aca="false">A5966</f>
        <v>Café Hôtel Restaurant</v>
      </c>
      <c r="O5966" s="0" t="str">
        <f aca="false">B5966</f>
        <v>Hôtel sans restaurant</v>
      </c>
      <c r="P5966" s="0" t="str">
        <f aca="false">C5966</f>
        <v>Moyen Hotel sans restaurant Haut de gamme</v>
      </c>
      <c r="Q5966" s="0" t="str">
        <f aca="false">D5966</f>
        <v>Autre système centralisé performant</v>
      </c>
      <c r="R5966" s="0" t="str">
        <f aca="false">E5966</f>
        <v>Urbain</v>
      </c>
      <c r="S5966" s="0" t="str">
        <f aca="false">F5966</f>
        <v>0219572106</v>
      </c>
      <c r="T5966" s="0" t="str">
        <f aca="false">G5966</f>
        <v>4</v>
      </c>
      <c r="U5966" s="0" t="n">
        <f aca="false">L5966</f>
        <v>0.773976123849066</v>
      </c>
      <c r="V5966" s="0" t="n">
        <f aca="false">K5966</f>
        <v>76.9928447289321</v>
      </c>
      <c r="W5966" s="0" t="n">
        <f aca="false">J5966</f>
        <v>935</v>
      </c>
    </row>
    <row r="5967" customFormat="false" ht="12.8" hidden="false" customHeight="false" outlineLevel="0" collapsed="false">
      <c r="A5967" s="0" t="s">
        <v>73</v>
      </c>
      <c r="B5967" s="0" t="s">
        <v>426</v>
      </c>
      <c r="C5967" s="0" t="s">
        <v>491</v>
      </c>
      <c r="D5967" s="0" t="s">
        <v>27</v>
      </c>
      <c r="E5967" s="0" t="s">
        <v>23</v>
      </c>
      <c r="F5967" s="0" t="s">
        <v>499</v>
      </c>
      <c r="G5967" s="0" t="s">
        <v>1612</v>
      </c>
      <c r="H5967" s="0" t="n">
        <v>0.754990906044746</v>
      </c>
      <c r="I5967" s="0" t="n">
        <v>22.642373519764</v>
      </c>
      <c r="J5967" s="0" t="n">
        <v>1064</v>
      </c>
      <c r="K5967" s="0" t="n">
        <f aca="false">I5967*SUMIFS(syst_chauffage!$H$3:$H$27,syst_chauffage!$B$3:$B$27,D5967,syst_chauffage!$C$3:$C$27,E5967)</f>
        <v>58.0641738067014</v>
      </c>
      <c r="L5967" s="12" t="n">
        <f aca="false">H5967*SUMIFS(syst_chauffage!$K$3:$K$27,syst_chauffage!$B$3:$B$27,D5967,syst_chauffage!$C$3:$C$27,E5967)</f>
        <v>0.754990906044746</v>
      </c>
      <c r="N5967" s="0" t="str">
        <f aca="false">A5967</f>
        <v>Café Hôtel Restaurant</v>
      </c>
      <c r="O5967" s="0" t="str">
        <f aca="false">B5967</f>
        <v>Hôtel sans restaurant</v>
      </c>
      <c r="P5967" s="0" t="str">
        <f aca="false">C5967</f>
        <v>Moyen Hotel sans restaurant Haut de gamme</v>
      </c>
      <c r="Q5967" s="0" t="str">
        <f aca="false">D5967</f>
        <v>Chaudière condensation fioul</v>
      </c>
      <c r="R5967" s="0" t="str">
        <f aca="false">E5967</f>
        <v>Fioul</v>
      </c>
      <c r="S5967" s="0" t="str">
        <f aca="false">F5967</f>
        <v>0219572303</v>
      </c>
      <c r="T5967" s="0" t="str">
        <f aca="false">G5967</f>
        <v>4</v>
      </c>
      <c r="U5967" s="0" t="n">
        <f aca="false">L5967</f>
        <v>0.754990906044746</v>
      </c>
      <c r="V5967" s="0" t="n">
        <f aca="false">K5967</f>
        <v>58.0641738067014</v>
      </c>
      <c r="W5967" s="0" t="n">
        <f aca="false">J5967</f>
        <v>1064</v>
      </c>
    </row>
    <row r="5968" customFormat="false" ht="12.8" hidden="false" customHeight="false" outlineLevel="0" collapsed="false">
      <c r="A5968" s="0" t="s">
        <v>73</v>
      </c>
      <c r="B5968" s="0" t="s">
        <v>426</v>
      </c>
      <c r="C5968" s="0" t="s">
        <v>491</v>
      </c>
      <c r="D5968" s="0" t="s">
        <v>18</v>
      </c>
      <c r="E5968" s="0" t="s">
        <v>14</v>
      </c>
      <c r="F5968" s="0" t="s">
        <v>500</v>
      </c>
      <c r="G5968" s="0" t="s">
        <v>1612</v>
      </c>
      <c r="H5968" s="0" t="n">
        <v>0.982585748025649</v>
      </c>
      <c r="I5968" s="0" t="n">
        <v>16.4614859424868</v>
      </c>
      <c r="J5968" s="0" t="n">
        <v>1064</v>
      </c>
      <c r="K5968" s="0" t="n">
        <f aca="false">I5968*SUMIFS(syst_chauffage!$H$3:$H$27,syst_chauffage!$B$3:$B$27,D5968,syst_chauffage!$C$3:$C$27,E5968)</f>
        <v>44.8563791456206</v>
      </c>
      <c r="L5968" s="12" t="n">
        <f aca="false">H5968*SUMIFS(syst_chauffage!$K$3:$K$27,syst_chauffage!$B$3:$B$27,D5968,syst_chauffage!$C$3:$C$27,E5968)</f>
        <v>0.954529869391113</v>
      </c>
      <c r="N5968" s="0" t="str">
        <f aca="false">A5968</f>
        <v>Café Hôtel Restaurant</v>
      </c>
      <c r="O5968" s="0" t="str">
        <f aca="false">B5968</f>
        <v>Hôtel sans restaurant</v>
      </c>
      <c r="P5968" s="0" t="str">
        <f aca="false">C5968</f>
        <v>Moyen Hotel sans restaurant Haut de gamme</v>
      </c>
      <c r="Q5968" s="0" t="str">
        <f aca="false">D5968</f>
        <v>Chaudière condensation gaz</v>
      </c>
      <c r="R5968" s="0" t="str">
        <f aca="false">E5968</f>
        <v>Gaz</v>
      </c>
      <c r="S5968" s="0" t="str">
        <f aca="false">F5968</f>
        <v>0219572404</v>
      </c>
      <c r="T5968" s="0" t="str">
        <f aca="false">G5968</f>
        <v>4</v>
      </c>
      <c r="U5968" s="0" t="n">
        <f aca="false">L5968</f>
        <v>0.954529869391113</v>
      </c>
      <c r="V5968" s="0" t="n">
        <f aca="false">K5968</f>
        <v>44.8563791456206</v>
      </c>
      <c r="W5968" s="0" t="n">
        <f aca="false">J5968</f>
        <v>1064</v>
      </c>
    </row>
    <row r="5969" customFormat="false" ht="12.8" hidden="false" customHeight="false" outlineLevel="0" collapsed="false">
      <c r="A5969" s="0" t="s">
        <v>73</v>
      </c>
      <c r="B5969" s="0" t="s">
        <v>426</v>
      </c>
      <c r="C5969" s="0" t="s">
        <v>491</v>
      </c>
      <c r="D5969" s="0" t="s">
        <v>32</v>
      </c>
      <c r="E5969" s="0" t="s">
        <v>30</v>
      </c>
      <c r="F5969" s="0" t="s">
        <v>501</v>
      </c>
      <c r="G5969" s="0" t="s">
        <v>1612</v>
      </c>
      <c r="H5969" s="0" t="n">
        <v>1</v>
      </c>
      <c r="I5969" s="0" t="n">
        <v>12</v>
      </c>
      <c r="J5969" s="0" t="n">
        <v>0</v>
      </c>
      <c r="K5969" s="0" t="n">
        <f aca="false">I5969*SUMIFS(syst_chauffage!$H$3:$H$27,syst_chauffage!$B$3:$B$27,D5969,syst_chauffage!$C$3:$C$27,E5969)</f>
        <v>12</v>
      </c>
      <c r="L5969" s="12" t="n">
        <f aca="false">H5969*SUMIFS(syst_chauffage!$K$3:$K$27,syst_chauffage!$B$3:$B$27,D5969,syst_chauffage!$C$3:$C$27,E5969)</f>
        <v>1</v>
      </c>
      <c r="N5969" s="0" t="str">
        <f aca="false">A5969</f>
        <v>Café Hôtel Restaurant</v>
      </c>
      <c r="O5969" s="0" t="str">
        <f aca="false">B5969</f>
        <v>Hôtel sans restaurant</v>
      </c>
      <c r="P5969" s="0" t="str">
        <f aca="false">C5969</f>
        <v>Moyen Hotel sans restaurant Haut de gamme</v>
      </c>
      <c r="Q5969" s="0" t="str">
        <f aca="false">D5969</f>
        <v>Electrique direct performant</v>
      </c>
      <c r="R5969" s="0" t="str">
        <f aca="false">E5969</f>
        <v>Electricité</v>
      </c>
      <c r="S5969" s="0" t="str">
        <f aca="false">F5969</f>
        <v>0219572602</v>
      </c>
      <c r="T5969" s="0" t="str">
        <f aca="false">G5969</f>
        <v>4</v>
      </c>
      <c r="U5969" s="0" t="n">
        <f aca="false">L5969</f>
        <v>1</v>
      </c>
      <c r="V5969" s="0" t="n">
        <f aca="false">K5969</f>
        <v>12</v>
      </c>
      <c r="W5969" s="0" t="n">
        <f aca="false">J5969</f>
        <v>0</v>
      </c>
    </row>
    <row r="5970" customFormat="false" ht="12.8" hidden="false" customHeight="false" outlineLevel="0" collapsed="false">
      <c r="A5970" s="0" t="s">
        <v>73</v>
      </c>
      <c r="B5970" s="0" t="s">
        <v>426</v>
      </c>
      <c r="C5970" s="0" t="s">
        <v>491</v>
      </c>
      <c r="D5970" s="0" t="s">
        <v>38</v>
      </c>
      <c r="E5970" s="0" t="s">
        <v>30</v>
      </c>
      <c r="F5970" s="0" t="s">
        <v>502</v>
      </c>
      <c r="G5970" s="0" t="s">
        <v>1612</v>
      </c>
      <c r="H5970" s="0" t="n">
        <v>3.39795627906976</v>
      </c>
      <c r="I5970" s="0" t="n">
        <v>96.7715368003687</v>
      </c>
      <c r="J5970" s="0" t="n">
        <v>792</v>
      </c>
      <c r="K5970" s="0" t="n">
        <f aca="false">I5970*SUMIFS(syst_chauffage!$H$3:$H$27,syst_chauffage!$B$3:$B$27,D5970,syst_chauffage!$C$3:$C$27,E5970)</f>
        <v>97.8160696066186</v>
      </c>
      <c r="L5970" s="12" t="n">
        <f aca="false">H5970*SUMIFS(syst_chauffage!$K$3:$K$27,syst_chauffage!$B$3:$B$27,D5970,syst_chauffage!$C$3:$C$27,E5970)</f>
        <v>3.03986496519792</v>
      </c>
      <c r="N5970" s="0" t="str">
        <f aca="false">A5970</f>
        <v>Café Hôtel Restaurant</v>
      </c>
      <c r="O5970" s="0" t="str">
        <f aca="false">B5970</f>
        <v>Hôtel sans restaurant</v>
      </c>
      <c r="P5970" s="0" t="str">
        <f aca="false">C5970</f>
        <v>Moyen Hotel sans restaurant Haut de gamme</v>
      </c>
      <c r="Q5970" s="0" t="str">
        <f aca="false">D5970</f>
        <v>PAC performant</v>
      </c>
      <c r="R5970" s="0" t="str">
        <f aca="false">E5970</f>
        <v>Electricité</v>
      </c>
      <c r="S5970" s="0" t="str">
        <f aca="false">F5970</f>
        <v>0219572902</v>
      </c>
      <c r="T5970" s="0" t="str">
        <f aca="false">G5970</f>
        <v>4</v>
      </c>
      <c r="U5970" s="0" t="n">
        <f aca="false">L5970</f>
        <v>3.03986496519792</v>
      </c>
      <c r="V5970" s="0" t="n">
        <f aca="false">K5970</f>
        <v>97.8160696066186</v>
      </c>
      <c r="W5970" s="0" t="n">
        <f aca="false">J5970</f>
        <v>792</v>
      </c>
    </row>
    <row r="5971" customFormat="false" ht="12.8" hidden="false" customHeight="false" outlineLevel="0" collapsed="false">
      <c r="A5971" s="0" t="s">
        <v>73</v>
      </c>
      <c r="B5971" s="0" t="s">
        <v>426</v>
      </c>
      <c r="C5971" s="0" t="s">
        <v>491</v>
      </c>
      <c r="D5971" s="0" t="s">
        <v>46</v>
      </c>
      <c r="E5971" s="0" t="s">
        <v>30</v>
      </c>
      <c r="F5971" s="0" t="s">
        <v>503</v>
      </c>
      <c r="G5971" s="0" t="s">
        <v>1612</v>
      </c>
      <c r="H5971" s="0" t="n">
        <v>3.32861023255814</v>
      </c>
      <c r="I5971" s="0" t="n">
        <v>43.9713844801302</v>
      </c>
      <c r="J5971" s="0" t="n">
        <v>792</v>
      </c>
      <c r="K5971" s="0" t="n">
        <f aca="false">I5971*SUMIFS(syst_chauffage!$H$3:$H$27,syst_chauffage!$B$3:$B$27,D5971,syst_chauffage!$C$3:$C$27,E5971)</f>
        <v>76.2862839548962</v>
      </c>
      <c r="L5971" s="12" t="n">
        <f aca="false">H5971*SUMIFS(syst_chauffage!$K$3:$K$27,syst_chauffage!$B$3:$B$27,D5971,syst_chauffage!$C$3:$C$27,E5971)</f>
        <v>3.00077723502174</v>
      </c>
      <c r="N5971" s="0" t="str">
        <f aca="false">A5971</f>
        <v>Café Hôtel Restaurant</v>
      </c>
      <c r="O5971" s="0" t="str">
        <f aca="false">B5971</f>
        <v>Hôtel sans restaurant</v>
      </c>
      <c r="P5971" s="0" t="str">
        <f aca="false">C5971</f>
        <v>Moyen Hotel sans restaurant Haut de gamme</v>
      </c>
      <c r="Q5971" s="0" t="str">
        <f aca="false">D5971</f>
        <v>Rooftop performant</v>
      </c>
      <c r="R5971" s="0" t="str">
        <f aca="false">E5971</f>
        <v>Electricité</v>
      </c>
      <c r="S5971" s="0" t="str">
        <f aca="false">F5971</f>
        <v>0219573002</v>
      </c>
      <c r="T5971" s="0" t="str">
        <f aca="false">G5971</f>
        <v>4</v>
      </c>
      <c r="U5971" s="0" t="n">
        <f aca="false">L5971</f>
        <v>3.00077723502174</v>
      </c>
      <c r="V5971" s="0" t="n">
        <f aca="false">K5971</f>
        <v>76.2862839548962</v>
      </c>
      <c r="W5971" s="0" t="n">
        <f aca="false">J5971</f>
        <v>792</v>
      </c>
    </row>
    <row r="5972" customFormat="false" ht="12.8" hidden="false" customHeight="false" outlineLevel="0" collapsed="false">
      <c r="A5972" s="0" t="s">
        <v>73</v>
      </c>
      <c r="B5972" s="0" t="s">
        <v>426</v>
      </c>
      <c r="C5972" s="0" t="s">
        <v>504</v>
      </c>
      <c r="D5972" s="0" t="s">
        <v>19</v>
      </c>
      <c r="E5972" s="0" t="s">
        <v>58</v>
      </c>
      <c r="F5972" s="0" t="s">
        <v>505</v>
      </c>
      <c r="G5972" s="0" t="s">
        <v>1612</v>
      </c>
      <c r="H5972" s="0" t="n">
        <v>0.7124</v>
      </c>
      <c r="I5972" s="0" t="n">
        <v>27.4169912174355</v>
      </c>
      <c r="J5972" s="0" t="n">
        <v>935</v>
      </c>
      <c r="K5972" s="0" t="n">
        <f aca="false">I5972*SUMIFS(syst_chauffage!$H$3:$H$27,syst_chauffage!$B$3:$B$27,D5972,syst_chauffage!$C$3:$C$27,E5972)</f>
        <v>45.0995684659393</v>
      </c>
      <c r="L5972" s="12" t="n">
        <f aca="false">H5972*SUMIFS(syst_chauffage!$K$3:$K$27,syst_chauffage!$B$3:$B$27,D5972,syst_chauffage!$C$3:$C$27,E5972)</f>
        <v>0.7124</v>
      </c>
      <c r="N5972" s="0" t="str">
        <f aca="false">A5972</f>
        <v>Café Hôtel Restaurant</v>
      </c>
      <c r="O5972" s="0" t="str">
        <f aca="false">B5972</f>
        <v>Hôtel sans restaurant</v>
      </c>
      <c r="P5972" s="0" t="str">
        <f aca="false">C5972</f>
        <v>Moyen Hotel sans restaurant Luxe</v>
      </c>
      <c r="Q5972" s="0" t="str">
        <f aca="false">D5972</f>
        <v>Autre système centralisé</v>
      </c>
      <c r="R5972" s="0" t="str">
        <f aca="false">E5972</f>
        <v>Urbain</v>
      </c>
      <c r="S5972" s="0" t="str">
        <f aca="false">F5972</f>
        <v>0219580106</v>
      </c>
      <c r="T5972" s="0" t="str">
        <f aca="false">G5972</f>
        <v>4</v>
      </c>
      <c r="U5972" s="0" t="n">
        <f aca="false">L5972</f>
        <v>0.7124</v>
      </c>
      <c r="V5972" s="0" t="n">
        <f aca="false">K5972</f>
        <v>45.0995684659393</v>
      </c>
      <c r="W5972" s="0" t="n">
        <f aca="false">J5972</f>
        <v>935</v>
      </c>
    </row>
    <row r="5973" customFormat="false" ht="12.8" hidden="false" customHeight="false" outlineLevel="0" collapsed="false">
      <c r="A5973" s="0" t="s">
        <v>73</v>
      </c>
      <c r="B5973" s="0" t="s">
        <v>426</v>
      </c>
      <c r="C5973" s="0" t="s">
        <v>504</v>
      </c>
      <c r="D5973" s="0" t="s">
        <v>22</v>
      </c>
      <c r="E5973" s="0" t="s">
        <v>23</v>
      </c>
      <c r="F5973" s="0" t="s">
        <v>506</v>
      </c>
      <c r="G5973" s="0" t="s">
        <v>1612</v>
      </c>
      <c r="H5973" s="0" t="n">
        <v>0.578819977512267</v>
      </c>
      <c r="I5973" s="0" t="n">
        <v>15.3562773340752</v>
      </c>
      <c r="J5973" s="0" t="n">
        <v>0</v>
      </c>
      <c r="K5973" s="0" t="n">
        <f aca="false">I5973*SUMIFS(syst_chauffage!$H$3:$H$27,syst_chauffage!$B$3:$B$27,D5973,syst_chauffage!$C$3:$C$27,E5973)</f>
        <v>27.0427500278564</v>
      </c>
      <c r="L5973" s="12" t="n">
        <f aca="false">H5973*SUMIFS(syst_chauffage!$K$3:$K$27,syst_chauffage!$B$3:$B$27,D5973,syst_chauffage!$C$3:$C$27,E5973)</f>
        <v>0.578819977512267</v>
      </c>
      <c r="N5973" s="0" t="str">
        <f aca="false">A5973</f>
        <v>Café Hôtel Restaurant</v>
      </c>
      <c r="O5973" s="0" t="str">
        <f aca="false">B5973</f>
        <v>Hôtel sans restaurant</v>
      </c>
      <c r="P5973" s="0" t="str">
        <f aca="false">C5973</f>
        <v>Moyen Hotel sans restaurant Luxe</v>
      </c>
      <c r="Q5973" s="0" t="str">
        <f aca="false">D5973</f>
        <v>Chaudière fioul</v>
      </c>
      <c r="R5973" s="0" t="str">
        <f aca="false">E5973</f>
        <v>Fioul</v>
      </c>
      <c r="S5973" s="0" t="str">
        <f aca="false">F5973</f>
        <v>0219580303</v>
      </c>
      <c r="T5973" s="0" t="str">
        <f aca="false">G5973</f>
        <v>4</v>
      </c>
      <c r="U5973" s="0" t="n">
        <f aca="false">L5973</f>
        <v>0.578819977512267</v>
      </c>
      <c r="V5973" s="0" t="n">
        <f aca="false">K5973</f>
        <v>27.0427500278564</v>
      </c>
      <c r="W5973" s="0" t="n">
        <f aca="false">J5973</f>
        <v>0</v>
      </c>
    </row>
    <row r="5974" customFormat="false" ht="12.8" hidden="false" customHeight="false" outlineLevel="0" collapsed="false">
      <c r="A5974" s="0" t="s">
        <v>73</v>
      </c>
      <c r="B5974" s="0" t="s">
        <v>426</v>
      </c>
      <c r="C5974" s="0" t="s">
        <v>504</v>
      </c>
      <c r="D5974" s="0" t="s">
        <v>13</v>
      </c>
      <c r="E5974" s="0" t="s">
        <v>14</v>
      </c>
      <c r="F5974" s="0" t="s">
        <v>507</v>
      </c>
      <c r="G5974" s="0" t="s">
        <v>1612</v>
      </c>
      <c r="H5974" s="0" t="n">
        <v>0.694615581188205</v>
      </c>
      <c r="I5974" s="0" t="n">
        <v>11.3073224453647</v>
      </c>
      <c r="J5974" s="0" t="n">
        <v>462</v>
      </c>
      <c r="K5974" s="0" t="n">
        <f aca="false">I5974*SUMIFS(syst_chauffage!$H$3:$H$27,syst_chauffage!$B$3:$B$27,D5974,syst_chauffage!$C$3:$C$27,E5974)</f>
        <v>22.8361749771483</v>
      </c>
      <c r="L5974" s="12" t="n">
        <f aca="false">H5974*SUMIFS(syst_chauffage!$K$3:$K$27,syst_chauffage!$B$3:$B$27,D5974,syst_chauffage!$C$3:$C$27,E5974)</f>
        <v>0.694615581188205</v>
      </c>
      <c r="N5974" s="0" t="str">
        <f aca="false">A5974</f>
        <v>Café Hôtel Restaurant</v>
      </c>
      <c r="O5974" s="0" t="str">
        <f aca="false">B5974</f>
        <v>Hôtel sans restaurant</v>
      </c>
      <c r="P5974" s="0" t="str">
        <f aca="false">C5974</f>
        <v>Moyen Hotel sans restaurant Luxe</v>
      </c>
      <c r="Q5974" s="0" t="str">
        <f aca="false">D5974</f>
        <v>Chaudière gaz</v>
      </c>
      <c r="R5974" s="0" t="str">
        <f aca="false">E5974</f>
        <v>Gaz</v>
      </c>
      <c r="S5974" s="0" t="str">
        <f aca="false">F5974</f>
        <v>0219580404</v>
      </c>
      <c r="T5974" s="0" t="str">
        <f aca="false">G5974</f>
        <v>4</v>
      </c>
      <c r="U5974" s="0" t="n">
        <f aca="false">L5974</f>
        <v>0.694615581188205</v>
      </c>
      <c r="V5974" s="0" t="n">
        <f aca="false">K5974</f>
        <v>22.8361749771483</v>
      </c>
      <c r="W5974" s="0" t="n">
        <f aca="false">J5974</f>
        <v>462</v>
      </c>
    </row>
    <row r="5975" customFormat="false" ht="12.8" hidden="false" customHeight="false" outlineLevel="0" collapsed="false">
      <c r="A5975" s="0" t="s">
        <v>73</v>
      </c>
      <c r="B5975" s="0" t="s">
        <v>426</v>
      </c>
      <c r="C5975" s="0" t="s">
        <v>504</v>
      </c>
      <c r="D5975" s="0" t="s">
        <v>29</v>
      </c>
      <c r="E5975" s="0" t="s">
        <v>30</v>
      </c>
      <c r="F5975" s="0" t="s">
        <v>508</v>
      </c>
      <c r="G5975" s="0" t="s">
        <v>1612</v>
      </c>
      <c r="H5975" s="0" t="n">
        <v>0.92</v>
      </c>
      <c r="I5975" s="0" t="n">
        <v>10.4</v>
      </c>
      <c r="J5975" s="0" t="n">
        <v>0</v>
      </c>
      <c r="K5975" s="0" t="n">
        <f aca="false">I5975*SUMIFS(syst_chauffage!$H$3:$H$27,syst_chauffage!$B$3:$B$27,D5975,syst_chauffage!$C$3:$C$27,E5975)</f>
        <v>3</v>
      </c>
      <c r="L5975" s="12" t="n">
        <f aca="false">H5975*SUMIFS(syst_chauffage!$K$3:$K$27,syst_chauffage!$B$3:$B$27,D5975,syst_chauffage!$C$3:$C$27,E5975)</f>
        <v>0.92</v>
      </c>
      <c r="N5975" s="0" t="str">
        <f aca="false">A5975</f>
        <v>Café Hôtel Restaurant</v>
      </c>
      <c r="O5975" s="0" t="str">
        <f aca="false">B5975</f>
        <v>Hôtel sans restaurant</v>
      </c>
      <c r="P5975" s="0" t="str">
        <f aca="false">C5975</f>
        <v>Moyen Hotel sans restaurant Luxe</v>
      </c>
      <c r="Q5975" s="0" t="str">
        <f aca="false">D5975</f>
        <v>Electrique direct</v>
      </c>
      <c r="R5975" s="0" t="str">
        <f aca="false">E5975</f>
        <v>Electricité</v>
      </c>
      <c r="S5975" s="0" t="str">
        <f aca="false">F5975</f>
        <v>0219580602</v>
      </c>
      <c r="T5975" s="0" t="str">
        <f aca="false">G5975</f>
        <v>4</v>
      </c>
      <c r="U5975" s="0" t="n">
        <f aca="false">L5975</f>
        <v>0.92</v>
      </c>
      <c r="V5975" s="0" t="n">
        <f aca="false">K5975</f>
        <v>3</v>
      </c>
      <c r="W5975" s="0" t="n">
        <f aca="false">J5975</f>
        <v>0</v>
      </c>
    </row>
    <row r="5976" customFormat="false" ht="12.8" hidden="false" customHeight="false" outlineLevel="0" collapsed="false">
      <c r="A5976" s="0" t="s">
        <v>73</v>
      </c>
      <c r="B5976" s="0" t="s">
        <v>426</v>
      </c>
      <c r="C5976" s="0" t="s">
        <v>504</v>
      </c>
      <c r="D5976" s="0" t="s">
        <v>36</v>
      </c>
      <c r="E5976" s="0" t="s">
        <v>30</v>
      </c>
      <c r="F5976" s="0" t="s">
        <v>509</v>
      </c>
      <c r="G5976" s="0" t="s">
        <v>1612</v>
      </c>
      <c r="H5976" s="0" t="n">
        <v>2.9521585116279</v>
      </c>
      <c r="I5976" s="0" t="n">
        <v>74.9338048303788</v>
      </c>
      <c r="J5976" s="0" t="n">
        <v>738</v>
      </c>
      <c r="K5976" s="0" t="n">
        <f aca="false">I5976*SUMIFS(syst_chauffage!$H$3:$H$27,syst_chauffage!$B$3:$B$27,D5976,syst_chauffage!$C$3:$C$27,E5976)</f>
        <v>46.3584055072116</v>
      </c>
      <c r="L5976" s="12" t="n">
        <f aca="false">H5976*SUMIFS(syst_chauffage!$K$3:$K$27,syst_chauffage!$B$3:$B$27,D5976,syst_chauffage!$C$3:$C$27,E5976)</f>
        <v>2.48037561722716</v>
      </c>
      <c r="N5976" s="0" t="str">
        <f aca="false">A5976</f>
        <v>Café Hôtel Restaurant</v>
      </c>
      <c r="O5976" s="0" t="str">
        <f aca="false">B5976</f>
        <v>Hôtel sans restaurant</v>
      </c>
      <c r="P5976" s="0" t="str">
        <f aca="false">C5976</f>
        <v>Moyen Hotel sans restaurant Luxe</v>
      </c>
      <c r="Q5976" s="0" t="str">
        <f aca="false">D5976</f>
        <v>PAC</v>
      </c>
      <c r="R5976" s="0" t="str">
        <f aca="false">E5976</f>
        <v>Electricité</v>
      </c>
      <c r="S5976" s="0" t="str">
        <f aca="false">F5976</f>
        <v>0219580902</v>
      </c>
      <c r="T5976" s="0" t="str">
        <f aca="false">G5976</f>
        <v>4</v>
      </c>
      <c r="U5976" s="0" t="n">
        <f aca="false">L5976</f>
        <v>2.48037561722716</v>
      </c>
      <c r="V5976" s="0" t="n">
        <f aca="false">K5976</f>
        <v>46.3584055072116</v>
      </c>
      <c r="W5976" s="0" t="n">
        <f aca="false">J5976</f>
        <v>738</v>
      </c>
    </row>
    <row r="5977" customFormat="false" ht="12.8" hidden="false" customHeight="false" outlineLevel="0" collapsed="false">
      <c r="A5977" s="0" t="s">
        <v>73</v>
      </c>
      <c r="B5977" s="0" t="s">
        <v>426</v>
      </c>
      <c r="C5977" s="0" t="s">
        <v>504</v>
      </c>
      <c r="D5977" s="0" t="s">
        <v>42</v>
      </c>
      <c r="E5977" s="0" t="s">
        <v>30</v>
      </c>
      <c r="F5977" s="0" t="s">
        <v>510</v>
      </c>
      <c r="G5977" s="0" t="s">
        <v>1612</v>
      </c>
      <c r="H5977" s="0" t="n">
        <v>2.81101778073089</v>
      </c>
      <c r="I5977" s="0" t="n">
        <v>32.5987657415523</v>
      </c>
      <c r="J5977" s="0" t="n">
        <v>738</v>
      </c>
      <c r="K5977" s="0" t="n">
        <f aca="false">I5977*SUMIFS(syst_chauffage!$H$3:$H$27,syst_chauffage!$B$3:$B$27,D5977,syst_chauffage!$C$3:$C$27,E5977)</f>
        <v>29.4266527313892</v>
      </c>
      <c r="L5977" s="12" t="n">
        <f aca="false">H5977*SUMIFS(syst_chauffage!$K$3:$K$27,syst_chauffage!$B$3:$B$27,D5977,syst_chauffage!$C$3:$C$27,E5977)</f>
        <v>2.50613183237212</v>
      </c>
      <c r="N5977" s="0" t="str">
        <f aca="false">A5977</f>
        <v>Café Hôtel Restaurant</v>
      </c>
      <c r="O5977" s="0" t="str">
        <f aca="false">B5977</f>
        <v>Hôtel sans restaurant</v>
      </c>
      <c r="P5977" s="0" t="str">
        <f aca="false">C5977</f>
        <v>Moyen Hotel sans restaurant Luxe</v>
      </c>
      <c r="Q5977" s="0" t="str">
        <f aca="false">D5977</f>
        <v>Rooftop</v>
      </c>
      <c r="R5977" s="0" t="str">
        <f aca="false">E5977</f>
        <v>Electricité</v>
      </c>
      <c r="S5977" s="0" t="str">
        <f aca="false">F5977</f>
        <v>0219581002</v>
      </c>
      <c r="T5977" s="0" t="str">
        <f aca="false">G5977</f>
        <v>4</v>
      </c>
      <c r="U5977" s="0" t="n">
        <f aca="false">L5977</f>
        <v>2.50613183237212</v>
      </c>
      <c r="V5977" s="0" t="n">
        <f aca="false">K5977</f>
        <v>29.4266527313892</v>
      </c>
      <c r="W5977" s="0" t="n">
        <f aca="false">J5977</f>
        <v>738</v>
      </c>
    </row>
    <row r="5978" customFormat="false" ht="12.8" hidden="false" customHeight="false" outlineLevel="0" collapsed="false">
      <c r="A5978" s="0" t="s">
        <v>73</v>
      </c>
      <c r="B5978" s="0" t="s">
        <v>426</v>
      </c>
      <c r="C5978" s="0" t="s">
        <v>504</v>
      </c>
      <c r="D5978" s="0" t="s">
        <v>51</v>
      </c>
      <c r="E5978" s="0" t="s">
        <v>58</v>
      </c>
      <c r="F5978" s="0" t="s">
        <v>511</v>
      </c>
      <c r="G5978" s="0" t="s">
        <v>1612</v>
      </c>
      <c r="H5978" s="0" t="n">
        <v>0.822</v>
      </c>
      <c r="I5978" s="0" t="n">
        <v>32.6392752588518</v>
      </c>
      <c r="J5978" s="0" t="n">
        <v>935</v>
      </c>
      <c r="K5978" s="0" t="n">
        <f aca="false">I5978*SUMIFS(syst_chauffage!$H$3:$H$27,syst_chauffage!$B$3:$B$27,D5978,syst_chauffage!$C$3:$C$27,E5978)</f>
        <v>69.6521973098912</v>
      </c>
      <c r="L5978" s="12" t="n">
        <f aca="false">H5978*SUMIFS(syst_chauffage!$K$3:$K$27,syst_chauffage!$B$3:$B$27,D5978,syst_chauffage!$C$3:$C$27,E5978)</f>
        <v>0.822</v>
      </c>
      <c r="N5978" s="0" t="str">
        <f aca="false">A5978</f>
        <v>Café Hôtel Restaurant</v>
      </c>
      <c r="O5978" s="0" t="str">
        <f aca="false">B5978</f>
        <v>Hôtel sans restaurant</v>
      </c>
      <c r="P5978" s="0" t="str">
        <f aca="false">C5978</f>
        <v>Moyen Hotel sans restaurant Luxe</v>
      </c>
      <c r="Q5978" s="0" t="str">
        <f aca="false">D5978</f>
        <v>Autre système centralisé performant</v>
      </c>
      <c r="R5978" s="0" t="str">
        <f aca="false">E5978</f>
        <v>Urbain</v>
      </c>
      <c r="S5978" s="0" t="str">
        <f aca="false">F5978</f>
        <v>0219582106</v>
      </c>
      <c r="T5978" s="0" t="str">
        <f aca="false">G5978</f>
        <v>4</v>
      </c>
      <c r="U5978" s="0" t="n">
        <f aca="false">L5978</f>
        <v>0.822</v>
      </c>
      <c r="V5978" s="0" t="n">
        <f aca="false">K5978</f>
        <v>69.6521973098912</v>
      </c>
      <c r="W5978" s="0" t="n">
        <f aca="false">J5978</f>
        <v>935</v>
      </c>
    </row>
    <row r="5979" customFormat="false" ht="12.8" hidden="false" customHeight="false" outlineLevel="0" collapsed="false">
      <c r="A5979" s="0" t="s">
        <v>73</v>
      </c>
      <c r="B5979" s="0" t="s">
        <v>426</v>
      </c>
      <c r="C5979" s="0" t="s">
        <v>504</v>
      </c>
      <c r="D5979" s="0" t="s">
        <v>27</v>
      </c>
      <c r="E5979" s="0" t="s">
        <v>23</v>
      </c>
      <c r="F5979" s="0" t="s">
        <v>512</v>
      </c>
      <c r="G5979" s="0" t="s">
        <v>1612</v>
      </c>
      <c r="H5979" s="0" t="n">
        <v>0.763718224222217</v>
      </c>
      <c r="I5979" s="0" t="n">
        <v>18.2812825405657</v>
      </c>
      <c r="J5979" s="0" t="n">
        <v>1064</v>
      </c>
      <c r="K5979" s="0" t="n">
        <f aca="false">I5979*SUMIFS(syst_chauffage!$H$3:$H$27,syst_chauffage!$B$3:$B$27,D5979,syst_chauffage!$C$3:$C$27,E5979)</f>
        <v>46.8805783951173</v>
      </c>
      <c r="L5979" s="12" t="n">
        <f aca="false">H5979*SUMIFS(syst_chauffage!$K$3:$K$27,syst_chauffage!$B$3:$B$27,D5979,syst_chauffage!$C$3:$C$27,E5979)</f>
        <v>0.763718224222217</v>
      </c>
      <c r="N5979" s="0" t="str">
        <f aca="false">A5979</f>
        <v>Café Hôtel Restaurant</v>
      </c>
      <c r="O5979" s="0" t="str">
        <f aca="false">B5979</f>
        <v>Hôtel sans restaurant</v>
      </c>
      <c r="P5979" s="0" t="str">
        <f aca="false">C5979</f>
        <v>Moyen Hotel sans restaurant Luxe</v>
      </c>
      <c r="Q5979" s="0" t="str">
        <f aca="false">D5979</f>
        <v>Chaudière condensation fioul</v>
      </c>
      <c r="R5979" s="0" t="str">
        <f aca="false">E5979</f>
        <v>Fioul</v>
      </c>
      <c r="S5979" s="0" t="str">
        <f aca="false">F5979</f>
        <v>0219582303</v>
      </c>
      <c r="T5979" s="0" t="str">
        <f aca="false">G5979</f>
        <v>4</v>
      </c>
      <c r="U5979" s="0" t="n">
        <f aca="false">L5979</f>
        <v>0.763718224222217</v>
      </c>
      <c r="V5979" s="0" t="n">
        <f aca="false">K5979</f>
        <v>46.8805783951173</v>
      </c>
      <c r="W5979" s="0" t="n">
        <f aca="false">J5979</f>
        <v>1064</v>
      </c>
    </row>
    <row r="5980" customFormat="false" ht="12.8" hidden="false" customHeight="false" outlineLevel="0" collapsed="false">
      <c r="A5980" s="0" t="s">
        <v>73</v>
      </c>
      <c r="B5980" s="0" t="s">
        <v>426</v>
      </c>
      <c r="C5980" s="0" t="s">
        <v>504</v>
      </c>
      <c r="D5980" s="0" t="s">
        <v>18</v>
      </c>
      <c r="E5980" s="0" t="s">
        <v>14</v>
      </c>
      <c r="F5980" s="0" t="s">
        <v>513</v>
      </c>
      <c r="G5980" s="0" t="s">
        <v>1612</v>
      </c>
      <c r="H5980" s="0" t="n">
        <v>0.99092357134619</v>
      </c>
      <c r="I5980" s="0" t="n">
        <v>13.4610981492437</v>
      </c>
      <c r="J5980" s="0" t="n">
        <v>1064</v>
      </c>
      <c r="K5980" s="0" t="n">
        <f aca="false">I5980*SUMIFS(syst_chauffage!$H$3:$H$27,syst_chauffage!$B$3:$B$27,D5980,syst_chauffage!$C$3:$C$27,E5980)</f>
        <v>36.680535670261</v>
      </c>
      <c r="L5980" s="12" t="n">
        <f aca="false">H5980*SUMIFS(syst_chauffage!$K$3:$K$27,syst_chauffage!$B$3:$B$27,D5980,syst_chauffage!$C$3:$C$27,E5980)</f>
        <v>0.96262962192788</v>
      </c>
      <c r="N5980" s="0" t="str">
        <f aca="false">A5980</f>
        <v>Café Hôtel Restaurant</v>
      </c>
      <c r="O5980" s="0" t="str">
        <f aca="false">B5980</f>
        <v>Hôtel sans restaurant</v>
      </c>
      <c r="P5980" s="0" t="str">
        <f aca="false">C5980</f>
        <v>Moyen Hotel sans restaurant Luxe</v>
      </c>
      <c r="Q5980" s="0" t="str">
        <f aca="false">D5980</f>
        <v>Chaudière condensation gaz</v>
      </c>
      <c r="R5980" s="0" t="str">
        <f aca="false">E5980</f>
        <v>Gaz</v>
      </c>
      <c r="S5980" s="0" t="str">
        <f aca="false">F5980</f>
        <v>0219582404</v>
      </c>
      <c r="T5980" s="0" t="str">
        <f aca="false">G5980</f>
        <v>4</v>
      </c>
      <c r="U5980" s="0" t="n">
        <f aca="false">L5980</f>
        <v>0.96262962192788</v>
      </c>
      <c r="V5980" s="0" t="n">
        <f aca="false">K5980</f>
        <v>36.680535670261</v>
      </c>
      <c r="W5980" s="0" t="n">
        <f aca="false">J5980</f>
        <v>1064</v>
      </c>
    </row>
    <row r="5981" customFormat="false" ht="12.8" hidden="false" customHeight="false" outlineLevel="0" collapsed="false">
      <c r="A5981" s="0" t="s">
        <v>73</v>
      </c>
      <c r="B5981" s="0" t="s">
        <v>426</v>
      </c>
      <c r="C5981" s="0" t="s">
        <v>504</v>
      </c>
      <c r="D5981" s="0" t="s">
        <v>32</v>
      </c>
      <c r="E5981" s="0" t="s">
        <v>30</v>
      </c>
      <c r="F5981" s="0" t="s">
        <v>514</v>
      </c>
      <c r="G5981" s="0" t="s">
        <v>1612</v>
      </c>
      <c r="H5981" s="0" t="n">
        <v>1</v>
      </c>
      <c r="I5981" s="0" t="n">
        <v>12</v>
      </c>
      <c r="J5981" s="0" t="n">
        <v>0</v>
      </c>
      <c r="K5981" s="0" t="n">
        <f aca="false">I5981*SUMIFS(syst_chauffage!$H$3:$H$27,syst_chauffage!$B$3:$B$27,D5981,syst_chauffage!$C$3:$C$27,E5981)</f>
        <v>12</v>
      </c>
      <c r="L5981" s="12" t="n">
        <f aca="false">H5981*SUMIFS(syst_chauffage!$K$3:$K$27,syst_chauffage!$B$3:$B$27,D5981,syst_chauffage!$C$3:$C$27,E5981)</f>
        <v>1</v>
      </c>
      <c r="N5981" s="0" t="str">
        <f aca="false">A5981</f>
        <v>Café Hôtel Restaurant</v>
      </c>
      <c r="O5981" s="0" t="str">
        <f aca="false">B5981</f>
        <v>Hôtel sans restaurant</v>
      </c>
      <c r="P5981" s="0" t="str">
        <f aca="false">C5981</f>
        <v>Moyen Hotel sans restaurant Luxe</v>
      </c>
      <c r="Q5981" s="0" t="str">
        <f aca="false">D5981</f>
        <v>Electrique direct performant</v>
      </c>
      <c r="R5981" s="0" t="str">
        <f aca="false">E5981</f>
        <v>Electricité</v>
      </c>
      <c r="S5981" s="0" t="str">
        <f aca="false">F5981</f>
        <v>0219582602</v>
      </c>
      <c r="T5981" s="0" t="str">
        <f aca="false">G5981</f>
        <v>4</v>
      </c>
      <c r="U5981" s="0" t="n">
        <f aca="false">L5981</f>
        <v>1</v>
      </c>
      <c r="V5981" s="0" t="n">
        <f aca="false">K5981</f>
        <v>12</v>
      </c>
      <c r="W5981" s="0" t="n">
        <f aca="false">J5981</f>
        <v>0</v>
      </c>
    </row>
    <row r="5982" customFormat="false" ht="12.8" hidden="false" customHeight="false" outlineLevel="0" collapsed="false">
      <c r="A5982" s="0" t="s">
        <v>73</v>
      </c>
      <c r="B5982" s="0" t="s">
        <v>426</v>
      </c>
      <c r="C5982" s="0" t="s">
        <v>504</v>
      </c>
      <c r="D5982" s="0" t="s">
        <v>38</v>
      </c>
      <c r="E5982" s="0" t="s">
        <v>30</v>
      </c>
      <c r="F5982" s="0" t="s">
        <v>515</v>
      </c>
      <c r="G5982" s="0" t="s">
        <v>1612</v>
      </c>
      <c r="H5982" s="0" t="n">
        <v>3.40633674418604</v>
      </c>
      <c r="I5982" s="0" t="n">
        <v>89.2069105123557</v>
      </c>
      <c r="J5982" s="0" t="n">
        <v>792</v>
      </c>
      <c r="K5982" s="0" t="n">
        <f aca="false">I5982*SUMIFS(syst_chauffage!$H$3:$H$27,syst_chauffage!$B$3:$B$27,D5982,syst_chauffage!$C$3:$C$27,E5982)</f>
        <v>90.1697922403433</v>
      </c>
      <c r="L5982" s="12" t="n">
        <f aca="false">H5982*SUMIFS(syst_chauffage!$K$3:$K$27,syst_chauffage!$B$3:$B$27,D5982,syst_chauffage!$C$3:$C$27,E5982)</f>
        <v>3.04736226069167</v>
      </c>
      <c r="N5982" s="0" t="str">
        <f aca="false">A5982</f>
        <v>Café Hôtel Restaurant</v>
      </c>
      <c r="O5982" s="0" t="str">
        <f aca="false">B5982</f>
        <v>Hôtel sans restaurant</v>
      </c>
      <c r="P5982" s="0" t="str">
        <f aca="false">C5982</f>
        <v>Moyen Hotel sans restaurant Luxe</v>
      </c>
      <c r="Q5982" s="0" t="str">
        <f aca="false">D5982</f>
        <v>PAC performant</v>
      </c>
      <c r="R5982" s="0" t="str">
        <f aca="false">E5982</f>
        <v>Electricité</v>
      </c>
      <c r="S5982" s="0" t="str">
        <f aca="false">F5982</f>
        <v>0219582902</v>
      </c>
      <c r="T5982" s="0" t="str">
        <f aca="false">G5982</f>
        <v>4</v>
      </c>
      <c r="U5982" s="0" t="n">
        <f aca="false">L5982</f>
        <v>3.04736226069167</v>
      </c>
      <c r="V5982" s="0" t="n">
        <f aca="false">K5982</f>
        <v>90.1697922403433</v>
      </c>
      <c r="W5982" s="0" t="n">
        <f aca="false">J5982</f>
        <v>792</v>
      </c>
    </row>
    <row r="5983" customFormat="false" ht="12.8" hidden="false" customHeight="false" outlineLevel="0" collapsed="false">
      <c r="A5983" s="0" t="s">
        <v>73</v>
      </c>
      <c r="B5983" s="0" t="s">
        <v>426</v>
      </c>
      <c r="C5983" s="0" t="s">
        <v>504</v>
      </c>
      <c r="D5983" s="0" t="s">
        <v>46</v>
      </c>
      <c r="E5983" s="0" t="s">
        <v>30</v>
      </c>
      <c r="F5983" s="0" t="s">
        <v>516</v>
      </c>
      <c r="G5983" s="0" t="s">
        <v>1612</v>
      </c>
      <c r="H5983" s="0" t="n">
        <v>3.33681966777408</v>
      </c>
      <c r="I5983" s="0" t="n">
        <v>38.808054454229</v>
      </c>
      <c r="J5983" s="0" t="n">
        <v>792</v>
      </c>
      <c r="K5983" s="0" t="n">
        <f aca="false">I5983*SUMIFS(syst_chauffage!$H$3:$H$27,syst_chauffage!$B$3:$B$27,D5983,syst_chauffage!$C$3:$C$27,E5983)</f>
        <v>67.3283840578226</v>
      </c>
      <c r="L5983" s="12" t="n">
        <f aca="false">H5983*SUMIFS(syst_chauffage!$K$3:$K$27,syst_chauffage!$B$3:$B$27,D5983,syst_chauffage!$C$3:$C$27,E5983)</f>
        <v>3.0081781274625</v>
      </c>
      <c r="N5983" s="0" t="str">
        <f aca="false">A5983</f>
        <v>Café Hôtel Restaurant</v>
      </c>
      <c r="O5983" s="0" t="str">
        <f aca="false">B5983</f>
        <v>Hôtel sans restaurant</v>
      </c>
      <c r="P5983" s="0" t="str">
        <f aca="false">C5983</f>
        <v>Moyen Hotel sans restaurant Luxe</v>
      </c>
      <c r="Q5983" s="0" t="str">
        <f aca="false">D5983</f>
        <v>Rooftop performant</v>
      </c>
      <c r="R5983" s="0" t="str">
        <f aca="false">E5983</f>
        <v>Electricité</v>
      </c>
      <c r="S5983" s="0" t="str">
        <f aca="false">F5983</f>
        <v>0219583002</v>
      </c>
      <c r="T5983" s="0" t="str">
        <f aca="false">G5983</f>
        <v>4</v>
      </c>
      <c r="U5983" s="0" t="n">
        <f aca="false">L5983</f>
        <v>3.0081781274625</v>
      </c>
      <c r="V5983" s="0" t="n">
        <f aca="false">K5983</f>
        <v>67.3283840578226</v>
      </c>
      <c r="W5983" s="0" t="n">
        <f aca="false">J5983</f>
        <v>792</v>
      </c>
    </row>
    <row r="5984" customFormat="false" ht="12.8" hidden="false" customHeight="false" outlineLevel="0" collapsed="false">
      <c r="A5984" s="0" t="s">
        <v>73</v>
      </c>
      <c r="B5984" s="0" t="s">
        <v>426</v>
      </c>
      <c r="C5984" s="0" t="s">
        <v>517</v>
      </c>
      <c r="D5984" s="0" t="s">
        <v>19</v>
      </c>
      <c r="E5984" s="0" t="s">
        <v>57</v>
      </c>
      <c r="F5984" s="0" t="s">
        <v>518</v>
      </c>
      <c r="G5984" s="0" t="s">
        <v>1612</v>
      </c>
      <c r="H5984" s="0" t="n">
        <v>0.718687229459577</v>
      </c>
      <c r="I5984" s="0" t="n">
        <v>46.5669265998722</v>
      </c>
      <c r="J5984" s="0" t="n">
        <v>0</v>
      </c>
      <c r="K5984" s="0" t="n">
        <f aca="false">I5984*SUMIFS(syst_chauffage!$H$3:$H$27,syst_chauffage!$B$3:$B$27,D5984,syst_chauffage!$C$3:$C$27,E5984)</f>
        <v>64.8433590564833</v>
      </c>
      <c r="L5984" s="12" t="n">
        <f aca="false">H5984*SUMIFS(syst_chauffage!$K$3:$K$27,syst_chauffage!$B$3:$B$27,D5984,syst_chauffage!$C$3:$C$27,E5984)</f>
        <v>0.718687229459577</v>
      </c>
      <c r="N5984" s="0" t="str">
        <f aca="false">A5984</f>
        <v>Café Hôtel Restaurant</v>
      </c>
      <c r="O5984" s="0" t="str">
        <f aca="false">B5984</f>
        <v>Hôtel sans restaurant</v>
      </c>
      <c r="P5984" s="0" t="str">
        <f aca="false">C5984</f>
        <v>Petit Hotel sans restaurant Bas de gamme</v>
      </c>
      <c r="Q5984" s="0" t="str">
        <f aca="false">D5984</f>
        <v>Autre système centralisé</v>
      </c>
      <c r="R5984" s="0" t="str">
        <f aca="false">E5984</f>
        <v>Autres</v>
      </c>
      <c r="S5984" s="0" t="str">
        <f aca="false">F5984</f>
        <v>0219700101</v>
      </c>
      <c r="T5984" s="0" t="str">
        <f aca="false">G5984</f>
        <v>4</v>
      </c>
      <c r="U5984" s="0" t="n">
        <f aca="false">L5984</f>
        <v>0.718687229459577</v>
      </c>
      <c r="V5984" s="0" t="n">
        <f aca="false">K5984</f>
        <v>64.8433590564833</v>
      </c>
      <c r="W5984" s="0" t="n">
        <f aca="false">J5984</f>
        <v>0</v>
      </c>
    </row>
    <row r="5985" customFormat="false" ht="12.8" hidden="false" customHeight="false" outlineLevel="0" collapsed="false">
      <c r="A5985" s="0" t="s">
        <v>73</v>
      </c>
      <c r="B5985" s="0" t="s">
        <v>426</v>
      </c>
      <c r="C5985" s="0" t="s">
        <v>517</v>
      </c>
      <c r="D5985" s="0" t="s">
        <v>19</v>
      </c>
      <c r="E5985" s="0" t="s">
        <v>58</v>
      </c>
      <c r="F5985" s="0" t="s">
        <v>519</v>
      </c>
      <c r="G5985" s="0" t="s">
        <v>1612</v>
      </c>
      <c r="H5985" s="0" t="n">
        <v>0.669066666666667</v>
      </c>
      <c r="I5985" s="0" t="n">
        <v>46.7242172007232</v>
      </c>
      <c r="J5985" s="0" t="n">
        <v>935</v>
      </c>
      <c r="K5985" s="0" t="n">
        <f aca="false">I5985*SUMIFS(syst_chauffage!$H$3:$H$27,syst_chauffage!$B$3:$B$27,D5985,syst_chauffage!$C$3:$C$27,E5985)</f>
        <v>76.8589819338513</v>
      </c>
      <c r="L5985" s="12" t="n">
        <f aca="false">H5985*SUMIFS(syst_chauffage!$K$3:$K$27,syst_chauffage!$B$3:$B$27,D5985,syst_chauffage!$C$3:$C$27,E5985)</f>
        <v>0.669066666666667</v>
      </c>
      <c r="N5985" s="0" t="str">
        <f aca="false">A5985</f>
        <v>Café Hôtel Restaurant</v>
      </c>
      <c r="O5985" s="0" t="str">
        <f aca="false">B5985</f>
        <v>Hôtel sans restaurant</v>
      </c>
      <c r="P5985" s="0" t="str">
        <f aca="false">C5985</f>
        <v>Petit Hotel sans restaurant Bas de gamme</v>
      </c>
      <c r="Q5985" s="0" t="str">
        <f aca="false">D5985</f>
        <v>Autre système centralisé</v>
      </c>
      <c r="R5985" s="0" t="str">
        <f aca="false">E5985</f>
        <v>Urbain</v>
      </c>
      <c r="S5985" s="0" t="str">
        <f aca="false">F5985</f>
        <v>0219700106</v>
      </c>
      <c r="T5985" s="0" t="str">
        <f aca="false">G5985</f>
        <v>4</v>
      </c>
      <c r="U5985" s="0" t="n">
        <f aca="false">L5985</f>
        <v>0.669066666666667</v>
      </c>
      <c r="V5985" s="0" t="n">
        <f aca="false">K5985</f>
        <v>76.8589819338513</v>
      </c>
      <c r="W5985" s="0" t="n">
        <f aca="false">J5985</f>
        <v>935</v>
      </c>
    </row>
    <row r="5986" customFormat="false" ht="12.8" hidden="false" customHeight="false" outlineLevel="0" collapsed="false">
      <c r="A5986" s="0" t="s">
        <v>73</v>
      </c>
      <c r="B5986" s="0" t="s">
        <v>426</v>
      </c>
      <c r="C5986" s="0" t="s">
        <v>517</v>
      </c>
      <c r="D5986" s="0" t="s">
        <v>22</v>
      </c>
      <c r="E5986" s="0" t="s">
        <v>23</v>
      </c>
      <c r="F5986" s="0" t="s">
        <v>520</v>
      </c>
      <c r="G5986" s="0" t="s">
        <v>1612</v>
      </c>
      <c r="H5986" s="0" t="n">
        <v>0.562671283670444</v>
      </c>
      <c r="I5986" s="0" t="n">
        <v>32.7419951096819</v>
      </c>
      <c r="J5986" s="0" t="n">
        <v>0</v>
      </c>
      <c r="K5986" s="0" t="n">
        <f aca="false">I5986*SUMIFS(syst_chauffage!$H$3:$H$27,syst_chauffage!$B$3:$B$27,D5986,syst_chauffage!$C$3:$C$27,E5986)</f>
        <v>57.6593903523525</v>
      </c>
      <c r="L5986" s="12" t="n">
        <f aca="false">H5986*SUMIFS(syst_chauffage!$K$3:$K$27,syst_chauffage!$B$3:$B$27,D5986,syst_chauffage!$C$3:$C$27,E5986)</f>
        <v>0.562671283670444</v>
      </c>
      <c r="N5986" s="0" t="str">
        <f aca="false">A5986</f>
        <v>Café Hôtel Restaurant</v>
      </c>
      <c r="O5986" s="0" t="str">
        <f aca="false">B5986</f>
        <v>Hôtel sans restaurant</v>
      </c>
      <c r="P5986" s="0" t="str">
        <f aca="false">C5986</f>
        <v>Petit Hotel sans restaurant Bas de gamme</v>
      </c>
      <c r="Q5986" s="0" t="str">
        <f aca="false">D5986</f>
        <v>Chaudière fioul</v>
      </c>
      <c r="R5986" s="0" t="str">
        <f aca="false">E5986</f>
        <v>Fioul</v>
      </c>
      <c r="S5986" s="0" t="str">
        <f aca="false">F5986</f>
        <v>0219700303</v>
      </c>
      <c r="T5986" s="0" t="str">
        <f aca="false">G5986</f>
        <v>4</v>
      </c>
      <c r="U5986" s="0" t="n">
        <f aca="false">L5986</f>
        <v>0.562671283670444</v>
      </c>
      <c r="V5986" s="0" t="n">
        <f aca="false">K5986</f>
        <v>57.6593903523525</v>
      </c>
      <c r="W5986" s="0" t="n">
        <f aca="false">J5986</f>
        <v>0</v>
      </c>
    </row>
    <row r="5987" customFormat="false" ht="12.8" hidden="false" customHeight="false" outlineLevel="0" collapsed="false">
      <c r="A5987" s="0" t="s">
        <v>73</v>
      </c>
      <c r="B5987" s="0" t="s">
        <v>426</v>
      </c>
      <c r="C5987" s="0" t="s">
        <v>517</v>
      </c>
      <c r="D5987" s="0" t="s">
        <v>13</v>
      </c>
      <c r="E5987" s="0" t="s">
        <v>14</v>
      </c>
      <c r="F5987" s="0" t="s">
        <v>521</v>
      </c>
      <c r="G5987" s="0" t="s">
        <v>1612</v>
      </c>
      <c r="H5987" s="0" t="n">
        <v>0.678372267532665</v>
      </c>
      <c r="I5987" s="0" t="n">
        <v>22.751774921423</v>
      </c>
      <c r="J5987" s="0" t="n">
        <v>392</v>
      </c>
      <c r="K5987" s="0" t="n">
        <f aca="false">I5987*SUMIFS(syst_chauffage!$H$3:$H$27,syst_chauffage!$B$3:$B$27,D5987,syst_chauffage!$C$3:$C$27,E5987)</f>
        <v>45.9492966311666</v>
      </c>
      <c r="L5987" s="12" t="n">
        <f aca="false">H5987*SUMIFS(syst_chauffage!$K$3:$K$27,syst_chauffage!$B$3:$B$27,D5987,syst_chauffage!$C$3:$C$27,E5987)</f>
        <v>0.678372267532665</v>
      </c>
      <c r="N5987" s="0" t="str">
        <f aca="false">A5987</f>
        <v>Café Hôtel Restaurant</v>
      </c>
      <c r="O5987" s="0" t="str">
        <f aca="false">B5987</f>
        <v>Hôtel sans restaurant</v>
      </c>
      <c r="P5987" s="0" t="str">
        <f aca="false">C5987</f>
        <v>Petit Hotel sans restaurant Bas de gamme</v>
      </c>
      <c r="Q5987" s="0" t="str">
        <f aca="false">D5987</f>
        <v>Chaudière gaz</v>
      </c>
      <c r="R5987" s="0" t="str">
        <f aca="false">E5987</f>
        <v>Gaz</v>
      </c>
      <c r="S5987" s="0" t="str">
        <f aca="false">F5987</f>
        <v>0219700404</v>
      </c>
      <c r="T5987" s="0" t="str">
        <f aca="false">G5987</f>
        <v>4</v>
      </c>
      <c r="U5987" s="0" t="n">
        <f aca="false">L5987</f>
        <v>0.678372267532665</v>
      </c>
      <c r="V5987" s="0" t="n">
        <f aca="false">K5987</f>
        <v>45.9492966311666</v>
      </c>
      <c r="W5987" s="0" t="n">
        <f aca="false">J5987</f>
        <v>392</v>
      </c>
    </row>
    <row r="5988" customFormat="false" ht="12.8" hidden="false" customHeight="false" outlineLevel="0" collapsed="false">
      <c r="A5988" s="0" t="s">
        <v>73</v>
      </c>
      <c r="B5988" s="0" t="s">
        <v>426</v>
      </c>
      <c r="C5988" s="0" t="s">
        <v>517</v>
      </c>
      <c r="D5988" s="0" t="s">
        <v>29</v>
      </c>
      <c r="E5988" s="0" t="s">
        <v>30</v>
      </c>
      <c r="F5988" s="0" t="s">
        <v>522</v>
      </c>
      <c r="G5988" s="0" t="s">
        <v>1612</v>
      </c>
      <c r="H5988" s="0" t="n">
        <v>0.92</v>
      </c>
      <c r="I5988" s="0" t="n">
        <v>10.4</v>
      </c>
      <c r="J5988" s="0" t="n">
        <v>0</v>
      </c>
      <c r="K5988" s="0" t="n">
        <f aca="false">I5988*SUMIFS(syst_chauffage!$H$3:$H$27,syst_chauffage!$B$3:$B$27,D5988,syst_chauffage!$C$3:$C$27,E5988)</f>
        <v>3</v>
      </c>
      <c r="L5988" s="12" t="n">
        <f aca="false">H5988*SUMIFS(syst_chauffage!$K$3:$K$27,syst_chauffage!$B$3:$B$27,D5988,syst_chauffage!$C$3:$C$27,E5988)</f>
        <v>0.92</v>
      </c>
      <c r="N5988" s="0" t="str">
        <f aca="false">A5988</f>
        <v>Café Hôtel Restaurant</v>
      </c>
      <c r="O5988" s="0" t="str">
        <f aca="false">B5988</f>
        <v>Hôtel sans restaurant</v>
      </c>
      <c r="P5988" s="0" t="str">
        <f aca="false">C5988</f>
        <v>Petit Hotel sans restaurant Bas de gamme</v>
      </c>
      <c r="Q5988" s="0" t="str">
        <f aca="false">D5988</f>
        <v>Electrique direct</v>
      </c>
      <c r="R5988" s="0" t="str">
        <f aca="false">E5988</f>
        <v>Electricité</v>
      </c>
      <c r="S5988" s="0" t="str">
        <f aca="false">F5988</f>
        <v>0219700602</v>
      </c>
      <c r="T5988" s="0" t="str">
        <f aca="false">G5988</f>
        <v>4</v>
      </c>
      <c r="U5988" s="0" t="n">
        <f aca="false">L5988</f>
        <v>0.92</v>
      </c>
      <c r="V5988" s="0" t="n">
        <f aca="false">K5988</f>
        <v>3</v>
      </c>
      <c r="W5988" s="0" t="n">
        <f aca="false">J5988</f>
        <v>0</v>
      </c>
    </row>
    <row r="5989" customFormat="false" ht="12.8" hidden="false" customHeight="false" outlineLevel="0" collapsed="false">
      <c r="A5989" s="0" t="s">
        <v>73</v>
      </c>
      <c r="B5989" s="0" t="s">
        <v>426</v>
      </c>
      <c r="C5989" s="0" t="s">
        <v>517</v>
      </c>
      <c r="D5989" s="0" t="s">
        <v>36</v>
      </c>
      <c r="E5989" s="0" t="s">
        <v>30</v>
      </c>
      <c r="F5989" s="0" t="s">
        <v>523</v>
      </c>
      <c r="G5989" s="0" t="s">
        <v>1612</v>
      </c>
      <c r="H5989" s="0" t="n">
        <v>2.94489544186046</v>
      </c>
      <c r="I5989" s="0" t="n">
        <v>117.778569620897</v>
      </c>
      <c r="J5989" s="0" t="n">
        <v>738</v>
      </c>
      <c r="K5989" s="0" t="n">
        <f aca="false">I5989*SUMIFS(syst_chauffage!$H$3:$H$27,syst_chauffage!$B$3:$B$27,D5989,syst_chauffage!$C$3:$C$27,E5989)</f>
        <v>72.8646663932826</v>
      </c>
      <c r="L5989" s="12" t="n">
        <f aca="false">H5989*SUMIFS(syst_chauffage!$K$3:$K$27,syst_chauffage!$B$3:$B$27,D5989,syst_chauffage!$C$3:$C$27,E5989)</f>
        <v>2.47427325480779</v>
      </c>
      <c r="N5989" s="0" t="str">
        <f aca="false">A5989</f>
        <v>Café Hôtel Restaurant</v>
      </c>
      <c r="O5989" s="0" t="str">
        <f aca="false">B5989</f>
        <v>Hôtel sans restaurant</v>
      </c>
      <c r="P5989" s="0" t="str">
        <f aca="false">C5989</f>
        <v>Petit Hotel sans restaurant Bas de gamme</v>
      </c>
      <c r="Q5989" s="0" t="str">
        <f aca="false">D5989</f>
        <v>PAC</v>
      </c>
      <c r="R5989" s="0" t="str">
        <f aca="false">E5989</f>
        <v>Electricité</v>
      </c>
      <c r="S5989" s="0" t="str">
        <f aca="false">F5989</f>
        <v>0219700902</v>
      </c>
      <c r="T5989" s="0" t="str">
        <f aca="false">G5989</f>
        <v>4</v>
      </c>
      <c r="U5989" s="0" t="n">
        <f aca="false">L5989</f>
        <v>2.47427325480779</v>
      </c>
      <c r="V5989" s="0" t="n">
        <f aca="false">K5989</f>
        <v>72.8646663932826</v>
      </c>
      <c r="W5989" s="0" t="n">
        <f aca="false">J5989</f>
        <v>738</v>
      </c>
    </row>
    <row r="5990" customFormat="false" ht="12.8" hidden="false" customHeight="false" outlineLevel="0" collapsed="false">
      <c r="A5990" s="0" t="s">
        <v>73</v>
      </c>
      <c r="B5990" s="0" t="s">
        <v>426</v>
      </c>
      <c r="C5990" s="0" t="s">
        <v>517</v>
      </c>
      <c r="D5990" s="0" t="s">
        <v>42</v>
      </c>
      <c r="E5990" s="0" t="s">
        <v>30</v>
      </c>
      <c r="F5990" s="0" t="s">
        <v>524</v>
      </c>
      <c r="G5990" s="0" t="s">
        <v>1612</v>
      </c>
      <c r="H5990" s="0" t="n">
        <v>2.80410195348837</v>
      </c>
      <c r="I5990" s="0" t="n">
        <v>62.8906683504719</v>
      </c>
      <c r="J5990" s="0" t="n">
        <v>738</v>
      </c>
      <c r="K5990" s="0" t="n">
        <f aca="false">I5990*SUMIFS(syst_chauffage!$H$3:$H$27,syst_chauffage!$B$3:$B$27,D5990,syst_chauffage!$C$3:$C$27,E5990)</f>
        <v>56.7709180239098</v>
      </c>
      <c r="L5990" s="12" t="n">
        <f aca="false">H5990*SUMIFS(syst_chauffage!$K$3:$K$27,syst_chauffage!$B$3:$B$27,D5990,syst_chauffage!$C$3:$C$27,E5990)</f>
        <v>2.49996610303434</v>
      </c>
      <c r="N5990" s="0" t="str">
        <f aca="false">A5990</f>
        <v>Café Hôtel Restaurant</v>
      </c>
      <c r="O5990" s="0" t="str">
        <f aca="false">B5990</f>
        <v>Hôtel sans restaurant</v>
      </c>
      <c r="P5990" s="0" t="str">
        <f aca="false">C5990</f>
        <v>Petit Hotel sans restaurant Bas de gamme</v>
      </c>
      <c r="Q5990" s="0" t="str">
        <f aca="false">D5990</f>
        <v>Rooftop</v>
      </c>
      <c r="R5990" s="0" t="str">
        <f aca="false">E5990</f>
        <v>Electricité</v>
      </c>
      <c r="S5990" s="0" t="str">
        <f aca="false">F5990</f>
        <v>0219701002</v>
      </c>
      <c r="T5990" s="0" t="str">
        <f aca="false">G5990</f>
        <v>4</v>
      </c>
      <c r="U5990" s="0" t="n">
        <f aca="false">L5990</f>
        <v>2.49996610303434</v>
      </c>
      <c r="V5990" s="0" t="n">
        <f aca="false">K5990</f>
        <v>56.7709180239098</v>
      </c>
      <c r="W5990" s="0" t="n">
        <f aca="false">J5990</f>
        <v>738</v>
      </c>
    </row>
    <row r="5991" customFormat="false" ht="12.8" hidden="false" customHeight="false" outlineLevel="0" collapsed="false">
      <c r="A5991" s="0" t="s">
        <v>73</v>
      </c>
      <c r="B5991" s="0" t="s">
        <v>426</v>
      </c>
      <c r="C5991" s="0" t="s">
        <v>517</v>
      </c>
      <c r="D5991" s="0" t="s">
        <v>51</v>
      </c>
      <c r="E5991" s="0" t="s">
        <v>57</v>
      </c>
      <c r="F5991" s="0" t="s">
        <v>525</v>
      </c>
      <c r="G5991" s="0" t="s">
        <v>1612</v>
      </c>
      <c r="H5991" s="0" t="n">
        <v>0.82925449553028</v>
      </c>
      <c r="I5991" s="0" t="n">
        <v>55.4368173808002</v>
      </c>
      <c r="J5991" s="0" t="n">
        <v>0</v>
      </c>
      <c r="K5991" s="0" t="n">
        <f aca="false">I5991*SUMIFS(syst_chauffage!$H$3:$H$27,syst_chauffage!$B$3:$B$27,D5991,syst_chauffage!$C$3:$C$27,E5991)</f>
        <v>117.462514234425</v>
      </c>
      <c r="L5991" s="12" t="n">
        <f aca="false">H5991*SUMIFS(syst_chauffage!$K$3:$K$27,syst_chauffage!$B$3:$B$27,D5991,syst_chauffage!$C$3:$C$27,E5991)</f>
        <v>0.82925449553028</v>
      </c>
      <c r="N5991" s="0" t="str">
        <f aca="false">A5991</f>
        <v>Café Hôtel Restaurant</v>
      </c>
      <c r="O5991" s="0" t="str">
        <f aca="false">B5991</f>
        <v>Hôtel sans restaurant</v>
      </c>
      <c r="P5991" s="0" t="str">
        <f aca="false">C5991</f>
        <v>Petit Hotel sans restaurant Bas de gamme</v>
      </c>
      <c r="Q5991" s="0" t="str">
        <f aca="false">D5991</f>
        <v>Autre système centralisé performant</v>
      </c>
      <c r="R5991" s="0" t="str">
        <f aca="false">E5991</f>
        <v>Autres</v>
      </c>
      <c r="S5991" s="0" t="str">
        <f aca="false">F5991</f>
        <v>0219702101</v>
      </c>
      <c r="T5991" s="0" t="str">
        <f aca="false">G5991</f>
        <v>4</v>
      </c>
      <c r="U5991" s="0" t="n">
        <f aca="false">L5991</f>
        <v>0.82925449553028</v>
      </c>
      <c r="V5991" s="0" t="n">
        <f aca="false">K5991</f>
        <v>117.462514234425</v>
      </c>
      <c r="W5991" s="0" t="n">
        <f aca="false">J5991</f>
        <v>0</v>
      </c>
    </row>
    <row r="5992" customFormat="false" ht="12.8" hidden="false" customHeight="false" outlineLevel="0" collapsed="false">
      <c r="A5992" s="0" t="s">
        <v>73</v>
      </c>
      <c r="B5992" s="0" t="s">
        <v>426</v>
      </c>
      <c r="C5992" s="0" t="s">
        <v>517</v>
      </c>
      <c r="D5992" s="0" t="s">
        <v>51</v>
      </c>
      <c r="E5992" s="0" t="s">
        <v>58</v>
      </c>
      <c r="F5992" s="0" t="s">
        <v>526</v>
      </c>
      <c r="G5992" s="0" t="s">
        <v>1612</v>
      </c>
      <c r="H5992" s="0" t="n">
        <v>0.772</v>
      </c>
      <c r="I5992" s="0" t="n">
        <v>55.6240680960991</v>
      </c>
      <c r="J5992" s="0" t="n">
        <v>935</v>
      </c>
      <c r="K5992" s="0" t="n">
        <f aca="false">I5992*SUMIFS(syst_chauffage!$H$3:$H$27,syst_chauffage!$B$3:$B$27,D5992,syst_chauffage!$C$3:$C$27,E5992)</f>
        <v>118.701733892133</v>
      </c>
      <c r="L5992" s="12" t="n">
        <f aca="false">H5992*SUMIFS(syst_chauffage!$K$3:$K$27,syst_chauffage!$B$3:$B$27,D5992,syst_chauffage!$C$3:$C$27,E5992)</f>
        <v>0.772</v>
      </c>
      <c r="N5992" s="0" t="str">
        <f aca="false">A5992</f>
        <v>Café Hôtel Restaurant</v>
      </c>
      <c r="O5992" s="0" t="str">
        <f aca="false">B5992</f>
        <v>Hôtel sans restaurant</v>
      </c>
      <c r="P5992" s="0" t="str">
        <f aca="false">C5992</f>
        <v>Petit Hotel sans restaurant Bas de gamme</v>
      </c>
      <c r="Q5992" s="0" t="str">
        <f aca="false">D5992</f>
        <v>Autre système centralisé performant</v>
      </c>
      <c r="R5992" s="0" t="str">
        <f aca="false">E5992</f>
        <v>Urbain</v>
      </c>
      <c r="S5992" s="0" t="str">
        <f aca="false">F5992</f>
        <v>0219702106</v>
      </c>
      <c r="T5992" s="0" t="str">
        <f aca="false">G5992</f>
        <v>4</v>
      </c>
      <c r="U5992" s="0" t="n">
        <f aca="false">L5992</f>
        <v>0.772</v>
      </c>
      <c r="V5992" s="0" t="n">
        <f aca="false">K5992</f>
        <v>118.701733892133</v>
      </c>
      <c r="W5992" s="0" t="n">
        <f aca="false">J5992</f>
        <v>935</v>
      </c>
    </row>
    <row r="5993" customFormat="false" ht="12.8" hidden="false" customHeight="false" outlineLevel="0" collapsed="false">
      <c r="A5993" s="0" t="s">
        <v>73</v>
      </c>
      <c r="B5993" s="0" t="s">
        <v>426</v>
      </c>
      <c r="C5993" s="0" t="s">
        <v>517</v>
      </c>
      <c r="D5993" s="0" t="s">
        <v>27</v>
      </c>
      <c r="E5993" s="0" t="s">
        <v>23</v>
      </c>
      <c r="F5993" s="0" t="s">
        <v>527</v>
      </c>
      <c r="G5993" s="0" t="s">
        <v>1612</v>
      </c>
      <c r="H5993" s="0" t="n">
        <v>0.751794894187846</v>
      </c>
      <c r="I5993" s="0" t="n">
        <v>38.9785656067641</v>
      </c>
      <c r="J5993" s="0" t="n">
        <v>882</v>
      </c>
      <c r="K5993" s="0" t="n">
        <f aca="false">I5993*SUMIFS(syst_chauffage!$H$3:$H$27,syst_chauffage!$B$3:$B$27,D5993,syst_chauffage!$C$3:$C$27,E5993)</f>
        <v>99.9567561303376</v>
      </c>
      <c r="L5993" s="12" t="n">
        <f aca="false">H5993*SUMIFS(syst_chauffage!$K$3:$K$27,syst_chauffage!$B$3:$B$27,D5993,syst_chauffage!$C$3:$C$27,E5993)</f>
        <v>0.751794894187846</v>
      </c>
      <c r="N5993" s="0" t="str">
        <f aca="false">A5993</f>
        <v>Café Hôtel Restaurant</v>
      </c>
      <c r="O5993" s="0" t="str">
        <f aca="false">B5993</f>
        <v>Hôtel sans restaurant</v>
      </c>
      <c r="P5993" s="0" t="str">
        <f aca="false">C5993</f>
        <v>Petit Hotel sans restaurant Bas de gamme</v>
      </c>
      <c r="Q5993" s="0" t="str">
        <f aca="false">D5993</f>
        <v>Chaudière condensation fioul</v>
      </c>
      <c r="R5993" s="0" t="str">
        <f aca="false">E5993</f>
        <v>Fioul</v>
      </c>
      <c r="S5993" s="0" t="str">
        <f aca="false">F5993</f>
        <v>0219702303</v>
      </c>
      <c r="T5993" s="0" t="str">
        <f aca="false">G5993</f>
        <v>4</v>
      </c>
      <c r="U5993" s="0" t="n">
        <f aca="false">L5993</f>
        <v>0.751794894187846</v>
      </c>
      <c r="V5993" s="0" t="n">
        <f aca="false">K5993</f>
        <v>99.9567561303376</v>
      </c>
      <c r="W5993" s="0" t="n">
        <f aca="false">J5993</f>
        <v>882</v>
      </c>
    </row>
    <row r="5994" customFormat="false" ht="12.8" hidden="false" customHeight="false" outlineLevel="0" collapsed="false">
      <c r="A5994" s="0" t="s">
        <v>73</v>
      </c>
      <c r="B5994" s="0" t="s">
        <v>426</v>
      </c>
      <c r="C5994" s="0" t="s">
        <v>517</v>
      </c>
      <c r="D5994" s="0" t="s">
        <v>18</v>
      </c>
      <c r="E5994" s="0" t="s">
        <v>14</v>
      </c>
      <c r="F5994" s="0" t="s">
        <v>528</v>
      </c>
      <c r="G5994" s="0" t="s">
        <v>1612</v>
      </c>
      <c r="H5994" s="0" t="n">
        <v>0.979389222027567</v>
      </c>
      <c r="I5994" s="0" t="n">
        <v>27.0854463350274</v>
      </c>
      <c r="J5994" s="0" t="n">
        <v>882</v>
      </c>
      <c r="K5994" s="0" t="n">
        <f aca="false">I5994*SUMIFS(syst_chauffage!$H$3:$H$27,syst_chauffage!$B$3:$B$27,D5994,syst_chauffage!$C$3:$C$27,E5994)</f>
        <v>73.8059160866257</v>
      </c>
      <c r="L5994" s="12" t="n">
        <f aca="false">H5994*SUMIFS(syst_chauffage!$K$3:$K$27,syst_chauffage!$B$3:$B$27,D5994,syst_chauffage!$C$3:$C$27,E5994)</f>
        <v>0.951424614150453</v>
      </c>
      <c r="N5994" s="0" t="str">
        <f aca="false">A5994</f>
        <v>Café Hôtel Restaurant</v>
      </c>
      <c r="O5994" s="0" t="str">
        <f aca="false">B5994</f>
        <v>Hôtel sans restaurant</v>
      </c>
      <c r="P5994" s="0" t="str">
        <f aca="false">C5994</f>
        <v>Petit Hotel sans restaurant Bas de gamme</v>
      </c>
      <c r="Q5994" s="0" t="str">
        <f aca="false">D5994</f>
        <v>Chaudière condensation gaz</v>
      </c>
      <c r="R5994" s="0" t="str">
        <f aca="false">E5994</f>
        <v>Gaz</v>
      </c>
      <c r="S5994" s="0" t="str">
        <f aca="false">F5994</f>
        <v>0219702404</v>
      </c>
      <c r="T5994" s="0" t="str">
        <f aca="false">G5994</f>
        <v>4</v>
      </c>
      <c r="U5994" s="0" t="n">
        <f aca="false">L5994</f>
        <v>0.951424614150453</v>
      </c>
      <c r="V5994" s="0" t="n">
        <f aca="false">K5994</f>
        <v>73.8059160866257</v>
      </c>
      <c r="W5994" s="0" t="n">
        <f aca="false">J5994</f>
        <v>882</v>
      </c>
    </row>
    <row r="5995" customFormat="false" ht="12.8" hidden="false" customHeight="false" outlineLevel="0" collapsed="false">
      <c r="A5995" s="0" t="s">
        <v>73</v>
      </c>
      <c r="B5995" s="0" t="s">
        <v>426</v>
      </c>
      <c r="C5995" s="0" t="s">
        <v>517</v>
      </c>
      <c r="D5995" s="0" t="s">
        <v>32</v>
      </c>
      <c r="E5995" s="0" t="s">
        <v>30</v>
      </c>
      <c r="F5995" s="0" t="s">
        <v>529</v>
      </c>
      <c r="G5995" s="0" t="s">
        <v>1612</v>
      </c>
      <c r="H5995" s="0" t="n">
        <v>1</v>
      </c>
      <c r="I5995" s="0" t="n">
        <v>12</v>
      </c>
      <c r="J5995" s="0" t="n">
        <v>0</v>
      </c>
      <c r="K5995" s="0" t="n">
        <f aca="false">I5995*SUMIFS(syst_chauffage!$H$3:$H$27,syst_chauffage!$B$3:$B$27,D5995,syst_chauffage!$C$3:$C$27,E5995)</f>
        <v>12</v>
      </c>
      <c r="L5995" s="12" t="n">
        <f aca="false">H5995*SUMIFS(syst_chauffage!$K$3:$K$27,syst_chauffage!$B$3:$B$27,D5995,syst_chauffage!$C$3:$C$27,E5995)</f>
        <v>1</v>
      </c>
      <c r="N5995" s="0" t="str">
        <f aca="false">A5995</f>
        <v>Café Hôtel Restaurant</v>
      </c>
      <c r="O5995" s="0" t="str">
        <f aca="false">B5995</f>
        <v>Hôtel sans restaurant</v>
      </c>
      <c r="P5995" s="0" t="str">
        <f aca="false">C5995</f>
        <v>Petit Hotel sans restaurant Bas de gamme</v>
      </c>
      <c r="Q5995" s="0" t="str">
        <f aca="false">D5995</f>
        <v>Electrique direct performant</v>
      </c>
      <c r="R5995" s="0" t="str">
        <f aca="false">E5995</f>
        <v>Electricité</v>
      </c>
      <c r="S5995" s="0" t="str">
        <f aca="false">F5995</f>
        <v>0219702602</v>
      </c>
      <c r="T5995" s="0" t="str">
        <f aca="false">G5995</f>
        <v>4</v>
      </c>
      <c r="U5995" s="0" t="n">
        <f aca="false">L5995</f>
        <v>1</v>
      </c>
      <c r="V5995" s="0" t="n">
        <f aca="false">K5995</f>
        <v>12</v>
      </c>
      <c r="W5995" s="0" t="n">
        <f aca="false">J5995</f>
        <v>0</v>
      </c>
    </row>
    <row r="5996" customFormat="false" ht="12.8" hidden="false" customHeight="false" outlineLevel="0" collapsed="false">
      <c r="A5996" s="0" t="s">
        <v>73</v>
      </c>
      <c r="B5996" s="0" t="s">
        <v>426</v>
      </c>
      <c r="C5996" s="0" t="s">
        <v>517</v>
      </c>
      <c r="D5996" s="0" t="s">
        <v>38</v>
      </c>
      <c r="E5996" s="0" t="s">
        <v>30</v>
      </c>
      <c r="F5996" s="0" t="s">
        <v>530</v>
      </c>
      <c r="G5996" s="0" t="s">
        <v>1612</v>
      </c>
      <c r="H5996" s="0" t="n">
        <v>3.39795627906976</v>
      </c>
      <c r="I5996" s="0" t="n">
        <v>140.21258288202</v>
      </c>
      <c r="J5996" s="0" t="n">
        <v>792</v>
      </c>
      <c r="K5996" s="0" t="n">
        <f aca="false">I5996*SUMIFS(syst_chauffage!$H$3:$H$27,syst_chauffage!$B$3:$B$27,D5996,syst_chauffage!$C$3:$C$27,E5996)</f>
        <v>141.726009737805</v>
      </c>
      <c r="L5996" s="12" t="n">
        <f aca="false">H5996*SUMIFS(syst_chauffage!$K$3:$K$27,syst_chauffage!$B$3:$B$27,D5996,syst_chauffage!$C$3:$C$27,E5996)</f>
        <v>3.03986496519792</v>
      </c>
      <c r="N5996" s="0" t="str">
        <f aca="false">A5996</f>
        <v>Café Hôtel Restaurant</v>
      </c>
      <c r="O5996" s="0" t="str">
        <f aca="false">B5996</f>
        <v>Hôtel sans restaurant</v>
      </c>
      <c r="P5996" s="0" t="str">
        <f aca="false">C5996</f>
        <v>Petit Hotel sans restaurant Bas de gamme</v>
      </c>
      <c r="Q5996" s="0" t="str">
        <f aca="false">D5996</f>
        <v>PAC performant</v>
      </c>
      <c r="R5996" s="0" t="str">
        <f aca="false">E5996</f>
        <v>Electricité</v>
      </c>
      <c r="S5996" s="0" t="str">
        <f aca="false">F5996</f>
        <v>0219702902</v>
      </c>
      <c r="T5996" s="0" t="str">
        <f aca="false">G5996</f>
        <v>4</v>
      </c>
      <c r="U5996" s="0" t="n">
        <f aca="false">L5996</f>
        <v>3.03986496519792</v>
      </c>
      <c r="V5996" s="0" t="n">
        <f aca="false">K5996</f>
        <v>141.726009737805</v>
      </c>
      <c r="W5996" s="0" t="n">
        <f aca="false">J5996</f>
        <v>792</v>
      </c>
    </row>
    <row r="5997" customFormat="false" ht="12.8" hidden="false" customHeight="false" outlineLevel="0" collapsed="false">
      <c r="A5997" s="0" t="s">
        <v>73</v>
      </c>
      <c r="B5997" s="0" t="s">
        <v>426</v>
      </c>
      <c r="C5997" s="0" t="s">
        <v>517</v>
      </c>
      <c r="D5997" s="0" t="s">
        <v>46</v>
      </c>
      <c r="E5997" s="0" t="s">
        <v>30</v>
      </c>
      <c r="F5997" s="0" t="s">
        <v>531</v>
      </c>
      <c r="G5997" s="0" t="s">
        <v>1612</v>
      </c>
      <c r="H5997" s="0" t="n">
        <v>3.32861023255814</v>
      </c>
      <c r="I5997" s="0" t="n">
        <v>74.8698432743713</v>
      </c>
      <c r="J5997" s="0" t="n">
        <v>792</v>
      </c>
      <c r="K5997" s="0" t="n">
        <f aca="false">I5997*SUMIFS(syst_chauffage!$H$3:$H$27,syst_chauffage!$B$3:$B$27,D5997,syst_chauffage!$C$3:$C$27,E5997)</f>
        <v>129.892251317859</v>
      </c>
      <c r="L5997" s="12" t="n">
        <f aca="false">H5997*SUMIFS(syst_chauffage!$K$3:$K$27,syst_chauffage!$B$3:$B$27,D5997,syst_chauffage!$C$3:$C$27,E5997)</f>
        <v>3.00077723502174</v>
      </c>
      <c r="N5997" s="0" t="str">
        <f aca="false">A5997</f>
        <v>Café Hôtel Restaurant</v>
      </c>
      <c r="O5997" s="0" t="str">
        <f aca="false">B5997</f>
        <v>Hôtel sans restaurant</v>
      </c>
      <c r="P5997" s="0" t="str">
        <f aca="false">C5997</f>
        <v>Petit Hotel sans restaurant Bas de gamme</v>
      </c>
      <c r="Q5997" s="0" t="str">
        <f aca="false">D5997</f>
        <v>Rooftop performant</v>
      </c>
      <c r="R5997" s="0" t="str">
        <f aca="false">E5997</f>
        <v>Electricité</v>
      </c>
      <c r="S5997" s="0" t="str">
        <f aca="false">F5997</f>
        <v>0219703002</v>
      </c>
      <c r="T5997" s="0" t="str">
        <f aca="false">G5997</f>
        <v>4</v>
      </c>
      <c r="U5997" s="0" t="n">
        <f aca="false">L5997</f>
        <v>3.00077723502174</v>
      </c>
      <c r="V5997" s="0" t="n">
        <f aca="false">K5997</f>
        <v>129.892251317859</v>
      </c>
      <c r="W5997" s="0" t="n">
        <f aca="false">J5997</f>
        <v>792</v>
      </c>
    </row>
    <row r="5998" customFormat="false" ht="12.8" hidden="false" customHeight="false" outlineLevel="0" collapsed="false">
      <c r="A5998" s="0" t="s">
        <v>73</v>
      </c>
      <c r="B5998" s="0" t="s">
        <v>426</v>
      </c>
      <c r="C5998" s="0" t="s">
        <v>532</v>
      </c>
      <c r="D5998" s="0" t="s">
        <v>22</v>
      </c>
      <c r="E5998" s="0" t="s">
        <v>23</v>
      </c>
      <c r="F5998" s="0" t="s">
        <v>533</v>
      </c>
      <c r="G5998" s="0" t="s">
        <v>1612</v>
      </c>
      <c r="H5998" s="0" t="n">
        <v>0.564023319271781</v>
      </c>
      <c r="I5998" s="0" t="n">
        <v>30.1548079890685</v>
      </c>
      <c r="J5998" s="0" t="n">
        <v>0</v>
      </c>
      <c r="K5998" s="0" t="n">
        <f aca="false">I5998*SUMIFS(syst_chauffage!$H$3:$H$27,syst_chauffage!$B$3:$B$27,D5998,syst_chauffage!$C$3:$C$27,E5998)</f>
        <v>53.1032955999617</v>
      </c>
      <c r="L5998" s="12" t="n">
        <f aca="false">H5998*SUMIFS(syst_chauffage!$K$3:$K$27,syst_chauffage!$B$3:$B$27,D5998,syst_chauffage!$C$3:$C$27,E5998)</f>
        <v>0.564023319271781</v>
      </c>
      <c r="N5998" s="0" t="str">
        <f aca="false">A5998</f>
        <v>Café Hôtel Restaurant</v>
      </c>
      <c r="O5998" s="0" t="str">
        <f aca="false">B5998</f>
        <v>Hôtel sans restaurant</v>
      </c>
      <c r="P5998" s="0" t="str">
        <f aca="false">C5998</f>
        <v>Petit Hotel sans restaurant Haut de gamme</v>
      </c>
      <c r="Q5998" s="0" t="str">
        <f aca="false">D5998</f>
        <v>Chaudière fioul</v>
      </c>
      <c r="R5998" s="0" t="str">
        <f aca="false">E5998</f>
        <v>Fioul</v>
      </c>
      <c r="S5998" s="0" t="str">
        <f aca="false">F5998</f>
        <v>0219710303</v>
      </c>
      <c r="T5998" s="0" t="str">
        <f aca="false">G5998</f>
        <v>4</v>
      </c>
      <c r="U5998" s="0" t="n">
        <f aca="false">L5998</f>
        <v>0.564023319271781</v>
      </c>
      <c r="V5998" s="0" t="n">
        <f aca="false">K5998</f>
        <v>53.1032955999617</v>
      </c>
      <c r="W5998" s="0" t="n">
        <f aca="false">J5998</f>
        <v>0</v>
      </c>
    </row>
    <row r="5999" customFormat="false" ht="12.8" hidden="false" customHeight="false" outlineLevel="0" collapsed="false">
      <c r="A5999" s="0" t="s">
        <v>73</v>
      </c>
      <c r="B5999" s="0" t="s">
        <v>426</v>
      </c>
      <c r="C5999" s="0" t="s">
        <v>532</v>
      </c>
      <c r="D5999" s="0" t="s">
        <v>13</v>
      </c>
      <c r="E5999" s="0" t="s">
        <v>14</v>
      </c>
      <c r="F5999" s="0" t="s">
        <v>534</v>
      </c>
      <c r="G5999" s="0" t="s">
        <v>1612</v>
      </c>
      <c r="H5999" s="0" t="n">
        <v>0.679725948054593</v>
      </c>
      <c r="I5999" s="0" t="n">
        <v>21.1543725178318</v>
      </c>
      <c r="J5999" s="0" t="n">
        <v>462</v>
      </c>
      <c r="K5999" s="0" t="n">
        <f aca="false">I5999*SUMIFS(syst_chauffage!$H$3:$H$27,syst_chauffage!$B$3:$B$27,D5999,syst_chauffage!$C$3:$C$27,E5999)</f>
        <v>42.723195936366</v>
      </c>
      <c r="L5999" s="12" t="n">
        <f aca="false">H5999*SUMIFS(syst_chauffage!$K$3:$K$27,syst_chauffage!$B$3:$B$27,D5999,syst_chauffage!$C$3:$C$27,E5999)</f>
        <v>0.679725948054593</v>
      </c>
      <c r="N5999" s="0" t="str">
        <f aca="false">A5999</f>
        <v>Café Hôtel Restaurant</v>
      </c>
      <c r="O5999" s="0" t="str">
        <f aca="false">B5999</f>
        <v>Hôtel sans restaurant</v>
      </c>
      <c r="P5999" s="0" t="str">
        <f aca="false">C5999</f>
        <v>Petit Hotel sans restaurant Haut de gamme</v>
      </c>
      <c r="Q5999" s="0" t="str">
        <f aca="false">D5999</f>
        <v>Chaudière gaz</v>
      </c>
      <c r="R5999" s="0" t="str">
        <f aca="false">E5999</f>
        <v>Gaz</v>
      </c>
      <c r="S5999" s="0" t="str">
        <f aca="false">F5999</f>
        <v>0219710404</v>
      </c>
      <c r="T5999" s="0" t="str">
        <f aca="false">G5999</f>
        <v>4</v>
      </c>
      <c r="U5999" s="0" t="n">
        <f aca="false">L5999</f>
        <v>0.679725948054593</v>
      </c>
      <c r="V5999" s="0" t="n">
        <f aca="false">K5999</f>
        <v>42.723195936366</v>
      </c>
      <c r="W5999" s="0" t="n">
        <f aca="false">J5999</f>
        <v>462</v>
      </c>
    </row>
    <row r="6000" customFormat="false" ht="12.8" hidden="false" customHeight="false" outlineLevel="0" collapsed="false">
      <c r="A6000" s="0" t="s">
        <v>73</v>
      </c>
      <c r="B6000" s="0" t="s">
        <v>426</v>
      </c>
      <c r="C6000" s="0" t="s">
        <v>532</v>
      </c>
      <c r="D6000" s="0" t="s">
        <v>29</v>
      </c>
      <c r="E6000" s="0" t="s">
        <v>30</v>
      </c>
      <c r="F6000" s="0" t="s">
        <v>535</v>
      </c>
      <c r="G6000" s="0" t="s">
        <v>1612</v>
      </c>
      <c r="H6000" s="0" t="n">
        <v>0.92</v>
      </c>
      <c r="I6000" s="0" t="n">
        <v>10.4</v>
      </c>
      <c r="J6000" s="0" t="n">
        <v>0</v>
      </c>
      <c r="K6000" s="0" t="n">
        <f aca="false">I6000*SUMIFS(syst_chauffage!$H$3:$H$27,syst_chauffage!$B$3:$B$27,D6000,syst_chauffage!$C$3:$C$27,E6000)</f>
        <v>3</v>
      </c>
      <c r="L6000" s="12" t="n">
        <f aca="false">H6000*SUMIFS(syst_chauffage!$K$3:$K$27,syst_chauffage!$B$3:$B$27,D6000,syst_chauffage!$C$3:$C$27,E6000)</f>
        <v>0.92</v>
      </c>
      <c r="N6000" s="0" t="str">
        <f aca="false">A6000</f>
        <v>Café Hôtel Restaurant</v>
      </c>
      <c r="O6000" s="0" t="str">
        <f aca="false">B6000</f>
        <v>Hôtel sans restaurant</v>
      </c>
      <c r="P6000" s="0" t="str">
        <f aca="false">C6000</f>
        <v>Petit Hotel sans restaurant Haut de gamme</v>
      </c>
      <c r="Q6000" s="0" t="str">
        <f aca="false">D6000</f>
        <v>Electrique direct</v>
      </c>
      <c r="R6000" s="0" t="str">
        <f aca="false">E6000</f>
        <v>Electricité</v>
      </c>
      <c r="S6000" s="0" t="str">
        <f aca="false">F6000</f>
        <v>0219710602</v>
      </c>
      <c r="T6000" s="0" t="str">
        <f aca="false">G6000</f>
        <v>4</v>
      </c>
      <c r="U6000" s="0" t="n">
        <f aca="false">L6000</f>
        <v>0.92</v>
      </c>
      <c r="V6000" s="0" t="n">
        <f aca="false">K6000</f>
        <v>3</v>
      </c>
      <c r="W6000" s="0" t="n">
        <f aca="false">J6000</f>
        <v>0</v>
      </c>
    </row>
    <row r="6001" customFormat="false" ht="12.8" hidden="false" customHeight="false" outlineLevel="0" collapsed="false">
      <c r="A6001" s="0" t="s">
        <v>73</v>
      </c>
      <c r="B6001" s="0" t="s">
        <v>426</v>
      </c>
      <c r="C6001" s="0" t="s">
        <v>532</v>
      </c>
      <c r="D6001" s="0" t="s">
        <v>36</v>
      </c>
      <c r="E6001" s="0" t="s">
        <v>30</v>
      </c>
      <c r="F6001" s="0" t="s">
        <v>536</v>
      </c>
      <c r="G6001" s="0" t="s">
        <v>1612</v>
      </c>
      <c r="H6001" s="0" t="n">
        <v>2.94489544186046</v>
      </c>
      <c r="I6001" s="0" t="n">
        <v>110.115974829805</v>
      </c>
      <c r="J6001" s="0" t="n">
        <v>738</v>
      </c>
      <c r="K6001" s="0" t="n">
        <f aca="false">I6001*SUMIFS(syst_chauffage!$H$3:$H$27,syst_chauffage!$B$3:$B$27,D6001,syst_chauffage!$C$3:$C$27,E6001)</f>
        <v>68.1241400398299</v>
      </c>
      <c r="L6001" s="12" t="n">
        <f aca="false">H6001*SUMIFS(syst_chauffage!$K$3:$K$27,syst_chauffage!$B$3:$B$27,D6001,syst_chauffage!$C$3:$C$27,E6001)</f>
        <v>2.47427325480779</v>
      </c>
      <c r="N6001" s="0" t="str">
        <f aca="false">A6001</f>
        <v>Café Hôtel Restaurant</v>
      </c>
      <c r="O6001" s="0" t="str">
        <f aca="false">B6001</f>
        <v>Hôtel sans restaurant</v>
      </c>
      <c r="P6001" s="0" t="str">
        <f aca="false">C6001</f>
        <v>Petit Hotel sans restaurant Haut de gamme</v>
      </c>
      <c r="Q6001" s="0" t="str">
        <f aca="false">D6001</f>
        <v>PAC</v>
      </c>
      <c r="R6001" s="0" t="str">
        <f aca="false">E6001</f>
        <v>Electricité</v>
      </c>
      <c r="S6001" s="0" t="str">
        <f aca="false">F6001</f>
        <v>0219710902</v>
      </c>
      <c r="T6001" s="0" t="str">
        <f aca="false">G6001</f>
        <v>4</v>
      </c>
      <c r="U6001" s="0" t="n">
        <f aca="false">L6001</f>
        <v>2.47427325480779</v>
      </c>
      <c r="V6001" s="0" t="n">
        <f aca="false">K6001</f>
        <v>68.1241400398299</v>
      </c>
      <c r="W6001" s="0" t="n">
        <f aca="false">J6001</f>
        <v>738</v>
      </c>
    </row>
    <row r="6002" customFormat="false" ht="12.8" hidden="false" customHeight="false" outlineLevel="0" collapsed="false">
      <c r="A6002" s="0" t="s">
        <v>73</v>
      </c>
      <c r="B6002" s="0" t="s">
        <v>426</v>
      </c>
      <c r="C6002" s="0" t="s">
        <v>532</v>
      </c>
      <c r="D6002" s="0" t="s">
        <v>42</v>
      </c>
      <c r="E6002" s="0" t="s">
        <v>30</v>
      </c>
      <c r="F6002" s="0" t="s">
        <v>537</v>
      </c>
      <c r="G6002" s="0" t="s">
        <v>1612</v>
      </c>
      <c r="H6002" s="0" t="n">
        <v>2.80410195348837</v>
      </c>
      <c r="I6002" s="0" t="n">
        <v>56.6742184723577</v>
      </c>
      <c r="J6002" s="0" t="n">
        <v>738</v>
      </c>
      <c r="K6002" s="0" t="n">
        <f aca="false">I6002*SUMIFS(syst_chauffage!$H$3:$H$27,syst_chauffage!$B$3:$B$27,D6002,syst_chauffage!$C$3:$C$27,E6002)</f>
        <v>51.1593769847293</v>
      </c>
      <c r="L6002" s="12" t="n">
        <f aca="false">H6002*SUMIFS(syst_chauffage!$K$3:$K$27,syst_chauffage!$B$3:$B$27,D6002,syst_chauffage!$C$3:$C$27,E6002)</f>
        <v>2.49996610303434</v>
      </c>
      <c r="N6002" s="0" t="str">
        <f aca="false">A6002</f>
        <v>Café Hôtel Restaurant</v>
      </c>
      <c r="O6002" s="0" t="str">
        <f aca="false">B6002</f>
        <v>Hôtel sans restaurant</v>
      </c>
      <c r="P6002" s="0" t="str">
        <f aca="false">C6002</f>
        <v>Petit Hotel sans restaurant Haut de gamme</v>
      </c>
      <c r="Q6002" s="0" t="str">
        <f aca="false">D6002</f>
        <v>Rooftop</v>
      </c>
      <c r="R6002" s="0" t="str">
        <f aca="false">E6002</f>
        <v>Electricité</v>
      </c>
      <c r="S6002" s="0" t="str">
        <f aca="false">F6002</f>
        <v>0219711002</v>
      </c>
      <c r="T6002" s="0" t="str">
        <f aca="false">G6002</f>
        <v>4</v>
      </c>
      <c r="U6002" s="0" t="n">
        <f aca="false">L6002</f>
        <v>2.49996610303434</v>
      </c>
      <c r="V6002" s="0" t="n">
        <f aca="false">K6002</f>
        <v>51.1593769847293</v>
      </c>
      <c r="W6002" s="0" t="n">
        <f aca="false">J6002</f>
        <v>738</v>
      </c>
    </row>
    <row r="6003" customFormat="false" ht="12.8" hidden="false" customHeight="false" outlineLevel="0" collapsed="false">
      <c r="A6003" s="0" t="s">
        <v>73</v>
      </c>
      <c r="B6003" s="0" t="s">
        <v>426</v>
      </c>
      <c r="C6003" s="0" t="s">
        <v>532</v>
      </c>
      <c r="D6003" s="0" t="s">
        <v>27</v>
      </c>
      <c r="E6003" s="0" t="s">
        <v>23</v>
      </c>
      <c r="F6003" s="0" t="s">
        <v>538</v>
      </c>
      <c r="G6003" s="0" t="s">
        <v>1612</v>
      </c>
      <c r="H6003" s="0" t="n">
        <v>0.752510185819243</v>
      </c>
      <c r="I6003" s="0" t="n">
        <v>35.8985809393672</v>
      </c>
      <c r="J6003" s="0" t="n">
        <v>1064</v>
      </c>
      <c r="K6003" s="0" t="n">
        <f aca="false">I6003*SUMIFS(syst_chauffage!$H$3:$H$27,syst_chauffage!$B$3:$B$27,D6003,syst_chauffage!$C$3:$C$27,E6003)</f>
        <v>92.0584337705547</v>
      </c>
      <c r="L6003" s="12" t="n">
        <f aca="false">H6003*SUMIFS(syst_chauffage!$K$3:$K$27,syst_chauffage!$B$3:$B$27,D6003,syst_chauffage!$C$3:$C$27,E6003)</f>
        <v>0.752510185819243</v>
      </c>
      <c r="N6003" s="0" t="str">
        <f aca="false">A6003</f>
        <v>Café Hôtel Restaurant</v>
      </c>
      <c r="O6003" s="0" t="str">
        <f aca="false">B6003</f>
        <v>Hôtel sans restaurant</v>
      </c>
      <c r="P6003" s="0" t="str">
        <f aca="false">C6003</f>
        <v>Petit Hotel sans restaurant Haut de gamme</v>
      </c>
      <c r="Q6003" s="0" t="str">
        <f aca="false">D6003</f>
        <v>Chaudière condensation fioul</v>
      </c>
      <c r="R6003" s="0" t="str">
        <f aca="false">E6003</f>
        <v>Fioul</v>
      </c>
      <c r="S6003" s="0" t="str">
        <f aca="false">F6003</f>
        <v>0219712303</v>
      </c>
      <c r="T6003" s="0" t="str">
        <f aca="false">G6003</f>
        <v>4</v>
      </c>
      <c r="U6003" s="0" t="n">
        <f aca="false">L6003</f>
        <v>0.752510185819243</v>
      </c>
      <c r="V6003" s="0" t="n">
        <f aca="false">K6003</f>
        <v>92.0584337705547</v>
      </c>
      <c r="W6003" s="0" t="n">
        <f aca="false">J6003</f>
        <v>1064</v>
      </c>
    </row>
    <row r="6004" customFormat="false" ht="12.8" hidden="false" customHeight="false" outlineLevel="0" collapsed="false">
      <c r="A6004" s="0" t="s">
        <v>73</v>
      </c>
      <c r="B6004" s="0" t="s">
        <v>426</v>
      </c>
      <c r="C6004" s="0" t="s">
        <v>532</v>
      </c>
      <c r="D6004" s="0" t="s">
        <v>18</v>
      </c>
      <c r="E6004" s="0" t="s">
        <v>14</v>
      </c>
      <c r="F6004" s="0" t="s">
        <v>539</v>
      </c>
      <c r="G6004" s="0" t="s">
        <v>1612</v>
      </c>
      <c r="H6004" s="0" t="n">
        <v>0.980105766965097</v>
      </c>
      <c r="I6004" s="0" t="n">
        <v>25.1837768069426</v>
      </c>
      <c r="J6004" s="0" t="n">
        <v>1064</v>
      </c>
      <c r="K6004" s="0" t="n">
        <f aca="false">I6004*SUMIFS(syst_chauffage!$H$3:$H$27,syst_chauffage!$B$3:$B$27,D6004,syst_chauffage!$C$3:$C$27,E6004)</f>
        <v>68.6240017892486</v>
      </c>
      <c r="L6004" s="12" t="n">
        <f aca="false">H6004*SUMIFS(syst_chauffage!$K$3:$K$27,syst_chauffage!$B$3:$B$27,D6004,syst_chauffage!$C$3:$C$27,E6004)</f>
        <v>0.95212069950179</v>
      </c>
      <c r="N6004" s="0" t="str">
        <f aca="false">A6004</f>
        <v>Café Hôtel Restaurant</v>
      </c>
      <c r="O6004" s="0" t="str">
        <f aca="false">B6004</f>
        <v>Hôtel sans restaurant</v>
      </c>
      <c r="P6004" s="0" t="str">
        <f aca="false">C6004</f>
        <v>Petit Hotel sans restaurant Haut de gamme</v>
      </c>
      <c r="Q6004" s="0" t="str">
        <f aca="false">D6004</f>
        <v>Chaudière condensation gaz</v>
      </c>
      <c r="R6004" s="0" t="str">
        <f aca="false">E6004</f>
        <v>Gaz</v>
      </c>
      <c r="S6004" s="0" t="str">
        <f aca="false">F6004</f>
        <v>0219712404</v>
      </c>
      <c r="T6004" s="0" t="str">
        <f aca="false">G6004</f>
        <v>4</v>
      </c>
      <c r="U6004" s="0" t="n">
        <f aca="false">L6004</f>
        <v>0.95212069950179</v>
      </c>
      <c r="V6004" s="0" t="n">
        <f aca="false">K6004</f>
        <v>68.6240017892486</v>
      </c>
      <c r="W6004" s="0" t="n">
        <f aca="false">J6004</f>
        <v>1064</v>
      </c>
    </row>
    <row r="6005" customFormat="false" ht="12.8" hidden="false" customHeight="false" outlineLevel="0" collapsed="false">
      <c r="A6005" s="0" t="s">
        <v>73</v>
      </c>
      <c r="B6005" s="0" t="s">
        <v>426</v>
      </c>
      <c r="C6005" s="0" t="s">
        <v>532</v>
      </c>
      <c r="D6005" s="0" t="s">
        <v>32</v>
      </c>
      <c r="E6005" s="0" t="s">
        <v>30</v>
      </c>
      <c r="F6005" s="0" t="s">
        <v>540</v>
      </c>
      <c r="G6005" s="0" t="s">
        <v>1612</v>
      </c>
      <c r="H6005" s="0" t="n">
        <v>1</v>
      </c>
      <c r="I6005" s="0" t="n">
        <v>12</v>
      </c>
      <c r="J6005" s="0" t="n">
        <v>0</v>
      </c>
      <c r="K6005" s="0" t="n">
        <f aca="false">I6005*SUMIFS(syst_chauffage!$H$3:$H$27,syst_chauffage!$B$3:$B$27,D6005,syst_chauffage!$C$3:$C$27,E6005)</f>
        <v>12</v>
      </c>
      <c r="L6005" s="12" t="n">
        <f aca="false">H6005*SUMIFS(syst_chauffage!$K$3:$K$27,syst_chauffage!$B$3:$B$27,D6005,syst_chauffage!$C$3:$C$27,E6005)</f>
        <v>1</v>
      </c>
      <c r="N6005" s="0" t="str">
        <f aca="false">A6005</f>
        <v>Café Hôtel Restaurant</v>
      </c>
      <c r="O6005" s="0" t="str">
        <f aca="false">B6005</f>
        <v>Hôtel sans restaurant</v>
      </c>
      <c r="P6005" s="0" t="str">
        <f aca="false">C6005</f>
        <v>Petit Hotel sans restaurant Haut de gamme</v>
      </c>
      <c r="Q6005" s="0" t="str">
        <f aca="false">D6005</f>
        <v>Electrique direct performant</v>
      </c>
      <c r="R6005" s="0" t="str">
        <f aca="false">E6005</f>
        <v>Electricité</v>
      </c>
      <c r="S6005" s="0" t="str">
        <f aca="false">F6005</f>
        <v>0219712602</v>
      </c>
      <c r="T6005" s="0" t="str">
        <f aca="false">G6005</f>
        <v>4</v>
      </c>
      <c r="U6005" s="0" t="n">
        <f aca="false">L6005</f>
        <v>1</v>
      </c>
      <c r="V6005" s="0" t="n">
        <f aca="false">K6005</f>
        <v>12</v>
      </c>
      <c r="W6005" s="0" t="n">
        <f aca="false">J6005</f>
        <v>0</v>
      </c>
    </row>
    <row r="6006" customFormat="false" ht="12.8" hidden="false" customHeight="false" outlineLevel="0" collapsed="false">
      <c r="A6006" s="0" t="s">
        <v>73</v>
      </c>
      <c r="B6006" s="0" t="s">
        <v>426</v>
      </c>
      <c r="C6006" s="0" t="s">
        <v>532</v>
      </c>
      <c r="D6006" s="0" t="s">
        <v>38</v>
      </c>
      <c r="E6006" s="0" t="s">
        <v>30</v>
      </c>
      <c r="F6006" s="0" t="s">
        <v>541</v>
      </c>
      <c r="G6006" s="0" t="s">
        <v>1612</v>
      </c>
      <c r="H6006" s="0" t="n">
        <v>3.39795627906976</v>
      </c>
      <c r="I6006" s="0" t="n">
        <v>131.090446225958</v>
      </c>
      <c r="J6006" s="0" t="n">
        <v>792</v>
      </c>
      <c r="K6006" s="0" t="n">
        <f aca="false">I6006*SUMIFS(syst_chauffage!$H$3:$H$27,syst_chauffage!$B$3:$B$27,D6006,syst_chauffage!$C$3:$C$27,E6006)</f>
        <v>132.505410544975</v>
      </c>
      <c r="L6006" s="12" t="n">
        <f aca="false">H6006*SUMIFS(syst_chauffage!$K$3:$K$27,syst_chauffage!$B$3:$B$27,D6006,syst_chauffage!$C$3:$C$27,E6006)</f>
        <v>3.03986496519792</v>
      </c>
      <c r="N6006" s="0" t="str">
        <f aca="false">A6006</f>
        <v>Café Hôtel Restaurant</v>
      </c>
      <c r="O6006" s="0" t="str">
        <f aca="false">B6006</f>
        <v>Hôtel sans restaurant</v>
      </c>
      <c r="P6006" s="0" t="str">
        <f aca="false">C6006</f>
        <v>Petit Hotel sans restaurant Haut de gamme</v>
      </c>
      <c r="Q6006" s="0" t="str">
        <f aca="false">D6006</f>
        <v>PAC performant</v>
      </c>
      <c r="R6006" s="0" t="str">
        <f aca="false">E6006</f>
        <v>Electricité</v>
      </c>
      <c r="S6006" s="0" t="str">
        <f aca="false">F6006</f>
        <v>0219712902</v>
      </c>
      <c r="T6006" s="0" t="str">
        <f aca="false">G6006</f>
        <v>4</v>
      </c>
      <c r="U6006" s="0" t="n">
        <f aca="false">L6006</f>
        <v>3.03986496519792</v>
      </c>
      <c r="V6006" s="0" t="n">
        <f aca="false">K6006</f>
        <v>132.505410544975</v>
      </c>
      <c r="W6006" s="0" t="n">
        <f aca="false">J6006</f>
        <v>792</v>
      </c>
    </row>
    <row r="6007" customFormat="false" ht="12.8" hidden="false" customHeight="false" outlineLevel="0" collapsed="false">
      <c r="A6007" s="0" t="s">
        <v>73</v>
      </c>
      <c r="B6007" s="0" t="s">
        <v>426</v>
      </c>
      <c r="C6007" s="0" t="s">
        <v>532</v>
      </c>
      <c r="D6007" s="0" t="s">
        <v>46</v>
      </c>
      <c r="E6007" s="0" t="s">
        <v>30</v>
      </c>
      <c r="F6007" s="0" t="s">
        <v>542</v>
      </c>
      <c r="G6007" s="0" t="s">
        <v>1612</v>
      </c>
      <c r="H6007" s="0" t="n">
        <v>3.32861023255814</v>
      </c>
      <c r="I6007" s="0" t="n">
        <v>67.4693077051877</v>
      </c>
      <c r="J6007" s="0" t="n">
        <v>792</v>
      </c>
      <c r="K6007" s="0" t="n">
        <f aca="false">I6007*SUMIFS(syst_chauffage!$H$3:$H$27,syst_chauffage!$B$3:$B$27,D6007,syst_chauffage!$C$3:$C$27,E6007)</f>
        <v>117.053006783628</v>
      </c>
      <c r="L6007" s="12" t="n">
        <f aca="false">H6007*SUMIFS(syst_chauffage!$K$3:$K$27,syst_chauffage!$B$3:$B$27,D6007,syst_chauffage!$C$3:$C$27,E6007)</f>
        <v>3.00077723502174</v>
      </c>
      <c r="N6007" s="0" t="str">
        <f aca="false">A6007</f>
        <v>Café Hôtel Restaurant</v>
      </c>
      <c r="O6007" s="0" t="str">
        <f aca="false">B6007</f>
        <v>Hôtel sans restaurant</v>
      </c>
      <c r="P6007" s="0" t="str">
        <f aca="false">C6007</f>
        <v>Petit Hotel sans restaurant Haut de gamme</v>
      </c>
      <c r="Q6007" s="0" t="str">
        <f aca="false">D6007</f>
        <v>Rooftop performant</v>
      </c>
      <c r="R6007" s="0" t="str">
        <f aca="false">E6007</f>
        <v>Electricité</v>
      </c>
      <c r="S6007" s="0" t="str">
        <f aca="false">F6007</f>
        <v>0219713002</v>
      </c>
      <c r="T6007" s="0" t="str">
        <f aca="false">G6007</f>
        <v>4</v>
      </c>
      <c r="U6007" s="0" t="n">
        <f aca="false">L6007</f>
        <v>3.00077723502174</v>
      </c>
      <c r="V6007" s="0" t="n">
        <f aca="false">K6007</f>
        <v>117.053006783628</v>
      </c>
      <c r="W6007" s="0" t="n">
        <f aca="false">J6007</f>
        <v>792</v>
      </c>
    </row>
    <row r="6008" customFormat="false" ht="12.8" hidden="false" customHeight="false" outlineLevel="0" collapsed="false">
      <c r="A6008" s="0" t="s">
        <v>73</v>
      </c>
      <c r="B6008" s="0" t="s">
        <v>426</v>
      </c>
      <c r="C6008" s="0" t="s">
        <v>543</v>
      </c>
      <c r="D6008" s="0" t="s">
        <v>13</v>
      </c>
      <c r="E6008" s="0" t="s">
        <v>14</v>
      </c>
      <c r="F6008" s="0" t="s">
        <v>544</v>
      </c>
      <c r="G6008" s="0" t="s">
        <v>1612</v>
      </c>
      <c r="H6008" s="0" t="n">
        <v>0.658328801886295</v>
      </c>
      <c r="I6008" s="0" t="n">
        <v>19.1365842139496</v>
      </c>
      <c r="J6008" s="0" t="n">
        <v>462</v>
      </c>
      <c r="K6008" s="0" t="n">
        <f aca="false">I6008*SUMIFS(syst_chauffage!$H$3:$H$27,syst_chauffage!$B$3:$B$27,D6008,syst_chauffage!$C$3:$C$27,E6008)</f>
        <v>38.6480873510274</v>
      </c>
      <c r="L6008" s="12" t="n">
        <f aca="false">H6008*SUMIFS(syst_chauffage!$K$3:$K$27,syst_chauffage!$B$3:$B$27,D6008,syst_chauffage!$C$3:$C$27,E6008)</f>
        <v>0.658328801886295</v>
      </c>
      <c r="N6008" s="0" t="str">
        <f aca="false">A6008</f>
        <v>Café Hôtel Restaurant</v>
      </c>
      <c r="O6008" s="0" t="str">
        <f aca="false">B6008</f>
        <v>Hôtel sans restaurant</v>
      </c>
      <c r="P6008" s="0" t="str">
        <f aca="false">C6008</f>
        <v>Petit Hotel sans restaurant Luxe</v>
      </c>
      <c r="Q6008" s="0" t="str">
        <f aca="false">D6008</f>
        <v>Chaudière gaz</v>
      </c>
      <c r="R6008" s="0" t="str">
        <f aca="false">E6008</f>
        <v>Gaz</v>
      </c>
      <c r="S6008" s="0" t="str">
        <f aca="false">F6008</f>
        <v>0219720404</v>
      </c>
      <c r="T6008" s="0" t="str">
        <f aca="false">G6008</f>
        <v>4</v>
      </c>
      <c r="U6008" s="0" t="n">
        <f aca="false">L6008</f>
        <v>0.658328801886295</v>
      </c>
      <c r="V6008" s="0" t="n">
        <f aca="false">K6008</f>
        <v>38.6480873510274</v>
      </c>
      <c r="W6008" s="0" t="n">
        <f aca="false">J6008</f>
        <v>462</v>
      </c>
    </row>
    <row r="6009" customFormat="false" ht="12.8" hidden="false" customHeight="false" outlineLevel="0" collapsed="false">
      <c r="A6009" s="0" t="s">
        <v>73</v>
      </c>
      <c r="B6009" s="0" t="s">
        <v>426</v>
      </c>
      <c r="C6009" s="0" t="s">
        <v>543</v>
      </c>
      <c r="D6009" s="0" t="s">
        <v>29</v>
      </c>
      <c r="E6009" s="0" t="s">
        <v>30</v>
      </c>
      <c r="F6009" s="0" t="s">
        <v>545</v>
      </c>
      <c r="G6009" s="0" t="s">
        <v>1612</v>
      </c>
      <c r="H6009" s="0" t="n">
        <v>0.92</v>
      </c>
      <c r="I6009" s="0" t="n">
        <v>10.4</v>
      </c>
      <c r="J6009" s="0" t="n">
        <v>0</v>
      </c>
      <c r="K6009" s="0" t="n">
        <f aca="false">I6009*SUMIFS(syst_chauffage!$H$3:$H$27,syst_chauffage!$B$3:$B$27,D6009,syst_chauffage!$C$3:$C$27,E6009)</f>
        <v>3</v>
      </c>
      <c r="L6009" s="12" t="n">
        <f aca="false">H6009*SUMIFS(syst_chauffage!$K$3:$K$27,syst_chauffage!$B$3:$B$27,D6009,syst_chauffage!$C$3:$C$27,E6009)</f>
        <v>0.92</v>
      </c>
      <c r="N6009" s="0" t="str">
        <f aca="false">A6009</f>
        <v>Café Hôtel Restaurant</v>
      </c>
      <c r="O6009" s="0" t="str">
        <f aca="false">B6009</f>
        <v>Hôtel sans restaurant</v>
      </c>
      <c r="P6009" s="0" t="str">
        <f aca="false">C6009</f>
        <v>Petit Hotel sans restaurant Luxe</v>
      </c>
      <c r="Q6009" s="0" t="str">
        <f aca="false">D6009</f>
        <v>Electrique direct</v>
      </c>
      <c r="R6009" s="0" t="str">
        <f aca="false">E6009</f>
        <v>Electricité</v>
      </c>
      <c r="S6009" s="0" t="str">
        <f aca="false">F6009</f>
        <v>0219720602</v>
      </c>
      <c r="T6009" s="0" t="str">
        <f aca="false">G6009</f>
        <v>4</v>
      </c>
      <c r="U6009" s="0" t="n">
        <f aca="false">L6009</f>
        <v>0.92</v>
      </c>
      <c r="V6009" s="0" t="n">
        <f aca="false">K6009</f>
        <v>3</v>
      </c>
      <c r="W6009" s="0" t="n">
        <f aca="false">J6009</f>
        <v>0</v>
      </c>
    </row>
    <row r="6010" customFormat="false" ht="12.8" hidden="false" customHeight="false" outlineLevel="0" collapsed="false">
      <c r="A6010" s="0" t="s">
        <v>73</v>
      </c>
      <c r="B6010" s="0" t="s">
        <v>426</v>
      </c>
      <c r="C6010" s="0" t="s">
        <v>543</v>
      </c>
      <c r="D6010" s="0" t="s">
        <v>36</v>
      </c>
      <c r="E6010" s="0" t="s">
        <v>30</v>
      </c>
      <c r="F6010" s="0" t="s">
        <v>546</v>
      </c>
      <c r="G6010" s="0" t="s">
        <v>1612</v>
      </c>
      <c r="H6010" s="0" t="n">
        <v>2.96333246511628</v>
      </c>
      <c r="I6010" s="0" t="n">
        <v>105.625992796579</v>
      </c>
      <c r="J6010" s="0" t="n">
        <v>738</v>
      </c>
      <c r="K6010" s="0" t="n">
        <f aca="false">I6010*SUMIFS(syst_chauffage!$H$3:$H$27,syst_chauffage!$B$3:$B$27,D6010,syst_chauffage!$C$3:$C$27,E6010)</f>
        <v>65.3463762750304</v>
      </c>
      <c r="L6010" s="12" t="n">
        <f aca="false">H6010*SUMIFS(syst_chauffage!$K$3:$K$27,syst_chauffage!$B$3:$B$27,D6010,syst_chauffage!$C$3:$C$27,E6010)</f>
        <v>2.48976386710312</v>
      </c>
      <c r="N6010" s="0" t="str">
        <f aca="false">A6010</f>
        <v>Café Hôtel Restaurant</v>
      </c>
      <c r="O6010" s="0" t="str">
        <f aca="false">B6010</f>
        <v>Hôtel sans restaurant</v>
      </c>
      <c r="P6010" s="0" t="str">
        <f aca="false">C6010</f>
        <v>Petit Hotel sans restaurant Luxe</v>
      </c>
      <c r="Q6010" s="0" t="str">
        <f aca="false">D6010</f>
        <v>PAC</v>
      </c>
      <c r="R6010" s="0" t="str">
        <f aca="false">E6010</f>
        <v>Electricité</v>
      </c>
      <c r="S6010" s="0" t="str">
        <f aca="false">F6010</f>
        <v>0219720902</v>
      </c>
      <c r="T6010" s="0" t="str">
        <f aca="false">G6010</f>
        <v>4</v>
      </c>
      <c r="U6010" s="0" t="n">
        <f aca="false">L6010</f>
        <v>2.48976386710312</v>
      </c>
      <c r="V6010" s="0" t="n">
        <f aca="false">K6010</f>
        <v>65.3463762750304</v>
      </c>
      <c r="W6010" s="0" t="n">
        <f aca="false">J6010</f>
        <v>738</v>
      </c>
    </row>
    <row r="6011" customFormat="false" ht="12.8" hidden="false" customHeight="false" outlineLevel="0" collapsed="false">
      <c r="A6011" s="0" t="s">
        <v>73</v>
      </c>
      <c r="B6011" s="0" t="s">
        <v>426</v>
      </c>
      <c r="C6011" s="0" t="s">
        <v>543</v>
      </c>
      <c r="D6011" s="0" t="s">
        <v>42</v>
      </c>
      <c r="E6011" s="0" t="s">
        <v>30</v>
      </c>
      <c r="F6011" s="0" t="s">
        <v>547</v>
      </c>
      <c r="G6011" s="0" t="s">
        <v>1612</v>
      </c>
      <c r="H6011" s="0" t="n">
        <v>2.82165751495016</v>
      </c>
      <c r="I6011" s="0" t="n">
        <v>49.810296199715</v>
      </c>
      <c r="J6011" s="0" t="n">
        <v>738</v>
      </c>
      <c r="K6011" s="0" t="n">
        <f aca="false">I6011*SUMIFS(syst_chauffage!$H$3:$H$27,syst_chauffage!$B$3:$B$27,D6011,syst_chauffage!$C$3:$C$27,E6011)</f>
        <v>44.9633676421165</v>
      </c>
      <c r="L6011" s="12" t="n">
        <f aca="false">H6011*SUMIFS(syst_chauffage!$K$3:$K$27,syst_chauffage!$B$3:$B$27,D6011,syst_chauffage!$C$3:$C$27,E6011)</f>
        <v>2.51561756981486</v>
      </c>
      <c r="N6011" s="0" t="str">
        <f aca="false">A6011</f>
        <v>Café Hôtel Restaurant</v>
      </c>
      <c r="O6011" s="0" t="str">
        <f aca="false">B6011</f>
        <v>Hôtel sans restaurant</v>
      </c>
      <c r="P6011" s="0" t="str">
        <f aca="false">C6011</f>
        <v>Petit Hotel sans restaurant Luxe</v>
      </c>
      <c r="Q6011" s="0" t="str">
        <f aca="false">D6011</f>
        <v>Rooftop</v>
      </c>
      <c r="R6011" s="0" t="str">
        <f aca="false">E6011</f>
        <v>Electricité</v>
      </c>
      <c r="S6011" s="0" t="str">
        <f aca="false">F6011</f>
        <v>0219721002</v>
      </c>
      <c r="T6011" s="0" t="str">
        <f aca="false">G6011</f>
        <v>4</v>
      </c>
      <c r="U6011" s="0" t="n">
        <f aca="false">L6011</f>
        <v>2.51561756981486</v>
      </c>
      <c r="V6011" s="0" t="n">
        <f aca="false">K6011</f>
        <v>44.9633676421165</v>
      </c>
      <c r="W6011" s="0" t="n">
        <f aca="false">J6011</f>
        <v>738</v>
      </c>
    </row>
    <row r="6012" customFormat="false" ht="12.8" hidden="false" customHeight="false" outlineLevel="0" collapsed="false">
      <c r="A6012" s="0" t="s">
        <v>73</v>
      </c>
      <c r="B6012" s="0" t="s">
        <v>426</v>
      </c>
      <c r="C6012" s="0" t="s">
        <v>543</v>
      </c>
      <c r="D6012" s="0" t="s">
        <v>18</v>
      </c>
      <c r="E6012" s="0" t="s">
        <v>14</v>
      </c>
      <c r="F6012" s="0" t="s">
        <v>548</v>
      </c>
      <c r="G6012" s="0" t="s">
        <v>1612</v>
      </c>
      <c r="H6012" s="0" t="n">
        <v>0.98279976359244</v>
      </c>
      <c r="I6012" s="0" t="n">
        <v>22.7816478737495</v>
      </c>
      <c r="J6012" s="0" t="n">
        <v>1064</v>
      </c>
      <c r="K6012" s="0" t="n">
        <f aca="false">I6012*SUMIFS(syst_chauffage!$H$3:$H$27,syst_chauffage!$B$3:$B$27,D6012,syst_chauffage!$C$3:$C$27,E6012)</f>
        <v>62.0783711845489</v>
      </c>
      <c r="L6012" s="12" t="n">
        <f aca="false">H6012*SUMIFS(syst_chauffage!$K$3:$K$27,syst_chauffage!$B$3:$B$27,D6012,syst_chauffage!$C$3:$C$27,E6012)</f>
        <v>0.954737774147952</v>
      </c>
      <c r="N6012" s="0" t="str">
        <f aca="false">A6012</f>
        <v>Café Hôtel Restaurant</v>
      </c>
      <c r="O6012" s="0" t="str">
        <f aca="false">B6012</f>
        <v>Hôtel sans restaurant</v>
      </c>
      <c r="P6012" s="0" t="str">
        <f aca="false">C6012</f>
        <v>Petit Hotel sans restaurant Luxe</v>
      </c>
      <c r="Q6012" s="0" t="str">
        <f aca="false">D6012</f>
        <v>Chaudière condensation gaz</v>
      </c>
      <c r="R6012" s="0" t="str">
        <f aca="false">E6012</f>
        <v>Gaz</v>
      </c>
      <c r="S6012" s="0" t="str">
        <f aca="false">F6012</f>
        <v>0219722404</v>
      </c>
      <c r="T6012" s="0" t="str">
        <f aca="false">G6012</f>
        <v>4</v>
      </c>
      <c r="U6012" s="0" t="n">
        <f aca="false">L6012</f>
        <v>0.954737774147952</v>
      </c>
      <c r="V6012" s="0" t="n">
        <f aca="false">K6012</f>
        <v>62.0783711845489</v>
      </c>
      <c r="W6012" s="0" t="n">
        <f aca="false">J6012</f>
        <v>1064</v>
      </c>
    </row>
    <row r="6013" customFormat="false" ht="12.8" hidden="false" customHeight="false" outlineLevel="0" collapsed="false">
      <c r="A6013" s="0" t="s">
        <v>73</v>
      </c>
      <c r="B6013" s="0" t="s">
        <v>426</v>
      </c>
      <c r="C6013" s="0" t="s">
        <v>543</v>
      </c>
      <c r="D6013" s="0" t="s">
        <v>32</v>
      </c>
      <c r="E6013" s="0" t="s">
        <v>30</v>
      </c>
      <c r="F6013" s="0" t="s">
        <v>549</v>
      </c>
      <c r="G6013" s="0" t="s">
        <v>1612</v>
      </c>
      <c r="H6013" s="0" t="n">
        <v>1</v>
      </c>
      <c r="I6013" s="0" t="n">
        <v>12</v>
      </c>
      <c r="J6013" s="0" t="n">
        <v>0</v>
      </c>
      <c r="K6013" s="0" t="n">
        <f aca="false">I6013*SUMIFS(syst_chauffage!$H$3:$H$27,syst_chauffage!$B$3:$B$27,D6013,syst_chauffage!$C$3:$C$27,E6013)</f>
        <v>12</v>
      </c>
      <c r="L6013" s="12" t="n">
        <f aca="false">H6013*SUMIFS(syst_chauffage!$K$3:$K$27,syst_chauffage!$B$3:$B$27,D6013,syst_chauffage!$C$3:$C$27,E6013)</f>
        <v>1</v>
      </c>
      <c r="N6013" s="0" t="str">
        <f aca="false">A6013</f>
        <v>Café Hôtel Restaurant</v>
      </c>
      <c r="O6013" s="0" t="str">
        <f aca="false">B6013</f>
        <v>Hôtel sans restaurant</v>
      </c>
      <c r="P6013" s="0" t="str">
        <f aca="false">C6013</f>
        <v>Petit Hotel sans restaurant Luxe</v>
      </c>
      <c r="Q6013" s="0" t="str">
        <f aca="false">D6013</f>
        <v>Electrique direct performant</v>
      </c>
      <c r="R6013" s="0" t="str">
        <f aca="false">E6013</f>
        <v>Electricité</v>
      </c>
      <c r="S6013" s="0" t="str">
        <f aca="false">F6013</f>
        <v>0219722602</v>
      </c>
      <c r="T6013" s="0" t="str">
        <f aca="false">G6013</f>
        <v>4</v>
      </c>
      <c r="U6013" s="0" t="n">
        <f aca="false">L6013</f>
        <v>1</v>
      </c>
      <c r="V6013" s="0" t="n">
        <f aca="false">K6013</f>
        <v>12</v>
      </c>
      <c r="W6013" s="0" t="n">
        <f aca="false">J6013</f>
        <v>0</v>
      </c>
    </row>
    <row r="6014" customFormat="false" ht="12.8" hidden="false" customHeight="false" outlineLevel="0" collapsed="false">
      <c r="A6014" s="0" t="s">
        <v>73</v>
      </c>
      <c r="B6014" s="0" t="s">
        <v>426</v>
      </c>
      <c r="C6014" s="0" t="s">
        <v>543</v>
      </c>
      <c r="D6014" s="0" t="s">
        <v>38</v>
      </c>
      <c r="E6014" s="0" t="s">
        <v>30</v>
      </c>
      <c r="F6014" s="0" t="s">
        <v>550</v>
      </c>
      <c r="G6014" s="0" t="s">
        <v>1612</v>
      </c>
      <c r="H6014" s="0" t="n">
        <v>3.41922976744186</v>
      </c>
      <c r="I6014" s="0" t="n">
        <v>125.745229519737</v>
      </c>
      <c r="J6014" s="0" t="n">
        <v>792</v>
      </c>
      <c r="K6014" s="0" t="n">
        <f aca="false">I6014*SUMIFS(syst_chauffage!$H$3:$H$27,syst_chauffage!$B$3:$B$27,D6014,syst_chauffage!$C$3:$C$27,E6014)</f>
        <v>127.102498628047</v>
      </c>
      <c r="L6014" s="12" t="n">
        <f aca="false">H6014*SUMIFS(syst_chauffage!$K$3:$K$27,syst_chauffage!$B$3:$B$27,D6014,syst_chauffage!$C$3:$C$27,E6014)</f>
        <v>3.0588965614513</v>
      </c>
      <c r="N6014" s="0" t="str">
        <f aca="false">A6014</f>
        <v>Café Hôtel Restaurant</v>
      </c>
      <c r="O6014" s="0" t="str">
        <f aca="false">B6014</f>
        <v>Hôtel sans restaurant</v>
      </c>
      <c r="P6014" s="0" t="str">
        <f aca="false">C6014</f>
        <v>Petit Hotel sans restaurant Luxe</v>
      </c>
      <c r="Q6014" s="0" t="str">
        <f aca="false">D6014</f>
        <v>PAC performant</v>
      </c>
      <c r="R6014" s="0" t="str">
        <f aca="false">E6014</f>
        <v>Electricité</v>
      </c>
      <c r="S6014" s="0" t="str">
        <f aca="false">F6014</f>
        <v>0219722902</v>
      </c>
      <c r="T6014" s="0" t="str">
        <f aca="false">G6014</f>
        <v>4</v>
      </c>
      <c r="U6014" s="0" t="n">
        <f aca="false">L6014</f>
        <v>3.0588965614513</v>
      </c>
      <c r="V6014" s="0" t="n">
        <f aca="false">K6014</f>
        <v>127.102498628047</v>
      </c>
      <c r="W6014" s="0" t="n">
        <f aca="false">J6014</f>
        <v>792</v>
      </c>
    </row>
    <row r="6015" customFormat="false" ht="12.8" hidden="false" customHeight="false" outlineLevel="0" collapsed="false">
      <c r="A6015" s="0" t="s">
        <v>73</v>
      </c>
      <c r="B6015" s="0" t="s">
        <v>426</v>
      </c>
      <c r="C6015" s="0" t="s">
        <v>543</v>
      </c>
      <c r="D6015" s="0" t="s">
        <v>46</v>
      </c>
      <c r="E6015" s="0" t="s">
        <v>30</v>
      </c>
      <c r="F6015" s="0" t="s">
        <v>551</v>
      </c>
      <c r="G6015" s="0" t="s">
        <v>1612</v>
      </c>
      <c r="H6015" s="0" t="n">
        <v>3.34944956810631</v>
      </c>
      <c r="I6015" s="0" t="n">
        <v>59.2979716663273</v>
      </c>
      <c r="J6015" s="0" t="n">
        <v>792</v>
      </c>
      <c r="K6015" s="0" t="n">
        <f aca="false">I6015*SUMIFS(syst_chauffage!$H$3:$H$27,syst_chauffage!$B$3:$B$27,D6015,syst_chauffage!$C$3:$C$27,E6015)</f>
        <v>102.876494746964</v>
      </c>
      <c r="L6015" s="12" t="n">
        <f aca="false">H6015*SUMIFS(syst_chauffage!$K$3:$K$27,syst_chauffage!$B$3:$B$27,D6015,syst_chauffage!$C$3:$C$27,E6015)</f>
        <v>3.01956411583292</v>
      </c>
      <c r="N6015" s="0" t="str">
        <f aca="false">A6015</f>
        <v>Café Hôtel Restaurant</v>
      </c>
      <c r="O6015" s="0" t="str">
        <f aca="false">B6015</f>
        <v>Hôtel sans restaurant</v>
      </c>
      <c r="P6015" s="0" t="str">
        <f aca="false">C6015</f>
        <v>Petit Hotel sans restaurant Luxe</v>
      </c>
      <c r="Q6015" s="0" t="str">
        <f aca="false">D6015</f>
        <v>Rooftop performant</v>
      </c>
      <c r="R6015" s="0" t="str">
        <f aca="false">E6015</f>
        <v>Electricité</v>
      </c>
      <c r="S6015" s="0" t="str">
        <f aca="false">F6015</f>
        <v>0219723002</v>
      </c>
      <c r="T6015" s="0" t="str">
        <f aca="false">G6015</f>
        <v>4</v>
      </c>
      <c r="U6015" s="0" t="n">
        <f aca="false">L6015</f>
        <v>3.01956411583292</v>
      </c>
      <c r="V6015" s="0" t="n">
        <f aca="false">K6015</f>
        <v>102.876494746964</v>
      </c>
      <c r="W6015" s="0" t="n">
        <f aca="false">J6015</f>
        <v>792</v>
      </c>
    </row>
    <row r="6016" customFormat="false" ht="12.8" hidden="false" customHeight="false" outlineLevel="0" collapsed="false">
      <c r="A6016" s="0" t="s">
        <v>73</v>
      </c>
      <c r="B6016" s="0" t="s">
        <v>552</v>
      </c>
      <c r="C6016" s="0" t="s">
        <v>553</v>
      </c>
      <c r="D6016" s="0" t="s">
        <v>19</v>
      </c>
      <c r="E6016" s="0" t="s">
        <v>57</v>
      </c>
      <c r="F6016" s="0" t="s">
        <v>554</v>
      </c>
      <c r="G6016" s="0" t="s">
        <v>1612</v>
      </c>
      <c r="H6016" s="0" t="n">
        <v>0.74776953215873</v>
      </c>
      <c r="I6016" s="0" t="n">
        <v>51.1942444369419</v>
      </c>
      <c r="J6016" s="0" t="n">
        <v>0</v>
      </c>
      <c r="K6016" s="0" t="n">
        <f aca="false">I6016*SUMIFS(syst_chauffage!$H$3:$H$27,syst_chauffage!$B$3:$B$27,D6016,syst_chauffage!$C$3:$C$27,E6016)</f>
        <v>71.2867912064247</v>
      </c>
      <c r="L6016" s="12" t="n">
        <f aca="false">H6016*SUMIFS(syst_chauffage!$K$3:$K$27,syst_chauffage!$B$3:$B$27,D6016,syst_chauffage!$C$3:$C$27,E6016)</f>
        <v>0.74776953215873</v>
      </c>
      <c r="N6016" s="0" t="str">
        <f aca="false">A6016</f>
        <v>Café Hôtel Restaurant</v>
      </c>
      <c r="O6016" s="0" t="str">
        <f aca="false">B6016</f>
        <v>Restaurant</v>
      </c>
      <c r="P6016" s="0" t="str">
        <f aca="false">C6016</f>
        <v>Grand restaurant rapide</v>
      </c>
      <c r="Q6016" s="0" t="str">
        <f aca="false">D6016</f>
        <v>Autre système centralisé</v>
      </c>
      <c r="R6016" s="0" t="str">
        <f aca="false">E6016</f>
        <v>Autres</v>
      </c>
      <c r="S6016" s="0" t="str">
        <f aca="false">F6016</f>
        <v>0226290101</v>
      </c>
      <c r="T6016" s="0" t="str">
        <f aca="false">G6016</f>
        <v>4</v>
      </c>
      <c r="U6016" s="0" t="n">
        <f aca="false">L6016</f>
        <v>0.74776953215873</v>
      </c>
      <c r="V6016" s="0" t="n">
        <f aca="false">K6016</f>
        <v>71.2867912064247</v>
      </c>
      <c r="W6016" s="0" t="n">
        <f aca="false">J6016</f>
        <v>0</v>
      </c>
    </row>
    <row r="6017" customFormat="false" ht="12.8" hidden="false" customHeight="false" outlineLevel="0" collapsed="false">
      <c r="A6017" s="0" t="s">
        <v>73</v>
      </c>
      <c r="B6017" s="0" t="s">
        <v>552</v>
      </c>
      <c r="C6017" s="0" t="s">
        <v>553</v>
      </c>
      <c r="D6017" s="0" t="s">
        <v>19</v>
      </c>
      <c r="E6017" s="0" t="s">
        <v>58</v>
      </c>
      <c r="F6017" s="0" t="s">
        <v>555</v>
      </c>
      <c r="G6017" s="0" t="s">
        <v>1612</v>
      </c>
      <c r="H6017" s="0" t="n">
        <v>0.703934636423298</v>
      </c>
      <c r="I6017" s="0" t="n">
        <v>51.5620958973504</v>
      </c>
      <c r="J6017" s="0" t="n">
        <v>935</v>
      </c>
      <c r="K6017" s="0" t="n">
        <f aca="false">I6017*SUMIFS(syst_chauffage!$H$3:$H$27,syst_chauffage!$B$3:$B$27,D6017,syst_chauffage!$C$3:$C$27,E6017)</f>
        <v>84.8170485130059</v>
      </c>
      <c r="L6017" s="12" t="n">
        <f aca="false">H6017*SUMIFS(syst_chauffage!$K$3:$K$27,syst_chauffage!$B$3:$B$27,D6017,syst_chauffage!$C$3:$C$27,E6017)</f>
        <v>0.703934636423298</v>
      </c>
      <c r="N6017" s="0" t="str">
        <f aca="false">A6017</f>
        <v>Café Hôtel Restaurant</v>
      </c>
      <c r="O6017" s="0" t="str">
        <f aca="false">B6017</f>
        <v>Restaurant</v>
      </c>
      <c r="P6017" s="0" t="str">
        <f aca="false">C6017</f>
        <v>Grand restaurant rapide</v>
      </c>
      <c r="Q6017" s="0" t="str">
        <f aca="false">D6017</f>
        <v>Autre système centralisé</v>
      </c>
      <c r="R6017" s="0" t="str">
        <f aca="false">E6017</f>
        <v>Urbain</v>
      </c>
      <c r="S6017" s="0" t="str">
        <f aca="false">F6017</f>
        <v>0226290106</v>
      </c>
      <c r="T6017" s="0" t="str">
        <f aca="false">G6017</f>
        <v>4</v>
      </c>
      <c r="U6017" s="0" t="n">
        <f aca="false">L6017</f>
        <v>0.703934636423298</v>
      </c>
      <c r="V6017" s="0" t="n">
        <f aca="false">K6017</f>
        <v>84.8170485130059</v>
      </c>
      <c r="W6017" s="0" t="n">
        <f aca="false">J6017</f>
        <v>935</v>
      </c>
    </row>
    <row r="6018" customFormat="false" ht="12.8" hidden="false" customHeight="false" outlineLevel="0" collapsed="false">
      <c r="A6018" s="0" t="s">
        <v>73</v>
      </c>
      <c r="B6018" s="0" t="s">
        <v>552</v>
      </c>
      <c r="C6018" s="0" t="s">
        <v>553</v>
      </c>
      <c r="D6018" s="0" t="s">
        <v>22</v>
      </c>
      <c r="E6018" s="0" t="s">
        <v>23</v>
      </c>
      <c r="F6018" s="0" t="s">
        <v>556</v>
      </c>
      <c r="G6018" s="0" t="s">
        <v>1612</v>
      </c>
      <c r="H6018" s="0" t="n">
        <v>0.572049066474526</v>
      </c>
      <c r="I6018" s="0" t="n">
        <v>32.4373114658625</v>
      </c>
      <c r="J6018" s="0" t="n">
        <v>0</v>
      </c>
      <c r="K6018" s="0" t="n">
        <f aca="false">I6018*SUMIFS(syst_chauffage!$H$3:$H$27,syst_chauffage!$B$3:$B$27,D6018,syst_chauffage!$C$3:$C$27,E6018)</f>
        <v>57.1228355976985</v>
      </c>
      <c r="L6018" s="12" t="n">
        <f aca="false">H6018*SUMIFS(syst_chauffage!$K$3:$K$27,syst_chauffage!$B$3:$B$27,D6018,syst_chauffage!$C$3:$C$27,E6018)</f>
        <v>0.572049066474526</v>
      </c>
      <c r="N6018" s="0" t="str">
        <f aca="false">A6018</f>
        <v>Café Hôtel Restaurant</v>
      </c>
      <c r="O6018" s="0" t="str">
        <f aca="false">B6018</f>
        <v>Restaurant</v>
      </c>
      <c r="P6018" s="0" t="str">
        <f aca="false">C6018</f>
        <v>Grand restaurant rapide</v>
      </c>
      <c r="Q6018" s="0" t="str">
        <f aca="false">D6018</f>
        <v>Chaudière fioul</v>
      </c>
      <c r="R6018" s="0" t="str">
        <f aca="false">E6018</f>
        <v>Fioul</v>
      </c>
      <c r="S6018" s="0" t="str">
        <f aca="false">F6018</f>
        <v>0226290303</v>
      </c>
      <c r="T6018" s="0" t="str">
        <f aca="false">G6018</f>
        <v>4</v>
      </c>
      <c r="U6018" s="0" t="n">
        <f aca="false">L6018</f>
        <v>0.572049066474526</v>
      </c>
      <c r="V6018" s="0" t="n">
        <f aca="false">K6018</f>
        <v>57.1228355976985</v>
      </c>
      <c r="W6018" s="0" t="n">
        <f aca="false">J6018</f>
        <v>0</v>
      </c>
    </row>
    <row r="6019" customFormat="false" ht="12.8" hidden="false" customHeight="false" outlineLevel="0" collapsed="false">
      <c r="A6019" s="0" t="s">
        <v>73</v>
      </c>
      <c r="B6019" s="0" t="s">
        <v>552</v>
      </c>
      <c r="C6019" s="0" t="s">
        <v>553</v>
      </c>
      <c r="D6019" s="0" t="s">
        <v>13</v>
      </c>
      <c r="E6019" s="0" t="s">
        <v>14</v>
      </c>
      <c r="F6019" s="0" t="s">
        <v>557</v>
      </c>
      <c r="G6019" s="0" t="s">
        <v>1612</v>
      </c>
      <c r="H6019" s="0" t="n">
        <v>0.687755765079867</v>
      </c>
      <c r="I6019" s="0" t="n">
        <v>23.6038880239269</v>
      </c>
      <c r="J6019" s="0" t="n">
        <v>462</v>
      </c>
      <c r="K6019" s="0" t="n">
        <f aca="false">I6019*SUMIFS(syst_chauffage!$H$3:$H$27,syst_chauffage!$B$3:$B$27,D6019,syst_chauffage!$C$3:$C$27,E6019)</f>
        <v>47.6702172118897</v>
      </c>
      <c r="L6019" s="12" t="n">
        <f aca="false">H6019*SUMIFS(syst_chauffage!$K$3:$K$27,syst_chauffage!$B$3:$B$27,D6019,syst_chauffage!$C$3:$C$27,E6019)</f>
        <v>0.687755765079867</v>
      </c>
      <c r="N6019" s="0" t="str">
        <f aca="false">A6019</f>
        <v>Café Hôtel Restaurant</v>
      </c>
      <c r="O6019" s="0" t="str">
        <f aca="false">B6019</f>
        <v>Restaurant</v>
      </c>
      <c r="P6019" s="0" t="str">
        <f aca="false">C6019</f>
        <v>Grand restaurant rapide</v>
      </c>
      <c r="Q6019" s="0" t="str">
        <f aca="false">D6019</f>
        <v>Chaudière gaz</v>
      </c>
      <c r="R6019" s="0" t="str">
        <f aca="false">E6019</f>
        <v>Gaz</v>
      </c>
      <c r="S6019" s="0" t="str">
        <f aca="false">F6019</f>
        <v>0226290404</v>
      </c>
      <c r="T6019" s="0" t="str">
        <f aca="false">G6019</f>
        <v>4</v>
      </c>
      <c r="U6019" s="0" t="n">
        <f aca="false">L6019</f>
        <v>0.687755765079867</v>
      </c>
      <c r="V6019" s="0" t="n">
        <f aca="false">K6019</f>
        <v>47.6702172118897</v>
      </c>
      <c r="W6019" s="0" t="n">
        <f aca="false">J6019</f>
        <v>462</v>
      </c>
    </row>
    <row r="6020" customFormat="false" ht="12.8" hidden="false" customHeight="false" outlineLevel="0" collapsed="false">
      <c r="A6020" s="0" t="s">
        <v>73</v>
      </c>
      <c r="B6020" s="0" t="s">
        <v>552</v>
      </c>
      <c r="C6020" s="0" t="s">
        <v>553</v>
      </c>
      <c r="D6020" s="0" t="s">
        <v>29</v>
      </c>
      <c r="E6020" s="0" t="s">
        <v>30</v>
      </c>
      <c r="F6020" s="0" t="s">
        <v>558</v>
      </c>
      <c r="G6020" s="0" t="s">
        <v>1612</v>
      </c>
      <c r="H6020" s="0" t="n">
        <v>0.92</v>
      </c>
      <c r="I6020" s="0" t="n">
        <v>10.4</v>
      </c>
      <c r="J6020" s="0" t="n">
        <v>0</v>
      </c>
      <c r="K6020" s="0" t="n">
        <f aca="false">I6020*SUMIFS(syst_chauffage!$H$3:$H$27,syst_chauffage!$B$3:$B$27,D6020,syst_chauffage!$C$3:$C$27,E6020)</f>
        <v>3</v>
      </c>
      <c r="L6020" s="12" t="n">
        <f aca="false">H6020*SUMIFS(syst_chauffage!$K$3:$K$27,syst_chauffage!$B$3:$B$27,D6020,syst_chauffage!$C$3:$C$27,E6020)</f>
        <v>0.92</v>
      </c>
      <c r="N6020" s="0" t="str">
        <f aca="false">A6020</f>
        <v>Café Hôtel Restaurant</v>
      </c>
      <c r="O6020" s="0" t="str">
        <f aca="false">B6020</f>
        <v>Restaurant</v>
      </c>
      <c r="P6020" s="0" t="str">
        <f aca="false">C6020</f>
        <v>Grand restaurant rapide</v>
      </c>
      <c r="Q6020" s="0" t="str">
        <f aca="false">D6020</f>
        <v>Electrique direct</v>
      </c>
      <c r="R6020" s="0" t="str">
        <f aca="false">E6020</f>
        <v>Electricité</v>
      </c>
      <c r="S6020" s="0" t="str">
        <f aca="false">F6020</f>
        <v>0226290602</v>
      </c>
      <c r="T6020" s="0" t="str">
        <f aca="false">G6020</f>
        <v>4</v>
      </c>
      <c r="U6020" s="0" t="n">
        <f aca="false">L6020</f>
        <v>0.92</v>
      </c>
      <c r="V6020" s="0" t="n">
        <f aca="false">K6020</f>
        <v>3</v>
      </c>
      <c r="W6020" s="0" t="n">
        <f aca="false">J6020</f>
        <v>0</v>
      </c>
    </row>
    <row r="6021" customFormat="false" ht="12.8" hidden="false" customHeight="false" outlineLevel="0" collapsed="false">
      <c r="A6021" s="0" t="s">
        <v>73</v>
      </c>
      <c r="B6021" s="0" t="s">
        <v>552</v>
      </c>
      <c r="C6021" s="0" t="s">
        <v>553</v>
      </c>
      <c r="D6021" s="0" t="s">
        <v>36</v>
      </c>
      <c r="E6021" s="0" t="s">
        <v>30</v>
      </c>
      <c r="F6021" s="0" t="s">
        <v>559</v>
      </c>
      <c r="G6021" s="0" t="s">
        <v>1612</v>
      </c>
      <c r="H6021" s="0" t="n">
        <v>2.94489544186046</v>
      </c>
      <c r="I6021" s="0" t="n">
        <v>137.765738495289</v>
      </c>
      <c r="J6021" s="0" t="n">
        <v>738</v>
      </c>
      <c r="K6021" s="0" t="n">
        <f aca="false">I6021*SUMIFS(syst_chauffage!$H$3:$H$27,syst_chauffage!$B$3:$B$27,D6021,syst_chauffage!$C$3:$C$27,E6021)</f>
        <v>85.2298903628594</v>
      </c>
      <c r="L6021" s="12" t="n">
        <f aca="false">H6021*SUMIFS(syst_chauffage!$K$3:$K$27,syst_chauffage!$B$3:$B$27,D6021,syst_chauffage!$C$3:$C$27,E6021)</f>
        <v>2.47427325480779</v>
      </c>
      <c r="N6021" s="0" t="str">
        <f aca="false">A6021</f>
        <v>Café Hôtel Restaurant</v>
      </c>
      <c r="O6021" s="0" t="str">
        <f aca="false">B6021</f>
        <v>Restaurant</v>
      </c>
      <c r="P6021" s="0" t="str">
        <f aca="false">C6021</f>
        <v>Grand restaurant rapide</v>
      </c>
      <c r="Q6021" s="0" t="str">
        <f aca="false">D6021</f>
        <v>PAC</v>
      </c>
      <c r="R6021" s="0" t="str">
        <f aca="false">E6021</f>
        <v>Electricité</v>
      </c>
      <c r="S6021" s="0" t="str">
        <f aca="false">F6021</f>
        <v>0226290902</v>
      </c>
      <c r="T6021" s="0" t="str">
        <f aca="false">G6021</f>
        <v>4</v>
      </c>
      <c r="U6021" s="0" t="n">
        <f aca="false">L6021</f>
        <v>2.47427325480779</v>
      </c>
      <c r="V6021" s="0" t="n">
        <f aca="false">K6021</f>
        <v>85.2298903628594</v>
      </c>
      <c r="W6021" s="0" t="n">
        <f aca="false">J6021</f>
        <v>738</v>
      </c>
    </row>
    <row r="6022" customFormat="false" ht="12.8" hidden="false" customHeight="false" outlineLevel="0" collapsed="false">
      <c r="A6022" s="0" t="s">
        <v>73</v>
      </c>
      <c r="B6022" s="0" t="s">
        <v>552</v>
      </c>
      <c r="C6022" s="0" t="s">
        <v>553</v>
      </c>
      <c r="D6022" s="0" t="s">
        <v>42</v>
      </c>
      <c r="E6022" s="0" t="s">
        <v>30</v>
      </c>
      <c r="F6022" s="0" t="s">
        <v>560</v>
      </c>
      <c r="G6022" s="0" t="s">
        <v>1612</v>
      </c>
      <c r="H6022" s="0" t="n">
        <v>2.80410195348837</v>
      </c>
      <c r="I6022" s="0" t="n">
        <v>63.2185271154578</v>
      </c>
      <c r="J6022" s="0" t="n">
        <v>738</v>
      </c>
      <c r="K6022" s="0" t="n">
        <f aca="false">I6022*SUMIFS(syst_chauffage!$H$3:$H$27,syst_chauffage!$B$3:$B$27,D6022,syst_chauffage!$C$3:$C$27,E6022)</f>
        <v>57.0668735854998</v>
      </c>
      <c r="L6022" s="12" t="n">
        <f aca="false">H6022*SUMIFS(syst_chauffage!$K$3:$K$27,syst_chauffage!$B$3:$B$27,D6022,syst_chauffage!$C$3:$C$27,E6022)</f>
        <v>2.49996610303434</v>
      </c>
      <c r="N6022" s="0" t="str">
        <f aca="false">A6022</f>
        <v>Café Hôtel Restaurant</v>
      </c>
      <c r="O6022" s="0" t="str">
        <f aca="false">B6022</f>
        <v>Restaurant</v>
      </c>
      <c r="P6022" s="0" t="str">
        <f aca="false">C6022</f>
        <v>Grand restaurant rapide</v>
      </c>
      <c r="Q6022" s="0" t="str">
        <f aca="false">D6022</f>
        <v>Rooftop</v>
      </c>
      <c r="R6022" s="0" t="str">
        <f aca="false">E6022</f>
        <v>Electricité</v>
      </c>
      <c r="S6022" s="0" t="str">
        <f aca="false">F6022</f>
        <v>0226291002</v>
      </c>
      <c r="T6022" s="0" t="str">
        <f aca="false">G6022</f>
        <v>4</v>
      </c>
      <c r="U6022" s="0" t="n">
        <f aca="false">L6022</f>
        <v>2.49996610303434</v>
      </c>
      <c r="V6022" s="0" t="n">
        <f aca="false">K6022</f>
        <v>57.0668735854998</v>
      </c>
      <c r="W6022" s="0" t="n">
        <f aca="false">J6022</f>
        <v>738</v>
      </c>
    </row>
    <row r="6023" customFormat="false" ht="12.8" hidden="false" customHeight="false" outlineLevel="0" collapsed="false">
      <c r="A6023" s="0" t="s">
        <v>73</v>
      </c>
      <c r="B6023" s="0" t="s">
        <v>552</v>
      </c>
      <c r="C6023" s="0" t="s">
        <v>553</v>
      </c>
      <c r="D6023" s="0" t="s">
        <v>51</v>
      </c>
      <c r="E6023" s="0" t="s">
        <v>57</v>
      </c>
      <c r="F6023" s="0" t="s">
        <v>561</v>
      </c>
      <c r="G6023" s="0" t="s">
        <v>1612</v>
      </c>
      <c r="H6023" s="0" t="n">
        <v>0.862810998644689</v>
      </c>
      <c r="I6023" s="0" t="n">
        <v>60.9455290915975</v>
      </c>
      <c r="J6023" s="0" t="n">
        <v>0</v>
      </c>
      <c r="K6023" s="0" t="n">
        <f aca="false">I6023*SUMIFS(syst_chauffage!$H$3:$H$27,syst_chauffage!$B$3:$B$27,D6023,syst_chauffage!$C$3:$C$27,E6023)</f>
        <v>129.134669280738</v>
      </c>
      <c r="L6023" s="12" t="n">
        <f aca="false">H6023*SUMIFS(syst_chauffage!$K$3:$K$27,syst_chauffage!$B$3:$B$27,D6023,syst_chauffage!$C$3:$C$27,E6023)</f>
        <v>0.862810998644689</v>
      </c>
      <c r="N6023" s="0" t="str">
        <f aca="false">A6023</f>
        <v>Café Hôtel Restaurant</v>
      </c>
      <c r="O6023" s="0" t="str">
        <f aca="false">B6023</f>
        <v>Restaurant</v>
      </c>
      <c r="P6023" s="0" t="str">
        <f aca="false">C6023</f>
        <v>Grand restaurant rapide</v>
      </c>
      <c r="Q6023" s="0" t="str">
        <f aca="false">D6023</f>
        <v>Autre système centralisé performant</v>
      </c>
      <c r="R6023" s="0" t="str">
        <f aca="false">E6023</f>
        <v>Autres</v>
      </c>
      <c r="S6023" s="0" t="str">
        <f aca="false">F6023</f>
        <v>0226292101</v>
      </c>
      <c r="T6023" s="0" t="str">
        <f aca="false">G6023</f>
        <v>4</v>
      </c>
      <c r="U6023" s="0" t="n">
        <f aca="false">L6023</f>
        <v>0.862810998644689</v>
      </c>
      <c r="V6023" s="0" t="n">
        <f aca="false">K6023</f>
        <v>129.134669280738</v>
      </c>
      <c r="W6023" s="0" t="n">
        <f aca="false">J6023</f>
        <v>0</v>
      </c>
    </row>
    <row r="6024" customFormat="false" ht="12.8" hidden="false" customHeight="false" outlineLevel="0" collapsed="false">
      <c r="A6024" s="0" t="s">
        <v>73</v>
      </c>
      <c r="B6024" s="0" t="s">
        <v>552</v>
      </c>
      <c r="C6024" s="0" t="s">
        <v>553</v>
      </c>
      <c r="D6024" s="0" t="s">
        <v>51</v>
      </c>
      <c r="E6024" s="0" t="s">
        <v>58</v>
      </c>
      <c r="F6024" s="0" t="s">
        <v>562</v>
      </c>
      <c r="G6024" s="0" t="s">
        <v>1612</v>
      </c>
      <c r="H6024" s="0" t="n">
        <v>0.812232272796113</v>
      </c>
      <c r="I6024" s="0" t="n">
        <v>61.3834474968458</v>
      </c>
      <c r="J6024" s="0" t="n">
        <v>935</v>
      </c>
      <c r="K6024" s="0" t="n">
        <f aca="false">I6024*SUMIFS(syst_chauffage!$H$3:$H$27,syst_chauffage!$B$3:$B$27,D6024,syst_chauffage!$C$3:$C$27,E6024)</f>
        <v>130.992246693717</v>
      </c>
      <c r="L6024" s="12" t="n">
        <f aca="false">H6024*SUMIFS(syst_chauffage!$K$3:$K$27,syst_chauffage!$B$3:$B$27,D6024,syst_chauffage!$C$3:$C$27,E6024)</f>
        <v>0.812232272796113</v>
      </c>
      <c r="N6024" s="0" t="str">
        <f aca="false">A6024</f>
        <v>Café Hôtel Restaurant</v>
      </c>
      <c r="O6024" s="0" t="str">
        <f aca="false">B6024</f>
        <v>Restaurant</v>
      </c>
      <c r="P6024" s="0" t="str">
        <f aca="false">C6024</f>
        <v>Grand restaurant rapide</v>
      </c>
      <c r="Q6024" s="0" t="str">
        <f aca="false">D6024</f>
        <v>Autre système centralisé performant</v>
      </c>
      <c r="R6024" s="0" t="str">
        <f aca="false">E6024</f>
        <v>Urbain</v>
      </c>
      <c r="S6024" s="0" t="str">
        <f aca="false">F6024</f>
        <v>0226292106</v>
      </c>
      <c r="T6024" s="0" t="str">
        <f aca="false">G6024</f>
        <v>4</v>
      </c>
      <c r="U6024" s="0" t="n">
        <f aca="false">L6024</f>
        <v>0.812232272796113</v>
      </c>
      <c r="V6024" s="0" t="n">
        <f aca="false">K6024</f>
        <v>130.992246693717</v>
      </c>
      <c r="W6024" s="0" t="n">
        <f aca="false">J6024</f>
        <v>935</v>
      </c>
    </row>
    <row r="6025" customFormat="false" ht="12.8" hidden="false" customHeight="false" outlineLevel="0" collapsed="false">
      <c r="A6025" s="0" t="s">
        <v>73</v>
      </c>
      <c r="B6025" s="0" t="s">
        <v>552</v>
      </c>
      <c r="C6025" s="0" t="s">
        <v>553</v>
      </c>
      <c r="D6025" s="0" t="s">
        <v>27</v>
      </c>
      <c r="E6025" s="0" t="s">
        <v>23</v>
      </c>
      <c r="F6025" s="0" t="s">
        <v>563</v>
      </c>
      <c r="G6025" s="0" t="s">
        <v>1612</v>
      </c>
      <c r="H6025" s="0" t="n">
        <v>0.757492449422588</v>
      </c>
      <c r="I6025" s="0" t="n">
        <v>38.6158469831696</v>
      </c>
      <c r="J6025" s="0" t="n">
        <v>1064</v>
      </c>
      <c r="K6025" s="0" t="n">
        <f aca="false">I6025*SUMIFS(syst_chauffage!$H$3:$H$27,syst_chauffage!$B$3:$B$27,D6025,syst_chauffage!$C$3:$C$27,E6025)</f>
        <v>99.0265993521653</v>
      </c>
      <c r="L6025" s="12" t="n">
        <f aca="false">H6025*SUMIFS(syst_chauffage!$K$3:$K$27,syst_chauffage!$B$3:$B$27,D6025,syst_chauffage!$C$3:$C$27,E6025)</f>
        <v>0.757492449422588</v>
      </c>
      <c r="N6025" s="0" t="str">
        <f aca="false">A6025</f>
        <v>Café Hôtel Restaurant</v>
      </c>
      <c r="O6025" s="0" t="str">
        <f aca="false">B6025</f>
        <v>Restaurant</v>
      </c>
      <c r="P6025" s="0" t="str">
        <f aca="false">C6025</f>
        <v>Grand restaurant rapide</v>
      </c>
      <c r="Q6025" s="0" t="str">
        <f aca="false">D6025</f>
        <v>Chaudière condensation fioul</v>
      </c>
      <c r="R6025" s="0" t="str">
        <f aca="false">E6025</f>
        <v>Fioul</v>
      </c>
      <c r="S6025" s="0" t="str">
        <f aca="false">F6025</f>
        <v>0226292303</v>
      </c>
      <c r="T6025" s="0" t="str">
        <f aca="false">G6025</f>
        <v>4</v>
      </c>
      <c r="U6025" s="0" t="n">
        <f aca="false">L6025</f>
        <v>0.757492449422588</v>
      </c>
      <c r="V6025" s="0" t="n">
        <f aca="false">K6025</f>
        <v>99.0265993521653</v>
      </c>
      <c r="W6025" s="0" t="n">
        <f aca="false">J6025</f>
        <v>1064</v>
      </c>
    </row>
    <row r="6026" customFormat="false" ht="12.8" hidden="false" customHeight="false" outlineLevel="0" collapsed="false">
      <c r="A6026" s="0" t="s">
        <v>73</v>
      </c>
      <c r="B6026" s="0" t="s">
        <v>552</v>
      </c>
      <c r="C6026" s="0" t="s">
        <v>553</v>
      </c>
      <c r="D6026" s="0" t="s">
        <v>18</v>
      </c>
      <c r="E6026" s="0" t="s">
        <v>14</v>
      </c>
      <c r="F6026" s="0" t="s">
        <v>564</v>
      </c>
      <c r="G6026" s="0" t="s">
        <v>1612</v>
      </c>
      <c r="H6026" s="0" t="n">
        <v>0.985089870618627</v>
      </c>
      <c r="I6026" s="0" t="n">
        <v>28.0998666951511</v>
      </c>
      <c r="J6026" s="0" t="n">
        <v>1064</v>
      </c>
      <c r="K6026" s="0" t="n">
        <f aca="false">I6026*SUMIFS(syst_chauffage!$H$3:$H$27,syst_chauffage!$B$3:$B$27,D6026,syst_chauffage!$C$3:$C$27,E6026)</f>
        <v>76.5701394651059</v>
      </c>
      <c r="L6026" s="12" t="n">
        <f aca="false">H6026*SUMIFS(syst_chauffage!$K$3:$K$27,syst_chauffage!$B$3:$B$27,D6026,syst_chauffage!$C$3:$C$27,E6026)</f>
        <v>0.956962491497038</v>
      </c>
      <c r="N6026" s="0" t="str">
        <f aca="false">A6026</f>
        <v>Café Hôtel Restaurant</v>
      </c>
      <c r="O6026" s="0" t="str">
        <f aca="false">B6026</f>
        <v>Restaurant</v>
      </c>
      <c r="P6026" s="0" t="str">
        <f aca="false">C6026</f>
        <v>Grand restaurant rapide</v>
      </c>
      <c r="Q6026" s="0" t="str">
        <f aca="false">D6026</f>
        <v>Chaudière condensation gaz</v>
      </c>
      <c r="R6026" s="0" t="str">
        <f aca="false">E6026</f>
        <v>Gaz</v>
      </c>
      <c r="S6026" s="0" t="str">
        <f aca="false">F6026</f>
        <v>0226292404</v>
      </c>
      <c r="T6026" s="0" t="str">
        <f aca="false">G6026</f>
        <v>4</v>
      </c>
      <c r="U6026" s="0" t="n">
        <f aca="false">L6026</f>
        <v>0.956962491497038</v>
      </c>
      <c r="V6026" s="0" t="n">
        <f aca="false">K6026</f>
        <v>76.5701394651059</v>
      </c>
      <c r="W6026" s="0" t="n">
        <f aca="false">J6026</f>
        <v>1064</v>
      </c>
    </row>
    <row r="6027" customFormat="false" ht="12.8" hidden="false" customHeight="false" outlineLevel="0" collapsed="false">
      <c r="A6027" s="0" t="s">
        <v>73</v>
      </c>
      <c r="B6027" s="0" t="s">
        <v>552</v>
      </c>
      <c r="C6027" s="0" t="s">
        <v>553</v>
      </c>
      <c r="D6027" s="0" t="s">
        <v>32</v>
      </c>
      <c r="E6027" s="0" t="s">
        <v>30</v>
      </c>
      <c r="F6027" s="0" t="s">
        <v>565</v>
      </c>
      <c r="G6027" s="0" t="s">
        <v>1612</v>
      </c>
      <c r="H6027" s="0" t="n">
        <v>1</v>
      </c>
      <c r="I6027" s="0" t="n">
        <v>12</v>
      </c>
      <c r="J6027" s="0" t="n">
        <v>0</v>
      </c>
      <c r="K6027" s="0" t="n">
        <f aca="false">I6027*SUMIFS(syst_chauffage!$H$3:$H$27,syst_chauffage!$B$3:$B$27,D6027,syst_chauffage!$C$3:$C$27,E6027)</f>
        <v>12</v>
      </c>
      <c r="L6027" s="12" t="n">
        <f aca="false">H6027*SUMIFS(syst_chauffage!$K$3:$K$27,syst_chauffage!$B$3:$B$27,D6027,syst_chauffage!$C$3:$C$27,E6027)</f>
        <v>1</v>
      </c>
      <c r="N6027" s="0" t="str">
        <f aca="false">A6027</f>
        <v>Café Hôtel Restaurant</v>
      </c>
      <c r="O6027" s="0" t="str">
        <f aca="false">B6027</f>
        <v>Restaurant</v>
      </c>
      <c r="P6027" s="0" t="str">
        <f aca="false">C6027</f>
        <v>Grand restaurant rapide</v>
      </c>
      <c r="Q6027" s="0" t="str">
        <f aca="false">D6027</f>
        <v>Electrique direct performant</v>
      </c>
      <c r="R6027" s="0" t="str">
        <f aca="false">E6027</f>
        <v>Electricité</v>
      </c>
      <c r="S6027" s="0" t="str">
        <f aca="false">F6027</f>
        <v>0226292602</v>
      </c>
      <c r="T6027" s="0" t="str">
        <f aca="false">G6027</f>
        <v>4</v>
      </c>
      <c r="U6027" s="0" t="n">
        <f aca="false">L6027</f>
        <v>1</v>
      </c>
      <c r="V6027" s="0" t="n">
        <f aca="false">K6027</f>
        <v>12</v>
      </c>
      <c r="W6027" s="0" t="n">
        <f aca="false">J6027</f>
        <v>0</v>
      </c>
    </row>
    <row r="6028" customFormat="false" ht="12.8" hidden="false" customHeight="false" outlineLevel="0" collapsed="false">
      <c r="A6028" s="0" t="s">
        <v>73</v>
      </c>
      <c r="B6028" s="0" t="s">
        <v>552</v>
      </c>
      <c r="C6028" s="0" t="s">
        <v>553</v>
      </c>
      <c r="D6028" s="0" t="s">
        <v>38</v>
      </c>
      <c r="E6028" s="0" t="s">
        <v>30</v>
      </c>
      <c r="F6028" s="0" t="s">
        <v>566</v>
      </c>
      <c r="G6028" s="0" t="s">
        <v>1612</v>
      </c>
      <c r="H6028" s="0" t="n">
        <v>3.39795627906976</v>
      </c>
      <c r="I6028" s="0" t="n">
        <v>164.006831542011</v>
      </c>
      <c r="J6028" s="0" t="n">
        <v>792</v>
      </c>
      <c r="K6028" s="0" t="n">
        <f aca="false">I6028*SUMIFS(syst_chauffage!$H$3:$H$27,syst_chauffage!$B$3:$B$27,D6028,syst_chauffage!$C$3:$C$27,E6028)</f>
        <v>165.777088806274</v>
      </c>
      <c r="L6028" s="12" t="n">
        <f aca="false">H6028*SUMIFS(syst_chauffage!$K$3:$K$27,syst_chauffage!$B$3:$B$27,D6028,syst_chauffage!$C$3:$C$27,E6028)</f>
        <v>3.03986496519792</v>
      </c>
      <c r="N6028" s="0" t="str">
        <f aca="false">A6028</f>
        <v>Café Hôtel Restaurant</v>
      </c>
      <c r="O6028" s="0" t="str">
        <f aca="false">B6028</f>
        <v>Restaurant</v>
      </c>
      <c r="P6028" s="0" t="str">
        <f aca="false">C6028</f>
        <v>Grand restaurant rapide</v>
      </c>
      <c r="Q6028" s="0" t="str">
        <f aca="false">D6028</f>
        <v>PAC performant</v>
      </c>
      <c r="R6028" s="0" t="str">
        <f aca="false">E6028</f>
        <v>Electricité</v>
      </c>
      <c r="S6028" s="0" t="str">
        <f aca="false">F6028</f>
        <v>0226292902</v>
      </c>
      <c r="T6028" s="0" t="str">
        <f aca="false">G6028</f>
        <v>4</v>
      </c>
      <c r="U6028" s="0" t="n">
        <f aca="false">L6028</f>
        <v>3.03986496519792</v>
      </c>
      <c r="V6028" s="0" t="n">
        <f aca="false">K6028</f>
        <v>165.777088806274</v>
      </c>
      <c r="W6028" s="0" t="n">
        <f aca="false">J6028</f>
        <v>792</v>
      </c>
    </row>
    <row r="6029" customFormat="false" ht="12.8" hidden="false" customHeight="false" outlineLevel="0" collapsed="false">
      <c r="A6029" s="0" t="s">
        <v>73</v>
      </c>
      <c r="B6029" s="0" t="s">
        <v>552</v>
      </c>
      <c r="C6029" s="0" t="s">
        <v>553</v>
      </c>
      <c r="D6029" s="0" t="s">
        <v>46</v>
      </c>
      <c r="E6029" s="0" t="s">
        <v>30</v>
      </c>
      <c r="F6029" s="0" t="s">
        <v>567</v>
      </c>
      <c r="G6029" s="0" t="s">
        <v>1612</v>
      </c>
      <c r="H6029" s="0" t="n">
        <v>3.32861023255814</v>
      </c>
      <c r="I6029" s="0" t="n">
        <v>75.2601513279259</v>
      </c>
      <c r="J6029" s="0" t="n">
        <v>792</v>
      </c>
      <c r="K6029" s="0" t="n">
        <f aca="false">I6029*SUMIFS(syst_chauffage!$H$3:$H$27,syst_chauffage!$B$3:$B$27,D6029,syst_chauffage!$C$3:$C$27,E6029)</f>
        <v>130.56939968049</v>
      </c>
      <c r="L6029" s="12" t="n">
        <f aca="false">H6029*SUMIFS(syst_chauffage!$K$3:$K$27,syst_chauffage!$B$3:$B$27,D6029,syst_chauffage!$C$3:$C$27,E6029)</f>
        <v>3.00077723502174</v>
      </c>
      <c r="N6029" s="0" t="str">
        <f aca="false">A6029</f>
        <v>Café Hôtel Restaurant</v>
      </c>
      <c r="O6029" s="0" t="str">
        <f aca="false">B6029</f>
        <v>Restaurant</v>
      </c>
      <c r="P6029" s="0" t="str">
        <f aca="false">C6029</f>
        <v>Grand restaurant rapide</v>
      </c>
      <c r="Q6029" s="0" t="str">
        <f aca="false">D6029</f>
        <v>Rooftop performant</v>
      </c>
      <c r="R6029" s="0" t="str">
        <f aca="false">E6029</f>
        <v>Electricité</v>
      </c>
      <c r="S6029" s="0" t="str">
        <f aca="false">F6029</f>
        <v>0226293002</v>
      </c>
      <c r="T6029" s="0" t="str">
        <f aca="false">G6029</f>
        <v>4</v>
      </c>
      <c r="U6029" s="0" t="n">
        <f aca="false">L6029</f>
        <v>3.00077723502174</v>
      </c>
      <c r="V6029" s="0" t="n">
        <f aca="false">K6029</f>
        <v>130.56939968049</v>
      </c>
      <c r="W6029" s="0" t="n">
        <f aca="false">J6029</f>
        <v>792</v>
      </c>
    </row>
    <row r="6030" customFormat="false" ht="12.8" hidden="false" customHeight="false" outlineLevel="0" collapsed="false">
      <c r="A6030" s="0" t="s">
        <v>73</v>
      </c>
      <c r="B6030" s="0" t="s">
        <v>552</v>
      </c>
      <c r="C6030" s="0" t="s">
        <v>568</v>
      </c>
      <c r="D6030" s="0" t="s">
        <v>19</v>
      </c>
      <c r="E6030" s="0" t="s">
        <v>57</v>
      </c>
      <c r="F6030" s="0" t="s">
        <v>569</v>
      </c>
      <c r="G6030" s="0" t="s">
        <v>1612</v>
      </c>
      <c r="H6030" s="0" t="n">
        <v>0.720442141071039</v>
      </c>
      <c r="I6030" s="0" t="n">
        <v>35.858702484033</v>
      </c>
      <c r="J6030" s="0" t="n">
        <v>0</v>
      </c>
      <c r="K6030" s="0" t="n">
        <f aca="false">I6030*SUMIFS(syst_chauffage!$H$3:$H$27,syst_chauffage!$B$3:$B$27,D6030,syst_chauffage!$C$3:$C$27,E6030)</f>
        <v>49.9324067583653</v>
      </c>
      <c r="L6030" s="12" t="n">
        <f aca="false">H6030*SUMIFS(syst_chauffage!$K$3:$K$27,syst_chauffage!$B$3:$B$27,D6030,syst_chauffage!$C$3:$C$27,E6030)</f>
        <v>0.720442141071039</v>
      </c>
      <c r="N6030" s="0" t="str">
        <f aca="false">A6030</f>
        <v>Café Hôtel Restaurant</v>
      </c>
      <c r="O6030" s="0" t="str">
        <f aca="false">B6030</f>
        <v>Restaurant</v>
      </c>
      <c r="P6030" s="0" t="str">
        <f aca="false">C6030</f>
        <v>Grand restaurant traditionnel</v>
      </c>
      <c r="Q6030" s="0" t="str">
        <f aca="false">D6030</f>
        <v>Autre système centralisé</v>
      </c>
      <c r="R6030" s="0" t="str">
        <f aca="false">E6030</f>
        <v>Autres</v>
      </c>
      <c r="S6030" s="0" t="str">
        <f aca="false">F6030</f>
        <v>0226300101</v>
      </c>
      <c r="T6030" s="0" t="str">
        <f aca="false">G6030</f>
        <v>4</v>
      </c>
      <c r="U6030" s="0" t="n">
        <f aca="false">L6030</f>
        <v>0.720442141071039</v>
      </c>
      <c r="V6030" s="0" t="n">
        <f aca="false">K6030</f>
        <v>49.9324067583653</v>
      </c>
      <c r="W6030" s="0" t="n">
        <f aca="false">J6030</f>
        <v>0</v>
      </c>
    </row>
    <row r="6031" customFormat="false" ht="12.8" hidden="false" customHeight="false" outlineLevel="0" collapsed="false">
      <c r="A6031" s="0" t="s">
        <v>73</v>
      </c>
      <c r="B6031" s="0" t="s">
        <v>552</v>
      </c>
      <c r="C6031" s="0" t="s">
        <v>568</v>
      </c>
      <c r="D6031" s="0" t="s">
        <v>19</v>
      </c>
      <c r="E6031" s="0" t="s">
        <v>58</v>
      </c>
      <c r="F6031" s="0" t="s">
        <v>570</v>
      </c>
      <c r="G6031" s="0" t="s">
        <v>1612</v>
      </c>
      <c r="H6031" s="0" t="n">
        <v>0.698451417646905</v>
      </c>
      <c r="I6031" s="0" t="n">
        <v>35.8734963707387</v>
      </c>
      <c r="J6031" s="0" t="n">
        <v>935</v>
      </c>
      <c r="K6031" s="0" t="n">
        <f aca="false">I6031*SUMIFS(syst_chauffage!$H$3:$H$27,syst_chauffage!$B$3:$B$27,D6031,syst_chauffage!$C$3:$C$27,E6031)</f>
        <v>59.0100931518658</v>
      </c>
      <c r="L6031" s="12" t="n">
        <f aca="false">H6031*SUMIFS(syst_chauffage!$K$3:$K$27,syst_chauffage!$B$3:$B$27,D6031,syst_chauffage!$C$3:$C$27,E6031)</f>
        <v>0.698451417646905</v>
      </c>
      <c r="N6031" s="0" t="str">
        <f aca="false">A6031</f>
        <v>Café Hôtel Restaurant</v>
      </c>
      <c r="O6031" s="0" t="str">
        <f aca="false">B6031</f>
        <v>Restaurant</v>
      </c>
      <c r="P6031" s="0" t="str">
        <f aca="false">C6031</f>
        <v>Grand restaurant traditionnel</v>
      </c>
      <c r="Q6031" s="0" t="str">
        <f aca="false">D6031</f>
        <v>Autre système centralisé</v>
      </c>
      <c r="R6031" s="0" t="str">
        <f aca="false">E6031</f>
        <v>Urbain</v>
      </c>
      <c r="S6031" s="0" t="str">
        <f aca="false">F6031</f>
        <v>0226300106</v>
      </c>
      <c r="T6031" s="0" t="str">
        <f aca="false">G6031</f>
        <v>4</v>
      </c>
      <c r="U6031" s="0" t="n">
        <f aca="false">L6031</f>
        <v>0.698451417646905</v>
      </c>
      <c r="V6031" s="0" t="n">
        <f aca="false">K6031</f>
        <v>59.0100931518658</v>
      </c>
      <c r="W6031" s="0" t="n">
        <f aca="false">J6031</f>
        <v>935</v>
      </c>
    </row>
    <row r="6032" customFormat="false" ht="12.8" hidden="false" customHeight="false" outlineLevel="0" collapsed="false">
      <c r="A6032" s="0" t="s">
        <v>73</v>
      </c>
      <c r="B6032" s="0" t="s">
        <v>552</v>
      </c>
      <c r="C6032" s="0" t="s">
        <v>568</v>
      </c>
      <c r="D6032" s="0" t="s">
        <v>22</v>
      </c>
      <c r="E6032" s="0" t="s">
        <v>23</v>
      </c>
      <c r="F6032" s="0" t="s">
        <v>571</v>
      </c>
      <c r="G6032" s="0" t="s">
        <v>1612</v>
      </c>
      <c r="H6032" s="0" t="n">
        <v>0.571482967080969</v>
      </c>
      <c r="I6032" s="0" t="n">
        <v>24.3722343006805</v>
      </c>
      <c r="J6032" s="0" t="n">
        <v>0</v>
      </c>
      <c r="K6032" s="0" t="n">
        <f aca="false">I6032*SUMIFS(syst_chauffage!$H$3:$H$27,syst_chauffage!$B$3:$B$27,D6032,syst_chauffage!$C$3:$C$27,E6032)</f>
        <v>42.9200531792391</v>
      </c>
      <c r="L6032" s="12" t="n">
        <f aca="false">H6032*SUMIFS(syst_chauffage!$K$3:$K$27,syst_chauffage!$B$3:$B$27,D6032,syst_chauffage!$C$3:$C$27,E6032)</f>
        <v>0.571482967080969</v>
      </c>
      <c r="N6032" s="0" t="str">
        <f aca="false">A6032</f>
        <v>Café Hôtel Restaurant</v>
      </c>
      <c r="O6032" s="0" t="str">
        <f aca="false">B6032</f>
        <v>Restaurant</v>
      </c>
      <c r="P6032" s="0" t="str">
        <f aca="false">C6032</f>
        <v>Grand restaurant traditionnel</v>
      </c>
      <c r="Q6032" s="0" t="str">
        <f aca="false">D6032</f>
        <v>Chaudière fioul</v>
      </c>
      <c r="R6032" s="0" t="str">
        <f aca="false">E6032</f>
        <v>Fioul</v>
      </c>
      <c r="S6032" s="0" t="str">
        <f aca="false">F6032</f>
        <v>0226300303</v>
      </c>
      <c r="T6032" s="0" t="str">
        <f aca="false">G6032</f>
        <v>4</v>
      </c>
      <c r="U6032" s="0" t="n">
        <f aca="false">L6032</f>
        <v>0.571482967080969</v>
      </c>
      <c r="V6032" s="0" t="n">
        <f aca="false">K6032</f>
        <v>42.9200531792391</v>
      </c>
      <c r="W6032" s="0" t="n">
        <f aca="false">J6032</f>
        <v>0</v>
      </c>
    </row>
    <row r="6033" customFormat="false" ht="12.8" hidden="false" customHeight="false" outlineLevel="0" collapsed="false">
      <c r="A6033" s="0" t="s">
        <v>73</v>
      </c>
      <c r="B6033" s="0" t="s">
        <v>552</v>
      </c>
      <c r="C6033" s="0" t="s">
        <v>568</v>
      </c>
      <c r="D6033" s="0" t="s">
        <v>13</v>
      </c>
      <c r="E6033" s="0" t="s">
        <v>14</v>
      </c>
      <c r="F6033" s="0" t="s">
        <v>572</v>
      </c>
      <c r="G6033" s="0" t="s">
        <v>1612</v>
      </c>
      <c r="H6033" s="0" t="n">
        <v>0.687177411638383</v>
      </c>
      <c r="I6033" s="0" t="n">
        <v>17.4691744773267</v>
      </c>
      <c r="J6033" s="0" t="n">
        <v>462</v>
      </c>
      <c r="K6033" s="0" t="n">
        <f aca="false">I6033*SUMIFS(syst_chauffage!$H$3:$H$27,syst_chauffage!$B$3:$B$27,D6033,syst_chauffage!$C$3:$C$27,E6033)</f>
        <v>35.2806004249134</v>
      </c>
      <c r="L6033" s="12" t="n">
        <f aca="false">H6033*SUMIFS(syst_chauffage!$K$3:$K$27,syst_chauffage!$B$3:$B$27,D6033,syst_chauffage!$C$3:$C$27,E6033)</f>
        <v>0.687177411638383</v>
      </c>
      <c r="N6033" s="0" t="str">
        <f aca="false">A6033</f>
        <v>Café Hôtel Restaurant</v>
      </c>
      <c r="O6033" s="0" t="str">
        <f aca="false">B6033</f>
        <v>Restaurant</v>
      </c>
      <c r="P6033" s="0" t="str">
        <f aca="false">C6033</f>
        <v>Grand restaurant traditionnel</v>
      </c>
      <c r="Q6033" s="0" t="str">
        <f aca="false">D6033</f>
        <v>Chaudière gaz</v>
      </c>
      <c r="R6033" s="0" t="str">
        <f aca="false">E6033</f>
        <v>Gaz</v>
      </c>
      <c r="S6033" s="0" t="str">
        <f aca="false">F6033</f>
        <v>0226300404</v>
      </c>
      <c r="T6033" s="0" t="str">
        <f aca="false">G6033</f>
        <v>4</v>
      </c>
      <c r="U6033" s="0" t="n">
        <f aca="false">L6033</f>
        <v>0.687177411638383</v>
      </c>
      <c r="V6033" s="0" t="n">
        <f aca="false">K6033</f>
        <v>35.2806004249134</v>
      </c>
      <c r="W6033" s="0" t="n">
        <f aca="false">J6033</f>
        <v>462</v>
      </c>
    </row>
    <row r="6034" customFormat="false" ht="12.8" hidden="false" customHeight="false" outlineLevel="0" collapsed="false">
      <c r="A6034" s="0" t="s">
        <v>73</v>
      </c>
      <c r="B6034" s="0" t="s">
        <v>552</v>
      </c>
      <c r="C6034" s="0" t="s">
        <v>568</v>
      </c>
      <c r="D6034" s="0" t="s">
        <v>29</v>
      </c>
      <c r="E6034" s="0" t="s">
        <v>30</v>
      </c>
      <c r="F6034" s="0" t="s">
        <v>573</v>
      </c>
      <c r="G6034" s="0" t="s">
        <v>1612</v>
      </c>
      <c r="H6034" s="0" t="n">
        <v>0.92</v>
      </c>
      <c r="I6034" s="0" t="n">
        <v>10.4</v>
      </c>
      <c r="J6034" s="0" t="n">
        <v>0</v>
      </c>
      <c r="K6034" s="0" t="n">
        <f aca="false">I6034*SUMIFS(syst_chauffage!$H$3:$H$27,syst_chauffage!$B$3:$B$27,D6034,syst_chauffage!$C$3:$C$27,E6034)</f>
        <v>3</v>
      </c>
      <c r="L6034" s="12" t="n">
        <f aca="false">H6034*SUMIFS(syst_chauffage!$K$3:$K$27,syst_chauffage!$B$3:$B$27,D6034,syst_chauffage!$C$3:$C$27,E6034)</f>
        <v>0.92</v>
      </c>
      <c r="N6034" s="0" t="str">
        <f aca="false">A6034</f>
        <v>Café Hôtel Restaurant</v>
      </c>
      <c r="O6034" s="0" t="str">
        <f aca="false">B6034</f>
        <v>Restaurant</v>
      </c>
      <c r="P6034" s="0" t="str">
        <f aca="false">C6034</f>
        <v>Grand restaurant traditionnel</v>
      </c>
      <c r="Q6034" s="0" t="str">
        <f aca="false">D6034</f>
        <v>Electrique direct</v>
      </c>
      <c r="R6034" s="0" t="str">
        <f aca="false">E6034</f>
        <v>Electricité</v>
      </c>
      <c r="S6034" s="0" t="str">
        <f aca="false">F6034</f>
        <v>0226300602</v>
      </c>
      <c r="T6034" s="0" t="str">
        <f aca="false">G6034</f>
        <v>4</v>
      </c>
      <c r="U6034" s="0" t="n">
        <f aca="false">L6034</f>
        <v>0.92</v>
      </c>
      <c r="V6034" s="0" t="n">
        <f aca="false">K6034</f>
        <v>3</v>
      </c>
      <c r="W6034" s="0" t="n">
        <f aca="false">J6034</f>
        <v>0</v>
      </c>
    </row>
    <row r="6035" customFormat="false" ht="12.8" hidden="false" customHeight="false" outlineLevel="0" collapsed="false">
      <c r="A6035" s="0" t="s">
        <v>73</v>
      </c>
      <c r="B6035" s="0" t="s">
        <v>552</v>
      </c>
      <c r="C6035" s="0" t="s">
        <v>568</v>
      </c>
      <c r="D6035" s="0" t="s">
        <v>36</v>
      </c>
      <c r="E6035" s="0" t="s">
        <v>30</v>
      </c>
      <c r="F6035" s="0" t="s">
        <v>574</v>
      </c>
      <c r="G6035" s="0" t="s">
        <v>1612</v>
      </c>
      <c r="H6035" s="0" t="n">
        <v>2.94489544186046</v>
      </c>
      <c r="I6035" s="0" t="n">
        <v>93.8642236681069</v>
      </c>
      <c r="J6035" s="0" t="n">
        <v>738</v>
      </c>
      <c r="K6035" s="0" t="n">
        <f aca="false">I6035*SUMIFS(syst_chauffage!$H$3:$H$27,syst_chauffage!$B$3:$B$27,D6035,syst_chauffage!$C$3:$C$27,E6035)</f>
        <v>58.0698625043209</v>
      </c>
      <c r="L6035" s="12" t="n">
        <f aca="false">H6035*SUMIFS(syst_chauffage!$K$3:$K$27,syst_chauffage!$B$3:$B$27,D6035,syst_chauffage!$C$3:$C$27,E6035)</f>
        <v>2.47427325480779</v>
      </c>
      <c r="N6035" s="0" t="str">
        <f aca="false">A6035</f>
        <v>Café Hôtel Restaurant</v>
      </c>
      <c r="O6035" s="0" t="str">
        <f aca="false">B6035</f>
        <v>Restaurant</v>
      </c>
      <c r="P6035" s="0" t="str">
        <f aca="false">C6035</f>
        <v>Grand restaurant traditionnel</v>
      </c>
      <c r="Q6035" s="0" t="str">
        <f aca="false">D6035</f>
        <v>PAC</v>
      </c>
      <c r="R6035" s="0" t="str">
        <f aca="false">E6035</f>
        <v>Electricité</v>
      </c>
      <c r="S6035" s="0" t="str">
        <f aca="false">F6035</f>
        <v>0226300902</v>
      </c>
      <c r="T6035" s="0" t="str">
        <f aca="false">G6035</f>
        <v>4</v>
      </c>
      <c r="U6035" s="0" t="n">
        <f aca="false">L6035</f>
        <v>2.47427325480779</v>
      </c>
      <c r="V6035" s="0" t="n">
        <f aca="false">K6035</f>
        <v>58.0698625043209</v>
      </c>
      <c r="W6035" s="0" t="n">
        <f aca="false">J6035</f>
        <v>738</v>
      </c>
    </row>
    <row r="6036" customFormat="false" ht="12.8" hidden="false" customHeight="false" outlineLevel="0" collapsed="false">
      <c r="A6036" s="0" t="s">
        <v>73</v>
      </c>
      <c r="B6036" s="0" t="s">
        <v>552</v>
      </c>
      <c r="C6036" s="0" t="s">
        <v>568</v>
      </c>
      <c r="D6036" s="0" t="s">
        <v>42</v>
      </c>
      <c r="E6036" s="0" t="s">
        <v>30</v>
      </c>
      <c r="F6036" s="0" t="s">
        <v>575</v>
      </c>
      <c r="G6036" s="0" t="s">
        <v>1612</v>
      </c>
      <c r="H6036" s="0" t="n">
        <v>2.80410195348837</v>
      </c>
      <c r="I6036" s="0" t="n">
        <v>45.8042451632165</v>
      </c>
      <c r="J6036" s="0" t="n">
        <v>738</v>
      </c>
      <c r="K6036" s="0" t="n">
        <f aca="false">I6036*SUMIFS(syst_chauffage!$H$3:$H$27,syst_chauffage!$B$3:$B$27,D6036,syst_chauffage!$C$3:$C$27,E6036)</f>
        <v>41.347136475272</v>
      </c>
      <c r="L6036" s="12" t="n">
        <f aca="false">H6036*SUMIFS(syst_chauffage!$K$3:$K$27,syst_chauffage!$B$3:$B$27,D6036,syst_chauffage!$C$3:$C$27,E6036)</f>
        <v>2.49996610303434</v>
      </c>
      <c r="N6036" s="0" t="str">
        <f aca="false">A6036</f>
        <v>Café Hôtel Restaurant</v>
      </c>
      <c r="O6036" s="0" t="str">
        <f aca="false">B6036</f>
        <v>Restaurant</v>
      </c>
      <c r="P6036" s="0" t="str">
        <f aca="false">C6036</f>
        <v>Grand restaurant traditionnel</v>
      </c>
      <c r="Q6036" s="0" t="str">
        <f aca="false">D6036</f>
        <v>Rooftop</v>
      </c>
      <c r="R6036" s="0" t="str">
        <f aca="false">E6036</f>
        <v>Electricité</v>
      </c>
      <c r="S6036" s="0" t="str">
        <f aca="false">F6036</f>
        <v>0226301002</v>
      </c>
      <c r="T6036" s="0" t="str">
        <f aca="false">G6036</f>
        <v>4</v>
      </c>
      <c r="U6036" s="0" t="n">
        <f aca="false">L6036</f>
        <v>2.49996610303434</v>
      </c>
      <c r="V6036" s="0" t="n">
        <f aca="false">K6036</f>
        <v>41.347136475272</v>
      </c>
      <c r="W6036" s="0" t="n">
        <f aca="false">J6036</f>
        <v>738</v>
      </c>
    </row>
    <row r="6037" customFormat="false" ht="12.8" hidden="false" customHeight="false" outlineLevel="0" collapsed="false">
      <c r="A6037" s="0" t="s">
        <v>73</v>
      </c>
      <c r="B6037" s="0" t="s">
        <v>552</v>
      </c>
      <c r="C6037" s="0" t="s">
        <v>568</v>
      </c>
      <c r="D6037" s="0" t="s">
        <v>51</v>
      </c>
      <c r="E6037" s="0" t="s">
        <v>57</v>
      </c>
      <c r="F6037" s="0" t="s">
        <v>576</v>
      </c>
      <c r="G6037" s="0" t="s">
        <v>1612</v>
      </c>
      <c r="H6037" s="0" t="n">
        <v>0.831279393543507</v>
      </c>
      <c r="I6037" s="0" t="n">
        <v>42.6889315286107</v>
      </c>
      <c r="J6037" s="0" t="n">
        <v>0</v>
      </c>
      <c r="K6037" s="0" t="n">
        <f aca="false">I6037*SUMIFS(syst_chauffage!$H$3:$H$27,syst_chauffage!$B$3:$B$27,D6037,syst_chauffage!$C$3:$C$27,E6037)</f>
        <v>90.4516071492314</v>
      </c>
      <c r="L6037" s="12" t="n">
        <f aca="false">H6037*SUMIFS(syst_chauffage!$K$3:$K$27,syst_chauffage!$B$3:$B$27,D6037,syst_chauffage!$C$3:$C$27,E6037)</f>
        <v>0.831279393543507</v>
      </c>
      <c r="N6037" s="0" t="str">
        <f aca="false">A6037</f>
        <v>Café Hôtel Restaurant</v>
      </c>
      <c r="O6037" s="0" t="str">
        <f aca="false">B6037</f>
        <v>Restaurant</v>
      </c>
      <c r="P6037" s="0" t="str">
        <f aca="false">C6037</f>
        <v>Grand restaurant traditionnel</v>
      </c>
      <c r="Q6037" s="0" t="str">
        <f aca="false">D6037</f>
        <v>Autre système centralisé performant</v>
      </c>
      <c r="R6037" s="0" t="str">
        <f aca="false">E6037</f>
        <v>Autres</v>
      </c>
      <c r="S6037" s="0" t="str">
        <f aca="false">F6037</f>
        <v>0226302101</v>
      </c>
      <c r="T6037" s="0" t="str">
        <f aca="false">G6037</f>
        <v>4</v>
      </c>
      <c r="U6037" s="0" t="n">
        <f aca="false">L6037</f>
        <v>0.831279393543507</v>
      </c>
      <c r="V6037" s="0" t="n">
        <f aca="false">K6037</f>
        <v>90.4516071492314</v>
      </c>
      <c r="W6037" s="0" t="n">
        <f aca="false">J6037</f>
        <v>0</v>
      </c>
    </row>
    <row r="6038" customFormat="false" ht="12.8" hidden="false" customHeight="false" outlineLevel="0" collapsed="false">
      <c r="A6038" s="0" t="s">
        <v>73</v>
      </c>
      <c r="B6038" s="0" t="s">
        <v>552</v>
      </c>
      <c r="C6038" s="0" t="s">
        <v>568</v>
      </c>
      <c r="D6038" s="0" t="s">
        <v>51</v>
      </c>
      <c r="E6038" s="0" t="s">
        <v>58</v>
      </c>
      <c r="F6038" s="0" t="s">
        <v>577</v>
      </c>
      <c r="G6038" s="0" t="s">
        <v>1612</v>
      </c>
      <c r="H6038" s="0" t="n">
        <v>0.805905481900275</v>
      </c>
      <c r="I6038" s="0" t="n">
        <v>42.7065432984984</v>
      </c>
      <c r="J6038" s="0" t="n">
        <v>935</v>
      </c>
      <c r="K6038" s="0" t="n">
        <f aca="false">I6038*SUMIFS(syst_chauffage!$H$3:$H$27,syst_chauffage!$B$3:$B$27,D6038,syst_chauffage!$C$3:$C$27,E6038)</f>
        <v>91.1357423429219</v>
      </c>
      <c r="L6038" s="12" t="n">
        <f aca="false">H6038*SUMIFS(syst_chauffage!$K$3:$K$27,syst_chauffage!$B$3:$B$27,D6038,syst_chauffage!$C$3:$C$27,E6038)</f>
        <v>0.805905481900275</v>
      </c>
      <c r="N6038" s="0" t="str">
        <f aca="false">A6038</f>
        <v>Café Hôtel Restaurant</v>
      </c>
      <c r="O6038" s="0" t="str">
        <f aca="false">B6038</f>
        <v>Restaurant</v>
      </c>
      <c r="P6038" s="0" t="str">
        <f aca="false">C6038</f>
        <v>Grand restaurant traditionnel</v>
      </c>
      <c r="Q6038" s="0" t="str">
        <f aca="false">D6038</f>
        <v>Autre système centralisé performant</v>
      </c>
      <c r="R6038" s="0" t="str">
        <f aca="false">E6038</f>
        <v>Urbain</v>
      </c>
      <c r="S6038" s="0" t="str">
        <f aca="false">F6038</f>
        <v>0226302106</v>
      </c>
      <c r="T6038" s="0" t="str">
        <f aca="false">G6038</f>
        <v>4</v>
      </c>
      <c r="U6038" s="0" t="n">
        <f aca="false">L6038</f>
        <v>0.805905481900275</v>
      </c>
      <c r="V6038" s="0" t="n">
        <f aca="false">K6038</f>
        <v>91.1357423429219</v>
      </c>
      <c r="W6038" s="0" t="n">
        <f aca="false">J6038</f>
        <v>935</v>
      </c>
    </row>
    <row r="6039" customFormat="false" ht="12.8" hidden="false" customHeight="false" outlineLevel="0" collapsed="false">
      <c r="A6039" s="0" t="s">
        <v>73</v>
      </c>
      <c r="B6039" s="0" t="s">
        <v>552</v>
      </c>
      <c r="C6039" s="0" t="s">
        <v>568</v>
      </c>
      <c r="D6039" s="0" t="s">
        <v>27</v>
      </c>
      <c r="E6039" s="0" t="s">
        <v>23</v>
      </c>
      <c r="F6039" s="0" t="s">
        <v>578</v>
      </c>
      <c r="G6039" s="0" t="s">
        <v>1612</v>
      </c>
      <c r="H6039" s="0" t="n">
        <v>0.756818940629301</v>
      </c>
      <c r="I6039" s="0" t="n">
        <v>29.0145646436672</v>
      </c>
      <c r="J6039" s="0" t="n">
        <v>1064</v>
      </c>
      <c r="K6039" s="0" t="n">
        <f aca="false">I6039*SUMIFS(syst_chauffage!$H$3:$H$27,syst_chauffage!$B$3:$B$27,D6039,syst_chauffage!$C$3:$C$27,E6039)</f>
        <v>74.4050407491567</v>
      </c>
      <c r="L6039" s="12" t="n">
        <f aca="false">H6039*SUMIFS(syst_chauffage!$K$3:$K$27,syst_chauffage!$B$3:$B$27,D6039,syst_chauffage!$C$3:$C$27,E6039)</f>
        <v>0.756818940629301</v>
      </c>
      <c r="N6039" s="0" t="str">
        <f aca="false">A6039</f>
        <v>Café Hôtel Restaurant</v>
      </c>
      <c r="O6039" s="0" t="str">
        <f aca="false">B6039</f>
        <v>Restaurant</v>
      </c>
      <c r="P6039" s="0" t="str">
        <f aca="false">C6039</f>
        <v>Grand restaurant traditionnel</v>
      </c>
      <c r="Q6039" s="0" t="str">
        <f aca="false">D6039</f>
        <v>Chaudière condensation fioul</v>
      </c>
      <c r="R6039" s="0" t="str">
        <f aca="false">E6039</f>
        <v>Fioul</v>
      </c>
      <c r="S6039" s="0" t="str">
        <f aca="false">F6039</f>
        <v>0226302303</v>
      </c>
      <c r="T6039" s="0" t="str">
        <f aca="false">G6039</f>
        <v>4</v>
      </c>
      <c r="U6039" s="0" t="n">
        <f aca="false">L6039</f>
        <v>0.756818940629301</v>
      </c>
      <c r="V6039" s="0" t="n">
        <f aca="false">K6039</f>
        <v>74.4050407491567</v>
      </c>
      <c r="W6039" s="0" t="n">
        <f aca="false">J6039</f>
        <v>1064</v>
      </c>
    </row>
    <row r="6040" customFormat="false" ht="12.8" hidden="false" customHeight="false" outlineLevel="0" collapsed="false">
      <c r="A6040" s="0" t="s">
        <v>73</v>
      </c>
      <c r="B6040" s="0" t="s">
        <v>552</v>
      </c>
      <c r="C6040" s="0" t="s">
        <v>568</v>
      </c>
      <c r="D6040" s="0" t="s">
        <v>18</v>
      </c>
      <c r="E6040" s="0" t="s">
        <v>14</v>
      </c>
      <c r="F6040" s="0" t="s">
        <v>579</v>
      </c>
      <c r="G6040" s="0" t="s">
        <v>1612</v>
      </c>
      <c r="H6040" s="0" t="n">
        <v>0.984414425847987</v>
      </c>
      <c r="I6040" s="0" t="n">
        <v>20.7966362825318</v>
      </c>
      <c r="J6040" s="0" t="n">
        <v>1064</v>
      </c>
      <c r="K6040" s="0" t="n">
        <f aca="false">I6040*SUMIFS(syst_chauffage!$H$3:$H$27,syst_chauffage!$B$3:$B$27,D6040,syst_chauffage!$C$3:$C$27,E6040)</f>
        <v>56.6693556889124</v>
      </c>
      <c r="L6040" s="12" t="n">
        <f aca="false">H6040*SUMIFS(syst_chauffage!$K$3:$K$27,syst_chauffage!$B$3:$B$27,D6040,syst_chauffage!$C$3:$C$27,E6040)</f>
        <v>0.956306332775018</v>
      </c>
      <c r="N6040" s="0" t="str">
        <f aca="false">A6040</f>
        <v>Café Hôtel Restaurant</v>
      </c>
      <c r="O6040" s="0" t="str">
        <f aca="false">B6040</f>
        <v>Restaurant</v>
      </c>
      <c r="P6040" s="0" t="str">
        <f aca="false">C6040</f>
        <v>Grand restaurant traditionnel</v>
      </c>
      <c r="Q6040" s="0" t="str">
        <f aca="false">D6040</f>
        <v>Chaudière condensation gaz</v>
      </c>
      <c r="R6040" s="0" t="str">
        <f aca="false">E6040</f>
        <v>Gaz</v>
      </c>
      <c r="S6040" s="0" t="str">
        <f aca="false">F6040</f>
        <v>0226302404</v>
      </c>
      <c r="T6040" s="0" t="str">
        <f aca="false">G6040</f>
        <v>4</v>
      </c>
      <c r="U6040" s="0" t="n">
        <f aca="false">L6040</f>
        <v>0.956306332775018</v>
      </c>
      <c r="V6040" s="0" t="n">
        <f aca="false">K6040</f>
        <v>56.6693556889124</v>
      </c>
      <c r="W6040" s="0" t="n">
        <f aca="false">J6040</f>
        <v>1064</v>
      </c>
    </row>
    <row r="6041" customFormat="false" ht="12.8" hidden="false" customHeight="false" outlineLevel="0" collapsed="false">
      <c r="A6041" s="0" t="s">
        <v>73</v>
      </c>
      <c r="B6041" s="0" t="s">
        <v>552</v>
      </c>
      <c r="C6041" s="0" t="s">
        <v>568</v>
      </c>
      <c r="D6041" s="0" t="s">
        <v>32</v>
      </c>
      <c r="E6041" s="0" t="s">
        <v>30</v>
      </c>
      <c r="F6041" s="0" t="s">
        <v>580</v>
      </c>
      <c r="G6041" s="0" t="s">
        <v>1612</v>
      </c>
      <c r="H6041" s="0" t="n">
        <v>1</v>
      </c>
      <c r="I6041" s="0" t="n">
        <v>12</v>
      </c>
      <c r="J6041" s="0" t="n">
        <v>0</v>
      </c>
      <c r="K6041" s="0" t="n">
        <f aca="false">I6041*SUMIFS(syst_chauffage!$H$3:$H$27,syst_chauffage!$B$3:$B$27,D6041,syst_chauffage!$C$3:$C$27,E6041)</f>
        <v>12</v>
      </c>
      <c r="L6041" s="12" t="n">
        <f aca="false">H6041*SUMIFS(syst_chauffage!$K$3:$K$27,syst_chauffage!$B$3:$B$27,D6041,syst_chauffage!$C$3:$C$27,E6041)</f>
        <v>1</v>
      </c>
      <c r="N6041" s="0" t="str">
        <f aca="false">A6041</f>
        <v>Café Hôtel Restaurant</v>
      </c>
      <c r="O6041" s="0" t="str">
        <f aca="false">B6041</f>
        <v>Restaurant</v>
      </c>
      <c r="P6041" s="0" t="str">
        <f aca="false">C6041</f>
        <v>Grand restaurant traditionnel</v>
      </c>
      <c r="Q6041" s="0" t="str">
        <f aca="false">D6041</f>
        <v>Electrique direct performant</v>
      </c>
      <c r="R6041" s="0" t="str">
        <f aca="false">E6041</f>
        <v>Electricité</v>
      </c>
      <c r="S6041" s="0" t="str">
        <f aca="false">F6041</f>
        <v>0226302602</v>
      </c>
      <c r="T6041" s="0" t="str">
        <f aca="false">G6041</f>
        <v>4</v>
      </c>
      <c r="U6041" s="0" t="n">
        <f aca="false">L6041</f>
        <v>1</v>
      </c>
      <c r="V6041" s="0" t="n">
        <f aca="false">K6041</f>
        <v>12</v>
      </c>
      <c r="W6041" s="0" t="n">
        <f aca="false">J6041</f>
        <v>0</v>
      </c>
    </row>
    <row r="6042" customFormat="false" ht="12.8" hidden="false" customHeight="false" outlineLevel="0" collapsed="false">
      <c r="A6042" s="0" t="s">
        <v>73</v>
      </c>
      <c r="B6042" s="0" t="s">
        <v>552</v>
      </c>
      <c r="C6042" s="0" t="s">
        <v>568</v>
      </c>
      <c r="D6042" s="0" t="s">
        <v>38</v>
      </c>
      <c r="E6042" s="0" t="s">
        <v>30</v>
      </c>
      <c r="F6042" s="0" t="s">
        <v>581</v>
      </c>
      <c r="G6042" s="0" t="s">
        <v>1612</v>
      </c>
      <c r="H6042" s="0" t="n">
        <v>3.39795627906976</v>
      </c>
      <c r="I6042" s="0" t="n">
        <v>111.743123414413</v>
      </c>
      <c r="J6042" s="0" t="n">
        <v>792</v>
      </c>
      <c r="K6042" s="0" t="n">
        <f aca="false">I6042*SUMIFS(syst_chauffage!$H$3:$H$27,syst_chauffage!$B$3:$B$27,D6042,syst_chauffage!$C$3:$C$27,E6042)</f>
        <v>112.949256562014</v>
      </c>
      <c r="L6042" s="12" t="n">
        <f aca="false">H6042*SUMIFS(syst_chauffage!$K$3:$K$27,syst_chauffage!$B$3:$B$27,D6042,syst_chauffage!$C$3:$C$27,E6042)</f>
        <v>3.03986496519792</v>
      </c>
      <c r="N6042" s="0" t="str">
        <f aca="false">A6042</f>
        <v>Café Hôtel Restaurant</v>
      </c>
      <c r="O6042" s="0" t="str">
        <f aca="false">B6042</f>
        <v>Restaurant</v>
      </c>
      <c r="P6042" s="0" t="str">
        <f aca="false">C6042</f>
        <v>Grand restaurant traditionnel</v>
      </c>
      <c r="Q6042" s="0" t="str">
        <f aca="false">D6042</f>
        <v>PAC performant</v>
      </c>
      <c r="R6042" s="0" t="str">
        <f aca="false">E6042</f>
        <v>Electricité</v>
      </c>
      <c r="S6042" s="0" t="str">
        <f aca="false">F6042</f>
        <v>0226302902</v>
      </c>
      <c r="T6042" s="0" t="str">
        <f aca="false">G6042</f>
        <v>4</v>
      </c>
      <c r="U6042" s="0" t="n">
        <f aca="false">L6042</f>
        <v>3.03986496519792</v>
      </c>
      <c r="V6042" s="0" t="n">
        <f aca="false">K6042</f>
        <v>112.949256562014</v>
      </c>
      <c r="W6042" s="0" t="n">
        <f aca="false">J6042</f>
        <v>792</v>
      </c>
    </row>
    <row r="6043" customFormat="false" ht="12.8" hidden="false" customHeight="false" outlineLevel="0" collapsed="false">
      <c r="A6043" s="0" t="s">
        <v>73</v>
      </c>
      <c r="B6043" s="0" t="s">
        <v>552</v>
      </c>
      <c r="C6043" s="0" t="s">
        <v>568</v>
      </c>
      <c r="D6043" s="0" t="s">
        <v>46</v>
      </c>
      <c r="E6043" s="0" t="s">
        <v>30</v>
      </c>
      <c r="F6043" s="0" t="s">
        <v>582</v>
      </c>
      <c r="G6043" s="0" t="s">
        <v>1612</v>
      </c>
      <c r="H6043" s="0" t="n">
        <v>3.32861023255814</v>
      </c>
      <c r="I6043" s="0" t="n">
        <v>54.5288632895435</v>
      </c>
      <c r="J6043" s="0" t="n">
        <v>792</v>
      </c>
      <c r="K6043" s="0" t="n">
        <f aca="false">I6043*SUMIFS(syst_chauffage!$H$3:$H$27,syst_chauffage!$B$3:$B$27,D6043,syst_chauffage!$C$3:$C$27,E6043)</f>
        <v>94.6025329387471</v>
      </c>
      <c r="L6043" s="12" t="n">
        <f aca="false">H6043*SUMIFS(syst_chauffage!$K$3:$K$27,syst_chauffage!$B$3:$B$27,D6043,syst_chauffage!$C$3:$C$27,E6043)</f>
        <v>3.00077723502174</v>
      </c>
      <c r="N6043" s="0" t="str">
        <f aca="false">A6043</f>
        <v>Café Hôtel Restaurant</v>
      </c>
      <c r="O6043" s="0" t="str">
        <f aca="false">B6043</f>
        <v>Restaurant</v>
      </c>
      <c r="P6043" s="0" t="str">
        <f aca="false">C6043</f>
        <v>Grand restaurant traditionnel</v>
      </c>
      <c r="Q6043" s="0" t="str">
        <f aca="false">D6043</f>
        <v>Rooftop performant</v>
      </c>
      <c r="R6043" s="0" t="str">
        <f aca="false">E6043</f>
        <v>Electricité</v>
      </c>
      <c r="S6043" s="0" t="str">
        <f aca="false">F6043</f>
        <v>0226303002</v>
      </c>
      <c r="T6043" s="0" t="str">
        <f aca="false">G6043</f>
        <v>4</v>
      </c>
      <c r="U6043" s="0" t="n">
        <f aca="false">L6043</f>
        <v>3.00077723502174</v>
      </c>
      <c r="V6043" s="0" t="n">
        <f aca="false">K6043</f>
        <v>94.6025329387471</v>
      </c>
      <c r="W6043" s="0" t="n">
        <f aca="false">J6043</f>
        <v>792</v>
      </c>
    </row>
    <row r="6044" customFormat="false" ht="12.8" hidden="false" customHeight="false" outlineLevel="0" collapsed="false">
      <c r="A6044" s="0" t="s">
        <v>73</v>
      </c>
      <c r="B6044" s="0" t="s">
        <v>552</v>
      </c>
      <c r="C6044" s="0" t="s">
        <v>583</v>
      </c>
      <c r="D6044" s="0" t="s">
        <v>19</v>
      </c>
      <c r="E6044" s="0" t="s">
        <v>57</v>
      </c>
      <c r="F6044" s="0" t="s">
        <v>584</v>
      </c>
      <c r="G6044" s="0" t="s">
        <v>1612</v>
      </c>
      <c r="H6044" s="0" t="n">
        <v>0.731296597609838</v>
      </c>
      <c r="I6044" s="0" t="n">
        <v>77.469</v>
      </c>
      <c r="J6044" s="0" t="n">
        <v>0</v>
      </c>
      <c r="K6044" s="0" t="n">
        <f aca="false">I6044*SUMIFS(syst_chauffage!$H$3:$H$27,syst_chauffage!$B$3:$B$27,D6044,syst_chauffage!$C$3:$C$27,E6044)</f>
        <v>107.8737754353</v>
      </c>
      <c r="L6044" s="12" t="n">
        <f aca="false">H6044*SUMIFS(syst_chauffage!$K$3:$K$27,syst_chauffage!$B$3:$B$27,D6044,syst_chauffage!$C$3:$C$27,E6044)</f>
        <v>0.731296597609838</v>
      </c>
      <c r="N6044" s="0" t="str">
        <f aca="false">A6044</f>
        <v>Café Hôtel Restaurant</v>
      </c>
      <c r="O6044" s="0" t="str">
        <f aca="false">B6044</f>
        <v>Restaurant</v>
      </c>
      <c r="P6044" s="0" t="str">
        <f aca="false">C6044</f>
        <v>Petit restaurant rapide</v>
      </c>
      <c r="Q6044" s="0" t="str">
        <f aca="false">D6044</f>
        <v>Autre système centralisé</v>
      </c>
      <c r="R6044" s="0" t="str">
        <f aca="false">E6044</f>
        <v>Autres</v>
      </c>
      <c r="S6044" s="0" t="str">
        <f aca="false">F6044</f>
        <v>0226770101</v>
      </c>
      <c r="T6044" s="0" t="str">
        <f aca="false">G6044</f>
        <v>4</v>
      </c>
      <c r="U6044" s="0" t="n">
        <f aca="false">L6044</f>
        <v>0.731296597609838</v>
      </c>
      <c r="V6044" s="0" t="n">
        <f aca="false">K6044</f>
        <v>107.8737754353</v>
      </c>
      <c r="W6044" s="0" t="n">
        <f aca="false">J6044</f>
        <v>0</v>
      </c>
    </row>
    <row r="6045" customFormat="false" ht="12.8" hidden="false" customHeight="false" outlineLevel="0" collapsed="false">
      <c r="A6045" s="0" t="s">
        <v>73</v>
      </c>
      <c r="B6045" s="0" t="s">
        <v>552</v>
      </c>
      <c r="C6045" s="0" t="s">
        <v>583</v>
      </c>
      <c r="D6045" s="0" t="s">
        <v>19</v>
      </c>
      <c r="E6045" s="0" t="s">
        <v>58</v>
      </c>
      <c r="F6045" s="0" t="s">
        <v>585</v>
      </c>
      <c r="G6045" s="0" t="s">
        <v>1612</v>
      </c>
      <c r="H6045" s="0" t="n">
        <v>0.70631871745058</v>
      </c>
      <c r="I6045" s="0" t="n">
        <v>77.469</v>
      </c>
      <c r="J6045" s="0" t="n">
        <v>935</v>
      </c>
      <c r="K6045" s="0" t="n">
        <f aca="false">I6045*SUMIFS(syst_chauffage!$H$3:$H$27,syst_chauffage!$B$3:$B$27,D6045,syst_chauffage!$C$3:$C$27,E6045)</f>
        <v>127.432599798405</v>
      </c>
      <c r="L6045" s="12" t="n">
        <f aca="false">H6045*SUMIFS(syst_chauffage!$K$3:$K$27,syst_chauffage!$B$3:$B$27,D6045,syst_chauffage!$C$3:$C$27,E6045)</f>
        <v>0.70631871745058</v>
      </c>
      <c r="N6045" s="0" t="str">
        <f aca="false">A6045</f>
        <v>Café Hôtel Restaurant</v>
      </c>
      <c r="O6045" s="0" t="str">
        <f aca="false">B6045</f>
        <v>Restaurant</v>
      </c>
      <c r="P6045" s="0" t="str">
        <f aca="false">C6045</f>
        <v>Petit restaurant rapide</v>
      </c>
      <c r="Q6045" s="0" t="str">
        <f aca="false">D6045</f>
        <v>Autre système centralisé</v>
      </c>
      <c r="R6045" s="0" t="str">
        <f aca="false">E6045</f>
        <v>Urbain</v>
      </c>
      <c r="S6045" s="0" t="str">
        <f aca="false">F6045</f>
        <v>0226770106</v>
      </c>
      <c r="T6045" s="0" t="str">
        <f aca="false">G6045</f>
        <v>4</v>
      </c>
      <c r="U6045" s="0" t="n">
        <f aca="false">L6045</f>
        <v>0.70631871745058</v>
      </c>
      <c r="V6045" s="0" t="n">
        <f aca="false">K6045</f>
        <v>127.432599798405</v>
      </c>
      <c r="W6045" s="0" t="n">
        <f aca="false">J6045</f>
        <v>935</v>
      </c>
    </row>
    <row r="6046" customFormat="false" ht="12.8" hidden="false" customHeight="false" outlineLevel="0" collapsed="false">
      <c r="A6046" s="0" t="s">
        <v>73</v>
      </c>
      <c r="B6046" s="0" t="s">
        <v>552</v>
      </c>
      <c r="C6046" s="0" t="s">
        <v>583</v>
      </c>
      <c r="D6046" s="0" t="s">
        <v>22</v>
      </c>
      <c r="E6046" s="0" t="s">
        <v>23</v>
      </c>
      <c r="F6046" s="0" t="s">
        <v>586</v>
      </c>
      <c r="G6046" s="0" t="s">
        <v>1612</v>
      </c>
      <c r="H6046" s="0" t="n">
        <v>0.554107504523336</v>
      </c>
      <c r="I6046" s="0" t="n">
        <v>84.32592</v>
      </c>
      <c r="J6046" s="0" t="n">
        <v>0</v>
      </c>
      <c r="K6046" s="0" t="n">
        <f aca="false">I6046*SUMIFS(syst_chauffage!$H$3:$H$27,syst_chauffage!$B$3:$B$27,D6046,syst_chauffage!$C$3:$C$27,E6046)</f>
        <v>148.499843146806</v>
      </c>
      <c r="L6046" s="12" t="n">
        <f aca="false">H6046*SUMIFS(syst_chauffage!$K$3:$K$27,syst_chauffage!$B$3:$B$27,D6046,syst_chauffage!$C$3:$C$27,E6046)</f>
        <v>0.554107504523336</v>
      </c>
      <c r="N6046" s="0" t="str">
        <f aca="false">A6046</f>
        <v>Café Hôtel Restaurant</v>
      </c>
      <c r="O6046" s="0" t="str">
        <f aca="false">B6046</f>
        <v>Restaurant</v>
      </c>
      <c r="P6046" s="0" t="str">
        <f aca="false">C6046</f>
        <v>Petit restaurant rapide</v>
      </c>
      <c r="Q6046" s="0" t="str">
        <f aca="false">D6046</f>
        <v>Chaudière fioul</v>
      </c>
      <c r="R6046" s="0" t="str">
        <f aca="false">E6046</f>
        <v>Fioul</v>
      </c>
      <c r="S6046" s="0" t="str">
        <f aca="false">F6046</f>
        <v>0226770303</v>
      </c>
      <c r="T6046" s="0" t="str">
        <f aca="false">G6046</f>
        <v>4</v>
      </c>
      <c r="U6046" s="0" t="n">
        <f aca="false">L6046</f>
        <v>0.554107504523336</v>
      </c>
      <c r="V6046" s="0" t="n">
        <f aca="false">K6046</f>
        <v>148.499843146806</v>
      </c>
      <c r="W6046" s="0" t="n">
        <f aca="false">J6046</f>
        <v>0</v>
      </c>
    </row>
    <row r="6047" customFormat="false" ht="12.8" hidden="false" customHeight="false" outlineLevel="0" collapsed="false">
      <c r="A6047" s="0" t="s">
        <v>73</v>
      </c>
      <c r="B6047" s="0" t="s">
        <v>552</v>
      </c>
      <c r="C6047" s="0" t="s">
        <v>583</v>
      </c>
      <c r="D6047" s="0" t="s">
        <v>13</v>
      </c>
      <c r="E6047" s="0" t="s">
        <v>14</v>
      </c>
      <c r="F6047" s="0" t="s">
        <v>587</v>
      </c>
      <c r="G6047" s="0" t="s">
        <v>1612</v>
      </c>
      <c r="H6047" s="0" t="n">
        <v>0.669811894775165</v>
      </c>
      <c r="I6047" s="0" t="n">
        <v>84.32592</v>
      </c>
      <c r="J6047" s="0" t="n">
        <v>392</v>
      </c>
      <c r="K6047" s="0" t="n">
        <f aca="false">I6047*SUMIFS(syst_chauffage!$H$3:$H$27,syst_chauffage!$B$3:$B$27,D6047,syst_chauffage!$C$3:$C$27,E6047)</f>
        <v>170.303931238683</v>
      </c>
      <c r="L6047" s="12" t="n">
        <f aca="false">H6047*SUMIFS(syst_chauffage!$K$3:$K$27,syst_chauffage!$B$3:$B$27,D6047,syst_chauffage!$C$3:$C$27,E6047)</f>
        <v>0.669811894775165</v>
      </c>
      <c r="N6047" s="0" t="str">
        <f aca="false">A6047</f>
        <v>Café Hôtel Restaurant</v>
      </c>
      <c r="O6047" s="0" t="str">
        <f aca="false">B6047</f>
        <v>Restaurant</v>
      </c>
      <c r="P6047" s="0" t="str">
        <f aca="false">C6047</f>
        <v>Petit restaurant rapide</v>
      </c>
      <c r="Q6047" s="0" t="str">
        <f aca="false">D6047</f>
        <v>Chaudière gaz</v>
      </c>
      <c r="R6047" s="0" t="str">
        <f aca="false">E6047</f>
        <v>Gaz</v>
      </c>
      <c r="S6047" s="0" t="str">
        <f aca="false">F6047</f>
        <v>0226770404</v>
      </c>
      <c r="T6047" s="0" t="str">
        <f aca="false">G6047</f>
        <v>4</v>
      </c>
      <c r="U6047" s="0" t="n">
        <f aca="false">L6047</f>
        <v>0.669811894775165</v>
      </c>
      <c r="V6047" s="0" t="n">
        <f aca="false">K6047</f>
        <v>170.303931238683</v>
      </c>
      <c r="W6047" s="0" t="n">
        <f aca="false">J6047</f>
        <v>392</v>
      </c>
    </row>
    <row r="6048" customFormat="false" ht="12.8" hidden="false" customHeight="false" outlineLevel="0" collapsed="false">
      <c r="A6048" s="0" t="s">
        <v>73</v>
      </c>
      <c r="B6048" s="0" t="s">
        <v>552</v>
      </c>
      <c r="C6048" s="0" t="s">
        <v>583</v>
      </c>
      <c r="D6048" s="0" t="s">
        <v>29</v>
      </c>
      <c r="E6048" s="0" t="s">
        <v>30</v>
      </c>
      <c r="F6048" s="0" t="s">
        <v>588</v>
      </c>
      <c r="G6048" s="0" t="s">
        <v>1612</v>
      </c>
      <c r="H6048" s="0" t="n">
        <v>0.92</v>
      </c>
      <c r="I6048" s="0" t="n">
        <v>10.4</v>
      </c>
      <c r="J6048" s="0" t="n">
        <v>0</v>
      </c>
      <c r="K6048" s="0" t="n">
        <f aca="false">I6048*SUMIFS(syst_chauffage!$H$3:$H$27,syst_chauffage!$B$3:$B$27,D6048,syst_chauffage!$C$3:$C$27,E6048)</f>
        <v>3</v>
      </c>
      <c r="L6048" s="12" t="n">
        <f aca="false">H6048*SUMIFS(syst_chauffage!$K$3:$K$27,syst_chauffage!$B$3:$B$27,D6048,syst_chauffage!$C$3:$C$27,E6048)</f>
        <v>0.92</v>
      </c>
      <c r="N6048" s="0" t="str">
        <f aca="false">A6048</f>
        <v>Café Hôtel Restaurant</v>
      </c>
      <c r="O6048" s="0" t="str">
        <f aca="false">B6048</f>
        <v>Restaurant</v>
      </c>
      <c r="P6048" s="0" t="str">
        <f aca="false">C6048</f>
        <v>Petit restaurant rapide</v>
      </c>
      <c r="Q6048" s="0" t="str">
        <f aca="false">D6048</f>
        <v>Electrique direct</v>
      </c>
      <c r="R6048" s="0" t="str">
        <f aca="false">E6048</f>
        <v>Electricité</v>
      </c>
      <c r="S6048" s="0" t="str">
        <f aca="false">F6048</f>
        <v>0226770602</v>
      </c>
      <c r="T6048" s="0" t="str">
        <f aca="false">G6048</f>
        <v>4</v>
      </c>
      <c r="U6048" s="0" t="n">
        <f aca="false">L6048</f>
        <v>0.92</v>
      </c>
      <c r="V6048" s="0" t="n">
        <f aca="false">K6048</f>
        <v>3</v>
      </c>
      <c r="W6048" s="0" t="n">
        <f aca="false">J6048</f>
        <v>0</v>
      </c>
    </row>
    <row r="6049" customFormat="false" ht="12.8" hidden="false" customHeight="false" outlineLevel="0" collapsed="false">
      <c r="A6049" s="0" t="s">
        <v>73</v>
      </c>
      <c r="B6049" s="0" t="s">
        <v>552</v>
      </c>
      <c r="C6049" s="0" t="s">
        <v>583</v>
      </c>
      <c r="D6049" s="0" t="s">
        <v>36</v>
      </c>
      <c r="E6049" s="0" t="s">
        <v>30</v>
      </c>
      <c r="F6049" s="0" t="s">
        <v>589</v>
      </c>
      <c r="G6049" s="0" t="s">
        <v>1612</v>
      </c>
      <c r="H6049" s="0" t="n">
        <v>2.94489544186046</v>
      </c>
      <c r="I6049" s="0" t="n">
        <v>49.4339252735619</v>
      </c>
      <c r="J6049" s="0" t="n">
        <v>738</v>
      </c>
      <c r="K6049" s="0" t="n">
        <f aca="false">I6049*SUMIFS(syst_chauffage!$H$3:$H$27,syst_chauffage!$B$3:$B$27,D6049,syst_chauffage!$C$3:$C$27,E6049)</f>
        <v>30.5826984073804</v>
      </c>
      <c r="L6049" s="12" t="n">
        <f aca="false">H6049*SUMIFS(syst_chauffage!$K$3:$K$27,syst_chauffage!$B$3:$B$27,D6049,syst_chauffage!$C$3:$C$27,E6049)</f>
        <v>2.47427325480779</v>
      </c>
      <c r="N6049" s="0" t="str">
        <f aca="false">A6049</f>
        <v>Café Hôtel Restaurant</v>
      </c>
      <c r="O6049" s="0" t="str">
        <f aca="false">B6049</f>
        <v>Restaurant</v>
      </c>
      <c r="P6049" s="0" t="str">
        <f aca="false">C6049</f>
        <v>Petit restaurant rapide</v>
      </c>
      <c r="Q6049" s="0" t="str">
        <f aca="false">D6049</f>
        <v>PAC</v>
      </c>
      <c r="R6049" s="0" t="str">
        <f aca="false">E6049</f>
        <v>Electricité</v>
      </c>
      <c r="S6049" s="0" t="str">
        <f aca="false">F6049</f>
        <v>0226770902</v>
      </c>
      <c r="T6049" s="0" t="str">
        <f aca="false">G6049</f>
        <v>4</v>
      </c>
      <c r="U6049" s="0" t="n">
        <f aca="false">L6049</f>
        <v>2.47427325480779</v>
      </c>
      <c r="V6049" s="0" t="n">
        <f aca="false">K6049</f>
        <v>30.5826984073804</v>
      </c>
      <c r="W6049" s="0" t="n">
        <f aca="false">J6049</f>
        <v>738</v>
      </c>
    </row>
    <row r="6050" customFormat="false" ht="12.8" hidden="false" customHeight="false" outlineLevel="0" collapsed="false">
      <c r="A6050" s="0" t="s">
        <v>73</v>
      </c>
      <c r="B6050" s="0" t="s">
        <v>552</v>
      </c>
      <c r="C6050" s="0" t="s">
        <v>583</v>
      </c>
      <c r="D6050" s="0" t="s">
        <v>42</v>
      </c>
      <c r="E6050" s="0" t="s">
        <v>30</v>
      </c>
      <c r="F6050" s="0" t="s">
        <v>590</v>
      </c>
      <c r="G6050" s="0" t="s">
        <v>1612</v>
      </c>
      <c r="H6050" s="0" t="n">
        <v>2.80410195348837</v>
      </c>
      <c r="I6050" s="0" t="n">
        <v>139.71027</v>
      </c>
      <c r="J6050" s="0" t="n">
        <v>738</v>
      </c>
      <c r="K6050" s="0" t="n">
        <f aca="false">I6050*SUMIFS(syst_chauffage!$H$3:$H$27,syst_chauffage!$B$3:$B$27,D6050,syst_chauffage!$C$3:$C$27,E6050)</f>
        <v>126.11537598978</v>
      </c>
      <c r="L6050" s="12" t="n">
        <f aca="false">H6050*SUMIFS(syst_chauffage!$K$3:$K$27,syst_chauffage!$B$3:$B$27,D6050,syst_chauffage!$C$3:$C$27,E6050)</f>
        <v>2.49996610303434</v>
      </c>
      <c r="N6050" s="0" t="str">
        <f aca="false">A6050</f>
        <v>Café Hôtel Restaurant</v>
      </c>
      <c r="O6050" s="0" t="str">
        <f aca="false">B6050</f>
        <v>Restaurant</v>
      </c>
      <c r="P6050" s="0" t="str">
        <f aca="false">C6050</f>
        <v>Petit restaurant rapide</v>
      </c>
      <c r="Q6050" s="0" t="str">
        <f aca="false">D6050</f>
        <v>Rooftop</v>
      </c>
      <c r="R6050" s="0" t="str">
        <f aca="false">E6050</f>
        <v>Electricité</v>
      </c>
      <c r="S6050" s="0" t="str">
        <f aca="false">F6050</f>
        <v>0226771002</v>
      </c>
      <c r="T6050" s="0" t="str">
        <f aca="false">G6050</f>
        <v>4</v>
      </c>
      <c r="U6050" s="0" t="n">
        <f aca="false">L6050</f>
        <v>2.49996610303434</v>
      </c>
      <c r="V6050" s="0" t="n">
        <f aca="false">K6050</f>
        <v>126.11537598978</v>
      </c>
      <c r="W6050" s="0" t="n">
        <f aca="false">J6050</f>
        <v>738</v>
      </c>
    </row>
    <row r="6051" customFormat="false" ht="12.8" hidden="false" customHeight="false" outlineLevel="0" collapsed="false">
      <c r="A6051" s="0" t="s">
        <v>73</v>
      </c>
      <c r="B6051" s="0" t="s">
        <v>552</v>
      </c>
      <c r="C6051" s="0" t="s">
        <v>583</v>
      </c>
      <c r="D6051" s="0" t="s">
        <v>51</v>
      </c>
      <c r="E6051" s="0" t="s">
        <v>57</v>
      </c>
      <c r="F6051" s="0" t="s">
        <v>591</v>
      </c>
      <c r="G6051" s="0" t="s">
        <v>1612</v>
      </c>
      <c r="H6051" s="0" t="n">
        <v>0.84380376647289</v>
      </c>
      <c r="I6051" s="0" t="n">
        <v>92.225</v>
      </c>
      <c r="J6051" s="0" t="n">
        <v>0</v>
      </c>
      <c r="K6051" s="0" t="n">
        <f aca="false">I6051*SUMIFS(syst_chauffage!$H$3:$H$27,syst_chauffage!$B$3:$B$27,D6051,syst_chauffage!$C$3:$C$27,E6051)</f>
        <v>195.411296807628</v>
      </c>
      <c r="L6051" s="12" t="n">
        <f aca="false">H6051*SUMIFS(syst_chauffage!$K$3:$K$27,syst_chauffage!$B$3:$B$27,D6051,syst_chauffage!$C$3:$C$27,E6051)</f>
        <v>0.84380376647289</v>
      </c>
      <c r="N6051" s="0" t="str">
        <f aca="false">A6051</f>
        <v>Café Hôtel Restaurant</v>
      </c>
      <c r="O6051" s="0" t="str">
        <f aca="false">B6051</f>
        <v>Restaurant</v>
      </c>
      <c r="P6051" s="0" t="str">
        <f aca="false">C6051</f>
        <v>Petit restaurant rapide</v>
      </c>
      <c r="Q6051" s="0" t="str">
        <f aca="false">D6051</f>
        <v>Autre système centralisé performant</v>
      </c>
      <c r="R6051" s="0" t="str">
        <f aca="false">E6051</f>
        <v>Autres</v>
      </c>
      <c r="S6051" s="0" t="str">
        <f aca="false">F6051</f>
        <v>0226772101</v>
      </c>
      <c r="T6051" s="0" t="str">
        <f aca="false">G6051</f>
        <v>4</v>
      </c>
      <c r="U6051" s="0" t="n">
        <f aca="false">L6051</f>
        <v>0.84380376647289</v>
      </c>
      <c r="V6051" s="0" t="n">
        <f aca="false">K6051</f>
        <v>195.411296807628</v>
      </c>
      <c r="W6051" s="0" t="n">
        <f aca="false">J6051</f>
        <v>0</v>
      </c>
    </row>
    <row r="6052" customFormat="false" ht="12.8" hidden="false" customHeight="false" outlineLevel="0" collapsed="false">
      <c r="A6052" s="0" t="s">
        <v>73</v>
      </c>
      <c r="B6052" s="0" t="s">
        <v>552</v>
      </c>
      <c r="C6052" s="0" t="s">
        <v>583</v>
      </c>
      <c r="D6052" s="0" t="s">
        <v>51</v>
      </c>
      <c r="E6052" s="0" t="s">
        <v>58</v>
      </c>
      <c r="F6052" s="0" t="s">
        <v>592</v>
      </c>
      <c r="G6052" s="0" t="s">
        <v>1612</v>
      </c>
      <c r="H6052" s="0" t="n">
        <v>0.8149831355199</v>
      </c>
      <c r="I6052" s="0" t="n">
        <v>92.225</v>
      </c>
      <c r="J6052" s="0" t="n">
        <v>935</v>
      </c>
      <c r="K6052" s="0" t="n">
        <f aca="false">I6052*SUMIFS(syst_chauffage!$H$3:$H$27,syst_chauffage!$B$3:$B$27,D6052,syst_chauffage!$C$3:$C$27,E6052)</f>
        <v>196.8081045293</v>
      </c>
      <c r="L6052" s="12" t="n">
        <f aca="false">H6052*SUMIFS(syst_chauffage!$K$3:$K$27,syst_chauffage!$B$3:$B$27,D6052,syst_chauffage!$C$3:$C$27,E6052)</f>
        <v>0.8149831355199</v>
      </c>
      <c r="N6052" s="0" t="str">
        <f aca="false">A6052</f>
        <v>Café Hôtel Restaurant</v>
      </c>
      <c r="O6052" s="0" t="str">
        <f aca="false">B6052</f>
        <v>Restaurant</v>
      </c>
      <c r="P6052" s="0" t="str">
        <f aca="false">C6052</f>
        <v>Petit restaurant rapide</v>
      </c>
      <c r="Q6052" s="0" t="str">
        <f aca="false">D6052</f>
        <v>Autre système centralisé performant</v>
      </c>
      <c r="R6052" s="0" t="str">
        <f aca="false">E6052</f>
        <v>Urbain</v>
      </c>
      <c r="S6052" s="0" t="str">
        <f aca="false">F6052</f>
        <v>0226772106</v>
      </c>
      <c r="T6052" s="0" t="str">
        <f aca="false">G6052</f>
        <v>4</v>
      </c>
      <c r="U6052" s="0" t="n">
        <f aca="false">L6052</f>
        <v>0.8149831355199</v>
      </c>
      <c r="V6052" s="0" t="n">
        <f aca="false">K6052</f>
        <v>196.8081045293</v>
      </c>
      <c r="W6052" s="0" t="n">
        <f aca="false">J6052</f>
        <v>935</v>
      </c>
    </row>
    <row r="6053" customFormat="false" ht="12.8" hidden="false" customHeight="false" outlineLevel="0" collapsed="false">
      <c r="A6053" s="0" t="s">
        <v>73</v>
      </c>
      <c r="B6053" s="0" t="s">
        <v>552</v>
      </c>
      <c r="C6053" s="0" t="s">
        <v>583</v>
      </c>
      <c r="D6053" s="0" t="s">
        <v>27</v>
      </c>
      <c r="E6053" s="0" t="s">
        <v>23</v>
      </c>
      <c r="F6053" s="0" t="s">
        <v>593</v>
      </c>
      <c r="G6053" s="0" t="s">
        <v>1612</v>
      </c>
      <c r="H6053" s="0" t="n">
        <v>0.746284322795158</v>
      </c>
      <c r="I6053" s="0" t="n">
        <v>100.388</v>
      </c>
      <c r="J6053" s="0" t="n">
        <v>882</v>
      </c>
      <c r="K6053" s="0" t="n">
        <f aca="false">I6053*SUMIFS(syst_chauffage!$H$3:$H$27,syst_chauffage!$B$3:$B$27,D6053,syst_chauffage!$C$3:$C$27,E6053)</f>
        <v>257.435302664678</v>
      </c>
      <c r="L6053" s="12" t="n">
        <f aca="false">H6053*SUMIFS(syst_chauffage!$K$3:$K$27,syst_chauffage!$B$3:$B$27,D6053,syst_chauffage!$C$3:$C$27,E6053)</f>
        <v>0.746284322795158</v>
      </c>
      <c r="N6053" s="0" t="str">
        <f aca="false">A6053</f>
        <v>Café Hôtel Restaurant</v>
      </c>
      <c r="O6053" s="0" t="str">
        <f aca="false">B6053</f>
        <v>Restaurant</v>
      </c>
      <c r="P6053" s="0" t="str">
        <f aca="false">C6053</f>
        <v>Petit restaurant rapide</v>
      </c>
      <c r="Q6053" s="0" t="str">
        <f aca="false">D6053</f>
        <v>Chaudière condensation fioul</v>
      </c>
      <c r="R6053" s="0" t="str">
        <f aca="false">E6053</f>
        <v>Fioul</v>
      </c>
      <c r="S6053" s="0" t="str">
        <f aca="false">F6053</f>
        <v>0226772303</v>
      </c>
      <c r="T6053" s="0" t="str">
        <f aca="false">G6053</f>
        <v>4</v>
      </c>
      <c r="U6053" s="0" t="n">
        <f aca="false">L6053</f>
        <v>0.746284322795158</v>
      </c>
      <c r="V6053" s="0" t="n">
        <f aca="false">K6053</f>
        <v>257.435302664678</v>
      </c>
      <c r="W6053" s="0" t="n">
        <f aca="false">J6053</f>
        <v>882</v>
      </c>
    </row>
    <row r="6054" customFormat="false" ht="12.8" hidden="false" customHeight="false" outlineLevel="0" collapsed="false">
      <c r="A6054" s="0" t="s">
        <v>73</v>
      </c>
      <c r="B6054" s="0" t="s">
        <v>552</v>
      </c>
      <c r="C6054" s="0" t="s">
        <v>583</v>
      </c>
      <c r="D6054" s="0" t="s">
        <v>18</v>
      </c>
      <c r="E6054" s="0" t="s">
        <v>14</v>
      </c>
      <c r="F6054" s="0" t="s">
        <v>594</v>
      </c>
      <c r="G6054" s="0" t="s">
        <v>1612</v>
      </c>
      <c r="H6054" s="0" t="n">
        <v>0.973878889551827</v>
      </c>
      <c r="I6054" s="0" t="n">
        <v>100.388</v>
      </c>
      <c r="J6054" s="0" t="n">
        <v>882</v>
      </c>
      <c r="K6054" s="0" t="n">
        <f aca="false">I6054*SUMIFS(syst_chauffage!$H$3:$H$27,syst_chauffage!$B$3:$B$27,D6054,syst_chauffage!$C$3:$C$27,E6054)</f>
        <v>273.550164632969</v>
      </c>
      <c r="L6054" s="12" t="n">
        <f aca="false">H6054*SUMIFS(syst_chauffage!$K$3:$K$27,syst_chauffage!$B$3:$B$27,D6054,syst_chauffage!$C$3:$C$27,E6054)</f>
        <v>0.946071618802272</v>
      </c>
      <c r="N6054" s="0" t="str">
        <f aca="false">A6054</f>
        <v>Café Hôtel Restaurant</v>
      </c>
      <c r="O6054" s="0" t="str">
        <f aca="false">B6054</f>
        <v>Restaurant</v>
      </c>
      <c r="P6054" s="0" t="str">
        <f aca="false">C6054</f>
        <v>Petit restaurant rapide</v>
      </c>
      <c r="Q6054" s="0" t="str">
        <f aca="false">D6054</f>
        <v>Chaudière condensation gaz</v>
      </c>
      <c r="R6054" s="0" t="str">
        <f aca="false">E6054</f>
        <v>Gaz</v>
      </c>
      <c r="S6054" s="0" t="str">
        <f aca="false">F6054</f>
        <v>0226772404</v>
      </c>
      <c r="T6054" s="0" t="str">
        <f aca="false">G6054</f>
        <v>4</v>
      </c>
      <c r="U6054" s="0" t="n">
        <f aca="false">L6054</f>
        <v>0.946071618802272</v>
      </c>
      <c r="V6054" s="0" t="n">
        <f aca="false">K6054</f>
        <v>273.550164632969</v>
      </c>
      <c r="W6054" s="0" t="n">
        <f aca="false">J6054</f>
        <v>882</v>
      </c>
    </row>
    <row r="6055" customFormat="false" ht="12.8" hidden="false" customHeight="false" outlineLevel="0" collapsed="false">
      <c r="A6055" s="0" t="s">
        <v>73</v>
      </c>
      <c r="B6055" s="0" t="s">
        <v>552</v>
      </c>
      <c r="C6055" s="0" t="s">
        <v>583</v>
      </c>
      <c r="D6055" s="0" t="s">
        <v>32</v>
      </c>
      <c r="E6055" s="0" t="s">
        <v>30</v>
      </c>
      <c r="F6055" s="0" t="s">
        <v>595</v>
      </c>
      <c r="G6055" s="0" t="s">
        <v>1612</v>
      </c>
      <c r="H6055" s="0" t="n">
        <v>1</v>
      </c>
      <c r="I6055" s="0" t="n">
        <v>12</v>
      </c>
      <c r="J6055" s="0" t="n">
        <v>0</v>
      </c>
      <c r="K6055" s="0" t="n">
        <f aca="false">I6055*SUMIFS(syst_chauffage!$H$3:$H$27,syst_chauffage!$B$3:$B$27,D6055,syst_chauffage!$C$3:$C$27,E6055)</f>
        <v>12</v>
      </c>
      <c r="L6055" s="12" t="n">
        <f aca="false">H6055*SUMIFS(syst_chauffage!$K$3:$K$27,syst_chauffage!$B$3:$B$27,D6055,syst_chauffage!$C$3:$C$27,E6055)</f>
        <v>1</v>
      </c>
      <c r="N6055" s="0" t="str">
        <f aca="false">A6055</f>
        <v>Café Hôtel Restaurant</v>
      </c>
      <c r="O6055" s="0" t="str">
        <f aca="false">B6055</f>
        <v>Restaurant</v>
      </c>
      <c r="P6055" s="0" t="str">
        <f aca="false">C6055</f>
        <v>Petit restaurant rapide</v>
      </c>
      <c r="Q6055" s="0" t="str">
        <f aca="false">D6055</f>
        <v>Electrique direct performant</v>
      </c>
      <c r="R6055" s="0" t="str">
        <f aca="false">E6055</f>
        <v>Electricité</v>
      </c>
      <c r="S6055" s="0" t="str">
        <f aca="false">F6055</f>
        <v>0226772602</v>
      </c>
      <c r="T6055" s="0" t="str">
        <f aca="false">G6055</f>
        <v>4</v>
      </c>
      <c r="U6055" s="0" t="n">
        <f aca="false">L6055</f>
        <v>1</v>
      </c>
      <c r="V6055" s="0" t="n">
        <f aca="false">K6055</f>
        <v>12</v>
      </c>
      <c r="W6055" s="0" t="n">
        <f aca="false">J6055</f>
        <v>0</v>
      </c>
    </row>
    <row r="6056" customFormat="false" ht="12.8" hidden="false" customHeight="false" outlineLevel="0" collapsed="false">
      <c r="A6056" s="0" t="s">
        <v>73</v>
      </c>
      <c r="B6056" s="0" t="s">
        <v>552</v>
      </c>
      <c r="C6056" s="0" t="s">
        <v>583</v>
      </c>
      <c r="D6056" s="0" t="s">
        <v>38</v>
      </c>
      <c r="E6056" s="0" t="s">
        <v>30</v>
      </c>
      <c r="F6056" s="0" t="s">
        <v>596</v>
      </c>
      <c r="G6056" s="0" t="s">
        <v>1612</v>
      </c>
      <c r="H6056" s="0" t="n">
        <v>3.39795627906976</v>
      </c>
      <c r="I6056" s="0" t="n">
        <v>58.8499110399546</v>
      </c>
      <c r="J6056" s="0" t="n">
        <v>792</v>
      </c>
      <c r="K6056" s="0" t="n">
        <f aca="false">I6056*SUMIFS(syst_chauffage!$H$3:$H$27,syst_chauffage!$B$3:$B$27,D6056,syst_chauffage!$C$3:$C$27,E6056)</f>
        <v>59.4851253267023</v>
      </c>
      <c r="L6056" s="12" t="n">
        <f aca="false">H6056*SUMIFS(syst_chauffage!$K$3:$K$27,syst_chauffage!$B$3:$B$27,D6056,syst_chauffage!$C$3:$C$27,E6056)</f>
        <v>3.03986496519792</v>
      </c>
      <c r="N6056" s="0" t="str">
        <f aca="false">A6056</f>
        <v>Café Hôtel Restaurant</v>
      </c>
      <c r="O6056" s="0" t="str">
        <f aca="false">B6056</f>
        <v>Restaurant</v>
      </c>
      <c r="P6056" s="0" t="str">
        <f aca="false">C6056</f>
        <v>Petit restaurant rapide</v>
      </c>
      <c r="Q6056" s="0" t="str">
        <f aca="false">D6056</f>
        <v>PAC performant</v>
      </c>
      <c r="R6056" s="0" t="str">
        <f aca="false">E6056</f>
        <v>Electricité</v>
      </c>
      <c r="S6056" s="0" t="str">
        <f aca="false">F6056</f>
        <v>0226772902</v>
      </c>
      <c r="T6056" s="0" t="str">
        <f aca="false">G6056</f>
        <v>4</v>
      </c>
      <c r="U6056" s="0" t="n">
        <f aca="false">L6056</f>
        <v>3.03986496519792</v>
      </c>
      <c r="V6056" s="0" t="n">
        <f aca="false">K6056</f>
        <v>59.4851253267023</v>
      </c>
      <c r="W6056" s="0" t="n">
        <f aca="false">J6056</f>
        <v>792</v>
      </c>
    </row>
    <row r="6057" customFormat="false" ht="12.8" hidden="false" customHeight="false" outlineLevel="0" collapsed="false">
      <c r="A6057" s="0" t="s">
        <v>73</v>
      </c>
      <c r="B6057" s="0" t="s">
        <v>552</v>
      </c>
      <c r="C6057" s="0" t="s">
        <v>583</v>
      </c>
      <c r="D6057" s="0" t="s">
        <v>46</v>
      </c>
      <c r="E6057" s="0" t="s">
        <v>30</v>
      </c>
      <c r="F6057" s="0" t="s">
        <v>597</v>
      </c>
      <c r="G6057" s="0" t="s">
        <v>1612</v>
      </c>
      <c r="H6057" s="0" t="n">
        <v>3.32861023255814</v>
      </c>
      <c r="I6057" s="0" t="n">
        <v>166.32175</v>
      </c>
      <c r="J6057" s="0" t="n">
        <v>792</v>
      </c>
      <c r="K6057" s="0" t="n">
        <f aca="false">I6057*SUMIFS(syst_chauffage!$H$3:$H$27,syst_chauffage!$B$3:$B$27,D6057,syst_chauffage!$C$3:$C$27,E6057)</f>
        <v>288.552848594266</v>
      </c>
      <c r="L6057" s="12" t="n">
        <f aca="false">H6057*SUMIFS(syst_chauffage!$K$3:$K$27,syst_chauffage!$B$3:$B$27,D6057,syst_chauffage!$C$3:$C$27,E6057)</f>
        <v>3.00077723502174</v>
      </c>
      <c r="N6057" s="0" t="str">
        <f aca="false">A6057</f>
        <v>Café Hôtel Restaurant</v>
      </c>
      <c r="O6057" s="0" t="str">
        <f aca="false">B6057</f>
        <v>Restaurant</v>
      </c>
      <c r="P6057" s="0" t="str">
        <f aca="false">C6057</f>
        <v>Petit restaurant rapide</v>
      </c>
      <c r="Q6057" s="0" t="str">
        <f aca="false">D6057</f>
        <v>Rooftop performant</v>
      </c>
      <c r="R6057" s="0" t="str">
        <f aca="false">E6057</f>
        <v>Electricité</v>
      </c>
      <c r="S6057" s="0" t="str">
        <f aca="false">F6057</f>
        <v>0226773002</v>
      </c>
      <c r="T6057" s="0" t="str">
        <f aca="false">G6057</f>
        <v>4</v>
      </c>
      <c r="U6057" s="0" t="n">
        <f aca="false">L6057</f>
        <v>3.00077723502174</v>
      </c>
      <c r="V6057" s="0" t="n">
        <f aca="false">K6057</f>
        <v>288.552848594266</v>
      </c>
      <c r="W6057" s="0" t="n">
        <f aca="false">J6057</f>
        <v>792</v>
      </c>
    </row>
    <row r="6058" customFormat="false" ht="12.8" hidden="false" customHeight="false" outlineLevel="0" collapsed="false">
      <c r="A6058" s="0" t="s">
        <v>73</v>
      </c>
      <c r="B6058" s="0" t="s">
        <v>552</v>
      </c>
      <c r="C6058" s="0" t="s">
        <v>598</v>
      </c>
      <c r="D6058" s="0" t="s">
        <v>19</v>
      </c>
      <c r="E6058" s="0" t="s">
        <v>57</v>
      </c>
      <c r="F6058" s="0" t="s">
        <v>599</v>
      </c>
      <c r="G6058" s="0" t="s">
        <v>1612</v>
      </c>
      <c r="H6058" s="0" t="n">
        <v>0.72953931375101</v>
      </c>
      <c r="I6058" s="0" t="n">
        <v>77.469</v>
      </c>
      <c r="J6058" s="0" t="n">
        <v>0</v>
      </c>
      <c r="K6058" s="0" t="n">
        <f aca="false">I6058*SUMIFS(syst_chauffage!$H$3:$H$27,syst_chauffage!$B$3:$B$27,D6058,syst_chauffage!$C$3:$C$27,E6058)</f>
        <v>107.8737754353</v>
      </c>
      <c r="L6058" s="12" t="n">
        <f aca="false">H6058*SUMIFS(syst_chauffage!$K$3:$K$27,syst_chauffage!$B$3:$B$27,D6058,syst_chauffage!$C$3:$C$27,E6058)</f>
        <v>0.72953931375101</v>
      </c>
      <c r="N6058" s="0" t="str">
        <f aca="false">A6058</f>
        <v>Café Hôtel Restaurant</v>
      </c>
      <c r="O6058" s="0" t="str">
        <f aca="false">B6058</f>
        <v>Restaurant</v>
      </c>
      <c r="P6058" s="0" t="str">
        <f aca="false">C6058</f>
        <v>Petit restaurant traditionnel</v>
      </c>
      <c r="Q6058" s="0" t="str">
        <f aca="false">D6058</f>
        <v>Autre système centralisé</v>
      </c>
      <c r="R6058" s="0" t="str">
        <f aca="false">E6058</f>
        <v>Autres</v>
      </c>
      <c r="S6058" s="0" t="str">
        <f aca="false">F6058</f>
        <v>0226780101</v>
      </c>
      <c r="T6058" s="0" t="str">
        <f aca="false">G6058</f>
        <v>4</v>
      </c>
      <c r="U6058" s="0" t="n">
        <f aca="false">L6058</f>
        <v>0.72953931375101</v>
      </c>
      <c r="V6058" s="0" t="n">
        <f aca="false">K6058</f>
        <v>107.8737754353</v>
      </c>
      <c r="W6058" s="0" t="n">
        <f aca="false">J6058</f>
        <v>0</v>
      </c>
    </row>
    <row r="6059" customFormat="false" ht="12.8" hidden="false" customHeight="false" outlineLevel="0" collapsed="false">
      <c r="A6059" s="0" t="s">
        <v>73</v>
      </c>
      <c r="B6059" s="0" t="s">
        <v>552</v>
      </c>
      <c r="C6059" s="0" t="s">
        <v>598</v>
      </c>
      <c r="D6059" s="0" t="s">
        <v>19</v>
      </c>
      <c r="E6059" s="0" t="s">
        <v>58</v>
      </c>
      <c r="F6059" s="0" t="s">
        <v>600</v>
      </c>
      <c r="G6059" s="0" t="s">
        <v>1612</v>
      </c>
      <c r="H6059" s="0" t="n">
        <v>0.712199409817672</v>
      </c>
      <c r="I6059" s="0" t="n">
        <v>77.469</v>
      </c>
      <c r="J6059" s="0" t="n">
        <v>935</v>
      </c>
      <c r="K6059" s="0" t="n">
        <f aca="false">I6059*SUMIFS(syst_chauffage!$H$3:$H$27,syst_chauffage!$B$3:$B$27,D6059,syst_chauffage!$C$3:$C$27,E6059)</f>
        <v>127.432599798405</v>
      </c>
      <c r="L6059" s="12" t="n">
        <f aca="false">H6059*SUMIFS(syst_chauffage!$K$3:$K$27,syst_chauffage!$B$3:$B$27,D6059,syst_chauffage!$C$3:$C$27,E6059)</f>
        <v>0.712199409817672</v>
      </c>
      <c r="N6059" s="0" t="str">
        <f aca="false">A6059</f>
        <v>Café Hôtel Restaurant</v>
      </c>
      <c r="O6059" s="0" t="str">
        <f aca="false">B6059</f>
        <v>Restaurant</v>
      </c>
      <c r="P6059" s="0" t="str">
        <f aca="false">C6059</f>
        <v>Petit restaurant traditionnel</v>
      </c>
      <c r="Q6059" s="0" t="str">
        <f aca="false">D6059</f>
        <v>Autre système centralisé</v>
      </c>
      <c r="R6059" s="0" t="str">
        <f aca="false">E6059</f>
        <v>Urbain</v>
      </c>
      <c r="S6059" s="0" t="str">
        <f aca="false">F6059</f>
        <v>0226780106</v>
      </c>
      <c r="T6059" s="0" t="str">
        <f aca="false">G6059</f>
        <v>4</v>
      </c>
      <c r="U6059" s="0" t="n">
        <f aca="false">L6059</f>
        <v>0.712199409817672</v>
      </c>
      <c r="V6059" s="0" t="n">
        <f aca="false">K6059</f>
        <v>127.432599798405</v>
      </c>
      <c r="W6059" s="0" t="n">
        <f aca="false">J6059</f>
        <v>935</v>
      </c>
    </row>
    <row r="6060" customFormat="false" ht="12.8" hidden="false" customHeight="false" outlineLevel="0" collapsed="false">
      <c r="A6060" s="0" t="s">
        <v>73</v>
      </c>
      <c r="B6060" s="0" t="s">
        <v>552</v>
      </c>
      <c r="C6060" s="0" t="s">
        <v>598</v>
      </c>
      <c r="D6060" s="0" t="s">
        <v>22</v>
      </c>
      <c r="E6060" s="0" t="s">
        <v>23</v>
      </c>
      <c r="F6060" s="0" t="s">
        <v>601</v>
      </c>
      <c r="G6060" s="0" t="s">
        <v>1612</v>
      </c>
      <c r="H6060" s="0" t="n">
        <v>0.55410426429939</v>
      </c>
      <c r="I6060" s="0" t="n">
        <v>84.32592</v>
      </c>
      <c r="J6060" s="0" t="n">
        <v>0</v>
      </c>
      <c r="K6060" s="0" t="n">
        <f aca="false">I6060*SUMIFS(syst_chauffage!$H$3:$H$27,syst_chauffage!$B$3:$B$27,D6060,syst_chauffage!$C$3:$C$27,E6060)</f>
        <v>148.499843146806</v>
      </c>
      <c r="L6060" s="12" t="n">
        <f aca="false">H6060*SUMIFS(syst_chauffage!$K$3:$K$27,syst_chauffage!$B$3:$B$27,D6060,syst_chauffage!$C$3:$C$27,E6060)</f>
        <v>0.55410426429939</v>
      </c>
      <c r="N6060" s="0" t="str">
        <f aca="false">A6060</f>
        <v>Café Hôtel Restaurant</v>
      </c>
      <c r="O6060" s="0" t="str">
        <f aca="false">B6060</f>
        <v>Restaurant</v>
      </c>
      <c r="P6060" s="0" t="str">
        <f aca="false">C6060</f>
        <v>Petit restaurant traditionnel</v>
      </c>
      <c r="Q6060" s="0" t="str">
        <f aca="false">D6060</f>
        <v>Chaudière fioul</v>
      </c>
      <c r="R6060" s="0" t="str">
        <f aca="false">E6060</f>
        <v>Fioul</v>
      </c>
      <c r="S6060" s="0" t="str">
        <f aca="false">F6060</f>
        <v>0226780303</v>
      </c>
      <c r="T6060" s="0" t="str">
        <f aca="false">G6060</f>
        <v>4</v>
      </c>
      <c r="U6060" s="0" t="n">
        <f aca="false">L6060</f>
        <v>0.55410426429939</v>
      </c>
      <c r="V6060" s="0" t="n">
        <f aca="false">K6060</f>
        <v>148.499843146806</v>
      </c>
      <c r="W6060" s="0" t="n">
        <f aca="false">J6060</f>
        <v>0</v>
      </c>
    </row>
    <row r="6061" customFormat="false" ht="12.8" hidden="false" customHeight="false" outlineLevel="0" collapsed="false">
      <c r="A6061" s="0" t="s">
        <v>73</v>
      </c>
      <c r="B6061" s="0" t="s">
        <v>552</v>
      </c>
      <c r="C6061" s="0" t="s">
        <v>598</v>
      </c>
      <c r="D6061" s="0" t="s">
        <v>13</v>
      </c>
      <c r="E6061" s="0" t="s">
        <v>14</v>
      </c>
      <c r="F6061" s="0" t="s">
        <v>602</v>
      </c>
      <c r="G6061" s="0" t="s">
        <v>1612</v>
      </c>
      <c r="H6061" s="0" t="n">
        <v>0.669809680832545</v>
      </c>
      <c r="I6061" s="0" t="n">
        <v>84.32592</v>
      </c>
      <c r="J6061" s="0" t="n">
        <v>392</v>
      </c>
      <c r="K6061" s="0" t="n">
        <f aca="false">I6061*SUMIFS(syst_chauffage!$H$3:$H$27,syst_chauffage!$B$3:$B$27,D6061,syst_chauffage!$C$3:$C$27,E6061)</f>
        <v>170.303931238683</v>
      </c>
      <c r="L6061" s="12" t="n">
        <f aca="false">H6061*SUMIFS(syst_chauffage!$K$3:$K$27,syst_chauffage!$B$3:$B$27,D6061,syst_chauffage!$C$3:$C$27,E6061)</f>
        <v>0.669809680832545</v>
      </c>
      <c r="N6061" s="0" t="str">
        <f aca="false">A6061</f>
        <v>Café Hôtel Restaurant</v>
      </c>
      <c r="O6061" s="0" t="str">
        <f aca="false">B6061</f>
        <v>Restaurant</v>
      </c>
      <c r="P6061" s="0" t="str">
        <f aca="false">C6061</f>
        <v>Petit restaurant traditionnel</v>
      </c>
      <c r="Q6061" s="0" t="str">
        <f aca="false">D6061</f>
        <v>Chaudière gaz</v>
      </c>
      <c r="R6061" s="0" t="str">
        <f aca="false">E6061</f>
        <v>Gaz</v>
      </c>
      <c r="S6061" s="0" t="str">
        <f aca="false">F6061</f>
        <v>0226780404</v>
      </c>
      <c r="T6061" s="0" t="str">
        <f aca="false">G6061</f>
        <v>4</v>
      </c>
      <c r="U6061" s="0" t="n">
        <f aca="false">L6061</f>
        <v>0.669809680832545</v>
      </c>
      <c r="V6061" s="0" t="n">
        <f aca="false">K6061</f>
        <v>170.303931238683</v>
      </c>
      <c r="W6061" s="0" t="n">
        <f aca="false">J6061</f>
        <v>392</v>
      </c>
    </row>
    <row r="6062" customFormat="false" ht="12.8" hidden="false" customHeight="false" outlineLevel="0" collapsed="false">
      <c r="A6062" s="0" t="s">
        <v>73</v>
      </c>
      <c r="B6062" s="0" t="s">
        <v>552</v>
      </c>
      <c r="C6062" s="0" t="s">
        <v>598</v>
      </c>
      <c r="D6062" s="0" t="s">
        <v>29</v>
      </c>
      <c r="E6062" s="0" t="s">
        <v>30</v>
      </c>
      <c r="F6062" s="0" t="s">
        <v>603</v>
      </c>
      <c r="G6062" s="0" t="s">
        <v>1612</v>
      </c>
      <c r="H6062" s="0" t="n">
        <v>0.92</v>
      </c>
      <c r="I6062" s="0" t="n">
        <v>10.4</v>
      </c>
      <c r="J6062" s="0" t="n">
        <v>0</v>
      </c>
      <c r="K6062" s="0" t="n">
        <f aca="false">I6062*SUMIFS(syst_chauffage!$H$3:$H$27,syst_chauffage!$B$3:$B$27,D6062,syst_chauffage!$C$3:$C$27,E6062)</f>
        <v>3</v>
      </c>
      <c r="L6062" s="12" t="n">
        <f aca="false">H6062*SUMIFS(syst_chauffage!$K$3:$K$27,syst_chauffage!$B$3:$B$27,D6062,syst_chauffage!$C$3:$C$27,E6062)</f>
        <v>0.92</v>
      </c>
      <c r="N6062" s="0" t="str">
        <f aca="false">A6062</f>
        <v>Café Hôtel Restaurant</v>
      </c>
      <c r="O6062" s="0" t="str">
        <f aca="false">B6062</f>
        <v>Restaurant</v>
      </c>
      <c r="P6062" s="0" t="str">
        <f aca="false">C6062</f>
        <v>Petit restaurant traditionnel</v>
      </c>
      <c r="Q6062" s="0" t="str">
        <f aca="false">D6062</f>
        <v>Electrique direct</v>
      </c>
      <c r="R6062" s="0" t="str">
        <f aca="false">E6062</f>
        <v>Electricité</v>
      </c>
      <c r="S6062" s="0" t="str">
        <f aca="false">F6062</f>
        <v>0226780602</v>
      </c>
      <c r="T6062" s="0" t="str">
        <f aca="false">G6062</f>
        <v>4</v>
      </c>
      <c r="U6062" s="0" t="n">
        <f aca="false">L6062</f>
        <v>0.92</v>
      </c>
      <c r="V6062" s="0" t="n">
        <f aca="false">K6062</f>
        <v>3</v>
      </c>
      <c r="W6062" s="0" t="n">
        <f aca="false">J6062</f>
        <v>0</v>
      </c>
    </row>
    <row r="6063" customFormat="false" ht="12.8" hidden="false" customHeight="false" outlineLevel="0" collapsed="false">
      <c r="A6063" s="0" t="s">
        <v>73</v>
      </c>
      <c r="B6063" s="0" t="s">
        <v>552</v>
      </c>
      <c r="C6063" s="0" t="s">
        <v>598</v>
      </c>
      <c r="D6063" s="0" t="s">
        <v>36</v>
      </c>
      <c r="E6063" s="0" t="s">
        <v>30</v>
      </c>
      <c r="F6063" s="0" t="s">
        <v>604</v>
      </c>
      <c r="G6063" s="0" t="s">
        <v>1612</v>
      </c>
      <c r="H6063" s="0" t="n">
        <v>2.94489544186046</v>
      </c>
      <c r="I6063" s="0" t="n">
        <v>49.1893419465442</v>
      </c>
      <c r="J6063" s="0" t="n">
        <v>738</v>
      </c>
      <c r="K6063" s="0" t="n">
        <f aca="false">I6063*SUMIFS(syst_chauffage!$H$3:$H$27,syst_chauffage!$B$3:$B$27,D6063,syst_chauffage!$C$3:$C$27,E6063)</f>
        <v>30.4313849503919</v>
      </c>
      <c r="L6063" s="12" t="n">
        <f aca="false">H6063*SUMIFS(syst_chauffage!$K$3:$K$27,syst_chauffage!$B$3:$B$27,D6063,syst_chauffage!$C$3:$C$27,E6063)</f>
        <v>2.47427325480779</v>
      </c>
      <c r="N6063" s="0" t="str">
        <f aca="false">A6063</f>
        <v>Café Hôtel Restaurant</v>
      </c>
      <c r="O6063" s="0" t="str">
        <f aca="false">B6063</f>
        <v>Restaurant</v>
      </c>
      <c r="P6063" s="0" t="str">
        <f aca="false">C6063</f>
        <v>Petit restaurant traditionnel</v>
      </c>
      <c r="Q6063" s="0" t="str">
        <f aca="false">D6063</f>
        <v>PAC</v>
      </c>
      <c r="R6063" s="0" t="str">
        <f aca="false">E6063</f>
        <v>Electricité</v>
      </c>
      <c r="S6063" s="0" t="str">
        <f aca="false">F6063</f>
        <v>0226780902</v>
      </c>
      <c r="T6063" s="0" t="str">
        <f aca="false">G6063</f>
        <v>4</v>
      </c>
      <c r="U6063" s="0" t="n">
        <f aca="false">L6063</f>
        <v>2.47427325480779</v>
      </c>
      <c r="V6063" s="0" t="n">
        <f aca="false">K6063</f>
        <v>30.4313849503919</v>
      </c>
      <c r="W6063" s="0" t="n">
        <f aca="false">J6063</f>
        <v>738</v>
      </c>
    </row>
    <row r="6064" customFormat="false" ht="12.8" hidden="false" customHeight="false" outlineLevel="0" collapsed="false">
      <c r="A6064" s="0" t="s">
        <v>73</v>
      </c>
      <c r="B6064" s="0" t="s">
        <v>552</v>
      </c>
      <c r="C6064" s="0" t="s">
        <v>598</v>
      </c>
      <c r="D6064" s="0" t="s">
        <v>42</v>
      </c>
      <c r="E6064" s="0" t="s">
        <v>30</v>
      </c>
      <c r="F6064" s="0" t="s">
        <v>605</v>
      </c>
      <c r="G6064" s="0" t="s">
        <v>1612</v>
      </c>
      <c r="H6064" s="0" t="n">
        <v>2.80410195348837</v>
      </c>
      <c r="I6064" s="0" t="n">
        <v>139.71027</v>
      </c>
      <c r="J6064" s="0" t="n">
        <v>738</v>
      </c>
      <c r="K6064" s="0" t="n">
        <f aca="false">I6064*SUMIFS(syst_chauffage!$H$3:$H$27,syst_chauffage!$B$3:$B$27,D6064,syst_chauffage!$C$3:$C$27,E6064)</f>
        <v>126.11537598978</v>
      </c>
      <c r="L6064" s="12" t="n">
        <f aca="false">H6064*SUMIFS(syst_chauffage!$K$3:$K$27,syst_chauffage!$B$3:$B$27,D6064,syst_chauffage!$C$3:$C$27,E6064)</f>
        <v>2.49996610303434</v>
      </c>
      <c r="N6064" s="0" t="str">
        <f aca="false">A6064</f>
        <v>Café Hôtel Restaurant</v>
      </c>
      <c r="O6064" s="0" t="str">
        <f aca="false">B6064</f>
        <v>Restaurant</v>
      </c>
      <c r="P6064" s="0" t="str">
        <f aca="false">C6064</f>
        <v>Petit restaurant traditionnel</v>
      </c>
      <c r="Q6064" s="0" t="str">
        <f aca="false">D6064</f>
        <v>Rooftop</v>
      </c>
      <c r="R6064" s="0" t="str">
        <f aca="false">E6064</f>
        <v>Electricité</v>
      </c>
      <c r="S6064" s="0" t="str">
        <f aca="false">F6064</f>
        <v>0226781002</v>
      </c>
      <c r="T6064" s="0" t="str">
        <f aca="false">G6064</f>
        <v>4</v>
      </c>
      <c r="U6064" s="0" t="n">
        <f aca="false">L6064</f>
        <v>2.49996610303434</v>
      </c>
      <c r="V6064" s="0" t="n">
        <f aca="false">K6064</f>
        <v>126.11537598978</v>
      </c>
      <c r="W6064" s="0" t="n">
        <f aca="false">J6064</f>
        <v>738</v>
      </c>
    </row>
    <row r="6065" customFormat="false" ht="12.8" hidden="false" customHeight="false" outlineLevel="0" collapsed="false">
      <c r="A6065" s="0" t="s">
        <v>73</v>
      </c>
      <c r="B6065" s="0" t="s">
        <v>552</v>
      </c>
      <c r="C6065" s="0" t="s">
        <v>598</v>
      </c>
      <c r="D6065" s="0" t="s">
        <v>51</v>
      </c>
      <c r="E6065" s="0" t="s">
        <v>57</v>
      </c>
      <c r="F6065" s="0" t="s">
        <v>606</v>
      </c>
      <c r="G6065" s="0" t="s">
        <v>1612</v>
      </c>
      <c r="H6065" s="0" t="n">
        <v>0.841776131251165</v>
      </c>
      <c r="I6065" s="0" t="n">
        <v>92.225</v>
      </c>
      <c r="J6065" s="0" t="n">
        <v>0</v>
      </c>
      <c r="K6065" s="0" t="n">
        <f aca="false">I6065*SUMIFS(syst_chauffage!$H$3:$H$27,syst_chauffage!$B$3:$B$27,D6065,syst_chauffage!$C$3:$C$27,E6065)</f>
        <v>195.411296807628</v>
      </c>
      <c r="L6065" s="12" t="n">
        <f aca="false">H6065*SUMIFS(syst_chauffage!$K$3:$K$27,syst_chauffage!$B$3:$B$27,D6065,syst_chauffage!$C$3:$C$27,E6065)</f>
        <v>0.841776131251165</v>
      </c>
      <c r="N6065" s="0" t="str">
        <f aca="false">A6065</f>
        <v>Café Hôtel Restaurant</v>
      </c>
      <c r="O6065" s="0" t="str">
        <f aca="false">B6065</f>
        <v>Restaurant</v>
      </c>
      <c r="P6065" s="0" t="str">
        <f aca="false">C6065</f>
        <v>Petit restaurant traditionnel</v>
      </c>
      <c r="Q6065" s="0" t="str">
        <f aca="false">D6065</f>
        <v>Autre système centralisé performant</v>
      </c>
      <c r="R6065" s="0" t="str">
        <f aca="false">E6065</f>
        <v>Autres</v>
      </c>
      <c r="S6065" s="0" t="str">
        <f aca="false">F6065</f>
        <v>0226782101</v>
      </c>
      <c r="T6065" s="0" t="str">
        <f aca="false">G6065</f>
        <v>4</v>
      </c>
      <c r="U6065" s="0" t="n">
        <f aca="false">L6065</f>
        <v>0.841776131251165</v>
      </c>
      <c r="V6065" s="0" t="n">
        <f aca="false">K6065</f>
        <v>195.411296807628</v>
      </c>
      <c r="W6065" s="0" t="n">
        <f aca="false">J6065</f>
        <v>0</v>
      </c>
    </row>
    <row r="6066" customFormat="false" ht="12.8" hidden="false" customHeight="false" outlineLevel="0" collapsed="false">
      <c r="A6066" s="0" t="s">
        <v>73</v>
      </c>
      <c r="B6066" s="0" t="s">
        <v>552</v>
      </c>
      <c r="C6066" s="0" t="s">
        <v>598</v>
      </c>
      <c r="D6066" s="0" t="s">
        <v>51</v>
      </c>
      <c r="E6066" s="0" t="s">
        <v>58</v>
      </c>
      <c r="F6066" s="0" t="s">
        <v>607</v>
      </c>
      <c r="G6066" s="0" t="s">
        <v>1612</v>
      </c>
      <c r="H6066" s="0" t="n">
        <v>0.821768549789621</v>
      </c>
      <c r="I6066" s="0" t="n">
        <v>92.225</v>
      </c>
      <c r="J6066" s="0" t="n">
        <v>935</v>
      </c>
      <c r="K6066" s="0" t="n">
        <f aca="false">I6066*SUMIFS(syst_chauffage!$H$3:$H$27,syst_chauffage!$B$3:$B$27,D6066,syst_chauffage!$C$3:$C$27,E6066)</f>
        <v>196.8081045293</v>
      </c>
      <c r="L6066" s="12" t="n">
        <f aca="false">H6066*SUMIFS(syst_chauffage!$K$3:$K$27,syst_chauffage!$B$3:$B$27,D6066,syst_chauffage!$C$3:$C$27,E6066)</f>
        <v>0.821768549789621</v>
      </c>
      <c r="N6066" s="0" t="str">
        <f aca="false">A6066</f>
        <v>Café Hôtel Restaurant</v>
      </c>
      <c r="O6066" s="0" t="str">
        <f aca="false">B6066</f>
        <v>Restaurant</v>
      </c>
      <c r="P6066" s="0" t="str">
        <f aca="false">C6066</f>
        <v>Petit restaurant traditionnel</v>
      </c>
      <c r="Q6066" s="0" t="str">
        <f aca="false">D6066</f>
        <v>Autre système centralisé performant</v>
      </c>
      <c r="R6066" s="0" t="str">
        <f aca="false">E6066</f>
        <v>Urbain</v>
      </c>
      <c r="S6066" s="0" t="str">
        <f aca="false">F6066</f>
        <v>0226782106</v>
      </c>
      <c r="T6066" s="0" t="str">
        <f aca="false">G6066</f>
        <v>4</v>
      </c>
      <c r="U6066" s="0" t="n">
        <f aca="false">L6066</f>
        <v>0.821768549789621</v>
      </c>
      <c r="V6066" s="0" t="n">
        <f aca="false">K6066</f>
        <v>196.8081045293</v>
      </c>
      <c r="W6066" s="0" t="n">
        <f aca="false">J6066</f>
        <v>935</v>
      </c>
    </row>
    <row r="6067" customFormat="false" ht="12.8" hidden="false" customHeight="false" outlineLevel="0" collapsed="false">
      <c r="A6067" s="0" t="s">
        <v>73</v>
      </c>
      <c r="B6067" s="0" t="s">
        <v>552</v>
      </c>
      <c r="C6067" s="0" t="s">
        <v>598</v>
      </c>
      <c r="D6067" s="0" t="s">
        <v>27</v>
      </c>
      <c r="E6067" s="0" t="s">
        <v>23</v>
      </c>
      <c r="F6067" s="0" t="s">
        <v>608</v>
      </c>
      <c r="G6067" s="0" t="s">
        <v>1612</v>
      </c>
      <c r="H6067" s="0" t="n">
        <v>0.746282122129223</v>
      </c>
      <c r="I6067" s="0" t="n">
        <v>100.388</v>
      </c>
      <c r="J6067" s="0" t="n">
        <v>882</v>
      </c>
      <c r="K6067" s="0" t="n">
        <f aca="false">I6067*SUMIFS(syst_chauffage!$H$3:$H$27,syst_chauffage!$B$3:$B$27,D6067,syst_chauffage!$C$3:$C$27,E6067)</f>
        <v>257.435302664678</v>
      </c>
      <c r="L6067" s="12" t="n">
        <f aca="false">H6067*SUMIFS(syst_chauffage!$K$3:$K$27,syst_chauffage!$B$3:$B$27,D6067,syst_chauffage!$C$3:$C$27,E6067)</f>
        <v>0.746282122129223</v>
      </c>
      <c r="N6067" s="0" t="str">
        <f aca="false">A6067</f>
        <v>Café Hôtel Restaurant</v>
      </c>
      <c r="O6067" s="0" t="str">
        <f aca="false">B6067</f>
        <v>Restaurant</v>
      </c>
      <c r="P6067" s="0" t="str">
        <f aca="false">C6067</f>
        <v>Petit restaurant traditionnel</v>
      </c>
      <c r="Q6067" s="0" t="str">
        <f aca="false">D6067</f>
        <v>Chaudière condensation fioul</v>
      </c>
      <c r="R6067" s="0" t="str">
        <f aca="false">E6067</f>
        <v>Fioul</v>
      </c>
      <c r="S6067" s="0" t="str">
        <f aca="false">F6067</f>
        <v>0226782303</v>
      </c>
      <c r="T6067" s="0" t="str">
        <f aca="false">G6067</f>
        <v>4</v>
      </c>
      <c r="U6067" s="0" t="n">
        <f aca="false">L6067</f>
        <v>0.746282122129223</v>
      </c>
      <c r="V6067" s="0" t="n">
        <f aca="false">K6067</f>
        <v>257.435302664678</v>
      </c>
      <c r="W6067" s="0" t="n">
        <f aca="false">J6067</f>
        <v>882</v>
      </c>
    </row>
    <row r="6068" customFormat="false" ht="12.8" hidden="false" customHeight="false" outlineLevel="0" collapsed="false">
      <c r="A6068" s="0" t="s">
        <v>73</v>
      </c>
      <c r="B6068" s="0" t="s">
        <v>552</v>
      </c>
      <c r="C6068" s="0" t="s">
        <v>598</v>
      </c>
      <c r="D6068" s="0" t="s">
        <v>18</v>
      </c>
      <c r="E6068" s="0" t="s">
        <v>14</v>
      </c>
      <c r="F6068" s="0" t="s">
        <v>609</v>
      </c>
      <c r="G6068" s="0" t="s">
        <v>1612</v>
      </c>
      <c r="H6068" s="0" t="n">
        <v>0.97387745580958</v>
      </c>
      <c r="I6068" s="0" t="n">
        <v>100.388</v>
      </c>
      <c r="J6068" s="0" t="n">
        <v>882</v>
      </c>
      <c r="K6068" s="0" t="n">
        <f aca="false">I6068*SUMIFS(syst_chauffage!$H$3:$H$27,syst_chauffage!$B$3:$B$27,D6068,syst_chauffage!$C$3:$C$27,E6068)</f>
        <v>273.550164632969</v>
      </c>
      <c r="L6068" s="12" t="n">
        <f aca="false">H6068*SUMIFS(syst_chauffage!$K$3:$K$27,syst_chauffage!$B$3:$B$27,D6068,syst_chauffage!$C$3:$C$27,E6068)</f>
        <v>0.946070225997825</v>
      </c>
      <c r="N6068" s="0" t="str">
        <f aca="false">A6068</f>
        <v>Café Hôtel Restaurant</v>
      </c>
      <c r="O6068" s="0" t="str">
        <f aca="false">B6068</f>
        <v>Restaurant</v>
      </c>
      <c r="P6068" s="0" t="str">
        <f aca="false">C6068</f>
        <v>Petit restaurant traditionnel</v>
      </c>
      <c r="Q6068" s="0" t="str">
        <f aca="false">D6068</f>
        <v>Chaudière condensation gaz</v>
      </c>
      <c r="R6068" s="0" t="str">
        <f aca="false">E6068</f>
        <v>Gaz</v>
      </c>
      <c r="S6068" s="0" t="str">
        <f aca="false">F6068</f>
        <v>0226782404</v>
      </c>
      <c r="T6068" s="0" t="str">
        <f aca="false">G6068</f>
        <v>4</v>
      </c>
      <c r="U6068" s="0" t="n">
        <f aca="false">L6068</f>
        <v>0.946070225997825</v>
      </c>
      <c r="V6068" s="0" t="n">
        <f aca="false">K6068</f>
        <v>273.550164632969</v>
      </c>
      <c r="W6068" s="0" t="n">
        <f aca="false">J6068</f>
        <v>882</v>
      </c>
    </row>
    <row r="6069" customFormat="false" ht="12.8" hidden="false" customHeight="false" outlineLevel="0" collapsed="false">
      <c r="A6069" s="0" t="s">
        <v>73</v>
      </c>
      <c r="B6069" s="0" t="s">
        <v>552</v>
      </c>
      <c r="C6069" s="0" t="s">
        <v>598</v>
      </c>
      <c r="D6069" s="0" t="s">
        <v>32</v>
      </c>
      <c r="E6069" s="0" t="s">
        <v>30</v>
      </c>
      <c r="F6069" s="0" t="s">
        <v>610</v>
      </c>
      <c r="G6069" s="0" t="s">
        <v>1612</v>
      </c>
      <c r="H6069" s="0" t="n">
        <v>1</v>
      </c>
      <c r="I6069" s="0" t="n">
        <v>12</v>
      </c>
      <c r="J6069" s="0" t="n">
        <v>0</v>
      </c>
      <c r="K6069" s="0" t="n">
        <f aca="false">I6069*SUMIFS(syst_chauffage!$H$3:$H$27,syst_chauffage!$B$3:$B$27,D6069,syst_chauffage!$C$3:$C$27,E6069)</f>
        <v>12</v>
      </c>
      <c r="L6069" s="12" t="n">
        <f aca="false">H6069*SUMIFS(syst_chauffage!$K$3:$K$27,syst_chauffage!$B$3:$B$27,D6069,syst_chauffage!$C$3:$C$27,E6069)</f>
        <v>1</v>
      </c>
      <c r="N6069" s="0" t="str">
        <f aca="false">A6069</f>
        <v>Café Hôtel Restaurant</v>
      </c>
      <c r="O6069" s="0" t="str">
        <f aca="false">B6069</f>
        <v>Restaurant</v>
      </c>
      <c r="P6069" s="0" t="str">
        <f aca="false">C6069</f>
        <v>Petit restaurant traditionnel</v>
      </c>
      <c r="Q6069" s="0" t="str">
        <f aca="false">D6069</f>
        <v>Electrique direct performant</v>
      </c>
      <c r="R6069" s="0" t="str">
        <f aca="false">E6069</f>
        <v>Electricité</v>
      </c>
      <c r="S6069" s="0" t="str">
        <f aca="false">F6069</f>
        <v>0226782602</v>
      </c>
      <c r="T6069" s="0" t="str">
        <f aca="false">G6069</f>
        <v>4</v>
      </c>
      <c r="U6069" s="0" t="n">
        <f aca="false">L6069</f>
        <v>1</v>
      </c>
      <c r="V6069" s="0" t="n">
        <f aca="false">K6069</f>
        <v>12</v>
      </c>
      <c r="W6069" s="0" t="n">
        <f aca="false">J6069</f>
        <v>0</v>
      </c>
    </row>
    <row r="6070" customFormat="false" ht="12.8" hidden="false" customHeight="false" outlineLevel="0" collapsed="false">
      <c r="A6070" s="0" t="s">
        <v>73</v>
      </c>
      <c r="B6070" s="0" t="s">
        <v>552</v>
      </c>
      <c r="C6070" s="0" t="s">
        <v>598</v>
      </c>
      <c r="D6070" s="0" t="s">
        <v>38</v>
      </c>
      <c r="E6070" s="0" t="s">
        <v>30</v>
      </c>
      <c r="F6070" s="0" t="s">
        <v>611</v>
      </c>
      <c r="G6070" s="0" t="s">
        <v>1612</v>
      </c>
      <c r="H6070" s="0" t="n">
        <v>3.39795627906976</v>
      </c>
      <c r="I6070" s="0" t="n">
        <v>58.5587404125527</v>
      </c>
      <c r="J6070" s="0" t="n">
        <v>792</v>
      </c>
      <c r="K6070" s="0" t="n">
        <f aca="false">I6070*SUMIFS(syst_chauffage!$H$3:$H$27,syst_chauffage!$B$3:$B$27,D6070,syst_chauffage!$C$3:$C$27,E6070)</f>
        <v>59.1908118612036</v>
      </c>
      <c r="L6070" s="12" t="n">
        <f aca="false">H6070*SUMIFS(syst_chauffage!$K$3:$K$27,syst_chauffage!$B$3:$B$27,D6070,syst_chauffage!$C$3:$C$27,E6070)</f>
        <v>3.03986496519792</v>
      </c>
      <c r="N6070" s="0" t="str">
        <f aca="false">A6070</f>
        <v>Café Hôtel Restaurant</v>
      </c>
      <c r="O6070" s="0" t="str">
        <f aca="false">B6070</f>
        <v>Restaurant</v>
      </c>
      <c r="P6070" s="0" t="str">
        <f aca="false">C6070</f>
        <v>Petit restaurant traditionnel</v>
      </c>
      <c r="Q6070" s="0" t="str">
        <f aca="false">D6070</f>
        <v>PAC performant</v>
      </c>
      <c r="R6070" s="0" t="str">
        <f aca="false">E6070</f>
        <v>Electricité</v>
      </c>
      <c r="S6070" s="0" t="str">
        <f aca="false">F6070</f>
        <v>0226782902</v>
      </c>
      <c r="T6070" s="0" t="str">
        <f aca="false">G6070</f>
        <v>4</v>
      </c>
      <c r="U6070" s="0" t="n">
        <f aca="false">L6070</f>
        <v>3.03986496519792</v>
      </c>
      <c r="V6070" s="0" t="n">
        <f aca="false">K6070</f>
        <v>59.1908118612036</v>
      </c>
      <c r="W6070" s="0" t="n">
        <f aca="false">J6070</f>
        <v>792</v>
      </c>
    </row>
    <row r="6071" customFormat="false" ht="12.8" hidden="false" customHeight="false" outlineLevel="0" collapsed="false">
      <c r="A6071" s="0" t="s">
        <v>73</v>
      </c>
      <c r="B6071" s="0" t="s">
        <v>552</v>
      </c>
      <c r="C6071" s="0" t="s">
        <v>598</v>
      </c>
      <c r="D6071" s="0" t="s">
        <v>46</v>
      </c>
      <c r="E6071" s="0" t="s">
        <v>30</v>
      </c>
      <c r="F6071" s="0" t="s">
        <v>612</v>
      </c>
      <c r="G6071" s="0" t="s">
        <v>1612</v>
      </c>
      <c r="H6071" s="0" t="n">
        <v>3.32861023255814</v>
      </c>
      <c r="I6071" s="0" t="n">
        <v>166.32175</v>
      </c>
      <c r="J6071" s="0" t="n">
        <v>792</v>
      </c>
      <c r="K6071" s="0" t="n">
        <f aca="false">I6071*SUMIFS(syst_chauffage!$H$3:$H$27,syst_chauffage!$B$3:$B$27,D6071,syst_chauffage!$C$3:$C$27,E6071)</f>
        <v>288.552848594266</v>
      </c>
      <c r="L6071" s="12" t="n">
        <f aca="false">H6071*SUMIFS(syst_chauffage!$K$3:$K$27,syst_chauffage!$B$3:$B$27,D6071,syst_chauffage!$C$3:$C$27,E6071)</f>
        <v>3.00077723502174</v>
      </c>
      <c r="N6071" s="0" t="str">
        <f aca="false">A6071</f>
        <v>Café Hôtel Restaurant</v>
      </c>
      <c r="O6071" s="0" t="str">
        <f aca="false">B6071</f>
        <v>Restaurant</v>
      </c>
      <c r="P6071" s="0" t="str">
        <f aca="false">C6071</f>
        <v>Petit restaurant traditionnel</v>
      </c>
      <c r="Q6071" s="0" t="str">
        <f aca="false">D6071</f>
        <v>Rooftop performant</v>
      </c>
      <c r="R6071" s="0" t="str">
        <f aca="false">E6071</f>
        <v>Electricité</v>
      </c>
      <c r="S6071" s="0" t="str">
        <f aca="false">F6071</f>
        <v>0226783002</v>
      </c>
      <c r="T6071" s="0" t="str">
        <f aca="false">G6071</f>
        <v>4</v>
      </c>
      <c r="U6071" s="0" t="n">
        <f aca="false">L6071</f>
        <v>3.00077723502174</v>
      </c>
      <c r="V6071" s="0" t="n">
        <f aca="false">K6071</f>
        <v>288.552848594266</v>
      </c>
      <c r="W6071" s="0" t="n">
        <f aca="false">J6071</f>
        <v>792</v>
      </c>
    </row>
    <row r="6072" customFormat="false" ht="12.8" hidden="false" customHeight="false" outlineLevel="0" collapsed="false">
      <c r="A6072" s="0" t="s">
        <v>74</v>
      </c>
      <c r="B6072" s="0" t="s">
        <v>613</v>
      </c>
      <c r="C6072" s="0" t="s">
        <v>614</v>
      </c>
      <c r="D6072" s="0" t="s">
        <v>19</v>
      </c>
      <c r="E6072" s="0" t="s">
        <v>57</v>
      </c>
      <c r="F6072" s="0" t="s">
        <v>615</v>
      </c>
      <c r="G6072" s="0" t="s">
        <v>1612</v>
      </c>
      <c r="H6072" s="0" t="n">
        <v>1.60720121137964</v>
      </c>
      <c r="I6072" s="0" t="n">
        <v>23.8535153188732</v>
      </c>
      <c r="J6072" s="0" t="n">
        <v>0</v>
      </c>
      <c r="K6072" s="0" t="n">
        <f aca="false">I6072*SUMIFS(syst_chauffage!$H$3:$H$27,syst_chauffage!$B$3:$B$27,D6072,syst_chauffage!$C$3:$C$27,E6072)</f>
        <v>33.2154636674103</v>
      </c>
      <c r="L6072" s="12" t="n">
        <f aca="false">H6072*SUMIFS(syst_chauffage!$K$3:$K$27,syst_chauffage!$B$3:$B$27,D6072,syst_chauffage!$C$3:$C$27,E6072)</f>
        <v>1.60720121137964</v>
      </c>
      <c r="N6072" s="0" t="str">
        <f aca="false">A6072</f>
        <v>Commerce</v>
      </c>
      <c r="O6072" s="0" t="str">
        <f aca="false">B6072</f>
        <v>Commerce de détail non alimentaire</v>
      </c>
      <c r="P6072" s="0" t="str">
        <f aca="false">C6072</f>
        <v>Complexe brico</v>
      </c>
      <c r="Q6072" s="0" t="str">
        <f aca="false">D6072</f>
        <v>Autre système centralisé</v>
      </c>
      <c r="R6072" s="0" t="str">
        <f aca="false">E6072</f>
        <v>Autres</v>
      </c>
      <c r="S6072" s="0" t="str">
        <f aca="false">F6072</f>
        <v>0306090101</v>
      </c>
      <c r="T6072" s="0" t="str">
        <f aca="false">G6072</f>
        <v>4</v>
      </c>
      <c r="U6072" s="0" t="n">
        <f aca="false">L6072</f>
        <v>1.60720121137964</v>
      </c>
      <c r="V6072" s="0" t="n">
        <f aca="false">K6072</f>
        <v>33.2154636674103</v>
      </c>
      <c r="W6072" s="0" t="n">
        <f aca="false">J6072</f>
        <v>0</v>
      </c>
    </row>
    <row r="6073" customFormat="false" ht="12.8" hidden="false" customHeight="false" outlineLevel="0" collapsed="false">
      <c r="A6073" s="0" t="s">
        <v>74</v>
      </c>
      <c r="B6073" s="0" t="s">
        <v>613</v>
      </c>
      <c r="C6073" s="0" t="s">
        <v>614</v>
      </c>
      <c r="D6073" s="0" t="s">
        <v>19</v>
      </c>
      <c r="E6073" s="0" t="s">
        <v>58</v>
      </c>
      <c r="F6073" s="0" t="s">
        <v>616</v>
      </c>
      <c r="G6073" s="0" t="s">
        <v>1612</v>
      </c>
      <c r="H6073" s="0" t="n">
        <v>1.60411758328639</v>
      </c>
      <c r="I6073" s="0" t="n">
        <v>23.6892664841759</v>
      </c>
      <c r="J6073" s="0" t="n">
        <v>765</v>
      </c>
      <c r="K6073" s="0" t="n">
        <f aca="false">I6073*SUMIFS(syst_chauffage!$H$3:$H$27,syst_chauffage!$B$3:$B$27,D6073,syst_chauffage!$C$3:$C$27,E6073)</f>
        <v>38.9676491938164</v>
      </c>
      <c r="L6073" s="12" t="n">
        <f aca="false">H6073*SUMIFS(syst_chauffage!$K$3:$K$27,syst_chauffage!$B$3:$B$27,D6073,syst_chauffage!$C$3:$C$27,E6073)</f>
        <v>1.60411758328639</v>
      </c>
      <c r="N6073" s="0" t="str">
        <f aca="false">A6073</f>
        <v>Commerce</v>
      </c>
      <c r="O6073" s="0" t="str">
        <f aca="false">B6073</f>
        <v>Commerce de détail non alimentaire</v>
      </c>
      <c r="P6073" s="0" t="str">
        <f aca="false">C6073</f>
        <v>Complexe brico</v>
      </c>
      <c r="Q6073" s="0" t="str">
        <f aca="false">D6073</f>
        <v>Autre système centralisé</v>
      </c>
      <c r="R6073" s="0" t="str">
        <f aca="false">E6073</f>
        <v>Urbain</v>
      </c>
      <c r="S6073" s="0" t="str">
        <f aca="false">F6073</f>
        <v>0306090106</v>
      </c>
      <c r="T6073" s="0" t="str">
        <f aca="false">G6073</f>
        <v>4</v>
      </c>
      <c r="U6073" s="0" t="n">
        <f aca="false">L6073</f>
        <v>1.60411758328639</v>
      </c>
      <c r="V6073" s="0" t="n">
        <f aca="false">K6073</f>
        <v>38.9676491938164</v>
      </c>
      <c r="W6073" s="0" t="n">
        <f aca="false">J6073</f>
        <v>765</v>
      </c>
    </row>
    <row r="6074" customFormat="false" ht="12.8" hidden="false" customHeight="false" outlineLevel="0" collapsed="false">
      <c r="A6074" s="0" t="s">
        <v>74</v>
      </c>
      <c r="B6074" s="0" t="s">
        <v>613</v>
      </c>
      <c r="C6074" s="0" t="s">
        <v>614</v>
      </c>
      <c r="D6074" s="0" t="s">
        <v>22</v>
      </c>
      <c r="E6074" s="0" t="s">
        <v>23</v>
      </c>
      <c r="F6074" s="0" t="s">
        <v>617</v>
      </c>
      <c r="G6074" s="0" t="s">
        <v>1612</v>
      </c>
      <c r="H6074" s="0" t="n">
        <v>0.689377907802488</v>
      </c>
      <c r="I6074" s="0" t="n">
        <v>9.91313863582281</v>
      </c>
      <c r="J6074" s="0" t="n">
        <v>0</v>
      </c>
      <c r="K6074" s="0" t="n">
        <f aca="false">I6074*SUMIFS(syst_chauffage!$H$3:$H$27,syst_chauffage!$B$3:$B$27,D6074,syst_chauffage!$C$3:$C$27,E6074)</f>
        <v>17.4572602648418</v>
      </c>
      <c r="L6074" s="12" t="n">
        <f aca="false">H6074*SUMIFS(syst_chauffage!$K$3:$K$27,syst_chauffage!$B$3:$B$27,D6074,syst_chauffage!$C$3:$C$27,E6074)</f>
        <v>0.689377907802488</v>
      </c>
      <c r="N6074" s="0" t="str">
        <f aca="false">A6074</f>
        <v>Commerce</v>
      </c>
      <c r="O6074" s="0" t="str">
        <f aca="false">B6074</f>
        <v>Commerce de détail non alimentaire</v>
      </c>
      <c r="P6074" s="0" t="str">
        <f aca="false">C6074</f>
        <v>Complexe brico</v>
      </c>
      <c r="Q6074" s="0" t="str">
        <f aca="false">D6074</f>
        <v>Chaudière fioul</v>
      </c>
      <c r="R6074" s="0" t="str">
        <f aca="false">E6074</f>
        <v>Fioul</v>
      </c>
      <c r="S6074" s="0" t="str">
        <f aca="false">F6074</f>
        <v>0306090303</v>
      </c>
      <c r="T6074" s="0" t="str">
        <f aca="false">G6074</f>
        <v>4</v>
      </c>
      <c r="U6074" s="0" t="n">
        <f aca="false">L6074</f>
        <v>0.689377907802488</v>
      </c>
      <c r="V6074" s="0" t="n">
        <f aca="false">K6074</f>
        <v>17.4572602648418</v>
      </c>
      <c r="W6074" s="0" t="n">
        <f aca="false">J6074</f>
        <v>0</v>
      </c>
    </row>
    <row r="6075" customFormat="false" ht="12.8" hidden="false" customHeight="false" outlineLevel="0" collapsed="false">
      <c r="A6075" s="0" t="s">
        <v>74</v>
      </c>
      <c r="B6075" s="0" t="s">
        <v>613</v>
      </c>
      <c r="C6075" s="0" t="s">
        <v>614</v>
      </c>
      <c r="D6075" s="0" t="s">
        <v>13</v>
      </c>
      <c r="E6075" s="0" t="s">
        <v>14</v>
      </c>
      <c r="F6075" s="0" t="s">
        <v>618</v>
      </c>
      <c r="G6075" s="0" t="s">
        <v>1612</v>
      </c>
      <c r="H6075" s="0" t="n">
        <v>0.780741935948798</v>
      </c>
      <c r="I6075" s="0" t="n">
        <v>7.39147997382792</v>
      </c>
      <c r="J6075" s="0" t="n">
        <v>363</v>
      </c>
      <c r="K6075" s="0" t="n">
        <f aca="false">I6075*SUMIFS(syst_chauffage!$H$3:$H$27,syst_chauffage!$B$3:$B$27,D6075,syst_chauffage!$C$3:$C$27,E6075)</f>
        <v>14.9277718786216</v>
      </c>
      <c r="L6075" s="12" t="n">
        <f aca="false">H6075*SUMIFS(syst_chauffage!$K$3:$K$27,syst_chauffage!$B$3:$B$27,D6075,syst_chauffage!$C$3:$C$27,E6075)</f>
        <v>0.780741935948798</v>
      </c>
      <c r="N6075" s="0" t="str">
        <f aca="false">A6075</f>
        <v>Commerce</v>
      </c>
      <c r="O6075" s="0" t="str">
        <f aca="false">B6075</f>
        <v>Commerce de détail non alimentaire</v>
      </c>
      <c r="P6075" s="0" t="str">
        <f aca="false">C6075</f>
        <v>Complexe brico</v>
      </c>
      <c r="Q6075" s="0" t="str">
        <f aca="false">D6075</f>
        <v>Chaudière gaz</v>
      </c>
      <c r="R6075" s="0" t="str">
        <f aca="false">E6075</f>
        <v>Gaz</v>
      </c>
      <c r="S6075" s="0" t="str">
        <f aca="false">F6075</f>
        <v>0306090404</v>
      </c>
      <c r="T6075" s="0" t="str">
        <f aca="false">G6075</f>
        <v>4</v>
      </c>
      <c r="U6075" s="0" t="n">
        <f aca="false">L6075</f>
        <v>0.780741935948798</v>
      </c>
      <c r="V6075" s="0" t="n">
        <f aca="false">K6075</f>
        <v>14.9277718786216</v>
      </c>
      <c r="W6075" s="0" t="n">
        <f aca="false">J6075</f>
        <v>363</v>
      </c>
    </row>
    <row r="6076" customFormat="false" ht="12.8" hidden="false" customHeight="false" outlineLevel="0" collapsed="false">
      <c r="A6076" s="0" t="s">
        <v>74</v>
      </c>
      <c r="B6076" s="0" t="s">
        <v>613</v>
      </c>
      <c r="C6076" s="0" t="s">
        <v>614</v>
      </c>
      <c r="D6076" s="0" t="s">
        <v>29</v>
      </c>
      <c r="E6076" s="0" t="s">
        <v>30</v>
      </c>
      <c r="F6076" s="0" t="s">
        <v>619</v>
      </c>
      <c r="G6076" s="0" t="s">
        <v>1612</v>
      </c>
      <c r="H6076" s="0" t="n">
        <v>0.92</v>
      </c>
      <c r="I6076" s="0" t="n">
        <v>10.4</v>
      </c>
      <c r="J6076" s="0" t="n">
        <v>0</v>
      </c>
      <c r="K6076" s="0" t="n">
        <f aca="false">I6076*SUMIFS(syst_chauffage!$H$3:$H$27,syst_chauffage!$B$3:$B$27,D6076,syst_chauffage!$C$3:$C$27,E6076)</f>
        <v>3</v>
      </c>
      <c r="L6076" s="12" t="n">
        <f aca="false">H6076*SUMIFS(syst_chauffage!$K$3:$K$27,syst_chauffage!$B$3:$B$27,D6076,syst_chauffage!$C$3:$C$27,E6076)</f>
        <v>0.92</v>
      </c>
      <c r="N6076" s="0" t="str">
        <f aca="false">A6076</f>
        <v>Commerce</v>
      </c>
      <c r="O6076" s="0" t="str">
        <f aca="false">B6076</f>
        <v>Commerce de détail non alimentaire</v>
      </c>
      <c r="P6076" s="0" t="str">
        <f aca="false">C6076</f>
        <v>Complexe brico</v>
      </c>
      <c r="Q6076" s="0" t="str">
        <f aca="false">D6076</f>
        <v>Electrique direct</v>
      </c>
      <c r="R6076" s="0" t="str">
        <f aca="false">E6076</f>
        <v>Electricité</v>
      </c>
      <c r="S6076" s="0" t="str">
        <f aca="false">F6076</f>
        <v>0306090602</v>
      </c>
      <c r="T6076" s="0" t="str">
        <f aca="false">G6076</f>
        <v>4</v>
      </c>
      <c r="U6076" s="0" t="n">
        <f aca="false">L6076</f>
        <v>0.92</v>
      </c>
      <c r="V6076" s="0" t="n">
        <f aca="false">K6076</f>
        <v>3</v>
      </c>
      <c r="W6076" s="0" t="n">
        <f aca="false">J6076</f>
        <v>0</v>
      </c>
    </row>
    <row r="6077" customFormat="false" ht="12.8" hidden="false" customHeight="false" outlineLevel="0" collapsed="false">
      <c r="A6077" s="0" t="s">
        <v>74</v>
      </c>
      <c r="B6077" s="0" t="s">
        <v>613</v>
      </c>
      <c r="C6077" s="0" t="s">
        <v>614</v>
      </c>
      <c r="D6077" s="0" t="s">
        <v>42</v>
      </c>
      <c r="E6077" s="0" t="s">
        <v>30</v>
      </c>
      <c r="F6077" s="0" t="s">
        <v>620</v>
      </c>
      <c r="G6077" s="0" t="s">
        <v>1612</v>
      </c>
      <c r="H6077" s="0" t="n">
        <v>2.80410195348837</v>
      </c>
      <c r="I6077" s="0" t="n">
        <v>27.0754202268717</v>
      </c>
      <c r="J6077" s="0" t="n">
        <v>675</v>
      </c>
      <c r="K6077" s="0" t="n">
        <f aca="false">I6077*SUMIFS(syst_chauffage!$H$3:$H$27,syst_chauffage!$B$3:$B$27,D6077,syst_chauffage!$C$3:$C$27,E6077)</f>
        <v>24.4407716196756</v>
      </c>
      <c r="L6077" s="12" t="n">
        <f aca="false">H6077*SUMIFS(syst_chauffage!$K$3:$K$27,syst_chauffage!$B$3:$B$27,D6077,syst_chauffage!$C$3:$C$27,E6077)</f>
        <v>2.49996610303434</v>
      </c>
      <c r="N6077" s="0" t="str">
        <f aca="false">A6077</f>
        <v>Commerce</v>
      </c>
      <c r="O6077" s="0" t="str">
        <f aca="false">B6077</f>
        <v>Commerce de détail non alimentaire</v>
      </c>
      <c r="P6077" s="0" t="str">
        <f aca="false">C6077</f>
        <v>Complexe brico</v>
      </c>
      <c r="Q6077" s="0" t="str">
        <f aca="false">D6077</f>
        <v>Rooftop</v>
      </c>
      <c r="R6077" s="0" t="str">
        <f aca="false">E6077</f>
        <v>Electricité</v>
      </c>
      <c r="S6077" s="0" t="str">
        <f aca="false">F6077</f>
        <v>0306091002</v>
      </c>
      <c r="T6077" s="0" t="str">
        <f aca="false">G6077</f>
        <v>4</v>
      </c>
      <c r="U6077" s="0" t="n">
        <f aca="false">L6077</f>
        <v>2.49996610303434</v>
      </c>
      <c r="V6077" s="0" t="n">
        <f aca="false">K6077</f>
        <v>24.4407716196756</v>
      </c>
      <c r="W6077" s="0" t="n">
        <f aca="false">J6077</f>
        <v>675</v>
      </c>
    </row>
    <row r="6078" customFormat="false" ht="12.8" hidden="false" customHeight="false" outlineLevel="0" collapsed="false">
      <c r="A6078" s="0" t="s">
        <v>74</v>
      </c>
      <c r="B6078" s="0" t="s">
        <v>613</v>
      </c>
      <c r="C6078" s="0" t="s">
        <v>614</v>
      </c>
      <c r="D6078" s="0" t="s">
        <v>51</v>
      </c>
      <c r="E6078" s="0" t="s">
        <v>57</v>
      </c>
      <c r="F6078" s="0" t="s">
        <v>621</v>
      </c>
      <c r="G6078" s="0" t="s">
        <v>1612</v>
      </c>
      <c r="H6078" s="0" t="n">
        <v>1.85446293620727</v>
      </c>
      <c r="I6078" s="0" t="n">
        <v>28.3970420462776</v>
      </c>
      <c r="J6078" s="0" t="n">
        <v>0</v>
      </c>
      <c r="K6078" s="0" t="n">
        <f aca="false">I6078*SUMIFS(syst_chauffage!$H$3:$H$27,syst_chauffage!$B$3:$B$27,D6078,syst_chauffage!$C$3:$C$27,E6078)</f>
        <v>60.1691820196677</v>
      </c>
      <c r="L6078" s="12" t="n">
        <f aca="false">H6078*SUMIFS(syst_chauffage!$K$3:$K$27,syst_chauffage!$B$3:$B$27,D6078,syst_chauffage!$C$3:$C$27,E6078)</f>
        <v>1.85446293620727</v>
      </c>
      <c r="N6078" s="0" t="str">
        <f aca="false">A6078</f>
        <v>Commerce</v>
      </c>
      <c r="O6078" s="0" t="str">
        <f aca="false">B6078</f>
        <v>Commerce de détail non alimentaire</v>
      </c>
      <c r="P6078" s="0" t="str">
        <f aca="false">C6078</f>
        <v>Complexe brico</v>
      </c>
      <c r="Q6078" s="0" t="str">
        <f aca="false">D6078</f>
        <v>Autre système centralisé performant</v>
      </c>
      <c r="R6078" s="0" t="str">
        <f aca="false">E6078</f>
        <v>Autres</v>
      </c>
      <c r="S6078" s="0" t="str">
        <f aca="false">F6078</f>
        <v>0306092101</v>
      </c>
      <c r="T6078" s="0" t="str">
        <f aca="false">G6078</f>
        <v>4</v>
      </c>
      <c r="U6078" s="0" t="n">
        <f aca="false">L6078</f>
        <v>1.85446293620727</v>
      </c>
      <c r="V6078" s="0" t="n">
        <f aca="false">K6078</f>
        <v>60.1691820196677</v>
      </c>
      <c r="W6078" s="0" t="n">
        <f aca="false">J6078</f>
        <v>0</v>
      </c>
    </row>
    <row r="6079" customFormat="false" ht="12.8" hidden="false" customHeight="false" outlineLevel="0" collapsed="false">
      <c r="A6079" s="0" t="s">
        <v>74</v>
      </c>
      <c r="B6079" s="0" t="s">
        <v>613</v>
      </c>
      <c r="C6079" s="0" t="s">
        <v>614</v>
      </c>
      <c r="D6079" s="0" t="s">
        <v>51</v>
      </c>
      <c r="E6079" s="0" t="s">
        <v>58</v>
      </c>
      <c r="F6079" s="0" t="s">
        <v>622</v>
      </c>
      <c r="G6079" s="0" t="s">
        <v>1612</v>
      </c>
      <c r="H6079" s="0" t="n">
        <v>1.85090490379199</v>
      </c>
      <c r="I6079" s="0" t="n">
        <v>28.201507719257</v>
      </c>
      <c r="J6079" s="0" t="n">
        <v>765</v>
      </c>
      <c r="K6079" s="0" t="n">
        <f aca="false">I6079*SUMIFS(syst_chauffage!$H$3:$H$27,syst_chauffage!$B$3:$B$27,D6079,syst_chauffage!$C$3:$C$27,E6079)</f>
        <v>60.1820035683969</v>
      </c>
      <c r="L6079" s="12" t="n">
        <f aca="false">H6079*SUMIFS(syst_chauffage!$K$3:$K$27,syst_chauffage!$B$3:$B$27,D6079,syst_chauffage!$C$3:$C$27,E6079)</f>
        <v>1.85090490379199</v>
      </c>
      <c r="N6079" s="0" t="str">
        <f aca="false">A6079</f>
        <v>Commerce</v>
      </c>
      <c r="O6079" s="0" t="str">
        <f aca="false">B6079</f>
        <v>Commerce de détail non alimentaire</v>
      </c>
      <c r="P6079" s="0" t="str">
        <f aca="false">C6079</f>
        <v>Complexe brico</v>
      </c>
      <c r="Q6079" s="0" t="str">
        <f aca="false">D6079</f>
        <v>Autre système centralisé performant</v>
      </c>
      <c r="R6079" s="0" t="str">
        <f aca="false">E6079</f>
        <v>Urbain</v>
      </c>
      <c r="S6079" s="0" t="str">
        <f aca="false">F6079</f>
        <v>0306092106</v>
      </c>
      <c r="T6079" s="0" t="str">
        <f aca="false">G6079</f>
        <v>4</v>
      </c>
      <c r="U6079" s="0" t="n">
        <f aca="false">L6079</f>
        <v>1.85090490379199</v>
      </c>
      <c r="V6079" s="0" t="n">
        <f aca="false">K6079</f>
        <v>60.1820035683969</v>
      </c>
      <c r="W6079" s="0" t="n">
        <f aca="false">J6079</f>
        <v>765</v>
      </c>
    </row>
    <row r="6080" customFormat="false" ht="12.8" hidden="false" customHeight="false" outlineLevel="0" collapsed="false">
      <c r="A6080" s="0" t="s">
        <v>74</v>
      </c>
      <c r="B6080" s="0" t="s">
        <v>613</v>
      </c>
      <c r="C6080" s="0" t="s">
        <v>614</v>
      </c>
      <c r="D6080" s="0" t="s">
        <v>27</v>
      </c>
      <c r="E6080" s="0" t="s">
        <v>23</v>
      </c>
      <c r="F6080" s="0" t="s">
        <v>623</v>
      </c>
      <c r="G6080" s="0" t="s">
        <v>1612</v>
      </c>
      <c r="H6080" s="0" t="n">
        <v>0.761583138885597</v>
      </c>
      <c r="I6080" s="0" t="n">
        <v>11.8013555188367</v>
      </c>
      <c r="J6080" s="0" t="n">
        <v>836</v>
      </c>
      <c r="K6080" s="0" t="n">
        <f aca="false">I6080*SUMIFS(syst_chauffage!$H$3:$H$27,syst_chauffage!$B$3:$B$27,D6080,syst_chauffage!$C$3:$C$27,E6080)</f>
        <v>30.2634331777224</v>
      </c>
      <c r="L6080" s="12" t="n">
        <f aca="false">H6080*SUMIFS(syst_chauffage!$K$3:$K$27,syst_chauffage!$B$3:$B$27,D6080,syst_chauffage!$C$3:$C$27,E6080)</f>
        <v>0.761583138885597</v>
      </c>
      <c r="N6080" s="0" t="str">
        <f aca="false">A6080</f>
        <v>Commerce</v>
      </c>
      <c r="O6080" s="0" t="str">
        <f aca="false">B6080</f>
        <v>Commerce de détail non alimentaire</v>
      </c>
      <c r="P6080" s="0" t="str">
        <f aca="false">C6080</f>
        <v>Complexe brico</v>
      </c>
      <c r="Q6080" s="0" t="str">
        <f aca="false">D6080</f>
        <v>Chaudière condensation fioul</v>
      </c>
      <c r="R6080" s="0" t="str">
        <f aca="false">E6080</f>
        <v>Fioul</v>
      </c>
      <c r="S6080" s="0" t="str">
        <f aca="false">F6080</f>
        <v>0306092303</v>
      </c>
      <c r="T6080" s="0" t="str">
        <f aca="false">G6080</f>
        <v>4</v>
      </c>
      <c r="U6080" s="0" t="n">
        <f aca="false">L6080</f>
        <v>0.761583138885597</v>
      </c>
      <c r="V6080" s="0" t="n">
        <f aca="false">K6080</f>
        <v>30.2634331777224</v>
      </c>
      <c r="W6080" s="0" t="n">
        <f aca="false">J6080</f>
        <v>836</v>
      </c>
    </row>
    <row r="6081" customFormat="false" ht="12.8" hidden="false" customHeight="false" outlineLevel="0" collapsed="false">
      <c r="A6081" s="0" t="s">
        <v>74</v>
      </c>
      <c r="B6081" s="0" t="s">
        <v>613</v>
      </c>
      <c r="C6081" s="0" t="s">
        <v>614</v>
      </c>
      <c r="D6081" s="0" t="s">
        <v>18</v>
      </c>
      <c r="E6081" s="0" t="s">
        <v>14</v>
      </c>
      <c r="F6081" s="0" t="s">
        <v>624</v>
      </c>
      <c r="G6081" s="0" t="s">
        <v>1612</v>
      </c>
      <c r="H6081" s="0" t="n">
        <v>0.989367103465403</v>
      </c>
      <c r="I6081" s="0" t="n">
        <v>8.79938092122372</v>
      </c>
      <c r="J6081" s="0" t="n">
        <v>836</v>
      </c>
      <c r="K6081" s="0" t="n">
        <f aca="false">I6081*SUMIFS(syst_chauffage!$H$3:$H$27,syst_chauffage!$B$3:$B$27,D6081,syst_chauffage!$C$3:$C$27,E6081)</f>
        <v>23.9776875689221</v>
      </c>
      <c r="L6081" s="12" t="n">
        <f aca="false">H6081*SUMIFS(syst_chauffage!$K$3:$K$27,syst_chauffage!$B$3:$B$27,D6081,syst_chauffage!$C$3:$C$27,E6081)</f>
        <v>0.961117596045209</v>
      </c>
      <c r="N6081" s="0" t="str">
        <f aca="false">A6081</f>
        <v>Commerce</v>
      </c>
      <c r="O6081" s="0" t="str">
        <f aca="false">B6081</f>
        <v>Commerce de détail non alimentaire</v>
      </c>
      <c r="P6081" s="0" t="str">
        <f aca="false">C6081</f>
        <v>Complexe brico</v>
      </c>
      <c r="Q6081" s="0" t="str">
        <f aca="false">D6081</f>
        <v>Chaudière condensation gaz</v>
      </c>
      <c r="R6081" s="0" t="str">
        <f aca="false">E6081</f>
        <v>Gaz</v>
      </c>
      <c r="S6081" s="0" t="str">
        <f aca="false">F6081</f>
        <v>0306092404</v>
      </c>
      <c r="T6081" s="0" t="str">
        <f aca="false">G6081</f>
        <v>4</v>
      </c>
      <c r="U6081" s="0" t="n">
        <f aca="false">L6081</f>
        <v>0.961117596045209</v>
      </c>
      <c r="V6081" s="0" t="n">
        <f aca="false">K6081</f>
        <v>23.9776875689221</v>
      </c>
      <c r="W6081" s="0" t="n">
        <f aca="false">J6081</f>
        <v>836</v>
      </c>
    </row>
    <row r="6082" customFormat="false" ht="12.8" hidden="false" customHeight="false" outlineLevel="0" collapsed="false">
      <c r="A6082" s="0" t="s">
        <v>74</v>
      </c>
      <c r="B6082" s="0" t="s">
        <v>613</v>
      </c>
      <c r="C6082" s="0" t="s">
        <v>614</v>
      </c>
      <c r="D6082" s="0" t="s">
        <v>32</v>
      </c>
      <c r="E6082" s="0" t="s">
        <v>30</v>
      </c>
      <c r="F6082" s="0" t="s">
        <v>625</v>
      </c>
      <c r="G6082" s="0" t="s">
        <v>1612</v>
      </c>
      <c r="H6082" s="0" t="n">
        <v>1</v>
      </c>
      <c r="I6082" s="0" t="n">
        <v>12</v>
      </c>
      <c r="J6082" s="0" t="n">
        <v>0</v>
      </c>
      <c r="K6082" s="0" t="n">
        <f aca="false">I6082*SUMIFS(syst_chauffage!$H$3:$H$27,syst_chauffage!$B$3:$B$27,D6082,syst_chauffage!$C$3:$C$27,E6082)</f>
        <v>12</v>
      </c>
      <c r="L6082" s="12" t="n">
        <f aca="false">H6082*SUMIFS(syst_chauffage!$K$3:$K$27,syst_chauffage!$B$3:$B$27,D6082,syst_chauffage!$C$3:$C$27,E6082)</f>
        <v>1</v>
      </c>
      <c r="N6082" s="0" t="str">
        <f aca="false">A6082</f>
        <v>Commerce</v>
      </c>
      <c r="O6082" s="0" t="str">
        <f aca="false">B6082</f>
        <v>Commerce de détail non alimentaire</v>
      </c>
      <c r="P6082" s="0" t="str">
        <f aca="false">C6082</f>
        <v>Complexe brico</v>
      </c>
      <c r="Q6082" s="0" t="str">
        <f aca="false">D6082</f>
        <v>Electrique direct performant</v>
      </c>
      <c r="R6082" s="0" t="str">
        <f aca="false">E6082</f>
        <v>Electricité</v>
      </c>
      <c r="S6082" s="0" t="str">
        <f aca="false">F6082</f>
        <v>0306092602</v>
      </c>
      <c r="T6082" s="0" t="str">
        <f aca="false">G6082</f>
        <v>4</v>
      </c>
      <c r="U6082" s="0" t="n">
        <f aca="false">L6082</f>
        <v>1</v>
      </c>
      <c r="V6082" s="0" t="n">
        <f aca="false">K6082</f>
        <v>12</v>
      </c>
      <c r="W6082" s="0" t="n">
        <f aca="false">J6082</f>
        <v>0</v>
      </c>
    </row>
    <row r="6083" customFormat="false" ht="12.8" hidden="false" customHeight="false" outlineLevel="0" collapsed="false">
      <c r="A6083" s="0" t="s">
        <v>74</v>
      </c>
      <c r="B6083" s="0" t="s">
        <v>613</v>
      </c>
      <c r="C6083" s="0" t="s">
        <v>614</v>
      </c>
      <c r="D6083" s="0" t="s">
        <v>46</v>
      </c>
      <c r="E6083" s="0" t="s">
        <v>30</v>
      </c>
      <c r="F6083" s="0" t="s">
        <v>626</v>
      </c>
      <c r="G6083" s="0" t="s">
        <v>1612</v>
      </c>
      <c r="H6083" s="0" t="n">
        <v>3.32861023255814</v>
      </c>
      <c r="I6083" s="0" t="n">
        <v>32.2326431272282</v>
      </c>
      <c r="J6083" s="0" t="n">
        <v>720</v>
      </c>
      <c r="K6083" s="0" t="n">
        <f aca="false">I6083*SUMIFS(syst_chauffage!$H$3:$H$27,syst_chauffage!$B$3:$B$27,D6083,syst_chauffage!$C$3:$C$27,E6083)</f>
        <v>55.9206537454306</v>
      </c>
      <c r="L6083" s="12" t="n">
        <f aca="false">H6083*SUMIFS(syst_chauffage!$K$3:$K$27,syst_chauffage!$B$3:$B$27,D6083,syst_chauffage!$C$3:$C$27,E6083)</f>
        <v>3.00077723502174</v>
      </c>
      <c r="N6083" s="0" t="str">
        <f aca="false">A6083</f>
        <v>Commerce</v>
      </c>
      <c r="O6083" s="0" t="str">
        <f aca="false">B6083</f>
        <v>Commerce de détail non alimentaire</v>
      </c>
      <c r="P6083" s="0" t="str">
        <f aca="false">C6083</f>
        <v>Complexe brico</v>
      </c>
      <c r="Q6083" s="0" t="str">
        <f aca="false">D6083</f>
        <v>Rooftop performant</v>
      </c>
      <c r="R6083" s="0" t="str">
        <f aca="false">E6083</f>
        <v>Electricité</v>
      </c>
      <c r="S6083" s="0" t="str">
        <f aca="false">F6083</f>
        <v>0306093002</v>
      </c>
      <c r="T6083" s="0" t="str">
        <f aca="false">G6083</f>
        <v>4</v>
      </c>
      <c r="U6083" s="0" t="n">
        <f aca="false">L6083</f>
        <v>3.00077723502174</v>
      </c>
      <c r="V6083" s="0" t="n">
        <f aca="false">K6083</f>
        <v>55.9206537454306</v>
      </c>
      <c r="W6083" s="0" t="n">
        <f aca="false">J6083</f>
        <v>720</v>
      </c>
    </row>
    <row r="6084" customFormat="false" ht="12.8" hidden="false" customHeight="false" outlineLevel="0" collapsed="false">
      <c r="A6084" s="0" t="s">
        <v>74</v>
      </c>
      <c r="B6084" s="0" t="s">
        <v>613</v>
      </c>
      <c r="C6084" s="0" t="s">
        <v>627</v>
      </c>
      <c r="D6084" s="0" t="s">
        <v>19</v>
      </c>
      <c r="E6084" s="0" t="s">
        <v>57</v>
      </c>
      <c r="F6084" s="0" t="s">
        <v>628</v>
      </c>
      <c r="G6084" s="0" t="s">
        <v>1612</v>
      </c>
      <c r="H6084" s="0" t="n">
        <v>1.6310064513755</v>
      </c>
      <c r="I6084" s="0" t="n">
        <v>32.1107385010679</v>
      </c>
      <c r="J6084" s="0" t="n">
        <v>0</v>
      </c>
      <c r="K6084" s="0" t="n">
        <f aca="false">I6084*SUMIFS(syst_chauffage!$H$3:$H$27,syst_chauffage!$B$3:$B$27,D6084,syst_chauffage!$C$3:$C$27,E6084)</f>
        <v>44.7134543381976</v>
      </c>
      <c r="L6084" s="12" t="n">
        <f aca="false">H6084*SUMIFS(syst_chauffage!$K$3:$K$27,syst_chauffage!$B$3:$B$27,D6084,syst_chauffage!$C$3:$C$27,E6084)</f>
        <v>1.6310064513755</v>
      </c>
      <c r="N6084" s="0" t="str">
        <f aca="false">A6084</f>
        <v>Commerce</v>
      </c>
      <c r="O6084" s="0" t="str">
        <f aca="false">B6084</f>
        <v>Commerce de détail non alimentaire</v>
      </c>
      <c r="P6084" s="0" t="str">
        <f aca="false">C6084</f>
        <v>Grand brico</v>
      </c>
      <c r="Q6084" s="0" t="str">
        <f aca="false">D6084</f>
        <v>Autre système centralisé</v>
      </c>
      <c r="R6084" s="0" t="str">
        <f aca="false">E6084</f>
        <v>Autres</v>
      </c>
      <c r="S6084" s="0" t="str">
        <f aca="false">F6084</f>
        <v>0306170101</v>
      </c>
      <c r="T6084" s="0" t="str">
        <f aca="false">G6084</f>
        <v>4</v>
      </c>
      <c r="U6084" s="0" t="n">
        <f aca="false">L6084</f>
        <v>1.6310064513755</v>
      </c>
      <c r="V6084" s="0" t="n">
        <f aca="false">K6084</f>
        <v>44.7134543381976</v>
      </c>
      <c r="W6084" s="0" t="n">
        <f aca="false">J6084</f>
        <v>0</v>
      </c>
    </row>
    <row r="6085" customFormat="false" ht="12.8" hidden="false" customHeight="false" outlineLevel="0" collapsed="false">
      <c r="A6085" s="0" t="s">
        <v>74</v>
      </c>
      <c r="B6085" s="0" t="s">
        <v>613</v>
      </c>
      <c r="C6085" s="0" t="s">
        <v>627</v>
      </c>
      <c r="D6085" s="0" t="s">
        <v>19</v>
      </c>
      <c r="E6085" s="0" t="s">
        <v>58</v>
      </c>
      <c r="F6085" s="0" t="s">
        <v>629</v>
      </c>
      <c r="G6085" s="0" t="s">
        <v>1612</v>
      </c>
      <c r="H6085" s="0" t="n">
        <v>1.62775144752194</v>
      </c>
      <c r="I6085" s="0" t="n">
        <v>31.858484917319</v>
      </c>
      <c r="J6085" s="0" t="n">
        <v>765</v>
      </c>
      <c r="K6085" s="0" t="n">
        <f aca="false">I6085*SUMIFS(syst_chauffage!$H$3:$H$27,syst_chauffage!$B$3:$B$27,D6085,syst_chauffage!$C$3:$C$27,E6085)</f>
        <v>52.4056017071634</v>
      </c>
      <c r="L6085" s="12" t="n">
        <f aca="false">H6085*SUMIFS(syst_chauffage!$K$3:$K$27,syst_chauffage!$B$3:$B$27,D6085,syst_chauffage!$C$3:$C$27,E6085)</f>
        <v>1.62775144752194</v>
      </c>
      <c r="N6085" s="0" t="str">
        <f aca="false">A6085</f>
        <v>Commerce</v>
      </c>
      <c r="O6085" s="0" t="str">
        <f aca="false">B6085</f>
        <v>Commerce de détail non alimentaire</v>
      </c>
      <c r="P6085" s="0" t="str">
        <f aca="false">C6085</f>
        <v>Grand brico</v>
      </c>
      <c r="Q6085" s="0" t="str">
        <f aca="false">D6085</f>
        <v>Autre système centralisé</v>
      </c>
      <c r="R6085" s="0" t="str">
        <f aca="false">E6085</f>
        <v>Urbain</v>
      </c>
      <c r="S6085" s="0" t="str">
        <f aca="false">F6085</f>
        <v>0306170106</v>
      </c>
      <c r="T6085" s="0" t="str">
        <f aca="false">G6085</f>
        <v>4</v>
      </c>
      <c r="U6085" s="0" t="n">
        <f aca="false">L6085</f>
        <v>1.62775144752194</v>
      </c>
      <c r="V6085" s="0" t="n">
        <f aca="false">K6085</f>
        <v>52.4056017071634</v>
      </c>
      <c r="W6085" s="0" t="n">
        <f aca="false">J6085</f>
        <v>765</v>
      </c>
    </row>
    <row r="6086" customFormat="false" ht="12.8" hidden="false" customHeight="false" outlineLevel="0" collapsed="false">
      <c r="A6086" s="0" t="s">
        <v>74</v>
      </c>
      <c r="B6086" s="0" t="s">
        <v>613</v>
      </c>
      <c r="C6086" s="0" t="s">
        <v>627</v>
      </c>
      <c r="D6086" s="0" t="s">
        <v>22</v>
      </c>
      <c r="E6086" s="0" t="s">
        <v>23</v>
      </c>
      <c r="F6086" s="0" t="s">
        <v>630</v>
      </c>
      <c r="G6086" s="0" t="s">
        <v>1612</v>
      </c>
      <c r="H6086" s="0" t="n">
        <v>0.689377907802488</v>
      </c>
      <c r="I6086" s="0" t="n">
        <v>22.0449030878353</v>
      </c>
      <c r="J6086" s="0" t="n">
        <v>0</v>
      </c>
      <c r="K6086" s="0" t="n">
        <f aca="false">I6086*SUMIFS(syst_chauffage!$H$3:$H$27,syst_chauffage!$B$3:$B$27,D6086,syst_chauffage!$C$3:$C$27,E6086)</f>
        <v>38.8215705293234</v>
      </c>
      <c r="L6086" s="12" t="n">
        <f aca="false">H6086*SUMIFS(syst_chauffage!$K$3:$K$27,syst_chauffage!$B$3:$B$27,D6086,syst_chauffage!$C$3:$C$27,E6086)</f>
        <v>0.689377907802488</v>
      </c>
      <c r="N6086" s="0" t="str">
        <f aca="false">A6086</f>
        <v>Commerce</v>
      </c>
      <c r="O6086" s="0" t="str">
        <f aca="false">B6086</f>
        <v>Commerce de détail non alimentaire</v>
      </c>
      <c r="P6086" s="0" t="str">
        <f aca="false">C6086</f>
        <v>Grand brico</v>
      </c>
      <c r="Q6086" s="0" t="str">
        <f aca="false">D6086</f>
        <v>Chaudière fioul</v>
      </c>
      <c r="R6086" s="0" t="str">
        <f aca="false">E6086</f>
        <v>Fioul</v>
      </c>
      <c r="S6086" s="0" t="str">
        <f aca="false">F6086</f>
        <v>0306170303</v>
      </c>
      <c r="T6086" s="0" t="str">
        <f aca="false">G6086</f>
        <v>4</v>
      </c>
      <c r="U6086" s="0" t="n">
        <f aca="false">L6086</f>
        <v>0.689377907802488</v>
      </c>
      <c r="V6086" s="0" t="n">
        <f aca="false">K6086</f>
        <v>38.8215705293234</v>
      </c>
      <c r="W6086" s="0" t="n">
        <f aca="false">J6086</f>
        <v>0</v>
      </c>
    </row>
    <row r="6087" customFormat="false" ht="12.8" hidden="false" customHeight="false" outlineLevel="0" collapsed="false">
      <c r="A6087" s="0" t="s">
        <v>74</v>
      </c>
      <c r="B6087" s="0" t="s">
        <v>613</v>
      </c>
      <c r="C6087" s="0" t="s">
        <v>627</v>
      </c>
      <c r="D6087" s="0" t="s">
        <v>13</v>
      </c>
      <c r="E6087" s="0" t="s">
        <v>14</v>
      </c>
      <c r="F6087" s="0" t="s">
        <v>631</v>
      </c>
      <c r="G6087" s="0" t="s">
        <v>1612</v>
      </c>
      <c r="H6087" s="0" t="n">
        <v>0.780741935948798</v>
      </c>
      <c r="I6087" s="0" t="n">
        <v>15.7089055792201</v>
      </c>
      <c r="J6087" s="0" t="n">
        <v>363</v>
      </c>
      <c r="K6087" s="0" t="n">
        <f aca="false">I6087*SUMIFS(syst_chauffage!$H$3:$H$27,syst_chauffage!$B$3:$B$27,D6087,syst_chauffage!$C$3:$C$27,E6087)</f>
        <v>31.7255759035712</v>
      </c>
      <c r="L6087" s="12" t="n">
        <f aca="false">H6087*SUMIFS(syst_chauffage!$K$3:$K$27,syst_chauffage!$B$3:$B$27,D6087,syst_chauffage!$C$3:$C$27,E6087)</f>
        <v>0.780741935948798</v>
      </c>
      <c r="N6087" s="0" t="str">
        <f aca="false">A6087</f>
        <v>Commerce</v>
      </c>
      <c r="O6087" s="0" t="str">
        <f aca="false">B6087</f>
        <v>Commerce de détail non alimentaire</v>
      </c>
      <c r="P6087" s="0" t="str">
        <f aca="false">C6087</f>
        <v>Grand brico</v>
      </c>
      <c r="Q6087" s="0" t="str">
        <f aca="false">D6087</f>
        <v>Chaudière gaz</v>
      </c>
      <c r="R6087" s="0" t="str">
        <f aca="false">E6087</f>
        <v>Gaz</v>
      </c>
      <c r="S6087" s="0" t="str">
        <f aca="false">F6087</f>
        <v>0306170404</v>
      </c>
      <c r="T6087" s="0" t="str">
        <f aca="false">G6087</f>
        <v>4</v>
      </c>
      <c r="U6087" s="0" t="n">
        <f aca="false">L6087</f>
        <v>0.780741935948798</v>
      </c>
      <c r="V6087" s="0" t="n">
        <f aca="false">K6087</f>
        <v>31.7255759035712</v>
      </c>
      <c r="W6087" s="0" t="n">
        <f aca="false">J6087</f>
        <v>363</v>
      </c>
    </row>
    <row r="6088" customFormat="false" ht="12.8" hidden="false" customHeight="false" outlineLevel="0" collapsed="false">
      <c r="A6088" s="0" t="s">
        <v>74</v>
      </c>
      <c r="B6088" s="0" t="s">
        <v>613</v>
      </c>
      <c r="C6088" s="0" t="s">
        <v>627</v>
      </c>
      <c r="D6088" s="0" t="s">
        <v>29</v>
      </c>
      <c r="E6088" s="0" t="s">
        <v>30</v>
      </c>
      <c r="F6088" s="0" t="s">
        <v>632</v>
      </c>
      <c r="G6088" s="0" t="s">
        <v>1612</v>
      </c>
      <c r="H6088" s="0" t="n">
        <v>0.92</v>
      </c>
      <c r="I6088" s="0" t="n">
        <v>10.4</v>
      </c>
      <c r="J6088" s="0" t="n">
        <v>0</v>
      </c>
      <c r="K6088" s="0" t="n">
        <f aca="false">I6088*SUMIFS(syst_chauffage!$H$3:$H$27,syst_chauffage!$B$3:$B$27,D6088,syst_chauffage!$C$3:$C$27,E6088)</f>
        <v>3</v>
      </c>
      <c r="L6088" s="12" t="n">
        <f aca="false">H6088*SUMIFS(syst_chauffage!$K$3:$K$27,syst_chauffage!$B$3:$B$27,D6088,syst_chauffage!$C$3:$C$27,E6088)</f>
        <v>0.92</v>
      </c>
      <c r="N6088" s="0" t="str">
        <f aca="false">A6088</f>
        <v>Commerce</v>
      </c>
      <c r="O6088" s="0" t="str">
        <f aca="false">B6088</f>
        <v>Commerce de détail non alimentaire</v>
      </c>
      <c r="P6088" s="0" t="str">
        <f aca="false">C6088</f>
        <v>Grand brico</v>
      </c>
      <c r="Q6088" s="0" t="str">
        <f aca="false">D6088</f>
        <v>Electrique direct</v>
      </c>
      <c r="R6088" s="0" t="str">
        <f aca="false">E6088</f>
        <v>Electricité</v>
      </c>
      <c r="S6088" s="0" t="str">
        <f aca="false">F6088</f>
        <v>0306170602</v>
      </c>
      <c r="T6088" s="0" t="str">
        <f aca="false">G6088</f>
        <v>4</v>
      </c>
      <c r="U6088" s="0" t="n">
        <f aca="false">L6088</f>
        <v>0.92</v>
      </c>
      <c r="V6088" s="0" t="n">
        <f aca="false">K6088</f>
        <v>3</v>
      </c>
      <c r="W6088" s="0" t="n">
        <f aca="false">J6088</f>
        <v>0</v>
      </c>
    </row>
    <row r="6089" customFormat="false" ht="12.8" hidden="false" customHeight="false" outlineLevel="0" collapsed="false">
      <c r="A6089" s="0" t="s">
        <v>74</v>
      </c>
      <c r="B6089" s="0" t="s">
        <v>613</v>
      </c>
      <c r="C6089" s="0" t="s">
        <v>627</v>
      </c>
      <c r="D6089" s="0" t="s">
        <v>42</v>
      </c>
      <c r="E6089" s="0" t="s">
        <v>30</v>
      </c>
      <c r="F6089" s="0" t="s">
        <v>633</v>
      </c>
      <c r="G6089" s="0" t="s">
        <v>1612</v>
      </c>
      <c r="H6089" s="0" t="n">
        <v>2.80410195348837</v>
      </c>
      <c r="I6089" s="0" t="n">
        <v>40.9440748299524</v>
      </c>
      <c r="J6089" s="0" t="n">
        <v>675</v>
      </c>
      <c r="K6089" s="0" t="n">
        <f aca="false">I6089*SUMIFS(syst_chauffage!$H$3:$H$27,syst_chauffage!$B$3:$B$27,D6089,syst_chauffage!$C$3:$C$27,E6089)</f>
        <v>36.9598984507948</v>
      </c>
      <c r="L6089" s="12" t="n">
        <f aca="false">H6089*SUMIFS(syst_chauffage!$K$3:$K$27,syst_chauffage!$B$3:$B$27,D6089,syst_chauffage!$C$3:$C$27,E6089)</f>
        <v>2.49996610303434</v>
      </c>
      <c r="N6089" s="0" t="str">
        <f aca="false">A6089</f>
        <v>Commerce</v>
      </c>
      <c r="O6089" s="0" t="str">
        <f aca="false">B6089</f>
        <v>Commerce de détail non alimentaire</v>
      </c>
      <c r="P6089" s="0" t="str">
        <f aca="false">C6089</f>
        <v>Grand brico</v>
      </c>
      <c r="Q6089" s="0" t="str">
        <f aca="false">D6089</f>
        <v>Rooftop</v>
      </c>
      <c r="R6089" s="0" t="str">
        <f aca="false">E6089</f>
        <v>Electricité</v>
      </c>
      <c r="S6089" s="0" t="str">
        <f aca="false">F6089</f>
        <v>0306171002</v>
      </c>
      <c r="T6089" s="0" t="str">
        <f aca="false">G6089</f>
        <v>4</v>
      </c>
      <c r="U6089" s="0" t="n">
        <f aca="false">L6089</f>
        <v>2.49996610303434</v>
      </c>
      <c r="V6089" s="0" t="n">
        <f aca="false">K6089</f>
        <v>36.9598984507948</v>
      </c>
      <c r="W6089" s="0" t="n">
        <f aca="false">J6089</f>
        <v>675</v>
      </c>
    </row>
    <row r="6090" customFormat="false" ht="12.8" hidden="false" customHeight="false" outlineLevel="0" collapsed="false">
      <c r="A6090" s="0" t="s">
        <v>74</v>
      </c>
      <c r="B6090" s="0" t="s">
        <v>613</v>
      </c>
      <c r="C6090" s="0" t="s">
        <v>627</v>
      </c>
      <c r="D6090" s="0" t="s">
        <v>51</v>
      </c>
      <c r="E6090" s="0" t="s">
        <v>57</v>
      </c>
      <c r="F6090" s="0" t="s">
        <v>634</v>
      </c>
      <c r="G6090" s="0" t="s">
        <v>1612</v>
      </c>
      <c r="H6090" s="0" t="n">
        <v>1.88193052081789</v>
      </c>
      <c r="I6090" s="0" t="n">
        <v>38.2270696441284</v>
      </c>
      <c r="J6090" s="0" t="n">
        <v>0</v>
      </c>
      <c r="K6090" s="0" t="n">
        <f aca="false">I6090*SUMIFS(syst_chauffage!$H$3:$H$27,syst_chauffage!$B$3:$B$27,D6090,syst_chauffage!$C$3:$C$27,E6090)</f>
        <v>80.9975738933548</v>
      </c>
      <c r="L6090" s="12" t="n">
        <f aca="false">H6090*SUMIFS(syst_chauffage!$K$3:$K$27,syst_chauffage!$B$3:$B$27,D6090,syst_chauffage!$C$3:$C$27,E6090)</f>
        <v>1.88193052081789</v>
      </c>
      <c r="N6090" s="0" t="str">
        <f aca="false">A6090</f>
        <v>Commerce</v>
      </c>
      <c r="O6090" s="0" t="str">
        <f aca="false">B6090</f>
        <v>Commerce de détail non alimentaire</v>
      </c>
      <c r="P6090" s="0" t="str">
        <f aca="false">C6090</f>
        <v>Grand brico</v>
      </c>
      <c r="Q6090" s="0" t="str">
        <f aca="false">D6090</f>
        <v>Autre système centralisé performant</v>
      </c>
      <c r="R6090" s="0" t="str">
        <f aca="false">E6090</f>
        <v>Autres</v>
      </c>
      <c r="S6090" s="0" t="str">
        <f aca="false">F6090</f>
        <v>0306172101</v>
      </c>
      <c r="T6090" s="0" t="str">
        <f aca="false">G6090</f>
        <v>4</v>
      </c>
      <c r="U6090" s="0" t="n">
        <f aca="false">L6090</f>
        <v>1.88193052081789</v>
      </c>
      <c r="V6090" s="0" t="n">
        <f aca="false">K6090</f>
        <v>80.9975738933548</v>
      </c>
      <c r="W6090" s="0" t="n">
        <f aca="false">J6090</f>
        <v>0</v>
      </c>
    </row>
    <row r="6091" customFormat="false" ht="12.8" hidden="false" customHeight="false" outlineLevel="0" collapsed="false">
      <c r="A6091" s="0" t="s">
        <v>74</v>
      </c>
      <c r="B6091" s="0" t="s">
        <v>613</v>
      </c>
      <c r="C6091" s="0" t="s">
        <v>627</v>
      </c>
      <c r="D6091" s="0" t="s">
        <v>51</v>
      </c>
      <c r="E6091" s="0" t="s">
        <v>58</v>
      </c>
      <c r="F6091" s="0" t="s">
        <v>635</v>
      </c>
      <c r="G6091" s="0" t="s">
        <v>1612</v>
      </c>
      <c r="H6091" s="0" t="n">
        <v>1.8781747471407</v>
      </c>
      <c r="I6091" s="0" t="n">
        <v>37.9267677587131</v>
      </c>
      <c r="J6091" s="0" t="n">
        <v>765</v>
      </c>
      <c r="K6091" s="0" t="n">
        <f aca="false">I6091*SUMIFS(syst_chauffage!$H$3:$H$27,syst_chauffage!$B$3:$B$27,D6091,syst_chauffage!$C$3:$C$27,E6091)</f>
        <v>80.935703697645</v>
      </c>
      <c r="L6091" s="12" t="n">
        <f aca="false">H6091*SUMIFS(syst_chauffage!$K$3:$K$27,syst_chauffage!$B$3:$B$27,D6091,syst_chauffage!$C$3:$C$27,E6091)</f>
        <v>1.8781747471407</v>
      </c>
      <c r="N6091" s="0" t="str">
        <f aca="false">A6091</f>
        <v>Commerce</v>
      </c>
      <c r="O6091" s="0" t="str">
        <f aca="false">B6091</f>
        <v>Commerce de détail non alimentaire</v>
      </c>
      <c r="P6091" s="0" t="str">
        <f aca="false">C6091</f>
        <v>Grand brico</v>
      </c>
      <c r="Q6091" s="0" t="str">
        <f aca="false">D6091</f>
        <v>Autre système centralisé performant</v>
      </c>
      <c r="R6091" s="0" t="str">
        <f aca="false">E6091</f>
        <v>Urbain</v>
      </c>
      <c r="S6091" s="0" t="str">
        <f aca="false">F6091</f>
        <v>0306172106</v>
      </c>
      <c r="T6091" s="0" t="str">
        <f aca="false">G6091</f>
        <v>4</v>
      </c>
      <c r="U6091" s="0" t="n">
        <f aca="false">L6091</f>
        <v>1.8781747471407</v>
      </c>
      <c r="V6091" s="0" t="n">
        <f aca="false">K6091</f>
        <v>80.935703697645</v>
      </c>
      <c r="W6091" s="0" t="n">
        <f aca="false">J6091</f>
        <v>765</v>
      </c>
    </row>
    <row r="6092" customFormat="false" ht="12.8" hidden="false" customHeight="false" outlineLevel="0" collapsed="false">
      <c r="A6092" s="0" t="s">
        <v>74</v>
      </c>
      <c r="B6092" s="0" t="s">
        <v>613</v>
      </c>
      <c r="C6092" s="0" t="s">
        <v>627</v>
      </c>
      <c r="D6092" s="0" t="s">
        <v>27</v>
      </c>
      <c r="E6092" s="0" t="s">
        <v>23</v>
      </c>
      <c r="F6092" s="0" t="s">
        <v>636</v>
      </c>
      <c r="G6092" s="0" t="s">
        <v>1612</v>
      </c>
      <c r="H6092" s="0" t="n">
        <v>0.761583138885597</v>
      </c>
      <c r="I6092" s="0" t="n">
        <v>26.243932247423</v>
      </c>
      <c r="J6092" s="0" t="n">
        <v>836</v>
      </c>
      <c r="K6092" s="0" t="n">
        <f aca="false">I6092*SUMIFS(syst_chauffage!$H$3:$H$27,syst_chauffage!$B$3:$B$27,D6092,syst_chauffage!$C$3:$C$27,E6092)</f>
        <v>67.300022325643</v>
      </c>
      <c r="L6092" s="12" t="n">
        <f aca="false">H6092*SUMIFS(syst_chauffage!$K$3:$K$27,syst_chauffage!$B$3:$B$27,D6092,syst_chauffage!$C$3:$C$27,E6092)</f>
        <v>0.761583138885597</v>
      </c>
      <c r="N6092" s="0" t="str">
        <f aca="false">A6092</f>
        <v>Commerce</v>
      </c>
      <c r="O6092" s="0" t="str">
        <f aca="false">B6092</f>
        <v>Commerce de détail non alimentaire</v>
      </c>
      <c r="P6092" s="0" t="str">
        <f aca="false">C6092</f>
        <v>Grand brico</v>
      </c>
      <c r="Q6092" s="0" t="str">
        <f aca="false">D6092</f>
        <v>Chaudière condensation fioul</v>
      </c>
      <c r="R6092" s="0" t="str">
        <f aca="false">E6092</f>
        <v>Fioul</v>
      </c>
      <c r="S6092" s="0" t="str">
        <f aca="false">F6092</f>
        <v>0306172303</v>
      </c>
      <c r="T6092" s="0" t="str">
        <f aca="false">G6092</f>
        <v>4</v>
      </c>
      <c r="U6092" s="0" t="n">
        <f aca="false">L6092</f>
        <v>0.761583138885597</v>
      </c>
      <c r="V6092" s="0" t="n">
        <f aca="false">K6092</f>
        <v>67.300022325643</v>
      </c>
      <c r="W6092" s="0" t="n">
        <f aca="false">J6092</f>
        <v>836</v>
      </c>
    </row>
    <row r="6093" customFormat="false" ht="12.8" hidden="false" customHeight="false" outlineLevel="0" collapsed="false">
      <c r="A6093" s="0" t="s">
        <v>74</v>
      </c>
      <c r="B6093" s="0" t="s">
        <v>613</v>
      </c>
      <c r="C6093" s="0" t="s">
        <v>627</v>
      </c>
      <c r="D6093" s="0" t="s">
        <v>18</v>
      </c>
      <c r="E6093" s="0" t="s">
        <v>14</v>
      </c>
      <c r="F6093" s="0" t="s">
        <v>637</v>
      </c>
      <c r="G6093" s="0" t="s">
        <v>1612</v>
      </c>
      <c r="H6093" s="0" t="n">
        <v>0.989367103465403</v>
      </c>
      <c r="I6093" s="0" t="n">
        <v>18.7010780705002</v>
      </c>
      <c r="J6093" s="0" t="n">
        <v>836</v>
      </c>
      <c r="K6093" s="0" t="n">
        <f aca="false">I6093*SUMIFS(syst_chauffage!$H$3:$H$27,syst_chauffage!$B$3:$B$27,D6093,syst_chauffage!$C$3:$C$27,E6093)</f>
        <v>50.9591085089784</v>
      </c>
      <c r="L6093" s="12" t="n">
        <f aca="false">H6093*SUMIFS(syst_chauffage!$K$3:$K$27,syst_chauffage!$B$3:$B$27,D6093,syst_chauffage!$C$3:$C$27,E6093)</f>
        <v>0.961117596045209</v>
      </c>
      <c r="N6093" s="0" t="str">
        <f aca="false">A6093</f>
        <v>Commerce</v>
      </c>
      <c r="O6093" s="0" t="str">
        <f aca="false">B6093</f>
        <v>Commerce de détail non alimentaire</v>
      </c>
      <c r="P6093" s="0" t="str">
        <f aca="false">C6093</f>
        <v>Grand brico</v>
      </c>
      <c r="Q6093" s="0" t="str">
        <f aca="false">D6093</f>
        <v>Chaudière condensation gaz</v>
      </c>
      <c r="R6093" s="0" t="str">
        <f aca="false">E6093</f>
        <v>Gaz</v>
      </c>
      <c r="S6093" s="0" t="str">
        <f aca="false">F6093</f>
        <v>0306172404</v>
      </c>
      <c r="T6093" s="0" t="str">
        <f aca="false">G6093</f>
        <v>4</v>
      </c>
      <c r="U6093" s="0" t="n">
        <f aca="false">L6093</f>
        <v>0.961117596045209</v>
      </c>
      <c r="V6093" s="0" t="n">
        <f aca="false">K6093</f>
        <v>50.9591085089784</v>
      </c>
      <c r="W6093" s="0" t="n">
        <f aca="false">J6093</f>
        <v>836</v>
      </c>
    </row>
    <row r="6094" customFormat="false" ht="12.8" hidden="false" customHeight="false" outlineLevel="0" collapsed="false">
      <c r="A6094" s="0" t="s">
        <v>74</v>
      </c>
      <c r="B6094" s="0" t="s">
        <v>613</v>
      </c>
      <c r="C6094" s="0" t="s">
        <v>627</v>
      </c>
      <c r="D6094" s="0" t="s">
        <v>32</v>
      </c>
      <c r="E6094" s="0" t="s">
        <v>30</v>
      </c>
      <c r="F6094" s="0" t="s">
        <v>638</v>
      </c>
      <c r="G6094" s="0" t="s">
        <v>1612</v>
      </c>
      <c r="H6094" s="0" t="n">
        <v>1</v>
      </c>
      <c r="I6094" s="0" t="n">
        <v>12</v>
      </c>
      <c r="J6094" s="0" t="n">
        <v>0</v>
      </c>
      <c r="K6094" s="0" t="n">
        <f aca="false">I6094*SUMIFS(syst_chauffage!$H$3:$H$27,syst_chauffage!$B$3:$B$27,D6094,syst_chauffage!$C$3:$C$27,E6094)</f>
        <v>12</v>
      </c>
      <c r="L6094" s="12" t="n">
        <f aca="false">H6094*SUMIFS(syst_chauffage!$K$3:$K$27,syst_chauffage!$B$3:$B$27,D6094,syst_chauffage!$C$3:$C$27,E6094)</f>
        <v>1</v>
      </c>
      <c r="N6094" s="0" t="str">
        <f aca="false">A6094</f>
        <v>Commerce</v>
      </c>
      <c r="O6094" s="0" t="str">
        <f aca="false">B6094</f>
        <v>Commerce de détail non alimentaire</v>
      </c>
      <c r="P6094" s="0" t="str">
        <f aca="false">C6094</f>
        <v>Grand brico</v>
      </c>
      <c r="Q6094" s="0" t="str">
        <f aca="false">D6094</f>
        <v>Electrique direct performant</v>
      </c>
      <c r="R6094" s="0" t="str">
        <f aca="false">E6094</f>
        <v>Electricité</v>
      </c>
      <c r="S6094" s="0" t="str">
        <f aca="false">F6094</f>
        <v>0306172602</v>
      </c>
      <c r="T6094" s="0" t="str">
        <f aca="false">G6094</f>
        <v>4</v>
      </c>
      <c r="U6094" s="0" t="n">
        <f aca="false">L6094</f>
        <v>1</v>
      </c>
      <c r="V6094" s="0" t="n">
        <f aca="false">K6094</f>
        <v>12</v>
      </c>
      <c r="W6094" s="0" t="n">
        <f aca="false">J6094</f>
        <v>0</v>
      </c>
    </row>
    <row r="6095" customFormat="false" ht="12.8" hidden="false" customHeight="false" outlineLevel="0" collapsed="false">
      <c r="A6095" s="0" t="s">
        <v>74</v>
      </c>
      <c r="B6095" s="0" t="s">
        <v>613</v>
      </c>
      <c r="C6095" s="0" t="s">
        <v>627</v>
      </c>
      <c r="D6095" s="0" t="s">
        <v>46</v>
      </c>
      <c r="E6095" s="0" t="s">
        <v>30</v>
      </c>
      <c r="F6095" s="0" t="s">
        <v>639</v>
      </c>
      <c r="G6095" s="0" t="s">
        <v>1612</v>
      </c>
      <c r="H6095" s="0" t="n">
        <v>3.32861023255814</v>
      </c>
      <c r="I6095" s="0" t="n">
        <v>48.7429462261338</v>
      </c>
      <c r="J6095" s="0" t="n">
        <v>720</v>
      </c>
      <c r="K6095" s="0" t="n">
        <f aca="false">I6095*SUMIFS(syst_chauffage!$H$3:$H$27,syst_chauffage!$B$3:$B$27,D6095,syst_chauffage!$C$3:$C$27,E6095)</f>
        <v>84.5645021317297</v>
      </c>
      <c r="L6095" s="12" t="n">
        <f aca="false">H6095*SUMIFS(syst_chauffage!$K$3:$K$27,syst_chauffage!$B$3:$B$27,D6095,syst_chauffage!$C$3:$C$27,E6095)</f>
        <v>3.00077723502174</v>
      </c>
      <c r="N6095" s="0" t="str">
        <f aca="false">A6095</f>
        <v>Commerce</v>
      </c>
      <c r="O6095" s="0" t="str">
        <f aca="false">B6095</f>
        <v>Commerce de détail non alimentaire</v>
      </c>
      <c r="P6095" s="0" t="str">
        <f aca="false">C6095</f>
        <v>Grand brico</v>
      </c>
      <c r="Q6095" s="0" t="str">
        <f aca="false">D6095</f>
        <v>Rooftop performant</v>
      </c>
      <c r="R6095" s="0" t="str">
        <f aca="false">E6095</f>
        <v>Electricité</v>
      </c>
      <c r="S6095" s="0" t="str">
        <f aca="false">F6095</f>
        <v>0306173002</v>
      </c>
      <c r="T6095" s="0" t="str">
        <f aca="false">G6095</f>
        <v>4</v>
      </c>
      <c r="U6095" s="0" t="n">
        <f aca="false">L6095</f>
        <v>3.00077723502174</v>
      </c>
      <c r="V6095" s="0" t="n">
        <f aca="false">K6095</f>
        <v>84.5645021317297</v>
      </c>
      <c r="W6095" s="0" t="n">
        <f aca="false">J6095</f>
        <v>720</v>
      </c>
    </row>
    <row r="6096" customFormat="false" ht="12.8" hidden="false" customHeight="false" outlineLevel="0" collapsed="false">
      <c r="A6096" s="0" t="s">
        <v>74</v>
      </c>
      <c r="B6096" s="0" t="s">
        <v>613</v>
      </c>
      <c r="C6096" s="0" t="s">
        <v>640</v>
      </c>
      <c r="D6096" s="0" t="s">
        <v>19</v>
      </c>
      <c r="E6096" s="0" t="s">
        <v>57</v>
      </c>
      <c r="F6096" s="0" t="s">
        <v>641</v>
      </c>
      <c r="G6096" s="0" t="s">
        <v>1612</v>
      </c>
      <c r="H6096" s="0" t="n">
        <v>1.6202321022959</v>
      </c>
      <c r="I6096" s="0" t="n">
        <v>27.6377717156315</v>
      </c>
      <c r="J6096" s="0" t="n">
        <v>0</v>
      </c>
      <c r="K6096" s="0" t="n">
        <f aca="false">I6096*SUMIFS(syst_chauffage!$H$3:$H$27,syst_chauffage!$B$3:$B$27,D6096,syst_chauffage!$C$3:$C$27,E6096)</f>
        <v>38.4849524272175</v>
      </c>
      <c r="L6096" s="12" t="n">
        <f aca="false">H6096*SUMIFS(syst_chauffage!$K$3:$K$27,syst_chauffage!$B$3:$B$27,D6096,syst_chauffage!$C$3:$C$27,E6096)</f>
        <v>1.6202321022959</v>
      </c>
      <c r="N6096" s="0" t="str">
        <f aca="false">A6096</f>
        <v>Commerce</v>
      </c>
      <c r="O6096" s="0" t="str">
        <f aca="false">B6096</f>
        <v>Commerce de détail non alimentaire</v>
      </c>
      <c r="P6096" s="0" t="str">
        <f aca="false">C6096</f>
        <v>Grand librairie</v>
      </c>
      <c r="Q6096" s="0" t="str">
        <f aca="false">D6096</f>
        <v>Autre système centralisé</v>
      </c>
      <c r="R6096" s="0" t="str">
        <f aca="false">E6096</f>
        <v>Autres</v>
      </c>
      <c r="S6096" s="0" t="str">
        <f aca="false">F6096</f>
        <v>0306260101</v>
      </c>
      <c r="T6096" s="0" t="str">
        <f aca="false">G6096</f>
        <v>4</v>
      </c>
      <c r="U6096" s="0" t="n">
        <f aca="false">L6096</f>
        <v>1.6202321022959</v>
      </c>
      <c r="V6096" s="0" t="n">
        <f aca="false">K6096</f>
        <v>38.4849524272175</v>
      </c>
      <c r="W6096" s="0" t="n">
        <f aca="false">J6096</f>
        <v>0</v>
      </c>
    </row>
    <row r="6097" customFormat="false" ht="12.8" hidden="false" customHeight="false" outlineLevel="0" collapsed="false">
      <c r="A6097" s="0" t="s">
        <v>74</v>
      </c>
      <c r="B6097" s="0" t="s">
        <v>613</v>
      </c>
      <c r="C6097" s="0" t="s">
        <v>640</v>
      </c>
      <c r="D6097" s="0" t="s">
        <v>19</v>
      </c>
      <c r="E6097" s="0" t="s">
        <v>58</v>
      </c>
      <c r="F6097" s="0" t="s">
        <v>642</v>
      </c>
      <c r="G6097" s="0" t="s">
        <v>1612</v>
      </c>
      <c r="H6097" s="0" t="n">
        <v>1.61656043191409</v>
      </c>
      <c r="I6097" s="0" t="n">
        <v>27.7495673821133</v>
      </c>
      <c r="J6097" s="0" t="n">
        <v>765</v>
      </c>
      <c r="K6097" s="0" t="n">
        <f aca="false">I6097*SUMIFS(syst_chauffage!$H$3:$H$27,syst_chauffage!$B$3:$B$27,D6097,syst_chauffage!$C$3:$C$27,E6097)</f>
        <v>45.6466394917157</v>
      </c>
      <c r="L6097" s="12" t="n">
        <f aca="false">H6097*SUMIFS(syst_chauffage!$K$3:$K$27,syst_chauffage!$B$3:$B$27,D6097,syst_chauffage!$C$3:$C$27,E6097)</f>
        <v>1.61656043191409</v>
      </c>
      <c r="N6097" s="0" t="str">
        <f aca="false">A6097</f>
        <v>Commerce</v>
      </c>
      <c r="O6097" s="0" t="str">
        <f aca="false">B6097</f>
        <v>Commerce de détail non alimentaire</v>
      </c>
      <c r="P6097" s="0" t="str">
        <f aca="false">C6097</f>
        <v>Grand librairie</v>
      </c>
      <c r="Q6097" s="0" t="str">
        <f aca="false">D6097</f>
        <v>Autre système centralisé</v>
      </c>
      <c r="R6097" s="0" t="str">
        <f aca="false">E6097</f>
        <v>Urbain</v>
      </c>
      <c r="S6097" s="0" t="str">
        <f aca="false">F6097</f>
        <v>0306260106</v>
      </c>
      <c r="T6097" s="0" t="str">
        <f aca="false">G6097</f>
        <v>4</v>
      </c>
      <c r="U6097" s="0" t="n">
        <f aca="false">L6097</f>
        <v>1.61656043191409</v>
      </c>
      <c r="V6097" s="0" t="n">
        <f aca="false">K6097</f>
        <v>45.6466394917157</v>
      </c>
      <c r="W6097" s="0" t="n">
        <f aca="false">J6097</f>
        <v>765</v>
      </c>
    </row>
    <row r="6098" customFormat="false" ht="12.8" hidden="false" customHeight="false" outlineLevel="0" collapsed="false">
      <c r="A6098" s="0" t="s">
        <v>74</v>
      </c>
      <c r="B6098" s="0" t="s">
        <v>613</v>
      </c>
      <c r="C6098" s="0" t="s">
        <v>640</v>
      </c>
      <c r="D6098" s="0" t="s">
        <v>22</v>
      </c>
      <c r="E6098" s="0" t="s">
        <v>23</v>
      </c>
      <c r="F6098" s="0" t="s">
        <v>643</v>
      </c>
      <c r="G6098" s="0" t="s">
        <v>1612</v>
      </c>
      <c r="H6098" s="0" t="n">
        <v>0.687758341144418</v>
      </c>
      <c r="I6098" s="0" t="n">
        <v>15.2081972216947</v>
      </c>
      <c r="J6098" s="0" t="n">
        <v>0</v>
      </c>
      <c r="K6098" s="0" t="n">
        <f aca="false">I6098*SUMIFS(syst_chauffage!$H$3:$H$27,syst_chauffage!$B$3:$B$27,D6098,syst_chauffage!$C$3:$C$27,E6098)</f>
        <v>26.7819776169338</v>
      </c>
      <c r="L6098" s="12" t="n">
        <f aca="false">H6098*SUMIFS(syst_chauffage!$K$3:$K$27,syst_chauffage!$B$3:$B$27,D6098,syst_chauffage!$C$3:$C$27,E6098)</f>
        <v>0.687758341144418</v>
      </c>
      <c r="N6098" s="0" t="str">
        <f aca="false">A6098</f>
        <v>Commerce</v>
      </c>
      <c r="O6098" s="0" t="str">
        <f aca="false">B6098</f>
        <v>Commerce de détail non alimentaire</v>
      </c>
      <c r="P6098" s="0" t="str">
        <f aca="false">C6098</f>
        <v>Grand librairie</v>
      </c>
      <c r="Q6098" s="0" t="str">
        <f aca="false">D6098</f>
        <v>Chaudière fioul</v>
      </c>
      <c r="R6098" s="0" t="str">
        <f aca="false">E6098</f>
        <v>Fioul</v>
      </c>
      <c r="S6098" s="0" t="str">
        <f aca="false">F6098</f>
        <v>0306260303</v>
      </c>
      <c r="T6098" s="0" t="str">
        <f aca="false">G6098</f>
        <v>4</v>
      </c>
      <c r="U6098" s="0" t="n">
        <f aca="false">L6098</f>
        <v>0.687758341144418</v>
      </c>
      <c r="V6098" s="0" t="n">
        <f aca="false">K6098</f>
        <v>26.7819776169338</v>
      </c>
      <c r="W6098" s="0" t="n">
        <f aca="false">J6098</f>
        <v>0</v>
      </c>
    </row>
    <row r="6099" customFormat="false" ht="12.8" hidden="false" customHeight="false" outlineLevel="0" collapsed="false">
      <c r="A6099" s="0" t="s">
        <v>74</v>
      </c>
      <c r="B6099" s="0" t="s">
        <v>613</v>
      </c>
      <c r="C6099" s="0" t="s">
        <v>640</v>
      </c>
      <c r="D6099" s="0" t="s">
        <v>13</v>
      </c>
      <c r="E6099" s="0" t="s">
        <v>14</v>
      </c>
      <c r="F6099" s="0" t="s">
        <v>644</v>
      </c>
      <c r="G6099" s="0" t="s">
        <v>1612</v>
      </c>
      <c r="H6099" s="0" t="n">
        <v>0.779109834460092</v>
      </c>
      <c r="I6099" s="0" t="n">
        <v>11.1971073498352</v>
      </c>
      <c r="J6099" s="0" t="n">
        <v>363</v>
      </c>
      <c r="K6099" s="0" t="n">
        <f aca="false">I6099*SUMIFS(syst_chauffage!$H$3:$H$27,syst_chauffage!$B$3:$B$27,D6099,syst_chauffage!$C$3:$C$27,E6099)</f>
        <v>22.6135854809351</v>
      </c>
      <c r="L6099" s="12" t="n">
        <f aca="false">H6099*SUMIFS(syst_chauffage!$K$3:$K$27,syst_chauffage!$B$3:$B$27,D6099,syst_chauffage!$C$3:$C$27,E6099)</f>
        <v>0.779109834460092</v>
      </c>
      <c r="N6099" s="0" t="str">
        <f aca="false">A6099</f>
        <v>Commerce</v>
      </c>
      <c r="O6099" s="0" t="str">
        <f aca="false">B6099</f>
        <v>Commerce de détail non alimentaire</v>
      </c>
      <c r="P6099" s="0" t="str">
        <f aca="false">C6099</f>
        <v>Grand librairie</v>
      </c>
      <c r="Q6099" s="0" t="str">
        <f aca="false">D6099</f>
        <v>Chaudière gaz</v>
      </c>
      <c r="R6099" s="0" t="str">
        <f aca="false">E6099</f>
        <v>Gaz</v>
      </c>
      <c r="S6099" s="0" t="str">
        <f aca="false">F6099</f>
        <v>0306260404</v>
      </c>
      <c r="T6099" s="0" t="str">
        <f aca="false">G6099</f>
        <v>4</v>
      </c>
      <c r="U6099" s="0" t="n">
        <f aca="false">L6099</f>
        <v>0.779109834460092</v>
      </c>
      <c r="V6099" s="0" t="n">
        <f aca="false">K6099</f>
        <v>22.6135854809351</v>
      </c>
      <c r="W6099" s="0" t="n">
        <f aca="false">J6099</f>
        <v>363</v>
      </c>
    </row>
    <row r="6100" customFormat="false" ht="12.8" hidden="false" customHeight="false" outlineLevel="0" collapsed="false">
      <c r="A6100" s="0" t="s">
        <v>74</v>
      </c>
      <c r="B6100" s="0" t="s">
        <v>613</v>
      </c>
      <c r="C6100" s="0" t="s">
        <v>640</v>
      </c>
      <c r="D6100" s="0" t="s">
        <v>29</v>
      </c>
      <c r="E6100" s="0" t="s">
        <v>30</v>
      </c>
      <c r="F6100" s="0" t="s">
        <v>645</v>
      </c>
      <c r="G6100" s="0" t="s">
        <v>1612</v>
      </c>
      <c r="H6100" s="0" t="n">
        <v>0.92</v>
      </c>
      <c r="I6100" s="0" t="n">
        <v>10.4</v>
      </c>
      <c r="J6100" s="0" t="n">
        <v>0</v>
      </c>
      <c r="K6100" s="0" t="n">
        <f aca="false">I6100*SUMIFS(syst_chauffage!$H$3:$H$27,syst_chauffage!$B$3:$B$27,D6100,syst_chauffage!$C$3:$C$27,E6100)</f>
        <v>3</v>
      </c>
      <c r="L6100" s="12" t="n">
        <f aca="false">H6100*SUMIFS(syst_chauffage!$K$3:$K$27,syst_chauffage!$B$3:$B$27,D6100,syst_chauffage!$C$3:$C$27,E6100)</f>
        <v>0.92</v>
      </c>
      <c r="N6100" s="0" t="str">
        <f aca="false">A6100</f>
        <v>Commerce</v>
      </c>
      <c r="O6100" s="0" t="str">
        <f aca="false">B6100</f>
        <v>Commerce de détail non alimentaire</v>
      </c>
      <c r="P6100" s="0" t="str">
        <f aca="false">C6100</f>
        <v>Grand librairie</v>
      </c>
      <c r="Q6100" s="0" t="str">
        <f aca="false">D6100</f>
        <v>Electrique direct</v>
      </c>
      <c r="R6100" s="0" t="str">
        <f aca="false">E6100</f>
        <v>Electricité</v>
      </c>
      <c r="S6100" s="0" t="str">
        <f aca="false">F6100</f>
        <v>0306260602</v>
      </c>
      <c r="T6100" s="0" t="str">
        <f aca="false">G6100</f>
        <v>4</v>
      </c>
      <c r="U6100" s="0" t="n">
        <f aca="false">L6100</f>
        <v>0.92</v>
      </c>
      <c r="V6100" s="0" t="n">
        <f aca="false">K6100</f>
        <v>3</v>
      </c>
      <c r="W6100" s="0" t="n">
        <f aca="false">J6100</f>
        <v>0</v>
      </c>
    </row>
    <row r="6101" customFormat="false" ht="12.8" hidden="false" customHeight="false" outlineLevel="0" collapsed="false">
      <c r="A6101" s="0" t="s">
        <v>74</v>
      </c>
      <c r="B6101" s="0" t="s">
        <v>613</v>
      </c>
      <c r="C6101" s="0" t="s">
        <v>640</v>
      </c>
      <c r="D6101" s="0" t="s">
        <v>36</v>
      </c>
      <c r="E6101" s="0" t="s">
        <v>30</v>
      </c>
      <c r="F6101" s="0" t="s">
        <v>646</v>
      </c>
      <c r="G6101" s="0" t="s">
        <v>1612</v>
      </c>
      <c r="H6101" s="0" t="n">
        <v>3.27439423255813</v>
      </c>
      <c r="I6101" s="0" t="n">
        <v>76.3017761659778</v>
      </c>
      <c r="J6101" s="0" t="n">
        <v>675</v>
      </c>
      <c r="K6101" s="0" t="n">
        <f aca="false">I6101*SUMIFS(syst_chauffage!$H$3:$H$27,syst_chauffage!$B$3:$B$27,D6101,syst_chauffage!$C$3:$C$27,E6101)</f>
        <v>47.2047120579265</v>
      </c>
      <c r="L6101" s="12" t="n">
        <f aca="false">H6101*SUMIFS(syst_chauffage!$K$3:$K$27,syst_chauffage!$B$3:$B$27,D6101,syst_chauffage!$C$3:$C$27,E6101)</f>
        <v>2.75111501758348</v>
      </c>
      <c r="N6101" s="0" t="str">
        <f aca="false">A6101</f>
        <v>Commerce</v>
      </c>
      <c r="O6101" s="0" t="str">
        <f aca="false">B6101</f>
        <v>Commerce de détail non alimentaire</v>
      </c>
      <c r="P6101" s="0" t="str">
        <f aca="false">C6101</f>
        <v>Grand librairie</v>
      </c>
      <c r="Q6101" s="0" t="str">
        <f aca="false">D6101</f>
        <v>PAC</v>
      </c>
      <c r="R6101" s="0" t="str">
        <f aca="false">E6101</f>
        <v>Electricité</v>
      </c>
      <c r="S6101" s="0" t="str">
        <f aca="false">F6101</f>
        <v>0306260902</v>
      </c>
      <c r="T6101" s="0" t="str">
        <f aca="false">G6101</f>
        <v>4</v>
      </c>
      <c r="U6101" s="0" t="n">
        <f aca="false">L6101</f>
        <v>2.75111501758348</v>
      </c>
      <c r="V6101" s="0" t="n">
        <f aca="false">K6101</f>
        <v>47.2047120579265</v>
      </c>
      <c r="W6101" s="0" t="n">
        <f aca="false">J6101</f>
        <v>675</v>
      </c>
    </row>
    <row r="6102" customFormat="false" ht="12.8" hidden="false" customHeight="false" outlineLevel="0" collapsed="false">
      <c r="A6102" s="0" t="s">
        <v>74</v>
      </c>
      <c r="B6102" s="0" t="s">
        <v>613</v>
      </c>
      <c r="C6102" s="0" t="s">
        <v>640</v>
      </c>
      <c r="D6102" s="0" t="s">
        <v>51</v>
      </c>
      <c r="E6102" s="0" t="s">
        <v>57</v>
      </c>
      <c r="F6102" s="0" t="s">
        <v>647</v>
      </c>
      <c r="G6102" s="0" t="s">
        <v>1612</v>
      </c>
      <c r="H6102" s="0" t="n">
        <v>1.86949857957219</v>
      </c>
      <c r="I6102" s="0" t="n">
        <v>32.9021091852755</v>
      </c>
      <c r="J6102" s="0" t="n">
        <v>0</v>
      </c>
      <c r="K6102" s="0" t="n">
        <f aca="false">I6102*SUMIFS(syst_chauffage!$H$3:$H$27,syst_chauffage!$B$3:$B$27,D6102,syst_chauffage!$C$3:$C$27,E6102)</f>
        <v>69.714760895645</v>
      </c>
      <c r="L6102" s="12" t="n">
        <f aca="false">H6102*SUMIFS(syst_chauffage!$K$3:$K$27,syst_chauffage!$B$3:$B$27,D6102,syst_chauffage!$C$3:$C$27,E6102)</f>
        <v>1.86949857957219</v>
      </c>
      <c r="N6102" s="0" t="str">
        <f aca="false">A6102</f>
        <v>Commerce</v>
      </c>
      <c r="O6102" s="0" t="str">
        <f aca="false">B6102</f>
        <v>Commerce de détail non alimentaire</v>
      </c>
      <c r="P6102" s="0" t="str">
        <f aca="false">C6102</f>
        <v>Grand librairie</v>
      </c>
      <c r="Q6102" s="0" t="str">
        <f aca="false">D6102</f>
        <v>Autre système centralisé performant</v>
      </c>
      <c r="R6102" s="0" t="str">
        <f aca="false">E6102</f>
        <v>Autres</v>
      </c>
      <c r="S6102" s="0" t="str">
        <f aca="false">F6102</f>
        <v>0306262101</v>
      </c>
      <c r="T6102" s="0" t="str">
        <f aca="false">G6102</f>
        <v>4</v>
      </c>
      <c r="U6102" s="0" t="n">
        <f aca="false">L6102</f>
        <v>1.86949857957219</v>
      </c>
      <c r="V6102" s="0" t="n">
        <f aca="false">K6102</f>
        <v>69.714760895645</v>
      </c>
      <c r="W6102" s="0" t="n">
        <f aca="false">J6102</f>
        <v>0</v>
      </c>
    </row>
    <row r="6103" customFormat="false" ht="12.8" hidden="false" customHeight="false" outlineLevel="0" collapsed="false">
      <c r="A6103" s="0" t="s">
        <v>74</v>
      </c>
      <c r="B6103" s="0" t="s">
        <v>613</v>
      </c>
      <c r="C6103" s="0" t="s">
        <v>640</v>
      </c>
      <c r="D6103" s="0" t="s">
        <v>51</v>
      </c>
      <c r="E6103" s="0" t="s">
        <v>58</v>
      </c>
      <c r="F6103" s="0" t="s">
        <v>648</v>
      </c>
      <c r="G6103" s="0" t="s">
        <v>1612</v>
      </c>
      <c r="H6103" s="0" t="n">
        <v>1.86526203682395</v>
      </c>
      <c r="I6103" s="0" t="n">
        <v>33.0351992644206</v>
      </c>
      <c r="J6103" s="0" t="n">
        <v>765</v>
      </c>
      <c r="K6103" s="0" t="n">
        <f aca="false">I6103*SUMIFS(syst_chauffage!$H$3:$H$27,syst_chauffage!$B$3:$B$27,D6103,syst_chauffage!$C$3:$C$27,E6103)</f>
        <v>70.4970989425683</v>
      </c>
      <c r="L6103" s="12" t="n">
        <f aca="false">H6103*SUMIFS(syst_chauffage!$K$3:$K$27,syst_chauffage!$B$3:$B$27,D6103,syst_chauffage!$C$3:$C$27,E6103)</f>
        <v>1.86526203682395</v>
      </c>
      <c r="N6103" s="0" t="str">
        <f aca="false">A6103</f>
        <v>Commerce</v>
      </c>
      <c r="O6103" s="0" t="str">
        <f aca="false">B6103</f>
        <v>Commerce de détail non alimentaire</v>
      </c>
      <c r="P6103" s="0" t="str">
        <f aca="false">C6103</f>
        <v>Grand librairie</v>
      </c>
      <c r="Q6103" s="0" t="str">
        <f aca="false">D6103</f>
        <v>Autre système centralisé performant</v>
      </c>
      <c r="R6103" s="0" t="str">
        <f aca="false">E6103</f>
        <v>Urbain</v>
      </c>
      <c r="S6103" s="0" t="str">
        <f aca="false">F6103</f>
        <v>0306262106</v>
      </c>
      <c r="T6103" s="0" t="str">
        <f aca="false">G6103</f>
        <v>4</v>
      </c>
      <c r="U6103" s="0" t="n">
        <f aca="false">L6103</f>
        <v>1.86526203682395</v>
      </c>
      <c r="V6103" s="0" t="n">
        <f aca="false">K6103</f>
        <v>70.4970989425683</v>
      </c>
      <c r="W6103" s="0" t="n">
        <f aca="false">J6103</f>
        <v>765</v>
      </c>
    </row>
    <row r="6104" customFormat="false" ht="12.8" hidden="false" customHeight="false" outlineLevel="0" collapsed="false">
      <c r="A6104" s="0" t="s">
        <v>74</v>
      </c>
      <c r="B6104" s="0" t="s">
        <v>613</v>
      </c>
      <c r="C6104" s="0" t="s">
        <v>640</v>
      </c>
      <c r="D6104" s="0" t="s">
        <v>27</v>
      </c>
      <c r="E6104" s="0" t="s">
        <v>23</v>
      </c>
      <c r="F6104" s="0" t="s">
        <v>649</v>
      </c>
      <c r="G6104" s="0" t="s">
        <v>1612</v>
      </c>
      <c r="H6104" s="0" t="n">
        <v>0.758862240667528</v>
      </c>
      <c r="I6104" s="0" t="n">
        <v>18.1049966924937</v>
      </c>
      <c r="J6104" s="0" t="n">
        <v>836</v>
      </c>
      <c r="K6104" s="0" t="n">
        <f aca="false">I6104*SUMIFS(syst_chauffage!$H$3:$H$27,syst_chauffage!$B$3:$B$27,D6104,syst_chauffage!$C$3:$C$27,E6104)</f>
        <v>46.4285104123512</v>
      </c>
      <c r="L6104" s="12" t="n">
        <f aca="false">H6104*SUMIFS(syst_chauffage!$K$3:$K$27,syst_chauffage!$B$3:$B$27,D6104,syst_chauffage!$C$3:$C$27,E6104)</f>
        <v>0.758862240667528</v>
      </c>
      <c r="N6104" s="0" t="str">
        <f aca="false">A6104</f>
        <v>Commerce</v>
      </c>
      <c r="O6104" s="0" t="str">
        <f aca="false">B6104</f>
        <v>Commerce de détail non alimentaire</v>
      </c>
      <c r="P6104" s="0" t="str">
        <f aca="false">C6104</f>
        <v>Grand librairie</v>
      </c>
      <c r="Q6104" s="0" t="str">
        <f aca="false">D6104</f>
        <v>Chaudière condensation fioul</v>
      </c>
      <c r="R6104" s="0" t="str">
        <f aca="false">E6104</f>
        <v>Fioul</v>
      </c>
      <c r="S6104" s="0" t="str">
        <f aca="false">F6104</f>
        <v>0306262303</v>
      </c>
      <c r="T6104" s="0" t="str">
        <f aca="false">G6104</f>
        <v>4</v>
      </c>
      <c r="U6104" s="0" t="n">
        <f aca="false">L6104</f>
        <v>0.758862240667528</v>
      </c>
      <c r="V6104" s="0" t="n">
        <f aca="false">K6104</f>
        <v>46.4285104123512</v>
      </c>
      <c r="W6104" s="0" t="n">
        <f aca="false">J6104</f>
        <v>836</v>
      </c>
    </row>
    <row r="6105" customFormat="false" ht="12.8" hidden="false" customHeight="false" outlineLevel="0" collapsed="false">
      <c r="A6105" s="0" t="s">
        <v>74</v>
      </c>
      <c r="B6105" s="0" t="s">
        <v>613</v>
      </c>
      <c r="C6105" s="0" t="s">
        <v>640</v>
      </c>
      <c r="D6105" s="0" t="s">
        <v>18</v>
      </c>
      <c r="E6105" s="0" t="s">
        <v>14</v>
      </c>
      <c r="F6105" s="0" t="s">
        <v>650</v>
      </c>
      <c r="G6105" s="0" t="s">
        <v>1612</v>
      </c>
      <c r="H6105" s="0" t="n">
        <v>0.986636859683235</v>
      </c>
      <c r="I6105" s="0" t="n">
        <v>13.3298897021848</v>
      </c>
      <c r="J6105" s="0" t="n">
        <v>836</v>
      </c>
      <c r="K6105" s="0" t="n">
        <f aca="false">I6105*SUMIFS(syst_chauffage!$H$3:$H$27,syst_chauffage!$B$3:$B$27,D6105,syst_chauffage!$C$3:$C$27,E6105)</f>
        <v>36.3230019780448</v>
      </c>
      <c r="L6105" s="12" t="n">
        <f aca="false">H6105*SUMIFS(syst_chauffage!$K$3:$K$27,syst_chauffage!$B$3:$B$27,D6105,syst_chauffage!$C$3:$C$27,E6105)</f>
        <v>0.958465309213209</v>
      </c>
      <c r="N6105" s="0" t="str">
        <f aca="false">A6105</f>
        <v>Commerce</v>
      </c>
      <c r="O6105" s="0" t="str">
        <f aca="false">B6105</f>
        <v>Commerce de détail non alimentaire</v>
      </c>
      <c r="P6105" s="0" t="str">
        <f aca="false">C6105</f>
        <v>Grand librairie</v>
      </c>
      <c r="Q6105" s="0" t="str">
        <f aca="false">D6105</f>
        <v>Chaudière condensation gaz</v>
      </c>
      <c r="R6105" s="0" t="str">
        <f aca="false">E6105</f>
        <v>Gaz</v>
      </c>
      <c r="S6105" s="0" t="str">
        <f aca="false">F6105</f>
        <v>0306262404</v>
      </c>
      <c r="T6105" s="0" t="str">
        <f aca="false">G6105</f>
        <v>4</v>
      </c>
      <c r="U6105" s="0" t="n">
        <f aca="false">L6105</f>
        <v>0.958465309213209</v>
      </c>
      <c r="V6105" s="0" t="n">
        <f aca="false">K6105</f>
        <v>36.3230019780448</v>
      </c>
      <c r="W6105" s="0" t="n">
        <f aca="false">J6105</f>
        <v>836</v>
      </c>
    </row>
    <row r="6106" customFormat="false" ht="12.8" hidden="false" customHeight="false" outlineLevel="0" collapsed="false">
      <c r="A6106" s="0" t="s">
        <v>74</v>
      </c>
      <c r="B6106" s="0" t="s">
        <v>613</v>
      </c>
      <c r="C6106" s="0" t="s">
        <v>640</v>
      </c>
      <c r="D6106" s="0" t="s">
        <v>32</v>
      </c>
      <c r="E6106" s="0" t="s">
        <v>30</v>
      </c>
      <c r="F6106" s="0" t="s">
        <v>651</v>
      </c>
      <c r="G6106" s="0" t="s">
        <v>1612</v>
      </c>
      <c r="H6106" s="0" t="n">
        <v>1</v>
      </c>
      <c r="I6106" s="0" t="n">
        <v>12</v>
      </c>
      <c r="J6106" s="0" t="n">
        <v>0</v>
      </c>
      <c r="K6106" s="0" t="n">
        <f aca="false">I6106*SUMIFS(syst_chauffage!$H$3:$H$27,syst_chauffage!$B$3:$B$27,D6106,syst_chauffage!$C$3:$C$27,E6106)</f>
        <v>12</v>
      </c>
      <c r="L6106" s="12" t="n">
        <f aca="false">H6106*SUMIFS(syst_chauffage!$K$3:$K$27,syst_chauffage!$B$3:$B$27,D6106,syst_chauffage!$C$3:$C$27,E6106)</f>
        <v>1</v>
      </c>
      <c r="N6106" s="0" t="str">
        <f aca="false">A6106</f>
        <v>Commerce</v>
      </c>
      <c r="O6106" s="0" t="str">
        <f aca="false">B6106</f>
        <v>Commerce de détail non alimentaire</v>
      </c>
      <c r="P6106" s="0" t="str">
        <f aca="false">C6106</f>
        <v>Grand librairie</v>
      </c>
      <c r="Q6106" s="0" t="str">
        <f aca="false">D6106</f>
        <v>Electrique direct performant</v>
      </c>
      <c r="R6106" s="0" t="str">
        <f aca="false">E6106</f>
        <v>Electricité</v>
      </c>
      <c r="S6106" s="0" t="str">
        <f aca="false">F6106</f>
        <v>0306262602</v>
      </c>
      <c r="T6106" s="0" t="str">
        <f aca="false">G6106</f>
        <v>4</v>
      </c>
      <c r="U6106" s="0" t="n">
        <f aca="false">L6106</f>
        <v>1</v>
      </c>
      <c r="V6106" s="0" t="n">
        <f aca="false">K6106</f>
        <v>12</v>
      </c>
      <c r="W6106" s="0" t="n">
        <f aca="false">J6106</f>
        <v>0</v>
      </c>
    </row>
    <row r="6107" customFormat="false" ht="12.8" hidden="false" customHeight="false" outlineLevel="0" collapsed="false">
      <c r="A6107" s="0" t="s">
        <v>74</v>
      </c>
      <c r="B6107" s="0" t="s">
        <v>613</v>
      </c>
      <c r="C6107" s="0" t="s">
        <v>640</v>
      </c>
      <c r="D6107" s="0" t="s">
        <v>38</v>
      </c>
      <c r="E6107" s="0" t="s">
        <v>30</v>
      </c>
      <c r="F6107" s="0" t="s">
        <v>652</v>
      </c>
      <c r="G6107" s="0" t="s">
        <v>1612</v>
      </c>
      <c r="H6107" s="0" t="n">
        <v>3.39795627906976</v>
      </c>
      <c r="I6107" s="0" t="n">
        <v>90.8354478166403</v>
      </c>
      <c r="J6107" s="0" t="n">
        <v>720</v>
      </c>
      <c r="K6107" s="0" t="n">
        <f aca="false">I6107*SUMIFS(syst_chauffage!$H$3:$H$27,syst_chauffage!$B$3:$B$27,D6107,syst_chauffage!$C$3:$C$27,E6107)</f>
        <v>91.8159076538196</v>
      </c>
      <c r="L6107" s="12" t="n">
        <f aca="false">H6107*SUMIFS(syst_chauffage!$K$3:$K$27,syst_chauffage!$B$3:$B$27,D6107,syst_chauffage!$C$3:$C$27,E6107)</f>
        <v>3.03986496519792</v>
      </c>
      <c r="N6107" s="0" t="str">
        <f aca="false">A6107</f>
        <v>Commerce</v>
      </c>
      <c r="O6107" s="0" t="str">
        <f aca="false">B6107</f>
        <v>Commerce de détail non alimentaire</v>
      </c>
      <c r="P6107" s="0" t="str">
        <f aca="false">C6107</f>
        <v>Grand librairie</v>
      </c>
      <c r="Q6107" s="0" t="str">
        <f aca="false">D6107</f>
        <v>PAC performant</v>
      </c>
      <c r="R6107" s="0" t="str">
        <f aca="false">E6107</f>
        <v>Electricité</v>
      </c>
      <c r="S6107" s="0" t="str">
        <f aca="false">F6107</f>
        <v>0306262902</v>
      </c>
      <c r="T6107" s="0" t="str">
        <f aca="false">G6107</f>
        <v>4</v>
      </c>
      <c r="U6107" s="0" t="n">
        <f aca="false">L6107</f>
        <v>3.03986496519792</v>
      </c>
      <c r="V6107" s="0" t="n">
        <f aca="false">K6107</f>
        <v>91.8159076538196</v>
      </c>
      <c r="W6107" s="0" t="n">
        <f aca="false">J6107</f>
        <v>720</v>
      </c>
    </row>
    <row r="6108" customFormat="false" ht="12.8" hidden="false" customHeight="false" outlineLevel="0" collapsed="false">
      <c r="A6108" s="0" t="s">
        <v>74</v>
      </c>
      <c r="B6108" s="0" t="s">
        <v>613</v>
      </c>
      <c r="C6108" s="0" t="s">
        <v>653</v>
      </c>
      <c r="D6108" s="0" t="s">
        <v>19</v>
      </c>
      <c r="E6108" s="0" t="s">
        <v>57</v>
      </c>
      <c r="F6108" s="0" t="s">
        <v>654</v>
      </c>
      <c r="G6108" s="0" t="s">
        <v>1612</v>
      </c>
      <c r="H6108" s="0" t="n">
        <v>1.61871764611721</v>
      </c>
      <c r="I6108" s="0" t="n">
        <v>27.7362242133936</v>
      </c>
      <c r="J6108" s="0" t="n">
        <v>0</v>
      </c>
      <c r="K6108" s="0" t="n">
        <f aca="false">I6108*SUMIFS(syst_chauffage!$H$3:$H$27,syst_chauffage!$B$3:$B$27,D6108,syst_chauffage!$C$3:$C$27,E6108)</f>
        <v>38.6220452338193</v>
      </c>
      <c r="L6108" s="12" t="n">
        <f aca="false">H6108*SUMIFS(syst_chauffage!$K$3:$K$27,syst_chauffage!$B$3:$B$27,D6108,syst_chauffage!$C$3:$C$27,E6108)</f>
        <v>1.61871764611721</v>
      </c>
      <c r="N6108" s="0" t="str">
        <f aca="false">A6108</f>
        <v>Commerce</v>
      </c>
      <c r="O6108" s="0" t="str">
        <f aca="false">B6108</f>
        <v>Commerce de détail non alimentaire</v>
      </c>
      <c r="P6108" s="0" t="str">
        <f aca="false">C6108</f>
        <v>Grand Mode</v>
      </c>
      <c r="Q6108" s="0" t="str">
        <f aca="false">D6108</f>
        <v>Autre système centralisé</v>
      </c>
      <c r="R6108" s="0" t="str">
        <f aca="false">E6108</f>
        <v>Autres</v>
      </c>
      <c r="S6108" s="0" t="str">
        <f aca="false">F6108</f>
        <v>0306270101</v>
      </c>
      <c r="T6108" s="0" t="str">
        <f aca="false">G6108</f>
        <v>4</v>
      </c>
      <c r="U6108" s="0" t="n">
        <f aca="false">L6108</f>
        <v>1.61871764611721</v>
      </c>
      <c r="V6108" s="0" t="n">
        <f aca="false">K6108</f>
        <v>38.6220452338193</v>
      </c>
      <c r="W6108" s="0" t="n">
        <f aca="false">J6108</f>
        <v>0</v>
      </c>
    </row>
    <row r="6109" customFormat="false" ht="12.8" hidden="false" customHeight="false" outlineLevel="0" collapsed="false">
      <c r="A6109" s="0" t="s">
        <v>74</v>
      </c>
      <c r="B6109" s="0" t="s">
        <v>613</v>
      </c>
      <c r="C6109" s="0" t="s">
        <v>653</v>
      </c>
      <c r="D6109" s="0" t="s">
        <v>19</v>
      </c>
      <c r="E6109" s="0" t="s">
        <v>58</v>
      </c>
      <c r="F6109" s="0" t="s">
        <v>655</v>
      </c>
      <c r="G6109" s="0" t="s">
        <v>1612</v>
      </c>
      <c r="H6109" s="0" t="n">
        <v>1.63341394583901</v>
      </c>
      <c r="I6109" s="0" t="n">
        <v>27.7184799850238</v>
      </c>
      <c r="J6109" s="0" t="n">
        <v>765</v>
      </c>
      <c r="K6109" s="0" t="n">
        <f aca="false">I6109*SUMIFS(syst_chauffage!$H$3:$H$27,syst_chauffage!$B$3:$B$27,D6109,syst_chauffage!$C$3:$C$27,E6109)</f>
        <v>45.5955022906149</v>
      </c>
      <c r="L6109" s="12" t="n">
        <f aca="false">H6109*SUMIFS(syst_chauffage!$K$3:$K$27,syst_chauffage!$B$3:$B$27,D6109,syst_chauffage!$C$3:$C$27,E6109)</f>
        <v>1.63341394583901</v>
      </c>
      <c r="N6109" s="0" t="str">
        <f aca="false">A6109</f>
        <v>Commerce</v>
      </c>
      <c r="O6109" s="0" t="str">
        <f aca="false">B6109</f>
        <v>Commerce de détail non alimentaire</v>
      </c>
      <c r="P6109" s="0" t="str">
        <f aca="false">C6109</f>
        <v>Grand Mode</v>
      </c>
      <c r="Q6109" s="0" t="str">
        <f aca="false">D6109</f>
        <v>Autre système centralisé</v>
      </c>
      <c r="R6109" s="0" t="str">
        <f aca="false">E6109</f>
        <v>Urbain</v>
      </c>
      <c r="S6109" s="0" t="str">
        <f aca="false">F6109</f>
        <v>0306270106</v>
      </c>
      <c r="T6109" s="0" t="str">
        <f aca="false">G6109</f>
        <v>4</v>
      </c>
      <c r="U6109" s="0" t="n">
        <f aca="false">L6109</f>
        <v>1.63341394583901</v>
      </c>
      <c r="V6109" s="0" t="n">
        <f aca="false">K6109</f>
        <v>45.5955022906149</v>
      </c>
      <c r="W6109" s="0" t="n">
        <f aca="false">J6109</f>
        <v>765</v>
      </c>
    </row>
    <row r="6110" customFormat="false" ht="12.8" hidden="false" customHeight="false" outlineLevel="0" collapsed="false">
      <c r="A6110" s="0" t="s">
        <v>74</v>
      </c>
      <c r="B6110" s="0" t="s">
        <v>613</v>
      </c>
      <c r="C6110" s="0" t="s">
        <v>653</v>
      </c>
      <c r="D6110" s="0" t="s">
        <v>22</v>
      </c>
      <c r="E6110" s="0" t="s">
        <v>23</v>
      </c>
      <c r="F6110" s="0" t="s">
        <v>656</v>
      </c>
      <c r="G6110" s="0" t="s">
        <v>1612</v>
      </c>
      <c r="H6110" s="0" t="n">
        <v>0.687777525618502</v>
      </c>
      <c r="I6110" s="0" t="n">
        <v>15.230046095693</v>
      </c>
      <c r="J6110" s="0" t="n">
        <v>0</v>
      </c>
      <c r="K6110" s="0" t="n">
        <f aca="false">I6110*SUMIFS(syst_chauffage!$H$3:$H$27,syst_chauffage!$B$3:$B$27,D6110,syst_chauffage!$C$3:$C$27,E6110)</f>
        <v>26.8204539758242</v>
      </c>
      <c r="L6110" s="12" t="n">
        <f aca="false">H6110*SUMIFS(syst_chauffage!$K$3:$K$27,syst_chauffage!$B$3:$B$27,D6110,syst_chauffage!$C$3:$C$27,E6110)</f>
        <v>0.687777525618502</v>
      </c>
      <c r="N6110" s="0" t="str">
        <f aca="false">A6110</f>
        <v>Commerce</v>
      </c>
      <c r="O6110" s="0" t="str">
        <f aca="false">B6110</f>
        <v>Commerce de détail non alimentaire</v>
      </c>
      <c r="P6110" s="0" t="str">
        <f aca="false">C6110</f>
        <v>Grand Mode</v>
      </c>
      <c r="Q6110" s="0" t="str">
        <f aca="false">D6110</f>
        <v>Chaudière fioul</v>
      </c>
      <c r="R6110" s="0" t="str">
        <f aca="false">E6110</f>
        <v>Fioul</v>
      </c>
      <c r="S6110" s="0" t="str">
        <f aca="false">F6110</f>
        <v>0306270303</v>
      </c>
      <c r="T6110" s="0" t="str">
        <f aca="false">G6110</f>
        <v>4</v>
      </c>
      <c r="U6110" s="0" t="n">
        <f aca="false">L6110</f>
        <v>0.687777525618502</v>
      </c>
      <c r="V6110" s="0" t="n">
        <f aca="false">K6110</f>
        <v>26.8204539758242</v>
      </c>
      <c r="W6110" s="0" t="n">
        <f aca="false">J6110</f>
        <v>0</v>
      </c>
    </row>
    <row r="6111" customFormat="false" ht="12.8" hidden="false" customHeight="false" outlineLevel="0" collapsed="false">
      <c r="A6111" s="0" t="s">
        <v>74</v>
      </c>
      <c r="B6111" s="0" t="s">
        <v>613</v>
      </c>
      <c r="C6111" s="0" t="s">
        <v>653</v>
      </c>
      <c r="D6111" s="0" t="s">
        <v>13</v>
      </c>
      <c r="E6111" s="0" t="s">
        <v>14</v>
      </c>
      <c r="F6111" s="0" t="s">
        <v>657</v>
      </c>
      <c r="G6111" s="0" t="s">
        <v>1612</v>
      </c>
      <c r="H6111" s="0" t="n">
        <v>0.779092309124152</v>
      </c>
      <c r="I6111" s="0" t="n">
        <v>11.1824066788083</v>
      </c>
      <c r="J6111" s="0" t="n">
        <v>363</v>
      </c>
      <c r="K6111" s="0" t="n">
        <f aca="false">I6111*SUMIFS(syst_chauffage!$H$3:$H$27,syst_chauffage!$B$3:$B$27,D6111,syst_chauffage!$C$3:$C$27,E6111)</f>
        <v>22.5838961272022</v>
      </c>
      <c r="L6111" s="12" t="n">
        <f aca="false">H6111*SUMIFS(syst_chauffage!$K$3:$K$27,syst_chauffage!$B$3:$B$27,D6111,syst_chauffage!$C$3:$C$27,E6111)</f>
        <v>0.779092309124152</v>
      </c>
      <c r="N6111" s="0" t="str">
        <f aca="false">A6111</f>
        <v>Commerce</v>
      </c>
      <c r="O6111" s="0" t="str">
        <f aca="false">B6111</f>
        <v>Commerce de détail non alimentaire</v>
      </c>
      <c r="P6111" s="0" t="str">
        <f aca="false">C6111</f>
        <v>Grand Mode</v>
      </c>
      <c r="Q6111" s="0" t="str">
        <f aca="false">D6111</f>
        <v>Chaudière gaz</v>
      </c>
      <c r="R6111" s="0" t="str">
        <f aca="false">E6111</f>
        <v>Gaz</v>
      </c>
      <c r="S6111" s="0" t="str">
        <f aca="false">F6111</f>
        <v>0306270404</v>
      </c>
      <c r="T6111" s="0" t="str">
        <f aca="false">G6111</f>
        <v>4</v>
      </c>
      <c r="U6111" s="0" t="n">
        <f aca="false">L6111</f>
        <v>0.779092309124152</v>
      </c>
      <c r="V6111" s="0" t="n">
        <f aca="false">K6111</f>
        <v>22.5838961272022</v>
      </c>
      <c r="W6111" s="0" t="n">
        <f aca="false">J6111</f>
        <v>363</v>
      </c>
    </row>
    <row r="6112" customFormat="false" ht="12.8" hidden="false" customHeight="false" outlineLevel="0" collapsed="false">
      <c r="A6112" s="0" t="s">
        <v>74</v>
      </c>
      <c r="B6112" s="0" t="s">
        <v>613</v>
      </c>
      <c r="C6112" s="0" t="s">
        <v>653</v>
      </c>
      <c r="D6112" s="0" t="s">
        <v>29</v>
      </c>
      <c r="E6112" s="0" t="s">
        <v>30</v>
      </c>
      <c r="F6112" s="0" t="s">
        <v>658</v>
      </c>
      <c r="G6112" s="0" t="s">
        <v>1612</v>
      </c>
      <c r="H6112" s="0" t="n">
        <v>0.92</v>
      </c>
      <c r="I6112" s="0" t="n">
        <v>10.4</v>
      </c>
      <c r="J6112" s="0" t="n">
        <v>0</v>
      </c>
      <c r="K6112" s="0" t="n">
        <f aca="false">I6112*SUMIFS(syst_chauffage!$H$3:$H$27,syst_chauffage!$B$3:$B$27,D6112,syst_chauffage!$C$3:$C$27,E6112)</f>
        <v>3</v>
      </c>
      <c r="L6112" s="12" t="n">
        <f aca="false">H6112*SUMIFS(syst_chauffage!$K$3:$K$27,syst_chauffage!$B$3:$B$27,D6112,syst_chauffage!$C$3:$C$27,E6112)</f>
        <v>0.92</v>
      </c>
      <c r="N6112" s="0" t="str">
        <f aca="false">A6112</f>
        <v>Commerce</v>
      </c>
      <c r="O6112" s="0" t="str">
        <f aca="false">B6112</f>
        <v>Commerce de détail non alimentaire</v>
      </c>
      <c r="P6112" s="0" t="str">
        <f aca="false">C6112</f>
        <v>Grand Mode</v>
      </c>
      <c r="Q6112" s="0" t="str">
        <f aca="false">D6112</f>
        <v>Electrique direct</v>
      </c>
      <c r="R6112" s="0" t="str">
        <f aca="false">E6112</f>
        <v>Electricité</v>
      </c>
      <c r="S6112" s="0" t="str">
        <f aca="false">F6112</f>
        <v>0306270602</v>
      </c>
      <c r="T6112" s="0" t="str">
        <f aca="false">G6112</f>
        <v>4</v>
      </c>
      <c r="U6112" s="0" t="n">
        <f aca="false">L6112</f>
        <v>0.92</v>
      </c>
      <c r="V6112" s="0" t="n">
        <f aca="false">K6112</f>
        <v>3</v>
      </c>
      <c r="W6112" s="0" t="n">
        <f aca="false">J6112</f>
        <v>0</v>
      </c>
    </row>
    <row r="6113" customFormat="false" ht="12.8" hidden="false" customHeight="false" outlineLevel="0" collapsed="false">
      <c r="A6113" s="0" t="s">
        <v>74</v>
      </c>
      <c r="B6113" s="0" t="s">
        <v>613</v>
      </c>
      <c r="C6113" s="0" t="s">
        <v>653</v>
      </c>
      <c r="D6113" s="0" t="s">
        <v>36</v>
      </c>
      <c r="E6113" s="0" t="s">
        <v>30</v>
      </c>
      <c r="F6113" s="0" t="s">
        <v>659</v>
      </c>
      <c r="G6113" s="0" t="s">
        <v>1612</v>
      </c>
      <c r="H6113" s="0" t="n">
        <v>3.27439423255813</v>
      </c>
      <c r="I6113" s="0" t="n">
        <v>76.3773456502801</v>
      </c>
      <c r="J6113" s="0" t="n">
        <v>675</v>
      </c>
      <c r="K6113" s="0" t="n">
        <f aca="false">I6113*SUMIFS(syst_chauffage!$H$3:$H$27,syst_chauffage!$B$3:$B$27,D6113,syst_chauffage!$C$3:$C$27,E6113)</f>
        <v>47.2514637316896</v>
      </c>
      <c r="L6113" s="12" t="n">
        <f aca="false">H6113*SUMIFS(syst_chauffage!$K$3:$K$27,syst_chauffage!$B$3:$B$27,D6113,syst_chauffage!$C$3:$C$27,E6113)</f>
        <v>2.75111501758348</v>
      </c>
      <c r="N6113" s="0" t="str">
        <f aca="false">A6113</f>
        <v>Commerce</v>
      </c>
      <c r="O6113" s="0" t="str">
        <f aca="false">B6113</f>
        <v>Commerce de détail non alimentaire</v>
      </c>
      <c r="P6113" s="0" t="str">
        <f aca="false">C6113</f>
        <v>Grand Mode</v>
      </c>
      <c r="Q6113" s="0" t="str">
        <f aca="false">D6113</f>
        <v>PAC</v>
      </c>
      <c r="R6113" s="0" t="str">
        <f aca="false">E6113</f>
        <v>Electricité</v>
      </c>
      <c r="S6113" s="0" t="str">
        <f aca="false">F6113</f>
        <v>0306270902</v>
      </c>
      <c r="T6113" s="0" t="str">
        <f aca="false">G6113</f>
        <v>4</v>
      </c>
      <c r="U6113" s="0" t="n">
        <f aca="false">L6113</f>
        <v>2.75111501758348</v>
      </c>
      <c r="V6113" s="0" t="n">
        <f aca="false">K6113</f>
        <v>47.2514637316896</v>
      </c>
      <c r="W6113" s="0" t="n">
        <f aca="false">J6113</f>
        <v>675</v>
      </c>
    </row>
    <row r="6114" customFormat="false" ht="12.8" hidden="false" customHeight="false" outlineLevel="0" collapsed="false">
      <c r="A6114" s="0" t="s">
        <v>74</v>
      </c>
      <c r="B6114" s="0" t="s">
        <v>613</v>
      </c>
      <c r="C6114" s="0" t="s">
        <v>653</v>
      </c>
      <c r="D6114" s="0" t="s">
        <v>51</v>
      </c>
      <c r="E6114" s="0" t="s">
        <v>57</v>
      </c>
      <c r="F6114" s="0" t="s">
        <v>660</v>
      </c>
      <c r="G6114" s="0" t="s">
        <v>1612</v>
      </c>
      <c r="H6114" s="0" t="n">
        <v>1.86775113013524</v>
      </c>
      <c r="I6114" s="0" t="n">
        <v>33.0193145397543</v>
      </c>
      <c r="J6114" s="0" t="n">
        <v>0</v>
      </c>
      <c r="K6114" s="0" t="n">
        <f aca="false">I6114*SUMIFS(syst_chauffage!$H$3:$H$27,syst_chauffage!$B$3:$B$27,D6114,syst_chauffage!$C$3:$C$27,E6114)</f>
        <v>69.9631019128475</v>
      </c>
      <c r="L6114" s="12" t="n">
        <f aca="false">H6114*SUMIFS(syst_chauffage!$K$3:$K$27,syst_chauffage!$B$3:$B$27,D6114,syst_chauffage!$C$3:$C$27,E6114)</f>
        <v>1.86775113013524</v>
      </c>
      <c r="N6114" s="0" t="str">
        <f aca="false">A6114</f>
        <v>Commerce</v>
      </c>
      <c r="O6114" s="0" t="str">
        <f aca="false">B6114</f>
        <v>Commerce de détail non alimentaire</v>
      </c>
      <c r="P6114" s="0" t="str">
        <f aca="false">C6114</f>
        <v>Grand Mode</v>
      </c>
      <c r="Q6114" s="0" t="str">
        <f aca="false">D6114</f>
        <v>Autre système centralisé performant</v>
      </c>
      <c r="R6114" s="0" t="str">
        <f aca="false">E6114</f>
        <v>Autres</v>
      </c>
      <c r="S6114" s="0" t="str">
        <f aca="false">F6114</f>
        <v>0306272101</v>
      </c>
      <c r="T6114" s="0" t="str">
        <f aca="false">G6114</f>
        <v>4</v>
      </c>
      <c r="U6114" s="0" t="n">
        <f aca="false">L6114</f>
        <v>1.86775113013524</v>
      </c>
      <c r="V6114" s="0" t="n">
        <f aca="false">K6114</f>
        <v>69.9631019128475</v>
      </c>
      <c r="W6114" s="0" t="n">
        <f aca="false">J6114</f>
        <v>0</v>
      </c>
    </row>
    <row r="6115" customFormat="false" ht="12.8" hidden="false" customHeight="false" outlineLevel="0" collapsed="false">
      <c r="A6115" s="0" t="s">
        <v>74</v>
      </c>
      <c r="B6115" s="0" t="s">
        <v>613</v>
      </c>
      <c r="C6115" s="0" t="s">
        <v>653</v>
      </c>
      <c r="D6115" s="0" t="s">
        <v>51</v>
      </c>
      <c r="E6115" s="0" t="s">
        <v>58</v>
      </c>
      <c r="F6115" s="0" t="s">
        <v>661</v>
      </c>
      <c r="G6115" s="0" t="s">
        <v>1612</v>
      </c>
      <c r="H6115" s="0" t="n">
        <v>1.88470839904501</v>
      </c>
      <c r="I6115" s="0" t="n">
        <v>32.9981904583617</v>
      </c>
      <c r="J6115" s="0" t="n">
        <v>765</v>
      </c>
      <c r="K6115" s="0" t="n">
        <f aca="false">I6115*SUMIFS(syst_chauffage!$H$3:$H$27,syst_chauffage!$B$3:$B$27,D6115,syst_chauffage!$C$3:$C$27,E6115)</f>
        <v>70.4181221686854</v>
      </c>
      <c r="L6115" s="12" t="n">
        <f aca="false">H6115*SUMIFS(syst_chauffage!$K$3:$K$27,syst_chauffage!$B$3:$B$27,D6115,syst_chauffage!$C$3:$C$27,E6115)</f>
        <v>1.88470839904501</v>
      </c>
      <c r="N6115" s="0" t="str">
        <f aca="false">A6115</f>
        <v>Commerce</v>
      </c>
      <c r="O6115" s="0" t="str">
        <f aca="false">B6115</f>
        <v>Commerce de détail non alimentaire</v>
      </c>
      <c r="P6115" s="0" t="str">
        <f aca="false">C6115</f>
        <v>Grand Mode</v>
      </c>
      <c r="Q6115" s="0" t="str">
        <f aca="false">D6115</f>
        <v>Autre système centralisé performant</v>
      </c>
      <c r="R6115" s="0" t="str">
        <f aca="false">E6115</f>
        <v>Urbain</v>
      </c>
      <c r="S6115" s="0" t="str">
        <f aca="false">F6115</f>
        <v>0306272106</v>
      </c>
      <c r="T6115" s="0" t="str">
        <f aca="false">G6115</f>
        <v>4</v>
      </c>
      <c r="U6115" s="0" t="n">
        <f aca="false">L6115</f>
        <v>1.88470839904501</v>
      </c>
      <c r="V6115" s="0" t="n">
        <f aca="false">K6115</f>
        <v>70.4181221686854</v>
      </c>
      <c r="W6115" s="0" t="n">
        <f aca="false">J6115</f>
        <v>765</v>
      </c>
    </row>
    <row r="6116" customFormat="false" ht="12.8" hidden="false" customHeight="false" outlineLevel="0" collapsed="false">
      <c r="A6116" s="0" t="s">
        <v>74</v>
      </c>
      <c r="B6116" s="0" t="s">
        <v>613</v>
      </c>
      <c r="C6116" s="0" t="s">
        <v>653</v>
      </c>
      <c r="D6116" s="0" t="s">
        <v>27</v>
      </c>
      <c r="E6116" s="0" t="s">
        <v>23</v>
      </c>
      <c r="F6116" s="0" t="s">
        <v>662</v>
      </c>
      <c r="G6116" s="0" t="s">
        <v>1612</v>
      </c>
      <c r="H6116" s="0" t="n">
        <v>0.758876620701868</v>
      </c>
      <c r="I6116" s="0" t="n">
        <v>18.1310072567773</v>
      </c>
      <c r="J6116" s="0" t="n">
        <v>836</v>
      </c>
      <c r="K6116" s="0" t="n">
        <f aca="false">I6116*SUMIFS(syst_chauffage!$H$3:$H$27,syst_chauffage!$B$3:$B$27,D6116,syst_chauffage!$C$3:$C$27,E6116)</f>
        <v>46.4952119851371</v>
      </c>
      <c r="L6116" s="12" t="n">
        <f aca="false">H6116*SUMIFS(syst_chauffage!$K$3:$K$27,syst_chauffage!$B$3:$B$27,D6116,syst_chauffage!$C$3:$C$27,E6116)</f>
        <v>0.758876620701868</v>
      </c>
      <c r="N6116" s="0" t="str">
        <f aca="false">A6116</f>
        <v>Commerce</v>
      </c>
      <c r="O6116" s="0" t="str">
        <f aca="false">B6116</f>
        <v>Commerce de détail non alimentaire</v>
      </c>
      <c r="P6116" s="0" t="str">
        <f aca="false">C6116</f>
        <v>Grand Mode</v>
      </c>
      <c r="Q6116" s="0" t="str">
        <f aca="false">D6116</f>
        <v>Chaudière condensation fioul</v>
      </c>
      <c r="R6116" s="0" t="str">
        <f aca="false">E6116</f>
        <v>Fioul</v>
      </c>
      <c r="S6116" s="0" t="str">
        <f aca="false">F6116</f>
        <v>0306272303</v>
      </c>
      <c r="T6116" s="0" t="str">
        <f aca="false">G6116</f>
        <v>4</v>
      </c>
      <c r="U6116" s="0" t="n">
        <f aca="false">L6116</f>
        <v>0.758876620701868</v>
      </c>
      <c r="V6116" s="0" t="n">
        <f aca="false">K6116</f>
        <v>46.4952119851371</v>
      </c>
      <c r="W6116" s="0" t="n">
        <f aca="false">J6116</f>
        <v>836</v>
      </c>
    </row>
    <row r="6117" customFormat="false" ht="12.8" hidden="false" customHeight="false" outlineLevel="0" collapsed="false">
      <c r="A6117" s="0" t="s">
        <v>74</v>
      </c>
      <c r="B6117" s="0" t="s">
        <v>613</v>
      </c>
      <c r="C6117" s="0" t="s">
        <v>653</v>
      </c>
      <c r="D6117" s="0" t="s">
        <v>18</v>
      </c>
      <c r="E6117" s="0" t="s">
        <v>14</v>
      </c>
      <c r="F6117" s="0" t="s">
        <v>663</v>
      </c>
      <c r="G6117" s="0" t="s">
        <v>1612</v>
      </c>
      <c r="H6117" s="0" t="n">
        <v>0.986623666820261</v>
      </c>
      <c r="I6117" s="0" t="n">
        <v>13.3123889033432</v>
      </c>
      <c r="J6117" s="0" t="n">
        <v>836</v>
      </c>
      <c r="K6117" s="0" t="n">
        <f aca="false">I6117*SUMIFS(syst_chauffage!$H$3:$H$27,syst_chauffage!$B$3:$B$27,D6117,syst_chauffage!$C$3:$C$27,E6117)</f>
        <v>36.2753135451213</v>
      </c>
      <c r="L6117" s="12" t="n">
        <f aca="false">H6117*SUMIFS(syst_chauffage!$K$3:$K$27,syst_chauffage!$B$3:$B$27,D6117,syst_chauffage!$C$3:$C$27,E6117)</f>
        <v>0.958452493047499</v>
      </c>
      <c r="N6117" s="0" t="str">
        <f aca="false">A6117</f>
        <v>Commerce</v>
      </c>
      <c r="O6117" s="0" t="str">
        <f aca="false">B6117</f>
        <v>Commerce de détail non alimentaire</v>
      </c>
      <c r="P6117" s="0" t="str">
        <f aca="false">C6117</f>
        <v>Grand Mode</v>
      </c>
      <c r="Q6117" s="0" t="str">
        <f aca="false">D6117</f>
        <v>Chaudière condensation gaz</v>
      </c>
      <c r="R6117" s="0" t="str">
        <f aca="false">E6117</f>
        <v>Gaz</v>
      </c>
      <c r="S6117" s="0" t="str">
        <f aca="false">F6117</f>
        <v>0306272404</v>
      </c>
      <c r="T6117" s="0" t="str">
        <f aca="false">G6117</f>
        <v>4</v>
      </c>
      <c r="U6117" s="0" t="n">
        <f aca="false">L6117</f>
        <v>0.958452493047499</v>
      </c>
      <c r="V6117" s="0" t="n">
        <f aca="false">K6117</f>
        <v>36.2753135451213</v>
      </c>
      <c r="W6117" s="0" t="n">
        <f aca="false">J6117</f>
        <v>836</v>
      </c>
    </row>
    <row r="6118" customFormat="false" ht="12.8" hidden="false" customHeight="false" outlineLevel="0" collapsed="false">
      <c r="A6118" s="0" t="s">
        <v>74</v>
      </c>
      <c r="B6118" s="0" t="s">
        <v>613</v>
      </c>
      <c r="C6118" s="0" t="s">
        <v>653</v>
      </c>
      <c r="D6118" s="0" t="s">
        <v>32</v>
      </c>
      <c r="E6118" s="0" t="s">
        <v>30</v>
      </c>
      <c r="F6118" s="0" t="s">
        <v>664</v>
      </c>
      <c r="G6118" s="0" t="s">
        <v>1612</v>
      </c>
      <c r="H6118" s="0" t="n">
        <v>1</v>
      </c>
      <c r="I6118" s="0" t="n">
        <v>12</v>
      </c>
      <c r="J6118" s="0" t="n">
        <v>0</v>
      </c>
      <c r="K6118" s="0" t="n">
        <f aca="false">I6118*SUMIFS(syst_chauffage!$H$3:$H$27,syst_chauffage!$B$3:$B$27,D6118,syst_chauffage!$C$3:$C$27,E6118)</f>
        <v>12</v>
      </c>
      <c r="L6118" s="12" t="n">
        <f aca="false">H6118*SUMIFS(syst_chauffage!$K$3:$K$27,syst_chauffage!$B$3:$B$27,D6118,syst_chauffage!$C$3:$C$27,E6118)</f>
        <v>1</v>
      </c>
      <c r="N6118" s="0" t="str">
        <f aca="false">A6118</f>
        <v>Commerce</v>
      </c>
      <c r="O6118" s="0" t="str">
        <f aca="false">B6118</f>
        <v>Commerce de détail non alimentaire</v>
      </c>
      <c r="P6118" s="0" t="str">
        <f aca="false">C6118</f>
        <v>Grand Mode</v>
      </c>
      <c r="Q6118" s="0" t="str">
        <f aca="false">D6118</f>
        <v>Electrique direct performant</v>
      </c>
      <c r="R6118" s="0" t="str">
        <f aca="false">E6118</f>
        <v>Electricité</v>
      </c>
      <c r="S6118" s="0" t="str">
        <f aca="false">F6118</f>
        <v>0306272602</v>
      </c>
      <c r="T6118" s="0" t="str">
        <f aca="false">G6118</f>
        <v>4</v>
      </c>
      <c r="U6118" s="0" t="n">
        <f aca="false">L6118</f>
        <v>1</v>
      </c>
      <c r="V6118" s="0" t="n">
        <f aca="false">K6118</f>
        <v>12</v>
      </c>
      <c r="W6118" s="0" t="n">
        <f aca="false">J6118</f>
        <v>0</v>
      </c>
    </row>
    <row r="6119" customFormat="false" ht="12.8" hidden="false" customHeight="false" outlineLevel="0" collapsed="false">
      <c r="A6119" s="0" t="s">
        <v>74</v>
      </c>
      <c r="B6119" s="0" t="s">
        <v>613</v>
      </c>
      <c r="C6119" s="0" t="s">
        <v>653</v>
      </c>
      <c r="D6119" s="0" t="s">
        <v>38</v>
      </c>
      <c r="E6119" s="0" t="s">
        <v>30</v>
      </c>
      <c r="F6119" s="0" t="s">
        <v>665</v>
      </c>
      <c r="G6119" s="0" t="s">
        <v>1612</v>
      </c>
      <c r="H6119" s="0" t="n">
        <v>3.39795627906976</v>
      </c>
      <c r="I6119" s="0" t="n">
        <v>90.9254114884287</v>
      </c>
      <c r="J6119" s="0" t="n">
        <v>720</v>
      </c>
      <c r="K6119" s="0" t="n">
        <f aca="false">I6119*SUMIFS(syst_chauffage!$H$3:$H$27,syst_chauffage!$B$3:$B$27,D6119,syst_chauffage!$C$3:$C$27,E6119)</f>
        <v>91.9068423756674</v>
      </c>
      <c r="L6119" s="12" t="n">
        <f aca="false">H6119*SUMIFS(syst_chauffage!$K$3:$K$27,syst_chauffage!$B$3:$B$27,D6119,syst_chauffage!$C$3:$C$27,E6119)</f>
        <v>3.03986496519792</v>
      </c>
      <c r="N6119" s="0" t="str">
        <f aca="false">A6119</f>
        <v>Commerce</v>
      </c>
      <c r="O6119" s="0" t="str">
        <f aca="false">B6119</f>
        <v>Commerce de détail non alimentaire</v>
      </c>
      <c r="P6119" s="0" t="str">
        <f aca="false">C6119</f>
        <v>Grand Mode</v>
      </c>
      <c r="Q6119" s="0" t="str">
        <f aca="false">D6119</f>
        <v>PAC performant</v>
      </c>
      <c r="R6119" s="0" t="str">
        <f aca="false">E6119</f>
        <v>Electricité</v>
      </c>
      <c r="S6119" s="0" t="str">
        <f aca="false">F6119</f>
        <v>0306272902</v>
      </c>
      <c r="T6119" s="0" t="str">
        <f aca="false">G6119</f>
        <v>4</v>
      </c>
      <c r="U6119" s="0" t="n">
        <f aca="false">L6119</f>
        <v>3.03986496519792</v>
      </c>
      <c r="V6119" s="0" t="n">
        <f aca="false">K6119</f>
        <v>91.9068423756674</v>
      </c>
      <c r="W6119" s="0" t="n">
        <f aca="false">J6119</f>
        <v>720</v>
      </c>
    </row>
    <row r="6120" customFormat="false" ht="12.8" hidden="false" customHeight="false" outlineLevel="0" collapsed="false">
      <c r="A6120" s="0" t="s">
        <v>74</v>
      </c>
      <c r="B6120" s="0" t="s">
        <v>613</v>
      </c>
      <c r="C6120" s="0" t="s">
        <v>666</v>
      </c>
      <c r="D6120" s="0" t="s">
        <v>19</v>
      </c>
      <c r="E6120" s="0" t="s">
        <v>57</v>
      </c>
      <c r="F6120" s="0" t="s">
        <v>667</v>
      </c>
      <c r="G6120" s="0" t="s">
        <v>1612</v>
      </c>
      <c r="H6120" s="0" t="n">
        <v>1.62156271012911</v>
      </c>
      <c r="I6120" s="0" t="n">
        <v>34.3230216646418</v>
      </c>
      <c r="J6120" s="0" t="n">
        <v>0</v>
      </c>
      <c r="K6120" s="0" t="n">
        <f aca="false">I6120*SUMIFS(syst_chauffage!$H$3:$H$27,syst_chauffage!$B$3:$B$27,D6120,syst_chauffage!$C$3:$C$27,E6120)</f>
        <v>47.7940070391059</v>
      </c>
      <c r="L6120" s="12" t="n">
        <f aca="false">H6120*SUMIFS(syst_chauffage!$K$3:$K$27,syst_chauffage!$B$3:$B$27,D6120,syst_chauffage!$C$3:$C$27,E6120)</f>
        <v>1.62156271012911</v>
      </c>
      <c r="N6120" s="0" t="str">
        <f aca="false">A6120</f>
        <v>Commerce</v>
      </c>
      <c r="O6120" s="0" t="str">
        <f aca="false">B6120</f>
        <v>Commerce de détail non alimentaire</v>
      </c>
      <c r="P6120" s="0" t="str">
        <f aca="false">C6120</f>
        <v>Petit brico</v>
      </c>
      <c r="Q6120" s="0" t="str">
        <f aca="false">D6120</f>
        <v>Autre système centralisé</v>
      </c>
      <c r="R6120" s="0" t="str">
        <f aca="false">E6120</f>
        <v>Autres</v>
      </c>
      <c r="S6120" s="0" t="str">
        <f aca="false">F6120</f>
        <v>0306640101</v>
      </c>
      <c r="T6120" s="0" t="str">
        <f aca="false">G6120</f>
        <v>4</v>
      </c>
      <c r="U6120" s="0" t="n">
        <f aca="false">L6120</f>
        <v>1.62156271012911</v>
      </c>
      <c r="V6120" s="0" t="n">
        <f aca="false">K6120</f>
        <v>47.7940070391059</v>
      </c>
      <c r="W6120" s="0" t="n">
        <f aca="false">J6120</f>
        <v>0</v>
      </c>
    </row>
    <row r="6121" customFormat="false" ht="12.8" hidden="false" customHeight="false" outlineLevel="0" collapsed="false">
      <c r="A6121" s="0" t="s">
        <v>74</v>
      </c>
      <c r="B6121" s="0" t="s">
        <v>613</v>
      </c>
      <c r="C6121" s="0" t="s">
        <v>666</v>
      </c>
      <c r="D6121" s="0" t="s">
        <v>19</v>
      </c>
      <c r="E6121" s="0" t="s">
        <v>58</v>
      </c>
      <c r="F6121" s="0" t="s">
        <v>668</v>
      </c>
      <c r="G6121" s="0" t="s">
        <v>1612</v>
      </c>
      <c r="H6121" s="0" t="n">
        <v>1.63968447692241</v>
      </c>
      <c r="I6121" s="0" t="n">
        <v>34.1253896833864</v>
      </c>
      <c r="J6121" s="0" t="n">
        <v>765</v>
      </c>
      <c r="K6121" s="0" t="n">
        <f aca="false">I6121*SUMIFS(syst_chauffage!$H$3:$H$27,syst_chauffage!$B$3:$B$27,D6121,syst_chauffage!$C$3:$C$27,E6121)</f>
        <v>56.134545772988</v>
      </c>
      <c r="L6121" s="12" t="n">
        <f aca="false">H6121*SUMIFS(syst_chauffage!$K$3:$K$27,syst_chauffage!$B$3:$B$27,D6121,syst_chauffage!$C$3:$C$27,E6121)</f>
        <v>1.63968447692241</v>
      </c>
      <c r="N6121" s="0" t="str">
        <f aca="false">A6121</f>
        <v>Commerce</v>
      </c>
      <c r="O6121" s="0" t="str">
        <f aca="false">B6121</f>
        <v>Commerce de détail non alimentaire</v>
      </c>
      <c r="P6121" s="0" t="str">
        <f aca="false">C6121</f>
        <v>Petit brico</v>
      </c>
      <c r="Q6121" s="0" t="str">
        <f aca="false">D6121</f>
        <v>Autre système centralisé</v>
      </c>
      <c r="R6121" s="0" t="str">
        <f aca="false">E6121</f>
        <v>Urbain</v>
      </c>
      <c r="S6121" s="0" t="str">
        <f aca="false">F6121</f>
        <v>0306640106</v>
      </c>
      <c r="T6121" s="0" t="str">
        <f aca="false">G6121</f>
        <v>4</v>
      </c>
      <c r="U6121" s="0" t="n">
        <f aca="false">L6121</f>
        <v>1.63968447692241</v>
      </c>
      <c r="V6121" s="0" t="n">
        <f aca="false">K6121</f>
        <v>56.134545772988</v>
      </c>
      <c r="W6121" s="0" t="n">
        <f aca="false">J6121</f>
        <v>765</v>
      </c>
    </row>
    <row r="6122" customFormat="false" ht="12.8" hidden="false" customHeight="false" outlineLevel="0" collapsed="false">
      <c r="A6122" s="0" t="s">
        <v>74</v>
      </c>
      <c r="B6122" s="0" t="s">
        <v>613</v>
      </c>
      <c r="C6122" s="0" t="s">
        <v>666</v>
      </c>
      <c r="D6122" s="0" t="s">
        <v>22</v>
      </c>
      <c r="E6122" s="0" t="s">
        <v>23</v>
      </c>
      <c r="F6122" s="0" t="s">
        <v>669</v>
      </c>
      <c r="G6122" s="0" t="s">
        <v>1612</v>
      </c>
      <c r="H6122" s="0" t="n">
        <v>0.671240079958967</v>
      </c>
      <c r="I6122" s="0" t="n">
        <v>25.9464369230769</v>
      </c>
      <c r="J6122" s="0" t="n">
        <v>0</v>
      </c>
      <c r="K6122" s="0" t="n">
        <f aca="false">I6122*SUMIFS(syst_chauffage!$H$3:$H$27,syst_chauffage!$B$3:$B$27,D6122,syst_chauffage!$C$3:$C$27,E6122)</f>
        <v>45.6922594297864</v>
      </c>
      <c r="L6122" s="12" t="n">
        <f aca="false">H6122*SUMIFS(syst_chauffage!$K$3:$K$27,syst_chauffage!$B$3:$B$27,D6122,syst_chauffage!$C$3:$C$27,E6122)</f>
        <v>0.671240079958967</v>
      </c>
      <c r="N6122" s="0" t="str">
        <f aca="false">A6122</f>
        <v>Commerce</v>
      </c>
      <c r="O6122" s="0" t="str">
        <f aca="false">B6122</f>
        <v>Commerce de détail non alimentaire</v>
      </c>
      <c r="P6122" s="0" t="str">
        <f aca="false">C6122</f>
        <v>Petit brico</v>
      </c>
      <c r="Q6122" s="0" t="str">
        <f aca="false">D6122</f>
        <v>Chaudière fioul</v>
      </c>
      <c r="R6122" s="0" t="str">
        <f aca="false">E6122</f>
        <v>Fioul</v>
      </c>
      <c r="S6122" s="0" t="str">
        <f aca="false">F6122</f>
        <v>0306640303</v>
      </c>
      <c r="T6122" s="0" t="str">
        <f aca="false">G6122</f>
        <v>4</v>
      </c>
      <c r="U6122" s="0" t="n">
        <f aca="false">L6122</f>
        <v>0.671240079958967</v>
      </c>
      <c r="V6122" s="0" t="n">
        <f aca="false">K6122</f>
        <v>45.6922594297864</v>
      </c>
      <c r="W6122" s="0" t="n">
        <f aca="false">J6122</f>
        <v>0</v>
      </c>
    </row>
    <row r="6123" customFormat="false" ht="12.8" hidden="false" customHeight="false" outlineLevel="0" collapsed="false">
      <c r="A6123" s="0" t="s">
        <v>74</v>
      </c>
      <c r="B6123" s="0" t="s">
        <v>613</v>
      </c>
      <c r="C6123" s="0" t="s">
        <v>666</v>
      </c>
      <c r="D6123" s="0" t="s">
        <v>13</v>
      </c>
      <c r="E6123" s="0" t="s">
        <v>14</v>
      </c>
      <c r="F6123" s="0" t="s">
        <v>670</v>
      </c>
      <c r="G6123" s="0" t="s">
        <v>1612</v>
      </c>
      <c r="H6123" s="0" t="n">
        <v>0.762587843744206</v>
      </c>
      <c r="I6123" s="0" t="n">
        <v>25.9464369230769</v>
      </c>
      <c r="J6123" s="0" t="n">
        <v>308</v>
      </c>
      <c r="K6123" s="0" t="n">
        <f aca="false">I6123*SUMIFS(syst_chauffage!$H$3:$H$27,syst_chauffage!$B$3:$B$27,D6123,syst_chauffage!$C$3:$C$27,E6123)</f>
        <v>52.4012096119026</v>
      </c>
      <c r="L6123" s="12" t="n">
        <f aca="false">H6123*SUMIFS(syst_chauffage!$K$3:$K$27,syst_chauffage!$B$3:$B$27,D6123,syst_chauffage!$C$3:$C$27,E6123)</f>
        <v>0.762587843744206</v>
      </c>
      <c r="N6123" s="0" t="str">
        <f aca="false">A6123</f>
        <v>Commerce</v>
      </c>
      <c r="O6123" s="0" t="str">
        <f aca="false">B6123</f>
        <v>Commerce de détail non alimentaire</v>
      </c>
      <c r="P6123" s="0" t="str">
        <f aca="false">C6123</f>
        <v>Petit brico</v>
      </c>
      <c r="Q6123" s="0" t="str">
        <f aca="false">D6123</f>
        <v>Chaudière gaz</v>
      </c>
      <c r="R6123" s="0" t="str">
        <f aca="false">E6123</f>
        <v>Gaz</v>
      </c>
      <c r="S6123" s="0" t="str">
        <f aca="false">F6123</f>
        <v>0306640404</v>
      </c>
      <c r="T6123" s="0" t="str">
        <f aca="false">G6123</f>
        <v>4</v>
      </c>
      <c r="U6123" s="0" t="n">
        <f aca="false">L6123</f>
        <v>0.762587843744206</v>
      </c>
      <c r="V6123" s="0" t="n">
        <f aca="false">K6123</f>
        <v>52.4012096119026</v>
      </c>
      <c r="W6123" s="0" t="n">
        <f aca="false">J6123</f>
        <v>308</v>
      </c>
    </row>
    <row r="6124" customFormat="false" ht="12.8" hidden="false" customHeight="false" outlineLevel="0" collapsed="false">
      <c r="A6124" s="0" t="s">
        <v>74</v>
      </c>
      <c r="B6124" s="0" t="s">
        <v>613</v>
      </c>
      <c r="C6124" s="0" t="s">
        <v>666</v>
      </c>
      <c r="D6124" s="0" t="s">
        <v>29</v>
      </c>
      <c r="E6124" s="0" t="s">
        <v>30</v>
      </c>
      <c r="F6124" s="0" t="s">
        <v>671</v>
      </c>
      <c r="G6124" s="0" t="s">
        <v>1612</v>
      </c>
      <c r="H6124" s="0" t="n">
        <v>0.92</v>
      </c>
      <c r="I6124" s="0" t="n">
        <v>10.4</v>
      </c>
      <c r="J6124" s="0" t="n">
        <v>0</v>
      </c>
      <c r="K6124" s="0" t="n">
        <f aca="false">I6124*SUMIFS(syst_chauffage!$H$3:$H$27,syst_chauffage!$B$3:$B$27,D6124,syst_chauffage!$C$3:$C$27,E6124)</f>
        <v>3</v>
      </c>
      <c r="L6124" s="12" t="n">
        <f aca="false">H6124*SUMIFS(syst_chauffage!$K$3:$K$27,syst_chauffage!$B$3:$B$27,D6124,syst_chauffage!$C$3:$C$27,E6124)</f>
        <v>0.92</v>
      </c>
      <c r="N6124" s="0" t="str">
        <f aca="false">A6124</f>
        <v>Commerce</v>
      </c>
      <c r="O6124" s="0" t="str">
        <f aca="false">B6124</f>
        <v>Commerce de détail non alimentaire</v>
      </c>
      <c r="P6124" s="0" t="str">
        <f aca="false">C6124</f>
        <v>Petit brico</v>
      </c>
      <c r="Q6124" s="0" t="str">
        <f aca="false">D6124</f>
        <v>Electrique direct</v>
      </c>
      <c r="R6124" s="0" t="str">
        <f aca="false">E6124</f>
        <v>Electricité</v>
      </c>
      <c r="S6124" s="0" t="str">
        <f aca="false">F6124</f>
        <v>0306640602</v>
      </c>
      <c r="T6124" s="0" t="str">
        <f aca="false">G6124</f>
        <v>4</v>
      </c>
      <c r="U6124" s="0" t="n">
        <f aca="false">L6124</f>
        <v>0.92</v>
      </c>
      <c r="V6124" s="0" t="n">
        <f aca="false">K6124</f>
        <v>3</v>
      </c>
      <c r="W6124" s="0" t="n">
        <f aca="false">J6124</f>
        <v>0</v>
      </c>
    </row>
    <row r="6125" customFormat="false" ht="12.8" hidden="false" customHeight="false" outlineLevel="0" collapsed="false">
      <c r="A6125" s="0" t="s">
        <v>74</v>
      </c>
      <c r="B6125" s="0" t="s">
        <v>613</v>
      </c>
      <c r="C6125" s="0" t="s">
        <v>666</v>
      </c>
      <c r="D6125" s="0" t="s">
        <v>36</v>
      </c>
      <c r="E6125" s="0" t="s">
        <v>30</v>
      </c>
      <c r="F6125" s="0" t="s">
        <v>672</v>
      </c>
      <c r="G6125" s="0" t="s">
        <v>1612</v>
      </c>
      <c r="H6125" s="0" t="n">
        <v>3.27439423255813</v>
      </c>
      <c r="I6125" s="0" t="n">
        <v>76.9018762149651</v>
      </c>
      <c r="J6125" s="0" t="n">
        <v>675</v>
      </c>
      <c r="K6125" s="0" t="n">
        <f aca="false">I6125*SUMIFS(syst_chauffage!$H$3:$H$27,syst_chauffage!$B$3:$B$27,D6125,syst_chauffage!$C$3:$C$27,E6125)</f>
        <v>47.5759688155251</v>
      </c>
      <c r="L6125" s="12" t="n">
        <f aca="false">H6125*SUMIFS(syst_chauffage!$K$3:$K$27,syst_chauffage!$B$3:$B$27,D6125,syst_chauffage!$C$3:$C$27,E6125)</f>
        <v>2.75111501758348</v>
      </c>
      <c r="N6125" s="0" t="str">
        <f aca="false">A6125</f>
        <v>Commerce</v>
      </c>
      <c r="O6125" s="0" t="str">
        <f aca="false">B6125</f>
        <v>Commerce de détail non alimentaire</v>
      </c>
      <c r="P6125" s="0" t="str">
        <f aca="false">C6125</f>
        <v>Petit brico</v>
      </c>
      <c r="Q6125" s="0" t="str">
        <f aca="false">D6125</f>
        <v>PAC</v>
      </c>
      <c r="R6125" s="0" t="str">
        <f aca="false">E6125</f>
        <v>Electricité</v>
      </c>
      <c r="S6125" s="0" t="str">
        <f aca="false">F6125</f>
        <v>0306640902</v>
      </c>
      <c r="T6125" s="0" t="str">
        <f aca="false">G6125</f>
        <v>4</v>
      </c>
      <c r="U6125" s="0" t="n">
        <f aca="false">L6125</f>
        <v>2.75111501758348</v>
      </c>
      <c r="V6125" s="0" t="n">
        <f aca="false">K6125</f>
        <v>47.5759688155251</v>
      </c>
      <c r="W6125" s="0" t="n">
        <f aca="false">J6125</f>
        <v>675</v>
      </c>
    </row>
    <row r="6126" customFormat="false" ht="12.8" hidden="false" customHeight="false" outlineLevel="0" collapsed="false">
      <c r="A6126" s="0" t="s">
        <v>74</v>
      </c>
      <c r="B6126" s="0" t="s">
        <v>613</v>
      </c>
      <c r="C6126" s="0" t="s">
        <v>666</v>
      </c>
      <c r="D6126" s="0" t="s">
        <v>51</v>
      </c>
      <c r="E6126" s="0" t="s">
        <v>57</v>
      </c>
      <c r="F6126" s="0" t="s">
        <v>673</v>
      </c>
      <c r="G6126" s="0" t="s">
        <v>1612</v>
      </c>
      <c r="H6126" s="0" t="n">
        <v>1.87103389630282</v>
      </c>
      <c r="I6126" s="0" t="n">
        <v>40.8607400769546</v>
      </c>
      <c r="J6126" s="0" t="n">
        <v>0</v>
      </c>
      <c r="K6126" s="0" t="n">
        <f aca="false">I6126*SUMIFS(syst_chauffage!$H$3:$H$27,syst_chauffage!$B$3:$B$27,D6126,syst_chauffage!$C$3:$C$27,E6126)</f>
        <v>86.5779366436121</v>
      </c>
      <c r="L6126" s="12" t="n">
        <f aca="false">H6126*SUMIFS(syst_chauffage!$K$3:$K$27,syst_chauffage!$B$3:$B$27,D6126,syst_chauffage!$C$3:$C$27,E6126)</f>
        <v>1.87103389630282</v>
      </c>
      <c r="N6126" s="0" t="str">
        <f aca="false">A6126</f>
        <v>Commerce</v>
      </c>
      <c r="O6126" s="0" t="str">
        <f aca="false">B6126</f>
        <v>Commerce de détail non alimentaire</v>
      </c>
      <c r="P6126" s="0" t="str">
        <f aca="false">C6126</f>
        <v>Petit brico</v>
      </c>
      <c r="Q6126" s="0" t="str">
        <f aca="false">D6126</f>
        <v>Autre système centralisé performant</v>
      </c>
      <c r="R6126" s="0" t="str">
        <f aca="false">E6126</f>
        <v>Autres</v>
      </c>
      <c r="S6126" s="0" t="str">
        <f aca="false">F6126</f>
        <v>0306642101</v>
      </c>
      <c r="T6126" s="0" t="str">
        <f aca="false">G6126</f>
        <v>4</v>
      </c>
      <c r="U6126" s="0" t="n">
        <f aca="false">L6126</f>
        <v>1.87103389630282</v>
      </c>
      <c r="V6126" s="0" t="n">
        <f aca="false">K6126</f>
        <v>86.5779366436121</v>
      </c>
      <c r="W6126" s="0" t="n">
        <f aca="false">J6126</f>
        <v>0</v>
      </c>
    </row>
    <row r="6127" customFormat="false" ht="12.8" hidden="false" customHeight="false" outlineLevel="0" collapsed="false">
      <c r="A6127" s="0" t="s">
        <v>74</v>
      </c>
      <c r="B6127" s="0" t="s">
        <v>613</v>
      </c>
      <c r="C6127" s="0" t="s">
        <v>666</v>
      </c>
      <c r="D6127" s="0" t="s">
        <v>51</v>
      </c>
      <c r="E6127" s="0" t="s">
        <v>58</v>
      </c>
      <c r="F6127" s="0" t="s">
        <v>674</v>
      </c>
      <c r="G6127" s="0" t="s">
        <v>1612</v>
      </c>
      <c r="H6127" s="0" t="n">
        <v>1.89194362721816</v>
      </c>
      <c r="I6127" s="0" t="n">
        <v>40.6254639087933</v>
      </c>
      <c r="J6127" s="0" t="n">
        <v>765</v>
      </c>
      <c r="K6127" s="0" t="n">
        <f aca="false">I6127*SUMIFS(syst_chauffage!$H$3:$H$27,syst_chauffage!$B$3:$B$27,D6127,syst_chauffage!$C$3:$C$27,E6127)</f>
        <v>86.6947199513485</v>
      </c>
      <c r="L6127" s="12" t="n">
        <f aca="false">H6127*SUMIFS(syst_chauffage!$K$3:$K$27,syst_chauffage!$B$3:$B$27,D6127,syst_chauffage!$C$3:$C$27,E6127)</f>
        <v>1.89194362721816</v>
      </c>
      <c r="N6127" s="0" t="str">
        <f aca="false">A6127</f>
        <v>Commerce</v>
      </c>
      <c r="O6127" s="0" t="str">
        <f aca="false">B6127</f>
        <v>Commerce de détail non alimentaire</v>
      </c>
      <c r="P6127" s="0" t="str">
        <f aca="false">C6127</f>
        <v>Petit brico</v>
      </c>
      <c r="Q6127" s="0" t="str">
        <f aca="false">D6127</f>
        <v>Autre système centralisé performant</v>
      </c>
      <c r="R6127" s="0" t="str">
        <f aca="false">E6127</f>
        <v>Urbain</v>
      </c>
      <c r="S6127" s="0" t="str">
        <f aca="false">F6127</f>
        <v>0306642106</v>
      </c>
      <c r="T6127" s="0" t="str">
        <f aca="false">G6127</f>
        <v>4</v>
      </c>
      <c r="U6127" s="0" t="n">
        <f aca="false">L6127</f>
        <v>1.89194362721816</v>
      </c>
      <c r="V6127" s="0" t="n">
        <f aca="false">K6127</f>
        <v>86.6947199513485</v>
      </c>
      <c r="W6127" s="0" t="n">
        <f aca="false">J6127</f>
        <v>765</v>
      </c>
    </row>
    <row r="6128" customFormat="false" ht="12.8" hidden="false" customHeight="false" outlineLevel="0" collapsed="false">
      <c r="A6128" s="0" t="s">
        <v>74</v>
      </c>
      <c r="B6128" s="0" t="s">
        <v>613</v>
      </c>
      <c r="C6128" s="0" t="s">
        <v>666</v>
      </c>
      <c r="D6128" s="0" t="s">
        <v>27</v>
      </c>
      <c r="E6128" s="0" t="s">
        <v>23</v>
      </c>
      <c r="F6128" s="0" t="s">
        <v>675</v>
      </c>
      <c r="G6128" s="0" t="s">
        <v>1612</v>
      </c>
      <c r="H6128" s="0" t="n">
        <v>0.749223877611474</v>
      </c>
      <c r="I6128" s="0" t="n">
        <v>30.8886153846153</v>
      </c>
      <c r="J6128" s="0" t="n">
        <v>693</v>
      </c>
      <c r="K6128" s="0" t="n">
        <f aca="false">I6128*SUMIFS(syst_chauffage!$H$3:$H$27,syst_chauffage!$B$3:$B$27,D6128,syst_chauffage!$C$3:$C$27,E6128)</f>
        <v>79.2108623583623</v>
      </c>
      <c r="L6128" s="12" t="n">
        <f aca="false">H6128*SUMIFS(syst_chauffage!$K$3:$K$27,syst_chauffage!$B$3:$B$27,D6128,syst_chauffage!$C$3:$C$27,E6128)</f>
        <v>0.749223877611474</v>
      </c>
      <c r="N6128" s="0" t="str">
        <f aca="false">A6128</f>
        <v>Commerce</v>
      </c>
      <c r="O6128" s="0" t="str">
        <f aca="false">B6128</f>
        <v>Commerce de détail non alimentaire</v>
      </c>
      <c r="P6128" s="0" t="str">
        <f aca="false">C6128</f>
        <v>Petit brico</v>
      </c>
      <c r="Q6128" s="0" t="str">
        <f aca="false">D6128</f>
        <v>Chaudière condensation fioul</v>
      </c>
      <c r="R6128" s="0" t="str">
        <f aca="false">E6128</f>
        <v>Fioul</v>
      </c>
      <c r="S6128" s="0" t="str">
        <f aca="false">F6128</f>
        <v>0306642303</v>
      </c>
      <c r="T6128" s="0" t="str">
        <f aca="false">G6128</f>
        <v>4</v>
      </c>
      <c r="U6128" s="0" t="n">
        <f aca="false">L6128</f>
        <v>0.749223877611474</v>
      </c>
      <c r="V6128" s="0" t="n">
        <f aca="false">K6128</f>
        <v>79.2108623583623</v>
      </c>
      <c r="W6128" s="0" t="n">
        <f aca="false">J6128</f>
        <v>693</v>
      </c>
    </row>
    <row r="6129" customFormat="false" ht="12.8" hidden="false" customHeight="false" outlineLevel="0" collapsed="false">
      <c r="A6129" s="0" t="s">
        <v>74</v>
      </c>
      <c r="B6129" s="0" t="s">
        <v>613</v>
      </c>
      <c r="C6129" s="0" t="s">
        <v>666</v>
      </c>
      <c r="D6129" s="0" t="s">
        <v>18</v>
      </c>
      <c r="E6129" s="0" t="s">
        <v>14</v>
      </c>
      <c r="F6129" s="0" t="s">
        <v>676</v>
      </c>
      <c r="G6129" s="0" t="s">
        <v>1612</v>
      </c>
      <c r="H6129" s="0" t="n">
        <v>0.97699442439909</v>
      </c>
      <c r="I6129" s="0" t="n">
        <v>30.8886153846153</v>
      </c>
      <c r="J6129" s="0" t="n">
        <v>693</v>
      </c>
      <c r="K6129" s="0" t="n">
        <f aca="false">I6129*SUMIFS(syst_chauffage!$H$3:$H$27,syst_chauffage!$B$3:$B$27,D6129,syst_chauffage!$C$3:$C$27,E6129)</f>
        <v>84.1692814255286</v>
      </c>
      <c r="L6129" s="12" t="n">
        <f aca="false">H6129*SUMIFS(syst_chauffage!$K$3:$K$27,syst_chauffage!$B$3:$B$27,D6129,syst_chauffage!$C$3:$C$27,E6129)</f>
        <v>0.949098195441326</v>
      </c>
      <c r="N6129" s="0" t="str">
        <f aca="false">A6129</f>
        <v>Commerce</v>
      </c>
      <c r="O6129" s="0" t="str">
        <f aca="false">B6129</f>
        <v>Commerce de détail non alimentaire</v>
      </c>
      <c r="P6129" s="0" t="str">
        <f aca="false">C6129</f>
        <v>Petit brico</v>
      </c>
      <c r="Q6129" s="0" t="str">
        <f aca="false">D6129</f>
        <v>Chaudière condensation gaz</v>
      </c>
      <c r="R6129" s="0" t="str">
        <f aca="false">E6129</f>
        <v>Gaz</v>
      </c>
      <c r="S6129" s="0" t="str">
        <f aca="false">F6129</f>
        <v>0306642404</v>
      </c>
      <c r="T6129" s="0" t="str">
        <f aca="false">G6129</f>
        <v>4</v>
      </c>
      <c r="U6129" s="0" t="n">
        <f aca="false">L6129</f>
        <v>0.949098195441326</v>
      </c>
      <c r="V6129" s="0" t="n">
        <f aca="false">K6129</f>
        <v>84.1692814255286</v>
      </c>
      <c r="W6129" s="0" t="n">
        <f aca="false">J6129</f>
        <v>693</v>
      </c>
    </row>
    <row r="6130" customFormat="false" ht="12.8" hidden="false" customHeight="false" outlineLevel="0" collapsed="false">
      <c r="A6130" s="0" t="s">
        <v>74</v>
      </c>
      <c r="B6130" s="0" t="s">
        <v>613</v>
      </c>
      <c r="C6130" s="0" t="s">
        <v>666</v>
      </c>
      <c r="D6130" s="0" t="s">
        <v>32</v>
      </c>
      <c r="E6130" s="0" t="s">
        <v>30</v>
      </c>
      <c r="F6130" s="0" t="s">
        <v>677</v>
      </c>
      <c r="G6130" s="0" t="s">
        <v>1612</v>
      </c>
      <c r="H6130" s="0" t="n">
        <v>1</v>
      </c>
      <c r="I6130" s="0" t="n">
        <v>12</v>
      </c>
      <c r="J6130" s="0" t="n">
        <v>0</v>
      </c>
      <c r="K6130" s="0" t="n">
        <f aca="false">I6130*SUMIFS(syst_chauffage!$H$3:$H$27,syst_chauffage!$B$3:$B$27,D6130,syst_chauffage!$C$3:$C$27,E6130)</f>
        <v>12</v>
      </c>
      <c r="L6130" s="12" t="n">
        <f aca="false">H6130*SUMIFS(syst_chauffage!$K$3:$K$27,syst_chauffage!$B$3:$B$27,D6130,syst_chauffage!$C$3:$C$27,E6130)</f>
        <v>1</v>
      </c>
      <c r="N6130" s="0" t="str">
        <f aca="false">A6130</f>
        <v>Commerce</v>
      </c>
      <c r="O6130" s="0" t="str">
        <f aca="false">B6130</f>
        <v>Commerce de détail non alimentaire</v>
      </c>
      <c r="P6130" s="0" t="str">
        <f aca="false">C6130</f>
        <v>Petit brico</v>
      </c>
      <c r="Q6130" s="0" t="str">
        <f aca="false">D6130</f>
        <v>Electrique direct performant</v>
      </c>
      <c r="R6130" s="0" t="str">
        <f aca="false">E6130</f>
        <v>Electricité</v>
      </c>
      <c r="S6130" s="0" t="str">
        <f aca="false">F6130</f>
        <v>0306642602</v>
      </c>
      <c r="T6130" s="0" t="str">
        <f aca="false">G6130</f>
        <v>4</v>
      </c>
      <c r="U6130" s="0" t="n">
        <f aca="false">L6130</f>
        <v>1</v>
      </c>
      <c r="V6130" s="0" t="n">
        <f aca="false">K6130</f>
        <v>12</v>
      </c>
      <c r="W6130" s="0" t="n">
        <f aca="false">J6130</f>
        <v>0</v>
      </c>
    </row>
    <row r="6131" customFormat="false" ht="12.8" hidden="false" customHeight="false" outlineLevel="0" collapsed="false">
      <c r="A6131" s="0" t="s">
        <v>74</v>
      </c>
      <c r="B6131" s="0" t="s">
        <v>613</v>
      </c>
      <c r="C6131" s="0" t="s">
        <v>666</v>
      </c>
      <c r="D6131" s="0" t="s">
        <v>38</v>
      </c>
      <c r="E6131" s="0" t="s">
        <v>30</v>
      </c>
      <c r="F6131" s="0" t="s">
        <v>678</v>
      </c>
      <c r="G6131" s="0" t="s">
        <v>1612</v>
      </c>
      <c r="H6131" s="0" t="n">
        <v>3.39795627906976</v>
      </c>
      <c r="I6131" s="0" t="n">
        <v>91.5498526368631</v>
      </c>
      <c r="J6131" s="0" t="n">
        <v>720</v>
      </c>
      <c r="K6131" s="0" t="n">
        <f aca="false">I6131*SUMIFS(syst_chauffage!$H$3:$H$27,syst_chauffage!$B$3:$B$27,D6131,syst_chauffage!$C$3:$C$27,E6131)</f>
        <v>92.5380236182108</v>
      </c>
      <c r="L6131" s="12" t="n">
        <f aca="false">H6131*SUMIFS(syst_chauffage!$K$3:$K$27,syst_chauffage!$B$3:$B$27,D6131,syst_chauffage!$C$3:$C$27,E6131)</f>
        <v>3.03986496519792</v>
      </c>
      <c r="N6131" s="0" t="str">
        <f aca="false">A6131</f>
        <v>Commerce</v>
      </c>
      <c r="O6131" s="0" t="str">
        <f aca="false">B6131</f>
        <v>Commerce de détail non alimentaire</v>
      </c>
      <c r="P6131" s="0" t="str">
        <f aca="false">C6131</f>
        <v>Petit brico</v>
      </c>
      <c r="Q6131" s="0" t="str">
        <f aca="false">D6131</f>
        <v>PAC performant</v>
      </c>
      <c r="R6131" s="0" t="str">
        <f aca="false">E6131</f>
        <v>Electricité</v>
      </c>
      <c r="S6131" s="0" t="str">
        <f aca="false">F6131</f>
        <v>0306642902</v>
      </c>
      <c r="T6131" s="0" t="str">
        <f aca="false">G6131</f>
        <v>4</v>
      </c>
      <c r="U6131" s="0" t="n">
        <f aca="false">L6131</f>
        <v>3.03986496519792</v>
      </c>
      <c r="V6131" s="0" t="n">
        <f aca="false">K6131</f>
        <v>92.5380236182108</v>
      </c>
      <c r="W6131" s="0" t="n">
        <f aca="false">J6131</f>
        <v>720</v>
      </c>
    </row>
    <row r="6132" customFormat="false" ht="12.8" hidden="false" customHeight="false" outlineLevel="0" collapsed="false">
      <c r="A6132" s="0" t="s">
        <v>74</v>
      </c>
      <c r="B6132" s="0" t="s">
        <v>613</v>
      </c>
      <c r="C6132" s="0" t="s">
        <v>679</v>
      </c>
      <c r="D6132" s="0" t="s">
        <v>19</v>
      </c>
      <c r="E6132" s="0" t="s">
        <v>57</v>
      </c>
      <c r="F6132" s="0" t="s">
        <v>680</v>
      </c>
      <c r="G6132" s="0" t="s">
        <v>1612</v>
      </c>
      <c r="H6132" s="0" t="n">
        <v>1.61724310691098</v>
      </c>
      <c r="I6132" s="0" t="n">
        <v>34.5301653404937</v>
      </c>
      <c r="J6132" s="0" t="n">
        <v>0</v>
      </c>
      <c r="K6132" s="0" t="n">
        <f aca="false">I6132*SUMIFS(syst_chauffage!$H$3:$H$27,syst_chauffage!$B$3:$B$27,D6132,syst_chauffage!$C$3:$C$27,E6132)</f>
        <v>48.0824497758354</v>
      </c>
      <c r="L6132" s="12" t="n">
        <f aca="false">H6132*SUMIFS(syst_chauffage!$K$3:$K$27,syst_chauffage!$B$3:$B$27,D6132,syst_chauffage!$C$3:$C$27,E6132)</f>
        <v>1.61724310691098</v>
      </c>
      <c r="N6132" s="0" t="str">
        <f aca="false">A6132</f>
        <v>Commerce</v>
      </c>
      <c r="O6132" s="0" t="str">
        <f aca="false">B6132</f>
        <v>Commerce de détail non alimentaire</v>
      </c>
      <c r="P6132" s="0" t="str">
        <f aca="false">C6132</f>
        <v>Petit librairie</v>
      </c>
      <c r="Q6132" s="0" t="str">
        <f aca="false">D6132</f>
        <v>Autre système centralisé</v>
      </c>
      <c r="R6132" s="0" t="str">
        <f aca="false">E6132</f>
        <v>Autres</v>
      </c>
      <c r="S6132" s="0" t="str">
        <f aca="false">F6132</f>
        <v>0306730101</v>
      </c>
      <c r="T6132" s="0" t="str">
        <f aca="false">G6132</f>
        <v>4</v>
      </c>
      <c r="U6132" s="0" t="n">
        <f aca="false">L6132</f>
        <v>1.61724310691098</v>
      </c>
      <c r="V6132" s="0" t="n">
        <f aca="false">K6132</f>
        <v>48.0824497758354</v>
      </c>
      <c r="W6132" s="0" t="n">
        <f aca="false">J6132</f>
        <v>0</v>
      </c>
    </row>
    <row r="6133" customFormat="false" ht="12.8" hidden="false" customHeight="false" outlineLevel="0" collapsed="false">
      <c r="A6133" s="0" t="s">
        <v>74</v>
      </c>
      <c r="B6133" s="0" t="s">
        <v>613</v>
      </c>
      <c r="C6133" s="0" t="s">
        <v>679</v>
      </c>
      <c r="D6133" s="0" t="s">
        <v>19</v>
      </c>
      <c r="E6133" s="0" t="s">
        <v>58</v>
      </c>
      <c r="F6133" s="0" t="s">
        <v>681</v>
      </c>
      <c r="G6133" s="0" t="s">
        <v>1612</v>
      </c>
      <c r="H6133" s="0" t="n">
        <v>1.64063378536921</v>
      </c>
      <c r="I6133" s="0" t="n">
        <v>34.202205137923</v>
      </c>
      <c r="J6133" s="0" t="n">
        <v>765</v>
      </c>
      <c r="K6133" s="0" t="n">
        <f aca="false">I6133*SUMIFS(syst_chauffage!$H$3:$H$27,syst_chauffage!$B$3:$B$27,D6133,syst_chauffage!$C$3:$C$27,E6133)</f>
        <v>56.2609033234443</v>
      </c>
      <c r="L6133" s="12" t="n">
        <f aca="false">H6133*SUMIFS(syst_chauffage!$K$3:$K$27,syst_chauffage!$B$3:$B$27,D6133,syst_chauffage!$C$3:$C$27,E6133)</f>
        <v>1.64063378536921</v>
      </c>
      <c r="N6133" s="0" t="str">
        <f aca="false">A6133</f>
        <v>Commerce</v>
      </c>
      <c r="O6133" s="0" t="str">
        <f aca="false">B6133</f>
        <v>Commerce de détail non alimentaire</v>
      </c>
      <c r="P6133" s="0" t="str">
        <f aca="false">C6133</f>
        <v>Petit librairie</v>
      </c>
      <c r="Q6133" s="0" t="str">
        <f aca="false">D6133</f>
        <v>Autre système centralisé</v>
      </c>
      <c r="R6133" s="0" t="str">
        <f aca="false">E6133</f>
        <v>Urbain</v>
      </c>
      <c r="S6133" s="0" t="str">
        <f aca="false">F6133</f>
        <v>0306730106</v>
      </c>
      <c r="T6133" s="0" t="str">
        <f aca="false">G6133</f>
        <v>4</v>
      </c>
      <c r="U6133" s="0" t="n">
        <f aca="false">L6133</f>
        <v>1.64063378536921</v>
      </c>
      <c r="V6133" s="0" t="n">
        <f aca="false">K6133</f>
        <v>56.2609033234443</v>
      </c>
      <c r="W6133" s="0" t="n">
        <f aca="false">J6133</f>
        <v>765</v>
      </c>
    </row>
    <row r="6134" customFormat="false" ht="12.8" hidden="false" customHeight="false" outlineLevel="0" collapsed="false">
      <c r="A6134" s="0" t="s">
        <v>74</v>
      </c>
      <c r="B6134" s="0" t="s">
        <v>613</v>
      </c>
      <c r="C6134" s="0" t="s">
        <v>679</v>
      </c>
      <c r="D6134" s="0" t="s">
        <v>22</v>
      </c>
      <c r="E6134" s="0" t="s">
        <v>23</v>
      </c>
      <c r="F6134" s="0" t="s">
        <v>682</v>
      </c>
      <c r="G6134" s="0" t="s">
        <v>1612</v>
      </c>
      <c r="H6134" s="0" t="n">
        <v>0.671288578778249</v>
      </c>
      <c r="I6134" s="0" t="n">
        <v>25.9464369230769</v>
      </c>
      <c r="J6134" s="0" t="n">
        <v>0</v>
      </c>
      <c r="K6134" s="0" t="n">
        <f aca="false">I6134*SUMIFS(syst_chauffage!$H$3:$H$27,syst_chauffage!$B$3:$B$27,D6134,syst_chauffage!$C$3:$C$27,E6134)</f>
        <v>45.6922594297864</v>
      </c>
      <c r="L6134" s="12" t="n">
        <f aca="false">H6134*SUMIFS(syst_chauffage!$K$3:$K$27,syst_chauffage!$B$3:$B$27,D6134,syst_chauffage!$C$3:$C$27,E6134)</f>
        <v>0.671288578778249</v>
      </c>
      <c r="N6134" s="0" t="str">
        <f aca="false">A6134</f>
        <v>Commerce</v>
      </c>
      <c r="O6134" s="0" t="str">
        <f aca="false">B6134</f>
        <v>Commerce de détail non alimentaire</v>
      </c>
      <c r="P6134" s="0" t="str">
        <f aca="false">C6134</f>
        <v>Petit librairie</v>
      </c>
      <c r="Q6134" s="0" t="str">
        <f aca="false">D6134</f>
        <v>Chaudière fioul</v>
      </c>
      <c r="R6134" s="0" t="str">
        <f aca="false">E6134</f>
        <v>Fioul</v>
      </c>
      <c r="S6134" s="0" t="str">
        <f aca="false">F6134</f>
        <v>0306730303</v>
      </c>
      <c r="T6134" s="0" t="str">
        <f aca="false">G6134</f>
        <v>4</v>
      </c>
      <c r="U6134" s="0" t="n">
        <f aca="false">L6134</f>
        <v>0.671288578778249</v>
      </c>
      <c r="V6134" s="0" t="n">
        <f aca="false">K6134</f>
        <v>45.6922594297864</v>
      </c>
      <c r="W6134" s="0" t="n">
        <f aca="false">J6134</f>
        <v>0</v>
      </c>
    </row>
    <row r="6135" customFormat="false" ht="12.8" hidden="false" customHeight="false" outlineLevel="0" collapsed="false">
      <c r="A6135" s="0" t="s">
        <v>74</v>
      </c>
      <c r="B6135" s="0" t="s">
        <v>613</v>
      </c>
      <c r="C6135" s="0" t="s">
        <v>679</v>
      </c>
      <c r="D6135" s="0" t="s">
        <v>13</v>
      </c>
      <c r="E6135" s="0" t="s">
        <v>14</v>
      </c>
      <c r="F6135" s="0" t="s">
        <v>683</v>
      </c>
      <c r="G6135" s="0" t="s">
        <v>1612</v>
      </c>
      <c r="H6135" s="0" t="n">
        <v>0.76261691437299</v>
      </c>
      <c r="I6135" s="0" t="n">
        <v>25.9464369230769</v>
      </c>
      <c r="J6135" s="0" t="n">
        <v>308</v>
      </c>
      <c r="K6135" s="0" t="n">
        <f aca="false">I6135*SUMIFS(syst_chauffage!$H$3:$H$27,syst_chauffage!$B$3:$B$27,D6135,syst_chauffage!$C$3:$C$27,E6135)</f>
        <v>52.4012096119026</v>
      </c>
      <c r="L6135" s="12" t="n">
        <f aca="false">H6135*SUMIFS(syst_chauffage!$K$3:$K$27,syst_chauffage!$B$3:$B$27,D6135,syst_chauffage!$C$3:$C$27,E6135)</f>
        <v>0.76261691437299</v>
      </c>
      <c r="N6135" s="0" t="str">
        <f aca="false">A6135</f>
        <v>Commerce</v>
      </c>
      <c r="O6135" s="0" t="str">
        <f aca="false">B6135</f>
        <v>Commerce de détail non alimentaire</v>
      </c>
      <c r="P6135" s="0" t="str">
        <f aca="false">C6135</f>
        <v>Petit librairie</v>
      </c>
      <c r="Q6135" s="0" t="str">
        <f aca="false">D6135</f>
        <v>Chaudière gaz</v>
      </c>
      <c r="R6135" s="0" t="str">
        <f aca="false">E6135</f>
        <v>Gaz</v>
      </c>
      <c r="S6135" s="0" t="str">
        <f aca="false">F6135</f>
        <v>0306730404</v>
      </c>
      <c r="T6135" s="0" t="str">
        <f aca="false">G6135</f>
        <v>4</v>
      </c>
      <c r="U6135" s="0" t="n">
        <f aca="false">L6135</f>
        <v>0.76261691437299</v>
      </c>
      <c r="V6135" s="0" t="n">
        <f aca="false">K6135</f>
        <v>52.4012096119026</v>
      </c>
      <c r="W6135" s="0" t="n">
        <f aca="false">J6135</f>
        <v>308</v>
      </c>
    </row>
    <row r="6136" customFormat="false" ht="12.8" hidden="false" customHeight="false" outlineLevel="0" collapsed="false">
      <c r="A6136" s="0" t="s">
        <v>74</v>
      </c>
      <c r="B6136" s="0" t="s">
        <v>613</v>
      </c>
      <c r="C6136" s="0" t="s">
        <v>679</v>
      </c>
      <c r="D6136" s="0" t="s">
        <v>29</v>
      </c>
      <c r="E6136" s="0" t="s">
        <v>30</v>
      </c>
      <c r="F6136" s="0" t="s">
        <v>684</v>
      </c>
      <c r="G6136" s="0" t="s">
        <v>1612</v>
      </c>
      <c r="H6136" s="0" t="n">
        <v>0.92</v>
      </c>
      <c r="I6136" s="0" t="n">
        <v>10.4</v>
      </c>
      <c r="J6136" s="0" t="n">
        <v>0</v>
      </c>
      <c r="K6136" s="0" t="n">
        <f aca="false">I6136*SUMIFS(syst_chauffage!$H$3:$H$27,syst_chauffage!$B$3:$B$27,D6136,syst_chauffage!$C$3:$C$27,E6136)</f>
        <v>3</v>
      </c>
      <c r="L6136" s="12" t="n">
        <f aca="false">H6136*SUMIFS(syst_chauffage!$K$3:$K$27,syst_chauffage!$B$3:$B$27,D6136,syst_chauffage!$C$3:$C$27,E6136)</f>
        <v>0.92</v>
      </c>
      <c r="N6136" s="0" t="str">
        <f aca="false">A6136</f>
        <v>Commerce</v>
      </c>
      <c r="O6136" s="0" t="str">
        <f aca="false">B6136</f>
        <v>Commerce de détail non alimentaire</v>
      </c>
      <c r="P6136" s="0" t="str">
        <f aca="false">C6136</f>
        <v>Petit librairie</v>
      </c>
      <c r="Q6136" s="0" t="str">
        <f aca="false">D6136</f>
        <v>Electrique direct</v>
      </c>
      <c r="R6136" s="0" t="str">
        <f aca="false">E6136</f>
        <v>Electricité</v>
      </c>
      <c r="S6136" s="0" t="str">
        <f aca="false">F6136</f>
        <v>0306730602</v>
      </c>
      <c r="T6136" s="0" t="str">
        <f aca="false">G6136</f>
        <v>4</v>
      </c>
      <c r="U6136" s="0" t="n">
        <f aca="false">L6136</f>
        <v>0.92</v>
      </c>
      <c r="V6136" s="0" t="n">
        <f aca="false">K6136</f>
        <v>3</v>
      </c>
      <c r="W6136" s="0" t="n">
        <f aca="false">J6136</f>
        <v>0</v>
      </c>
    </row>
    <row r="6137" customFormat="false" ht="12.8" hidden="false" customHeight="false" outlineLevel="0" collapsed="false">
      <c r="A6137" s="0" t="s">
        <v>74</v>
      </c>
      <c r="B6137" s="0" t="s">
        <v>613</v>
      </c>
      <c r="C6137" s="0" t="s">
        <v>679</v>
      </c>
      <c r="D6137" s="0" t="s">
        <v>36</v>
      </c>
      <c r="E6137" s="0" t="s">
        <v>30</v>
      </c>
      <c r="F6137" s="0" t="s">
        <v>685</v>
      </c>
      <c r="G6137" s="0" t="s">
        <v>1612</v>
      </c>
      <c r="H6137" s="0" t="n">
        <v>3.27439423255813</v>
      </c>
      <c r="I6137" s="0" t="n">
        <v>77.3485808503254</v>
      </c>
      <c r="J6137" s="0" t="n">
        <v>675</v>
      </c>
      <c r="K6137" s="0" t="n">
        <f aca="false">I6137*SUMIFS(syst_chauffage!$H$3:$H$27,syst_chauffage!$B$3:$B$27,D6137,syst_chauffage!$C$3:$C$27,E6137)</f>
        <v>47.8523262576016</v>
      </c>
      <c r="L6137" s="12" t="n">
        <f aca="false">H6137*SUMIFS(syst_chauffage!$K$3:$K$27,syst_chauffage!$B$3:$B$27,D6137,syst_chauffage!$C$3:$C$27,E6137)</f>
        <v>2.75111501758348</v>
      </c>
      <c r="N6137" s="0" t="str">
        <f aca="false">A6137</f>
        <v>Commerce</v>
      </c>
      <c r="O6137" s="0" t="str">
        <f aca="false">B6137</f>
        <v>Commerce de détail non alimentaire</v>
      </c>
      <c r="P6137" s="0" t="str">
        <f aca="false">C6137</f>
        <v>Petit librairie</v>
      </c>
      <c r="Q6137" s="0" t="str">
        <f aca="false">D6137</f>
        <v>PAC</v>
      </c>
      <c r="R6137" s="0" t="str">
        <f aca="false">E6137</f>
        <v>Electricité</v>
      </c>
      <c r="S6137" s="0" t="str">
        <f aca="false">F6137</f>
        <v>0306730902</v>
      </c>
      <c r="T6137" s="0" t="str">
        <f aca="false">G6137</f>
        <v>4</v>
      </c>
      <c r="U6137" s="0" t="n">
        <f aca="false">L6137</f>
        <v>2.75111501758348</v>
      </c>
      <c r="V6137" s="0" t="n">
        <f aca="false">K6137</f>
        <v>47.8523262576016</v>
      </c>
      <c r="W6137" s="0" t="n">
        <f aca="false">J6137</f>
        <v>675</v>
      </c>
    </row>
    <row r="6138" customFormat="false" ht="12.8" hidden="false" customHeight="false" outlineLevel="0" collapsed="false">
      <c r="A6138" s="0" t="s">
        <v>74</v>
      </c>
      <c r="B6138" s="0" t="s">
        <v>613</v>
      </c>
      <c r="C6138" s="0" t="s">
        <v>679</v>
      </c>
      <c r="D6138" s="0" t="s">
        <v>51</v>
      </c>
      <c r="E6138" s="0" t="s">
        <v>57</v>
      </c>
      <c r="F6138" s="0" t="s">
        <v>686</v>
      </c>
      <c r="G6138" s="0" t="s">
        <v>1612</v>
      </c>
      <c r="H6138" s="0" t="n">
        <v>1.86604973874344</v>
      </c>
      <c r="I6138" s="0" t="n">
        <v>41.107339691064</v>
      </c>
      <c r="J6138" s="0" t="n">
        <v>0</v>
      </c>
      <c r="K6138" s="0" t="n">
        <f aca="false">I6138*SUMIFS(syst_chauffage!$H$3:$H$27,syst_chauffage!$B$3:$B$27,D6138,syst_chauffage!$C$3:$C$27,E6138)</f>
        <v>87.1004451866902</v>
      </c>
      <c r="L6138" s="12" t="n">
        <f aca="false">H6138*SUMIFS(syst_chauffage!$K$3:$K$27,syst_chauffage!$B$3:$B$27,D6138,syst_chauffage!$C$3:$C$27,E6138)</f>
        <v>1.86604973874344</v>
      </c>
      <c r="N6138" s="0" t="str">
        <f aca="false">A6138</f>
        <v>Commerce</v>
      </c>
      <c r="O6138" s="0" t="str">
        <f aca="false">B6138</f>
        <v>Commerce de détail non alimentaire</v>
      </c>
      <c r="P6138" s="0" t="str">
        <f aca="false">C6138</f>
        <v>Petit librairie</v>
      </c>
      <c r="Q6138" s="0" t="str">
        <f aca="false">D6138</f>
        <v>Autre système centralisé performant</v>
      </c>
      <c r="R6138" s="0" t="str">
        <f aca="false">E6138</f>
        <v>Autres</v>
      </c>
      <c r="S6138" s="0" t="str">
        <f aca="false">F6138</f>
        <v>0306732101</v>
      </c>
      <c r="T6138" s="0" t="str">
        <f aca="false">G6138</f>
        <v>4</v>
      </c>
      <c r="U6138" s="0" t="n">
        <f aca="false">L6138</f>
        <v>1.86604973874344</v>
      </c>
      <c r="V6138" s="0" t="n">
        <f aca="false">K6138</f>
        <v>87.1004451866902</v>
      </c>
      <c r="W6138" s="0" t="n">
        <f aca="false">J6138</f>
        <v>0</v>
      </c>
    </row>
    <row r="6139" customFormat="false" ht="12.8" hidden="false" customHeight="false" outlineLevel="0" collapsed="false">
      <c r="A6139" s="0" t="s">
        <v>74</v>
      </c>
      <c r="B6139" s="0" t="s">
        <v>613</v>
      </c>
      <c r="C6139" s="0" t="s">
        <v>679</v>
      </c>
      <c r="D6139" s="0" t="s">
        <v>51</v>
      </c>
      <c r="E6139" s="0" t="s">
        <v>58</v>
      </c>
      <c r="F6139" s="0" t="s">
        <v>687</v>
      </c>
      <c r="G6139" s="0" t="s">
        <v>1612</v>
      </c>
      <c r="H6139" s="0" t="n">
        <v>1.89303898311832</v>
      </c>
      <c r="I6139" s="0" t="n">
        <v>40.7169108784798</v>
      </c>
      <c r="J6139" s="0" t="n">
        <v>765</v>
      </c>
      <c r="K6139" s="0" t="n">
        <f aca="false">I6139*SUMIFS(syst_chauffage!$H$3:$H$27,syst_chauffage!$B$3:$B$27,D6139,syst_chauffage!$C$3:$C$27,E6139)</f>
        <v>86.8898677395724</v>
      </c>
      <c r="L6139" s="12" t="n">
        <f aca="false">H6139*SUMIFS(syst_chauffage!$K$3:$K$27,syst_chauffage!$B$3:$B$27,D6139,syst_chauffage!$C$3:$C$27,E6139)</f>
        <v>1.89303898311832</v>
      </c>
      <c r="N6139" s="0" t="str">
        <f aca="false">A6139</f>
        <v>Commerce</v>
      </c>
      <c r="O6139" s="0" t="str">
        <f aca="false">B6139</f>
        <v>Commerce de détail non alimentaire</v>
      </c>
      <c r="P6139" s="0" t="str">
        <f aca="false">C6139</f>
        <v>Petit librairie</v>
      </c>
      <c r="Q6139" s="0" t="str">
        <f aca="false">D6139</f>
        <v>Autre système centralisé performant</v>
      </c>
      <c r="R6139" s="0" t="str">
        <f aca="false">E6139</f>
        <v>Urbain</v>
      </c>
      <c r="S6139" s="0" t="str">
        <f aca="false">F6139</f>
        <v>0306732106</v>
      </c>
      <c r="T6139" s="0" t="str">
        <f aca="false">G6139</f>
        <v>4</v>
      </c>
      <c r="U6139" s="0" t="n">
        <f aca="false">L6139</f>
        <v>1.89303898311832</v>
      </c>
      <c r="V6139" s="0" t="n">
        <f aca="false">K6139</f>
        <v>86.8898677395724</v>
      </c>
      <c r="W6139" s="0" t="n">
        <f aca="false">J6139</f>
        <v>765</v>
      </c>
    </row>
    <row r="6140" customFormat="false" ht="12.8" hidden="false" customHeight="false" outlineLevel="0" collapsed="false">
      <c r="A6140" s="0" t="s">
        <v>74</v>
      </c>
      <c r="B6140" s="0" t="s">
        <v>613</v>
      </c>
      <c r="C6140" s="0" t="s">
        <v>679</v>
      </c>
      <c r="D6140" s="0" t="s">
        <v>27</v>
      </c>
      <c r="E6140" s="0" t="s">
        <v>23</v>
      </c>
      <c r="F6140" s="0" t="s">
        <v>688</v>
      </c>
      <c r="G6140" s="0" t="s">
        <v>1612</v>
      </c>
      <c r="H6140" s="0" t="n">
        <v>0.74926242775864</v>
      </c>
      <c r="I6140" s="0" t="n">
        <v>30.8886153846153</v>
      </c>
      <c r="J6140" s="0" t="n">
        <v>693</v>
      </c>
      <c r="K6140" s="0" t="n">
        <f aca="false">I6140*SUMIFS(syst_chauffage!$H$3:$H$27,syst_chauffage!$B$3:$B$27,D6140,syst_chauffage!$C$3:$C$27,E6140)</f>
        <v>79.2108623583623</v>
      </c>
      <c r="L6140" s="12" t="n">
        <f aca="false">H6140*SUMIFS(syst_chauffage!$K$3:$K$27,syst_chauffage!$B$3:$B$27,D6140,syst_chauffage!$C$3:$C$27,E6140)</f>
        <v>0.74926242775864</v>
      </c>
      <c r="N6140" s="0" t="str">
        <f aca="false">A6140</f>
        <v>Commerce</v>
      </c>
      <c r="O6140" s="0" t="str">
        <f aca="false">B6140</f>
        <v>Commerce de détail non alimentaire</v>
      </c>
      <c r="P6140" s="0" t="str">
        <f aca="false">C6140</f>
        <v>Petit librairie</v>
      </c>
      <c r="Q6140" s="0" t="str">
        <f aca="false">D6140</f>
        <v>Chaudière condensation fioul</v>
      </c>
      <c r="R6140" s="0" t="str">
        <f aca="false">E6140</f>
        <v>Fioul</v>
      </c>
      <c r="S6140" s="0" t="str">
        <f aca="false">F6140</f>
        <v>0306732303</v>
      </c>
      <c r="T6140" s="0" t="str">
        <f aca="false">G6140</f>
        <v>4</v>
      </c>
      <c r="U6140" s="0" t="n">
        <f aca="false">L6140</f>
        <v>0.74926242775864</v>
      </c>
      <c r="V6140" s="0" t="n">
        <f aca="false">K6140</f>
        <v>79.2108623583623</v>
      </c>
      <c r="W6140" s="0" t="n">
        <f aca="false">J6140</f>
        <v>693</v>
      </c>
    </row>
    <row r="6141" customFormat="false" ht="12.8" hidden="false" customHeight="false" outlineLevel="0" collapsed="false">
      <c r="A6141" s="0" t="s">
        <v>74</v>
      </c>
      <c r="B6141" s="0" t="s">
        <v>613</v>
      </c>
      <c r="C6141" s="0" t="s">
        <v>679</v>
      </c>
      <c r="D6141" s="0" t="s">
        <v>18</v>
      </c>
      <c r="E6141" s="0" t="s">
        <v>14</v>
      </c>
      <c r="F6141" s="0" t="s">
        <v>689</v>
      </c>
      <c r="G6141" s="0" t="s">
        <v>1612</v>
      </c>
      <c r="H6141" s="0" t="n">
        <v>0.977016466710523</v>
      </c>
      <c r="I6141" s="0" t="n">
        <v>30.8886153846153</v>
      </c>
      <c r="J6141" s="0" t="n">
        <v>693</v>
      </c>
      <c r="K6141" s="0" t="n">
        <f aca="false">I6141*SUMIFS(syst_chauffage!$H$3:$H$27,syst_chauffage!$B$3:$B$27,D6141,syst_chauffage!$C$3:$C$27,E6141)</f>
        <v>84.1692814255286</v>
      </c>
      <c r="L6141" s="12" t="n">
        <f aca="false">H6141*SUMIFS(syst_chauffage!$K$3:$K$27,syst_chauffage!$B$3:$B$27,D6141,syst_chauffage!$C$3:$C$27,E6141)</f>
        <v>0.949119608376223</v>
      </c>
      <c r="N6141" s="0" t="str">
        <f aca="false">A6141</f>
        <v>Commerce</v>
      </c>
      <c r="O6141" s="0" t="str">
        <f aca="false">B6141</f>
        <v>Commerce de détail non alimentaire</v>
      </c>
      <c r="P6141" s="0" t="str">
        <f aca="false">C6141</f>
        <v>Petit librairie</v>
      </c>
      <c r="Q6141" s="0" t="str">
        <f aca="false">D6141</f>
        <v>Chaudière condensation gaz</v>
      </c>
      <c r="R6141" s="0" t="str">
        <f aca="false">E6141</f>
        <v>Gaz</v>
      </c>
      <c r="S6141" s="0" t="str">
        <f aca="false">F6141</f>
        <v>0306732404</v>
      </c>
      <c r="T6141" s="0" t="str">
        <f aca="false">G6141</f>
        <v>4</v>
      </c>
      <c r="U6141" s="0" t="n">
        <f aca="false">L6141</f>
        <v>0.949119608376223</v>
      </c>
      <c r="V6141" s="0" t="n">
        <f aca="false">K6141</f>
        <v>84.1692814255286</v>
      </c>
      <c r="W6141" s="0" t="n">
        <f aca="false">J6141</f>
        <v>693</v>
      </c>
    </row>
    <row r="6142" customFormat="false" ht="12.8" hidden="false" customHeight="false" outlineLevel="0" collapsed="false">
      <c r="A6142" s="0" t="s">
        <v>74</v>
      </c>
      <c r="B6142" s="0" t="s">
        <v>613</v>
      </c>
      <c r="C6142" s="0" t="s">
        <v>679</v>
      </c>
      <c r="D6142" s="0" t="s">
        <v>32</v>
      </c>
      <c r="E6142" s="0" t="s">
        <v>30</v>
      </c>
      <c r="F6142" s="0" t="s">
        <v>690</v>
      </c>
      <c r="G6142" s="0" t="s">
        <v>1612</v>
      </c>
      <c r="H6142" s="0" t="n">
        <v>1</v>
      </c>
      <c r="I6142" s="0" t="n">
        <v>12</v>
      </c>
      <c r="J6142" s="0" t="n">
        <v>0</v>
      </c>
      <c r="K6142" s="0" t="n">
        <f aca="false">I6142*SUMIFS(syst_chauffage!$H$3:$H$27,syst_chauffage!$B$3:$B$27,D6142,syst_chauffage!$C$3:$C$27,E6142)</f>
        <v>12</v>
      </c>
      <c r="L6142" s="12" t="n">
        <f aca="false">H6142*SUMIFS(syst_chauffage!$K$3:$K$27,syst_chauffage!$B$3:$B$27,D6142,syst_chauffage!$C$3:$C$27,E6142)</f>
        <v>1</v>
      </c>
      <c r="N6142" s="0" t="str">
        <f aca="false">A6142</f>
        <v>Commerce</v>
      </c>
      <c r="O6142" s="0" t="str">
        <f aca="false">B6142</f>
        <v>Commerce de détail non alimentaire</v>
      </c>
      <c r="P6142" s="0" t="str">
        <f aca="false">C6142</f>
        <v>Petit librairie</v>
      </c>
      <c r="Q6142" s="0" t="str">
        <f aca="false">D6142</f>
        <v>Electrique direct performant</v>
      </c>
      <c r="R6142" s="0" t="str">
        <f aca="false">E6142</f>
        <v>Electricité</v>
      </c>
      <c r="S6142" s="0" t="str">
        <f aca="false">F6142</f>
        <v>0306732602</v>
      </c>
      <c r="T6142" s="0" t="str">
        <f aca="false">G6142</f>
        <v>4</v>
      </c>
      <c r="U6142" s="0" t="n">
        <f aca="false">L6142</f>
        <v>1</v>
      </c>
      <c r="V6142" s="0" t="n">
        <f aca="false">K6142</f>
        <v>12</v>
      </c>
      <c r="W6142" s="0" t="n">
        <f aca="false">J6142</f>
        <v>0</v>
      </c>
    </row>
    <row r="6143" customFormat="false" ht="12.8" hidden="false" customHeight="false" outlineLevel="0" collapsed="false">
      <c r="A6143" s="0" t="s">
        <v>74</v>
      </c>
      <c r="B6143" s="0" t="s">
        <v>613</v>
      </c>
      <c r="C6143" s="0" t="s">
        <v>679</v>
      </c>
      <c r="D6143" s="0" t="s">
        <v>38</v>
      </c>
      <c r="E6143" s="0" t="s">
        <v>30</v>
      </c>
      <c r="F6143" s="0" t="s">
        <v>691</v>
      </c>
      <c r="G6143" s="0" t="s">
        <v>1612</v>
      </c>
      <c r="H6143" s="0" t="n">
        <v>3.39795627906976</v>
      </c>
      <c r="I6143" s="0" t="n">
        <v>92.081643869435</v>
      </c>
      <c r="J6143" s="0" t="n">
        <v>720</v>
      </c>
      <c r="K6143" s="0" t="n">
        <f aca="false">I6143*SUMIFS(syst_chauffage!$H$3:$H$27,syst_chauffage!$B$3:$B$27,D6143,syst_chauffage!$C$3:$C$27,E6143)</f>
        <v>93.0755549000458</v>
      </c>
      <c r="L6143" s="12" t="n">
        <f aca="false">H6143*SUMIFS(syst_chauffage!$K$3:$K$27,syst_chauffage!$B$3:$B$27,D6143,syst_chauffage!$C$3:$C$27,E6143)</f>
        <v>3.03986496519792</v>
      </c>
      <c r="N6143" s="0" t="str">
        <f aca="false">A6143</f>
        <v>Commerce</v>
      </c>
      <c r="O6143" s="0" t="str">
        <f aca="false">B6143</f>
        <v>Commerce de détail non alimentaire</v>
      </c>
      <c r="P6143" s="0" t="str">
        <f aca="false">C6143</f>
        <v>Petit librairie</v>
      </c>
      <c r="Q6143" s="0" t="str">
        <f aca="false">D6143</f>
        <v>PAC performant</v>
      </c>
      <c r="R6143" s="0" t="str">
        <f aca="false">E6143</f>
        <v>Electricité</v>
      </c>
      <c r="S6143" s="0" t="str">
        <f aca="false">F6143</f>
        <v>0306732902</v>
      </c>
      <c r="T6143" s="0" t="str">
        <f aca="false">G6143</f>
        <v>4</v>
      </c>
      <c r="U6143" s="0" t="n">
        <f aca="false">L6143</f>
        <v>3.03986496519792</v>
      </c>
      <c r="V6143" s="0" t="n">
        <f aca="false">K6143</f>
        <v>93.0755549000458</v>
      </c>
      <c r="W6143" s="0" t="n">
        <f aca="false">J6143</f>
        <v>720</v>
      </c>
    </row>
    <row r="6144" customFormat="false" ht="12.8" hidden="false" customHeight="false" outlineLevel="0" collapsed="false">
      <c r="A6144" s="0" t="s">
        <v>74</v>
      </c>
      <c r="B6144" s="0" t="s">
        <v>613</v>
      </c>
      <c r="C6144" s="0" t="s">
        <v>692</v>
      </c>
      <c r="D6144" s="0" t="s">
        <v>19</v>
      </c>
      <c r="E6144" s="0" t="s">
        <v>57</v>
      </c>
      <c r="F6144" s="0" t="s">
        <v>693</v>
      </c>
      <c r="G6144" s="0" t="s">
        <v>1612</v>
      </c>
      <c r="H6144" s="0" t="n">
        <v>1.60671646062523</v>
      </c>
      <c r="I6144" s="0" t="n">
        <v>34.4945360389375</v>
      </c>
      <c r="J6144" s="0" t="n">
        <v>0</v>
      </c>
      <c r="K6144" s="0" t="n">
        <f aca="false">I6144*SUMIFS(syst_chauffage!$H$3:$H$27,syst_chauffage!$B$3:$B$27,D6144,syst_chauffage!$C$3:$C$27,E6144)</f>
        <v>48.0328368045179</v>
      </c>
      <c r="L6144" s="12" t="n">
        <f aca="false">H6144*SUMIFS(syst_chauffage!$K$3:$K$27,syst_chauffage!$B$3:$B$27,D6144,syst_chauffage!$C$3:$C$27,E6144)</f>
        <v>1.60671646062523</v>
      </c>
      <c r="N6144" s="0" t="str">
        <f aca="false">A6144</f>
        <v>Commerce</v>
      </c>
      <c r="O6144" s="0" t="str">
        <f aca="false">B6144</f>
        <v>Commerce de détail non alimentaire</v>
      </c>
      <c r="P6144" s="0" t="str">
        <f aca="false">C6144</f>
        <v>Petit mode</v>
      </c>
      <c r="Q6144" s="0" t="str">
        <f aca="false">D6144</f>
        <v>Autre système centralisé</v>
      </c>
      <c r="R6144" s="0" t="str">
        <f aca="false">E6144</f>
        <v>Autres</v>
      </c>
      <c r="S6144" s="0" t="str">
        <f aca="false">F6144</f>
        <v>0306740101</v>
      </c>
      <c r="T6144" s="0" t="str">
        <f aca="false">G6144</f>
        <v>4</v>
      </c>
      <c r="U6144" s="0" t="n">
        <f aca="false">L6144</f>
        <v>1.60671646062523</v>
      </c>
      <c r="V6144" s="0" t="n">
        <f aca="false">K6144</f>
        <v>48.0328368045179</v>
      </c>
      <c r="W6144" s="0" t="n">
        <f aca="false">J6144</f>
        <v>0</v>
      </c>
    </row>
    <row r="6145" customFormat="false" ht="12.8" hidden="false" customHeight="false" outlineLevel="0" collapsed="false">
      <c r="A6145" s="0" t="s">
        <v>74</v>
      </c>
      <c r="B6145" s="0" t="s">
        <v>613</v>
      </c>
      <c r="C6145" s="0" t="s">
        <v>692</v>
      </c>
      <c r="D6145" s="0" t="s">
        <v>19</v>
      </c>
      <c r="E6145" s="0" t="s">
        <v>58</v>
      </c>
      <c r="F6145" s="0" t="s">
        <v>694</v>
      </c>
      <c r="G6145" s="0" t="s">
        <v>1612</v>
      </c>
      <c r="H6145" s="0" t="n">
        <v>1.6896668568761</v>
      </c>
      <c r="I6145" s="0" t="n">
        <v>34.0054538196704</v>
      </c>
      <c r="J6145" s="0" t="n">
        <v>765</v>
      </c>
      <c r="K6145" s="0" t="n">
        <f aca="false">I6145*SUMIFS(syst_chauffage!$H$3:$H$27,syst_chauffage!$B$3:$B$27,D6145,syst_chauffage!$C$3:$C$27,E6145)</f>
        <v>55.9372573231255</v>
      </c>
      <c r="L6145" s="12" t="n">
        <f aca="false">H6145*SUMIFS(syst_chauffage!$K$3:$K$27,syst_chauffage!$B$3:$B$27,D6145,syst_chauffage!$C$3:$C$27,E6145)</f>
        <v>1.6896668568761</v>
      </c>
      <c r="N6145" s="0" t="str">
        <f aca="false">A6145</f>
        <v>Commerce</v>
      </c>
      <c r="O6145" s="0" t="str">
        <f aca="false">B6145</f>
        <v>Commerce de détail non alimentaire</v>
      </c>
      <c r="P6145" s="0" t="str">
        <f aca="false">C6145</f>
        <v>Petit mode</v>
      </c>
      <c r="Q6145" s="0" t="str">
        <f aca="false">D6145</f>
        <v>Autre système centralisé</v>
      </c>
      <c r="R6145" s="0" t="str">
        <f aca="false">E6145</f>
        <v>Urbain</v>
      </c>
      <c r="S6145" s="0" t="str">
        <f aca="false">F6145</f>
        <v>0306740106</v>
      </c>
      <c r="T6145" s="0" t="str">
        <f aca="false">G6145</f>
        <v>4</v>
      </c>
      <c r="U6145" s="0" t="n">
        <f aca="false">L6145</f>
        <v>1.6896668568761</v>
      </c>
      <c r="V6145" s="0" t="n">
        <f aca="false">K6145</f>
        <v>55.9372573231255</v>
      </c>
      <c r="W6145" s="0" t="n">
        <f aca="false">J6145</f>
        <v>765</v>
      </c>
    </row>
    <row r="6146" customFormat="false" ht="12.8" hidden="false" customHeight="false" outlineLevel="0" collapsed="false">
      <c r="A6146" s="0" t="s">
        <v>74</v>
      </c>
      <c r="B6146" s="0" t="s">
        <v>613</v>
      </c>
      <c r="C6146" s="0" t="s">
        <v>692</v>
      </c>
      <c r="D6146" s="0" t="s">
        <v>22</v>
      </c>
      <c r="E6146" s="0" t="s">
        <v>23</v>
      </c>
      <c r="F6146" s="0" t="s">
        <v>695</v>
      </c>
      <c r="G6146" s="0" t="s">
        <v>1612</v>
      </c>
      <c r="H6146" s="0" t="n">
        <v>0.671281944096638</v>
      </c>
      <c r="I6146" s="0" t="n">
        <v>25.9464369230769</v>
      </c>
      <c r="J6146" s="0" t="n">
        <v>0</v>
      </c>
      <c r="K6146" s="0" t="n">
        <f aca="false">I6146*SUMIFS(syst_chauffage!$H$3:$H$27,syst_chauffage!$B$3:$B$27,D6146,syst_chauffage!$C$3:$C$27,E6146)</f>
        <v>45.6922594297864</v>
      </c>
      <c r="L6146" s="12" t="n">
        <f aca="false">H6146*SUMIFS(syst_chauffage!$K$3:$K$27,syst_chauffage!$B$3:$B$27,D6146,syst_chauffage!$C$3:$C$27,E6146)</f>
        <v>0.671281944096638</v>
      </c>
      <c r="N6146" s="0" t="str">
        <f aca="false">A6146</f>
        <v>Commerce</v>
      </c>
      <c r="O6146" s="0" t="str">
        <f aca="false">B6146</f>
        <v>Commerce de détail non alimentaire</v>
      </c>
      <c r="P6146" s="0" t="str">
        <f aca="false">C6146</f>
        <v>Petit mode</v>
      </c>
      <c r="Q6146" s="0" t="str">
        <f aca="false">D6146</f>
        <v>Chaudière fioul</v>
      </c>
      <c r="R6146" s="0" t="str">
        <f aca="false">E6146</f>
        <v>Fioul</v>
      </c>
      <c r="S6146" s="0" t="str">
        <f aca="false">F6146</f>
        <v>0306740303</v>
      </c>
      <c r="T6146" s="0" t="str">
        <f aca="false">G6146</f>
        <v>4</v>
      </c>
      <c r="U6146" s="0" t="n">
        <f aca="false">L6146</f>
        <v>0.671281944096638</v>
      </c>
      <c r="V6146" s="0" t="n">
        <f aca="false">K6146</f>
        <v>45.6922594297864</v>
      </c>
      <c r="W6146" s="0" t="n">
        <f aca="false">J6146</f>
        <v>0</v>
      </c>
    </row>
    <row r="6147" customFormat="false" ht="12.8" hidden="false" customHeight="false" outlineLevel="0" collapsed="false">
      <c r="A6147" s="0" t="s">
        <v>74</v>
      </c>
      <c r="B6147" s="0" t="s">
        <v>613</v>
      </c>
      <c r="C6147" s="0" t="s">
        <v>692</v>
      </c>
      <c r="D6147" s="0" t="s">
        <v>13</v>
      </c>
      <c r="E6147" s="0" t="s">
        <v>14</v>
      </c>
      <c r="F6147" s="0" t="s">
        <v>696</v>
      </c>
      <c r="G6147" s="0" t="s">
        <v>1612</v>
      </c>
      <c r="H6147" s="0" t="n">
        <v>0.788264980729648</v>
      </c>
      <c r="I6147" s="0" t="n">
        <v>25.9464369230769</v>
      </c>
      <c r="J6147" s="0" t="n">
        <v>308</v>
      </c>
      <c r="K6147" s="0" t="n">
        <f aca="false">I6147*SUMIFS(syst_chauffage!$H$3:$H$27,syst_chauffage!$B$3:$B$27,D6147,syst_chauffage!$C$3:$C$27,E6147)</f>
        <v>52.4012096119026</v>
      </c>
      <c r="L6147" s="12" t="n">
        <f aca="false">H6147*SUMIFS(syst_chauffage!$K$3:$K$27,syst_chauffage!$B$3:$B$27,D6147,syst_chauffage!$C$3:$C$27,E6147)</f>
        <v>0.788264980729648</v>
      </c>
      <c r="N6147" s="0" t="str">
        <f aca="false">A6147</f>
        <v>Commerce</v>
      </c>
      <c r="O6147" s="0" t="str">
        <f aca="false">B6147</f>
        <v>Commerce de détail non alimentaire</v>
      </c>
      <c r="P6147" s="0" t="str">
        <f aca="false">C6147</f>
        <v>Petit mode</v>
      </c>
      <c r="Q6147" s="0" t="str">
        <f aca="false">D6147</f>
        <v>Chaudière gaz</v>
      </c>
      <c r="R6147" s="0" t="str">
        <f aca="false">E6147</f>
        <v>Gaz</v>
      </c>
      <c r="S6147" s="0" t="str">
        <f aca="false">F6147</f>
        <v>0306740404</v>
      </c>
      <c r="T6147" s="0" t="str">
        <f aca="false">G6147</f>
        <v>4</v>
      </c>
      <c r="U6147" s="0" t="n">
        <f aca="false">L6147</f>
        <v>0.788264980729648</v>
      </c>
      <c r="V6147" s="0" t="n">
        <f aca="false">K6147</f>
        <v>52.4012096119026</v>
      </c>
      <c r="W6147" s="0" t="n">
        <f aca="false">J6147</f>
        <v>308</v>
      </c>
    </row>
    <row r="6148" customFormat="false" ht="12.8" hidden="false" customHeight="false" outlineLevel="0" collapsed="false">
      <c r="A6148" s="0" t="s">
        <v>74</v>
      </c>
      <c r="B6148" s="0" t="s">
        <v>613</v>
      </c>
      <c r="C6148" s="0" t="s">
        <v>692</v>
      </c>
      <c r="D6148" s="0" t="s">
        <v>29</v>
      </c>
      <c r="E6148" s="0" t="s">
        <v>30</v>
      </c>
      <c r="F6148" s="0" t="s">
        <v>697</v>
      </c>
      <c r="G6148" s="0" t="s">
        <v>1612</v>
      </c>
      <c r="H6148" s="0" t="n">
        <v>0.92</v>
      </c>
      <c r="I6148" s="0" t="n">
        <v>10.4</v>
      </c>
      <c r="J6148" s="0" t="n">
        <v>0</v>
      </c>
      <c r="K6148" s="0" t="n">
        <f aca="false">I6148*SUMIFS(syst_chauffage!$H$3:$H$27,syst_chauffage!$B$3:$B$27,D6148,syst_chauffage!$C$3:$C$27,E6148)</f>
        <v>3</v>
      </c>
      <c r="L6148" s="12" t="n">
        <f aca="false">H6148*SUMIFS(syst_chauffage!$K$3:$K$27,syst_chauffage!$B$3:$B$27,D6148,syst_chauffage!$C$3:$C$27,E6148)</f>
        <v>0.92</v>
      </c>
      <c r="N6148" s="0" t="str">
        <f aca="false">A6148</f>
        <v>Commerce</v>
      </c>
      <c r="O6148" s="0" t="str">
        <f aca="false">B6148</f>
        <v>Commerce de détail non alimentaire</v>
      </c>
      <c r="P6148" s="0" t="str">
        <f aca="false">C6148</f>
        <v>Petit mode</v>
      </c>
      <c r="Q6148" s="0" t="str">
        <f aca="false">D6148</f>
        <v>Electrique direct</v>
      </c>
      <c r="R6148" s="0" t="str">
        <f aca="false">E6148</f>
        <v>Electricité</v>
      </c>
      <c r="S6148" s="0" t="str">
        <f aca="false">F6148</f>
        <v>0306740602</v>
      </c>
      <c r="T6148" s="0" t="str">
        <f aca="false">G6148</f>
        <v>4</v>
      </c>
      <c r="U6148" s="0" t="n">
        <f aca="false">L6148</f>
        <v>0.92</v>
      </c>
      <c r="V6148" s="0" t="n">
        <f aca="false">K6148</f>
        <v>3</v>
      </c>
      <c r="W6148" s="0" t="n">
        <f aca="false">J6148</f>
        <v>0</v>
      </c>
    </row>
    <row r="6149" customFormat="false" ht="12.8" hidden="false" customHeight="false" outlineLevel="0" collapsed="false">
      <c r="A6149" s="0" t="s">
        <v>74</v>
      </c>
      <c r="B6149" s="0" t="s">
        <v>613</v>
      </c>
      <c r="C6149" s="0" t="s">
        <v>692</v>
      </c>
      <c r="D6149" s="0" t="s">
        <v>36</v>
      </c>
      <c r="E6149" s="0" t="s">
        <v>30</v>
      </c>
      <c r="F6149" s="0" t="s">
        <v>698</v>
      </c>
      <c r="G6149" s="0" t="s">
        <v>1612</v>
      </c>
      <c r="H6149" s="0" t="n">
        <v>3.27439423255813</v>
      </c>
      <c r="I6149" s="0" t="n">
        <v>77.0882437068584</v>
      </c>
      <c r="J6149" s="0" t="n">
        <v>675</v>
      </c>
      <c r="K6149" s="0" t="n">
        <f aca="false">I6149*SUMIFS(syst_chauffage!$H$3:$H$27,syst_chauffage!$B$3:$B$27,D6149,syst_chauffage!$C$3:$C$27,E6149)</f>
        <v>47.6912665744219</v>
      </c>
      <c r="L6149" s="12" t="n">
        <f aca="false">H6149*SUMIFS(syst_chauffage!$K$3:$K$27,syst_chauffage!$B$3:$B$27,D6149,syst_chauffage!$C$3:$C$27,E6149)</f>
        <v>2.75111501758348</v>
      </c>
      <c r="N6149" s="0" t="str">
        <f aca="false">A6149</f>
        <v>Commerce</v>
      </c>
      <c r="O6149" s="0" t="str">
        <f aca="false">B6149</f>
        <v>Commerce de détail non alimentaire</v>
      </c>
      <c r="P6149" s="0" t="str">
        <f aca="false">C6149</f>
        <v>Petit mode</v>
      </c>
      <c r="Q6149" s="0" t="str">
        <f aca="false">D6149</f>
        <v>PAC</v>
      </c>
      <c r="R6149" s="0" t="str">
        <f aca="false">E6149</f>
        <v>Electricité</v>
      </c>
      <c r="S6149" s="0" t="str">
        <f aca="false">F6149</f>
        <v>0306740902</v>
      </c>
      <c r="T6149" s="0" t="str">
        <f aca="false">G6149</f>
        <v>4</v>
      </c>
      <c r="U6149" s="0" t="n">
        <f aca="false">L6149</f>
        <v>2.75111501758348</v>
      </c>
      <c r="V6149" s="0" t="n">
        <f aca="false">K6149</f>
        <v>47.6912665744219</v>
      </c>
      <c r="W6149" s="0" t="n">
        <f aca="false">J6149</f>
        <v>675</v>
      </c>
    </row>
    <row r="6150" customFormat="false" ht="12.8" hidden="false" customHeight="false" outlineLevel="0" collapsed="false">
      <c r="A6150" s="0" t="s">
        <v>74</v>
      </c>
      <c r="B6150" s="0" t="s">
        <v>613</v>
      </c>
      <c r="C6150" s="0" t="s">
        <v>692</v>
      </c>
      <c r="D6150" s="0" t="s">
        <v>51</v>
      </c>
      <c r="E6150" s="0" t="s">
        <v>57</v>
      </c>
      <c r="F6150" s="0" t="s">
        <v>699</v>
      </c>
      <c r="G6150" s="0" t="s">
        <v>1612</v>
      </c>
      <c r="H6150" s="0" t="n">
        <v>1.85390360841373</v>
      </c>
      <c r="I6150" s="0" t="n">
        <v>41.064923855878</v>
      </c>
      <c r="J6150" s="0" t="n">
        <v>0</v>
      </c>
      <c r="K6150" s="0" t="n">
        <f aca="false">I6150*SUMIFS(syst_chauffage!$H$3:$H$27,syst_chauffage!$B$3:$B$27,D6150,syst_chauffage!$C$3:$C$27,E6150)</f>
        <v>87.0105722307794</v>
      </c>
      <c r="L6150" s="12" t="n">
        <f aca="false">H6150*SUMIFS(syst_chauffage!$K$3:$K$27,syst_chauffage!$B$3:$B$27,D6150,syst_chauffage!$C$3:$C$27,E6150)</f>
        <v>1.85390360841373</v>
      </c>
      <c r="N6150" s="0" t="str">
        <f aca="false">A6150</f>
        <v>Commerce</v>
      </c>
      <c r="O6150" s="0" t="str">
        <f aca="false">B6150</f>
        <v>Commerce de détail non alimentaire</v>
      </c>
      <c r="P6150" s="0" t="str">
        <f aca="false">C6150</f>
        <v>Petit mode</v>
      </c>
      <c r="Q6150" s="0" t="str">
        <f aca="false">D6150</f>
        <v>Autre système centralisé performant</v>
      </c>
      <c r="R6150" s="0" t="str">
        <f aca="false">E6150</f>
        <v>Autres</v>
      </c>
      <c r="S6150" s="0" t="str">
        <f aca="false">F6150</f>
        <v>0306742101</v>
      </c>
      <c r="T6150" s="0" t="str">
        <f aca="false">G6150</f>
        <v>4</v>
      </c>
      <c r="U6150" s="0" t="n">
        <f aca="false">L6150</f>
        <v>1.85390360841373</v>
      </c>
      <c r="V6150" s="0" t="n">
        <f aca="false">K6150</f>
        <v>87.0105722307794</v>
      </c>
      <c r="W6150" s="0" t="n">
        <f aca="false">J6150</f>
        <v>0</v>
      </c>
    </row>
    <row r="6151" customFormat="false" ht="12.8" hidden="false" customHeight="false" outlineLevel="0" collapsed="false">
      <c r="A6151" s="0" t="s">
        <v>74</v>
      </c>
      <c r="B6151" s="0" t="s">
        <v>613</v>
      </c>
      <c r="C6151" s="0" t="s">
        <v>692</v>
      </c>
      <c r="D6151" s="0" t="s">
        <v>51</v>
      </c>
      <c r="E6151" s="0" t="s">
        <v>58</v>
      </c>
      <c r="F6151" s="0" t="s">
        <v>700</v>
      </c>
      <c r="G6151" s="0" t="s">
        <v>1612</v>
      </c>
      <c r="H6151" s="0" t="n">
        <v>1.94961560408781</v>
      </c>
      <c r="I6151" s="0" t="n">
        <v>40.4826831186552</v>
      </c>
      <c r="J6151" s="0" t="n">
        <v>765</v>
      </c>
      <c r="K6151" s="0" t="n">
        <f aca="false">I6151*SUMIFS(syst_chauffage!$H$3:$H$27,syst_chauffage!$B$3:$B$27,D6151,syst_chauffage!$C$3:$C$27,E6151)</f>
        <v>86.3900258155906</v>
      </c>
      <c r="L6151" s="12" t="n">
        <f aca="false">H6151*SUMIFS(syst_chauffage!$K$3:$K$27,syst_chauffage!$B$3:$B$27,D6151,syst_chauffage!$C$3:$C$27,E6151)</f>
        <v>1.94961560408781</v>
      </c>
      <c r="N6151" s="0" t="str">
        <f aca="false">A6151</f>
        <v>Commerce</v>
      </c>
      <c r="O6151" s="0" t="str">
        <f aca="false">B6151</f>
        <v>Commerce de détail non alimentaire</v>
      </c>
      <c r="P6151" s="0" t="str">
        <f aca="false">C6151</f>
        <v>Petit mode</v>
      </c>
      <c r="Q6151" s="0" t="str">
        <f aca="false">D6151</f>
        <v>Autre système centralisé performant</v>
      </c>
      <c r="R6151" s="0" t="str">
        <f aca="false">E6151</f>
        <v>Urbain</v>
      </c>
      <c r="S6151" s="0" t="str">
        <f aca="false">F6151</f>
        <v>0306742106</v>
      </c>
      <c r="T6151" s="0" t="str">
        <f aca="false">G6151</f>
        <v>4</v>
      </c>
      <c r="U6151" s="0" t="n">
        <f aca="false">L6151</f>
        <v>1.94961560408781</v>
      </c>
      <c r="V6151" s="0" t="n">
        <f aca="false">K6151</f>
        <v>86.3900258155906</v>
      </c>
      <c r="W6151" s="0" t="n">
        <f aca="false">J6151</f>
        <v>765</v>
      </c>
    </row>
    <row r="6152" customFormat="false" ht="12.8" hidden="false" customHeight="false" outlineLevel="0" collapsed="false">
      <c r="A6152" s="0" t="s">
        <v>74</v>
      </c>
      <c r="B6152" s="0" t="s">
        <v>613</v>
      </c>
      <c r="C6152" s="0" t="s">
        <v>692</v>
      </c>
      <c r="D6152" s="0" t="s">
        <v>27</v>
      </c>
      <c r="E6152" s="0" t="s">
        <v>23</v>
      </c>
      <c r="F6152" s="0" t="s">
        <v>701</v>
      </c>
      <c r="G6152" s="0" t="s">
        <v>1612</v>
      </c>
      <c r="H6152" s="0" t="n">
        <v>0.749259861540958</v>
      </c>
      <c r="I6152" s="0" t="n">
        <v>30.8886153846153</v>
      </c>
      <c r="J6152" s="0" t="n">
        <v>693</v>
      </c>
      <c r="K6152" s="0" t="n">
        <f aca="false">I6152*SUMIFS(syst_chauffage!$H$3:$H$27,syst_chauffage!$B$3:$B$27,D6152,syst_chauffage!$C$3:$C$27,E6152)</f>
        <v>79.2108623583623</v>
      </c>
      <c r="L6152" s="12" t="n">
        <f aca="false">H6152*SUMIFS(syst_chauffage!$K$3:$K$27,syst_chauffage!$B$3:$B$27,D6152,syst_chauffage!$C$3:$C$27,E6152)</f>
        <v>0.749259861540958</v>
      </c>
      <c r="N6152" s="0" t="str">
        <f aca="false">A6152</f>
        <v>Commerce</v>
      </c>
      <c r="O6152" s="0" t="str">
        <f aca="false">B6152</f>
        <v>Commerce de détail non alimentaire</v>
      </c>
      <c r="P6152" s="0" t="str">
        <f aca="false">C6152</f>
        <v>Petit mode</v>
      </c>
      <c r="Q6152" s="0" t="str">
        <f aca="false">D6152</f>
        <v>Chaudière condensation fioul</v>
      </c>
      <c r="R6152" s="0" t="str">
        <f aca="false">E6152</f>
        <v>Fioul</v>
      </c>
      <c r="S6152" s="0" t="str">
        <f aca="false">F6152</f>
        <v>0306742303</v>
      </c>
      <c r="T6152" s="0" t="str">
        <f aca="false">G6152</f>
        <v>4</v>
      </c>
      <c r="U6152" s="0" t="n">
        <f aca="false">L6152</f>
        <v>0.749259861540958</v>
      </c>
      <c r="V6152" s="0" t="n">
        <f aca="false">K6152</f>
        <v>79.2108623583623</v>
      </c>
      <c r="W6152" s="0" t="n">
        <f aca="false">J6152</f>
        <v>693</v>
      </c>
    </row>
    <row r="6153" customFormat="false" ht="12.8" hidden="false" customHeight="false" outlineLevel="0" collapsed="false">
      <c r="A6153" s="0" t="s">
        <v>74</v>
      </c>
      <c r="B6153" s="0" t="s">
        <v>613</v>
      </c>
      <c r="C6153" s="0" t="s">
        <v>692</v>
      </c>
      <c r="D6153" s="0" t="s">
        <v>18</v>
      </c>
      <c r="E6153" s="0" t="s">
        <v>14</v>
      </c>
      <c r="F6153" s="0" t="s">
        <v>702</v>
      </c>
      <c r="G6153" s="0" t="s">
        <v>1612</v>
      </c>
      <c r="H6153" s="0" t="n">
        <v>0.982567000981661</v>
      </c>
      <c r="I6153" s="0" t="n">
        <v>30.8886153846153</v>
      </c>
      <c r="J6153" s="0" t="n">
        <v>693</v>
      </c>
      <c r="K6153" s="0" t="n">
        <f aca="false">I6153*SUMIFS(syst_chauffage!$H$3:$H$27,syst_chauffage!$B$3:$B$27,D6153,syst_chauffage!$C$3:$C$27,E6153)</f>
        <v>84.1692814255286</v>
      </c>
      <c r="L6153" s="12" t="n">
        <f aca="false">H6153*SUMIFS(syst_chauffage!$K$3:$K$27,syst_chauffage!$B$3:$B$27,D6153,syst_chauffage!$C$3:$C$27,E6153)</f>
        <v>0.954511657633528</v>
      </c>
      <c r="N6153" s="0" t="str">
        <f aca="false">A6153</f>
        <v>Commerce</v>
      </c>
      <c r="O6153" s="0" t="str">
        <f aca="false">B6153</f>
        <v>Commerce de détail non alimentaire</v>
      </c>
      <c r="P6153" s="0" t="str">
        <f aca="false">C6153</f>
        <v>Petit mode</v>
      </c>
      <c r="Q6153" s="0" t="str">
        <f aca="false">D6153</f>
        <v>Chaudière condensation gaz</v>
      </c>
      <c r="R6153" s="0" t="str">
        <f aca="false">E6153</f>
        <v>Gaz</v>
      </c>
      <c r="S6153" s="0" t="str">
        <f aca="false">F6153</f>
        <v>0306742404</v>
      </c>
      <c r="T6153" s="0" t="str">
        <f aca="false">G6153</f>
        <v>4</v>
      </c>
      <c r="U6153" s="0" t="n">
        <f aca="false">L6153</f>
        <v>0.954511657633528</v>
      </c>
      <c r="V6153" s="0" t="n">
        <f aca="false">K6153</f>
        <v>84.1692814255286</v>
      </c>
      <c r="W6153" s="0" t="n">
        <f aca="false">J6153</f>
        <v>693</v>
      </c>
    </row>
    <row r="6154" customFormat="false" ht="12.8" hidden="false" customHeight="false" outlineLevel="0" collapsed="false">
      <c r="A6154" s="0" t="s">
        <v>74</v>
      </c>
      <c r="B6154" s="0" t="s">
        <v>613</v>
      </c>
      <c r="C6154" s="0" t="s">
        <v>692</v>
      </c>
      <c r="D6154" s="0" t="s">
        <v>32</v>
      </c>
      <c r="E6154" s="0" t="s">
        <v>30</v>
      </c>
      <c r="F6154" s="0" t="s">
        <v>703</v>
      </c>
      <c r="G6154" s="0" t="s">
        <v>1612</v>
      </c>
      <c r="H6154" s="0" t="n">
        <v>1</v>
      </c>
      <c r="I6154" s="0" t="n">
        <v>12</v>
      </c>
      <c r="J6154" s="0" t="n">
        <v>0</v>
      </c>
      <c r="K6154" s="0" t="n">
        <f aca="false">I6154*SUMIFS(syst_chauffage!$H$3:$H$27,syst_chauffage!$B$3:$B$27,D6154,syst_chauffage!$C$3:$C$27,E6154)</f>
        <v>12</v>
      </c>
      <c r="L6154" s="12" t="n">
        <f aca="false">H6154*SUMIFS(syst_chauffage!$K$3:$K$27,syst_chauffage!$B$3:$B$27,D6154,syst_chauffage!$C$3:$C$27,E6154)</f>
        <v>1</v>
      </c>
      <c r="N6154" s="0" t="str">
        <f aca="false">A6154</f>
        <v>Commerce</v>
      </c>
      <c r="O6154" s="0" t="str">
        <f aca="false">B6154</f>
        <v>Commerce de détail non alimentaire</v>
      </c>
      <c r="P6154" s="0" t="str">
        <f aca="false">C6154</f>
        <v>Petit mode</v>
      </c>
      <c r="Q6154" s="0" t="str">
        <f aca="false">D6154</f>
        <v>Electrique direct performant</v>
      </c>
      <c r="R6154" s="0" t="str">
        <f aca="false">E6154</f>
        <v>Electricité</v>
      </c>
      <c r="S6154" s="0" t="str">
        <f aca="false">F6154</f>
        <v>0306742602</v>
      </c>
      <c r="T6154" s="0" t="str">
        <f aca="false">G6154</f>
        <v>4</v>
      </c>
      <c r="U6154" s="0" t="n">
        <f aca="false">L6154</f>
        <v>1</v>
      </c>
      <c r="V6154" s="0" t="n">
        <f aca="false">K6154</f>
        <v>12</v>
      </c>
      <c r="W6154" s="0" t="n">
        <f aca="false">J6154</f>
        <v>0</v>
      </c>
    </row>
    <row r="6155" customFormat="false" ht="12.8" hidden="false" customHeight="false" outlineLevel="0" collapsed="false">
      <c r="A6155" s="0" t="s">
        <v>74</v>
      </c>
      <c r="B6155" s="0" t="s">
        <v>613</v>
      </c>
      <c r="C6155" s="0" t="s">
        <v>692</v>
      </c>
      <c r="D6155" s="0" t="s">
        <v>38</v>
      </c>
      <c r="E6155" s="0" t="s">
        <v>30</v>
      </c>
      <c r="F6155" s="0" t="s">
        <v>704</v>
      </c>
      <c r="G6155" s="0" t="s">
        <v>1612</v>
      </c>
      <c r="H6155" s="0" t="n">
        <v>3.39795627906976</v>
      </c>
      <c r="I6155" s="0" t="n">
        <v>91.771718698641</v>
      </c>
      <c r="J6155" s="0" t="n">
        <v>720</v>
      </c>
      <c r="K6155" s="0" t="n">
        <f aca="false">I6155*SUMIFS(syst_chauffage!$H$3:$H$27,syst_chauffage!$B$3:$B$27,D6155,syst_chauffage!$C$3:$C$27,E6155)</f>
        <v>92.7622844583273</v>
      </c>
      <c r="L6155" s="12" t="n">
        <f aca="false">H6155*SUMIFS(syst_chauffage!$K$3:$K$27,syst_chauffage!$B$3:$B$27,D6155,syst_chauffage!$C$3:$C$27,E6155)</f>
        <v>3.03986496519792</v>
      </c>
      <c r="N6155" s="0" t="str">
        <f aca="false">A6155</f>
        <v>Commerce</v>
      </c>
      <c r="O6155" s="0" t="str">
        <f aca="false">B6155</f>
        <v>Commerce de détail non alimentaire</v>
      </c>
      <c r="P6155" s="0" t="str">
        <f aca="false">C6155</f>
        <v>Petit mode</v>
      </c>
      <c r="Q6155" s="0" t="str">
        <f aca="false">D6155</f>
        <v>PAC performant</v>
      </c>
      <c r="R6155" s="0" t="str">
        <f aca="false">E6155</f>
        <v>Electricité</v>
      </c>
      <c r="S6155" s="0" t="str">
        <f aca="false">F6155</f>
        <v>0306742902</v>
      </c>
      <c r="T6155" s="0" t="str">
        <f aca="false">G6155</f>
        <v>4</v>
      </c>
      <c r="U6155" s="0" t="n">
        <f aca="false">L6155</f>
        <v>3.03986496519792</v>
      </c>
      <c r="V6155" s="0" t="n">
        <f aca="false">K6155</f>
        <v>92.7622844583273</v>
      </c>
      <c r="W6155" s="0" t="n">
        <f aca="false">J6155</f>
        <v>720</v>
      </c>
    </row>
    <row r="6156" customFormat="false" ht="12.8" hidden="false" customHeight="false" outlineLevel="0" collapsed="false">
      <c r="A6156" s="0" t="s">
        <v>74</v>
      </c>
      <c r="B6156" s="0" t="s">
        <v>613</v>
      </c>
      <c r="C6156" s="0" t="s">
        <v>705</v>
      </c>
      <c r="D6156" s="0" t="s">
        <v>19</v>
      </c>
      <c r="E6156" s="0" t="s">
        <v>57</v>
      </c>
      <c r="F6156" s="0" t="s">
        <v>706</v>
      </c>
      <c r="G6156" s="0" t="s">
        <v>1612</v>
      </c>
      <c r="H6156" s="0" t="n">
        <v>1.61034773794636</v>
      </c>
      <c r="I6156" s="0" t="n">
        <v>32.0918760399123</v>
      </c>
      <c r="J6156" s="0" t="n">
        <v>0</v>
      </c>
      <c r="K6156" s="0" t="n">
        <f aca="false">I6156*SUMIFS(syst_chauffage!$H$3:$H$27,syst_chauffage!$B$3:$B$27,D6156,syst_chauffage!$C$3:$C$27,E6156)</f>
        <v>44.6871888010298</v>
      </c>
      <c r="L6156" s="12" t="n">
        <f aca="false">H6156*SUMIFS(syst_chauffage!$K$3:$K$27,syst_chauffage!$B$3:$B$27,D6156,syst_chauffage!$C$3:$C$27,E6156)</f>
        <v>1.61034773794636</v>
      </c>
      <c r="N6156" s="0" t="str">
        <f aca="false">A6156</f>
        <v>Commerce</v>
      </c>
      <c r="O6156" s="0" t="str">
        <f aca="false">B6156</f>
        <v>Commerce de détail non alimentaire</v>
      </c>
      <c r="P6156" s="0" t="str">
        <f aca="false">C6156</f>
        <v>ZAC Mode</v>
      </c>
      <c r="Q6156" s="0" t="str">
        <f aca="false">D6156</f>
        <v>Autre système centralisé</v>
      </c>
      <c r="R6156" s="0" t="str">
        <f aca="false">E6156</f>
        <v>Autres</v>
      </c>
      <c r="S6156" s="0" t="str">
        <f aca="false">F6156</f>
        <v>0306960101</v>
      </c>
      <c r="T6156" s="0" t="str">
        <f aca="false">G6156</f>
        <v>4</v>
      </c>
      <c r="U6156" s="0" t="n">
        <f aca="false">L6156</f>
        <v>1.61034773794636</v>
      </c>
      <c r="V6156" s="0" t="n">
        <f aca="false">K6156</f>
        <v>44.6871888010298</v>
      </c>
      <c r="W6156" s="0" t="n">
        <f aca="false">J6156</f>
        <v>0</v>
      </c>
    </row>
    <row r="6157" customFormat="false" ht="12.8" hidden="false" customHeight="false" outlineLevel="0" collapsed="false">
      <c r="A6157" s="0" t="s">
        <v>74</v>
      </c>
      <c r="B6157" s="0" t="s">
        <v>613</v>
      </c>
      <c r="C6157" s="0" t="s">
        <v>705</v>
      </c>
      <c r="D6157" s="0" t="s">
        <v>19</v>
      </c>
      <c r="E6157" s="0" t="s">
        <v>58</v>
      </c>
      <c r="F6157" s="0" t="s">
        <v>707</v>
      </c>
      <c r="G6157" s="0" t="s">
        <v>1612</v>
      </c>
      <c r="H6157" s="0" t="n">
        <v>1.63863798488254</v>
      </c>
      <c r="I6157" s="0" t="n">
        <v>31.7233039780984</v>
      </c>
      <c r="J6157" s="0" t="n">
        <v>765</v>
      </c>
      <c r="K6157" s="0" t="n">
        <f aca="false">I6157*SUMIFS(syst_chauffage!$H$3:$H$27,syst_chauffage!$B$3:$B$27,D6157,syst_chauffage!$C$3:$C$27,E6157)</f>
        <v>52.183235876598</v>
      </c>
      <c r="L6157" s="12" t="n">
        <f aca="false">H6157*SUMIFS(syst_chauffage!$K$3:$K$27,syst_chauffage!$B$3:$B$27,D6157,syst_chauffage!$C$3:$C$27,E6157)</f>
        <v>1.63863798488254</v>
      </c>
      <c r="N6157" s="0" t="str">
        <f aca="false">A6157</f>
        <v>Commerce</v>
      </c>
      <c r="O6157" s="0" t="str">
        <f aca="false">B6157</f>
        <v>Commerce de détail non alimentaire</v>
      </c>
      <c r="P6157" s="0" t="str">
        <f aca="false">C6157</f>
        <v>ZAC Mode</v>
      </c>
      <c r="Q6157" s="0" t="str">
        <f aca="false">D6157</f>
        <v>Autre système centralisé</v>
      </c>
      <c r="R6157" s="0" t="str">
        <f aca="false">E6157</f>
        <v>Urbain</v>
      </c>
      <c r="S6157" s="0" t="str">
        <f aca="false">F6157</f>
        <v>0306960106</v>
      </c>
      <c r="T6157" s="0" t="str">
        <f aca="false">G6157</f>
        <v>4</v>
      </c>
      <c r="U6157" s="0" t="n">
        <f aca="false">L6157</f>
        <v>1.63863798488254</v>
      </c>
      <c r="V6157" s="0" t="n">
        <f aca="false">K6157</f>
        <v>52.183235876598</v>
      </c>
      <c r="W6157" s="0" t="n">
        <f aca="false">J6157</f>
        <v>765</v>
      </c>
    </row>
    <row r="6158" customFormat="false" ht="12.8" hidden="false" customHeight="false" outlineLevel="0" collapsed="false">
      <c r="A6158" s="0" t="s">
        <v>74</v>
      </c>
      <c r="B6158" s="0" t="s">
        <v>613</v>
      </c>
      <c r="C6158" s="0" t="s">
        <v>705</v>
      </c>
      <c r="D6158" s="0" t="s">
        <v>22</v>
      </c>
      <c r="E6158" s="0" t="s">
        <v>23</v>
      </c>
      <c r="F6158" s="0" t="s">
        <v>708</v>
      </c>
      <c r="G6158" s="0" t="s">
        <v>1612</v>
      </c>
      <c r="H6158" s="0" t="n">
        <v>0.689377907802488</v>
      </c>
      <c r="I6158" s="0" t="n">
        <v>17.7432451831973</v>
      </c>
      <c r="J6158" s="0" t="n">
        <v>0</v>
      </c>
      <c r="K6158" s="0" t="n">
        <f aca="false">I6158*SUMIFS(syst_chauffage!$H$3:$H$27,syst_chauffage!$B$3:$B$27,D6158,syst_chauffage!$C$3:$C$27,E6158)</f>
        <v>31.2462541365706</v>
      </c>
      <c r="L6158" s="12" t="n">
        <f aca="false">H6158*SUMIFS(syst_chauffage!$K$3:$K$27,syst_chauffage!$B$3:$B$27,D6158,syst_chauffage!$C$3:$C$27,E6158)</f>
        <v>0.689377907802488</v>
      </c>
      <c r="N6158" s="0" t="str">
        <f aca="false">A6158</f>
        <v>Commerce</v>
      </c>
      <c r="O6158" s="0" t="str">
        <f aca="false">B6158</f>
        <v>Commerce de détail non alimentaire</v>
      </c>
      <c r="P6158" s="0" t="str">
        <f aca="false">C6158</f>
        <v>ZAC Mode</v>
      </c>
      <c r="Q6158" s="0" t="str">
        <f aca="false">D6158</f>
        <v>Chaudière fioul</v>
      </c>
      <c r="R6158" s="0" t="str">
        <f aca="false">E6158</f>
        <v>Fioul</v>
      </c>
      <c r="S6158" s="0" t="str">
        <f aca="false">F6158</f>
        <v>0306960303</v>
      </c>
      <c r="T6158" s="0" t="str">
        <f aca="false">G6158</f>
        <v>4</v>
      </c>
      <c r="U6158" s="0" t="n">
        <f aca="false">L6158</f>
        <v>0.689377907802488</v>
      </c>
      <c r="V6158" s="0" t="n">
        <f aca="false">K6158</f>
        <v>31.2462541365706</v>
      </c>
      <c r="W6158" s="0" t="n">
        <f aca="false">J6158</f>
        <v>0</v>
      </c>
    </row>
    <row r="6159" customFormat="false" ht="12.8" hidden="false" customHeight="false" outlineLevel="0" collapsed="false">
      <c r="A6159" s="0" t="s">
        <v>74</v>
      </c>
      <c r="B6159" s="0" t="s">
        <v>613</v>
      </c>
      <c r="C6159" s="0" t="s">
        <v>705</v>
      </c>
      <c r="D6159" s="0" t="s">
        <v>13</v>
      </c>
      <c r="E6159" s="0" t="s">
        <v>14</v>
      </c>
      <c r="F6159" s="0" t="s">
        <v>709</v>
      </c>
      <c r="G6159" s="0" t="s">
        <v>1612</v>
      </c>
      <c r="H6159" s="0" t="n">
        <v>0.780741935948798</v>
      </c>
      <c r="I6159" s="0" t="n">
        <v>13.0312587530664</v>
      </c>
      <c r="J6159" s="0" t="n">
        <v>363</v>
      </c>
      <c r="K6159" s="0" t="n">
        <f aca="false">I6159*SUMIFS(syst_chauffage!$H$3:$H$27,syst_chauffage!$B$3:$B$27,D6159,syst_chauffage!$C$3:$C$27,E6159)</f>
        <v>26.3178224991285</v>
      </c>
      <c r="L6159" s="12" t="n">
        <f aca="false">H6159*SUMIFS(syst_chauffage!$K$3:$K$27,syst_chauffage!$B$3:$B$27,D6159,syst_chauffage!$C$3:$C$27,E6159)</f>
        <v>0.780741935948798</v>
      </c>
      <c r="N6159" s="0" t="str">
        <f aca="false">A6159</f>
        <v>Commerce</v>
      </c>
      <c r="O6159" s="0" t="str">
        <f aca="false">B6159</f>
        <v>Commerce de détail non alimentaire</v>
      </c>
      <c r="P6159" s="0" t="str">
        <f aca="false">C6159</f>
        <v>ZAC Mode</v>
      </c>
      <c r="Q6159" s="0" t="str">
        <f aca="false">D6159</f>
        <v>Chaudière gaz</v>
      </c>
      <c r="R6159" s="0" t="str">
        <f aca="false">E6159</f>
        <v>Gaz</v>
      </c>
      <c r="S6159" s="0" t="str">
        <f aca="false">F6159</f>
        <v>0306960404</v>
      </c>
      <c r="T6159" s="0" t="str">
        <f aca="false">G6159</f>
        <v>4</v>
      </c>
      <c r="U6159" s="0" t="n">
        <f aca="false">L6159</f>
        <v>0.780741935948798</v>
      </c>
      <c r="V6159" s="0" t="n">
        <f aca="false">K6159</f>
        <v>26.3178224991285</v>
      </c>
      <c r="W6159" s="0" t="n">
        <f aca="false">J6159</f>
        <v>363</v>
      </c>
    </row>
    <row r="6160" customFormat="false" ht="12.8" hidden="false" customHeight="false" outlineLevel="0" collapsed="false">
      <c r="A6160" s="0" t="s">
        <v>74</v>
      </c>
      <c r="B6160" s="0" t="s">
        <v>613</v>
      </c>
      <c r="C6160" s="0" t="s">
        <v>705</v>
      </c>
      <c r="D6160" s="0" t="s">
        <v>29</v>
      </c>
      <c r="E6160" s="0" t="s">
        <v>30</v>
      </c>
      <c r="F6160" s="0" t="s">
        <v>710</v>
      </c>
      <c r="G6160" s="0" t="s">
        <v>1612</v>
      </c>
      <c r="H6160" s="0" t="n">
        <v>0.92</v>
      </c>
      <c r="I6160" s="0" t="n">
        <v>10.4</v>
      </c>
      <c r="J6160" s="0" t="n">
        <v>0</v>
      </c>
      <c r="K6160" s="0" t="n">
        <f aca="false">I6160*SUMIFS(syst_chauffage!$H$3:$H$27,syst_chauffage!$B$3:$B$27,D6160,syst_chauffage!$C$3:$C$27,E6160)</f>
        <v>3</v>
      </c>
      <c r="L6160" s="12" t="n">
        <f aca="false">H6160*SUMIFS(syst_chauffage!$K$3:$K$27,syst_chauffage!$B$3:$B$27,D6160,syst_chauffage!$C$3:$C$27,E6160)</f>
        <v>0.92</v>
      </c>
      <c r="N6160" s="0" t="str">
        <f aca="false">A6160</f>
        <v>Commerce</v>
      </c>
      <c r="O6160" s="0" t="str">
        <f aca="false">B6160</f>
        <v>Commerce de détail non alimentaire</v>
      </c>
      <c r="P6160" s="0" t="str">
        <f aca="false">C6160</f>
        <v>ZAC Mode</v>
      </c>
      <c r="Q6160" s="0" t="str">
        <f aca="false">D6160</f>
        <v>Electrique direct</v>
      </c>
      <c r="R6160" s="0" t="str">
        <f aca="false">E6160</f>
        <v>Electricité</v>
      </c>
      <c r="S6160" s="0" t="str">
        <f aca="false">F6160</f>
        <v>0306960602</v>
      </c>
      <c r="T6160" s="0" t="str">
        <f aca="false">G6160</f>
        <v>4</v>
      </c>
      <c r="U6160" s="0" t="n">
        <f aca="false">L6160</f>
        <v>0.92</v>
      </c>
      <c r="V6160" s="0" t="n">
        <f aca="false">K6160</f>
        <v>3</v>
      </c>
      <c r="W6160" s="0" t="n">
        <f aca="false">J6160</f>
        <v>0</v>
      </c>
    </row>
    <row r="6161" customFormat="false" ht="12.8" hidden="false" customHeight="false" outlineLevel="0" collapsed="false">
      <c r="A6161" s="0" t="s">
        <v>74</v>
      </c>
      <c r="B6161" s="0" t="s">
        <v>613</v>
      </c>
      <c r="C6161" s="0" t="s">
        <v>705</v>
      </c>
      <c r="D6161" s="0" t="s">
        <v>42</v>
      </c>
      <c r="E6161" s="0" t="s">
        <v>30</v>
      </c>
      <c r="F6161" s="0" t="s">
        <v>711</v>
      </c>
      <c r="G6161" s="0" t="s">
        <v>1612</v>
      </c>
      <c r="H6161" s="0" t="n">
        <v>2.80410195348837</v>
      </c>
      <c r="I6161" s="0" t="n">
        <v>37.7484894145978</v>
      </c>
      <c r="J6161" s="0" t="n">
        <v>675</v>
      </c>
      <c r="K6161" s="0" t="n">
        <f aca="false">I6161*SUMIFS(syst_chauffage!$H$3:$H$27,syst_chauffage!$B$3:$B$27,D6161,syst_chauffage!$C$3:$C$27,E6161)</f>
        <v>34.0752683075355</v>
      </c>
      <c r="L6161" s="12" t="n">
        <f aca="false">H6161*SUMIFS(syst_chauffage!$K$3:$K$27,syst_chauffage!$B$3:$B$27,D6161,syst_chauffage!$C$3:$C$27,E6161)</f>
        <v>2.49996610303434</v>
      </c>
      <c r="N6161" s="0" t="str">
        <f aca="false">A6161</f>
        <v>Commerce</v>
      </c>
      <c r="O6161" s="0" t="str">
        <f aca="false">B6161</f>
        <v>Commerce de détail non alimentaire</v>
      </c>
      <c r="P6161" s="0" t="str">
        <f aca="false">C6161</f>
        <v>ZAC Mode</v>
      </c>
      <c r="Q6161" s="0" t="str">
        <f aca="false">D6161</f>
        <v>Rooftop</v>
      </c>
      <c r="R6161" s="0" t="str">
        <f aca="false">E6161</f>
        <v>Electricité</v>
      </c>
      <c r="S6161" s="0" t="str">
        <f aca="false">F6161</f>
        <v>0306961002</v>
      </c>
      <c r="T6161" s="0" t="str">
        <f aca="false">G6161</f>
        <v>4</v>
      </c>
      <c r="U6161" s="0" t="n">
        <f aca="false">L6161</f>
        <v>2.49996610303434</v>
      </c>
      <c r="V6161" s="0" t="n">
        <f aca="false">K6161</f>
        <v>34.0752683075355</v>
      </c>
      <c r="W6161" s="0" t="n">
        <f aca="false">J6161</f>
        <v>675</v>
      </c>
    </row>
    <row r="6162" customFormat="false" ht="12.8" hidden="false" customHeight="false" outlineLevel="0" collapsed="false">
      <c r="A6162" s="0" t="s">
        <v>74</v>
      </c>
      <c r="B6162" s="0" t="s">
        <v>613</v>
      </c>
      <c r="C6162" s="0" t="s">
        <v>705</v>
      </c>
      <c r="D6162" s="0" t="s">
        <v>51</v>
      </c>
      <c r="E6162" s="0" t="s">
        <v>57</v>
      </c>
      <c r="F6162" s="0" t="s">
        <v>712</v>
      </c>
      <c r="G6162" s="0" t="s">
        <v>1612</v>
      </c>
      <c r="H6162" s="0" t="n">
        <v>1.85809354378426</v>
      </c>
      <c r="I6162" s="0" t="n">
        <v>38.204614333229</v>
      </c>
      <c r="J6162" s="0" t="n">
        <v>0</v>
      </c>
      <c r="K6162" s="0" t="n">
        <f aca="false">I6162*SUMIFS(syst_chauffage!$H$3:$H$27,syst_chauffage!$B$3:$B$27,D6162,syst_chauffage!$C$3:$C$27,E6162)</f>
        <v>80.9499943712831</v>
      </c>
      <c r="L6162" s="12" t="n">
        <f aca="false">H6162*SUMIFS(syst_chauffage!$K$3:$K$27,syst_chauffage!$B$3:$B$27,D6162,syst_chauffage!$C$3:$C$27,E6162)</f>
        <v>1.85809354378426</v>
      </c>
      <c r="N6162" s="0" t="str">
        <f aca="false">A6162</f>
        <v>Commerce</v>
      </c>
      <c r="O6162" s="0" t="str">
        <f aca="false">B6162</f>
        <v>Commerce de détail non alimentaire</v>
      </c>
      <c r="P6162" s="0" t="str">
        <f aca="false">C6162</f>
        <v>ZAC Mode</v>
      </c>
      <c r="Q6162" s="0" t="str">
        <f aca="false">D6162</f>
        <v>Autre système centralisé performant</v>
      </c>
      <c r="R6162" s="0" t="str">
        <f aca="false">E6162</f>
        <v>Autres</v>
      </c>
      <c r="S6162" s="0" t="str">
        <f aca="false">F6162</f>
        <v>0306962101</v>
      </c>
      <c r="T6162" s="0" t="str">
        <f aca="false">G6162</f>
        <v>4</v>
      </c>
      <c r="U6162" s="0" t="n">
        <f aca="false">L6162</f>
        <v>1.85809354378426</v>
      </c>
      <c r="V6162" s="0" t="n">
        <f aca="false">K6162</f>
        <v>80.9499943712831</v>
      </c>
      <c r="W6162" s="0" t="n">
        <f aca="false">J6162</f>
        <v>0</v>
      </c>
    </row>
    <row r="6163" customFormat="false" ht="12.8" hidden="false" customHeight="false" outlineLevel="0" collapsed="false">
      <c r="A6163" s="0" t="s">
        <v>74</v>
      </c>
      <c r="B6163" s="0" t="s">
        <v>613</v>
      </c>
      <c r="C6163" s="0" t="s">
        <v>705</v>
      </c>
      <c r="D6163" s="0" t="s">
        <v>51</v>
      </c>
      <c r="E6163" s="0" t="s">
        <v>58</v>
      </c>
      <c r="F6163" s="0" t="s">
        <v>713</v>
      </c>
      <c r="G6163" s="0" t="s">
        <v>1612</v>
      </c>
      <c r="H6163" s="0" t="n">
        <v>1.89073613640293</v>
      </c>
      <c r="I6163" s="0" t="n">
        <v>37.7658380691647</v>
      </c>
      <c r="J6163" s="0" t="n">
        <v>765</v>
      </c>
      <c r="K6163" s="0" t="n">
        <f aca="false">I6163*SUMIFS(syst_chauffage!$H$3:$H$27,syst_chauffage!$B$3:$B$27,D6163,syst_chauffage!$C$3:$C$27,E6163)</f>
        <v>80.5922798194937</v>
      </c>
      <c r="L6163" s="12" t="n">
        <f aca="false">H6163*SUMIFS(syst_chauffage!$K$3:$K$27,syst_chauffage!$B$3:$B$27,D6163,syst_chauffage!$C$3:$C$27,E6163)</f>
        <v>1.89073613640293</v>
      </c>
      <c r="N6163" s="0" t="str">
        <f aca="false">A6163</f>
        <v>Commerce</v>
      </c>
      <c r="O6163" s="0" t="str">
        <f aca="false">B6163</f>
        <v>Commerce de détail non alimentaire</v>
      </c>
      <c r="P6163" s="0" t="str">
        <f aca="false">C6163</f>
        <v>ZAC Mode</v>
      </c>
      <c r="Q6163" s="0" t="str">
        <f aca="false">D6163</f>
        <v>Autre système centralisé performant</v>
      </c>
      <c r="R6163" s="0" t="str">
        <f aca="false">E6163</f>
        <v>Urbain</v>
      </c>
      <c r="S6163" s="0" t="str">
        <f aca="false">F6163</f>
        <v>0306962106</v>
      </c>
      <c r="T6163" s="0" t="str">
        <f aca="false">G6163</f>
        <v>4</v>
      </c>
      <c r="U6163" s="0" t="n">
        <f aca="false">L6163</f>
        <v>1.89073613640293</v>
      </c>
      <c r="V6163" s="0" t="n">
        <f aca="false">K6163</f>
        <v>80.5922798194937</v>
      </c>
      <c r="W6163" s="0" t="n">
        <f aca="false">J6163</f>
        <v>765</v>
      </c>
    </row>
    <row r="6164" customFormat="false" ht="12.8" hidden="false" customHeight="false" outlineLevel="0" collapsed="false">
      <c r="A6164" s="0" t="s">
        <v>74</v>
      </c>
      <c r="B6164" s="0" t="s">
        <v>613</v>
      </c>
      <c r="C6164" s="0" t="s">
        <v>705</v>
      </c>
      <c r="D6164" s="0" t="s">
        <v>27</v>
      </c>
      <c r="E6164" s="0" t="s">
        <v>23</v>
      </c>
      <c r="F6164" s="0" t="s">
        <v>714</v>
      </c>
      <c r="G6164" s="0" t="s">
        <v>1612</v>
      </c>
      <c r="H6164" s="0" t="n">
        <v>0.761583138885597</v>
      </c>
      <c r="I6164" s="0" t="n">
        <v>21.1229109323778</v>
      </c>
      <c r="J6164" s="0" t="n">
        <v>836</v>
      </c>
      <c r="K6164" s="0" t="n">
        <f aca="false">I6164*SUMIFS(syst_chauffage!$H$3:$H$27,syst_chauffage!$B$3:$B$27,D6164,syst_chauffage!$C$3:$C$27,E6164)</f>
        <v>54.1676591727669</v>
      </c>
      <c r="L6164" s="12" t="n">
        <f aca="false">H6164*SUMIFS(syst_chauffage!$K$3:$K$27,syst_chauffage!$B$3:$B$27,D6164,syst_chauffage!$C$3:$C$27,E6164)</f>
        <v>0.761583138885597</v>
      </c>
      <c r="N6164" s="0" t="str">
        <f aca="false">A6164</f>
        <v>Commerce</v>
      </c>
      <c r="O6164" s="0" t="str">
        <f aca="false">B6164</f>
        <v>Commerce de détail non alimentaire</v>
      </c>
      <c r="P6164" s="0" t="str">
        <f aca="false">C6164</f>
        <v>ZAC Mode</v>
      </c>
      <c r="Q6164" s="0" t="str">
        <f aca="false">D6164</f>
        <v>Chaudière condensation fioul</v>
      </c>
      <c r="R6164" s="0" t="str">
        <f aca="false">E6164</f>
        <v>Fioul</v>
      </c>
      <c r="S6164" s="0" t="str">
        <f aca="false">F6164</f>
        <v>0306962303</v>
      </c>
      <c r="T6164" s="0" t="str">
        <f aca="false">G6164</f>
        <v>4</v>
      </c>
      <c r="U6164" s="0" t="n">
        <f aca="false">L6164</f>
        <v>0.761583138885597</v>
      </c>
      <c r="V6164" s="0" t="n">
        <f aca="false">K6164</f>
        <v>54.1676591727669</v>
      </c>
      <c r="W6164" s="0" t="n">
        <f aca="false">J6164</f>
        <v>836</v>
      </c>
    </row>
    <row r="6165" customFormat="false" ht="12.8" hidden="false" customHeight="false" outlineLevel="0" collapsed="false">
      <c r="A6165" s="0" t="s">
        <v>74</v>
      </c>
      <c r="B6165" s="0" t="s">
        <v>613</v>
      </c>
      <c r="C6165" s="0" t="s">
        <v>705</v>
      </c>
      <c r="D6165" s="0" t="s">
        <v>18</v>
      </c>
      <c r="E6165" s="0" t="s">
        <v>14</v>
      </c>
      <c r="F6165" s="0" t="s">
        <v>715</v>
      </c>
      <c r="G6165" s="0" t="s">
        <v>1612</v>
      </c>
      <c r="H6165" s="0" t="n">
        <v>0.989367103465403</v>
      </c>
      <c r="I6165" s="0" t="n">
        <v>15.51340327746</v>
      </c>
      <c r="J6165" s="0" t="n">
        <v>836</v>
      </c>
      <c r="K6165" s="0" t="n">
        <f aca="false">I6165*SUMIFS(syst_chauffage!$H$3:$H$27,syst_chauffage!$B$3:$B$27,D6165,syst_chauffage!$C$3:$C$27,E6165)</f>
        <v>42.2729212711362</v>
      </c>
      <c r="L6165" s="12" t="n">
        <f aca="false">H6165*SUMIFS(syst_chauffage!$K$3:$K$27,syst_chauffage!$B$3:$B$27,D6165,syst_chauffage!$C$3:$C$27,E6165)</f>
        <v>0.961117596045209</v>
      </c>
      <c r="N6165" s="0" t="str">
        <f aca="false">A6165</f>
        <v>Commerce</v>
      </c>
      <c r="O6165" s="0" t="str">
        <f aca="false">B6165</f>
        <v>Commerce de détail non alimentaire</v>
      </c>
      <c r="P6165" s="0" t="str">
        <f aca="false">C6165</f>
        <v>ZAC Mode</v>
      </c>
      <c r="Q6165" s="0" t="str">
        <f aca="false">D6165</f>
        <v>Chaudière condensation gaz</v>
      </c>
      <c r="R6165" s="0" t="str">
        <f aca="false">E6165</f>
        <v>Gaz</v>
      </c>
      <c r="S6165" s="0" t="str">
        <f aca="false">F6165</f>
        <v>0306962404</v>
      </c>
      <c r="T6165" s="0" t="str">
        <f aca="false">G6165</f>
        <v>4</v>
      </c>
      <c r="U6165" s="0" t="n">
        <f aca="false">L6165</f>
        <v>0.961117596045209</v>
      </c>
      <c r="V6165" s="0" t="n">
        <f aca="false">K6165</f>
        <v>42.2729212711362</v>
      </c>
      <c r="W6165" s="0" t="n">
        <f aca="false">J6165</f>
        <v>836</v>
      </c>
    </row>
    <row r="6166" customFormat="false" ht="12.8" hidden="false" customHeight="false" outlineLevel="0" collapsed="false">
      <c r="A6166" s="0" t="s">
        <v>74</v>
      </c>
      <c r="B6166" s="0" t="s">
        <v>613</v>
      </c>
      <c r="C6166" s="0" t="s">
        <v>705</v>
      </c>
      <c r="D6166" s="0" t="s">
        <v>32</v>
      </c>
      <c r="E6166" s="0" t="s">
        <v>30</v>
      </c>
      <c r="F6166" s="0" t="s">
        <v>716</v>
      </c>
      <c r="G6166" s="0" t="s">
        <v>1612</v>
      </c>
      <c r="H6166" s="0" t="n">
        <v>1</v>
      </c>
      <c r="I6166" s="0" t="n">
        <v>12</v>
      </c>
      <c r="J6166" s="0" t="n">
        <v>0</v>
      </c>
      <c r="K6166" s="0" t="n">
        <f aca="false">I6166*SUMIFS(syst_chauffage!$H$3:$H$27,syst_chauffage!$B$3:$B$27,D6166,syst_chauffage!$C$3:$C$27,E6166)</f>
        <v>12</v>
      </c>
      <c r="L6166" s="12" t="n">
        <f aca="false">H6166*SUMIFS(syst_chauffage!$K$3:$K$27,syst_chauffage!$B$3:$B$27,D6166,syst_chauffage!$C$3:$C$27,E6166)</f>
        <v>1</v>
      </c>
      <c r="N6166" s="0" t="str">
        <f aca="false">A6166</f>
        <v>Commerce</v>
      </c>
      <c r="O6166" s="0" t="str">
        <f aca="false">B6166</f>
        <v>Commerce de détail non alimentaire</v>
      </c>
      <c r="P6166" s="0" t="str">
        <f aca="false">C6166</f>
        <v>ZAC Mode</v>
      </c>
      <c r="Q6166" s="0" t="str">
        <f aca="false">D6166</f>
        <v>Electrique direct performant</v>
      </c>
      <c r="R6166" s="0" t="str">
        <f aca="false">E6166</f>
        <v>Electricité</v>
      </c>
      <c r="S6166" s="0" t="str">
        <f aca="false">F6166</f>
        <v>0306962602</v>
      </c>
      <c r="T6166" s="0" t="str">
        <f aca="false">G6166</f>
        <v>4</v>
      </c>
      <c r="U6166" s="0" t="n">
        <f aca="false">L6166</f>
        <v>1</v>
      </c>
      <c r="V6166" s="0" t="n">
        <f aca="false">K6166</f>
        <v>12</v>
      </c>
      <c r="W6166" s="0" t="n">
        <f aca="false">J6166</f>
        <v>0</v>
      </c>
    </row>
    <row r="6167" customFormat="false" ht="12.8" hidden="false" customHeight="false" outlineLevel="0" collapsed="false">
      <c r="A6167" s="0" t="s">
        <v>74</v>
      </c>
      <c r="B6167" s="0" t="s">
        <v>613</v>
      </c>
      <c r="C6167" s="0" t="s">
        <v>705</v>
      </c>
      <c r="D6167" s="0" t="s">
        <v>46</v>
      </c>
      <c r="E6167" s="0" t="s">
        <v>30</v>
      </c>
      <c r="F6167" s="0" t="s">
        <v>717</v>
      </c>
      <c r="G6167" s="0" t="s">
        <v>1612</v>
      </c>
      <c r="H6167" s="0" t="n">
        <v>3.32861023255814</v>
      </c>
      <c r="I6167" s="0" t="n">
        <v>44.9386778745212</v>
      </c>
      <c r="J6167" s="0" t="n">
        <v>720</v>
      </c>
      <c r="K6167" s="0" t="n">
        <f aca="false">I6167*SUMIFS(syst_chauffage!$H$3:$H$27,syst_chauffage!$B$3:$B$27,D6167,syst_chauffage!$C$3:$C$27,E6167)</f>
        <v>77.9644485026955</v>
      </c>
      <c r="L6167" s="12" t="n">
        <f aca="false">H6167*SUMIFS(syst_chauffage!$K$3:$K$27,syst_chauffage!$B$3:$B$27,D6167,syst_chauffage!$C$3:$C$27,E6167)</f>
        <v>3.00077723502174</v>
      </c>
      <c r="N6167" s="0" t="str">
        <f aca="false">A6167</f>
        <v>Commerce</v>
      </c>
      <c r="O6167" s="0" t="str">
        <f aca="false">B6167</f>
        <v>Commerce de détail non alimentaire</v>
      </c>
      <c r="P6167" s="0" t="str">
        <f aca="false">C6167</f>
        <v>ZAC Mode</v>
      </c>
      <c r="Q6167" s="0" t="str">
        <f aca="false">D6167</f>
        <v>Rooftop performant</v>
      </c>
      <c r="R6167" s="0" t="str">
        <f aca="false">E6167</f>
        <v>Electricité</v>
      </c>
      <c r="S6167" s="0" t="str">
        <f aca="false">F6167</f>
        <v>0306963002</v>
      </c>
      <c r="T6167" s="0" t="str">
        <f aca="false">G6167</f>
        <v>4</v>
      </c>
      <c r="U6167" s="0" t="n">
        <f aca="false">L6167</f>
        <v>3.00077723502174</v>
      </c>
      <c r="V6167" s="0" t="n">
        <f aca="false">K6167</f>
        <v>77.9644485026955</v>
      </c>
      <c r="W6167" s="0" t="n">
        <f aca="false">J6167</f>
        <v>720</v>
      </c>
    </row>
    <row r="6168" customFormat="false" ht="12.8" hidden="false" customHeight="false" outlineLevel="0" collapsed="false">
      <c r="A6168" s="0" t="s">
        <v>74</v>
      </c>
      <c r="B6168" s="0" t="s">
        <v>718</v>
      </c>
      <c r="C6168" s="0" t="s">
        <v>719</v>
      </c>
      <c r="D6168" s="0" t="s">
        <v>19</v>
      </c>
      <c r="E6168" s="0" t="s">
        <v>57</v>
      </c>
      <c r="F6168" s="0" t="s">
        <v>720</v>
      </c>
      <c r="G6168" s="0" t="s">
        <v>1612</v>
      </c>
      <c r="H6168" s="0" t="n">
        <v>1.62481080921278</v>
      </c>
      <c r="I6168" s="0" t="n">
        <v>29.2563422892919</v>
      </c>
      <c r="J6168" s="0" t="n">
        <v>0</v>
      </c>
      <c r="K6168" s="0" t="n">
        <f aca="false">I6168*SUMIFS(syst_chauffage!$H$3:$H$27,syst_chauffage!$B$3:$B$27,D6168,syst_chauffage!$C$3:$C$27,E6168)</f>
        <v>40.7387741957859</v>
      </c>
      <c r="L6168" s="12" t="n">
        <f aca="false">H6168*SUMIFS(syst_chauffage!$K$3:$K$27,syst_chauffage!$B$3:$B$27,D6168,syst_chauffage!$C$3:$C$27,E6168)</f>
        <v>1.62481080921278</v>
      </c>
      <c r="N6168" s="0" t="str">
        <f aca="false">A6168</f>
        <v>Commerce</v>
      </c>
      <c r="O6168" s="0" t="str">
        <f aca="false">B6168</f>
        <v>Commerce de gros</v>
      </c>
      <c r="P6168" s="0" t="str">
        <f aca="false">C6168</f>
        <v>Grand commerce de gros</v>
      </c>
      <c r="Q6168" s="0" t="str">
        <f aca="false">D6168</f>
        <v>Autre système centralisé</v>
      </c>
      <c r="R6168" s="0" t="str">
        <f aca="false">E6168</f>
        <v>Autres</v>
      </c>
      <c r="S6168" s="0" t="str">
        <f aca="false">F6168</f>
        <v>0307190101</v>
      </c>
      <c r="T6168" s="0" t="str">
        <f aca="false">G6168</f>
        <v>4</v>
      </c>
      <c r="U6168" s="0" t="n">
        <f aca="false">L6168</f>
        <v>1.62481080921278</v>
      </c>
      <c r="V6168" s="0" t="n">
        <f aca="false">K6168</f>
        <v>40.7387741957859</v>
      </c>
      <c r="W6168" s="0" t="n">
        <f aca="false">J6168</f>
        <v>0</v>
      </c>
    </row>
    <row r="6169" customFormat="false" ht="12.8" hidden="false" customHeight="false" outlineLevel="0" collapsed="false">
      <c r="A6169" s="0" t="s">
        <v>74</v>
      </c>
      <c r="B6169" s="0" t="s">
        <v>718</v>
      </c>
      <c r="C6169" s="0" t="s">
        <v>719</v>
      </c>
      <c r="D6169" s="0" t="s">
        <v>19</v>
      </c>
      <c r="E6169" s="0" t="s">
        <v>58</v>
      </c>
      <c r="F6169" s="0" t="s">
        <v>721</v>
      </c>
      <c r="G6169" s="0" t="s">
        <v>1612</v>
      </c>
      <c r="H6169" s="0" t="n">
        <v>1.64875171027631</v>
      </c>
      <c r="I6169" s="0" t="n">
        <v>29.1753455</v>
      </c>
      <c r="J6169" s="0" t="n">
        <v>765</v>
      </c>
      <c r="K6169" s="0" t="n">
        <f aca="false">I6169*SUMIFS(syst_chauffage!$H$3:$H$27,syst_chauffage!$B$3:$B$27,D6169,syst_chauffage!$C$3:$C$27,E6169)</f>
        <v>47.9919726223613</v>
      </c>
      <c r="L6169" s="12" t="n">
        <f aca="false">H6169*SUMIFS(syst_chauffage!$K$3:$K$27,syst_chauffage!$B$3:$B$27,D6169,syst_chauffage!$C$3:$C$27,E6169)</f>
        <v>1.64875171027631</v>
      </c>
      <c r="N6169" s="0" t="str">
        <f aca="false">A6169</f>
        <v>Commerce</v>
      </c>
      <c r="O6169" s="0" t="str">
        <f aca="false">B6169</f>
        <v>Commerce de gros</v>
      </c>
      <c r="P6169" s="0" t="str">
        <f aca="false">C6169</f>
        <v>Grand commerce de gros</v>
      </c>
      <c r="Q6169" s="0" t="str">
        <f aca="false">D6169</f>
        <v>Autre système centralisé</v>
      </c>
      <c r="R6169" s="0" t="str">
        <f aca="false">E6169</f>
        <v>Urbain</v>
      </c>
      <c r="S6169" s="0" t="str">
        <f aca="false">F6169</f>
        <v>0307190106</v>
      </c>
      <c r="T6169" s="0" t="str">
        <f aca="false">G6169</f>
        <v>4</v>
      </c>
      <c r="U6169" s="0" t="n">
        <f aca="false">L6169</f>
        <v>1.64875171027631</v>
      </c>
      <c r="V6169" s="0" t="n">
        <f aca="false">K6169</f>
        <v>47.9919726223613</v>
      </c>
      <c r="W6169" s="0" t="n">
        <f aca="false">J6169</f>
        <v>765</v>
      </c>
    </row>
    <row r="6170" customFormat="false" ht="12.8" hidden="false" customHeight="false" outlineLevel="0" collapsed="false">
      <c r="A6170" s="0" t="s">
        <v>74</v>
      </c>
      <c r="B6170" s="0" t="s">
        <v>718</v>
      </c>
      <c r="C6170" s="0" t="s">
        <v>719</v>
      </c>
      <c r="D6170" s="0" t="s">
        <v>22</v>
      </c>
      <c r="E6170" s="0" t="s">
        <v>23</v>
      </c>
      <c r="F6170" s="0" t="s">
        <v>722</v>
      </c>
      <c r="G6170" s="0" t="s">
        <v>1612</v>
      </c>
      <c r="H6170" s="0" t="n">
        <v>0.689377907802488</v>
      </c>
      <c r="I6170" s="0" t="n">
        <v>8.44279981163949</v>
      </c>
      <c r="J6170" s="0" t="n">
        <v>0</v>
      </c>
      <c r="K6170" s="0" t="n">
        <f aca="false">I6170*SUMIFS(syst_chauffage!$H$3:$H$27,syst_chauffage!$B$3:$B$27,D6170,syst_chauffage!$C$3:$C$27,E6170)</f>
        <v>14.8679605007375</v>
      </c>
      <c r="L6170" s="12" t="n">
        <f aca="false">H6170*SUMIFS(syst_chauffage!$K$3:$K$27,syst_chauffage!$B$3:$B$27,D6170,syst_chauffage!$C$3:$C$27,E6170)</f>
        <v>0.689377907802488</v>
      </c>
      <c r="N6170" s="0" t="str">
        <f aca="false">A6170</f>
        <v>Commerce</v>
      </c>
      <c r="O6170" s="0" t="str">
        <f aca="false">B6170</f>
        <v>Commerce de gros</v>
      </c>
      <c r="P6170" s="0" t="str">
        <f aca="false">C6170</f>
        <v>Grand commerce de gros</v>
      </c>
      <c r="Q6170" s="0" t="str">
        <f aca="false">D6170</f>
        <v>Chaudière fioul</v>
      </c>
      <c r="R6170" s="0" t="str">
        <f aca="false">E6170</f>
        <v>Fioul</v>
      </c>
      <c r="S6170" s="0" t="str">
        <f aca="false">F6170</f>
        <v>0307190303</v>
      </c>
      <c r="T6170" s="0" t="str">
        <f aca="false">G6170</f>
        <v>4</v>
      </c>
      <c r="U6170" s="0" t="n">
        <f aca="false">L6170</f>
        <v>0.689377907802488</v>
      </c>
      <c r="V6170" s="0" t="n">
        <f aca="false">K6170</f>
        <v>14.8679605007375</v>
      </c>
      <c r="W6170" s="0" t="n">
        <f aca="false">J6170</f>
        <v>0</v>
      </c>
    </row>
    <row r="6171" customFormat="false" ht="12.8" hidden="false" customHeight="false" outlineLevel="0" collapsed="false">
      <c r="A6171" s="0" t="s">
        <v>74</v>
      </c>
      <c r="B6171" s="0" t="s">
        <v>718</v>
      </c>
      <c r="C6171" s="0" t="s">
        <v>719</v>
      </c>
      <c r="D6171" s="0" t="s">
        <v>13</v>
      </c>
      <c r="E6171" s="0" t="s">
        <v>14</v>
      </c>
      <c r="F6171" s="0" t="s">
        <v>723</v>
      </c>
      <c r="G6171" s="0" t="s">
        <v>1612</v>
      </c>
      <c r="H6171" s="0" t="n">
        <v>0.780741935948798</v>
      </c>
      <c r="I6171" s="0" t="n">
        <v>6.34695235866829</v>
      </c>
      <c r="J6171" s="0" t="n">
        <v>308</v>
      </c>
      <c r="K6171" s="0" t="n">
        <f aca="false">I6171*SUMIFS(syst_chauffage!$H$3:$H$27,syst_chauffage!$B$3:$B$27,D6171,syst_chauffage!$C$3:$C$27,E6171)</f>
        <v>12.818252538079</v>
      </c>
      <c r="L6171" s="12" t="n">
        <f aca="false">H6171*SUMIFS(syst_chauffage!$K$3:$K$27,syst_chauffage!$B$3:$B$27,D6171,syst_chauffage!$C$3:$C$27,E6171)</f>
        <v>0.780741935948798</v>
      </c>
      <c r="N6171" s="0" t="str">
        <f aca="false">A6171</f>
        <v>Commerce</v>
      </c>
      <c r="O6171" s="0" t="str">
        <f aca="false">B6171</f>
        <v>Commerce de gros</v>
      </c>
      <c r="P6171" s="0" t="str">
        <f aca="false">C6171</f>
        <v>Grand commerce de gros</v>
      </c>
      <c r="Q6171" s="0" t="str">
        <f aca="false">D6171</f>
        <v>Chaudière gaz</v>
      </c>
      <c r="R6171" s="0" t="str">
        <f aca="false">E6171</f>
        <v>Gaz</v>
      </c>
      <c r="S6171" s="0" t="str">
        <f aca="false">F6171</f>
        <v>0307190404</v>
      </c>
      <c r="T6171" s="0" t="str">
        <f aca="false">G6171</f>
        <v>4</v>
      </c>
      <c r="U6171" s="0" t="n">
        <f aca="false">L6171</f>
        <v>0.780741935948798</v>
      </c>
      <c r="V6171" s="0" t="n">
        <f aca="false">K6171</f>
        <v>12.818252538079</v>
      </c>
      <c r="W6171" s="0" t="n">
        <f aca="false">J6171</f>
        <v>308</v>
      </c>
    </row>
    <row r="6172" customFormat="false" ht="12.8" hidden="false" customHeight="false" outlineLevel="0" collapsed="false">
      <c r="A6172" s="0" t="s">
        <v>74</v>
      </c>
      <c r="B6172" s="0" t="s">
        <v>718</v>
      </c>
      <c r="C6172" s="0" t="s">
        <v>719</v>
      </c>
      <c r="D6172" s="0" t="s">
        <v>29</v>
      </c>
      <c r="E6172" s="0" t="s">
        <v>30</v>
      </c>
      <c r="F6172" s="0" t="s">
        <v>724</v>
      </c>
      <c r="G6172" s="0" t="s">
        <v>1612</v>
      </c>
      <c r="H6172" s="0" t="n">
        <v>0.92</v>
      </c>
      <c r="I6172" s="0" t="n">
        <v>10.4</v>
      </c>
      <c r="J6172" s="0" t="n">
        <v>0</v>
      </c>
      <c r="K6172" s="0" t="n">
        <f aca="false">I6172*SUMIFS(syst_chauffage!$H$3:$H$27,syst_chauffage!$B$3:$B$27,D6172,syst_chauffage!$C$3:$C$27,E6172)</f>
        <v>3</v>
      </c>
      <c r="L6172" s="12" t="n">
        <f aca="false">H6172*SUMIFS(syst_chauffage!$K$3:$K$27,syst_chauffage!$B$3:$B$27,D6172,syst_chauffage!$C$3:$C$27,E6172)</f>
        <v>0.92</v>
      </c>
      <c r="N6172" s="0" t="str">
        <f aca="false">A6172</f>
        <v>Commerce</v>
      </c>
      <c r="O6172" s="0" t="str">
        <f aca="false">B6172</f>
        <v>Commerce de gros</v>
      </c>
      <c r="P6172" s="0" t="str">
        <f aca="false">C6172</f>
        <v>Grand commerce de gros</v>
      </c>
      <c r="Q6172" s="0" t="str">
        <f aca="false">D6172</f>
        <v>Electrique direct</v>
      </c>
      <c r="R6172" s="0" t="str">
        <f aca="false">E6172</f>
        <v>Electricité</v>
      </c>
      <c r="S6172" s="0" t="str">
        <f aca="false">F6172</f>
        <v>0307190602</v>
      </c>
      <c r="T6172" s="0" t="str">
        <f aca="false">G6172</f>
        <v>4</v>
      </c>
      <c r="U6172" s="0" t="n">
        <f aca="false">L6172</f>
        <v>0.92</v>
      </c>
      <c r="V6172" s="0" t="n">
        <f aca="false">K6172</f>
        <v>3</v>
      </c>
      <c r="W6172" s="0" t="n">
        <f aca="false">J6172</f>
        <v>0</v>
      </c>
    </row>
    <row r="6173" customFormat="false" ht="12.8" hidden="false" customHeight="false" outlineLevel="0" collapsed="false">
      <c r="A6173" s="0" t="s">
        <v>74</v>
      </c>
      <c r="B6173" s="0" t="s">
        <v>718</v>
      </c>
      <c r="C6173" s="0" t="s">
        <v>719</v>
      </c>
      <c r="D6173" s="0" t="s">
        <v>42</v>
      </c>
      <c r="E6173" s="0" t="s">
        <v>30</v>
      </c>
      <c r="F6173" s="0" t="s">
        <v>725</v>
      </c>
      <c r="G6173" s="0" t="s">
        <v>1612</v>
      </c>
      <c r="H6173" s="0" t="n">
        <v>2.80410195348837</v>
      </c>
      <c r="I6173" s="0" t="n">
        <v>32.9522419425382</v>
      </c>
      <c r="J6173" s="0" t="n">
        <v>558</v>
      </c>
      <c r="K6173" s="0" t="n">
        <f aca="false">I6173*SUMIFS(syst_chauffage!$H$3:$H$27,syst_chauffage!$B$3:$B$27,D6173,syst_chauffage!$C$3:$C$27,E6173)</f>
        <v>29.7457329535574</v>
      </c>
      <c r="L6173" s="12" t="n">
        <f aca="false">H6173*SUMIFS(syst_chauffage!$K$3:$K$27,syst_chauffage!$B$3:$B$27,D6173,syst_chauffage!$C$3:$C$27,E6173)</f>
        <v>2.49996610303434</v>
      </c>
      <c r="N6173" s="0" t="str">
        <f aca="false">A6173</f>
        <v>Commerce</v>
      </c>
      <c r="O6173" s="0" t="str">
        <f aca="false">B6173</f>
        <v>Commerce de gros</v>
      </c>
      <c r="P6173" s="0" t="str">
        <f aca="false">C6173</f>
        <v>Grand commerce de gros</v>
      </c>
      <c r="Q6173" s="0" t="str">
        <f aca="false">D6173</f>
        <v>Rooftop</v>
      </c>
      <c r="R6173" s="0" t="str">
        <f aca="false">E6173</f>
        <v>Electricité</v>
      </c>
      <c r="S6173" s="0" t="str">
        <f aca="false">F6173</f>
        <v>0307191002</v>
      </c>
      <c r="T6173" s="0" t="str">
        <f aca="false">G6173</f>
        <v>4</v>
      </c>
      <c r="U6173" s="0" t="n">
        <f aca="false">L6173</f>
        <v>2.49996610303434</v>
      </c>
      <c r="V6173" s="0" t="n">
        <f aca="false">K6173</f>
        <v>29.7457329535574</v>
      </c>
      <c r="W6173" s="0" t="n">
        <f aca="false">J6173</f>
        <v>558</v>
      </c>
    </row>
    <row r="6174" customFormat="false" ht="12.8" hidden="false" customHeight="false" outlineLevel="0" collapsed="false">
      <c r="A6174" s="0" t="s">
        <v>74</v>
      </c>
      <c r="B6174" s="0" t="s">
        <v>718</v>
      </c>
      <c r="C6174" s="0" t="s">
        <v>719</v>
      </c>
      <c r="D6174" s="0" t="s">
        <v>51</v>
      </c>
      <c r="E6174" s="0" t="s">
        <v>57</v>
      </c>
      <c r="F6174" s="0" t="s">
        <v>726</v>
      </c>
      <c r="G6174" s="0" t="s">
        <v>1612</v>
      </c>
      <c r="H6174" s="0" t="n">
        <v>1.87478170293782</v>
      </c>
      <c r="I6174" s="0" t="n">
        <v>34.8289789158237</v>
      </c>
      <c r="J6174" s="0" t="n">
        <v>0</v>
      </c>
      <c r="K6174" s="0" t="n">
        <f aca="false">I6174*SUMIFS(syst_chauffage!$H$3:$H$27,syst_chauffage!$B$3:$B$27,D6174,syst_chauffage!$C$3:$C$27,E6174)</f>
        <v>73.797516252932</v>
      </c>
      <c r="L6174" s="12" t="n">
        <f aca="false">H6174*SUMIFS(syst_chauffage!$K$3:$K$27,syst_chauffage!$B$3:$B$27,D6174,syst_chauffage!$C$3:$C$27,E6174)</f>
        <v>1.87478170293782</v>
      </c>
      <c r="N6174" s="0" t="str">
        <f aca="false">A6174</f>
        <v>Commerce</v>
      </c>
      <c r="O6174" s="0" t="str">
        <f aca="false">B6174</f>
        <v>Commerce de gros</v>
      </c>
      <c r="P6174" s="0" t="str">
        <f aca="false">C6174</f>
        <v>Grand commerce de gros</v>
      </c>
      <c r="Q6174" s="0" t="str">
        <f aca="false">D6174</f>
        <v>Autre système centralisé performant</v>
      </c>
      <c r="R6174" s="0" t="str">
        <f aca="false">E6174</f>
        <v>Autres</v>
      </c>
      <c r="S6174" s="0" t="str">
        <f aca="false">F6174</f>
        <v>0307192101</v>
      </c>
      <c r="T6174" s="0" t="str">
        <f aca="false">G6174</f>
        <v>4</v>
      </c>
      <c r="U6174" s="0" t="n">
        <f aca="false">L6174</f>
        <v>1.87478170293782</v>
      </c>
      <c r="V6174" s="0" t="n">
        <f aca="false">K6174</f>
        <v>73.797516252932</v>
      </c>
      <c r="W6174" s="0" t="n">
        <f aca="false">J6174</f>
        <v>0</v>
      </c>
    </row>
    <row r="6175" customFormat="false" ht="12.8" hidden="false" customHeight="false" outlineLevel="0" collapsed="false">
      <c r="A6175" s="0" t="s">
        <v>74</v>
      </c>
      <c r="B6175" s="0" t="s">
        <v>718</v>
      </c>
      <c r="C6175" s="0" t="s">
        <v>719</v>
      </c>
      <c r="D6175" s="0" t="s">
        <v>51</v>
      </c>
      <c r="E6175" s="0" t="s">
        <v>58</v>
      </c>
      <c r="F6175" s="0" t="s">
        <v>727</v>
      </c>
      <c r="G6175" s="0" t="s">
        <v>1612</v>
      </c>
      <c r="H6175" s="0" t="n">
        <v>1.90240581954959</v>
      </c>
      <c r="I6175" s="0" t="n">
        <v>34.7325541666666</v>
      </c>
      <c r="J6175" s="0" t="n">
        <v>765</v>
      </c>
      <c r="K6175" s="0" t="n">
        <f aca="false">I6175*SUMIFS(syst_chauffage!$H$3:$H$27,syst_chauffage!$B$3:$B$27,D6175,syst_chauffage!$C$3:$C$27,E6175)</f>
        <v>74.1192534670958</v>
      </c>
      <c r="L6175" s="12" t="n">
        <f aca="false">H6175*SUMIFS(syst_chauffage!$K$3:$K$27,syst_chauffage!$B$3:$B$27,D6175,syst_chauffage!$C$3:$C$27,E6175)</f>
        <v>1.90240581954959</v>
      </c>
      <c r="N6175" s="0" t="str">
        <f aca="false">A6175</f>
        <v>Commerce</v>
      </c>
      <c r="O6175" s="0" t="str">
        <f aca="false">B6175</f>
        <v>Commerce de gros</v>
      </c>
      <c r="P6175" s="0" t="str">
        <f aca="false">C6175</f>
        <v>Grand commerce de gros</v>
      </c>
      <c r="Q6175" s="0" t="str">
        <f aca="false">D6175</f>
        <v>Autre système centralisé performant</v>
      </c>
      <c r="R6175" s="0" t="str">
        <f aca="false">E6175</f>
        <v>Urbain</v>
      </c>
      <c r="S6175" s="0" t="str">
        <f aca="false">F6175</f>
        <v>0307192106</v>
      </c>
      <c r="T6175" s="0" t="str">
        <f aca="false">G6175</f>
        <v>4</v>
      </c>
      <c r="U6175" s="0" t="n">
        <f aca="false">L6175</f>
        <v>1.90240581954959</v>
      </c>
      <c r="V6175" s="0" t="n">
        <f aca="false">K6175</f>
        <v>74.1192534670958</v>
      </c>
      <c r="W6175" s="0" t="n">
        <f aca="false">J6175</f>
        <v>765</v>
      </c>
    </row>
    <row r="6176" customFormat="false" ht="12.8" hidden="false" customHeight="false" outlineLevel="0" collapsed="false">
      <c r="A6176" s="0" t="s">
        <v>74</v>
      </c>
      <c r="B6176" s="0" t="s">
        <v>718</v>
      </c>
      <c r="C6176" s="0" t="s">
        <v>719</v>
      </c>
      <c r="D6176" s="0" t="s">
        <v>27</v>
      </c>
      <c r="E6176" s="0" t="s">
        <v>23</v>
      </c>
      <c r="F6176" s="0" t="s">
        <v>728</v>
      </c>
      <c r="G6176" s="0" t="s">
        <v>1612</v>
      </c>
      <c r="H6176" s="0" t="n">
        <v>0.761583138885597</v>
      </c>
      <c r="I6176" s="0" t="n">
        <v>10.0509521567137</v>
      </c>
      <c r="J6176" s="0" t="n">
        <v>693</v>
      </c>
      <c r="K6176" s="0" t="n">
        <f aca="false">I6176*SUMIFS(syst_chauffage!$H$3:$H$27,syst_chauffage!$B$3:$B$27,D6176,syst_chauffage!$C$3:$C$27,E6176)</f>
        <v>25.774693295332</v>
      </c>
      <c r="L6176" s="12" t="n">
        <f aca="false">H6176*SUMIFS(syst_chauffage!$K$3:$K$27,syst_chauffage!$B$3:$B$27,D6176,syst_chauffage!$C$3:$C$27,E6176)</f>
        <v>0.761583138885597</v>
      </c>
      <c r="N6176" s="0" t="str">
        <f aca="false">A6176</f>
        <v>Commerce</v>
      </c>
      <c r="O6176" s="0" t="str">
        <f aca="false">B6176</f>
        <v>Commerce de gros</v>
      </c>
      <c r="P6176" s="0" t="str">
        <f aca="false">C6176</f>
        <v>Grand commerce de gros</v>
      </c>
      <c r="Q6176" s="0" t="str">
        <f aca="false">D6176</f>
        <v>Chaudière condensation fioul</v>
      </c>
      <c r="R6176" s="0" t="str">
        <f aca="false">E6176</f>
        <v>Fioul</v>
      </c>
      <c r="S6176" s="0" t="str">
        <f aca="false">F6176</f>
        <v>0307192303</v>
      </c>
      <c r="T6176" s="0" t="str">
        <f aca="false">G6176</f>
        <v>4</v>
      </c>
      <c r="U6176" s="0" t="n">
        <f aca="false">L6176</f>
        <v>0.761583138885597</v>
      </c>
      <c r="V6176" s="0" t="n">
        <f aca="false">K6176</f>
        <v>25.774693295332</v>
      </c>
      <c r="W6176" s="0" t="n">
        <f aca="false">J6176</f>
        <v>693</v>
      </c>
    </row>
    <row r="6177" customFormat="false" ht="12.8" hidden="false" customHeight="false" outlineLevel="0" collapsed="false">
      <c r="A6177" s="0" t="s">
        <v>74</v>
      </c>
      <c r="B6177" s="0" t="s">
        <v>718</v>
      </c>
      <c r="C6177" s="0" t="s">
        <v>719</v>
      </c>
      <c r="D6177" s="0" t="s">
        <v>18</v>
      </c>
      <c r="E6177" s="0" t="s">
        <v>14</v>
      </c>
      <c r="F6177" s="0" t="s">
        <v>729</v>
      </c>
      <c r="G6177" s="0" t="s">
        <v>1612</v>
      </c>
      <c r="H6177" s="0" t="n">
        <v>0.989367103465403</v>
      </c>
      <c r="I6177" s="0" t="n">
        <v>7.5558956650813</v>
      </c>
      <c r="J6177" s="0" t="n">
        <v>693</v>
      </c>
      <c r="K6177" s="0" t="n">
        <f aca="false">I6177*SUMIFS(syst_chauffage!$H$3:$H$27,syst_chauffage!$B$3:$B$27,D6177,syst_chauffage!$C$3:$C$27,E6177)</f>
        <v>20.5892786302399</v>
      </c>
      <c r="L6177" s="12" t="n">
        <f aca="false">H6177*SUMIFS(syst_chauffage!$K$3:$K$27,syst_chauffage!$B$3:$B$27,D6177,syst_chauffage!$C$3:$C$27,E6177)</f>
        <v>0.961117596045209</v>
      </c>
      <c r="N6177" s="0" t="str">
        <f aca="false">A6177</f>
        <v>Commerce</v>
      </c>
      <c r="O6177" s="0" t="str">
        <f aca="false">B6177</f>
        <v>Commerce de gros</v>
      </c>
      <c r="P6177" s="0" t="str">
        <f aca="false">C6177</f>
        <v>Grand commerce de gros</v>
      </c>
      <c r="Q6177" s="0" t="str">
        <f aca="false">D6177</f>
        <v>Chaudière condensation gaz</v>
      </c>
      <c r="R6177" s="0" t="str">
        <f aca="false">E6177</f>
        <v>Gaz</v>
      </c>
      <c r="S6177" s="0" t="str">
        <f aca="false">F6177</f>
        <v>0307192404</v>
      </c>
      <c r="T6177" s="0" t="str">
        <f aca="false">G6177</f>
        <v>4</v>
      </c>
      <c r="U6177" s="0" t="n">
        <f aca="false">L6177</f>
        <v>0.961117596045209</v>
      </c>
      <c r="V6177" s="0" t="n">
        <f aca="false">K6177</f>
        <v>20.5892786302399</v>
      </c>
      <c r="W6177" s="0" t="n">
        <f aca="false">J6177</f>
        <v>693</v>
      </c>
    </row>
    <row r="6178" customFormat="false" ht="12.8" hidden="false" customHeight="false" outlineLevel="0" collapsed="false">
      <c r="A6178" s="0" t="s">
        <v>74</v>
      </c>
      <c r="B6178" s="0" t="s">
        <v>718</v>
      </c>
      <c r="C6178" s="0" t="s">
        <v>719</v>
      </c>
      <c r="D6178" s="0" t="s">
        <v>32</v>
      </c>
      <c r="E6178" s="0" t="s">
        <v>30</v>
      </c>
      <c r="F6178" s="0" t="s">
        <v>730</v>
      </c>
      <c r="G6178" s="0" t="s">
        <v>1612</v>
      </c>
      <c r="H6178" s="0" t="n">
        <v>1</v>
      </c>
      <c r="I6178" s="0" t="n">
        <v>12</v>
      </c>
      <c r="J6178" s="0" t="n">
        <v>0</v>
      </c>
      <c r="K6178" s="0" t="n">
        <f aca="false">I6178*SUMIFS(syst_chauffage!$H$3:$H$27,syst_chauffage!$B$3:$B$27,D6178,syst_chauffage!$C$3:$C$27,E6178)</f>
        <v>12</v>
      </c>
      <c r="L6178" s="12" t="n">
        <f aca="false">H6178*SUMIFS(syst_chauffage!$K$3:$K$27,syst_chauffage!$B$3:$B$27,D6178,syst_chauffage!$C$3:$C$27,E6178)</f>
        <v>1</v>
      </c>
      <c r="N6178" s="0" t="str">
        <f aca="false">A6178</f>
        <v>Commerce</v>
      </c>
      <c r="O6178" s="0" t="str">
        <f aca="false">B6178</f>
        <v>Commerce de gros</v>
      </c>
      <c r="P6178" s="0" t="str">
        <f aca="false">C6178</f>
        <v>Grand commerce de gros</v>
      </c>
      <c r="Q6178" s="0" t="str">
        <f aca="false">D6178</f>
        <v>Electrique direct performant</v>
      </c>
      <c r="R6178" s="0" t="str">
        <f aca="false">E6178</f>
        <v>Electricité</v>
      </c>
      <c r="S6178" s="0" t="str">
        <f aca="false">F6178</f>
        <v>0307192602</v>
      </c>
      <c r="T6178" s="0" t="str">
        <f aca="false">G6178</f>
        <v>4</v>
      </c>
      <c r="U6178" s="0" t="n">
        <f aca="false">L6178</f>
        <v>1</v>
      </c>
      <c r="V6178" s="0" t="n">
        <f aca="false">K6178</f>
        <v>12</v>
      </c>
      <c r="W6178" s="0" t="n">
        <f aca="false">J6178</f>
        <v>0</v>
      </c>
    </row>
    <row r="6179" customFormat="false" ht="12.8" hidden="false" customHeight="false" outlineLevel="0" collapsed="false">
      <c r="A6179" s="0" t="s">
        <v>74</v>
      </c>
      <c r="B6179" s="0" t="s">
        <v>718</v>
      </c>
      <c r="C6179" s="0" t="s">
        <v>719</v>
      </c>
      <c r="D6179" s="0" t="s">
        <v>46</v>
      </c>
      <c r="E6179" s="0" t="s">
        <v>30</v>
      </c>
      <c r="F6179" s="0" t="s">
        <v>731</v>
      </c>
      <c r="G6179" s="0" t="s">
        <v>1612</v>
      </c>
      <c r="H6179" s="0" t="n">
        <v>3.32861023255814</v>
      </c>
      <c r="I6179" s="0" t="n">
        <v>39.2288594554026</v>
      </c>
      <c r="J6179" s="0" t="n">
        <v>603</v>
      </c>
      <c r="K6179" s="0" t="n">
        <f aca="false">I6179*SUMIFS(syst_chauffage!$H$3:$H$27,syst_chauffage!$B$3:$B$27,D6179,syst_chauffage!$C$3:$C$27,E6179)</f>
        <v>68.0584418030746</v>
      </c>
      <c r="L6179" s="12" t="n">
        <f aca="false">H6179*SUMIFS(syst_chauffage!$K$3:$K$27,syst_chauffage!$B$3:$B$27,D6179,syst_chauffage!$C$3:$C$27,E6179)</f>
        <v>3.00077723502174</v>
      </c>
      <c r="N6179" s="0" t="str">
        <f aca="false">A6179</f>
        <v>Commerce</v>
      </c>
      <c r="O6179" s="0" t="str">
        <f aca="false">B6179</f>
        <v>Commerce de gros</v>
      </c>
      <c r="P6179" s="0" t="str">
        <f aca="false">C6179</f>
        <v>Grand commerce de gros</v>
      </c>
      <c r="Q6179" s="0" t="str">
        <f aca="false">D6179</f>
        <v>Rooftop performant</v>
      </c>
      <c r="R6179" s="0" t="str">
        <f aca="false">E6179</f>
        <v>Electricité</v>
      </c>
      <c r="S6179" s="0" t="str">
        <f aca="false">F6179</f>
        <v>0307193002</v>
      </c>
      <c r="T6179" s="0" t="str">
        <f aca="false">G6179</f>
        <v>4</v>
      </c>
      <c r="U6179" s="0" t="n">
        <f aca="false">L6179</f>
        <v>3.00077723502174</v>
      </c>
      <c r="V6179" s="0" t="n">
        <f aca="false">K6179</f>
        <v>68.0584418030746</v>
      </c>
      <c r="W6179" s="0" t="n">
        <f aca="false">J6179</f>
        <v>603</v>
      </c>
    </row>
    <row r="6180" customFormat="false" ht="12.8" hidden="false" customHeight="false" outlineLevel="0" collapsed="false">
      <c r="A6180" s="0" t="s">
        <v>74</v>
      </c>
      <c r="B6180" s="0" t="s">
        <v>718</v>
      </c>
      <c r="C6180" s="0" t="s">
        <v>732</v>
      </c>
      <c r="D6180" s="0" t="s">
        <v>19</v>
      </c>
      <c r="E6180" s="0" t="s">
        <v>57</v>
      </c>
      <c r="F6180" s="0" t="s">
        <v>733</v>
      </c>
      <c r="G6180" s="0" t="s">
        <v>1612</v>
      </c>
      <c r="H6180" s="0" t="n">
        <v>1.62009191812145</v>
      </c>
      <c r="I6180" s="0" t="n">
        <v>29.6428444957376</v>
      </c>
      <c r="J6180" s="0" t="n">
        <v>0</v>
      </c>
      <c r="K6180" s="0" t="n">
        <f aca="false">I6180*SUMIFS(syst_chauffage!$H$3:$H$27,syst_chauffage!$B$3:$B$27,D6180,syst_chauffage!$C$3:$C$27,E6180)</f>
        <v>41.2769695025973</v>
      </c>
      <c r="L6180" s="12" t="n">
        <f aca="false">H6180*SUMIFS(syst_chauffage!$K$3:$K$27,syst_chauffage!$B$3:$B$27,D6180,syst_chauffage!$C$3:$C$27,E6180)</f>
        <v>1.62009191812145</v>
      </c>
      <c r="N6180" s="0" t="str">
        <f aca="false">A6180</f>
        <v>Commerce</v>
      </c>
      <c r="O6180" s="0" t="str">
        <f aca="false">B6180</f>
        <v>Commerce de gros</v>
      </c>
      <c r="P6180" s="0" t="str">
        <f aca="false">C6180</f>
        <v>Petit commerce de gros</v>
      </c>
      <c r="Q6180" s="0" t="str">
        <f aca="false">D6180</f>
        <v>Autre système centralisé</v>
      </c>
      <c r="R6180" s="0" t="str">
        <f aca="false">E6180</f>
        <v>Autres</v>
      </c>
      <c r="S6180" s="0" t="str">
        <f aca="false">F6180</f>
        <v>0307660101</v>
      </c>
      <c r="T6180" s="0" t="str">
        <f aca="false">G6180</f>
        <v>4</v>
      </c>
      <c r="U6180" s="0" t="n">
        <f aca="false">L6180</f>
        <v>1.62009191812145</v>
      </c>
      <c r="V6180" s="0" t="n">
        <f aca="false">K6180</f>
        <v>41.2769695025973</v>
      </c>
      <c r="W6180" s="0" t="n">
        <f aca="false">J6180</f>
        <v>0</v>
      </c>
    </row>
    <row r="6181" customFormat="false" ht="12.8" hidden="false" customHeight="false" outlineLevel="0" collapsed="false">
      <c r="A6181" s="0" t="s">
        <v>74</v>
      </c>
      <c r="B6181" s="0" t="s">
        <v>718</v>
      </c>
      <c r="C6181" s="0" t="s">
        <v>732</v>
      </c>
      <c r="D6181" s="0" t="s">
        <v>19</v>
      </c>
      <c r="E6181" s="0" t="s">
        <v>58</v>
      </c>
      <c r="F6181" s="0" t="s">
        <v>734</v>
      </c>
      <c r="G6181" s="0" t="s">
        <v>1612</v>
      </c>
      <c r="H6181" s="0" t="n">
        <v>1.62990400346462</v>
      </c>
      <c r="I6181" s="0" t="n">
        <v>29.3484948378216</v>
      </c>
      <c r="J6181" s="0" t="n">
        <v>765</v>
      </c>
      <c r="K6181" s="0" t="n">
        <f aca="false">I6181*SUMIFS(syst_chauffage!$H$3:$H$27,syst_chauffage!$B$3:$B$27,D6181,syst_chauffage!$C$3:$C$27,E6181)</f>
        <v>48.2767945546436</v>
      </c>
      <c r="L6181" s="12" t="n">
        <f aca="false">H6181*SUMIFS(syst_chauffage!$K$3:$K$27,syst_chauffage!$B$3:$B$27,D6181,syst_chauffage!$C$3:$C$27,E6181)</f>
        <v>1.62990400346462</v>
      </c>
      <c r="N6181" s="0" t="str">
        <f aca="false">A6181</f>
        <v>Commerce</v>
      </c>
      <c r="O6181" s="0" t="str">
        <f aca="false">B6181</f>
        <v>Commerce de gros</v>
      </c>
      <c r="P6181" s="0" t="str">
        <f aca="false">C6181</f>
        <v>Petit commerce de gros</v>
      </c>
      <c r="Q6181" s="0" t="str">
        <f aca="false">D6181</f>
        <v>Autre système centralisé</v>
      </c>
      <c r="R6181" s="0" t="str">
        <f aca="false">E6181</f>
        <v>Urbain</v>
      </c>
      <c r="S6181" s="0" t="str">
        <f aca="false">F6181</f>
        <v>0307660106</v>
      </c>
      <c r="T6181" s="0" t="str">
        <f aca="false">G6181</f>
        <v>4</v>
      </c>
      <c r="U6181" s="0" t="n">
        <f aca="false">L6181</f>
        <v>1.62990400346462</v>
      </c>
      <c r="V6181" s="0" t="n">
        <f aca="false">K6181</f>
        <v>48.2767945546436</v>
      </c>
      <c r="W6181" s="0" t="n">
        <f aca="false">J6181</f>
        <v>765</v>
      </c>
    </row>
    <row r="6182" customFormat="false" ht="12.8" hidden="false" customHeight="false" outlineLevel="0" collapsed="false">
      <c r="A6182" s="0" t="s">
        <v>74</v>
      </c>
      <c r="B6182" s="0" t="s">
        <v>718</v>
      </c>
      <c r="C6182" s="0" t="s">
        <v>732</v>
      </c>
      <c r="D6182" s="0" t="s">
        <v>22</v>
      </c>
      <c r="E6182" s="0" t="s">
        <v>23</v>
      </c>
      <c r="F6182" s="0" t="s">
        <v>735</v>
      </c>
      <c r="G6182" s="0" t="s">
        <v>1612</v>
      </c>
      <c r="H6182" s="0" t="n">
        <v>0.689377907802488</v>
      </c>
      <c r="I6182" s="0" t="n">
        <v>12.3781828427651</v>
      </c>
      <c r="J6182" s="0" t="n">
        <v>0</v>
      </c>
      <c r="K6182" s="0" t="n">
        <f aca="false">I6182*SUMIFS(syst_chauffage!$H$3:$H$27,syst_chauffage!$B$3:$B$27,D6182,syst_chauffage!$C$3:$C$27,E6182)</f>
        <v>21.7982585970376</v>
      </c>
      <c r="L6182" s="12" t="n">
        <f aca="false">H6182*SUMIFS(syst_chauffage!$K$3:$K$27,syst_chauffage!$B$3:$B$27,D6182,syst_chauffage!$C$3:$C$27,E6182)</f>
        <v>0.689377907802488</v>
      </c>
      <c r="N6182" s="0" t="str">
        <f aca="false">A6182</f>
        <v>Commerce</v>
      </c>
      <c r="O6182" s="0" t="str">
        <f aca="false">B6182</f>
        <v>Commerce de gros</v>
      </c>
      <c r="P6182" s="0" t="str">
        <f aca="false">C6182</f>
        <v>Petit commerce de gros</v>
      </c>
      <c r="Q6182" s="0" t="str">
        <f aca="false">D6182</f>
        <v>Chaudière fioul</v>
      </c>
      <c r="R6182" s="0" t="str">
        <f aca="false">E6182</f>
        <v>Fioul</v>
      </c>
      <c r="S6182" s="0" t="str">
        <f aca="false">F6182</f>
        <v>0307660303</v>
      </c>
      <c r="T6182" s="0" t="str">
        <f aca="false">G6182</f>
        <v>4</v>
      </c>
      <c r="U6182" s="0" t="n">
        <f aca="false">L6182</f>
        <v>0.689377907802488</v>
      </c>
      <c r="V6182" s="0" t="n">
        <f aca="false">K6182</f>
        <v>21.7982585970376</v>
      </c>
      <c r="W6182" s="0" t="n">
        <f aca="false">J6182</f>
        <v>0</v>
      </c>
    </row>
    <row r="6183" customFormat="false" ht="12.8" hidden="false" customHeight="false" outlineLevel="0" collapsed="false">
      <c r="A6183" s="0" t="s">
        <v>74</v>
      </c>
      <c r="B6183" s="0" t="s">
        <v>718</v>
      </c>
      <c r="C6183" s="0" t="s">
        <v>732</v>
      </c>
      <c r="D6183" s="0" t="s">
        <v>13</v>
      </c>
      <c r="E6183" s="0" t="s">
        <v>14</v>
      </c>
      <c r="F6183" s="0" t="s">
        <v>736</v>
      </c>
      <c r="G6183" s="0" t="s">
        <v>1612</v>
      </c>
      <c r="H6183" s="0" t="n">
        <v>0.780741935948798</v>
      </c>
      <c r="I6183" s="0" t="n">
        <v>9.19192709965043</v>
      </c>
      <c r="J6183" s="0" t="n">
        <v>363</v>
      </c>
      <c r="K6183" s="0" t="n">
        <f aca="false">I6183*SUMIFS(syst_chauffage!$H$3:$H$27,syst_chauffage!$B$3:$B$27,D6183,syst_chauffage!$C$3:$C$27,E6183)</f>
        <v>18.5639400166622</v>
      </c>
      <c r="L6183" s="12" t="n">
        <f aca="false">H6183*SUMIFS(syst_chauffage!$K$3:$K$27,syst_chauffage!$B$3:$B$27,D6183,syst_chauffage!$C$3:$C$27,E6183)</f>
        <v>0.780741935948798</v>
      </c>
      <c r="N6183" s="0" t="str">
        <f aca="false">A6183</f>
        <v>Commerce</v>
      </c>
      <c r="O6183" s="0" t="str">
        <f aca="false">B6183</f>
        <v>Commerce de gros</v>
      </c>
      <c r="P6183" s="0" t="str">
        <f aca="false">C6183</f>
        <v>Petit commerce de gros</v>
      </c>
      <c r="Q6183" s="0" t="str">
        <f aca="false">D6183</f>
        <v>Chaudière gaz</v>
      </c>
      <c r="R6183" s="0" t="str">
        <f aca="false">E6183</f>
        <v>Gaz</v>
      </c>
      <c r="S6183" s="0" t="str">
        <f aca="false">F6183</f>
        <v>0307660404</v>
      </c>
      <c r="T6183" s="0" t="str">
        <f aca="false">G6183</f>
        <v>4</v>
      </c>
      <c r="U6183" s="0" t="n">
        <f aca="false">L6183</f>
        <v>0.780741935948798</v>
      </c>
      <c r="V6183" s="0" t="n">
        <f aca="false">K6183</f>
        <v>18.5639400166622</v>
      </c>
      <c r="W6183" s="0" t="n">
        <f aca="false">J6183</f>
        <v>363</v>
      </c>
    </row>
    <row r="6184" customFormat="false" ht="12.8" hidden="false" customHeight="false" outlineLevel="0" collapsed="false">
      <c r="A6184" s="0" t="s">
        <v>74</v>
      </c>
      <c r="B6184" s="0" t="s">
        <v>718</v>
      </c>
      <c r="C6184" s="0" t="s">
        <v>732</v>
      </c>
      <c r="D6184" s="0" t="s">
        <v>29</v>
      </c>
      <c r="E6184" s="0" t="s">
        <v>30</v>
      </c>
      <c r="F6184" s="0" t="s">
        <v>737</v>
      </c>
      <c r="G6184" s="0" t="s">
        <v>1612</v>
      </c>
      <c r="H6184" s="0" t="n">
        <v>0.92</v>
      </c>
      <c r="I6184" s="0" t="n">
        <v>10.4</v>
      </c>
      <c r="J6184" s="0" t="n">
        <v>0</v>
      </c>
      <c r="K6184" s="0" t="n">
        <f aca="false">I6184*SUMIFS(syst_chauffage!$H$3:$H$27,syst_chauffage!$B$3:$B$27,D6184,syst_chauffage!$C$3:$C$27,E6184)</f>
        <v>3</v>
      </c>
      <c r="L6184" s="12" t="n">
        <f aca="false">H6184*SUMIFS(syst_chauffage!$K$3:$K$27,syst_chauffage!$B$3:$B$27,D6184,syst_chauffage!$C$3:$C$27,E6184)</f>
        <v>0.92</v>
      </c>
      <c r="N6184" s="0" t="str">
        <f aca="false">A6184</f>
        <v>Commerce</v>
      </c>
      <c r="O6184" s="0" t="str">
        <f aca="false">B6184</f>
        <v>Commerce de gros</v>
      </c>
      <c r="P6184" s="0" t="str">
        <f aca="false">C6184</f>
        <v>Petit commerce de gros</v>
      </c>
      <c r="Q6184" s="0" t="str">
        <f aca="false">D6184</f>
        <v>Electrique direct</v>
      </c>
      <c r="R6184" s="0" t="str">
        <f aca="false">E6184</f>
        <v>Electricité</v>
      </c>
      <c r="S6184" s="0" t="str">
        <f aca="false">F6184</f>
        <v>0307660602</v>
      </c>
      <c r="T6184" s="0" t="str">
        <f aca="false">G6184</f>
        <v>4</v>
      </c>
      <c r="U6184" s="0" t="n">
        <f aca="false">L6184</f>
        <v>0.92</v>
      </c>
      <c r="V6184" s="0" t="n">
        <f aca="false">K6184</f>
        <v>3</v>
      </c>
      <c r="W6184" s="0" t="n">
        <f aca="false">J6184</f>
        <v>0</v>
      </c>
    </row>
    <row r="6185" customFormat="false" ht="12.8" hidden="false" customHeight="false" outlineLevel="0" collapsed="false">
      <c r="A6185" s="0" t="s">
        <v>74</v>
      </c>
      <c r="B6185" s="0" t="s">
        <v>718</v>
      </c>
      <c r="C6185" s="0" t="s">
        <v>732</v>
      </c>
      <c r="D6185" s="0" t="s">
        <v>42</v>
      </c>
      <c r="E6185" s="0" t="s">
        <v>30</v>
      </c>
      <c r="F6185" s="0" t="s">
        <v>738</v>
      </c>
      <c r="G6185" s="0" t="s">
        <v>1612</v>
      </c>
      <c r="H6185" s="0" t="n">
        <v>2.80410195348837</v>
      </c>
      <c r="I6185" s="0" t="n">
        <v>33.676243481301</v>
      </c>
      <c r="J6185" s="0" t="n">
        <v>675</v>
      </c>
      <c r="K6185" s="0" t="n">
        <f aca="false">I6185*SUMIFS(syst_chauffage!$H$3:$H$27,syst_chauffage!$B$3:$B$27,D6185,syst_chauffage!$C$3:$C$27,E6185)</f>
        <v>30.399283521302</v>
      </c>
      <c r="L6185" s="12" t="n">
        <f aca="false">H6185*SUMIFS(syst_chauffage!$K$3:$K$27,syst_chauffage!$B$3:$B$27,D6185,syst_chauffage!$C$3:$C$27,E6185)</f>
        <v>2.49996610303434</v>
      </c>
      <c r="N6185" s="0" t="str">
        <f aca="false">A6185</f>
        <v>Commerce</v>
      </c>
      <c r="O6185" s="0" t="str">
        <f aca="false">B6185</f>
        <v>Commerce de gros</v>
      </c>
      <c r="P6185" s="0" t="str">
        <f aca="false">C6185</f>
        <v>Petit commerce de gros</v>
      </c>
      <c r="Q6185" s="0" t="str">
        <f aca="false">D6185</f>
        <v>Rooftop</v>
      </c>
      <c r="R6185" s="0" t="str">
        <f aca="false">E6185</f>
        <v>Electricité</v>
      </c>
      <c r="S6185" s="0" t="str">
        <f aca="false">F6185</f>
        <v>0307661002</v>
      </c>
      <c r="T6185" s="0" t="str">
        <f aca="false">G6185</f>
        <v>4</v>
      </c>
      <c r="U6185" s="0" t="n">
        <f aca="false">L6185</f>
        <v>2.49996610303434</v>
      </c>
      <c r="V6185" s="0" t="n">
        <f aca="false">K6185</f>
        <v>30.399283521302</v>
      </c>
      <c r="W6185" s="0" t="n">
        <f aca="false">J6185</f>
        <v>675</v>
      </c>
    </row>
    <row r="6186" customFormat="false" ht="12.8" hidden="false" customHeight="false" outlineLevel="0" collapsed="false">
      <c r="A6186" s="0" t="s">
        <v>74</v>
      </c>
      <c r="B6186" s="0" t="s">
        <v>718</v>
      </c>
      <c r="C6186" s="0" t="s">
        <v>732</v>
      </c>
      <c r="D6186" s="0" t="s">
        <v>51</v>
      </c>
      <c r="E6186" s="0" t="s">
        <v>57</v>
      </c>
      <c r="F6186" s="0" t="s">
        <v>739</v>
      </c>
      <c r="G6186" s="0" t="s">
        <v>1612</v>
      </c>
      <c r="H6186" s="0" t="n">
        <v>1.86933682860167</v>
      </c>
      <c r="I6186" s="0" t="n">
        <v>35.2891005901638</v>
      </c>
      <c r="J6186" s="0" t="n">
        <v>0</v>
      </c>
      <c r="K6186" s="0" t="n">
        <f aca="false">I6186*SUMIFS(syst_chauffage!$H$3:$H$27,syst_chauffage!$B$3:$B$27,D6186,syst_chauffage!$C$3:$C$27,E6186)</f>
        <v>74.7724468365275</v>
      </c>
      <c r="L6186" s="12" t="n">
        <f aca="false">H6186*SUMIFS(syst_chauffage!$K$3:$K$27,syst_chauffage!$B$3:$B$27,D6186,syst_chauffage!$C$3:$C$27,E6186)</f>
        <v>1.86933682860167</v>
      </c>
      <c r="N6186" s="0" t="str">
        <f aca="false">A6186</f>
        <v>Commerce</v>
      </c>
      <c r="O6186" s="0" t="str">
        <f aca="false">B6186</f>
        <v>Commerce de gros</v>
      </c>
      <c r="P6186" s="0" t="str">
        <f aca="false">C6186</f>
        <v>Petit commerce de gros</v>
      </c>
      <c r="Q6186" s="0" t="str">
        <f aca="false">D6186</f>
        <v>Autre système centralisé performant</v>
      </c>
      <c r="R6186" s="0" t="str">
        <f aca="false">E6186</f>
        <v>Autres</v>
      </c>
      <c r="S6186" s="0" t="str">
        <f aca="false">F6186</f>
        <v>0307662101</v>
      </c>
      <c r="T6186" s="0" t="str">
        <f aca="false">G6186</f>
        <v>4</v>
      </c>
      <c r="U6186" s="0" t="n">
        <f aca="false">L6186</f>
        <v>1.86933682860167</v>
      </c>
      <c r="V6186" s="0" t="n">
        <f aca="false">K6186</f>
        <v>74.7724468365275</v>
      </c>
      <c r="W6186" s="0" t="n">
        <f aca="false">J6186</f>
        <v>0</v>
      </c>
    </row>
    <row r="6187" customFormat="false" ht="12.8" hidden="false" customHeight="false" outlineLevel="0" collapsed="false">
      <c r="A6187" s="0" t="s">
        <v>74</v>
      </c>
      <c r="B6187" s="0" t="s">
        <v>718</v>
      </c>
      <c r="C6187" s="0" t="s">
        <v>732</v>
      </c>
      <c r="D6187" s="0" t="s">
        <v>51</v>
      </c>
      <c r="E6187" s="0" t="s">
        <v>58</v>
      </c>
      <c r="F6187" s="0" t="s">
        <v>740</v>
      </c>
      <c r="G6187" s="0" t="s">
        <v>1612</v>
      </c>
      <c r="H6187" s="0" t="n">
        <v>1.8806584655361</v>
      </c>
      <c r="I6187" s="0" t="n">
        <v>34.93868433074</v>
      </c>
      <c r="J6187" s="0" t="n">
        <v>765</v>
      </c>
      <c r="K6187" s="0" t="n">
        <f aca="false">I6187*SUMIFS(syst_chauffage!$H$3:$H$27,syst_chauffage!$B$3:$B$27,D6187,syst_chauffage!$C$3:$C$27,E6187)</f>
        <v>74.5591351355978</v>
      </c>
      <c r="L6187" s="12" t="n">
        <f aca="false">H6187*SUMIFS(syst_chauffage!$K$3:$K$27,syst_chauffage!$B$3:$B$27,D6187,syst_chauffage!$C$3:$C$27,E6187)</f>
        <v>1.8806584655361</v>
      </c>
      <c r="N6187" s="0" t="str">
        <f aca="false">A6187</f>
        <v>Commerce</v>
      </c>
      <c r="O6187" s="0" t="str">
        <f aca="false">B6187</f>
        <v>Commerce de gros</v>
      </c>
      <c r="P6187" s="0" t="str">
        <f aca="false">C6187</f>
        <v>Petit commerce de gros</v>
      </c>
      <c r="Q6187" s="0" t="str">
        <f aca="false">D6187</f>
        <v>Autre système centralisé performant</v>
      </c>
      <c r="R6187" s="0" t="str">
        <f aca="false">E6187</f>
        <v>Urbain</v>
      </c>
      <c r="S6187" s="0" t="str">
        <f aca="false">F6187</f>
        <v>0307662106</v>
      </c>
      <c r="T6187" s="0" t="str">
        <f aca="false">G6187</f>
        <v>4</v>
      </c>
      <c r="U6187" s="0" t="n">
        <f aca="false">L6187</f>
        <v>1.8806584655361</v>
      </c>
      <c r="V6187" s="0" t="n">
        <f aca="false">K6187</f>
        <v>74.5591351355978</v>
      </c>
      <c r="W6187" s="0" t="n">
        <f aca="false">J6187</f>
        <v>765</v>
      </c>
    </row>
    <row r="6188" customFormat="false" ht="12.8" hidden="false" customHeight="false" outlineLevel="0" collapsed="false">
      <c r="A6188" s="0" t="s">
        <v>74</v>
      </c>
      <c r="B6188" s="0" t="s">
        <v>718</v>
      </c>
      <c r="C6188" s="0" t="s">
        <v>732</v>
      </c>
      <c r="D6188" s="0" t="s">
        <v>27</v>
      </c>
      <c r="E6188" s="0" t="s">
        <v>23</v>
      </c>
      <c r="F6188" s="0" t="s">
        <v>741</v>
      </c>
      <c r="G6188" s="0" t="s">
        <v>1612</v>
      </c>
      <c r="H6188" s="0" t="n">
        <v>0.761583138885597</v>
      </c>
      <c r="I6188" s="0" t="n">
        <v>14.7359319556727</v>
      </c>
      <c r="J6188" s="0" t="n">
        <v>836</v>
      </c>
      <c r="K6188" s="0" t="n">
        <f aca="false">I6188*SUMIFS(syst_chauffage!$H$3:$H$27,syst_chauffage!$B$3:$B$27,D6188,syst_chauffage!$C$3:$C$27,E6188)</f>
        <v>37.7888702141163</v>
      </c>
      <c r="L6188" s="12" t="n">
        <f aca="false">H6188*SUMIFS(syst_chauffage!$K$3:$K$27,syst_chauffage!$B$3:$B$27,D6188,syst_chauffage!$C$3:$C$27,E6188)</f>
        <v>0.761583138885597</v>
      </c>
      <c r="N6188" s="0" t="str">
        <f aca="false">A6188</f>
        <v>Commerce</v>
      </c>
      <c r="O6188" s="0" t="str">
        <f aca="false">B6188</f>
        <v>Commerce de gros</v>
      </c>
      <c r="P6188" s="0" t="str">
        <f aca="false">C6188</f>
        <v>Petit commerce de gros</v>
      </c>
      <c r="Q6188" s="0" t="str">
        <f aca="false">D6188</f>
        <v>Chaudière condensation fioul</v>
      </c>
      <c r="R6188" s="0" t="str">
        <f aca="false">E6188</f>
        <v>Fioul</v>
      </c>
      <c r="S6188" s="0" t="str">
        <f aca="false">F6188</f>
        <v>0307662303</v>
      </c>
      <c r="T6188" s="0" t="str">
        <f aca="false">G6188</f>
        <v>4</v>
      </c>
      <c r="U6188" s="0" t="n">
        <f aca="false">L6188</f>
        <v>0.761583138885597</v>
      </c>
      <c r="V6188" s="0" t="n">
        <f aca="false">K6188</f>
        <v>37.7888702141163</v>
      </c>
      <c r="W6188" s="0" t="n">
        <f aca="false">J6188</f>
        <v>836</v>
      </c>
    </row>
    <row r="6189" customFormat="false" ht="12.8" hidden="false" customHeight="false" outlineLevel="0" collapsed="false">
      <c r="A6189" s="0" t="s">
        <v>74</v>
      </c>
      <c r="B6189" s="0" t="s">
        <v>718</v>
      </c>
      <c r="C6189" s="0" t="s">
        <v>732</v>
      </c>
      <c r="D6189" s="0" t="s">
        <v>18</v>
      </c>
      <c r="E6189" s="0" t="s">
        <v>14</v>
      </c>
      <c r="F6189" s="0" t="s">
        <v>742</v>
      </c>
      <c r="G6189" s="0" t="s">
        <v>1612</v>
      </c>
      <c r="H6189" s="0" t="n">
        <v>0.989367103465403</v>
      </c>
      <c r="I6189" s="0" t="n">
        <v>10.9427703567267</v>
      </c>
      <c r="J6189" s="0" t="n">
        <v>836</v>
      </c>
      <c r="K6189" s="0" t="n">
        <f aca="false">I6189*SUMIFS(syst_chauffage!$H$3:$H$27,syst_chauffage!$B$3:$B$27,D6189,syst_chauffage!$C$3:$C$27,E6189)</f>
        <v>29.8182714330732</v>
      </c>
      <c r="L6189" s="12" t="n">
        <f aca="false">H6189*SUMIFS(syst_chauffage!$K$3:$K$27,syst_chauffage!$B$3:$B$27,D6189,syst_chauffage!$C$3:$C$27,E6189)</f>
        <v>0.961117596045209</v>
      </c>
      <c r="N6189" s="0" t="str">
        <f aca="false">A6189</f>
        <v>Commerce</v>
      </c>
      <c r="O6189" s="0" t="str">
        <f aca="false">B6189</f>
        <v>Commerce de gros</v>
      </c>
      <c r="P6189" s="0" t="str">
        <f aca="false">C6189</f>
        <v>Petit commerce de gros</v>
      </c>
      <c r="Q6189" s="0" t="str">
        <f aca="false">D6189</f>
        <v>Chaudière condensation gaz</v>
      </c>
      <c r="R6189" s="0" t="str">
        <f aca="false">E6189</f>
        <v>Gaz</v>
      </c>
      <c r="S6189" s="0" t="str">
        <f aca="false">F6189</f>
        <v>0307662404</v>
      </c>
      <c r="T6189" s="0" t="str">
        <f aca="false">G6189</f>
        <v>4</v>
      </c>
      <c r="U6189" s="0" t="n">
        <f aca="false">L6189</f>
        <v>0.961117596045209</v>
      </c>
      <c r="V6189" s="0" t="n">
        <f aca="false">K6189</f>
        <v>29.8182714330732</v>
      </c>
      <c r="W6189" s="0" t="n">
        <f aca="false">J6189</f>
        <v>836</v>
      </c>
    </row>
    <row r="6190" customFormat="false" ht="12.8" hidden="false" customHeight="false" outlineLevel="0" collapsed="false">
      <c r="A6190" s="0" t="s">
        <v>74</v>
      </c>
      <c r="B6190" s="0" t="s">
        <v>718</v>
      </c>
      <c r="C6190" s="0" t="s">
        <v>732</v>
      </c>
      <c r="D6190" s="0" t="s">
        <v>32</v>
      </c>
      <c r="E6190" s="0" t="s">
        <v>30</v>
      </c>
      <c r="F6190" s="0" t="s">
        <v>743</v>
      </c>
      <c r="G6190" s="0" t="s">
        <v>1612</v>
      </c>
      <c r="H6190" s="0" t="n">
        <v>1</v>
      </c>
      <c r="I6190" s="0" t="n">
        <v>12</v>
      </c>
      <c r="J6190" s="0" t="n">
        <v>0</v>
      </c>
      <c r="K6190" s="0" t="n">
        <f aca="false">I6190*SUMIFS(syst_chauffage!$H$3:$H$27,syst_chauffage!$B$3:$B$27,D6190,syst_chauffage!$C$3:$C$27,E6190)</f>
        <v>12</v>
      </c>
      <c r="L6190" s="12" t="n">
        <f aca="false">H6190*SUMIFS(syst_chauffage!$K$3:$K$27,syst_chauffage!$B$3:$B$27,D6190,syst_chauffage!$C$3:$C$27,E6190)</f>
        <v>1</v>
      </c>
      <c r="N6190" s="0" t="str">
        <f aca="false">A6190</f>
        <v>Commerce</v>
      </c>
      <c r="O6190" s="0" t="str">
        <f aca="false">B6190</f>
        <v>Commerce de gros</v>
      </c>
      <c r="P6190" s="0" t="str">
        <f aca="false">C6190</f>
        <v>Petit commerce de gros</v>
      </c>
      <c r="Q6190" s="0" t="str">
        <f aca="false">D6190</f>
        <v>Electrique direct performant</v>
      </c>
      <c r="R6190" s="0" t="str">
        <f aca="false">E6190</f>
        <v>Electricité</v>
      </c>
      <c r="S6190" s="0" t="str">
        <f aca="false">F6190</f>
        <v>0307662602</v>
      </c>
      <c r="T6190" s="0" t="str">
        <f aca="false">G6190</f>
        <v>4</v>
      </c>
      <c r="U6190" s="0" t="n">
        <f aca="false">L6190</f>
        <v>1</v>
      </c>
      <c r="V6190" s="0" t="n">
        <f aca="false">K6190</f>
        <v>12</v>
      </c>
      <c r="W6190" s="0" t="n">
        <f aca="false">J6190</f>
        <v>0</v>
      </c>
    </row>
    <row r="6191" customFormat="false" ht="12.8" hidden="false" customHeight="false" outlineLevel="0" collapsed="false">
      <c r="A6191" s="0" t="s">
        <v>74</v>
      </c>
      <c r="B6191" s="0" t="s">
        <v>718</v>
      </c>
      <c r="C6191" s="0" t="s">
        <v>732</v>
      </c>
      <c r="D6191" s="0" t="s">
        <v>46</v>
      </c>
      <c r="E6191" s="0" t="s">
        <v>30</v>
      </c>
      <c r="F6191" s="0" t="s">
        <v>744</v>
      </c>
      <c r="G6191" s="0" t="s">
        <v>1612</v>
      </c>
      <c r="H6191" s="0" t="n">
        <v>3.32861023255814</v>
      </c>
      <c r="I6191" s="0" t="n">
        <v>40.0907660491679</v>
      </c>
      <c r="J6191" s="0" t="n">
        <v>720</v>
      </c>
      <c r="K6191" s="0" t="n">
        <f aca="false">I6191*SUMIFS(syst_chauffage!$H$3:$H$27,syst_chauffage!$B$3:$B$27,D6191,syst_chauffage!$C$3:$C$27,E6191)</f>
        <v>69.553770001901</v>
      </c>
      <c r="L6191" s="12" t="n">
        <f aca="false">H6191*SUMIFS(syst_chauffage!$K$3:$K$27,syst_chauffage!$B$3:$B$27,D6191,syst_chauffage!$C$3:$C$27,E6191)</f>
        <v>3.00077723502174</v>
      </c>
      <c r="N6191" s="0" t="str">
        <f aca="false">A6191</f>
        <v>Commerce</v>
      </c>
      <c r="O6191" s="0" t="str">
        <f aca="false">B6191</f>
        <v>Commerce de gros</v>
      </c>
      <c r="P6191" s="0" t="str">
        <f aca="false">C6191</f>
        <v>Petit commerce de gros</v>
      </c>
      <c r="Q6191" s="0" t="str">
        <f aca="false">D6191</f>
        <v>Rooftop performant</v>
      </c>
      <c r="R6191" s="0" t="str">
        <f aca="false">E6191</f>
        <v>Electricité</v>
      </c>
      <c r="S6191" s="0" t="str">
        <f aca="false">F6191</f>
        <v>0307663002</v>
      </c>
      <c r="T6191" s="0" t="str">
        <f aca="false">G6191</f>
        <v>4</v>
      </c>
      <c r="U6191" s="0" t="n">
        <f aca="false">L6191</f>
        <v>3.00077723502174</v>
      </c>
      <c r="V6191" s="0" t="n">
        <f aca="false">K6191</f>
        <v>69.553770001901</v>
      </c>
      <c r="W6191" s="0" t="n">
        <f aca="false">J6191</f>
        <v>720</v>
      </c>
    </row>
    <row r="6192" customFormat="false" ht="12.8" hidden="false" customHeight="false" outlineLevel="0" collapsed="false">
      <c r="A6192" s="0" t="s">
        <v>74</v>
      </c>
      <c r="B6192" s="0" t="s">
        <v>745</v>
      </c>
      <c r="C6192" s="0" t="s">
        <v>745</v>
      </c>
      <c r="D6192" s="0" t="s">
        <v>19</v>
      </c>
      <c r="E6192" s="0" t="s">
        <v>57</v>
      </c>
      <c r="F6192" s="0" t="s">
        <v>746</v>
      </c>
      <c r="G6192" s="0" t="s">
        <v>1612</v>
      </c>
      <c r="H6192" s="0" t="n">
        <v>1.63274170068027</v>
      </c>
      <c r="I6192" s="0" t="n">
        <v>22.0834046024615</v>
      </c>
      <c r="J6192" s="0" t="n">
        <v>0</v>
      </c>
      <c r="K6192" s="0" t="n">
        <f aca="false">I6192*SUMIFS(syst_chauffage!$H$3:$H$27,syst_chauffage!$B$3:$B$27,D6192,syst_chauffage!$C$3:$C$27,E6192)</f>
        <v>30.7506257849307</v>
      </c>
      <c r="L6192" s="12" t="n">
        <f aca="false">H6192*SUMIFS(syst_chauffage!$K$3:$K$27,syst_chauffage!$B$3:$B$27,D6192,syst_chauffage!$C$3:$C$27,E6192)</f>
        <v>1.63274170068027</v>
      </c>
      <c r="N6192" s="0" t="str">
        <f aca="false">A6192</f>
        <v>Commerce</v>
      </c>
      <c r="O6192" s="0" t="str">
        <f aca="false">B6192</f>
        <v>Entrepôt</v>
      </c>
      <c r="P6192" s="0" t="str">
        <f aca="false">C6192</f>
        <v>Entrepôt</v>
      </c>
      <c r="Q6192" s="0" t="str">
        <f aca="false">D6192</f>
        <v>Autre système centralisé</v>
      </c>
      <c r="R6192" s="0" t="str">
        <f aca="false">E6192</f>
        <v>Autres</v>
      </c>
      <c r="S6192" s="0" t="str">
        <f aca="false">F6192</f>
        <v>0312120101</v>
      </c>
      <c r="T6192" s="0" t="str">
        <f aca="false">G6192</f>
        <v>4</v>
      </c>
      <c r="U6192" s="0" t="n">
        <f aca="false">L6192</f>
        <v>1.63274170068027</v>
      </c>
      <c r="V6192" s="0" t="n">
        <f aca="false">K6192</f>
        <v>30.7506257849307</v>
      </c>
      <c r="W6192" s="0" t="n">
        <f aca="false">J6192</f>
        <v>0</v>
      </c>
    </row>
    <row r="6193" customFormat="false" ht="12.8" hidden="false" customHeight="false" outlineLevel="0" collapsed="false">
      <c r="A6193" s="0" t="s">
        <v>74</v>
      </c>
      <c r="B6193" s="0" t="s">
        <v>745</v>
      </c>
      <c r="C6193" s="0" t="s">
        <v>745</v>
      </c>
      <c r="D6193" s="0" t="s">
        <v>19</v>
      </c>
      <c r="E6193" s="0" t="s">
        <v>58</v>
      </c>
      <c r="F6193" s="0" t="s">
        <v>747</v>
      </c>
      <c r="G6193" s="0" t="s">
        <v>1612</v>
      </c>
      <c r="H6193" s="0" t="n">
        <v>1.61960075786035</v>
      </c>
      <c r="I6193" s="0" t="n">
        <v>22.3393565288501</v>
      </c>
      <c r="J6193" s="0" t="n">
        <v>765</v>
      </c>
      <c r="K6193" s="0" t="n">
        <f aca="false">I6193*SUMIFS(syst_chauffage!$H$3:$H$27,syst_chauffage!$B$3:$B$27,D6193,syst_chauffage!$C$3:$C$27,E6193)</f>
        <v>36.74711536608</v>
      </c>
      <c r="L6193" s="12" t="n">
        <f aca="false">H6193*SUMIFS(syst_chauffage!$K$3:$K$27,syst_chauffage!$B$3:$B$27,D6193,syst_chauffage!$C$3:$C$27,E6193)</f>
        <v>1.61960075786035</v>
      </c>
      <c r="N6193" s="0" t="str">
        <f aca="false">A6193</f>
        <v>Commerce</v>
      </c>
      <c r="O6193" s="0" t="str">
        <f aca="false">B6193</f>
        <v>Entrepôt</v>
      </c>
      <c r="P6193" s="0" t="str">
        <f aca="false">C6193</f>
        <v>Entrepôt</v>
      </c>
      <c r="Q6193" s="0" t="str">
        <f aca="false">D6193</f>
        <v>Autre système centralisé</v>
      </c>
      <c r="R6193" s="0" t="str">
        <f aca="false">E6193</f>
        <v>Urbain</v>
      </c>
      <c r="S6193" s="0" t="str">
        <f aca="false">F6193</f>
        <v>0312120106</v>
      </c>
      <c r="T6193" s="0" t="str">
        <f aca="false">G6193</f>
        <v>4</v>
      </c>
      <c r="U6193" s="0" t="n">
        <f aca="false">L6193</f>
        <v>1.61960075786035</v>
      </c>
      <c r="V6193" s="0" t="n">
        <f aca="false">K6193</f>
        <v>36.74711536608</v>
      </c>
      <c r="W6193" s="0" t="n">
        <f aca="false">J6193</f>
        <v>765</v>
      </c>
    </row>
    <row r="6194" customFormat="false" ht="12.8" hidden="false" customHeight="false" outlineLevel="0" collapsed="false">
      <c r="A6194" s="0" t="s">
        <v>74</v>
      </c>
      <c r="B6194" s="0" t="s">
        <v>745</v>
      </c>
      <c r="C6194" s="0" t="s">
        <v>745</v>
      </c>
      <c r="D6194" s="0" t="s">
        <v>22</v>
      </c>
      <c r="E6194" s="0" t="s">
        <v>23</v>
      </c>
      <c r="F6194" s="0" t="s">
        <v>748</v>
      </c>
      <c r="G6194" s="0" t="s">
        <v>1612</v>
      </c>
      <c r="H6194" s="0" t="n">
        <v>0.689377907802488</v>
      </c>
      <c r="I6194" s="0" t="n">
        <v>7.17394431413254</v>
      </c>
      <c r="J6194" s="0" t="n">
        <v>0</v>
      </c>
      <c r="K6194" s="0" t="n">
        <f aca="false">I6194*SUMIFS(syst_chauffage!$H$3:$H$27,syst_chauffage!$B$3:$B$27,D6194,syst_chauffage!$C$3:$C$27,E6194)</f>
        <v>12.6334774099423</v>
      </c>
      <c r="L6194" s="12" t="n">
        <f aca="false">H6194*SUMIFS(syst_chauffage!$K$3:$K$27,syst_chauffage!$B$3:$B$27,D6194,syst_chauffage!$C$3:$C$27,E6194)</f>
        <v>0.689377907802488</v>
      </c>
      <c r="N6194" s="0" t="str">
        <f aca="false">A6194</f>
        <v>Commerce</v>
      </c>
      <c r="O6194" s="0" t="str">
        <f aca="false">B6194</f>
        <v>Entrepôt</v>
      </c>
      <c r="P6194" s="0" t="str">
        <f aca="false">C6194</f>
        <v>Entrepôt</v>
      </c>
      <c r="Q6194" s="0" t="str">
        <f aca="false">D6194</f>
        <v>Chaudière fioul</v>
      </c>
      <c r="R6194" s="0" t="str">
        <f aca="false">E6194</f>
        <v>Fioul</v>
      </c>
      <c r="S6194" s="0" t="str">
        <f aca="false">F6194</f>
        <v>0312120303</v>
      </c>
      <c r="T6194" s="0" t="str">
        <f aca="false">G6194</f>
        <v>4</v>
      </c>
      <c r="U6194" s="0" t="n">
        <f aca="false">L6194</f>
        <v>0.689377907802488</v>
      </c>
      <c r="V6194" s="0" t="n">
        <f aca="false">K6194</f>
        <v>12.6334774099423</v>
      </c>
      <c r="W6194" s="0" t="n">
        <f aca="false">J6194</f>
        <v>0</v>
      </c>
    </row>
    <row r="6195" customFormat="false" ht="12.8" hidden="false" customHeight="false" outlineLevel="0" collapsed="false">
      <c r="A6195" s="0" t="s">
        <v>74</v>
      </c>
      <c r="B6195" s="0" t="s">
        <v>745</v>
      </c>
      <c r="C6195" s="0" t="s">
        <v>745</v>
      </c>
      <c r="D6195" s="0" t="s">
        <v>13</v>
      </c>
      <c r="E6195" s="0" t="s">
        <v>14</v>
      </c>
      <c r="F6195" s="0" t="s">
        <v>749</v>
      </c>
      <c r="G6195" s="0" t="s">
        <v>1612</v>
      </c>
      <c r="H6195" s="0" t="n">
        <v>0.780741935948798</v>
      </c>
      <c r="I6195" s="0" t="n">
        <v>5.39849099106979</v>
      </c>
      <c r="J6195" s="0" t="n">
        <v>363</v>
      </c>
      <c r="K6195" s="0" t="n">
        <f aca="false">I6195*SUMIFS(syst_chauffage!$H$3:$H$27,syst_chauffage!$B$3:$B$27,D6195,syst_chauffage!$C$3:$C$27,E6195)</f>
        <v>10.902747797306</v>
      </c>
      <c r="L6195" s="12" t="n">
        <f aca="false">H6195*SUMIFS(syst_chauffage!$K$3:$K$27,syst_chauffage!$B$3:$B$27,D6195,syst_chauffage!$C$3:$C$27,E6195)</f>
        <v>0.780741935948798</v>
      </c>
      <c r="N6195" s="0" t="str">
        <f aca="false">A6195</f>
        <v>Commerce</v>
      </c>
      <c r="O6195" s="0" t="str">
        <f aca="false">B6195</f>
        <v>Entrepôt</v>
      </c>
      <c r="P6195" s="0" t="str">
        <f aca="false">C6195</f>
        <v>Entrepôt</v>
      </c>
      <c r="Q6195" s="0" t="str">
        <f aca="false">D6195</f>
        <v>Chaudière gaz</v>
      </c>
      <c r="R6195" s="0" t="str">
        <f aca="false">E6195</f>
        <v>Gaz</v>
      </c>
      <c r="S6195" s="0" t="str">
        <f aca="false">F6195</f>
        <v>0312120404</v>
      </c>
      <c r="T6195" s="0" t="str">
        <f aca="false">G6195</f>
        <v>4</v>
      </c>
      <c r="U6195" s="0" t="n">
        <f aca="false">L6195</f>
        <v>0.780741935948798</v>
      </c>
      <c r="V6195" s="0" t="n">
        <f aca="false">K6195</f>
        <v>10.902747797306</v>
      </c>
      <c r="W6195" s="0" t="n">
        <f aca="false">J6195</f>
        <v>363</v>
      </c>
    </row>
    <row r="6196" customFormat="false" ht="12.8" hidden="false" customHeight="false" outlineLevel="0" collapsed="false">
      <c r="A6196" s="0" t="s">
        <v>74</v>
      </c>
      <c r="B6196" s="0" t="s">
        <v>745</v>
      </c>
      <c r="C6196" s="0" t="s">
        <v>745</v>
      </c>
      <c r="D6196" s="0" t="s">
        <v>29</v>
      </c>
      <c r="E6196" s="0" t="s">
        <v>30</v>
      </c>
      <c r="F6196" s="0" t="s">
        <v>750</v>
      </c>
      <c r="G6196" s="0" t="s">
        <v>1612</v>
      </c>
      <c r="H6196" s="0" t="n">
        <v>0.92</v>
      </c>
      <c r="I6196" s="0" t="n">
        <v>10.4</v>
      </c>
      <c r="J6196" s="0" t="n">
        <v>0</v>
      </c>
      <c r="K6196" s="0" t="n">
        <f aca="false">I6196*SUMIFS(syst_chauffage!$H$3:$H$27,syst_chauffage!$B$3:$B$27,D6196,syst_chauffage!$C$3:$C$27,E6196)</f>
        <v>3</v>
      </c>
      <c r="L6196" s="12" t="n">
        <f aca="false">H6196*SUMIFS(syst_chauffage!$K$3:$K$27,syst_chauffage!$B$3:$B$27,D6196,syst_chauffage!$C$3:$C$27,E6196)</f>
        <v>0.92</v>
      </c>
      <c r="N6196" s="0" t="str">
        <f aca="false">A6196</f>
        <v>Commerce</v>
      </c>
      <c r="O6196" s="0" t="str">
        <f aca="false">B6196</f>
        <v>Entrepôt</v>
      </c>
      <c r="P6196" s="0" t="str">
        <f aca="false">C6196</f>
        <v>Entrepôt</v>
      </c>
      <c r="Q6196" s="0" t="str">
        <f aca="false">D6196</f>
        <v>Electrique direct</v>
      </c>
      <c r="R6196" s="0" t="str">
        <f aca="false">E6196</f>
        <v>Electricité</v>
      </c>
      <c r="S6196" s="0" t="str">
        <f aca="false">F6196</f>
        <v>0312120602</v>
      </c>
      <c r="T6196" s="0" t="str">
        <f aca="false">G6196</f>
        <v>4</v>
      </c>
      <c r="U6196" s="0" t="n">
        <f aca="false">L6196</f>
        <v>0.92</v>
      </c>
      <c r="V6196" s="0" t="n">
        <f aca="false">K6196</f>
        <v>3</v>
      </c>
      <c r="W6196" s="0" t="n">
        <f aca="false">J6196</f>
        <v>0</v>
      </c>
    </row>
    <row r="6197" customFormat="false" ht="12.8" hidden="false" customHeight="false" outlineLevel="0" collapsed="false">
      <c r="A6197" s="0" t="s">
        <v>74</v>
      </c>
      <c r="B6197" s="0" t="s">
        <v>745</v>
      </c>
      <c r="C6197" s="0" t="s">
        <v>745</v>
      </c>
      <c r="D6197" s="0" t="s">
        <v>42</v>
      </c>
      <c r="E6197" s="0" t="s">
        <v>30</v>
      </c>
      <c r="F6197" s="0" t="s">
        <v>751</v>
      </c>
      <c r="G6197" s="0" t="s">
        <v>1612</v>
      </c>
      <c r="H6197" s="0" t="n">
        <v>2.80410195348837</v>
      </c>
      <c r="I6197" s="0" t="n">
        <v>25.166465004914</v>
      </c>
      <c r="J6197" s="0" t="n">
        <v>675</v>
      </c>
      <c r="K6197" s="0" t="n">
        <f aca="false">I6197*SUMIFS(syst_chauffage!$H$3:$H$27,syst_chauffage!$B$3:$B$27,D6197,syst_chauffage!$C$3:$C$27,E6197)</f>
        <v>22.7175725623346</v>
      </c>
      <c r="L6197" s="12" t="n">
        <f aca="false">H6197*SUMIFS(syst_chauffage!$K$3:$K$27,syst_chauffage!$B$3:$B$27,D6197,syst_chauffage!$C$3:$C$27,E6197)</f>
        <v>2.49996610303434</v>
      </c>
      <c r="N6197" s="0" t="str">
        <f aca="false">A6197</f>
        <v>Commerce</v>
      </c>
      <c r="O6197" s="0" t="str">
        <f aca="false">B6197</f>
        <v>Entrepôt</v>
      </c>
      <c r="P6197" s="0" t="str">
        <f aca="false">C6197</f>
        <v>Entrepôt</v>
      </c>
      <c r="Q6197" s="0" t="str">
        <f aca="false">D6197</f>
        <v>Rooftop</v>
      </c>
      <c r="R6197" s="0" t="str">
        <f aca="false">E6197</f>
        <v>Electricité</v>
      </c>
      <c r="S6197" s="0" t="str">
        <f aca="false">F6197</f>
        <v>0312121002</v>
      </c>
      <c r="T6197" s="0" t="str">
        <f aca="false">G6197</f>
        <v>4</v>
      </c>
      <c r="U6197" s="0" t="n">
        <f aca="false">L6197</f>
        <v>2.49996610303434</v>
      </c>
      <c r="V6197" s="0" t="n">
        <f aca="false">K6197</f>
        <v>22.7175725623346</v>
      </c>
      <c r="W6197" s="0" t="n">
        <f aca="false">J6197</f>
        <v>675</v>
      </c>
    </row>
    <row r="6198" customFormat="false" ht="12.8" hidden="false" customHeight="false" outlineLevel="0" collapsed="false">
      <c r="A6198" s="0" t="s">
        <v>74</v>
      </c>
      <c r="B6198" s="0" t="s">
        <v>745</v>
      </c>
      <c r="C6198" s="0" t="s">
        <v>745</v>
      </c>
      <c r="D6198" s="0" t="s">
        <v>51</v>
      </c>
      <c r="E6198" s="0" t="s">
        <v>57</v>
      </c>
      <c r="F6198" s="0" t="s">
        <v>752</v>
      </c>
      <c r="G6198" s="0" t="s">
        <v>1612</v>
      </c>
      <c r="H6198" s="0" t="n">
        <v>1.88393273155416</v>
      </c>
      <c r="I6198" s="0" t="n">
        <v>26.2897673838828</v>
      </c>
      <c r="J6198" s="0" t="n">
        <v>0</v>
      </c>
      <c r="K6198" s="0" t="n">
        <f aca="false">I6198*SUMIFS(syst_chauffage!$H$3:$H$27,syst_chauffage!$B$3:$B$27,D6198,syst_chauffage!$C$3:$C$27,E6198)</f>
        <v>55.7041749770174</v>
      </c>
      <c r="L6198" s="12" t="n">
        <f aca="false">H6198*SUMIFS(syst_chauffage!$K$3:$K$27,syst_chauffage!$B$3:$B$27,D6198,syst_chauffage!$C$3:$C$27,E6198)</f>
        <v>1.88393273155416</v>
      </c>
      <c r="N6198" s="0" t="str">
        <f aca="false">A6198</f>
        <v>Commerce</v>
      </c>
      <c r="O6198" s="0" t="str">
        <f aca="false">B6198</f>
        <v>Entrepôt</v>
      </c>
      <c r="P6198" s="0" t="str">
        <f aca="false">C6198</f>
        <v>Entrepôt</v>
      </c>
      <c r="Q6198" s="0" t="str">
        <f aca="false">D6198</f>
        <v>Autre système centralisé performant</v>
      </c>
      <c r="R6198" s="0" t="str">
        <f aca="false">E6198</f>
        <v>Autres</v>
      </c>
      <c r="S6198" s="0" t="str">
        <f aca="false">F6198</f>
        <v>0312122101</v>
      </c>
      <c r="T6198" s="0" t="str">
        <f aca="false">G6198</f>
        <v>4</v>
      </c>
      <c r="U6198" s="0" t="n">
        <f aca="false">L6198</f>
        <v>1.88393273155416</v>
      </c>
      <c r="V6198" s="0" t="n">
        <f aca="false">K6198</f>
        <v>55.7041749770174</v>
      </c>
      <c r="W6198" s="0" t="n">
        <f aca="false">J6198</f>
        <v>0</v>
      </c>
    </row>
    <row r="6199" customFormat="false" ht="12.8" hidden="false" customHeight="false" outlineLevel="0" collapsed="false">
      <c r="A6199" s="0" t="s">
        <v>74</v>
      </c>
      <c r="B6199" s="0" t="s">
        <v>745</v>
      </c>
      <c r="C6199" s="0" t="s">
        <v>745</v>
      </c>
      <c r="D6199" s="0" t="s">
        <v>51</v>
      </c>
      <c r="E6199" s="0" t="s">
        <v>58</v>
      </c>
      <c r="F6199" s="0" t="s">
        <v>753</v>
      </c>
      <c r="G6199" s="0" t="s">
        <v>1612</v>
      </c>
      <c r="H6199" s="0" t="n">
        <v>1.86877010522349</v>
      </c>
      <c r="I6199" s="0" t="n">
        <v>26.5944720581549</v>
      </c>
      <c r="J6199" s="0" t="n">
        <v>765</v>
      </c>
      <c r="K6199" s="0" t="n">
        <f aca="false">I6199*SUMIFS(syst_chauffage!$H$3:$H$27,syst_chauffage!$B$3:$B$27,D6199,syst_chauffage!$C$3:$C$27,E6199)</f>
        <v>56.7525902599394</v>
      </c>
      <c r="L6199" s="12" t="n">
        <f aca="false">H6199*SUMIFS(syst_chauffage!$K$3:$K$27,syst_chauffage!$B$3:$B$27,D6199,syst_chauffage!$C$3:$C$27,E6199)</f>
        <v>1.86877010522349</v>
      </c>
      <c r="N6199" s="0" t="str">
        <f aca="false">A6199</f>
        <v>Commerce</v>
      </c>
      <c r="O6199" s="0" t="str">
        <f aca="false">B6199</f>
        <v>Entrepôt</v>
      </c>
      <c r="P6199" s="0" t="str">
        <f aca="false">C6199</f>
        <v>Entrepôt</v>
      </c>
      <c r="Q6199" s="0" t="str">
        <f aca="false">D6199</f>
        <v>Autre système centralisé performant</v>
      </c>
      <c r="R6199" s="0" t="str">
        <f aca="false">E6199</f>
        <v>Urbain</v>
      </c>
      <c r="S6199" s="0" t="str">
        <f aca="false">F6199</f>
        <v>0312122106</v>
      </c>
      <c r="T6199" s="0" t="str">
        <f aca="false">G6199</f>
        <v>4</v>
      </c>
      <c r="U6199" s="0" t="n">
        <f aca="false">L6199</f>
        <v>1.86877010522349</v>
      </c>
      <c r="V6199" s="0" t="n">
        <f aca="false">K6199</f>
        <v>56.7525902599394</v>
      </c>
      <c r="W6199" s="0" t="n">
        <f aca="false">J6199</f>
        <v>765</v>
      </c>
    </row>
    <row r="6200" customFormat="false" ht="12.8" hidden="false" customHeight="false" outlineLevel="0" collapsed="false">
      <c r="A6200" s="0" t="s">
        <v>74</v>
      </c>
      <c r="B6200" s="0" t="s">
        <v>745</v>
      </c>
      <c r="C6200" s="0" t="s">
        <v>745</v>
      </c>
      <c r="D6200" s="0" t="s">
        <v>27</v>
      </c>
      <c r="E6200" s="0" t="s">
        <v>23</v>
      </c>
      <c r="F6200" s="0" t="s">
        <v>754</v>
      </c>
      <c r="G6200" s="0" t="s">
        <v>1612</v>
      </c>
      <c r="H6200" s="0" t="n">
        <v>0.761583138885597</v>
      </c>
      <c r="I6200" s="0" t="n">
        <v>8.54040989777683</v>
      </c>
      <c r="J6200" s="0" t="n">
        <v>836</v>
      </c>
      <c r="K6200" s="0" t="n">
        <f aca="false">I6200*SUMIFS(syst_chauffage!$H$3:$H$27,syst_chauffage!$B$3:$B$27,D6200,syst_chauffage!$C$3:$C$27,E6200)</f>
        <v>21.9010539797047</v>
      </c>
      <c r="L6200" s="12" t="n">
        <f aca="false">H6200*SUMIFS(syst_chauffage!$K$3:$K$27,syst_chauffage!$B$3:$B$27,D6200,syst_chauffage!$C$3:$C$27,E6200)</f>
        <v>0.761583138885597</v>
      </c>
      <c r="N6200" s="0" t="str">
        <f aca="false">A6200</f>
        <v>Commerce</v>
      </c>
      <c r="O6200" s="0" t="str">
        <f aca="false">B6200</f>
        <v>Entrepôt</v>
      </c>
      <c r="P6200" s="0" t="str">
        <f aca="false">C6200</f>
        <v>Entrepôt</v>
      </c>
      <c r="Q6200" s="0" t="str">
        <f aca="false">D6200</f>
        <v>Chaudière condensation fioul</v>
      </c>
      <c r="R6200" s="0" t="str">
        <f aca="false">E6200</f>
        <v>Fioul</v>
      </c>
      <c r="S6200" s="0" t="str">
        <f aca="false">F6200</f>
        <v>0312122303</v>
      </c>
      <c r="T6200" s="0" t="str">
        <f aca="false">G6200</f>
        <v>4</v>
      </c>
      <c r="U6200" s="0" t="n">
        <f aca="false">L6200</f>
        <v>0.761583138885597</v>
      </c>
      <c r="V6200" s="0" t="n">
        <f aca="false">K6200</f>
        <v>21.9010539797047</v>
      </c>
      <c r="W6200" s="0" t="n">
        <f aca="false">J6200</f>
        <v>836</v>
      </c>
    </row>
    <row r="6201" customFormat="false" ht="12.8" hidden="false" customHeight="false" outlineLevel="0" collapsed="false">
      <c r="A6201" s="0" t="s">
        <v>74</v>
      </c>
      <c r="B6201" s="0" t="s">
        <v>745</v>
      </c>
      <c r="C6201" s="0" t="s">
        <v>745</v>
      </c>
      <c r="D6201" s="0" t="s">
        <v>18</v>
      </c>
      <c r="E6201" s="0" t="s">
        <v>14</v>
      </c>
      <c r="F6201" s="0" t="s">
        <v>755</v>
      </c>
      <c r="G6201" s="0" t="s">
        <v>1612</v>
      </c>
      <c r="H6201" s="0" t="n">
        <v>0.989367103465403</v>
      </c>
      <c r="I6201" s="0" t="n">
        <v>6.4267749893688</v>
      </c>
      <c r="J6201" s="0" t="n">
        <v>836</v>
      </c>
      <c r="K6201" s="0" t="n">
        <f aca="false">I6201*SUMIFS(syst_chauffage!$H$3:$H$27,syst_chauffage!$B$3:$B$27,D6201,syst_chauffage!$C$3:$C$27,E6201)</f>
        <v>17.5125050444364</v>
      </c>
      <c r="L6201" s="12" t="n">
        <f aca="false">H6201*SUMIFS(syst_chauffage!$K$3:$K$27,syst_chauffage!$B$3:$B$27,D6201,syst_chauffage!$C$3:$C$27,E6201)</f>
        <v>0.961117596045209</v>
      </c>
      <c r="N6201" s="0" t="str">
        <f aca="false">A6201</f>
        <v>Commerce</v>
      </c>
      <c r="O6201" s="0" t="str">
        <f aca="false">B6201</f>
        <v>Entrepôt</v>
      </c>
      <c r="P6201" s="0" t="str">
        <f aca="false">C6201</f>
        <v>Entrepôt</v>
      </c>
      <c r="Q6201" s="0" t="str">
        <f aca="false">D6201</f>
        <v>Chaudière condensation gaz</v>
      </c>
      <c r="R6201" s="0" t="str">
        <f aca="false">E6201</f>
        <v>Gaz</v>
      </c>
      <c r="S6201" s="0" t="str">
        <f aca="false">F6201</f>
        <v>0312122404</v>
      </c>
      <c r="T6201" s="0" t="str">
        <f aca="false">G6201</f>
        <v>4</v>
      </c>
      <c r="U6201" s="0" t="n">
        <f aca="false">L6201</f>
        <v>0.961117596045209</v>
      </c>
      <c r="V6201" s="0" t="n">
        <f aca="false">K6201</f>
        <v>17.5125050444364</v>
      </c>
      <c r="W6201" s="0" t="n">
        <f aca="false">J6201</f>
        <v>836</v>
      </c>
    </row>
    <row r="6202" customFormat="false" ht="12.8" hidden="false" customHeight="false" outlineLevel="0" collapsed="false">
      <c r="A6202" s="0" t="s">
        <v>74</v>
      </c>
      <c r="B6202" s="0" t="s">
        <v>745</v>
      </c>
      <c r="C6202" s="0" t="s">
        <v>745</v>
      </c>
      <c r="D6202" s="0" t="s">
        <v>32</v>
      </c>
      <c r="E6202" s="0" t="s">
        <v>30</v>
      </c>
      <c r="F6202" s="0" t="s">
        <v>756</v>
      </c>
      <c r="G6202" s="0" t="s">
        <v>1612</v>
      </c>
      <c r="H6202" s="0" t="n">
        <v>1</v>
      </c>
      <c r="I6202" s="0" t="n">
        <v>12</v>
      </c>
      <c r="J6202" s="0" t="n">
        <v>0</v>
      </c>
      <c r="K6202" s="0" t="n">
        <f aca="false">I6202*SUMIFS(syst_chauffage!$H$3:$H$27,syst_chauffage!$B$3:$B$27,D6202,syst_chauffage!$C$3:$C$27,E6202)</f>
        <v>12</v>
      </c>
      <c r="L6202" s="12" t="n">
        <f aca="false">H6202*SUMIFS(syst_chauffage!$K$3:$K$27,syst_chauffage!$B$3:$B$27,D6202,syst_chauffage!$C$3:$C$27,E6202)</f>
        <v>1</v>
      </c>
      <c r="N6202" s="0" t="str">
        <f aca="false">A6202</f>
        <v>Commerce</v>
      </c>
      <c r="O6202" s="0" t="str">
        <f aca="false">B6202</f>
        <v>Entrepôt</v>
      </c>
      <c r="P6202" s="0" t="str">
        <f aca="false">C6202</f>
        <v>Entrepôt</v>
      </c>
      <c r="Q6202" s="0" t="str">
        <f aca="false">D6202</f>
        <v>Electrique direct performant</v>
      </c>
      <c r="R6202" s="0" t="str">
        <f aca="false">E6202</f>
        <v>Electricité</v>
      </c>
      <c r="S6202" s="0" t="str">
        <f aca="false">F6202</f>
        <v>0312122602</v>
      </c>
      <c r="T6202" s="0" t="str">
        <f aca="false">G6202</f>
        <v>4</v>
      </c>
      <c r="U6202" s="0" t="n">
        <f aca="false">L6202</f>
        <v>1</v>
      </c>
      <c r="V6202" s="0" t="n">
        <f aca="false">K6202</f>
        <v>12</v>
      </c>
      <c r="W6202" s="0" t="n">
        <f aca="false">J6202</f>
        <v>0</v>
      </c>
    </row>
    <row r="6203" customFormat="false" ht="12.8" hidden="false" customHeight="false" outlineLevel="0" collapsed="false">
      <c r="A6203" s="0" t="s">
        <v>74</v>
      </c>
      <c r="B6203" s="0" t="s">
        <v>745</v>
      </c>
      <c r="C6203" s="0" t="s">
        <v>745</v>
      </c>
      <c r="D6203" s="0" t="s">
        <v>46</v>
      </c>
      <c r="E6203" s="0" t="s">
        <v>30</v>
      </c>
      <c r="F6203" s="0" t="s">
        <v>757</v>
      </c>
      <c r="G6203" s="0" t="s">
        <v>1612</v>
      </c>
      <c r="H6203" s="0" t="n">
        <v>3.32861023255814</v>
      </c>
      <c r="I6203" s="0" t="n">
        <v>29.9600773868024</v>
      </c>
      <c r="J6203" s="0" t="n">
        <v>720</v>
      </c>
      <c r="K6203" s="0" t="n">
        <f aca="false">I6203*SUMIFS(syst_chauffage!$H$3:$H$27,syst_chauffage!$B$3:$B$27,D6203,syst_chauffage!$C$3:$C$27,E6203)</f>
        <v>51.9779624376636</v>
      </c>
      <c r="L6203" s="12" t="n">
        <f aca="false">H6203*SUMIFS(syst_chauffage!$K$3:$K$27,syst_chauffage!$B$3:$B$27,D6203,syst_chauffage!$C$3:$C$27,E6203)</f>
        <v>3.00077723502174</v>
      </c>
      <c r="N6203" s="0" t="str">
        <f aca="false">A6203</f>
        <v>Commerce</v>
      </c>
      <c r="O6203" s="0" t="str">
        <f aca="false">B6203</f>
        <v>Entrepôt</v>
      </c>
      <c r="P6203" s="0" t="str">
        <f aca="false">C6203</f>
        <v>Entrepôt</v>
      </c>
      <c r="Q6203" s="0" t="str">
        <f aca="false">D6203</f>
        <v>Rooftop performant</v>
      </c>
      <c r="R6203" s="0" t="str">
        <f aca="false">E6203</f>
        <v>Electricité</v>
      </c>
      <c r="S6203" s="0" t="str">
        <f aca="false">F6203</f>
        <v>0312123002</v>
      </c>
      <c r="T6203" s="0" t="str">
        <f aca="false">G6203</f>
        <v>4</v>
      </c>
      <c r="U6203" s="0" t="n">
        <f aca="false">L6203</f>
        <v>3.00077723502174</v>
      </c>
      <c r="V6203" s="0" t="n">
        <f aca="false">K6203</f>
        <v>51.9779624376636</v>
      </c>
      <c r="W6203" s="0" t="n">
        <f aca="false">J6203</f>
        <v>720</v>
      </c>
    </row>
    <row r="6204" customFormat="false" ht="12.8" hidden="false" customHeight="false" outlineLevel="0" collapsed="false">
      <c r="A6204" s="0" t="s">
        <v>74</v>
      </c>
      <c r="B6204" s="0" t="s">
        <v>758</v>
      </c>
      <c r="C6204" s="0" t="s">
        <v>759</v>
      </c>
      <c r="D6204" s="0" t="s">
        <v>19</v>
      </c>
      <c r="E6204" s="0" t="s">
        <v>57</v>
      </c>
      <c r="F6204" s="0" t="s">
        <v>760</v>
      </c>
      <c r="G6204" s="0" t="s">
        <v>1612</v>
      </c>
      <c r="H6204" s="0" t="n">
        <v>1.71668418773895</v>
      </c>
      <c r="I6204" s="0" t="n">
        <v>28.2082319755164</v>
      </c>
      <c r="J6204" s="0" t="n">
        <v>0</v>
      </c>
      <c r="K6204" s="0" t="n">
        <f aca="false">I6204*SUMIFS(syst_chauffage!$H$3:$H$27,syst_chauffage!$B$3:$B$27,D6204,syst_chauffage!$C$3:$C$27,E6204)</f>
        <v>39.2793050323833</v>
      </c>
      <c r="L6204" s="12" t="n">
        <f aca="false">H6204*SUMIFS(syst_chauffage!$K$3:$K$27,syst_chauffage!$B$3:$B$27,D6204,syst_chauffage!$C$3:$C$27,E6204)</f>
        <v>1.71668418773895</v>
      </c>
      <c r="N6204" s="0" t="str">
        <f aca="false">A6204</f>
        <v>Commerce</v>
      </c>
      <c r="O6204" s="0" t="str">
        <f aca="false">B6204</f>
        <v>Grand commerce alimentaire</v>
      </c>
      <c r="P6204" s="0" t="str">
        <f aca="false">C6204</f>
        <v>Grand alimentaire</v>
      </c>
      <c r="Q6204" s="0" t="str">
        <f aca="false">D6204</f>
        <v>Autre système centralisé</v>
      </c>
      <c r="R6204" s="0" t="str">
        <f aca="false">E6204</f>
        <v>Autres</v>
      </c>
      <c r="S6204" s="0" t="str">
        <f aca="false">F6204</f>
        <v>0316150101</v>
      </c>
      <c r="T6204" s="0" t="str">
        <f aca="false">G6204</f>
        <v>4</v>
      </c>
      <c r="U6204" s="0" t="n">
        <f aca="false">L6204</f>
        <v>1.71668418773895</v>
      </c>
      <c r="V6204" s="0" t="n">
        <f aca="false">K6204</f>
        <v>39.2793050323833</v>
      </c>
      <c r="W6204" s="0" t="n">
        <f aca="false">J6204</f>
        <v>0</v>
      </c>
    </row>
    <row r="6205" customFormat="false" ht="12.8" hidden="false" customHeight="false" outlineLevel="0" collapsed="false">
      <c r="A6205" s="0" t="s">
        <v>74</v>
      </c>
      <c r="B6205" s="0" t="s">
        <v>758</v>
      </c>
      <c r="C6205" s="0" t="s">
        <v>759</v>
      </c>
      <c r="D6205" s="0" t="s">
        <v>19</v>
      </c>
      <c r="E6205" s="0" t="s">
        <v>58</v>
      </c>
      <c r="F6205" s="0" t="s">
        <v>761</v>
      </c>
      <c r="G6205" s="0" t="s">
        <v>1612</v>
      </c>
      <c r="H6205" s="0" t="n">
        <v>1.7524</v>
      </c>
      <c r="I6205" s="0" t="n">
        <v>27.697483529443</v>
      </c>
      <c r="J6205" s="0" t="n">
        <v>765</v>
      </c>
      <c r="K6205" s="0" t="n">
        <f aca="false">I6205*SUMIFS(syst_chauffage!$H$3:$H$27,syst_chauffage!$B$3:$B$27,D6205,syst_chauffage!$C$3:$C$27,E6205)</f>
        <v>45.5609641796129</v>
      </c>
      <c r="L6205" s="12" t="n">
        <f aca="false">H6205*SUMIFS(syst_chauffage!$K$3:$K$27,syst_chauffage!$B$3:$B$27,D6205,syst_chauffage!$C$3:$C$27,E6205)</f>
        <v>1.7524</v>
      </c>
      <c r="N6205" s="0" t="str">
        <f aca="false">A6205</f>
        <v>Commerce</v>
      </c>
      <c r="O6205" s="0" t="str">
        <f aca="false">B6205</f>
        <v>Grand commerce alimentaire</v>
      </c>
      <c r="P6205" s="0" t="str">
        <f aca="false">C6205</f>
        <v>Grand alimentaire</v>
      </c>
      <c r="Q6205" s="0" t="str">
        <f aca="false">D6205</f>
        <v>Autre système centralisé</v>
      </c>
      <c r="R6205" s="0" t="str">
        <f aca="false">E6205</f>
        <v>Urbain</v>
      </c>
      <c r="S6205" s="0" t="str">
        <f aca="false">F6205</f>
        <v>0316150106</v>
      </c>
      <c r="T6205" s="0" t="str">
        <f aca="false">G6205</f>
        <v>4</v>
      </c>
      <c r="U6205" s="0" t="n">
        <f aca="false">L6205</f>
        <v>1.7524</v>
      </c>
      <c r="V6205" s="0" t="n">
        <f aca="false">K6205</f>
        <v>45.5609641796129</v>
      </c>
      <c r="W6205" s="0" t="n">
        <f aca="false">J6205</f>
        <v>765</v>
      </c>
    </row>
    <row r="6206" customFormat="false" ht="12.8" hidden="false" customHeight="false" outlineLevel="0" collapsed="false">
      <c r="A6206" s="0" t="s">
        <v>74</v>
      </c>
      <c r="B6206" s="0" t="s">
        <v>758</v>
      </c>
      <c r="C6206" s="0" t="s">
        <v>759</v>
      </c>
      <c r="D6206" s="0" t="s">
        <v>22</v>
      </c>
      <c r="E6206" s="0" t="s">
        <v>23</v>
      </c>
      <c r="F6206" s="0" t="s">
        <v>762</v>
      </c>
      <c r="G6206" s="0" t="s">
        <v>1612</v>
      </c>
      <c r="H6206" s="0" t="n">
        <v>0.682515872379483</v>
      </c>
      <c r="I6206" s="0" t="n">
        <v>15.59013425689</v>
      </c>
      <c r="J6206" s="0" t="n">
        <v>0</v>
      </c>
      <c r="K6206" s="0" t="n">
        <f aca="false">I6206*SUMIFS(syst_chauffage!$H$3:$H$27,syst_chauffage!$B$3:$B$27,D6206,syst_chauffage!$C$3:$C$27,E6206)</f>
        <v>27.4545773326376</v>
      </c>
      <c r="L6206" s="12" t="n">
        <f aca="false">H6206*SUMIFS(syst_chauffage!$K$3:$K$27,syst_chauffage!$B$3:$B$27,D6206,syst_chauffage!$C$3:$C$27,E6206)</f>
        <v>0.682515872379483</v>
      </c>
      <c r="N6206" s="0" t="str">
        <f aca="false">A6206</f>
        <v>Commerce</v>
      </c>
      <c r="O6206" s="0" t="str">
        <f aca="false">B6206</f>
        <v>Grand commerce alimentaire</v>
      </c>
      <c r="P6206" s="0" t="str">
        <f aca="false">C6206</f>
        <v>Grand alimentaire</v>
      </c>
      <c r="Q6206" s="0" t="str">
        <f aca="false">D6206</f>
        <v>Chaudière fioul</v>
      </c>
      <c r="R6206" s="0" t="str">
        <f aca="false">E6206</f>
        <v>Fioul</v>
      </c>
      <c r="S6206" s="0" t="str">
        <f aca="false">F6206</f>
        <v>0316150303</v>
      </c>
      <c r="T6206" s="0" t="str">
        <f aca="false">G6206</f>
        <v>4</v>
      </c>
      <c r="U6206" s="0" t="n">
        <f aca="false">L6206</f>
        <v>0.682515872379483</v>
      </c>
      <c r="V6206" s="0" t="n">
        <f aca="false">K6206</f>
        <v>27.4545773326376</v>
      </c>
      <c r="W6206" s="0" t="n">
        <f aca="false">J6206</f>
        <v>0</v>
      </c>
    </row>
    <row r="6207" customFormat="false" ht="12.8" hidden="false" customHeight="false" outlineLevel="0" collapsed="false">
      <c r="A6207" s="0" t="s">
        <v>74</v>
      </c>
      <c r="B6207" s="0" t="s">
        <v>758</v>
      </c>
      <c r="C6207" s="0" t="s">
        <v>759</v>
      </c>
      <c r="D6207" s="0" t="s">
        <v>13</v>
      </c>
      <c r="E6207" s="0" t="s">
        <v>14</v>
      </c>
      <c r="F6207" s="0" t="s">
        <v>763</v>
      </c>
      <c r="G6207" s="0" t="s">
        <v>1612</v>
      </c>
      <c r="H6207" s="0" t="n">
        <v>0.779315281590248</v>
      </c>
      <c r="I6207" s="0" t="n">
        <v>11.4296730482173</v>
      </c>
      <c r="J6207" s="0" t="n">
        <v>363</v>
      </c>
      <c r="K6207" s="0" t="n">
        <f aca="false">I6207*SUMIFS(syst_chauffage!$H$3:$H$27,syst_chauffage!$B$3:$B$27,D6207,syst_chauffage!$C$3:$C$27,E6207)</f>
        <v>23.0832732436745</v>
      </c>
      <c r="L6207" s="12" t="n">
        <f aca="false">H6207*SUMIFS(syst_chauffage!$K$3:$K$27,syst_chauffage!$B$3:$B$27,D6207,syst_chauffage!$C$3:$C$27,E6207)</f>
        <v>0.779315281590248</v>
      </c>
      <c r="N6207" s="0" t="str">
        <f aca="false">A6207</f>
        <v>Commerce</v>
      </c>
      <c r="O6207" s="0" t="str">
        <f aca="false">B6207</f>
        <v>Grand commerce alimentaire</v>
      </c>
      <c r="P6207" s="0" t="str">
        <f aca="false">C6207</f>
        <v>Grand alimentaire</v>
      </c>
      <c r="Q6207" s="0" t="str">
        <f aca="false">D6207</f>
        <v>Chaudière gaz</v>
      </c>
      <c r="R6207" s="0" t="str">
        <f aca="false">E6207</f>
        <v>Gaz</v>
      </c>
      <c r="S6207" s="0" t="str">
        <f aca="false">F6207</f>
        <v>0316150404</v>
      </c>
      <c r="T6207" s="0" t="str">
        <f aca="false">G6207</f>
        <v>4</v>
      </c>
      <c r="U6207" s="0" t="n">
        <f aca="false">L6207</f>
        <v>0.779315281590248</v>
      </c>
      <c r="V6207" s="0" t="n">
        <f aca="false">K6207</f>
        <v>23.0832732436745</v>
      </c>
      <c r="W6207" s="0" t="n">
        <f aca="false">J6207</f>
        <v>363</v>
      </c>
    </row>
    <row r="6208" customFormat="false" ht="12.8" hidden="false" customHeight="false" outlineLevel="0" collapsed="false">
      <c r="A6208" s="0" t="s">
        <v>74</v>
      </c>
      <c r="B6208" s="0" t="s">
        <v>758</v>
      </c>
      <c r="C6208" s="0" t="s">
        <v>759</v>
      </c>
      <c r="D6208" s="0" t="s">
        <v>29</v>
      </c>
      <c r="E6208" s="0" t="s">
        <v>30</v>
      </c>
      <c r="F6208" s="0" t="s">
        <v>764</v>
      </c>
      <c r="G6208" s="0" t="s">
        <v>1612</v>
      </c>
      <c r="H6208" s="0" t="n">
        <v>0.92</v>
      </c>
      <c r="I6208" s="0" t="n">
        <v>10.4</v>
      </c>
      <c r="J6208" s="0" t="n">
        <v>0</v>
      </c>
      <c r="K6208" s="0" t="n">
        <f aca="false">I6208*SUMIFS(syst_chauffage!$H$3:$H$27,syst_chauffage!$B$3:$B$27,D6208,syst_chauffage!$C$3:$C$27,E6208)</f>
        <v>3</v>
      </c>
      <c r="L6208" s="12" t="n">
        <f aca="false">H6208*SUMIFS(syst_chauffage!$K$3:$K$27,syst_chauffage!$B$3:$B$27,D6208,syst_chauffage!$C$3:$C$27,E6208)</f>
        <v>0.92</v>
      </c>
      <c r="N6208" s="0" t="str">
        <f aca="false">A6208</f>
        <v>Commerce</v>
      </c>
      <c r="O6208" s="0" t="str">
        <f aca="false">B6208</f>
        <v>Grand commerce alimentaire</v>
      </c>
      <c r="P6208" s="0" t="str">
        <f aca="false">C6208</f>
        <v>Grand alimentaire</v>
      </c>
      <c r="Q6208" s="0" t="str">
        <f aca="false">D6208</f>
        <v>Electrique direct</v>
      </c>
      <c r="R6208" s="0" t="str">
        <f aca="false">E6208</f>
        <v>Electricité</v>
      </c>
      <c r="S6208" s="0" t="str">
        <f aca="false">F6208</f>
        <v>0316150602</v>
      </c>
      <c r="T6208" s="0" t="str">
        <f aca="false">G6208</f>
        <v>4</v>
      </c>
      <c r="U6208" s="0" t="n">
        <f aca="false">L6208</f>
        <v>0.92</v>
      </c>
      <c r="V6208" s="0" t="n">
        <f aca="false">K6208</f>
        <v>3</v>
      </c>
      <c r="W6208" s="0" t="n">
        <f aca="false">J6208</f>
        <v>0</v>
      </c>
    </row>
    <row r="6209" customFormat="false" ht="12.8" hidden="false" customHeight="false" outlineLevel="0" collapsed="false">
      <c r="A6209" s="0" t="s">
        <v>74</v>
      </c>
      <c r="B6209" s="0" t="s">
        <v>758</v>
      </c>
      <c r="C6209" s="0" t="s">
        <v>759</v>
      </c>
      <c r="D6209" s="0" t="s">
        <v>36</v>
      </c>
      <c r="E6209" s="0" t="s">
        <v>30</v>
      </c>
      <c r="F6209" s="0" t="s">
        <v>765</v>
      </c>
      <c r="G6209" s="0" t="s">
        <v>1612</v>
      </c>
      <c r="H6209" s="0" t="n">
        <v>3.24147013953488</v>
      </c>
      <c r="I6209" s="0" t="n">
        <v>78.6422562573135</v>
      </c>
      <c r="J6209" s="0" t="n">
        <v>675</v>
      </c>
      <c r="K6209" s="0" t="n">
        <f aca="false">I6209*SUMIFS(syst_chauffage!$H$3:$H$27,syst_chauffage!$B$3:$B$27,D6209,syst_chauffage!$C$3:$C$27,E6209)</f>
        <v>48.6526690301008</v>
      </c>
      <c r="L6209" s="12" t="n">
        <f aca="false">H6209*SUMIFS(syst_chauffage!$K$3:$K$27,syst_chauffage!$B$3:$B$27,D6209,syst_chauffage!$C$3:$C$27,E6209)</f>
        <v>2.72345250649794</v>
      </c>
      <c r="N6209" s="0" t="str">
        <f aca="false">A6209</f>
        <v>Commerce</v>
      </c>
      <c r="O6209" s="0" t="str">
        <f aca="false">B6209</f>
        <v>Grand commerce alimentaire</v>
      </c>
      <c r="P6209" s="0" t="str">
        <f aca="false">C6209</f>
        <v>Grand alimentaire</v>
      </c>
      <c r="Q6209" s="0" t="str">
        <f aca="false">D6209</f>
        <v>PAC</v>
      </c>
      <c r="R6209" s="0" t="str">
        <f aca="false">E6209</f>
        <v>Electricité</v>
      </c>
      <c r="S6209" s="0" t="str">
        <f aca="false">F6209</f>
        <v>0316150902</v>
      </c>
      <c r="T6209" s="0" t="str">
        <f aca="false">G6209</f>
        <v>4</v>
      </c>
      <c r="U6209" s="0" t="n">
        <f aca="false">L6209</f>
        <v>2.72345250649794</v>
      </c>
      <c r="V6209" s="0" t="n">
        <f aca="false">K6209</f>
        <v>48.6526690301008</v>
      </c>
      <c r="W6209" s="0" t="n">
        <f aca="false">J6209</f>
        <v>675</v>
      </c>
    </row>
    <row r="6210" customFormat="false" ht="12.8" hidden="false" customHeight="false" outlineLevel="0" collapsed="false">
      <c r="A6210" s="0" t="s">
        <v>74</v>
      </c>
      <c r="B6210" s="0" t="s">
        <v>758</v>
      </c>
      <c r="C6210" s="0" t="s">
        <v>759</v>
      </c>
      <c r="D6210" s="0" t="s">
        <v>51</v>
      </c>
      <c r="E6210" s="0" t="s">
        <v>57</v>
      </c>
      <c r="F6210" s="0" t="s">
        <v>766</v>
      </c>
      <c r="G6210" s="0" t="s">
        <v>1612</v>
      </c>
      <c r="H6210" s="0" t="n">
        <v>1.9807894473911</v>
      </c>
      <c r="I6210" s="0" t="n">
        <v>33.5812285422815</v>
      </c>
      <c r="J6210" s="0" t="n">
        <v>0</v>
      </c>
      <c r="K6210" s="0" t="n">
        <f aca="false">I6210*SUMIFS(syst_chauffage!$H$3:$H$27,syst_chauffage!$B$3:$B$27,D6210,syst_chauffage!$C$3:$C$27,E6210)</f>
        <v>71.1537155634651</v>
      </c>
      <c r="L6210" s="12" t="n">
        <f aca="false">H6210*SUMIFS(syst_chauffage!$K$3:$K$27,syst_chauffage!$B$3:$B$27,D6210,syst_chauffage!$C$3:$C$27,E6210)</f>
        <v>1.9807894473911</v>
      </c>
      <c r="N6210" s="0" t="str">
        <f aca="false">A6210</f>
        <v>Commerce</v>
      </c>
      <c r="O6210" s="0" t="str">
        <f aca="false">B6210</f>
        <v>Grand commerce alimentaire</v>
      </c>
      <c r="P6210" s="0" t="str">
        <f aca="false">C6210</f>
        <v>Grand alimentaire</v>
      </c>
      <c r="Q6210" s="0" t="str">
        <f aca="false">D6210</f>
        <v>Autre système centralisé performant</v>
      </c>
      <c r="R6210" s="0" t="str">
        <f aca="false">E6210</f>
        <v>Autres</v>
      </c>
      <c r="S6210" s="0" t="str">
        <f aca="false">F6210</f>
        <v>0316152101</v>
      </c>
      <c r="T6210" s="0" t="str">
        <f aca="false">G6210</f>
        <v>4</v>
      </c>
      <c r="U6210" s="0" t="n">
        <f aca="false">L6210</f>
        <v>1.9807894473911</v>
      </c>
      <c r="V6210" s="0" t="n">
        <f aca="false">K6210</f>
        <v>71.1537155634651</v>
      </c>
      <c r="W6210" s="0" t="n">
        <f aca="false">J6210</f>
        <v>0</v>
      </c>
    </row>
    <row r="6211" customFormat="false" ht="12.8" hidden="false" customHeight="false" outlineLevel="0" collapsed="false">
      <c r="A6211" s="0" t="s">
        <v>74</v>
      </c>
      <c r="B6211" s="0" t="s">
        <v>758</v>
      </c>
      <c r="C6211" s="0" t="s">
        <v>759</v>
      </c>
      <c r="D6211" s="0" t="s">
        <v>51</v>
      </c>
      <c r="E6211" s="0" t="s">
        <v>58</v>
      </c>
      <c r="F6211" s="0" t="s">
        <v>767</v>
      </c>
      <c r="G6211" s="0" t="s">
        <v>1612</v>
      </c>
      <c r="H6211" s="0" t="n">
        <v>2.022</v>
      </c>
      <c r="I6211" s="0" t="n">
        <v>32.9731946779084</v>
      </c>
      <c r="J6211" s="0" t="n">
        <v>765</v>
      </c>
      <c r="K6211" s="0" t="n">
        <f aca="false">I6211*SUMIFS(syst_chauffage!$H$3:$H$27,syst_chauffage!$B$3:$B$27,D6211,syst_chauffage!$C$3:$C$27,E6211)</f>
        <v>70.3647811855221</v>
      </c>
      <c r="L6211" s="12" t="n">
        <f aca="false">H6211*SUMIFS(syst_chauffage!$K$3:$K$27,syst_chauffage!$B$3:$B$27,D6211,syst_chauffage!$C$3:$C$27,E6211)</f>
        <v>2.022</v>
      </c>
      <c r="N6211" s="0" t="str">
        <f aca="false">A6211</f>
        <v>Commerce</v>
      </c>
      <c r="O6211" s="0" t="str">
        <f aca="false">B6211</f>
        <v>Grand commerce alimentaire</v>
      </c>
      <c r="P6211" s="0" t="str">
        <f aca="false">C6211</f>
        <v>Grand alimentaire</v>
      </c>
      <c r="Q6211" s="0" t="str">
        <f aca="false">D6211</f>
        <v>Autre système centralisé performant</v>
      </c>
      <c r="R6211" s="0" t="str">
        <f aca="false">E6211</f>
        <v>Urbain</v>
      </c>
      <c r="S6211" s="0" t="str">
        <f aca="false">F6211</f>
        <v>0316152106</v>
      </c>
      <c r="T6211" s="0" t="str">
        <f aca="false">G6211</f>
        <v>4</v>
      </c>
      <c r="U6211" s="0" t="n">
        <f aca="false">L6211</f>
        <v>2.022</v>
      </c>
      <c r="V6211" s="0" t="n">
        <f aca="false">K6211</f>
        <v>70.3647811855221</v>
      </c>
      <c r="W6211" s="0" t="n">
        <f aca="false">J6211</f>
        <v>765</v>
      </c>
    </row>
    <row r="6212" customFormat="false" ht="12.8" hidden="false" customHeight="false" outlineLevel="0" collapsed="false">
      <c r="A6212" s="0" t="s">
        <v>74</v>
      </c>
      <c r="B6212" s="0" t="s">
        <v>758</v>
      </c>
      <c r="C6212" s="0" t="s">
        <v>759</v>
      </c>
      <c r="D6212" s="0" t="s">
        <v>27</v>
      </c>
      <c r="E6212" s="0" t="s">
        <v>23</v>
      </c>
      <c r="F6212" s="0" t="s">
        <v>768</v>
      </c>
      <c r="G6212" s="0" t="s">
        <v>1612</v>
      </c>
      <c r="H6212" s="0" t="n">
        <v>0.757500176377008</v>
      </c>
      <c r="I6212" s="0" t="n">
        <v>18.5596836391548</v>
      </c>
      <c r="J6212" s="0" t="n">
        <v>836</v>
      </c>
      <c r="K6212" s="0" t="n">
        <f aca="false">I6212*SUMIFS(syst_chauffage!$H$3:$H$27,syst_chauffage!$B$3:$B$27,D6212,syst_chauffage!$C$3:$C$27,E6212)</f>
        <v>47.5945110472018</v>
      </c>
      <c r="L6212" s="12" t="n">
        <f aca="false">H6212*SUMIFS(syst_chauffage!$K$3:$K$27,syst_chauffage!$B$3:$B$27,D6212,syst_chauffage!$C$3:$C$27,E6212)</f>
        <v>0.757500176377008</v>
      </c>
      <c r="N6212" s="0" t="str">
        <f aca="false">A6212</f>
        <v>Commerce</v>
      </c>
      <c r="O6212" s="0" t="str">
        <f aca="false">B6212</f>
        <v>Grand commerce alimentaire</v>
      </c>
      <c r="P6212" s="0" t="str">
        <f aca="false">C6212</f>
        <v>Grand alimentaire</v>
      </c>
      <c r="Q6212" s="0" t="str">
        <f aca="false">D6212</f>
        <v>Chaudière condensation fioul</v>
      </c>
      <c r="R6212" s="0" t="str">
        <f aca="false">E6212</f>
        <v>Fioul</v>
      </c>
      <c r="S6212" s="0" t="str">
        <f aca="false">F6212</f>
        <v>0316152303</v>
      </c>
      <c r="T6212" s="0" t="str">
        <f aca="false">G6212</f>
        <v>4</v>
      </c>
      <c r="U6212" s="0" t="n">
        <f aca="false">L6212</f>
        <v>0.757500176377008</v>
      </c>
      <c r="V6212" s="0" t="n">
        <f aca="false">K6212</f>
        <v>47.5945110472018</v>
      </c>
      <c r="W6212" s="0" t="n">
        <f aca="false">J6212</f>
        <v>836</v>
      </c>
    </row>
    <row r="6213" customFormat="false" ht="12.8" hidden="false" customHeight="false" outlineLevel="0" collapsed="false">
      <c r="A6213" s="0" t="s">
        <v>74</v>
      </c>
      <c r="B6213" s="0" t="s">
        <v>758</v>
      </c>
      <c r="C6213" s="0" t="s">
        <v>759</v>
      </c>
      <c r="D6213" s="0" t="s">
        <v>18</v>
      </c>
      <c r="E6213" s="0" t="s">
        <v>14</v>
      </c>
      <c r="F6213" s="0" t="s">
        <v>769</v>
      </c>
      <c r="G6213" s="0" t="s">
        <v>1612</v>
      </c>
      <c r="H6213" s="0" t="n">
        <v>0.98678716433266</v>
      </c>
      <c r="I6213" s="0" t="n">
        <v>13.6067536288301</v>
      </c>
      <c r="J6213" s="0" t="n">
        <v>836</v>
      </c>
      <c r="K6213" s="0" t="n">
        <f aca="false">I6213*SUMIFS(syst_chauffage!$H$3:$H$27,syst_chauffage!$B$3:$B$27,D6213,syst_chauffage!$C$3:$C$27,E6213)</f>
        <v>37.0774364992501</v>
      </c>
      <c r="L6213" s="12" t="n">
        <f aca="false">H6213*SUMIFS(syst_chauffage!$K$3:$K$27,syst_chauffage!$B$3:$B$27,D6213,syst_chauffage!$C$3:$C$27,E6213)</f>
        <v>0.958611322197493</v>
      </c>
      <c r="N6213" s="0" t="str">
        <f aca="false">A6213</f>
        <v>Commerce</v>
      </c>
      <c r="O6213" s="0" t="str">
        <f aca="false">B6213</f>
        <v>Grand commerce alimentaire</v>
      </c>
      <c r="P6213" s="0" t="str">
        <f aca="false">C6213</f>
        <v>Grand alimentaire</v>
      </c>
      <c r="Q6213" s="0" t="str">
        <f aca="false">D6213</f>
        <v>Chaudière condensation gaz</v>
      </c>
      <c r="R6213" s="0" t="str">
        <f aca="false">E6213</f>
        <v>Gaz</v>
      </c>
      <c r="S6213" s="0" t="str">
        <f aca="false">F6213</f>
        <v>0316152404</v>
      </c>
      <c r="T6213" s="0" t="str">
        <f aca="false">G6213</f>
        <v>4</v>
      </c>
      <c r="U6213" s="0" t="n">
        <f aca="false">L6213</f>
        <v>0.958611322197493</v>
      </c>
      <c r="V6213" s="0" t="n">
        <f aca="false">K6213</f>
        <v>37.0774364992501</v>
      </c>
      <c r="W6213" s="0" t="n">
        <f aca="false">J6213</f>
        <v>836</v>
      </c>
    </row>
    <row r="6214" customFormat="false" ht="12.8" hidden="false" customHeight="false" outlineLevel="0" collapsed="false">
      <c r="A6214" s="0" t="s">
        <v>74</v>
      </c>
      <c r="B6214" s="0" t="s">
        <v>758</v>
      </c>
      <c r="C6214" s="0" t="s">
        <v>759</v>
      </c>
      <c r="D6214" s="0" t="s">
        <v>32</v>
      </c>
      <c r="E6214" s="0" t="s">
        <v>30</v>
      </c>
      <c r="F6214" s="0" t="s">
        <v>770</v>
      </c>
      <c r="G6214" s="0" t="s">
        <v>1612</v>
      </c>
      <c r="H6214" s="0" t="n">
        <v>1</v>
      </c>
      <c r="I6214" s="0" t="n">
        <v>12</v>
      </c>
      <c r="J6214" s="0" t="n">
        <v>0</v>
      </c>
      <c r="K6214" s="0" t="n">
        <f aca="false">I6214*SUMIFS(syst_chauffage!$H$3:$H$27,syst_chauffage!$B$3:$B$27,D6214,syst_chauffage!$C$3:$C$27,E6214)</f>
        <v>12</v>
      </c>
      <c r="L6214" s="12" t="n">
        <f aca="false">H6214*SUMIFS(syst_chauffage!$K$3:$K$27,syst_chauffage!$B$3:$B$27,D6214,syst_chauffage!$C$3:$C$27,E6214)</f>
        <v>1</v>
      </c>
      <c r="N6214" s="0" t="str">
        <f aca="false">A6214</f>
        <v>Commerce</v>
      </c>
      <c r="O6214" s="0" t="str">
        <f aca="false">B6214</f>
        <v>Grand commerce alimentaire</v>
      </c>
      <c r="P6214" s="0" t="str">
        <f aca="false">C6214</f>
        <v>Grand alimentaire</v>
      </c>
      <c r="Q6214" s="0" t="str">
        <f aca="false">D6214</f>
        <v>Electrique direct performant</v>
      </c>
      <c r="R6214" s="0" t="str">
        <f aca="false">E6214</f>
        <v>Electricité</v>
      </c>
      <c r="S6214" s="0" t="str">
        <f aca="false">F6214</f>
        <v>0316152602</v>
      </c>
      <c r="T6214" s="0" t="str">
        <f aca="false">G6214</f>
        <v>4</v>
      </c>
      <c r="U6214" s="0" t="n">
        <f aca="false">L6214</f>
        <v>1</v>
      </c>
      <c r="V6214" s="0" t="n">
        <f aca="false">K6214</f>
        <v>12</v>
      </c>
      <c r="W6214" s="0" t="n">
        <f aca="false">J6214</f>
        <v>0</v>
      </c>
    </row>
    <row r="6215" customFormat="false" ht="12.8" hidden="false" customHeight="false" outlineLevel="0" collapsed="false">
      <c r="A6215" s="0" t="s">
        <v>74</v>
      </c>
      <c r="B6215" s="0" t="s">
        <v>758</v>
      </c>
      <c r="C6215" s="0" t="s">
        <v>759</v>
      </c>
      <c r="D6215" s="0" t="s">
        <v>38</v>
      </c>
      <c r="E6215" s="0" t="s">
        <v>30</v>
      </c>
      <c r="F6215" s="0" t="s">
        <v>771</v>
      </c>
      <c r="G6215" s="0" t="s">
        <v>1612</v>
      </c>
      <c r="H6215" s="0" t="n">
        <v>3.36378976744186</v>
      </c>
      <c r="I6215" s="0" t="n">
        <v>93.6217336396589</v>
      </c>
      <c r="J6215" s="0" t="n">
        <v>720</v>
      </c>
      <c r="K6215" s="0" t="n">
        <f aca="false">I6215*SUMIFS(syst_chauffage!$H$3:$H$27,syst_chauffage!$B$3:$B$27,D6215,syst_chauffage!$C$3:$C$27,E6215)</f>
        <v>94.6322680942925</v>
      </c>
      <c r="L6215" s="12" t="n">
        <f aca="false">H6215*SUMIFS(syst_chauffage!$K$3:$K$27,syst_chauffage!$B$3:$B$27,D6215,syst_chauffage!$C$3:$C$27,E6215)</f>
        <v>3.00929906818493</v>
      </c>
      <c r="N6215" s="0" t="str">
        <f aca="false">A6215</f>
        <v>Commerce</v>
      </c>
      <c r="O6215" s="0" t="str">
        <f aca="false">B6215</f>
        <v>Grand commerce alimentaire</v>
      </c>
      <c r="P6215" s="0" t="str">
        <f aca="false">C6215</f>
        <v>Grand alimentaire</v>
      </c>
      <c r="Q6215" s="0" t="str">
        <f aca="false">D6215</f>
        <v>PAC performant</v>
      </c>
      <c r="R6215" s="0" t="str">
        <f aca="false">E6215</f>
        <v>Electricité</v>
      </c>
      <c r="S6215" s="0" t="str">
        <f aca="false">F6215</f>
        <v>0316152902</v>
      </c>
      <c r="T6215" s="0" t="str">
        <f aca="false">G6215</f>
        <v>4</v>
      </c>
      <c r="U6215" s="0" t="n">
        <f aca="false">L6215</f>
        <v>3.00929906818493</v>
      </c>
      <c r="V6215" s="0" t="n">
        <f aca="false">K6215</f>
        <v>94.6322680942925</v>
      </c>
      <c r="W6215" s="0" t="n">
        <f aca="false">J6215</f>
        <v>720</v>
      </c>
    </row>
    <row r="6216" customFormat="false" ht="12.8" hidden="false" customHeight="false" outlineLevel="0" collapsed="false">
      <c r="A6216" s="0" t="s">
        <v>74</v>
      </c>
      <c r="B6216" s="0" t="s">
        <v>758</v>
      </c>
      <c r="C6216" s="0" t="s">
        <v>772</v>
      </c>
      <c r="D6216" s="0" t="s">
        <v>19</v>
      </c>
      <c r="E6216" s="0" t="s">
        <v>57</v>
      </c>
      <c r="F6216" s="0" t="s">
        <v>773</v>
      </c>
      <c r="G6216" s="0" t="s">
        <v>1612</v>
      </c>
      <c r="H6216" s="0" t="n">
        <v>1.6213097932998</v>
      </c>
      <c r="I6216" s="0" t="n">
        <v>33.3190780220477</v>
      </c>
      <c r="J6216" s="0" t="n">
        <v>0</v>
      </c>
      <c r="K6216" s="0" t="n">
        <f aca="false">I6216*SUMIFS(syst_chauffage!$H$3:$H$27,syst_chauffage!$B$3:$B$27,D6216,syst_chauffage!$C$3:$C$27,E6216)</f>
        <v>46.3960389350786</v>
      </c>
      <c r="L6216" s="12" t="n">
        <f aca="false">H6216*SUMIFS(syst_chauffage!$K$3:$K$27,syst_chauffage!$B$3:$B$27,D6216,syst_chauffage!$C$3:$C$27,E6216)</f>
        <v>1.6213097932998</v>
      </c>
      <c r="N6216" s="0" t="str">
        <f aca="false">A6216</f>
        <v>Commerce</v>
      </c>
      <c r="O6216" s="0" t="str">
        <f aca="false">B6216</f>
        <v>Grand commerce alimentaire</v>
      </c>
      <c r="P6216" s="0" t="str">
        <f aca="false">C6216</f>
        <v>Hypermarché</v>
      </c>
      <c r="Q6216" s="0" t="str">
        <f aca="false">D6216</f>
        <v>Autre système centralisé</v>
      </c>
      <c r="R6216" s="0" t="str">
        <f aca="false">E6216</f>
        <v>Autres</v>
      </c>
      <c r="S6216" s="0" t="str">
        <f aca="false">F6216</f>
        <v>0316410101</v>
      </c>
      <c r="T6216" s="0" t="str">
        <f aca="false">G6216</f>
        <v>4</v>
      </c>
      <c r="U6216" s="0" t="n">
        <f aca="false">L6216</f>
        <v>1.6213097932998</v>
      </c>
      <c r="V6216" s="0" t="n">
        <f aca="false">K6216</f>
        <v>46.3960389350786</v>
      </c>
      <c r="W6216" s="0" t="n">
        <f aca="false">J6216</f>
        <v>0</v>
      </c>
    </row>
    <row r="6217" customFormat="false" ht="12.8" hidden="false" customHeight="false" outlineLevel="0" collapsed="false">
      <c r="A6217" s="0" t="s">
        <v>74</v>
      </c>
      <c r="B6217" s="0" t="s">
        <v>758</v>
      </c>
      <c r="C6217" s="0" t="s">
        <v>772</v>
      </c>
      <c r="D6217" s="0" t="s">
        <v>19</v>
      </c>
      <c r="E6217" s="0" t="s">
        <v>58</v>
      </c>
      <c r="F6217" s="0" t="s">
        <v>774</v>
      </c>
      <c r="G6217" s="0" t="s">
        <v>1612</v>
      </c>
      <c r="H6217" s="0" t="n">
        <v>1.59826510543218</v>
      </c>
      <c r="I6217" s="0" t="n">
        <v>33.90455516</v>
      </c>
      <c r="J6217" s="0" t="n">
        <v>765</v>
      </c>
      <c r="K6217" s="0" t="n">
        <f aca="false">I6217*SUMIFS(syst_chauffage!$H$3:$H$27,syst_chauffage!$B$3:$B$27,D6217,syst_chauffage!$C$3:$C$27,E6217)</f>
        <v>55.7712841142552</v>
      </c>
      <c r="L6217" s="12" t="n">
        <f aca="false">H6217*SUMIFS(syst_chauffage!$K$3:$K$27,syst_chauffage!$B$3:$B$27,D6217,syst_chauffage!$C$3:$C$27,E6217)</f>
        <v>1.59826510543218</v>
      </c>
      <c r="N6217" s="0" t="str">
        <f aca="false">A6217</f>
        <v>Commerce</v>
      </c>
      <c r="O6217" s="0" t="str">
        <f aca="false">B6217</f>
        <v>Grand commerce alimentaire</v>
      </c>
      <c r="P6217" s="0" t="str">
        <f aca="false">C6217</f>
        <v>Hypermarché</v>
      </c>
      <c r="Q6217" s="0" t="str">
        <f aca="false">D6217</f>
        <v>Autre système centralisé</v>
      </c>
      <c r="R6217" s="0" t="str">
        <f aca="false">E6217</f>
        <v>Urbain</v>
      </c>
      <c r="S6217" s="0" t="str">
        <f aca="false">F6217</f>
        <v>0316410106</v>
      </c>
      <c r="T6217" s="0" t="str">
        <f aca="false">G6217</f>
        <v>4</v>
      </c>
      <c r="U6217" s="0" t="n">
        <f aca="false">L6217</f>
        <v>1.59826510543218</v>
      </c>
      <c r="V6217" s="0" t="n">
        <f aca="false">K6217</f>
        <v>55.7712841142552</v>
      </c>
      <c r="W6217" s="0" t="n">
        <f aca="false">J6217</f>
        <v>765</v>
      </c>
    </row>
    <row r="6218" customFormat="false" ht="12.8" hidden="false" customHeight="false" outlineLevel="0" collapsed="false">
      <c r="A6218" s="0" t="s">
        <v>74</v>
      </c>
      <c r="B6218" s="0" t="s">
        <v>758</v>
      </c>
      <c r="C6218" s="0" t="s">
        <v>772</v>
      </c>
      <c r="D6218" s="0" t="s">
        <v>22</v>
      </c>
      <c r="E6218" s="0" t="s">
        <v>23</v>
      </c>
      <c r="F6218" s="0" t="s">
        <v>775</v>
      </c>
      <c r="G6218" s="0" t="s">
        <v>1612</v>
      </c>
      <c r="H6218" s="0" t="n">
        <v>0.689377907802488</v>
      </c>
      <c r="I6218" s="0" t="n">
        <v>9.11291765914424</v>
      </c>
      <c r="J6218" s="0" t="n">
        <v>0</v>
      </c>
      <c r="K6218" s="0" t="n">
        <f aca="false">I6218*SUMIFS(syst_chauffage!$H$3:$H$27,syst_chauffage!$B$3:$B$27,D6218,syst_chauffage!$C$3:$C$27,E6218)</f>
        <v>16.0480531133568</v>
      </c>
      <c r="L6218" s="12" t="n">
        <f aca="false">H6218*SUMIFS(syst_chauffage!$K$3:$K$27,syst_chauffage!$B$3:$B$27,D6218,syst_chauffage!$C$3:$C$27,E6218)</f>
        <v>0.689377907802488</v>
      </c>
      <c r="N6218" s="0" t="str">
        <f aca="false">A6218</f>
        <v>Commerce</v>
      </c>
      <c r="O6218" s="0" t="str">
        <f aca="false">B6218</f>
        <v>Grand commerce alimentaire</v>
      </c>
      <c r="P6218" s="0" t="str">
        <f aca="false">C6218</f>
        <v>Hypermarché</v>
      </c>
      <c r="Q6218" s="0" t="str">
        <f aca="false">D6218</f>
        <v>Chaudière fioul</v>
      </c>
      <c r="R6218" s="0" t="str">
        <f aca="false">E6218</f>
        <v>Fioul</v>
      </c>
      <c r="S6218" s="0" t="str">
        <f aca="false">F6218</f>
        <v>0316410303</v>
      </c>
      <c r="T6218" s="0" t="str">
        <f aca="false">G6218</f>
        <v>4</v>
      </c>
      <c r="U6218" s="0" t="n">
        <f aca="false">L6218</f>
        <v>0.689377907802488</v>
      </c>
      <c r="V6218" s="0" t="n">
        <f aca="false">K6218</f>
        <v>16.0480531133568</v>
      </c>
      <c r="W6218" s="0" t="n">
        <f aca="false">J6218</f>
        <v>0</v>
      </c>
    </row>
    <row r="6219" customFormat="false" ht="12.8" hidden="false" customHeight="false" outlineLevel="0" collapsed="false">
      <c r="A6219" s="0" t="s">
        <v>74</v>
      </c>
      <c r="B6219" s="0" t="s">
        <v>758</v>
      </c>
      <c r="C6219" s="0" t="s">
        <v>772</v>
      </c>
      <c r="D6219" s="0" t="s">
        <v>13</v>
      </c>
      <c r="E6219" s="0" t="s">
        <v>14</v>
      </c>
      <c r="F6219" s="0" t="s">
        <v>776</v>
      </c>
      <c r="G6219" s="0" t="s">
        <v>1612</v>
      </c>
      <c r="H6219" s="0" t="n">
        <v>0.780741935948798</v>
      </c>
      <c r="I6219" s="0" t="n">
        <v>6.83937960630617</v>
      </c>
      <c r="J6219" s="0" t="n">
        <v>308</v>
      </c>
      <c r="K6219" s="0" t="n">
        <f aca="false">I6219*SUMIFS(syst_chauffage!$H$3:$H$27,syst_chauffage!$B$3:$B$27,D6219,syst_chauffage!$C$3:$C$27,E6219)</f>
        <v>13.812754538434</v>
      </c>
      <c r="L6219" s="12" t="n">
        <f aca="false">H6219*SUMIFS(syst_chauffage!$K$3:$K$27,syst_chauffage!$B$3:$B$27,D6219,syst_chauffage!$C$3:$C$27,E6219)</f>
        <v>0.780741935948798</v>
      </c>
      <c r="N6219" s="0" t="str">
        <f aca="false">A6219</f>
        <v>Commerce</v>
      </c>
      <c r="O6219" s="0" t="str">
        <f aca="false">B6219</f>
        <v>Grand commerce alimentaire</v>
      </c>
      <c r="P6219" s="0" t="str">
        <f aca="false">C6219</f>
        <v>Hypermarché</v>
      </c>
      <c r="Q6219" s="0" t="str">
        <f aca="false">D6219</f>
        <v>Chaudière gaz</v>
      </c>
      <c r="R6219" s="0" t="str">
        <f aca="false">E6219</f>
        <v>Gaz</v>
      </c>
      <c r="S6219" s="0" t="str">
        <f aca="false">F6219</f>
        <v>0316410404</v>
      </c>
      <c r="T6219" s="0" t="str">
        <f aca="false">G6219</f>
        <v>4</v>
      </c>
      <c r="U6219" s="0" t="n">
        <f aca="false">L6219</f>
        <v>0.780741935948798</v>
      </c>
      <c r="V6219" s="0" t="n">
        <f aca="false">K6219</f>
        <v>13.812754538434</v>
      </c>
      <c r="W6219" s="0" t="n">
        <f aca="false">J6219</f>
        <v>308</v>
      </c>
    </row>
    <row r="6220" customFormat="false" ht="12.8" hidden="false" customHeight="false" outlineLevel="0" collapsed="false">
      <c r="A6220" s="0" t="s">
        <v>74</v>
      </c>
      <c r="B6220" s="0" t="s">
        <v>758</v>
      </c>
      <c r="C6220" s="0" t="s">
        <v>772</v>
      </c>
      <c r="D6220" s="0" t="s">
        <v>29</v>
      </c>
      <c r="E6220" s="0" t="s">
        <v>30</v>
      </c>
      <c r="F6220" s="0" t="s">
        <v>777</v>
      </c>
      <c r="G6220" s="0" t="s">
        <v>1612</v>
      </c>
      <c r="H6220" s="0" t="n">
        <v>0.92</v>
      </c>
      <c r="I6220" s="0" t="n">
        <v>10.4</v>
      </c>
      <c r="J6220" s="0" t="n">
        <v>0</v>
      </c>
      <c r="K6220" s="0" t="n">
        <f aca="false">I6220*SUMIFS(syst_chauffage!$H$3:$H$27,syst_chauffage!$B$3:$B$27,D6220,syst_chauffage!$C$3:$C$27,E6220)</f>
        <v>3</v>
      </c>
      <c r="L6220" s="12" t="n">
        <f aca="false">H6220*SUMIFS(syst_chauffage!$K$3:$K$27,syst_chauffage!$B$3:$B$27,D6220,syst_chauffage!$C$3:$C$27,E6220)</f>
        <v>0.92</v>
      </c>
      <c r="N6220" s="0" t="str">
        <f aca="false">A6220</f>
        <v>Commerce</v>
      </c>
      <c r="O6220" s="0" t="str">
        <f aca="false">B6220</f>
        <v>Grand commerce alimentaire</v>
      </c>
      <c r="P6220" s="0" t="str">
        <f aca="false">C6220</f>
        <v>Hypermarché</v>
      </c>
      <c r="Q6220" s="0" t="str">
        <f aca="false">D6220</f>
        <v>Electrique direct</v>
      </c>
      <c r="R6220" s="0" t="str">
        <f aca="false">E6220</f>
        <v>Electricité</v>
      </c>
      <c r="S6220" s="0" t="str">
        <f aca="false">F6220</f>
        <v>0316410602</v>
      </c>
      <c r="T6220" s="0" t="str">
        <f aca="false">G6220</f>
        <v>4</v>
      </c>
      <c r="U6220" s="0" t="n">
        <f aca="false">L6220</f>
        <v>0.92</v>
      </c>
      <c r="V6220" s="0" t="n">
        <f aca="false">K6220</f>
        <v>3</v>
      </c>
      <c r="W6220" s="0" t="n">
        <f aca="false">J6220</f>
        <v>0</v>
      </c>
    </row>
    <row r="6221" customFormat="false" ht="12.8" hidden="false" customHeight="false" outlineLevel="0" collapsed="false">
      <c r="A6221" s="0" t="s">
        <v>74</v>
      </c>
      <c r="B6221" s="0" t="s">
        <v>758</v>
      </c>
      <c r="C6221" s="0" t="s">
        <v>772</v>
      </c>
      <c r="D6221" s="0" t="s">
        <v>42</v>
      </c>
      <c r="E6221" s="0" t="s">
        <v>30</v>
      </c>
      <c r="F6221" s="0" t="s">
        <v>778</v>
      </c>
      <c r="G6221" s="0" t="s">
        <v>1612</v>
      </c>
      <c r="H6221" s="0" t="n">
        <v>2.80410195348837</v>
      </c>
      <c r="I6221" s="0" t="n">
        <v>37.7982980321341</v>
      </c>
      <c r="J6221" s="0" t="n">
        <v>558</v>
      </c>
      <c r="K6221" s="0" t="n">
        <f aca="false">I6221*SUMIFS(syst_chauffage!$H$3:$H$27,syst_chauffage!$B$3:$B$27,D6221,syst_chauffage!$C$3:$C$27,E6221)</f>
        <v>34.1202301598612</v>
      </c>
      <c r="L6221" s="12" t="n">
        <f aca="false">H6221*SUMIFS(syst_chauffage!$K$3:$K$27,syst_chauffage!$B$3:$B$27,D6221,syst_chauffage!$C$3:$C$27,E6221)</f>
        <v>2.49996610303434</v>
      </c>
      <c r="N6221" s="0" t="str">
        <f aca="false">A6221</f>
        <v>Commerce</v>
      </c>
      <c r="O6221" s="0" t="str">
        <f aca="false">B6221</f>
        <v>Grand commerce alimentaire</v>
      </c>
      <c r="P6221" s="0" t="str">
        <f aca="false">C6221</f>
        <v>Hypermarché</v>
      </c>
      <c r="Q6221" s="0" t="str">
        <f aca="false">D6221</f>
        <v>Rooftop</v>
      </c>
      <c r="R6221" s="0" t="str">
        <f aca="false">E6221</f>
        <v>Electricité</v>
      </c>
      <c r="S6221" s="0" t="str">
        <f aca="false">F6221</f>
        <v>0316411002</v>
      </c>
      <c r="T6221" s="0" t="str">
        <f aca="false">G6221</f>
        <v>4</v>
      </c>
      <c r="U6221" s="0" t="n">
        <f aca="false">L6221</f>
        <v>2.49996610303434</v>
      </c>
      <c r="V6221" s="0" t="n">
        <f aca="false">K6221</f>
        <v>34.1202301598612</v>
      </c>
      <c r="W6221" s="0" t="n">
        <f aca="false">J6221</f>
        <v>558</v>
      </c>
    </row>
    <row r="6222" customFormat="false" ht="12.8" hidden="false" customHeight="false" outlineLevel="0" collapsed="false">
      <c r="A6222" s="0" t="s">
        <v>74</v>
      </c>
      <c r="B6222" s="0" t="s">
        <v>758</v>
      </c>
      <c r="C6222" s="0" t="s">
        <v>772</v>
      </c>
      <c r="D6222" s="0" t="s">
        <v>51</v>
      </c>
      <c r="E6222" s="0" t="s">
        <v>57</v>
      </c>
      <c r="F6222" s="0" t="s">
        <v>779</v>
      </c>
      <c r="G6222" s="0" t="s">
        <v>1612</v>
      </c>
      <c r="H6222" s="0" t="n">
        <v>1.87074206919208</v>
      </c>
      <c r="I6222" s="0" t="n">
        <v>39.6655690738663</v>
      </c>
      <c r="J6222" s="0" t="n">
        <v>0</v>
      </c>
      <c r="K6222" s="0" t="n">
        <f aca="false">I6222*SUMIFS(syst_chauffage!$H$3:$H$27,syst_chauffage!$B$3:$B$27,D6222,syst_chauffage!$C$3:$C$27,E6222)</f>
        <v>84.0455439559422</v>
      </c>
      <c r="L6222" s="12" t="n">
        <f aca="false">H6222*SUMIFS(syst_chauffage!$K$3:$K$27,syst_chauffage!$B$3:$B$27,D6222,syst_chauffage!$C$3:$C$27,E6222)</f>
        <v>1.87074206919208</v>
      </c>
      <c r="N6222" s="0" t="str">
        <f aca="false">A6222</f>
        <v>Commerce</v>
      </c>
      <c r="O6222" s="0" t="str">
        <f aca="false">B6222</f>
        <v>Grand commerce alimentaire</v>
      </c>
      <c r="P6222" s="0" t="str">
        <f aca="false">C6222</f>
        <v>Hypermarché</v>
      </c>
      <c r="Q6222" s="0" t="str">
        <f aca="false">D6222</f>
        <v>Autre système centralisé performant</v>
      </c>
      <c r="R6222" s="0" t="str">
        <f aca="false">E6222</f>
        <v>Autres</v>
      </c>
      <c r="S6222" s="0" t="str">
        <f aca="false">F6222</f>
        <v>0316412101</v>
      </c>
      <c r="T6222" s="0" t="str">
        <f aca="false">G6222</f>
        <v>4</v>
      </c>
      <c r="U6222" s="0" t="n">
        <f aca="false">L6222</f>
        <v>1.87074206919208</v>
      </c>
      <c r="V6222" s="0" t="n">
        <f aca="false">K6222</f>
        <v>84.0455439559422</v>
      </c>
      <c r="W6222" s="0" t="n">
        <f aca="false">J6222</f>
        <v>0</v>
      </c>
    </row>
    <row r="6223" customFormat="false" ht="12.8" hidden="false" customHeight="false" outlineLevel="0" collapsed="false">
      <c r="A6223" s="0" t="s">
        <v>74</v>
      </c>
      <c r="B6223" s="0" t="s">
        <v>758</v>
      </c>
      <c r="C6223" s="0" t="s">
        <v>772</v>
      </c>
      <c r="D6223" s="0" t="s">
        <v>51</v>
      </c>
      <c r="E6223" s="0" t="s">
        <v>58</v>
      </c>
      <c r="F6223" s="0" t="s">
        <v>780</v>
      </c>
      <c r="G6223" s="0" t="s">
        <v>1612</v>
      </c>
      <c r="H6223" s="0" t="n">
        <v>1.84415204472944</v>
      </c>
      <c r="I6223" s="0" t="n">
        <v>40.3625656666667</v>
      </c>
      <c r="J6223" s="0" t="n">
        <v>765</v>
      </c>
      <c r="K6223" s="0" t="n">
        <f aca="false">I6223*SUMIFS(syst_chauffage!$H$3:$H$27,syst_chauffage!$B$3:$B$27,D6223,syst_chauffage!$C$3:$C$27,E6223)</f>
        <v>86.1336952322699</v>
      </c>
      <c r="L6223" s="12" t="n">
        <f aca="false">H6223*SUMIFS(syst_chauffage!$K$3:$K$27,syst_chauffage!$B$3:$B$27,D6223,syst_chauffage!$C$3:$C$27,E6223)</f>
        <v>1.84415204472944</v>
      </c>
      <c r="N6223" s="0" t="str">
        <f aca="false">A6223</f>
        <v>Commerce</v>
      </c>
      <c r="O6223" s="0" t="str">
        <f aca="false">B6223</f>
        <v>Grand commerce alimentaire</v>
      </c>
      <c r="P6223" s="0" t="str">
        <f aca="false">C6223</f>
        <v>Hypermarché</v>
      </c>
      <c r="Q6223" s="0" t="str">
        <f aca="false">D6223</f>
        <v>Autre système centralisé performant</v>
      </c>
      <c r="R6223" s="0" t="str">
        <f aca="false">E6223</f>
        <v>Urbain</v>
      </c>
      <c r="S6223" s="0" t="str">
        <f aca="false">F6223</f>
        <v>0316412106</v>
      </c>
      <c r="T6223" s="0" t="str">
        <f aca="false">G6223</f>
        <v>4</v>
      </c>
      <c r="U6223" s="0" t="n">
        <f aca="false">L6223</f>
        <v>1.84415204472944</v>
      </c>
      <c r="V6223" s="0" t="n">
        <f aca="false">K6223</f>
        <v>86.1336952322699</v>
      </c>
      <c r="W6223" s="0" t="n">
        <f aca="false">J6223</f>
        <v>765</v>
      </c>
    </row>
    <row r="6224" customFormat="false" ht="12.8" hidden="false" customHeight="false" outlineLevel="0" collapsed="false">
      <c r="A6224" s="0" t="s">
        <v>74</v>
      </c>
      <c r="B6224" s="0" t="s">
        <v>758</v>
      </c>
      <c r="C6224" s="0" t="s">
        <v>772</v>
      </c>
      <c r="D6224" s="0" t="s">
        <v>27</v>
      </c>
      <c r="E6224" s="0" t="s">
        <v>23</v>
      </c>
      <c r="F6224" s="0" t="s">
        <v>781</v>
      </c>
      <c r="G6224" s="0" t="s">
        <v>1612</v>
      </c>
      <c r="H6224" s="0" t="n">
        <v>0.761583138885597</v>
      </c>
      <c r="I6224" s="0" t="n">
        <v>10.8487114989812</v>
      </c>
      <c r="J6224" s="0" t="n">
        <v>693</v>
      </c>
      <c r="K6224" s="0" t="n">
        <f aca="false">I6224*SUMIFS(syst_chauffage!$H$3:$H$27,syst_chauffage!$B$3:$B$27,D6224,syst_chauffage!$C$3:$C$27,E6224)</f>
        <v>27.8204698595649</v>
      </c>
      <c r="L6224" s="12" t="n">
        <f aca="false">H6224*SUMIFS(syst_chauffage!$K$3:$K$27,syst_chauffage!$B$3:$B$27,D6224,syst_chauffage!$C$3:$C$27,E6224)</f>
        <v>0.761583138885597</v>
      </c>
      <c r="N6224" s="0" t="str">
        <f aca="false">A6224</f>
        <v>Commerce</v>
      </c>
      <c r="O6224" s="0" t="str">
        <f aca="false">B6224</f>
        <v>Grand commerce alimentaire</v>
      </c>
      <c r="P6224" s="0" t="str">
        <f aca="false">C6224</f>
        <v>Hypermarché</v>
      </c>
      <c r="Q6224" s="0" t="str">
        <f aca="false">D6224</f>
        <v>Chaudière condensation fioul</v>
      </c>
      <c r="R6224" s="0" t="str">
        <f aca="false">E6224</f>
        <v>Fioul</v>
      </c>
      <c r="S6224" s="0" t="str">
        <f aca="false">F6224</f>
        <v>0316412303</v>
      </c>
      <c r="T6224" s="0" t="str">
        <f aca="false">G6224</f>
        <v>4</v>
      </c>
      <c r="U6224" s="0" t="n">
        <f aca="false">L6224</f>
        <v>0.761583138885597</v>
      </c>
      <c r="V6224" s="0" t="n">
        <f aca="false">K6224</f>
        <v>27.8204698595649</v>
      </c>
      <c r="W6224" s="0" t="n">
        <f aca="false">J6224</f>
        <v>693</v>
      </c>
    </row>
    <row r="6225" customFormat="false" ht="12.8" hidden="false" customHeight="false" outlineLevel="0" collapsed="false">
      <c r="A6225" s="0" t="s">
        <v>74</v>
      </c>
      <c r="B6225" s="0" t="s">
        <v>758</v>
      </c>
      <c r="C6225" s="0" t="s">
        <v>772</v>
      </c>
      <c r="D6225" s="0" t="s">
        <v>18</v>
      </c>
      <c r="E6225" s="0" t="s">
        <v>14</v>
      </c>
      <c r="F6225" s="0" t="s">
        <v>782</v>
      </c>
      <c r="G6225" s="0" t="s">
        <v>1612</v>
      </c>
      <c r="H6225" s="0" t="n">
        <v>0.989367103465403</v>
      </c>
      <c r="I6225" s="0" t="n">
        <v>8.14211857893592</v>
      </c>
      <c r="J6225" s="0" t="n">
        <v>693</v>
      </c>
      <c r="K6225" s="0" t="n">
        <f aca="false">I6225*SUMIFS(syst_chauffage!$H$3:$H$27,syst_chauffage!$B$3:$B$27,D6225,syst_chauffage!$C$3:$C$27,E6225)</f>
        <v>22.1866944030071</v>
      </c>
      <c r="L6225" s="12" t="n">
        <f aca="false">H6225*SUMIFS(syst_chauffage!$K$3:$K$27,syst_chauffage!$B$3:$B$27,D6225,syst_chauffage!$C$3:$C$27,E6225)</f>
        <v>0.961117596045209</v>
      </c>
      <c r="N6225" s="0" t="str">
        <f aca="false">A6225</f>
        <v>Commerce</v>
      </c>
      <c r="O6225" s="0" t="str">
        <f aca="false">B6225</f>
        <v>Grand commerce alimentaire</v>
      </c>
      <c r="P6225" s="0" t="str">
        <f aca="false">C6225</f>
        <v>Hypermarché</v>
      </c>
      <c r="Q6225" s="0" t="str">
        <f aca="false">D6225</f>
        <v>Chaudière condensation gaz</v>
      </c>
      <c r="R6225" s="0" t="str">
        <f aca="false">E6225</f>
        <v>Gaz</v>
      </c>
      <c r="S6225" s="0" t="str">
        <f aca="false">F6225</f>
        <v>0316412404</v>
      </c>
      <c r="T6225" s="0" t="str">
        <f aca="false">G6225</f>
        <v>4</v>
      </c>
      <c r="U6225" s="0" t="n">
        <f aca="false">L6225</f>
        <v>0.961117596045209</v>
      </c>
      <c r="V6225" s="0" t="n">
        <f aca="false">K6225</f>
        <v>22.1866944030071</v>
      </c>
      <c r="W6225" s="0" t="n">
        <f aca="false">J6225</f>
        <v>693</v>
      </c>
    </row>
    <row r="6226" customFormat="false" ht="12.8" hidden="false" customHeight="false" outlineLevel="0" collapsed="false">
      <c r="A6226" s="0" t="s">
        <v>74</v>
      </c>
      <c r="B6226" s="0" t="s">
        <v>758</v>
      </c>
      <c r="C6226" s="0" t="s">
        <v>772</v>
      </c>
      <c r="D6226" s="0" t="s">
        <v>32</v>
      </c>
      <c r="E6226" s="0" t="s">
        <v>30</v>
      </c>
      <c r="F6226" s="0" t="s">
        <v>783</v>
      </c>
      <c r="G6226" s="0" t="s">
        <v>1612</v>
      </c>
      <c r="H6226" s="0" t="n">
        <v>1</v>
      </c>
      <c r="I6226" s="0" t="n">
        <v>12</v>
      </c>
      <c r="J6226" s="0" t="n">
        <v>0</v>
      </c>
      <c r="K6226" s="0" t="n">
        <f aca="false">I6226*SUMIFS(syst_chauffage!$H$3:$H$27,syst_chauffage!$B$3:$B$27,D6226,syst_chauffage!$C$3:$C$27,E6226)</f>
        <v>12</v>
      </c>
      <c r="L6226" s="12" t="n">
        <f aca="false">H6226*SUMIFS(syst_chauffage!$K$3:$K$27,syst_chauffage!$B$3:$B$27,D6226,syst_chauffage!$C$3:$C$27,E6226)</f>
        <v>1</v>
      </c>
      <c r="N6226" s="0" t="str">
        <f aca="false">A6226</f>
        <v>Commerce</v>
      </c>
      <c r="O6226" s="0" t="str">
        <f aca="false">B6226</f>
        <v>Grand commerce alimentaire</v>
      </c>
      <c r="P6226" s="0" t="str">
        <f aca="false">C6226</f>
        <v>Hypermarché</v>
      </c>
      <c r="Q6226" s="0" t="str">
        <f aca="false">D6226</f>
        <v>Electrique direct performant</v>
      </c>
      <c r="R6226" s="0" t="str">
        <f aca="false">E6226</f>
        <v>Electricité</v>
      </c>
      <c r="S6226" s="0" t="str">
        <f aca="false">F6226</f>
        <v>0316412602</v>
      </c>
      <c r="T6226" s="0" t="str">
        <f aca="false">G6226</f>
        <v>4</v>
      </c>
      <c r="U6226" s="0" t="n">
        <f aca="false">L6226</f>
        <v>1</v>
      </c>
      <c r="V6226" s="0" t="n">
        <f aca="false">K6226</f>
        <v>12</v>
      </c>
      <c r="W6226" s="0" t="n">
        <f aca="false">J6226</f>
        <v>0</v>
      </c>
    </row>
    <row r="6227" customFormat="false" ht="12.8" hidden="false" customHeight="false" outlineLevel="0" collapsed="false">
      <c r="A6227" s="0" t="s">
        <v>74</v>
      </c>
      <c r="B6227" s="0" t="s">
        <v>758</v>
      </c>
      <c r="C6227" s="0" t="s">
        <v>772</v>
      </c>
      <c r="D6227" s="0" t="s">
        <v>46</v>
      </c>
      <c r="E6227" s="0" t="s">
        <v>30</v>
      </c>
      <c r="F6227" s="0" t="s">
        <v>784</v>
      </c>
      <c r="G6227" s="0" t="s">
        <v>1612</v>
      </c>
      <c r="H6227" s="0" t="n">
        <v>3.32861023255814</v>
      </c>
      <c r="I6227" s="0" t="n">
        <v>44.9979738477787</v>
      </c>
      <c r="J6227" s="0" t="n">
        <v>603</v>
      </c>
      <c r="K6227" s="0" t="n">
        <f aca="false">I6227*SUMIFS(syst_chauffage!$H$3:$H$27,syst_chauffage!$B$3:$B$27,D6227,syst_chauffage!$C$3:$C$27,E6227)</f>
        <v>78.067321530388</v>
      </c>
      <c r="L6227" s="12" t="n">
        <f aca="false">H6227*SUMIFS(syst_chauffage!$K$3:$K$27,syst_chauffage!$B$3:$B$27,D6227,syst_chauffage!$C$3:$C$27,E6227)</f>
        <v>3.00077723502174</v>
      </c>
      <c r="N6227" s="0" t="str">
        <f aca="false">A6227</f>
        <v>Commerce</v>
      </c>
      <c r="O6227" s="0" t="str">
        <f aca="false">B6227</f>
        <v>Grand commerce alimentaire</v>
      </c>
      <c r="P6227" s="0" t="str">
        <f aca="false">C6227</f>
        <v>Hypermarché</v>
      </c>
      <c r="Q6227" s="0" t="str">
        <f aca="false">D6227</f>
        <v>Rooftop performant</v>
      </c>
      <c r="R6227" s="0" t="str">
        <f aca="false">E6227</f>
        <v>Electricité</v>
      </c>
      <c r="S6227" s="0" t="str">
        <f aca="false">F6227</f>
        <v>0316413002</v>
      </c>
      <c r="T6227" s="0" t="str">
        <f aca="false">G6227</f>
        <v>4</v>
      </c>
      <c r="U6227" s="0" t="n">
        <f aca="false">L6227</f>
        <v>3.00077723502174</v>
      </c>
      <c r="V6227" s="0" t="n">
        <f aca="false">K6227</f>
        <v>78.067321530388</v>
      </c>
      <c r="W6227" s="0" t="n">
        <f aca="false">J6227</f>
        <v>603</v>
      </c>
    </row>
    <row r="6228" customFormat="false" ht="12.8" hidden="false" customHeight="false" outlineLevel="0" collapsed="false">
      <c r="A6228" s="0" t="s">
        <v>74</v>
      </c>
      <c r="B6228" s="0" t="s">
        <v>758</v>
      </c>
      <c r="C6228" s="0" t="s">
        <v>785</v>
      </c>
      <c r="D6228" s="0" t="s">
        <v>19</v>
      </c>
      <c r="E6228" s="0" t="s">
        <v>57</v>
      </c>
      <c r="F6228" s="0" t="s">
        <v>786</v>
      </c>
      <c r="G6228" s="0" t="s">
        <v>1612</v>
      </c>
      <c r="H6228" s="0" t="n">
        <v>1.61776753908253</v>
      </c>
      <c r="I6228" s="0" t="n">
        <v>35.3177186753675</v>
      </c>
      <c r="J6228" s="0" t="n">
        <v>0</v>
      </c>
      <c r="K6228" s="0" t="n">
        <f aca="false">I6228*SUMIFS(syst_chauffage!$H$3:$H$27,syst_chauffage!$B$3:$B$27,D6228,syst_chauffage!$C$3:$C$27,E6228)</f>
        <v>49.1790994239462</v>
      </c>
      <c r="L6228" s="12" t="n">
        <f aca="false">H6228*SUMIFS(syst_chauffage!$K$3:$K$27,syst_chauffage!$B$3:$B$27,D6228,syst_chauffage!$C$3:$C$27,E6228)</f>
        <v>1.61776753908253</v>
      </c>
      <c r="N6228" s="0" t="str">
        <f aca="false">A6228</f>
        <v>Commerce</v>
      </c>
      <c r="O6228" s="0" t="str">
        <f aca="false">B6228</f>
        <v>Grand commerce alimentaire</v>
      </c>
      <c r="P6228" s="0" t="str">
        <f aca="false">C6228</f>
        <v>Superette</v>
      </c>
      <c r="Q6228" s="0" t="str">
        <f aca="false">D6228</f>
        <v>Autre système centralisé</v>
      </c>
      <c r="R6228" s="0" t="str">
        <f aca="false">E6228</f>
        <v>Autres</v>
      </c>
      <c r="S6228" s="0" t="str">
        <f aca="false">F6228</f>
        <v>0316920101</v>
      </c>
      <c r="T6228" s="0" t="str">
        <f aca="false">G6228</f>
        <v>4</v>
      </c>
      <c r="U6228" s="0" t="n">
        <f aca="false">L6228</f>
        <v>1.61776753908253</v>
      </c>
      <c r="V6228" s="0" t="n">
        <f aca="false">K6228</f>
        <v>49.1790994239462</v>
      </c>
      <c r="W6228" s="0" t="n">
        <f aca="false">J6228</f>
        <v>0</v>
      </c>
    </row>
    <row r="6229" customFormat="false" ht="12.8" hidden="false" customHeight="false" outlineLevel="0" collapsed="false">
      <c r="A6229" s="0" t="s">
        <v>74</v>
      </c>
      <c r="B6229" s="0" t="s">
        <v>758</v>
      </c>
      <c r="C6229" s="0" t="s">
        <v>785</v>
      </c>
      <c r="D6229" s="0" t="s">
        <v>19</v>
      </c>
      <c r="E6229" s="0" t="s">
        <v>58</v>
      </c>
      <c r="F6229" s="0" t="s">
        <v>787</v>
      </c>
      <c r="G6229" s="0" t="s">
        <v>1612</v>
      </c>
      <c r="H6229" s="0" t="n">
        <v>1.61287673782179</v>
      </c>
      <c r="I6229" s="0" t="n">
        <v>35.2404662636747</v>
      </c>
      <c r="J6229" s="0" t="n">
        <v>765</v>
      </c>
      <c r="K6229" s="0" t="n">
        <f aca="false">I6229*SUMIFS(syst_chauffage!$H$3:$H$27,syst_chauffage!$B$3:$B$27,D6229,syst_chauffage!$C$3:$C$27,E6229)</f>
        <v>57.9687905367058</v>
      </c>
      <c r="L6229" s="12" t="n">
        <f aca="false">H6229*SUMIFS(syst_chauffage!$K$3:$K$27,syst_chauffage!$B$3:$B$27,D6229,syst_chauffage!$C$3:$C$27,E6229)</f>
        <v>1.61287673782179</v>
      </c>
      <c r="N6229" s="0" t="str">
        <f aca="false">A6229</f>
        <v>Commerce</v>
      </c>
      <c r="O6229" s="0" t="str">
        <f aca="false">B6229</f>
        <v>Grand commerce alimentaire</v>
      </c>
      <c r="P6229" s="0" t="str">
        <f aca="false">C6229</f>
        <v>Superette</v>
      </c>
      <c r="Q6229" s="0" t="str">
        <f aca="false">D6229</f>
        <v>Autre système centralisé</v>
      </c>
      <c r="R6229" s="0" t="str">
        <f aca="false">E6229</f>
        <v>Urbain</v>
      </c>
      <c r="S6229" s="0" t="str">
        <f aca="false">F6229</f>
        <v>0316920106</v>
      </c>
      <c r="T6229" s="0" t="str">
        <f aca="false">G6229</f>
        <v>4</v>
      </c>
      <c r="U6229" s="0" t="n">
        <f aca="false">L6229</f>
        <v>1.61287673782179</v>
      </c>
      <c r="V6229" s="0" t="n">
        <f aca="false">K6229</f>
        <v>57.9687905367058</v>
      </c>
      <c r="W6229" s="0" t="n">
        <f aca="false">J6229</f>
        <v>765</v>
      </c>
    </row>
    <row r="6230" customFormat="false" ht="12.8" hidden="false" customHeight="false" outlineLevel="0" collapsed="false">
      <c r="A6230" s="0" t="s">
        <v>74</v>
      </c>
      <c r="B6230" s="0" t="s">
        <v>758</v>
      </c>
      <c r="C6230" s="0" t="s">
        <v>785</v>
      </c>
      <c r="D6230" s="0" t="s">
        <v>22</v>
      </c>
      <c r="E6230" s="0" t="s">
        <v>23</v>
      </c>
      <c r="F6230" s="0" t="s">
        <v>788</v>
      </c>
      <c r="G6230" s="0" t="s">
        <v>1612</v>
      </c>
      <c r="H6230" s="0" t="n">
        <v>0.676713726052445</v>
      </c>
      <c r="I6230" s="0" t="n">
        <v>24.6515226857354</v>
      </c>
      <c r="J6230" s="0" t="n">
        <v>0</v>
      </c>
      <c r="K6230" s="0" t="n">
        <f aca="false">I6230*SUMIFS(syst_chauffage!$H$3:$H$27,syst_chauffage!$B$3:$B$27,D6230,syst_chauffage!$C$3:$C$27,E6230)</f>
        <v>43.4118863116066</v>
      </c>
      <c r="L6230" s="12" t="n">
        <f aca="false">H6230*SUMIFS(syst_chauffage!$K$3:$K$27,syst_chauffage!$B$3:$B$27,D6230,syst_chauffage!$C$3:$C$27,E6230)</f>
        <v>0.676713726052445</v>
      </c>
      <c r="N6230" s="0" t="str">
        <f aca="false">A6230</f>
        <v>Commerce</v>
      </c>
      <c r="O6230" s="0" t="str">
        <f aca="false">B6230</f>
        <v>Grand commerce alimentaire</v>
      </c>
      <c r="P6230" s="0" t="str">
        <f aca="false">C6230</f>
        <v>Superette</v>
      </c>
      <c r="Q6230" s="0" t="str">
        <f aca="false">D6230</f>
        <v>Chaudière fioul</v>
      </c>
      <c r="R6230" s="0" t="str">
        <f aca="false">E6230</f>
        <v>Fioul</v>
      </c>
      <c r="S6230" s="0" t="str">
        <f aca="false">F6230</f>
        <v>0316920303</v>
      </c>
      <c r="T6230" s="0" t="str">
        <f aca="false">G6230</f>
        <v>4</v>
      </c>
      <c r="U6230" s="0" t="n">
        <f aca="false">L6230</f>
        <v>0.676713726052445</v>
      </c>
      <c r="V6230" s="0" t="n">
        <f aca="false">K6230</f>
        <v>43.4118863116066</v>
      </c>
      <c r="W6230" s="0" t="n">
        <f aca="false">J6230</f>
        <v>0</v>
      </c>
    </row>
    <row r="6231" customFormat="false" ht="12.8" hidden="false" customHeight="false" outlineLevel="0" collapsed="false">
      <c r="A6231" s="0" t="s">
        <v>74</v>
      </c>
      <c r="B6231" s="0" t="s">
        <v>758</v>
      </c>
      <c r="C6231" s="0" t="s">
        <v>785</v>
      </c>
      <c r="D6231" s="0" t="s">
        <v>13</v>
      </c>
      <c r="E6231" s="0" t="s">
        <v>14</v>
      </c>
      <c r="F6231" s="0" t="s">
        <v>789</v>
      </c>
      <c r="G6231" s="0" t="s">
        <v>1612</v>
      </c>
      <c r="H6231" s="0" t="n">
        <v>0.768067172881546</v>
      </c>
      <c r="I6231" s="0" t="n">
        <v>16.92490257188</v>
      </c>
      <c r="J6231" s="0" t="n">
        <v>308</v>
      </c>
      <c r="K6231" s="0" t="n">
        <f aca="false">I6231*SUMIFS(syst_chauffage!$H$3:$H$27,syst_chauffage!$B$3:$B$27,D6231,syst_chauffage!$C$3:$C$27,E6231)</f>
        <v>34.1813933820451</v>
      </c>
      <c r="L6231" s="12" t="n">
        <f aca="false">H6231*SUMIFS(syst_chauffage!$K$3:$K$27,syst_chauffage!$B$3:$B$27,D6231,syst_chauffage!$C$3:$C$27,E6231)</f>
        <v>0.768067172881546</v>
      </c>
      <c r="N6231" s="0" t="str">
        <f aca="false">A6231</f>
        <v>Commerce</v>
      </c>
      <c r="O6231" s="0" t="str">
        <f aca="false">B6231</f>
        <v>Grand commerce alimentaire</v>
      </c>
      <c r="P6231" s="0" t="str">
        <f aca="false">C6231</f>
        <v>Superette</v>
      </c>
      <c r="Q6231" s="0" t="str">
        <f aca="false">D6231</f>
        <v>Chaudière gaz</v>
      </c>
      <c r="R6231" s="0" t="str">
        <f aca="false">E6231</f>
        <v>Gaz</v>
      </c>
      <c r="S6231" s="0" t="str">
        <f aca="false">F6231</f>
        <v>0316920404</v>
      </c>
      <c r="T6231" s="0" t="str">
        <f aca="false">G6231</f>
        <v>4</v>
      </c>
      <c r="U6231" s="0" t="n">
        <f aca="false">L6231</f>
        <v>0.768067172881546</v>
      </c>
      <c r="V6231" s="0" t="n">
        <f aca="false">K6231</f>
        <v>34.1813933820451</v>
      </c>
      <c r="W6231" s="0" t="n">
        <f aca="false">J6231</f>
        <v>308</v>
      </c>
    </row>
    <row r="6232" customFormat="false" ht="12.8" hidden="false" customHeight="false" outlineLevel="0" collapsed="false">
      <c r="A6232" s="0" t="s">
        <v>74</v>
      </c>
      <c r="B6232" s="0" t="s">
        <v>758</v>
      </c>
      <c r="C6232" s="0" t="s">
        <v>785</v>
      </c>
      <c r="D6232" s="0" t="s">
        <v>29</v>
      </c>
      <c r="E6232" s="0" t="s">
        <v>30</v>
      </c>
      <c r="F6232" s="0" t="s">
        <v>790</v>
      </c>
      <c r="G6232" s="0" t="s">
        <v>1612</v>
      </c>
      <c r="H6232" s="0" t="n">
        <v>0.92</v>
      </c>
      <c r="I6232" s="0" t="n">
        <v>10.4</v>
      </c>
      <c r="J6232" s="0" t="n">
        <v>0</v>
      </c>
      <c r="K6232" s="0" t="n">
        <f aca="false">I6232*SUMIFS(syst_chauffage!$H$3:$H$27,syst_chauffage!$B$3:$B$27,D6232,syst_chauffage!$C$3:$C$27,E6232)</f>
        <v>3</v>
      </c>
      <c r="L6232" s="12" t="n">
        <f aca="false">H6232*SUMIFS(syst_chauffage!$K$3:$K$27,syst_chauffage!$B$3:$B$27,D6232,syst_chauffage!$C$3:$C$27,E6232)</f>
        <v>0.92</v>
      </c>
      <c r="N6232" s="0" t="str">
        <f aca="false">A6232</f>
        <v>Commerce</v>
      </c>
      <c r="O6232" s="0" t="str">
        <f aca="false">B6232</f>
        <v>Grand commerce alimentaire</v>
      </c>
      <c r="P6232" s="0" t="str">
        <f aca="false">C6232</f>
        <v>Superette</v>
      </c>
      <c r="Q6232" s="0" t="str">
        <f aca="false">D6232</f>
        <v>Electrique direct</v>
      </c>
      <c r="R6232" s="0" t="str">
        <f aca="false">E6232</f>
        <v>Electricité</v>
      </c>
      <c r="S6232" s="0" t="str">
        <f aca="false">F6232</f>
        <v>0316920602</v>
      </c>
      <c r="T6232" s="0" t="str">
        <f aca="false">G6232</f>
        <v>4</v>
      </c>
      <c r="U6232" s="0" t="n">
        <f aca="false">L6232</f>
        <v>0.92</v>
      </c>
      <c r="V6232" s="0" t="n">
        <f aca="false">K6232</f>
        <v>3</v>
      </c>
      <c r="W6232" s="0" t="n">
        <f aca="false">J6232</f>
        <v>0</v>
      </c>
    </row>
    <row r="6233" customFormat="false" ht="12.8" hidden="false" customHeight="false" outlineLevel="0" collapsed="false">
      <c r="A6233" s="0" t="s">
        <v>74</v>
      </c>
      <c r="B6233" s="0" t="s">
        <v>758</v>
      </c>
      <c r="C6233" s="0" t="s">
        <v>785</v>
      </c>
      <c r="D6233" s="0" t="s">
        <v>36</v>
      </c>
      <c r="E6233" s="0" t="s">
        <v>30</v>
      </c>
      <c r="F6233" s="0" t="s">
        <v>791</v>
      </c>
      <c r="G6233" s="0" t="s">
        <v>1612</v>
      </c>
      <c r="H6233" s="0" t="n">
        <v>2.94489544186046</v>
      </c>
      <c r="I6233" s="0" t="n">
        <v>89.1193681043303</v>
      </c>
      <c r="J6233" s="0" t="n">
        <v>675</v>
      </c>
      <c r="K6233" s="0" t="n">
        <f aca="false">I6233*SUMIFS(syst_chauffage!$H$3:$H$27,syst_chauffage!$B$3:$B$27,D6233,syst_chauffage!$C$3:$C$27,E6233)</f>
        <v>55.1344191647411</v>
      </c>
      <c r="L6233" s="12" t="n">
        <f aca="false">H6233*SUMIFS(syst_chauffage!$K$3:$K$27,syst_chauffage!$B$3:$B$27,D6233,syst_chauffage!$C$3:$C$27,E6233)</f>
        <v>2.47427325480779</v>
      </c>
      <c r="N6233" s="0" t="str">
        <f aca="false">A6233</f>
        <v>Commerce</v>
      </c>
      <c r="O6233" s="0" t="str">
        <f aca="false">B6233</f>
        <v>Grand commerce alimentaire</v>
      </c>
      <c r="P6233" s="0" t="str">
        <f aca="false">C6233</f>
        <v>Superette</v>
      </c>
      <c r="Q6233" s="0" t="str">
        <f aca="false">D6233</f>
        <v>PAC</v>
      </c>
      <c r="R6233" s="0" t="str">
        <f aca="false">E6233</f>
        <v>Electricité</v>
      </c>
      <c r="S6233" s="0" t="str">
        <f aca="false">F6233</f>
        <v>0316920902</v>
      </c>
      <c r="T6233" s="0" t="str">
        <f aca="false">G6233</f>
        <v>4</v>
      </c>
      <c r="U6233" s="0" t="n">
        <f aca="false">L6233</f>
        <v>2.47427325480779</v>
      </c>
      <c r="V6233" s="0" t="n">
        <f aca="false">K6233</f>
        <v>55.1344191647411</v>
      </c>
      <c r="W6233" s="0" t="n">
        <f aca="false">J6233</f>
        <v>675</v>
      </c>
    </row>
    <row r="6234" customFormat="false" ht="12.8" hidden="false" customHeight="false" outlineLevel="0" collapsed="false">
      <c r="A6234" s="0" t="s">
        <v>74</v>
      </c>
      <c r="B6234" s="0" t="s">
        <v>758</v>
      </c>
      <c r="C6234" s="0" t="s">
        <v>785</v>
      </c>
      <c r="D6234" s="0" t="s">
        <v>51</v>
      </c>
      <c r="E6234" s="0" t="s">
        <v>57</v>
      </c>
      <c r="F6234" s="0" t="s">
        <v>792</v>
      </c>
      <c r="G6234" s="0" t="s">
        <v>1612</v>
      </c>
      <c r="H6234" s="0" t="n">
        <v>1.86665485278754</v>
      </c>
      <c r="I6234" s="0" t="n">
        <v>42.0449031849613</v>
      </c>
      <c r="J6234" s="0" t="n">
        <v>0</v>
      </c>
      <c r="K6234" s="0" t="n">
        <f aca="false">I6234*SUMIFS(syst_chauffage!$H$3:$H$27,syst_chauffage!$B$3:$B$27,D6234,syst_chauffage!$C$3:$C$27,E6234)</f>
        <v>89.0870052103493</v>
      </c>
      <c r="L6234" s="12" t="n">
        <f aca="false">H6234*SUMIFS(syst_chauffage!$K$3:$K$27,syst_chauffage!$B$3:$B$27,D6234,syst_chauffage!$C$3:$C$27,E6234)</f>
        <v>1.86665485278754</v>
      </c>
      <c r="N6234" s="0" t="str">
        <f aca="false">A6234</f>
        <v>Commerce</v>
      </c>
      <c r="O6234" s="0" t="str">
        <f aca="false">B6234</f>
        <v>Grand commerce alimentaire</v>
      </c>
      <c r="P6234" s="0" t="str">
        <f aca="false">C6234</f>
        <v>Superette</v>
      </c>
      <c r="Q6234" s="0" t="str">
        <f aca="false">D6234</f>
        <v>Autre système centralisé performant</v>
      </c>
      <c r="R6234" s="0" t="str">
        <f aca="false">E6234</f>
        <v>Autres</v>
      </c>
      <c r="S6234" s="0" t="str">
        <f aca="false">F6234</f>
        <v>0316922101</v>
      </c>
      <c r="T6234" s="0" t="str">
        <f aca="false">G6234</f>
        <v>4</v>
      </c>
      <c r="U6234" s="0" t="n">
        <f aca="false">L6234</f>
        <v>1.86665485278754</v>
      </c>
      <c r="V6234" s="0" t="n">
        <f aca="false">K6234</f>
        <v>89.0870052103493</v>
      </c>
      <c r="W6234" s="0" t="n">
        <f aca="false">J6234</f>
        <v>0</v>
      </c>
    </row>
    <row r="6235" customFormat="false" ht="12.8" hidden="false" customHeight="false" outlineLevel="0" collapsed="false">
      <c r="A6235" s="0" t="s">
        <v>74</v>
      </c>
      <c r="B6235" s="0" t="s">
        <v>758</v>
      </c>
      <c r="C6235" s="0" t="s">
        <v>785</v>
      </c>
      <c r="D6235" s="0" t="s">
        <v>51</v>
      </c>
      <c r="E6235" s="0" t="s">
        <v>58</v>
      </c>
      <c r="F6235" s="0" t="s">
        <v>793</v>
      </c>
      <c r="G6235" s="0" t="s">
        <v>1612</v>
      </c>
      <c r="H6235" s="0" t="n">
        <v>1.8610116205636</v>
      </c>
      <c r="I6235" s="0" t="n">
        <v>41.9529360281841</v>
      </c>
      <c r="J6235" s="0" t="n">
        <v>765</v>
      </c>
      <c r="K6235" s="0" t="n">
        <f aca="false">I6235*SUMIFS(syst_chauffage!$H$3:$H$27,syst_chauffage!$B$3:$B$27,D6235,syst_chauffage!$C$3:$C$27,E6235)</f>
        <v>89.5275447996304</v>
      </c>
      <c r="L6235" s="12" t="n">
        <f aca="false">H6235*SUMIFS(syst_chauffage!$K$3:$K$27,syst_chauffage!$B$3:$B$27,D6235,syst_chauffage!$C$3:$C$27,E6235)</f>
        <v>1.8610116205636</v>
      </c>
      <c r="N6235" s="0" t="str">
        <f aca="false">A6235</f>
        <v>Commerce</v>
      </c>
      <c r="O6235" s="0" t="str">
        <f aca="false">B6235</f>
        <v>Grand commerce alimentaire</v>
      </c>
      <c r="P6235" s="0" t="str">
        <f aca="false">C6235</f>
        <v>Superette</v>
      </c>
      <c r="Q6235" s="0" t="str">
        <f aca="false">D6235</f>
        <v>Autre système centralisé performant</v>
      </c>
      <c r="R6235" s="0" t="str">
        <f aca="false">E6235</f>
        <v>Urbain</v>
      </c>
      <c r="S6235" s="0" t="str">
        <f aca="false">F6235</f>
        <v>0316922106</v>
      </c>
      <c r="T6235" s="0" t="str">
        <f aca="false">G6235</f>
        <v>4</v>
      </c>
      <c r="U6235" s="0" t="n">
        <f aca="false">L6235</f>
        <v>1.8610116205636</v>
      </c>
      <c r="V6235" s="0" t="n">
        <f aca="false">K6235</f>
        <v>89.5275447996304</v>
      </c>
      <c r="W6235" s="0" t="n">
        <f aca="false">J6235</f>
        <v>765</v>
      </c>
    </row>
    <row r="6236" customFormat="false" ht="12.8" hidden="false" customHeight="false" outlineLevel="0" collapsed="false">
      <c r="A6236" s="0" t="s">
        <v>74</v>
      </c>
      <c r="B6236" s="0" t="s">
        <v>758</v>
      </c>
      <c r="C6236" s="0" t="s">
        <v>785</v>
      </c>
      <c r="D6236" s="0" t="s">
        <v>27</v>
      </c>
      <c r="E6236" s="0" t="s">
        <v>23</v>
      </c>
      <c r="F6236" s="0" t="s">
        <v>794</v>
      </c>
      <c r="G6236" s="0" t="s">
        <v>1612</v>
      </c>
      <c r="H6236" s="0" t="n">
        <v>0.752057912382312</v>
      </c>
      <c r="I6236" s="0" t="n">
        <v>29.3470508163517</v>
      </c>
      <c r="J6236" s="0" t="n">
        <v>693</v>
      </c>
      <c r="K6236" s="0" t="n">
        <f aca="false">I6236*SUMIFS(syst_chauffage!$H$3:$H$27,syst_chauffage!$B$3:$B$27,D6236,syst_chauffage!$C$3:$C$27,E6236)</f>
        <v>75.2576693352113</v>
      </c>
      <c r="L6236" s="12" t="n">
        <f aca="false">H6236*SUMIFS(syst_chauffage!$K$3:$K$27,syst_chauffage!$B$3:$B$27,D6236,syst_chauffage!$C$3:$C$27,E6236)</f>
        <v>0.752057912382312</v>
      </c>
      <c r="N6236" s="0" t="str">
        <f aca="false">A6236</f>
        <v>Commerce</v>
      </c>
      <c r="O6236" s="0" t="str">
        <f aca="false">B6236</f>
        <v>Grand commerce alimentaire</v>
      </c>
      <c r="P6236" s="0" t="str">
        <f aca="false">C6236</f>
        <v>Superette</v>
      </c>
      <c r="Q6236" s="0" t="str">
        <f aca="false">D6236</f>
        <v>Chaudière condensation fioul</v>
      </c>
      <c r="R6236" s="0" t="str">
        <f aca="false">E6236</f>
        <v>Fioul</v>
      </c>
      <c r="S6236" s="0" t="str">
        <f aca="false">F6236</f>
        <v>0316922303</v>
      </c>
      <c r="T6236" s="0" t="str">
        <f aca="false">G6236</f>
        <v>4</v>
      </c>
      <c r="U6236" s="0" t="n">
        <f aca="false">L6236</f>
        <v>0.752057912382312</v>
      </c>
      <c r="V6236" s="0" t="n">
        <f aca="false">K6236</f>
        <v>75.2576693352113</v>
      </c>
      <c r="W6236" s="0" t="n">
        <f aca="false">J6236</f>
        <v>693</v>
      </c>
    </row>
    <row r="6237" customFormat="false" ht="12.8" hidden="false" customHeight="false" outlineLevel="0" collapsed="false">
      <c r="A6237" s="0" t="s">
        <v>74</v>
      </c>
      <c r="B6237" s="0" t="s">
        <v>758</v>
      </c>
      <c r="C6237" s="0" t="s">
        <v>785</v>
      </c>
      <c r="D6237" s="0" t="s">
        <v>18</v>
      </c>
      <c r="E6237" s="0" t="s">
        <v>14</v>
      </c>
      <c r="F6237" s="0" t="s">
        <v>795</v>
      </c>
      <c r="G6237" s="0" t="s">
        <v>1612</v>
      </c>
      <c r="H6237" s="0" t="n">
        <v>0.979846856467435</v>
      </c>
      <c r="I6237" s="0" t="n">
        <v>20.1486935379523</v>
      </c>
      <c r="J6237" s="0" t="n">
        <v>693</v>
      </c>
      <c r="K6237" s="0" t="n">
        <f aca="false">I6237*SUMIFS(syst_chauffage!$H$3:$H$27,syst_chauffage!$B$3:$B$27,D6237,syst_chauffage!$C$3:$C$27,E6237)</f>
        <v>54.9037577643352</v>
      </c>
      <c r="L6237" s="12" t="n">
        <f aca="false">H6237*SUMIFS(syst_chauffage!$K$3:$K$27,syst_chauffage!$B$3:$B$27,D6237,syst_chauffage!$C$3:$C$27,E6237)</f>
        <v>0.951869181703965</v>
      </c>
      <c r="N6237" s="0" t="str">
        <f aca="false">A6237</f>
        <v>Commerce</v>
      </c>
      <c r="O6237" s="0" t="str">
        <f aca="false">B6237</f>
        <v>Grand commerce alimentaire</v>
      </c>
      <c r="P6237" s="0" t="str">
        <f aca="false">C6237</f>
        <v>Superette</v>
      </c>
      <c r="Q6237" s="0" t="str">
        <f aca="false">D6237</f>
        <v>Chaudière condensation gaz</v>
      </c>
      <c r="R6237" s="0" t="str">
        <f aca="false">E6237</f>
        <v>Gaz</v>
      </c>
      <c r="S6237" s="0" t="str">
        <f aca="false">F6237</f>
        <v>0316922404</v>
      </c>
      <c r="T6237" s="0" t="str">
        <f aca="false">G6237</f>
        <v>4</v>
      </c>
      <c r="U6237" s="0" t="n">
        <f aca="false">L6237</f>
        <v>0.951869181703965</v>
      </c>
      <c r="V6237" s="0" t="n">
        <f aca="false">K6237</f>
        <v>54.9037577643352</v>
      </c>
      <c r="W6237" s="0" t="n">
        <f aca="false">J6237</f>
        <v>693</v>
      </c>
    </row>
    <row r="6238" customFormat="false" ht="12.8" hidden="false" customHeight="false" outlineLevel="0" collapsed="false">
      <c r="A6238" s="0" t="s">
        <v>74</v>
      </c>
      <c r="B6238" s="0" t="s">
        <v>758</v>
      </c>
      <c r="C6238" s="0" t="s">
        <v>785</v>
      </c>
      <c r="D6238" s="0" t="s">
        <v>32</v>
      </c>
      <c r="E6238" s="0" t="s">
        <v>30</v>
      </c>
      <c r="F6238" s="0" t="s">
        <v>796</v>
      </c>
      <c r="G6238" s="0" t="s">
        <v>1612</v>
      </c>
      <c r="H6238" s="0" t="n">
        <v>1</v>
      </c>
      <c r="I6238" s="0" t="n">
        <v>12</v>
      </c>
      <c r="J6238" s="0" t="n">
        <v>0</v>
      </c>
      <c r="K6238" s="0" t="n">
        <f aca="false">I6238*SUMIFS(syst_chauffage!$H$3:$H$27,syst_chauffage!$B$3:$B$27,D6238,syst_chauffage!$C$3:$C$27,E6238)</f>
        <v>12</v>
      </c>
      <c r="L6238" s="12" t="n">
        <f aca="false">H6238*SUMIFS(syst_chauffage!$K$3:$K$27,syst_chauffage!$B$3:$B$27,D6238,syst_chauffage!$C$3:$C$27,E6238)</f>
        <v>1</v>
      </c>
      <c r="N6238" s="0" t="str">
        <f aca="false">A6238</f>
        <v>Commerce</v>
      </c>
      <c r="O6238" s="0" t="str">
        <f aca="false">B6238</f>
        <v>Grand commerce alimentaire</v>
      </c>
      <c r="P6238" s="0" t="str">
        <f aca="false">C6238</f>
        <v>Superette</v>
      </c>
      <c r="Q6238" s="0" t="str">
        <f aca="false">D6238</f>
        <v>Electrique direct performant</v>
      </c>
      <c r="R6238" s="0" t="str">
        <f aca="false">E6238</f>
        <v>Electricité</v>
      </c>
      <c r="S6238" s="0" t="str">
        <f aca="false">F6238</f>
        <v>0316922602</v>
      </c>
      <c r="T6238" s="0" t="str">
        <f aca="false">G6238</f>
        <v>4</v>
      </c>
      <c r="U6238" s="0" t="n">
        <f aca="false">L6238</f>
        <v>1</v>
      </c>
      <c r="V6238" s="0" t="n">
        <f aca="false">K6238</f>
        <v>12</v>
      </c>
      <c r="W6238" s="0" t="n">
        <f aca="false">J6238</f>
        <v>0</v>
      </c>
    </row>
    <row r="6239" customFormat="false" ht="12.8" hidden="false" customHeight="false" outlineLevel="0" collapsed="false">
      <c r="A6239" s="0" t="s">
        <v>74</v>
      </c>
      <c r="B6239" s="0" t="s">
        <v>758</v>
      </c>
      <c r="C6239" s="0" t="s">
        <v>785</v>
      </c>
      <c r="D6239" s="0" t="s">
        <v>38</v>
      </c>
      <c r="E6239" s="0" t="s">
        <v>30</v>
      </c>
      <c r="F6239" s="0" t="s">
        <v>797</v>
      </c>
      <c r="G6239" s="0" t="s">
        <v>1612</v>
      </c>
      <c r="H6239" s="0" t="n">
        <v>3.39795627906976</v>
      </c>
      <c r="I6239" s="0" t="n">
        <v>106.094485838488</v>
      </c>
      <c r="J6239" s="0" t="n">
        <v>720</v>
      </c>
      <c r="K6239" s="0" t="n">
        <f aca="false">I6239*SUMIFS(syst_chauffage!$H$3:$H$27,syst_chauffage!$B$3:$B$27,D6239,syst_chauffage!$C$3:$C$27,E6239)</f>
        <v>107.239648710595</v>
      </c>
      <c r="L6239" s="12" t="n">
        <f aca="false">H6239*SUMIFS(syst_chauffage!$K$3:$K$27,syst_chauffage!$B$3:$B$27,D6239,syst_chauffage!$C$3:$C$27,E6239)</f>
        <v>3.03986496519792</v>
      </c>
      <c r="N6239" s="0" t="str">
        <f aca="false">A6239</f>
        <v>Commerce</v>
      </c>
      <c r="O6239" s="0" t="str">
        <f aca="false">B6239</f>
        <v>Grand commerce alimentaire</v>
      </c>
      <c r="P6239" s="0" t="str">
        <f aca="false">C6239</f>
        <v>Superette</v>
      </c>
      <c r="Q6239" s="0" t="str">
        <f aca="false">D6239</f>
        <v>PAC performant</v>
      </c>
      <c r="R6239" s="0" t="str">
        <f aca="false">E6239</f>
        <v>Electricité</v>
      </c>
      <c r="S6239" s="0" t="str">
        <f aca="false">F6239</f>
        <v>0316922902</v>
      </c>
      <c r="T6239" s="0" t="str">
        <f aca="false">G6239</f>
        <v>4</v>
      </c>
      <c r="U6239" s="0" t="n">
        <f aca="false">L6239</f>
        <v>3.03986496519792</v>
      </c>
      <c r="V6239" s="0" t="n">
        <f aca="false">K6239</f>
        <v>107.239648710595</v>
      </c>
      <c r="W6239" s="0" t="n">
        <f aca="false">J6239</f>
        <v>720</v>
      </c>
    </row>
    <row r="6240" customFormat="false" ht="12.8" hidden="false" customHeight="false" outlineLevel="0" collapsed="false">
      <c r="A6240" s="0" t="s">
        <v>74</v>
      </c>
      <c r="B6240" s="0" t="s">
        <v>758</v>
      </c>
      <c r="C6240" s="0" t="s">
        <v>798</v>
      </c>
      <c r="D6240" s="0" t="s">
        <v>19</v>
      </c>
      <c r="E6240" s="0" t="s">
        <v>57</v>
      </c>
      <c r="F6240" s="0" t="s">
        <v>799</v>
      </c>
      <c r="G6240" s="0" t="s">
        <v>1612</v>
      </c>
      <c r="H6240" s="0" t="n">
        <v>1.62079469882996</v>
      </c>
      <c r="I6240" s="0" t="n">
        <v>31.9136632426625</v>
      </c>
      <c r="J6240" s="0" t="n">
        <v>0</v>
      </c>
      <c r="K6240" s="0" t="n">
        <f aca="false">I6240*SUMIFS(syst_chauffage!$H$3:$H$27,syst_chauffage!$B$3:$B$27,D6240,syst_chauffage!$C$3:$C$27,E6240)</f>
        <v>44.4390316379036</v>
      </c>
      <c r="L6240" s="12" t="n">
        <f aca="false">H6240*SUMIFS(syst_chauffage!$K$3:$K$27,syst_chauffage!$B$3:$B$27,D6240,syst_chauffage!$C$3:$C$27,E6240)</f>
        <v>1.62079469882996</v>
      </c>
      <c r="N6240" s="0" t="str">
        <f aca="false">A6240</f>
        <v>Commerce</v>
      </c>
      <c r="O6240" s="0" t="str">
        <f aca="false">B6240</f>
        <v>Grand commerce alimentaire</v>
      </c>
      <c r="P6240" s="0" t="str">
        <f aca="false">C6240</f>
        <v>Supermarché</v>
      </c>
      <c r="Q6240" s="0" t="str">
        <f aca="false">D6240</f>
        <v>Autre système centralisé</v>
      </c>
      <c r="R6240" s="0" t="str">
        <f aca="false">E6240</f>
        <v>Autres</v>
      </c>
      <c r="S6240" s="0" t="str">
        <f aca="false">F6240</f>
        <v>0316930101</v>
      </c>
      <c r="T6240" s="0" t="str">
        <f aca="false">G6240</f>
        <v>4</v>
      </c>
      <c r="U6240" s="0" t="n">
        <f aca="false">L6240</f>
        <v>1.62079469882996</v>
      </c>
      <c r="V6240" s="0" t="n">
        <f aca="false">K6240</f>
        <v>44.4390316379036</v>
      </c>
      <c r="W6240" s="0" t="n">
        <f aca="false">J6240</f>
        <v>0</v>
      </c>
    </row>
    <row r="6241" customFormat="false" ht="12.8" hidden="false" customHeight="false" outlineLevel="0" collapsed="false">
      <c r="A6241" s="0" t="s">
        <v>74</v>
      </c>
      <c r="B6241" s="0" t="s">
        <v>758</v>
      </c>
      <c r="C6241" s="0" t="s">
        <v>798</v>
      </c>
      <c r="D6241" s="0" t="s">
        <v>19</v>
      </c>
      <c r="E6241" s="0" t="s">
        <v>58</v>
      </c>
      <c r="F6241" s="0" t="s">
        <v>800</v>
      </c>
      <c r="G6241" s="0" t="s">
        <v>1612</v>
      </c>
      <c r="H6241" s="0" t="n">
        <v>1.63422284323619</v>
      </c>
      <c r="I6241" s="0" t="n">
        <v>31.687784383969</v>
      </c>
      <c r="J6241" s="0" t="n">
        <v>765</v>
      </c>
      <c r="K6241" s="0" t="n">
        <f aca="false">I6241*SUMIFS(syst_chauffage!$H$3:$H$27,syst_chauffage!$B$3:$B$27,D6241,syst_chauffage!$C$3:$C$27,E6241)</f>
        <v>52.124807934793</v>
      </c>
      <c r="L6241" s="12" t="n">
        <f aca="false">H6241*SUMIFS(syst_chauffage!$K$3:$K$27,syst_chauffage!$B$3:$B$27,D6241,syst_chauffage!$C$3:$C$27,E6241)</f>
        <v>1.63422284323619</v>
      </c>
      <c r="N6241" s="0" t="str">
        <f aca="false">A6241</f>
        <v>Commerce</v>
      </c>
      <c r="O6241" s="0" t="str">
        <f aca="false">B6241</f>
        <v>Grand commerce alimentaire</v>
      </c>
      <c r="P6241" s="0" t="str">
        <f aca="false">C6241</f>
        <v>Supermarché</v>
      </c>
      <c r="Q6241" s="0" t="str">
        <f aca="false">D6241</f>
        <v>Autre système centralisé</v>
      </c>
      <c r="R6241" s="0" t="str">
        <f aca="false">E6241</f>
        <v>Urbain</v>
      </c>
      <c r="S6241" s="0" t="str">
        <f aca="false">F6241</f>
        <v>0316930106</v>
      </c>
      <c r="T6241" s="0" t="str">
        <f aca="false">G6241</f>
        <v>4</v>
      </c>
      <c r="U6241" s="0" t="n">
        <f aca="false">L6241</f>
        <v>1.63422284323619</v>
      </c>
      <c r="V6241" s="0" t="n">
        <f aca="false">K6241</f>
        <v>52.124807934793</v>
      </c>
      <c r="W6241" s="0" t="n">
        <f aca="false">J6241</f>
        <v>765</v>
      </c>
    </row>
    <row r="6242" customFormat="false" ht="12.8" hidden="false" customHeight="false" outlineLevel="0" collapsed="false">
      <c r="A6242" s="0" t="s">
        <v>74</v>
      </c>
      <c r="B6242" s="0" t="s">
        <v>758</v>
      </c>
      <c r="C6242" s="0" t="s">
        <v>798</v>
      </c>
      <c r="D6242" s="0" t="s">
        <v>22</v>
      </c>
      <c r="E6242" s="0" t="s">
        <v>23</v>
      </c>
      <c r="F6242" s="0" t="s">
        <v>801</v>
      </c>
      <c r="G6242" s="0" t="s">
        <v>1612</v>
      </c>
      <c r="H6242" s="0" t="n">
        <v>0.689377907802488</v>
      </c>
      <c r="I6242" s="0" t="n">
        <v>13.0331464189633</v>
      </c>
      <c r="J6242" s="0" t="n">
        <v>0</v>
      </c>
      <c r="K6242" s="0" t="n">
        <f aca="false">I6242*SUMIFS(syst_chauffage!$H$3:$H$27,syst_chauffage!$B$3:$B$27,D6242,syst_chauffage!$C$3:$C$27,E6242)</f>
        <v>22.9516641967903</v>
      </c>
      <c r="L6242" s="12" t="n">
        <f aca="false">H6242*SUMIFS(syst_chauffage!$K$3:$K$27,syst_chauffage!$B$3:$B$27,D6242,syst_chauffage!$C$3:$C$27,E6242)</f>
        <v>0.689377907802488</v>
      </c>
      <c r="N6242" s="0" t="str">
        <f aca="false">A6242</f>
        <v>Commerce</v>
      </c>
      <c r="O6242" s="0" t="str">
        <f aca="false">B6242</f>
        <v>Grand commerce alimentaire</v>
      </c>
      <c r="P6242" s="0" t="str">
        <f aca="false">C6242</f>
        <v>Supermarché</v>
      </c>
      <c r="Q6242" s="0" t="str">
        <f aca="false">D6242</f>
        <v>Chaudière fioul</v>
      </c>
      <c r="R6242" s="0" t="str">
        <f aca="false">E6242</f>
        <v>Fioul</v>
      </c>
      <c r="S6242" s="0" t="str">
        <f aca="false">F6242</f>
        <v>0316930303</v>
      </c>
      <c r="T6242" s="0" t="str">
        <f aca="false">G6242</f>
        <v>4</v>
      </c>
      <c r="U6242" s="0" t="n">
        <f aca="false">L6242</f>
        <v>0.689377907802488</v>
      </c>
      <c r="V6242" s="0" t="n">
        <f aca="false">K6242</f>
        <v>22.9516641967903</v>
      </c>
      <c r="W6242" s="0" t="n">
        <f aca="false">J6242</f>
        <v>0</v>
      </c>
    </row>
    <row r="6243" customFormat="false" ht="12.8" hidden="false" customHeight="false" outlineLevel="0" collapsed="false">
      <c r="A6243" s="0" t="s">
        <v>74</v>
      </c>
      <c r="B6243" s="0" t="s">
        <v>758</v>
      </c>
      <c r="C6243" s="0" t="s">
        <v>798</v>
      </c>
      <c r="D6243" s="0" t="s">
        <v>13</v>
      </c>
      <c r="E6243" s="0" t="s">
        <v>14</v>
      </c>
      <c r="F6243" s="0" t="s">
        <v>802</v>
      </c>
      <c r="G6243" s="0" t="s">
        <v>1612</v>
      </c>
      <c r="H6243" s="0" t="n">
        <v>0.780741935948798</v>
      </c>
      <c r="I6243" s="0" t="n">
        <v>9.68767766745757</v>
      </c>
      <c r="J6243" s="0" t="n">
        <v>363</v>
      </c>
      <c r="K6243" s="0" t="n">
        <f aca="false">I6243*SUMIFS(syst_chauffage!$H$3:$H$27,syst_chauffage!$B$3:$B$27,D6243,syst_chauffage!$C$3:$C$27,E6243)</f>
        <v>19.5651537669702</v>
      </c>
      <c r="L6243" s="12" t="n">
        <f aca="false">H6243*SUMIFS(syst_chauffage!$K$3:$K$27,syst_chauffage!$B$3:$B$27,D6243,syst_chauffage!$C$3:$C$27,E6243)</f>
        <v>0.780741935948798</v>
      </c>
      <c r="N6243" s="0" t="str">
        <f aca="false">A6243</f>
        <v>Commerce</v>
      </c>
      <c r="O6243" s="0" t="str">
        <f aca="false">B6243</f>
        <v>Grand commerce alimentaire</v>
      </c>
      <c r="P6243" s="0" t="str">
        <f aca="false">C6243</f>
        <v>Supermarché</v>
      </c>
      <c r="Q6243" s="0" t="str">
        <f aca="false">D6243</f>
        <v>Chaudière gaz</v>
      </c>
      <c r="R6243" s="0" t="str">
        <f aca="false">E6243</f>
        <v>Gaz</v>
      </c>
      <c r="S6243" s="0" t="str">
        <f aca="false">F6243</f>
        <v>0316930404</v>
      </c>
      <c r="T6243" s="0" t="str">
        <f aca="false">G6243</f>
        <v>4</v>
      </c>
      <c r="U6243" s="0" t="n">
        <f aca="false">L6243</f>
        <v>0.780741935948798</v>
      </c>
      <c r="V6243" s="0" t="n">
        <f aca="false">K6243</f>
        <v>19.5651537669702</v>
      </c>
      <c r="W6243" s="0" t="n">
        <f aca="false">J6243</f>
        <v>363</v>
      </c>
    </row>
    <row r="6244" customFormat="false" ht="12.8" hidden="false" customHeight="false" outlineLevel="0" collapsed="false">
      <c r="A6244" s="0" t="s">
        <v>74</v>
      </c>
      <c r="B6244" s="0" t="s">
        <v>758</v>
      </c>
      <c r="C6244" s="0" t="s">
        <v>798</v>
      </c>
      <c r="D6244" s="0" t="s">
        <v>29</v>
      </c>
      <c r="E6244" s="0" t="s">
        <v>30</v>
      </c>
      <c r="F6244" s="0" t="s">
        <v>803</v>
      </c>
      <c r="G6244" s="0" t="s">
        <v>1612</v>
      </c>
      <c r="H6244" s="0" t="n">
        <v>0.92</v>
      </c>
      <c r="I6244" s="0" t="n">
        <v>10.4</v>
      </c>
      <c r="J6244" s="0" t="n">
        <v>0</v>
      </c>
      <c r="K6244" s="0" t="n">
        <f aca="false">I6244*SUMIFS(syst_chauffage!$H$3:$H$27,syst_chauffage!$B$3:$B$27,D6244,syst_chauffage!$C$3:$C$27,E6244)</f>
        <v>3</v>
      </c>
      <c r="L6244" s="12" t="n">
        <f aca="false">H6244*SUMIFS(syst_chauffage!$K$3:$K$27,syst_chauffage!$B$3:$B$27,D6244,syst_chauffage!$C$3:$C$27,E6244)</f>
        <v>0.92</v>
      </c>
      <c r="N6244" s="0" t="str">
        <f aca="false">A6244</f>
        <v>Commerce</v>
      </c>
      <c r="O6244" s="0" t="str">
        <f aca="false">B6244</f>
        <v>Grand commerce alimentaire</v>
      </c>
      <c r="P6244" s="0" t="str">
        <f aca="false">C6244</f>
        <v>Supermarché</v>
      </c>
      <c r="Q6244" s="0" t="str">
        <f aca="false">D6244</f>
        <v>Electrique direct</v>
      </c>
      <c r="R6244" s="0" t="str">
        <f aca="false">E6244</f>
        <v>Electricité</v>
      </c>
      <c r="S6244" s="0" t="str">
        <f aca="false">F6244</f>
        <v>0316930602</v>
      </c>
      <c r="T6244" s="0" t="str">
        <f aca="false">G6244</f>
        <v>4</v>
      </c>
      <c r="U6244" s="0" t="n">
        <f aca="false">L6244</f>
        <v>0.92</v>
      </c>
      <c r="V6244" s="0" t="n">
        <f aca="false">K6244</f>
        <v>3</v>
      </c>
      <c r="W6244" s="0" t="n">
        <f aca="false">J6244</f>
        <v>0</v>
      </c>
    </row>
    <row r="6245" customFormat="false" ht="12.8" hidden="false" customHeight="false" outlineLevel="0" collapsed="false">
      <c r="A6245" s="0" t="s">
        <v>74</v>
      </c>
      <c r="B6245" s="0" t="s">
        <v>758</v>
      </c>
      <c r="C6245" s="0" t="s">
        <v>798</v>
      </c>
      <c r="D6245" s="0" t="s">
        <v>42</v>
      </c>
      <c r="E6245" s="0" t="s">
        <v>30</v>
      </c>
      <c r="F6245" s="0" t="s">
        <v>804</v>
      </c>
      <c r="G6245" s="0" t="s">
        <v>1612</v>
      </c>
      <c r="H6245" s="0" t="n">
        <v>2.80410195348837</v>
      </c>
      <c r="I6245" s="0" t="n">
        <v>36.6543107607499</v>
      </c>
      <c r="J6245" s="0" t="n">
        <v>675</v>
      </c>
      <c r="K6245" s="0" t="n">
        <f aca="false">I6245*SUMIFS(syst_chauffage!$H$3:$H$27,syst_chauffage!$B$3:$B$27,D6245,syst_chauffage!$C$3:$C$27,E6245)</f>
        <v>33.0875617321347</v>
      </c>
      <c r="L6245" s="12" t="n">
        <f aca="false">H6245*SUMIFS(syst_chauffage!$K$3:$K$27,syst_chauffage!$B$3:$B$27,D6245,syst_chauffage!$C$3:$C$27,E6245)</f>
        <v>2.49996610303434</v>
      </c>
      <c r="N6245" s="0" t="str">
        <f aca="false">A6245</f>
        <v>Commerce</v>
      </c>
      <c r="O6245" s="0" t="str">
        <f aca="false">B6245</f>
        <v>Grand commerce alimentaire</v>
      </c>
      <c r="P6245" s="0" t="str">
        <f aca="false">C6245</f>
        <v>Supermarché</v>
      </c>
      <c r="Q6245" s="0" t="str">
        <f aca="false">D6245</f>
        <v>Rooftop</v>
      </c>
      <c r="R6245" s="0" t="str">
        <f aca="false">E6245</f>
        <v>Electricité</v>
      </c>
      <c r="S6245" s="0" t="str">
        <f aca="false">F6245</f>
        <v>0316931002</v>
      </c>
      <c r="T6245" s="0" t="str">
        <f aca="false">G6245</f>
        <v>4</v>
      </c>
      <c r="U6245" s="0" t="n">
        <f aca="false">L6245</f>
        <v>2.49996610303434</v>
      </c>
      <c r="V6245" s="0" t="n">
        <f aca="false">K6245</f>
        <v>33.0875617321347</v>
      </c>
      <c r="W6245" s="0" t="n">
        <f aca="false">J6245</f>
        <v>675</v>
      </c>
    </row>
    <row r="6246" customFormat="false" ht="12.8" hidden="false" customHeight="false" outlineLevel="0" collapsed="false">
      <c r="A6246" s="0" t="s">
        <v>74</v>
      </c>
      <c r="B6246" s="0" t="s">
        <v>758</v>
      </c>
      <c r="C6246" s="0" t="s">
        <v>798</v>
      </c>
      <c r="D6246" s="0" t="s">
        <v>51</v>
      </c>
      <c r="E6246" s="0" t="s">
        <v>57</v>
      </c>
      <c r="F6246" s="0" t="s">
        <v>805</v>
      </c>
      <c r="G6246" s="0" t="s">
        <v>1612</v>
      </c>
      <c r="H6246" s="0" t="n">
        <v>1.87014772941919</v>
      </c>
      <c r="I6246" s="0" t="n">
        <v>37.9924562412649</v>
      </c>
      <c r="J6246" s="0" t="n">
        <v>0</v>
      </c>
      <c r="K6246" s="0" t="n">
        <f aca="false">I6246*SUMIFS(syst_chauffage!$H$3:$H$27,syst_chauffage!$B$3:$B$27,D6246,syst_chauffage!$C$3:$C$27,E6246)</f>
        <v>80.5004623801859</v>
      </c>
      <c r="L6246" s="12" t="n">
        <f aca="false">H6246*SUMIFS(syst_chauffage!$K$3:$K$27,syst_chauffage!$B$3:$B$27,D6246,syst_chauffage!$C$3:$C$27,E6246)</f>
        <v>1.87014772941919</v>
      </c>
      <c r="N6246" s="0" t="str">
        <f aca="false">A6246</f>
        <v>Commerce</v>
      </c>
      <c r="O6246" s="0" t="str">
        <f aca="false">B6246</f>
        <v>Grand commerce alimentaire</v>
      </c>
      <c r="P6246" s="0" t="str">
        <f aca="false">C6246</f>
        <v>Supermarché</v>
      </c>
      <c r="Q6246" s="0" t="str">
        <f aca="false">D6246</f>
        <v>Autre système centralisé performant</v>
      </c>
      <c r="R6246" s="0" t="str">
        <f aca="false">E6246</f>
        <v>Autres</v>
      </c>
      <c r="S6246" s="0" t="str">
        <f aca="false">F6246</f>
        <v>0316932101</v>
      </c>
      <c r="T6246" s="0" t="str">
        <f aca="false">G6246</f>
        <v>4</v>
      </c>
      <c r="U6246" s="0" t="n">
        <f aca="false">L6246</f>
        <v>1.87014772941919</v>
      </c>
      <c r="V6246" s="0" t="n">
        <f aca="false">K6246</f>
        <v>80.5004623801859</v>
      </c>
      <c r="W6246" s="0" t="n">
        <f aca="false">J6246</f>
        <v>0</v>
      </c>
    </row>
    <row r="6247" customFormat="false" ht="12.8" hidden="false" customHeight="false" outlineLevel="0" collapsed="false">
      <c r="A6247" s="0" t="s">
        <v>74</v>
      </c>
      <c r="B6247" s="0" t="s">
        <v>758</v>
      </c>
      <c r="C6247" s="0" t="s">
        <v>798</v>
      </c>
      <c r="D6247" s="0" t="s">
        <v>51</v>
      </c>
      <c r="E6247" s="0" t="s">
        <v>58</v>
      </c>
      <c r="F6247" s="0" t="s">
        <v>806</v>
      </c>
      <c r="G6247" s="0" t="s">
        <v>1612</v>
      </c>
      <c r="H6247" s="0" t="n">
        <v>1.88564174219561</v>
      </c>
      <c r="I6247" s="0" t="n">
        <v>37.7235528380583</v>
      </c>
      <c r="J6247" s="0" t="n">
        <v>765</v>
      </c>
      <c r="K6247" s="0" t="n">
        <f aca="false">I6247*SUMIFS(syst_chauffage!$H$3:$H$27,syst_chauffage!$B$3:$B$27,D6247,syst_chauffage!$C$3:$C$27,E6247)</f>
        <v>80.5020431571609</v>
      </c>
      <c r="L6247" s="12" t="n">
        <f aca="false">H6247*SUMIFS(syst_chauffage!$K$3:$K$27,syst_chauffage!$B$3:$B$27,D6247,syst_chauffage!$C$3:$C$27,E6247)</f>
        <v>1.88564174219561</v>
      </c>
      <c r="N6247" s="0" t="str">
        <f aca="false">A6247</f>
        <v>Commerce</v>
      </c>
      <c r="O6247" s="0" t="str">
        <f aca="false">B6247</f>
        <v>Grand commerce alimentaire</v>
      </c>
      <c r="P6247" s="0" t="str">
        <f aca="false">C6247</f>
        <v>Supermarché</v>
      </c>
      <c r="Q6247" s="0" t="str">
        <f aca="false">D6247</f>
        <v>Autre système centralisé performant</v>
      </c>
      <c r="R6247" s="0" t="str">
        <f aca="false">E6247</f>
        <v>Urbain</v>
      </c>
      <c r="S6247" s="0" t="str">
        <f aca="false">F6247</f>
        <v>0316932106</v>
      </c>
      <c r="T6247" s="0" t="str">
        <f aca="false">G6247</f>
        <v>4</v>
      </c>
      <c r="U6247" s="0" t="n">
        <f aca="false">L6247</f>
        <v>1.88564174219561</v>
      </c>
      <c r="V6247" s="0" t="n">
        <f aca="false">K6247</f>
        <v>80.5020431571609</v>
      </c>
      <c r="W6247" s="0" t="n">
        <f aca="false">J6247</f>
        <v>765</v>
      </c>
    </row>
    <row r="6248" customFormat="false" ht="12.8" hidden="false" customHeight="false" outlineLevel="0" collapsed="false">
      <c r="A6248" s="0" t="s">
        <v>74</v>
      </c>
      <c r="B6248" s="0" t="s">
        <v>758</v>
      </c>
      <c r="C6248" s="0" t="s">
        <v>798</v>
      </c>
      <c r="D6248" s="0" t="s">
        <v>27</v>
      </c>
      <c r="E6248" s="0" t="s">
        <v>23</v>
      </c>
      <c r="F6248" s="0" t="s">
        <v>807</v>
      </c>
      <c r="G6248" s="0" t="s">
        <v>1612</v>
      </c>
      <c r="H6248" s="0" t="n">
        <v>0.761583138885597</v>
      </c>
      <c r="I6248" s="0" t="n">
        <v>15.5156504987658</v>
      </c>
      <c r="J6248" s="0" t="n">
        <v>836</v>
      </c>
      <c r="K6248" s="0" t="n">
        <f aca="false">I6248*SUMIFS(syst_chauffage!$H$3:$H$27,syst_chauffage!$B$3:$B$27,D6248,syst_chauffage!$C$3:$C$27,E6248)</f>
        <v>39.7883828962539</v>
      </c>
      <c r="L6248" s="12" t="n">
        <f aca="false">H6248*SUMIFS(syst_chauffage!$K$3:$K$27,syst_chauffage!$B$3:$B$27,D6248,syst_chauffage!$C$3:$C$27,E6248)</f>
        <v>0.761583138885597</v>
      </c>
      <c r="N6248" s="0" t="str">
        <f aca="false">A6248</f>
        <v>Commerce</v>
      </c>
      <c r="O6248" s="0" t="str">
        <f aca="false">B6248</f>
        <v>Grand commerce alimentaire</v>
      </c>
      <c r="P6248" s="0" t="str">
        <f aca="false">C6248</f>
        <v>Supermarché</v>
      </c>
      <c r="Q6248" s="0" t="str">
        <f aca="false">D6248</f>
        <v>Chaudière condensation fioul</v>
      </c>
      <c r="R6248" s="0" t="str">
        <f aca="false">E6248</f>
        <v>Fioul</v>
      </c>
      <c r="S6248" s="0" t="str">
        <f aca="false">F6248</f>
        <v>0316932303</v>
      </c>
      <c r="T6248" s="0" t="str">
        <f aca="false">G6248</f>
        <v>4</v>
      </c>
      <c r="U6248" s="0" t="n">
        <f aca="false">L6248</f>
        <v>0.761583138885597</v>
      </c>
      <c r="V6248" s="0" t="n">
        <f aca="false">K6248</f>
        <v>39.7883828962539</v>
      </c>
      <c r="W6248" s="0" t="n">
        <f aca="false">J6248</f>
        <v>836</v>
      </c>
    </row>
    <row r="6249" customFormat="false" ht="12.8" hidden="false" customHeight="false" outlineLevel="0" collapsed="false">
      <c r="A6249" s="0" t="s">
        <v>74</v>
      </c>
      <c r="B6249" s="0" t="s">
        <v>758</v>
      </c>
      <c r="C6249" s="0" t="s">
        <v>798</v>
      </c>
      <c r="D6249" s="0" t="s">
        <v>18</v>
      </c>
      <c r="E6249" s="0" t="s">
        <v>14</v>
      </c>
      <c r="F6249" s="0" t="s">
        <v>808</v>
      </c>
      <c r="G6249" s="0" t="s">
        <v>1612</v>
      </c>
      <c r="H6249" s="0" t="n">
        <v>0.989367103465403</v>
      </c>
      <c r="I6249" s="0" t="n">
        <v>11.5329496041162</v>
      </c>
      <c r="J6249" s="0" t="n">
        <v>836</v>
      </c>
      <c r="K6249" s="0" t="n">
        <f aca="false">I6249*SUMIFS(syst_chauffage!$H$3:$H$27,syst_chauffage!$B$3:$B$27,D6249,syst_chauffage!$C$3:$C$27,E6249)</f>
        <v>31.4264679335151</v>
      </c>
      <c r="L6249" s="12" t="n">
        <f aca="false">H6249*SUMIFS(syst_chauffage!$K$3:$K$27,syst_chauffage!$B$3:$B$27,D6249,syst_chauffage!$C$3:$C$27,E6249)</f>
        <v>0.961117596045209</v>
      </c>
      <c r="N6249" s="0" t="str">
        <f aca="false">A6249</f>
        <v>Commerce</v>
      </c>
      <c r="O6249" s="0" t="str">
        <f aca="false">B6249</f>
        <v>Grand commerce alimentaire</v>
      </c>
      <c r="P6249" s="0" t="str">
        <f aca="false">C6249</f>
        <v>Supermarché</v>
      </c>
      <c r="Q6249" s="0" t="str">
        <f aca="false">D6249</f>
        <v>Chaudière condensation gaz</v>
      </c>
      <c r="R6249" s="0" t="str">
        <f aca="false">E6249</f>
        <v>Gaz</v>
      </c>
      <c r="S6249" s="0" t="str">
        <f aca="false">F6249</f>
        <v>0316932404</v>
      </c>
      <c r="T6249" s="0" t="str">
        <f aca="false">G6249</f>
        <v>4</v>
      </c>
      <c r="U6249" s="0" t="n">
        <f aca="false">L6249</f>
        <v>0.961117596045209</v>
      </c>
      <c r="V6249" s="0" t="n">
        <f aca="false">K6249</f>
        <v>31.4264679335151</v>
      </c>
      <c r="W6249" s="0" t="n">
        <f aca="false">J6249</f>
        <v>836</v>
      </c>
    </row>
    <row r="6250" customFormat="false" ht="12.8" hidden="false" customHeight="false" outlineLevel="0" collapsed="false">
      <c r="A6250" s="0" t="s">
        <v>74</v>
      </c>
      <c r="B6250" s="0" t="s">
        <v>758</v>
      </c>
      <c r="C6250" s="0" t="s">
        <v>798</v>
      </c>
      <c r="D6250" s="0" t="s">
        <v>32</v>
      </c>
      <c r="E6250" s="0" t="s">
        <v>30</v>
      </c>
      <c r="F6250" s="0" t="s">
        <v>809</v>
      </c>
      <c r="G6250" s="0" t="s">
        <v>1612</v>
      </c>
      <c r="H6250" s="0" t="n">
        <v>1</v>
      </c>
      <c r="I6250" s="0" t="n">
        <v>12</v>
      </c>
      <c r="J6250" s="0" t="n">
        <v>0</v>
      </c>
      <c r="K6250" s="0" t="n">
        <f aca="false">I6250*SUMIFS(syst_chauffage!$H$3:$H$27,syst_chauffage!$B$3:$B$27,D6250,syst_chauffage!$C$3:$C$27,E6250)</f>
        <v>12</v>
      </c>
      <c r="L6250" s="12" t="n">
        <f aca="false">H6250*SUMIFS(syst_chauffage!$K$3:$K$27,syst_chauffage!$B$3:$B$27,D6250,syst_chauffage!$C$3:$C$27,E6250)</f>
        <v>1</v>
      </c>
      <c r="N6250" s="0" t="str">
        <f aca="false">A6250</f>
        <v>Commerce</v>
      </c>
      <c r="O6250" s="0" t="str">
        <f aca="false">B6250</f>
        <v>Grand commerce alimentaire</v>
      </c>
      <c r="P6250" s="0" t="str">
        <f aca="false">C6250</f>
        <v>Supermarché</v>
      </c>
      <c r="Q6250" s="0" t="str">
        <f aca="false">D6250</f>
        <v>Electrique direct performant</v>
      </c>
      <c r="R6250" s="0" t="str">
        <f aca="false">E6250</f>
        <v>Electricité</v>
      </c>
      <c r="S6250" s="0" t="str">
        <f aca="false">F6250</f>
        <v>0316932602</v>
      </c>
      <c r="T6250" s="0" t="str">
        <f aca="false">G6250</f>
        <v>4</v>
      </c>
      <c r="U6250" s="0" t="n">
        <f aca="false">L6250</f>
        <v>1</v>
      </c>
      <c r="V6250" s="0" t="n">
        <f aca="false">K6250</f>
        <v>12</v>
      </c>
      <c r="W6250" s="0" t="n">
        <f aca="false">J6250</f>
        <v>0</v>
      </c>
    </row>
    <row r="6251" customFormat="false" ht="12.8" hidden="false" customHeight="false" outlineLevel="0" collapsed="false">
      <c r="A6251" s="0" t="s">
        <v>74</v>
      </c>
      <c r="B6251" s="0" t="s">
        <v>758</v>
      </c>
      <c r="C6251" s="0" t="s">
        <v>798</v>
      </c>
      <c r="D6251" s="0" t="s">
        <v>46</v>
      </c>
      <c r="E6251" s="0" t="s">
        <v>30</v>
      </c>
      <c r="F6251" s="0" t="s">
        <v>810</v>
      </c>
      <c r="G6251" s="0" t="s">
        <v>1612</v>
      </c>
      <c r="H6251" s="0" t="n">
        <v>3.32861023255814</v>
      </c>
      <c r="I6251" s="0" t="n">
        <v>43.636084238988</v>
      </c>
      <c r="J6251" s="0" t="n">
        <v>720</v>
      </c>
      <c r="K6251" s="0" t="n">
        <f aca="false">I6251*SUMIFS(syst_chauffage!$H$3:$H$27,syst_chauffage!$B$3:$B$27,D6251,syst_chauffage!$C$3:$C$27,E6251)</f>
        <v>75.7045690576207</v>
      </c>
      <c r="L6251" s="12" t="n">
        <f aca="false">H6251*SUMIFS(syst_chauffage!$K$3:$K$27,syst_chauffage!$B$3:$B$27,D6251,syst_chauffage!$C$3:$C$27,E6251)</f>
        <v>3.00077723502174</v>
      </c>
      <c r="N6251" s="0" t="str">
        <f aca="false">A6251</f>
        <v>Commerce</v>
      </c>
      <c r="O6251" s="0" t="str">
        <f aca="false">B6251</f>
        <v>Grand commerce alimentaire</v>
      </c>
      <c r="P6251" s="0" t="str">
        <f aca="false">C6251</f>
        <v>Supermarché</v>
      </c>
      <c r="Q6251" s="0" t="str">
        <f aca="false">D6251</f>
        <v>Rooftop performant</v>
      </c>
      <c r="R6251" s="0" t="str">
        <f aca="false">E6251</f>
        <v>Electricité</v>
      </c>
      <c r="S6251" s="0" t="str">
        <f aca="false">F6251</f>
        <v>0316933002</v>
      </c>
      <c r="T6251" s="0" t="str">
        <f aca="false">G6251</f>
        <v>4</v>
      </c>
      <c r="U6251" s="0" t="n">
        <f aca="false">L6251</f>
        <v>3.00077723502174</v>
      </c>
      <c r="V6251" s="0" t="n">
        <f aca="false">K6251</f>
        <v>75.7045690576207</v>
      </c>
      <c r="W6251" s="0" t="n">
        <f aca="false">J6251</f>
        <v>720</v>
      </c>
    </row>
    <row r="6252" customFormat="false" ht="12.8" hidden="false" customHeight="false" outlineLevel="0" collapsed="false">
      <c r="A6252" s="0" t="s">
        <v>74</v>
      </c>
      <c r="B6252" s="0" t="s">
        <v>811</v>
      </c>
      <c r="C6252" s="0" t="s">
        <v>812</v>
      </c>
      <c r="D6252" s="0" t="s">
        <v>19</v>
      </c>
      <c r="E6252" s="0" t="s">
        <v>57</v>
      </c>
      <c r="F6252" s="0" t="s">
        <v>813</v>
      </c>
      <c r="G6252" s="0" t="s">
        <v>1612</v>
      </c>
      <c r="H6252" s="0" t="n">
        <v>1.62195782246074</v>
      </c>
      <c r="I6252" s="0" t="n">
        <v>51.5549415582019</v>
      </c>
      <c r="J6252" s="0" t="n">
        <v>0</v>
      </c>
      <c r="K6252" s="0" t="n">
        <f aca="false">I6252*SUMIFS(syst_chauffage!$H$3:$H$27,syst_chauffage!$B$3:$B$27,D6252,syst_chauffage!$C$3:$C$27,E6252)</f>
        <v>71.789053534052</v>
      </c>
      <c r="L6252" s="12" t="n">
        <f aca="false">H6252*SUMIFS(syst_chauffage!$K$3:$K$27,syst_chauffage!$B$3:$B$27,D6252,syst_chauffage!$C$3:$C$27,E6252)</f>
        <v>1.62195782246074</v>
      </c>
      <c r="N6252" s="0" t="str">
        <f aca="false">A6252</f>
        <v>Commerce</v>
      </c>
      <c r="O6252" s="0" t="str">
        <f aca="false">B6252</f>
        <v>Petit commerce alimentaire</v>
      </c>
      <c r="P6252" s="0" t="str">
        <f aca="false">C6252</f>
        <v>Petit boulangerie</v>
      </c>
      <c r="Q6252" s="0" t="str">
        <f aca="false">D6252</f>
        <v>Autre système centralisé</v>
      </c>
      <c r="R6252" s="0" t="str">
        <f aca="false">E6252</f>
        <v>Autres</v>
      </c>
      <c r="S6252" s="0" t="str">
        <f aca="false">F6252</f>
        <v>0323630101</v>
      </c>
      <c r="T6252" s="0" t="str">
        <f aca="false">G6252</f>
        <v>4</v>
      </c>
      <c r="U6252" s="0" t="n">
        <f aca="false">L6252</f>
        <v>1.62195782246074</v>
      </c>
      <c r="V6252" s="0" t="n">
        <f aca="false">K6252</f>
        <v>71.789053534052</v>
      </c>
      <c r="W6252" s="0" t="n">
        <f aca="false">J6252</f>
        <v>0</v>
      </c>
    </row>
    <row r="6253" customFormat="false" ht="12.8" hidden="false" customHeight="false" outlineLevel="0" collapsed="false">
      <c r="A6253" s="0" t="s">
        <v>74</v>
      </c>
      <c r="B6253" s="0" t="s">
        <v>811</v>
      </c>
      <c r="C6253" s="0" t="s">
        <v>812</v>
      </c>
      <c r="D6253" s="0" t="s">
        <v>19</v>
      </c>
      <c r="E6253" s="0" t="s">
        <v>58</v>
      </c>
      <c r="F6253" s="0" t="s">
        <v>814</v>
      </c>
      <c r="G6253" s="0" t="s">
        <v>1612</v>
      </c>
      <c r="H6253" s="0" t="n">
        <v>1.69923005458058</v>
      </c>
      <c r="I6253" s="0" t="n">
        <v>50.9986425265591</v>
      </c>
      <c r="J6253" s="0" t="n">
        <v>765</v>
      </c>
      <c r="K6253" s="0" t="n">
        <f aca="false">I6253*SUMIFS(syst_chauffage!$H$3:$H$27,syst_chauffage!$B$3:$B$27,D6253,syst_chauffage!$C$3:$C$27,E6253)</f>
        <v>83.8901961216608</v>
      </c>
      <c r="L6253" s="12" t="n">
        <f aca="false">H6253*SUMIFS(syst_chauffage!$K$3:$K$27,syst_chauffage!$B$3:$B$27,D6253,syst_chauffage!$C$3:$C$27,E6253)</f>
        <v>1.69923005458058</v>
      </c>
      <c r="N6253" s="0" t="str">
        <f aca="false">A6253</f>
        <v>Commerce</v>
      </c>
      <c r="O6253" s="0" t="str">
        <f aca="false">B6253</f>
        <v>Petit commerce alimentaire</v>
      </c>
      <c r="P6253" s="0" t="str">
        <f aca="false">C6253</f>
        <v>Petit boulangerie</v>
      </c>
      <c r="Q6253" s="0" t="str">
        <f aca="false">D6253</f>
        <v>Autre système centralisé</v>
      </c>
      <c r="R6253" s="0" t="str">
        <f aca="false">E6253</f>
        <v>Urbain</v>
      </c>
      <c r="S6253" s="0" t="str">
        <f aca="false">F6253</f>
        <v>0323630106</v>
      </c>
      <c r="T6253" s="0" t="str">
        <f aca="false">G6253</f>
        <v>4</v>
      </c>
      <c r="U6253" s="0" t="n">
        <f aca="false">L6253</f>
        <v>1.69923005458058</v>
      </c>
      <c r="V6253" s="0" t="n">
        <f aca="false">K6253</f>
        <v>83.8901961216608</v>
      </c>
      <c r="W6253" s="0" t="n">
        <f aca="false">J6253</f>
        <v>765</v>
      </c>
    </row>
    <row r="6254" customFormat="false" ht="12.8" hidden="false" customHeight="false" outlineLevel="0" collapsed="false">
      <c r="A6254" s="0" t="s">
        <v>74</v>
      </c>
      <c r="B6254" s="0" t="s">
        <v>811</v>
      </c>
      <c r="C6254" s="0" t="s">
        <v>812</v>
      </c>
      <c r="D6254" s="0" t="s">
        <v>22</v>
      </c>
      <c r="E6254" s="0" t="s">
        <v>23</v>
      </c>
      <c r="F6254" s="0" t="s">
        <v>815</v>
      </c>
      <c r="G6254" s="0" t="s">
        <v>1612</v>
      </c>
      <c r="H6254" s="0" t="n">
        <v>0.674152999277146</v>
      </c>
      <c r="I6254" s="0" t="n">
        <v>34.8841172135201</v>
      </c>
      <c r="J6254" s="0" t="n">
        <v>0</v>
      </c>
      <c r="K6254" s="0" t="n">
        <f aca="false">I6254*SUMIFS(syst_chauffage!$H$3:$H$27,syst_chauffage!$B$3:$B$27,D6254,syst_chauffage!$C$3:$C$27,E6254)</f>
        <v>61.4317155925785</v>
      </c>
      <c r="L6254" s="12" t="n">
        <f aca="false">H6254*SUMIFS(syst_chauffage!$K$3:$K$27,syst_chauffage!$B$3:$B$27,D6254,syst_chauffage!$C$3:$C$27,E6254)</f>
        <v>0.674152999277146</v>
      </c>
      <c r="N6254" s="0" t="str">
        <f aca="false">A6254</f>
        <v>Commerce</v>
      </c>
      <c r="O6254" s="0" t="str">
        <f aca="false">B6254</f>
        <v>Petit commerce alimentaire</v>
      </c>
      <c r="P6254" s="0" t="str">
        <f aca="false">C6254</f>
        <v>Petit boulangerie</v>
      </c>
      <c r="Q6254" s="0" t="str">
        <f aca="false">D6254</f>
        <v>Chaudière fioul</v>
      </c>
      <c r="R6254" s="0" t="str">
        <f aca="false">E6254</f>
        <v>Fioul</v>
      </c>
      <c r="S6254" s="0" t="str">
        <f aca="false">F6254</f>
        <v>0323630303</v>
      </c>
      <c r="T6254" s="0" t="str">
        <f aca="false">G6254</f>
        <v>4</v>
      </c>
      <c r="U6254" s="0" t="n">
        <f aca="false">L6254</f>
        <v>0.674152999277146</v>
      </c>
      <c r="V6254" s="0" t="n">
        <f aca="false">K6254</f>
        <v>61.4317155925785</v>
      </c>
      <c r="W6254" s="0" t="n">
        <f aca="false">J6254</f>
        <v>0</v>
      </c>
    </row>
    <row r="6255" customFormat="false" ht="12.8" hidden="false" customHeight="false" outlineLevel="0" collapsed="false">
      <c r="A6255" s="0" t="s">
        <v>74</v>
      </c>
      <c r="B6255" s="0" t="s">
        <v>811</v>
      </c>
      <c r="C6255" s="0" t="s">
        <v>812</v>
      </c>
      <c r="D6255" s="0" t="s">
        <v>13</v>
      </c>
      <c r="E6255" s="0" t="s">
        <v>14</v>
      </c>
      <c r="F6255" s="0" t="s">
        <v>816</v>
      </c>
      <c r="G6255" s="0" t="s">
        <v>1612</v>
      </c>
      <c r="H6255" s="0" t="n">
        <v>0.791148437311199</v>
      </c>
      <c r="I6255" s="0" t="n">
        <v>25.9931791485509</v>
      </c>
      <c r="J6255" s="0" t="n">
        <v>308</v>
      </c>
      <c r="K6255" s="0" t="n">
        <f aca="false">I6255*SUMIFS(syst_chauffage!$H$3:$H$27,syst_chauffage!$B$3:$B$27,D6255,syst_chauffage!$C$3:$C$27,E6255)</f>
        <v>52.4956098242343</v>
      </c>
      <c r="L6255" s="12" t="n">
        <f aca="false">H6255*SUMIFS(syst_chauffage!$K$3:$K$27,syst_chauffage!$B$3:$B$27,D6255,syst_chauffage!$C$3:$C$27,E6255)</f>
        <v>0.791148437311199</v>
      </c>
      <c r="N6255" s="0" t="str">
        <f aca="false">A6255</f>
        <v>Commerce</v>
      </c>
      <c r="O6255" s="0" t="str">
        <f aca="false">B6255</f>
        <v>Petit commerce alimentaire</v>
      </c>
      <c r="P6255" s="0" t="str">
        <f aca="false">C6255</f>
        <v>Petit boulangerie</v>
      </c>
      <c r="Q6255" s="0" t="str">
        <f aca="false">D6255</f>
        <v>Chaudière gaz</v>
      </c>
      <c r="R6255" s="0" t="str">
        <f aca="false">E6255</f>
        <v>Gaz</v>
      </c>
      <c r="S6255" s="0" t="str">
        <f aca="false">F6255</f>
        <v>0323630404</v>
      </c>
      <c r="T6255" s="0" t="str">
        <f aca="false">G6255</f>
        <v>4</v>
      </c>
      <c r="U6255" s="0" t="n">
        <f aca="false">L6255</f>
        <v>0.791148437311199</v>
      </c>
      <c r="V6255" s="0" t="n">
        <f aca="false">K6255</f>
        <v>52.4956098242343</v>
      </c>
      <c r="W6255" s="0" t="n">
        <f aca="false">J6255</f>
        <v>308</v>
      </c>
    </row>
    <row r="6256" customFormat="false" ht="12.8" hidden="false" customHeight="false" outlineLevel="0" collapsed="false">
      <c r="A6256" s="0" t="s">
        <v>74</v>
      </c>
      <c r="B6256" s="0" t="s">
        <v>811</v>
      </c>
      <c r="C6256" s="0" t="s">
        <v>812</v>
      </c>
      <c r="D6256" s="0" t="s">
        <v>29</v>
      </c>
      <c r="E6256" s="0" t="s">
        <v>30</v>
      </c>
      <c r="F6256" s="0" t="s">
        <v>817</v>
      </c>
      <c r="G6256" s="0" t="s">
        <v>1612</v>
      </c>
      <c r="H6256" s="0" t="n">
        <v>0.92</v>
      </c>
      <c r="I6256" s="0" t="n">
        <v>10.4</v>
      </c>
      <c r="J6256" s="0" t="n">
        <v>0</v>
      </c>
      <c r="K6256" s="0" t="n">
        <f aca="false">I6256*SUMIFS(syst_chauffage!$H$3:$H$27,syst_chauffage!$B$3:$B$27,D6256,syst_chauffage!$C$3:$C$27,E6256)</f>
        <v>3</v>
      </c>
      <c r="L6256" s="12" t="n">
        <f aca="false">H6256*SUMIFS(syst_chauffage!$K$3:$K$27,syst_chauffage!$B$3:$B$27,D6256,syst_chauffage!$C$3:$C$27,E6256)</f>
        <v>0.92</v>
      </c>
      <c r="N6256" s="0" t="str">
        <f aca="false">A6256</f>
        <v>Commerce</v>
      </c>
      <c r="O6256" s="0" t="str">
        <f aca="false">B6256</f>
        <v>Petit commerce alimentaire</v>
      </c>
      <c r="P6256" s="0" t="str">
        <f aca="false">C6256</f>
        <v>Petit boulangerie</v>
      </c>
      <c r="Q6256" s="0" t="str">
        <f aca="false">D6256</f>
        <v>Electrique direct</v>
      </c>
      <c r="R6256" s="0" t="str">
        <f aca="false">E6256</f>
        <v>Electricité</v>
      </c>
      <c r="S6256" s="0" t="str">
        <f aca="false">F6256</f>
        <v>0323630602</v>
      </c>
      <c r="T6256" s="0" t="str">
        <f aca="false">G6256</f>
        <v>4</v>
      </c>
      <c r="U6256" s="0" t="n">
        <f aca="false">L6256</f>
        <v>0.92</v>
      </c>
      <c r="V6256" s="0" t="n">
        <f aca="false">K6256</f>
        <v>3</v>
      </c>
      <c r="W6256" s="0" t="n">
        <f aca="false">J6256</f>
        <v>0</v>
      </c>
    </row>
    <row r="6257" customFormat="false" ht="12.8" hidden="false" customHeight="false" outlineLevel="0" collapsed="false">
      <c r="A6257" s="0" t="s">
        <v>74</v>
      </c>
      <c r="B6257" s="0" t="s">
        <v>811</v>
      </c>
      <c r="C6257" s="0" t="s">
        <v>812</v>
      </c>
      <c r="D6257" s="0" t="s">
        <v>36</v>
      </c>
      <c r="E6257" s="0" t="s">
        <v>30</v>
      </c>
      <c r="F6257" s="0" t="s">
        <v>818</v>
      </c>
      <c r="G6257" s="0" t="s">
        <v>1612</v>
      </c>
      <c r="H6257" s="0" t="n">
        <v>3.27439423255813</v>
      </c>
      <c r="I6257" s="0" t="n">
        <v>125.766090841471</v>
      </c>
      <c r="J6257" s="0" t="n">
        <v>675</v>
      </c>
      <c r="K6257" s="0" t="n">
        <f aca="false">I6257*SUMIFS(syst_chauffage!$H$3:$H$27,syst_chauffage!$B$3:$B$27,D6257,syst_chauffage!$C$3:$C$27,E6257)</f>
        <v>77.806211115041</v>
      </c>
      <c r="L6257" s="12" t="n">
        <f aca="false">H6257*SUMIFS(syst_chauffage!$K$3:$K$27,syst_chauffage!$B$3:$B$27,D6257,syst_chauffage!$C$3:$C$27,E6257)</f>
        <v>2.75111501758348</v>
      </c>
      <c r="N6257" s="0" t="str">
        <f aca="false">A6257</f>
        <v>Commerce</v>
      </c>
      <c r="O6257" s="0" t="str">
        <f aca="false">B6257</f>
        <v>Petit commerce alimentaire</v>
      </c>
      <c r="P6257" s="0" t="str">
        <f aca="false">C6257</f>
        <v>Petit boulangerie</v>
      </c>
      <c r="Q6257" s="0" t="str">
        <f aca="false">D6257</f>
        <v>PAC</v>
      </c>
      <c r="R6257" s="0" t="str">
        <f aca="false">E6257</f>
        <v>Electricité</v>
      </c>
      <c r="S6257" s="0" t="str">
        <f aca="false">F6257</f>
        <v>0323630902</v>
      </c>
      <c r="T6257" s="0" t="str">
        <f aca="false">G6257</f>
        <v>4</v>
      </c>
      <c r="U6257" s="0" t="n">
        <f aca="false">L6257</f>
        <v>2.75111501758348</v>
      </c>
      <c r="V6257" s="0" t="n">
        <f aca="false">K6257</f>
        <v>77.806211115041</v>
      </c>
      <c r="W6257" s="0" t="n">
        <f aca="false">J6257</f>
        <v>675</v>
      </c>
    </row>
    <row r="6258" customFormat="false" ht="12.8" hidden="false" customHeight="false" outlineLevel="0" collapsed="false">
      <c r="A6258" s="0" t="s">
        <v>74</v>
      </c>
      <c r="B6258" s="0" t="s">
        <v>811</v>
      </c>
      <c r="C6258" s="0" t="s">
        <v>812</v>
      </c>
      <c r="D6258" s="0" t="s">
        <v>51</v>
      </c>
      <c r="E6258" s="0" t="s">
        <v>57</v>
      </c>
      <c r="F6258" s="0" t="s">
        <v>819</v>
      </c>
      <c r="G6258" s="0" t="s">
        <v>1612</v>
      </c>
      <c r="H6258" s="0" t="n">
        <v>1.87148979514701</v>
      </c>
      <c r="I6258" s="0" t="n">
        <v>61.3749304264308</v>
      </c>
      <c r="J6258" s="0" t="n">
        <v>0</v>
      </c>
      <c r="K6258" s="0" t="n">
        <f aca="false">I6258*SUMIFS(syst_chauffage!$H$3:$H$27,syst_chauffage!$B$3:$B$27,D6258,syst_chauffage!$C$3:$C$27,E6258)</f>
        <v>130.044507954533</v>
      </c>
      <c r="L6258" s="12" t="n">
        <f aca="false">H6258*SUMIFS(syst_chauffage!$K$3:$K$27,syst_chauffage!$B$3:$B$27,D6258,syst_chauffage!$C$3:$C$27,E6258)</f>
        <v>1.87148979514701</v>
      </c>
      <c r="N6258" s="0" t="str">
        <f aca="false">A6258</f>
        <v>Commerce</v>
      </c>
      <c r="O6258" s="0" t="str">
        <f aca="false">B6258</f>
        <v>Petit commerce alimentaire</v>
      </c>
      <c r="P6258" s="0" t="str">
        <f aca="false">C6258</f>
        <v>Petit boulangerie</v>
      </c>
      <c r="Q6258" s="0" t="str">
        <f aca="false">D6258</f>
        <v>Autre système centralisé performant</v>
      </c>
      <c r="R6258" s="0" t="str">
        <f aca="false">E6258</f>
        <v>Autres</v>
      </c>
      <c r="S6258" s="0" t="str">
        <f aca="false">F6258</f>
        <v>0323632101</v>
      </c>
      <c r="T6258" s="0" t="str">
        <f aca="false">G6258</f>
        <v>4</v>
      </c>
      <c r="U6258" s="0" t="n">
        <f aca="false">L6258</f>
        <v>1.87148979514701</v>
      </c>
      <c r="V6258" s="0" t="n">
        <f aca="false">K6258</f>
        <v>130.044507954533</v>
      </c>
      <c r="W6258" s="0" t="n">
        <f aca="false">J6258</f>
        <v>0</v>
      </c>
    </row>
    <row r="6259" customFormat="false" ht="12.8" hidden="false" customHeight="false" outlineLevel="0" collapsed="false">
      <c r="A6259" s="0" t="s">
        <v>74</v>
      </c>
      <c r="B6259" s="0" t="s">
        <v>811</v>
      </c>
      <c r="C6259" s="0" t="s">
        <v>812</v>
      </c>
      <c r="D6259" s="0" t="s">
        <v>51</v>
      </c>
      <c r="E6259" s="0" t="s">
        <v>58</v>
      </c>
      <c r="F6259" s="0" t="s">
        <v>820</v>
      </c>
      <c r="G6259" s="0" t="s">
        <v>1612</v>
      </c>
      <c r="H6259" s="0" t="n">
        <v>1.9606500629776</v>
      </c>
      <c r="I6259" s="0" t="n">
        <v>60.7126696744751</v>
      </c>
      <c r="J6259" s="0" t="n">
        <v>765</v>
      </c>
      <c r="K6259" s="0" t="n">
        <f aca="false">I6259*SUMIFS(syst_chauffage!$H$3:$H$27,syst_chauffage!$B$3:$B$27,D6259,syst_chauffage!$C$3:$C$27,E6259)</f>
        <v>129.560807151499</v>
      </c>
      <c r="L6259" s="12" t="n">
        <f aca="false">H6259*SUMIFS(syst_chauffage!$K$3:$K$27,syst_chauffage!$B$3:$B$27,D6259,syst_chauffage!$C$3:$C$27,E6259)</f>
        <v>1.9606500629776</v>
      </c>
      <c r="N6259" s="0" t="str">
        <f aca="false">A6259</f>
        <v>Commerce</v>
      </c>
      <c r="O6259" s="0" t="str">
        <f aca="false">B6259</f>
        <v>Petit commerce alimentaire</v>
      </c>
      <c r="P6259" s="0" t="str">
        <f aca="false">C6259</f>
        <v>Petit boulangerie</v>
      </c>
      <c r="Q6259" s="0" t="str">
        <f aca="false">D6259</f>
        <v>Autre système centralisé performant</v>
      </c>
      <c r="R6259" s="0" t="str">
        <f aca="false">E6259</f>
        <v>Urbain</v>
      </c>
      <c r="S6259" s="0" t="str">
        <f aca="false">F6259</f>
        <v>0323632106</v>
      </c>
      <c r="T6259" s="0" t="str">
        <f aca="false">G6259</f>
        <v>4</v>
      </c>
      <c r="U6259" s="0" t="n">
        <f aca="false">L6259</f>
        <v>1.9606500629776</v>
      </c>
      <c r="V6259" s="0" t="n">
        <f aca="false">K6259</f>
        <v>129.560807151499</v>
      </c>
      <c r="W6259" s="0" t="n">
        <f aca="false">J6259</f>
        <v>765</v>
      </c>
    </row>
    <row r="6260" customFormat="false" ht="12.8" hidden="false" customHeight="false" outlineLevel="0" collapsed="false">
      <c r="A6260" s="0" t="s">
        <v>74</v>
      </c>
      <c r="B6260" s="0" t="s">
        <v>811</v>
      </c>
      <c r="C6260" s="0" t="s">
        <v>812</v>
      </c>
      <c r="D6260" s="0" t="s">
        <v>27</v>
      </c>
      <c r="E6260" s="0" t="s">
        <v>23</v>
      </c>
      <c r="F6260" s="0" t="s">
        <v>821</v>
      </c>
      <c r="G6260" s="0" t="s">
        <v>1612</v>
      </c>
      <c r="H6260" s="0" t="n">
        <v>0.751617554418763</v>
      </c>
      <c r="I6260" s="0" t="n">
        <v>41.5287109684764</v>
      </c>
      <c r="J6260" s="0" t="n">
        <v>693</v>
      </c>
      <c r="K6260" s="0" t="n">
        <f aca="false">I6260*SUMIFS(syst_chauffage!$H$3:$H$27,syst_chauffage!$B$3:$B$27,D6260,syst_chauffage!$C$3:$C$27,E6260)</f>
        <v>106.496356909627</v>
      </c>
      <c r="L6260" s="12" t="n">
        <f aca="false">H6260*SUMIFS(syst_chauffage!$K$3:$K$27,syst_chauffage!$B$3:$B$27,D6260,syst_chauffage!$C$3:$C$27,E6260)</f>
        <v>0.751617554418763</v>
      </c>
      <c r="N6260" s="0" t="str">
        <f aca="false">A6260</f>
        <v>Commerce</v>
      </c>
      <c r="O6260" s="0" t="str">
        <f aca="false">B6260</f>
        <v>Petit commerce alimentaire</v>
      </c>
      <c r="P6260" s="0" t="str">
        <f aca="false">C6260</f>
        <v>Petit boulangerie</v>
      </c>
      <c r="Q6260" s="0" t="str">
        <f aca="false">D6260</f>
        <v>Chaudière condensation fioul</v>
      </c>
      <c r="R6260" s="0" t="str">
        <f aca="false">E6260</f>
        <v>Fioul</v>
      </c>
      <c r="S6260" s="0" t="str">
        <f aca="false">F6260</f>
        <v>0323632303</v>
      </c>
      <c r="T6260" s="0" t="str">
        <f aca="false">G6260</f>
        <v>4</v>
      </c>
      <c r="U6260" s="0" t="n">
        <f aca="false">L6260</f>
        <v>0.751617554418763</v>
      </c>
      <c r="V6260" s="0" t="n">
        <f aca="false">K6260</f>
        <v>106.496356909627</v>
      </c>
      <c r="W6260" s="0" t="n">
        <f aca="false">J6260</f>
        <v>693</v>
      </c>
    </row>
    <row r="6261" customFormat="false" ht="12.8" hidden="false" customHeight="false" outlineLevel="0" collapsed="false">
      <c r="A6261" s="0" t="s">
        <v>74</v>
      </c>
      <c r="B6261" s="0" t="s">
        <v>811</v>
      </c>
      <c r="C6261" s="0" t="s">
        <v>812</v>
      </c>
      <c r="D6261" s="0" t="s">
        <v>18</v>
      </c>
      <c r="E6261" s="0" t="s">
        <v>14</v>
      </c>
      <c r="F6261" s="0" t="s">
        <v>822</v>
      </c>
      <c r="G6261" s="0" t="s">
        <v>1612</v>
      </c>
      <c r="H6261" s="0" t="n">
        <v>0.98494919666898</v>
      </c>
      <c r="I6261" s="0" t="n">
        <v>30.944260891132</v>
      </c>
      <c r="J6261" s="0" t="n">
        <v>693</v>
      </c>
      <c r="K6261" s="0" t="n">
        <f aca="false">I6261*SUMIFS(syst_chauffage!$H$3:$H$27,syst_chauffage!$B$3:$B$27,D6261,syst_chauffage!$C$3:$C$27,E6261)</f>
        <v>84.3209114756215</v>
      </c>
      <c r="L6261" s="12" t="n">
        <f aca="false">H6261*SUMIFS(syst_chauffage!$K$3:$K$27,syst_chauffage!$B$3:$B$27,D6261,syst_chauffage!$C$3:$C$27,E6261)</f>
        <v>0.956825834226105</v>
      </c>
      <c r="N6261" s="0" t="str">
        <f aca="false">A6261</f>
        <v>Commerce</v>
      </c>
      <c r="O6261" s="0" t="str">
        <f aca="false">B6261</f>
        <v>Petit commerce alimentaire</v>
      </c>
      <c r="P6261" s="0" t="str">
        <f aca="false">C6261</f>
        <v>Petit boulangerie</v>
      </c>
      <c r="Q6261" s="0" t="str">
        <f aca="false">D6261</f>
        <v>Chaudière condensation gaz</v>
      </c>
      <c r="R6261" s="0" t="str">
        <f aca="false">E6261</f>
        <v>Gaz</v>
      </c>
      <c r="S6261" s="0" t="str">
        <f aca="false">F6261</f>
        <v>0323632404</v>
      </c>
      <c r="T6261" s="0" t="str">
        <f aca="false">G6261</f>
        <v>4</v>
      </c>
      <c r="U6261" s="0" t="n">
        <f aca="false">L6261</f>
        <v>0.956825834226105</v>
      </c>
      <c r="V6261" s="0" t="n">
        <f aca="false">K6261</f>
        <v>84.3209114756215</v>
      </c>
      <c r="W6261" s="0" t="n">
        <f aca="false">J6261</f>
        <v>693</v>
      </c>
    </row>
    <row r="6262" customFormat="false" ht="12.8" hidden="false" customHeight="false" outlineLevel="0" collapsed="false">
      <c r="A6262" s="0" t="s">
        <v>74</v>
      </c>
      <c r="B6262" s="0" t="s">
        <v>811</v>
      </c>
      <c r="C6262" s="0" t="s">
        <v>812</v>
      </c>
      <c r="D6262" s="0" t="s">
        <v>32</v>
      </c>
      <c r="E6262" s="0" t="s">
        <v>30</v>
      </c>
      <c r="F6262" s="0" t="s">
        <v>823</v>
      </c>
      <c r="G6262" s="0" t="s">
        <v>1612</v>
      </c>
      <c r="H6262" s="0" t="n">
        <v>1</v>
      </c>
      <c r="I6262" s="0" t="n">
        <v>12</v>
      </c>
      <c r="J6262" s="0" t="n">
        <v>0</v>
      </c>
      <c r="K6262" s="0" t="n">
        <f aca="false">I6262*SUMIFS(syst_chauffage!$H$3:$H$27,syst_chauffage!$B$3:$B$27,D6262,syst_chauffage!$C$3:$C$27,E6262)</f>
        <v>12</v>
      </c>
      <c r="L6262" s="12" t="n">
        <f aca="false">H6262*SUMIFS(syst_chauffage!$K$3:$K$27,syst_chauffage!$B$3:$B$27,D6262,syst_chauffage!$C$3:$C$27,E6262)</f>
        <v>1</v>
      </c>
      <c r="N6262" s="0" t="str">
        <f aca="false">A6262</f>
        <v>Commerce</v>
      </c>
      <c r="O6262" s="0" t="str">
        <f aca="false">B6262</f>
        <v>Petit commerce alimentaire</v>
      </c>
      <c r="P6262" s="0" t="str">
        <f aca="false">C6262</f>
        <v>Petit boulangerie</v>
      </c>
      <c r="Q6262" s="0" t="str">
        <f aca="false">D6262</f>
        <v>Electrique direct performant</v>
      </c>
      <c r="R6262" s="0" t="str">
        <f aca="false">E6262</f>
        <v>Electricité</v>
      </c>
      <c r="S6262" s="0" t="str">
        <f aca="false">F6262</f>
        <v>0323632602</v>
      </c>
      <c r="T6262" s="0" t="str">
        <f aca="false">G6262</f>
        <v>4</v>
      </c>
      <c r="U6262" s="0" t="n">
        <f aca="false">L6262</f>
        <v>1</v>
      </c>
      <c r="V6262" s="0" t="n">
        <f aca="false">K6262</f>
        <v>12</v>
      </c>
      <c r="W6262" s="0" t="n">
        <f aca="false">J6262</f>
        <v>0</v>
      </c>
    </row>
    <row r="6263" customFormat="false" ht="12.8" hidden="false" customHeight="false" outlineLevel="0" collapsed="false">
      <c r="A6263" s="0" t="s">
        <v>74</v>
      </c>
      <c r="B6263" s="0" t="s">
        <v>811</v>
      </c>
      <c r="C6263" s="0" t="s">
        <v>812</v>
      </c>
      <c r="D6263" s="0" t="s">
        <v>38</v>
      </c>
      <c r="E6263" s="0" t="s">
        <v>30</v>
      </c>
      <c r="F6263" s="0" t="s">
        <v>824</v>
      </c>
      <c r="G6263" s="0" t="s">
        <v>1612</v>
      </c>
      <c r="H6263" s="0" t="n">
        <v>3.39795627906976</v>
      </c>
      <c r="I6263" s="0" t="n">
        <v>149.721536716037</v>
      </c>
      <c r="J6263" s="0" t="n">
        <v>720</v>
      </c>
      <c r="K6263" s="0" t="n">
        <f aca="false">I6263*SUMIFS(syst_chauffage!$H$3:$H$27,syst_chauffage!$B$3:$B$27,D6263,syst_chauffage!$C$3:$C$27,E6263)</f>
        <v>151.337601336615</v>
      </c>
      <c r="L6263" s="12" t="n">
        <f aca="false">H6263*SUMIFS(syst_chauffage!$K$3:$K$27,syst_chauffage!$B$3:$B$27,D6263,syst_chauffage!$C$3:$C$27,E6263)</f>
        <v>3.03986496519792</v>
      </c>
      <c r="N6263" s="0" t="str">
        <f aca="false">A6263</f>
        <v>Commerce</v>
      </c>
      <c r="O6263" s="0" t="str">
        <f aca="false">B6263</f>
        <v>Petit commerce alimentaire</v>
      </c>
      <c r="P6263" s="0" t="str">
        <f aca="false">C6263</f>
        <v>Petit boulangerie</v>
      </c>
      <c r="Q6263" s="0" t="str">
        <f aca="false">D6263</f>
        <v>PAC performant</v>
      </c>
      <c r="R6263" s="0" t="str">
        <f aca="false">E6263</f>
        <v>Electricité</v>
      </c>
      <c r="S6263" s="0" t="str">
        <f aca="false">F6263</f>
        <v>0323632902</v>
      </c>
      <c r="T6263" s="0" t="str">
        <f aca="false">G6263</f>
        <v>4</v>
      </c>
      <c r="U6263" s="0" t="n">
        <f aca="false">L6263</f>
        <v>3.03986496519792</v>
      </c>
      <c r="V6263" s="0" t="n">
        <f aca="false">K6263</f>
        <v>151.337601336615</v>
      </c>
      <c r="W6263" s="0" t="n">
        <f aca="false">J6263</f>
        <v>720</v>
      </c>
    </row>
    <row r="6264" customFormat="false" ht="12.8" hidden="false" customHeight="false" outlineLevel="0" collapsed="false">
      <c r="A6264" s="0" t="s">
        <v>74</v>
      </c>
      <c r="B6264" s="0" t="s">
        <v>811</v>
      </c>
      <c r="C6264" s="0" t="s">
        <v>679</v>
      </c>
      <c r="D6264" s="0" t="s">
        <v>19</v>
      </c>
      <c r="E6264" s="0" t="s">
        <v>57</v>
      </c>
      <c r="F6264" s="0" t="s">
        <v>825</v>
      </c>
      <c r="G6264" s="0" t="s">
        <v>1612</v>
      </c>
      <c r="H6264" s="0" t="n">
        <v>1.61879381135524</v>
      </c>
      <c r="I6264" s="0" t="n">
        <v>34.4313661737022</v>
      </c>
      <c r="J6264" s="0" t="n">
        <v>0</v>
      </c>
      <c r="K6264" s="0" t="n">
        <f aca="false">I6264*SUMIFS(syst_chauffage!$H$3:$H$27,syst_chauffage!$B$3:$B$27,D6264,syst_chauffage!$C$3:$C$27,E6264)</f>
        <v>47.9448742406966</v>
      </c>
      <c r="L6264" s="12" t="n">
        <f aca="false">H6264*SUMIFS(syst_chauffage!$K$3:$K$27,syst_chauffage!$B$3:$B$27,D6264,syst_chauffage!$C$3:$C$27,E6264)</f>
        <v>1.61879381135524</v>
      </c>
      <c r="N6264" s="0" t="str">
        <f aca="false">A6264</f>
        <v>Commerce</v>
      </c>
      <c r="O6264" s="0" t="str">
        <f aca="false">B6264</f>
        <v>Petit commerce alimentaire</v>
      </c>
      <c r="P6264" s="0" t="str">
        <f aca="false">C6264</f>
        <v>Petit librairie</v>
      </c>
      <c r="Q6264" s="0" t="str">
        <f aca="false">D6264</f>
        <v>Autre système centralisé</v>
      </c>
      <c r="R6264" s="0" t="str">
        <f aca="false">E6264</f>
        <v>Autres</v>
      </c>
      <c r="S6264" s="0" t="str">
        <f aca="false">F6264</f>
        <v>0323730101</v>
      </c>
      <c r="T6264" s="0" t="str">
        <f aca="false">G6264</f>
        <v>4</v>
      </c>
      <c r="U6264" s="0" t="n">
        <f aca="false">L6264</f>
        <v>1.61879381135524</v>
      </c>
      <c r="V6264" s="0" t="n">
        <f aca="false">K6264</f>
        <v>47.9448742406966</v>
      </c>
      <c r="W6264" s="0" t="n">
        <f aca="false">J6264</f>
        <v>0</v>
      </c>
    </row>
    <row r="6265" customFormat="false" ht="12.8" hidden="false" customHeight="false" outlineLevel="0" collapsed="false">
      <c r="A6265" s="0" t="s">
        <v>74</v>
      </c>
      <c r="B6265" s="0" t="s">
        <v>811</v>
      </c>
      <c r="C6265" s="0" t="s">
        <v>679</v>
      </c>
      <c r="D6265" s="0" t="s">
        <v>19</v>
      </c>
      <c r="E6265" s="0" t="s">
        <v>58</v>
      </c>
      <c r="F6265" s="0" t="s">
        <v>826</v>
      </c>
      <c r="G6265" s="0" t="s">
        <v>1612</v>
      </c>
      <c r="H6265" s="0" t="n">
        <v>1.69928003875704</v>
      </c>
      <c r="I6265" s="0" t="n">
        <v>34.0534196546389</v>
      </c>
      <c r="J6265" s="0" t="n">
        <v>765</v>
      </c>
      <c r="K6265" s="0" t="n">
        <f aca="false">I6265*SUMIFS(syst_chauffage!$H$3:$H$27,syst_chauffage!$B$3:$B$27,D6265,syst_chauffage!$C$3:$C$27,E6265)</f>
        <v>56.0161587036976</v>
      </c>
      <c r="L6265" s="12" t="n">
        <f aca="false">H6265*SUMIFS(syst_chauffage!$K$3:$K$27,syst_chauffage!$B$3:$B$27,D6265,syst_chauffage!$C$3:$C$27,E6265)</f>
        <v>1.69928003875704</v>
      </c>
      <c r="N6265" s="0" t="str">
        <f aca="false">A6265</f>
        <v>Commerce</v>
      </c>
      <c r="O6265" s="0" t="str">
        <f aca="false">B6265</f>
        <v>Petit commerce alimentaire</v>
      </c>
      <c r="P6265" s="0" t="str">
        <f aca="false">C6265</f>
        <v>Petit librairie</v>
      </c>
      <c r="Q6265" s="0" t="str">
        <f aca="false">D6265</f>
        <v>Autre système centralisé</v>
      </c>
      <c r="R6265" s="0" t="str">
        <f aca="false">E6265</f>
        <v>Urbain</v>
      </c>
      <c r="S6265" s="0" t="str">
        <f aca="false">F6265</f>
        <v>0323730106</v>
      </c>
      <c r="T6265" s="0" t="str">
        <f aca="false">G6265</f>
        <v>4</v>
      </c>
      <c r="U6265" s="0" t="n">
        <f aca="false">L6265</f>
        <v>1.69928003875704</v>
      </c>
      <c r="V6265" s="0" t="n">
        <f aca="false">K6265</f>
        <v>56.0161587036976</v>
      </c>
      <c r="W6265" s="0" t="n">
        <f aca="false">J6265</f>
        <v>765</v>
      </c>
    </row>
    <row r="6266" customFormat="false" ht="12.8" hidden="false" customHeight="false" outlineLevel="0" collapsed="false">
      <c r="A6266" s="0" t="s">
        <v>74</v>
      </c>
      <c r="B6266" s="0" t="s">
        <v>811</v>
      </c>
      <c r="C6266" s="0" t="s">
        <v>679</v>
      </c>
      <c r="D6266" s="0" t="s">
        <v>22</v>
      </c>
      <c r="E6266" s="0" t="s">
        <v>23</v>
      </c>
      <c r="F6266" s="0" t="s">
        <v>827</v>
      </c>
      <c r="G6266" s="0" t="s">
        <v>1612</v>
      </c>
      <c r="H6266" s="0" t="n">
        <v>0.671297449752267</v>
      </c>
      <c r="I6266" s="0" t="n">
        <v>25.9464369230769</v>
      </c>
      <c r="J6266" s="0" t="n">
        <v>0</v>
      </c>
      <c r="K6266" s="0" t="n">
        <f aca="false">I6266*SUMIFS(syst_chauffage!$H$3:$H$27,syst_chauffage!$B$3:$B$27,D6266,syst_chauffage!$C$3:$C$27,E6266)</f>
        <v>45.6922594297864</v>
      </c>
      <c r="L6266" s="12" t="n">
        <f aca="false">H6266*SUMIFS(syst_chauffage!$K$3:$K$27,syst_chauffage!$B$3:$B$27,D6266,syst_chauffage!$C$3:$C$27,E6266)</f>
        <v>0.671297449752267</v>
      </c>
      <c r="N6266" s="0" t="str">
        <f aca="false">A6266</f>
        <v>Commerce</v>
      </c>
      <c r="O6266" s="0" t="str">
        <f aca="false">B6266</f>
        <v>Petit commerce alimentaire</v>
      </c>
      <c r="P6266" s="0" t="str">
        <f aca="false">C6266</f>
        <v>Petit librairie</v>
      </c>
      <c r="Q6266" s="0" t="str">
        <f aca="false">D6266</f>
        <v>Chaudière fioul</v>
      </c>
      <c r="R6266" s="0" t="str">
        <f aca="false">E6266</f>
        <v>Fioul</v>
      </c>
      <c r="S6266" s="0" t="str">
        <f aca="false">F6266</f>
        <v>0323730303</v>
      </c>
      <c r="T6266" s="0" t="str">
        <f aca="false">G6266</f>
        <v>4</v>
      </c>
      <c r="U6266" s="0" t="n">
        <f aca="false">L6266</f>
        <v>0.671297449752267</v>
      </c>
      <c r="V6266" s="0" t="n">
        <f aca="false">K6266</f>
        <v>45.6922594297864</v>
      </c>
      <c r="W6266" s="0" t="n">
        <f aca="false">J6266</f>
        <v>0</v>
      </c>
    </row>
    <row r="6267" customFormat="false" ht="12.8" hidden="false" customHeight="false" outlineLevel="0" collapsed="false">
      <c r="A6267" s="0" t="s">
        <v>74</v>
      </c>
      <c r="B6267" s="0" t="s">
        <v>811</v>
      </c>
      <c r="C6267" s="0" t="s">
        <v>679</v>
      </c>
      <c r="D6267" s="0" t="s">
        <v>13</v>
      </c>
      <c r="E6267" s="0" t="s">
        <v>14</v>
      </c>
      <c r="F6267" s="0" t="s">
        <v>828</v>
      </c>
      <c r="G6267" s="0" t="s">
        <v>1612</v>
      </c>
      <c r="H6267" s="0" t="n">
        <v>0.788284914779536</v>
      </c>
      <c r="I6267" s="0" t="n">
        <v>25.9464369230769</v>
      </c>
      <c r="J6267" s="0" t="n">
        <v>308</v>
      </c>
      <c r="K6267" s="0" t="n">
        <f aca="false">I6267*SUMIFS(syst_chauffage!$H$3:$H$27,syst_chauffage!$B$3:$B$27,D6267,syst_chauffage!$C$3:$C$27,E6267)</f>
        <v>52.4012096119026</v>
      </c>
      <c r="L6267" s="12" t="n">
        <f aca="false">H6267*SUMIFS(syst_chauffage!$K$3:$K$27,syst_chauffage!$B$3:$B$27,D6267,syst_chauffage!$C$3:$C$27,E6267)</f>
        <v>0.788284914779536</v>
      </c>
      <c r="N6267" s="0" t="str">
        <f aca="false">A6267</f>
        <v>Commerce</v>
      </c>
      <c r="O6267" s="0" t="str">
        <f aca="false">B6267</f>
        <v>Petit commerce alimentaire</v>
      </c>
      <c r="P6267" s="0" t="str">
        <f aca="false">C6267</f>
        <v>Petit librairie</v>
      </c>
      <c r="Q6267" s="0" t="str">
        <f aca="false">D6267</f>
        <v>Chaudière gaz</v>
      </c>
      <c r="R6267" s="0" t="str">
        <f aca="false">E6267</f>
        <v>Gaz</v>
      </c>
      <c r="S6267" s="0" t="str">
        <f aca="false">F6267</f>
        <v>0323730404</v>
      </c>
      <c r="T6267" s="0" t="str">
        <f aca="false">G6267</f>
        <v>4</v>
      </c>
      <c r="U6267" s="0" t="n">
        <f aca="false">L6267</f>
        <v>0.788284914779536</v>
      </c>
      <c r="V6267" s="0" t="n">
        <f aca="false">K6267</f>
        <v>52.4012096119026</v>
      </c>
      <c r="W6267" s="0" t="n">
        <f aca="false">J6267</f>
        <v>308</v>
      </c>
    </row>
    <row r="6268" customFormat="false" ht="12.8" hidden="false" customHeight="false" outlineLevel="0" collapsed="false">
      <c r="A6268" s="0" t="s">
        <v>74</v>
      </c>
      <c r="B6268" s="0" t="s">
        <v>811</v>
      </c>
      <c r="C6268" s="0" t="s">
        <v>679</v>
      </c>
      <c r="D6268" s="0" t="s">
        <v>29</v>
      </c>
      <c r="E6268" s="0" t="s">
        <v>30</v>
      </c>
      <c r="F6268" s="0" t="s">
        <v>829</v>
      </c>
      <c r="G6268" s="0" t="s">
        <v>1612</v>
      </c>
      <c r="H6268" s="0" t="n">
        <v>0.92</v>
      </c>
      <c r="I6268" s="0" t="n">
        <v>10.4</v>
      </c>
      <c r="J6268" s="0" t="n">
        <v>0</v>
      </c>
      <c r="K6268" s="0" t="n">
        <f aca="false">I6268*SUMIFS(syst_chauffage!$H$3:$H$27,syst_chauffage!$B$3:$B$27,D6268,syst_chauffage!$C$3:$C$27,E6268)</f>
        <v>3</v>
      </c>
      <c r="L6268" s="12" t="n">
        <f aca="false">H6268*SUMIFS(syst_chauffage!$K$3:$K$27,syst_chauffage!$B$3:$B$27,D6268,syst_chauffage!$C$3:$C$27,E6268)</f>
        <v>0.92</v>
      </c>
      <c r="N6268" s="0" t="str">
        <f aca="false">A6268</f>
        <v>Commerce</v>
      </c>
      <c r="O6268" s="0" t="str">
        <f aca="false">B6268</f>
        <v>Petit commerce alimentaire</v>
      </c>
      <c r="P6268" s="0" t="str">
        <f aca="false">C6268</f>
        <v>Petit librairie</v>
      </c>
      <c r="Q6268" s="0" t="str">
        <f aca="false">D6268</f>
        <v>Electrique direct</v>
      </c>
      <c r="R6268" s="0" t="str">
        <f aca="false">E6268</f>
        <v>Electricité</v>
      </c>
      <c r="S6268" s="0" t="str">
        <f aca="false">F6268</f>
        <v>0323730602</v>
      </c>
      <c r="T6268" s="0" t="str">
        <f aca="false">G6268</f>
        <v>4</v>
      </c>
      <c r="U6268" s="0" t="n">
        <f aca="false">L6268</f>
        <v>0.92</v>
      </c>
      <c r="V6268" s="0" t="n">
        <f aca="false">K6268</f>
        <v>3</v>
      </c>
      <c r="W6268" s="0" t="n">
        <f aca="false">J6268</f>
        <v>0</v>
      </c>
    </row>
    <row r="6269" customFormat="false" ht="12.8" hidden="false" customHeight="false" outlineLevel="0" collapsed="false">
      <c r="A6269" s="0" t="s">
        <v>74</v>
      </c>
      <c r="B6269" s="0" t="s">
        <v>811</v>
      </c>
      <c r="C6269" s="0" t="s">
        <v>679</v>
      </c>
      <c r="D6269" s="0" t="s">
        <v>36</v>
      </c>
      <c r="E6269" s="0" t="s">
        <v>30</v>
      </c>
      <c r="F6269" s="0" t="s">
        <v>830</v>
      </c>
      <c r="G6269" s="0" t="s">
        <v>1612</v>
      </c>
      <c r="H6269" s="0" t="n">
        <v>3.27439423255813</v>
      </c>
      <c r="I6269" s="0" t="n">
        <v>77.2604823957965</v>
      </c>
      <c r="J6269" s="0" t="n">
        <v>675</v>
      </c>
      <c r="K6269" s="0" t="n">
        <f aca="false">I6269*SUMIFS(syst_chauffage!$H$3:$H$27,syst_chauffage!$B$3:$B$27,D6269,syst_chauffage!$C$3:$C$27,E6269)</f>
        <v>47.7978234348922</v>
      </c>
      <c r="L6269" s="12" t="n">
        <f aca="false">H6269*SUMIFS(syst_chauffage!$K$3:$K$27,syst_chauffage!$B$3:$B$27,D6269,syst_chauffage!$C$3:$C$27,E6269)</f>
        <v>2.75111501758348</v>
      </c>
      <c r="N6269" s="0" t="str">
        <f aca="false">A6269</f>
        <v>Commerce</v>
      </c>
      <c r="O6269" s="0" t="str">
        <f aca="false">B6269</f>
        <v>Petit commerce alimentaire</v>
      </c>
      <c r="P6269" s="0" t="str">
        <f aca="false">C6269</f>
        <v>Petit librairie</v>
      </c>
      <c r="Q6269" s="0" t="str">
        <f aca="false">D6269</f>
        <v>PAC</v>
      </c>
      <c r="R6269" s="0" t="str">
        <f aca="false">E6269</f>
        <v>Electricité</v>
      </c>
      <c r="S6269" s="0" t="str">
        <f aca="false">F6269</f>
        <v>0323730902</v>
      </c>
      <c r="T6269" s="0" t="str">
        <f aca="false">G6269</f>
        <v>4</v>
      </c>
      <c r="U6269" s="0" t="n">
        <f aca="false">L6269</f>
        <v>2.75111501758348</v>
      </c>
      <c r="V6269" s="0" t="n">
        <f aca="false">K6269</f>
        <v>47.7978234348922</v>
      </c>
      <c r="W6269" s="0" t="n">
        <f aca="false">J6269</f>
        <v>675</v>
      </c>
    </row>
    <row r="6270" customFormat="false" ht="12.8" hidden="false" customHeight="false" outlineLevel="0" collapsed="false">
      <c r="A6270" s="0" t="s">
        <v>74</v>
      </c>
      <c r="B6270" s="0" t="s">
        <v>811</v>
      </c>
      <c r="C6270" s="0" t="s">
        <v>679</v>
      </c>
      <c r="D6270" s="0" t="s">
        <v>51</v>
      </c>
      <c r="E6270" s="0" t="s">
        <v>57</v>
      </c>
      <c r="F6270" s="0" t="s">
        <v>831</v>
      </c>
      <c r="G6270" s="0" t="s">
        <v>1612</v>
      </c>
      <c r="H6270" s="0" t="n">
        <v>1.8678390131022</v>
      </c>
      <c r="I6270" s="0" t="n">
        <v>40.9897216353597</v>
      </c>
      <c r="J6270" s="0" t="n">
        <v>0</v>
      </c>
      <c r="K6270" s="0" t="n">
        <f aca="false">I6270*SUMIFS(syst_chauffage!$H$3:$H$27,syst_chauffage!$B$3:$B$27,D6270,syst_chauffage!$C$3:$C$27,E6270)</f>
        <v>86.851229715905</v>
      </c>
      <c r="L6270" s="12" t="n">
        <f aca="false">H6270*SUMIFS(syst_chauffage!$K$3:$K$27,syst_chauffage!$B$3:$B$27,D6270,syst_chauffage!$C$3:$C$27,E6270)</f>
        <v>1.8678390131022</v>
      </c>
      <c r="N6270" s="0" t="str">
        <f aca="false">A6270</f>
        <v>Commerce</v>
      </c>
      <c r="O6270" s="0" t="str">
        <f aca="false">B6270</f>
        <v>Petit commerce alimentaire</v>
      </c>
      <c r="P6270" s="0" t="str">
        <f aca="false">C6270</f>
        <v>Petit librairie</v>
      </c>
      <c r="Q6270" s="0" t="str">
        <f aca="false">D6270</f>
        <v>Autre système centralisé performant</v>
      </c>
      <c r="R6270" s="0" t="str">
        <f aca="false">E6270</f>
        <v>Autres</v>
      </c>
      <c r="S6270" s="0" t="str">
        <f aca="false">F6270</f>
        <v>0323732101</v>
      </c>
      <c r="T6270" s="0" t="str">
        <f aca="false">G6270</f>
        <v>4</v>
      </c>
      <c r="U6270" s="0" t="n">
        <f aca="false">L6270</f>
        <v>1.8678390131022</v>
      </c>
      <c r="V6270" s="0" t="n">
        <f aca="false">K6270</f>
        <v>86.851229715905</v>
      </c>
      <c r="W6270" s="0" t="n">
        <f aca="false">J6270</f>
        <v>0</v>
      </c>
    </row>
    <row r="6271" customFormat="false" ht="12.8" hidden="false" customHeight="false" outlineLevel="0" collapsed="false">
      <c r="A6271" s="0" t="s">
        <v>74</v>
      </c>
      <c r="B6271" s="0" t="s">
        <v>811</v>
      </c>
      <c r="C6271" s="0" t="s">
        <v>679</v>
      </c>
      <c r="D6271" s="0" t="s">
        <v>51</v>
      </c>
      <c r="E6271" s="0" t="s">
        <v>58</v>
      </c>
      <c r="F6271" s="0" t="s">
        <v>832</v>
      </c>
      <c r="G6271" s="0" t="s">
        <v>1612</v>
      </c>
      <c r="H6271" s="0" t="n">
        <v>1.96070773702736</v>
      </c>
      <c r="I6271" s="0" t="n">
        <v>40.5397853031415</v>
      </c>
      <c r="J6271" s="0" t="n">
        <v>765</v>
      </c>
      <c r="K6271" s="0" t="n">
        <f aca="false">I6271*SUMIFS(syst_chauffage!$H$3:$H$27,syst_chauffage!$B$3:$B$27,D6271,syst_chauffage!$C$3:$C$27,E6271)</f>
        <v>86.5118818491306</v>
      </c>
      <c r="L6271" s="12" t="n">
        <f aca="false">H6271*SUMIFS(syst_chauffage!$K$3:$K$27,syst_chauffage!$B$3:$B$27,D6271,syst_chauffage!$C$3:$C$27,E6271)</f>
        <v>1.96070773702736</v>
      </c>
      <c r="N6271" s="0" t="str">
        <f aca="false">A6271</f>
        <v>Commerce</v>
      </c>
      <c r="O6271" s="0" t="str">
        <f aca="false">B6271</f>
        <v>Petit commerce alimentaire</v>
      </c>
      <c r="P6271" s="0" t="str">
        <f aca="false">C6271</f>
        <v>Petit librairie</v>
      </c>
      <c r="Q6271" s="0" t="str">
        <f aca="false">D6271</f>
        <v>Autre système centralisé performant</v>
      </c>
      <c r="R6271" s="0" t="str">
        <f aca="false">E6271</f>
        <v>Urbain</v>
      </c>
      <c r="S6271" s="0" t="str">
        <f aca="false">F6271</f>
        <v>0323732106</v>
      </c>
      <c r="T6271" s="0" t="str">
        <f aca="false">G6271</f>
        <v>4</v>
      </c>
      <c r="U6271" s="0" t="n">
        <f aca="false">L6271</f>
        <v>1.96070773702736</v>
      </c>
      <c r="V6271" s="0" t="n">
        <f aca="false">K6271</f>
        <v>86.5118818491306</v>
      </c>
      <c r="W6271" s="0" t="n">
        <f aca="false">J6271</f>
        <v>765</v>
      </c>
    </row>
    <row r="6272" customFormat="false" ht="12.8" hidden="false" customHeight="false" outlineLevel="0" collapsed="false">
      <c r="A6272" s="0" t="s">
        <v>74</v>
      </c>
      <c r="B6272" s="0" t="s">
        <v>811</v>
      </c>
      <c r="C6272" s="0" t="s">
        <v>679</v>
      </c>
      <c r="D6272" s="0" t="s">
        <v>27</v>
      </c>
      <c r="E6272" s="0" t="s">
        <v>23</v>
      </c>
      <c r="F6272" s="0" t="s">
        <v>833</v>
      </c>
      <c r="G6272" s="0" t="s">
        <v>1612</v>
      </c>
      <c r="H6272" s="0" t="n">
        <v>0.749269485450697</v>
      </c>
      <c r="I6272" s="0" t="n">
        <v>30.8886153846153</v>
      </c>
      <c r="J6272" s="0" t="n">
        <v>693</v>
      </c>
      <c r="K6272" s="0" t="n">
        <f aca="false">I6272*SUMIFS(syst_chauffage!$H$3:$H$27,syst_chauffage!$B$3:$B$27,D6272,syst_chauffage!$C$3:$C$27,E6272)</f>
        <v>79.2108623583623</v>
      </c>
      <c r="L6272" s="12" t="n">
        <f aca="false">H6272*SUMIFS(syst_chauffage!$K$3:$K$27,syst_chauffage!$B$3:$B$27,D6272,syst_chauffage!$C$3:$C$27,E6272)</f>
        <v>0.749269485450697</v>
      </c>
      <c r="N6272" s="0" t="str">
        <f aca="false">A6272</f>
        <v>Commerce</v>
      </c>
      <c r="O6272" s="0" t="str">
        <f aca="false">B6272</f>
        <v>Petit commerce alimentaire</v>
      </c>
      <c r="P6272" s="0" t="str">
        <f aca="false">C6272</f>
        <v>Petit librairie</v>
      </c>
      <c r="Q6272" s="0" t="str">
        <f aca="false">D6272</f>
        <v>Chaudière condensation fioul</v>
      </c>
      <c r="R6272" s="0" t="str">
        <f aca="false">E6272</f>
        <v>Fioul</v>
      </c>
      <c r="S6272" s="0" t="str">
        <f aca="false">F6272</f>
        <v>0323732303</v>
      </c>
      <c r="T6272" s="0" t="str">
        <f aca="false">G6272</f>
        <v>4</v>
      </c>
      <c r="U6272" s="0" t="n">
        <f aca="false">L6272</f>
        <v>0.749269485450697</v>
      </c>
      <c r="V6272" s="0" t="n">
        <f aca="false">K6272</f>
        <v>79.2108623583623</v>
      </c>
      <c r="W6272" s="0" t="n">
        <f aca="false">J6272</f>
        <v>693</v>
      </c>
    </row>
    <row r="6273" customFormat="false" ht="12.8" hidden="false" customHeight="false" outlineLevel="0" collapsed="false">
      <c r="A6273" s="0" t="s">
        <v>74</v>
      </c>
      <c r="B6273" s="0" t="s">
        <v>811</v>
      </c>
      <c r="C6273" s="0" t="s">
        <v>679</v>
      </c>
      <c r="D6273" s="0" t="s">
        <v>18</v>
      </c>
      <c r="E6273" s="0" t="s">
        <v>14</v>
      </c>
      <c r="F6273" s="0" t="s">
        <v>834</v>
      </c>
      <c r="G6273" s="0" t="s">
        <v>1612</v>
      </c>
      <c r="H6273" s="0" t="n">
        <v>0.98257952108682</v>
      </c>
      <c r="I6273" s="0" t="n">
        <v>30.8886153846153</v>
      </c>
      <c r="J6273" s="0" t="n">
        <v>693</v>
      </c>
      <c r="K6273" s="0" t="n">
        <f aca="false">I6273*SUMIFS(syst_chauffage!$H$3:$H$27,syst_chauffage!$B$3:$B$27,D6273,syst_chauffage!$C$3:$C$27,E6273)</f>
        <v>84.1692814255286</v>
      </c>
      <c r="L6273" s="12" t="n">
        <f aca="false">H6273*SUMIFS(syst_chauffage!$K$3:$K$27,syst_chauffage!$B$3:$B$27,D6273,syst_chauffage!$C$3:$C$27,E6273)</f>
        <v>0.954523820250751</v>
      </c>
      <c r="N6273" s="0" t="str">
        <f aca="false">A6273</f>
        <v>Commerce</v>
      </c>
      <c r="O6273" s="0" t="str">
        <f aca="false">B6273</f>
        <v>Petit commerce alimentaire</v>
      </c>
      <c r="P6273" s="0" t="str">
        <f aca="false">C6273</f>
        <v>Petit librairie</v>
      </c>
      <c r="Q6273" s="0" t="str">
        <f aca="false">D6273</f>
        <v>Chaudière condensation gaz</v>
      </c>
      <c r="R6273" s="0" t="str">
        <f aca="false">E6273</f>
        <v>Gaz</v>
      </c>
      <c r="S6273" s="0" t="str">
        <f aca="false">F6273</f>
        <v>0323732404</v>
      </c>
      <c r="T6273" s="0" t="str">
        <f aca="false">G6273</f>
        <v>4</v>
      </c>
      <c r="U6273" s="0" t="n">
        <f aca="false">L6273</f>
        <v>0.954523820250751</v>
      </c>
      <c r="V6273" s="0" t="n">
        <f aca="false">K6273</f>
        <v>84.1692814255286</v>
      </c>
      <c r="W6273" s="0" t="n">
        <f aca="false">J6273</f>
        <v>693</v>
      </c>
    </row>
    <row r="6274" customFormat="false" ht="12.8" hidden="false" customHeight="false" outlineLevel="0" collapsed="false">
      <c r="A6274" s="0" t="s">
        <v>74</v>
      </c>
      <c r="B6274" s="0" t="s">
        <v>811</v>
      </c>
      <c r="C6274" s="0" t="s">
        <v>679</v>
      </c>
      <c r="D6274" s="0" t="s">
        <v>32</v>
      </c>
      <c r="E6274" s="0" t="s">
        <v>30</v>
      </c>
      <c r="F6274" s="0" t="s">
        <v>835</v>
      </c>
      <c r="G6274" s="0" t="s">
        <v>1612</v>
      </c>
      <c r="H6274" s="0" t="n">
        <v>1</v>
      </c>
      <c r="I6274" s="0" t="n">
        <v>12</v>
      </c>
      <c r="J6274" s="0" t="n">
        <v>0</v>
      </c>
      <c r="K6274" s="0" t="n">
        <f aca="false">I6274*SUMIFS(syst_chauffage!$H$3:$H$27,syst_chauffage!$B$3:$B$27,D6274,syst_chauffage!$C$3:$C$27,E6274)</f>
        <v>12</v>
      </c>
      <c r="L6274" s="12" t="n">
        <f aca="false">H6274*SUMIFS(syst_chauffage!$K$3:$K$27,syst_chauffage!$B$3:$B$27,D6274,syst_chauffage!$C$3:$C$27,E6274)</f>
        <v>1</v>
      </c>
      <c r="N6274" s="0" t="str">
        <f aca="false">A6274</f>
        <v>Commerce</v>
      </c>
      <c r="O6274" s="0" t="str">
        <f aca="false">B6274</f>
        <v>Petit commerce alimentaire</v>
      </c>
      <c r="P6274" s="0" t="str">
        <f aca="false">C6274</f>
        <v>Petit librairie</v>
      </c>
      <c r="Q6274" s="0" t="str">
        <f aca="false">D6274</f>
        <v>Electrique direct performant</v>
      </c>
      <c r="R6274" s="0" t="str">
        <f aca="false">E6274</f>
        <v>Electricité</v>
      </c>
      <c r="S6274" s="0" t="str">
        <f aca="false">F6274</f>
        <v>0323732602</v>
      </c>
      <c r="T6274" s="0" t="str">
        <f aca="false">G6274</f>
        <v>4</v>
      </c>
      <c r="U6274" s="0" t="n">
        <f aca="false">L6274</f>
        <v>1</v>
      </c>
      <c r="V6274" s="0" t="n">
        <f aca="false">K6274</f>
        <v>12</v>
      </c>
      <c r="W6274" s="0" t="n">
        <f aca="false">J6274</f>
        <v>0</v>
      </c>
    </row>
    <row r="6275" customFormat="false" ht="12.8" hidden="false" customHeight="false" outlineLevel="0" collapsed="false">
      <c r="A6275" s="0" t="s">
        <v>74</v>
      </c>
      <c r="B6275" s="0" t="s">
        <v>811</v>
      </c>
      <c r="C6275" s="0" t="s">
        <v>679</v>
      </c>
      <c r="D6275" s="0" t="s">
        <v>38</v>
      </c>
      <c r="E6275" s="0" t="s">
        <v>30</v>
      </c>
      <c r="F6275" s="0" t="s">
        <v>836</v>
      </c>
      <c r="G6275" s="0" t="s">
        <v>1612</v>
      </c>
      <c r="H6275" s="0" t="n">
        <v>3.39795627906976</v>
      </c>
      <c r="I6275" s="0" t="n">
        <v>91.9767647569005</v>
      </c>
      <c r="J6275" s="0" t="n">
        <v>720</v>
      </c>
      <c r="K6275" s="0" t="n">
        <f aca="false">I6275*SUMIFS(syst_chauffage!$H$3:$H$27,syst_chauffage!$B$3:$B$27,D6275,syst_chauffage!$C$3:$C$27,E6275)</f>
        <v>92.969543743138</v>
      </c>
      <c r="L6275" s="12" t="n">
        <f aca="false">H6275*SUMIFS(syst_chauffage!$K$3:$K$27,syst_chauffage!$B$3:$B$27,D6275,syst_chauffage!$C$3:$C$27,E6275)</f>
        <v>3.03986496519792</v>
      </c>
      <c r="N6275" s="0" t="str">
        <f aca="false">A6275</f>
        <v>Commerce</v>
      </c>
      <c r="O6275" s="0" t="str">
        <f aca="false">B6275</f>
        <v>Petit commerce alimentaire</v>
      </c>
      <c r="P6275" s="0" t="str">
        <f aca="false">C6275</f>
        <v>Petit librairie</v>
      </c>
      <c r="Q6275" s="0" t="str">
        <f aca="false">D6275</f>
        <v>PAC performant</v>
      </c>
      <c r="R6275" s="0" t="str">
        <f aca="false">E6275</f>
        <v>Electricité</v>
      </c>
      <c r="S6275" s="0" t="str">
        <f aca="false">F6275</f>
        <v>0323732902</v>
      </c>
      <c r="T6275" s="0" t="str">
        <f aca="false">G6275</f>
        <v>4</v>
      </c>
      <c r="U6275" s="0" t="n">
        <f aca="false">L6275</f>
        <v>3.03986496519792</v>
      </c>
      <c r="V6275" s="0" t="n">
        <f aca="false">K6275</f>
        <v>92.969543743138</v>
      </c>
      <c r="W6275" s="0" t="n">
        <f aca="false">J6275</f>
        <v>720</v>
      </c>
    </row>
    <row r="6276" customFormat="false" ht="12.8" hidden="false" customHeight="false" outlineLevel="0" collapsed="false">
      <c r="A6276" s="0" t="s">
        <v>74</v>
      </c>
      <c r="B6276" s="0" t="s">
        <v>811</v>
      </c>
      <c r="C6276" s="0" t="s">
        <v>837</v>
      </c>
      <c r="D6276" s="0" t="s">
        <v>19</v>
      </c>
      <c r="E6276" s="0" t="s">
        <v>57</v>
      </c>
      <c r="F6276" s="0" t="s">
        <v>838</v>
      </c>
      <c r="G6276" s="0" t="s">
        <v>1612</v>
      </c>
      <c r="H6276" s="0" t="n">
        <v>1.62322417932531</v>
      </c>
      <c r="I6276" s="0" t="n">
        <v>48.52474261957</v>
      </c>
      <c r="J6276" s="0" t="n">
        <v>0</v>
      </c>
      <c r="K6276" s="0" t="n">
        <f aca="false">I6276*SUMIFS(syst_chauffage!$H$3:$H$27,syst_chauffage!$B$3:$B$27,D6276,syst_chauffage!$C$3:$C$27,E6276)</f>
        <v>67.5695721953196</v>
      </c>
      <c r="L6276" s="12" t="n">
        <f aca="false">H6276*SUMIFS(syst_chauffage!$K$3:$K$27,syst_chauffage!$B$3:$B$27,D6276,syst_chauffage!$C$3:$C$27,E6276)</f>
        <v>1.62322417932531</v>
      </c>
      <c r="N6276" s="0" t="str">
        <f aca="false">A6276</f>
        <v>Commerce</v>
      </c>
      <c r="O6276" s="0" t="str">
        <f aca="false">B6276</f>
        <v>Petit commerce alimentaire</v>
      </c>
      <c r="P6276" s="0" t="str">
        <f aca="false">C6276</f>
        <v>Petit poissonnerie</v>
      </c>
      <c r="Q6276" s="0" t="str">
        <f aca="false">D6276</f>
        <v>Autre système centralisé</v>
      </c>
      <c r="R6276" s="0" t="str">
        <f aca="false">E6276</f>
        <v>Autres</v>
      </c>
      <c r="S6276" s="0" t="str">
        <f aca="false">F6276</f>
        <v>0323750101</v>
      </c>
      <c r="T6276" s="0" t="str">
        <f aca="false">G6276</f>
        <v>4</v>
      </c>
      <c r="U6276" s="0" t="n">
        <f aca="false">L6276</f>
        <v>1.62322417932531</v>
      </c>
      <c r="V6276" s="0" t="n">
        <f aca="false">K6276</f>
        <v>67.5695721953196</v>
      </c>
      <c r="W6276" s="0" t="n">
        <f aca="false">J6276</f>
        <v>0</v>
      </c>
    </row>
    <row r="6277" customFormat="false" ht="12.8" hidden="false" customHeight="false" outlineLevel="0" collapsed="false">
      <c r="A6277" s="0" t="s">
        <v>74</v>
      </c>
      <c r="B6277" s="0" t="s">
        <v>811</v>
      </c>
      <c r="C6277" s="0" t="s">
        <v>837</v>
      </c>
      <c r="D6277" s="0" t="s">
        <v>19</v>
      </c>
      <c r="E6277" s="0" t="s">
        <v>58</v>
      </c>
      <c r="F6277" s="0" t="s">
        <v>839</v>
      </c>
      <c r="G6277" s="0" t="s">
        <v>1612</v>
      </c>
      <c r="H6277" s="0" t="n">
        <v>1.69238580430087</v>
      </c>
      <c r="I6277" s="0" t="n">
        <v>48.0345262955093</v>
      </c>
      <c r="J6277" s="0" t="n">
        <v>765</v>
      </c>
      <c r="K6277" s="0" t="n">
        <f aca="false">I6277*SUMIFS(syst_chauffage!$H$3:$H$27,syst_chauffage!$B$3:$B$27,D6277,syst_chauffage!$C$3:$C$27,E6277)</f>
        <v>79.0143743422739</v>
      </c>
      <c r="L6277" s="12" t="n">
        <f aca="false">H6277*SUMIFS(syst_chauffage!$K$3:$K$27,syst_chauffage!$B$3:$B$27,D6277,syst_chauffage!$C$3:$C$27,E6277)</f>
        <v>1.69238580430087</v>
      </c>
      <c r="N6277" s="0" t="str">
        <f aca="false">A6277</f>
        <v>Commerce</v>
      </c>
      <c r="O6277" s="0" t="str">
        <f aca="false">B6277</f>
        <v>Petit commerce alimentaire</v>
      </c>
      <c r="P6277" s="0" t="str">
        <f aca="false">C6277</f>
        <v>Petit poissonnerie</v>
      </c>
      <c r="Q6277" s="0" t="str">
        <f aca="false">D6277</f>
        <v>Autre système centralisé</v>
      </c>
      <c r="R6277" s="0" t="str">
        <f aca="false">E6277</f>
        <v>Urbain</v>
      </c>
      <c r="S6277" s="0" t="str">
        <f aca="false">F6277</f>
        <v>0323750106</v>
      </c>
      <c r="T6277" s="0" t="str">
        <f aca="false">G6277</f>
        <v>4</v>
      </c>
      <c r="U6277" s="0" t="n">
        <f aca="false">L6277</f>
        <v>1.69238580430087</v>
      </c>
      <c r="V6277" s="0" t="n">
        <f aca="false">K6277</f>
        <v>79.0143743422739</v>
      </c>
      <c r="W6277" s="0" t="n">
        <f aca="false">J6277</f>
        <v>765</v>
      </c>
    </row>
    <row r="6278" customFormat="false" ht="12.8" hidden="false" customHeight="false" outlineLevel="0" collapsed="false">
      <c r="A6278" s="0" t="s">
        <v>74</v>
      </c>
      <c r="B6278" s="0" t="s">
        <v>811</v>
      </c>
      <c r="C6278" s="0" t="s">
        <v>837</v>
      </c>
      <c r="D6278" s="0" t="s">
        <v>22</v>
      </c>
      <c r="E6278" s="0" t="s">
        <v>23</v>
      </c>
      <c r="F6278" s="0" t="s">
        <v>840</v>
      </c>
      <c r="G6278" s="0" t="s">
        <v>1612</v>
      </c>
      <c r="H6278" s="0" t="n">
        <v>0.673752486723399</v>
      </c>
      <c r="I6278" s="0" t="n">
        <v>32.3687445290998</v>
      </c>
      <c r="J6278" s="0" t="n">
        <v>0</v>
      </c>
      <c r="K6278" s="0" t="n">
        <f aca="false">I6278*SUMIFS(syst_chauffage!$H$3:$H$27,syst_chauffage!$B$3:$B$27,D6278,syst_chauffage!$C$3:$C$27,E6278)</f>
        <v>57.0020876787393</v>
      </c>
      <c r="L6278" s="12" t="n">
        <f aca="false">H6278*SUMIFS(syst_chauffage!$K$3:$K$27,syst_chauffage!$B$3:$B$27,D6278,syst_chauffage!$C$3:$C$27,E6278)</f>
        <v>0.673752486723399</v>
      </c>
      <c r="N6278" s="0" t="str">
        <f aca="false">A6278</f>
        <v>Commerce</v>
      </c>
      <c r="O6278" s="0" t="str">
        <f aca="false">B6278</f>
        <v>Petit commerce alimentaire</v>
      </c>
      <c r="P6278" s="0" t="str">
        <f aca="false">C6278</f>
        <v>Petit poissonnerie</v>
      </c>
      <c r="Q6278" s="0" t="str">
        <f aca="false">D6278</f>
        <v>Chaudière fioul</v>
      </c>
      <c r="R6278" s="0" t="str">
        <f aca="false">E6278</f>
        <v>Fioul</v>
      </c>
      <c r="S6278" s="0" t="str">
        <f aca="false">F6278</f>
        <v>0323750303</v>
      </c>
      <c r="T6278" s="0" t="str">
        <f aca="false">G6278</f>
        <v>4</v>
      </c>
      <c r="U6278" s="0" t="n">
        <f aca="false">L6278</f>
        <v>0.673752486723399</v>
      </c>
      <c r="V6278" s="0" t="n">
        <f aca="false">K6278</f>
        <v>57.0020876787393</v>
      </c>
      <c r="W6278" s="0" t="n">
        <f aca="false">J6278</f>
        <v>0</v>
      </c>
    </row>
    <row r="6279" customFormat="false" ht="12.8" hidden="false" customHeight="false" outlineLevel="0" collapsed="false">
      <c r="A6279" s="0" t="s">
        <v>74</v>
      </c>
      <c r="B6279" s="0" t="s">
        <v>811</v>
      </c>
      <c r="C6279" s="0" t="s">
        <v>837</v>
      </c>
      <c r="D6279" s="0" t="s">
        <v>13</v>
      </c>
      <c r="E6279" s="0" t="s">
        <v>14</v>
      </c>
      <c r="F6279" s="0" t="s">
        <v>841</v>
      </c>
      <c r="G6279" s="0" t="s">
        <v>1612</v>
      </c>
      <c r="H6279" s="0" t="n">
        <v>0.790734008423753</v>
      </c>
      <c r="I6279" s="0" t="n">
        <v>25.9464369230769</v>
      </c>
      <c r="J6279" s="0" t="n">
        <v>308</v>
      </c>
      <c r="K6279" s="0" t="n">
        <f aca="false">I6279*SUMIFS(syst_chauffage!$H$3:$H$27,syst_chauffage!$B$3:$B$27,D6279,syst_chauffage!$C$3:$C$27,E6279)</f>
        <v>52.4012096119026</v>
      </c>
      <c r="L6279" s="12" t="n">
        <f aca="false">H6279*SUMIFS(syst_chauffage!$K$3:$K$27,syst_chauffage!$B$3:$B$27,D6279,syst_chauffage!$C$3:$C$27,E6279)</f>
        <v>0.790734008423753</v>
      </c>
      <c r="N6279" s="0" t="str">
        <f aca="false">A6279</f>
        <v>Commerce</v>
      </c>
      <c r="O6279" s="0" t="str">
        <f aca="false">B6279</f>
        <v>Petit commerce alimentaire</v>
      </c>
      <c r="P6279" s="0" t="str">
        <f aca="false">C6279</f>
        <v>Petit poissonnerie</v>
      </c>
      <c r="Q6279" s="0" t="str">
        <f aca="false">D6279</f>
        <v>Chaudière gaz</v>
      </c>
      <c r="R6279" s="0" t="str">
        <f aca="false">E6279</f>
        <v>Gaz</v>
      </c>
      <c r="S6279" s="0" t="str">
        <f aca="false">F6279</f>
        <v>0323750404</v>
      </c>
      <c r="T6279" s="0" t="str">
        <f aca="false">G6279</f>
        <v>4</v>
      </c>
      <c r="U6279" s="0" t="n">
        <f aca="false">L6279</f>
        <v>0.790734008423753</v>
      </c>
      <c r="V6279" s="0" t="n">
        <f aca="false">K6279</f>
        <v>52.4012096119026</v>
      </c>
      <c r="W6279" s="0" t="n">
        <f aca="false">J6279</f>
        <v>308</v>
      </c>
    </row>
    <row r="6280" customFormat="false" ht="12.8" hidden="false" customHeight="false" outlineLevel="0" collapsed="false">
      <c r="A6280" s="0" t="s">
        <v>74</v>
      </c>
      <c r="B6280" s="0" t="s">
        <v>811</v>
      </c>
      <c r="C6280" s="0" t="s">
        <v>837</v>
      </c>
      <c r="D6280" s="0" t="s">
        <v>29</v>
      </c>
      <c r="E6280" s="0" t="s">
        <v>30</v>
      </c>
      <c r="F6280" s="0" t="s">
        <v>842</v>
      </c>
      <c r="G6280" s="0" t="s">
        <v>1612</v>
      </c>
      <c r="H6280" s="0" t="n">
        <v>0.92</v>
      </c>
      <c r="I6280" s="0" t="n">
        <v>10.4</v>
      </c>
      <c r="J6280" s="0" t="n">
        <v>0</v>
      </c>
      <c r="K6280" s="0" t="n">
        <f aca="false">I6280*SUMIFS(syst_chauffage!$H$3:$H$27,syst_chauffage!$B$3:$B$27,D6280,syst_chauffage!$C$3:$C$27,E6280)</f>
        <v>3</v>
      </c>
      <c r="L6280" s="12" t="n">
        <f aca="false">H6280*SUMIFS(syst_chauffage!$K$3:$K$27,syst_chauffage!$B$3:$B$27,D6280,syst_chauffage!$C$3:$C$27,E6280)</f>
        <v>0.92</v>
      </c>
      <c r="N6280" s="0" t="str">
        <f aca="false">A6280</f>
        <v>Commerce</v>
      </c>
      <c r="O6280" s="0" t="str">
        <f aca="false">B6280</f>
        <v>Petit commerce alimentaire</v>
      </c>
      <c r="P6280" s="0" t="str">
        <f aca="false">C6280</f>
        <v>Petit poissonnerie</v>
      </c>
      <c r="Q6280" s="0" t="str">
        <f aca="false">D6280</f>
        <v>Electrique direct</v>
      </c>
      <c r="R6280" s="0" t="str">
        <f aca="false">E6280</f>
        <v>Electricité</v>
      </c>
      <c r="S6280" s="0" t="str">
        <f aca="false">F6280</f>
        <v>0323750602</v>
      </c>
      <c r="T6280" s="0" t="str">
        <f aca="false">G6280</f>
        <v>4</v>
      </c>
      <c r="U6280" s="0" t="n">
        <f aca="false">L6280</f>
        <v>0.92</v>
      </c>
      <c r="V6280" s="0" t="n">
        <f aca="false">K6280</f>
        <v>3</v>
      </c>
      <c r="W6280" s="0" t="n">
        <f aca="false">J6280</f>
        <v>0</v>
      </c>
    </row>
    <row r="6281" customFormat="false" ht="12.8" hidden="false" customHeight="false" outlineLevel="0" collapsed="false">
      <c r="A6281" s="0" t="s">
        <v>74</v>
      </c>
      <c r="B6281" s="0" t="s">
        <v>811</v>
      </c>
      <c r="C6281" s="0" t="s">
        <v>837</v>
      </c>
      <c r="D6281" s="0" t="s">
        <v>36</v>
      </c>
      <c r="E6281" s="0" t="s">
        <v>30</v>
      </c>
      <c r="F6281" s="0" t="s">
        <v>843</v>
      </c>
      <c r="G6281" s="0" t="s">
        <v>1612</v>
      </c>
      <c r="H6281" s="0" t="n">
        <v>3.27439423255813</v>
      </c>
      <c r="I6281" s="0" t="n">
        <v>117.222994987443</v>
      </c>
      <c r="J6281" s="0" t="n">
        <v>675</v>
      </c>
      <c r="K6281" s="0" t="n">
        <f aca="false">I6281*SUMIFS(syst_chauffage!$H$3:$H$27,syst_chauffage!$B$3:$B$27,D6281,syst_chauffage!$C$3:$C$27,E6281)</f>
        <v>72.5209556447696</v>
      </c>
      <c r="L6281" s="12" t="n">
        <f aca="false">H6281*SUMIFS(syst_chauffage!$K$3:$K$27,syst_chauffage!$B$3:$B$27,D6281,syst_chauffage!$C$3:$C$27,E6281)</f>
        <v>2.75111501758348</v>
      </c>
      <c r="N6281" s="0" t="str">
        <f aca="false">A6281</f>
        <v>Commerce</v>
      </c>
      <c r="O6281" s="0" t="str">
        <f aca="false">B6281</f>
        <v>Petit commerce alimentaire</v>
      </c>
      <c r="P6281" s="0" t="str">
        <f aca="false">C6281</f>
        <v>Petit poissonnerie</v>
      </c>
      <c r="Q6281" s="0" t="str">
        <f aca="false">D6281</f>
        <v>PAC</v>
      </c>
      <c r="R6281" s="0" t="str">
        <f aca="false">E6281</f>
        <v>Electricité</v>
      </c>
      <c r="S6281" s="0" t="str">
        <f aca="false">F6281</f>
        <v>0323750902</v>
      </c>
      <c r="T6281" s="0" t="str">
        <f aca="false">G6281</f>
        <v>4</v>
      </c>
      <c r="U6281" s="0" t="n">
        <f aca="false">L6281</f>
        <v>2.75111501758348</v>
      </c>
      <c r="V6281" s="0" t="n">
        <f aca="false">K6281</f>
        <v>72.5209556447696</v>
      </c>
      <c r="W6281" s="0" t="n">
        <f aca="false">J6281</f>
        <v>675</v>
      </c>
    </row>
    <row r="6282" customFormat="false" ht="12.8" hidden="false" customHeight="false" outlineLevel="0" collapsed="false">
      <c r="A6282" s="0" t="s">
        <v>74</v>
      </c>
      <c r="B6282" s="0" t="s">
        <v>811</v>
      </c>
      <c r="C6282" s="0" t="s">
        <v>837</v>
      </c>
      <c r="D6282" s="0" t="s">
        <v>51</v>
      </c>
      <c r="E6282" s="0" t="s">
        <v>57</v>
      </c>
      <c r="F6282" s="0" t="s">
        <v>844</v>
      </c>
      <c r="G6282" s="0" t="s">
        <v>1612</v>
      </c>
      <c r="H6282" s="0" t="n">
        <v>1.87295097614459</v>
      </c>
      <c r="I6282" s="0" t="n">
        <v>57.7675507375833</v>
      </c>
      <c r="J6282" s="0" t="n">
        <v>0</v>
      </c>
      <c r="K6282" s="0" t="n">
        <f aca="false">I6282*SUMIFS(syst_chauffage!$H$3:$H$27,syst_chauffage!$B$3:$B$27,D6282,syst_chauffage!$C$3:$C$27,E6282)</f>
        <v>122.400997593186</v>
      </c>
      <c r="L6282" s="12" t="n">
        <f aca="false">H6282*SUMIFS(syst_chauffage!$K$3:$K$27,syst_chauffage!$B$3:$B$27,D6282,syst_chauffage!$C$3:$C$27,E6282)</f>
        <v>1.87295097614459</v>
      </c>
      <c r="N6282" s="0" t="str">
        <f aca="false">A6282</f>
        <v>Commerce</v>
      </c>
      <c r="O6282" s="0" t="str">
        <f aca="false">B6282</f>
        <v>Petit commerce alimentaire</v>
      </c>
      <c r="P6282" s="0" t="str">
        <f aca="false">C6282</f>
        <v>Petit poissonnerie</v>
      </c>
      <c r="Q6282" s="0" t="str">
        <f aca="false">D6282</f>
        <v>Autre système centralisé performant</v>
      </c>
      <c r="R6282" s="0" t="str">
        <f aca="false">E6282</f>
        <v>Autres</v>
      </c>
      <c r="S6282" s="0" t="str">
        <f aca="false">F6282</f>
        <v>0323752101</v>
      </c>
      <c r="T6282" s="0" t="str">
        <f aca="false">G6282</f>
        <v>4</v>
      </c>
      <c r="U6282" s="0" t="n">
        <f aca="false">L6282</f>
        <v>1.87295097614459</v>
      </c>
      <c r="V6282" s="0" t="n">
        <f aca="false">K6282</f>
        <v>122.400997593186</v>
      </c>
      <c r="W6282" s="0" t="n">
        <f aca="false">J6282</f>
        <v>0</v>
      </c>
    </row>
    <row r="6283" customFormat="false" ht="12.8" hidden="false" customHeight="false" outlineLevel="0" collapsed="false">
      <c r="A6283" s="0" t="s">
        <v>74</v>
      </c>
      <c r="B6283" s="0" t="s">
        <v>811</v>
      </c>
      <c r="C6283" s="0" t="s">
        <v>837</v>
      </c>
      <c r="D6283" s="0" t="s">
        <v>51</v>
      </c>
      <c r="E6283" s="0" t="s">
        <v>58</v>
      </c>
      <c r="F6283" s="0" t="s">
        <v>845</v>
      </c>
      <c r="G6283" s="0" t="s">
        <v>1612</v>
      </c>
      <c r="H6283" s="0" t="n">
        <v>1.9527528511164</v>
      </c>
      <c r="I6283" s="0" t="n">
        <v>57.1839598756063</v>
      </c>
      <c r="J6283" s="0" t="n">
        <v>765</v>
      </c>
      <c r="K6283" s="0" t="n">
        <f aca="false">I6283*SUMIFS(syst_chauffage!$H$3:$H$27,syst_chauffage!$B$3:$B$27,D6283,syst_chauffage!$C$3:$C$27,E6283)</f>
        <v>122.030542180511</v>
      </c>
      <c r="L6283" s="12" t="n">
        <f aca="false">H6283*SUMIFS(syst_chauffage!$K$3:$K$27,syst_chauffage!$B$3:$B$27,D6283,syst_chauffage!$C$3:$C$27,E6283)</f>
        <v>1.9527528511164</v>
      </c>
      <c r="N6283" s="0" t="str">
        <f aca="false">A6283</f>
        <v>Commerce</v>
      </c>
      <c r="O6283" s="0" t="str">
        <f aca="false">B6283</f>
        <v>Petit commerce alimentaire</v>
      </c>
      <c r="P6283" s="0" t="str">
        <f aca="false">C6283</f>
        <v>Petit poissonnerie</v>
      </c>
      <c r="Q6283" s="0" t="str">
        <f aca="false">D6283</f>
        <v>Autre système centralisé performant</v>
      </c>
      <c r="R6283" s="0" t="str">
        <f aca="false">E6283</f>
        <v>Urbain</v>
      </c>
      <c r="S6283" s="0" t="str">
        <f aca="false">F6283</f>
        <v>0323752106</v>
      </c>
      <c r="T6283" s="0" t="str">
        <f aca="false">G6283</f>
        <v>4</v>
      </c>
      <c r="U6283" s="0" t="n">
        <f aca="false">L6283</f>
        <v>1.9527528511164</v>
      </c>
      <c r="V6283" s="0" t="n">
        <f aca="false">K6283</f>
        <v>122.030542180511</v>
      </c>
      <c r="W6283" s="0" t="n">
        <f aca="false">J6283</f>
        <v>765</v>
      </c>
    </row>
    <row r="6284" customFormat="false" ht="12.8" hidden="false" customHeight="false" outlineLevel="0" collapsed="false">
      <c r="A6284" s="0" t="s">
        <v>74</v>
      </c>
      <c r="B6284" s="0" t="s">
        <v>811</v>
      </c>
      <c r="C6284" s="0" t="s">
        <v>837</v>
      </c>
      <c r="D6284" s="0" t="s">
        <v>27</v>
      </c>
      <c r="E6284" s="0" t="s">
        <v>23</v>
      </c>
      <c r="F6284" s="0" t="s">
        <v>846</v>
      </c>
      <c r="G6284" s="0" t="s">
        <v>1612</v>
      </c>
      <c r="H6284" s="0" t="n">
        <v>0.751367844916462</v>
      </c>
      <c r="I6284" s="0" t="n">
        <v>38.5342196774998</v>
      </c>
      <c r="J6284" s="0" t="n">
        <v>693</v>
      </c>
      <c r="K6284" s="0" t="n">
        <f aca="false">I6284*SUMIFS(syst_chauffage!$H$3:$H$27,syst_chauffage!$B$3:$B$27,D6284,syst_chauffage!$C$3:$C$27,E6284)</f>
        <v>98.8172740329956</v>
      </c>
      <c r="L6284" s="12" t="n">
        <f aca="false">H6284*SUMIFS(syst_chauffage!$K$3:$K$27,syst_chauffage!$B$3:$B$27,D6284,syst_chauffage!$C$3:$C$27,E6284)</f>
        <v>0.751367844916462</v>
      </c>
      <c r="N6284" s="0" t="str">
        <f aca="false">A6284</f>
        <v>Commerce</v>
      </c>
      <c r="O6284" s="0" t="str">
        <f aca="false">B6284</f>
        <v>Petit commerce alimentaire</v>
      </c>
      <c r="P6284" s="0" t="str">
        <f aca="false">C6284</f>
        <v>Petit poissonnerie</v>
      </c>
      <c r="Q6284" s="0" t="str">
        <f aca="false">D6284</f>
        <v>Chaudière condensation fioul</v>
      </c>
      <c r="R6284" s="0" t="str">
        <f aca="false">E6284</f>
        <v>Fioul</v>
      </c>
      <c r="S6284" s="0" t="str">
        <f aca="false">F6284</f>
        <v>0323752303</v>
      </c>
      <c r="T6284" s="0" t="str">
        <f aca="false">G6284</f>
        <v>4</v>
      </c>
      <c r="U6284" s="0" t="n">
        <f aca="false">L6284</f>
        <v>0.751367844916462</v>
      </c>
      <c r="V6284" s="0" t="n">
        <f aca="false">K6284</f>
        <v>98.8172740329956</v>
      </c>
      <c r="W6284" s="0" t="n">
        <f aca="false">J6284</f>
        <v>693</v>
      </c>
    </row>
    <row r="6285" customFormat="false" ht="12.8" hidden="false" customHeight="false" outlineLevel="0" collapsed="false">
      <c r="A6285" s="0" t="s">
        <v>74</v>
      </c>
      <c r="B6285" s="0" t="s">
        <v>811</v>
      </c>
      <c r="C6285" s="0" t="s">
        <v>837</v>
      </c>
      <c r="D6285" s="0" t="s">
        <v>18</v>
      </c>
      <c r="E6285" s="0" t="s">
        <v>14</v>
      </c>
      <c r="F6285" s="0" t="s">
        <v>847</v>
      </c>
      <c r="G6285" s="0" t="s">
        <v>1612</v>
      </c>
      <c r="H6285" s="0" t="n">
        <v>0.98469085542113</v>
      </c>
      <c r="I6285" s="0" t="n">
        <v>30.8886153846153</v>
      </c>
      <c r="J6285" s="0" t="n">
        <v>693</v>
      </c>
      <c r="K6285" s="0" t="n">
        <f aca="false">I6285*SUMIFS(syst_chauffage!$H$3:$H$27,syst_chauffage!$B$3:$B$27,D6285,syst_chauffage!$C$3:$C$27,E6285)</f>
        <v>84.1692814255286</v>
      </c>
      <c r="L6285" s="12" t="n">
        <f aca="false">H6285*SUMIFS(syst_chauffage!$K$3:$K$27,syst_chauffage!$B$3:$B$27,D6285,syst_chauffage!$C$3:$C$27,E6285)</f>
        <v>0.95657486942424</v>
      </c>
      <c r="N6285" s="0" t="str">
        <f aca="false">A6285</f>
        <v>Commerce</v>
      </c>
      <c r="O6285" s="0" t="str">
        <f aca="false">B6285</f>
        <v>Petit commerce alimentaire</v>
      </c>
      <c r="P6285" s="0" t="str">
        <f aca="false">C6285</f>
        <v>Petit poissonnerie</v>
      </c>
      <c r="Q6285" s="0" t="str">
        <f aca="false">D6285</f>
        <v>Chaudière condensation gaz</v>
      </c>
      <c r="R6285" s="0" t="str">
        <f aca="false">E6285</f>
        <v>Gaz</v>
      </c>
      <c r="S6285" s="0" t="str">
        <f aca="false">F6285</f>
        <v>0323752404</v>
      </c>
      <c r="T6285" s="0" t="str">
        <f aca="false">G6285</f>
        <v>4</v>
      </c>
      <c r="U6285" s="0" t="n">
        <f aca="false">L6285</f>
        <v>0.95657486942424</v>
      </c>
      <c r="V6285" s="0" t="n">
        <f aca="false">K6285</f>
        <v>84.1692814255286</v>
      </c>
      <c r="W6285" s="0" t="n">
        <f aca="false">J6285</f>
        <v>693</v>
      </c>
    </row>
    <row r="6286" customFormat="false" ht="12.8" hidden="false" customHeight="false" outlineLevel="0" collapsed="false">
      <c r="A6286" s="0" t="s">
        <v>74</v>
      </c>
      <c r="B6286" s="0" t="s">
        <v>811</v>
      </c>
      <c r="C6286" s="0" t="s">
        <v>837</v>
      </c>
      <c r="D6286" s="0" t="s">
        <v>32</v>
      </c>
      <c r="E6286" s="0" t="s">
        <v>30</v>
      </c>
      <c r="F6286" s="0" t="s">
        <v>848</v>
      </c>
      <c r="G6286" s="0" t="s">
        <v>1612</v>
      </c>
      <c r="H6286" s="0" t="n">
        <v>1</v>
      </c>
      <c r="I6286" s="0" t="n">
        <v>12</v>
      </c>
      <c r="J6286" s="0" t="n">
        <v>0</v>
      </c>
      <c r="K6286" s="0" t="n">
        <f aca="false">I6286*SUMIFS(syst_chauffage!$H$3:$H$27,syst_chauffage!$B$3:$B$27,D6286,syst_chauffage!$C$3:$C$27,E6286)</f>
        <v>12</v>
      </c>
      <c r="L6286" s="12" t="n">
        <f aca="false">H6286*SUMIFS(syst_chauffage!$K$3:$K$27,syst_chauffage!$B$3:$B$27,D6286,syst_chauffage!$C$3:$C$27,E6286)</f>
        <v>1</v>
      </c>
      <c r="N6286" s="0" t="str">
        <f aca="false">A6286</f>
        <v>Commerce</v>
      </c>
      <c r="O6286" s="0" t="str">
        <f aca="false">B6286</f>
        <v>Petit commerce alimentaire</v>
      </c>
      <c r="P6286" s="0" t="str">
        <f aca="false">C6286</f>
        <v>Petit poissonnerie</v>
      </c>
      <c r="Q6286" s="0" t="str">
        <f aca="false">D6286</f>
        <v>Electrique direct performant</v>
      </c>
      <c r="R6286" s="0" t="str">
        <f aca="false">E6286</f>
        <v>Electricité</v>
      </c>
      <c r="S6286" s="0" t="str">
        <f aca="false">F6286</f>
        <v>0323752602</v>
      </c>
      <c r="T6286" s="0" t="str">
        <f aca="false">G6286</f>
        <v>4</v>
      </c>
      <c r="U6286" s="0" t="n">
        <f aca="false">L6286</f>
        <v>1</v>
      </c>
      <c r="V6286" s="0" t="n">
        <f aca="false">K6286</f>
        <v>12</v>
      </c>
      <c r="W6286" s="0" t="n">
        <f aca="false">J6286</f>
        <v>0</v>
      </c>
    </row>
    <row r="6287" customFormat="false" ht="12.8" hidden="false" customHeight="false" outlineLevel="0" collapsed="false">
      <c r="A6287" s="0" t="s">
        <v>74</v>
      </c>
      <c r="B6287" s="0" t="s">
        <v>811</v>
      </c>
      <c r="C6287" s="0" t="s">
        <v>837</v>
      </c>
      <c r="D6287" s="0" t="s">
        <v>38</v>
      </c>
      <c r="E6287" s="0" t="s">
        <v>30</v>
      </c>
      <c r="F6287" s="0" t="s">
        <v>849</v>
      </c>
      <c r="G6287" s="0" t="s">
        <v>1612</v>
      </c>
      <c r="H6287" s="0" t="n">
        <v>3.39795627906976</v>
      </c>
      <c r="I6287" s="0" t="n">
        <v>139.551184508861</v>
      </c>
      <c r="J6287" s="0" t="n">
        <v>720</v>
      </c>
      <c r="K6287" s="0" t="n">
        <f aca="false">I6287*SUMIFS(syst_chauffage!$H$3:$H$27,syst_chauffage!$B$3:$B$27,D6287,syst_chauffage!$C$3:$C$27,E6287)</f>
        <v>141.057472361572</v>
      </c>
      <c r="L6287" s="12" t="n">
        <f aca="false">H6287*SUMIFS(syst_chauffage!$K$3:$K$27,syst_chauffage!$B$3:$B$27,D6287,syst_chauffage!$C$3:$C$27,E6287)</f>
        <v>3.03986496519792</v>
      </c>
      <c r="N6287" s="0" t="str">
        <f aca="false">A6287</f>
        <v>Commerce</v>
      </c>
      <c r="O6287" s="0" t="str">
        <f aca="false">B6287</f>
        <v>Petit commerce alimentaire</v>
      </c>
      <c r="P6287" s="0" t="str">
        <f aca="false">C6287</f>
        <v>Petit poissonnerie</v>
      </c>
      <c r="Q6287" s="0" t="str">
        <f aca="false">D6287</f>
        <v>PAC performant</v>
      </c>
      <c r="R6287" s="0" t="str">
        <f aca="false">E6287</f>
        <v>Electricité</v>
      </c>
      <c r="S6287" s="0" t="str">
        <f aca="false">F6287</f>
        <v>0323752902</v>
      </c>
      <c r="T6287" s="0" t="str">
        <f aca="false">G6287</f>
        <v>4</v>
      </c>
      <c r="U6287" s="0" t="n">
        <f aca="false">L6287</f>
        <v>3.03986496519792</v>
      </c>
      <c r="V6287" s="0" t="n">
        <f aca="false">K6287</f>
        <v>141.057472361572</v>
      </c>
      <c r="W6287" s="0" t="n">
        <f aca="false">J6287</f>
        <v>720</v>
      </c>
    </row>
    <row r="6288" customFormat="false" ht="12.8" hidden="false" customHeight="false" outlineLevel="0" collapsed="false">
      <c r="A6288" s="0" t="s">
        <v>74</v>
      </c>
      <c r="B6288" s="0" t="s">
        <v>850</v>
      </c>
      <c r="C6288" s="0" t="s">
        <v>640</v>
      </c>
      <c r="D6288" s="0" t="s">
        <v>19</v>
      </c>
      <c r="E6288" s="0" t="s">
        <v>57</v>
      </c>
      <c r="F6288" s="0" t="s">
        <v>851</v>
      </c>
      <c r="G6288" s="0" t="s">
        <v>1612</v>
      </c>
      <c r="H6288" s="0" t="n">
        <v>1.62199600597962</v>
      </c>
      <c r="I6288" s="0" t="n">
        <v>27.6823716035233</v>
      </c>
      <c r="J6288" s="0" t="n">
        <v>0</v>
      </c>
      <c r="K6288" s="0" t="n">
        <f aca="false">I6288*SUMIFS(syst_chauffage!$H$3:$H$27,syst_chauffage!$B$3:$B$27,D6288,syst_chauffage!$C$3:$C$27,E6288)</f>
        <v>38.5470567307567</v>
      </c>
      <c r="L6288" s="12" t="n">
        <f aca="false">H6288*SUMIFS(syst_chauffage!$K$3:$K$27,syst_chauffage!$B$3:$B$27,D6288,syst_chauffage!$C$3:$C$27,E6288)</f>
        <v>1.62199600597962</v>
      </c>
      <c r="N6288" s="0" t="str">
        <f aca="false">A6288</f>
        <v>Commerce</v>
      </c>
      <c r="O6288" s="0" t="str">
        <f aca="false">B6288</f>
        <v>Process</v>
      </c>
      <c r="P6288" s="0" t="str">
        <f aca="false">C6288</f>
        <v>Grand librairie</v>
      </c>
      <c r="Q6288" s="0" t="str">
        <f aca="false">D6288</f>
        <v>Autre système centralisé</v>
      </c>
      <c r="R6288" s="0" t="str">
        <f aca="false">E6288</f>
        <v>Autres</v>
      </c>
      <c r="S6288" s="0" t="str">
        <f aca="false">F6288</f>
        <v>0324260101</v>
      </c>
      <c r="T6288" s="0" t="str">
        <f aca="false">G6288</f>
        <v>4</v>
      </c>
      <c r="U6288" s="0" t="n">
        <f aca="false">L6288</f>
        <v>1.62199600597962</v>
      </c>
      <c r="V6288" s="0" t="n">
        <f aca="false">K6288</f>
        <v>38.5470567307567</v>
      </c>
      <c r="W6288" s="0" t="n">
        <f aca="false">J6288</f>
        <v>0</v>
      </c>
    </row>
    <row r="6289" customFormat="false" ht="12.8" hidden="false" customHeight="false" outlineLevel="0" collapsed="false">
      <c r="A6289" s="0" t="s">
        <v>74</v>
      </c>
      <c r="B6289" s="0" t="s">
        <v>850</v>
      </c>
      <c r="C6289" s="0" t="s">
        <v>640</v>
      </c>
      <c r="D6289" s="0" t="s">
        <v>19</v>
      </c>
      <c r="E6289" s="0" t="s">
        <v>58</v>
      </c>
      <c r="F6289" s="0" t="s">
        <v>852</v>
      </c>
      <c r="G6289" s="0" t="s">
        <v>1612</v>
      </c>
      <c r="H6289" s="0" t="n">
        <v>1.64641940289039</v>
      </c>
      <c r="I6289" s="0" t="n">
        <v>27.4901382720608</v>
      </c>
      <c r="J6289" s="0" t="n">
        <v>765</v>
      </c>
      <c r="K6289" s="0" t="n">
        <f aca="false">I6289*SUMIFS(syst_chauffage!$H$3:$H$27,syst_chauffage!$B$3:$B$27,D6289,syst_chauffage!$C$3:$C$27,E6289)</f>
        <v>45.219891683465</v>
      </c>
      <c r="L6289" s="12" t="n">
        <f aca="false">H6289*SUMIFS(syst_chauffage!$K$3:$K$27,syst_chauffage!$B$3:$B$27,D6289,syst_chauffage!$C$3:$C$27,E6289)</f>
        <v>1.64641940289039</v>
      </c>
      <c r="N6289" s="0" t="str">
        <f aca="false">A6289</f>
        <v>Commerce</v>
      </c>
      <c r="O6289" s="0" t="str">
        <f aca="false">B6289</f>
        <v>Process</v>
      </c>
      <c r="P6289" s="0" t="str">
        <f aca="false">C6289</f>
        <v>Grand librairie</v>
      </c>
      <c r="Q6289" s="0" t="str">
        <f aca="false">D6289</f>
        <v>Autre système centralisé</v>
      </c>
      <c r="R6289" s="0" t="str">
        <f aca="false">E6289</f>
        <v>Urbain</v>
      </c>
      <c r="S6289" s="0" t="str">
        <f aca="false">F6289</f>
        <v>0324260106</v>
      </c>
      <c r="T6289" s="0" t="str">
        <f aca="false">G6289</f>
        <v>4</v>
      </c>
      <c r="U6289" s="0" t="n">
        <f aca="false">L6289</f>
        <v>1.64641940289039</v>
      </c>
      <c r="V6289" s="0" t="n">
        <f aca="false">K6289</f>
        <v>45.219891683465</v>
      </c>
      <c r="W6289" s="0" t="n">
        <f aca="false">J6289</f>
        <v>765</v>
      </c>
    </row>
    <row r="6290" customFormat="false" ht="12.8" hidden="false" customHeight="false" outlineLevel="0" collapsed="false">
      <c r="A6290" s="0" t="s">
        <v>74</v>
      </c>
      <c r="B6290" s="0" t="s">
        <v>850</v>
      </c>
      <c r="C6290" s="0" t="s">
        <v>640</v>
      </c>
      <c r="D6290" s="0" t="s">
        <v>22</v>
      </c>
      <c r="E6290" s="0" t="s">
        <v>23</v>
      </c>
      <c r="F6290" s="0" t="s">
        <v>853</v>
      </c>
      <c r="G6290" s="0" t="s">
        <v>1612</v>
      </c>
      <c r="H6290" s="0" t="n">
        <v>0.687767564535792</v>
      </c>
      <c r="I6290" s="0" t="n">
        <v>15.2200161443593</v>
      </c>
      <c r="J6290" s="0" t="n">
        <v>0</v>
      </c>
      <c r="K6290" s="0" t="n">
        <f aca="false">I6290*SUMIFS(syst_chauffage!$H$3:$H$27,syst_chauffage!$B$3:$B$27,D6290,syst_chauffage!$C$3:$C$27,E6290)</f>
        <v>26.8027910057692</v>
      </c>
      <c r="L6290" s="12" t="n">
        <f aca="false">H6290*SUMIFS(syst_chauffage!$K$3:$K$27,syst_chauffage!$B$3:$B$27,D6290,syst_chauffage!$C$3:$C$27,E6290)</f>
        <v>0.687767564535792</v>
      </c>
      <c r="N6290" s="0" t="str">
        <f aca="false">A6290</f>
        <v>Commerce</v>
      </c>
      <c r="O6290" s="0" t="str">
        <f aca="false">B6290</f>
        <v>Process</v>
      </c>
      <c r="P6290" s="0" t="str">
        <f aca="false">C6290</f>
        <v>Grand librairie</v>
      </c>
      <c r="Q6290" s="0" t="str">
        <f aca="false">D6290</f>
        <v>Chaudière fioul</v>
      </c>
      <c r="R6290" s="0" t="str">
        <f aca="false">E6290</f>
        <v>Fioul</v>
      </c>
      <c r="S6290" s="0" t="str">
        <f aca="false">F6290</f>
        <v>0324260303</v>
      </c>
      <c r="T6290" s="0" t="str">
        <f aca="false">G6290</f>
        <v>4</v>
      </c>
      <c r="U6290" s="0" t="n">
        <f aca="false">L6290</f>
        <v>0.687767564535792</v>
      </c>
      <c r="V6290" s="0" t="n">
        <f aca="false">K6290</f>
        <v>26.8027910057692</v>
      </c>
      <c r="W6290" s="0" t="n">
        <f aca="false">J6290</f>
        <v>0</v>
      </c>
    </row>
    <row r="6291" customFormat="false" ht="12.8" hidden="false" customHeight="false" outlineLevel="0" collapsed="false">
      <c r="A6291" s="0" t="s">
        <v>74</v>
      </c>
      <c r="B6291" s="0" t="s">
        <v>850</v>
      </c>
      <c r="C6291" s="0" t="s">
        <v>640</v>
      </c>
      <c r="D6291" s="0" t="s">
        <v>13</v>
      </c>
      <c r="E6291" s="0" t="s">
        <v>14</v>
      </c>
      <c r="F6291" s="0" t="s">
        <v>854</v>
      </c>
      <c r="G6291" s="0" t="s">
        <v>1612</v>
      </c>
      <c r="H6291" s="0" t="n">
        <v>0.77911129204069</v>
      </c>
      <c r="I6291" s="0" t="n">
        <v>11.2008502476352</v>
      </c>
      <c r="J6291" s="0" t="n">
        <v>363</v>
      </c>
      <c r="K6291" s="0" t="n">
        <f aca="false">I6291*SUMIFS(syst_chauffage!$H$3:$H$27,syst_chauffage!$B$3:$B$27,D6291,syst_chauffage!$C$3:$C$27,E6291)</f>
        <v>22.621144606404</v>
      </c>
      <c r="L6291" s="12" t="n">
        <f aca="false">H6291*SUMIFS(syst_chauffage!$K$3:$K$27,syst_chauffage!$B$3:$B$27,D6291,syst_chauffage!$C$3:$C$27,E6291)</f>
        <v>0.77911129204069</v>
      </c>
      <c r="N6291" s="0" t="str">
        <f aca="false">A6291</f>
        <v>Commerce</v>
      </c>
      <c r="O6291" s="0" t="str">
        <f aca="false">B6291</f>
        <v>Process</v>
      </c>
      <c r="P6291" s="0" t="str">
        <f aca="false">C6291</f>
        <v>Grand librairie</v>
      </c>
      <c r="Q6291" s="0" t="str">
        <f aca="false">D6291</f>
        <v>Chaudière gaz</v>
      </c>
      <c r="R6291" s="0" t="str">
        <f aca="false">E6291</f>
        <v>Gaz</v>
      </c>
      <c r="S6291" s="0" t="str">
        <f aca="false">F6291</f>
        <v>0324260404</v>
      </c>
      <c r="T6291" s="0" t="str">
        <f aca="false">G6291</f>
        <v>4</v>
      </c>
      <c r="U6291" s="0" t="n">
        <f aca="false">L6291</f>
        <v>0.77911129204069</v>
      </c>
      <c r="V6291" s="0" t="n">
        <f aca="false">K6291</f>
        <v>22.621144606404</v>
      </c>
      <c r="W6291" s="0" t="n">
        <f aca="false">J6291</f>
        <v>363</v>
      </c>
    </row>
    <row r="6292" customFormat="false" ht="12.8" hidden="false" customHeight="false" outlineLevel="0" collapsed="false">
      <c r="A6292" s="0" t="s">
        <v>74</v>
      </c>
      <c r="B6292" s="0" t="s">
        <v>850</v>
      </c>
      <c r="C6292" s="0" t="s">
        <v>640</v>
      </c>
      <c r="D6292" s="0" t="s">
        <v>29</v>
      </c>
      <c r="E6292" s="0" t="s">
        <v>30</v>
      </c>
      <c r="F6292" s="0" t="s">
        <v>855</v>
      </c>
      <c r="G6292" s="0" t="s">
        <v>1612</v>
      </c>
      <c r="H6292" s="0" t="n">
        <v>0.92</v>
      </c>
      <c r="I6292" s="0" t="n">
        <v>10.4</v>
      </c>
      <c r="J6292" s="0" t="n">
        <v>0</v>
      </c>
      <c r="K6292" s="0" t="n">
        <f aca="false">I6292*SUMIFS(syst_chauffage!$H$3:$H$27,syst_chauffage!$B$3:$B$27,D6292,syst_chauffage!$C$3:$C$27,E6292)</f>
        <v>3</v>
      </c>
      <c r="L6292" s="12" t="n">
        <f aca="false">H6292*SUMIFS(syst_chauffage!$K$3:$K$27,syst_chauffage!$B$3:$B$27,D6292,syst_chauffage!$C$3:$C$27,E6292)</f>
        <v>0.92</v>
      </c>
      <c r="N6292" s="0" t="str">
        <f aca="false">A6292</f>
        <v>Commerce</v>
      </c>
      <c r="O6292" s="0" t="str">
        <f aca="false">B6292</f>
        <v>Process</v>
      </c>
      <c r="P6292" s="0" t="str">
        <f aca="false">C6292</f>
        <v>Grand librairie</v>
      </c>
      <c r="Q6292" s="0" t="str">
        <f aca="false">D6292</f>
        <v>Electrique direct</v>
      </c>
      <c r="R6292" s="0" t="str">
        <f aca="false">E6292</f>
        <v>Electricité</v>
      </c>
      <c r="S6292" s="0" t="str">
        <f aca="false">F6292</f>
        <v>0324260602</v>
      </c>
      <c r="T6292" s="0" t="str">
        <f aca="false">G6292</f>
        <v>4</v>
      </c>
      <c r="U6292" s="0" t="n">
        <f aca="false">L6292</f>
        <v>0.92</v>
      </c>
      <c r="V6292" s="0" t="n">
        <f aca="false">K6292</f>
        <v>3</v>
      </c>
      <c r="W6292" s="0" t="n">
        <f aca="false">J6292</f>
        <v>0</v>
      </c>
    </row>
    <row r="6293" customFormat="false" ht="12.8" hidden="false" customHeight="false" outlineLevel="0" collapsed="false">
      <c r="A6293" s="0" t="s">
        <v>74</v>
      </c>
      <c r="B6293" s="0" t="s">
        <v>850</v>
      </c>
      <c r="C6293" s="0" t="s">
        <v>640</v>
      </c>
      <c r="D6293" s="0" t="s">
        <v>36</v>
      </c>
      <c r="E6293" s="0" t="s">
        <v>30</v>
      </c>
      <c r="F6293" s="0" t="s">
        <v>856</v>
      </c>
      <c r="G6293" s="0" t="s">
        <v>1612</v>
      </c>
      <c r="H6293" s="0" t="n">
        <v>3.27439423255813</v>
      </c>
      <c r="I6293" s="0" t="n">
        <v>76.3991475889676</v>
      </c>
      <c r="J6293" s="0" t="n">
        <v>675</v>
      </c>
      <c r="K6293" s="0" t="n">
        <f aca="false">I6293*SUMIFS(syst_chauffage!$H$3:$H$27,syst_chauffage!$B$3:$B$27,D6293,syst_chauffage!$C$3:$C$27,E6293)</f>
        <v>47.2649516777082</v>
      </c>
      <c r="L6293" s="12" t="n">
        <f aca="false">H6293*SUMIFS(syst_chauffage!$K$3:$K$27,syst_chauffage!$B$3:$B$27,D6293,syst_chauffage!$C$3:$C$27,E6293)</f>
        <v>2.75111501758348</v>
      </c>
      <c r="N6293" s="0" t="str">
        <f aca="false">A6293</f>
        <v>Commerce</v>
      </c>
      <c r="O6293" s="0" t="str">
        <f aca="false">B6293</f>
        <v>Process</v>
      </c>
      <c r="P6293" s="0" t="str">
        <f aca="false">C6293</f>
        <v>Grand librairie</v>
      </c>
      <c r="Q6293" s="0" t="str">
        <f aca="false">D6293</f>
        <v>PAC</v>
      </c>
      <c r="R6293" s="0" t="str">
        <f aca="false">E6293</f>
        <v>Electricité</v>
      </c>
      <c r="S6293" s="0" t="str">
        <f aca="false">F6293</f>
        <v>0324260902</v>
      </c>
      <c r="T6293" s="0" t="str">
        <f aca="false">G6293</f>
        <v>4</v>
      </c>
      <c r="U6293" s="0" t="n">
        <f aca="false">L6293</f>
        <v>2.75111501758348</v>
      </c>
      <c r="V6293" s="0" t="n">
        <f aca="false">K6293</f>
        <v>47.2649516777082</v>
      </c>
      <c r="W6293" s="0" t="n">
        <f aca="false">J6293</f>
        <v>675</v>
      </c>
    </row>
    <row r="6294" customFormat="false" ht="12.8" hidden="false" customHeight="false" outlineLevel="0" collapsed="false">
      <c r="A6294" s="0" t="s">
        <v>74</v>
      </c>
      <c r="B6294" s="0" t="s">
        <v>850</v>
      </c>
      <c r="C6294" s="0" t="s">
        <v>640</v>
      </c>
      <c r="D6294" s="0" t="s">
        <v>51</v>
      </c>
      <c r="E6294" s="0" t="s">
        <v>57</v>
      </c>
      <c r="F6294" s="0" t="s">
        <v>857</v>
      </c>
      <c r="G6294" s="0" t="s">
        <v>1612</v>
      </c>
      <c r="H6294" s="0" t="n">
        <v>1.87153385305341</v>
      </c>
      <c r="I6294" s="0" t="n">
        <v>32.9552042899087</v>
      </c>
      <c r="J6294" s="0" t="n">
        <v>0</v>
      </c>
      <c r="K6294" s="0" t="n">
        <f aca="false">I6294*SUMIFS(syst_chauffage!$H$3:$H$27,syst_chauffage!$B$3:$B$27,D6294,syst_chauffage!$C$3:$C$27,E6294)</f>
        <v>69.8272616627961</v>
      </c>
      <c r="L6294" s="12" t="n">
        <f aca="false">H6294*SUMIFS(syst_chauffage!$K$3:$K$27,syst_chauffage!$B$3:$B$27,D6294,syst_chauffage!$C$3:$C$27,E6294)</f>
        <v>1.87153385305341</v>
      </c>
      <c r="N6294" s="0" t="str">
        <f aca="false">A6294</f>
        <v>Commerce</v>
      </c>
      <c r="O6294" s="0" t="str">
        <f aca="false">B6294</f>
        <v>Process</v>
      </c>
      <c r="P6294" s="0" t="str">
        <f aca="false">C6294</f>
        <v>Grand librairie</v>
      </c>
      <c r="Q6294" s="0" t="str">
        <f aca="false">D6294</f>
        <v>Autre système centralisé performant</v>
      </c>
      <c r="R6294" s="0" t="str">
        <f aca="false">E6294</f>
        <v>Autres</v>
      </c>
      <c r="S6294" s="0" t="str">
        <f aca="false">F6294</f>
        <v>0324262101</v>
      </c>
      <c r="T6294" s="0" t="str">
        <f aca="false">G6294</f>
        <v>4</v>
      </c>
      <c r="U6294" s="0" t="n">
        <f aca="false">L6294</f>
        <v>1.87153385305341</v>
      </c>
      <c r="V6294" s="0" t="n">
        <f aca="false">K6294</f>
        <v>69.8272616627961</v>
      </c>
      <c r="W6294" s="0" t="n">
        <f aca="false">J6294</f>
        <v>0</v>
      </c>
    </row>
    <row r="6295" customFormat="false" ht="12.8" hidden="false" customHeight="false" outlineLevel="0" collapsed="false">
      <c r="A6295" s="0" t="s">
        <v>74</v>
      </c>
      <c r="B6295" s="0" t="s">
        <v>850</v>
      </c>
      <c r="C6295" s="0" t="s">
        <v>640</v>
      </c>
      <c r="D6295" s="0" t="s">
        <v>51</v>
      </c>
      <c r="E6295" s="0" t="s">
        <v>58</v>
      </c>
      <c r="F6295" s="0" t="s">
        <v>858</v>
      </c>
      <c r="G6295" s="0" t="s">
        <v>1612</v>
      </c>
      <c r="H6295" s="0" t="n">
        <v>1.89971469564275</v>
      </c>
      <c r="I6295" s="0" t="n">
        <v>32.7263550857866</v>
      </c>
      <c r="J6295" s="0" t="n">
        <v>765</v>
      </c>
      <c r="K6295" s="0" t="n">
        <f aca="false">I6295*SUMIFS(syst_chauffage!$H$3:$H$27,syst_chauffage!$B$3:$B$27,D6295,syst_chauffage!$C$3:$C$27,E6295)</f>
        <v>69.8380256176362</v>
      </c>
      <c r="L6295" s="12" t="n">
        <f aca="false">H6295*SUMIFS(syst_chauffage!$K$3:$K$27,syst_chauffage!$B$3:$B$27,D6295,syst_chauffage!$C$3:$C$27,E6295)</f>
        <v>1.89971469564275</v>
      </c>
      <c r="N6295" s="0" t="str">
        <f aca="false">A6295</f>
        <v>Commerce</v>
      </c>
      <c r="O6295" s="0" t="str">
        <f aca="false">B6295</f>
        <v>Process</v>
      </c>
      <c r="P6295" s="0" t="str">
        <f aca="false">C6295</f>
        <v>Grand librairie</v>
      </c>
      <c r="Q6295" s="0" t="str">
        <f aca="false">D6295</f>
        <v>Autre système centralisé performant</v>
      </c>
      <c r="R6295" s="0" t="str">
        <f aca="false">E6295</f>
        <v>Urbain</v>
      </c>
      <c r="S6295" s="0" t="str">
        <f aca="false">F6295</f>
        <v>0324262106</v>
      </c>
      <c r="T6295" s="0" t="str">
        <f aca="false">G6295</f>
        <v>4</v>
      </c>
      <c r="U6295" s="0" t="n">
        <f aca="false">L6295</f>
        <v>1.89971469564275</v>
      </c>
      <c r="V6295" s="0" t="n">
        <f aca="false">K6295</f>
        <v>69.8380256176362</v>
      </c>
      <c r="W6295" s="0" t="n">
        <f aca="false">J6295</f>
        <v>765</v>
      </c>
    </row>
    <row r="6296" customFormat="false" ht="12.8" hidden="false" customHeight="false" outlineLevel="0" collapsed="false">
      <c r="A6296" s="0" t="s">
        <v>74</v>
      </c>
      <c r="B6296" s="0" t="s">
        <v>850</v>
      </c>
      <c r="C6296" s="0" t="s">
        <v>640</v>
      </c>
      <c r="D6296" s="0" t="s">
        <v>27</v>
      </c>
      <c r="E6296" s="0" t="s">
        <v>23</v>
      </c>
      <c r="F6296" s="0" t="s">
        <v>859</v>
      </c>
      <c r="G6296" s="0" t="s">
        <v>1612</v>
      </c>
      <c r="H6296" s="0" t="n">
        <v>0.758869539946694</v>
      </c>
      <c r="I6296" s="0" t="n">
        <v>18.119066838523</v>
      </c>
      <c r="J6296" s="0" t="n">
        <v>836</v>
      </c>
      <c r="K6296" s="0" t="n">
        <f aca="false">I6296*SUMIFS(syst_chauffage!$H$3:$H$27,syst_chauffage!$B$3:$B$27,D6296,syst_chauffage!$C$3:$C$27,E6296)</f>
        <v>46.4645919390436</v>
      </c>
      <c r="L6296" s="12" t="n">
        <f aca="false">H6296*SUMIFS(syst_chauffage!$K$3:$K$27,syst_chauffage!$B$3:$B$27,D6296,syst_chauffage!$C$3:$C$27,E6296)</f>
        <v>0.758869539946694</v>
      </c>
      <c r="N6296" s="0" t="str">
        <f aca="false">A6296</f>
        <v>Commerce</v>
      </c>
      <c r="O6296" s="0" t="str">
        <f aca="false">B6296</f>
        <v>Process</v>
      </c>
      <c r="P6296" s="0" t="str">
        <f aca="false">C6296</f>
        <v>Grand librairie</v>
      </c>
      <c r="Q6296" s="0" t="str">
        <f aca="false">D6296</f>
        <v>Chaudière condensation fioul</v>
      </c>
      <c r="R6296" s="0" t="str">
        <f aca="false">E6296</f>
        <v>Fioul</v>
      </c>
      <c r="S6296" s="0" t="str">
        <f aca="false">F6296</f>
        <v>0324262303</v>
      </c>
      <c r="T6296" s="0" t="str">
        <f aca="false">G6296</f>
        <v>4</v>
      </c>
      <c r="U6296" s="0" t="n">
        <f aca="false">L6296</f>
        <v>0.758869539946694</v>
      </c>
      <c r="V6296" s="0" t="n">
        <f aca="false">K6296</f>
        <v>46.4645919390436</v>
      </c>
      <c r="W6296" s="0" t="n">
        <f aca="false">J6296</f>
        <v>836</v>
      </c>
    </row>
    <row r="6297" customFormat="false" ht="12.8" hidden="false" customHeight="false" outlineLevel="0" collapsed="false">
      <c r="A6297" s="0" t="s">
        <v>74</v>
      </c>
      <c r="B6297" s="0" t="s">
        <v>850</v>
      </c>
      <c r="C6297" s="0" t="s">
        <v>640</v>
      </c>
      <c r="D6297" s="0" t="s">
        <v>18</v>
      </c>
      <c r="E6297" s="0" t="s">
        <v>14</v>
      </c>
      <c r="F6297" s="0" t="s">
        <v>860</v>
      </c>
      <c r="G6297" s="0" t="s">
        <v>1612</v>
      </c>
      <c r="H6297" s="0" t="n">
        <v>0.986638277699066</v>
      </c>
      <c r="I6297" s="0" t="n">
        <v>13.3343455328991</v>
      </c>
      <c r="J6297" s="0" t="n">
        <v>836</v>
      </c>
      <c r="K6297" s="0" t="n">
        <f aca="false">I6297*SUMIFS(syst_chauffage!$H$3:$H$27,syst_chauffage!$B$3:$B$27,D6297,syst_chauffage!$C$3:$C$27,E6297)</f>
        <v>36.3351438000303</v>
      </c>
      <c r="L6297" s="12" t="n">
        <f aca="false">H6297*SUMIFS(syst_chauffage!$K$3:$K$27,syst_chauffage!$B$3:$B$27,D6297,syst_chauffage!$C$3:$C$27,E6297)</f>
        <v>0.958466686740278</v>
      </c>
      <c r="N6297" s="0" t="str">
        <f aca="false">A6297</f>
        <v>Commerce</v>
      </c>
      <c r="O6297" s="0" t="str">
        <f aca="false">B6297</f>
        <v>Process</v>
      </c>
      <c r="P6297" s="0" t="str">
        <f aca="false">C6297</f>
        <v>Grand librairie</v>
      </c>
      <c r="Q6297" s="0" t="str">
        <f aca="false">D6297</f>
        <v>Chaudière condensation gaz</v>
      </c>
      <c r="R6297" s="0" t="str">
        <f aca="false">E6297</f>
        <v>Gaz</v>
      </c>
      <c r="S6297" s="0" t="str">
        <f aca="false">F6297</f>
        <v>0324262404</v>
      </c>
      <c r="T6297" s="0" t="str">
        <f aca="false">G6297</f>
        <v>4</v>
      </c>
      <c r="U6297" s="0" t="n">
        <f aca="false">L6297</f>
        <v>0.958466686740278</v>
      </c>
      <c r="V6297" s="0" t="n">
        <f aca="false">K6297</f>
        <v>36.3351438000303</v>
      </c>
      <c r="W6297" s="0" t="n">
        <f aca="false">J6297</f>
        <v>836</v>
      </c>
    </row>
    <row r="6298" customFormat="false" ht="12.8" hidden="false" customHeight="false" outlineLevel="0" collapsed="false">
      <c r="A6298" s="0" t="s">
        <v>74</v>
      </c>
      <c r="B6298" s="0" t="s">
        <v>850</v>
      </c>
      <c r="C6298" s="0" t="s">
        <v>640</v>
      </c>
      <c r="D6298" s="0" t="s">
        <v>32</v>
      </c>
      <c r="E6298" s="0" t="s">
        <v>30</v>
      </c>
      <c r="F6298" s="0" t="s">
        <v>861</v>
      </c>
      <c r="G6298" s="0" t="s">
        <v>1612</v>
      </c>
      <c r="H6298" s="0" t="n">
        <v>1</v>
      </c>
      <c r="I6298" s="0" t="n">
        <v>12</v>
      </c>
      <c r="J6298" s="0" t="n">
        <v>0</v>
      </c>
      <c r="K6298" s="0" t="n">
        <f aca="false">I6298*SUMIFS(syst_chauffage!$H$3:$H$27,syst_chauffage!$B$3:$B$27,D6298,syst_chauffage!$C$3:$C$27,E6298)</f>
        <v>12</v>
      </c>
      <c r="L6298" s="12" t="n">
        <f aca="false">H6298*SUMIFS(syst_chauffage!$K$3:$K$27,syst_chauffage!$B$3:$B$27,D6298,syst_chauffage!$C$3:$C$27,E6298)</f>
        <v>1</v>
      </c>
      <c r="N6298" s="0" t="str">
        <f aca="false">A6298</f>
        <v>Commerce</v>
      </c>
      <c r="O6298" s="0" t="str">
        <f aca="false">B6298</f>
        <v>Process</v>
      </c>
      <c r="P6298" s="0" t="str">
        <f aca="false">C6298</f>
        <v>Grand librairie</v>
      </c>
      <c r="Q6298" s="0" t="str">
        <f aca="false">D6298</f>
        <v>Electrique direct performant</v>
      </c>
      <c r="R6298" s="0" t="str">
        <f aca="false">E6298</f>
        <v>Electricité</v>
      </c>
      <c r="S6298" s="0" t="str">
        <f aca="false">F6298</f>
        <v>0324262602</v>
      </c>
      <c r="T6298" s="0" t="str">
        <f aca="false">G6298</f>
        <v>4</v>
      </c>
      <c r="U6298" s="0" t="n">
        <f aca="false">L6298</f>
        <v>1</v>
      </c>
      <c r="V6298" s="0" t="n">
        <f aca="false">K6298</f>
        <v>12</v>
      </c>
      <c r="W6298" s="0" t="n">
        <f aca="false">J6298</f>
        <v>0</v>
      </c>
    </row>
    <row r="6299" customFormat="false" ht="12.8" hidden="false" customHeight="false" outlineLevel="0" collapsed="false">
      <c r="A6299" s="0" t="s">
        <v>74</v>
      </c>
      <c r="B6299" s="0" t="s">
        <v>850</v>
      </c>
      <c r="C6299" s="0" t="s">
        <v>640</v>
      </c>
      <c r="D6299" s="0" t="s">
        <v>38</v>
      </c>
      <c r="E6299" s="0" t="s">
        <v>30</v>
      </c>
      <c r="F6299" s="0" t="s">
        <v>862</v>
      </c>
      <c r="G6299" s="0" t="s">
        <v>1612</v>
      </c>
      <c r="H6299" s="0" t="n">
        <v>3.39795627906976</v>
      </c>
      <c r="I6299" s="0" t="n">
        <v>90.9513661773424</v>
      </c>
      <c r="J6299" s="0" t="n">
        <v>720</v>
      </c>
      <c r="K6299" s="0" t="n">
        <f aca="false">I6299*SUMIFS(syst_chauffage!$H$3:$H$27,syst_chauffage!$B$3:$B$27,D6299,syst_chauffage!$C$3:$C$27,E6299)</f>
        <v>91.9330772143539</v>
      </c>
      <c r="L6299" s="12" t="n">
        <f aca="false">H6299*SUMIFS(syst_chauffage!$K$3:$K$27,syst_chauffage!$B$3:$B$27,D6299,syst_chauffage!$C$3:$C$27,E6299)</f>
        <v>3.03986496519792</v>
      </c>
      <c r="N6299" s="0" t="str">
        <f aca="false">A6299</f>
        <v>Commerce</v>
      </c>
      <c r="O6299" s="0" t="str">
        <f aca="false">B6299</f>
        <v>Process</v>
      </c>
      <c r="P6299" s="0" t="str">
        <f aca="false">C6299</f>
        <v>Grand librairie</v>
      </c>
      <c r="Q6299" s="0" t="str">
        <f aca="false">D6299</f>
        <v>PAC performant</v>
      </c>
      <c r="R6299" s="0" t="str">
        <f aca="false">E6299</f>
        <v>Electricité</v>
      </c>
      <c r="S6299" s="0" t="str">
        <f aca="false">F6299</f>
        <v>0324262902</v>
      </c>
      <c r="T6299" s="0" t="str">
        <f aca="false">G6299</f>
        <v>4</v>
      </c>
      <c r="U6299" s="0" t="n">
        <f aca="false">L6299</f>
        <v>3.03986496519792</v>
      </c>
      <c r="V6299" s="0" t="n">
        <f aca="false">K6299</f>
        <v>91.9330772143539</v>
      </c>
      <c r="W6299" s="0" t="n">
        <f aca="false">J6299</f>
        <v>720</v>
      </c>
    </row>
    <row r="6300" customFormat="false" ht="12.8" hidden="false" customHeight="false" outlineLevel="0" collapsed="false">
      <c r="A6300" s="0" t="s">
        <v>74</v>
      </c>
      <c r="B6300" s="0" t="s">
        <v>850</v>
      </c>
      <c r="C6300" s="0" t="s">
        <v>863</v>
      </c>
      <c r="D6300" s="0" t="s">
        <v>19</v>
      </c>
      <c r="E6300" s="0" t="s">
        <v>57</v>
      </c>
      <c r="F6300" s="0" t="s">
        <v>864</v>
      </c>
      <c r="G6300" s="0" t="s">
        <v>1612</v>
      </c>
      <c r="H6300" s="0" t="n">
        <v>1.61191809543671</v>
      </c>
      <c r="I6300" s="0" t="n">
        <v>29.680957109443</v>
      </c>
      <c r="J6300" s="0" t="n">
        <v>0</v>
      </c>
      <c r="K6300" s="0" t="n">
        <f aca="false">I6300*SUMIFS(syst_chauffage!$H$3:$H$27,syst_chauffage!$B$3:$B$27,D6300,syst_chauffage!$C$3:$C$27,E6300)</f>
        <v>41.330040428156</v>
      </c>
      <c r="L6300" s="12" t="n">
        <f aca="false">H6300*SUMIFS(syst_chauffage!$K$3:$K$27,syst_chauffage!$B$3:$B$27,D6300,syst_chauffage!$C$3:$C$27,E6300)</f>
        <v>1.61191809543671</v>
      </c>
      <c r="N6300" s="0" t="str">
        <f aca="false">A6300</f>
        <v>Commerce</v>
      </c>
      <c r="O6300" s="0" t="str">
        <f aca="false">B6300</f>
        <v>Process</v>
      </c>
      <c r="P6300" s="0" t="str">
        <f aca="false">C6300</f>
        <v>Grand process</v>
      </c>
      <c r="Q6300" s="0" t="str">
        <f aca="false">D6300</f>
        <v>Autre système centralisé</v>
      </c>
      <c r="R6300" s="0" t="str">
        <f aca="false">E6300</f>
        <v>Autres</v>
      </c>
      <c r="S6300" s="0" t="str">
        <f aca="false">F6300</f>
        <v>0324280101</v>
      </c>
      <c r="T6300" s="0" t="str">
        <f aca="false">G6300</f>
        <v>4</v>
      </c>
      <c r="U6300" s="0" t="n">
        <f aca="false">L6300</f>
        <v>1.61191809543671</v>
      </c>
      <c r="V6300" s="0" t="n">
        <f aca="false">K6300</f>
        <v>41.330040428156</v>
      </c>
      <c r="W6300" s="0" t="n">
        <f aca="false">J6300</f>
        <v>0</v>
      </c>
    </row>
    <row r="6301" customFormat="false" ht="12.8" hidden="false" customHeight="false" outlineLevel="0" collapsed="false">
      <c r="A6301" s="0" t="s">
        <v>74</v>
      </c>
      <c r="B6301" s="0" t="s">
        <v>850</v>
      </c>
      <c r="C6301" s="0" t="s">
        <v>863</v>
      </c>
      <c r="D6301" s="0" t="s">
        <v>19</v>
      </c>
      <c r="E6301" s="0" t="s">
        <v>58</v>
      </c>
      <c r="F6301" s="0" t="s">
        <v>865</v>
      </c>
      <c r="G6301" s="0" t="s">
        <v>1612</v>
      </c>
      <c r="H6301" s="0" t="n">
        <v>1.66744935005007</v>
      </c>
      <c r="I6301" s="0" t="n">
        <v>29.7024376745607</v>
      </c>
      <c r="J6301" s="0" t="n">
        <v>680</v>
      </c>
      <c r="K6301" s="0" t="n">
        <f aca="false">I6301*SUMIFS(syst_chauffage!$H$3:$H$27,syst_chauffage!$B$3:$B$27,D6301,syst_chauffage!$C$3:$C$27,E6301)</f>
        <v>48.8590126788699</v>
      </c>
      <c r="L6301" s="12" t="n">
        <f aca="false">H6301*SUMIFS(syst_chauffage!$K$3:$K$27,syst_chauffage!$B$3:$B$27,D6301,syst_chauffage!$C$3:$C$27,E6301)</f>
        <v>1.66744935005007</v>
      </c>
      <c r="N6301" s="0" t="str">
        <f aca="false">A6301</f>
        <v>Commerce</v>
      </c>
      <c r="O6301" s="0" t="str">
        <f aca="false">B6301</f>
        <v>Process</v>
      </c>
      <c r="P6301" s="0" t="str">
        <f aca="false">C6301</f>
        <v>Grand process</v>
      </c>
      <c r="Q6301" s="0" t="str">
        <f aca="false">D6301</f>
        <v>Autre système centralisé</v>
      </c>
      <c r="R6301" s="0" t="str">
        <f aca="false">E6301</f>
        <v>Urbain</v>
      </c>
      <c r="S6301" s="0" t="str">
        <f aca="false">F6301</f>
        <v>0324280106</v>
      </c>
      <c r="T6301" s="0" t="str">
        <f aca="false">G6301</f>
        <v>4</v>
      </c>
      <c r="U6301" s="0" t="n">
        <f aca="false">L6301</f>
        <v>1.66744935005007</v>
      </c>
      <c r="V6301" s="0" t="n">
        <f aca="false">K6301</f>
        <v>48.8590126788699</v>
      </c>
      <c r="W6301" s="0" t="n">
        <f aca="false">J6301</f>
        <v>680</v>
      </c>
    </row>
    <row r="6302" customFormat="false" ht="12.8" hidden="false" customHeight="false" outlineLevel="0" collapsed="false">
      <c r="A6302" s="0" t="s">
        <v>74</v>
      </c>
      <c r="B6302" s="0" t="s">
        <v>850</v>
      </c>
      <c r="C6302" s="0" t="s">
        <v>863</v>
      </c>
      <c r="D6302" s="0" t="s">
        <v>22</v>
      </c>
      <c r="E6302" s="0" t="s">
        <v>23</v>
      </c>
      <c r="F6302" s="0" t="s">
        <v>866</v>
      </c>
      <c r="G6302" s="0" t="s">
        <v>1612</v>
      </c>
      <c r="H6302" s="0" t="n">
        <v>0.688153757097577</v>
      </c>
      <c r="I6302" s="0" t="n">
        <v>15.9422925793812</v>
      </c>
      <c r="J6302" s="0" t="n">
        <v>0</v>
      </c>
      <c r="K6302" s="0" t="n">
        <f aca="false">I6302*SUMIFS(syst_chauffage!$H$3:$H$27,syst_chauffage!$B$3:$B$27,D6302,syst_chauffage!$C$3:$C$27,E6302)</f>
        <v>28.0747360650035</v>
      </c>
      <c r="L6302" s="12" t="n">
        <f aca="false">H6302*SUMIFS(syst_chauffage!$K$3:$K$27,syst_chauffage!$B$3:$B$27,D6302,syst_chauffage!$C$3:$C$27,E6302)</f>
        <v>0.688153757097577</v>
      </c>
      <c r="N6302" s="0" t="str">
        <f aca="false">A6302</f>
        <v>Commerce</v>
      </c>
      <c r="O6302" s="0" t="str">
        <f aca="false">B6302</f>
        <v>Process</v>
      </c>
      <c r="P6302" s="0" t="str">
        <f aca="false">C6302</f>
        <v>Grand process</v>
      </c>
      <c r="Q6302" s="0" t="str">
        <f aca="false">D6302</f>
        <v>Chaudière fioul</v>
      </c>
      <c r="R6302" s="0" t="str">
        <f aca="false">E6302</f>
        <v>Fioul</v>
      </c>
      <c r="S6302" s="0" t="str">
        <f aca="false">F6302</f>
        <v>0324280303</v>
      </c>
      <c r="T6302" s="0" t="str">
        <f aca="false">G6302</f>
        <v>4</v>
      </c>
      <c r="U6302" s="0" t="n">
        <f aca="false">L6302</f>
        <v>0.688153757097577</v>
      </c>
      <c r="V6302" s="0" t="n">
        <f aca="false">K6302</f>
        <v>28.0747360650035</v>
      </c>
      <c r="W6302" s="0" t="n">
        <f aca="false">J6302</f>
        <v>0</v>
      </c>
    </row>
    <row r="6303" customFormat="false" ht="12.8" hidden="false" customHeight="false" outlineLevel="0" collapsed="false">
      <c r="A6303" s="0" t="s">
        <v>74</v>
      </c>
      <c r="B6303" s="0" t="s">
        <v>850</v>
      </c>
      <c r="C6303" s="0" t="s">
        <v>863</v>
      </c>
      <c r="D6303" s="0" t="s">
        <v>13</v>
      </c>
      <c r="E6303" s="0" t="s">
        <v>14</v>
      </c>
      <c r="F6303" s="0" t="s">
        <v>867</v>
      </c>
      <c r="G6303" s="0" t="s">
        <v>1612</v>
      </c>
      <c r="H6303" s="0" t="n">
        <v>0.779513528640993</v>
      </c>
      <c r="I6303" s="0" t="n">
        <v>11.757022015217</v>
      </c>
      <c r="J6303" s="0" t="n">
        <v>264</v>
      </c>
      <c r="K6303" s="0" t="n">
        <f aca="false">I6303*SUMIFS(syst_chauffage!$H$3:$H$27,syst_chauffage!$B$3:$B$27,D6303,syst_chauffage!$C$3:$C$27,E6303)</f>
        <v>23.7443845125106</v>
      </c>
      <c r="L6303" s="12" t="n">
        <f aca="false">H6303*SUMIFS(syst_chauffage!$K$3:$K$27,syst_chauffage!$B$3:$B$27,D6303,syst_chauffage!$C$3:$C$27,E6303)</f>
        <v>0.779513528640993</v>
      </c>
      <c r="N6303" s="0" t="str">
        <f aca="false">A6303</f>
        <v>Commerce</v>
      </c>
      <c r="O6303" s="0" t="str">
        <f aca="false">B6303</f>
        <v>Process</v>
      </c>
      <c r="P6303" s="0" t="str">
        <f aca="false">C6303</f>
        <v>Grand process</v>
      </c>
      <c r="Q6303" s="0" t="str">
        <f aca="false">D6303</f>
        <v>Chaudière gaz</v>
      </c>
      <c r="R6303" s="0" t="str">
        <f aca="false">E6303</f>
        <v>Gaz</v>
      </c>
      <c r="S6303" s="0" t="str">
        <f aca="false">F6303</f>
        <v>0324280404</v>
      </c>
      <c r="T6303" s="0" t="str">
        <f aca="false">G6303</f>
        <v>4</v>
      </c>
      <c r="U6303" s="0" t="n">
        <f aca="false">L6303</f>
        <v>0.779513528640993</v>
      </c>
      <c r="V6303" s="0" t="n">
        <f aca="false">K6303</f>
        <v>23.7443845125106</v>
      </c>
      <c r="W6303" s="0" t="n">
        <f aca="false">J6303</f>
        <v>264</v>
      </c>
    </row>
    <row r="6304" customFormat="false" ht="12.8" hidden="false" customHeight="false" outlineLevel="0" collapsed="false">
      <c r="A6304" s="0" t="s">
        <v>74</v>
      </c>
      <c r="B6304" s="0" t="s">
        <v>850</v>
      </c>
      <c r="C6304" s="0" t="s">
        <v>863</v>
      </c>
      <c r="D6304" s="0" t="s">
        <v>29</v>
      </c>
      <c r="E6304" s="0" t="s">
        <v>30</v>
      </c>
      <c r="F6304" s="0" t="s">
        <v>868</v>
      </c>
      <c r="G6304" s="0" t="s">
        <v>1612</v>
      </c>
      <c r="H6304" s="0" t="n">
        <v>0.92</v>
      </c>
      <c r="I6304" s="0" t="n">
        <v>10.4</v>
      </c>
      <c r="J6304" s="0" t="n">
        <v>0</v>
      </c>
      <c r="K6304" s="0" t="n">
        <f aca="false">I6304*SUMIFS(syst_chauffage!$H$3:$H$27,syst_chauffage!$B$3:$B$27,D6304,syst_chauffage!$C$3:$C$27,E6304)</f>
        <v>3</v>
      </c>
      <c r="L6304" s="12" t="n">
        <f aca="false">H6304*SUMIFS(syst_chauffage!$K$3:$K$27,syst_chauffage!$B$3:$B$27,D6304,syst_chauffage!$C$3:$C$27,E6304)</f>
        <v>0.92</v>
      </c>
      <c r="N6304" s="0" t="str">
        <f aca="false">A6304</f>
        <v>Commerce</v>
      </c>
      <c r="O6304" s="0" t="str">
        <f aca="false">B6304</f>
        <v>Process</v>
      </c>
      <c r="P6304" s="0" t="str">
        <f aca="false">C6304</f>
        <v>Grand process</v>
      </c>
      <c r="Q6304" s="0" t="str">
        <f aca="false">D6304</f>
        <v>Electrique direct</v>
      </c>
      <c r="R6304" s="0" t="str">
        <f aca="false">E6304</f>
        <v>Electricité</v>
      </c>
      <c r="S6304" s="0" t="str">
        <f aca="false">F6304</f>
        <v>0324280602</v>
      </c>
      <c r="T6304" s="0" t="str">
        <f aca="false">G6304</f>
        <v>4</v>
      </c>
      <c r="U6304" s="0" t="n">
        <f aca="false">L6304</f>
        <v>0.92</v>
      </c>
      <c r="V6304" s="0" t="n">
        <f aca="false">K6304</f>
        <v>3</v>
      </c>
      <c r="W6304" s="0" t="n">
        <f aca="false">J6304</f>
        <v>0</v>
      </c>
    </row>
    <row r="6305" customFormat="false" ht="12.8" hidden="false" customHeight="false" outlineLevel="0" collapsed="false">
      <c r="A6305" s="0" t="s">
        <v>74</v>
      </c>
      <c r="B6305" s="0" t="s">
        <v>850</v>
      </c>
      <c r="C6305" s="0" t="s">
        <v>863</v>
      </c>
      <c r="D6305" s="0" t="s">
        <v>36</v>
      </c>
      <c r="E6305" s="0" t="s">
        <v>30</v>
      </c>
      <c r="F6305" s="0" t="s">
        <v>869</v>
      </c>
      <c r="G6305" s="0" t="s">
        <v>1612</v>
      </c>
      <c r="H6305" s="0" t="n">
        <v>3.27439423255813</v>
      </c>
      <c r="I6305" s="0" t="n">
        <v>82.0390080679052</v>
      </c>
      <c r="J6305" s="0" t="n">
        <v>603</v>
      </c>
      <c r="K6305" s="0" t="n">
        <f aca="false">I6305*SUMIFS(syst_chauffage!$H$3:$H$27,syst_chauffage!$B$3:$B$27,D6305,syst_chauffage!$C$3:$C$27,E6305)</f>
        <v>50.7540970598027</v>
      </c>
      <c r="L6305" s="12" t="n">
        <f aca="false">H6305*SUMIFS(syst_chauffage!$K$3:$K$27,syst_chauffage!$B$3:$B$27,D6305,syst_chauffage!$C$3:$C$27,E6305)</f>
        <v>2.75111501758348</v>
      </c>
      <c r="N6305" s="0" t="str">
        <f aca="false">A6305</f>
        <v>Commerce</v>
      </c>
      <c r="O6305" s="0" t="str">
        <f aca="false">B6305</f>
        <v>Process</v>
      </c>
      <c r="P6305" s="0" t="str">
        <f aca="false">C6305</f>
        <v>Grand process</v>
      </c>
      <c r="Q6305" s="0" t="str">
        <f aca="false">D6305</f>
        <v>PAC</v>
      </c>
      <c r="R6305" s="0" t="str">
        <f aca="false">E6305</f>
        <v>Electricité</v>
      </c>
      <c r="S6305" s="0" t="str">
        <f aca="false">F6305</f>
        <v>0324280902</v>
      </c>
      <c r="T6305" s="0" t="str">
        <f aca="false">G6305</f>
        <v>4</v>
      </c>
      <c r="U6305" s="0" t="n">
        <f aca="false">L6305</f>
        <v>2.75111501758348</v>
      </c>
      <c r="V6305" s="0" t="n">
        <f aca="false">K6305</f>
        <v>50.7540970598027</v>
      </c>
      <c r="W6305" s="0" t="n">
        <f aca="false">J6305</f>
        <v>603</v>
      </c>
    </row>
    <row r="6306" customFormat="false" ht="12.8" hidden="false" customHeight="false" outlineLevel="0" collapsed="false">
      <c r="A6306" s="0" t="s">
        <v>74</v>
      </c>
      <c r="B6306" s="0" t="s">
        <v>850</v>
      </c>
      <c r="C6306" s="0" t="s">
        <v>863</v>
      </c>
      <c r="D6306" s="0" t="s">
        <v>51</v>
      </c>
      <c r="E6306" s="0" t="s">
        <v>57</v>
      </c>
      <c r="F6306" s="0" t="s">
        <v>870</v>
      </c>
      <c r="G6306" s="0" t="s">
        <v>1612</v>
      </c>
      <c r="H6306" s="0" t="n">
        <v>1.85990549473467</v>
      </c>
      <c r="I6306" s="0" t="n">
        <v>35.3344727493369</v>
      </c>
      <c r="J6306" s="0" t="n">
        <v>0</v>
      </c>
      <c r="K6306" s="0" t="n">
        <f aca="false">I6306*SUMIFS(syst_chauffage!$H$3:$H$27,syst_chauffage!$B$3:$B$27,D6306,syst_chauffage!$C$3:$C$27,E6306)</f>
        <v>74.868583810916</v>
      </c>
      <c r="L6306" s="12" t="n">
        <f aca="false">H6306*SUMIFS(syst_chauffage!$K$3:$K$27,syst_chauffage!$B$3:$B$27,D6306,syst_chauffage!$C$3:$C$27,E6306)</f>
        <v>1.85990549473467</v>
      </c>
      <c r="N6306" s="0" t="str">
        <f aca="false">A6306</f>
        <v>Commerce</v>
      </c>
      <c r="O6306" s="0" t="str">
        <f aca="false">B6306</f>
        <v>Process</v>
      </c>
      <c r="P6306" s="0" t="str">
        <f aca="false">C6306</f>
        <v>Grand process</v>
      </c>
      <c r="Q6306" s="0" t="str">
        <f aca="false">D6306</f>
        <v>Autre système centralisé performant</v>
      </c>
      <c r="R6306" s="0" t="str">
        <f aca="false">E6306</f>
        <v>Autres</v>
      </c>
      <c r="S6306" s="0" t="str">
        <f aca="false">F6306</f>
        <v>0324282101</v>
      </c>
      <c r="T6306" s="0" t="str">
        <f aca="false">G6306</f>
        <v>4</v>
      </c>
      <c r="U6306" s="0" t="n">
        <f aca="false">L6306</f>
        <v>1.85990549473467</v>
      </c>
      <c r="V6306" s="0" t="n">
        <f aca="false">K6306</f>
        <v>74.868583810916</v>
      </c>
      <c r="W6306" s="0" t="n">
        <f aca="false">J6306</f>
        <v>0</v>
      </c>
    </row>
    <row r="6307" customFormat="false" ht="12.8" hidden="false" customHeight="false" outlineLevel="0" collapsed="false">
      <c r="A6307" s="0" t="s">
        <v>74</v>
      </c>
      <c r="B6307" s="0" t="s">
        <v>850</v>
      </c>
      <c r="C6307" s="0" t="s">
        <v>863</v>
      </c>
      <c r="D6307" s="0" t="s">
        <v>51</v>
      </c>
      <c r="E6307" s="0" t="s">
        <v>58</v>
      </c>
      <c r="F6307" s="0" t="s">
        <v>871</v>
      </c>
      <c r="G6307" s="0" t="s">
        <v>1612</v>
      </c>
      <c r="H6307" s="0" t="n">
        <v>1.92398001928854</v>
      </c>
      <c r="I6307" s="0" t="n">
        <v>35.3600448506675</v>
      </c>
      <c r="J6307" s="0" t="n">
        <v>680</v>
      </c>
      <c r="K6307" s="0" t="n">
        <f aca="false">I6307*SUMIFS(syst_chauffage!$H$3:$H$27,syst_chauffage!$B$3:$B$27,D6307,syst_chauffage!$C$3:$C$27,E6307)</f>
        <v>75.4583182773751</v>
      </c>
      <c r="L6307" s="12" t="n">
        <f aca="false">H6307*SUMIFS(syst_chauffage!$K$3:$K$27,syst_chauffage!$B$3:$B$27,D6307,syst_chauffage!$C$3:$C$27,E6307)</f>
        <v>1.92398001928854</v>
      </c>
      <c r="N6307" s="0" t="str">
        <f aca="false">A6307</f>
        <v>Commerce</v>
      </c>
      <c r="O6307" s="0" t="str">
        <f aca="false">B6307</f>
        <v>Process</v>
      </c>
      <c r="P6307" s="0" t="str">
        <f aca="false">C6307</f>
        <v>Grand process</v>
      </c>
      <c r="Q6307" s="0" t="str">
        <f aca="false">D6307</f>
        <v>Autre système centralisé performant</v>
      </c>
      <c r="R6307" s="0" t="str">
        <f aca="false">E6307</f>
        <v>Urbain</v>
      </c>
      <c r="S6307" s="0" t="str">
        <f aca="false">F6307</f>
        <v>0324282106</v>
      </c>
      <c r="T6307" s="0" t="str">
        <f aca="false">G6307</f>
        <v>4</v>
      </c>
      <c r="U6307" s="0" t="n">
        <f aca="false">L6307</f>
        <v>1.92398001928854</v>
      </c>
      <c r="V6307" s="0" t="n">
        <f aca="false">K6307</f>
        <v>75.4583182773751</v>
      </c>
      <c r="W6307" s="0" t="n">
        <f aca="false">J6307</f>
        <v>680</v>
      </c>
    </row>
    <row r="6308" customFormat="false" ht="12.8" hidden="false" customHeight="false" outlineLevel="0" collapsed="false">
      <c r="A6308" s="0" t="s">
        <v>74</v>
      </c>
      <c r="B6308" s="0" t="s">
        <v>850</v>
      </c>
      <c r="C6308" s="0" t="s">
        <v>863</v>
      </c>
      <c r="D6308" s="0" t="s">
        <v>27</v>
      </c>
      <c r="E6308" s="0" t="s">
        <v>23</v>
      </c>
      <c r="F6308" s="0" t="s">
        <v>872</v>
      </c>
      <c r="G6308" s="0" t="s">
        <v>1612</v>
      </c>
      <c r="H6308" s="0" t="n">
        <v>0.759143863683932</v>
      </c>
      <c r="I6308" s="0" t="n">
        <v>18.9789197373585</v>
      </c>
      <c r="J6308" s="0" t="n">
        <v>608</v>
      </c>
      <c r="K6308" s="0" t="n">
        <f aca="false">I6308*SUMIFS(syst_chauffage!$H$3:$H$27,syst_chauffage!$B$3:$B$27,D6308,syst_chauffage!$C$3:$C$27,E6308)</f>
        <v>48.6696014148655</v>
      </c>
      <c r="L6308" s="12" t="n">
        <f aca="false">H6308*SUMIFS(syst_chauffage!$K$3:$K$27,syst_chauffage!$B$3:$B$27,D6308,syst_chauffage!$C$3:$C$27,E6308)</f>
        <v>0.759143863683932</v>
      </c>
      <c r="N6308" s="0" t="str">
        <f aca="false">A6308</f>
        <v>Commerce</v>
      </c>
      <c r="O6308" s="0" t="str">
        <f aca="false">B6308</f>
        <v>Process</v>
      </c>
      <c r="P6308" s="0" t="str">
        <f aca="false">C6308</f>
        <v>Grand process</v>
      </c>
      <c r="Q6308" s="0" t="str">
        <f aca="false">D6308</f>
        <v>Chaudière condensation fioul</v>
      </c>
      <c r="R6308" s="0" t="str">
        <f aca="false">E6308</f>
        <v>Fioul</v>
      </c>
      <c r="S6308" s="0" t="str">
        <f aca="false">F6308</f>
        <v>0324282303</v>
      </c>
      <c r="T6308" s="0" t="str">
        <f aca="false">G6308</f>
        <v>4</v>
      </c>
      <c r="U6308" s="0" t="n">
        <f aca="false">L6308</f>
        <v>0.759143863683932</v>
      </c>
      <c r="V6308" s="0" t="n">
        <f aca="false">K6308</f>
        <v>48.6696014148655</v>
      </c>
      <c r="W6308" s="0" t="n">
        <f aca="false">J6308</f>
        <v>608</v>
      </c>
    </row>
    <row r="6309" customFormat="false" ht="12.8" hidden="false" customHeight="false" outlineLevel="0" collapsed="false">
      <c r="A6309" s="0" t="s">
        <v>74</v>
      </c>
      <c r="B6309" s="0" t="s">
        <v>850</v>
      </c>
      <c r="C6309" s="0" t="s">
        <v>863</v>
      </c>
      <c r="D6309" s="0" t="s">
        <v>18</v>
      </c>
      <c r="E6309" s="0" t="s">
        <v>14</v>
      </c>
      <c r="F6309" s="0" t="s">
        <v>873</v>
      </c>
      <c r="G6309" s="0" t="s">
        <v>1612</v>
      </c>
      <c r="H6309" s="0" t="n">
        <v>0.986925401150152</v>
      </c>
      <c r="I6309" s="0" t="n">
        <v>13.9964547800202</v>
      </c>
      <c r="J6309" s="0" t="n">
        <v>608</v>
      </c>
      <c r="K6309" s="0" t="n">
        <f aca="false">I6309*SUMIFS(syst_chauffage!$H$3:$H$27,syst_chauffage!$B$3:$B$27,D6309,syst_chauffage!$C$3:$C$27,E6309)</f>
        <v>38.1393444371083</v>
      </c>
      <c r="L6309" s="12" t="n">
        <f aca="false">H6309*SUMIFS(syst_chauffage!$K$3:$K$27,syst_chauffage!$B$3:$B$27,D6309,syst_chauffage!$C$3:$C$27,E6309)</f>
        <v>0.958745611923974</v>
      </c>
      <c r="N6309" s="0" t="str">
        <f aca="false">A6309</f>
        <v>Commerce</v>
      </c>
      <c r="O6309" s="0" t="str">
        <f aca="false">B6309</f>
        <v>Process</v>
      </c>
      <c r="P6309" s="0" t="str">
        <f aca="false">C6309</f>
        <v>Grand process</v>
      </c>
      <c r="Q6309" s="0" t="str">
        <f aca="false">D6309</f>
        <v>Chaudière condensation gaz</v>
      </c>
      <c r="R6309" s="0" t="str">
        <f aca="false">E6309</f>
        <v>Gaz</v>
      </c>
      <c r="S6309" s="0" t="str">
        <f aca="false">F6309</f>
        <v>0324282404</v>
      </c>
      <c r="T6309" s="0" t="str">
        <f aca="false">G6309</f>
        <v>4</v>
      </c>
      <c r="U6309" s="0" t="n">
        <f aca="false">L6309</f>
        <v>0.958745611923974</v>
      </c>
      <c r="V6309" s="0" t="n">
        <f aca="false">K6309</f>
        <v>38.1393444371083</v>
      </c>
      <c r="W6309" s="0" t="n">
        <f aca="false">J6309</f>
        <v>608</v>
      </c>
    </row>
    <row r="6310" customFormat="false" ht="12.8" hidden="false" customHeight="false" outlineLevel="0" collapsed="false">
      <c r="A6310" s="0" t="s">
        <v>74</v>
      </c>
      <c r="B6310" s="0" t="s">
        <v>850</v>
      </c>
      <c r="C6310" s="0" t="s">
        <v>863</v>
      </c>
      <c r="D6310" s="0" t="s">
        <v>32</v>
      </c>
      <c r="E6310" s="0" t="s">
        <v>30</v>
      </c>
      <c r="F6310" s="0" t="s">
        <v>874</v>
      </c>
      <c r="G6310" s="0" t="s">
        <v>1612</v>
      </c>
      <c r="H6310" s="0" t="n">
        <v>1</v>
      </c>
      <c r="I6310" s="0" t="n">
        <v>12</v>
      </c>
      <c r="J6310" s="0" t="n">
        <v>0</v>
      </c>
      <c r="K6310" s="0" t="n">
        <f aca="false">I6310*SUMIFS(syst_chauffage!$H$3:$H$27,syst_chauffage!$B$3:$B$27,D6310,syst_chauffage!$C$3:$C$27,E6310)</f>
        <v>12</v>
      </c>
      <c r="L6310" s="12" t="n">
        <f aca="false">H6310*SUMIFS(syst_chauffage!$K$3:$K$27,syst_chauffage!$B$3:$B$27,D6310,syst_chauffage!$C$3:$C$27,E6310)</f>
        <v>1</v>
      </c>
      <c r="N6310" s="0" t="str">
        <f aca="false">A6310</f>
        <v>Commerce</v>
      </c>
      <c r="O6310" s="0" t="str">
        <f aca="false">B6310</f>
        <v>Process</v>
      </c>
      <c r="P6310" s="0" t="str">
        <f aca="false">C6310</f>
        <v>Grand process</v>
      </c>
      <c r="Q6310" s="0" t="str">
        <f aca="false">D6310</f>
        <v>Electrique direct performant</v>
      </c>
      <c r="R6310" s="0" t="str">
        <f aca="false">E6310</f>
        <v>Electricité</v>
      </c>
      <c r="S6310" s="0" t="str">
        <f aca="false">F6310</f>
        <v>0324282602</v>
      </c>
      <c r="T6310" s="0" t="str">
        <f aca="false">G6310</f>
        <v>4</v>
      </c>
      <c r="U6310" s="0" t="n">
        <f aca="false">L6310</f>
        <v>1</v>
      </c>
      <c r="V6310" s="0" t="n">
        <f aca="false">K6310</f>
        <v>12</v>
      </c>
      <c r="W6310" s="0" t="n">
        <f aca="false">J6310</f>
        <v>0</v>
      </c>
    </row>
    <row r="6311" customFormat="false" ht="12.8" hidden="false" customHeight="false" outlineLevel="0" collapsed="false">
      <c r="A6311" s="0" t="s">
        <v>74</v>
      </c>
      <c r="B6311" s="0" t="s">
        <v>850</v>
      </c>
      <c r="C6311" s="0" t="s">
        <v>863</v>
      </c>
      <c r="D6311" s="0" t="s">
        <v>38</v>
      </c>
      <c r="E6311" s="0" t="s">
        <v>30</v>
      </c>
      <c r="F6311" s="0" t="s">
        <v>875</v>
      </c>
      <c r="G6311" s="0" t="s">
        <v>1612</v>
      </c>
      <c r="H6311" s="0" t="n">
        <v>3.39795627906976</v>
      </c>
      <c r="I6311" s="0" t="n">
        <v>97.6654857951252</v>
      </c>
      <c r="J6311" s="0" t="n">
        <v>648</v>
      </c>
      <c r="K6311" s="0" t="n">
        <f aca="false">I6311*SUMIFS(syst_chauffage!$H$3:$H$27,syst_chauffage!$B$3:$B$27,D6311,syst_chauffage!$C$3:$C$27,E6311)</f>
        <v>98.7196677098115</v>
      </c>
      <c r="L6311" s="12" t="n">
        <f aca="false">H6311*SUMIFS(syst_chauffage!$K$3:$K$27,syst_chauffage!$B$3:$B$27,D6311,syst_chauffage!$C$3:$C$27,E6311)</f>
        <v>3.03986496519792</v>
      </c>
      <c r="N6311" s="0" t="str">
        <f aca="false">A6311</f>
        <v>Commerce</v>
      </c>
      <c r="O6311" s="0" t="str">
        <f aca="false">B6311</f>
        <v>Process</v>
      </c>
      <c r="P6311" s="0" t="str">
        <f aca="false">C6311</f>
        <v>Grand process</v>
      </c>
      <c r="Q6311" s="0" t="str">
        <f aca="false">D6311</f>
        <v>PAC performant</v>
      </c>
      <c r="R6311" s="0" t="str">
        <f aca="false">E6311</f>
        <v>Electricité</v>
      </c>
      <c r="S6311" s="0" t="str">
        <f aca="false">F6311</f>
        <v>0324282902</v>
      </c>
      <c r="T6311" s="0" t="str">
        <f aca="false">G6311</f>
        <v>4</v>
      </c>
      <c r="U6311" s="0" t="n">
        <f aca="false">L6311</f>
        <v>3.03986496519792</v>
      </c>
      <c r="V6311" s="0" t="n">
        <f aca="false">K6311</f>
        <v>98.7196677098115</v>
      </c>
      <c r="W6311" s="0" t="n">
        <f aca="false">J6311</f>
        <v>648</v>
      </c>
    </row>
    <row r="6312" customFormat="false" ht="12.8" hidden="false" customHeight="false" outlineLevel="0" collapsed="false">
      <c r="A6312" s="0" t="s">
        <v>74</v>
      </c>
      <c r="B6312" s="0" t="s">
        <v>850</v>
      </c>
      <c r="C6312" s="0" t="s">
        <v>876</v>
      </c>
      <c r="D6312" s="0" t="s">
        <v>19</v>
      </c>
      <c r="E6312" s="0" t="s">
        <v>57</v>
      </c>
      <c r="F6312" s="0" t="s">
        <v>877</v>
      </c>
      <c r="G6312" s="0" t="s">
        <v>1612</v>
      </c>
      <c r="H6312" s="0" t="n">
        <v>1.61181395452336</v>
      </c>
      <c r="I6312" s="0" t="n">
        <v>36.8706824682086</v>
      </c>
      <c r="J6312" s="0" t="n">
        <v>0</v>
      </c>
      <c r="K6312" s="0" t="n">
        <f aca="false">I6312*SUMIFS(syst_chauffage!$H$3:$H$27,syst_chauffage!$B$3:$B$27,D6312,syst_chauffage!$C$3:$C$27,E6312)</f>
        <v>51.3415652805868</v>
      </c>
      <c r="L6312" s="12" t="n">
        <f aca="false">H6312*SUMIFS(syst_chauffage!$K$3:$K$27,syst_chauffage!$B$3:$B$27,D6312,syst_chauffage!$C$3:$C$27,E6312)</f>
        <v>1.61181395452336</v>
      </c>
      <c r="N6312" s="0" t="str">
        <f aca="false">A6312</f>
        <v>Commerce</v>
      </c>
      <c r="O6312" s="0" t="str">
        <f aca="false">B6312</f>
        <v>Process</v>
      </c>
      <c r="P6312" s="0" t="str">
        <f aca="false">C6312</f>
        <v>Petit process</v>
      </c>
      <c r="Q6312" s="0" t="str">
        <f aca="false">D6312</f>
        <v>Autre système centralisé</v>
      </c>
      <c r="R6312" s="0" t="str">
        <f aca="false">E6312</f>
        <v>Autres</v>
      </c>
      <c r="S6312" s="0" t="str">
        <f aca="false">F6312</f>
        <v>0324760101</v>
      </c>
      <c r="T6312" s="0" t="str">
        <f aca="false">G6312</f>
        <v>4</v>
      </c>
      <c r="U6312" s="0" t="n">
        <f aca="false">L6312</f>
        <v>1.61181395452336</v>
      </c>
      <c r="V6312" s="0" t="n">
        <f aca="false">K6312</f>
        <v>51.3415652805868</v>
      </c>
      <c r="W6312" s="0" t="n">
        <f aca="false">J6312</f>
        <v>0</v>
      </c>
    </row>
    <row r="6313" customFormat="false" ht="12.8" hidden="false" customHeight="false" outlineLevel="0" collapsed="false">
      <c r="A6313" s="0" t="s">
        <v>74</v>
      </c>
      <c r="B6313" s="0" t="s">
        <v>850</v>
      </c>
      <c r="C6313" s="0" t="s">
        <v>876</v>
      </c>
      <c r="D6313" s="0" t="s">
        <v>19</v>
      </c>
      <c r="E6313" s="0" t="s">
        <v>58</v>
      </c>
      <c r="F6313" s="0" t="s">
        <v>878</v>
      </c>
      <c r="G6313" s="0" t="s">
        <v>1612</v>
      </c>
      <c r="H6313" s="0" t="n">
        <v>1.64285237540829</v>
      </c>
      <c r="I6313" s="0" t="n">
        <v>36.5438106481903</v>
      </c>
      <c r="J6313" s="0" t="n">
        <v>680</v>
      </c>
      <c r="K6313" s="0" t="n">
        <f aca="false">I6313*SUMIFS(syst_chauffage!$H$3:$H$27,syst_chauffage!$B$3:$B$27,D6313,syst_chauffage!$C$3:$C$27,E6313)</f>
        <v>60.1127263478235</v>
      </c>
      <c r="L6313" s="12" t="n">
        <f aca="false">H6313*SUMIFS(syst_chauffage!$K$3:$K$27,syst_chauffage!$B$3:$B$27,D6313,syst_chauffage!$C$3:$C$27,E6313)</f>
        <v>1.64285237540829</v>
      </c>
      <c r="N6313" s="0" t="str">
        <f aca="false">A6313</f>
        <v>Commerce</v>
      </c>
      <c r="O6313" s="0" t="str">
        <f aca="false">B6313</f>
        <v>Process</v>
      </c>
      <c r="P6313" s="0" t="str">
        <f aca="false">C6313</f>
        <v>Petit process</v>
      </c>
      <c r="Q6313" s="0" t="str">
        <f aca="false">D6313</f>
        <v>Autre système centralisé</v>
      </c>
      <c r="R6313" s="0" t="str">
        <f aca="false">E6313</f>
        <v>Urbain</v>
      </c>
      <c r="S6313" s="0" t="str">
        <f aca="false">F6313</f>
        <v>0324760106</v>
      </c>
      <c r="T6313" s="0" t="str">
        <f aca="false">G6313</f>
        <v>4</v>
      </c>
      <c r="U6313" s="0" t="n">
        <f aca="false">L6313</f>
        <v>1.64285237540829</v>
      </c>
      <c r="V6313" s="0" t="n">
        <f aca="false">K6313</f>
        <v>60.1127263478235</v>
      </c>
      <c r="W6313" s="0" t="n">
        <f aca="false">J6313</f>
        <v>680</v>
      </c>
    </row>
    <row r="6314" customFormat="false" ht="12.8" hidden="false" customHeight="false" outlineLevel="0" collapsed="false">
      <c r="A6314" s="0" t="s">
        <v>74</v>
      </c>
      <c r="B6314" s="0" t="s">
        <v>850</v>
      </c>
      <c r="C6314" s="0" t="s">
        <v>876</v>
      </c>
      <c r="D6314" s="0" t="s">
        <v>22</v>
      </c>
      <c r="E6314" s="0" t="s">
        <v>23</v>
      </c>
      <c r="F6314" s="0" t="s">
        <v>879</v>
      </c>
      <c r="G6314" s="0" t="s">
        <v>1612</v>
      </c>
      <c r="H6314" s="0" t="n">
        <v>0.671668870182616</v>
      </c>
      <c r="I6314" s="0" t="n">
        <v>25.9464369230769</v>
      </c>
      <c r="J6314" s="0" t="n">
        <v>0</v>
      </c>
      <c r="K6314" s="0" t="n">
        <f aca="false">I6314*SUMIFS(syst_chauffage!$H$3:$H$27,syst_chauffage!$B$3:$B$27,D6314,syst_chauffage!$C$3:$C$27,E6314)</f>
        <v>45.6922594297864</v>
      </c>
      <c r="L6314" s="12" t="n">
        <f aca="false">H6314*SUMIFS(syst_chauffage!$K$3:$K$27,syst_chauffage!$B$3:$B$27,D6314,syst_chauffage!$C$3:$C$27,E6314)</f>
        <v>0.671668870182616</v>
      </c>
      <c r="N6314" s="0" t="str">
        <f aca="false">A6314</f>
        <v>Commerce</v>
      </c>
      <c r="O6314" s="0" t="str">
        <f aca="false">B6314</f>
        <v>Process</v>
      </c>
      <c r="P6314" s="0" t="str">
        <f aca="false">C6314</f>
        <v>Petit process</v>
      </c>
      <c r="Q6314" s="0" t="str">
        <f aca="false">D6314</f>
        <v>Chaudière fioul</v>
      </c>
      <c r="R6314" s="0" t="str">
        <f aca="false">E6314</f>
        <v>Fioul</v>
      </c>
      <c r="S6314" s="0" t="str">
        <f aca="false">F6314</f>
        <v>0324760303</v>
      </c>
      <c r="T6314" s="0" t="str">
        <f aca="false">G6314</f>
        <v>4</v>
      </c>
      <c r="U6314" s="0" t="n">
        <f aca="false">L6314</f>
        <v>0.671668870182616</v>
      </c>
      <c r="V6314" s="0" t="n">
        <f aca="false">K6314</f>
        <v>45.6922594297864</v>
      </c>
      <c r="W6314" s="0" t="n">
        <f aca="false">J6314</f>
        <v>0</v>
      </c>
    </row>
    <row r="6315" customFormat="false" ht="12.8" hidden="false" customHeight="false" outlineLevel="0" collapsed="false">
      <c r="A6315" s="0" t="s">
        <v>74</v>
      </c>
      <c r="B6315" s="0" t="s">
        <v>850</v>
      </c>
      <c r="C6315" s="0" t="s">
        <v>876</v>
      </c>
      <c r="D6315" s="0" t="s">
        <v>13</v>
      </c>
      <c r="E6315" s="0" t="s">
        <v>14</v>
      </c>
      <c r="F6315" s="0" t="s">
        <v>880</v>
      </c>
      <c r="G6315" s="0" t="s">
        <v>1612</v>
      </c>
      <c r="H6315" s="0" t="n">
        <v>0.763039861034711</v>
      </c>
      <c r="I6315" s="0" t="n">
        <v>25.9464369230769</v>
      </c>
      <c r="J6315" s="0" t="n">
        <v>224</v>
      </c>
      <c r="K6315" s="0" t="n">
        <f aca="false">I6315*SUMIFS(syst_chauffage!$H$3:$H$27,syst_chauffage!$B$3:$B$27,D6315,syst_chauffage!$C$3:$C$27,E6315)</f>
        <v>52.4012096119026</v>
      </c>
      <c r="L6315" s="12" t="n">
        <f aca="false">H6315*SUMIFS(syst_chauffage!$K$3:$K$27,syst_chauffage!$B$3:$B$27,D6315,syst_chauffage!$C$3:$C$27,E6315)</f>
        <v>0.763039861034711</v>
      </c>
      <c r="N6315" s="0" t="str">
        <f aca="false">A6315</f>
        <v>Commerce</v>
      </c>
      <c r="O6315" s="0" t="str">
        <f aca="false">B6315</f>
        <v>Process</v>
      </c>
      <c r="P6315" s="0" t="str">
        <f aca="false">C6315</f>
        <v>Petit process</v>
      </c>
      <c r="Q6315" s="0" t="str">
        <f aca="false">D6315</f>
        <v>Chaudière gaz</v>
      </c>
      <c r="R6315" s="0" t="str">
        <f aca="false">E6315</f>
        <v>Gaz</v>
      </c>
      <c r="S6315" s="0" t="str">
        <f aca="false">F6315</f>
        <v>0324760404</v>
      </c>
      <c r="T6315" s="0" t="str">
        <f aca="false">G6315</f>
        <v>4</v>
      </c>
      <c r="U6315" s="0" t="n">
        <f aca="false">L6315</f>
        <v>0.763039861034711</v>
      </c>
      <c r="V6315" s="0" t="n">
        <f aca="false">K6315</f>
        <v>52.4012096119026</v>
      </c>
      <c r="W6315" s="0" t="n">
        <f aca="false">J6315</f>
        <v>224</v>
      </c>
    </row>
    <row r="6316" customFormat="false" ht="12.8" hidden="false" customHeight="false" outlineLevel="0" collapsed="false">
      <c r="A6316" s="0" t="s">
        <v>74</v>
      </c>
      <c r="B6316" s="0" t="s">
        <v>850</v>
      </c>
      <c r="C6316" s="0" t="s">
        <v>876</v>
      </c>
      <c r="D6316" s="0" t="s">
        <v>29</v>
      </c>
      <c r="E6316" s="0" t="s">
        <v>30</v>
      </c>
      <c r="F6316" s="0" t="s">
        <v>881</v>
      </c>
      <c r="G6316" s="0" t="s">
        <v>1612</v>
      </c>
      <c r="H6316" s="0" t="n">
        <v>0.92</v>
      </c>
      <c r="I6316" s="0" t="n">
        <v>10.4</v>
      </c>
      <c r="J6316" s="0" t="n">
        <v>0</v>
      </c>
      <c r="K6316" s="0" t="n">
        <f aca="false">I6316*SUMIFS(syst_chauffage!$H$3:$H$27,syst_chauffage!$B$3:$B$27,D6316,syst_chauffage!$C$3:$C$27,E6316)</f>
        <v>3</v>
      </c>
      <c r="L6316" s="12" t="n">
        <f aca="false">H6316*SUMIFS(syst_chauffage!$K$3:$K$27,syst_chauffage!$B$3:$B$27,D6316,syst_chauffage!$C$3:$C$27,E6316)</f>
        <v>0.92</v>
      </c>
      <c r="N6316" s="0" t="str">
        <f aca="false">A6316</f>
        <v>Commerce</v>
      </c>
      <c r="O6316" s="0" t="str">
        <f aca="false">B6316</f>
        <v>Process</v>
      </c>
      <c r="P6316" s="0" t="str">
        <f aca="false">C6316</f>
        <v>Petit process</v>
      </c>
      <c r="Q6316" s="0" t="str">
        <f aca="false">D6316</f>
        <v>Electrique direct</v>
      </c>
      <c r="R6316" s="0" t="str">
        <f aca="false">E6316</f>
        <v>Electricité</v>
      </c>
      <c r="S6316" s="0" t="str">
        <f aca="false">F6316</f>
        <v>0324760602</v>
      </c>
      <c r="T6316" s="0" t="str">
        <f aca="false">G6316</f>
        <v>4</v>
      </c>
      <c r="U6316" s="0" t="n">
        <f aca="false">L6316</f>
        <v>0.92</v>
      </c>
      <c r="V6316" s="0" t="n">
        <f aca="false">K6316</f>
        <v>3</v>
      </c>
      <c r="W6316" s="0" t="n">
        <f aca="false">J6316</f>
        <v>0</v>
      </c>
    </row>
    <row r="6317" customFormat="false" ht="12.8" hidden="false" customHeight="false" outlineLevel="0" collapsed="false">
      <c r="A6317" s="0" t="s">
        <v>74</v>
      </c>
      <c r="B6317" s="0" t="s">
        <v>850</v>
      </c>
      <c r="C6317" s="0" t="s">
        <v>876</v>
      </c>
      <c r="D6317" s="0" t="s">
        <v>36</v>
      </c>
      <c r="E6317" s="0" t="s">
        <v>30</v>
      </c>
      <c r="F6317" s="0" t="s">
        <v>882</v>
      </c>
      <c r="G6317" s="0" t="s">
        <v>1612</v>
      </c>
      <c r="H6317" s="0" t="n">
        <v>3.27439423255813</v>
      </c>
      <c r="I6317" s="0" t="n">
        <v>83.2855292570771</v>
      </c>
      <c r="J6317" s="0" t="n">
        <v>603</v>
      </c>
      <c r="K6317" s="0" t="n">
        <f aca="false">I6317*SUMIFS(syst_chauffage!$H$3:$H$27,syst_chauffage!$B$3:$B$27,D6317,syst_chauffage!$C$3:$C$27,E6317)</f>
        <v>51.5252674933843</v>
      </c>
      <c r="L6317" s="12" t="n">
        <f aca="false">H6317*SUMIFS(syst_chauffage!$K$3:$K$27,syst_chauffage!$B$3:$B$27,D6317,syst_chauffage!$C$3:$C$27,E6317)</f>
        <v>2.75111501758348</v>
      </c>
      <c r="N6317" s="0" t="str">
        <f aca="false">A6317</f>
        <v>Commerce</v>
      </c>
      <c r="O6317" s="0" t="str">
        <f aca="false">B6317</f>
        <v>Process</v>
      </c>
      <c r="P6317" s="0" t="str">
        <f aca="false">C6317</f>
        <v>Petit process</v>
      </c>
      <c r="Q6317" s="0" t="str">
        <f aca="false">D6317</f>
        <v>PAC</v>
      </c>
      <c r="R6317" s="0" t="str">
        <f aca="false">E6317</f>
        <v>Electricité</v>
      </c>
      <c r="S6317" s="0" t="str">
        <f aca="false">F6317</f>
        <v>0324760902</v>
      </c>
      <c r="T6317" s="0" t="str">
        <f aca="false">G6317</f>
        <v>4</v>
      </c>
      <c r="U6317" s="0" t="n">
        <f aca="false">L6317</f>
        <v>2.75111501758348</v>
      </c>
      <c r="V6317" s="0" t="n">
        <f aca="false">K6317</f>
        <v>51.5252674933843</v>
      </c>
      <c r="W6317" s="0" t="n">
        <f aca="false">J6317</f>
        <v>603</v>
      </c>
    </row>
    <row r="6318" customFormat="false" ht="12.8" hidden="false" customHeight="false" outlineLevel="0" collapsed="false">
      <c r="A6318" s="0" t="s">
        <v>74</v>
      </c>
      <c r="B6318" s="0" t="s">
        <v>850</v>
      </c>
      <c r="C6318" s="0" t="s">
        <v>876</v>
      </c>
      <c r="D6318" s="0" t="s">
        <v>51</v>
      </c>
      <c r="E6318" s="0" t="s">
        <v>57</v>
      </c>
      <c r="F6318" s="0" t="s">
        <v>883</v>
      </c>
      <c r="G6318" s="0" t="s">
        <v>1612</v>
      </c>
      <c r="H6318" s="0" t="n">
        <v>1.85978533214234</v>
      </c>
      <c r="I6318" s="0" t="n">
        <v>43.8936696050102</v>
      </c>
      <c r="J6318" s="0" t="n">
        <v>0</v>
      </c>
      <c r="K6318" s="0" t="n">
        <f aca="false">I6318*SUMIFS(syst_chauffage!$H$3:$H$27,syst_chauffage!$B$3:$B$27,D6318,syst_chauffage!$C$3:$C$27,E6318)</f>
        <v>93.004271067071</v>
      </c>
      <c r="L6318" s="12" t="n">
        <f aca="false">H6318*SUMIFS(syst_chauffage!$K$3:$K$27,syst_chauffage!$B$3:$B$27,D6318,syst_chauffage!$C$3:$C$27,E6318)</f>
        <v>1.85978533214234</v>
      </c>
      <c r="N6318" s="0" t="str">
        <f aca="false">A6318</f>
        <v>Commerce</v>
      </c>
      <c r="O6318" s="0" t="str">
        <f aca="false">B6318</f>
        <v>Process</v>
      </c>
      <c r="P6318" s="0" t="str">
        <f aca="false">C6318</f>
        <v>Petit process</v>
      </c>
      <c r="Q6318" s="0" t="str">
        <f aca="false">D6318</f>
        <v>Autre système centralisé performant</v>
      </c>
      <c r="R6318" s="0" t="str">
        <f aca="false">E6318</f>
        <v>Autres</v>
      </c>
      <c r="S6318" s="0" t="str">
        <f aca="false">F6318</f>
        <v>0324762101</v>
      </c>
      <c r="T6318" s="0" t="str">
        <f aca="false">G6318</f>
        <v>4</v>
      </c>
      <c r="U6318" s="0" t="n">
        <f aca="false">L6318</f>
        <v>1.85978533214234</v>
      </c>
      <c r="V6318" s="0" t="n">
        <f aca="false">K6318</f>
        <v>93.004271067071</v>
      </c>
      <c r="W6318" s="0" t="n">
        <f aca="false">J6318</f>
        <v>0</v>
      </c>
    </row>
    <row r="6319" customFormat="false" ht="12.8" hidden="false" customHeight="false" outlineLevel="0" collapsed="false">
      <c r="A6319" s="0" t="s">
        <v>74</v>
      </c>
      <c r="B6319" s="0" t="s">
        <v>850</v>
      </c>
      <c r="C6319" s="0" t="s">
        <v>876</v>
      </c>
      <c r="D6319" s="0" t="s">
        <v>51</v>
      </c>
      <c r="E6319" s="0" t="s">
        <v>58</v>
      </c>
      <c r="F6319" s="0" t="s">
        <v>884</v>
      </c>
      <c r="G6319" s="0" t="s">
        <v>1612</v>
      </c>
      <c r="H6319" s="0" t="n">
        <v>1.89559889470188</v>
      </c>
      <c r="I6319" s="0" t="n">
        <v>43.5045364859408</v>
      </c>
      <c r="J6319" s="0" t="n">
        <v>680</v>
      </c>
      <c r="K6319" s="0" t="n">
        <f aca="false">I6319*SUMIFS(syst_chauffage!$H$3:$H$27,syst_chauffage!$B$3:$B$27,D6319,syst_chauffage!$C$3:$C$27,E6319)</f>
        <v>92.8386594114807</v>
      </c>
      <c r="L6319" s="12" t="n">
        <f aca="false">H6319*SUMIFS(syst_chauffage!$K$3:$K$27,syst_chauffage!$B$3:$B$27,D6319,syst_chauffage!$C$3:$C$27,E6319)</f>
        <v>1.89559889470188</v>
      </c>
      <c r="N6319" s="0" t="str">
        <f aca="false">A6319</f>
        <v>Commerce</v>
      </c>
      <c r="O6319" s="0" t="str">
        <f aca="false">B6319</f>
        <v>Process</v>
      </c>
      <c r="P6319" s="0" t="str">
        <f aca="false">C6319</f>
        <v>Petit process</v>
      </c>
      <c r="Q6319" s="0" t="str">
        <f aca="false">D6319</f>
        <v>Autre système centralisé performant</v>
      </c>
      <c r="R6319" s="0" t="str">
        <f aca="false">E6319</f>
        <v>Urbain</v>
      </c>
      <c r="S6319" s="0" t="str">
        <f aca="false">F6319</f>
        <v>0324762106</v>
      </c>
      <c r="T6319" s="0" t="str">
        <f aca="false">G6319</f>
        <v>4</v>
      </c>
      <c r="U6319" s="0" t="n">
        <f aca="false">L6319</f>
        <v>1.89559889470188</v>
      </c>
      <c r="V6319" s="0" t="n">
        <f aca="false">K6319</f>
        <v>92.8386594114807</v>
      </c>
      <c r="W6319" s="0" t="n">
        <f aca="false">J6319</f>
        <v>680</v>
      </c>
    </row>
    <row r="6320" customFormat="false" ht="12.8" hidden="false" customHeight="false" outlineLevel="0" collapsed="false">
      <c r="A6320" s="0" t="s">
        <v>74</v>
      </c>
      <c r="B6320" s="0" t="s">
        <v>850</v>
      </c>
      <c r="C6320" s="0" t="s">
        <v>876</v>
      </c>
      <c r="D6320" s="0" t="s">
        <v>27</v>
      </c>
      <c r="E6320" s="0" t="s">
        <v>23</v>
      </c>
      <c r="F6320" s="0" t="s">
        <v>885</v>
      </c>
      <c r="G6320" s="0" t="s">
        <v>1612</v>
      </c>
      <c r="H6320" s="0" t="n">
        <v>0.74947052151688</v>
      </c>
      <c r="I6320" s="0" t="n">
        <v>30.8886153846153</v>
      </c>
      <c r="J6320" s="0" t="n">
        <v>504</v>
      </c>
      <c r="K6320" s="0" t="n">
        <f aca="false">I6320*SUMIFS(syst_chauffage!$H$3:$H$27,syst_chauffage!$B$3:$B$27,D6320,syst_chauffage!$C$3:$C$27,E6320)</f>
        <v>79.2108623583623</v>
      </c>
      <c r="L6320" s="12" t="n">
        <f aca="false">H6320*SUMIFS(syst_chauffage!$K$3:$K$27,syst_chauffage!$B$3:$B$27,D6320,syst_chauffage!$C$3:$C$27,E6320)</f>
        <v>0.74947052151688</v>
      </c>
      <c r="N6320" s="0" t="str">
        <f aca="false">A6320</f>
        <v>Commerce</v>
      </c>
      <c r="O6320" s="0" t="str">
        <f aca="false">B6320</f>
        <v>Process</v>
      </c>
      <c r="P6320" s="0" t="str">
        <f aca="false">C6320</f>
        <v>Petit process</v>
      </c>
      <c r="Q6320" s="0" t="str">
        <f aca="false">D6320</f>
        <v>Chaudière condensation fioul</v>
      </c>
      <c r="R6320" s="0" t="str">
        <f aca="false">E6320</f>
        <v>Fioul</v>
      </c>
      <c r="S6320" s="0" t="str">
        <f aca="false">F6320</f>
        <v>0324762303</v>
      </c>
      <c r="T6320" s="0" t="str">
        <f aca="false">G6320</f>
        <v>4</v>
      </c>
      <c r="U6320" s="0" t="n">
        <f aca="false">L6320</f>
        <v>0.74947052151688</v>
      </c>
      <c r="V6320" s="0" t="n">
        <f aca="false">K6320</f>
        <v>79.2108623583623</v>
      </c>
      <c r="W6320" s="0" t="n">
        <f aca="false">J6320</f>
        <v>504</v>
      </c>
    </row>
    <row r="6321" customFormat="false" ht="12.8" hidden="false" customHeight="false" outlineLevel="0" collapsed="false">
      <c r="A6321" s="0" t="s">
        <v>74</v>
      </c>
      <c r="B6321" s="0" t="s">
        <v>850</v>
      </c>
      <c r="C6321" s="0" t="s">
        <v>876</v>
      </c>
      <c r="D6321" s="0" t="s">
        <v>18</v>
      </c>
      <c r="E6321" s="0" t="s">
        <v>14</v>
      </c>
      <c r="F6321" s="0" t="s">
        <v>886</v>
      </c>
      <c r="G6321" s="0" t="s">
        <v>1612</v>
      </c>
      <c r="H6321" s="0" t="n">
        <v>0.977268354683153</v>
      </c>
      <c r="I6321" s="0" t="n">
        <v>30.8886153846153</v>
      </c>
      <c r="J6321" s="0" t="n">
        <v>504</v>
      </c>
      <c r="K6321" s="0" t="n">
        <f aca="false">I6321*SUMIFS(syst_chauffage!$H$3:$H$27,syst_chauffage!$B$3:$B$27,D6321,syst_chauffage!$C$3:$C$27,E6321)</f>
        <v>84.1692814255286</v>
      </c>
      <c r="L6321" s="12" t="n">
        <f aca="false">H6321*SUMIFS(syst_chauffage!$K$3:$K$27,syst_chauffage!$B$3:$B$27,D6321,syst_chauffage!$C$3:$C$27,E6321)</f>
        <v>0.949364304163943</v>
      </c>
      <c r="N6321" s="0" t="str">
        <f aca="false">A6321</f>
        <v>Commerce</v>
      </c>
      <c r="O6321" s="0" t="str">
        <f aca="false">B6321</f>
        <v>Process</v>
      </c>
      <c r="P6321" s="0" t="str">
        <f aca="false">C6321</f>
        <v>Petit process</v>
      </c>
      <c r="Q6321" s="0" t="str">
        <f aca="false">D6321</f>
        <v>Chaudière condensation gaz</v>
      </c>
      <c r="R6321" s="0" t="str">
        <f aca="false">E6321</f>
        <v>Gaz</v>
      </c>
      <c r="S6321" s="0" t="str">
        <f aca="false">F6321</f>
        <v>0324762404</v>
      </c>
      <c r="T6321" s="0" t="str">
        <f aca="false">G6321</f>
        <v>4</v>
      </c>
      <c r="U6321" s="0" t="n">
        <f aca="false">L6321</f>
        <v>0.949364304163943</v>
      </c>
      <c r="V6321" s="0" t="n">
        <f aca="false">K6321</f>
        <v>84.1692814255286</v>
      </c>
      <c r="W6321" s="0" t="n">
        <f aca="false">J6321</f>
        <v>504</v>
      </c>
    </row>
    <row r="6322" customFormat="false" ht="12.8" hidden="false" customHeight="false" outlineLevel="0" collapsed="false">
      <c r="A6322" s="0" t="s">
        <v>74</v>
      </c>
      <c r="B6322" s="0" t="s">
        <v>850</v>
      </c>
      <c r="C6322" s="0" t="s">
        <v>876</v>
      </c>
      <c r="D6322" s="0" t="s">
        <v>32</v>
      </c>
      <c r="E6322" s="0" t="s">
        <v>30</v>
      </c>
      <c r="F6322" s="0" t="s">
        <v>887</v>
      </c>
      <c r="G6322" s="0" t="s">
        <v>1612</v>
      </c>
      <c r="H6322" s="0" t="n">
        <v>1</v>
      </c>
      <c r="I6322" s="0" t="n">
        <v>12</v>
      </c>
      <c r="J6322" s="0" t="n">
        <v>0</v>
      </c>
      <c r="K6322" s="0" t="n">
        <f aca="false">I6322*SUMIFS(syst_chauffage!$H$3:$H$27,syst_chauffage!$B$3:$B$27,D6322,syst_chauffage!$C$3:$C$27,E6322)</f>
        <v>12</v>
      </c>
      <c r="L6322" s="12" t="n">
        <f aca="false">H6322*SUMIFS(syst_chauffage!$K$3:$K$27,syst_chauffage!$B$3:$B$27,D6322,syst_chauffage!$C$3:$C$27,E6322)</f>
        <v>1</v>
      </c>
      <c r="N6322" s="0" t="str">
        <f aca="false">A6322</f>
        <v>Commerce</v>
      </c>
      <c r="O6322" s="0" t="str">
        <f aca="false">B6322</f>
        <v>Process</v>
      </c>
      <c r="P6322" s="0" t="str">
        <f aca="false">C6322</f>
        <v>Petit process</v>
      </c>
      <c r="Q6322" s="0" t="str">
        <f aca="false">D6322</f>
        <v>Electrique direct performant</v>
      </c>
      <c r="R6322" s="0" t="str">
        <f aca="false">E6322</f>
        <v>Electricité</v>
      </c>
      <c r="S6322" s="0" t="str">
        <f aca="false">F6322</f>
        <v>0324762602</v>
      </c>
      <c r="T6322" s="0" t="str">
        <f aca="false">G6322</f>
        <v>4</v>
      </c>
      <c r="U6322" s="0" t="n">
        <f aca="false">L6322</f>
        <v>1</v>
      </c>
      <c r="V6322" s="0" t="n">
        <f aca="false">K6322</f>
        <v>12</v>
      </c>
      <c r="W6322" s="0" t="n">
        <f aca="false">J6322</f>
        <v>0</v>
      </c>
    </row>
    <row r="6323" customFormat="false" ht="12.8" hidden="false" customHeight="false" outlineLevel="0" collapsed="false">
      <c r="A6323" s="0" t="s">
        <v>74</v>
      </c>
      <c r="B6323" s="0" t="s">
        <v>850</v>
      </c>
      <c r="C6323" s="0" t="s">
        <v>876</v>
      </c>
      <c r="D6323" s="0" t="s">
        <v>38</v>
      </c>
      <c r="E6323" s="0" t="s">
        <v>30</v>
      </c>
      <c r="F6323" s="0" t="s">
        <v>888</v>
      </c>
      <c r="G6323" s="0" t="s">
        <v>1612</v>
      </c>
      <c r="H6323" s="0" t="n">
        <v>3.39795627906976</v>
      </c>
      <c r="I6323" s="0" t="n">
        <v>99.1494395917585</v>
      </c>
      <c r="J6323" s="0" t="n">
        <v>648</v>
      </c>
      <c r="K6323" s="0" t="n">
        <f aca="false">I6323*SUMIFS(syst_chauffage!$H$3:$H$27,syst_chauffage!$B$3:$B$27,D6323,syst_chauffage!$C$3:$C$27,E6323)</f>
        <v>100.219639009884</v>
      </c>
      <c r="L6323" s="12" t="n">
        <f aca="false">H6323*SUMIFS(syst_chauffage!$K$3:$K$27,syst_chauffage!$B$3:$B$27,D6323,syst_chauffage!$C$3:$C$27,E6323)</f>
        <v>3.03986496519792</v>
      </c>
      <c r="N6323" s="0" t="str">
        <f aca="false">A6323</f>
        <v>Commerce</v>
      </c>
      <c r="O6323" s="0" t="str">
        <f aca="false">B6323</f>
        <v>Process</v>
      </c>
      <c r="P6323" s="0" t="str">
        <f aca="false">C6323</f>
        <v>Petit process</v>
      </c>
      <c r="Q6323" s="0" t="str">
        <f aca="false">D6323</f>
        <v>PAC performant</v>
      </c>
      <c r="R6323" s="0" t="str">
        <f aca="false">E6323</f>
        <v>Electricité</v>
      </c>
      <c r="S6323" s="0" t="str">
        <f aca="false">F6323</f>
        <v>0324762902</v>
      </c>
      <c r="T6323" s="0" t="str">
        <f aca="false">G6323</f>
        <v>4</v>
      </c>
      <c r="U6323" s="0" t="n">
        <f aca="false">L6323</f>
        <v>3.03986496519792</v>
      </c>
      <c r="V6323" s="0" t="n">
        <f aca="false">K6323</f>
        <v>100.219639009884</v>
      </c>
      <c r="W6323" s="0" t="n">
        <f aca="false">J6323</f>
        <v>648</v>
      </c>
    </row>
    <row r="6324" customFormat="false" ht="12.8" hidden="false" customHeight="false" outlineLevel="0" collapsed="false">
      <c r="A6324" s="0" t="s">
        <v>75</v>
      </c>
      <c r="B6324" s="0" t="s">
        <v>889</v>
      </c>
      <c r="C6324" s="0" t="s">
        <v>890</v>
      </c>
      <c r="D6324" s="0" t="s">
        <v>19</v>
      </c>
      <c r="E6324" s="0" t="s">
        <v>57</v>
      </c>
      <c r="F6324" s="0" t="s">
        <v>891</v>
      </c>
      <c r="G6324" s="0" t="s">
        <v>1612</v>
      </c>
      <c r="H6324" s="0" t="n">
        <v>0.788852099964712</v>
      </c>
      <c r="I6324" s="0" t="n">
        <v>48.4172873363721</v>
      </c>
      <c r="J6324" s="0" t="n">
        <v>0</v>
      </c>
      <c r="K6324" s="0" t="n">
        <f aca="false">I6324*SUMIFS(syst_chauffage!$H$3:$H$27,syst_chauffage!$B$3:$B$27,D6324,syst_chauffage!$C$3:$C$27,E6324)</f>
        <v>67.4199432200001</v>
      </c>
      <c r="L6324" s="12" t="n">
        <f aca="false">H6324*SUMIFS(syst_chauffage!$K$3:$K$27,syst_chauffage!$B$3:$B$27,D6324,syst_chauffage!$C$3:$C$27,E6324)</f>
        <v>0.788852099964712</v>
      </c>
      <c r="N6324" s="0" t="str">
        <f aca="false">A6324</f>
        <v>Enseignement Recherche</v>
      </c>
      <c r="O6324" s="0" t="str">
        <f aca="false">B6324</f>
        <v>Enseignement primaire</v>
      </c>
      <c r="P6324" s="0" t="str">
        <f aca="false">C6324</f>
        <v>Cantine élémentaire</v>
      </c>
      <c r="Q6324" s="0" t="str">
        <f aca="false">D6324</f>
        <v>Autre système centralisé</v>
      </c>
      <c r="R6324" s="0" t="str">
        <f aca="false">E6324</f>
        <v>Autres</v>
      </c>
      <c r="S6324" s="0" t="str">
        <f aca="false">F6324</f>
        <v>0409030101</v>
      </c>
      <c r="T6324" s="0" t="str">
        <f aca="false">G6324</f>
        <v>4</v>
      </c>
      <c r="U6324" s="0" t="n">
        <f aca="false">L6324</f>
        <v>0.788852099964712</v>
      </c>
      <c r="V6324" s="0" t="n">
        <f aca="false">K6324</f>
        <v>67.4199432200001</v>
      </c>
      <c r="W6324" s="0" t="n">
        <f aca="false">J6324</f>
        <v>0</v>
      </c>
    </row>
    <row r="6325" customFormat="false" ht="12.8" hidden="false" customHeight="false" outlineLevel="0" collapsed="false">
      <c r="A6325" s="0" t="s">
        <v>75</v>
      </c>
      <c r="B6325" s="0" t="s">
        <v>889</v>
      </c>
      <c r="C6325" s="0" t="s">
        <v>890</v>
      </c>
      <c r="D6325" s="0" t="s">
        <v>19</v>
      </c>
      <c r="E6325" s="0" t="s">
        <v>58</v>
      </c>
      <c r="F6325" s="0" t="s">
        <v>892</v>
      </c>
      <c r="G6325" s="0" t="s">
        <v>1612</v>
      </c>
      <c r="H6325" s="0" t="n">
        <v>0.940526734644275</v>
      </c>
      <c r="I6325" s="0" t="n">
        <v>48.7913337852317</v>
      </c>
      <c r="J6325" s="0" t="n">
        <v>680</v>
      </c>
      <c r="K6325" s="0" t="n">
        <f aca="false">I6325*SUMIFS(syst_chauffage!$H$3:$H$27,syst_chauffage!$B$3:$B$27,D6325,syst_chauffage!$C$3:$C$27,E6325)</f>
        <v>80.2592845123061</v>
      </c>
      <c r="L6325" s="12" t="n">
        <f aca="false">H6325*SUMIFS(syst_chauffage!$K$3:$K$27,syst_chauffage!$B$3:$B$27,D6325,syst_chauffage!$C$3:$C$27,E6325)</f>
        <v>0.940526734644275</v>
      </c>
      <c r="N6325" s="0" t="str">
        <f aca="false">A6325</f>
        <v>Enseignement Recherche</v>
      </c>
      <c r="O6325" s="0" t="str">
        <f aca="false">B6325</f>
        <v>Enseignement primaire</v>
      </c>
      <c r="P6325" s="0" t="str">
        <f aca="false">C6325</f>
        <v>Cantine élémentaire</v>
      </c>
      <c r="Q6325" s="0" t="str">
        <f aca="false">D6325</f>
        <v>Autre système centralisé</v>
      </c>
      <c r="R6325" s="0" t="str">
        <f aca="false">E6325</f>
        <v>Urbain</v>
      </c>
      <c r="S6325" s="0" t="str">
        <f aca="false">F6325</f>
        <v>0409030106</v>
      </c>
      <c r="T6325" s="0" t="str">
        <f aca="false">G6325</f>
        <v>4</v>
      </c>
      <c r="U6325" s="0" t="n">
        <f aca="false">L6325</f>
        <v>0.940526734644275</v>
      </c>
      <c r="V6325" s="0" t="n">
        <f aca="false">K6325</f>
        <v>80.2592845123061</v>
      </c>
      <c r="W6325" s="0" t="n">
        <f aca="false">J6325</f>
        <v>680</v>
      </c>
    </row>
    <row r="6326" customFormat="false" ht="12.8" hidden="false" customHeight="false" outlineLevel="0" collapsed="false">
      <c r="A6326" s="0" t="s">
        <v>75</v>
      </c>
      <c r="B6326" s="0" t="s">
        <v>889</v>
      </c>
      <c r="C6326" s="0" t="s">
        <v>890</v>
      </c>
      <c r="D6326" s="0" t="s">
        <v>22</v>
      </c>
      <c r="E6326" s="0" t="s">
        <v>23</v>
      </c>
      <c r="F6326" s="0" t="s">
        <v>893</v>
      </c>
      <c r="G6326" s="0" t="s">
        <v>1612</v>
      </c>
      <c r="H6326" s="0" t="n">
        <v>0.599580441110708</v>
      </c>
      <c r="I6326" s="0" t="n">
        <v>30.5644991525639</v>
      </c>
      <c r="J6326" s="0" t="n">
        <v>0</v>
      </c>
      <c r="K6326" s="0" t="n">
        <f aca="false">I6326*SUMIFS(syst_chauffage!$H$3:$H$27,syst_chauffage!$B$3:$B$27,D6326,syst_chauffage!$C$3:$C$27,E6326)</f>
        <v>53.8247709602981</v>
      </c>
      <c r="L6326" s="12" t="n">
        <f aca="false">H6326*SUMIFS(syst_chauffage!$K$3:$K$27,syst_chauffage!$B$3:$B$27,D6326,syst_chauffage!$C$3:$C$27,E6326)</f>
        <v>0.599580441110708</v>
      </c>
      <c r="N6326" s="0" t="str">
        <f aca="false">A6326</f>
        <v>Enseignement Recherche</v>
      </c>
      <c r="O6326" s="0" t="str">
        <f aca="false">B6326</f>
        <v>Enseignement primaire</v>
      </c>
      <c r="P6326" s="0" t="str">
        <f aca="false">C6326</f>
        <v>Cantine élémentaire</v>
      </c>
      <c r="Q6326" s="0" t="str">
        <f aca="false">D6326</f>
        <v>Chaudière fioul</v>
      </c>
      <c r="R6326" s="0" t="str">
        <f aca="false">E6326</f>
        <v>Fioul</v>
      </c>
      <c r="S6326" s="0" t="str">
        <f aca="false">F6326</f>
        <v>0409030303</v>
      </c>
      <c r="T6326" s="0" t="str">
        <f aca="false">G6326</f>
        <v>4</v>
      </c>
      <c r="U6326" s="0" t="n">
        <f aca="false">L6326</f>
        <v>0.599580441110708</v>
      </c>
      <c r="V6326" s="0" t="n">
        <f aca="false">K6326</f>
        <v>53.8247709602981</v>
      </c>
      <c r="W6326" s="0" t="n">
        <f aca="false">J6326</f>
        <v>0</v>
      </c>
    </row>
    <row r="6327" customFormat="false" ht="12.8" hidden="false" customHeight="false" outlineLevel="0" collapsed="false">
      <c r="A6327" s="0" t="s">
        <v>75</v>
      </c>
      <c r="B6327" s="0" t="s">
        <v>889</v>
      </c>
      <c r="C6327" s="0" t="s">
        <v>890</v>
      </c>
      <c r="D6327" s="0" t="s">
        <v>13</v>
      </c>
      <c r="E6327" s="0" t="s">
        <v>14</v>
      </c>
      <c r="F6327" s="0" t="s">
        <v>894</v>
      </c>
      <c r="G6327" s="0" t="s">
        <v>1612</v>
      </c>
      <c r="H6327" s="0" t="n">
        <v>0.897758035357945</v>
      </c>
      <c r="I6327" s="0" t="n">
        <v>22.3108825844694</v>
      </c>
      <c r="J6327" s="0" t="n">
        <v>224</v>
      </c>
      <c r="K6327" s="0" t="n">
        <f aca="false">I6327*SUMIFS(syst_chauffage!$H$3:$H$27,syst_chauffage!$B$3:$B$27,D6327,syst_chauffage!$C$3:$C$27,E6327)</f>
        <v>45.0588741105916</v>
      </c>
      <c r="L6327" s="12" t="n">
        <f aca="false">H6327*SUMIFS(syst_chauffage!$K$3:$K$27,syst_chauffage!$B$3:$B$27,D6327,syst_chauffage!$C$3:$C$27,E6327)</f>
        <v>0.897758035357945</v>
      </c>
      <c r="N6327" s="0" t="str">
        <f aca="false">A6327</f>
        <v>Enseignement Recherche</v>
      </c>
      <c r="O6327" s="0" t="str">
        <f aca="false">B6327</f>
        <v>Enseignement primaire</v>
      </c>
      <c r="P6327" s="0" t="str">
        <f aca="false">C6327</f>
        <v>Cantine élémentaire</v>
      </c>
      <c r="Q6327" s="0" t="str">
        <f aca="false">D6327</f>
        <v>Chaudière gaz</v>
      </c>
      <c r="R6327" s="0" t="str">
        <f aca="false">E6327</f>
        <v>Gaz</v>
      </c>
      <c r="S6327" s="0" t="str">
        <f aca="false">F6327</f>
        <v>0409030404</v>
      </c>
      <c r="T6327" s="0" t="str">
        <f aca="false">G6327</f>
        <v>4</v>
      </c>
      <c r="U6327" s="0" t="n">
        <f aca="false">L6327</f>
        <v>0.897758035357945</v>
      </c>
      <c r="V6327" s="0" t="n">
        <f aca="false">K6327</f>
        <v>45.0588741105916</v>
      </c>
      <c r="W6327" s="0" t="n">
        <f aca="false">J6327</f>
        <v>224</v>
      </c>
    </row>
    <row r="6328" customFormat="false" ht="12.8" hidden="false" customHeight="false" outlineLevel="0" collapsed="false">
      <c r="A6328" s="0" t="s">
        <v>75</v>
      </c>
      <c r="B6328" s="0" t="s">
        <v>889</v>
      </c>
      <c r="C6328" s="0" t="s">
        <v>890</v>
      </c>
      <c r="D6328" s="0" t="s">
        <v>29</v>
      </c>
      <c r="E6328" s="0" t="s">
        <v>30</v>
      </c>
      <c r="F6328" s="0" t="s">
        <v>895</v>
      </c>
      <c r="G6328" s="0" t="s">
        <v>1612</v>
      </c>
      <c r="H6328" s="0" t="n">
        <v>0.92</v>
      </c>
      <c r="I6328" s="0" t="n">
        <v>10.4</v>
      </c>
      <c r="J6328" s="0" t="n">
        <v>0</v>
      </c>
      <c r="K6328" s="0" t="n">
        <f aca="false">I6328*SUMIFS(syst_chauffage!$H$3:$H$27,syst_chauffage!$B$3:$B$27,D6328,syst_chauffage!$C$3:$C$27,E6328)</f>
        <v>3</v>
      </c>
      <c r="L6328" s="12" t="n">
        <f aca="false">H6328*SUMIFS(syst_chauffage!$K$3:$K$27,syst_chauffage!$B$3:$B$27,D6328,syst_chauffage!$C$3:$C$27,E6328)</f>
        <v>0.92</v>
      </c>
      <c r="N6328" s="0" t="str">
        <f aca="false">A6328</f>
        <v>Enseignement Recherche</v>
      </c>
      <c r="O6328" s="0" t="str">
        <f aca="false">B6328</f>
        <v>Enseignement primaire</v>
      </c>
      <c r="P6328" s="0" t="str">
        <f aca="false">C6328</f>
        <v>Cantine élémentaire</v>
      </c>
      <c r="Q6328" s="0" t="str">
        <f aca="false">D6328</f>
        <v>Electrique direct</v>
      </c>
      <c r="R6328" s="0" t="str">
        <f aca="false">E6328</f>
        <v>Electricité</v>
      </c>
      <c r="S6328" s="0" t="str">
        <f aca="false">F6328</f>
        <v>0409030602</v>
      </c>
      <c r="T6328" s="0" t="str">
        <f aca="false">G6328</f>
        <v>4</v>
      </c>
      <c r="U6328" s="0" t="n">
        <f aca="false">L6328</f>
        <v>0.92</v>
      </c>
      <c r="V6328" s="0" t="n">
        <f aca="false">K6328</f>
        <v>3</v>
      </c>
      <c r="W6328" s="0" t="n">
        <f aca="false">J6328</f>
        <v>0</v>
      </c>
    </row>
    <row r="6329" customFormat="false" ht="12.8" hidden="false" customHeight="false" outlineLevel="0" collapsed="false">
      <c r="A6329" s="0" t="s">
        <v>75</v>
      </c>
      <c r="B6329" s="0" t="s">
        <v>889</v>
      </c>
      <c r="C6329" s="0" t="s">
        <v>890</v>
      </c>
      <c r="D6329" s="0" t="s">
        <v>36</v>
      </c>
      <c r="E6329" s="0" t="s">
        <v>30</v>
      </c>
      <c r="F6329" s="0" t="s">
        <v>896</v>
      </c>
      <c r="G6329" s="0" t="s">
        <v>1612</v>
      </c>
      <c r="H6329" s="0" t="n">
        <v>2.89517134883721</v>
      </c>
      <c r="I6329" s="0" t="n">
        <v>134.402745770786</v>
      </c>
      <c r="J6329" s="0" t="n">
        <v>603</v>
      </c>
      <c r="K6329" s="0" t="n">
        <f aca="false">I6329*SUMIFS(syst_chauffage!$H$3:$H$27,syst_chauffage!$B$3:$B$27,D6329,syst_chauffage!$C$3:$C$27,E6329)</f>
        <v>83.1493476652983</v>
      </c>
      <c r="L6329" s="12" t="n">
        <f aca="false">H6329*SUMIFS(syst_chauffage!$K$3:$K$27,syst_chauffage!$B$3:$B$27,D6329,syst_chauffage!$C$3:$C$27,E6329)</f>
        <v>2.4324955428598</v>
      </c>
      <c r="N6329" s="0" t="str">
        <f aca="false">A6329</f>
        <v>Enseignement Recherche</v>
      </c>
      <c r="O6329" s="0" t="str">
        <f aca="false">B6329</f>
        <v>Enseignement primaire</v>
      </c>
      <c r="P6329" s="0" t="str">
        <f aca="false">C6329</f>
        <v>Cantine élémentaire</v>
      </c>
      <c r="Q6329" s="0" t="str">
        <f aca="false">D6329</f>
        <v>PAC</v>
      </c>
      <c r="R6329" s="0" t="str">
        <f aca="false">E6329</f>
        <v>Electricité</v>
      </c>
      <c r="S6329" s="0" t="str">
        <f aca="false">F6329</f>
        <v>0409030902</v>
      </c>
      <c r="T6329" s="0" t="str">
        <f aca="false">G6329</f>
        <v>4</v>
      </c>
      <c r="U6329" s="0" t="n">
        <f aca="false">L6329</f>
        <v>2.4324955428598</v>
      </c>
      <c r="V6329" s="0" t="n">
        <f aca="false">K6329</f>
        <v>83.1493476652983</v>
      </c>
      <c r="W6329" s="0" t="n">
        <f aca="false">J6329</f>
        <v>603</v>
      </c>
    </row>
    <row r="6330" customFormat="false" ht="12.8" hidden="false" customHeight="false" outlineLevel="0" collapsed="false">
      <c r="A6330" s="0" t="s">
        <v>75</v>
      </c>
      <c r="B6330" s="0" t="s">
        <v>889</v>
      </c>
      <c r="C6330" s="0" t="s">
        <v>890</v>
      </c>
      <c r="D6330" s="0" t="s">
        <v>51</v>
      </c>
      <c r="E6330" s="0" t="s">
        <v>57</v>
      </c>
      <c r="F6330" s="0" t="s">
        <v>897</v>
      </c>
      <c r="G6330" s="0" t="s">
        <v>1612</v>
      </c>
      <c r="H6330" s="0" t="n">
        <v>0.910213961497744</v>
      </c>
      <c r="I6330" s="0" t="n">
        <v>57.6396277813953</v>
      </c>
      <c r="J6330" s="0" t="n">
        <v>0</v>
      </c>
      <c r="K6330" s="0" t="n">
        <f aca="false">I6330*SUMIFS(syst_chauffage!$H$3:$H$27,syst_chauffage!$B$3:$B$27,D6330,syst_chauffage!$C$3:$C$27,E6330)</f>
        <v>122.129947544282</v>
      </c>
      <c r="L6330" s="12" t="n">
        <f aca="false">H6330*SUMIFS(syst_chauffage!$K$3:$K$27,syst_chauffage!$B$3:$B$27,D6330,syst_chauffage!$C$3:$C$27,E6330)</f>
        <v>0.910213961497744</v>
      </c>
      <c r="N6330" s="0" t="str">
        <f aca="false">A6330</f>
        <v>Enseignement Recherche</v>
      </c>
      <c r="O6330" s="0" t="str">
        <f aca="false">B6330</f>
        <v>Enseignement primaire</v>
      </c>
      <c r="P6330" s="0" t="str">
        <f aca="false">C6330</f>
        <v>Cantine élémentaire</v>
      </c>
      <c r="Q6330" s="0" t="str">
        <f aca="false">D6330</f>
        <v>Autre système centralisé performant</v>
      </c>
      <c r="R6330" s="0" t="str">
        <f aca="false">E6330</f>
        <v>Autres</v>
      </c>
      <c r="S6330" s="0" t="str">
        <f aca="false">F6330</f>
        <v>0409032101</v>
      </c>
      <c r="T6330" s="0" t="str">
        <f aca="false">G6330</f>
        <v>4</v>
      </c>
      <c r="U6330" s="0" t="n">
        <f aca="false">L6330</f>
        <v>0.910213961497744</v>
      </c>
      <c r="V6330" s="0" t="n">
        <f aca="false">K6330</f>
        <v>122.129947544282</v>
      </c>
      <c r="W6330" s="0" t="n">
        <f aca="false">J6330</f>
        <v>0</v>
      </c>
    </row>
    <row r="6331" customFormat="false" ht="12.8" hidden="false" customHeight="false" outlineLevel="0" collapsed="false">
      <c r="A6331" s="0" t="s">
        <v>75</v>
      </c>
      <c r="B6331" s="0" t="s">
        <v>889</v>
      </c>
      <c r="C6331" s="0" t="s">
        <v>890</v>
      </c>
      <c r="D6331" s="0" t="s">
        <v>51</v>
      </c>
      <c r="E6331" s="0" t="s">
        <v>58</v>
      </c>
      <c r="F6331" s="0" t="s">
        <v>898</v>
      </c>
      <c r="G6331" s="0" t="s">
        <v>1612</v>
      </c>
      <c r="H6331" s="0" t="n">
        <v>1.08522315535878</v>
      </c>
      <c r="I6331" s="0" t="n">
        <v>58.0849211728948</v>
      </c>
      <c r="J6331" s="0" t="n">
        <v>680</v>
      </c>
      <c r="K6331" s="0" t="n">
        <f aca="false">I6331*SUMIFS(syst_chauffage!$H$3:$H$27,syst_chauffage!$B$3:$B$27,D6331,syst_chauffage!$C$3:$C$27,E6331)</f>
        <v>123.953193144714</v>
      </c>
      <c r="L6331" s="12" t="n">
        <f aca="false">H6331*SUMIFS(syst_chauffage!$K$3:$K$27,syst_chauffage!$B$3:$B$27,D6331,syst_chauffage!$C$3:$C$27,E6331)</f>
        <v>1.08522315535878</v>
      </c>
      <c r="N6331" s="0" t="str">
        <f aca="false">A6331</f>
        <v>Enseignement Recherche</v>
      </c>
      <c r="O6331" s="0" t="str">
        <f aca="false">B6331</f>
        <v>Enseignement primaire</v>
      </c>
      <c r="P6331" s="0" t="str">
        <f aca="false">C6331</f>
        <v>Cantine élémentaire</v>
      </c>
      <c r="Q6331" s="0" t="str">
        <f aca="false">D6331</f>
        <v>Autre système centralisé performant</v>
      </c>
      <c r="R6331" s="0" t="str">
        <f aca="false">E6331</f>
        <v>Urbain</v>
      </c>
      <c r="S6331" s="0" t="str">
        <f aca="false">F6331</f>
        <v>0409032106</v>
      </c>
      <c r="T6331" s="0" t="str">
        <f aca="false">G6331</f>
        <v>4</v>
      </c>
      <c r="U6331" s="0" t="n">
        <f aca="false">L6331</f>
        <v>1.08522315535878</v>
      </c>
      <c r="V6331" s="0" t="n">
        <f aca="false">K6331</f>
        <v>123.953193144714</v>
      </c>
      <c r="W6331" s="0" t="n">
        <f aca="false">J6331</f>
        <v>680</v>
      </c>
    </row>
    <row r="6332" customFormat="false" ht="12.8" hidden="false" customHeight="false" outlineLevel="0" collapsed="false">
      <c r="A6332" s="0" t="s">
        <v>75</v>
      </c>
      <c r="B6332" s="0" t="s">
        <v>889</v>
      </c>
      <c r="C6332" s="0" t="s">
        <v>890</v>
      </c>
      <c r="D6332" s="0" t="s">
        <v>27</v>
      </c>
      <c r="E6332" s="0" t="s">
        <v>23</v>
      </c>
      <c r="F6332" s="0" t="s">
        <v>899</v>
      </c>
      <c r="G6332" s="0" t="s">
        <v>1612</v>
      </c>
      <c r="H6332" s="0" t="n">
        <v>0.760672811892987</v>
      </c>
      <c r="I6332" s="0" t="n">
        <v>36.3863085149571</v>
      </c>
      <c r="J6332" s="0" t="n">
        <v>504</v>
      </c>
      <c r="K6332" s="0" t="n">
        <f aca="false">I6332*SUMIFS(syst_chauffage!$H$3:$H$27,syst_chauffage!$B$3:$B$27,D6332,syst_chauffage!$C$3:$C$27,E6332)</f>
        <v>93.3091638980589</v>
      </c>
      <c r="L6332" s="12" t="n">
        <f aca="false">H6332*SUMIFS(syst_chauffage!$K$3:$K$27,syst_chauffage!$B$3:$B$27,D6332,syst_chauffage!$C$3:$C$27,E6332)</f>
        <v>0.760672811892987</v>
      </c>
      <c r="N6332" s="0" t="str">
        <f aca="false">A6332</f>
        <v>Enseignement Recherche</v>
      </c>
      <c r="O6332" s="0" t="str">
        <f aca="false">B6332</f>
        <v>Enseignement primaire</v>
      </c>
      <c r="P6332" s="0" t="str">
        <f aca="false">C6332</f>
        <v>Cantine élémentaire</v>
      </c>
      <c r="Q6332" s="0" t="str">
        <f aca="false">D6332</f>
        <v>Chaudière condensation fioul</v>
      </c>
      <c r="R6332" s="0" t="str">
        <f aca="false">E6332</f>
        <v>Fioul</v>
      </c>
      <c r="S6332" s="0" t="str">
        <f aca="false">F6332</f>
        <v>0409032303</v>
      </c>
      <c r="T6332" s="0" t="str">
        <f aca="false">G6332</f>
        <v>4</v>
      </c>
      <c r="U6332" s="0" t="n">
        <f aca="false">L6332</f>
        <v>0.760672811892987</v>
      </c>
      <c r="V6332" s="0" t="n">
        <f aca="false">K6332</f>
        <v>93.3091638980589</v>
      </c>
      <c r="W6332" s="0" t="n">
        <f aca="false">J6332</f>
        <v>504</v>
      </c>
    </row>
    <row r="6333" customFormat="false" ht="12.8" hidden="false" customHeight="false" outlineLevel="0" collapsed="false">
      <c r="A6333" s="0" t="s">
        <v>75</v>
      </c>
      <c r="B6333" s="0" t="s">
        <v>889</v>
      </c>
      <c r="C6333" s="0" t="s">
        <v>890</v>
      </c>
      <c r="D6333" s="0" t="s">
        <v>18</v>
      </c>
      <c r="E6333" s="0" t="s">
        <v>14</v>
      </c>
      <c r="F6333" s="0" t="s">
        <v>900</v>
      </c>
      <c r="G6333" s="0" t="s">
        <v>1612</v>
      </c>
      <c r="H6333" s="0" t="n">
        <v>0.987070626323076</v>
      </c>
      <c r="I6333" s="0" t="n">
        <v>26.5605745053206</v>
      </c>
      <c r="J6333" s="0" t="n">
        <v>504</v>
      </c>
      <c r="K6333" s="0" t="n">
        <f aca="false">I6333*SUMIFS(syst_chauffage!$H$3:$H$27,syst_chauffage!$B$3:$B$27,D6333,syst_chauffage!$C$3:$C$27,E6333)</f>
        <v>72.3756776574559</v>
      </c>
      <c r="L6333" s="12" t="n">
        <f aca="false">H6333*SUMIFS(syst_chauffage!$K$3:$K$27,syst_chauffage!$B$3:$B$27,D6333,syst_chauffage!$C$3:$C$27,E6333)</f>
        <v>0.958886690466607</v>
      </c>
      <c r="N6333" s="0" t="str">
        <f aca="false">A6333</f>
        <v>Enseignement Recherche</v>
      </c>
      <c r="O6333" s="0" t="str">
        <f aca="false">B6333</f>
        <v>Enseignement primaire</v>
      </c>
      <c r="P6333" s="0" t="str">
        <f aca="false">C6333</f>
        <v>Cantine élémentaire</v>
      </c>
      <c r="Q6333" s="0" t="str">
        <f aca="false">D6333</f>
        <v>Chaudière condensation gaz</v>
      </c>
      <c r="R6333" s="0" t="str">
        <f aca="false">E6333</f>
        <v>Gaz</v>
      </c>
      <c r="S6333" s="0" t="str">
        <f aca="false">F6333</f>
        <v>0409032404</v>
      </c>
      <c r="T6333" s="0" t="str">
        <f aca="false">G6333</f>
        <v>4</v>
      </c>
      <c r="U6333" s="0" t="n">
        <f aca="false">L6333</f>
        <v>0.958886690466607</v>
      </c>
      <c r="V6333" s="0" t="n">
        <f aca="false">K6333</f>
        <v>72.3756776574559</v>
      </c>
      <c r="W6333" s="0" t="n">
        <f aca="false">J6333</f>
        <v>504</v>
      </c>
    </row>
    <row r="6334" customFormat="false" ht="12.8" hidden="false" customHeight="false" outlineLevel="0" collapsed="false">
      <c r="A6334" s="0" t="s">
        <v>75</v>
      </c>
      <c r="B6334" s="0" t="s">
        <v>889</v>
      </c>
      <c r="C6334" s="0" t="s">
        <v>890</v>
      </c>
      <c r="D6334" s="0" t="s">
        <v>32</v>
      </c>
      <c r="E6334" s="0" t="s">
        <v>30</v>
      </c>
      <c r="F6334" s="0" t="s">
        <v>901</v>
      </c>
      <c r="G6334" s="0" t="s">
        <v>1612</v>
      </c>
      <c r="H6334" s="0" t="n">
        <v>1</v>
      </c>
      <c r="I6334" s="0" t="n">
        <v>12</v>
      </c>
      <c r="J6334" s="0" t="n">
        <v>0</v>
      </c>
      <c r="K6334" s="0" t="n">
        <f aca="false">I6334*SUMIFS(syst_chauffage!$H$3:$H$27,syst_chauffage!$B$3:$B$27,D6334,syst_chauffage!$C$3:$C$27,E6334)</f>
        <v>12</v>
      </c>
      <c r="L6334" s="12" t="n">
        <f aca="false">H6334*SUMIFS(syst_chauffage!$K$3:$K$27,syst_chauffage!$B$3:$B$27,D6334,syst_chauffage!$C$3:$C$27,E6334)</f>
        <v>1</v>
      </c>
      <c r="N6334" s="0" t="str">
        <f aca="false">A6334</f>
        <v>Enseignement Recherche</v>
      </c>
      <c r="O6334" s="0" t="str">
        <f aca="false">B6334</f>
        <v>Enseignement primaire</v>
      </c>
      <c r="P6334" s="0" t="str">
        <f aca="false">C6334</f>
        <v>Cantine élémentaire</v>
      </c>
      <c r="Q6334" s="0" t="str">
        <f aca="false">D6334</f>
        <v>Electrique direct performant</v>
      </c>
      <c r="R6334" s="0" t="str">
        <f aca="false">E6334</f>
        <v>Electricité</v>
      </c>
      <c r="S6334" s="0" t="str">
        <f aca="false">F6334</f>
        <v>0409032602</v>
      </c>
      <c r="T6334" s="0" t="str">
        <f aca="false">G6334</f>
        <v>4</v>
      </c>
      <c r="U6334" s="0" t="n">
        <f aca="false">L6334</f>
        <v>1</v>
      </c>
      <c r="V6334" s="0" t="n">
        <f aca="false">K6334</f>
        <v>12</v>
      </c>
      <c r="W6334" s="0" t="n">
        <f aca="false">J6334</f>
        <v>0</v>
      </c>
    </row>
    <row r="6335" customFormat="false" ht="12.8" hidden="false" customHeight="false" outlineLevel="0" collapsed="false">
      <c r="A6335" s="0" t="s">
        <v>75</v>
      </c>
      <c r="B6335" s="0" t="s">
        <v>889</v>
      </c>
      <c r="C6335" s="0" t="s">
        <v>890</v>
      </c>
      <c r="D6335" s="0" t="s">
        <v>38</v>
      </c>
      <c r="E6335" s="0" t="s">
        <v>30</v>
      </c>
      <c r="F6335" s="0" t="s">
        <v>902</v>
      </c>
      <c r="G6335" s="0" t="s">
        <v>1612</v>
      </c>
      <c r="H6335" s="0" t="n">
        <v>3.34058232558139</v>
      </c>
      <c r="I6335" s="0" t="n">
        <v>160.003268774745</v>
      </c>
      <c r="J6335" s="0" t="n">
        <v>648</v>
      </c>
      <c r="K6335" s="0" t="n">
        <f aca="false">I6335*SUMIFS(syst_chauffage!$H$3:$H$27,syst_chauffage!$B$3:$B$27,D6335,syst_chauffage!$C$3:$C$27,E6335)</f>
        <v>161.730312375253</v>
      </c>
      <c r="L6335" s="12" t="n">
        <f aca="false">H6335*SUMIFS(syst_chauffage!$K$3:$K$27,syst_chauffage!$B$3:$B$27,D6335,syst_chauffage!$C$3:$C$27,E6335)</f>
        <v>2.98853732681761</v>
      </c>
      <c r="N6335" s="0" t="str">
        <f aca="false">A6335</f>
        <v>Enseignement Recherche</v>
      </c>
      <c r="O6335" s="0" t="str">
        <f aca="false">B6335</f>
        <v>Enseignement primaire</v>
      </c>
      <c r="P6335" s="0" t="str">
        <f aca="false">C6335</f>
        <v>Cantine élémentaire</v>
      </c>
      <c r="Q6335" s="0" t="str">
        <f aca="false">D6335</f>
        <v>PAC performant</v>
      </c>
      <c r="R6335" s="0" t="str">
        <f aca="false">E6335</f>
        <v>Electricité</v>
      </c>
      <c r="S6335" s="0" t="str">
        <f aca="false">F6335</f>
        <v>0409032902</v>
      </c>
      <c r="T6335" s="0" t="str">
        <f aca="false">G6335</f>
        <v>4</v>
      </c>
      <c r="U6335" s="0" t="n">
        <f aca="false">L6335</f>
        <v>2.98853732681761</v>
      </c>
      <c r="V6335" s="0" t="n">
        <f aca="false">K6335</f>
        <v>161.730312375253</v>
      </c>
      <c r="W6335" s="0" t="n">
        <f aca="false">J6335</f>
        <v>648</v>
      </c>
    </row>
    <row r="6336" customFormat="false" ht="12.8" hidden="false" customHeight="false" outlineLevel="0" collapsed="false">
      <c r="A6336" s="0" t="s">
        <v>75</v>
      </c>
      <c r="B6336" s="0" t="s">
        <v>889</v>
      </c>
      <c r="C6336" s="0" t="s">
        <v>903</v>
      </c>
      <c r="D6336" s="0" t="s">
        <v>19</v>
      </c>
      <c r="E6336" s="0" t="s">
        <v>57</v>
      </c>
      <c r="F6336" s="0" t="s">
        <v>904</v>
      </c>
      <c r="G6336" s="0" t="s">
        <v>1612</v>
      </c>
      <c r="H6336" s="0" t="n">
        <v>0.8079765356321</v>
      </c>
      <c r="I6336" s="0" t="n">
        <v>52.0639351468634</v>
      </c>
      <c r="J6336" s="0" t="n">
        <v>0</v>
      </c>
      <c r="K6336" s="0" t="n">
        <f aca="false">I6336*SUMIFS(syst_chauffage!$H$3:$H$27,syst_chauffage!$B$3:$B$27,D6336,syst_chauffage!$C$3:$C$27,E6336)</f>
        <v>72.4978152333289</v>
      </c>
      <c r="L6336" s="12" t="n">
        <f aca="false">H6336*SUMIFS(syst_chauffage!$K$3:$K$27,syst_chauffage!$B$3:$B$27,D6336,syst_chauffage!$C$3:$C$27,E6336)</f>
        <v>0.8079765356321</v>
      </c>
      <c r="N6336" s="0" t="str">
        <f aca="false">A6336</f>
        <v>Enseignement Recherche</v>
      </c>
      <c r="O6336" s="0" t="str">
        <f aca="false">B6336</f>
        <v>Enseignement primaire</v>
      </c>
      <c r="P6336" s="0" t="str">
        <f aca="false">C6336</f>
        <v>Cantine préélémentaire</v>
      </c>
      <c r="Q6336" s="0" t="str">
        <f aca="false">D6336</f>
        <v>Autre système centralisé</v>
      </c>
      <c r="R6336" s="0" t="str">
        <f aca="false">E6336</f>
        <v>Autres</v>
      </c>
      <c r="S6336" s="0" t="str">
        <f aca="false">F6336</f>
        <v>0409060101</v>
      </c>
      <c r="T6336" s="0" t="str">
        <f aca="false">G6336</f>
        <v>4</v>
      </c>
      <c r="U6336" s="0" t="n">
        <f aca="false">L6336</f>
        <v>0.8079765356321</v>
      </c>
      <c r="V6336" s="0" t="n">
        <f aca="false">K6336</f>
        <v>72.4978152333289</v>
      </c>
      <c r="W6336" s="0" t="n">
        <f aca="false">J6336</f>
        <v>0</v>
      </c>
    </row>
    <row r="6337" customFormat="false" ht="12.8" hidden="false" customHeight="false" outlineLevel="0" collapsed="false">
      <c r="A6337" s="0" t="s">
        <v>75</v>
      </c>
      <c r="B6337" s="0" t="s">
        <v>889</v>
      </c>
      <c r="C6337" s="0" t="s">
        <v>903</v>
      </c>
      <c r="D6337" s="0" t="s">
        <v>19</v>
      </c>
      <c r="E6337" s="0" t="s">
        <v>58</v>
      </c>
      <c r="F6337" s="0" t="s">
        <v>905</v>
      </c>
      <c r="G6337" s="0" t="s">
        <v>1612</v>
      </c>
      <c r="H6337" s="0" t="n">
        <v>0.949773873897018</v>
      </c>
      <c r="I6337" s="0" t="n">
        <v>49.2901625858078</v>
      </c>
      <c r="J6337" s="0" t="n">
        <v>680</v>
      </c>
      <c r="K6337" s="0" t="n">
        <f aca="false">I6337*SUMIFS(syst_chauffage!$H$3:$H$27,syst_chauffage!$B$3:$B$27,D6337,syst_chauffage!$C$3:$C$27,E6337)</f>
        <v>81.0798327433629</v>
      </c>
      <c r="L6337" s="12" t="n">
        <f aca="false">H6337*SUMIFS(syst_chauffage!$K$3:$K$27,syst_chauffage!$B$3:$B$27,D6337,syst_chauffage!$C$3:$C$27,E6337)</f>
        <v>0.949773873897018</v>
      </c>
      <c r="N6337" s="0" t="str">
        <f aca="false">A6337</f>
        <v>Enseignement Recherche</v>
      </c>
      <c r="O6337" s="0" t="str">
        <f aca="false">B6337</f>
        <v>Enseignement primaire</v>
      </c>
      <c r="P6337" s="0" t="str">
        <f aca="false">C6337</f>
        <v>Cantine préélémentaire</v>
      </c>
      <c r="Q6337" s="0" t="str">
        <f aca="false">D6337</f>
        <v>Autre système centralisé</v>
      </c>
      <c r="R6337" s="0" t="str">
        <f aca="false">E6337</f>
        <v>Urbain</v>
      </c>
      <c r="S6337" s="0" t="str">
        <f aca="false">F6337</f>
        <v>0409060106</v>
      </c>
      <c r="T6337" s="0" t="str">
        <f aca="false">G6337</f>
        <v>4</v>
      </c>
      <c r="U6337" s="0" t="n">
        <f aca="false">L6337</f>
        <v>0.949773873897018</v>
      </c>
      <c r="V6337" s="0" t="n">
        <f aca="false">K6337</f>
        <v>81.0798327433629</v>
      </c>
      <c r="W6337" s="0" t="n">
        <f aca="false">J6337</f>
        <v>680</v>
      </c>
    </row>
    <row r="6338" customFormat="false" ht="12.8" hidden="false" customHeight="false" outlineLevel="0" collapsed="false">
      <c r="A6338" s="0" t="s">
        <v>75</v>
      </c>
      <c r="B6338" s="0" t="s">
        <v>889</v>
      </c>
      <c r="C6338" s="0" t="s">
        <v>903</v>
      </c>
      <c r="D6338" s="0" t="s">
        <v>22</v>
      </c>
      <c r="E6338" s="0" t="s">
        <v>23</v>
      </c>
      <c r="F6338" s="0" t="s">
        <v>906</v>
      </c>
      <c r="G6338" s="0" t="s">
        <v>1612</v>
      </c>
      <c r="H6338" s="0" t="n">
        <v>0.599575751786102</v>
      </c>
      <c r="I6338" s="0" t="n">
        <v>30.5004605637268</v>
      </c>
      <c r="J6338" s="0" t="n">
        <v>0</v>
      </c>
      <c r="K6338" s="0" t="n">
        <f aca="false">I6338*SUMIFS(syst_chauffage!$H$3:$H$27,syst_chauffage!$B$3:$B$27,D6338,syst_chauffage!$C$3:$C$27,E6338)</f>
        <v>53.711997563961</v>
      </c>
      <c r="L6338" s="12" t="n">
        <f aca="false">H6338*SUMIFS(syst_chauffage!$K$3:$K$27,syst_chauffage!$B$3:$B$27,D6338,syst_chauffage!$C$3:$C$27,E6338)</f>
        <v>0.599575751786102</v>
      </c>
      <c r="N6338" s="0" t="str">
        <f aca="false">A6338</f>
        <v>Enseignement Recherche</v>
      </c>
      <c r="O6338" s="0" t="str">
        <f aca="false">B6338</f>
        <v>Enseignement primaire</v>
      </c>
      <c r="P6338" s="0" t="str">
        <f aca="false">C6338</f>
        <v>Cantine préélémentaire</v>
      </c>
      <c r="Q6338" s="0" t="str">
        <f aca="false">D6338</f>
        <v>Chaudière fioul</v>
      </c>
      <c r="R6338" s="0" t="str">
        <f aca="false">E6338</f>
        <v>Fioul</v>
      </c>
      <c r="S6338" s="0" t="str">
        <f aca="false">F6338</f>
        <v>0409060303</v>
      </c>
      <c r="T6338" s="0" t="str">
        <f aca="false">G6338</f>
        <v>4</v>
      </c>
      <c r="U6338" s="0" t="n">
        <f aca="false">L6338</f>
        <v>0.599575751786102</v>
      </c>
      <c r="V6338" s="0" t="n">
        <f aca="false">K6338</f>
        <v>53.711997563961</v>
      </c>
      <c r="W6338" s="0" t="n">
        <f aca="false">J6338</f>
        <v>0</v>
      </c>
    </row>
    <row r="6339" customFormat="false" ht="12.8" hidden="false" customHeight="false" outlineLevel="0" collapsed="false">
      <c r="A6339" s="0" t="s">
        <v>75</v>
      </c>
      <c r="B6339" s="0" t="s">
        <v>889</v>
      </c>
      <c r="C6339" s="0" t="s">
        <v>903</v>
      </c>
      <c r="D6339" s="0" t="s">
        <v>13</v>
      </c>
      <c r="E6339" s="0" t="s">
        <v>14</v>
      </c>
      <c r="F6339" s="0" t="s">
        <v>907</v>
      </c>
      <c r="G6339" s="0" t="s">
        <v>1612</v>
      </c>
      <c r="H6339" s="0" t="n">
        <v>0.89773735137878</v>
      </c>
      <c r="I6339" s="0" t="n">
        <v>22.124739767207</v>
      </c>
      <c r="J6339" s="0" t="n">
        <v>224</v>
      </c>
      <c r="K6339" s="0" t="n">
        <f aca="false">I6339*SUMIFS(syst_chauffage!$H$3:$H$27,syst_chauffage!$B$3:$B$27,D6339,syst_chauffage!$C$3:$C$27,E6339)</f>
        <v>44.6829416149647</v>
      </c>
      <c r="L6339" s="12" t="n">
        <f aca="false">H6339*SUMIFS(syst_chauffage!$K$3:$K$27,syst_chauffage!$B$3:$B$27,D6339,syst_chauffage!$C$3:$C$27,E6339)</f>
        <v>0.89773735137878</v>
      </c>
      <c r="N6339" s="0" t="str">
        <f aca="false">A6339</f>
        <v>Enseignement Recherche</v>
      </c>
      <c r="O6339" s="0" t="str">
        <f aca="false">B6339</f>
        <v>Enseignement primaire</v>
      </c>
      <c r="P6339" s="0" t="str">
        <f aca="false">C6339</f>
        <v>Cantine préélémentaire</v>
      </c>
      <c r="Q6339" s="0" t="str">
        <f aca="false">D6339</f>
        <v>Chaudière gaz</v>
      </c>
      <c r="R6339" s="0" t="str">
        <f aca="false">E6339</f>
        <v>Gaz</v>
      </c>
      <c r="S6339" s="0" t="str">
        <f aca="false">F6339</f>
        <v>0409060404</v>
      </c>
      <c r="T6339" s="0" t="str">
        <f aca="false">G6339</f>
        <v>4</v>
      </c>
      <c r="U6339" s="0" t="n">
        <f aca="false">L6339</f>
        <v>0.89773735137878</v>
      </c>
      <c r="V6339" s="0" t="n">
        <f aca="false">K6339</f>
        <v>44.6829416149647</v>
      </c>
      <c r="W6339" s="0" t="n">
        <f aca="false">J6339</f>
        <v>224</v>
      </c>
    </row>
    <row r="6340" customFormat="false" ht="12.8" hidden="false" customHeight="false" outlineLevel="0" collapsed="false">
      <c r="A6340" s="0" t="s">
        <v>75</v>
      </c>
      <c r="B6340" s="0" t="s">
        <v>889</v>
      </c>
      <c r="C6340" s="0" t="s">
        <v>903</v>
      </c>
      <c r="D6340" s="0" t="s">
        <v>29</v>
      </c>
      <c r="E6340" s="0" t="s">
        <v>30</v>
      </c>
      <c r="F6340" s="0" t="s">
        <v>908</v>
      </c>
      <c r="G6340" s="0" t="s">
        <v>1612</v>
      </c>
      <c r="H6340" s="0" t="n">
        <v>0.92</v>
      </c>
      <c r="I6340" s="0" t="n">
        <v>10.4</v>
      </c>
      <c r="J6340" s="0" t="n">
        <v>0</v>
      </c>
      <c r="K6340" s="0" t="n">
        <f aca="false">I6340*SUMIFS(syst_chauffage!$H$3:$H$27,syst_chauffage!$B$3:$B$27,D6340,syst_chauffage!$C$3:$C$27,E6340)</f>
        <v>3</v>
      </c>
      <c r="L6340" s="12" t="n">
        <f aca="false">H6340*SUMIFS(syst_chauffage!$K$3:$K$27,syst_chauffage!$B$3:$B$27,D6340,syst_chauffage!$C$3:$C$27,E6340)</f>
        <v>0.92</v>
      </c>
      <c r="N6340" s="0" t="str">
        <f aca="false">A6340</f>
        <v>Enseignement Recherche</v>
      </c>
      <c r="O6340" s="0" t="str">
        <f aca="false">B6340</f>
        <v>Enseignement primaire</v>
      </c>
      <c r="P6340" s="0" t="str">
        <f aca="false">C6340</f>
        <v>Cantine préélémentaire</v>
      </c>
      <c r="Q6340" s="0" t="str">
        <f aca="false">D6340</f>
        <v>Electrique direct</v>
      </c>
      <c r="R6340" s="0" t="str">
        <f aca="false">E6340</f>
        <v>Electricité</v>
      </c>
      <c r="S6340" s="0" t="str">
        <f aca="false">F6340</f>
        <v>0409060602</v>
      </c>
      <c r="T6340" s="0" t="str">
        <f aca="false">G6340</f>
        <v>4</v>
      </c>
      <c r="U6340" s="0" t="n">
        <f aca="false">L6340</f>
        <v>0.92</v>
      </c>
      <c r="V6340" s="0" t="n">
        <f aca="false">K6340</f>
        <v>3</v>
      </c>
      <c r="W6340" s="0" t="n">
        <f aca="false">J6340</f>
        <v>0</v>
      </c>
    </row>
    <row r="6341" customFormat="false" ht="12.8" hidden="false" customHeight="false" outlineLevel="0" collapsed="false">
      <c r="A6341" s="0" t="s">
        <v>75</v>
      </c>
      <c r="B6341" s="0" t="s">
        <v>889</v>
      </c>
      <c r="C6341" s="0" t="s">
        <v>903</v>
      </c>
      <c r="D6341" s="0" t="s">
        <v>36</v>
      </c>
      <c r="E6341" s="0" t="s">
        <v>30</v>
      </c>
      <c r="F6341" s="0" t="s">
        <v>909</v>
      </c>
      <c r="G6341" s="0" t="s">
        <v>1612</v>
      </c>
      <c r="H6341" s="0" t="n">
        <v>2.89517134883721</v>
      </c>
      <c r="I6341" s="0" t="n">
        <v>135.092441900028</v>
      </c>
      <c r="J6341" s="0" t="n">
        <v>603</v>
      </c>
      <c r="K6341" s="0" t="n">
        <f aca="false">I6341*SUMIFS(syst_chauffage!$H$3:$H$27,syst_chauffage!$B$3:$B$27,D6341,syst_chauffage!$C$3:$C$27,E6341)</f>
        <v>83.5760337638959</v>
      </c>
      <c r="L6341" s="12" t="n">
        <f aca="false">H6341*SUMIFS(syst_chauffage!$K$3:$K$27,syst_chauffage!$B$3:$B$27,D6341,syst_chauffage!$C$3:$C$27,E6341)</f>
        <v>2.4324955428598</v>
      </c>
      <c r="N6341" s="0" t="str">
        <f aca="false">A6341</f>
        <v>Enseignement Recherche</v>
      </c>
      <c r="O6341" s="0" t="str">
        <f aca="false">B6341</f>
        <v>Enseignement primaire</v>
      </c>
      <c r="P6341" s="0" t="str">
        <f aca="false">C6341</f>
        <v>Cantine préélémentaire</v>
      </c>
      <c r="Q6341" s="0" t="str">
        <f aca="false">D6341</f>
        <v>PAC</v>
      </c>
      <c r="R6341" s="0" t="str">
        <f aca="false">E6341</f>
        <v>Electricité</v>
      </c>
      <c r="S6341" s="0" t="str">
        <f aca="false">F6341</f>
        <v>0409060902</v>
      </c>
      <c r="T6341" s="0" t="str">
        <f aca="false">G6341</f>
        <v>4</v>
      </c>
      <c r="U6341" s="0" t="n">
        <f aca="false">L6341</f>
        <v>2.4324955428598</v>
      </c>
      <c r="V6341" s="0" t="n">
        <f aca="false">K6341</f>
        <v>83.5760337638959</v>
      </c>
      <c r="W6341" s="0" t="n">
        <f aca="false">J6341</f>
        <v>603</v>
      </c>
    </row>
    <row r="6342" customFormat="false" ht="12.8" hidden="false" customHeight="false" outlineLevel="0" collapsed="false">
      <c r="A6342" s="0" t="s">
        <v>75</v>
      </c>
      <c r="B6342" s="0" t="s">
        <v>889</v>
      </c>
      <c r="C6342" s="0" t="s">
        <v>903</v>
      </c>
      <c r="D6342" s="0" t="s">
        <v>51</v>
      </c>
      <c r="E6342" s="0" t="s">
        <v>57</v>
      </c>
      <c r="F6342" s="0" t="s">
        <v>910</v>
      </c>
      <c r="G6342" s="0" t="s">
        <v>1612</v>
      </c>
      <c r="H6342" s="0" t="n">
        <v>0.932280618037037</v>
      </c>
      <c r="I6342" s="0" t="n">
        <v>61.9808751748374</v>
      </c>
      <c r="J6342" s="0" t="n">
        <v>0</v>
      </c>
      <c r="K6342" s="0" t="n">
        <f aca="false">I6342*SUMIFS(syst_chauffage!$H$3:$H$27,syst_chauffage!$B$3:$B$27,D6342,syst_chauffage!$C$3:$C$27,E6342)</f>
        <v>131.32841632081</v>
      </c>
      <c r="L6342" s="12" t="n">
        <f aca="false">H6342*SUMIFS(syst_chauffage!$K$3:$K$27,syst_chauffage!$B$3:$B$27,D6342,syst_chauffage!$C$3:$C$27,E6342)</f>
        <v>0.932280618037037</v>
      </c>
      <c r="N6342" s="0" t="str">
        <f aca="false">A6342</f>
        <v>Enseignement Recherche</v>
      </c>
      <c r="O6342" s="0" t="str">
        <f aca="false">B6342</f>
        <v>Enseignement primaire</v>
      </c>
      <c r="P6342" s="0" t="str">
        <f aca="false">C6342</f>
        <v>Cantine préélémentaire</v>
      </c>
      <c r="Q6342" s="0" t="str">
        <f aca="false">D6342</f>
        <v>Autre système centralisé performant</v>
      </c>
      <c r="R6342" s="0" t="str">
        <f aca="false">E6342</f>
        <v>Autres</v>
      </c>
      <c r="S6342" s="0" t="str">
        <f aca="false">F6342</f>
        <v>0409062101</v>
      </c>
      <c r="T6342" s="0" t="str">
        <f aca="false">G6342</f>
        <v>4</v>
      </c>
      <c r="U6342" s="0" t="n">
        <f aca="false">L6342</f>
        <v>0.932280618037037</v>
      </c>
      <c r="V6342" s="0" t="n">
        <f aca="false">K6342</f>
        <v>131.32841632081</v>
      </c>
      <c r="W6342" s="0" t="n">
        <f aca="false">J6342</f>
        <v>0</v>
      </c>
    </row>
    <row r="6343" customFormat="false" ht="12.8" hidden="false" customHeight="false" outlineLevel="0" collapsed="false">
      <c r="A6343" s="0" t="s">
        <v>75</v>
      </c>
      <c r="B6343" s="0" t="s">
        <v>889</v>
      </c>
      <c r="C6343" s="0" t="s">
        <v>903</v>
      </c>
      <c r="D6343" s="0" t="s">
        <v>51</v>
      </c>
      <c r="E6343" s="0" t="s">
        <v>58</v>
      </c>
      <c r="F6343" s="0" t="s">
        <v>911</v>
      </c>
      <c r="G6343" s="0" t="s">
        <v>1612</v>
      </c>
      <c r="H6343" s="0" t="n">
        <v>1.09589293141964</v>
      </c>
      <c r="I6343" s="0" t="n">
        <v>58.6787649831045</v>
      </c>
      <c r="J6343" s="0" t="n">
        <v>680</v>
      </c>
      <c r="K6343" s="0" t="n">
        <f aca="false">I6343*SUMIFS(syst_chauffage!$H$3:$H$27,syst_chauffage!$B$3:$B$27,D6343,syst_chauffage!$C$3:$C$27,E6343)</f>
        <v>125.220455542912</v>
      </c>
      <c r="L6343" s="12" t="n">
        <f aca="false">H6343*SUMIFS(syst_chauffage!$K$3:$K$27,syst_chauffage!$B$3:$B$27,D6343,syst_chauffage!$C$3:$C$27,E6343)</f>
        <v>1.09589293141964</v>
      </c>
      <c r="N6343" s="0" t="str">
        <f aca="false">A6343</f>
        <v>Enseignement Recherche</v>
      </c>
      <c r="O6343" s="0" t="str">
        <f aca="false">B6343</f>
        <v>Enseignement primaire</v>
      </c>
      <c r="P6343" s="0" t="str">
        <f aca="false">C6343</f>
        <v>Cantine préélémentaire</v>
      </c>
      <c r="Q6343" s="0" t="str">
        <f aca="false">D6343</f>
        <v>Autre système centralisé performant</v>
      </c>
      <c r="R6343" s="0" t="str">
        <f aca="false">E6343</f>
        <v>Urbain</v>
      </c>
      <c r="S6343" s="0" t="str">
        <f aca="false">F6343</f>
        <v>0409062106</v>
      </c>
      <c r="T6343" s="0" t="str">
        <f aca="false">G6343</f>
        <v>4</v>
      </c>
      <c r="U6343" s="0" t="n">
        <f aca="false">L6343</f>
        <v>1.09589293141964</v>
      </c>
      <c r="V6343" s="0" t="n">
        <f aca="false">K6343</f>
        <v>125.220455542912</v>
      </c>
      <c r="W6343" s="0" t="n">
        <f aca="false">J6343</f>
        <v>680</v>
      </c>
    </row>
    <row r="6344" customFormat="false" ht="12.8" hidden="false" customHeight="false" outlineLevel="0" collapsed="false">
      <c r="A6344" s="0" t="s">
        <v>75</v>
      </c>
      <c r="B6344" s="0" t="s">
        <v>889</v>
      </c>
      <c r="C6344" s="0" t="s">
        <v>903</v>
      </c>
      <c r="D6344" s="0" t="s">
        <v>27</v>
      </c>
      <c r="E6344" s="0" t="s">
        <v>23</v>
      </c>
      <c r="F6344" s="0" t="s">
        <v>912</v>
      </c>
      <c r="G6344" s="0" t="s">
        <v>1612</v>
      </c>
      <c r="H6344" s="0" t="n">
        <v>0.760673012465402</v>
      </c>
      <c r="I6344" s="0" t="n">
        <v>36.3100720996747</v>
      </c>
      <c r="J6344" s="0" t="n">
        <v>504</v>
      </c>
      <c r="K6344" s="0" t="n">
        <f aca="false">I6344*SUMIFS(syst_chauffage!$H$3:$H$27,syst_chauffage!$B$3:$B$27,D6344,syst_chauffage!$C$3:$C$27,E6344)</f>
        <v>93.1136629951393</v>
      </c>
      <c r="L6344" s="12" t="n">
        <f aca="false">H6344*SUMIFS(syst_chauffage!$K$3:$K$27,syst_chauffage!$B$3:$B$27,D6344,syst_chauffage!$C$3:$C$27,E6344)</f>
        <v>0.760673012465402</v>
      </c>
      <c r="N6344" s="0" t="str">
        <f aca="false">A6344</f>
        <v>Enseignement Recherche</v>
      </c>
      <c r="O6344" s="0" t="str">
        <f aca="false">B6344</f>
        <v>Enseignement primaire</v>
      </c>
      <c r="P6344" s="0" t="str">
        <f aca="false">C6344</f>
        <v>Cantine préélémentaire</v>
      </c>
      <c r="Q6344" s="0" t="str">
        <f aca="false">D6344</f>
        <v>Chaudière condensation fioul</v>
      </c>
      <c r="R6344" s="0" t="str">
        <f aca="false">E6344</f>
        <v>Fioul</v>
      </c>
      <c r="S6344" s="0" t="str">
        <f aca="false">F6344</f>
        <v>0409062303</v>
      </c>
      <c r="T6344" s="0" t="str">
        <f aca="false">G6344</f>
        <v>4</v>
      </c>
      <c r="U6344" s="0" t="n">
        <f aca="false">L6344</f>
        <v>0.760673012465402</v>
      </c>
      <c r="V6344" s="0" t="n">
        <f aca="false">K6344</f>
        <v>93.1136629951393</v>
      </c>
      <c r="W6344" s="0" t="n">
        <f aca="false">J6344</f>
        <v>504</v>
      </c>
    </row>
    <row r="6345" customFormat="false" ht="12.8" hidden="false" customHeight="false" outlineLevel="0" collapsed="false">
      <c r="A6345" s="0" t="s">
        <v>75</v>
      </c>
      <c r="B6345" s="0" t="s">
        <v>889</v>
      </c>
      <c r="C6345" s="0" t="s">
        <v>903</v>
      </c>
      <c r="D6345" s="0" t="s">
        <v>18</v>
      </c>
      <c r="E6345" s="0" t="s">
        <v>14</v>
      </c>
      <c r="F6345" s="0" t="s">
        <v>913</v>
      </c>
      <c r="G6345" s="0" t="s">
        <v>1612</v>
      </c>
      <c r="H6345" s="0" t="n">
        <v>0.987057730570977</v>
      </c>
      <c r="I6345" s="0" t="n">
        <v>26.3389759133417</v>
      </c>
      <c r="J6345" s="0" t="n">
        <v>504</v>
      </c>
      <c r="K6345" s="0" t="n">
        <f aca="false">I6345*SUMIFS(syst_chauffage!$H$3:$H$27,syst_chauffage!$B$3:$B$27,D6345,syst_chauffage!$C$3:$C$27,E6345)</f>
        <v>71.7718372450733</v>
      </c>
      <c r="L6345" s="12" t="n">
        <f aca="false">H6345*SUMIFS(syst_chauffage!$K$3:$K$27,syst_chauffage!$B$3:$B$27,D6345,syst_chauffage!$C$3:$C$27,E6345)</f>
        <v>0.958874162928332</v>
      </c>
      <c r="N6345" s="0" t="str">
        <f aca="false">A6345</f>
        <v>Enseignement Recherche</v>
      </c>
      <c r="O6345" s="0" t="str">
        <f aca="false">B6345</f>
        <v>Enseignement primaire</v>
      </c>
      <c r="P6345" s="0" t="str">
        <f aca="false">C6345</f>
        <v>Cantine préélémentaire</v>
      </c>
      <c r="Q6345" s="0" t="str">
        <f aca="false">D6345</f>
        <v>Chaudière condensation gaz</v>
      </c>
      <c r="R6345" s="0" t="str">
        <f aca="false">E6345</f>
        <v>Gaz</v>
      </c>
      <c r="S6345" s="0" t="str">
        <f aca="false">F6345</f>
        <v>0409062404</v>
      </c>
      <c r="T6345" s="0" t="str">
        <f aca="false">G6345</f>
        <v>4</v>
      </c>
      <c r="U6345" s="0" t="n">
        <f aca="false">L6345</f>
        <v>0.958874162928332</v>
      </c>
      <c r="V6345" s="0" t="n">
        <f aca="false">K6345</f>
        <v>71.7718372450733</v>
      </c>
      <c r="W6345" s="0" t="n">
        <f aca="false">J6345</f>
        <v>504</v>
      </c>
    </row>
    <row r="6346" customFormat="false" ht="12.8" hidden="false" customHeight="false" outlineLevel="0" collapsed="false">
      <c r="A6346" s="0" t="s">
        <v>75</v>
      </c>
      <c r="B6346" s="0" t="s">
        <v>889</v>
      </c>
      <c r="C6346" s="0" t="s">
        <v>903</v>
      </c>
      <c r="D6346" s="0" t="s">
        <v>32</v>
      </c>
      <c r="E6346" s="0" t="s">
        <v>30</v>
      </c>
      <c r="F6346" s="0" t="s">
        <v>914</v>
      </c>
      <c r="G6346" s="0" t="s">
        <v>1612</v>
      </c>
      <c r="H6346" s="0" t="n">
        <v>1</v>
      </c>
      <c r="I6346" s="0" t="n">
        <v>12</v>
      </c>
      <c r="J6346" s="0" t="n">
        <v>0</v>
      </c>
      <c r="K6346" s="0" t="n">
        <f aca="false">I6346*SUMIFS(syst_chauffage!$H$3:$H$27,syst_chauffage!$B$3:$B$27,D6346,syst_chauffage!$C$3:$C$27,E6346)</f>
        <v>12</v>
      </c>
      <c r="L6346" s="12" t="n">
        <f aca="false">H6346*SUMIFS(syst_chauffage!$K$3:$K$27,syst_chauffage!$B$3:$B$27,D6346,syst_chauffage!$C$3:$C$27,E6346)</f>
        <v>1</v>
      </c>
      <c r="N6346" s="0" t="str">
        <f aca="false">A6346</f>
        <v>Enseignement Recherche</v>
      </c>
      <c r="O6346" s="0" t="str">
        <f aca="false">B6346</f>
        <v>Enseignement primaire</v>
      </c>
      <c r="P6346" s="0" t="str">
        <f aca="false">C6346</f>
        <v>Cantine préélémentaire</v>
      </c>
      <c r="Q6346" s="0" t="str">
        <f aca="false">D6346</f>
        <v>Electrique direct performant</v>
      </c>
      <c r="R6346" s="0" t="str">
        <f aca="false">E6346</f>
        <v>Electricité</v>
      </c>
      <c r="S6346" s="0" t="str">
        <f aca="false">F6346</f>
        <v>0409062602</v>
      </c>
      <c r="T6346" s="0" t="str">
        <f aca="false">G6346</f>
        <v>4</v>
      </c>
      <c r="U6346" s="0" t="n">
        <f aca="false">L6346</f>
        <v>1</v>
      </c>
      <c r="V6346" s="0" t="n">
        <f aca="false">K6346</f>
        <v>12</v>
      </c>
      <c r="W6346" s="0" t="n">
        <f aca="false">J6346</f>
        <v>0</v>
      </c>
    </row>
    <row r="6347" customFormat="false" ht="12.8" hidden="false" customHeight="false" outlineLevel="0" collapsed="false">
      <c r="A6347" s="0" t="s">
        <v>75</v>
      </c>
      <c r="B6347" s="0" t="s">
        <v>889</v>
      </c>
      <c r="C6347" s="0" t="s">
        <v>903</v>
      </c>
      <c r="D6347" s="0" t="s">
        <v>38</v>
      </c>
      <c r="E6347" s="0" t="s">
        <v>30</v>
      </c>
      <c r="F6347" s="0" t="s">
        <v>915</v>
      </c>
      <c r="G6347" s="0" t="s">
        <v>1612</v>
      </c>
      <c r="H6347" s="0" t="n">
        <v>3.34058232558139</v>
      </c>
      <c r="I6347" s="0" t="n">
        <v>160.824335595271</v>
      </c>
      <c r="J6347" s="0" t="n">
        <v>648</v>
      </c>
      <c r="K6347" s="0" t="n">
        <f aca="false">I6347*SUMIFS(syst_chauffage!$H$3:$H$27,syst_chauffage!$B$3:$B$27,D6347,syst_chauffage!$C$3:$C$27,E6347)</f>
        <v>162.560241628459</v>
      </c>
      <c r="L6347" s="12" t="n">
        <f aca="false">H6347*SUMIFS(syst_chauffage!$K$3:$K$27,syst_chauffage!$B$3:$B$27,D6347,syst_chauffage!$C$3:$C$27,E6347)</f>
        <v>2.98853732681761</v>
      </c>
      <c r="N6347" s="0" t="str">
        <f aca="false">A6347</f>
        <v>Enseignement Recherche</v>
      </c>
      <c r="O6347" s="0" t="str">
        <f aca="false">B6347</f>
        <v>Enseignement primaire</v>
      </c>
      <c r="P6347" s="0" t="str">
        <f aca="false">C6347</f>
        <v>Cantine préélémentaire</v>
      </c>
      <c r="Q6347" s="0" t="str">
        <f aca="false">D6347</f>
        <v>PAC performant</v>
      </c>
      <c r="R6347" s="0" t="str">
        <f aca="false">E6347</f>
        <v>Electricité</v>
      </c>
      <c r="S6347" s="0" t="str">
        <f aca="false">F6347</f>
        <v>0409062902</v>
      </c>
      <c r="T6347" s="0" t="str">
        <f aca="false">G6347</f>
        <v>4</v>
      </c>
      <c r="U6347" s="0" t="n">
        <f aca="false">L6347</f>
        <v>2.98853732681761</v>
      </c>
      <c r="V6347" s="0" t="n">
        <f aca="false">K6347</f>
        <v>162.560241628459</v>
      </c>
      <c r="W6347" s="0" t="n">
        <f aca="false">J6347</f>
        <v>648</v>
      </c>
    </row>
    <row r="6348" customFormat="false" ht="12.8" hidden="false" customHeight="false" outlineLevel="0" collapsed="false">
      <c r="A6348" s="0" t="s">
        <v>75</v>
      </c>
      <c r="B6348" s="0" t="s">
        <v>889</v>
      </c>
      <c r="C6348" s="0" t="s">
        <v>916</v>
      </c>
      <c r="D6348" s="0" t="s">
        <v>19</v>
      </c>
      <c r="E6348" s="0" t="s">
        <v>57</v>
      </c>
      <c r="F6348" s="0" t="s">
        <v>917</v>
      </c>
      <c r="G6348" s="0" t="s">
        <v>1612</v>
      </c>
      <c r="H6348" s="0" t="n">
        <v>0.799467857675324</v>
      </c>
      <c r="I6348" s="0" t="n">
        <v>23.5453999376362</v>
      </c>
      <c r="J6348" s="0" t="n">
        <v>0</v>
      </c>
      <c r="K6348" s="0" t="n">
        <f aca="false">I6348*SUMIFS(syst_chauffage!$H$3:$H$27,syst_chauffage!$B$3:$B$27,D6348,syst_chauffage!$C$3:$C$27,E6348)</f>
        <v>32.7864201862279</v>
      </c>
      <c r="L6348" s="12" t="n">
        <f aca="false">H6348*SUMIFS(syst_chauffage!$K$3:$K$27,syst_chauffage!$B$3:$B$27,D6348,syst_chauffage!$C$3:$C$27,E6348)</f>
        <v>0.799467857675324</v>
      </c>
      <c r="N6348" s="0" t="str">
        <f aca="false">A6348</f>
        <v>Enseignement Recherche</v>
      </c>
      <c r="O6348" s="0" t="str">
        <f aca="false">B6348</f>
        <v>Enseignement primaire</v>
      </c>
      <c r="P6348" s="0" t="str">
        <f aca="false">C6348</f>
        <v>Elémentaire</v>
      </c>
      <c r="Q6348" s="0" t="str">
        <f aca="false">D6348</f>
        <v>Autre système centralisé</v>
      </c>
      <c r="R6348" s="0" t="str">
        <f aca="false">E6348</f>
        <v>Autres</v>
      </c>
      <c r="S6348" s="0" t="str">
        <f aca="false">F6348</f>
        <v>0409110101</v>
      </c>
      <c r="T6348" s="0" t="str">
        <f aca="false">G6348</f>
        <v>4</v>
      </c>
      <c r="U6348" s="0" t="n">
        <f aca="false">L6348</f>
        <v>0.799467857675324</v>
      </c>
      <c r="V6348" s="0" t="n">
        <f aca="false">K6348</f>
        <v>32.7864201862279</v>
      </c>
      <c r="W6348" s="0" t="n">
        <f aca="false">J6348</f>
        <v>0</v>
      </c>
    </row>
    <row r="6349" customFormat="false" ht="12.8" hidden="false" customHeight="false" outlineLevel="0" collapsed="false">
      <c r="A6349" s="0" t="s">
        <v>75</v>
      </c>
      <c r="B6349" s="0" t="s">
        <v>889</v>
      </c>
      <c r="C6349" s="0" t="s">
        <v>916</v>
      </c>
      <c r="D6349" s="0" t="s">
        <v>19</v>
      </c>
      <c r="E6349" s="0" t="s">
        <v>58</v>
      </c>
      <c r="F6349" s="0" t="s">
        <v>918</v>
      </c>
      <c r="G6349" s="0" t="s">
        <v>1612</v>
      </c>
      <c r="H6349" s="0" t="n">
        <v>0.932040082258216</v>
      </c>
      <c r="I6349" s="0" t="n">
        <v>22.1757164917644</v>
      </c>
      <c r="J6349" s="0" t="n">
        <v>680</v>
      </c>
      <c r="K6349" s="0" t="n">
        <f aca="false">I6349*SUMIFS(syst_chauffage!$H$3:$H$27,syst_chauffage!$B$3:$B$27,D6349,syst_chauffage!$C$3:$C$27,E6349)</f>
        <v>36.4779357541457</v>
      </c>
      <c r="L6349" s="12" t="n">
        <f aca="false">H6349*SUMIFS(syst_chauffage!$K$3:$K$27,syst_chauffage!$B$3:$B$27,D6349,syst_chauffage!$C$3:$C$27,E6349)</f>
        <v>0.932040082258216</v>
      </c>
      <c r="N6349" s="0" t="str">
        <f aca="false">A6349</f>
        <v>Enseignement Recherche</v>
      </c>
      <c r="O6349" s="0" t="str">
        <f aca="false">B6349</f>
        <v>Enseignement primaire</v>
      </c>
      <c r="P6349" s="0" t="str">
        <f aca="false">C6349</f>
        <v>Elémentaire</v>
      </c>
      <c r="Q6349" s="0" t="str">
        <f aca="false">D6349</f>
        <v>Autre système centralisé</v>
      </c>
      <c r="R6349" s="0" t="str">
        <f aca="false">E6349</f>
        <v>Urbain</v>
      </c>
      <c r="S6349" s="0" t="str">
        <f aca="false">F6349</f>
        <v>0409110106</v>
      </c>
      <c r="T6349" s="0" t="str">
        <f aca="false">G6349</f>
        <v>4</v>
      </c>
      <c r="U6349" s="0" t="n">
        <f aca="false">L6349</f>
        <v>0.932040082258216</v>
      </c>
      <c r="V6349" s="0" t="n">
        <f aca="false">K6349</f>
        <v>36.4779357541457</v>
      </c>
      <c r="W6349" s="0" t="n">
        <f aca="false">J6349</f>
        <v>680</v>
      </c>
    </row>
    <row r="6350" customFormat="false" ht="12.8" hidden="false" customHeight="false" outlineLevel="0" collapsed="false">
      <c r="A6350" s="0" t="s">
        <v>75</v>
      </c>
      <c r="B6350" s="0" t="s">
        <v>889</v>
      </c>
      <c r="C6350" s="0" t="s">
        <v>916</v>
      </c>
      <c r="D6350" s="0" t="s">
        <v>22</v>
      </c>
      <c r="E6350" s="0" t="s">
        <v>23</v>
      </c>
      <c r="F6350" s="0" t="s">
        <v>919</v>
      </c>
      <c r="G6350" s="0" t="s">
        <v>1612</v>
      </c>
      <c r="H6350" s="0" t="n">
        <v>0.597981592581667</v>
      </c>
      <c r="I6350" s="0" t="n">
        <v>12.8470308145646</v>
      </c>
      <c r="J6350" s="0" t="n">
        <v>0</v>
      </c>
      <c r="K6350" s="0" t="n">
        <f aca="false">I6350*SUMIFS(syst_chauffage!$H$3:$H$27,syst_chauffage!$B$3:$B$27,D6350,syst_chauffage!$C$3:$C$27,E6350)</f>
        <v>22.6239104283123</v>
      </c>
      <c r="L6350" s="12" t="n">
        <f aca="false">H6350*SUMIFS(syst_chauffage!$K$3:$K$27,syst_chauffage!$B$3:$B$27,D6350,syst_chauffage!$C$3:$C$27,E6350)</f>
        <v>0.597981592581667</v>
      </c>
      <c r="N6350" s="0" t="str">
        <f aca="false">A6350</f>
        <v>Enseignement Recherche</v>
      </c>
      <c r="O6350" s="0" t="str">
        <f aca="false">B6350</f>
        <v>Enseignement primaire</v>
      </c>
      <c r="P6350" s="0" t="str">
        <f aca="false">C6350</f>
        <v>Elémentaire</v>
      </c>
      <c r="Q6350" s="0" t="str">
        <f aca="false">D6350</f>
        <v>Chaudière fioul</v>
      </c>
      <c r="R6350" s="0" t="str">
        <f aca="false">E6350</f>
        <v>Fioul</v>
      </c>
      <c r="S6350" s="0" t="str">
        <f aca="false">F6350</f>
        <v>0409110303</v>
      </c>
      <c r="T6350" s="0" t="str">
        <f aca="false">G6350</f>
        <v>4</v>
      </c>
      <c r="U6350" s="0" t="n">
        <f aca="false">L6350</f>
        <v>0.597981592581667</v>
      </c>
      <c r="V6350" s="0" t="n">
        <f aca="false">K6350</f>
        <v>22.6239104283123</v>
      </c>
      <c r="W6350" s="0" t="n">
        <f aca="false">J6350</f>
        <v>0</v>
      </c>
    </row>
    <row r="6351" customFormat="false" ht="12.8" hidden="false" customHeight="false" outlineLevel="0" collapsed="false">
      <c r="A6351" s="0" t="s">
        <v>75</v>
      </c>
      <c r="B6351" s="0" t="s">
        <v>889</v>
      </c>
      <c r="C6351" s="0" t="s">
        <v>916</v>
      </c>
      <c r="D6351" s="0" t="s">
        <v>13</v>
      </c>
      <c r="E6351" s="0" t="s">
        <v>14</v>
      </c>
      <c r="F6351" s="0" t="s">
        <v>920</v>
      </c>
      <c r="G6351" s="0" t="s">
        <v>1612</v>
      </c>
      <c r="H6351" s="0" t="n">
        <v>0.896030546623133</v>
      </c>
      <c r="I6351" s="0" t="n">
        <v>9.45769263145368</v>
      </c>
      <c r="J6351" s="0" t="n">
        <v>264</v>
      </c>
      <c r="K6351" s="0" t="n">
        <f aca="false">I6351*SUMIFS(syst_chauffage!$H$3:$H$27,syst_chauffage!$B$3:$B$27,D6351,syst_chauffage!$C$3:$C$27,E6351)</f>
        <v>19.1006778886455</v>
      </c>
      <c r="L6351" s="12" t="n">
        <f aca="false">H6351*SUMIFS(syst_chauffage!$K$3:$K$27,syst_chauffage!$B$3:$B$27,D6351,syst_chauffage!$C$3:$C$27,E6351)</f>
        <v>0.896030546623133</v>
      </c>
      <c r="N6351" s="0" t="str">
        <f aca="false">A6351</f>
        <v>Enseignement Recherche</v>
      </c>
      <c r="O6351" s="0" t="str">
        <f aca="false">B6351</f>
        <v>Enseignement primaire</v>
      </c>
      <c r="P6351" s="0" t="str">
        <f aca="false">C6351</f>
        <v>Elémentaire</v>
      </c>
      <c r="Q6351" s="0" t="str">
        <f aca="false">D6351</f>
        <v>Chaudière gaz</v>
      </c>
      <c r="R6351" s="0" t="str">
        <f aca="false">E6351</f>
        <v>Gaz</v>
      </c>
      <c r="S6351" s="0" t="str">
        <f aca="false">F6351</f>
        <v>0409110404</v>
      </c>
      <c r="T6351" s="0" t="str">
        <f aca="false">G6351</f>
        <v>4</v>
      </c>
      <c r="U6351" s="0" t="n">
        <f aca="false">L6351</f>
        <v>0.896030546623133</v>
      </c>
      <c r="V6351" s="0" t="n">
        <f aca="false">K6351</f>
        <v>19.1006778886455</v>
      </c>
      <c r="W6351" s="0" t="n">
        <f aca="false">J6351</f>
        <v>264</v>
      </c>
    </row>
    <row r="6352" customFormat="false" ht="12.8" hidden="false" customHeight="false" outlineLevel="0" collapsed="false">
      <c r="A6352" s="0" t="s">
        <v>75</v>
      </c>
      <c r="B6352" s="0" t="s">
        <v>889</v>
      </c>
      <c r="C6352" s="0" t="s">
        <v>916</v>
      </c>
      <c r="D6352" s="0" t="s">
        <v>29</v>
      </c>
      <c r="E6352" s="0" t="s">
        <v>30</v>
      </c>
      <c r="F6352" s="0" t="s">
        <v>921</v>
      </c>
      <c r="G6352" s="0" t="s">
        <v>1612</v>
      </c>
      <c r="H6352" s="0" t="n">
        <v>0.92</v>
      </c>
      <c r="I6352" s="0" t="n">
        <v>10.4</v>
      </c>
      <c r="J6352" s="0" t="n">
        <v>0</v>
      </c>
      <c r="K6352" s="0" t="n">
        <f aca="false">I6352*SUMIFS(syst_chauffage!$H$3:$H$27,syst_chauffage!$B$3:$B$27,D6352,syst_chauffage!$C$3:$C$27,E6352)</f>
        <v>3</v>
      </c>
      <c r="L6352" s="12" t="n">
        <f aca="false">H6352*SUMIFS(syst_chauffage!$K$3:$K$27,syst_chauffage!$B$3:$B$27,D6352,syst_chauffage!$C$3:$C$27,E6352)</f>
        <v>0.92</v>
      </c>
      <c r="N6352" s="0" t="str">
        <f aca="false">A6352</f>
        <v>Enseignement Recherche</v>
      </c>
      <c r="O6352" s="0" t="str">
        <f aca="false">B6352</f>
        <v>Enseignement primaire</v>
      </c>
      <c r="P6352" s="0" t="str">
        <f aca="false">C6352</f>
        <v>Elémentaire</v>
      </c>
      <c r="Q6352" s="0" t="str">
        <f aca="false">D6352</f>
        <v>Electrique direct</v>
      </c>
      <c r="R6352" s="0" t="str">
        <f aca="false">E6352</f>
        <v>Electricité</v>
      </c>
      <c r="S6352" s="0" t="str">
        <f aca="false">F6352</f>
        <v>0409110602</v>
      </c>
      <c r="T6352" s="0" t="str">
        <f aca="false">G6352</f>
        <v>4</v>
      </c>
      <c r="U6352" s="0" t="n">
        <f aca="false">L6352</f>
        <v>0.92</v>
      </c>
      <c r="V6352" s="0" t="n">
        <f aca="false">K6352</f>
        <v>3</v>
      </c>
      <c r="W6352" s="0" t="n">
        <f aca="false">J6352</f>
        <v>0</v>
      </c>
    </row>
    <row r="6353" customFormat="false" ht="12.8" hidden="false" customHeight="false" outlineLevel="0" collapsed="false">
      <c r="A6353" s="0" t="s">
        <v>75</v>
      </c>
      <c r="B6353" s="0" t="s">
        <v>889</v>
      </c>
      <c r="C6353" s="0" t="s">
        <v>916</v>
      </c>
      <c r="D6353" s="0" t="s">
        <v>36</v>
      </c>
      <c r="E6353" s="0" t="s">
        <v>30</v>
      </c>
      <c r="F6353" s="0" t="s">
        <v>922</v>
      </c>
      <c r="G6353" s="0" t="s">
        <v>1612</v>
      </c>
      <c r="H6353" s="0" t="n">
        <v>2.89517134883721</v>
      </c>
      <c r="I6353" s="0" t="n">
        <v>65.3457194273138</v>
      </c>
      <c r="J6353" s="0" t="n">
        <v>603</v>
      </c>
      <c r="K6353" s="0" t="n">
        <f aca="false">I6353*SUMIFS(syst_chauffage!$H$3:$H$27,syst_chauffage!$B$3:$B$27,D6353,syst_chauffage!$C$3:$C$27,E6353)</f>
        <v>40.4266587854321</v>
      </c>
      <c r="L6353" s="12" t="n">
        <f aca="false">H6353*SUMIFS(syst_chauffage!$K$3:$K$27,syst_chauffage!$B$3:$B$27,D6353,syst_chauffage!$C$3:$C$27,E6353)</f>
        <v>2.4324955428598</v>
      </c>
      <c r="N6353" s="0" t="str">
        <f aca="false">A6353</f>
        <v>Enseignement Recherche</v>
      </c>
      <c r="O6353" s="0" t="str">
        <f aca="false">B6353</f>
        <v>Enseignement primaire</v>
      </c>
      <c r="P6353" s="0" t="str">
        <f aca="false">C6353</f>
        <v>Elémentaire</v>
      </c>
      <c r="Q6353" s="0" t="str">
        <f aca="false">D6353</f>
        <v>PAC</v>
      </c>
      <c r="R6353" s="0" t="str">
        <f aca="false">E6353</f>
        <v>Electricité</v>
      </c>
      <c r="S6353" s="0" t="str">
        <f aca="false">F6353</f>
        <v>0409110902</v>
      </c>
      <c r="T6353" s="0" t="str">
        <f aca="false">G6353</f>
        <v>4</v>
      </c>
      <c r="U6353" s="0" t="n">
        <f aca="false">L6353</f>
        <v>2.4324955428598</v>
      </c>
      <c r="V6353" s="0" t="n">
        <f aca="false">K6353</f>
        <v>40.4266587854321</v>
      </c>
      <c r="W6353" s="0" t="n">
        <f aca="false">J6353</f>
        <v>603</v>
      </c>
    </row>
    <row r="6354" customFormat="false" ht="12.8" hidden="false" customHeight="false" outlineLevel="0" collapsed="false">
      <c r="A6354" s="0" t="s">
        <v>75</v>
      </c>
      <c r="B6354" s="0" t="s">
        <v>889</v>
      </c>
      <c r="C6354" s="0" t="s">
        <v>916</v>
      </c>
      <c r="D6354" s="0" t="s">
        <v>51</v>
      </c>
      <c r="E6354" s="0" t="s">
        <v>57</v>
      </c>
      <c r="F6354" s="0" t="s">
        <v>923</v>
      </c>
      <c r="G6354" s="0" t="s">
        <v>1612</v>
      </c>
      <c r="H6354" s="0" t="n">
        <v>0.922462912702297</v>
      </c>
      <c r="I6354" s="0" t="n">
        <v>28.0302380209955</v>
      </c>
      <c r="J6354" s="0" t="n">
        <v>0</v>
      </c>
      <c r="K6354" s="0" t="n">
        <f aca="false">I6354*SUMIFS(syst_chauffage!$H$3:$H$27,syst_chauffage!$B$3:$B$27,D6354,syst_chauffage!$C$3:$C$27,E6354)</f>
        <v>59.3919778965489</v>
      </c>
      <c r="L6354" s="12" t="n">
        <f aca="false">H6354*SUMIFS(syst_chauffage!$K$3:$K$27,syst_chauffage!$B$3:$B$27,D6354,syst_chauffage!$C$3:$C$27,E6354)</f>
        <v>0.922462912702297</v>
      </c>
      <c r="N6354" s="0" t="str">
        <f aca="false">A6354</f>
        <v>Enseignement Recherche</v>
      </c>
      <c r="O6354" s="0" t="str">
        <f aca="false">B6354</f>
        <v>Enseignement primaire</v>
      </c>
      <c r="P6354" s="0" t="str">
        <f aca="false">C6354</f>
        <v>Elémentaire</v>
      </c>
      <c r="Q6354" s="0" t="str">
        <f aca="false">D6354</f>
        <v>Autre système centralisé performant</v>
      </c>
      <c r="R6354" s="0" t="str">
        <f aca="false">E6354</f>
        <v>Autres</v>
      </c>
      <c r="S6354" s="0" t="str">
        <f aca="false">F6354</f>
        <v>0409112101</v>
      </c>
      <c r="T6354" s="0" t="str">
        <f aca="false">G6354</f>
        <v>4</v>
      </c>
      <c r="U6354" s="0" t="n">
        <f aca="false">L6354</f>
        <v>0.922462912702297</v>
      </c>
      <c r="V6354" s="0" t="n">
        <f aca="false">K6354</f>
        <v>59.3919778965489</v>
      </c>
      <c r="W6354" s="0" t="n">
        <f aca="false">J6354</f>
        <v>0</v>
      </c>
    </row>
    <row r="6355" customFormat="false" ht="12.8" hidden="false" customHeight="false" outlineLevel="0" collapsed="false">
      <c r="A6355" s="0" t="s">
        <v>75</v>
      </c>
      <c r="B6355" s="0" t="s">
        <v>889</v>
      </c>
      <c r="C6355" s="0" t="s">
        <v>916</v>
      </c>
      <c r="D6355" s="0" t="s">
        <v>51</v>
      </c>
      <c r="E6355" s="0" t="s">
        <v>58</v>
      </c>
      <c r="F6355" s="0" t="s">
        <v>924</v>
      </c>
      <c r="G6355" s="0" t="s">
        <v>1612</v>
      </c>
      <c r="H6355" s="0" t="n">
        <v>1.07543086414409</v>
      </c>
      <c r="I6355" s="0" t="n">
        <v>26.3996624901957</v>
      </c>
      <c r="J6355" s="0" t="n">
        <v>680</v>
      </c>
      <c r="K6355" s="0" t="n">
        <f aca="false">I6355*SUMIFS(syst_chauffage!$H$3:$H$27,syst_chauffage!$B$3:$B$27,D6355,syst_chauffage!$C$3:$C$27,E6355)</f>
        <v>56.3368667379636</v>
      </c>
      <c r="L6355" s="12" t="n">
        <f aca="false">H6355*SUMIFS(syst_chauffage!$K$3:$K$27,syst_chauffage!$B$3:$B$27,D6355,syst_chauffage!$C$3:$C$27,E6355)</f>
        <v>1.07543086414409</v>
      </c>
      <c r="N6355" s="0" t="str">
        <f aca="false">A6355</f>
        <v>Enseignement Recherche</v>
      </c>
      <c r="O6355" s="0" t="str">
        <f aca="false">B6355</f>
        <v>Enseignement primaire</v>
      </c>
      <c r="P6355" s="0" t="str">
        <f aca="false">C6355</f>
        <v>Elémentaire</v>
      </c>
      <c r="Q6355" s="0" t="str">
        <f aca="false">D6355</f>
        <v>Autre système centralisé performant</v>
      </c>
      <c r="R6355" s="0" t="str">
        <f aca="false">E6355</f>
        <v>Urbain</v>
      </c>
      <c r="S6355" s="0" t="str">
        <f aca="false">F6355</f>
        <v>0409112106</v>
      </c>
      <c r="T6355" s="0" t="str">
        <f aca="false">G6355</f>
        <v>4</v>
      </c>
      <c r="U6355" s="0" t="n">
        <f aca="false">L6355</f>
        <v>1.07543086414409</v>
      </c>
      <c r="V6355" s="0" t="n">
        <f aca="false">K6355</f>
        <v>56.3368667379636</v>
      </c>
      <c r="W6355" s="0" t="n">
        <f aca="false">J6355</f>
        <v>680</v>
      </c>
    </row>
    <row r="6356" customFormat="false" ht="12.8" hidden="false" customHeight="false" outlineLevel="0" collapsed="false">
      <c r="A6356" s="0" t="s">
        <v>75</v>
      </c>
      <c r="B6356" s="0" t="s">
        <v>889</v>
      </c>
      <c r="C6356" s="0" t="s">
        <v>916</v>
      </c>
      <c r="D6356" s="0" t="s">
        <v>27</v>
      </c>
      <c r="E6356" s="0" t="s">
        <v>23</v>
      </c>
      <c r="F6356" s="0" t="s">
        <v>925</v>
      </c>
      <c r="G6356" s="0" t="s">
        <v>1612</v>
      </c>
      <c r="H6356" s="0" t="n">
        <v>0.76016614599945</v>
      </c>
      <c r="I6356" s="0" t="n">
        <v>15.2940843030531</v>
      </c>
      <c r="J6356" s="0" t="n">
        <v>608</v>
      </c>
      <c r="K6356" s="0" t="n">
        <f aca="false">I6356*SUMIFS(syst_chauffage!$H$3:$H$27,syst_chauffage!$B$3:$B$27,D6356,syst_chauffage!$C$3:$C$27,E6356)</f>
        <v>39.2201978477067</v>
      </c>
      <c r="L6356" s="12" t="n">
        <f aca="false">H6356*SUMIFS(syst_chauffage!$K$3:$K$27,syst_chauffage!$B$3:$B$27,D6356,syst_chauffage!$C$3:$C$27,E6356)</f>
        <v>0.76016614599945</v>
      </c>
      <c r="N6356" s="0" t="str">
        <f aca="false">A6356</f>
        <v>Enseignement Recherche</v>
      </c>
      <c r="O6356" s="0" t="str">
        <f aca="false">B6356</f>
        <v>Enseignement primaire</v>
      </c>
      <c r="P6356" s="0" t="str">
        <f aca="false">C6356</f>
        <v>Elémentaire</v>
      </c>
      <c r="Q6356" s="0" t="str">
        <f aca="false">D6356</f>
        <v>Chaudière condensation fioul</v>
      </c>
      <c r="R6356" s="0" t="str">
        <f aca="false">E6356</f>
        <v>Fioul</v>
      </c>
      <c r="S6356" s="0" t="str">
        <f aca="false">F6356</f>
        <v>0409112303</v>
      </c>
      <c r="T6356" s="0" t="str">
        <f aca="false">G6356</f>
        <v>4</v>
      </c>
      <c r="U6356" s="0" t="n">
        <f aca="false">L6356</f>
        <v>0.76016614599945</v>
      </c>
      <c r="V6356" s="0" t="n">
        <f aca="false">K6356</f>
        <v>39.2201978477067</v>
      </c>
      <c r="W6356" s="0" t="n">
        <f aca="false">J6356</f>
        <v>608</v>
      </c>
    </row>
    <row r="6357" customFormat="false" ht="12.8" hidden="false" customHeight="false" outlineLevel="0" collapsed="false">
      <c r="A6357" s="0" t="s">
        <v>75</v>
      </c>
      <c r="B6357" s="0" t="s">
        <v>889</v>
      </c>
      <c r="C6357" s="0" t="s">
        <v>916</v>
      </c>
      <c r="D6357" s="0" t="s">
        <v>18</v>
      </c>
      <c r="E6357" s="0" t="s">
        <v>14</v>
      </c>
      <c r="F6357" s="0" t="s">
        <v>926</v>
      </c>
      <c r="G6357" s="0" t="s">
        <v>1612</v>
      </c>
      <c r="H6357" s="0" t="n">
        <v>0.9864976612936</v>
      </c>
      <c r="I6357" s="0" t="n">
        <v>11.2591578945877</v>
      </c>
      <c r="J6357" s="0" t="n">
        <v>608</v>
      </c>
      <c r="K6357" s="0" t="n">
        <f aca="false">I6357*SUMIFS(syst_chauffage!$H$3:$H$27,syst_chauffage!$B$3:$B$27,D6357,syst_chauffage!$C$3:$C$27,E6357)</f>
        <v>30.6804049855865</v>
      </c>
      <c r="L6357" s="12" t="n">
        <f aca="false">H6357*SUMIFS(syst_chauffage!$K$3:$K$27,syst_chauffage!$B$3:$B$27,D6357,syst_chauffage!$C$3:$C$27,E6357)</f>
        <v>0.958330085370461</v>
      </c>
      <c r="N6357" s="0" t="str">
        <f aca="false">A6357</f>
        <v>Enseignement Recherche</v>
      </c>
      <c r="O6357" s="0" t="str">
        <f aca="false">B6357</f>
        <v>Enseignement primaire</v>
      </c>
      <c r="P6357" s="0" t="str">
        <f aca="false">C6357</f>
        <v>Elémentaire</v>
      </c>
      <c r="Q6357" s="0" t="str">
        <f aca="false">D6357</f>
        <v>Chaudière condensation gaz</v>
      </c>
      <c r="R6357" s="0" t="str">
        <f aca="false">E6357</f>
        <v>Gaz</v>
      </c>
      <c r="S6357" s="0" t="str">
        <f aca="false">F6357</f>
        <v>0409112404</v>
      </c>
      <c r="T6357" s="0" t="str">
        <f aca="false">G6357</f>
        <v>4</v>
      </c>
      <c r="U6357" s="0" t="n">
        <f aca="false">L6357</f>
        <v>0.958330085370461</v>
      </c>
      <c r="V6357" s="0" t="n">
        <f aca="false">K6357</f>
        <v>30.6804049855865</v>
      </c>
      <c r="W6357" s="0" t="n">
        <f aca="false">J6357</f>
        <v>608</v>
      </c>
    </row>
    <row r="6358" customFormat="false" ht="12.8" hidden="false" customHeight="false" outlineLevel="0" collapsed="false">
      <c r="A6358" s="0" t="s">
        <v>75</v>
      </c>
      <c r="B6358" s="0" t="s">
        <v>889</v>
      </c>
      <c r="C6358" s="0" t="s">
        <v>916</v>
      </c>
      <c r="D6358" s="0" t="s">
        <v>32</v>
      </c>
      <c r="E6358" s="0" t="s">
        <v>30</v>
      </c>
      <c r="F6358" s="0" t="s">
        <v>927</v>
      </c>
      <c r="G6358" s="0" t="s">
        <v>1612</v>
      </c>
      <c r="H6358" s="0" t="n">
        <v>1</v>
      </c>
      <c r="I6358" s="0" t="n">
        <v>12</v>
      </c>
      <c r="J6358" s="0" t="n">
        <v>0</v>
      </c>
      <c r="K6358" s="0" t="n">
        <f aca="false">I6358*SUMIFS(syst_chauffage!$H$3:$H$27,syst_chauffage!$B$3:$B$27,D6358,syst_chauffage!$C$3:$C$27,E6358)</f>
        <v>12</v>
      </c>
      <c r="L6358" s="12" t="n">
        <f aca="false">H6358*SUMIFS(syst_chauffage!$K$3:$K$27,syst_chauffage!$B$3:$B$27,D6358,syst_chauffage!$C$3:$C$27,E6358)</f>
        <v>1</v>
      </c>
      <c r="N6358" s="0" t="str">
        <f aca="false">A6358</f>
        <v>Enseignement Recherche</v>
      </c>
      <c r="O6358" s="0" t="str">
        <f aca="false">B6358</f>
        <v>Enseignement primaire</v>
      </c>
      <c r="P6358" s="0" t="str">
        <f aca="false">C6358</f>
        <v>Elémentaire</v>
      </c>
      <c r="Q6358" s="0" t="str">
        <f aca="false">D6358</f>
        <v>Electrique direct performant</v>
      </c>
      <c r="R6358" s="0" t="str">
        <f aca="false">E6358</f>
        <v>Electricité</v>
      </c>
      <c r="S6358" s="0" t="str">
        <f aca="false">F6358</f>
        <v>0409112602</v>
      </c>
      <c r="T6358" s="0" t="str">
        <f aca="false">G6358</f>
        <v>4</v>
      </c>
      <c r="U6358" s="0" t="n">
        <f aca="false">L6358</f>
        <v>1</v>
      </c>
      <c r="V6358" s="0" t="n">
        <f aca="false">K6358</f>
        <v>12</v>
      </c>
      <c r="W6358" s="0" t="n">
        <f aca="false">J6358</f>
        <v>0</v>
      </c>
    </row>
    <row r="6359" customFormat="false" ht="12.8" hidden="false" customHeight="false" outlineLevel="0" collapsed="false">
      <c r="A6359" s="0" t="s">
        <v>75</v>
      </c>
      <c r="B6359" s="0" t="s">
        <v>889</v>
      </c>
      <c r="C6359" s="0" t="s">
        <v>916</v>
      </c>
      <c r="D6359" s="0" t="s">
        <v>38</v>
      </c>
      <c r="E6359" s="0" t="s">
        <v>30</v>
      </c>
      <c r="F6359" s="0" t="s">
        <v>928</v>
      </c>
      <c r="G6359" s="0" t="s">
        <v>1612</v>
      </c>
      <c r="H6359" s="0" t="n">
        <v>3.34058232558139</v>
      </c>
      <c r="I6359" s="0" t="n">
        <v>77.7925231277545</v>
      </c>
      <c r="J6359" s="0" t="n">
        <v>648</v>
      </c>
      <c r="K6359" s="0" t="n">
        <f aca="false">I6359*SUMIFS(syst_chauffage!$H$3:$H$27,syst_chauffage!$B$3:$B$27,D6359,syst_chauffage!$C$3:$C$27,E6359)</f>
        <v>78.632200218504</v>
      </c>
      <c r="L6359" s="12" t="n">
        <f aca="false">H6359*SUMIFS(syst_chauffage!$K$3:$K$27,syst_chauffage!$B$3:$B$27,D6359,syst_chauffage!$C$3:$C$27,E6359)</f>
        <v>2.98853732681761</v>
      </c>
      <c r="N6359" s="0" t="str">
        <f aca="false">A6359</f>
        <v>Enseignement Recherche</v>
      </c>
      <c r="O6359" s="0" t="str">
        <f aca="false">B6359</f>
        <v>Enseignement primaire</v>
      </c>
      <c r="P6359" s="0" t="str">
        <f aca="false">C6359</f>
        <v>Elémentaire</v>
      </c>
      <c r="Q6359" s="0" t="str">
        <f aca="false">D6359</f>
        <v>PAC performant</v>
      </c>
      <c r="R6359" s="0" t="str">
        <f aca="false">E6359</f>
        <v>Electricité</v>
      </c>
      <c r="S6359" s="0" t="str">
        <f aca="false">F6359</f>
        <v>0409112902</v>
      </c>
      <c r="T6359" s="0" t="str">
        <f aca="false">G6359</f>
        <v>4</v>
      </c>
      <c r="U6359" s="0" t="n">
        <f aca="false">L6359</f>
        <v>2.98853732681761</v>
      </c>
      <c r="V6359" s="0" t="n">
        <f aca="false">K6359</f>
        <v>78.632200218504</v>
      </c>
      <c r="W6359" s="0" t="n">
        <f aca="false">J6359</f>
        <v>648</v>
      </c>
    </row>
    <row r="6360" customFormat="false" ht="12.8" hidden="false" customHeight="false" outlineLevel="0" collapsed="false">
      <c r="A6360" s="0" t="s">
        <v>75</v>
      </c>
      <c r="B6360" s="0" t="s">
        <v>889</v>
      </c>
      <c r="C6360" s="0" t="s">
        <v>929</v>
      </c>
      <c r="D6360" s="0" t="s">
        <v>19</v>
      </c>
      <c r="E6360" s="0" t="s">
        <v>57</v>
      </c>
      <c r="F6360" s="0" t="s">
        <v>930</v>
      </c>
      <c r="G6360" s="0" t="s">
        <v>1612</v>
      </c>
      <c r="H6360" s="0" t="n">
        <v>0.815810059360556</v>
      </c>
      <c r="I6360" s="0" t="n">
        <v>21.6325660936795</v>
      </c>
      <c r="J6360" s="0" t="n">
        <v>0</v>
      </c>
      <c r="K6360" s="0" t="n">
        <f aca="false">I6360*SUMIFS(syst_chauffage!$H$3:$H$27,syst_chauffage!$B$3:$B$27,D6360,syst_chauffage!$C$3:$C$27,E6360)</f>
        <v>30.1228436778436</v>
      </c>
      <c r="L6360" s="12" t="n">
        <f aca="false">H6360*SUMIFS(syst_chauffage!$K$3:$K$27,syst_chauffage!$B$3:$B$27,D6360,syst_chauffage!$C$3:$C$27,E6360)</f>
        <v>0.815810059360556</v>
      </c>
      <c r="N6360" s="0" t="str">
        <f aca="false">A6360</f>
        <v>Enseignement Recherche</v>
      </c>
      <c r="O6360" s="0" t="str">
        <f aca="false">B6360</f>
        <v>Enseignement primaire</v>
      </c>
      <c r="P6360" s="0" t="str">
        <f aca="false">C6360</f>
        <v>Préélémentaire</v>
      </c>
      <c r="Q6360" s="0" t="str">
        <f aca="false">D6360</f>
        <v>Autre système centralisé</v>
      </c>
      <c r="R6360" s="0" t="str">
        <f aca="false">E6360</f>
        <v>Autres</v>
      </c>
      <c r="S6360" s="0" t="str">
        <f aca="false">F6360</f>
        <v>0409860101</v>
      </c>
      <c r="T6360" s="0" t="str">
        <f aca="false">G6360</f>
        <v>4</v>
      </c>
      <c r="U6360" s="0" t="n">
        <f aca="false">L6360</f>
        <v>0.815810059360556</v>
      </c>
      <c r="V6360" s="0" t="n">
        <f aca="false">K6360</f>
        <v>30.1228436778436</v>
      </c>
      <c r="W6360" s="0" t="n">
        <f aca="false">J6360</f>
        <v>0</v>
      </c>
    </row>
    <row r="6361" customFormat="false" ht="12.8" hidden="false" customHeight="false" outlineLevel="0" collapsed="false">
      <c r="A6361" s="0" t="s">
        <v>75</v>
      </c>
      <c r="B6361" s="0" t="s">
        <v>889</v>
      </c>
      <c r="C6361" s="0" t="s">
        <v>929</v>
      </c>
      <c r="D6361" s="0" t="s">
        <v>19</v>
      </c>
      <c r="E6361" s="0" t="s">
        <v>58</v>
      </c>
      <c r="F6361" s="0" t="s">
        <v>931</v>
      </c>
      <c r="G6361" s="0" t="s">
        <v>1612</v>
      </c>
      <c r="H6361" s="0" t="n">
        <v>0.937435005142112</v>
      </c>
      <c r="I6361" s="0" t="n">
        <v>23.9701485099541</v>
      </c>
      <c r="J6361" s="0" t="n">
        <v>680</v>
      </c>
      <c r="K6361" s="0" t="n">
        <f aca="false">I6361*SUMIFS(syst_chauffage!$H$3:$H$27,syst_chauffage!$B$3:$B$27,D6361,syst_chauffage!$C$3:$C$27,E6361)</f>
        <v>39.4296859669974</v>
      </c>
      <c r="L6361" s="12" t="n">
        <f aca="false">H6361*SUMIFS(syst_chauffage!$K$3:$K$27,syst_chauffage!$B$3:$B$27,D6361,syst_chauffage!$C$3:$C$27,E6361)</f>
        <v>0.937435005142112</v>
      </c>
      <c r="N6361" s="0" t="str">
        <f aca="false">A6361</f>
        <v>Enseignement Recherche</v>
      </c>
      <c r="O6361" s="0" t="str">
        <f aca="false">B6361</f>
        <v>Enseignement primaire</v>
      </c>
      <c r="P6361" s="0" t="str">
        <f aca="false">C6361</f>
        <v>Préélémentaire</v>
      </c>
      <c r="Q6361" s="0" t="str">
        <f aca="false">D6361</f>
        <v>Autre système centralisé</v>
      </c>
      <c r="R6361" s="0" t="str">
        <f aca="false">E6361</f>
        <v>Urbain</v>
      </c>
      <c r="S6361" s="0" t="str">
        <f aca="false">F6361</f>
        <v>0409860106</v>
      </c>
      <c r="T6361" s="0" t="str">
        <f aca="false">G6361</f>
        <v>4</v>
      </c>
      <c r="U6361" s="0" t="n">
        <f aca="false">L6361</f>
        <v>0.937435005142112</v>
      </c>
      <c r="V6361" s="0" t="n">
        <f aca="false">K6361</f>
        <v>39.4296859669974</v>
      </c>
      <c r="W6361" s="0" t="n">
        <f aca="false">J6361</f>
        <v>680</v>
      </c>
    </row>
    <row r="6362" customFormat="false" ht="12.8" hidden="false" customHeight="false" outlineLevel="0" collapsed="false">
      <c r="A6362" s="0" t="s">
        <v>75</v>
      </c>
      <c r="B6362" s="0" t="s">
        <v>889</v>
      </c>
      <c r="C6362" s="0" t="s">
        <v>929</v>
      </c>
      <c r="D6362" s="0" t="s">
        <v>22</v>
      </c>
      <c r="E6362" s="0" t="s">
        <v>23</v>
      </c>
      <c r="F6362" s="0" t="s">
        <v>932</v>
      </c>
      <c r="G6362" s="0" t="s">
        <v>1612</v>
      </c>
      <c r="H6362" s="0" t="n">
        <v>0.597976795330556</v>
      </c>
      <c r="I6362" s="0" t="n">
        <v>12.8075801814447</v>
      </c>
      <c r="J6362" s="0" t="n">
        <v>0</v>
      </c>
      <c r="K6362" s="0" t="n">
        <f aca="false">I6362*SUMIFS(syst_chauffage!$H$3:$H$27,syst_chauffage!$B$3:$B$27,D6362,syst_chauffage!$C$3:$C$27,E6362)</f>
        <v>22.5544369754244</v>
      </c>
      <c r="L6362" s="12" t="n">
        <f aca="false">H6362*SUMIFS(syst_chauffage!$K$3:$K$27,syst_chauffage!$B$3:$B$27,D6362,syst_chauffage!$C$3:$C$27,E6362)</f>
        <v>0.597976795330556</v>
      </c>
      <c r="N6362" s="0" t="str">
        <f aca="false">A6362</f>
        <v>Enseignement Recherche</v>
      </c>
      <c r="O6362" s="0" t="str">
        <f aca="false">B6362</f>
        <v>Enseignement primaire</v>
      </c>
      <c r="P6362" s="0" t="str">
        <f aca="false">C6362</f>
        <v>Préélémentaire</v>
      </c>
      <c r="Q6362" s="0" t="str">
        <f aca="false">D6362</f>
        <v>Chaudière fioul</v>
      </c>
      <c r="R6362" s="0" t="str">
        <f aca="false">E6362</f>
        <v>Fioul</v>
      </c>
      <c r="S6362" s="0" t="str">
        <f aca="false">F6362</f>
        <v>0409860303</v>
      </c>
      <c r="T6362" s="0" t="str">
        <f aca="false">G6362</f>
        <v>4</v>
      </c>
      <c r="U6362" s="0" t="n">
        <f aca="false">L6362</f>
        <v>0.597976795330556</v>
      </c>
      <c r="V6362" s="0" t="n">
        <f aca="false">K6362</f>
        <v>22.5544369754244</v>
      </c>
      <c r="W6362" s="0" t="n">
        <f aca="false">J6362</f>
        <v>0</v>
      </c>
    </row>
    <row r="6363" customFormat="false" ht="12.8" hidden="false" customHeight="false" outlineLevel="0" collapsed="false">
      <c r="A6363" s="0" t="s">
        <v>75</v>
      </c>
      <c r="B6363" s="0" t="s">
        <v>889</v>
      </c>
      <c r="C6363" s="0" t="s">
        <v>929</v>
      </c>
      <c r="D6363" s="0" t="s">
        <v>13</v>
      </c>
      <c r="E6363" s="0" t="s">
        <v>14</v>
      </c>
      <c r="F6363" s="0" t="s">
        <v>933</v>
      </c>
      <c r="G6363" s="0" t="s">
        <v>1612</v>
      </c>
      <c r="H6363" s="0" t="n">
        <v>0.89604830575714</v>
      </c>
      <c r="I6363" s="0" t="n">
        <v>9.52552098514948</v>
      </c>
      <c r="J6363" s="0" t="n">
        <v>264</v>
      </c>
      <c r="K6363" s="0" t="n">
        <f aca="false">I6363*SUMIFS(syst_chauffage!$H$3:$H$27,syst_chauffage!$B$3:$B$27,D6363,syst_chauffage!$C$3:$C$27,E6363)</f>
        <v>19.2376634712972</v>
      </c>
      <c r="L6363" s="12" t="n">
        <f aca="false">H6363*SUMIFS(syst_chauffage!$K$3:$K$27,syst_chauffage!$B$3:$B$27,D6363,syst_chauffage!$C$3:$C$27,E6363)</f>
        <v>0.89604830575714</v>
      </c>
      <c r="N6363" s="0" t="str">
        <f aca="false">A6363</f>
        <v>Enseignement Recherche</v>
      </c>
      <c r="O6363" s="0" t="str">
        <f aca="false">B6363</f>
        <v>Enseignement primaire</v>
      </c>
      <c r="P6363" s="0" t="str">
        <f aca="false">C6363</f>
        <v>Préélémentaire</v>
      </c>
      <c r="Q6363" s="0" t="str">
        <f aca="false">D6363</f>
        <v>Chaudière gaz</v>
      </c>
      <c r="R6363" s="0" t="str">
        <f aca="false">E6363</f>
        <v>Gaz</v>
      </c>
      <c r="S6363" s="0" t="str">
        <f aca="false">F6363</f>
        <v>0409860404</v>
      </c>
      <c r="T6363" s="0" t="str">
        <f aca="false">G6363</f>
        <v>4</v>
      </c>
      <c r="U6363" s="0" t="n">
        <f aca="false">L6363</f>
        <v>0.89604830575714</v>
      </c>
      <c r="V6363" s="0" t="n">
        <f aca="false">K6363</f>
        <v>19.2376634712972</v>
      </c>
      <c r="W6363" s="0" t="n">
        <f aca="false">J6363</f>
        <v>264</v>
      </c>
    </row>
    <row r="6364" customFormat="false" ht="12.8" hidden="false" customHeight="false" outlineLevel="0" collapsed="false">
      <c r="A6364" s="0" t="s">
        <v>75</v>
      </c>
      <c r="B6364" s="0" t="s">
        <v>889</v>
      </c>
      <c r="C6364" s="0" t="s">
        <v>929</v>
      </c>
      <c r="D6364" s="0" t="s">
        <v>29</v>
      </c>
      <c r="E6364" s="0" t="s">
        <v>30</v>
      </c>
      <c r="F6364" s="0" t="s">
        <v>934</v>
      </c>
      <c r="G6364" s="0" t="s">
        <v>1612</v>
      </c>
      <c r="H6364" s="0" t="n">
        <v>0.92</v>
      </c>
      <c r="I6364" s="0" t="n">
        <v>10.4</v>
      </c>
      <c r="J6364" s="0" t="n">
        <v>0</v>
      </c>
      <c r="K6364" s="0" t="n">
        <f aca="false">I6364*SUMIFS(syst_chauffage!$H$3:$H$27,syst_chauffage!$B$3:$B$27,D6364,syst_chauffage!$C$3:$C$27,E6364)</f>
        <v>3</v>
      </c>
      <c r="L6364" s="12" t="n">
        <f aca="false">H6364*SUMIFS(syst_chauffage!$K$3:$K$27,syst_chauffage!$B$3:$B$27,D6364,syst_chauffage!$C$3:$C$27,E6364)</f>
        <v>0.92</v>
      </c>
      <c r="N6364" s="0" t="str">
        <f aca="false">A6364</f>
        <v>Enseignement Recherche</v>
      </c>
      <c r="O6364" s="0" t="str">
        <f aca="false">B6364</f>
        <v>Enseignement primaire</v>
      </c>
      <c r="P6364" s="0" t="str">
        <f aca="false">C6364</f>
        <v>Préélémentaire</v>
      </c>
      <c r="Q6364" s="0" t="str">
        <f aca="false">D6364</f>
        <v>Electrique direct</v>
      </c>
      <c r="R6364" s="0" t="str">
        <f aca="false">E6364</f>
        <v>Electricité</v>
      </c>
      <c r="S6364" s="0" t="str">
        <f aca="false">F6364</f>
        <v>0409860602</v>
      </c>
      <c r="T6364" s="0" t="str">
        <f aca="false">G6364</f>
        <v>4</v>
      </c>
      <c r="U6364" s="0" t="n">
        <f aca="false">L6364</f>
        <v>0.92</v>
      </c>
      <c r="V6364" s="0" t="n">
        <f aca="false">K6364</f>
        <v>3</v>
      </c>
      <c r="W6364" s="0" t="n">
        <f aca="false">J6364</f>
        <v>0</v>
      </c>
    </row>
    <row r="6365" customFormat="false" ht="12.8" hidden="false" customHeight="false" outlineLevel="0" collapsed="false">
      <c r="A6365" s="0" t="s">
        <v>75</v>
      </c>
      <c r="B6365" s="0" t="s">
        <v>889</v>
      </c>
      <c r="C6365" s="0" t="s">
        <v>929</v>
      </c>
      <c r="D6365" s="0" t="s">
        <v>36</v>
      </c>
      <c r="E6365" s="0" t="s">
        <v>30</v>
      </c>
      <c r="F6365" s="0" t="s">
        <v>935</v>
      </c>
      <c r="G6365" s="0" t="s">
        <v>1612</v>
      </c>
      <c r="H6365" s="0" t="n">
        <v>2.89517134883721</v>
      </c>
      <c r="I6365" s="0" t="n">
        <v>62.8593532344733</v>
      </c>
      <c r="J6365" s="0" t="n">
        <v>603</v>
      </c>
      <c r="K6365" s="0" t="n">
        <f aca="false">I6365*SUMIFS(syst_chauffage!$H$3:$H$27,syst_chauffage!$B$3:$B$27,D6365,syst_chauffage!$C$3:$C$27,E6365)</f>
        <v>38.8884481945241</v>
      </c>
      <c r="L6365" s="12" t="n">
        <f aca="false">H6365*SUMIFS(syst_chauffage!$K$3:$K$27,syst_chauffage!$B$3:$B$27,D6365,syst_chauffage!$C$3:$C$27,E6365)</f>
        <v>2.4324955428598</v>
      </c>
      <c r="N6365" s="0" t="str">
        <f aca="false">A6365</f>
        <v>Enseignement Recherche</v>
      </c>
      <c r="O6365" s="0" t="str">
        <f aca="false">B6365</f>
        <v>Enseignement primaire</v>
      </c>
      <c r="P6365" s="0" t="str">
        <f aca="false">C6365</f>
        <v>Préélémentaire</v>
      </c>
      <c r="Q6365" s="0" t="str">
        <f aca="false">D6365</f>
        <v>PAC</v>
      </c>
      <c r="R6365" s="0" t="str">
        <f aca="false">E6365</f>
        <v>Electricité</v>
      </c>
      <c r="S6365" s="0" t="str">
        <f aca="false">F6365</f>
        <v>0409860902</v>
      </c>
      <c r="T6365" s="0" t="str">
        <f aca="false">G6365</f>
        <v>4</v>
      </c>
      <c r="U6365" s="0" t="n">
        <f aca="false">L6365</f>
        <v>2.4324955428598</v>
      </c>
      <c r="V6365" s="0" t="n">
        <f aca="false">K6365</f>
        <v>38.8884481945241</v>
      </c>
      <c r="W6365" s="0" t="n">
        <f aca="false">J6365</f>
        <v>603</v>
      </c>
    </row>
    <row r="6366" customFormat="false" ht="12.8" hidden="false" customHeight="false" outlineLevel="0" collapsed="false">
      <c r="A6366" s="0" t="s">
        <v>75</v>
      </c>
      <c r="B6366" s="0" t="s">
        <v>889</v>
      </c>
      <c r="C6366" s="0" t="s">
        <v>929</v>
      </c>
      <c r="D6366" s="0" t="s">
        <v>51</v>
      </c>
      <c r="E6366" s="0" t="s">
        <v>57</v>
      </c>
      <c r="F6366" s="0" t="s">
        <v>936</v>
      </c>
      <c r="G6366" s="0" t="s">
        <v>1612</v>
      </c>
      <c r="H6366" s="0" t="n">
        <v>0.941319299262179</v>
      </c>
      <c r="I6366" s="0" t="n">
        <v>25.753054873428</v>
      </c>
      <c r="J6366" s="0" t="n">
        <v>0</v>
      </c>
      <c r="K6366" s="0" t="n">
        <f aca="false">I6366*SUMIFS(syst_chauffage!$H$3:$H$27,syst_chauffage!$B$3:$B$27,D6366,syst_chauffage!$C$3:$C$27,E6366)</f>
        <v>54.5669596050374</v>
      </c>
      <c r="L6366" s="12" t="n">
        <f aca="false">H6366*SUMIFS(syst_chauffage!$K$3:$K$27,syst_chauffage!$B$3:$B$27,D6366,syst_chauffage!$C$3:$C$27,E6366)</f>
        <v>0.941319299262179</v>
      </c>
      <c r="N6366" s="0" t="str">
        <f aca="false">A6366</f>
        <v>Enseignement Recherche</v>
      </c>
      <c r="O6366" s="0" t="str">
        <f aca="false">B6366</f>
        <v>Enseignement primaire</v>
      </c>
      <c r="P6366" s="0" t="str">
        <f aca="false">C6366</f>
        <v>Préélémentaire</v>
      </c>
      <c r="Q6366" s="0" t="str">
        <f aca="false">D6366</f>
        <v>Autre système centralisé performant</v>
      </c>
      <c r="R6366" s="0" t="str">
        <f aca="false">E6366</f>
        <v>Autres</v>
      </c>
      <c r="S6366" s="0" t="str">
        <f aca="false">F6366</f>
        <v>0409862101</v>
      </c>
      <c r="T6366" s="0" t="str">
        <f aca="false">G6366</f>
        <v>4</v>
      </c>
      <c r="U6366" s="0" t="n">
        <f aca="false">L6366</f>
        <v>0.941319299262179</v>
      </c>
      <c r="V6366" s="0" t="n">
        <f aca="false">K6366</f>
        <v>54.5669596050374</v>
      </c>
      <c r="W6366" s="0" t="n">
        <f aca="false">J6366</f>
        <v>0</v>
      </c>
    </row>
    <row r="6367" customFormat="false" ht="12.8" hidden="false" customHeight="false" outlineLevel="0" collapsed="false">
      <c r="A6367" s="0" t="s">
        <v>75</v>
      </c>
      <c r="B6367" s="0" t="s">
        <v>889</v>
      </c>
      <c r="C6367" s="0" t="s">
        <v>929</v>
      </c>
      <c r="D6367" s="0" t="s">
        <v>51</v>
      </c>
      <c r="E6367" s="0" t="s">
        <v>58</v>
      </c>
      <c r="F6367" s="0" t="s">
        <v>937</v>
      </c>
      <c r="G6367" s="0" t="s">
        <v>1612</v>
      </c>
      <c r="H6367" s="0" t="n">
        <v>1.08165577516398</v>
      </c>
      <c r="I6367" s="0" t="n">
        <v>28.5358910832787</v>
      </c>
      <c r="J6367" s="0" t="n">
        <v>680</v>
      </c>
      <c r="K6367" s="0" t="n">
        <f aca="false">I6367*SUMIFS(syst_chauffage!$H$3:$H$27,syst_chauffage!$B$3:$B$27,D6367,syst_chauffage!$C$3:$C$27,E6367)</f>
        <v>60.8955775023545</v>
      </c>
      <c r="L6367" s="12" t="n">
        <f aca="false">H6367*SUMIFS(syst_chauffage!$K$3:$K$27,syst_chauffage!$B$3:$B$27,D6367,syst_chauffage!$C$3:$C$27,E6367)</f>
        <v>1.08165577516398</v>
      </c>
      <c r="N6367" s="0" t="str">
        <f aca="false">A6367</f>
        <v>Enseignement Recherche</v>
      </c>
      <c r="O6367" s="0" t="str">
        <f aca="false">B6367</f>
        <v>Enseignement primaire</v>
      </c>
      <c r="P6367" s="0" t="str">
        <f aca="false">C6367</f>
        <v>Préélémentaire</v>
      </c>
      <c r="Q6367" s="0" t="str">
        <f aca="false">D6367</f>
        <v>Autre système centralisé performant</v>
      </c>
      <c r="R6367" s="0" t="str">
        <f aca="false">E6367</f>
        <v>Urbain</v>
      </c>
      <c r="S6367" s="0" t="str">
        <f aca="false">F6367</f>
        <v>0409862106</v>
      </c>
      <c r="T6367" s="0" t="str">
        <f aca="false">G6367</f>
        <v>4</v>
      </c>
      <c r="U6367" s="0" t="n">
        <f aca="false">L6367</f>
        <v>1.08165577516398</v>
      </c>
      <c r="V6367" s="0" t="n">
        <f aca="false">K6367</f>
        <v>60.8955775023545</v>
      </c>
      <c r="W6367" s="0" t="n">
        <f aca="false">J6367</f>
        <v>680</v>
      </c>
    </row>
    <row r="6368" customFormat="false" ht="12.8" hidden="false" customHeight="false" outlineLevel="0" collapsed="false">
      <c r="A6368" s="0" t="s">
        <v>75</v>
      </c>
      <c r="B6368" s="0" t="s">
        <v>889</v>
      </c>
      <c r="C6368" s="0" t="s">
        <v>929</v>
      </c>
      <c r="D6368" s="0" t="s">
        <v>27</v>
      </c>
      <c r="E6368" s="0" t="s">
        <v>23</v>
      </c>
      <c r="F6368" s="0" t="s">
        <v>938</v>
      </c>
      <c r="G6368" s="0" t="s">
        <v>1612</v>
      </c>
      <c r="H6368" s="0" t="n">
        <v>0.760180594165539</v>
      </c>
      <c r="I6368" s="0" t="n">
        <v>15.2471192636247</v>
      </c>
      <c r="J6368" s="0" t="n">
        <v>608</v>
      </c>
      <c r="K6368" s="0" t="n">
        <f aca="false">I6368*SUMIFS(syst_chauffage!$H$3:$H$27,syst_chauffage!$B$3:$B$27,D6368,syst_chauffage!$C$3:$C$27,E6368)</f>
        <v>39.099760553011</v>
      </c>
      <c r="L6368" s="12" t="n">
        <f aca="false">H6368*SUMIFS(syst_chauffage!$K$3:$K$27,syst_chauffage!$B$3:$B$27,D6368,syst_chauffage!$C$3:$C$27,E6368)</f>
        <v>0.760180594165539</v>
      </c>
      <c r="N6368" s="0" t="str">
        <f aca="false">A6368</f>
        <v>Enseignement Recherche</v>
      </c>
      <c r="O6368" s="0" t="str">
        <f aca="false">B6368</f>
        <v>Enseignement primaire</v>
      </c>
      <c r="P6368" s="0" t="str">
        <f aca="false">C6368</f>
        <v>Préélémentaire</v>
      </c>
      <c r="Q6368" s="0" t="str">
        <f aca="false">D6368</f>
        <v>Chaudière condensation fioul</v>
      </c>
      <c r="R6368" s="0" t="str">
        <f aca="false">E6368</f>
        <v>Fioul</v>
      </c>
      <c r="S6368" s="0" t="str">
        <f aca="false">F6368</f>
        <v>0409862303</v>
      </c>
      <c r="T6368" s="0" t="str">
        <f aca="false">G6368</f>
        <v>4</v>
      </c>
      <c r="U6368" s="0" t="n">
        <f aca="false">L6368</f>
        <v>0.760180594165539</v>
      </c>
      <c r="V6368" s="0" t="n">
        <f aca="false">K6368</f>
        <v>39.099760553011</v>
      </c>
      <c r="W6368" s="0" t="n">
        <f aca="false">J6368</f>
        <v>608</v>
      </c>
    </row>
    <row r="6369" customFormat="false" ht="12.8" hidden="false" customHeight="false" outlineLevel="0" collapsed="false">
      <c r="A6369" s="0" t="s">
        <v>75</v>
      </c>
      <c r="B6369" s="0" t="s">
        <v>889</v>
      </c>
      <c r="C6369" s="0" t="s">
        <v>929</v>
      </c>
      <c r="D6369" s="0" t="s">
        <v>18</v>
      </c>
      <c r="E6369" s="0" t="s">
        <v>14</v>
      </c>
      <c r="F6369" s="0" t="s">
        <v>939</v>
      </c>
      <c r="G6369" s="0" t="s">
        <v>1612</v>
      </c>
      <c r="H6369" s="0" t="n">
        <v>0.986495619265336</v>
      </c>
      <c r="I6369" s="0" t="n">
        <v>11.3399059347018</v>
      </c>
      <c r="J6369" s="0" t="n">
        <v>608</v>
      </c>
      <c r="K6369" s="0" t="n">
        <f aca="false">I6369*SUMIFS(syst_chauffage!$H$3:$H$27,syst_chauffage!$B$3:$B$27,D6369,syst_chauffage!$C$3:$C$27,E6369)</f>
        <v>30.9004376554972</v>
      </c>
      <c r="L6369" s="12" t="n">
        <f aca="false">H6369*SUMIFS(syst_chauffage!$K$3:$K$27,syst_chauffage!$B$3:$B$27,D6369,syst_chauffage!$C$3:$C$27,E6369)</f>
        <v>0.958328101648454</v>
      </c>
      <c r="N6369" s="0" t="str">
        <f aca="false">A6369</f>
        <v>Enseignement Recherche</v>
      </c>
      <c r="O6369" s="0" t="str">
        <f aca="false">B6369</f>
        <v>Enseignement primaire</v>
      </c>
      <c r="P6369" s="0" t="str">
        <f aca="false">C6369</f>
        <v>Préélémentaire</v>
      </c>
      <c r="Q6369" s="0" t="str">
        <f aca="false">D6369</f>
        <v>Chaudière condensation gaz</v>
      </c>
      <c r="R6369" s="0" t="str">
        <f aca="false">E6369</f>
        <v>Gaz</v>
      </c>
      <c r="S6369" s="0" t="str">
        <f aca="false">F6369</f>
        <v>0409862404</v>
      </c>
      <c r="T6369" s="0" t="str">
        <f aca="false">G6369</f>
        <v>4</v>
      </c>
      <c r="U6369" s="0" t="n">
        <f aca="false">L6369</f>
        <v>0.958328101648454</v>
      </c>
      <c r="V6369" s="0" t="n">
        <f aca="false">K6369</f>
        <v>30.9004376554972</v>
      </c>
      <c r="W6369" s="0" t="n">
        <f aca="false">J6369</f>
        <v>608</v>
      </c>
    </row>
    <row r="6370" customFormat="false" ht="12.8" hidden="false" customHeight="false" outlineLevel="0" collapsed="false">
      <c r="A6370" s="0" t="s">
        <v>75</v>
      </c>
      <c r="B6370" s="0" t="s">
        <v>889</v>
      </c>
      <c r="C6370" s="0" t="s">
        <v>929</v>
      </c>
      <c r="D6370" s="0" t="s">
        <v>32</v>
      </c>
      <c r="E6370" s="0" t="s">
        <v>30</v>
      </c>
      <c r="F6370" s="0" t="s">
        <v>940</v>
      </c>
      <c r="G6370" s="0" t="s">
        <v>1612</v>
      </c>
      <c r="H6370" s="0" t="n">
        <v>1</v>
      </c>
      <c r="I6370" s="0" t="n">
        <v>12</v>
      </c>
      <c r="J6370" s="0" t="n">
        <v>0</v>
      </c>
      <c r="K6370" s="0" t="n">
        <f aca="false">I6370*SUMIFS(syst_chauffage!$H$3:$H$27,syst_chauffage!$B$3:$B$27,D6370,syst_chauffage!$C$3:$C$27,E6370)</f>
        <v>12</v>
      </c>
      <c r="L6370" s="12" t="n">
        <f aca="false">H6370*SUMIFS(syst_chauffage!$K$3:$K$27,syst_chauffage!$B$3:$B$27,D6370,syst_chauffage!$C$3:$C$27,E6370)</f>
        <v>1</v>
      </c>
      <c r="N6370" s="0" t="str">
        <f aca="false">A6370</f>
        <v>Enseignement Recherche</v>
      </c>
      <c r="O6370" s="0" t="str">
        <f aca="false">B6370</f>
        <v>Enseignement primaire</v>
      </c>
      <c r="P6370" s="0" t="str">
        <f aca="false">C6370</f>
        <v>Préélémentaire</v>
      </c>
      <c r="Q6370" s="0" t="str">
        <f aca="false">D6370</f>
        <v>Electrique direct performant</v>
      </c>
      <c r="R6370" s="0" t="str">
        <f aca="false">E6370</f>
        <v>Electricité</v>
      </c>
      <c r="S6370" s="0" t="str">
        <f aca="false">F6370</f>
        <v>0409862602</v>
      </c>
      <c r="T6370" s="0" t="str">
        <f aca="false">G6370</f>
        <v>4</v>
      </c>
      <c r="U6370" s="0" t="n">
        <f aca="false">L6370</f>
        <v>1</v>
      </c>
      <c r="V6370" s="0" t="n">
        <f aca="false">K6370</f>
        <v>12</v>
      </c>
      <c r="W6370" s="0" t="n">
        <f aca="false">J6370</f>
        <v>0</v>
      </c>
    </row>
    <row r="6371" customFormat="false" ht="12.8" hidden="false" customHeight="false" outlineLevel="0" collapsed="false">
      <c r="A6371" s="0" t="s">
        <v>75</v>
      </c>
      <c r="B6371" s="0" t="s">
        <v>889</v>
      </c>
      <c r="C6371" s="0" t="s">
        <v>929</v>
      </c>
      <c r="D6371" s="0" t="s">
        <v>38</v>
      </c>
      <c r="E6371" s="0" t="s">
        <v>30</v>
      </c>
      <c r="F6371" s="0" t="s">
        <v>941</v>
      </c>
      <c r="G6371" s="0" t="s">
        <v>1612</v>
      </c>
      <c r="H6371" s="0" t="n">
        <v>3.34058232558139</v>
      </c>
      <c r="I6371" s="0" t="n">
        <v>74.832563374373</v>
      </c>
      <c r="J6371" s="0" t="n">
        <v>648</v>
      </c>
      <c r="K6371" s="0" t="n">
        <f aca="false">I6371*SUMIFS(syst_chauffage!$H$3:$H$27,syst_chauffage!$B$3:$B$27,D6371,syst_chauffage!$C$3:$C$27,E6371)</f>
        <v>75.6402912456535</v>
      </c>
      <c r="L6371" s="12" t="n">
        <f aca="false">H6371*SUMIFS(syst_chauffage!$K$3:$K$27,syst_chauffage!$B$3:$B$27,D6371,syst_chauffage!$C$3:$C$27,E6371)</f>
        <v>2.98853732681761</v>
      </c>
      <c r="N6371" s="0" t="str">
        <f aca="false">A6371</f>
        <v>Enseignement Recherche</v>
      </c>
      <c r="O6371" s="0" t="str">
        <f aca="false">B6371</f>
        <v>Enseignement primaire</v>
      </c>
      <c r="P6371" s="0" t="str">
        <f aca="false">C6371</f>
        <v>Préélémentaire</v>
      </c>
      <c r="Q6371" s="0" t="str">
        <f aca="false">D6371</f>
        <v>PAC performant</v>
      </c>
      <c r="R6371" s="0" t="str">
        <f aca="false">E6371</f>
        <v>Electricité</v>
      </c>
      <c r="S6371" s="0" t="str">
        <f aca="false">F6371</f>
        <v>0409862902</v>
      </c>
      <c r="T6371" s="0" t="str">
        <f aca="false">G6371</f>
        <v>4</v>
      </c>
      <c r="U6371" s="0" t="n">
        <f aca="false">L6371</f>
        <v>2.98853732681761</v>
      </c>
      <c r="V6371" s="0" t="n">
        <f aca="false">K6371</f>
        <v>75.6402912456535</v>
      </c>
      <c r="W6371" s="0" t="n">
        <f aca="false">J6371</f>
        <v>648</v>
      </c>
    </row>
    <row r="6372" customFormat="false" ht="12.8" hidden="false" customHeight="false" outlineLevel="0" collapsed="false">
      <c r="A6372" s="0" t="s">
        <v>75</v>
      </c>
      <c r="B6372" s="0" t="s">
        <v>942</v>
      </c>
      <c r="C6372" s="0" t="s">
        <v>943</v>
      </c>
      <c r="D6372" s="0" t="s">
        <v>19</v>
      </c>
      <c r="E6372" s="0" t="s">
        <v>57</v>
      </c>
      <c r="F6372" s="0" t="s">
        <v>944</v>
      </c>
      <c r="G6372" s="0" t="s">
        <v>1612</v>
      </c>
      <c r="H6372" s="0" t="n">
        <v>0.877991717485576</v>
      </c>
      <c r="I6372" s="0" t="n">
        <v>44.6426161362648</v>
      </c>
      <c r="J6372" s="0" t="n">
        <v>0</v>
      </c>
      <c r="K6372" s="0" t="n">
        <f aca="false">I6372*SUMIFS(syst_chauffage!$H$3:$H$27,syst_chauffage!$B$3:$B$27,D6372,syst_chauffage!$C$3:$C$27,E6372)</f>
        <v>62.1638016229423</v>
      </c>
      <c r="L6372" s="12" t="n">
        <f aca="false">H6372*SUMIFS(syst_chauffage!$K$3:$K$27,syst_chauffage!$B$3:$B$27,D6372,syst_chauffage!$C$3:$C$27,E6372)</f>
        <v>0.877991717485576</v>
      </c>
      <c r="N6372" s="0" t="str">
        <f aca="false">A6372</f>
        <v>Enseignement Recherche</v>
      </c>
      <c r="O6372" s="0" t="str">
        <f aca="false">B6372</f>
        <v>Enseignement secondaire</v>
      </c>
      <c r="P6372" s="0" t="str">
        <f aca="false">C6372</f>
        <v>Cantine collége</v>
      </c>
      <c r="Q6372" s="0" t="str">
        <f aca="false">D6372</f>
        <v>Autre système centralisé</v>
      </c>
      <c r="R6372" s="0" t="str">
        <f aca="false">E6372</f>
        <v>Autres</v>
      </c>
      <c r="S6372" s="0" t="str">
        <f aca="false">F6372</f>
        <v>0410020101</v>
      </c>
      <c r="T6372" s="0" t="str">
        <f aca="false">G6372</f>
        <v>4</v>
      </c>
      <c r="U6372" s="0" t="n">
        <f aca="false">L6372</f>
        <v>0.877991717485576</v>
      </c>
      <c r="V6372" s="0" t="n">
        <f aca="false">K6372</f>
        <v>62.1638016229423</v>
      </c>
      <c r="W6372" s="0" t="n">
        <f aca="false">J6372</f>
        <v>0</v>
      </c>
    </row>
    <row r="6373" customFormat="false" ht="12.8" hidden="false" customHeight="false" outlineLevel="0" collapsed="false">
      <c r="A6373" s="0" t="s">
        <v>75</v>
      </c>
      <c r="B6373" s="0" t="s">
        <v>942</v>
      </c>
      <c r="C6373" s="0" t="s">
        <v>943</v>
      </c>
      <c r="D6373" s="0" t="s">
        <v>19</v>
      </c>
      <c r="E6373" s="0" t="s">
        <v>58</v>
      </c>
      <c r="F6373" s="0" t="s">
        <v>945</v>
      </c>
      <c r="G6373" s="0" t="s">
        <v>1612</v>
      </c>
      <c r="H6373" s="0" t="n">
        <v>0.876279146061918</v>
      </c>
      <c r="I6373" s="0" t="n">
        <v>44.1643831846646</v>
      </c>
      <c r="J6373" s="0" t="n">
        <v>680</v>
      </c>
      <c r="K6373" s="0" t="n">
        <f aca="false">I6373*SUMIFS(syst_chauffage!$H$3:$H$27,syst_chauffage!$B$3:$B$27,D6373,syst_chauffage!$C$3:$C$27,E6373)</f>
        <v>72.6481840183142</v>
      </c>
      <c r="L6373" s="12" t="n">
        <f aca="false">H6373*SUMIFS(syst_chauffage!$K$3:$K$27,syst_chauffage!$B$3:$B$27,D6373,syst_chauffage!$C$3:$C$27,E6373)</f>
        <v>0.876279146061918</v>
      </c>
      <c r="N6373" s="0" t="str">
        <f aca="false">A6373</f>
        <v>Enseignement Recherche</v>
      </c>
      <c r="O6373" s="0" t="str">
        <f aca="false">B6373</f>
        <v>Enseignement secondaire</v>
      </c>
      <c r="P6373" s="0" t="str">
        <f aca="false">C6373</f>
        <v>Cantine collége</v>
      </c>
      <c r="Q6373" s="0" t="str">
        <f aca="false">D6373</f>
        <v>Autre système centralisé</v>
      </c>
      <c r="R6373" s="0" t="str">
        <f aca="false">E6373</f>
        <v>Urbain</v>
      </c>
      <c r="S6373" s="0" t="str">
        <f aca="false">F6373</f>
        <v>0410020106</v>
      </c>
      <c r="T6373" s="0" t="str">
        <f aca="false">G6373</f>
        <v>4</v>
      </c>
      <c r="U6373" s="0" t="n">
        <f aca="false">L6373</f>
        <v>0.876279146061918</v>
      </c>
      <c r="V6373" s="0" t="n">
        <f aca="false">K6373</f>
        <v>72.6481840183142</v>
      </c>
      <c r="W6373" s="0" t="n">
        <f aca="false">J6373</f>
        <v>680</v>
      </c>
    </row>
    <row r="6374" customFormat="false" ht="12.8" hidden="false" customHeight="false" outlineLevel="0" collapsed="false">
      <c r="A6374" s="0" t="s">
        <v>75</v>
      </c>
      <c r="B6374" s="0" t="s">
        <v>942</v>
      </c>
      <c r="C6374" s="0" t="s">
        <v>943</v>
      </c>
      <c r="D6374" s="0" t="s">
        <v>22</v>
      </c>
      <c r="E6374" s="0" t="s">
        <v>23</v>
      </c>
      <c r="F6374" s="0" t="s">
        <v>946</v>
      </c>
      <c r="G6374" s="0" t="s">
        <v>1612</v>
      </c>
      <c r="H6374" s="0" t="n">
        <v>0.737276685938635</v>
      </c>
      <c r="I6374" s="0" t="n">
        <v>28.9541021331913</v>
      </c>
      <c r="J6374" s="0" t="n">
        <v>0</v>
      </c>
      <c r="K6374" s="0" t="n">
        <f aca="false">I6374*SUMIFS(syst_chauffage!$H$3:$H$27,syst_chauffage!$B$3:$B$27,D6374,syst_chauffage!$C$3:$C$27,E6374)</f>
        <v>50.9888255620041</v>
      </c>
      <c r="L6374" s="12" t="n">
        <f aca="false">H6374*SUMIFS(syst_chauffage!$K$3:$K$27,syst_chauffage!$B$3:$B$27,D6374,syst_chauffage!$C$3:$C$27,E6374)</f>
        <v>0.737276685938635</v>
      </c>
      <c r="N6374" s="0" t="str">
        <f aca="false">A6374</f>
        <v>Enseignement Recherche</v>
      </c>
      <c r="O6374" s="0" t="str">
        <f aca="false">B6374</f>
        <v>Enseignement secondaire</v>
      </c>
      <c r="P6374" s="0" t="str">
        <f aca="false">C6374</f>
        <v>Cantine collége</v>
      </c>
      <c r="Q6374" s="0" t="str">
        <f aca="false">D6374</f>
        <v>Chaudière fioul</v>
      </c>
      <c r="R6374" s="0" t="str">
        <f aca="false">E6374</f>
        <v>Fioul</v>
      </c>
      <c r="S6374" s="0" t="str">
        <f aca="false">F6374</f>
        <v>0410020303</v>
      </c>
      <c r="T6374" s="0" t="str">
        <f aca="false">G6374</f>
        <v>4</v>
      </c>
      <c r="U6374" s="0" t="n">
        <f aca="false">L6374</f>
        <v>0.737276685938635</v>
      </c>
      <c r="V6374" s="0" t="n">
        <f aca="false">K6374</f>
        <v>50.9888255620041</v>
      </c>
      <c r="W6374" s="0" t="n">
        <f aca="false">J6374</f>
        <v>0</v>
      </c>
    </row>
    <row r="6375" customFormat="false" ht="12.8" hidden="false" customHeight="false" outlineLevel="0" collapsed="false">
      <c r="A6375" s="0" t="s">
        <v>75</v>
      </c>
      <c r="B6375" s="0" t="s">
        <v>942</v>
      </c>
      <c r="C6375" s="0" t="s">
        <v>943</v>
      </c>
      <c r="D6375" s="0" t="s">
        <v>13</v>
      </c>
      <c r="E6375" s="0" t="s">
        <v>14</v>
      </c>
      <c r="F6375" s="0" t="s">
        <v>947</v>
      </c>
      <c r="G6375" s="0" t="s">
        <v>1612</v>
      </c>
      <c r="H6375" s="0" t="n">
        <v>0.87571995905867</v>
      </c>
      <c r="I6375" s="0" t="n">
        <v>20.9088975872043</v>
      </c>
      <c r="J6375" s="0" t="n">
        <v>264</v>
      </c>
      <c r="K6375" s="0" t="n">
        <f aca="false">I6375*SUMIFS(syst_chauffage!$H$3:$H$27,syst_chauffage!$B$3:$B$27,D6375,syst_chauffage!$C$3:$C$27,E6375)</f>
        <v>42.227436794854</v>
      </c>
      <c r="L6375" s="12" t="n">
        <f aca="false">H6375*SUMIFS(syst_chauffage!$K$3:$K$27,syst_chauffage!$B$3:$B$27,D6375,syst_chauffage!$C$3:$C$27,E6375)</f>
        <v>0.87571995905867</v>
      </c>
      <c r="N6375" s="0" t="str">
        <f aca="false">A6375</f>
        <v>Enseignement Recherche</v>
      </c>
      <c r="O6375" s="0" t="str">
        <f aca="false">B6375</f>
        <v>Enseignement secondaire</v>
      </c>
      <c r="P6375" s="0" t="str">
        <f aca="false">C6375</f>
        <v>Cantine collége</v>
      </c>
      <c r="Q6375" s="0" t="str">
        <f aca="false">D6375</f>
        <v>Chaudière gaz</v>
      </c>
      <c r="R6375" s="0" t="str">
        <f aca="false">E6375</f>
        <v>Gaz</v>
      </c>
      <c r="S6375" s="0" t="str">
        <f aca="false">F6375</f>
        <v>0410020404</v>
      </c>
      <c r="T6375" s="0" t="str">
        <f aca="false">G6375</f>
        <v>4</v>
      </c>
      <c r="U6375" s="0" t="n">
        <f aca="false">L6375</f>
        <v>0.87571995905867</v>
      </c>
      <c r="V6375" s="0" t="n">
        <f aca="false">K6375</f>
        <v>42.227436794854</v>
      </c>
      <c r="W6375" s="0" t="n">
        <f aca="false">J6375</f>
        <v>264</v>
      </c>
    </row>
    <row r="6376" customFormat="false" ht="12.8" hidden="false" customHeight="false" outlineLevel="0" collapsed="false">
      <c r="A6376" s="0" t="s">
        <v>75</v>
      </c>
      <c r="B6376" s="0" t="s">
        <v>942</v>
      </c>
      <c r="C6376" s="0" t="s">
        <v>943</v>
      </c>
      <c r="D6376" s="0" t="s">
        <v>29</v>
      </c>
      <c r="E6376" s="0" t="s">
        <v>30</v>
      </c>
      <c r="F6376" s="0" t="s">
        <v>948</v>
      </c>
      <c r="G6376" s="0" t="s">
        <v>1612</v>
      </c>
      <c r="H6376" s="0" t="n">
        <v>0.92</v>
      </c>
      <c r="I6376" s="0" t="n">
        <v>10.4</v>
      </c>
      <c r="J6376" s="0" t="n">
        <v>0</v>
      </c>
      <c r="K6376" s="0" t="n">
        <f aca="false">I6376*SUMIFS(syst_chauffage!$H$3:$H$27,syst_chauffage!$B$3:$B$27,D6376,syst_chauffage!$C$3:$C$27,E6376)</f>
        <v>3</v>
      </c>
      <c r="L6376" s="12" t="n">
        <f aca="false">H6376*SUMIFS(syst_chauffage!$K$3:$K$27,syst_chauffage!$B$3:$B$27,D6376,syst_chauffage!$C$3:$C$27,E6376)</f>
        <v>0.92</v>
      </c>
      <c r="N6376" s="0" t="str">
        <f aca="false">A6376</f>
        <v>Enseignement Recherche</v>
      </c>
      <c r="O6376" s="0" t="str">
        <f aca="false">B6376</f>
        <v>Enseignement secondaire</v>
      </c>
      <c r="P6376" s="0" t="str">
        <f aca="false">C6376</f>
        <v>Cantine collége</v>
      </c>
      <c r="Q6376" s="0" t="str">
        <f aca="false">D6376</f>
        <v>Electrique direct</v>
      </c>
      <c r="R6376" s="0" t="str">
        <f aca="false">E6376</f>
        <v>Electricité</v>
      </c>
      <c r="S6376" s="0" t="str">
        <f aca="false">F6376</f>
        <v>0410020602</v>
      </c>
      <c r="T6376" s="0" t="str">
        <f aca="false">G6376</f>
        <v>4</v>
      </c>
      <c r="U6376" s="0" t="n">
        <f aca="false">L6376</f>
        <v>0.92</v>
      </c>
      <c r="V6376" s="0" t="n">
        <f aca="false">K6376</f>
        <v>3</v>
      </c>
      <c r="W6376" s="0" t="n">
        <f aca="false">J6376</f>
        <v>0</v>
      </c>
    </row>
    <row r="6377" customFormat="false" ht="12.8" hidden="false" customHeight="false" outlineLevel="0" collapsed="false">
      <c r="A6377" s="0" t="s">
        <v>75</v>
      </c>
      <c r="B6377" s="0" t="s">
        <v>942</v>
      </c>
      <c r="C6377" s="0" t="s">
        <v>943</v>
      </c>
      <c r="D6377" s="0" t="s">
        <v>36</v>
      </c>
      <c r="E6377" s="0" t="s">
        <v>30</v>
      </c>
      <c r="F6377" s="0" t="s">
        <v>949</v>
      </c>
      <c r="G6377" s="0" t="s">
        <v>1612</v>
      </c>
      <c r="H6377" s="0" t="n">
        <v>2.89517134883721</v>
      </c>
      <c r="I6377" s="0" t="n">
        <v>124.112232360534</v>
      </c>
      <c r="J6377" s="0" t="n">
        <v>603</v>
      </c>
      <c r="K6377" s="0" t="n">
        <f aca="false">I6377*SUMIFS(syst_chauffage!$H$3:$H$27,syst_chauffage!$B$3:$B$27,D6377,syst_chauffage!$C$3:$C$27,E6377)</f>
        <v>76.7830381654707</v>
      </c>
      <c r="L6377" s="12" t="n">
        <f aca="false">H6377*SUMIFS(syst_chauffage!$K$3:$K$27,syst_chauffage!$B$3:$B$27,D6377,syst_chauffage!$C$3:$C$27,E6377)</f>
        <v>2.4324955428598</v>
      </c>
      <c r="N6377" s="0" t="str">
        <f aca="false">A6377</f>
        <v>Enseignement Recherche</v>
      </c>
      <c r="O6377" s="0" t="str">
        <f aca="false">B6377</f>
        <v>Enseignement secondaire</v>
      </c>
      <c r="P6377" s="0" t="str">
        <f aca="false">C6377</f>
        <v>Cantine collége</v>
      </c>
      <c r="Q6377" s="0" t="str">
        <f aca="false">D6377</f>
        <v>PAC</v>
      </c>
      <c r="R6377" s="0" t="str">
        <f aca="false">E6377</f>
        <v>Electricité</v>
      </c>
      <c r="S6377" s="0" t="str">
        <f aca="false">F6377</f>
        <v>0410020902</v>
      </c>
      <c r="T6377" s="0" t="str">
        <f aca="false">G6377</f>
        <v>4</v>
      </c>
      <c r="U6377" s="0" t="n">
        <f aca="false">L6377</f>
        <v>2.4324955428598</v>
      </c>
      <c r="V6377" s="0" t="n">
        <f aca="false">K6377</f>
        <v>76.7830381654707</v>
      </c>
      <c r="W6377" s="0" t="n">
        <f aca="false">J6377</f>
        <v>603</v>
      </c>
    </row>
    <row r="6378" customFormat="false" ht="12.8" hidden="false" customHeight="false" outlineLevel="0" collapsed="false">
      <c r="A6378" s="0" t="s">
        <v>75</v>
      </c>
      <c r="B6378" s="0" t="s">
        <v>942</v>
      </c>
      <c r="C6378" s="0" t="s">
        <v>943</v>
      </c>
      <c r="D6378" s="0" t="s">
        <v>51</v>
      </c>
      <c r="E6378" s="0" t="s">
        <v>57</v>
      </c>
      <c r="F6378" s="0" t="s">
        <v>950</v>
      </c>
      <c r="G6378" s="0" t="s">
        <v>1612</v>
      </c>
      <c r="H6378" s="0" t="n">
        <v>1.01306736632951</v>
      </c>
      <c r="I6378" s="0" t="n">
        <v>53.1459715907915</v>
      </c>
      <c r="J6378" s="0" t="n">
        <v>0</v>
      </c>
      <c r="K6378" s="0" t="n">
        <f aca="false">I6378*SUMIFS(syst_chauffage!$H$3:$H$27,syst_chauffage!$B$3:$B$27,D6378,syst_chauffage!$C$3:$C$27,E6378)</f>
        <v>112.608546800303</v>
      </c>
      <c r="L6378" s="12" t="n">
        <f aca="false">H6378*SUMIFS(syst_chauffage!$K$3:$K$27,syst_chauffage!$B$3:$B$27,D6378,syst_chauffage!$C$3:$C$27,E6378)</f>
        <v>1.01306736632951</v>
      </c>
      <c r="N6378" s="0" t="str">
        <f aca="false">A6378</f>
        <v>Enseignement Recherche</v>
      </c>
      <c r="O6378" s="0" t="str">
        <f aca="false">B6378</f>
        <v>Enseignement secondaire</v>
      </c>
      <c r="P6378" s="0" t="str">
        <f aca="false">C6378</f>
        <v>Cantine collége</v>
      </c>
      <c r="Q6378" s="0" t="str">
        <f aca="false">D6378</f>
        <v>Autre système centralisé performant</v>
      </c>
      <c r="R6378" s="0" t="str">
        <f aca="false">E6378</f>
        <v>Autres</v>
      </c>
      <c r="S6378" s="0" t="str">
        <f aca="false">F6378</f>
        <v>0410022101</v>
      </c>
      <c r="T6378" s="0" t="str">
        <f aca="false">G6378</f>
        <v>4</v>
      </c>
      <c r="U6378" s="0" t="n">
        <f aca="false">L6378</f>
        <v>1.01306736632951</v>
      </c>
      <c r="V6378" s="0" t="n">
        <f aca="false">K6378</f>
        <v>112.608546800303</v>
      </c>
      <c r="W6378" s="0" t="n">
        <f aca="false">J6378</f>
        <v>0</v>
      </c>
    </row>
    <row r="6379" customFormat="false" ht="12.8" hidden="false" customHeight="false" outlineLevel="0" collapsed="false">
      <c r="A6379" s="0" t="s">
        <v>75</v>
      </c>
      <c r="B6379" s="0" t="s">
        <v>942</v>
      </c>
      <c r="C6379" s="0" t="s">
        <v>943</v>
      </c>
      <c r="D6379" s="0" t="s">
        <v>51</v>
      </c>
      <c r="E6379" s="0" t="s">
        <v>58</v>
      </c>
      <c r="F6379" s="0" t="s">
        <v>951</v>
      </c>
      <c r="G6379" s="0" t="s">
        <v>1612</v>
      </c>
      <c r="H6379" s="0" t="n">
        <v>1.01109132237914</v>
      </c>
      <c r="I6379" s="0" t="n">
        <v>52.5766466484102</v>
      </c>
      <c r="J6379" s="0" t="n">
        <v>680</v>
      </c>
      <c r="K6379" s="0" t="n">
        <f aca="false">I6379*SUMIFS(syst_chauffage!$H$3:$H$27,syst_chauffage!$B$3:$B$27,D6379,syst_chauffage!$C$3:$C$27,E6379)</f>
        <v>112.198538025269</v>
      </c>
      <c r="L6379" s="12" t="n">
        <f aca="false">H6379*SUMIFS(syst_chauffage!$K$3:$K$27,syst_chauffage!$B$3:$B$27,D6379,syst_chauffage!$C$3:$C$27,E6379)</f>
        <v>1.01109132237914</v>
      </c>
      <c r="N6379" s="0" t="str">
        <f aca="false">A6379</f>
        <v>Enseignement Recherche</v>
      </c>
      <c r="O6379" s="0" t="str">
        <f aca="false">B6379</f>
        <v>Enseignement secondaire</v>
      </c>
      <c r="P6379" s="0" t="str">
        <f aca="false">C6379</f>
        <v>Cantine collége</v>
      </c>
      <c r="Q6379" s="0" t="str">
        <f aca="false">D6379</f>
        <v>Autre système centralisé performant</v>
      </c>
      <c r="R6379" s="0" t="str">
        <f aca="false">E6379</f>
        <v>Urbain</v>
      </c>
      <c r="S6379" s="0" t="str">
        <f aca="false">F6379</f>
        <v>0410022106</v>
      </c>
      <c r="T6379" s="0" t="str">
        <f aca="false">G6379</f>
        <v>4</v>
      </c>
      <c r="U6379" s="0" t="n">
        <f aca="false">L6379</f>
        <v>1.01109132237914</v>
      </c>
      <c r="V6379" s="0" t="n">
        <f aca="false">K6379</f>
        <v>112.198538025269</v>
      </c>
      <c r="W6379" s="0" t="n">
        <f aca="false">J6379</f>
        <v>680</v>
      </c>
    </row>
    <row r="6380" customFormat="false" ht="12.8" hidden="false" customHeight="false" outlineLevel="0" collapsed="false">
      <c r="A6380" s="0" t="s">
        <v>75</v>
      </c>
      <c r="B6380" s="0" t="s">
        <v>942</v>
      </c>
      <c r="C6380" s="0" t="s">
        <v>943</v>
      </c>
      <c r="D6380" s="0" t="s">
        <v>27</v>
      </c>
      <c r="E6380" s="0" t="s">
        <v>23</v>
      </c>
      <c r="F6380" s="0" t="s">
        <v>952</v>
      </c>
      <c r="G6380" s="0" t="s">
        <v>1612</v>
      </c>
      <c r="H6380" s="0" t="n">
        <v>0.760067864745672</v>
      </c>
      <c r="I6380" s="0" t="n">
        <v>34.4691692061801</v>
      </c>
      <c r="J6380" s="0" t="n">
        <v>608</v>
      </c>
      <c r="K6380" s="0" t="n">
        <f aca="false">I6380*SUMIFS(syst_chauffage!$H$3:$H$27,syst_chauffage!$B$3:$B$27,D6380,syst_chauffage!$C$3:$C$27,E6380)</f>
        <v>88.392845830109</v>
      </c>
      <c r="L6380" s="12" t="n">
        <f aca="false">H6380*SUMIFS(syst_chauffage!$K$3:$K$27,syst_chauffage!$B$3:$B$27,D6380,syst_chauffage!$C$3:$C$27,E6380)</f>
        <v>0.760067864745672</v>
      </c>
      <c r="N6380" s="0" t="str">
        <f aca="false">A6380</f>
        <v>Enseignement Recherche</v>
      </c>
      <c r="O6380" s="0" t="str">
        <f aca="false">B6380</f>
        <v>Enseignement secondaire</v>
      </c>
      <c r="P6380" s="0" t="str">
        <f aca="false">C6380</f>
        <v>Cantine collége</v>
      </c>
      <c r="Q6380" s="0" t="str">
        <f aca="false">D6380</f>
        <v>Chaudière condensation fioul</v>
      </c>
      <c r="R6380" s="0" t="str">
        <f aca="false">E6380</f>
        <v>Fioul</v>
      </c>
      <c r="S6380" s="0" t="str">
        <f aca="false">F6380</f>
        <v>0410022303</v>
      </c>
      <c r="T6380" s="0" t="str">
        <f aca="false">G6380</f>
        <v>4</v>
      </c>
      <c r="U6380" s="0" t="n">
        <f aca="false">L6380</f>
        <v>0.760067864745672</v>
      </c>
      <c r="V6380" s="0" t="n">
        <f aca="false">K6380</f>
        <v>88.392845830109</v>
      </c>
      <c r="W6380" s="0" t="n">
        <f aca="false">J6380</f>
        <v>608</v>
      </c>
    </row>
    <row r="6381" customFormat="false" ht="12.8" hidden="false" customHeight="false" outlineLevel="0" collapsed="false">
      <c r="A6381" s="0" t="s">
        <v>75</v>
      </c>
      <c r="B6381" s="0" t="s">
        <v>942</v>
      </c>
      <c r="C6381" s="0" t="s">
        <v>943</v>
      </c>
      <c r="D6381" s="0" t="s">
        <v>18</v>
      </c>
      <c r="E6381" s="0" t="s">
        <v>14</v>
      </c>
      <c r="F6381" s="0" t="s">
        <v>953</v>
      </c>
      <c r="G6381" s="0" t="s">
        <v>1612</v>
      </c>
      <c r="H6381" s="0" t="n">
        <v>0.986470315825552</v>
      </c>
      <c r="I6381" s="0" t="n">
        <v>24.8915447466718</v>
      </c>
      <c r="J6381" s="0" t="n">
        <v>608</v>
      </c>
      <c r="K6381" s="0" t="n">
        <f aca="false">I6381*SUMIFS(syst_chauffage!$H$3:$H$27,syst_chauffage!$B$3:$B$27,D6381,syst_chauffage!$C$3:$C$27,E6381)</f>
        <v>67.8276901962483</v>
      </c>
      <c r="L6381" s="12" t="n">
        <f aca="false">H6381*SUMIFS(syst_chauffage!$K$3:$K$27,syst_chauffage!$B$3:$B$27,D6381,syst_chauffage!$C$3:$C$27,E6381)</f>
        <v>0.958303520700561</v>
      </c>
      <c r="N6381" s="0" t="str">
        <f aca="false">A6381</f>
        <v>Enseignement Recherche</v>
      </c>
      <c r="O6381" s="0" t="str">
        <f aca="false">B6381</f>
        <v>Enseignement secondaire</v>
      </c>
      <c r="P6381" s="0" t="str">
        <f aca="false">C6381</f>
        <v>Cantine collége</v>
      </c>
      <c r="Q6381" s="0" t="str">
        <f aca="false">D6381</f>
        <v>Chaudière condensation gaz</v>
      </c>
      <c r="R6381" s="0" t="str">
        <f aca="false">E6381</f>
        <v>Gaz</v>
      </c>
      <c r="S6381" s="0" t="str">
        <f aca="false">F6381</f>
        <v>0410022404</v>
      </c>
      <c r="T6381" s="0" t="str">
        <f aca="false">G6381</f>
        <v>4</v>
      </c>
      <c r="U6381" s="0" t="n">
        <f aca="false">L6381</f>
        <v>0.958303520700561</v>
      </c>
      <c r="V6381" s="0" t="n">
        <f aca="false">K6381</f>
        <v>67.8276901962483</v>
      </c>
      <c r="W6381" s="0" t="n">
        <f aca="false">J6381</f>
        <v>608</v>
      </c>
    </row>
    <row r="6382" customFormat="false" ht="12.8" hidden="false" customHeight="false" outlineLevel="0" collapsed="false">
      <c r="A6382" s="0" t="s">
        <v>75</v>
      </c>
      <c r="B6382" s="0" t="s">
        <v>942</v>
      </c>
      <c r="C6382" s="0" t="s">
        <v>943</v>
      </c>
      <c r="D6382" s="0" t="s">
        <v>32</v>
      </c>
      <c r="E6382" s="0" t="s">
        <v>30</v>
      </c>
      <c r="F6382" s="0" t="s">
        <v>954</v>
      </c>
      <c r="G6382" s="0" t="s">
        <v>1612</v>
      </c>
      <c r="H6382" s="0" t="n">
        <v>1</v>
      </c>
      <c r="I6382" s="0" t="n">
        <v>12</v>
      </c>
      <c r="J6382" s="0" t="n">
        <v>0</v>
      </c>
      <c r="K6382" s="0" t="n">
        <f aca="false">I6382*SUMIFS(syst_chauffage!$H$3:$H$27,syst_chauffage!$B$3:$B$27,D6382,syst_chauffage!$C$3:$C$27,E6382)</f>
        <v>12</v>
      </c>
      <c r="L6382" s="12" t="n">
        <f aca="false">H6382*SUMIFS(syst_chauffage!$K$3:$K$27,syst_chauffage!$B$3:$B$27,D6382,syst_chauffage!$C$3:$C$27,E6382)</f>
        <v>1</v>
      </c>
      <c r="N6382" s="0" t="str">
        <f aca="false">A6382</f>
        <v>Enseignement Recherche</v>
      </c>
      <c r="O6382" s="0" t="str">
        <f aca="false">B6382</f>
        <v>Enseignement secondaire</v>
      </c>
      <c r="P6382" s="0" t="str">
        <f aca="false">C6382</f>
        <v>Cantine collége</v>
      </c>
      <c r="Q6382" s="0" t="str">
        <f aca="false">D6382</f>
        <v>Electrique direct performant</v>
      </c>
      <c r="R6382" s="0" t="str">
        <f aca="false">E6382</f>
        <v>Electricité</v>
      </c>
      <c r="S6382" s="0" t="str">
        <f aca="false">F6382</f>
        <v>0410022602</v>
      </c>
      <c r="T6382" s="0" t="str">
        <f aca="false">G6382</f>
        <v>4</v>
      </c>
      <c r="U6382" s="0" t="n">
        <f aca="false">L6382</f>
        <v>1</v>
      </c>
      <c r="V6382" s="0" t="n">
        <f aca="false">K6382</f>
        <v>12</v>
      </c>
      <c r="W6382" s="0" t="n">
        <f aca="false">J6382</f>
        <v>0</v>
      </c>
    </row>
    <row r="6383" customFormat="false" ht="12.8" hidden="false" customHeight="false" outlineLevel="0" collapsed="false">
      <c r="A6383" s="0" t="s">
        <v>75</v>
      </c>
      <c r="B6383" s="0" t="s">
        <v>942</v>
      </c>
      <c r="C6383" s="0" t="s">
        <v>943</v>
      </c>
      <c r="D6383" s="0" t="s">
        <v>38</v>
      </c>
      <c r="E6383" s="0" t="s">
        <v>30</v>
      </c>
      <c r="F6383" s="0" t="s">
        <v>955</v>
      </c>
      <c r="G6383" s="0" t="s">
        <v>1612</v>
      </c>
      <c r="H6383" s="0" t="n">
        <v>3.34058232558139</v>
      </c>
      <c r="I6383" s="0" t="n">
        <v>147.752657572064</v>
      </c>
      <c r="J6383" s="0" t="n">
        <v>648</v>
      </c>
      <c r="K6383" s="0" t="n">
        <f aca="false">I6383*SUMIFS(syst_chauffage!$H$3:$H$27,syst_chauffage!$B$3:$B$27,D6383,syst_chauffage!$C$3:$C$27,E6383)</f>
        <v>149.347470501025</v>
      </c>
      <c r="L6383" s="12" t="n">
        <f aca="false">H6383*SUMIFS(syst_chauffage!$K$3:$K$27,syst_chauffage!$B$3:$B$27,D6383,syst_chauffage!$C$3:$C$27,E6383)</f>
        <v>2.98853732681761</v>
      </c>
      <c r="N6383" s="0" t="str">
        <f aca="false">A6383</f>
        <v>Enseignement Recherche</v>
      </c>
      <c r="O6383" s="0" t="str">
        <f aca="false">B6383</f>
        <v>Enseignement secondaire</v>
      </c>
      <c r="P6383" s="0" t="str">
        <f aca="false">C6383</f>
        <v>Cantine collége</v>
      </c>
      <c r="Q6383" s="0" t="str">
        <f aca="false">D6383</f>
        <v>PAC performant</v>
      </c>
      <c r="R6383" s="0" t="str">
        <f aca="false">E6383</f>
        <v>Electricité</v>
      </c>
      <c r="S6383" s="0" t="str">
        <f aca="false">F6383</f>
        <v>0410022902</v>
      </c>
      <c r="T6383" s="0" t="str">
        <f aca="false">G6383</f>
        <v>4</v>
      </c>
      <c r="U6383" s="0" t="n">
        <f aca="false">L6383</f>
        <v>2.98853732681761</v>
      </c>
      <c r="V6383" s="0" t="n">
        <f aca="false">K6383</f>
        <v>149.347470501025</v>
      </c>
      <c r="W6383" s="0" t="n">
        <f aca="false">J6383</f>
        <v>648</v>
      </c>
    </row>
    <row r="6384" customFormat="false" ht="12.8" hidden="false" customHeight="false" outlineLevel="0" collapsed="false">
      <c r="A6384" s="0" t="s">
        <v>75</v>
      </c>
      <c r="B6384" s="0" t="s">
        <v>942</v>
      </c>
      <c r="C6384" s="0" t="s">
        <v>956</v>
      </c>
      <c r="D6384" s="0" t="s">
        <v>19</v>
      </c>
      <c r="E6384" s="0" t="s">
        <v>57</v>
      </c>
      <c r="F6384" s="0" t="s">
        <v>957</v>
      </c>
      <c r="G6384" s="0" t="s">
        <v>1612</v>
      </c>
      <c r="H6384" s="0" t="n">
        <v>0.937681186216424</v>
      </c>
      <c r="I6384" s="0" t="n">
        <v>48.8948036979171</v>
      </c>
      <c r="J6384" s="0" t="n">
        <v>0</v>
      </c>
      <c r="K6384" s="0" t="n">
        <f aca="false">I6384*SUMIFS(syst_chauffage!$H$3:$H$27,syst_chauffage!$B$3:$B$27,D6384,syst_chauffage!$C$3:$C$27,E6384)</f>
        <v>68.0848736147643</v>
      </c>
      <c r="L6384" s="12" t="n">
        <f aca="false">H6384*SUMIFS(syst_chauffage!$K$3:$K$27,syst_chauffage!$B$3:$B$27,D6384,syst_chauffage!$C$3:$C$27,E6384)</f>
        <v>0.937681186216424</v>
      </c>
      <c r="N6384" s="0" t="str">
        <f aca="false">A6384</f>
        <v>Enseignement Recherche</v>
      </c>
      <c r="O6384" s="0" t="str">
        <f aca="false">B6384</f>
        <v>Enseignement secondaire</v>
      </c>
      <c r="P6384" s="0" t="str">
        <f aca="false">C6384</f>
        <v>Cantine LEGT</v>
      </c>
      <c r="Q6384" s="0" t="str">
        <f aca="false">D6384</f>
        <v>Autre système centralisé</v>
      </c>
      <c r="R6384" s="0" t="str">
        <f aca="false">E6384</f>
        <v>Autres</v>
      </c>
      <c r="S6384" s="0" t="str">
        <f aca="false">F6384</f>
        <v>0410040101</v>
      </c>
      <c r="T6384" s="0" t="str">
        <f aca="false">G6384</f>
        <v>4</v>
      </c>
      <c r="U6384" s="0" t="n">
        <f aca="false">L6384</f>
        <v>0.937681186216424</v>
      </c>
      <c r="V6384" s="0" t="n">
        <f aca="false">K6384</f>
        <v>68.0848736147643</v>
      </c>
      <c r="W6384" s="0" t="n">
        <f aca="false">J6384</f>
        <v>0</v>
      </c>
    </row>
    <row r="6385" customFormat="false" ht="12.8" hidden="false" customHeight="false" outlineLevel="0" collapsed="false">
      <c r="A6385" s="0" t="s">
        <v>75</v>
      </c>
      <c r="B6385" s="0" t="s">
        <v>942</v>
      </c>
      <c r="C6385" s="0" t="s">
        <v>956</v>
      </c>
      <c r="D6385" s="0" t="s">
        <v>19</v>
      </c>
      <c r="E6385" s="0" t="s">
        <v>58</v>
      </c>
      <c r="F6385" s="0" t="s">
        <v>958</v>
      </c>
      <c r="G6385" s="0" t="s">
        <v>1612</v>
      </c>
      <c r="H6385" s="0" t="n">
        <v>0.875354646256387</v>
      </c>
      <c r="I6385" s="0" t="n">
        <v>45.9079058791695</v>
      </c>
      <c r="J6385" s="0" t="n">
        <v>680</v>
      </c>
      <c r="K6385" s="0" t="n">
        <f aca="false">I6385*SUMIFS(syst_chauffage!$H$3:$H$27,syst_chauffage!$B$3:$B$27,D6385,syst_chauffage!$C$3:$C$27,E6385)</f>
        <v>75.5161909600365</v>
      </c>
      <c r="L6385" s="12" t="n">
        <f aca="false">H6385*SUMIFS(syst_chauffage!$K$3:$K$27,syst_chauffage!$B$3:$B$27,D6385,syst_chauffage!$C$3:$C$27,E6385)</f>
        <v>0.875354646256387</v>
      </c>
      <c r="N6385" s="0" t="str">
        <f aca="false">A6385</f>
        <v>Enseignement Recherche</v>
      </c>
      <c r="O6385" s="0" t="str">
        <f aca="false">B6385</f>
        <v>Enseignement secondaire</v>
      </c>
      <c r="P6385" s="0" t="str">
        <f aca="false">C6385</f>
        <v>Cantine LEGT</v>
      </c>
      <c r="Q6385" s="0" t="str">
        <f aca="false">D6385</f>
        <v>Autre système centralisé</v>
      </c>
      <c r="R6385" s="0" t="str">
        <f aca="false">E6385</f>
        <v>Urbain</v>
      </c>
      <c r="S6385" s="0" t="str">
        <f aca="false">F6385</f>
        <v>0410040106</v>
      </c>
      <c r="T6385" s="0" t="str">
        <f aca="false">G6385</f>
        <v>4</v>
      </c>
      <c r="U6385" s="0" t="n">
        <f aca="false">L6385</f>
        <v>0.875354646256387</v>
      </c>
      <c r="V6385" s="0" t="n">
        <f aca="false">K6385</f>
        <v>75.5161909600365</v>
      </c>
      <c r="W6385" s="0" t="n">
        <f aca="false">J6385</f>
        <v>680</v>
      </c>
    </row>
    <row r="6386" customFormat="false" ht="12.8" hidden="false" customHeight="false" outlineLevel="0" collapsed="false">
      <c r="A6386" s="0" t="s">
        <v>75</v>
      </c>
      <c r="B6386" s="0" t="s">
        <v>942</v>
      </c>
      <c r="C6386" s="0" t="s">
        <v>956</v>
      </c>
      <c r="D6386" s="0" t="s">
        <v>22</v>
      </c>
      <c r="E6386" s="0" t="s">
        <v>23</v>
      </c>
      <c r="F6386" s="0" t="s">
        <v>959</v>
      </c>
      <c r="G6386" s="0" t="s">
        <v>1612</v>
      </c>
      <c r="H6386" s="0" t="n">
        <v>0.737341489588736</v>
      </c>
      <c r="I6386" s="0" t="n">
        <v>29.8812155732775</v>
      </c>
      <c r="J6386" s="0" t="n">
        <v>0</v>
      </c>
      <c r="K6386" s="0" t="n">
        <f aca="false">I6386*SUMIFS(syst_chauffage!$H$3:$H$27,syst_chauffage!$B$3:$B$27,D6386,syst_chauffage!$C$3:$C$27,E6386)</f>
        <v>52.621493197674</v>
      </c>
      <c r="L6386" s="12" t="n">
        <f aca="false">H6386*SUMIFS(syst_chauffage!$K$3:$K$27,syst_chauffage!$B$3:$B$27,D6386,syst_chauffage!$C$3:$C$27,E6386)</f>
        <v>0.737341489588736</v>
      </c>
      <c r="N6386" s="0" t="str">
        <f aca="false">A6386</f>
        <v>Enseignement Recherche</v>
      </c>
      <c r="O6386" s="0" t="str">
        <f aca="false">B6386</f>
        <v>Enseignement secondaire</v>
      </c>
      <c r="P6386" s="0" t="str">
        <f aca="false">C6386</f>
        <v>Cantine LEGT</v>
      </c>
      <c r="Q6386" s="0" t="str">
        <f aca="false">D6386</f>
        <v>Chaudière fioul</v>
      </c>
      <c r="R6386" s="0" t="str">
        <f aca="false">E6386</f>
        <v>Fioul</v>
      </c>
      <c r="S6386" s="0" t="str">
        <f aca="false">F6386</f>
        <v>0410040303</v>
      </c>
      <c r="T6386" s="0" t="str">
        <f aca="false">G6386</f>
        <v>4</v>
      </c>
      <c r="U6386" s="0" t="n">
        <f aca="false">L6386</f>
        <v>0.737341489588736</v>
      </c>
      <c r="V6386" s="0" t="n">
        <f aca="false">K6386</f>
        <v>52.621493197674</v>
      </c>
      <c r="W6386" s="0" t="n">
        <f aca="false">J6386</f>
        <v>0</v>
      </c>
    </row>
    <row r="6387" customFormat="false" ht="12.8" hidden="false" customHeight="false" outlineLevel="0" collapsed="false">
      <c r="A6387" s="0" t="s">
        <v>75</v>
      </c>
      <c r="B6387" s="0" t="s">
        <v>942</v>
      </c>
      <c r="C6387" s="0" t="s">
        <v>956</v>
      </c>
      <c r="D6387" s="0" t="s">
        <v>13</v>
      </c>
      <c r="E6387" s="0" t="s">
        <v>14</v>
      </c>
      <c r="F6387" s="0" t="s">
        <v>960</v>
      </c>
      <c r="G6387" s="0" t="s">
        <v>1612</v>
      </c>
      <c r="H6387" s="0" t="n">
        <v>0.875771612133165</v>
      </c>
      <c r="I6387" s="0" t="n">
        <v>21.4263692493868</v>
      </c>
      <c r="J6387" s="0" t="n">
        <v>264</v>
      </c>
      <c r="K6387" s="0" t="n">
        <f aca="false">I6387*SUMIFS(syst_chauffage!$H$3:$H$27,syst_chauffage!$B$3:$B$27,D6387,syst_chauffage!$C$3:$C$27,E6387)</f>
        <v>43.2725182878789</v>
      </c>
      <c r="L6387" s="12" t="n">
        <f aca="false">H6387*SUMIFS(syst_chauffage!$K$3:$K$27,syst_chauffage!$B$3:$B$27,D6387,syst_chauffage!$C$3:$C$27,E6387)</f>
        <v>0.875771612133165</v>
      </c>
      <c r="N6387" s="0" t="str">
        <f aca="false">A6387</f>
        <v>Enseignement Recherche</v>
      </c>
      <c r="O6387" s="0" t="str">
        <f aca="false">B6387</f>
        <v>Enseignement secondaire</v>
      </c>
      <c r="P6387" s="0" t="str">
        <f aca="false">C6387</f>
        <v>Cantine LEGT</v>
      </c>
      <c r="Q6387" s="0" t="str">
        <f aca="false">D6387</f>
        <v>Chaudière gaz</v>
      </c>
      <c r="R6387" s="0" t="str">
        <f aca="false">E6387</f>
        <v>Gaz</v>
      </c>
      <c r="S6387" s="0" t="str">
        <f aca="false">F6387</f>
        <v>0410040404</v>
      </c>
      <c r="T6387" s="0" t="str">
        <f aca="false">G6387</f>
        <v>4</v>
      </c>
      <c r="U6387" s="0" t="n">
        <f aca="false">L6387</f>
        <v>0.875771612133165</v>
      </c>
      <c r="V6387" s="0" t="n">
        <f aca="false">K6387</f>
        <v>43.2725182878789</v>
      </c>
      <c r="W6387" s="0" t="n">
        <f aca="false">J6387</f>
        <v>264</v>
      </c>
    </row>
    <row r="6388" customFormat="false" ht="12.8" hidden="false" customHeight="false" outlineLevel="0" collapsed="false">
      <c r="A6388" s="0" t="s">
        <v>75</v>
      </c>
      <c r="B6388" s="0" t="s">
        <v>942</v>
      </c>
      <c r="C6388" s="0" t="s">
        <v>956</v>
      </c>
      <c r="D6388" s="0" t="s">
        <v>29</v>
      </c>
      <c r="E6388" s="0" t="s">
        <v>30</v>
      </c>
      <c r="F6388" s="0" t="s">
        <v>961</v>
      </c>
      <c r="G6388" s="0" t="s">
        <v>1612</v>
      </c>
      <c r="H6388" s="0" t="n">
        <v>0.92</v>
      </c>
      <c r="I6388" s="0" t="n">
        <v>10.4</v>
      </c>
      <c r="J6388" s="0" t="n">
        <v>0</v>
      </c>
      <c r="K6388" s="0" t="n">
        <f aca="false">I6388*SUMIFS(syst_chauffage!$H$3:$H$27,syst_chauffage!$B$3:$B$27,D6388,syst_chauffage!$C$3:$C$27,E6388)</f>
        <v>3</v>
      </c>
      <c r="L6388" s="12" t="n">
        <f aca="false">H6388*SUMIFS(syst_chauffage!$K$3:$K$27,syst_chauffage!$B$3:$B$27,D6388,syst_chauffage!$C$3:$C$27,E6388)</f>
        <v>0.92</v>
      </c>
      <c r="N6388" s="0" t="str">
        <f aca="false">A6388</f>
        <v>Enseignement Recherche</v>
      </c>
      <c r="O6388" s="0" t="str">
        <f aca="false">B6388</f>
        <v>Enseignement secondaire</v>
      </c>
      <c r="P6388" s="0" t="str">
        <f aca="false">C6388</f>
        <v>Cantine LEGT</v>
      </c>
      <c r="Q6388" s="0" t="str">
        <f aca="false">D6388</f>
        <v>Electrique direct</v>
      </c>
      <c r="R6388" s="0" t="str">
        <f aca="false">E6388</f>
        <v>Electricité</v>
      </c>
      <c r="S6388" s="0" t="str">
        <f aca="false">F6388</f>
        <v>0410040602</v>
      </c>
      <c r="T6388" s="0" t="str">
        <f aca="false">G6388</f>
        <v>4</v>
      </c>
      <c r="U6388" s="0" t="n">
        <f aca="false">L6388</f>
        <v>0.92</v>
      </c>
      <c r="V6388" s="0" t="n">
        <f aca="false">K6388</f>
        <v>3</v>
      </c>
      <c r="W6388" s="0" t="n">
        <f aca="false">J6388</f>
        <v>0</v>
      </c>
    </row>
    <row r="6389" customFormat="false" ht="12.8" hidden="false" customHeight="false" outlineLevel="0" collapsed="false">
      <c r="A6389" s="0" t="s">
        <v>75</v>
      </c>
      <c r="B6389" s="0" t="s">
        <v>942</v>
      </c>
      <c r="C6389" s="0" t="s">
        <v>956</v>
      </c>
      <c r="D6389" s="0" t="s">
        <v>36</v>
      </c>
      <c r="E6389" s="0" t="s">
        <v>30</v>
      </c>
      <c r="F6389" s="0" t="s">
        <v>962</v>
      </c>
      <c r="G6389" s="0" t="s">
        <v>1612</v>
      </c>
      <c r="H6389" s="0" t="n">
        <v>2.89517134883721</v>
      </c>
      <c r="I6389" s="0" t="n">
        <v>127.704482109981</v>
      </c>
      <c r="J6389" s="0" t="n">
        <v>603</v>
      </c>
      <c r="K6389" s="0" t="n">
        <f aca="false">I6389*SUMIFS(syst_chauffage!$H$3:$H$27,syst_chauffage!$B$3:$B$27,D6389,syst_chauffage!$C$3:$C$27,E6389)</f>
        <v>79.0054125790616</v>
      </c>
      <c r="L6389" s="12" t="n">
        <f aca="false">H6389*SUMIFS(syst_chauffage!$K$3:$K$27,syst_chauffage!$B$3:$B$27,D6389,syst_chauffage!$C$3:$C$27,E6389)</f>
        <v>2.4324955428598</v>
      </c>
      <c r="N6389" s="0" t="str">
        <f aca="false">A6389</f>
        <v>Enseignement Recherche</v>
      </c>
      <c r="O6389" s="0" t="str">
        <f aca="false">B6389</f>
        <v>Enseignement secondaire</v>
      </c>
      <c r="P6389" s="0" t="str">
        <f aca="false">C6389</f>
        <v>Cantine LEGT</v>
      </c>
      <c r="Q6389" s="0" t="str">
        <f aca="false">D6389</f>
        <v>PAC</v>
      </c>
      <c r="R6389" s="0" t="str">
        <f aca="false">E6389</f>
        <v>Electricité</v>
      </c>
      <c r="S6389" s="0" t="str">
        <f aca="false">F6389</f>
        <v>0410040902</v>
      </c>
      <c r="T6389" s="0" t="str">
        <f aca="false">G6389</f>
        <v>4</v>
      </c>
      <c r="U6389" s="0" t="n">
        <f aca="false">L6389</f>
        <v>2.4324955428598</v>
      </c>
      <c r="V6389" s="0" t="n">
        <f aca="false">K6389</f>
        <v>79.0054125790616</v>
      </c>
      <c r="W6389" s="0" t="n">
        <f aca="false">J6389</f>
        <v>603</v>
      </c>
    </row>
    <row r="6390" customFormat="false" ht="12.8" hidden="false" customHeight="false" outlineLevel="0" collapsed="false">
      <c r="A6390" s="0" t="s">
        <v>75</v>
      </c>
      <c r="B6390" s="0" t="s">
        <v>942</v>
      </c>
      <c r="C6390" s="0" t="s">
        <v>956</v>
      </c>
      <c r="D6390" s="0" t="s">
        <v>51</v>
      </c>
      <c r="E6390" s="0" t="s">
        <v>57</v>
      </c>
      <c r="F6390" s="0" t="s">
        <v>963</v>
      </c>
      <c r="G6390" s="0" t="s">
        <v>1612</v>
      </c>
      <c r="H6390" s="0" t="n">
        <v>1.08193983024972</v>
      </c>
      <c r="I6390" s="0" t="n">
        <v>58.2080996403775</v>
      </c>
      <c r="J6390" s="0" t="n">
        <v>0</v>
      </c>
      <c r="K6390" s="0" t="n">
        <f aca="false">I6390*SUMIFS(syst_chauffage!$H$3:$H$27,syst_chauffage!$B$3:$B$27,D6390,syst_chauffage!$C$3:$C$27,E6390)</f>
        <v>123.334456334332</v>
      </c>
      <c r="L6390" s="12" t="n">
        <f aca="false">H6390*SUMIFS(syst_chauffage!$K$3:$K$27,syst_chauffage!$B$3:$B$27,D6390,syst_chauffage!$C$3:$C$27,E6390)</f>
        <v>1.08193983024972</v>
      </c>
      <c r="N6390" s="0" t="str">
        <f aca="false">A6390</f>
        <v>Enseignement Recherche</v>
      </c>
      <c r="O6390" s="0" t="str">
        <f aca="false">B6390</f>
        <v>Enseignement secondaire</v>
      </c>
      <c r="P6390" s="0" t="str">
        <f aca="false">C6390</f>
        <v>Cantine LEGT</v>
      </c>
      <c r="Q6390" s="0" t="str">
        <f aca="false">D6390</f>
        <v>Autre système centralisé performant</v>
      </c>
      <c r="R6390" s="0" t="str">
        <f aca="false">E6390</f>
        <v>Autres</v>
      </c>
      <c r="S6390" s="0" t="str">
        <f aca="false">F6390</f>
        <v>0410042101</v>
      </c>
      <c r="T6390" s="0" t="str">
        <f aca="false">G6390</f>
        <v>4</v>
      </c>
      <c r="U6390" s="0" t="n">
        <f aca="false">L6390</f>
        <v>1.08193983024972</v>
      </c>
      <c r="V6390" s="0" t="n">
        <f aca="false">K6390</f>
        <v>123.334456334332</v>
      </c>
      <c r="W6390" s="0" t="n">
        <f aca="false">J6390</f>
        <v>0</v>
      </c>
    </row>
    <row r="6391" customFormat="false" ht="12.8" hidden="false" customHeight="false" outlineLevel="0" collapsed="false">
      <c r="A6391" s="0" t="s">
        <v>75</v>
      </c>
      <c r="B6391" s="0" t="s">
        <v>942</v>
      </c>
      <c r="C6391" s="0" t="s">
        <v>956</v>
      </c>
      <c r="D6391" s="0" t="s">
        <v>51</v>
      </c>
      <c r="E6391" s="0" t="s">
        <v>58</v>
      </c>
      <c r="F6391" s="0" t="s">
        <v>964</v>
      </c>
      <c r="G6391" s="0" t="s">
        <v>1612</v>
      </c>
      <c r="H6391" s="0" t="n">
        <v>1.01002459183429</v>
      </c>
      <c r="I6391" s="0" t="n">
        <v>54.6522689037733</v>
      </c>
      <c r="J6391" s="0" t="n">
        <v>680</v>
      </c>
      <c r="K6391" s="0" t="n">
        <f aca="false">I6391*SUMIFS(syst_chauffage!$H$3:$H$27,syst_chauffage!$B$3:$B$27,D6391,syst_chauffage!$C$3:$C$27,E6391)</f>
        <v>116.627914894847</v>
      </c>
      <c r="L6391" s="12" t="n">
        <f aca="false">H6391*SUMIFS(syst_chauffage!$K$3:$K$27,syst_chauffage!$B$3:$B$27,D6391,syst_chauffage!$C$3:$C$27,E6391)</f>
        <v>1.01002459183429</v>
      </c>
      <c r="N6391" s="0" t="str">
        <f aca="false">A6391</f>
        <v>Enseignement Recherche</v>
      </c>
      <c r="O6391" s="0" t="str">
        <f aca="false">B6391</f>
        <v>Enseignement secondaire</v>
      </c>
      <c r="P6391" s="0" t="str">
        <f aca="false">C6391</f>
        <v>Cantine LEGT</v>
      </c>
      <c r="Q6391" s="0" t="str">
        <f aca="false">D6391</f>
        <v>Autre système centralisé performant</v>
      </c>
      <c r="R6391" s="0" t="str">
        <f aca="false">E6391</f>
        <v>Urbain</v>
      </c>
      <c r="S6391" s="0" t="str">
        <f aca="false">F6391</f>
        <v>0410042106</v>
      </c>
      <c r="T6391" s="0" t="str">
        <f aca="false">G6391</f>
        <v>4</v>
      </c>
      <c r="U6391" s="0" t="n">
        <f aca="false">L6391</f>
        <v>1.01002459183429</v>
      </c>
      <c r="V6391" s="0" t="n">
        <f aca="false">K6391</f>
        <v>116.627914894847</v>
      </c>
      <c r="W6391" s="0" t="n">
        <f aca="false">J6391</f>
        <v>680</v>
      </c>
    </row>
    <row r="6392" customFormat="false" ht="12.8" hidden="false" customHeight="false" outlineLevel="0" collapsed="false">
      <c r="A6392" s="0" t="s">
        <v>75</v>
      </c>
      <c r="B6392" s="0" t="s">
        <v>942</v>
      </c>
      <c r="C6392" s="0" t="s">
        <v>956</v>
      </c>
      <c r="D6392" s="0" t="s">
        <v>27</v>
      </c>
      <c r="E6392" s="0" t="s">
        <v>23</v>
      </c>
      <c r="F6392" s="0" t="s">
        <v>965</v>
      </c>
      <c r="G6392" s="0" t="s">
        <v>1612</v>
      </c>
      <c r="H6392" s="0" t="n">
        <v>0.760066274056417</v>
      </c>
      <c r="I6392" s="0" t="n">
        <v>35.5728756824732</v>
      </c>
      <c r="J6392" s="0" t="n">
        <v>608</v>
      </c>
      <c r="K6392" s="0" t="n">
        <f aca="false">I6392*SUMIFS(syst_chauffage!$H$3:$H$27,syst_chauffage!$B$3:$B$27,D6392,syst_chauffage!$C$3:$C$27,E6392)</f>
        <v>91.2231941862619</v>
      </c>
      <c r="L6392" s="12" t="n">
        <f aca="false">H6392*SUMIFS(syst_chauffage!$K$3:$K$27,syst_chauffage!$B$3:$B$27,D6392,syst_chauffage!$C$3:$C$27,E6392)</f>
        <v>0.760066274056417</v>
      </c>
      <c r="N6392" s="0" t="str">
        <f aca="false">A6392</f>
        <v>Enseignement Recherche</v>
      </c>
      <c r="O6392" s="0" t="str">
        <f aca="false">B6392</f>
        <v>Enseignement secondaire</v>
      </c>
      <c r="P6392" s="0" t="str">
        <f aca="false">C6392</f>
        <v>Cantine LEGT</v>
      </c>
      <c r="Q6392" s="0" t="str">
        <f aca="false">D6392</f>
        <v>Chaudière condensation fioul</v>
      </c>
      <c r="R6392" s="0" t="str">
        <f aca="false">E6392</f>
        <v>Fioul</v>
      </c>
      <c r="S6392" s="0" t="str">
        <f aca="false">F6392</f>
        <v>0410042303</v>
      </c>
      <c r="T6392" s="0" t="str">
        <f aca="false">G6392</f>
        <v>4</v>
      </c>
      <c r="U6392" s="0" t="n">
        <f aca="false">L6392</f>
        <v>0.760066274056417</v>
      </c>
      <c r="V6392" s="0" t="n">
        <f aca="false">K6392</f>
        <v>91.2231941862619</v>
      </c>
      <c r="W6392" s="0" t="n">
        <f aca="false">J6392</f>
        <v>608</v>
      </c>
    </row>
    <row r="6393" customFormat="false" ht="12.8" hidden="false" customHeight="false" outlineLevel="0" collapsed="false">
      <c r="A6393" s="0" t="s">
        <v>75</v>
      </c>
      <c r="B6393" s="0" t="s">
        <v>942</v>
      </c>
      <c r="C6393" s="0" t="s">
        <v>956</v>
      </c>
      <c r="D6393" s="0" t="s">
        <v>18</v>
      </c>
      <c r="E6393" s="0" t="s">
        <v>14</v>
      </c>
      <c r="F6393" s="0" t="s">
        <v>966</v>
      </c>
      <c r="G6393" s="0" t="s">
        <v>1612</v>
      </c>
      <c r="H6393" s="0" t="n">
        <v>0.986474411339795</v>
      </c>
      <c r="I6393" s="0" t="n">
        <v>25.5075824397462</v>
      </c>
      <c r="J6393" s="0" t="n">
        <v>608</v>
      </c>
      <c r="K6393" s="0" t="n">
        <f aca="false">I6393*SUMIFS(syst_chauffage!$H$3:$H$27,syst_chauffage!$B$3:$B$27,D6393,syst_chauffage!$C$3:$C$27,E6393)</f>
        <v>69.5063491232178</v>
      </c>
      <c r="L6393" s="12" t="n">
        <f aca="false">H6393*SUMIFS(syst_chauffage!$K$3:$K$27,syst_chauffage!$B$3:$B$27,D6393,syst_chauffage!$C$3:$C$27,E6393)</f>
        <v>0.958307499275137</v>
      </c>
      <c r="N6393" s="0" t="str">
        <f aca="false">A6393</f>
        <v>Enseignement Recherche</v>
      </c>
      <c r="O6393" s="0" t="str">
        <f aca="false">B6393</f>
        <v>Enseignement secondaire</v>
      </c>
      <c r="P6393" s="0" t="str">
        <f aca="false">C6393</f>
        <v>Cantine LEGT</v>
      </c>
      <c r="Q6393" s="0" t="str">
        <f aca="false">D6393</f>
        <v>Chaudière condensation gaz</v>
      </c>
      <c r="R6393" s="0" t="str">
        <f aca="false">E6393</f>
        <v>Gaz</v>
      </c>
      <c r="S6393" s="0" t="str">
        <f aca="false">F6393</f>
        <v>0410042404</v>
      </c>
      <c r="T6393" s="0" t="str">
        <f aca="false">G6393</f>
        <v>4</v>
      </c>
      <c r="U6393" s="0" t="n">
        <f aca="false">L6393</f>
        <v>0.958307499275137</v>
      </c>
      <c r="V6393" s="0" t="n">
        <f aca="false">K6393</f>
        <v>69.5063491232178</v>
      </c>
      <c r="W6393" s="0" t="n">
        <f aca="false">J6393</f>
        <v>608</v>
      </c>
    </row>
    <row r="6394" customFormat="false" ht="12.8" hidden="false" customHeight="false" outlineLevel="0" collapsed="false">
      <c r="A6394" s="0" t="s">
        <v>75</v>
      </c>
      <c r="B6394" s="0" t="s">
        <v>942</v>
      </c>
      <c r="C6394" s="0" t="s">
        <v>956</v>
      </c>
      <c r="D6394" s="0" t="s">
        <v>32</v>
      </c>
      <c r="E6394" s="0" t="s">
        <v>30</v>
      </c>
      <c r="F6394" s="0" t="s">
        <v>967</v>
      </c>
      <c r="G6394" s="0" t="s">
        <v>1612</v>
      </c>
      <c r="H6394" s="0" t="n">
        <v>1</v>
      </c>
      <c r="I6394" s="0" t="n">
        <v>12</v>
      </c>
      <c r="J6394" s="0" t="n">
        <v>0</v>
      </c>
      <c r="K6394" s="0" t="n">
        <f aca="false">I6394*SUMIFS(syst_chauffage!$H$3:$H$27,syst_chauffage!$B$3:$B$27,D6394,syst_chauffage!$C$3:$C$27,E6394)</f>
        <v>12</v>
      </c>
      <c r="L6394" s="12" t="n">
        <f aca="false">H6394*SUMIFS(syst_chauffage!$K$3:$K$27,syst_chauffage!$B$3:$B$27,D6394,syst_chauffage!$C$3:$C$27,E6394)</f>
        <v>1</v>
      </c>
      <c r="N6394" s="0" t="str">
        <f aca="false">A6394</f>
        <v>Enseignement Recherche</v>
      </c>
      <c r="O6394" s="0" t="str">
        <f aca="false">B6394</f>
        <v>Enseignement secondaire</v>
      </c>
      <c r="P6394" s="0" t="str">
        <f aca="false">C6394</f>
        <v>Cantine LEGT</v>
      </c>
      <c r="Q6394" s="0" t="str">
        <f aca="false">D6394</f>
        <v>Electrique direct performant</v>
      </c>
      <c r="R6394" s="0" t="str">
        <f aca="false">E6394</f>
        <v>Electricité</v>
      </c>
      <c r="S6394" s="0" t="str">
        <f aca="false">F6394</f>
        <v>0410042602</v>
      </c>
      <c r="T6394" s="0" t="str">
        <f aca="false">G6394</f>
        <v>4</v>
      </c>
      <c r="U6394" s="0" t="n">
        <f aca="false">L6394</f>
        <v>1</v>
      </c>
      <c r="V6394" s="0" t="n">
        <f aca="false">K6394</f>
        <v>12</v>
      </c>
      <c r="W6394" s="0" t="n">
        <f aca="false">J6394</f>
        <v>0</v>
      </c>
    </row>
    <row r="6395" customFormat="false" ht="12.8" hidden="false" customHeight="false" outlineLevel="0" collapsed="false">
      <c r="A6395" s="0" t="s">
        <v>75</v>
      </c>
      <c r="B6395" s="0" t="s">
        <v>942</v>
      </c>
      <c r="C6395" s="0" t="s">
        <v>956</v>
      </c>
      <c r="D6395" s="0" t="s">
        <v>38</v>
      </c>
      <c r="E6395" s="0" t="s">
        <v>30</v>
      </c>
      <c r="F6395" s="0" t="s">
        <v>968</v>
      </c>
      <c r="G6395" s="0" t="s">
        <v>1612</v>
      </c>
      <c r="H6395" s="0" t="n">
        <v>3.34058232558139</v>
      </c>
      <c r="I6395" s="0" t="n">
        <v>152.029145369025</v>
      </c>
      <c r="J6395" s="0" t="n">
        <v>648</v>
      </c>
      <c r="K6395" s="0" t="n">
        <f aca="false">I6395*SUMIFS(syst_chauffage!$H$3:$H$27,syst_chauffage!$B$3:$B$27,D6395,syst_chauffage!$C$3:$C$27,E6395)</f>
        <v>153.670117860468</v>
      </c>
      <c r="L6395" s="12" t="n">
        <f aca="false">H6395*SUMIFS(syst_chauffage!$K$3:$K$27,syst_chauffage!$B$3:$B$27,D6395,syst_chauffage!$C$3:$C$27,E6395)</f>
        <v>2.98853732681761</v>
      </c>
      <c r="N6395" s="0" t="str">
        <f aca="false">A6395</f>
        <v>Enseignement Recherche</v>
      </c>
      <c r="O6395" s="0" t="str">
        <f aca="false">B6395</f>
        <v>Enseignement secondaire</v>
      </c>
      <c r="P6395" s="0" t="str">
        <f aca="false">C6395</f>
        <v>Cantine LEGT</v>
      </c>
      <c r="Q6395" s="0" t="str">
        <f aca="false">D6395</f>
        <v>PAC performant</v>
      </c>
      <c r="R6395" s="0" t="str">
        <f aca="false">E6395</f>
        <v>Electricité</v>
      </c>
      <c r="S6395" s="0" t="str">
        <f aca="false">F6395</f>
        <v>0410042902</v>
      </c>
      <c r="T6395" s="0" t="str">
        <f aca="false">G6395</f>
        <v>4</v>
      </c>
      <c r="U6395" s="0" t="n">
        <f aca="false">L6395</f>
        <v>2.98853732681761</v>
      </c>
      <c r="V6395" s="0" t="n">
        <f aca="false">K6395</f>
        <v>153.670117860468</v>
      </c>
      <c r="W6395" s="0" t="n">
        <f aca="false">J6395</f>
        <v>648</v>
      </c>
    </row>
    <row r="6396" customFormat="false" ht="12.8" hidden="false" customHeight="false" outlineLevel="0" collapsed="false">
      <c r="A6396" s="0" t="s">
        <v>75</v>
      </c>
      <c r="B6396" s="0" t="s">
        <v>942</v>
      </c>
      <c r="C6396" s="0" t="s">
        <v>969</v>
      </c>
      <c r="D6396" s="0" t="s">
        <v>19</v>
      </c>
      <c r="E6396" s="0" t="s">
        <v>57</v>
      </c>
      <c r="F6396" s="0" t="s">
        <v>970</v>
      </c>
      <c r="G6396" s="0" t="s">
        <v>1612</v>
      </c>
      <c r="H6396" s="0" t="n">
        <v>0.87542498545087</v>
      </c>
      <c r="I6396" s="0" t="n">
        <v>45.3804454914094</v>
      </c>
      <c r="J6396" s="0" t="n">
        <v>0</v>
      </c>
      <c r="K6396" s="0" t="n">
        <f aca="false">I6396*SUMIFS(syst_chauffage!$H$3:$H$27,syst_chauffage!$B$3:$B$27,D6396,syst_chauffage!$C$3:$C$27,E6396)</f>
        <v>63.1912117891564</v>
      </c>
      <c r="L6396" s="12" t="n">
        <f aca="false">H6396*SUMIFS(syst_chauffage!$K$3:$K$27,syst_chauffage!$B$3:$B$27,D6396,syst_chauffage!$C$3:$C$27,E6396)</f>
        <v>0.87542498545087</v>
      </c>
      <c r="N6396" s="0" t="str">
        <f aca="false">A6396</f>
        <v>Enseignement Recherche</v>
      </c>
      <c r="O6396" s="0" t="str">
        <f aca="false">B6396</f>
        <v>Enseignement secondaire</v>
      </c>
      <c r="P6396" s="0" t="str">
        <f aca="false">C6396</f>
        <v>Cantine LP</v>
      </c>
      <c r="Q6396" s="0" t="str">
        <f aca="false">D6396</f>
        <v>Autre système centralisé</v>
      </c>
      <c r="R6396" s="0" t="str">
        <f aca="false">E6396</f>
        <v>Autres</v>
      </c>
      <c r="S6396" s="0" t="str">
        <f aca="false">F6396</f>
        <v>0410050101</v>
      </c>
      <c r="T6396" s="0" t="str">
        <f aca="false">G6396</f>
        <v>4</v>
      </c>
      <c r="U6396" s="0" t="n">
        <f aca="false">L6396</f>
        <v>0.87542498545087</v>
      </c>
      <c r="V6396" s="0" t="n">
        <f aca="false">K6396</f>
        <v>63.1912117891564</v>
      </c>
      <c r="W6396" s="0" t="n">
        <f aca="false">J6396</f>
        <v>0</v>
      </c>
    </row>
    <row r="6397" customFormat="false" ht="12.8" hidden="false" customHeight="false" outlineLevel="0" collapsed="false">
      <c r="A6397" s="0" t="s">
        <v>75</v>
      </c>
      <c r="B6397" s="0" t="s">
        <v>942</v>
      </c>
      <c r="C6397" s="0" t="s">
        <v>969</v>
      </c>
      <c r="D6397" s="0" t="s">
        <v>19</v>
      </c>
      <c r="E6397" s="0" t="s">
        <v>58</v>
      </c>
      <c r="F6397" s="0" t="s">
        <v>971</v>
      </c>
      <c r="G6397" s="0" t="s">
        <v>1612</v>
      </c>
      <c r="H6397" s="0" t="n">
        <v>0.934331959043396</v>
      </c>
      <c r="I6397" s="0" t="n">
        <v>44.5057974283682</v>
      </c>
      <c r="J6397" s="0" t="n">
        <v>680</v>
      </c>
      <c r="K6397" s="0" t="n">
        <f aca="false">I6397*SUMIFS(syst_chauffage!$H$3:$H$27,syst_chauffage!$B$3:$B$27,D6397,syst_chauffage!$C$3:$C$27,E6397)</f>
        <v>73.2097932385618</v>
      </c>
      <c r="L6397" s="12" t="n">
        <f aca="false">H6397*SUMIFS(syst_chauffage!$K$3:$K$27,syst_chauffage!$B$3:$B$27,D6397,syst_chauffage!$C$3:$C$27,E6397)</f>
        <v>0.934331959043396</v>
      </c>
      <c r="N6397" s="0" t="str">
        <f aca="false">A6397</f>
        <v>Enseignement Recherche</v>
      </c>
      <c r="O6397" s="0" t="str">
        <f aca="false">B6397</f>
        <v>Enseignement secondaire</v>
      </c>
      <c r="P6397" s="0" t="str">
        <f aca="false">C6397</f>
        <v>Cantine LP</v>
      </c>
      <c r="Q6397" s="0" t="str">
        <f aca="false">D6397</f>
        <v>Autre système centralisé</v>
      </c>
      <c r="R6397" s="0" t="str">
        <f aca="false">E6397</f>
        <v>Urbain</v>
      </c>
      <c r="S6397" s="0" t="str">
        <f aca="false">F6397</f>
        <v>0410050106</v>
      </c>
      <c r="T6397" s="0" t="str">
        <f aca="false">G6397</f>
        <v>4</v>
      </c>
      <c r="U6397" s="0" t="n">
        <f aca="false">L6397</f>
        <v>0.934331959043396</v>
      </c>
      <c r="V6397" s="0" t="n">
        <f aca="false">K6397</f>
        <v>73.2097932385618</v>
      </c>
      <c r="W6397" s="0" t="n">
        <f aca="false">J6397</f>
        <v>680</v>
      </c>
    </row>
    <row r="6398" customFormat="false" ht="12.8" hidden="false" customHeight="false" outlineLevel="0" collapsed="false">
      <c r="A6398" s="0" t="s">
        <v>75</v>
      </c>
      <c r="B6398" s="0" t="s">
        <v>942</v>
      </c>
      <c r="C6398" s="0" t="s">
        <v>969</v>
      </c>
      <c r="D6398" s="0" t="s">
        <v>22</v>
      </c>
      <c r="E6398" s="0" t="s">
        <v>23</v>
      </c>
      <c r="F6398" s="0" t="s">
        <v>972</v>
      </c>
      <c r="G6398" s="0" t="s">
        <v>1612</v>
      </c>
      <c r="H6398" s="0" t="n">
        <v>0.737271898953764</v>
      </c>
      <c r="I6398" s="0" t="n">
        <v>28.8432600237663</v>
      </c>
      <c r="J6398" s="0" t="n">
        <v>0</v>
      </c>
      <c r="K6398" s="0" t="n">
        <f aca="false">I6398*SUMIFS(syst_chauffage!$H$3:$H$27,syst_chauffage!$B$3:$B$27,D6398,syst_chauffage!$C$3:$C$27,E6398)</f>
        <v>50.7936301124475</v>
      </c>
      <c r="L6398" s="12" t="n">
        <f aca="false">H6398*SUMIFS(syst_chauffage!$K$3:$K$27,syst_chauffage!$B$3:$B$27,D6398,syst_chauffage!$C$3:$C$27,E6398)</f>
        <v>0.737271898953764</v>
      </c>
      <c r="N6398" s="0" t="str">
        <f aca="false">A6398</f>
        <v>Enseignement Recherche</v>
      </c>
      <c r="O6398" s="0" t="str">
        <f aca="false">B6398</f>
        <v>Enseignement secondaire</v>
      </c>
      <c r="P6398" s="0" t="str">
        <f aca="false">C6398</f>
        <v>Cantine LP</v>
      </c>
      <c r="Q6398" s="0" t="str">
        <f aca="false">D6398</f>
        <v>Chaudière fioul</v>
      </c>
      <c r="R6398" s="0" t="str">
        <f aca="false">E6398</f>
        <v>Fioul</v>
      </c>
      <c r="S6398" s="0" t="str">
        <f aca="false">F6398</f>
        <v>0410050303</v>
      </c>
      <c r="T6398" s="0" t="str">
        <f aca="false">G6398</f>
        <v>4</v>
      </c>
      <c r="U6398" s="0" t="n">
        <f aca="false">L6398</f>
        <v>0.737271898953764</v>
      </c>
      <c r="V6398" s="0" t="n">
        <f aca="false">K6398</f>
        <v>50.7936301124475</v>
      </c>
      <c r="W6398" s="0" t="n">
        <f aca="false">J6398</f>
        <v>0</v>
      </c>
    </row>
    <row r="6399" customFormat="false" ht="12.8" hidden="false" customHeight="false" outlineLevel="0" collapsed="false">
      <c r="A6399" s="0" t="s">
        <v>75</v>
      </c>
      <c r="B6399" s="0" t="s">
        <v>942</v>
      </c>
      <c r="C6399" s="0" t="s">
        <v>969</v>
      </c>
      <c r="D6399" s="0" t="s">
        <v>13</v>
      </c>
      <c r="E6399" s="0" t="s">
        <v>14</v>
      </c>
      <c r="F6399" s="0" t="s">
        <v>973</v>
      </c>
      <c r="G6399" s="0" t="s">
        <v>1612</v>
      </c>
      <c r="H6399" s="0" t="n">
        <v>0.875735119344413</v>
      </c>
      <c r="I6399" s="0" t="n">
        <v>21.0472612288236</v>
      </c>
      <c r="J6399" s="0" t="n">
        <v>224</v>
      </c>
      <c r="K6399" s="0" t="n">
        <f aca="false">I6399*SUMIFS(syst_chauffage!$H$3:$H$27,syst_chauffage!$B$3:$B$27,D6399,syst_chauffage!$C$3:$C$27,E6399)</f>
        <v>42.5068748621561</v>
      </c>
      <c r="L6399" s="12" t="n">
        <f aca="false">H6399*SUMIFS(syst_chauffage!$K$3:$K$27,syst_chauffage!$B$3:$B$27,D6399,syst_chauffage!$C$3:$C$27,E6399)</f>
        <v>0.875735119344413</v>
      </c>
      <c r="N6399" s="0" t="str">
        <f aca="false">A6399</f>
        <v>Enseignement Recherche</v>
      </c>
      <c r="O6399" s="0" t="str">
        <f aca="false">B6399</f>
        <v>Enseignement secondaire</v>
      </c>
      <c r="P6399" s="0" t="str">
        <f aca="false">C6399</f>
        <v>Cantine LP</v>
      </c>
      <c r="Q6399" s="0" t="str">
        <f aca="false">D6399</f>
        <v>Chaudière gaz</v>
      </c>
      <c r="R6399" s="0" t="str">
        <f aca="false">E6399</f>
        <v>Gaz</v>
      </c>
      <c r="S6399" s="0" t="str">
        <f aca="false">F6399</f>
        <v>0410050404</v>
      </c>
      <c r="T6399" s="0" t="str">
        <f aca="false">G6399</f>
        <v>4</v>
      </c>
      <c r="U6399" s="0" t="n">
        <f aca="false">L6399</f>
        <v>0.875735119344413</v>
      </c>
      <c r="V6399" s="0" t="n">
        <f aca="false">K6399</f>
        <v>42.5068748621561</v>
      </c>
      <c r="W6399" s="0" t="n">
        <f aca="false">J6399</f>
        <v>224</v>
      </c>
    </row>
    <row r="6400" customFormat="false" ht="12.8" hidden="false" customHeight="false" outlineLevel="0" collapsed="false">
      <c r="A6400" s="0" t="s">
        <v>75</v>
      </c>
      <c r="B6400" s="0" t="s">
        <v>942</v>
      </c>
      <c r="C6400" s="0" t="s">
        <v>969</v>
      </c>
      <c r="D6400" s="0" t="s">
        <v>29</v>
      </c>
      <c r="E6400" s="0" t="s">
        <v>30</v>
      </c>
      <c r="F6400" s="0" t="s">
        <v>974</v>
      </c>
      <c r="G6400" s="0" t="s">
        <v>1612</v>
      </c>
      <c r="H6400" s="0" t="n">
        <v>0.92</v>
      </c>
      <c r="I6400" s="0" t="n">
        <v>10.4</v>
      </c>
      <c r="J6400" s="0" t="n">
        <v>0</v>
      </c>
      <c r="K6400" s="0" t="n">
        <f aca="false">I6400*SUMIFS(syst_chauffage!$H$3:$H$27,syst_chauffage!$B$3:$B$27,D6400,syst_chauffage!$C$3:$C$27,E6400)</f>
        <v>3</v>
      </c>
      <c r="L6400" s="12" t="n">
        <f aca="false">H6400*SUMIFS(syst_chauffage!$K$3:$K$27,syst_chauffage!$B$3:$B$27,D6400,syst_chauffage!$C$3:$C$27,E6400)</f>
        <v>0.92</v>
      </c>
      <c r="N6400" s="0" t="str">
        <f aca="false">A6400</f>
        <v>Enseignement Recherche</v>
      </c>
      <c r="O6400" s="0" t="str">
        <f aca="false">B6400</f>
        <v>Enseignement secondaire</v>
      </c>
      <c r="P6400" s="0" t="str">
        <f aca="false">C6400</f>
        <v>Cantine LP</v>
      </c>
      <c r="Q6400" s="0" t="str">
        <f aca="false">D6400</f>
        <v>Electrique direct</v>
      </c>
      <c r="R6400" s="0" t="str">
        <f aca="false">E6400</f>
        <v>Electricité</v>
      </c>
      <c r="S6400" s="0" t="str">
        <f aca="false">F6400</f>
        <v>0410050602</v>
      </c>
      <c r="T6400" s="0" t="str">
        <f aca="false">G6400</f>
        <v>4</v>
      </c>
      <c r="U6400" s="0" t="n">
        <f aca="false">L6400</f>
        <v>0.92</v>
      </c>
      <c r="V6400" s="0" t="n">
        <f aca="false">K6400</f>
        <v>3</v>
      </c>
      <c r="W6400" s="0" t="n">
        <f aca="false">J6400</f>
        <v>0</v>
      </c>
    </row>
    <row r="6401" customFormat="false" ht="12.8" hidden="false" customHeight="false" outlineLevel="0" collapsed="false">
      <c r="A6401" s="0" t="s">
        <v>75</v>
      </c>
      <c r="B6401" s="0" t="s">
        <v>942</v>
      </c>
      <c r="C6401" s="0" t="s">
        <v>969</v>
      </c>
      <c r="D6401" s="0" t="s">
        <v>36</v>
      </c>
      <c r="E6401" s="0" t="s">
        <v>30</v>
      </c>
      <c r="F6401" s="0" t="s">
        <v>975</v>
      </c>
      <c r="G6401" s="0" t="s">
        <v>1612</v>
      </c>
      <c r="H6401" s="0" t="n">
        <v>2.89517134883721</v>
      </c>
      <c r="I6401" s="0" t="n">
        <v>121.809095138481</v>
      </c>
      <c r="J6401" s="0" t="n">
        <v>603</v>
      </c>
      <c r="K6401" s="0" t="n">
        <f aca="false">I6401*SUMIFS(syst_chauffage!$H$3:$H$27,syst_chauffage!$B$3:$B$27,D6401,syst_chauffage!$C$3:$C$27,E6401)</f>
        <v>75.3581836619476</v>
      </c>
      <c r="L6401" s="12" t="n">
        <f aca="false">H6401*SUMIFS(syst_chauffage!$K$3:$K$27,syst_chauffage!$B$3:$B$27,D6401,syst_chauffage!$C$3:$C$27,E6401)</f>
        <v>2.4324955428598</v>
      </c>
      <c r="N6401" s="0" t="str">
        <f aca="false">A6401</f>
        <v>Enseignement Recherche</v>
      </c>
      <c r="O6401" s="0" t="str">
        <f aca="false">B6401</f>
        <v>Enseignement secondaire</v>
      </c>
      <c r="P6401" s="0" t="str">
        <f aca="false">C6401</f>
        <v>Cantine LP</v>
      </c>
      <c r="Q6401" s="0" t="str">
        <f aca="false">D6401</f>
        <v>PAC</v>
      </c>
      <c r="R6401" s="0" t="str">
        <f aca="false">E6401</f>
        <v>Electricité</v>
      </c>
      <c r="S6401" s="0" t="str">
        <f aca="false">F6401</f>
        <v>0410050902</v>
      </c>
      <c r="T6401" s="0" t="str">
        <f aca="false">G6401</f>
        <v>4</v>
      </c>
      <c r="U6401" s="0" t="n">
        <f aca="false">L6401</f>
        <v>2.4324955428598</v>
      </c>
      <c r="V6401" s="0" t="n">
        <f aca="false">K6401</f>
        <v>75.3581836619476</v>
      </c>
      <c r="W6401" s="0" t="n">
        <f aca="false">J6401</f>
        <v>603</v>
      </c>
    </row>
    <row r="6402" customFormat="false" ht="12.8" hidden="false" customHeight="false" outlineLevel="0" collapsed="false">
      <c r="A6402" s="0" t="s">
        <v>75</v>
      </c>
      <c r="B6402" s="0" t="s">
        <v>942</v>
      </c>
      <c r="C6402" s="0" t="s">
        <v>969</v>
      </c>
      <c r="D6402" s="0" t="s">
        <v>51</v>
      </c>
      <c r="E6402" s="0" t="s">
        <v>57</v>
      </c>
      <c r="F6402" s="0" t="s">
        <v>976</v>
      </c>
      <c r="G6402" s="0" t="s">
        <v>1612</v>
      </c>
      <c r="H6402" s="0" t="n">
        <v>1.01010575244331</v>
      </c>
      <c r="I6402" s="0" t="n">
        <v>54.0243398707255</v>
      </c>
      <c r="J6402" s="0" t="n">
        <v>0</v>
      </c>
      <c r="K6402" s="0" t="n">
        <f aca="false">I6402*SUMIFS(syst_chauffage!$H$3:$H$27,syst_chauffage!$B$3:$B$27,D6402,syst_chauffage!$C$3:$C$27,E6402)</f>
        <v>114.469680816639</v>
      </c>
      <c r="L6402" s="12" t="n">
        <f aca="false">H6402*SUMIFS(syst_chauffage!$K$3:$K$27,syst_chauffage!$B$3:$B$27,D6402,syst_chauffage!$C$3:$C$27,E6402)</f>
        <v>1.01010575244331</v>
      </c>
      <c r="N6402" s="0" t="str">
        <f aca="false">A6402</f>
        <v>Enseignement Recherche</v>
      </c>
      <c r="O6402" s="0" t="str">
        <f aca="false">B6402</f>
        <v>Enseignement secondaire</v>
      </c>
      <c r="P6402" s="0" t="str">
        <f aca="false">C6402</f>
        <v>Cantine LP</v>
      </c>
      <c r="Q6402" s="0" t="str">
        <f aca="false">D6402</f>
        <v>Autre système centralisé performant</v>
      </c>
      <c r="R6402" s="0" t="str">
        <f aca="false">E6402</f>
        <v>Autres</v>
      </c>
      <c r="S6402" s="0" t="str">
        <f aca="false">F6402</f>
        <v>0410052101</v>
      </c>
      <c r="T6402" s="0" t="str">
        <f aca="false">G6402</f>
        <v>4</v>
      </c>
      <c r="U6402" s="0" t="n">
        <f aca="false">L6402</f>
        <v>1.01010575244331</v>
      </c>
      <c r="V6402" s="0" t="n">
        <f aca="false">K6402</f>
        <v>114.469680816639</v>
      </c>
      <c r="W6402" s="0" t="n">
        <f aca="false">J6402</f>
        <v>0</v>
      </c>
    </row>
    <row r="6403" customFormat="false" ht="12.8" hidden="false" customHeight="false" outlineLevel="0" collapsed="false">
      <c r="A6403" s="0" t="s">
        <v>75</v>
      </c>
      <c r="B6403" s="0" t="s">
        <v>942</v>
      </c>
      <c r="C6403" s="0" t="s">
        <v>969</v>
      </c>
      <c r="D6403" s="0" t="s">
        <v>51</v>
      </c>
      <c r="E6403" s="0" t="s">
        <v>58</v>
      </c>
      <c r="F6403" s="0" t="s">
        <v>977</v>
      </c>
      <c r="G6403" s="0" t="s">
        <v>1612</v>
      </c>
      <c r="H6403" s="0" t="n">
        <v>1.07807533735776</v>
      </c>
      <c r="I6403" s="0" t="n">
        <v>52.9830921766289</v>
      </c>
      <c r="J6403" s="0" t="n">
        <v>680</v>
      </c>
      <c r="K6403" s="0" t="n">
        <f aca="false">I6403*SUMIFS(syst_chauffage!$H$3:$H$27,syst_chauffage!$B$3:$B$27,D6403,syst_chauffage!$C$3:$C$27,E6403)</f>
        <v>113.065892582093</v>
      </c>
      <c r="L6403" s="12" t="n">
        <f aca="false">H6403*SUMIFS(syst_chauffage!$K$3:$K$27,syst_chauffage!$B$3:$B$27,D6403,syst_chauffage!$C$3:$C$27,E6403)</f>
        <v>1.07807533735776</v>
      </c>
      <c r="N6403" s="0" t="str">
        <f aca="false">A6403</f>
        <v>Enseignement Recherche</v>
      </c>
      <c r="O6403" s="0" t="str">
        <f aca="false">B6403</f>
        <v>Enseignement secondaire</v>
      </c>
      <c r="P6403" s="0" t="str">
        <f aca="false">C6403</f>
        <v>Cantine LP</v>
      </c>
      <c r="Q6403" s="0" t="str">
        <f aca="false">D6403</f>
        <v>Autre système centralisé performant</v>
      </c>
      <c r="R6403" s="0" t="str">
        <f aca="false">E6403</f>
        <v>Urbain</v>
      </c>
      <c r="S6403" s="0" t="str">
        <f aca="false">F6403</f>
        <v>0410052106</v>
      </c>
      <c r="T6403" s="0" t="str">
        <f aca="false">G6403</f>
        <v>4</v>
      </c>
      <c r="U6403" s="0" t="n">
        <f aca="false">L6403</f>
        <v>1.07807533735776</v>
      </c>
      <c r="V6403" s="0" t="n">
        <f aca="false">K6403</f>
        <v>113.065892582093</v>
      </c>
      <c r="W6403" s="0" t="n">
        <f aca="false">J6403</f>
        <v>680</v>
      </c>
    </row>
    <row r="6404" customFormat="false" ht="12.8" hidden="false" customHeight="false" outlineLevel="0" collapsed="false">
      <c r="A6404" s="0" t="s">
        <v>75</v>
      </c>
      <c r="B6404" s="0" t="s">
        <v>942</v>
      </c>
      <c r="C6404" s="0" t="s">
        <v>969</v>
      </c>
      <c r="D6404" s="0" t="s">
        <v>27</v>
      </c>
      <c r="E6404" s="0" t="s">
        <v>23</v>
      </c>
      <c r="F6404" s="0" t="s">
        <v>978</v>
      </c>
      <c r="G6404" s="0" t="s">
        <v>1612</v>
      </c>
      <c r="H6404" s="0" t="n">
        <v>0.760080244820484</v>
      </c>
      <c r="I6404" s="0" t="n">
        <v>34.3372143140076</v>
      </c>
      <c r="J6404" s="0" t="n">
        <v>504</v>
      </c>
      <c r="K6404" s="0" t="n">
        <f aca="false">I6404*SUMIFS(syst_chauffage!$H$3:$H$27,syst_chauffage!$B$3:$B$27,D6404,syst_chauffage!$C$3:$C$27,E6404)</f>
        <v>88.0544602899597</v>
      </c>
      <c r="L6404" s="12" t="n">
        <f aca="false">H6404*SUMIFS(syst_chauffage!$K$3:$K$27,syst_chauffage!$B$3:$B$27,D6404,syst_chauffage!$C$3:$C$27,E6404)</f>
        <v>0.760080244820484</v>
      </c>
      <c r="N6404" s="0" t="str">
        <f aca="false">A6404</f>
        <v>Enseignement Recherche</v>
      </c>
      <c r="O6404" s="0" t="str">
        <f aca="false">B6404</f>
        <v>Enseignement secondaire</v>
      </c>
      <c r="P6404" s="0" t="str">
        <f aca="false">C6404</f>
        <v>Cantine LP</v>
      </c>
      <c r="Q6404" s="0" t="str">
        <f aca="false">D6404</f>
        <v>Chaudière condensation fioul</v>
      </c>
      <c r="R6404" s="0" t="str">
        <f aca="false">E6404</f>
        <v>Fioul</v>
      </c>
      <c r="S6404" s="0" t="str">
        <f aca="false">F6404</f>
        <v>0410052303</v>
      </c>
      <c r="T6404" s="0" t="str">
        <f aca="false">G6404</f>
        <v>4</v>
      </c>
      <c r="U6404" s="0" t="n">
        <f aca="false">L6404</f>
        <v>0.760080244820484</v>
      </c>
      <c r="V6404" s="0" t="n">
        <f aca="false">K6404</f>
        <v>88.0544602899597</v>
      </c>
      <c r="W6404" s="0" t="n">
        <f aca="false">J6404</f>
        <v>504</v>
      </c>
    </row>
    <row r="6405" customFormat="false" ht="12.8" hidden="false" customHeight="false" outlineLevel="0" collapsed="false">
      <c r="A6405" s="0" t="s">
        <v>75</v>
      </c>
      <c r="B6405" s="0" t="s">
        <v>942</v>
      </c>
      <c r="C6405" s="0" t="s">
        <v>969</v>
      </c>
      <c r="D6405" s="0" t="s">
        <v>18</v>
      </c>
      <c r="E6405" s="0" t="s">
        <v>14</v>
      </c>
      <c r="F6405" s="0" t="s">
        <v>979</v>
      </c>
      <c r="G6405" s="0" t="s">
        <v>1612</v>
      </c>
      <c r="H6405" s="0" t="n">
        <v>0.986473976610088</v>
      </c>
      <c r="I6405" s="0" t="n">
        <v>25.0562633676471</v>
      </c>
      <c r="J6405" s="0" t="n">
        <v>504</v>
      </c>
      <c r="K6405" s="0" t="n">
        <f aca="false">I6405*SUMIFS(syst_chauffage!$H$3:$H$27,syst_chauffage!$B$3:$B$27,D6405,syst_chauffage!$C$3:$C$27,E6405)</f>
        <v>68.2765367305543</v>
      </c>
      <c r="L6405" s="12" t="n">
        <f aca="false">H6405*SUMIFS(syst_chauffage!$K$3:$K$27,syst_chauffage!$B$3:$B$27,D6405,syst_chauffage!$C$3:$C$27,E6405)</f>
        <v>0.958307076958315</v>
      </c>
      <c r="N6405" s="0" t="str">
        <f aca="false">A6405</f>
        <v>Enseignement Recherche</v>
      </c>
      <c r="O6405" s="0" t="str">
        <f aca="false">B6405</f>
        <v>Enseignement secondaire</v>
      </c>
      <c r="P6405" s="0" t="str">
        <f aca="false">C6405</f>
        <v>Cantine LP</v>
      </c>
      <c r="Q6405" s="0" t="str">
        <f aca="false">D6405</f>
        <v>Chaudière condensation gaz</v>
      </c>
      <c r="R6405" s="0" t="str">
        <f aca="false">E6405</f>
        <v>Gaz</v>
      </c>
      <c r="S6405" s="0" t="str">
        <f aca="false">F6405</f>
        <v>0410052404</v>
      </c>
      <c r="T6405" s="0" t="str">
        <f aca="false">G6405</f>
        <v>4</v>
      </c>
      <c r="U6405" s="0" t="n">
        <f aca="false">L6405</f>
        <v>0.958307076958315</v>
      </c>
      <c r="V6405" s="0" t="n">
        <f aca="false">K6405</f>
        <v>68.2765367305543</v>
      </c>
      <c r="W6405" s="0" t="n">
        <f aca="false">J6405</f>
        <v>504</v>
      </c>
    </row>
    <row r="6406" customFormat="false" ht="12.8" hidden="false" customHeight="false" outlineLevel="0" collapsed="false">
      <c r="A6406" s="0" t="s">
        <v>75</v>
      </c>
      <c r="B6406" s="0" t="s">
        <v>942</v>
      </c>
      <c r="C6406" s="0" t="s">
        <v>969</v>
      </c>
      <c r="D6406" s="0" t="s">
        <v>32</v>
      </c>
      <c r="E6406" s="0" t="s">
        <v>30</v>
      </c>
      <c r="F6406" s="0" t="s">
        <v>980</v>
      </c>
      <c r="G6406" s="0" t="s">
        <v>1612</v>
      </c>
      <c r="H6406" s="0" t="n">
        <v>1</v>
      </c>
      <c r="I6406" s="0" t="n">
        <v>12</v>
      </c>
      <c r="J6406" s="0" t="n">
        <v>0</v>
      </c>
      <c r="K6406" s="0" t="n">
        <f aca="false">I6406*SUMIFS(syst_chauffage!$H$3:$H$27,syst_chauffage!$B$3:$B$27,D6406,syst_chauffage!$C$3:$C$27,E6406)</f>
        <v>12</v>
      </c>
      <c r="L6406" s="12" t="n">
        <f aca="false">H6406*SUMIFS(syst_chauffage!$K$3:$K$27,syst_chauffage!$B$3:$B$27,D6406,syst_chauffage!$C$3:$C$27,E6406)</f>
        <v>1</v>
      </c>
      <c r="N6406" s="0" t="str">
        <f aca="false">A6406</f>
        <v>Enseignement Recherche</v>
      </c>
      <c r="O6406" s="0" t="str">
        <f aca="false">B6406</f>
        <v>Enseignement secondaire</v>
      </c>
      <c r="P6406" s="0" t="str">
        <f aca="false">C6406</f>
        <v>Cantine LP</v>
      </c>
      <c r="Q6406" s="0" t="str">
        <f aca="false">D6406</f>
        <v>Electrique direct performant</v>
      </c>
      <c r="R6406" s="0" t="str">
        <f aca="false">E6406</f>
        <v>Electricité</v>
      </c>
      <c r="S6406" s="0" t="str">
        <f aca="false">F6406</f>
        <v>0410052602</v>
      </c>
      <c r="T6406" s="0" t="str">
        <f aca="false">G6406</f>
        <v>4</v>
      </c>
      <c r="U6406" s="0" t="n">
        <f aca="false">L6406</f>
        <v>1</v>
      </c>
      <c r="V6406" s="0" t="n">
        <f aca="false">K6406</f>
        <v>12</v>
      </c>
      <c r="W6406" s="0" t="n">
        <f aca="false">J6406</f>
        <v>0</v>
      </c>
    </row>
    <row r="6407" customFormat="false" ht="12.8" hidden="false" customHeight="false" outlineLevel="0" collapsed="false">
      <c r="A6407" s="0" t="s">
        <v>75</v>
      </c>
      <c r="B6407" s="0" t="s">
        <v>942</v>
      </c>
      <c r="C6407" s="0" t="s">
        <v>969</v>
      </c>
      <c r="D6407" s="0" t="s">
        <v>38</v>
      </c>
      <c r="E6407" s="0" t="s">
        <v>30</v>
      </c>
      <c r="F6407" s="0" t="s">
        <v>981</v>
      </c>
      <c r="G6407" s="0" t="s">
        <v>1612</v>
      </c>
      <c r="H6407" s="0" t="n">
        <v>3.34058232558139</v>
      </c>
      <c r="I6407" s="0" t="n">
        <v>145.01082754581</v>
      </c>
      <c r="J6407" s="0" t="n">
        <v>648</v>
      </c>
      <c r="K6407" s="0" t="n">
        <f aca="false">I6407*SUMIFS(syst_chauffage!$H$3:$H$27,syst_chauffage!$B$3:$B$27,D6407,syst_chauffage!$C$3:$C$27,E6407)</f>
        <v>146.576045704384</v>
      </c>
      <c r="L6407" s="12" t="n">
        <f aca="false">H6407*SUMIFS(syst_chauffage!$K$3:$K$27,syst_chauffage!$B$3:$B$27,D6407,syst_chauffage!$C$3:$C$27,E6407)</f>
        <v>2.98853732681761</v>
      </c>
      <c r="N6407" s="0" t="str">
        <f aca="false">A6407</f>
        <v>Enseignement Recherche</v>
      </c>
      <c r="O6407" s="0" t="str">
        <f aca="false">B6407</f>
        <v>Enseignement secondaire</v>
      </c>
      <c r="P6407" s="0" t="str">
        <f aca="false">C6407</f>
        <v>Cantine LP</v>
      </c>
      <c r="Q6407" s="0" t="str">
        <f aca="false">D6407</f>
        <v>PAC performant</v>
      </c>
      <c r="R6407" s="0" t="str">
        <f aca="false">E6407</f>
        <v>Electricité</v>
      </c>
      <c r="S6407" s="0" t="str">
        <f aca="false">F6407</f>
        <v>0410052902</v>
      </c>
      <c r="T6407" s="0" t="str">
        <f aca="false">G6407</f>
        <v>4</v>
      </c>
      <c r="U6407" s="0" t="n">
        <f aca="false">L6407</f>
        <v>2.98853732681761</v>
      </c>
      <c r="V6407" s="0" t="n">
        <f aca="false">K6407</f>
        <v>146.576045704384</v>
      </c>
      <c r="W6407" s="0" t="n">
        <f aca="false">J6407</f>
        <v>648</v>
      </c>
    </row>
    <row r="6408" customFormat="false" ht="12.8" hidden="false" customHeight="false" outlineLevel="0" collapsed="false">
      <c r="A6408" s="0" t="s">
        <v>75</v>
      </c>
      <c r="B6408" s="0" t="s">
        <v>942</v>
      </c>
      <c r="C6408" s="0" t="s">
        <v>982</v>
      </c>
      <c r="D6408" s="0" t="s">
        <v>19</v>
      </c>
      <c r="E6408" s="0" t="s">
        <v>57</v>
      </c>
      <c r="F6408" s="0" t="s">
        <v>983</v>
      </c>
      <c r="G6408" s="0" t="s">
        <v>1612</v>
      </c>
      <c r="H6408" s="0" t="n">
        <v>0.818650276152844</v>
      </c>
      <c r="I6408" s="0" t="n">
        <v>18.13095538045</v>
      </c>
      <c r="J6408" s="0" t="n">
        <v>0</v>
      </c>
      <c r="K6408" s="0" t="n">
        <f aca="false">I6408*SUMIFS(syst_chauffage!$H$3:$H$27,syst_chauffage!$B$3:$B$27,D6408,syst_chauffage!$C$3:$C$27,E6408)</f>
        <v>25.2469324392738</v>
      </c>
      <c r="L6408" s="12" t="n">
        <f aca="false">H6408*SUMIFS(syst_chauffage!$K$3:$K$27,syst_chauffage!$B$3:$B$27,D6408,syst_chauffage!$C$3:$C$27,E6408)</f>
        <v>0.818650276152844</v>
      </c>
      <c r="N6408" s="0" t="str">
        <f aca="false">A6408</f>
        <v>Enseignement Recherche</v>
      </c>
      <c r="O6408" s="0" t="str">
        <f aca="false">B6408</f>
        <v>Enseignement secondaire</v>
      </c>
      <c r="P6408" s="0" t="str">
        <f aca="false">C6408</f>
        <v>Collège</v>
      </c>
      <c r="Q6408" s="0" t="str">
        <f aca="false">D6408</f>
        <v>Autre système centralisé</v>
      </c>
      <c r="R6408" s="0" t="str">
        <f aca="false">E6408</f>
        <v>Autres</v>
      </c>
      <c r="S6408" s="0" t="str">
        <f aca="false">F6408</f>
        <v>0410080101</v>
      </c>
      <c r="T6408" s="0" t="str">
        <f aca="false">G6408</f>
        <v>4</v>
      </c>
      <c r="U6408" s="0" t="n">
        <f aca="false">L6408</f>
        <v>0.818650276152844</v>
      </c>
      <c r="V6408" s="0" t="n">
        <f aca="false">K6408</f>
        <v>25.2469324392738</v>
      </c>
      <c r="W6408" s="0" t="n">
        <f aca="false">J6408</f>
        <v>0</v>
      </c>
    </row>
    <row r="6409" customFormat="false" ht="12.8" hidden="false" customHeight="false" outlineLevel="0" collapsed="false">
      <c r="A6409" s="0" t="s">
        <v>75</v>
      </c>
      <c r="B6409" s="0" t="s">
        <v>942</v>
      </c>
      <c r="C6409" s="0" t="s">
        <v>982</v>
      </c>
      <c r="D6409" s="0" t="s">
        <v>19</v>
      </c>
      <c r="E6409" s="0" t="s">
        <v>58</v>
      </c>
      <c r="F6409" s="0" t="s">
        <v>984</v>
      </c>
      <c r="G6409" s="0" t="s">
        <v>1612</v>
      </c>
      <c r="H6409" s="0" t="n">
        <v>0.852461584964472</v>
      </c>
      <c r="I6409" s="0" t="n">
        <v>18.8474311274884</v>
      </c>
      <c r="J6409" s="0" t="n">
        <v>680</v>
      </c>
      <c r="K6409" s="0" t="n">
        <f aca="false">I6409*SUMIFS(syst_chauffage!$H$3:$H$27,syst_chauffage!$B$3:$B$27,D6409,syst_chauffage!$C$3:$C$27,E6409)</f>
        <v>31.0030741083173</v>
      </c>
      <c r="L6409" s="12" t="n">
        <f aca="false">H6409*SUMIFS(syst_chauffage!$K$3:$K$27,syst_chauffage!$B$3:$B$27,D6409,syst_chauffage!$C$3:$C$27,E6409)</f>
        <v>0.852461584964472</v>
      </c>
      <c r="N6409" s="0" t="str">
        <f aca="false">A6409</f>
        <v>Enseignement Recherche</v>
      </c>
      <c r="O6409" s="0" t="str">
        <f aca="false">B6409</f>
        <v>Enseignement secondaire</v>
      </c>
      <c r="P6409" s="0" t="str">
        <f aca="false">C6409</f>
        <v>Collège</v>
      </c>
      <c r="Q6409" s="0" t="str">
        <f aca="false">D6409</f>
        <v>Autre système centralisé</v>
      </c>
      <c r="R6409" s="0" t="str">
        <f aca="false">E6409</f>
        <v>Urbain</v>
      </c>
      <c r="S6409" s="0" t="str">
        <f aca="false">F6409</f>
        <v>0410080106</v>
      </c>
      <c r="T6409" s="0" t="str">
        <f aca="false">G6409</f>
        <v>4</v>
      </c>
      <c r="U6409" s="0" t="n">
        <f aca="false">L6409</f>
        <v>0.852461584964472</v>
      </c>
      <c r="V6409" s="0" t="n">
        <f aca="false">K6409</f>
        <v>31.0030741083173</v>
      </c>
      <c r="W6409" s="0" t="n">
        <f aca="false">J6409</f>
        <v>680</v>
      </c>
    </row>
    <row r="6410" customFormat="false" ht="12.8" hidden="false" customHeight="false" outlineLevel="0" collapsed="false">
      <c r="A6410" s="0" t="s">
        <v>75</v>
      </c>
      <c r="B6410" s="0" t="s">
        <v>942</v>
      </c>
      <c r="C6410" s="0" t="s">
        <v>982</v>
      </c>
      <c r="D6410" s="0" t="s">
        <v>22</v>
      </c>
      <c r="E6410" s="0" t="s">
        <v>23</v>
      </c>
      <c r="F6410" s="0" t="s">
        <v>985</v>
      </c>
      <c r="G6410" s="0" t="s">
        <v>1612</v>
      </c>
      <c r="H6410" s="0" t="n">
        <v>0.739063698951267</v>
      </c>
      <c r="I6410" s="0" t="n">
        <v>7.90206758938025</v>
      </c>
      <c r="J6410" s="0" t="n">
        <v>0</v>
      </c>
      <c r="K6410" s="0" t="n">
        <f aca="false">I6410*SUMIFS(syst_chauffage!$H$3:$H$27,syst_chauffage!$B$3:$B$27,D6410,syst_chauffage!$C$3:$C$27,E6410)</f>
        <v>13.9157188864163</v>
      </c>
      <c r="L6410" s="12" t="n">
        <f aca="false">H6410*SUMIFS(syst_chauffage!$K$3:$K$27,syst_chauffage!$B$3:$B$27,D6410,syst_chauffage!$C$3:$C$27,E6410)</f>
        <v>0.739063698951267</v>
      </c>
      <c r="N6410" s="0" t="str">
        <f aca="false">A6410</f>
        <v>Enseignement Recherche</v>
      </c>
      <c r="O6410" s="0" t="str">
        <f aca="false">B6410</f>
        <v>Enseignement secondaire</v>
      </c>
      <c r="P6410" s="0" t="str">
        <f aca="false">C6410</f>
        <v>Collège</v>
      </c>
      <c r="Q6410" s="0" t="str">
        <f aca="false">D6410</f>
        <v>Chaudière fioul</v>
      </c>
      <c r="R6410" s="0" t="str">
        <f aca="false">E6410</f>
        <v>Fioul</v>
      </c>
      <c r="S6410" s="0" t="str">
        <f aca="false">F6410</f>
        <v>0410080303</v>
      </c>
      <c r="T6410" s="0" t="str">
        <f aca="false">G6410</f>
        <v>4</v>
      </c>
      <c r="U6410" s="0" t="n">
        <f aca="false">L6410</f>
        <v>0.739063698951267</v>
      </c>
      <c r="V6410" s="0" t="n">
        <f aca="false">K6410</f>
        <v>13.9157188864163</v>
      </c>
      <c r="W6410" s="0" t="n">
        <f aca="false">J6410</f>
        <v>0</v>
      </c>
    </row>
    <row r="6411" customFormat="false" ht="12.8" hidden="false" customHeight="false" outlineLevel="0" collapsed="false">
      <c r="A6411" s="0" t="s">
        <v>75</v>
      </c>
      <c r="B6411" s="0" t="s">
        <v>942</v>
      </c>
      <c r="C6411" s="0" t="s">
        <v>982</v>
      </c>
      <c r="D6411" s="0" t="s">
        <v>13</v>
      </c>
      <c r="E6411" s="0" t="s">
        <v>14</v>
      </c>
      <c r="F6411" s="0" t="s">
        <v>986</v>
      </c>
      <c r="G6411" s="0" t="s">
        <v>1612</v>
      </c>
      <c r="H6411" s="0" t="n">
        <v>0.877514545746114</v>
      </c>
      <c r="I6411" s="0" t="n">
        <v>5.8882092240766</v>
      </c>
      <c r="J6411" s="0" t="n">
        <v>196</v>
      </c>
      <c r="K6411" s="0" t="n">
        <f aca="false">I6411*SUMIFS(syst_chauffage!$H$3:$H$27,syst_chauffage!$B$3:$B$27,D6411,syst_chauffage!$C$3:$C$27,E6411)</f>
        <v>11.8917786940969</v>
      </c>
      <c r="L6411" s="12" t="n">
        <f aca="false">H6411*SUMIFS(syst_chauffage!$K$3:$K$27,syst_chauffage!$B$3:$B$27,D6411,syst_chauffage!$C$3:$C$27,E6411)</f>
        <v>0.877514545746114</v>
      </c>
      <c r="N6411" s="0" t="str">
        <f aca="false">A6411</f>
        <v>Enseignement Recherche</v>
      </c>
      <c r="O6411" s="0" t="str">
        <f aca="false">B6411</f>
        <v>Enseignement secondaire</v>
      </c>
      <c r="P6411" s="0" t="str">
        <f aca="false">C6411</f>
        <v>Collège</v>
      </c>
      <c r="Q6411" s="0" t="str">
        <f aca="false">D6411</f>
        <v>Chaudière gaz</v>
      </c>
      <c r="R6411" s="0" t="str">
        <f aca="false">E6411</f>
        <v>Gaz</v>
      </c>
      <c r="S6411" s="0" t="str">
        <f aca="false">F6411</f>
        <v>0410080404</v>
      </c>
      <c r="T6411" s="0" t="str">
        <f aca="false">G6411</f>
        <v>4</v>
      </c>
      <c r="U6411" s="0" t="n">
        <f aca="false">L6411</f>
        <v>0.877514545746114</v>
      </c>
      <c r="V6411" s="0" t="n">
        <f aca="false">K6411</f>
        <v>11.8917786940969</v>
      </c>
      <c r="W6411" s="0" t="n">
        <f aca="false">J6411</f>
        <v>196</v>
      </c>
    </row>
    <row r="6412" customFormat="false" ht="12.8" hidden="false" customHeight="false" outlineLevel="0" collapsed="false">
      <c r="A6412" s="0" t="s">
        <v>75</v>
      </c>
      <c r="B6412" s="0" t="s">
        <v>942</v>
      </c>
      <c r="C6412" s="0" t="s">
        <v>982</v>
      </c>
      <c r="D6412" s="0" t="s">
        <v>29</v>
      </c>
      <c r="E6412" s="0" t="s">
        <v>30</v>
      </c>
      <c r="F6412" s="0" t="s">
        <v>987</v>
      </c>
      <c r="G6412" s="0" t="s">
        <v>1612</v>
      </c>
      <c r="H6412" s="0" t="n">
        <v>0.92</v>
      </c>
      <c r="I6412" s="0" t="n">
        <v>10.4</v>
      </c>
      <c r="J6412" s="0" t="n">
        <v>0</v>
      </c>
      <c r="K6412" s="0" t="n">
        <f aca="false">I6412*SUMIFS(syst_chauffage!$H$3:$H$27,syst_chauffage!$B$3:$B$27,D6412,syst_chauffage!$C$3:$C$27,E6412)</f>
        <v>3</v>
      </c>
      <c r="L6412" s="12" t="n">
        <f aca="false">H6412*SUMIFS(syst_chauffage!$K$3:$K$27,syst_chauffage!$B$3:$B$27,D6412,syst_chauffage!$C$3:$C$27,E6412)</f>
        <v>0.92</v>
      </c>
      <c r="N6412" s="0" t="str">
        <f aca="false">A6412</f>
        <v>Enseignement Recherche</v>
      </c>
      <c r="O6412" s="0" t="str">
        <f aca="false">B6412</f>
        <v>Enseignement secondaire</v>
      </c>
      <c r="P6412" s="0" t="str">
        <f aca="false">C6412</f>
        <v>Collège</v>
      </c>
      <c r="Q6412" s="0" t="str">
        <f aca="false">D6412</f>
        <v>Electrique direct</v>
      </c>
      <c r="R6412" s="0" t="str">
        <f aca="false">E6412</f>
        <v>Electricité</v>
      </c>
      <c r="S6412" s="0" t="str">
        <f aca="false">F6412</f>
        <v>0410080602</v>
      </c>
      <c r="T6412" s="0" t="str">
        <f aca="false">G6412</f>
        <v>4</v>
      </c>
      <c r="U6412" s="0" t="n">
        <f aca="false">L6412</f>
        <v>0.92</v>
      </c>
      <c r="V6412" s="0" t="n">
        <f aca="false">K6412</f>
        <v>3</v>
      </c>
      <c r="W6412" s="0" t="n">
        <f aca="false">J6412</f>
        <v>0</v>
      </c>
    </row>
    <row r="6413" customFormat="false" ht="12.8" hidden="false" customHeight="false" outlineLevel="0" collapsed="false">
      <c r="A6413" s="0" t="s">
        <v>75</v>
      </c>
      <c r="B6413" s="0" t="s">
        <v>942</v>
      </c>
      <c r="C6413" s="0" t="s">
        <v>982</v>
      </c>
      <c r="D6413" s="0" t="s">
        <v>36</v>
      </c>
      <c r="E6413" s="0" t="s">
        <v>30</v>
      </c>
      <c r="F6413" s="0" t="s">
        <v>988</v>
      </c>
      <c r="G6413" s="0" t="s">
        <v>1612</v>
      </c>
      <c r="H6413" s="0" t="n">
        <v>2.89517134883721</v>
      </c>
      <c r="I6413" s="0" t="n">
        <v>52.0711619381939</v>
      </c>
      <c r="J6413" s="0" t="n">
        <v>522</v>
      </c>
      <c r="K6413" s="0" t="n">
        <f aca="false">I6413*SUMIFS(syst_chauffage!$H$3:$H$27,syst_chauffage!$B$3:$B$27,D6413,syst_chauffage!$C$3:$C$27,E6413)</f>
        <v>32.2142462380857</v>
      </c>
      <c r="L6413" s="12" t="n">
        <f aca="false">H6413*SUMIFS(syst_chauffage!$K$3:$K$27,syst_chauffage!$B$3:$B$27,D6413,syst_chauffage!$C$3:$C$27,E6413)</f>
        <v>2.4324955428598</v>
      </c>
      <c r="N6413" s="0" t="str">
        <f aca="false">A6413</f>
        <v>Enseignement Recherche</v>
      </c>
      <c r="O6413" s="0" t="str">
        <f aca="false">B6413</f>
        <v>Enseignement secondaire</v>
      </c>
      <c r="P6413" s="0" t="str">
        <f aca="false">C6413</f>
        <v>Collège</v>
      </c>
      <c r="Q6413" s="0" t="str">
        <f aca="false">D6413</f>
        <v>PAC</v>
      </c>
      <c r="R6413" s="0" t="str">
        <f aca="false">E6413</f>
        <v>Electricité</v>
      </c>
      <c r="S6413" s="0" t="str">
        <f aca="false">F6413</f>
        <v>0410080902</v>
      </c>
      <c r="T6413" s="0" t="str">
        <f aca="false">G6413</f>
        <v>4</v>
      </c>
      <c r="U6413" s="0" t="n">
        <f aca="false">L6413</f>
        <v>2.4324955428598</v>
      </c>
      <c r="V6413" s="0" t="n">
        <f aca="false">K6413</f>
        <v>32.2142462380857</v>
      </c>
      <c r="W6413" s="0" t="n">
        <f aca="false">J6413</f>
        <v>522</v>
      </c>
    </row>
    <row r="6414" customFormat="false" ht="12.8" hidden="false" customHeight="false" outlineLevel="0" collapsed="false">
      <c r="A6414" s="0" t="s">
        <v>75</v>
      </c>
      <c r="B6414" s="0" t="s">
        <v>942</v>
      </c>
      <c r="C6414" s="0" t="s">
        <v>982</v>
      </c>
      <c r="D6414" s="0" t="s">
        <v>51</v>
      </c>
      <c r="E6414" s="0" t="s">
        <v>57</v>
      </c>
      <c r="F6414" s="0" t="s">
        <v>989</v>
      </c>
      <c r="G6414" s="0" t="s">
        <v>1612</v>
      </c>
      <c r="H6414" s="0" t="n">
        <v>0.94459647248405</v>
      </c>
      <c r="I6414" s="0" t="n">
        <v>21.5844706910119</v>
      </c>
      <c r="J6414" s="0" t="n">
        <v>0</v>
      </c>
      <c r="K6414" s="0" t="n">
        <f aca="false">I6414*SUMIFS(syst_chauffage!$H$3:$H$27,syst_chauffage!$B$3:$B$27,D6414,syst_chauffage!$C$3:$C$27,E6414)</f>
        <v>45.7343389388656</v>
      </c>
      <c r="L6414" s="12" t="n">
        <f aca="false">H6414*SUMIFS(syst_chauffage!$K$3:$K$27,syst_chauffage!$B$3:$B$27,D6414,syst_chauffage!$C$3:$C$27,E6414)</f>
        <v>0.94459647248405</v>
      </c>
      <c r="N6414" s="0" t="str">
        <f aca="false">A6414</f>
        <v>Enseignement Recherche</v>
      </c>
      <c r="O6414" s="0" t="str">
        <f aca="false">B6414</f>
        <v>Enseignement secondaire</v>
      </c>
      <c r="P6414" s="0" t="str">
        <f aca="false">C6414</f>
        <v>Collège</v>
      </c>
      <c r="Q6414" s="0" t="str">
        <f aca="false">D6414</f>
        <v>Autre système centralisé performant</v>
      </c>
      <c r="R6414" s="0" t="str">
        <f aca="false">E6414</f>
        <v>Autres</v>
      </c>
      <c r="S6414" s="0" t="str">
        <f aca="false">F6414</f>
        <v>0410082101</v>
      </c>
      <c r="T6414" s="0" t="str">
        <f aca="false">G6414</f>
        <v>4</v>
      </c>
      <c r="U6414" s="0" t="n">
        <f aca="false">L6414</f>
        <v>0.94459647248405</v>
      </c>
      <c r="V6414" s="0" t="n">
        <f aca="false">K6414</f>
        <v>45.7343389388656</v>
      </c>
      <c r="W6414" s="0" t="n">
        <f aca="false">J6414</f>
        <v>0</v>
      </c>
    </row>
    <row r="6415" customFormat="false" ht="12.8" hidden="false" customHeight="false" outlineLevel="0" collapsed="false">
      <c r="A6415" s="0" t="s">
        <v>75</v>
      </c>
      <c r="B6415" s="0" t="s">
        <v>942</v>
      </c>
      <c r="C6415" s="0" t="s">
        <v>982</v>
      </c>
      <c r="D6415" s="0" t="s">
        <v>51</v>
      </c>
      <c r="E6415" s="0" t="s">
        <v>58</v>
      </c>
      <c r="F6415" s="0" t="s">
        <v>990</v>
      </c>
      <c r="G6415" s="0" t="s">
        <v>1612</v>
      </c>
      <c r="H6415" s="0" t="n">
        <v>0.983609521112851</v>
      </c>
      <c r="I6415" s="0" t="n">
        <v>22.4374180089147</v>
      </c>
      <c r="J6415" s="0" t="n">
        <v>680</v>
      </c>
      <c r="K6415" s="0" t="n">
        <f aca="false">I6415*SUMIFS(syst_chauffage!$H$3:$H$27,syst_chauffage!$B$3:$B$27,D6415,syst_chauffage!$C$3:$C$27,E6415)</f>
        <v>47.8814389684586</v>
      </c>
      <c r="L6415" s="12" t="n">
        <f aca="false">H6415*SUMIFS(syst_chauffage!$K$3:$K$27,syst_chauffage!$B$3:$B$27,D6415,syst_chauffage!$C$3:$C$27,E6415)</f>
        <v>0.983609521112851</v>
      </c>
      <c r="N6415" s="0" t="str">
        <f aca="false">A6415</f>
        <v>Enseignement Recherche</v>
      </c>
      <c r="O6415" s="0" t="str">
        <f aca="false">B6415</f>
        <v>Enseignement secondaire</v>
      </c>
      <c r="P6415" s="0" t="str">
        <f aca="false">C6415</f>
        <v>Collège</v>
      </c>
      <c r="Q6415" s="0" t="str">
        <f aca="false">D6415</f>
        <v>Autre système centralisé performant</v>
      </c>
      <c r="R6415" s="0" t="str">
        <f aca="false">E6415</f>
        <v>Urbain</v>
      </c>
      <c r="S6415" s="0" t="str">
        <f aca="false">F6415</f>
        <v>0410082106</v>
      </c>
      <c r="T6415" s="0" t="str">
        <f aca="false">G6415</f>
        <v>4</v>
      </c>
      <c r="U6415" s="0" t="n">
        <f aca="false">L6415</f>
        <v>0.983609521112851</v>
      </c>
      <c r="V6415" s="0" t="n">
        <f aca="false">K6415</f>
        <v>47.8814389684586</v>
      </c>
      <c r="W6415" s="0" t="n">
        <f aca="false">J6415</f>
        <v>680</v>
      </c>
    </row>
    <row r="6416" customFormat="false" ht="12.8" hidden="false" customHeight="false" outlineLevel="0" collapsed="false">
      <c r="A6416" s="0" t="s">
        <v>75</v>
      </c>
      <c r="B6416" s="0" t="s">
        <v>942</v>
      </c>
      <c r="C6416" s="0" t="s">
        <v>982</v>
      </c>
      <c r="D6416" s="0" t="s">
        <v>27</v>
      </c>
      <c r="E6416" s="0" t="s">
        <v>23</v>
      </c>
      <c r="F6416" s="0" t="s">
        <v>991</v>
      </c>
      <c r="G6416" s="0" t="s">
        <v>1612</v>
      </c>
      <c r="H6416" s="0" t="n">
        <v>0.764069137801932</v>
      </c>
      <c r="I6416" s="0" t="n">
        <v>9.40722332069077</v>
      </c>
      <c r="J6416" s="0" t="n">
        <v>441</v>
      </c>
      <c r="K6416" s="0" t="n">
        <f aca="false">I6416*SUMIFS(syst_chauffage!$H$3:$H$27,syst_chauffage!$B$3:$B$27,D6416,syst_chauffage!$C$3:$C$27,E6416)</f>
        <v>24.1239130453465</v>
      </c>
      <c r="L6416" s="12" t="n">
        <f aca="false">H6416*SUMIFS(syst_chauffage!$K$3:$K$27,syst_chauffage!$B$3:$B$27,D6416,syst_chauffage!$C$3:$C$27,E6416)</f>
        <v>0.764069137801932</v>
      </c>
      <c r="N6416" s="0" t="str">
        <f aca="false">A6416</f>
        <v>Enseignement Recherche</v>
      </c>
      <c r="O6416" s="0" t="str">
        <f aca="false">B6416</f>
        <v>Enseignement secondaire</v>
      </c>
      <c r="P6416" s="0" t="str">
        <f aca="false">C6416</f>
        <v>Collège</v>
      </c>
      <c r="Q6416" s="0" t="str">
        <f aca="false">D6416</f>
        <v>Chaudière condensation fioul</v>
      </c>
      <c r="R6416" s="0" t="str">
        <f aca="false">E6416</f>
        <v>Fioul</v>
      </c>
      <c r="S6416" s="0" t="str">
        <f aca="false">F6416</f>
        <v>0410082303</v>
      </c>
      <c r="T6416" s="0" t="str">
        <f aca="false">G6416</f>
        <v>4</v>
      </c>
      <c r="U6416" s="0" t="n">
        <f aca="false">L6416</f>
        <v>0.764069137801932</v>
      </c>
      <c r="V6416" s="0" t="n">
        <f aca="false">K6416</f>
        <v>24.1239130453465</v>
      </c>
      <c r="W6416" s="0" t="n">
        <f aca="false">J6416</f>
        <v>441</v>
      </c>
    </row>
    <row r="6417" customFormat="false" ht="12.8" hidden="false" customHeight="false" outlineLevel="0" collapsed="false">
      <c r="A6417" s="0" t="s">
        <v>75</v>
      </c>
      <c r="B6417" s="0" t="s">
        <v>942</v>
      </c>
      <c r="C6417" s="0" t="s">
        <v>982</v>
      </c>
      <c r="D6417" s="0" t="s">
        <v>18</v>
      </c>
      <c r="E6417" s="0" t="s">
        <v>14</v>
      </c>
      <c r="F6417" s="0" t="s">
        <v>992</v>
      </c>
      <c r="G6417" s="0" t="s">
        <v>1612</v>
      </c>
      <c r="H6417" s="0" t="n">
        <v>0.990459690571957</v>
      </c>
      <c r="I6417" s="0" t="n">
        <v>7.00977288580548</v>
      </c>
      <c r="J6417" s="0" t="n">
        <v>441</v>
      </c>
      <c r="K6417" s="0" t="n">
        <f aca="false">I6417*SUMIFS(syst_chauffage!$H$3:$H$27,syst_chauffage!$B$3:$B$27,D6417,syst_chauffage!$C$3:$C$27,E6417)</f>
        <v>19.1011328739671</v>
      </c>
      <c r="L6417" s="12" t="n">
        <f aca="false">H6417*SUMIFS(syst_chauffage!$K$3:$K$27,syst_chauffage!$B$3:$B$27,D6417,syst_chauffage!$C$3:$C$27,E6417)</f>
        <v>0.962178986392273</v>
      </c>
      <c r="N6417" s="0" t="str">
        <f aca="false">A6417</f>
        <v>Enseignement Recherche</v>
      </c>
      <c r="O6417" s="0" t="str">
        <f aca="false">B6417</f>
        <v>Enseignement secondaire</v>
      </c>
      <c r="P6417" s="0" t="str">
        <f aca="false">C6417</f>
        <v>Collège</v>
      </c>
      <c r="Q6417" s="0" t="str">
        <f aca="false">D6417</f>
        <v>Chaudière condensation gaz</v>
      </c>
      <c r="R6417" s="0" t="str">
        <f aca="false">E6417</f>
        <v>Gaz</v>
      </c>
      <c r="S6417" s="0" t="str">
        <f aca="false">F6417</f>
        <v>0410082404</v>
      </c>
      <c r="T6417" s="0" t="str">
        <f aca="false">G6417</f>
        <v>4</v>
      </c>
      <c r="U6417" s="0" t="n">
        <f aca="false">L6417</f>
        <v>0.962178986392273</v>
      </c>
      <c r="V6417" s="0" t="n">
        <f aca="false">K6417</f>
        <v>19.1011328739671</v>
      </c>
      <c r="W6417" s="0" t="n">
        <f aca="false">J6417</f>
        <v>441</v>
      </c>
    </row>
    <row r="6418" customFormat="false" ht="12.8" hidden="false" customHeight="false" outlineLevel="0" collapsed="false">
      <c r="A6418" s="0" t="s">
        <v>75</v>
      </c>
      <c r="B6418" s="0" t="s">
        <v>942</v>
      </c>
      <c r="C6418" s="0" t="s">
        <v>982</v>
      </c>
      <c r="D6418" s="0" t="s">
        <v>32</v>
      </c>
      <c r="E6418" s="0" t="s">
        <v>30</v>
      </c>
      <c r="F6418" s="0" t="s">
        <v>993</v>
      </c>
      <c r="G6418" s="0" t="s">
        <v>1612</v>
      </c>
      <c r="H6418" s="0" t="n">
        <v>1</v>
      </c>
      <c r="I6418" s="0" t="n">
        <v>12</v>
      </c>
      <c r="J6418" s="0" t="n">
        <v>0</v>
      </c>
      <c r="K6418" s="0" t="n">
        <f aca="false">I6418*SUMIFS(syst_chauffage!$H$3:$H$27,syst_chauffage!$B$3:$B$27,D6418,syst_chauffage!$C$3:$C$27,E6418)</f>
        <v>12</v>
      </c>
      <c r="L6418" s="12" t="n">
        <f aca="false">H6418*SUMIFS(syst_chauffage!$K$3:$K$27,syst_chauffage!$B$3:$B$27,D6418,syst_chauffage!$C$3:$C$27,E6418)</f>
        <v>1</v>
      </c>
      <c r="N6418" s="0" t="str">
        <f aca="false">A6418</f>
        <v>Enseignement Recherche</v>
      </c>
      <c r="O6418" s="0" t="str">
        <f aca="false">B6418</f>
        <v>Enseignement secondaire</v>
      </c>
      <c r="P6418" s="0" t="str">
        <f aca="false">C6418</f>
        <v>Collège</v>
      </c>
      <c r="Q6418" s="0" t="str">
        <f aca="false">D6418</f>
        <v>Electrique direct performant</v>
      </c>
      <c r="R6418" s="0" t="str">
        <f aca="false">E6418</f>
        <v>Electricité</v>
      </c>
      <c r="S6418" s="0" t="str">
        <f aca="false">F6418</f>
        <v>0410082602</v>
      </c>
      <c r="T6418" s="0" t="str">
        <f aca="false">G6418</f>
        <v>4</v>
      </c>
      <c r="U6418" s="0" t="n">
        <f aca="false">L6418</f>
        <v>1</v>
      </c>
      <c r="V6418" s="0" t="n">
        <f aca="false">K6418</f>
        <v>12</v>
      </c>
      <c r="W6418" s="0" t="n">
        <f aca="false">J6418</f>
        <v>0</v>
      </c>
    </row>
    <row r="6419" customFormat="false" ht="12.8" hidden="false" customHeight="false" outlineLevel="0" collapsed="false">
      <c r="A6419" s="0" t="s">
        <v>75</v>
      </c>
      <c r="B6419" s="0" t="s">
        <v>942</v>
      </c>
      <c r="C6419" s="0" t="s">
        <v>982</v>
      </c>
      <c r="D6419" s="0" t="s">
        <v>38</v>
      </c>
      <c r="E6419" s="0" t="s">
        <v>30</v>
      </c>
      <c r="F6419" s="0" t="s">
        <v>994</v>
      </c>
      <c r="G6419" s="0" t="s">
        <v>1612</v>
      </c>
      <c r="H6419" s="0" t="n">
        <v>3.34058232558139</v>
      </c>
      <c r="I6419" s="0" t="n">
        <v>61.9894784978499</v>
      </c>
      <c r="J6419" s="0" t="n">
        <v>567</v>
      </c>
      <c r="K6419" s="0" t="n">
        <f aca="false">I6419*SUMIFS(syst_chauffage!$H$3:$H$27,syst_chauffage!$B$3:$B$27,D6419,syst_chauffage!$C$3:$C$27,E6419)</f>
        <v>62.6585806540645</v>
      </c>
      <c r="L6419" s="12" t="n">
        <f aca="false">H6419*SUMIFS(syst_chauffage!$K$3:$K$27,syst_chauffage!$B$3:$B$27,D6419,syst_chauffage!$C$3:$C$27,E6419)</f>
        <v>2.98853732681761</v>
      </c>
      <c r="N6419" s="0" t="str">
        <f aca="false">A6419</f>
        <v>Enseignement Recherche</v>
      </c>
      <c r="O6419" s="0" t="str">
        <f aca="false">B6419</f>
        <v>Enseignement secondaire</v>
      </c>
      <c r="P6419" s="0" t="str">
        <f aca="false">C6419</f>
        <v>Collège</v>
      </c>
      <c r="Q6419" s="0" t="str">
        <f aca="false">D6419</f>
        <v>PAC performant</v>
      </c>
      <c r="R6419" s="0" t="str">
        <f aca="false">E6419</f>
        <v>Electricité</v>
      </c>
      <c r="S6419" s="0" t="str">
        <f aca="false">F6419</f>
        <v>0410082902</v>
      </c>
      <c r="T6419" s="0" t="str">
        <f aca="false">G6419</f>
        <v>4</v>
      </c>
      <c r="U6419" s="0" t="n">
        <f aca="false">L6419</f>
        <v>2.98853732681761</v>
      </c>
      <c r="V6419" s="0" t="n">
        <f aca="false">K6419</f>
        <v>62.6585806540645</v>
      </c>
      <c r="W6419" s="0" t="n">
        <f aca="false">J6419</f>
        <v>567</v>
      </c>
    </row>
    <row r="6420" customFormat="false" ht="12.8" hidden="false" customHeight="false" outlineLevel="0" collapsed="false">
      <c r="A6420" s="0" t="s">
        <v>75</v>
      </c>
      <c r="B6420" s="0" t="s">
        <v>942</v>
      </c>
      <c r="C6420" s="0" t="s">
        <v>995</v>
      </c>
      <c r="D6420" s="0" t="s">
        <v>19</v>
      </c>
      <c r="E6420" s="0" t="s">
        <v>57</v>
      </c>
      <c r="F6420" s="0" t="s">
        <v>996</v>
      </c>
      <c r="G6420" s="0" t="s">
        <v>1612</v>
      </c>
      <c r="H6420" s="0" t="n">
        <v>0.872328555209744</v>
      </c>
      <c r="I6420" s="0" t="n">
        <v>16.741088938941</v>
      </c>
      <c r="J6420" s="0" t="n">
        <v>0</v>
      </c>
      <c r="K6420" s="0" t="n">
        <f aca="false">I6420*SUMIFS(syst_chauffage!$H$3:$H$27,syst_chauffage!$B$3:$B$27,D6420,syst_chauffage!$C$3:$C$27,E6420)</f>
        <v>23.3115758399063</v>
      </c>
      <c r="L6420" s="12" t="n">
        <f aca="false">H6420*SUMIFS(syst_chauffage!$K$3:$K$27,syst_chauffage!$B$3:$B$27,D6420,syst_chauffage!$C$3:$C$27,E6420)</f>
        <v>0.872328555209744</v>
      </c>
      <c r="N6420" s="0" t="str">
        <f aca="false">A6420</f>
        <v>Enseignement Recherche</v>
      </c>
      <c r="O6420" s="0" t="str">
        <f aca="false">B6420</f>
        <v>Enseignement secondaire</v>
      </c>
      <c r="P6420" s="0" t="str">
        <f aca="false">C6420</f>
        <v>Internat college</v>
      </c>
      <c r="Q6420" s="0" t="str">
        <f aca="false">D6420</f>
        <v>Autre système centralisé</v>
      </c>
      <c r="R6420" s="0" t="str">
        <f aca="false">E6420</f>
        <v>Autres</v>
      </c>
      <c r="S6420" s="0" t="str">
        <f aca="false">F6420</f>
        <v>0410460101</v>
      </c>
      <c r="T6420" s="0" t="str">
        <f aca="false">G6420</f>
        <v>4</v>
      </c>
      <c r="U6420" s="0" t="n">
        <f aca="false">L6420</f>
        <v>0.872328555209744</v>
      </c>
      <c r="V6420" s="0" t="n">
        <f aca="false">K6420</f>
        <v>23.3115758399063</v>
      </c>
      <c r="W6420" s="0" t="n">
        <f aca="false">J6420</f>
        <v>0</v>
      </c>
    </row>
    <row r="6421" customFormat="false" ht="12.8" hidden="false" customHeight="false" outlineLevel="0" collapsed="false">
      <c r="A6421" s="0" t="s">
        <v>75</v>
      </c>
      <c r="B6421" s="0" t="s">
        <v>942</v>
      </c>
      <c r="C6421" s="0" t="s">
        <v>995</v>
      </c>
      <c r="D6421" s="0" t="s">
        <v>19</v>
      </c>
      <c r="E6421" s="0" t="s">
        <v>58</v>
      </c>
      <c r="F6421" s="0" t="s">
        <v>997</v>
      </c>
      <c r="G6421" s="0" t="s">
        <v>1612</v>
      </c>
      <c r="H6421" s="0" t="n">
        <v>0.846247519130833</v>
      </c>
      <c r="I6421" s="0" t="n">
        <v>14.2168994466179</v>
      </c>
      <c r="J6421" s="0" t="n">
        <v>680</v>
      </c>
      <c r="K6421" s="0" t="n">
        <f aca="false">I6421*SUMIFS(syst_chauffage!$H$3:$H$27,syst_chauffage!$B$3:$B$27,D6421,syst_chauffage!$C$3:$C$27,E6421)</f>
        <v>23.3860829177481</v>
      </c>
      <c r="L6421" s="12" t="n">
        <f aca="false">H6421*SUMIFS(syst_chauffage!$K$3:$K$27,syst_chauffage!$B$3:$B$27,D6421,syst_chauffage!$C$3:$C$27,E6421)</f>
        <v>0.846247519130833</v>
      </c>
      <c r="N6421" s="0" t="str">
        <f aca="false">A6421</f>
        <v>Enseignement Recherche</v>
      </c>
      <c r="O6421" s="0" t="str">
        <f aca="false">B6421</f>
        <v>Enseignement secondaire</v>
      </c>
      <c r="P6421" s="0" t="str">
        <f aca="false">C6421</f>
        <v>Internat college</v>
      </c>
      <c r="Q6421" s="0" t="str">
        <f aca="false">D6421</f>
        <v>Autre système centralisé</v>
      </c>
      <c r="R6421" s="0" t="str">
        <f aca="false">E6421</f>
        <v>Urbain</v>
      </c>
      <c r="S6421" s="0" t="str">
        <f aca="false">F6421</f>
        <v>0410460106</v>
      </c>
      <c r="T6421" s="0" t="str">
        <f aca="false">G6421</f>
        <v>4</v>
      </c>
      <c r="U6421" s="0" t="n">
        <f aca="false">L6421</f>
        <v>0.846247519130833</v>
      </c>
      <c r="V6421" s="0" t="n">
        <f aca="false">K6421</f>
        <v>23.3860829177481</v>
      </c>
      <c r="W6421" s="0" t="n">
        <f aca="false">J6421</f>
        <v>680</v>
      </c>
    </row>
    <row r="6422" customFormat="false" ht="12.8" hidden="false" customHeight="false" outlineLevel="0" collapsed="false">
      <c r="A6422" s="0" t="s">
        <v>75</v>
      </c>
      <c r="B6422" s="0" t="s">
        <v>942</v>
      </c>
      <c r="C6422" s="0" t="s">
        <v>995</v>
      </c>
      <c r="D6422" s="0" t="s">
        <v>22</v>
      </c>
      <c r="E6422" s="0" t="s">
        <v>23</v>
      </c>
      <c r="F6422" s="0" t="s">
        <v>998</v>
      </c>
      <c r="G6422" s="0" t="s">
        <v>1612</v>
      </c>
      <c r="H6422" s="0" t="n">
        <v>0.739250336619145</v>
      </c>
      <c r="I6422" s="0" t="n">
        <v>6.82700246235355</v>
      </c>
      <c r="J6422" s="0" t="n">
        <v>0</v>
      </c>
      <c r="K6422" s="0" t="n">
        <f aca="false">I6422*SUMIFS(syst_chauffage!$H$3:$H$27,syst_chauffage!$B$3:$B$27,D6422,syst_chauffage!$C$3:$C$27,E6422)</f>
        <v>12.0225049999142</v>
      </c>
      <c r="L6422" s="12" t="n">
        <f aca="false">H6422*SUMIFS(syst_chauffage!$K$3:$K$27,syst_chauffage!$B$3:$B$27,D6422,syst_chauffage!$C$3:$C$27,E6422)</f>
        <v>0.739250336619145</v>
      </c>
      <c r="N6422" s="0" t="str">
        <f aca="false">A6422</f>
        <v>Enseignement Recherche</v>
      </c>
      <c r="O6422" s="0" t="str">
        <f aca="false">B6422</f>
        <v>Enseignement secondaire</v>
      </c>
      <c r="P6422" s="0" t="str">
        <f aca="false">C6422</f>
        <v>Internat college</v>
      </c>
      <c r="Q6422" s="0" t="str">
        <f aca="false">D6422</f>
        <v>Chaudière fioul</v>
      </c>
      <c r="R6422" s="0" t="str">
        <f aca="false">E6422</f>
        <v>Fioul</v>
      </c>
      <c r="S6422" s="0" t="str">
        <f aca="false">F6422</f>
        <v>0410460303</v>
      </c>
      <c r="T6422" s="0" t="str">
        <f aca="false">G6422</f>
        <v>4</v>
      </c>
      <c r="U6422" s="0" t="n">
        <f aca="false">L6422</f>
        <v>0.739250336619145</v>
      </c>
      <c r="V6422" s="0" t="n">
        <f aca="false">K6422</f>
        <v>12.0225049999142</v>
      </c>
      <c r="W6422" s="0" t="n">
        <f aca="false">J6422</f>
        <v>0</v>
      </c>
    </row>
    <row r="6423" customFormat="false" ht="12.8" hidden="false" customHeight="false" outlineLevel="0" collapsed="false">
      <c r="A6423" s="0" t="s">
        <v>75</v>
      </c>
      <c r="B6423" s="0" t="s">
        <v>942</v>
      </c>
      <c r="C6423" s="0" t="s">
        <v>995</v>
      </c>
      <c r="D6423" s="0" t="s">
        <v>13</v>
      </c>
      <c r="E6423" s="0" t="s">
        <v>14</v>
      </c>
      <c r="F6423" s="0" t="s">
        <v>999</v>
      </c>
      <c r="G6423" s="0" t="s">
        <v>1612</v>
      </c>
      <c r="H6423" s="0" t="n">
        <v>0.877708416498669</v>
      </c>
      <c r="I6423" s="0" t="n">
        <v>4.79238947291967</v>
      </c>
      <c r="J6423" s="0" t="n">
        <v>224</v>
      </c>
      <c r="K6423" s="0" t="n">
        <f aca="false">I6423*SUMIFS(syst_chauffage!$H$3:$H$27,syst_chauffage!$B$3:$B$27,D6423,syst_chauffage!$C$3:$C$27,E6423)</f>
        <v>9.67867017952608</v>
      </c>
      <c r="L6423" s="12" t="n">
        <f aca="false">H6423*SUMIFS(syst_chauffage!$K$3:$K$27,syst_chauffage!$B$3:$B$27,D6423,syst_chauffage!$C$3:$C$27,E6423)</f>
        <v>0.877708416498669</v>
      </c>
      <c r="N6423" s="0" t="str">
        <f aca="false">A6423</f>
        <v>Enseignement Recherche</v>
      </c>
      <c r="O6423" s="0" t="str">
        <f aca="false">B6423</f>
        <v>Enseignement secondaire</v>
      </c>
      <c r="P6423" s="0" t="str">
        <f aca="false">C6423</f>
        <v>Internat college</v>
      </c>
      <c r="Q6423" s="0" t="str">
        <f aca="false">D6423</f>
        <v>Chaudière gaz</v>
      </c>
      <c r="R6423" s="0" t="str">
        <f aca="false">E6423</f>
        <v>Gaz</v>
      </c>
      <c r="S6423" s="0" t="str">
        <f aca="false">F6423</f>
        <v>0410460404</v>
      </c>
      <c r="T6423" s="0" t="str">
        <f aca="false">G6423</f>
        <v>4</v>
      </c>
      <c r="U6423" s="0" t="n">
        <f aca="false">L6423</f>
        <v>0.877708416498669</v>
      </c>
      <c r="V6423" s="0" t="n">
        <f aca="false">K6423</f>
        <v>9.67867017952608</v>
      </c>
      <c r="W6423" s="0" t="n">
        <f aca="false">J6423</f>
        <v>224</v>
      </c>
    </row>
    <row r="6424" customFormat="false" ht="12.8" hidden="false" customHeight="false" outlineLevel="0" collapsed="false">
      <c r="A6424" s="0" t="s">
        <v>75</v>
      </c>
      <c r="B6424" s="0" t="s">
        <v>942</v>
      </c>
      <c r="C6424" s="0" t="s">
        <v>995</v>
      </c>
      <c r="D6424" s="0" t="s">
        <v>29</v>
      </c>
      <c r="E6424" s="0" t="s">
        <v>30</v>
      </c>
      <c r="F6424" s="0" t="s">
        <v>1000</v>
      </c>
      <c r="G6424" s="0" t="s">
        <v>1612</v>
      </c>
      <c r="H6424" s="0" t="n">
        <v>0.92</v>
      </c>
      <c r="I6424" s="0" t="n">
        <v>10.4</v>
      </c>
      <c r="J6424" s="0" t="n">
        <v>0</v>
      </c>
      <c r="K6424" s="0" t="n">
        <f aca="false">I6424*SUMIFS(syst_chauffage!$H$3:$H$27,syst_chauffage!$B$3:$B$27,D6424,syst_chauffage!$C$3:$C$27,E6424)</f>
        <v>3</v>
      </c>
      <c r="L6424" s="12" t="n">
        <f aca="false">H6424*SUMIFS(syst_chauffage!$K$3:$K$27,syst_chauffage!$B$3:$B$27,D6424,syst_chauffage!$C$3:$C$27,E6424)</f>
        <v>0.92</v>
      </c>
      <c r="N6424" s="0" t="str">
        <f aca="false">A6424</f>
        <v>Enseignement Recherche</v>
      </c>
      <c r="O6424" s="0" t="str">
        <f aca="false">B6424</f>
        <v>Enseignement secondaire</v>
      </c>
      <c r="P6424" s="0" t="str">
        <f aca="false">C6424</f>
        <v>Internat college</v>
      </c>
      <c r="Q6424" s="0" t="str">
        <f aca="false">D6424</f>
        <v>Electrique direct</v>
      </c>
      <c r="R6424" s="0" t="str">
        <f aca="false">E6424</f>
        <v>Electricité</v>
      </c>
      <c r="S6424" s="0" t="str">
        <f aca="false">F6424</f>
        <v>0410460602</v>
      </c>
      <c r="T6424" s="0" t="str">
        <f aca="false">G6424</f>
        <v>4</v>
      </c>
      <c r="U6424" s="0" t="n">
        <f aca="false">L6424</f>
        <v>0.92</v>
      </c>
      <c r="V6424" s="0" t="n">
        <f aca="false">K6424</f>
        <v>3</v>
      </c>
      <c r="W6424" s="0" t="n">
        <f aca="false">J6424</f>
        <v>0</v>
      </c>
    </row>
    <row r="6425" customFormat="false" ht="12.8" hidden="false" customHeight="false" outlineLevel="0" collapsed="false">
      <c r="A6425" s="0" t="s">
        <v>75</v>
      </c>
      <c r="B6425" s="0" t="s">
        <v>942</v>
      </c>
      <c r="C6425" s="0" t="s">
        <v>995</v>
      </c>
      <c r="D6425" s="0" t="s">
        <v>36</v>
      </c>
      <c r="E6425" s="0" t="s">
        <v>30</v>
      </c>
      <c r="F6425" s="0" t="s">
        <v>1001</v>
      </c>
      <c r="G6425" s="0" t="s">
        <v>1612</v>
      </c>
      <c r="H6425" s="0" t="n">
        <v>2.89517134883721</v>
      </c>
      <c r="I6425" s="0" t="n">
        <v>47.430701495951</v>
      </c>
      <c r="J6425" s="0" t="n">
        <v>603</v>
      </c>
      <c r="K6425" s="0" t="n">
        <f aca="false">I6425*SUMIFS(syst_chauffage!$H$3:$H$27,syst_chauffage!$B$3:$B$27,D6425,syst_chauffage!$C$3:$C$27,E6425)</f>
        <v>29.3433877863011</v>
      </c>
      <c r="L6425" s="12" t="n">
        <f aca="false">H6425*SUMIFS(syst_chauffage!$K$3:$K$27,syst_chauffage!$B$3:$B$27,D6425,syst_chauffage!$C$3:$C$27,E6425)</f>
        <v>2.4324955428598</v>
      </c>
      <c r="N6425" s="0" t="str">
        <f aca="false">A6425</f>
        <v>Enseignement Recherche</v>
      </c>
      <c r="O6425" s="0" t="str">
        <f aca="false">B6425</f>
        <v>Enseignement secondaire</v>
      </c>
      <c r="P6425" s="0" t="str">
        <f aca="false">C6425</f>
        <v>Internat college</v>
      </c>
      <c r="Q6425" s="0" t="str">
        <f aca="false">D6425</f>
        <v>PAC</v>
      </c>
      <c r="R6425" s="0" t="str">
        <f aca="false">E6425</f>
        <v>Electricité</v>
      </c>
      <c r="S6425" s="0" t="str">
        <f aca="false">F6425</f>
        <v>0410460902</v>
      </c>
      <c r="T6425" s="0" t="str">
        <f aca="false">G6425</f>
        <v>4</v>
      </c>
      <c r="U6425" s="0" t="n">
        <f aca="false">L6425</f>
        <v>2.4324955428598</v>
      </c>
      <c r="V6425" s="0" t="n">
        <f aca="false">K6425</f>
        <v>29.3433877863011</v>
      </c>
      <c r="W6425" s="0" t="n">
        <f aca="false">J6425</f>
        <v>603</v>
      </c>
    </row>
    <row r="6426" customFormat="false" ht="12.8" hidden="false" customHeight="false" outlineLevel="0" collapsed="false">
      <c r="A6426" s="0" t="s">
        <v>75</v>
      </c>
      <c r="B6426" s="0" t="s">
        <v>942</v>
      </c>
      <c r="C6426" s="0" t="s">
        <v>995</v>
      </c>
      <c r="D6426" s="0" t="s">
        <v>51</v>
      </c>
      <c r="E6426" s="0" t="s">
        <v>57</v>
      </c>
      <c r="F6426" s="0" t="s">
        <v>1002</v>
      </c>
      <c r="G6426" s="0" t="s">
        <v>1612</v>
      </c>
      <c r="H6426" s="0" t="n">
        <v>1.00653294831893</v>
      </c>
      <c r="I6426" s="0" t="n">
        <v>19.9298677844536</v>
      </c>
      <c r="J6426" s="0" t="n">
        <v>0</v>
      </c>
      <c r="K6426" s="0" t="n">
        <f aca="false">I6426*SUMIFS(syst_chauffage!$H$3:$H$27,syst_chauffage!$B$3:$B$27,D6426,syst_chauffage!$C$3:$C$27,E6426)</f>
        <v>42.2284771912676</v>
      </c>
      <c r="L6426" s="12" t="n">
        <f aca="false">H6426*SUMIFS(syst_chauffage!$K$3:$K$27,syst_chauffage!$B$3:$B$27,D6426,syst_chauffage!$C$3:$C$27,E6426)</f>
        <v>1.00653294831893</v>
      </c>
      <c r="N6426" s="0" t="str">
        <f aca="false">A6426</f>
        <v>Enseignement Recherche</v>
      </c>
      <c r="O6426" s="0" t="str">
        <f aca="false">B6426</f>
        <v>Enseignement secondaire</v>
      </c>
      <c r="P6426" s="0" t="str">
        <f aca="false">C6426</f>
        <v>Internat college</v>
      </c>
      <c r="Q6426" s="0" t="str">
        <f aca="false">D6426</f>
        <v>Autre système centralisé performant</v>
      </c>
      <c r="R6426" s="0" t="str">
        <f aca="false">E6426</f>
        <v>Autres</v>
      </c>
      <c r="S6426" s="0" t="str">
        <f aca="false">F6426</f>
        <v>0410462101</v>
      </c>
      <c r="T6426" s="0" t="str">
        <f aca="false">G6426</f>
        <v>4</v>
      </c>
      <c r="U6426" s="0" t="n">
        <f aca="false">L6426</f>
        <v>1.00653294831893</v>
      </c>
      <c r="V6426" s="0" t="n">
        <f aca="false">K6426</f>
        <v>42.2284771912676</v>
      </c>
      <c r="W6426" s="0" t="n">
        <f aca="false">J6426</f>
        <v>0</v>
      </c>
    </row>
    <row r="6427" customFormat="false" ht="12.8" hidden="false" customHeight="false" outlineLevel="0" collapsed="false">
      <c r="A6427" s="0" t="s">
        <v>75</v>
      </c>
      <c r="B6427" s="0" t="s">
        <v>942</v>
      </c>
      <c r="C6427" s="0" t="s">
        <v>995</v>
      </c>
      <c r="D6427" s="0" t="s">
        <v>51</v>
      </c>
      <c r="E6427" s="0" t="s">
        <v>58</v>
      </c>
      <c r="F6427" s="0" t="s">
        <v>1003</v>
      </c>
      <c r="G6427" s="0" t="s">
        <v>1612</v>
      </c>
      <c r="H6427" s="0" t="n">
        <v>0.976439445150961</v>
      </c>
      <c r="I6427" s="0" t="n">
        <v>16.9248802935928</v>
      </c>
      <c r="J6427" s="0" t="n">
        <v>680</v>
      </c>
      <c r="K6427" s="0" t="n">
        <f aca="false">I6427*SUMIFS(syst_chauffage!$H$3:$H$27,syst_chauffage!$B$3:$B$27,D6427,syst_chauffage!$C$3:$C$27,E6427)</f>
        <v>36.1176862018684</v>
      </c>
      <c r="L6427" s="12" t="n">
        <f aca="false">H6427*SUMIFS(syst_chauffage!$K$3:$K$27,syst_chauffage!$B$3:$B$27,D6427,syst_chauffage!$C$3:$C$27,E6427)</f>
        <v>0.976439445150961</v>
      </c>
      <c r="N6427" s="0" t="str">
        <f aca="false">A6427</f>
        <v>Enseignement Recherche</v>
      </c>
      <c r="O6427" s="0" t="str">
        <f aca="false">B6427</f>
        <v>Enseignement secondaire</v>
      </c>
      <c r="P6427" s="0" t="str">
        <f aca="false">C6427</f>
        <v>Internat college</v>
      </c>
      <c r="Q6427" s="0" t="str">
        <f aca="false">D6427</f>
        <v>Autre système centralisé performant</v>
      </c>
      <c r="R6427" s="0" t="str">
        <f aca="false">E6427</f>
        <v>Urbain</v>
      </c>
      <c r="S6427" s="0" t="str">
        <f aca="false">F6427</f>
        <v>0410462106</v>
      </c>
      <c r="T6427" s="0" t="str">
        <f aca="false">G6427</f>
        <v>4</v>
      </c>
      <c r="U6427" s="0" t="n">
        <f aca="false">L6427</f>
        <v>0.976439445150961</v>
      </c>
      <c r="V6427" s="0" t="n">
        <f aca="false">K6427</f>
        <v>36.1176862018684</v>
      </c>
      <c r="W6427" s="0" t="n">
        <f aca="false">J6427</f>
        <v>680</v>
      </c>
    </row>
    <row r="6428" customFormat="false" ht="12.8" hidden="false" customHeight="false" outlineLevel="0" collapsed="false">
      <c r="A6428" s="0" t="s">
        <v>75</v>
      </c>
      <c r="B6428" s="0" t="s">
        <v>942</v>
      </c>
      <c r="C6428" s="0" t="s">
        <v>995</v>
      </c>
      <c r="D6428" s="0" t="s">
        <v>27</v>
      </c>
      <c r="E6428" s="0" t="s">
        <v>23</v>
      </c>
      <c r="F6428" s="0" t="s">
        <v>1004</v>
      </c>
      <c r="G6428" s="0" t="s">
        <v>1612</v>
      </c>
      <c r="H6428" s="0" t="n">
        <v>0.765002326141321</v>
      </c>
      <c r="I6428" s="0" t="n">
        <v>8.12738388375423</v>
      </c>
      <c r="J6428" s="0" t="n">
        <v>504</v>
      </c>
      <c r="K6428" s="0" t="n">
        <f aca="false">I6428*SUMIFS(syst_chauffage!$H$3:$H$27,syst_chauffage!$B$3:$B$27,D6428,syst_chauffage!$C$3:$C$27,E6428)</f>
        <v>20.8418887714298</v>
      </c>
      <c r="L6428" s="12" t="n">
        <f aca="false">H6428*SUMIFS(syst_chauffage!$K$3:$K$27,syst_chauffage!$B$3:$B$27,D6428,syst_chauffage!$C$3:$C$27,E6428)</f>
        <v>0.765002326141321</v>
      </c>
      <c r="N6428" s="0" t="str">
        <f aca="false">A6428</f>
        <v>Enseignement Recherche</v>
      </c>
      <c r="O6428" s="0" t="str">
        <f aca="false">B6428</f>
        <v>Enseignement secondaire</v>
      </c>
      <c r="P6428" s="0" t="str">
        <f aca="false">C6428</f>
        <v>Internat college</v>
      </c>
      <c r="Q6428" s="0" t="str">
        <f aca="false">D6428</f>
        <v>Chaudière condensation fioul</v>
      </c>
      <c r="R6428" s="0" t="str">
        <f aca="false">E6428</f>
        <v>Fioul</v>
      </c>
      <c r="S6428" s="0" t="str">
        <f aca="false">F6428</f>
        <v>0410462303</v>
      </c>
      <c r="T6428" s="0" t="str">
        <f aca="false">G6428</f>
        <v>4</v>
      </c>
      <c r="U6428" s="0" t="n">
        <f aca="false">L6428</f>
        <v>0.765002326141321</v>
      </c>
      <c r="V6428" s="0" t="n">
        <f aca="false">K6428</f>
        <v>20.8418887714298</v>
      </c>
      <c r="W6428" s="0" t="n">
        <f aca="false">J6428</f>
        <v>504</v>
      </c>
    </row>
    <row r="6429" customFormat="false" ht="12.8" hidden="false" customHeight="false" outlineLevel="0" collapsed="false">
      <c r="A6429" s="0" t="s">
        <v>75</v>
      </c>
      <c r="B6429" s="0" t="s">
        <v>942</v>
      </c>
      <c r="C6429" s="0" t="s">
        <v>995</v>
      </c>
      <c r="D6429" s="0" t="s">
        <v>18</v>
      </c>
      <c r="E6429" s="0" t="s">
        <v>14</v>
      </c>
      <c r="F6429" s="0" t="s">
        <v>1005</v>
      </c>
      <c r="G6429" s="0" t="s">
        <v>1612</v>
      </c>
      <c r="H6429" s="0" t="n">
        <v>0.991429044334732</v>
      </c>
      <c r="I6429" s="0" t="n">
        <v>5.7052255629996</v>
      </c>
      <c r="J6429" s="0" t="n">
        <v>504</v>
      </c>
      <c r="K6429" s="0" t="n">
        <f aca="false">I6429*SUMIFS(syst_chauffage!$H$3:$H$27,syst_chauffage!$B$3:$B$27,D6429,syst_chauffage!$C$3:$C$27,E6429)</f>
        <v>15.5463341437897</v>
      </c>
      <c r="L6429" s="12" t="n">
        <f aca="false">H6429*SUMIFS(syst_chauffage!$K$3:$K$27,syst_chauffage!$B$3:$B$27,D6429,syst_chauffage!$C$3:$C$27,E6429)</f>
        <v>0.963120662090739</v>
      </c>
      <c r="N6429" s="0" t="str">
        <f aca="false">A6429</f>
        <v>Enseignement Recherche</v>
      </c>
      <c r="O6429" s="0" t="str">
        <f aca="false">B6429</f>
        <v>Enseignement secondaire</v>
      </c>
      <c r="P6429" s="0" t="str">
        <f aca="false">C6429</f>
        <v>Internat college</v>
      </c>
      <c r="Q6429" s="0" t="str">
        <f aca="false">D6429</f>
        <v>Chaudière condensation gaz</v>
      </c>
      <c r="R6429" s="0" t="str">
        <f aca="false">E6429</f>
        <v>Gaz</v>
      </c>
      <c r="S6429" s="0" t="str">
        <f aca="false">F6429</f>
        <v>0410462404</v>
      </c>
      <c r="T6429" s="0" t="str">
        <f aca="false">G6429</f>
        <v>4</v>
      </c>
      <c r="U6429" s="0" t="n">
        <f aca="false">L6429</f>
        <v>0.963120662090739</v>
      </c>
      <c r="V6429" s="0" t="n">
        <f aca="false">K6429</f>
        <v>15.5463341437897</v>
      </c>
      <c r="W6429" s="0" t="n">
        <f aca="false">J6429</f>
        <v>504</v>
      </c>
    </row>
    <row r="6430" customFormat="false" ht="12.8" hidden="false" customHeight="false" outlineLevel="0" collapsed="false">
      <c r="A6430" s="0" t="s">
        <v>75</v>
      </c>
      <c r="B6430" s="0" t="s">
        <v>942</v>
      </c>
      <c r="C6430" s="0" t="s">
        <v>995</v>
      </c>
      <c r="D6430" s="0" t="s">
        <v>32</v>
      </c>
      <c r="E6430" s="0" t="s">
        <v>30</v>
      </c>
      <c r="F6430" s="0" t="s">
        <v>1006</v>
      </c>
      <c r="G6430" s="0" t="s">
        <v>1612</v>
      </c>
      <c r="H6430" s="0" t="n">
        <v>1</v>
      </c>
      <c r="I6430" s="0" t="n">
        <v>12</v>
      </c>
      <c r="J6430" s="0" t="n">
        <v>0</v>
      </c>
      <c r="K6430" s="0" t="n">
        <f aca="false">I6430*SUMIFS(syst_chauffage!$H$3:$H$27,syst_chauffage!$B$3:$B$27,D6430,syst_chauffage!$C$3:$C$27,E6430)</f>
        <v>12</v>
      </c>
      <c r="L6430" s="12" t="n">
        <f aca="false">H6430*SUMIFS(syst_chauffage!$K$3:$K$27,syst_chauffage!$B$3:$B$27,D6430,syst_chauffage!$C$3:$C$27,E6430)</f>
        <v>1</v>
      </c>
      <c r="N6430" s="0" t="str">
        <f aca="false">A6430</f>
        <v>Enseignement Recherche</v>
      </c>
      <c r="O6430" s="0" t="str">
        <f aca="false">B6430</f>
        <v>Enseignement secondaire</v>
      </c>
      <c r="P6430" s="0" t="str">
        <f aca="false">C6430</f>
        <v>Internat college</v>
      </c>
      <c r="Q6430" s="0" t="str">
        <f aca="false">D6430</f>
        <v>Electrique direct performant</v>
      </c>
      <c r="R6430" s="0" t="str">
        <f aca="false">E6430</f>
        <v>Electricité</v>
      </c>
      <c r="S6430" s="0" t="str">
        <f aca="false">F6430</f>
        <v>0410462602</v>
      </c>
      <c r="T6430" s="0" t="str">
        <f aca="false">G6430</f>
        <v>4</v>
      </c>
      <c r="U6430" s="0" t="n">
        <f aca="false">L6430</f>
        <v>1</v>
      </c>
      <c r="V6430" s="0" t="n">
        <f aca="false">K6430</f>
        <v>12</v>
      </c>
      <c r="W6430" s="0" t="n">
        <f aca="false">J6430</f>
        <v>0</v>
      </c>
    </row>
    <row r="6431" customFormat="false" ht="12.8" hidden="false" customHeight="false" outlineLevel="0" collapsed="false">
      <c r="A6431" s="0" t="s">
        <v>75</v>
      </c>
      <c r="B6431" s="0" t="s">
        <v>942</v>
      </c>
      <c r="C6431" s="0" t="s">
        <v>995</v>
      </c>
      <c r="D6431" s="0" t="s">
        <v>38</v>
      </c>
      <c r="E6431" s="0" t="s">
        <v>30</v>
      </c>
      <c r="F6431" s="0" t="s">
        <v>1007</v>
      </c>
      <c r="G6431" s="0" t="s">
        <v>1612</v>
      </c>
      <c r="H6431" s="0" t="n">
        <v>3.34058232558139</v>
      </c>
      <c r="I6431" s="0" t="n">
        <v>56.4651208285131</v>
      </c>
      <c r="J6431" s="0" t="n">
        <v>648</v>
      </c>
      <c r="K6431" s="0" t="n">
        <f aca="false">I6431*SUMIFS(syst_chauffage!$H$3:$H$27,syst_chauffage!$B$3:$B$27,D6431,syst_chauffage!$C$3:$C$27,E6431)</f>
        <v>57.0745941619367</v>
      </c>
      <c r="L6431" s="12" t="n">
        <f aca="false">H6431*SUMIFS(syst_chauffage!$K$3:$K$27,syst_chauffage!$B$3:$B$27,D6431,syst_chauffage!$C$3:$C$27,E6431)</f>
        <v>2.98853732681761</v>
      </c>
      <c r="N6431" s="0" t="str">
        <f aca="false">A6431</f>
        <v>Enseignement Recherche</v>
      </c>
      <c r="O6431" s="0" t="str">
        <f aca="false">B6431</f>
        <v>Enseignement secondaire</v>
      </c>
      <c r="P6431" s="0" t="str">
        <f aca="false">C6431</f>
        <v>Internat college</v>
      </c>
      <c r="Q6431" s="0" t="str">
        <f aca="false">D6431</f>
        <v>PAC performant</v>
      </c>
      <c r="R6431" s="0" t="str">
        <f aca="false">E6431</f>
        <v>Electricité</v>
      </c>
      <c r="S6431" s="0" t="str">
        <f aca="false">F6431</f>
        <v>0410462902</v>
      </c>
      <c r="T6431" s="0" t="str">
        <f aca="false">G6431</f>
        <v>4</v>
      </c>
      <c r="U6431" s="0" t="n">
        <f aca="false">L6431</f>
        <v>2.98853732681761</v>
      </c>
      <c r="V6431" s="0" t="n">
        <f aca="false">K6431</f>
        <v>57.0745941619367</v>
      </c>
      <c r="W6431" s="0" t="n">
        <f aca="false">J6431</f>
        <v>648</v>
      </c>
    </row>
    <row r="6432" customFormat="false" ht="12.8" hidden="false" customHeight="false" outlineLevel="0" collapsed="false">
      <c r="A6432" s="0" t="s">
        <v>75</v>
      </c>
      <c r="B6432" s="0" t="s">
        <v>942</v>
      </c>
      <c r="C6432" s="0" t="s">
        <v>1008</v>
      </c>
      <c r="D6432" s="0" t="s">
        <v>19</v>
      </c>
      <c r="E6432" s="0" t="s">
        <v>57</v>
      </c>
      <c r="F6432" s="0" t="s">
        <v>1009</v>
      </c>
      <c r="G6432" s="0" t="s">
        <v>1612</v>
      </c>
      <c r="H6432" s="0" t="n">
        <v>0.859496888531144</v>
      </c>
      <c r="I6432" s="0" t="n">
        <v>17.6457053426676</v>
      </c>
      <c r="J6432" s="0" t="n">
        <v>0</v>
      </c>
      <c r="K6432" s="0" t="n">
        <f aca="false">I6432*SUMIFS(syst_chauffage!$H$3:$H$27,syst_chauffage!$B$3:$B$27,D6432,syst_chauffage!$C$3:$C$27,E6432)</f>
        <v>24.5712330807471</v>
      </c>
      <c r="L6432" s="12" t="n">
        <f aca="false">H6432*SUMIFS(syst_chauffage!$K$3:$K$27,syst_chauffage!$B$3:$B$27,D6432,syst_chauffage!$C$3:$C$27,E6432)</f>
        <v>0.859496888531144</v>
      </c>
      <c r="N6432" s="0" t="str">
        <f aca="false">A6432</f>
        <v>Enseignement Recherche</v>
      </c>
      <c r="O6432" s="0" t="str">
        <f aca="false">B6432</f>
        <v>Enseignement secondaire</v>
      </c>
      <c r="P6432" s="0" t="str">
        <f aca="false">C6432</f>
        <v>Internat LEGT</v>
      </c>
      <c r="Q6432" s="0" t="str">
        <f aca="false">D6432</f>
        <v>Autre système centralisé</v>
      </c>
      <c r="R6432" s="0" t="str">
        <f aca="false">E6432</f>
        <v>Autres</v>
      </c>
      <c r="S6432" s="0" t="str">
        <f aca="false">F6432</f>
        <v>0410470101</v>
      </c>
      <c r="T6432" s="0" t="str">
        <f aca="false">G6432</f>
        <v>4</v>
      </c>
      <c r="U6432" s="0" t="n">
        <f aca="false">L6432</f>
        <v>0.859496888531144</v>
      </c>
      <c r="V6432" s="0" t="n">
        <f aca="false">K6432</f>
        <v>24.5712330807471</v>
      </c>
      <c r="W6432" s="0" t="n">
        <f aca="false">J6432</f>
        <v>0</v>
      </c>
    </row>
    <row r="6433" customFormat="false" ht="12.8" hidden="false" customHeight="false" outlineLevel="0" collapsed="false">
      <c r="A6433" s="0" t="s">
        <v>75</v>
      </c>
      <c r="B6433" s="0" t="s">
        <v>942</v>
      </c>
      <c r="C6433" s="0" t="s">
        <v>1008</v>
      </c>
      <c r="D6433" s="0" t="s">
        <v>19</v>
      </c>
      <c r="E6433" s="0" t="s">
        <v>58</v>
      </c>
      <c r="F6433" s="0" t="s">
        <v>1010</v>
      </c>
      <c r="G6433" s="0" t="s">
        <v>1612</v>
      </c>
      <c r="H6433" s="0" t="n">
        <v>0.930031260812643</v>
      </c>
      <c r="I6433" s="0" t="n">
        <v>17.9501229502398</v>
      </c>
      <c r="J6433" s="0" t="n">
        <v>680</v>
      </c>
      <c r="K6433" s="0" t="n">
        <f aca="false">I6433*SUMIFS(syst_chauffage!$H$3:$H$27,syst_chauffage!$B$3:$B$27,D6433,syst_chauffage!$C$3:$C$27,E6433)</f>
        <v>29.5270473899247</v>
      </c>
      <c r="L6433" s="12" t="n">
        <f aca="false">H6433*SUMIFS(syst_chauffage!$K$3:$K$27,syst_chauffage!$B$3:$B$27,D6433,syst_chauffage!$C$3:$C$27,E6433)</f>
        <v>0.930031260812643</v>
      </c>
      <c r="N6433" s="0" t="str">
        <f aca="false">A6433</f>
        <v>Enseignement Recherche</v>
      </c>
      <c r="O6433" s="0" t="str">
        <f aca="false">B6433</f>
        <v>Enseignement secondaire</v>
      </c>
      <c r="P6433" s="0" t="str">
        <f aca="false">C6433</f>
        <v>Internat LEGT</v>
      </c>
      <c r="Q6433" s="0" t="str">
        <f aca="false">D6433</f>
        <v>Autre système centralisé</v>
      </c>
      <c r="R6433" s="0" t="str">
        <f aca="false">E6433</f>
        <v>Urbain</v>
      </c>
      <c r="S6433" s="0" t="str">
        <f aca="false">F6433</f>
        <v>0410470106</v>
      </c>
      <c r="T6433" s="0" t="str">
        <f aca="false">G6433</f>
        <v>4</v>
      </c>
      <c r="U6433" s="0" t="n">
        <f aca="false">L6433</f>
        <v>0.930031260812643</v>
      </c>
      <c r="V6433" s="0" t="n">
        <f aca="false">K6433</f>
        <v>29.5270473899247</v>
      </c>
      <c r="W6433" s="0" t="n">
        <f aca="false">J6433</f>
        <v>680</v>
      </c>
    </row>
    <row r="6434" customFormat="false" ht="12.8" hidden="false" customHeight="false" outlineLevel="0" collapsed="false">
      <c r="A6434" s="0" t="s">
        <v>75</v>
      </c>
      <c r="B6434" s="0" t="s">
        <v>942</v>
      </c>
      <c r="C6434" s="0" t="s">
        <v>1008</v>
      </c>
      <c r="D6434" s="0" t="s">
        <v>22</v>
      </c>
      <c r="E6434" s="0" t="s">
        <v>23</v>
      </c>
      <c r="F6434" s="0" t="s">
        <v>1011</v>
      </c>
      <c r="G6434" s="0" t="s">
        <v>1612</v>
      </c>
      <c r="H6434" s="0" t="n">
        <v>0.739248445781441</v>
      </c>
      <c r="I6434" s="0" t="n">
        <v>7.08314444138651</v>
      </c>
      <c r="J6434" s="0" t="n">
        <v>0</v>
      </c>
      <c r="K6434" s="0" t="n">
        <f aca="false">I6434*SUMIFS(syst_chauffage!$H$3:$H$27,syst_chauffage!$B$3:$B$27,D6434,syst_chauffage!$C$3:$C$27,E6434)</f>
        <v>12.4735767902926</v>
      </c>
      <c r="L6434" s="12" t="n">
        <f aca="false">H6434*SUMIFS(syst_chauffage!$K$3:$K$27,syst_chauffage!$B$3:$B$27,D6434,syst_chauffage!$C$3:$C$27,E6434)</f>
        <v>0.739248445781441</v>
      </c>
      <c r="N6434" s="0" t="str">
        <f aca="false">A6434</f>
        <v>Enseignement Recherche</v>
      </c>
      <c r="O6434" s="0" t="str">
        <f aca="false">B6434</f>
        <v>Enseignement secondaire</v>
      </c>
      <c r="P6434" s="0" t="str">
        <f aca="false">C6434</f>
        <v>Internat LEGT</v>
      </c>
      <c r="Q6434" s="0" t="str">
        <f aca="false">D6434</f>
        <v>Chaudière fioul</v>
      </c>
      <c r="R6434" s="0" t="str">
        <f aca="false">E6434</f>
        <v>Fioul</v>
      </c>
      <c r="S6434" s="0" t="str">
        <f aca="false">F6434</f>
        <v>0410470303</v>
      </c>
      <c r="T6434" s="0" t="str">
        <f aca="false">G6434</f>
        <v>4</v>
      </c>
      <c r="U6434" s="0" t="n">
        <f aca="false">L6434</f>
        <v>0.739248445781441</v>
      </c>
      <c r="V6434" s="0" t="n">
        <f aca="false">K6434</f>
        <v>12.4735767902926</v>
      </c>
      <c r="W6434" s="0" t="n">
        <f aca="false">J6434</f>
        <v>0</v>
      </c>
    </row>
    <row r="6435" customFormat="false" ht="12.8" hidden="false" customHeight="false" outlineLevel="0" collapsed="false">
      <c r="A6435" s="0" t="s">
        <v>75</v>
      </c>
      <c r="B6435" s="0" t="s">
        <v>942</v>
      </c>
      <c r="C6435" s="0" t="s">
        <v>1008</v>
      </c>
      <c r="D6435" s="0" t="s">
        <v>13</v>
      </c>
      <c r="E6435" s="0" t="s">
        <v>14</v>
      </c>
      <c r="F6435" s="0" t="s">
        <v>1012</v>
      </c>
      <c r="G6435" s="0" t="s">
        <v>1612</v>
      </c>
      <c r="H6435" s="0" t="n">
        <v>0.877700589095048</v>
      </c>
      <c r="I6435" s="0" t="n">
        <v>5.32127067228281</v>
      </c>
      <c r="J6435" s="0" t="n">
        <v>264</v>
      </c>
      <c r="K6435" s="0" t="n">
        <f aca="false">I6435*SUMIFS(syst_chauffage!$H$3:$H$27,syst_chauffage!$B$3:$B$27,D6435,syst_chauffage!$C$3:$C$27,E6435)</f>
        <v>10.7467942795629</v>
      </c>
      <c r="L6435" s="12" t="n">
        <f aca="false">H6435*SUMIFS(syst_chauffage!$K$3:$K$27,syst_chauffage!$B$3:$B$27,D6435,syst_chauffage!$C$3:$C$27,E6435)</f>
        <v>0.877700589095048</v>
      </c>
      <c r="N6435" s="0" t="str">
        <f aca="false">A6435</f>
        <v>Enseignement Recherche</v>
      </c>
      <c r="O6435" s="0" t="str">
        <f aca="false">B6435</f>
        <v>Enseignement secondaire</v>
      </c>
      <c r="P6435" s="0" t="str">
        <f aca="false">C6435</f>
        <v>Internat LEGT</v>
      </c>
      <c r="Q6435" s="0" t="str">
        <f aca="false">D6435</f>
        <v>Chaudière gaz</v>
      </c>
      <c r="R6435" s="0" t="str">
        <f aca="false">E6435</f>
        <v>Gaz</v>
      </c>
      <c r="S6435" s="0" t="str">
        <f aca="false">F6435</f>
        <v>0410470404</v>
      </c>
      <c r="T6435" s="0" t="str">
        <f aca="false">G6435</f>
        <v>4</v>
      </c>
      <c r="U6435" s="0" t="n">
        <f aca="false">L6435</f>
        <v>0.877700589095048</v>
      </c>
      <c r="V6435" s="0" t="n">
        <f aca="false">K6435</f>
        <v>10.7467942795629</v>
      </c>
      <c r="W6435" s="0" t="n">
        <f aca="false">J6435</f>
        <v>264</v>
      </c>
    </row>
    <row r="6436" customFormat="false" ht="12.8" hidden="false" customHeight="false" outlineLevel="0" collapsed="false">
      <c r="A6436" s="0" t="s">
        <v>75</v>
      </c>
      <c r="B6436" s="0" t="s">
        <v>942</v>
      </c>
      <c r="C6436" s="0" t="s">
        <v>1008</v>
      </c>
      <c r="D6436" s="0" t="s">
        <v>29</v>
      </c>
      <c r="E6436" s="0" t="s">
        <v>30</v>
      </c>
      <c r="F6436" s="0" t="s">
        <v>1013</v>
      </c>
      <c r="G6436" s="0" t="s">
        <v>1612</v>
      </c>
      <c r="H6436" s="0" t="n">
        <v>0.92</v>
      </c>
      <c r="I6436" s="0" t="n">
        <v>10.4</v>
      </c>
      <c r="J6436" s="0" t="n">
        <v>0</v>
      </c>
      <c r="K6436" s="0" t="n">
        <f aca="false">I6436*SUMIFS(syst_chauffage!$H$3:$H$27,syst_chauffage!$B$3:$B$27,D6436,syst_chauffage!$C$3:$C$27,E6436)</f>
        <v>3</v>
      </c>
      <c r="L6436" s="12" t="n">
        <f aca="false">H6436*SUMIFS(syst_chauffage!$K$3:$K$27,syst_chauffage!$B$3:$B$27,D6436,syst_chauffage!$C$3:$C$27,E6436)</f>
        <v>0.92</v>
      </c>
      <c r="N6436" s="0" t="str">
        <f aca="false">A6436</f>
        <v>Enseignement Recherche</v>
      </c>
      <c r="O6436" s="0" t="str">
        <f aca="false">B6436</f>
        <v>Enseignement secondaire</v>
      </c>
      <c r="P6436" s="0" t="str">
        <f aca="false">C6436</f>
        <v>Internat LEGT</v>
      </c>
      <c r="Q6436" s="0" t="str">
        <f aca="false">D6436</f>
        <v>Electrique direct</v>
      </c>
      <c r="R6436" s="0" t="str">
        <f aca="false">E6436</f>
        <v>Electricité</v>
      </c>
      <c r="S6436" s="0" t="str">
        <f aca="false">F6436</f>
        <v>0410470602</v>
      </c>
      <c r="T6436" s="0" t="str">
        <f aca="false">G6436</f>
        <v>4</v>
      </c>
      <c r="U6436" s="0" t="n">
        <f aca="false">L6436</f>
        <v>0.92</v>
      </c>
      <c r="V6436" s="0" t="n">
        <f aca="false">K6436</f>
        <v>3</v>
      </c>
      <c r="W6436" s="0" t="n">
        <f aca="false">J6436</f>
        <v>0</v>
      </c>
    </row>
    <row r="6437" customFormat="false" ht="12.8" hidden="false" customHeight="false" outlineLevel="0" collapsed="false">
      <c r="A6437" s="0" t="s">
        <v>75</v>
      </c>
      <c r="B6437" s="0" t="s">
        <v>942</v>
      </c>
      <c r="C6437" s="0" t="s">
        <v>1008</v>
      </c>
      <c r="D6437" s="0" t="s">
        <v>36</v>
      </c>
      <c r="E6437" s="0" t="s">
        <v>30</v>
      </c>
      <c r="F6437" s="0" t="s">
        <v>1014</v>
      </c>
      <c r="G6437" s="0" t="s">
        <v>1612</v>
      </c>
      <c r="H6437" s="0" t="n">
        <v>2.89517134883721</v>
      </c>
      <c r="I6437" s="0" t="n">
        <v>52.867918928596</v>
      </c>
      <c r="J6437" s="0" t="n">
        <v>603</v>
      </c>
      <c r="K6437" s="0" t="n">
        <f aca="false">I6437*SUMIFS(syst_chauffage!$H$3:$H$27,syst_chauffage!$B$3:$B$27,D6437,syst_chauffage!$C$3:$C$27,E6437)</f>
        <v>32.7071664058975</v>
      </c>
      <c r="L6437" s="12" t="n">
        <f aca="false">H6437*SUMIFS(syst_chauffage!$K$3:$K$27,syst_chauffage!$B$3:$B$27,D6437,syst_chauffage!$C$3:$C$27,E6437)</f>
        <v>2.4324955428598</v>
      </c>
      <c r="N6437" s="0" t="str">
        <f aca="false">A6437</f>
        <v>Enseignement Recherche</v>
      </c>
      <c r="O6437" s="0" t="str">
        <f aca="false">B6437</f>
        <v>Enseignement secondaire</v>
      </c>
      <c r="P6437" s="0" t="str">
        <f aca="false">C6437</f>
        <v>Internat LEGT</v>
      </c>
      <c r="Q6437" s="0" t="str">
        <f aca="false">D6437</f>
        <v>PAC</v>
      </c>
      <c r="R6437" s="0" t="str">
        <f aca="false">E6437</f>
        <v>Electricité</v>
      </c>
      <c r="S6437" s="0" t="str">
        <f aca="false">F6437</f>
        <v>0410470902</v>
      </c>
      <c r="T6437" s="0" t="str">
        <f aca="false">G6437</f>
        <v>4</v>
      </c>
      <c r="U6437" s="0" t="n">
        <f aca="false">L6437</f>
        <v>2.4324955428598</v>
      </c>
      <c r="V6437" s="0" t="n">
        <f aca="false">K6437</f>
        <v>32.7071664058975</v>
      </c>
      <c r="W6437" s="0" t="n">
        <f aca="false">J6437</f>
        <v>603</v>
      </c>
    </row>
    <row r="6438" customFormat="false" ht="12.8" hidden="false" customHeight="false" outlineLevel="0" collapsed="false">
      <c r="A6438" s="0" t="s">
        <v>75</v>
      </c>
      <c r="B6438" s="0" t="s">
        <v>942</v>
      </c>
      <c r="C6438" s="0" t="s">
        <v>1008</v>
      </c>
      <c r="D6438" s="0" t="s">
        <v>51</v>
      </c>
      <c r="E6438" s="0" t="s">
        <v>57</v>
      </c>
      <c r="F6438" s="0" t="s">
        <v>1015</v>
      </c>
      <c r="G6438" s="0" t="s">
        <v>1612</v>
      </c>
      <c r="H6438" s="0" t="n">
        <v>0.991727179074395</v>
      </c>
      <c r="I6438" s="0" t="n">
        <v>21.0067920746043</v>
      </c>
      <c r="J6438" s="0" t="n">
        <v>0</v>
      </c>
      <c r="K6438" s="0" t="n">
        <f aca="false">I6438*SUMIFS(syst_chauffage!$H$3:$H$27,syst_chauffage!$B$3:$B$27,D6438,syst_chauffage!$C$3:$C$27,E6438)</f>
        <v>44.5103223753498</v>
      </c>
      <c r="L6438" s="12" t="n">
        <f aca="false">H6438*SUMIFS(syst_chauffage!$K$3:$K$27,syst_chauffage!$B$3:$B$27,D6438,syst_chauffage!$C$3:$C$27,E6438)</f>
        <v>0.991727179074395</v>
      </c>
      <c r="N6438" s="0" t="str">
        <f aca="false">A6438</f>
        <v>Enseignement Recherche</v>
      </c>
      <c r="O6438" s="0" t="str">
        <f aca="false">B6438</f>
        <v>Enseignement secondaire</v>
      </c>
      <c r="P6438" s="0" t="str">
        <f aca="false">C6438</f>
        <v>Internat LEGT</v>
      </c>
      <c r="Q6438" s="0" t="str">
        <f aca="false">D6438</f>
        <v>Autre système centralisé performant</v>
      </c>
      <c r="R6438" s="0" t="str">
        <f aca="false">E6438</f>
        <v>Autres</v>
      </c>
      <c r="S6438" s="0" t="str">
        <f aca="false">F6438</f>
        <v>0410472101</v>
      </c>
      <c r="T6438" s="0" t="str">
        <f aca="false">G6438</f>
        <v>4</v>
      </c>
      <c r="U6438" s="0" t="n">
        <f aca="false">L6438</f>
        <v>0.991727179074395</v>
      </c>
      <c r="V6438" s="0" t="n">
        <f aca="false">K6438</f>
        <v>44.5103223753498</v>
      </c>
      <c r="W6438" s="0" t="n">
        <f aca="false">J6438</f>
        <v>0</v>
      </c>
    </row>
    <row r="6439" customFormat="false" ht="12.8" hidden="false" customHeight="false" outlineLevel="0" collapsed="false">
      <c r="A6439" s="0" t="s">
        <v>75</v>
      </c>
      <c r="B6439" s="0" t="s">
        <v>942</v>
      </c>
      <c r="C6439" s="0" t="s">
        <v>1008</v>
      </c>
      <c r="D6439" s="0" t="s">
        <v>51</v>
      </c>
      <c r="E6439" s="0" t="s">
        <v>58</v>
      </c>
      <c r="F6439" s="0" t="s">
        <v>1016</v>
      </c>
      <c r="G6439" s="0" t="s">
        <v>1612</v>
      </c>
      <c r="H6439" s="0" t="n">
        <v>1.07311299324536</v>
      </c>
      <c r="I6439" s="0" t="n">
        <v>21.3691939883807</v>
      </c>
      <c r="J6439" s="0" t="n">
        <v>680</v>
      </c>
      <c r="K6439" s="0" t="n">
        <f aca="false">I6439*SUMIFS(syst_chauffage!$H$3:$H$27,syst_chauffage!$B$3:$B$27,D6439,syst_chauffage!$C$3:$C$27,E6439)</f>
        <v>45.6018494353172</v>
      </c>
      <c r="L6439" s="12" t="n">
        <f aca="false">H6439*SUMIFS(syst_chauffage!$K$3:$K$27,syst_chauffage!$B$3:$B$27,D6439,syst_chauffage!$C$3:$C$27,E6439)</f>
        <v>1.07311299324536</v>
      </c>
      <c r="N6439" s="0" t="str">
        <f aca="false">A6439</f>
        <v>Enseignement Recherche</v>
      </c>
      <c r="O6439" s="0" t="str">
        <f aca="false">B6439</f>
        <v>Enseignement secondaire</v>
      </c>
      <c r="P6439" s="0" t="str">
        <f aca="false">C6439</f>
        <v>Internat LEGT</v>
      </c>
      <c r="Q6439" s="0" t="str">
        <f aca="false">D6439</f>
        <v>Autre système centralisé performant</v>
      </c>
      <c r="R6439" s="0" t="str">
        <f aca="false">E6439</f>
        <v>Urbain</v>
      </c>
      <c r="S6439" s="0" t="str">
        <f aca="false">F6439</f>
        <v>0410472106</v>
      </c>
      <c r="T6439" s="0" t="str">
        <f aca="false">G6439</f>
        <v>4</v>
      </c>
      <c r="U6439" s="0" t="n">
        <f aca="false">L6439</f>
        <v>1.07311299324536</v>
      </c>
      <c r="V6439" s="0" t="n">
        <f aca="false">K6439</f>
        <v>45.6018494353172</v>
      </c>
      <c r="W6439" s="0" t="n">
        <f aca="false">J6439</f>
        <v>680</v>
      </c>
    </row>
    <row r="6440" customFormat="false" ht="12.8" hidden="false" customHeight="false" outlineLevel="0" collapsed="false">
      <c r="A6440" s="0" t="s">
        <v>75</v>
      </c>
      <c r="B6440" s="0" t="s">
        <v>942</v>
      </c>
      <c r="C6440" s="0" t="s">
        <v>1008</v>
      </c>
      <c r="D6440" s="0" t="s">
        <v>27</v>
      </c>
      <c r="E6440" s="0" t="s">
        <v>23</v>
      </c>
      <c r="F6440" s="0" t="s">
        <v>1017</v>
      </c>
      <c r="G6440" s="0" t="s">
        <v>1612</v>
      </c>
      <c r="H6440" s="0" t="n">
        <v>0.764992871952798</v>
      </c>
      <c r="I6440" s="0" t="n">
        <v>8.43231481117441</v>
      </c>
      <c r="J6440" s="0" t="n">
        <v>608</v>
      </c>
      <c r="K6440" s="0" t="n">
        <f aca="false">I6440*SUMIFS(syst_chauffage!$H$3:$H$27,syst_chauffage!$B$3:$B$27,D6440,syst_chauffage!$C$3:$C$27,E6440)</f>
        <v>21.6238545999376</v>
      </c>
      <c r="L6440" s="12" t="n">
        <f aca="false">H6440*SUMIFS(syst_chauffage!$K$3:$K$27,syst_chauffage!$B$3:$B$27,D6440,syst_chauffage!$C$3:$C$27,E6440)</f>
        <v>0.764992871952798</v>
      </c>
      <c r="N6440" s="0" t="str">
        <f aca="false">A6440</f>
        <v>Enseignement Recherche</v>
      </c>
      <c r="O6440" s="0" t="str">
        <f aca="false">B6440</f>
        <v>Enseignement secondaire</v>
      </c>
      <c r="P6440" s="0" t="str">
        <f aca="false">C6440</f>
        <v>Internat LEGT</v>
      </c>
      <c r="Q6440" s="0" t="str">
        <f aca="false">D6440</f>
        <v>Chaudière condensation fioul</v>
      </c>
      <c r="R6440" s="0" t="str">
        <f aca="false">E6440</f>
        <v>Fioul</v>
      </c>
      <c r="S6440" s="0" t="str">
        <f aca="false">F6440</f>
        <v>0410472303</v>
      </c>
      <c r="T6440" s="0" t="str">
        <f aca="false">G6440</f>
        <v>4</v>
      </c>
      <c r="U6440" s="0" t="n">
        <f aca="false">L6440</f>
        <v>0.764992871952798</v>
      </c>
      <c r="V6440" s="0" t="n">
        <f aca="false">K6440</f>
        <v>21.6238545999376</v>
      </c>
      <c r="W6440" s="0" t="n">
        <f aca="false">J6440</f>
        <v>608</v>
      </c>
    </row>
    <row r="6441" customFormat="false" ht="12.8" hidden="false" customHeight="false" outlineLevel="0" collapsed="false">
      <c r="A6441" s="0" t="s">
        <v>75</v>
      </c>
      <c r="B6441" s="0" t="s">
        <v>942</v>
      </c>
      <c r="C6441" s="0" t="s">
        <v>1008</v>
      </c>
      <c r="D6441" s="0" t="s">
        <v>18</v>
      </c>
      <c r="E6441" s="0" t="s">
        <v>14</v>
      </c>
      <c r="F6441" s="0" t="s">
        <v>1018</v>
      </c>
      <c r="G6441" s="0" t="s">
        <v>1612</v>
      </c>
      <c r="H6441" s="0" t="n">
        <v>0.991389907316624</v>
      </c>
      <c r="I6441" s="0" t="n">
        <v>6.33484603843191</v>
      </c>
      <c r="J6441" s="0" t="n">
        <v>608</v>
      </c>
      <c r="K6441" s="0" t="n">
        <f aca="false">I6441*SUMIFS(syst_chauffage!$H$3:$H$27,syst_chauffage!$B$3:$B$27,D6441,syst_chauffage!$C$3:$C$27,E6441)</f>
        <v>17.2620051872491</v>
      </c>
      <c r="L6441" s="12" t="n">
        <f aca="false">H6441*SUMIFS(syst_chauffage!$K$3:$K$27,syst_chauffage!$B$3:$B$27,D6441,syst_chauffage!$C$3:$C$27,E6441)</f>
        <v>0.963082642556202</v>
      </c>
      <c r="N6441" s="0" t="str">
        <f aca="false">A6441</f>
        <v>Enseignement Recherche</v>
      </c>
      <c r="O6441" s="0" t="str">
        <f aca="false">B6441</f>
        <v>Enseignement secondaire</v>
      </c>
      <c r="P6441" s="0" t="str">
        <f aca="false">C6441</f>
        <v>Internat LEGT</v>
      </c>
      <c r="Q6441" s="0" t="str">
        <f aca="false">D6441</f>
        <v>Chaudière condensation gaz</v>
      </c>
      <c r="R6441" s="0" t="str">
        <f aca="false">E6441</f>
        <v>Gaz</v>
      </c>
      <c r="S6441" s="0" t="str">
        <f aca="false">F6441</f>
        <v>0410472404</v>
      </c>
      <c r="T6441" s="0" t="str">
        <f aca="false">G6441</f>
        <v>4</v>
      </c>
      <c r="U6441" s="0" t="n">
        <f aca="false">L6441</f>
        <v>0.963082642556202</v>
      </c>
      <c r="V6441" s="0" t="n">
        <f aca="false">K6441</f>
        <v>17.2620051872491</v>
      </c>
      <c r="W6441" s="0" t="n">
        <f aca="false">J6441</f>
        <v>608</v>
      </c>
    </row>
    <row r="6442" customFormat="false" ht="12.8" hidden="false" customHeight="false" outlineLevel="0" collapsed="false">
      <c r="A6442" s="0" t="s">
        <v>75</v>
      </c>
      <c r="B6442" s="0" t="s">
        <v>942</v>
      </c>
      <c r="C6442" s="0" t="s">
        <v>1008</v>
      </c>
      <c r="D6442" s="0" t="s">
        <v>32</v>
      </c>
      <c r="E6442" s="0" t="s">
        <v>30</v>
      </c>
      <c r="F6442" s="0" t="s">
        <v>1019</v>
      </c>
      <c r="G6442" s="0" t="s">
        <v>1612</v>
      </c>
      <c r="H6442" s="0" t="n">
        <v>1</v>
      </c>
      <c r="I6442" s="0" t="n">
        <v>12</v>
      </c>
      <c r="J6442" s="0" t="n">
        <v>0</v>
      </c>
      <c r="K6442" s="0" t="n">
        <f aca="false">I6442*SUMIFS(syst_chauffage!$H$3:$H$27,syst_chauffage!$B$3:$B$27,D6442,syst_chauffage!$C$3:$C$27,E6442)</f>
        <v>12</v>
      </c>
      <c r="L6442" s="12" t="n">
        <f aca="false">H6442*SUMIFS(syst_chauffage!$K$3:$K$27,syst_chauffage!$B$3:$B$27,D6442,syst_chauffage!$C$3:$C$27,E6442)</f>
        <v>1</v>
      </c>
      <c r="N6442" s="0" t="str">
        <f aca="false">A6442</f>
        <v>Enseignement Recherche</v>
      </c>
      <c r="O6442" s="0" t="str">
        <f aca="false">B6442</f>
        <v>Enseignement secondaire</v>
      </c>
      <c r="P6442" s="0" t="str">
        <f aca="false">C6442</f>
        <v>Internat LEGT</v>
      </c>
      <c r="Q6442" s="0" t="str">
        <f aca="false">D6442</f>
        <v>Electrique direct performant</v>
      </c>
      <c r="R6442" s="0" t="str">
        <f aca="false">E6442</f>
        <v>Electricité</v>
      </c>
      <c r="S6442" s="0" t="str">
        <f aca="false">F6442</f>
        <v>0410472602</v>
      </c>
      <c r="T6442" s="0" t="str">
        <f aca="false">G6442</f>
        <v>4</v>
      </c>
      <c r="U6442" s="0" t="n">
        <f aca="false">L6442</f>
        <v>1</v>
      </c>
      <c r="V6442" s="0" t="n">
        <f aca="false">K6442</f>
        <v>12</v>
      </c>
      <c r="W6442" s="0" t="n">
        <f aca="false">J6442</f>
        <v>0</v>
      </c>
    </row>
    <row r="6443" customFormat="false" ht="12.8" hidden="false" customHeight="false" outlineLevel="0" collapsed="false">
      <c r="A6443" s="0" t="s">
        <v>75</v>
      </c>
      <c r="B6443" s="0" t="s">
        <v>942</v>
      </c>
      <c r="C6443" s="0" t="s">
        <v>1008</v>
      </c>
      <c r="D6443" s="0" t="s">
        <v>38</v>
      </c>
      <c r="E6443" s="0" t="s">
        <v>30</v>
      </c>
      <c r="F6443" s="0" t="s">
        <v>1020</v>
      </c>
      <c r="G6443" s="0" t="s">
        <v>1612</v>
      </c>
      <c r="H6443" s="0" t="n">
        <v>3.34058232558139</v>
      </c>
      <c r="I6443" s="0" t="n">
        <v>62.937998724519</v>
      </c>
      <c r="J6443" s="0" t="n">
        <v>648</v>
      </c>
      <c r="K6443" s="0" t="n">
        <f aca="false">I6443*SUMIFS(syst_chauffage!$H$3:$H$27,syst_chauffage!$B$3:$B$27,D6443,syst_chauffage!$C$3:$C$27,E6443)</f>
        <v>63.6173390202414</v>
      </c>
      <c r="L6443" s="12" t="n">
        <f aca="false">H6443*SUMIFS(syst_chauffage!$K$3:$K$27,syst_chauffage!$B$3:$B$27,D6443,syst_chauffage!$C$3:$C$27,E6443)</f>
        <v>2.98853732681761</v>
      </c>
      <c r="N6443" s="0" t="str">
        <f aca="false">A6443</f>
        <v>Enseignement Recherche</v>
      </c>
      <c r="O6443" s="0" t="str">
        <f aca="false">B6443</f>
        <v>Enseignement secondaire</v>
      </c>
      <c r="P6443" s="0" t="str">
        <f aca="false">C6443</f>
        <v>Internat LEGT</v>
      </c>
      <c r="Q6443" s="0" t="str">
        <f aca="false">D6443</f>
        <v>PAC performant</v>
      </c>
      <c r="R6443" s="0" t="str">
        <f aca="false">E6443</f>
        <v>Electricité</v>
      </c>
      <c r="S6443" s="0" t="str">
        <f aca="false">F6443</f>
        <v>0410472902</v>
      </c>
      <c r="T6443" s="0" t="str">
        <f aca="false">G6443</f>
        <v>4</v>
      </c>
      <c r="U6443" s="0" t="n">
        <f aca="false">L6443</f>
        <v>2.98853732681761</v>
      </c>
      <c r="V6443" s="0" t="n">
        <f aca="false">K6443</f>
        <v>63.6173390202414</v>
      </c>
      <c r="W6443" s="0" t="n">
        <f aca="false">J6443</f>
        <v>648</v>
      </c>
    </row>
    <row r="6444" customFormat="false" ht="12.8" hidden="false" customHeight="false" outlineLevel="0" collapsed="false">
      <c r="A6444" s="0" t="s">
        <v>75</v>
      </c>
      <c r="B6444" s="0" t="s">
        <v>942</v>
      </c>
      <c r="C6444" s="0" t="s">
        <v>1021</v>
      </c>
      <c r="D6444" s="0" t="s">
        <v>19</v>
      </c>
      <c r="E6444" s="0" t="s">
        <v>57</v>
      </c>
      <c r="F6444" s="0" t="s">
        <v>1022</v>
      </c>
      <c r="G6444" s="0" t="s">
        <v>1612</v>
      </c>
      <c r="H6444" s="0" t="n">
        <v>0.917455412887589</v>
      </c>
      <c r="I6444" s="0" t="n">
        <v>18.5496408196398</v>
      </c>
      <c r="J6444" s="0" t="n">
        <v>0</v>
      </c>
      <c r="K6444" s="0" t="n">
        <f aca="false">I6444*SUMIFS(syst_chauffage!$H$3:$H$27,syst_chauffage!$B$3:$B$27,D6444,syst_chauffage!$C$3:$C$27,E6444)</f>
        <v>25.8299421469658</v>
      </c>
      <c r="L6444" s="12" t="n">
        <f aca="false">H6444*SUMIFS(syst_chauffage!$K$3:$K$27,syst_chauffage!$B$3:$B$27,D6444,syst_chauffage!$C$3:$C$27,E6444)</f>
        <v>0.917455412887589</v>
      </c>
      <c r="N6444" s="0" t="str">
        <f aca="false">A6444</f>
        <v>Enseignement Recherche</v>
      </c>
      <c r="O6444" s="0" t="str">
        <f aca="false">B6444</f>
        <v>Enseignement secondaire</v>
      </c>
      <c r="P6444" s="0" t="str">
        <f aca="false">C6444</f>
        <v>Internat LP</v>
      </c>
      <c r="Q6444" s="0" t="str">
        <f aca="false">D6444</f>
        <v>Autre système centralisé</v>
      </c>
      <c r="R6444" s="0" t="str">
        <f aca="false">E6444</f>
        <v>Autres</v>
      </c>
      <c r="S6444" s="0" t="str">
        <f aca="false">F6444</f>
        <v>0410480101</v>
      </c>
      <c r="T6444" s="0" t="str">
        <f aca="false">G6444</f>
        <v>4</v>
      </c>
      <c r="U6444" s="0" t="n">
        <f aca="false">L6444</f>
        <v>0.917455412887589</v>
      </c>
      <c r="V6444" s="0" t="n">
        <f aca="false">K6444</f>
        <v>25.8299421469658</v>
      </c>
      <c r="W6444" s="0" t="n">
        <f aca="false">J6444</f>
        <v>0</v>
      </c>
    </row>
    <row r="6445" customFormat="false" ht="12.8" hidden="false" customHeight="false" outlineLevel="0" collapsed="false">
      <c r="A6445" s="0" t="s">
        <v>75</v>
      </c>
      <c r="B6445" s="0" t="s">
        <v>942</v>
      </c>
      <c r="C6445" s="0" t="s">
        <v>1021</v>
      </c>
      <c r="D6445" s="0" t="s">
        <v>19</v>
      </c>
      <c r="E6445" s="0" t="s">
        <v>58</v>
      </c>
      <c r="F6445" s="0" t="s">
        <v>1023</v>
      </c>
      <c r="G6445" s="0" t="s">
        <v>1612</v>
      </c>
      <c r="H6445" s="0" t="n">
        <v>0.903889311188939</v>
      </c>
      <c r="I6445" s="0" t="n">
        <v>15.9493050298231</v>
      </c>
      <c r="J6445" s="0" t="n">
        <v>680</v>
      </c>
      <c r="K6445" s="0" t="n">
        <f aca="false">I6445*SUMIFS(syst_chauffage!$H$3:$H$27,syst_chauffage!$B$3:$B$27,D6445,syst_chauffage!$C$3:$C$27,E6445)</f>
        <v>26.2358027717944</v>
      </c>
      <c r="L6445" s="12" t="n">
        <f aca="false">H6445*SUMIFS(syst_chauffage!$K$3:$K$27,syst_chauffage!$B$3:$B$27,D6445,syst_chauffage!$C$3:$C$27,E6445)</f>
        <v>0.903889311188939</v>
      </c>
      <c r="N6445" s="0" t="str">
        <f aca="false">A6445</f>
        <v>Enseignement Recherche</v>
      </c>
      <c r="O6445" s="0" t="str">
        <f aca="false">B6445</f>
        <v>Enseignement secondaire</v>
      </c>
      <c r="P6445" s="0" t="str">
        <f aca="false">C6445</f>
        <v>Internat LP</v>
      </c>
      <c r="Q6445" s="0" t="str">
        <f aca="false">D6445</f>
        <v>Autre système centralisé</v>
      </c>
      <c r="R6445" s="0" t="str">
        <f aca="false">E6445</f>
        <v>Urbain</v>
      </c>
      <c r="S6445" s="0" t="str">
        <f aca="false">F6445</f>
        <v>0410480106</v>
      </c>
      <c r="T6445" s="0" t="str">
        <f aca="false">G6445</f>
        <v>4</v>
      </c>
      <c r="U6445" s="0" t="n">
        <f aca="false">L6445</f>
        <v>0.903889311188939</v>
      </c>
      <c r="V6445" s="0" t="n">
        <f aca="false">K6445</f>
        <v>26.2358027717944</v>
      </c>
      <c r="W6445" s="0" t="n">
        <f aca="false">J6445</f>
        <v>680</v>
      </c>
    </row>
    <row r="6446" customFormat="false" ht="12.8" hidden="false" customHeight="false" outlineLevel="0" collapsed="false">
      <c r="A6446" s="0" t="s">
        <v>75</v>
      </c>
      <c r="B6446" s="0" t="s">
        <v>942</v>
      </c>
      <c r="C6446" s="0" t="s">
        <v>1021</v>
      </c>
      <c r="D6446" s="0" t="s">
        <v>22</v>
      </c>
      <c r="E6446" s="0" t="s">
        <v>23</v>
      </c>
      <c r="F6446" s="0" t="s">
        <v>1024</v>
      </c>
      <c r="G6446" s="0" t="s">
        <v>1612</v>
      </c>
      <c r="H6446" s="0" t="n">
        <v>0.735827685576311</v>
      </c>
      <c r="I6446" s="0" t="n">
        <v>6.84250621690647</v>
      </c>
      <c r="J6446" s="0" t="n">
        <v>0</v>
      </c>
      <c r="K6446" s="0" t="n">
        <f aca="false">I6446*SUMIFS(syst_chauffage!$H$3:$H$27,syst_chauffage!$B$3:$B$27,D6446,syst_chauffage!$C$3:$C$27,E6446)</f>
        <v>12.0498074606438</v>
      </c>
      <c r="L6446" s="12" t="n">
        <f aca="false">H6446*SUMIFS(syst_chauffage!$K$3:$K$27,syst_chauffage!$B$3:$B$27,D6446,syst_chauffage!$C$3:$C$27,E6446)</f>
        <v>0.735827685576311</v>
      </c>
      <c r="N6446" s="0" t="str">
        <f aca="false">A6446</f>
        <v>Enseignement Recherche</v>
      </c>
      <c r="O6446" s="0" t="str">
        <f aca="false">B6446</f>
        <v>Enseignement secondaire</v>
      </c>
      <c r="P6446" s="0" t="str">
        <f aca="false">C6446</f>
        <v>Internat LP</v>
      </c>
      <c r="Q6446" s="0" t="str">
        <f aca="false">D6446</f>
        <v>Chaudière fioul</v>
      </c>
      <c r="R6446" s="0" t="str">
        <f aca="false">E6446</f>
        <v>Fioul</v>
      </c>
      <c r="S6446" s="0" t="str">
        <f aca="false">F6446</f>
        <v>0410480303</v>
      </c>
      <c r="T6446" s="0" t="str">
        <f aca="false">G6446</f>
        <v>4</v>
      </c>
      <c r="U6446" s="0" t="n">
        <f aca="false">L6446</f>
        <v>0.735827685576311</v>
      </c>
      <c r="V6446" s="0" t="n">
        <f aca="false">K6446</f>
        <v>12.0498074606438</v>
      </c>
      <c r="W6446" s="0" t="n">
        <f aca="false">J6446</f>
        <v>0</v>
      </c>
    </row>
    <row r="6447" customFormat="false" ht="12.8" hidden="false" customHeight="false" outlineLevel="0" collapsed="false">
      <c r="A6447" s="0" t="s">
        <v>75</v>
      </c>
      <c r="B6447" s="0" t="s">
        <v>942</v>
      </c>
      <c r="C6447" s="0" t="s">
        <v>1021</v>
      </c>
      <c r="D6447" s="0" t="s">
        <v>13</v>
      </c>
      <c r="E6447" s="0" t="s">
        <v>14</v>
      </c>
      <c r="F6447" s="0" t="s">
        <v>1025</v>
      </c>
      <c r="G6447" s="0" t="s">
        <v>1612</v>
      </c>
      <c r="H6447" s="0" t="n">
        <v>0.877705264471975</v>
      </c>
      <c r="I6447" s="0" t="n">
        <v>5.01285133997994</v>
      </c>
      <c r="J6447" s="0" t="n">
        <v>264</v>
      </c>
      <c r="K6447" s="0" t="n">
        <f aca="false">I6447*SUMIFS(syst_chauffage!$H$3:$H$27,syst_chauffage!$B$3:$B$27,D6447,syst_chauffage!$C$3:$C$27,E6447)</f>
        <v>10.1239131445431</v>
      </c>
      <c r="L6447" s="12" t="n">
        <f aca="false">H6447*SUMIFS(syst_chauffage!$K$3:$K$27,syst_chauffage!$B$3:$B$27,D6447,syst_chauffage!$C$3:$C$27,E6447)</f>
        <v>0.877705264471975</v>
      </c>
      <c r="N6447" s="0" t="str">
        <f aca="false">A6447</f>
        <v>Enseignement Recherche</v>
      </c>
      <c r="O6447" s="0" t="str">
        <f aca="false">B6447</f>
        <v>Enseignement secondaire</v>
      </c>
      <c r="P6447" s="0" t="str">
        <f aca="false">C6447</f>
        <v>Internat LP</v>
      </c>
      <c r="Q6447" s="0" t="str">
        <f aca="false">D6447</f>
        <v>Chaudière gaz</v>
      </c>
      <c r="R6447" s="0" t="str">
        <f aca="false">E6447</f>
        <v>Gaz</v>
      </c>
      <c r="S6447" s="0" t="str">
        <f aca="false">F6447</f>
        <v>0410480404</v>
      </c>
      <c r="T6447" s="0" t="str">
        <f aca="false">G6447</f>
        <v>4</v>
      </c>
      <c r="U6447" s="0" t="n">
        <f aca="false">L6447</f>
        <v>0.877705264471975</v>
      </c>
      <c r="V6447" s="0" t="n">
        <f aca="false">K6447</f>
        <v>10.1239131445431</v>
      </c>
      <c r="W6447" s="0" t="n">
        <f aca="false">J6447</f>
        <v>264</v>
      </c>
    </row>
    <row r="6448" customFormat="false" ht="12.8" hidden="false" customHeight="false" outlineLevel="0" collapsed="false">
      <c r="A6448" s="0" t="s">
        <v>75</v>
      </c>
      <c r="B6448" s="0" t="s">
        <v>942</v>
      </c>
      <c r="C6448" s="0" t="s">
        <v>1021</v>
      </c>
      <c r="D6448" s="0" t="s">
        <v>29</v>
      </c>
      <c r="E6448" s="0" t="s">
        <v>30</v>
      </c>
      <c r="F6448" s="0" t="s">
        <v>1026</v>
      </c>
      <c r="G6448" s="0" t="s">
        <v>1612</v>
      </c>
      <c r="H6448" s="0" t="n">
        <v>0.92</v>
      </c>
      <c r="I6448" s="0" t="n">
        <v>10.4</v>
      </c>
      <c r="J6448" s="0" t="n">
        <v>0</v>
      </c>
      <c r="K6448" s="0" t="n">
        <f aca="false">I6448*SUMIFS(syst_chauffage!$H$3:$H$27,syst_chauffage!$B$3:$B$27,D6448,syst_chauffage!$C$3:$C$27,E6448)</f>
        <v>3</v>
      </c>
      <c r="L6448" s="12" t="n">
        <f aca="false">H6448*SUMIFS(syst_chauffage!$K$3:$K$27,syst_chauffage!$B$3:$B$27,D6448,syst_chauffage!$C$3:$C$27,E6448)</f>
        <v>0.92</v>
      </c>
      <c r="N6448" s="0" t="str">
        <f aca="false">A6448</f>
        <v>Enseignement Recherche</v>
      </c>
      <c r="O6448" s="0" t="str">
        <f aca="false">B6448</f>
        <v>Enseignement secondaire</v>
      </c>
      <c r="P6448" s="0" t="str">
        <f aca="false">C6448</f>
        <v>Internat LP</v>
      </c>
      <c r="Q6448" s="0" t="str">
        <f aca="false">D6448</f>
        <v>Electrique direct</v>
      </c>
      <c r="R6448" s="0" t="str">
        <f aca="false">E6448</f>
        <v>Electricité</v>
      </c>
      <c r="S6448" s="0" t="str">
        <f aca="false">F6448</f>
        <v>0410480602</v>
      </c>
      <c r="T6448" s="0" t="str">
        <f aca="false">G6448</f>
        <v>4</v>
      </c>
      <c r="U6448" s="0" t="n">
        <f aca="false">L6448</f>
        <v>0.92</v>
      </c>
      <c r="V6448" s="0" t="n">
        <f aca="false">K6448</f>
        <v>3</v>
      </c>
      <c r="W6448" s="0" t="n">
        <f aca="false">J6448</f>
        <v>0</v>
      </c>
    </row>
    <row r="6449" customFormat="false" ht="12.8" hidden="false" customHeight="false" outlineLevel="0" collapsed="false">
      <c r="A6449" s="0" t="s">
        <v>75</v>
      </c>
      <c r="B6449" s="0" t="s">
        <v>942</v>
      </c>
      <c r="C6449" s="0" t="s">
        <v>1021</v>
      </c>
      <c r="D6449" s="0" t="s">
        <v>36</v>
      </c>
      <c r="E6449" s="0" t="s">
        <v>30</v>
      </c>
      <c r="F6449" s="0" t="s">
        <v>1027</v>
      </c>
      <c r="G6449" s="0" t="s">
        <v>1612</v>
      </c>
      <c r="H6449" s="0" t="n">
        <v>2.89517134883721</v>
      </c>
      <c r="I6449" s="0" t="n">
        <v>49.3715985256312</v>
      </c>
      <c r="J6449" s="0" t="n">
        <v>603</v>
      </c>
      <c r="K6449" s="0" t="n">
        <f aca="false">I6449*SUMIFS(syst_chauffage!$H$3:$H$27,syst_chauffage!$B$3:$B$27,D6449,syst_chauffage!$C$3:$C$27,E6449)</f>
        <v>30.5441394597725</v>
      </c>
      <c r="L6449" s="12" t="n">
        <f aca="false">H6449*SUMIFS(syst_chauffage!$K$3:$K$27,syst_chauffage!$B$3:$B$27,D6449,syst_chauffage!$C$3:$C$27,E6449)</f>
        <v>2.4324955428598</v>
      </c>
      <c r="N6449" s="0" t="str">
        <f aca="false">A6449</f>
        <v>Enseignement Recherche</v>
      </c>
      <c r="O6449" s="0" t="str">
        <f aca="false">B6449</f>
        <v>Enseignement secondaire</v>
      </c>
      <c r="P6449" s="0" t="str">
        <f aca="false">C6449</f>
        <v>Internat LP</v>
      </c>
      <c r="Q6449" s="0" t="str">
        <f aca="false">D6449</f>
        <v>PAC</v>
      </c>
      <c r="R6449" s="0" t="str">
        <f aca="false">E6449</f>
        <v>Electricité</v>
      </c>
      <c r="S6449" s="0" t="str">
        <f aca="false">F6449</f>
        <v>0410480902</v>
      </c>
      <c r="T6449" s="0" t="str">
        <f aca="false">G6449</f>
        <v>4</v>
      </c>
      <c r="U6449" s="0" t="n">
        <f aca="false">L6449</f>
        <v>2.4324955428598</v>
      </c>
      <c r="V6449" s="0" t="n">
        <f aca="false">K6449</f>
        <v>30.5441394597725</v>
      </c>
      <c r="W6449" s="0" t="n">
        <f aca="false">J6449</f>
        <v>603</v>
      </c>
    </row>
    <row r="6450" customFormat="false" ht="12.8" hidden="false" customHeight="false" outlineLevel="0" collapsed="false">
      <c r="A6450" s="0" t="s">
        <v>75</v>
      </c>
      <c r="B6450" s="0" t="s">
        <v>942</v>
      </c>
      <c r="C6450" s="0" t="s">
        <v>1021</v>
      </c>
      <c r="D6450" s="0" t="s">
        <v>51</v>
      </c>
      <c r="E6450" s="0" t="s">
        <v>57</v>
      </c>
      <c r="F6450" s="0" t="s">
        <v>1028</v>
      </c>
      <c r="G6450" s="0" t="s">
        <v>1612</v>
      </c>
      <c r="H6450" s="0" t="n">
        <v>1.05860239948568</v>
      </c>
      <c r="I6450" s="0" t="n">
        <v>22.0829057376664</v>
      </c>
      <c r="J6450" s="0" t="n">
        <v>0</v>
      </c>
      <c r="K6450" s="0" t="n">
        <f aca="false">I6450*SUMIFS(syst_chauffage!$H$3:$H$27,syst_chauffage!$B$3:$B$27,D6450,syst_chauffage!$C$3:$C$27,E6450)</f>
        <v>46.7904499591001</v>
      </c>
      <c r="L6450" s="12" t="n">
        <f aca="false">H6450*SUMIFS(syst_chauffage!$K$3:$K$27,syst_chauffage!$B$3:$B$27,D6450,syst_chauffage!$C$3:$C$27,E6450)</f>
        <v>1.05860239948568</v>
      </c>
      <c r="N6450" s="0" t="str">
        <f aca="false">A6450</f>
        <v>Enseignement Recherche</v>
      </c>
      <c r="O6450" s="0" t="str">
        <f aca="false">B6450</f>
        <v>Enseignement secondaire</v>
      </c>
      <c r="P6450" s="0" t="str">
        <f aca="false">C6450</f>
        <v>Internat LP</v>
      </c>
      <c r="Q6450" s="0" t="str">
        <f aca="false">D6450</f>
        <v>Autre système centralisé performant</v>
      </c>
      <c r="R6450" s="0" t="str">
        <f aca="false">E6450</f>
        <v>Autres</v>
      </c>
      <c r="S6450" s="0" t="str">
        <f aca="false">F6450</f>
        <v>0410482101</v>
      </c>
      <c r="T6450" s="0" t="str">
        <f aca="false">G6450</f>
        <v>4</v>
      </c>
      <c r="U6450" s="0" t="n">
        <f aca="false">L6450</f>
        <v>1.05860239948568</v>
      </c>
      <c r="V6450" s="0" t="n">
        <f aca="false">K6450</f>
        <v>46.7904499591001</v>
      </c>
      <c r="W6450" s="0" t="n">
        <f aca="false">J6450</f>
        <v>0</v>
      </c>
    </row>
    <row r="6451" customFormat="false" ht="12.8" hidden="false" customHeight="false" outlineLevel="0" collapsed="false">
      <c r="A6451" s="0" t="s">
        <v>75</v>
      </c>
      <c r="B6451" s="0" t="s">
        <v>942</v>
      </c>
      <c r="C6451" s="0" t="s">
        <v>1021</v>
      </c>
      <c r="D6451" s="0" t="s">
        <v>51</v>
      </c>
      <c r="E6451" s="0" t="s">
        <v>58</v>
      </c>
      <c r="F6451" s="0" t="s">
        <v>1029</v>
      </c>
      <c r="G6451" s="0" t="s">
        <v>1612</v>
      </c>
      <c r="H6451" s="0" t="n">
        <v>1.04294920521801</v>
      </c>
      <c r="I6451" s="0" t="n">
        <v>18.9872678926465</v>
      </c>
      <c r="J6451" s="0" t="n">
        <v>680</v>
      </c>
      <c r="K6451" s="0" t="n">
        <f aca="false">I6451*SUMIFS(syst_chauffage!$H$3:$H$27,syst_chauffage!$B$3:$B$27,D6451,syst_chauffage!$C$3:$C$27,E6451)</f>
        <v>40.5188203214075</v>
      </c>
      <c r="L6451" s="12" t="n">
        <f aca="false">H6451*SUMIFS(syst_chauffage!$K$3:$K$27,syst_chauffage!$B$3:$B$27,D6451,syst_chauffage!$C$3:$C$27,E6451)</f>
        <v>1.04294920521801</v>
      </c>
      <c r="N6451" s="0" t="str">
        <f aca="false">A6451</f>
        <v>Enseignement Recherche</v>
      </c>
      <c r="O6451" s="0" t="str">
        <f aca="false">B6451</f>
        <v>Enseignement secondaire</v>
      </c>
      <c r="P6451" s="0" t="str">
        <f aca="false">C6451</f>
        <v>Internat LP</v>
      </c>
      <c r="Q6451" s="0" t="str">
        <f aca="false">D6451</f>
        <v>Autre système centralisé performant</v>
      </c>
      <c r="R6451" s="0" t="str">
        <f aca="false">E6451</f>
        <v>Urbain</v>
      </c>
      <c r="S6451" s="0" t="str">
        <f aca="false">F6451</f>
        <v>0410482106</v>
      </c>
      <c r="T6451" s="0" t="str">
        <f aca="false">G6451</f>
        <v>4</v>
      </c>
      <c r="U6451" s="0" t="n">
        <f aca="false">L6451</f>
        <v>1.04294920521801</v>
      </c>
      <c r="V6451" s="0" t="n">
        <f aca="false">K6451</f>
        <v>40.5188203214075</v>
      </c>
      <c r="W6451" s="0" t="n">
        <f aca="false">J6451</f>
        <v>680</v>
      </c>
    </row>
    <row r="6452" customFormat="false" ht="12.8" hidden="false" customHeight="false" outlineLevel="0" collapsed="false">
      <c r="A6452" s="0" t="s">
        <v>75</v>
      </c>
      <c r="B6452" s="0" t="s">
        <v>942</v>
      </c>
      <c r="C6452" s="0" t="s">
        <v>1021</v>
      </c>
      <c r="D6452" s="0" t="s">
        <v>27</v>
      </c>
      <c r="E6452" s="0" t="s">
        <v>23</v>
      </c>
      <c r="F6452" s="0" t="s">
        <v>1030</v>
      </c>
      <c r="G6452" s="0" t="s">
        <v>1612</v>
      </c>
      <c r="H6452" s="0" t="n">
        <v>0.764145481638</v>
      </c>
      <c r="I6452" s="0" t="n">
        <v>8.14584073441247</v>
      </c>
      <c r="J6452" s="0" t="n">
        <v>608</v>
      </c>
      <c r="K6452" s="0" t="n">
        <f aca="false">I6452*SUMIFS(syst_chauffage!$H$3:$H$27,syst_chauffage!$B$3:$B$27,D6452,syst_chauffage!$C$3:$C$27,E6452)</f>
        <v>20.8892195772576</v>
      </c>
      <c r="L6452" s="12" t="n">
        <f aca="false">H6452*SUMIFS(syst_chauffage!$K$3:$K$27,syst_chauffage!$B$3:$B$27,D6452,syst_chauffage!$C$3:$C$27,E6452)</f>
        <v>0.764145481638</v>
      </c>
      <c r="N6452" s="0" t="str">
        <f aca="false">A6452</f>
        <v>Enseignement Recherche</v>
      </c>
      <c r="O6452" s="0" t="str">
        <f aca="false">B6452</f>
        <v>Enseignement secondaire</v>
      </c>
      <c r="P6452" s="0" t="str">
        <f aca="false">C6452</f>
        <v>Internat LP</v>
      </c>
      <c r="Q6452" s="0" t="str">
        <f aca="false">D6452</f>
        <v>Chaudière condensation fioul</v>
      </c>
      <c r="R6452" s="0" t="str">
        <f aca="false">E6452</f>
        <v>Fioul</v>
      </c>
      <c r="S6452" s="0" t="str">
        <f aca="false">F6452</f>
        <v>0410482303</v>
      </c>
      <c r="T6452" s="0" t="str">
        <f aca="false">G6452</f>
        <v>4</v>
      </c>
      <c r="U6452" s="0" t="n">
        <f aca="false">L6452</f>
        <v>0.764145481638</v>
      </c>
      <c r="V6452" s="0" t="n">
        <f aca="false">K6452</f>
        <v>20.8892195772576</v>
      </c>
      <c r="W6452" s="0" t="n">
        <f aca="false">J6452</f>
        <v>608</v>
      </c>
    </row>
    <row r="6453" customFormat="false" ht="12.8" hidden="false" customHeight="false" outlineLevel="0" collapsed="false">
      <c r="A6453" s="0" t="s">
        <v>75</v>
      </c>
      <c r="B6453" s="0" t="s">
        <v>942</v>
      </c>
      <c r="C6453" s="0" t="s">
        <v>1021</v>
      </c>
      <c r="D6453" s="0" t="s">
        <v>18</v>
      </c>
      <c r="E6453" s="0" t="s">
        <v>14</v>
      </c>
      <c r="F6453" s="0" t="s">
        <v>1031</v>
      </c>
      <c r="G6453" s="0" t="s">
        <v>1612</v>
      </c>
      <c r="H6453" s="0" t="n">
        <v>0.99141328420126</v>
      </c>
      <c r="I6453" s="0" t="n">
        <v>5.96768016664279</v>
      </c>
      <c r="J6453" s="0" t="n">
        <v>608</v>
      </c>
      <c r="K6453" s="0" t="n">
        <f aca="false">I6453*SUMIFS(syst_chauffage!$H$3:$H$27,syst_chauffage!$B$3:$B$27,D6453,syst_chauffage!$C$3:$C$27,E6453)</f>
        <v>16.2615042839985</v>
      </c>
      <c r="L6453" s="12" t="n">
        <f aca="false">H6453*SUMIFS(syst_chauffage!$K$3:$K$27,syst_chauffage!$B$3:$B$27,D6453,syst_chauffage!$C$3:$C$27,E6453)</f>
        <v>0.963105351958087</v>
      </c>
      <c r="N6453" s="0" t="str">
        <f aca="false">A6453</f>
        <v>Enseignement Recherche</v>
      </c>
      <c r="O6453" s="0" t="str">
        <f aca="false">B6453</f>
        <v>Enseignement secondaire</v>
      </c>
      <c r="P6453" s="0" t="str">
        <f aca="false">C6453</f>
        <v>Internat LP</v>
      </c>
      <c r="Q6453" s="0" t="str">
        <f aca="false">D6453</f>
        <v>Chaudière condensation gaz</v>
      </c>
      <c r="R6453" s="0" t="str">
        <f aca="false">E6453</f>
        <v>Gaz</v>
      </c>
      <c r="S6453" s="0" t="str">
        <f aca="false">F6453</f>
        <v>0410482404</v>
      </c>
      <c r="T6453" s="0" t="str">
        <f aca="false">G6453</f>
        <v>4</v>
      </c>
      <c r="U6453" s="0" t="n">
        <f aca="false">L6453</f>
        <v>0.963105351958087</v>
      </c>
      <c r="V6453" s="0" t="n">
        <f aca="false">K6453</f>
        <v>16.2615042839985</v>
      </c>
      <c r="W6453" s="0" t="n">
        <f aca="false">J6453</f>
        <v>608</v>
      </c>
    </row>
    <row r="6454" customFormat="false" ht="12.8" hidden="false" customHeight="false" outlineLevel="0" collapsed="false">
      <c r="A6454" s="0" t="s">
        <v>75</v>
      </c>
      <c r="B6454" s="0" t="s">
        <v>942</v>
      </c>
      <c r="C6454" s="0" t="s">
        <v>1021</v>
      </c>
      <c r="D6454" s="0" t="s">
        <v>32</v>
      </c>
      <c r="E6454" s="0" t="s">
        <v>30</v>
      </c>
      <c r="F6454" s="0" t="s">
        <v>1032</v>
      </c>
      <c r="G6454" s="0" t="s">
        <v>1612</v>
      </c>
      <c r="H6454" s="0" t="n">
        <v>1</v>
      </c>
      <c r="I6454" s="0" t="n">
        <v>12</v>
      </c>
      <c r="J6454" s="0" t="n">
        <v>0</v>
      </c>
      <c r="K6454" s="0" t="n">
        <f aca="false">I6454*SUMIFS(syst_chauffage!$H$3:$H$27,syst_chauffage!$B$3:$B$27,D6454,syst_chauffage!$C$3:$C$27,E6454)</f>
        <v>12</v>
      </c>
      <c r="L6454" s="12" t="n">
        <f aca="false">H6454*SUMIFS(syst_chauffage!$K$3:$K$27,syst_chauffage!$B$3:$B$27,D6454,syst_chauffage!$C$3:$C$27,E6454)</f>
        <v>1</v>
      </c>
      <c r="N6454" s="0" t="str">
        <f aca="false">A6454</f>
        <v>Enseignement Recherche</v>
      </c>
      <c r="O6454" s="0" t="str">
        <f aca="false">B6454</f>
        <v>Enseignement secondaire</v>
      </c>
      <c r="P6454" s="0" t="str">
        <f aca="false">C6454</f>
        <v>Internat LP</v>
      </c>
      <c r="Q6454" s="0" t="str">
        <f aca="false">D6454</f>
        <v>Electrique direct performant</v>
      </c>
      <c r="R6454" s="0" t="str">
        <f aca="false">E6454</f>
        <v>Electricité</v>
      </c>
      <c r="S6454" s="0" t="str">
        <f aca="false">F6454</f>
        <v>0410482602</v>
      </c>
      <c r="T6454" s="0" t="str">
        <f aca="false">G6454</f>
        <v>4</v>
      </c>
      <c r="U6454" s="0" t="n">
        <f aca="false">L6454</f>
        <v>1</v>
      </c>
      <c r="V6454" s="0" t="n">
        <f aca="false">K6454</f>
        <v>12</v>
      </c>
      <c r="W6454" s="0" t="n">
        <f aca="false">J6454</f>
        <v>0</v>
      </c>
    </row>
    <row r="6455" customFormat="false" ht="12.8" hidden="false" customHeight="false" outlineLevel="0" collapsed="false">
      <c r="A6455" s="0" t="s">
        <v>75</v>
      </c>
      <c r="B6455" s="0" t="s">
        <v>942</v>
      </c>
      <c r="C6455" s="0" t="s">
        <v>1021</v>
      </c>
      <c r="D6455" s="0" t="s">
        <v>38</v>
      </c>
      <c r="E6455" s="0" t="s">
        <v>30</v>
      </c>
      <c r="F6455" s="0" t="s">
        <v>1033</v>
      </c>
      <c r="G6455" s="0" t="s">
        <v>1612</v>
      </c>
      <c r="H6455" s="0" t="n">
        <v>3.34058232558139</v>
      </c>
      <c r="I6455" s="0" t="n">
        <v>58.7757125305134</v>
      </c>
      <c r="J6455" s="0" t="n">
        <v>648</v>
      </c>
      <c r="K6455" s="0" t="n">
        <f aca="false">I6455*SUMIFS(syst_chauffage!$H$3:$H$27,syst_chauffage!$B$3:$B$27,D6455,syst_chauffage!$C$3:$C$27,E6455)</f>
        <v>59.4101259332424</v>
      </c>
      <c r="L6455" s="12" t="n">
        <f aca="false">H6455*SUMIFS(syst_chauffage!$K$3:$K$27,syst_chauffage!$B$3:$B$27,D6455,syst_chauffage!$C$3:$C$27,E6455)</f>
        <v>2.98853732681761</v>
      </c>
      <c r="N6455" s="0" t="str">
        <f aca="false">A6455</f>
        <v>Enseignement Recherche</v>
      </c>
      <c r="O6455" s="0" t="str">
        <f aca="false">B6455</f>
        <v>Enseignement secondaire</v>
      </c>
      <c r="P6455" s="0" t="str">
        <f aca="false">C6455</f>
        <v>Internat LP</v>
      </c>
      <c r="Q6455" s="0" t="str">
        <f aca="false">D6455</f>
        <v>PAC performant</v>
      </c>
      <c r="R6455" s="0" t="str">
        <f aca="false">E6455</f>
        <v>Electricité</v>
      </c>
      <c r="S6455" s="0" t="str">
        <f aca="false">F6455</f>
        <v>0410482902</v>
      </c>
      <c r="T6455" s="0" t="str">
        <f aca="false">G6455</f>
        <v>4</v>
      </c>
      <c r="U6455" s="0" t="n">
        <f aca="false">L6455</f>
        <v>2.98853732681761</v>
      </c>
      <c r="V6455" s="0" t="n">
        <f aca="false">K6455</f>
        <v>59.4101259332424</v>
      </c>
      <c r="W6455" s="0" t="n">
        <f aca="false">J6455</f>
        <v>648</v>
      </c>
    </row>
    <row r="6456" customFormat="false" ht="12.8" hidden="false" customHeight="false" outlineLevel="0" collapsed="false">
      <c r="A6456" s="0" t="s">
        <v>75</v>
      </c>
      <c r="B6456" s="0" t="s">
        <v>942</v>
      </c>
      <c r="C6456" s="0" t="s">
        <v>1034</v>
      </c>
      <c r="D6456" s="0" t="s">
        <v>19</v>
      </c>
      <c r="E6456" s="0" t="s">
        <v>57</v>
      </c>
      <c r="F6456" s="0" t="s">
        <v>1035</v>
      </c>
      <c r="G6456" s="0" t="s">
        <v>1612</v>
      </c>
      <c r="H6456" s="0" t="n">
        <v>0.787098711901825</v>
      </c>
      <c r="I6456" s="0" t="n">
        <v>20.5926776613659</v>
      </c>
      <c r="J6456" s="0" t="n">
        <v>0</v>
      </c>
      <c r="K6456" s="0" t="n">
        <f aca="false">I6456*SUMIFS(syst_chauffage!$H$3:$H$27,syst_chauffage!$B$3:$B$27,D6456,syst_chauffage!$C$3:$C$27,E6456)</f>
        <v>28.6748232925906</v>
      </c>
      <c r="L6456" s="12" t="n">
        <f aca="false">H6456*SUMIFS(syst_chauffage!$K$3:$K$27,syst_chauffage!$B$3:$B$27,D6456,syst_chauffage!$C$3:$C$27,E6456)</f>
        <v>0.787098711901825</v>
      </c>
      <c r="N6456" s="0" t="str">
        <f aca="false">A6456</f>
        <v>Enseignement Recherche</v>
      </c>
      <c r="O6456" s="0" t="str">
        <f aca="false">B6456</f>
        <v>Enseignement secondaire</v>
      </c>
      <c r="P6456" s="0" t="str">
        <f aca="false">C6456</f>
        <v>Lycée d’enseignement général et technologique (LEGT)</v>
      </c>
      <c r="Q6456" s="0" t="str">
        <f aca="false">D6456</f>
        <v>Autre système centralisé</v>
      </c>
      <c r="R6456" s="0" t="str">
        <f aca="false">E6456</f>
        <v>Autres</v>
      </c>
      <c r="S6456" s="0" t="str">
        <f aca="false">F6456</f>
        <v>0410490101</v>
      </c>
      <c r="T6456" s="0" t="str">
        <f aca="false">G6456</f>
        <v>4</v>
      </c>
      <c r="U6456" s="0" t="n">
        <f aca="false">L6456</f>
        <v>0.787098711901825</v>
      </c>
      <c r="V6456" s="0" t="n">
        <f aca="false">K6456</f>
        <v>28.6748232925906</v>
      </c>
      <c r="W6456" s="0" t="n">
        <f aca="false">J6456</f>
        <v>0</v>
      </c>
    </row>
    <row r="6457" customFormat="false" ht="12.8" hidden="false" customHeight="false" outlineLevel="0" collapsed="false">
      <c r="A6457" s="0" t="s">
        <v>75</v>
      </c>
      <c r="B6457" s="0" t="s">
        <v>942</v>
      </c>
      <c r="C6457" s="0" t="s">
        <v>1034</v>
      </c>
      <c r="D6457" s="0" t="s">
        <v>19</v>
      </c>
      <c r="E6457" s="0" t="s">
        <v>58</v>
      </c>
      <c r="F6457" s="0" t="s">
        <v>1036</v>
      </c>
      <c r="G6457" s="0" t="s">
        <v>1612</v>
      </c>
      <c r="H6457" s="0" t="n">
        <v>0.854334330479235</v>
      </c>
      <c r="I6457" s="0" t="n">
        <v>20.3060236792542</v>
      </c>
      <c r="J6457" s="0" t="n">
        <v>680</v>
      </c>
      <c r="K6457" s="0" t="n">
        <f aca="false">I6457*SUMIFS(syst_chauffage!$H$3:$H$27,syst_chauffage!$B$3:$B$27,D6457,syst_chauffage!$C$3:$C$27,E6457)</f>
        <v>33.4023853285229</v>
      </c>
      <c r="L6457" s="12" t="n">
        <f aca="false">H6457*SUMIFS(syst_chauffage!$K$3:$K$27,syst_chauffage!$B$3:$B$27,D6457,syst_chauffage!$C$3:$C$27,E6457)</f>
        <v>0.854334330479235</v>
      </c>
      <c r="N6457" s="0" t="str">
        <f aca="false">A6457</f>
        <v>Enseignement Recherche</v>
      </c>
      <c r="O6457" s="0" t="str">
        <f aca="false">B6457</f>
        <v>Enseignement secondaire</v>
      </c>
      <c r="P6457" s="0" t="str">
        <f aca="false">C6457</f>
        <v>Lycée d’enseignement général et technologique (LEGT)</v>
      </c>
      <c r="Q6457" s="0" t="str">
        <f aca="false">D6457</f>
        <v>Autre système centralisé</v>
      </c>
      <c r="R6457" s="0" t="str">
        <f aca="false">E6457</f>
        <v>Urbain</v>
      </c>
      <c r="S6457" s="0" t="str">
        <f aca="false">F6457</f>
        <v>0410490106</v>
      </c>
      <c r="T6457" s="0" t="str">
        <f aca="false">G6457</f>
        <v>4</v>
      </c>
      <c r="U6457" s="0" t="n">
        <f aca="false">L6457</f>
        <v>0.854334330479235</v>
      </c>
      <c r="V6457" s="0" t="n">
        <f aca="false">K6457</f>
        <v>33.4023853285229</v>
      </c>
      <c r="W6457" s="0" t="n">
        <f aca="false">J6457</f>
        <v>680</v>
      </c>
    </row>
    <row r="6458" customFormat="false" ht="12.8" hidden="false" customHeight="false" outlineLevel="0" collapsed="false">
      <c r="A6458" s="0" t="s">
        <v>75</v>
      </c>
      <c r="B6458" s="0" t="s">
        <v>942</v>
      </c>
      <c r="C6458" s="0" t="s">
        <v>1034</v>
      </c>
      <c r="D6458" s="0" t="s">
        <v>22</v>
      </c>
      <c r="E6458" s="0" t="s">
        <v>23</v>
      </c>
      <c r="F6458" s="0" t="s">
        <v>1037</v>
      </c>
      <c r="G6458" s="0" t="s">
        <v>1612</v>
      </c>
      <c r="H6458" s="0" t="n">
        <v>0.739110043765106</v>
      </c>
      <c r="I6458" s="0" t="n">
        <v>7.95484840193708</v>
      </c>
      <c r="J6458" s="0" t="n">
        <v>0</v>
      </c>
      <c r="K6458" s="0" t="n">
        <f aca="false">I6458*SUMIFS(syst_chauffage!$H$3:$H$27,syst_chauffage!$B$3:$B$27,D6458,syst_chauffage!$C$3:$C$27,E6458)</f>
        <v>14.0086670853313</v>
      </c>
      <c r="L6458" s="12" t="n">
        <f aca="false">H6458*SUMIFS(syst_chauffage!$K$3:$K$27,syst_chauffage!$B$3:$B$27,D6458,syst_chauffage!$C$3:$C$27,E6458)</f>
        <v>0.739110043765106</v>
      </c>
      <c r="N6458" s="0" t="str">
        <f aca="false">A6458</f>
        <v>Enseignement Recherche</v>
      </c>
      <c r="O6458" s="0" t="str">
        <f aca="false">B6458</f>
        <v>Enseignement secondaire</v>
      </c>
      <c r="P6458" s="0" t="str">
        <f aca="false">C6458</f>
        <v>Lycée d’enseignement général et technologique (LEGT)</v>
      </c>
      <c r="Q6458" s="0" t="str">
        <f aca="false">D6458</f>
        <v>Chaudière fioul</v>
      </c>
      <c r="R6458" s="0" t="str">
        <f aca="false">E6458</f>
        <v>Fioul</v>
      </c>
      <c r="S6458" s="0" t="str">
        <f aca="false">F6458</f>
        <v>0410490303</v>
      </c>
      <c r="T6458" s="0" t="str">
        <f aca="false">G6458</f>
        <v>4</v>
      </c>
      <c r="U6458" s="0" t="n">
        <f aca="false">L6458</f>
        <v>0.739110043765106</v>
      </c>
      <c r="V6458" s="0" t="n">
        <f aca="false">K6458</f>
        <v>14.0086670853313</v>
      </c>
      <c r="W6458" s="0" t="n">
        <f aca="false">J6458</f>
        <v>0</v>
      </c>
    </row>
    <row r="6459" customFormat="false" ht="12.8" hidden="false" customHeight="false" outlineLevel="0" collapsed="false">
      <c r="A6459" s="0" t="s">
        <v>75</v>
      </c>
      <c r="B6459" s="0" t="s">
        <v>942</v>
      </c>
      <c r="C6459" s="0" t="s">
        <v>1034</v>
      </c>
      <c r="D6459" s="0" t="s">
        <v>13</v>
      </c>
      <c r="E6459" s="0" t="s">
        <v>14</v>
      </c>
      <c r="F6459" s="0" t="s">
        <v>1038</v>
      </c>
      <c r="G6459" s="0" t="s">
        <v>1612</v>
      </c>
      <c r="H6459" s="0" t="n">
        <v>0.877546731872816</v>
      </c>
      <c r="I6459" s="0" t="n">
        <v>5.9625960117361</v>
      </c>
      <c r="J6459" s="0" t="n">
        <v>196</v>
      </c>
      <c r="K6459" s="0" t="n">
        <f aca="false">I6459*SUMIFS(syst_chauffage!$H$3:$H$27,syst_chauffage!$B$3:$B$27,D6459,syst_chauffage!$C$3:$C$27,E6459)</f>
        <v>12.0420096357888</v>
      </c>
      <c r="L6459" s="12" t="n">
        <f aca="false">H6459*SUMIFS(syst_chauffage!$K$3:$K$27,syst_chauffage!$B$3:$B$27,D6459,syst_chauffage!$C$3:$C$27,E6459)</f>
        <v>0.877546731872816</v>
      </c>
      <c r="N6459" s="0" t="str">
        <f aca="false">A6459</f>
        <v>Enseignement Recherche</v>
      </c>
      <c r="O6459" s="0" t="str">
        <f aca="false">B6459</f>
        <v>Enseignement secondaire</v>
      </c>
      <c r="P6459" s="0" t="str">
        <f aca="false">C6459</f>
        <v>Lycée d’enseignement général et technologique (LEGT)</v>
      </c>
      <c r="Q6459" s="0" t="str">
        <f aca="false">D6459</f>
        <v>Chaudière gaz</v>
      </c>
      <c r="R6459" s="0" t="str">
        <f aca="false">E6459</f>
        <v>Gaz</v>
      </c>
      <c r="S6459" s="0" t="str">
        <f aca="false">F6459</f>
        <v>0410490404</v>
      </c>
      <c r="T6459" s="0" t="str">
        <f aca="false">G6459</f>
        <v>4</v>
      </c>
      <c r="U6459" s="0" t="n">
        <f aca="false">L6459</f>
        <v>0.877546731872816</v>
      </c>
      <c r="V6459" s="0" t="n">
        <f aca="false">K6459</f>
        <v>12.0420096357888</v>
      </c>
      <c r="W6459" s="0" t="n">
        <f aca="false">J6459</f>
        <v>196</v>
      </c>
    </row>
    <row r="6460" customFormat="false" ht="12.8" hidden="false" customHeight="false" outlineLevel="0" collapsed="false">
      <c r="A6460" s="0" t="s">
        <v>75</v>
      </c>
      <c r="B6460" s="0" t="s">
        <v>942</v>
      </c>
      <c r="C6460" s="0" t="s">
        <v>1034</v>
      </c>
      <c r="D6460" s="0" t="s">
        <v>29</v>
      </c>
      <c r="E6460" s="0" t="s">
        <v>30</v>
      </c>
      <c r="F6460" s="0" t="s">
        <v>1039</v>
      </c>
      <c r="G6460" s="0" t="s">
        <v>1612</v>
      </c>
      <c r="H6460" s="0" t="n">
        <v>0.92</v>
      </c>
      <c r="I6460" s="0" t="n">
        <v>10.4</v>
      </c>
      <c r="J6460" s="0" t="n">
        <v>0</v>
      </c>
      <c r="K6460" s="0" t="n">
        <f aca="false">I6460*SUMIFS(syst_chauffage!$H$3:$H$27,syst_chauffage!$B$3:$B$27,D6460,syst_chauffage!$C$3:$C$27,E6460)</f>
        <v>3</v>
      </c>
      <c r="L6460" s="12" t="n">
        <f aca="false">H6460*SUMIFS(syst_chauffage!$K$3:$K$27,syst_chauffage!$B$3:$B$27,D6460,syst_chauffage!$C$3:$C$27,E6460)</f>
        <v>0.92</v>
      </c>
      <c r="N6460" s="0" t="str">
        <f aca="false">A6460</f>
        <v>Enseignement Recherche</v>
      </c>
      <c r="O6460" s="0" t="str">
        <f aca="false">B6460</f>
        <v>Enseignement secondaire</v>
      </c>
      <c r="P6460" s="0" t="str">
        <f aca="false">C6460</f>
        <v>Lycée d’enseignement général et technologique (LEGT)</v>
      </c>
      <c r="Q6460" s="0" t="str">
        <f aca="false">D6460</f>
        <v>Electrique direct</v>
      </c>
      <c r="R6460" s="0" t="str">
        <f aca="false">E6460</f>
        <v>Electricité</v>
      </c>
      <c r="S6460" s="0" t="str">
        <f aca="false">F6460</f>
        <v>0410490602</v>
      </c>
      <c r="T6460" s="0" t="str">
        <f aca="false">G6460</f>
        <v>4</v>
      </c>
      <c r="U6460" s="0" t="n">
        <f aca="false">L6460</f>
        <v>0.92</v>
      </c>
      <c r="V6460" s="0" t="n">
        <f aca="false">K6460</f>
        <v>3</v>
      </c>
      <c r="W6460" s="0" t="n">
        <f aca="false">J6460</f>
        <v>0</v>
      </c>
    </row>
    <row r="6461" customFormat="false" ht="12.8" hidden="false" customHeight="false" outlineLevel="0" collapsed="false">
      <c r="A6461" s="0" t="s">
        <v>75</v>
      </c>
      <c r="B6461" s="0" t="s">
        <v>942</v>
      </c>
      <c r="C6461" s="0" t="s">
        <v>1034</v>
      </c>
      <c r="D6461" s="0" t="s">
        <v>36</v>
      </c>
      <c r="E6461" s="0" t="s">
        <v>30</v>
      </c>
      <c r="F6461" s="0" t="s">
        <v>1040</v>
      </c>
      <c r="G6461" s="0" t="s">
        <v>1612</v>
      </c>
      <c r="H6461" s="0" t="n">
        <v>2.89517134883721</v>
      </c>
      <c r="I6461" s="0" t="n">
        <v>52.2022939581889</v>
      </c>
      <c r="J6461" s="0" t="n">
        <v>522</v>
      </c>
      <c r="K6461" s="0" t="n">
        <f aca="false">I6461*SUMIFS(syst_chauffage!$H$3:$H$27,syst_chauffage!$B$3:$B$27,D6461,syst_chauffage!$C$3:$C$27,E6461)</f>
        <v>32.2953721247488</v>
      </c>
      <c r="L6461" s="12" t="n">
        <f aca="false">H6461*SUMIFS(syst_chauffage!$K$3:$K$27,syst_chauffage!$B$3:$B$27,D6461,syst_chauffage!$C$3:$C$27,E6461)</f>
        <v>2.4324955428598</v>
      </c>
      <c r="N6461" s="0" t="str">
        <f aca="false">A6461</f>
        <v>Enseignement Recherche</v>
      </c>
      <c r="O6461" s="0" t="str">
        <f aca="false">B6461</f>
        <v>Enseignement secondaire</v>
      </c>
      <c r="P6461" s="0" t="str">
        <f aca="false">C6461</f>
        <v>Lycée d’enseignement général et technologique (LEGT)</v>
      </c>
      <c r="Q6461" s="0" t="str">
        <f aca="false">D6461</f>
        <v>PAC</v>
      </c>
      <c r="R6461" s="0" t="str">
        <f aca="false">E6461</f>
        <v>Electricité</v>
      </c>
      <c r="S6461" s="0" t="str">
        <f aca="false">F6461</f>
        <v>0410490902</v>
      </c>
      <c r="T6461" s="0" t="str">
        <f aca="false">G6461</f>
        <v>4</v>
      </c>
      <c r="U6461" s="0" t="n">
        <f aca="false">L6461</f>
        <v>2.4324955428598</v>
      </c>
      <c r="V6461" s="0" t="n">
        <f aca="false">K6461</f>
        <v>32.2953721247488</v>
      </c>
      <c r="W6461" s="0" t="n">
        <f aca="false">J6461</f>
        <v>522</v>
      </c>
    </row>
    <row r="6462" customFormat="false" ht="12.8" hidden="false" customHeight="false" outlineLevel="0" collapsed="false">
      <c r="A6462" s="0" t="s">
        <v>75</v>
      </c>
      <c r="B6462" s="0" t="s">
        <v>942</v>
      </c>
      <c r="C6462" s="0" t="s">
        <v>1034</v>
      </c>
      <c r="D6462" s="0" t="s">
        <v>51</v>
      </c>
      <c r="E6462" s="0" t="s">
        <v>57</v>
      </c>
      <c r="F6462" s="0" t="s">
        <v>1041</v>
      </c>
      <c r="G6462" s="0" t="s">
        <v>1612</v>
      </c>
      <c r="H6462" s="0" t="n">
        <v>0.908190821425183</v>
      </c>
      <c r="I6462" s="0" t="n">
        <v>24.515092454007</v>
      </c>
      <c r="J6462" s="0" t="n">
        <v>0</v>
      </c>
      <c r="K6462" s="0" t="n">
        <f aca="false">I6462*SUMIFS(syst_chauffage!$H$3:$H$27,syst_chauffage!$B$3:$B$27,D6462,syst_chauffage!$C$3:$C$27,E6462)</f>
        <v>51.943898159896</v>
      </c>
      <c r="L6462" s="12" t="n">
        <f aca="false">H6462*SUMIFS(syst_chauffage!$K$3:$K$27,syst_chauffage!$B$3:$B$27,D6462,syst_chauffage!$C$3:$C$27,E6462)</f>
        <v>0.908190821425183</v>
      </c>
      <c r="N6462" s="0" t="str">
        <f aca="false">A6462</f>
        <v>Enseignement Recherche</v>
      </c>
      <c r="O6462" s="0" t="str">
        <f aca="false">B6462</f>
        <v>Enseignement secondaire</v>
      </c>
      <c r="P6462" s="0" t="str">
        <f aca="false">C6462</f>
        <v>Lycée d’enseignement général et technologique (LEGT)</v>
      </c>
      <c r="Q6462" s="0" t="str">
        <f aca="false">D6462</f>
        <v>Autre système centralisé performant</v>
      </c>
      <c r="R6462" s="0" t="str">
        <f aca="false">E6462</f>
        <v>Autres</v>
      </c>
      <c r="S6462" s="0" t="str">
        <f aca="false">F6462</f>
        <v>0410492101</v>
      </c>
      <c r="T6462" s="0" t="str">
        <f aca="false">G6462</f>
        <v>4</v>
      </c>
      <c r="U6462" s="0" t="n">
        <f aca="false">L6462</f>
        <v>0.908190821425183</v>
      </c>
      <c r="V6462" s="0" t="n">
        <f aca="false">K6462</f>
        <v>51.943898159896</v>
      </c>
      <c r="W6462" s="0" t="n">
        <f aca="false">J6462</f>
        <v>0</v>
      </c>
    </row>
    <row r="6463" customFormat="false" ht="12.8" hidden="false" customHeight="false" outlineLevel="0" collapsed="false">
      <c r="A6463" s="0" t="s">
        <v>75</v>
      </c>
      <c r="B6463" s="0" t="s">
        <v>942</v>
      </c>
      <c r="C6463" s="0" t="s">
        <v>1034</v>
      </c>
      <c r="D6463" s="0" t="s">
        <v>51</v>
      </c>
      <c r="E6463" s="0" t="s">
        <v>58</v>
      </c>
      <c r="F6463" s="0" t="s">
        <v>1042</v>
      </c>
      <c r="G6463" s="0" t="s">
        <v>1612</v>
      </c>
      <c r="H6463" s="0" t="n">
        <v>0.985770381322194</v>
      </c>
      <c r="I6463" s="0" t="n">
        <v>24.1738377133979</v>
      </c>
      <c r="J6463" s="0" t="n">
        <v>680</v>
      </c>
      <c r="K6463" s="0" t="n">
        <f aca="false">I6463*SUMIFS(syst_chauffage!$H$3:$H$27,syst_chauffage!$B$3:$B$27,D6463,syst_chauffage!$C$3:$C$27,E6463)</f>
        <v>51.5869577616998</v>
      </c>
      <c r="L6463" s="12" t="n">
        <f aca="false">H6463*SUMIFS(syst_chauffage!$K$3:$K$27,syst_chauffage!$B$3:$B$27,D6463,syst_chauffage!$C$3:$C$27,E6463)</f>
        <v>0.985770381322194</v>
      </c>
      <c r="N6463" s="0" t="str">
        <f aca="false">A6463</f>
        <v>Enseignement Recherche</v>
      </c>
      <c r="O6463" s="0" t="str">
        <f aca="false">B6463</f>
        <v>Enseignement secondaire</v>
      </c>
      <c r="P6463" s="0" t="str">
        <f aca="false">C6463</f>
        <v>Lycée d’enseignement général et technologique (LEGT)</v>
      </c>
      <c r="Q6463" s="0" t="str">
        <f aca="false">D6463</f>
        <v>Autre système centralisé performant</v>
      </c>
      <c r="R6463" s="0" t="str">
        <f aca="false">E6463</f>
        <v>Urbain</v>
      </c>
      <c r="S6463" s="0" t="str">
        <f aca="false">F6463</f>
        <v>0410492106</v>
      </c>
      <c r="T6463" s="0" t="str">
        <f aca="false">G6463</f>
        <v>4</v>
      </c>
      <c r="U6463" s="0" t="n">
        <f aca="false">L6463</f>
        <v>0.985770381322194</v>
      </c>
      <c r="V6463" s="0" t="n">
        <f aca="false">K6463</f>
        <v>51.5869577616998</v>
      </c>
      <c r="W6463" s="0" t="n">
        <f aca="false">J6463</f>
        <v>680</v>
      </c>
    </row>
    <row r="6464" customFormat="false" ht="12.8" hidden="false" customHeight="false" outlineLevel="0" collapsed="false">
      <c r="A6464" s="0" t="s">
        <v>75</v>
      </c>
      <c r="B6464" s="0" t="s">
        <v>942</v>
      </c>
      <c r="C6464" s="0" t="s">
        <v>1034</v>
      </c>
      <c r="D6464" s="0" t="s">
        <v>27</v>
      </c>
      <c r="E6464" s="0" t="s">
        <v>23</v>
      </c>
      <c r="F6464" s="0" t="s">
        <v>1043</v>
      </c>
      <c r="G6464" s="0" t="s">
        <v>1612</v>
      </c>
      <c r="H6464" s="0" t="n">
        <v>0.764300861871125</v>
      </c>
      <c r="I6464" s="0" t="n">
        <v>9.47005762135366</v>
      </c>
      <c r="J6464" s="0" t="n">
        <v>441</v>
      </c>
      <c r="K6464" s="0" t="n">
        <f aca="false">I6464*SUMIFS(syst_chauffage!$H$3:$H$27,syst_chauffage!$B$3:$B$27,D6464,syst_chauffage!$C$3:$C$27,E6464)</f>
        <v>24.2850455234204</v>
      </c>
      <c r="L6464" s="12" t="n">
        <f aca="false">H6464*SUMIFS(syst_chauffage!$K$3:$K$27,syst_chauffage!$B$3:$B$27,D6464,syst_chauffage!$C$3:$C$27,E6464)</f>
        <v>0.764300861871125</v>
      </c>
      <c r="N6464" s="0" t="str">
        <f aca="false">A6464</f>
        <v>Enseignement Recherche</v>
      </c>
      <c r="O6464" s="0" t="str">
        <f aca="false">B6464</f>
        <v>Enseignement secondaire</v>
      </c>
      <c r="P6464" s="0" t="str">
        <f aca="false">C6464</f>
        <v>Lycée d’enseignement général et technologique (LEGT)</v>
      </c>
      <c r="Q6464" s="0" t="str">
        <f aca="false">D6464</f>
        <v>Chaudière condensation fioul</v>
      </c>
      <c r="R6464" s="0" t="str">
        <f aca="false">E6464</f>
        <v>Fioul</v>
      </c>
      <c r="S6464" s="0" t="str">
        <f aca="false">F6464</f>
        <v>0410492303</v>
      </c>
      <c r="T6464" s="0" t="str">
        <f aca="false">G6464</f>
        <v>4</v>
      </c>
      <c r="U6464" s="0" t="n">
        <f aca="false">L6464</f>
        <v>0.764300861871125</v>
      </c>
      <c r="V6464" s="0" t="n">
        <f aca="false">K6464</f>
        <v>24.2850455234204</v>
      </c>
      <c r="W6464" s="0" t="n">
        <f aca="false">J6464</f>
        <v>441</v>
      </c>
    </row>
    <row r="6465" customFormat="false" ht="12.8" hidden="false" customHeight="false" outlineLevel="0" collapsed="false">
      <c r="A6465" s="0" t="s">
        <v>75</v>
      </c>
      <c r="B6465" s="0" t="s">
        <v>942</v>
      </c>
      <c r="C6465" s="0" t="s">
        <v>1034</v>
      </c>
      <c r="D6465" s="0" t="s">
        <v>18</v>
      </c>
      <c r="E6465" s="0" t="s">
        <v>14</v>
      </c>
      <c r="F6465" s="0" t="s">
        <v>1044</v>
      </c>
      <c r="G6465" s="0" t="s">
        <v>1612</v>
      </c>
      <c r="H6465" s="0" t="n">
        <v>0.990620621205464</v>
      </c>
      <c r="I6465" s="0" t="n">
        <v>7.09832858540011</v>
      </c>
      <c r="J6465" s="0" t="n">
        <v>441</v>
      </c>
      <c r="K6465" s="0" t="n">
        <f aca="false">I6465*SUMIFS(syst_chauffage!$H$3:$H$27,syst_chauffage!$B$3:$B$27,D6465,syst_chauffage!$C$3:$C$27,E6465)</f>
        <v>19.3424408610104</v>
      </c>
      <c r="L6465" s="12" t="n">
        <f aca="false">H6465*SUMIFS(syst_chauffage!$K$3:$K$27,syst_chauffage!$B$3:$B$27,D6465,syst_chauffage!$C$3:$C$27,E6465)</f>
        <v>0.96233532195575</v>
      </c>
      <c r="N6465" s="0" t="str">
        <f aca="false">A6465</f>
        <v>Enseignement Recherche</v>
      </c>
      <c r="O6465" s="0" t="str">
        <f aca="false">B6465</f>
        <v>Enseignement secondaire</v>
      </c>
      <c r="P6465" s="0" t="str">
        <f aca="false">C6465</f>
        <v>Lycée d’enseignement général et technologique (LEGT)</v>
      </c>
      <c r="Q6465" s="0" t="str">
        <f aca="false">D6465</f>
        <v>Chaudière condensation gaz</v>
      </c>
      <c r="R6465" s="0" t="str">
        <f aca="false">E6465</f>
        <v>Gaz</v>
      </c>
      <c r="S6465" s="0" t="str">
        <f aca="false">F6465</f>
        <v>0410492404</v>
      </c>
      <c r="T6465" s="0" t="str">
        <f aca="false">G6465</f>
        <v>4</v>
      </c>
      <c r="U6465" s="0" t="n">
        <f aca="false">L6465</f>
        <v>0.96233532195575</v>
      </c>
      <c r="V6465" s="0" t="n">
        <f aca="false">K6465</f>
        <v>19.3424408610104</v>
      </c>
      <c r="W6465" s="0" t="n">
        <f aca="false">J6465</f>
        <v>441</v>
      </c>
    </row>
    <row r="6466" customFormat="false" ht="12.8" hidden="false" customHeight="false" outlineLevel="0" collapsed="false">
      <c r="A6466" s="0" t="s">
        <v>75</v>
      </c>
      <c r="B6466" s="0" t="s">
        <v>942</v>
      </c>
      <c r="C6466" s="0" t="s">
        <v>1034</v>
      </c>
      <c r="D6466" s="0" t="s">
        <v>32</v>
      </c>
      <c r="E6466" s="0" t="s">
        <v>30</v>
      </c>
      <c r="F6466" s="0" t="s">
        <v>1045</v>
      </c>
      <c r="G6466" s="0" t="s">
        <v>1612</v>
      </c>
      <c r="H6466" s="0" t="n">
        <v>1</v>
      </c>
      <c r="I6466" s="0" t="n">
        <v>12</v>
      </c>
      <c r="J6466" s="0" t="n">
        <v>0</v>
      </c>
      <c r="K6466" s="0" t="n">
        <f aca="false">I6466*SUMIFS(syst_chauffage!$H$3:$H$27,syst_chauffage!$B$3:$B$27,D6466,syst_chauffage!$C$3:$C$27,E6466)</f>
        <v>12</v>
      </c>
      <c r="L6466" s="12" t="n">
        <f aca="false">H6466*SUMIFS(syst_chauffage!$K$3:$K$27,syst_chauffage!$B$3:$B$27,D6466,syst_chauffage!$C$3:$C$27,E6466)</f>
        <v>1</v>
      </c>
      <c r="N6466" s="0" t="str">
        <f aca="false">A6466</f>
        <v>Enseignement Recherche</v>
      </c>
      <c r="O6466" s="0" t="str">
        <f aca="false">B6466</f>
        <v>Enseignement secondaire</v>
      </c>
      <c r="P6466" s="0" t="str">
        <f aca="false">C6466</f>
        <v>Lycée d’enseignement général et technologique (LEGT)</v>
      </c>
      <c r="Q6466" s="0" t="str">
        <f aca="false">D6466</f>
        <v>Electrique direct performant</v>
      </c>
      <c r="R6466" s="0" t="str">
        <f aca="false">E6466</f>
        <v>Electricité</v>
      </c>
      <c r="S6466" s="0" t="str">
        <f aca="false">F6466</f>
        <v>0410492602</v>
      </c>
      <c r="T6466" s="0" t="str">
        <f aca="false">G6466</f>
        <v>4</v>
      </c>
      <c r="U6466" s="0" t="n">
        <f aca="false">L6466</f>
        <v>1</v>
      </c>
      <c r="V6466" s="0" t="n">
        <f aca="false">K6466</f>
        <v>12</v>
      </c>
      <c r="W6466" s="0" t="n">
        <f aca="false">J6466</f>
        <v>0</v>
      </c>
    </row>
    <row r="6467" customFormat="false" ht="12.8" hidden="false" customHeight="false" outlineLevel="0" collapsed="false">
      <c r="A6467" s="0" t="s">
        <v>75</v>
      </c>
      <c r="B6467" s="0" t="s">
        <v>942</v>
      </c>
      <c r="C6467" s="0" t="s">
        <v>1034</v>
      </c>
      <c r="D6467" s="0" t="s">
        <v>38</v>
      </c>
      <c r="E6467" s="0" t="s">
        <v>30</v>
      </c>
      <c r="F6467" s="0" t="s">
        <v>1046</v>
      </c>
      <c r="G6467" s="0" t="s">
        <v>1612</v>
      </c>
      <c r="H6467" s="0" t="n">
        <v>3.34058232558139</v>
      </c>
      <c r="I6467" s="0" t="n">
        <v>62.145588045463</v>
      </c>
      <c r="J6467" s="0" t="n">
        <v>567</v>
      </c>
      <c r="K6467" s="0" t="n">
        <f aca="false">I6467*SUMIFS(syst_chauffage!$H$3:$H$27,syst_chauffage!$B$3:$B$27,D6467,syst_chauffage!$C$3:$C$27,E6467)</f>
        <v>62.8163752172229</v>
      </c>
      <c r="L6467" s="12" t="n">
        <f aca="false">H6467*SUMIFS(syst_chauffage!$K$3:$K$27,syst_chauffage!$B$3:$B$27,D6467,syst_chauffage!$C$3:$C$27,E6467)</f>
        <v>2.98853732681761</v>
      </c>
      <c r="N6467" s="0" t="str">
        <f aca="false">A6467</f>
        <v>Enseignement Recherche</v>
      </c>
      <c r="O6467" s="0" t="str">
        <f aca="false">B6467</f>
        <v>Enseignement secondaire</v>
      </c>
      <c r="P6467" s="0" t="str">
        <f aca="false">C6467</f>
        <v>Lycée d’enseignement général et technologique (LEGT)</v>
      </c>
      <c r="Q6467" s="0" t="str">
        <f aca="false">D6467</f>
        <v>PAC performant</v>
      </c>
      <c r="R6467" s="0" t="str">
        <f aca="false">E6467</f>
        <v>Electricité</v>
      </c>
      <c r="S6467" s="0" t="str">
        <f aca="false">F6467</f>
        <v>0410492902</v>
      </c>
      <c r="T6467" s="0" t="str">
        <f aca="false">G6467</f>
        <v>4</v>
      </c>
      <c r="U6467" s="0" t="n">
        <f aca="false">L6467</f>
        <v>2.98853732681761</v>
      </c>
      <c r="V6467" s="0" t="n">
        <f aca="false">K6467</f>
        <v>62.8163752172229</v>
      </c>
      <c r="W6467" s="0" t="n">
        <f aca="false">J6467</f>
        <v>567</v>
      </c>
    </row>
    <row r="6468" customFormat="false" ht="12.8" hidden="false" customHeight="false" outlineLevel="0" collapsed="false">
      <c r="A6468" s="0" t="s">
        <v>75</v>
      </c>
      <c r="B6468" s="0" t="s">
        <v>942</v>
      </c>
      <c r="C6468" s="0" t="s">
        <v>1047</v>
      </c>
      <c r="D6468" s="0" t="s">
        <v>19</v>
      </c>
      <c r="E6468" s="0" t="s">
        <v>57</v>
      </c>
      <c r="F6468" s="0" t="s">
        <v>1048</v>
      </c>
      <c r="G6468" s="0" t="s">
        <v>1612</v>
      </c>
      <c r="H6468" s="0" t="n">
        <v>0.803760055669989</v>
      </c>
      <c r="I6468" s="0" t="n">
        <v>19.28980053911</v>
      </c>
      <c r="J6468" s="0" t="n">
        <v>0</v>
      </c>
      <c r="K6468" s="0" t="n">
        <f aca="false">I6468*SUMIFS(syst_chauffage!$H$3:$H$27,syst_chauffage!$B$3:$B$27,D6468,syst_chauffage!$C$3:$C$27,E6468)</f>
        <v>26.8605972911445</v>
      </c>
      <c r="L6468" s="12" t="n">
        <f aca="false">H6468*SUMIFS(syst_chauffage!$K$3:$K$27,syst_chauffage!$B$3:$B$27,D6468,syst_chauffage!$C$3:$C$27,E6468)</f>
        <v>0.803760055669989</v>
      </c>
      <c r="N6468" s="0" t="str">
        <f aca="false">A6468</f>
        <v>Enseignement Recherche</v>
      </c>
      <c r="O6468" s="0" t="str">
        <f aca="false">B6468</f>
        <v>Enseignement secondaire</v>
      </c>
      <c r="P6468" s="0" t="str">
        <f aca="false">C6468</f>
        <v>Lycée professionnel (LP)</v>
      </c>
      <c r="Q6468" s="0" t="str">
        <f aca="false">D6468</f>
        <v>Autre système centralisé</v>
      </c>
      <c r="R6468" s="0" t="str">
        <f aca="false">E6468</f>
        <v>Autres</v>
      </c>
      <c r="S6468" s="0" t="str">
        <f aca="false">F6468</f>
        <v>0410500101</v>
      </c>
      <c r="T6468" s="0" t="str">
        <f aca="false">G6468</f>
        <v>4</v>
      </c>
      <c r="U6468" s="0" t="n">
        <f aca="false">L6468</f>
        <v>0.803760055669989</v>
      </c>
      <c r="V6468" s="0" t="n">
        <f aca="false">K6468</f>
        <v>26.8605972911445</v>
      </c>
      <c r="W6468" s="0" t="n">
        <f aca="false">J6468</f>
        <v>0</v>
      </c>
    </row>
    <row r="6469" customFormat="false" ht="12.8" hidden="false" customHeight="false" outlineLevel="0" collapsed="false">
      <c r="A6469" s="0" t="s">
        <v>75</v>
      </c>
      <c r="B6469" s="0" t="s">
        <v>942</v>
      </c>
      <c r="C6469" s="0" t="s">
        <v>1047</v>
      </c>
      <c r="D6469" s="0" t="s">
        <v>19</v>
      </c>
      <c r="E6469" s="0" t="s">
        <v>58</v>
      </c>
      <c r="F6469" s="0" t="s">
        <v>1049</v>
      </c>
      <c r="G6469" s="0" t="s">
        <v>1612</v>
      </c>
      <c r="H6469" s="0" t="n">
        <v>0.834843869804583</v>
      </c>
      <c r="I6469" s="0" t="n">
        <v>19.0113557126195</v>
      </c>
      <c r="J6469" s="0" t="n">
        <v>680</v>
      </c>
      <c r="K6469" s="0" t="n">
        <f aca="false">I6469*SUMIFS(syst_chauffage!$H$3:$H$27,syst_chauffage!$B$3:$B$27,D6469,syst_chauffage!$C$3:$C$27,E6469)</f>
        <v>31.2727217874423</v>
      </c>
      <c r="L6469" s="12" t="n">
        <f aca="false">H6469*SUMIFS(syst_chauffage!$K$3:$K$27,syst_chauffage!$B$3:$B$27,D6469,syst_chauffage!$C$3:$C$27,E6469)</f>
        <v>0.834843869804583</v>
      </c>
      <c r="N6469" s="0" t="str">
        <f aca="false">A6469</f>
        <v>Enseignement Recherche</v>
      </c>
      <c r="O6469" s="0" t="str">
        <f aca="false">B6469</f>
        <v>Enseignement secondaire</v>
      </c>
      <c r="P6469" s="0" t="str">
        <f aca="false">C6469</f>
        <v>Lycée professionnel (LP)</v>
      </c>
      <c r="Q6469" s="0" t="str">
        <f aca="false">D6469</f>
        <v>Autre système centralisé</v>
      </c>
      <c r="R6469" s="0" t="str">
        <f aca="false">E6469</f>
        <v>Urbain</v>
      </c>
      <c r="S6469" s="0" t="str">
        <f aca="false">F6469</f>
        <v>0410500106</v>
      </c>
      <c r="T6469" s="0" t="str">
        <f aca="false">G6469</f>
        <v>4</v>
      </c>
      <c r="U6469" s="0" t="n">
        <f aca="false">L6469</f>
        <v>0.834843869804583</v>
      </c>
      <c r="V6469" s="0" t="n">
        <f aca="false">K6469</f>
        <v>31.2727217874423</v>
      </c>
      <c r="W6469" s="0" t="n">
        <f aca="false">J6469</f>
        <v>680</v>
      </c>
    </row>
    <row r="6470" customFormat="false" ht="12.8" hidden="false" customHeight="false" outlineLevel="0" collapsed="false">
      <c r="A6470" s="0" t="s">
        <v>75</v>
      </c>
      <c r="B6470" s="0" t="s">
        <v>942</v>
      </c>
      <c r="C6470" s="0" t="s">
        <v>1047</v>
      </c>
      <c r="D6470" s="0" t="s">
        <v>22</v>
      </c>
      <c r="E6470" s="0" t="s">
        <v>23</v>
      </c>
      <c r="F6470" s="0" t="s">
        <v>1050</v>
      </c>
      <c r="G6470" s="0" t="s">
        <v>1612</v>
      </c>
      <c r="H6470" s="0" t="n">
        <v>0.73909570290468</v>
      </c>
      <c r="I6470" s="0" t="n">
        <v>8.01483710810779</v>
      </c>
      <c r="J6470" s="0" t="n">
        <v>0</v>
      </c>
      <c r="K6470" s="0" t="n">
        <f aca="false">I6470*SUMIFS(syst_chauffage!$H$3:$H$27,syst_chauffage!$B$3:$B$27,D6470,syst_chauffage!$C$3:$C$27,E6470)</f>
        <v>14.1143085471372</v>
      </c>
      <c r="L6470" s="12" t="n">
        <f aca="false">H6470*SUMIFS(syst_chauffage!$K$3:$K$27,syst_chauffage!$B$3:$B$27,D6470,syst_chauffage!$C$3:$C$27,E6470)</f>
        <v>0.73909570290468</v>
      </c>
      <c r="N6470" s="0" t="str">
        <f aca="false">A6470</f>
        <v>Enseignement Recherche</v>
      </c>
      <c r="O6470" s="0" t="str">
        <f aca="false">B6470</f>
        <v>Enseignement secondaire</v>
      </c>
      <c r="P6470" s="0" t="str">
        <f aca="false">C6470</f>
        <v>Lycée professionnel (LP)</v>
      </c>
      <c r="Q6470" s="0" t="str">
        <f aca="false">D6470</f>
        <v>Chaudière fioul</v>
      </c>
      <c r="R6470" s="0" t="str">
        <f aca="false">E6470</f>
        <v>Fioul</v>
      </c>
      <c r="S6470" s="0" t="str">
        <f aca="false">F6470</f>
        <v>0410500303</v>
      </c>
      <c r="T6470" s="0" t="str">
        <f aca="false">G6470</f>
        <v>4</v>
      </c>
      <c r="U6470" s="0" t="n">
        <f aca="false">L6470</f>
        <v>0.73909570290468</v>
      </c>
      <c r="V6470" s="0" t="n">
        <f aca="false">K6470</f>
        <v>14.1143085471372</v>
      </c>
      <c r="W6470" s="0" t="n">
        <f aca="false">J6470</f>
        <v>0</v>
      </c>
    </row>
    <row r="6471" customFormat="false" ht="12.8" hidden="false" customHeight="false" outlineLevel="0" collapsed="false">
      <c r="A6471" s="0" t="s">
        <v>75</v>
      </c>
      <c r="B6471" s="0" t="s">
        <v>942</v>
      </c>
      <c r="C6471" s="0" t="s">
        <v>1047</v>
      </c>
      <c r="D6471" s="0" t="s">
        <v>13</v>
      </c>
      <c r="E6471" s="0" t="s">
        <v>14</v>
      </c>
      <c r="F6471" s="0" t="s">
        <v>1051</v>
      </c>
      <c r="G6471" s="0" t="s">
        <v>1612</v>
      </c>
      <c r="H6471" s="0" t="n">
        <v>0.877549820586025</v>
      </c>
      <c r="I6471" s="0" t="n">
        <v>5.90003695639564</v>
      </c>
      <c r="J6471" s="0" t="n">
        <v>196</v>
      </c>
      <c r="K6471" s="0" t="n">
        <f aca="false">I6471*SUMIFS(syst_chauffage!$H$3:$H$27,syst_chauffage!$B$3:$B$27,D6471,syst_chauffage!$C$3:$C$27,E6471)</f>
        <v>11.9156658845548</v>
      </c>
      <c r="L6471" s="12" t="n">
        <f aca="false">H6471*SUMIFS(syst_chauffage!$K$3:$K$27,syst_chauffage!$B$3:$B$27,D6471,syst_chauffage!$C$3:$C$27,E6471)</f>
        <v>0.877549820586025</v>
      </c>
      <c r="N6471" s="0" t="str">
        <f aca="false">A6471</f>
        <v>Enseignement Recherche</v>
      </c>
      <c r="O6471" s="0" t="str">
        <f aca="false">B6471</f>
        <v>Enseignement secondaire</v>
      </c>
      <c r="P6471" s="0" t="str">
        <f aca="false">C6471</f>
        <v>Lycée professionnel (LP)</v>
      </c>
      <c r="Q6471" s="0" t="str">
        <f aca="false">D6471</f>
        <v>Chaudière gaz</v>
      </c>
      <c r="R6471" s="0" t="str">
        <f aca="false">E6471</f>
        <v>Gaz</v>
      </c>
      <c r="S6471" s="0" t="str">
        <f aca="false">F6471</f>
        <v>0410500404</v>
      </c>
      <c r="T6471" s="0" t="str">
        <f aca="false">G6471</f>
        <v>4</v>
      </c>
      <c r="U6471" s="0" t="n">
        <f aca="false">L6471</f>
        <v>0.877549820586025</v>
      </c>
      <c r="V6471" s="0" t="n">
        <f aca="false">K6471</f>
        <v>11.9156658845548</v>
      </c>
      <c r="W6471" s="0" t="n">
        <f aca="false">J6471</f>
        <v>196</v>
      </c>
    </row>
    <row r="6472" customFormat="false" ht="12.8" hidden="false" customHeight="false" outlineLevel="0" collapsed="false">
      <c r="A6472" s="0" t="s">
        <v>75</v>
      </c>
      <c r="B6472" s="0" t="s">
        <v>942</v>
      </c>
      <c r="C6472" s="0" t="s">
        <v>1047</v>
      </c>
      <c r="D6472" s="0" t="s">
        <v>29</v>
      </c>
      <c r="E6472" s="0" t="s">
        <v>30</v>
      </c>
      <c r="F6472" s="0" t="s">
        <v>1052</v>
      </c>
      <c r="G6472" s="0" t="s">
        <v>1612</v>
      </c>
      <c r="H6472" s="0" t="n">
        <v>0.92</v>
      </c>
      <c r="I6472" s="0" t="n">
        <v>10.4</v>
      </c>
      <c r="J6472" s="0" t="n">
        <v>0</v>
      </c>
      <c r="K6472" s="0" t="n">
        <f aca="false">I6472*SUMIFS(syst_chauffage!$H$3:$H$27,syst_chauffage!$B$3:$B$27,D6472,syst_chauffage!$C$3:$C$27,E6472)</f>
        <v>3</v>
      </c>
      <c r="L6472" s="12" t="n">
        <f aca="false">H6472*SUMIFS(syst_chauffage!$K$3:$K$27,syst_chauffage!$B$3:$B$27,D6472,syst_chauffage!$C$3:$C$27,E6472)</f>
        <v>0.92</v>
      </c>
      <c r="N6472" s="0" t="str">
        <f aca="false">A6472</f>
        <v>Enseignement Recherche</v>
      </c>
      <c r="O6472" s="0" t="str">
        <f aca="false">B6472</f>
        <v>Enseignement secondaire</v>
      </c>
      <c r="P6472" s="0" t="str">
        <f aca="false">C6472</f>
        <v>Lycée professionnel (LP)</v>
      </c>
      <c r="Q6472" s="0" t="str">
        <f aca="false">D6472</f>
        <v>Electrique direct</v>
      </c>
      <c r="R6472" s="0" t="str">
        <f aca="false">E6472</f>
        <v>Electricité</v>
      </c>
      <c r="S6472" s="0" t="str">
        <f aca="false">F6472</f>
        <v>0410500602</v>
      </c>
      <c r="T6472" s="0" t="str">
        <f aca="false">G6472</f>
        <v>4</v>
      </c>
      <c r="U6472" s="0" t="n">
        <f aca="false">L6472</f>
        <v>0.92</v>
      </c>
      <c r="V6472" s="0" t="n">
        <f aca="false">K6472</f>
        <v>3</v>
      </c>
      <c r="W6472" s="0" t="n">
        <f aca="false">J6472</f>
        <v>0</v>
      </c>
    </row>
    <row r="6473" customFormat="false" ht="12.8" hidden="false" customHeight="false" outlineLevel="0" collapsed="false">
      <c r="A6473" s="0" t="s">
        <v>75</v>
      </c>
      <c r="B6473" s="0" t="s">
        <v>942</v>
      </c>
      <c r="C6473" s="0" t="s">
        <v>1047</v>
      </c>
      <c r="D6473" s="0" t="s">
        <v>36</v>
      </c>
      <c r="E6473" s="0" t="s">
        <v>30</v>
      </c>
      <c r="F6473" s="0" t="s">
        <v>1053</v>
      </c>
      <c r="G6473" s="0" t="s">
        <v>1612</v>
      </c>
      <c r="H6473" s="0" t="n">
        <v>2.89517134883721</v>
      </c>
      <c r="I6473" s="0" t="n">
        <v>53.353427972919</v>
      </c>
      <c r="J6473" s="0" t="n">
        <v>522</v>
      </c>
      <c r="K6473" s="0" t="n">
        <f aca="false">I6473*SUMIFS(syst_chauffage!$H$3:$H$27,syst_chauffage!$B$3:$B$27,D6473,syst_chauffage!$C$3:$C$27,E6473)</f>
        <v>33.0075305099903</v>
      </c>
      <c r="L6473" s="12" t="n">
        <f aca="false">H6473*SUMIFS(syst_chauffage!$K$3:$K$27,syst_chauffage!$B$3:$B$27,D6473,syst_chauffage!$C$3:$C$27,E6473)</f>
        <v>2.4324955428598</v>
      </c>
      <c r="N6473" s="0" t="str">
        <f aca="false">A6473</f>
        <v>Enseignement Recherche</v>
      </c>
      <c r="O6473" s="0" t="str">
        <f aca="false">B6473</f>
        <v>Enseignement secondaire</v>
      </c>
      <c r="P6473" s="0" t="str">
        <f aca="false">C6473</f>
        <v>Lycée professionnel (LP)</v>
      </c>
      <c r="Q6473" s="0" t="str">
        <f aca="false">D6473</f>
        <v>PAC</v>
      </c>
      <c r="R6473" s="0" t="str">
        <f aca="false">E6473</f>
        <v>Electricité</v>
      </c>
      <c r="S6473" s="0" t="str">
        <f aca="false">F6473</f>
        <v>0410500902</v>
      </c>
      <c r="T6473" s="0" t="str">
        <f aca="false">G6473</f>
        <v>4</v>
      </c>
      <c r="U6473" s="0" t="n">
        <f aca="false">L6473</f>
        <v>2.4324955428598</v>
      </c>
      <c r="V6473" s="0" t="n">
        <f aca="false">K6473</f>
        <v>33.0075305099903</v>
      </c>
      <c r="W6473" s="0" t="n">
        <f aca="false">J6473</f>
        <v>522</v>
      </c>
    </row>
    <row r="6474" customFormat="false" ht="12.8" hidden="false" customHeight="false" outlineLevel="0" collapsed="false">
      <c r="A6474" s="0" t="s">
        <v>75</v>
      </c>
      <c r="B6474" s="0" t="s">
        <v>942</v>
      </c>
      <c r="C6474" s="0" t="s">
        <v>1047</v>
      </c>
      <c r="D6474" s="0" t="s">
        <v>51</v>
      </c>
      <c r="E6474" s="0" t="s">
        <v>57</v>
      </c>
      <c r="F6474" s="0" t="s">
        <v>1054</v>
      </c>
      <c r="G6474" s="0" t="s">
        <v>1612</v>
      </c>
      <c r="H6474" s="0" t="n">
        <v>0.927415448849987</v>
      </c>
      <c r="I6474" s="0" t="n">
        <v>22.9640482608453</v>
      </c>
      <c r="J6474" s="0" t="n">
        <v>0</v>
      </c>
      <c r="K6474" s="0" t="n">
        <f aca="false">I6474*SUMIFS(syst_chauffage!$H$3:$H$27,syst_chauffage!$B$3:$B$27,D6474,syst_chauffage!$C$3:$C$27,E6474)</f>
        <v>48.6574621914312</v>
      </c>
      <c r="L6474" s="12" t="n">
        <f aca="false">H6474*SUMIFS(syst_chauffage!$K$3:$K$27,syst_chauffage!$B$3:$B$27,D6474,syst_chauffage!$C$3:$C$27,E6474)</f>
        <v>0.927415448849987</v>
      </c>
      <c r="N6474" s="0" t="str">
        <f aca="false">A6474</f>
        <v>Enseignement Recherche</v>
      </c>
      <c r="O6474" s="0" t="str">
        <f aca="false">B6474</f>
        <v>Enseignement secondaire</v>
      </c>
      <c r="P6474" s="0" t="str">
        <f aca="false">C6474</f>
        <v>Lycée professionnel (LP)</v>
      </c>
      <c r="Q6474" s="0" t="str">
        <f aca="false">D6474</f>
        <v>Autre système centralisé performant</v>
      </c>
      <c r="R6474" s="0" t="str">
        <f aca="false">E6474</f>
        <v>Autres</v>
      </c>
      <c r="S6474" s="0" t="str">
        <f aca="false">F6474</f>
        <v>0410502101</v>
      </c>
      <c r="T6474" s="0" t="str">
        <f aca="false">G6474</f>
        <v>4</v>
      </c>
      <c r="U6474" s="0" t="n">
        <f aca="false">L6474</f>
        <v>0.927415448849987</v>
      </c>
      <c r="V6474" s="0" t="n">
        <f aca="false">K6474</f>
        <v>48.6574621914312</v>
      </c>
      <c r="W6474" s="0" t="n">
        <f aca="false">J6474</f>
        <v>0</v>
      </c>
    </row>
    <row r="6475" customFormat="false" ht="12.8" hidden="false" customHeight="false" outlineLevel="0" collapsed="false">
      <c r="A6475" s="0" t="s">
        <v>75</v>
      </c>
      <c r="B6475" s="0" t="s">
        <v>942</v>
      </c>
      <c r="C6475" s="0" t="s">
        <v>1047</v>
      </c>
      <c r="D6475" s="0" t="s">
        <v>51</v>
      </c>
      <c r="E6475" s="0" t="s">
        <v>58</v>
      </c>
      <c r="F6475" s="0" t="s">
        <v>1055</v>
      </c>
      <c r="G6475" s="0" t="s">
        <v>1612</v>
      </c>
      <c r="H6475" s="0" t="n">
        <v>0.963281388236056</v>
      </c>
      <c r="I6475" s="0" t="n">
        <v>22.6325663245471</v>
      </c>
      <c r="J6475" s="0" t="n">
        <v>680</v>
      </c>
      <c r="K6475" s="0" t="n">
        <f aca="false">I6475*SUMIFS(syst_chauffage!$H$3:$H$27,syst_chauffage!$B$3:$B$27,D6475,syst_chauffage!$C$3:$C$27,E6475)</f>
        <v>48.297885377802</v>
      </c>
      <c r="L6475" s="12" t="n">
        <f aca="false">H6475*SUMIFS(syst_chauffage!$K$3:$K$27,syst_chauffage!$B$3:$B$27,D6475,syst_chauffage!$C$3:$C$27,E6475)</f>
        <v>0.963281388236056</v>
      </c>
      <c r="N6475" s="0" t="str">
        <f aca="false">A6475</f>
        <v>Enseignement Recherche</v>
      </c>
      <c r="O6475" s="0" t="str">
        <f aca="false">B6475</f>
        <v>Enseignement secondaire</v>
      </c>
      <c r="P6475" s="0" t="str">
        <f aca="false">C6475</f>
        <v>Lycée professionnel (LP)</v>
      </c>
      <c r="Q6475" s="0" t="str">
        <f aca="false">D6475</f>
        <v>Autre système centralisé performant</v>
      </c>
      <c r="R6475" s="0" t="str">
        <f aca="false">E6475</f>
        <v>Urbain</v>
      </c>
      <c r="S6475" s="0" t="str">
        <f aca="false">F6475</f>
        <v>0410502106</v>
      </c>
      <c r="T6475" s="0" t="str">
        <f aca="false">G6475</f>
        <v>4</v>
      </c>
      <c r="U6475" s="0" t="n">
        <f aca="false">L6475</f>
        <v>0.963281388236056</v>
      </c>
      <c r="V6475" s="0" t="n">
        <f aca="false">K6475</f>
        <v>48.297885377802</v>
      </c>
      <c r="W6475" s="0" t="n">
        <f aca="false">J6475</f>
        <v>680</v>
      </c>
    </row>
    <row r="6476" customFormat="false" ht="12.8" hidden="false" customHeight="false" outlineLevel="0" collapsed="false">
      <c r="A6476" s="0" t="s">
        <v>75</v>
      </c>
      <c r="B6476" s="0" t="s">
        <v>942</v>
      </c>
      <c r="C6476" s="0" t="s">
        <v>1047</v>
      </c>
      <c r="D6476" s="0" t="s">
        <v>27</v>
      </c>
      <c r="E6476" s="0" t="s">
        <v>23</v>
      </c>
      <c r="F6476" s="0" t="s">
        <v>1056</v>
      </c>
      <c r="G6476" s="0" t="s">
        <v>1612</v>
      </c>
      <c r="H6476" s="0" t="n">
        <v>0.764229157568996</v>
      </c>
      <c r="I6476" s="0" t="n">
        <v>9.54147274774737</v>
      </c>
      <c r="J6476" s="0" t="n">
        <v>441</v>
      </c>
      <c r="K6476" s="0" t="n">
        <f aca="false">I6476*SUMIFS(syst_chauffage!$H$3:$H$27,syst_chauffage!$B$3:$B$27,D6476,syst_chauffage!$C$3:$C$27,E6476)</f>
        <v>24.4681826979631</v>
      </c>
      <c r="L6476" s="12" t="n">
        <f aca="false">H6476*SUMIFS(syst_chauffage!$K$3:$K$27,syst_chauffage!$B$3:$B$27,D6476,syst_chauffage!$C$3:$C$27,E6476)</f>
        <v>0.764229157568996</v>
      </c>
      <c r="N6476" s="0" t="str">
        <f aca="false">A6476</f>
        <v>Enseignement Recherche</v>
      </c>
      <c r="O6476" s="0" t="str">
        <f aca="false">B6476</f>
        <v>Enseignement secondaire</v>
      </c>
      <c r="P6476" s="0" t="str">
        <f aca="false">C6476</f>
        <v>Lycée professionnel (LP)</v>
      </c>
      <c r="Q6476" s="0" t="str">
        <f aca="false">D6476</f>
        <v>Chaudière condensation fioul</v>
      </c>
      <c r="R6476" s="0" t="str">
        <f aca="false">E6476</f>
        <v>Fioul</v>
      </c>
      <c r="S6476" s="0" t="str">
        <f aca="false">F6476</f>
        <v>0410502303</v>
      </c>
      <c r="T6476" s="0" t="str">
        <f aca="false">G6476</f>
        <v>4</v>
      </c>
      <c r="U6476" s="0" t="n">
        <f aca="false">L6476</f>
        <v>0.764229157568996</v>
      </c>
      <c r="V6476" s="0" t="n">
        <f aca="false">K6476</f>
        <v>24.4681826979631</v>
      </c>
      <c r="W6476" s="0" t="n">
        <f aca="false">J6476</f>
        <v>441</v>
      </c>
    </row>
    <row r="6477" customFormat="false" ht="12.8" hidden="false" customHeight="false" outlineLevel="0" collapsed="false">
      <c r="A6477" s="0" t="s">
        <v>75</v>
      </c>
      <c r="B6477" s="0" t="s">
        <v>942</v>
      </c>
      <c r="C6477" s="0" t="s">
        <v>1047</v>
      </c>
      <c r="D6477" s="0" t="s">
        <v>18</v>
      </c>
      <c r="E6477" s="0" t="s">
        <v>14</v>
      </c>
      <c r="F6477" s="0" t="s">
        <v>1057</v>
      </c>
      <c r="G6477" s="0" t="s">
        <v>1612</v>
      </c>
      <c r="H6477" s="0" t="n">
        <v>0.990636064771512</v>
      </c>
      <c r="I6477" s="0" t="n">
        <v>7.02385351951862</v>
      </c>
      <c r="J6477" s="0" t="n">
        <v>441</v>
      </c>
      <c r="K6477" s="0" t="n">
        <f aca="false">I6477*SUMIFS(syst_chauffage!$H$3:$H$27,syst_chauffage!$B$3:$B$27,D6477,syst_chauffage!$C$3:$C$27,E6477)</f>
        <v>19.1395016000137</v>
      </c>
      <c r="L6477" s="12" t="n">
        <f aca="false">H6477*SUMIFS(syst_chauffage!$K$3:$K$27,syst_chauffage!$B$3:$B$27,D6477,syst_chauffage!$C$3:$C$27,E6477)</f>
        <v>0.962350324559963</v>
      </c>
      <c r="N6477" s="0" t="str">
        <f aca="false">A6477</f>
        <v>Enseignement Recherche</v>
      </c>
      <c r="O6477" s="0" t="str">
        <f aca="false">B6477</f>
        <v>Enseignement secondaire</v>
      </c>
      <c r="P6477" s="0" t="str">
        <f aca="false">C6477</f>
        <v>Lycée professionnel (LP)</v>
      </c>
      <c r="Q6477" s="0" t="str">
        <f aca="false">D6477</f>
        <v>Chaudière condensation gaz</v>
      </c>
      <c r="R6477" s="0" t="str">
        <f aca="false">E6477</f>
        <v>Gaz</v>
      </c>
      <c r="S6477" s="0" t="str">
        <f aca="false">F6477</f>
        <v>0410502404</v>
      </c>
      <c r="T6477" s="0" t="str">
        <f aca="false">G6477</f>
        <v>4</v>
      </c>
      <c r="U6477" s="0" t="n">
        <f aca="false">L6477</f>
        <v>0.962350324559963</v>
      </c>
      <c r="V6477" s="0" t="n">
        <f aca="false">K6477</f>
        <v>19.1395016000137</v>
      </c>
      <c r="W6477" s="0" t="n">
        <f aca="false">J6477</f>
        <v>441</v>
      </c>
    </row>
    <row r="6478" customFormat="false" ht="12.8" hidden="false" customHeight="false" outlineLevel="0" collapsed="false">
      <c r="A6478" s="0" t="s">
        <v>75</v>
      </c>
      <c r="B6478" s="0" t="s">
        <v>942</v>
      </c>
      <c r="C6478" s="0" t="s">
        <v>1047</v>
      </c>
      <c r="D6478" s="0" t="s">
        <v>32</v>
      </c>
      <c r="E6478" s="0" t="s">
        <v>30</v>
      </c>
      <c r="F6478" s="0" t="s">
        <v>1058</v>
      </c>
      <c r="G6478" s="0" t="s">
        <v>1612</v>
      </c>
      <c r="H6478" s="0" t="n">
        <v>1</v>
      </c>
      <c r="I6478" s="0" t="n">
        <v>12</v>
      </c>
      <c r="J6478" s="0" t="n">
        <v>0</v>
      </c>
      <c r="K6478" s="0" t="n">
        <f aca="false">I6478*SUMIFS(syst_chauffage!$H$3:$H$27,syst_chauffage!$B$3:$B$27,D6478,syst_chauffage!$C$3:$C$27,E6478)</f>
        <v>12</v>
      </c>
      <c r="L6478" s="12" t="n">
        <f aca="false">H6478*SUMIFS(syst_chauffage!$K$3:$K$27,syst_chauffage!$B$3:$B$27,D6478,syst_chauffage!$C$3:$C$27,E6478)</f>
        <v>1</v>
      </c>
      <c r="N6478" s="0" t="str">
        <f aca="false">A6478</f>
        <v>Enseignement Recherche</v>
      </c>
      <c r="O6478" s="0" t="str">
        <f aca="false">B6478</f>
        <v>Enseignement secondaire</v>
      </c>
      <c r="P6478" s="0" t="str">
        <f aca="false">C6478</f>
        <v>Lycée professionnel (LP)</v>
      </c>
      <c r="Q6478" s="0" t="str">
        <f aca="false">D6478</f>
        <v>Electrique direct performant</v>
      </c>
      <c r="R6478" s="0" t="str">
        <f aca="false">E6478</f>
        <v>Electricité</v>
      </c>
      <c r="S6478" s="0" t="str">
        <f aca="false">F6478</f>
        <v>0410502602</v>
      </c>
      <c r="T6478" s="0" t="str">
        <f aca="false">G6478</f>
        <v>4</v>
      </c>
      <c r="U6478" s="0" t="n">
        <f aca="false">L6478</f>
        <v>1</v>
      </c>
      <c r="V6478" s="0" t="n">
        <f aca="false">K6478</f>
        <v>12</v>
      </c>
      <c r="W6478" s="0" t="n">
        <f aca="false">J6478</f>
        <v>0</v>
      </c>
    </row>
    <row r="6479" customFormat="false" ht="12.8" hidden="false" customHeight="false" outlineLevel="0" collapsed="false">
      <c r="A6479" s="0" t="s">
        <v>75</v>
      </c>
      <c r="B6479" s="0" t="s">
        <v>942</v>
      </c>
      <c r="C6479" s="0" t="s">
        <v>1047</v>
      </c>
      <c r="D6479" s="0" t="s">
        <v>38</v>
      </c>
      <c r="E6479" s="0" t="s">
        <v>30</v>
      </c>
      <c r="F6479" s="0" t="s">
        <v>1059</v>
      </c>
      <c r="G6479" s="0" t="s">
        <v>1612</v>
      </c>
      <c r="H6479" s="0" t="n">
        <v>3.34058232558139</v>
      </c>
      <c r="I6479" s="0" t="n">
        <v>63.5159856820464</v>
      </c>
      <c r="J6479" s="0" t="n">
        <v>567</v>
      </c>
      <c r="K6479" s="0" t="n">
        <f aca="false">I6479*SUMIFS(syst_chauffage!$H$3:$H$27,syst_chauffage!$B$3:$B$27,D6479,syst_chauffage!$C$3:$C$27,E6479)</f>
        <v>64.2015646545397</v>
      </c>
      <c r="L6479" s="12" t="n">
        <f aca="false">H6479*SUMIFS(syst_chauffage!$K$3:$K$27,syst_chauffage!$B$3:$B$27,D6479,syst_chauffage!$C$3:$C$27,E6479)</f>
        <v>2.98853732681761</v>
      </c>
      <c r="N6479" s="0" t="str">
        <f aca="false">A6479</f>
        <v>Enseignement Recherche</v>
      </c>
      <c r="O6479" s="0" t="str">
        <f aca="false">B6479</f>
        <v>Enseignement secondaire</v>
      </c>
      <c r="P6479" s="0" t="str">
        <f aca="false">C6479</f>
        <v>Lycée professionnel (LP)</v>
      </c>
      <c r="Q6479" s="0" t="str">
        <f aca="false">D6479</f>
        <v>PAC performant</v>
      </c>
      <c r="R6479" s="0" t="str">
        <f aca="false">E6479</f>
        <v>Electricité</v>
      </c>
      <c r="S6479" s="0" t="str">
        <f aca="false">F6479</f>
        <v>0410502902</v>
      </c>
      <c r="T6479" s="0" t="str">
        <f aca="false">G6479</f>
        <v>4</v>
      </c>
      <c r="U6479" s="0" t="n">
        <f aca="false">L6479</f>
        <v>2.98853732681761</v>
      </c>
      <c r="V6479" s="0" t="n">
        <f aca="false">K6479</f>
        <v>64.2015646545397</v>
      </c>
      <c r="W6479" s="0" t="n">
        <f aca="false">J6479</f>
        <v>567</v>
      </c>
    </row>
    <row r="6480" customFormat="false" ht="12.8" hidden="false" customHeight="false" outlineLevel="0" collapsed="false">
      <c r="A6480" s="0" t="s">
        <v>75</v>
      </c>
      <c r="B6480" s="0" t="s">
        <v>1060</v>
      </c>
      <c r="C6480" s="0" t="s">
        <v>1061</v>
      </c>
      <c r="D6480" s="0" t="s">
        <v>19</v>
      </c>
      <c r="E6480" s="0" t="s">
        <v>57</v>
      </c>
      <c r="F6480" s="0" t="s">
        <v>1062</v>
      </c>
      <c r="G6480" s="0" t="s">
        <v>1612</v>
      </c>
      <c r="H6480" s="0" t="n">
        <v>0.786146559849243</v>
      </c>
      <c r="I6480" s="0" t="n">
        <v>19.3112167278389</v>
      </c>
      <c r="J6480" s="0" t="n">
        <v>0</v>
      </c>
      <c r="K6480" s="0" t="n">
        <f aca="false">I6480*SUMIFS(syst_chauffage!$H$3:$H$27,syst_chauffage!$B$3:$B$27,D6480,syst_chauffage!$C$3:$C$27,E6480)</f>
        <v>26.8904188343892</v>
      </c>
      <c r="L6480" s="12" t="n">
        <f aca="false">H6480*SUMIFS(syst_chauffage!$K$3:$K$27,syst_chauffage!$B$3:$B$27,D6480,syst_chauffage!$C$3:$C$27,E6480)</f>
        <v>0.786146559849243</v>
      </c>
      <c r="N6480" s="0" t="str">
        <f aca="false">A6480</f>
        <v>Enseignement Recherche</v>
      </c>
      <c r="O6480" s="0" t="str">
        <f aca="false">B6480</f>
        <v>Enseignement supérieur et recherche</v>
      </c>
      <c r="P6480" s="0" t="str">
        <f aca="false">C6480</f>
        <v>école</v>
      </c>
      <c r="Q6480" s="0" t="str">
        <f aca="false">D6480</f>
        <v>Autre système centralisé</v>
      </c>
      <c r="R6480" s="0" t="str">
        <f aca="false">E6480</f>
        <v>Autres</v>
      </c>
      <c r="S6480" s="0" t="str">
        <f aca="false">F6480</f>
        <v>0411100101</v>
      </c>
      <c r="T6480" s="0" t="str">
        <f aca="false">G6480</f>
        <v>4</v>
      </c>
      <c r="U6480" s="0" t="n">
        <f aca="false">L6480</f>
        <v>0.786146559849243</v>
      </c>
      <c r="V6480" s="0" t="n">
        <f aca="false">K6480</f>
        <v>26.8904188343892</v>
      </c>
      <c r="W6480" s="0" t="n">
        <f aca="false">J6480</f>
        <v>0</v>
      </c>
    </row>
    <row r="6481" customFormat="false" ht="12.8" hidden="false" customHeight="false" outlineLevel="0" collapsed="false">
      <c r="A6481" s="0" t="s">
        <v>75</v>
      </c>
      <c r="B6481" s="0" t="s">
        <v>1060</v>
      </c>
      <c r="C6481" s="0" t="s">
        <v>1061</v>
      </c>
      <c r="D6481" s="0" t="s">
        <v>19</v>
      </c>
      <c r="E6481" s="0" t="s">
        <v>58</v>
      </c>
      <c r="F6481" s="0" t="s">
        <v>1063</v>
      </c>
      <c r="G6481" s="0" t="s">
        <v>1612</v>
      </c>
      <c r="H6481" s="0" t="n">
        <v>0.90206515965668</v>
      </c>
      <c r="I6481" s="0" t="n">
        <v>19.1419397554619</v>
      </c>
      <c r="J6481" s="0" t="n">
        <v>680</v>
      </c>
      <c r="K6481" s="0" t="n">
        <f aca="false">I6481*SUMIFS(syst_chauffage!$H$3:$H$27,syst_chauffage!$B$3:$B$27,D6481,syst_chauffage!$C$3:$C$27,E6481)</f>
        <v>31.4875259551945</v>
      </c>
      <c r="L6481" s="12" t="n">
        <f aca="false">H6481*SUMIFS(syst_chauffage!$K$3:$K$27,syst_chauffage!$B$3:$B$27,D6481,syst_chauffage!$C$3:$C$27,E6481)</f>
        <v>0.90206515965668</v>
      </c>
      <c r="N6481" s="0" t="str">
        <f aca="false">A6481</f>
        <v>Enseignement Recherche</v>
      </c>
      <c r="O6481" s="0" t="str">
        <f aca="false">B6481</f>
        <v>Enseignement supérieur et recherche</v>
      </c>
      <c r="P6481" s="0" t="str">
        <f aca="false">C6481</f>
        <v>école</v>
      </c>
      <c r="Q6481" s="0" t="str">
        <f aca="false">D6481</f>
        <v>Autre système centralisé</v>
      </c>
      <c r="R6481" s="0" t="str">
        <f aca="false">E6481</f>
        <v>Urbain</v>
      </c>
      <c r="S6481" s="0" t="str">
        <f aca="false">F6481</f>
        <v>0411100106</v>
      </c>
      <c r="T6481" s="0" t="str">
        <f aca="false">G6481</f>
        <v>4</v>
      </c>
      <c r="U6481" s="0" t="n">
        <f aca="false">L6481</f>
        <v>0.90206515965668</v>
      </c>
      <c r="V6481" s="0" t="n">
        <f aca="false">K6481</f>
        <v>31.4875259551945</v>
      </c>
      <c r="W6481" s="0" t="n">
        <f aca="false">J6481</f>
        <v>680</v>
      </c>
    </row>
    <row r="6482" customFormat="false" ht="12.8" hidden="false" customHeight="false" outlineLevel="0" collapsed="false">
      <c r="A6482" s="0" t="s">
        <v>75</v>
      </c>
      <c r="B6482" s="0" t="s">
        <v>1060</v>
      </c>
      <c r="C6482" s="0" t="s">
        <v>1061</v>
      </c>
      <c r="D6482" s="0" t="s">
        <v>22</v>
      </c>
      <c r="E6482" s="0" t="s">
        <v>23</v>
      </c>
      <c r="F6482" s="0" t="s">
        <v>1064</v>
      </c>
      <c r="G6482" s="0" t="s">
        <v>1612</v>
      </c>
      <c r="H6482" s="0" t="n">
        <v>0.724986604984925</v>
      </c>
      <c r="I6482" s="0" t="n">
        <v>11.647136687495</v>
      </c>
      <c r="J6482" s="0" t="n">
        <v>0</v>
      </c>
      <c r="K6482" s="0" t="n">
        <f aca="false">I6482*SUMIFS(syst_chauffage!$H$3:$H$27,syst_chauffage!$B$3:$B$27,D6482,syst_chauffage!$C$3:$C$27,E6482)</f>
        <v>20.5108698630554</v>
      </c>
      <c r="L6482" s="12" t="n">
        <f aca="false">H6482*SUMIFS(syst_chauffage!$K$3:$K$27,syst_chauffage!$B$3:$B$27,D6482,syst_chauffage!$C$3:$C$27,E6482)</f>
        <v>0.724986604984925</v>
      </c>
      <c r="N6482" s="0" t="str">
        <f aca="false">A6482</f>
        <v>Enseignement Recherche</v>
      </c>
      <c r="O6482" s="0" t="str">
        <f aca="false">B6482</f>
        <v>Enseignement supérieur et recherche</v>
      </c>
      <c r="P6482" s="0" t="str">
        <f aca="false">C6482</f>
        <v>école</v>
      </c>
      <c r="Q6482" s="0" t="str">
        <f aca="false">D6482</f>
        <v>Chaudière fioul</v>
      </c>
      <c r="R6482" s="0" t="str">
        <f aca="false">E6482</f>
        <v>Fioul</v>
      </c>
      <c r="S6482" s="0" t="str">
        <f aca="false">F6482</f>
        <v>0411100303</v>
      </c>
      <c r="T6482" s="0" t="str">
        <f aca="false">G6482</f>
        <v>4</v>
      </c>
      <c r="U6482" s="0" t="n">
        <f aca="false">L6482</f>
        <v>0.724986604984925</v>
      </c>
      <c r="V6482" s="0" t="n">
        <f aca="false">K6482</f>
        <v>20.5108698630554</v>
      </c>
      <c r="W6482" s="0" t="n">
        <f aca="false">J6482</f>
        <v>0</v>
      </c>
    </row>
    <row r="6483" customFormat="false" ht="12.8" hidden="false" customHeight="false" outlineLevel="0" collapsed="false">
      <c r="A6483" s="0" t="s">
        <v>75</v>
      </c>
      <c r="B6483" s="0" t="s">
        <v>1060</v>
      </c>
      <c r="C6483" s="0" t="s">
        <v>1061</v>
      </c>
      <c r="D6483" s="0" t="s">
        <v>13</v>
      </c>
      <c r="E6483" s="0" t="s">
        <v>14</v>
      </c>
      <c r="F6483" s="0" t="s">
        <v>1065</v>
      </c>
      <c r="G6483" s="0" t="s">
        <v>1612</v>
      </c>
      <c r="H6483" s="0" t="n">
        <v>0.783819334928058</v>
      </c>
      <c r="I6483" s="0" t="n">
        <v>8.60408518976097</v>
      </c>
      <c r="J6483" s="0" t="n">
        <v>264</v>
      </c>
      <c r="K6483" s="0" t="n">
        <f aca="false">I6483*SUMIFS(syst_chauffage!$H$3:$H$27,syst_chauffage!$B$3:$B$27,D6483,syst_chauffage!$C$3:$C$27,E6483)</f>
        <v>17.3767393528446</v>
      </c>
      <c r="L6483" s="12" t="n">
        <f aca="false">H6483*SUMIFS(syst_chauffage!$K$3:$K$27,syst_chauffage!$B$3:$B$27,D6483,syst_chauffage!$C$3:$C$27,E6483)</f>
        <v>0.783819334928058</v>
      </c>
      <c r="N6483" s="0" t="str">
        <f aca="false">A6483</f>
        <v>Enseignement Recherche</v>
      </c>
      <c r="O6483" s="0" t="str">
        <f aca="false">B6483</f>
        <v>Enseignement supérieur et recherche</v>
      </c>
      <c r="P6483" s="0" t="str">
        <f aca="false">C6483</f>
        <v>école</v>
      </c>
      <c r="Q6483" s="0" t="str">
        <f aca="false">D6483</f>
        <v>Chaudière gaz</v>
      </c>
      <c r="R6483" s="0" t="str">
        <f aca="false">E6483</f>
        <v>Gaz</v>
      </c>
      <c r="S6483" s="0" t="str">
        <f aca="false">F6483</f>
        <v>0411100404</v>
      </c>
      <c r="T6483" s="0" t="str">
        <f aca="false">G6483</f>
        <v>4</v>
      </c>
      <c r="U6483" s="0" t="n">
        <f aca="false">L6483</f>
        <v>0.783819334928058</v>
      </c>
      <c r="V6483" s="0" t="n">
        <f aca="false">K6483</f>
        <v>17.3767393528446</v>
      </c>
      <c r="W6483" s="0" t="n">
        <f aca="false">J6483</f>
        <v>264</v>
      </c>
    </row>
    <row r="6484" customFormat="false" ht="12.8" hidden="false" customHeight="false" outlineLevel="0" collapsed="false">
      <c r="A6484" s="0" t="s">
        <v>75</v>
      </c>
      <c r="B6484" s="0" t="s">
        <v>1060</v>
      </c>
      <c r="C6484" s="0" t="s">
        <v>1061</v>
      </c>
      <c r="D6484" s="0" t="s">
        <v>29</v>
      </c>
      <c r="E6484" s="0" t="s">
        <v>30</v>
      </c>
      <c r="F6484" s="0" t="s">
        <v>1066</v>
      </c>
      <c r="G6484" s="0" t="s">
        <v>1612</v>
      </c>
      <c r="H6484" s="0" t="n">
        <v>0.92</v>
      </c>
      <c r="I6484" s="0" t="n">
        <v>10.4</v>
      </c>
      <c r="J6484" s="0" t="n">
        <v>0</v>
      </c>
      <c r="K6484" s="0" t="n">
        <f aca="false">I6484*SUMIFS(syst_chauffage!$H$3:$H$27,syst_chauffage!$B$3:$B$27,D6484,syst_chauffage!$C$3:$C$27,E6484)</f>
        <v>3</v>
      </c>
      <c r="L6484" s="12" t="n">
        <f aca="false">H6484*SUMIFS(syst_chauffage!$K$3:$K$27,syst_chauffage!$B$3:$B$27,D6484,syst_chauffage!$C$3:$C$27,E6484)</f>
        <v>0.92</v>
      </c>
      <c r="N6484" s="0" t="str">
        <f aca="false">A6484</f>
        <v>Enseignement Recherche</v>
      </c>
      <c r="O6484" s="0" t="str">
        <f aca="false">B6484</f>
        <v>Enseignement supérieur et recherche</v>
      </c>
      <c r="P6484" s="0" t="str">
        <f aca="false">C6484</f>
        <v>école</v>
      </c>
      <c r="Q6484" s="0" t="str">
        <f aca="false">D6484</f>
        <v>Electrique direct</v>
      </c>
      <c r="R6484" s="0" t="str">
        <f aca="false">E6484</f>
        <v>Electricité</v>
      </c>
      <c r="S6484" s="0" t="str">
        <f aca="false">F6484</f>
        <v>0411100602</v>
      </c>
      <c r="T6484" s="0" t="str">
        <f aca="false">G6484</f>
        <v>4</v>
      </c>
      <c r="U6484" s="0" t="n">
        <f aca="false">L6484</f>
        <v>0.92</v>
      </c>
      <c r="V6484" s="0" t="n">
        <f aca="false">K6484</f>
        <v>3</v>
      </c>
      <c r="W6484" s="0" t="n">
        <f aca="false">J6484</f>
        <v>0</v>
      </c>
    </row>
    <row r="6485" customFormat="false" ht="12.8" hidden="false" customHeight="false" outlineLevel="0" collapsed="false">
      <c r="A6485" s="0" t="s">
        <v>75</v>
      </c>
      <c r="B6485" s="0" t="s">
        <v>1060</v>
      </c>
      <c r="C6485" s="0" t="s">
        <v>1061</v>
      </c>
      <c r="D6485" s="0" t="s">
        <v>36</v>
      </c>
      <c r="E6485" s="0" t="s">
        <v>30</v>
      </c>
      <c r="F6485" s="0" t="s">
        <v>1067</v>
      </c>
      <c r="G6485" s="0" t="s">
        <v>1612</v>
      </c>
      <c r="H6485" s="0" t="n">
        <v>2.77281655813953</v>
      </c>
      <c r="I6485" s="0" t="n">
        <v>63.1643193045264</v>
      </c>
      <c r="J6485" s="0" t="n">
        <v>603</v>
      </c>
      <c r="K6485" s="0" t="n">
        <f aca="false">I6485*SUMIFS(syst_chauffage!$H$3:$H$27,syst_chauffage!$B$3:$B$27,D6485,syst_chauffage!$C$3:$C$27,E6485)</f>
        <v>39.0771179247409</v>
      </c>
      <c r="L6485" s="12" t="n">
        <f aca="false">H6485*SUMIFS(syst_chauffage!$K$3:$K$27,syst_chauffage!$B$3:$B$27,D6485,syst_chauffage!$C$3:$C$27,E6485)</f>
        <v>2.32969420671809</v>
      </c>
      <c r="N6485" s="0" t="str">
        <f aca="false">A6485</f>
        <v>Enseignement Recherche</v>
      </c>
      <c r="O6485" s="0" t="str">
        <f aca="false">B6485</f>
        <v>Enseignement supérieur et recherche</v>
      </c>
      <c r="P6485" s="0" t="str">
        <f aca="false">C6485</f>
        <v>école</v>
      </c>
      <c r="Q6485" s="0" t="str">
        <f aca="false">D6485</f>
        <v>PAC</v>
      </c>
      <c r="R6485" s="0" t="str">
        <f aca="false">E6485</f>
        <v>Electricité</v>
      </c>
      <c r="S6485" s="0" t="str">
        <f aca="false">F6485</f>
        <v>0411100902</v>
      </c>
      <c r="T6485" s="0" t="str">
        <f aca="false">G6485</f>
        <v>4</v>
      </c>
      <c r="U6485" s="0" t="n">
        <f aca="false">L6485</f>
        <v>2.32969420671809</v>
      </c>
      <c r="V6485" s="0" t="n">
        <f aca="false">K6485</f>
        <v>39.0771179247409</v>
      </c>
      <c r="W6485" s="0" t="n">
        <f aca="false">J6485</f>
        <v>603</v>
      </c>
    </row>
    <row r="6486" customFormat="false" ht="12.8" hidden="false" customHeight="false" outlineLevel="0" collapsed="false">
      <c r="A6486" s="0" t="s">
        <v>75</v>
      </c>
      <c r="B6486" s="0" t="s">
        <v>1060</v>
      </c>
      <c r="C6486" s="0" t="s">
        <v>1061</v>
      </c>
      <c r="D6486" s="0" t="s">
        <v>51</v>
      </c>
      <c r="E6486" s="0" t="s">
        <v>57</v>
      </c>
      <c r="F6486" s="0" t="s">
        <v>1068</v>
      </c>
      <c r="G6486" s="0" t="s">
        <v>1612</v>
      </c>
      <c r="H6486" s="0" t="n">
        <v>0.907092184441433</v>
      </c>
      <c r="I6486" s="0" t="n">
        <v>22.9895437236178</v>
      </c>
      <c r="J6486" s="0" t="n">
        <v>0</v>
      </c>
      <c r="K6486" s="0" t="n">
        <f aca="false">I6486*SUMIFS(syst_chauffage!$H$3:$H$27,syst_chauffage!$B$3:$B$27,D6486,syst_chauffage!$C$3:$C$27,E6486)</f>
        <v>48.7114833510201</v>
      </c>
      <c r="L6486" s="12" t="n">
        <f aca="false">H6486*SUMIFS(syst_chauffage!$K$3:$K$27,syst_chauffage!$B$3:$B$27,D6486,syst_chauffage!$C$3:$C$27,E6486)</f>
        <v>0.907092184441433</v>
      </c>
      <c r="N6486" s="0" t="str">
        <f aca="false">A6486</f>
        <v>Enseignement Recherche</v>
      </c>
      <c r="O6486" s="0" t="str">
        <f aca="false">B6486</f>
        <v>Enseignement supérieur et recherche</v>
      </c>
      <c r="P6486" s="0" t="str">
        <f aca="false">C6486</f>
        <v>école</v>
      </c>
      <c r="Q6486" s="0" t="str">
        <f aca="false">D6486</f>
        <v>Autre système centralisé performant</v>
      </c>
      <c r="R6486" s="0" t="str">
        <f aca="false">E6486</f>
        <v>Autres</v>
      </c>
      <c r="S6486" s="0" t="str">
        <f aca="false">F6486</f>
        <v>0411102101</v>
      </c>
      <c r="T6486" s="0" t="str">
        <f aca="false">G6486</f>
        <v>4</v>
      </c>
      <c r="U6486" s="0" t="n">
        <f aca="false">L6486</f>
        <v>0.907092184441433</v>
      </c>
      <c r="V6486" s="0" t="n">
        <f aca="false">K6486</f>
        <v>48.7114833510201</v>
      </c>
      <c r="W6486" s="0" t="n">
        <f aca="false">J6486</f>
        <v>0</v>
      </c>
    </row>
    <row r="6487" customFormat="false" ht="12.8" hidden="false" customHeight="false" outlineLevel="0" collapsed="false">
      <c r="A6487" s="0" t="s">
        <v>75</v>
      </c>
      <c r="B6487" s="0" t="s">
        <v>1060</v>
      </c>
      <c r="C6487" s="0" t="s">
        <v>1061</v>
      </c>
      <c r="D6487" s="0" t="s">
        <v>51</v>
      </c>
      <c r="E6487" s="0" t="s">
        <v>58</v>
      </c>
      <c r="F6487" s="0" t="s">
        <v>1069</v>
      </c>
      <c r="G6487" s="0" t="s">
        <v>1612</v>
      </c>
      <c r="H6487" s="0" t="n">
        <v>1.04084441498848</v>
      </c>
      <c r="I6487" s="0" t="n">
        <v>22.7880235184071</v>
      </c>
      <c r="J6487" s="0" t="n">
        <v>680</v>
      </c>
      <c r="K6487" s="0" t="n">
        <f aca="false">I6487*SUMIFS(syst_chauffage!$H$3:$H$27,syst_chauffage!$B$3:$B$27,D6487,syst_chauffage!$C$3:$C$27,E6487)</f>
        <v>48.6296309528525</v>
      </c>
      <c r="L6487" s="12" t="n">
        <f aca="false">H6487*SUMIFS(syst_chauffage!$K$3:$K$27,syst_chauffage!$B$3:$B$27,D6487,syst_chauffage!$C$3:$C$27,E6487)</f>
        <v>1.04084441498848</v>
      </c>
      <c r="N6487" s="0" t="str">
        <f aca="false">A6487</f>
        <v>Enseignement Recherche</v>
      </c>
      <c r="O6487" s="0" t="str">
        <f aca="false">B6487</f>
        <v>Enseignement supérieur et recherche</v>
      </c>
      <c r="P6487" s="0" t="str">
        <f aca="false">C6487</f>
        <v>école</v>
      </c>
      <c r="Q6487" s="0" t="str">
        <f aca="false">D6487</f>
        <v>Autre système centralisé performant</v>
      </c>
      <c r="R6487" s="0" t="str">
        <f aca="false">E6487</f>
        <v>Urbain</v>
      </c>
      <c r="S6487" s="0" t="str">
        <f aca="false">F6487</f>
        <v>0411102106</v>
      </c>
      <c r="T6487" s="0" t="str">
        <f aca="false">G6487</f>
        <v>4</v>
      </c>
      <c r="U6487" s="0" t="n">
        <f aca="false">L6487</f>
        <v>1.04084441498848</v>
      </c>
      <c r="V6487" s="0" t="n">
        <f aca="false">K6487</f>
        <v>48.6296309528525</v>
      </c>
      <c r="W6487" s="0" t="n">
        <f aca="false">J6487</f>
        <v>680</v>
      </c>
    </row>
    <row r="6488" customFormat="false" ht="12.8" hidden="false" customHeight="false" outlineLevel="0" collapsed="false">
      <c r="A6488" s="0" t="s">
        <v>75</v>
      </c>
      <c r="B6488" s="0" t="s">
        <v>1060</v>
      </c>
      <c r="C6488" s="0" t="s">
        <v>1061</v>
      </c>
      <c r="D6488" s="0" t="s">
        <v>27</v>
      </c>
      <c r="E6488" s="0" t="s">
        <v>23</v>
      </c>
      <c r="F6488" s="0" t="s">
        <v>1070</v>
      </c>
      <c r="G6488" s="0" t="s">
        <v>1612</v>
      </c>
      <c r="H6488" s="0" t="n">
        <v>0.766210595717177</v>
      </c>
      <c r="I6488" s="0" t="n">
        <v>13.8656389136845</v>
      </c>
      <c r="J6488" s="0" t="n">
        <v>608</v>
      </c>
      <c r="K6488" s="0" t="n">
        <f aca="false">I6488*SUMIFS(syst_chauffage!$H$3:$H$27,syst_chauffage!$B$3:$B$27,D6488,syst_chauffage!$C$3:$C$27,E6488)</f>
        <v>35.5570880023858</v>
      </c>
      <c r="L6488" s="12" t="n">
        <f aca="false">H6488*SUMIFS(syst_chauffage!$K$3:$K$27,syst_chauffage!$B$3:$B$27,D6488,syst_chauffage!$C$3:$C$27,E6488)</f>
        <v>0.766210595717177</v>
      </c>
      <c r="N6488" s="0" t="str">
        <f aca="false">A6488</f>
        <v>Enseignement Recherche</v>
      </c>
      <c r="O6488" s="0" t="str">
        <f aca="false">B6488</f>
        <v>Enseignement supérieur et recherche</v>
      </c>
      <c r="P6488" s="0" t="str">
        <f aca="false">C6488</f>
        <v>école</v>
      </c>
      <c r="Q6488" s="0" t="str">
        <f aca="false">D6488</f>
        <v>Chaudière condensation fioul</v>
      </c>
      <c r="R6488" s="0" t="str">
        <f aca="false">E6488</f>
        <v>Fioul</v>
      </c>
      <c r="S6488" s="0" t="str">
        <f aca="false">F6488</f>
        <v>0411102303</v>
      </c>
      <c r="T6488" s="0" t="str">
        <f aca="false">G6488</f>
        <v>4</v>
      </c>
      <c r="U6488" s="0" t="n">
        <f aca="false">L6488</f>
        <v>0.766210595717177</v>
      </c>
      <c r="V6488" s="0" t="n">
        <f aca="false">K6488</f>
        <v>35.5570880023858</v>
      </c>
      <c r="W6488" s="0" t="n">
        <f aca="false">J6488</f>
        <v>608</v>
      </c>
    </row>
    <row r="6489" customFormat="false" ht="12.8" hidden="false" customHeight="false" outlineLevel="0" collapsed="false">
      <c r="A6489" s="0" t="s">
        <v>75</v>
      </c>
      <c r="B6489" s="0" t="s">
        <v>1060</v>
      </c>
      <c r="C6489" s="0" t="s">
        <v>1061</v>
      </c>
      <c r="D6489" s="0" t="s">
        <v>18</v>
      </c>
      <c r="E6489" s="0" t="s">
        <v>14</v>
      </c>
      <c r="F6489" s="0" t="s">
        <v>1071</v>
      </c>
      <c r="G6489" s="0" t="s">
        <v>1612</v>
      </c>
      <c r="H6489" s="0" t="n">
        <v>0.992608555568395</v>
      </c>
      <c r="I6489" s="0" t="n">
        <v>10.2429585592393</v>
      </c>
      <c r="J6489" s="0" t="n">
        <v>608</v>
      </c>
      <c r="K6489" s="0" t="n">
        <f aca="false">I6489*SUMIFS(syst_chauffage!$H$3:$H$27,syst_chauffage!$B$3:$B$27,D6489,syst_chauffage!$C$3:$C$27,E6489)</f>
        <v>27.9113340260647</v>
      </c>
      <c r="L6489" s="12" t="n">
        <f aca="false">H6489*SUMIFS(syst_chauffage!$K$3:$K$27,syst_chauffage!$B$3:$B$27,D6489,syst_chauffage!$C$3:$C$27,E6489)</f>
        <v>0.964266494610778</v>
      </c>
      <c r="N6489" s="0" t="str">
        <f aca="false">A6489</f>
        <v>Enseignement Recherche</v>
      </c>
      <c r="O6489" s="0" t="str">
        <f aca="false">B6489</f>
        <v>Enseignement supérieur et recherche</v>
      </c>
      <c r="P6489" s="0" t="str">
        <f aca="false">C6489</f>
        <v>école</v>
      </c>
      <c r="Q6489" s="0" t="str">
        <f aca="false">D6489</f>
        <v>Chaudière condensation gaz</v>
      </c>
      <c r="R6489" s="0" t="str">
        <f aca="false">E6489</f>
        <v>Gaz</v>
      </c>
      <c r="S6489" s="0" t="str">
        <f aca="false">F6489</f>
        <v>0411102404</v>
      </c>
      <c r="T6489" s="0" t="str">
        <f aca="false">G6489</f>
        <v>4</v>
      </c>
      <c r="U6489" s="0" t="n">
        <f aca="false">L6489</f>
        <v>0.964266494610778</v>
      </c>
      <c r="V6489" s="0" t="n">
        <f aca="false">K6489</f>
        <v>27.9113340260647</v>
      </c>
      <c r="W6489" s="0" t="n">
        <f aca="false">J6489</f>
        <v>608</v>
      </c>
    </row>
    <row r="6490" customFormat="false" ht="12.8" hidden="false" customHeight="false" outlineLevel="0" collapsed="false">
      <c r="A6490" s="0" t="s">
        <v>75</v>
      </c>
      <c r="B6490" s="0" t="s">
        <v>1060</v>
      </c>
      <c r="C6490" s="0" t="s">
        <v>1061</v>
      </c>
      <c r="D6490" s="0" t="s">
        <v>32</v>
      </c>
      <c r="E6490" s="0" t="s">
        <v>30</v>
      </c>
      <c r="F6490" s="0" t="s">
        <v>1072</v>
      </c>
      <c r="G6490" s="0" t="s">
        <v>1612</v>
      </c>
      <c r="H6490" s="0" t="n">
        <v>1</v>
      </c>
      <c r="I6490" s="0" t="n">
        <v>12</v>
      </c>
      <c r="J6490" s="0" t="n">
        <v>0</v>
      </c>
      <c r="K6490" s="0" t="n">
        <f aca="false">I6490*SUMIFS(syst_chauffage!$H$3:$H$27,syst_chauffage!$B$3:$B$27,D6490,syst_chauffage!$C$3:$C$27,E6490)</f>
        <v>12</v>
      </c>
      <c r="L6490" s="12" t="n">
        <f aca="false">H6490*SUMIFS(syst_chauffage!$K$3:$K$27,syst_chauffage!$B$3:$B$27,D6490,syst_chauffage!$C$3:$C$27,E6490)</f>
        <v>1</v>
      </c>
      <c r="N6490" s="0" t="str">
        <f aca="false">A6490</f>
        <v>Enseignement Recherche</v>
      </c>
      <c r="O6490" s="0" t="str">
        <f aca="false">B6490</f>
        <v>Enseignement supérieur et recherche</v>
      </c>
      <c r="P6490" s="0" t="str">
        <f aca="false">C6490</f>
        <v>école</v>
      </c>
      <c r="Q6490" s="0" t="str">
        <f aca="false">D6490</f>
        <v>Electrique direct performant</v>
      </c>
      <c r="R6490" s="0" t="str">
        <f aca="false">E6490</f>
        <v>Electricité</v>
      </c>
      <c r="S6490" s="0" t="str">
        <f aca="false">F6490</f>
        <v>0411102602</v>
      </c>
      <c r="T6490" s="0" t="str">
        <f aca="false">G6490</f>
        <v>4</v>
      </c>
      <c r="U6490" s="0" t="n">
        <f aca="false">L6490</f>
        <v>1</v>
      </c>
      <c r="V6490" s="0" t="n">
        <f aca="false">K6490</f>
        <v>12</v>
      </c>
      <c r="W6490" s="0" t="n">
        <f aca="false">J6490</f>
        <v>0</v>
      </c>
    </row>
    <row r="6491" customFormat="false" ht="12.8" hidden="false" customHeight="false" outlineLevel="0" collapsed="false">
      <c r="A6491" s="0" t="s">
        <v>75</v>
      </c>
      <c r="B6491" s="0" t="s">
        <v>1060</v>
      </c>
      <c r="C6491" s="0" t="s">
        <v>1061</v>
      </c>
      <c r="D6491" s="0" t="s">
        <v>38</v>
      </c>
      <c r="E6491" s="0" t="s">
        <v>30</v>
      </c>
      <c r="F6491" s="0" t="s">
        <v>1073</v>
      </c>
      <c r="G6491" s="0" t="s">
        <v>1612</v>
      </c>
      <c r="H6491" s="0" t="n">
        <v>3.19940372093023</v>
      </c>
      <c r="I6491" s="0" t="n">
        <v>75.1956182196743</v>
      </c>
      <c r="J6491" s="0" t="n">
        <v>648</v>
      </c>
      <c r="K6491" s="0" t="n">
        <f aca="false">I6491*SUMIFS(syst_chauffage!$H$3:$H$27,syst_chauffage!$B$3:$B$27,D6491,syst_chauffage!$C$3:$C$27,E6491)</f>
        <v>76.0072648330656</v>
      </c>
      <c r="L6491" s="12" t="n">
        <f aca="false">H6491*SUMIFS(syst_chauffage!$K$3:$K$27,syst_chauffage!$B$3:$B$27,D6491,syst_chauffage!$C$3:$C$27,E6491)</f>
        <v>2.86223673349977</v>
      </c>
      <c r="N6491" s="0" t="str">
        <f aca="false">A6491</f>
        <v>Enseignement Recherche</v>
      </c>
      <c r="O6491" s="0" t="str">
        <f aca="false">B6491</f>
        <v>Enseignement supérieur et recherche</v>
      </c>
      <c r="P6491" s="0" t="str">
        <f aca="false">C6491</f>
        <v>école</v>
      </c>
      <c r="Q6491" s="0" t="str">
        <f aca="false">D6491</f>
        <v>PAC performant</v>
      </c>
      <c r="R6491" s="0" t="str">
        <f aca="false">E6491</f>
        <v>Electricité</v>
      </c>
      <c r="S6491" s="0" t="str">
        <f aca="false">F6491</f>
        <v>0411102902</v>
      </c>
      <c r="T6491" s="0" t="str">
        <f aca="false">G6491</f>
        <v>4</v>
      </c>
      <c r="U6491" s="0" t="n">
        <f aca="false">L6491</f>
        <v>2.86223673349977</v>
      </c>
      <c r="V6491" s="0" t="n">
        <f aca="false">K6491</f>
        <v>76.0072648330656</v>
      </c>
      <c r="W6491" s="0" t="n">
        <f aca="false">J6491</f>
        <v>648</v>
      </c>
    </row>
    <row r="6492" customFormat="false" ht="12.8" hidden="false" customHeight="false" outlineLevel="0" collapsed="false">
      <c r="A6492" s="0" t="s">
        <v>75</v>
      </c>
      <c r="B6492" s="0" t="s">
        <v>1060</v>
      </c>
      <c r="C6492" s="0" t="s">
        <v>1074</v>
      </c>
      <c r="D6492" s="0" t="s">
        <v>19</v>
      </c>
      <c r="E6492" s="0" t="s">
        <v>57</v>
      </c>
      <c r="F6492" s="0" t="s">
        <v>1075</v>
      </c>
      <c r="G6492" s="0" t="s">
        <v>1612</v>
      </c>
      <c r="H6492" s="0" t="n">
        <v>0.821319232357371</v>
      </c>
      <c r="I6492" s="0" t="n">
        <v>18.3882825779629</v>
      </c>
      <c r="J6492" s="0" t="n">
        <v>0</v>
      </c>
      <c r="K6492" s="0" t="n">
        <f aca="false">I6492*SUMIFS(syst_chauffage!$H$3:$H$27,syst_chauffage!$B$3:$B$27,D6492,syst_chauffage!$C$3:$C$27,E6492)</f>
        <v>25.6052545593206</v>
      </c>
      <c r="L6492" s="12" t="n">
        <f aca="false">H6492*SUMIFS(syst_chauffage!$K$3:$K$27,syst_chauffage!$B$3:$B$27,D6492,syst_chauffage!$C$3:$C$27,E6492)</f>
        <v>0.821319232357371</v>
      </c>
      <c r="N6492" s="0" t="str">
        <f aca="false">A6492</f>
        <v>Enseignement Recherche</v>
      </c>
      <c r="O6492" s="0" t="str">
        <f aca="false">B6492</f>
        <v>Enseignement supérieur et recherche</v>
      </c>
      <c r="P6492" s="0" t="str">
        <f aca="false">C6492</f>
        <v>R&amp;D en sciences humaines et sociales</v>
      </c>
      <c r="Q6492" s="0" t="str">
        <f aca="false">D6492</f>
        <v>Autre système centralisé</v>
      </c>
      <c r="R6492" s="0" t="str">
        <f aca="false">E6492</f>
        <v>Autres</v>
      </c>
      <c r="S6492" s="0" t="str">
        <f aca="false">F6492</f>
        <v>0411870101</v>
      </c>
      <c r="T6492" s="0" t="str">
        <f aca="false">G6492</f>
        <v>4</v>
      </c>
      <c r="U6492" s="0" t="n">
        <f aca="false">L6492</f>
        <v>0.821319232357371</v>
      </c>
      <c r="V6492" s="0" t="n">
        <f aca="false">K6492</f>
        <v>25.6052545593206</v>
      </c>
      <c r="W6492" s="0" t="n">
        <f aca="false">J6492</f>
        <v>0</v>
      </c>
    </row>
    <row r="6493" customFormat="false" ht="12.8" hidden="false" customHeight="false" outlineLevel="0" collapsed="false">
      <c r="A6493" s="0" t="s">
        <v>75</v>
      </c>
      <c r="B6493" s="0" t="s">
        <v>1060</v>
      </c>
      <c r="C6493" s="0" t="s">
        <v>1074</v>
      </c>
      <c r="D6493" s="0" t="s">
        <v>19</v>
      </c>
      <c r="E6493" s="0" t="s">
        <v>58</v>
      </c>
      <c r="F6493" s="0" t="s">
        <v>1076</v>
      </c>
      <c r="G6493" s="0" t="s">
        <v>1612</v>
      </c>
      <c r="H6493" s="0" t="n">
        <v>0.952644641233162</v>
      </c>
      <c r="I6493" s="0" t="n">
        <v>18.9171532524419</v>
      </c>
      <c r="J6493" s="0" t="n">
        <v>680</v>
      </c>
      <c r="K6493" s="0" t="n">
        <f aca="false">I6493*SUMIFS(syst_chauffage!$H$3:$H$27,syst_chauffage!$B$3:$B$27,D6493,syst_chauffage!$C$3:$C$27,E6493)</f>
        <v>31.1177634891832</v>
      </c>
      <c r="L6493" s="12" t="n">
        <f aca="false">H6493*SUMIFS(syst_chauffage!$K$3:$K$27,syst_chauffage!$B$3:$B$27,D6493,syst_chauffage!$C$3:$C$27,E6493)</f>
        <v>0.952644641233162</v>
      </c>
      <c r="N6493" s="0" t="str">
        <f aca="false">A6493</f>
        <v>Enseignement Recherche</v>
      </c>
      <c r="O6493" s="0" t="str">
        <f aca="false">B6493</f>
        <v>Enseignement supérieur et recherche</v>
      </c>
      <c r="P6493" s="0" t="str">
        <f aca="false">C6493</f>
        <v>R&amp;D en sciences humaines et sociales</v>
      </c>
      <c r="Q6493" s="0" t="str">
        <f aca="false">D6493</f>
        <v>Autre système centralisé</v>
      </c>
      <c r="R6493" s="0" t="str">
        <f aca="false">E6493</f>
        <v>Urbain</v>
      </c>
      <c r="S6493" s="0" t="str">
        <f aca="false">F6493</f>
        <v>0411870106</v>
      </c>
      <c r="T6493" s="0" t="str">
        <f aca="false">G6493</f>
        <v>4</v>
      </c>
      <c r="U6493" s="0" t="n">
        <f aca="false">L6493</f>
        <v>0.952644641233162</v>
      </c>
      <c r="V6493" s="0" t="n">
        <f aca="false">K6493</f>
        <v>31.1177634891832</v>
      </c>
      <c r="W6493" s="0" t="n">
        <f aca="false">J6493</f>
        <v>680</v>
      </c>
    </row>
    <row r="6494" customFormat="false" ht="12.8" hidden="false" customHeight="false" outlineLevel="0" collapsed="false">
      <c r="A6494" s="0" t="s">
        <v>75</v>
      </c>
      <c r="B6494" s="0" t="s">
        <v>1060</v>
      </c>
      <c r="C6494" s="0" t="s">
        <v>1074</v>
      </c>
      <c r="D6494" s="0" t="s">
        <v>22</v>
      </c>
      <c r="E6494" s="0" t="s">
        <v>23</v>
      </c>
      <c r="F6494" s="0" t="s">
        <v>1077</v>
      </c>
      <c r="G6494" s="0" t="s">
        <v>1612</v>
      </c>
      <c r="H6494" s="0" t="n">
        <v>0.718588076739892</v>
      </c>
      <c r="I6494" s="0" t="n">
        <v>10.8245103782116</v>
      </c>
      <c r="J6494" s="0" t="n">
        <v>0</v>
      </c>
      <c r="K6494" s="0" t="n">
        <f aca="false">I6494*SUMIFS(syst_chauffage!$H$3:$H$27,syst_chauffage!$B$3:$B$27,D6494,syst_chauffage!$C$3:$C$27,E6494)</f>
        <v>19.062206416549</v>
      </c>
      <c r="L6494" s="12" t="n">
        <f aca="false">H6494*SUMIFS(syst_chauffage!$K$3:$K$27,syst_chauffage!$B$3:$B$27,D6494,syst_chauffage!$C$3:$C$27,E6494)</f>
        <v>0.718588076739892</v>
      </c>
      <c r="N6494" s="0" t="str">
        <f aca="false">A6494</f>
        <v>Enseignement Recherche</v>
      </c>
      <c r="O6494" s="0" t="str">
        <f aca="false">B6494</f>
        <v>Enseignement supérieur et recherche</v>
      </c>
      <c r="P6494" s="0" t="str">
        <f aca="false">C6494</f>
        <v>R&amp;D en sciences humaines et sociales</v>
      </c>
      <c r="Q6494" s="0" t="str">
        <f aca="false">D6494</f>
        <v>Chaudière fioul</v>
      </c>
      <c r="R6494" s="0" t="str">
        <f aca="false">E6494</f>
        <v>Fioul</v>
      </c>
      <c r="S6494" s="0" t="str">
        <f aca="false">F6494</f>
        <v>0411870303</v>
      </c>
      <c r="T6494" s="0" t="str">
        <f aca="false">G6494</f>
        <v>4</v>
      </c>
      <c r="U6494" s="0" t="n">
        <f aca="false">L6494</f>
        <v>0.718588076739892</v>
      </c>
      <c r="V6494" s="0" t="n">
        <f aca="false">K6494</f>
        <v>19.062206416549</v>
      </c>
      <c r="W6494" s="0" t="n">
        <f aca="false">J6494</f>
        <v>0</v>
      </c>
    </row>
    <row r="6495" customFormat="false" ht="12.8" hidden="false" customHeight="false" outlineLevel="0" collapsed="false">
      <c r="A6495" s="0" t="s">
        <v>75</v>
      </c>
      <c r="B6495" s="0" t="s">
        <v>1060</v>
      </c>
      <c r="C6495" s="0" t="s">
        <v>1074</v>
      </c>
      <c r="D6495" s="0" t="s">
        <v>13</v>
      </c>
      <c r="E6495" s="0" t="s">
        <v>14</v>
      </c>
      <c r="F6495" s="0" t="s">
        <v>1078</v>
      </c>
      <c r="G6495" s="0" t="s">
        <v>1612</v>
      </c>
      <c r="H6495" s="0" t="n">
        <v>0.777784463323076</v>
      </c>
      <c r="I6495" s="0" t="n">
        <v>8.28467323324911</v>
      </c>
      <c r="J6495" s="0" t="n">
        <v>264</v>
      </c>
      <c r="K6495" s="0" t="n">
        <f aca="false">I6495*SUMIFS(syst_chauffage!$H$3:$H$27,syst_chauffage!$B$3:$B$27,D6495,syst_chauffage!$C$3:$C$27,E6495)</f>
        <v>16.7316576048055</v>
      </c>
      <c r="L6495" s="12" t="n">
        <f aca="false">H6495*SUMIFS(syst_chauffage!$K$3:$K$27,syst_chauffage!$B$3:$B$27,D6495,syst_chauffage!$C$3:$C$27,E6495)</f>
        <v>0.777784463323076</v>
      </c>
      <c r="N6495" s="0" t="str">
        <f aca="false">A6495</f>
        <v>Enseignement Recherche</v>
      </c>
      <c r="O6495" s="0" t="str">
        <f aca="false">B6495</f>
        <v>Enseignement supérieur et recherche</v>
      </c>
      <c r="P6495" s="0" t="str">
        <f aca="false">C6495</f>
        <v>R&amp;D en sciences humaines et sociales</v>
      </c>
      <c r="Q6495" s="0" t="str">
        <f aca="false">D6495</f>
        <v>Chaudière gaz</v>
      </c>
      <c r="R6495" s="0" t="str">
        <f aca="false">E6495</f>
        <v>Gaz</v>
      </c>
      <c r="S6495" s="0" t="str">
        <f aca="false">F6495</f>
        <v>0411870404</v>
      </c>
      <c r="T6495" s="0" t="str">
        <f aca="false">G6495</f>
        <v>4</v>
      </c>
      <c r="U6495" s="0" t="n">
        <f aca="false">L6495</f>
        <v>0.777784463323076</v>
      </c>
      <c r="V6495" s="0" t="n">
        <f aca="false">K6495</f>
        <v>16.7316576048055</v>
      </c>
      <c r="W6495" s="0" t="n">
        <f aca="false">J6495</f>
        <v>264</v>
      </c>
    </row>
    <row r="6496" customFormat="false" ht="12.8" hidden="false" customHeight="false" outlineLevel="0" collapsed="false">
      <c r="A6496" s="0" t="s">
        <v>75</v>
      </c>
      <c r="B6496" s="0" t="s">
        <v>1060</v>
      </c>
      <c r="C6496" s="0" t="s">
        <v>1074</v>
      </c>
      <c r="D6496" s="0" t="s">
        <v>29</v>
      </c>
      <c r="E6496" s="0" t="s">
        <v>30</v>
      </c>
      <c r="F6496" s="0" t="s">
        <v>1079</v>
      </c>
      <c r="G6496" s="0" t="s">
        <v>1612</v>
      </c>
      <c r="H6496" s="0" t="n">
        <v>0.92</v>
      </c>
      <c r="I6496" s="0" t="n">
        <v>10.4</v>
      </c>
      <c r="J6496" s="0" t="n">
        <v>0</v>
      </c>
      <c r="K6496" s="0" t="n">
        <f aca="false">I6496*SUMIFS(syst_chauffage!$H$3:$H$27,syst_chauffage!$B$3:$B$27,D6496,syst_chauffage!$C$3:$C$27,E6496)</f>
        <v>3</v>
      </c>
      <c r="L6496" s="12" t="n">
        <f aca="false">H6496*SUMIFS(syst_chauffage!$K$3:$K$27,syst_chauffage!$B$3:$B$27,D6496,syst_chauffage!$C$3:$C$27,E6496)</f>
        <v>0.92</v>
      </c>
      <c r="N6496" s="0" t="str">
        <f aca="false">A6496</f>
        <v>Enseignement Recherche</v>
      </c>
      <c r="O6496" s="0" t="str">
        <f aca="false">B6496</f>
        <v>Enseignement supérieur et recherche</v>
      </c>
      <c r="P6496" s="0" t="str">
        <f aca="false">C6496</f>
        <v>R&amp;D en sciences humaines et sociales</v>
      </c>
      <c r="Q6496" s="0" t="str">
        <f aca="false">D6496</f>
        <v>Electrique direct</v>
      </c>
      <c r="R6496" s="0" t="str">
        <f aca="false">E6496</f>
        <v>Electricité</v>
      </c>
      <c r="S6496" s="0" t="str">
        <f aca="false">F6496</f>
        <v>0411870602</v>
      </c>
      <c r="T6496" s="0" t="str">
        <f aca="false">G6496</f>
        <v>4</v>
      </c>
      <c r="U6496" s="0" t="n">
        <f aca="false">L6496</f>
        <v>0.92</v>
      </c>
      <c r="V6496" s="0" t="n">
        <f aca="false">K6496</f>
        <v>3</v>
      </c>
      <c r="W6496" s="0" t="n">
        <f aca="false">J6496</f>
        <v>0</v>
      </c>
    </row>
    <row r="6497" customFormat="false" ht="12.8" hidden="false" customHeight="false" outlineLevel="0" collapsed="false">
      <c r="A6497" s="0" t="s">
        <v>75</v>
      </c>
      <c r="B6497" s="0" t="s">
        <v>1060</v>
      </c>
      <c r="C6497" s="0" t="s">
        <v>1074</v>
      </c>
      <c r="D6497" s="0" t="s">
        <v>36</v>
      </c>
      <c r="E6497" s="0" t="s">
        <v>30</v>
      </c>
      <c r="F6497" s="0" t="s">
        <v>1080</v>
      </c>
      <c r="G6497" s="0" t="s">
        <v>1612</v>
      </c>
      <c r="H6497" s="0" t="n">
        <v>2.77281655813953</v>
      </c>
      <c r="I6497" s="0" t="n">
        <v>45.9934229536503</v>
      </c>
      <c r="J6497" s="0" t="n">
        <v>603</v>
      </c>
      <c r="K6497" s="0" t="n">
        <f aca="false">I6497*SUMIFS(syst_chauffage!$H$3:$H$27,syst_chauffage!$B$3:$B$27,D6497,syst_chauffage!$C$3:$C$27,E6497)</f>
        <v>28.4542037706006</v>
      </c>
      <c r="L6497" s="12" t="n">
        <f aca="false">H6497*SUMIFS(syst_chauffage!$K$3:$K$27,syst_chauffage!$B$3:$B$27,D6497,syst_chauffage!$C$3:$C$27,E6497)</f>
        <v>2.32969420671809</v>
      </c>
      <c r="N6497" s="0" t="str">
        <f aca="false">A6497</f>
        <v>Enseignement Recherche</v>
      </c>
      <c r="O6497" s="0" t="str">
        <f aca="false">B6497</f>
        <v>Enseignement supérieur et recherche</v>
      </c>
      <c r="P6497" s="0" t="str">
        <f aca="false">C6497</f>
        <v>R&amp;D en sciences humaines et sociales</v>
      </c>
      <c r="Q6497" s="0" t="str">
        <f aca="false">D6497</f>
        <v>PAC</v>
      </c>
      <c r="R6497" s="0" t="str">
        <f aca="false">E6497</f>
        <v>Electricité</v>
      </c>
      <c r="S6497" s="0" t="str">
        <f aca="false">F6497</f>
        <v>0411870902</v>
      </c>
      <c r="T6497" s="0" t="str">
        <f aca="false">G6497</f>
        <v>4</v>
      </c>
      <c r="U6497" s="0" t="n">
        <f aca="false">L6497</f>
        <v>2.32969420671809</v>
      </c>
      <c r="V6497" s="0" t="n">
        <f aca="false">K6497</f>
        <v>28.4542037706006</v>
      </c>
      <c r="W6497" s="0" t="n">
        <f aca="false">J6497</f>
        <v>603</v>
      </c>
    </row>
    <row r="6498" customFormat="false" ht="12.8" hidden="false" customHeight="false" outlineLevel="0" collapsed="false">
      <c r="A6498" s="0" t="s">
        <v>75</v>
      </c>
      <c r="B6498" s="0" t="s">
        <v>1060</v>
      </c>
      <c r="C6498" s="0" t="s">
        <v>1074</v>
      </c>
      <c r="D6498" s="0" t="s">
        <v>51</v>
      </c>
      <c r="E6498" s="0" t="s">
        <v>57</v>
      </c>
      <c r="F6498" s="0" t="s">
        <v>1081</v>
      </c>
      <c r="G6498" s="0" t="s">
        <v>1612</v>
      </c>
      <c r="H6498" s="0" t="n">
        <v>0.947676037335427</v>
      </c>
      <c r="I6498" s="0" t="n">
        <v>21.890812592813</v>
      </c>
      <c r="J6498" s="0" t="n">
        <v>0</v>
      </c>
      <c r="K6498" s="0" t="n">
        <f aca="false">I6498*SUMIFS(syst_chauffage!$H$3:$H$27,syst_chauffage!$B$3:$B$27,D6498,syst_chauffage!$C$3:$C$27,E6498)</f>
        <v>46.3834326585454</v>
      </c>
      <c r="L6498" s="12" t="n">
        <f aca="false">H6498*SUMIFS(syst_chauffage!$K$3:$K$27,syst_chauffage!$B$3:$B$27,D6498,syst_chauffage!$C$3:$C$27,E6498)</f>
        <v>0.947676037335427</v>
      </c>
      <c r="N6498" s="0" t="str">
        <f aca="false">A6498</f>
        <v>Enseignement Recherche</v>
      </c>
      <c r="O6498" s="0" t="str">
        <f aca="false">B6498</f>
        <v>Enseignement supérieur et recherche</v>
      </c>
      <c r="P6498" s="0" t="str">
        <f aca="false">C6498</f>
        <v>R&amp;D en sciences humaines et sociales</v>
      </c>
      <c r="Q6498" s="0" t="str">
        <f aca="false">D6498</f>
        <v>Autre système centralisé performant</v>
      </c>
      <c r="R6498" s="0" t="str">
        <f aca="false">E6498</f>
        <v>Autres</v>
      </c>
      <c r="S6498" s="0" t="str">
        <f aca="false">F6498</f>
        <v>0411872101</v>
      </c>
      <c r="T6498" s="0" t="str">
        <f aca="false">G6498</f>
        <v>4</v>
      </c>
      <c r="U6498" s="0" t="n">
        <f aca="false">L6498</f>
        <v>0.947676037335427</v>
      </c>
      <c r="V6498" s="0" t="n">
        <f aca="false">K6498</f>
        <v>46.3834326585454</v>
      </c>
      <c r="W6498" s="0" t="n">
        <f aca="false">J6498</f>
        <v>0</v>
      </c>
    </row>
    <row r="6499" customFormat="false" ht="12.8" hidden="false" customHeight="false" outlineLevel="0" collapsed="false">
      <c r="A6499" s="0" t="s">
        <v>75</v>
      </c>
      <c r="B6499" s="0" t="s">
        <v>1060</v>
      </c>
      <c r="C6499" s="0" t="s">
        <v>1074</v>
      </c>
      <c r="D6499" s="0" t="s">
        <v>51</v>
      </c>
      <c r="E6499" s="0" t="s">
        <v>58</v>
      </c>
      <c r="F6499" s="0" t="s">
        <v>1082</v>
      </c>
      <c r="G6499" s="0" t="s">
        <v>1612</v>
      </c>
      <c r="H6499" s="0" t="n">
        <v>1.09920535526903</v>
      </c>
      <c r="I6499" s="0" t="n">
        <v>22.5204205386213</v>
      </c>
      <c r="J6499" s="0" t="n">
        <v>680</v>
      </c>
      <c r="K6499" s="0" t="n">
        <f aca="false">I6499*SUMIFS(syst_chauffage!$H$3:$H$27,syst_chauffage!$B$3:$B$27,D6499,syst_chauffage!$C$3:$C$27,E6499)</f>
        <v>48.0585663259288</v>
      </c>
      <c r="L6499" s="12" t="n">
        <f aca="false">H6499*SUMIFS(syst_chauffage!$K$3:$K$27,syst_chauffage!$B$3:$B$27,D6499,syst_chauffage!$C$3:$C$27,E6499)</f>
        <v>1.09920535526903</v>
      </c>
      <c r="N6499" s="0" t="str">
        <f aca="false">A6499</f>
        <v>Enseignement Recherche</v>
      </c>
      <c r="O6499" s="0" t="str">
        <f aca="false">B6499</f>
        <v>Enseignement supérieur et recherche</v>
      </c>
      <c r="P6499" s="0" t="str">
        <f aca="false">C6499</f>
        <v>R&amp;D en sciences humaines et sociales</v>
      </c>
      <c r="Q6499" s="0" t="str">
        <f aca="false">D6499</f>
        <v>Autre système centralisé performant</v>
      </c>
      <c r="R6499" s="0" t="str">
        <f aca="false">E6499</f>
        <v>Urbain</v>
      </c>
      <c r="S6499" s="0" t="str">
        <f aca="false">F6499</f>
        <v>0411872106</v>
      </c>
      <c r="T6499" s="0" t="str">
        <f aca="false">G6499</f>
        <v>4</v>
      </c>
      <c r="U6499" s="0" t="n">
        <f aca="false">L6499</f>
        <v>1.09920535526903</v>
      </c>
      <c r="V6499" s="0" t="n">
        <f aca="false">K6499</f>
        <v>48.0585663259288</v>
      </c>
      <c r="W6499" s="0" t="n">
        <f aca="false">J6499</f>
        <v>680</v>
      </c>
    </row>
    <row r="6500" customFormat="false" ht="12.8" hidden="false" customHeight="false" outlineLevel="0" collapsed="false">
      <c r="A6500" s="0" t="s">
        <v>75</v>
      </c>
      <c r="B6500" s="0" t="s">
        <v>1060</v>
      </c>
      <c r="C6500" s="0" t="s">
        <v>1074</v>
      </c>
      <c r="D6500" s="0" t="s">
        <v>27</v>
      </c>
      <c r="E6500" s="0" t="s">
        <v>23</v>
      </c>
      <c r="F6500" s="0" t="s">
        <v>1083</v>
      </c>
      <c r="G6500" s="0" t="s">
        <v>1612</v>
      </c>
      <c r="H6500" s="0" t="n">
        <v>0.759390536863586</v>
      </c>
      <c r="I6500" s="0" t="n">
        <v>12.8863218788234</v>
      </c>
      <c r="J6500" s="0" t="n">
        <v>608</v>
      </c>
      <c r="K6500" s="0" t="n">
        <f aca="false">I6500*SUMIFS(syst_chauffage!$H$3:$H$27,syst_chauffage!$B$3:$B$27,D6500,syst_chauffage!$C$3:$C$27,E6500)</f>
        <v>33.0457243207292</v>
      </c>
      <c r="L6500" s="12" t="n">
        <f aca="false">H6500*SUMIFS(syst_chauffage!$K$3:$K$27,syst_chauffage!$B$3:$B$27,D6500,syst_chauffage!$C$3:$C$27,E6500)</f>
        <v>0.759390536863586</v>
      </c>
      <c r="N6500" s="0" t="str">
        <f aca="false">A6500</f>
        <v>Enseignement Recherche</v>
      </c>
      <c r="O6500" s="0" t="str">
        <f aca="false">B6500</f>
        <v>Enseignement supérieur et recherche</v>
      </c>
      <c r="P6500" s="0" t="str">
        <f aca="false">C6500</f>
        <v>R&amp;D en sciences humaines et sociales</v>
      </c>
      <c r="Q6500" s="0" t="str">
        <f aca="false">D6500</f>
        <v>Chaudière condensation fioul</v>
      </c>
      <c r="R6500" s="0" t="str">
        <f aca="false">E6500</f>
        <v>Fioul</v>
      </c>
      <c r="S6500" s="0" t="str">
        <f aca="false">F6500</f>
        <v>0411872303</v>
      </c>
      <c r="T6500" s="0" t="str">
        <f aca="false">G6500</f>
        <v>4</v>
      </c>
      <c r="U6500" s="0" t="n">
        <f aca="false">L6500</f>
        <v>0.759390536863586</v>
      </c>
      <c r="V6500" s="0" t="n">
        <f aca="false">K6500</f>
        <v>33.0457243207292</v>
      </c>
      <c r="W6500" s="0" t="n">
        <f aca="false">J6500</f>
        <v>608</v>
      </c>
    </row>
    <row r="6501" customFormat="false" ht="12.8" hidden="false" customHeight="false" outlineLevel="0" collapsed="false">
      <c r="A6501" s="0" t="s">
        <v>75</v>
      </c>
      <c r="B6501" s="0" t="s">
        <v>1060</v>
      </c>
      <c r="C6501" s="0" t="s">
        <v>1074</v>
      </c>
      <c r="D6501" s="0" t="s">
        <v>18</v>
      </c>
      <c r="E6501" s="0" t="s">
        <v>14</v>
      </c>
      <c r="F6501" s="0" t="s">
        <v>1084</v>
      </c>
      <c r="G6501" s="0" t="s">
        <v>1612</v>
      </c>
      <c r="H6501" s="0" t="n">
        <v>0.985731096462153</v>
      </c>
      <c r="I6501" s="0" t="n">
        <v>9.86270623005846</v>
      </c>
      <c r="J6501" s="0" t="n">
        <v>608</v>
      </c>
      <c r="K6501" s="0" t="n">
        <f aca="false">I6501*SUMIFS(syst_chauffage!$H$3:$H$27,syst_chauffage!$B$3:$B$27,D6501,syst_chauffage!$C$3:$C$27,E6501)</f>
        <v>26.8751734565794</v>
      </c>
      <c r="L6501" s="12" t="n">
        <f aca="false">H6501*SUMIFS(syst_chauffage!$K$3:$K$27,syst_chauffage!$B$3:$B$27,D6501,syst_chauffage!$C$3:$C$27,E6501)</f>
        <v>0.957585408348724</v>
      </c>
      <c r="N6501" s="0" t="str">
        <f aca="false">A6501</f>
        <v>Enseignement Recherche</v>
      </c>
      <c r="O6501" s="0" t="str">
        <f aca="false">B6501</f>
        <v>Enseignement supérieur et recherche</v>
      </c>
      <c r="P6501" s="0" t="str">
        <f aca="false">C6501</f>
        <v>R&amp;D en sciences humaines et sociales</v>
      </c>
      <c r="Q6501" s="0" t="str">
        <f aca="false">D6501</f>
        <v>Chaudière condensation gaz</v>
      </c>
      <c r="R6501" s="0" t="str">
        <f aca="false">E6501</f>
        <v>Gaz</v>
      </c>
      <c r="S6501" s="0" t="str">
        <f aca="false">F6501</f>
        <v>0411872404</v>
      </c>
      <c r="T6501" s="0" t="str">
        <f aca="false">G6501</f>
        <v>4</v>
      </c>
      <c r="U6501" s="0" t="n">
        <f aca="false">L6501</f>
        <v>0.957585408348724</v>
      </c>
      <c r="V6501" s="0" t="n">
        <f aca="false">K6501</f>
        <v>26.8751734565794</v>
      </c>
      <c r="W6501" s="0" t="n">
        <f aca="false">J6501</f>
        <v>608</v>
      </c>
    </row>
    <row r="6502" customFormat="false" ht="12.8" hidden="false" customHeight="false" outlineLevel="0" collapsed="false">
      <c r="A6502" s="0" t="s">
        <v>75</v>
      </c>
      <c r="B6502" s="0" t="s">
        <v>1060</v>
      </c>
      <c r="C6502" s="0" t="s">
        <v>1074</v>
      </c>
      <c r="D6502" s="0" t="s">
        <v>32</v>
      </c>
      <c r="E6502" s="0" t="s">
        <v>30</v>
      </c>
      <c r="F6502" s="0" t="s">
        <v>1085</v>
      </c>
      <c r="G6502" s="0" t="s">
        <v>1612</v>
      </c>
      <c r="H6502" s="0" t="n">
        <v>1</v>
      </c>
      <c r="I6502" s="0" t="n">
        <v>12</v>
      </c>
      <c r="J6502" s="0" t="n">
        <v>0</v>
      </c>
      <c r="K6502" s="0" t="n">
        <f aca="false">I6502*SUMIFS(syst_chauffage!$H$3:$H$27,syst_chauffage!$B$3:$B$27,D6502,syst_chauffage!$C$3:$C$27,E6502)</f>
        <v>12</v>
      </c>
      <c r="L6502" s="12" t="n">
        <f aca="false">H6502*SUMIFS(syst_chauffage!$K$3:$K$27,syst_chauffage!$B$3:$B$27,D6502,syst_chauffage!$C$3:$C$27,E6502)</f>
        <v>1</v>
      </c>
      <c r="N6502" s="0" t="str">
        <f aca="false">A6502</f>
        <v>Enseignement Recherche</v>
      </c>
      <c r="O6502" s="0" t="str">
        <f aca="false">B6502</f>
        <v>Enseignement supérieur et recherche</v>
      </c>
      <c r="P6502" s="0" t="str">
        <f aca="false">C6502</f>
        <v>R&amp;D en sciences humaines et sociales</v>
      </c>
      <c r="Q6502" s="0" t="str">
        <f aca="false">D6502</f>
        <v>Electrique direct performant</v>
      </c>
      <c r="R6502" s="0" t="str">
        <f aca="false">E6502</f>
        <v>Electricité</v>
      </c>
      <c r="S6502" s="0" t="str">
        <f aca="false">F6502</f>
        <v>0411872602</v>
      </c>
      <c r="T6502" s="0" t="str">
        <f aca="false">G6502</f>
        <v>4</v>
      </c>
      <c r="U6502" s="0" t="n">
        <f aca="false">L6502</f>
        <v>1</v>
      </c>
      <c r="V6502" s="0" t="n">
        <f aca="false">K6502</f>
        <v>12</v>
      </c>
      <c r="W6502" s="0" t="n">
        <f aca="false">J6502</f>
        <v>0</v>
      </c>
    </row>
    <row r="6503" customFormat="false" ht="12.8" hidden="false" customHeight="false" outlineLevel="0" collapsed="false">
      <c r="A6503" s="0" t="s">
        <v>75</v>
      </c>
      <c r="B6503" s="0" t="s">
        <v>1060</v>
      </c>
      <c r="C6503" s="0" t="s">
        <v>1074</v>
      </c>
      <c r="D6503" s="0" t="s">
        <v>38</v>
      </c>
      <c r="E6503" s="0" t="s">
        <v>30</v>
      </c>
      <c r="F6503" s="0" t="s">
        <v>1086</v>
      </c>
      <c r="G6503" s="0" t="s">
        <v>1612</v>
      </c>
      <c r="H6503" s="0" t="n">
        <v>3.19940372093023</v>
      </c>
      <c r="I6503" s="0" t="n">
        <v>54.7540749448218</v>
      </c>
      <c r="J6503" s="0" t="n">
        <v>648</v>
      </c>
      <c r="K6503" s="0" t="n">
        <f aca="false">I6503*SUMIFS(syst_chauffage!$H$3:$H$27,syst_chauffage!$B$3:$B$27,D6503,syst_chauffage!$C$3:$C$27,E6503)</f>
        <v>55.3450795877853</v>
      </c>
      <c r="L6503" s="12" t="n">
        <f aca="false">H6503*SUMIFS(syst_chauffage!$K$3:$K$27,syst_chauffage!$B$3:$B$27,D6503,syst_chauffage!$C$3:$C$27,E6503)</f>
        <v>2.86223673349977</v>
      </c>
      <c r="N6503" s="0" t="str">
        <f aca="false">A6503</f>
        <v>Enseignement Recherche</v>
      </c>
      <c r="O6503" s="0" t="str">
        <f aca="false">B6503</f>
        <v>Enseignement supérieur et recherche</v>
      </c>
      <c r="P6503" s="0" t="str">
        <f aca="false">C6503</f>
        <v>R&amp;D en sciences humaines et sociales</v>
      </c>
      <c r="Q6503" s="0" t="str">
        <f aca="false">D6503</f>
        <v>PAC performant</v>
      </c>
      <c r="R6503" s="0" t="str">
        <f aca="false">E6503</f>
        <v>Electricité</v>
      </c>
      <c r="S6503" s="0" t="str">
        <f aca="false">F6503</f>
        <v>0411872902</v>
      </c>
      <c r="T6503" s="0" t="str">
        <f aca="false">G6503</f>
        <v>4</v>
      </c>
      <c r="U6503" s="0" t="n">
        <f aca="false">L6503</f>
        <v>2.86223673349977</v>
      </c>
      <c r="V6503" s="0" t="n">
        <f aca="false">K6503</f>
        <v>55.3450795877853</v>
      </c>
      <c r="W6503" s="0" t="n">
        <f aca="false">J6503</f>
        <v>648</v>
      </c>
    </row>
    <row r="6504" customFormat="false" ht="12.8" hidden="false" customHeight="false" outlineLevel="0" collapsed="false">
      <c r="A6504" s="0" t="s">
        <v>75</v>
      </c>
      <c r="B6504" s="0" t="s">
        <v>1060</v>
      </c>
      <c r="C6504" s="0" t="s">
        <v>1087</v>
      </c>
      <c r="D6504" s="0" t="s">
        <v>19</v>
      </c>
      <c r="E6504" s="0" t="s">
        <v>57</v>
      </c>
      <c r="F6504" s="0" t="s">
        <v>1088</v>
      </c>
      <c r="G6504" s="0" t="s">
        <v>1612</v>
      </c>
      <c r="H6504" s="0" t="n">
        <v>0.799042947413251</v>
      </c>
      <c r="I6504" s="0" t="n">
        <v>16.9345219611318</v>
      </c>
      <c r="J6504" s="0" t="n">
        <v>0</v>
      </c>
      <c r="K6504" s="0" t="n">
        <f aca="false">I6504*SUMIFS(syst_chauffage!$H$3:$H$27,syst_chauffage!$B$3:$B$27,D6504,syst_chauffage!$C$3:$C$27,E6504)</f>
        <v>23.5809268112314</v>
      </c>
      <c r="L6504" s="12" t="n">
        <f aca="false">H6504*SUMIFS(syst_chauffage!$K$3:$K$27,syst_chauffage!$B$3:$B$27,D6504,syst_chauffage!$C$3:$C$27,E6504)</f>
        <v>0.799042947413251</v>
      </c>
      <c r="N6504" s="0" t="str">
        <f aca="false">A6504</f>
        <v>Enseignement Recherche</v>
      </c>
      <c r="O6504" s="0" t="str">
        <f aca="false">B6504</f>
        <v>Enseignement supérieur et recherche</v>
      </c>
      <c r="P6504" s="0" t="str">
        <f aca="false">C6504</f>
        <v>R&amp;D sciences physiques et naturelles</v>
      </c>
      <c r="Q6504" s="0" t="str">
        <f aca="false">D6504</f>
        <v>Autre système centralisé</v>
      </c>
      <c r="R6504" s="0" t="str">
        <f aca="false">E6504</f>
        <v>Autres</v>
      </c>
      <c r="S6504" s="0" t="str">
        <f aca="false">F6504</f>
        <v>0411880101</v>
      </c>
      <c r="T6504" s="0" t="str">
        <f aca="false">G6504</f>
        <v>4</v>
      </c>
      <c r="U6504" s="0" t="n">
        <f aca="false">L6504</f>
        <v>0.799042947413251</v>
      </c>
      <c r="V6504" s="0" t="n">
        <f aca="false">K6504</f>
        <v>23.5809268112314</v>
      </c>
      <c r="W6504" s="0" t="n">
        <f aca="false">J6504</f>
        <v>0</v>
      </c>
    </row>
    <row r="6505" customFormat="false" ht="12.8" hidden="false" customHeight="false" outlineLevel="0" collapsed="false">
      <c r="A6505" s="0" t="s">
        <v>75</v>
      </c>
      <c r="B6505" s="0" t="s">
        <v>1060</v>
      </c>
      <c r="C6505" s="0" t="s">
        <v>1087</v>
      </c>
      <c r="D6505" s="0" t="s">
        <v>19</v>
      </c>
      <c r="E6505" s="0" t="s">
        <v>58</v>
      </c>
      <c r="F6505" s="0" t="s">
        <v>1089</v>
      </c>
      <c r="G6505" s="0" t="s">
        <v>1612</v>
      </c>
      <c r="H6505" s="0" t="n">
        <v>0.8738224927927</v>
      </c>
      <c r="I6505" s="0" t="n">
        <v>17.7859964649052</v>
      </c>
      <c r="J6505" s="0" t="n">
        <v>680</v>
      </c>
      <c r="K6505" s="0" t="n">
        <f aca="false">I6505*SUMIFS(syst_chauffage!$H$3:$H$27,syst_chauffage!$B$3:$B$27,D6505,syst_chauffage!$C$3:$C$27,E6505)</f>
        <v>29.2570675951428</v>
      </c>
      <c r="L6505" s="12" t="n">
        <f aca="false">H6505*SUMIFS(syst_chauffage!$K$3:$K$27,syst_chauffage!$B$3:$B$27,D6505,syst_chauffage!$C$3:$C$27,E6505)</f>
        <v>0.8738224927927</v>
      </c>
      <c r="N6505" s="0" t="str">
        <f aca="false">A6505</f>
        <v>Enseignement Recherche</v>
      </c>
      <c r="O6505" s="0" t="str">
        <f aca="false">B6505</f>
        <v>Enseignement supérieur et recherche</v>
      </c>
      <c r="P6505" s="0" t="str">
        <f aca="false">C6505</f>
        <v>R&amp;D sciences physiques et naturelles</v>
      </c>
      <c r="Q6505" s="0" t="str">
        <f aca="false">D6505</f>
        <v>Autre système centralisé</v>
      </c>
      <c r="R6505" s="0" t="str">
        <f aca="false">E6505</f>
        <v>Urbain</v>
      </c>
      <c r="S6505" s="0" t="str">
        <f aca="false">F6505</f>
        <v>0411880106</v>
      </c>
      <c r="T6505" s="0" t="str">
        <f aca="false">G6505</f>
        <v>4</v>
      </c>
      <c r="U6505" s="0" t="n">
        <f aca="false">L6505</f>
        <v>0.8738224927927</v>
      </c>
      <c r="V6505" s="0" t="n">
        <f aca="false">K6505</f>
        <v>29.2570675951428</v>
      </c>
      <c r="W6505" s="0" t="n">
        <f aca="false">J6505</f>
        <v>680</v>
      </c>
    </row>
    <row r="6506" customFormat="false" ht="12.8" hidden="false" customHeight="false" outlineLevel="0" collapsed="false">
      <c r="A6506" s="0" t="s">
        <v>75</v>
      </c>
      <c r="B6506" s="0" t="s">
        <v>1060</v>
      </c>
      <c r="C6506" s="0" t="s">
        <v>1087</v>
      </c>
      <c r="D6506" s="0" t="s">
        <v>22</v>
      </c>
      <c r="E6506" s="0" t="s">
        <v>23</v>
      </c>
      <c r="F6506" s="0" t="s">
        <v>1090</v>
      </c>
      <c r="G6506" s="0" t="s">
        <v>1612</v>
      </c>
      <c r="H6506" s="0" t="n">
        <v>0.719193480753438</v>
      </c>
      <c r="I6506" s="0" t="n">
        <v>10.6376150883818</v>
      </c>
      <c r="J6506" s="0" t="n">
        <v>0</v>
      </c>
      <c r="K6506" s="0" t="n">
        <f aca="false">I6506*SUMIFS(syst_chauffage!$H$3:$H$27,syst_chauffage!$B$3:$B$27,D6506,syst_chauffage!$C$3:$C$27,E6506)</f>
        <v>18.7330796044774</v>
      </c>
      <c r="L6506" s="12" t="n">
        <f aca="false">H6506*SUMIFS(syst_chauffage!$K$3:$K$27,syst_chauffage!$B$3:$B$27,D6506,syst_chauffage!$C$3:$C$27,E6506)</f>
        <v>0.719193480753438</v>
      </c>
      <c r="N6506" s="0" t="str">
        <f aca="false">A6506</f>
        <v>Enseignement Recherche</v>
      </c>
      <c r="O6506" s="0" t="str">
        <f aca="false">B6506</f>
        <v>Enseignement supérieur et recherche</v>
      </c>
      <c r="P6506" s="0" t="str">
        <f aca="false">C6506</f>
        <v>R&amp;D sciences physiques et naturelles</v>
      </c>
      <c r="Q6506" s="0" t="str">
        <f aca="false">D6506</f>
        <v>Chaudière fioul</v>
      </c>
      <c r="R6506" s="0" t="str">
        <f aca="false">E6506</f>
        <v>Fioul</v>
      </c>
      <c r="S6506" s="0" t="str">
        <f aca="false">F6506</f>
        <v>0411880303</v>
      </c>
      <c r="T6506" s="0" t="str">
        <f aca="false">G6506</f>
        <v>4</v>
      </c>
      <c r="U6506" s="0" t="n">
        <f aca="false">L6506</f>
        <v>0.719193480753438</v>
      </c>
      <c r="V6506" s="0" t="n">
        <f aca="false">K6506</f>
        <v>18.7330796044774</v>
      </c>
      <c r="W6506" s="0" t="n">
        <f aca="false">J6506</f>
        <v>0</v>
      </c>
    </row>
    <row r="6507" customFormat="false" ht="12.8" hidden="false" customHeight="false" outlineLevel="0" collapsed="false">
      <c r="A6507" s="0" t="s">
        <v>75</v>
      </c>
      <c r="B6507" s="0" t="s">
        <v>1060</v>
      </c>
      <c r="C6507" s="0" t="s">
        <v>1087</v>
      </c>
      <c r="D6507" s="0" t="s">
        <v>13</v>
      </c>
      <c r="E6507" s="0" t="s">
        <v>14</v>
      </c>
      <c r="F6507" s="0" t="s">
        <v>1091</v>
      </c>
      <c r="G6507" s="0" t="s">
        <v>1612</v>
      </c>
      <c r="H6507" s="0" t="n">
        <v>0.778581143295015</v>
      </c>
      <c r="I6507" s="0" t="n">
        <v>8.6755408872532</v>
      </c>
      <c r="J6507" s="0" t="n">
        <v>264</v>
      </c>
      <c r="K6507" s="0" t="n">
        <f aca="false">I6507*SUMIFS(syst_chauffage!$H$3:$H$27,syst_chauffage!$B$3:$B$27,D6507,syst_chauffage!$C$3:$C$27,E6507)</f>
        <v>17.5210506890545</v>
      </c>
      <c r="L6507" s="12" t="n">
        <f aca="false">H6507*SUMIFS(syst_chauffage!$K$3:$K$27,syst_chauffage!$B$3:$B$27,D6507,syst_chauffage!$C$3:$C$27,E6507)</f>
        <v>0.778581143295015</v>
      </c>
      <c r="N6507" s="0" t="str">
        <f aca="false">A6507</f>
        <v>Enseignement Recherche</v>
      </c>
      <c r="O6507" s="0" t="str">
        <f aca="false">B6507</f>
        <v>Enseignement supérieur et recherche</v>
      </c>
      <c r="P6507" s="0" t="str">
        <f aca="false">C6507</f>
        <v>R&amp;D sciences physiques et naturelles</v>
      </c>
      <c r="Q6507" s="0" t="str">
        <f aca="false">D6507</f>
        <v>Chaudière gaz</v>
      </c>
      <c r="R6507" s="0" t="str">
        <f aca="false">E6507</f>
        <v>Gaz</v>
      </c>
      <c r="S6507" s="0" t="str">
        <f aca="false">F6507</f>
        <v>0411880404</v>
      </c>
      <c r="T6507" s="0" t="str">
        <f aca="false">G6507</f>
        <v>4</v>
      </c>
      <c r="U6507" s="0" t="n">
        <f aca="false">L6507</f>
        <v>0.778581143295015</v>
      </c>
      <c r="V6507" s="0" t="n">
        <f aca="false">K6507</f>
        <v>17.5210506890545</v>
      </c>
      <c r="W6507" s="0" t="n">
        <f aca="false">J6507</f>
        <v>264</v>
      </c>
    </row>
    <row r="6508" customFormat="false" ht="12.8" hidden="false" customHeight="false" outlineLevel="0" collapsed="false">
      <c r="A6508" s="0" t="s">
        <v>75</v>
      </c>
      <c r="B6508" s="0" t="s">
        <v>1060</v>
      </c>
      <c r="C6508" s="0" t="s">
        <v>1087</v>
      </c>
      <c r="D6508" s="0" t="s">
        <v>29</v>
      </c>
      <c r="E6508" s="0" t="s">
        <v>30</v>
      </c>
      <c r="F6508" s="0" t="s">
        <v>1092</v>
      </c>
      <c r="G6508" s="0" t="s">
        <v>1612</v>
      </c>
      <c r="H6508" s="0" t="n">
        <v>0.92</v>
      </c>
      <c r="I6508" s="0" t="n">
        <v>10.4</v>
      </c>
      <c r="J6508" s="0" t="n">
        <v>0</v>
      </c>
      <c r="K6508" s="0" t="n">
        <f aca="false">I6508*SUMIFS(syst_chauffage!$H$3:$H$27,syst_chauffage!$B$3:$B$27,D6508,syst_chauffage!$C$3:$C$27,E6508)</f>
        <v>3</v>
      </c>
      <c r="L6508" s="12" t="n">
        <f aca="false">H6508*SUMIFS(syst_chauffage!$K$3:$K$27,syst_chauffage!$B$3:$B$27,D6508,syst_chauffage!$C$3:$C$27,E6508)</f>
        <v>0.92</v>
      </c>
      <c r="N6508" s="0" t="str">
        <f aca="false">A6508</f>
        <v>Enseignement Recherche</v>
      </c>
      <c r="O6508" s="0" t="str">
        <f aca="false">B6508</f>
        <v>Enseignement supérieur et recherche</v>
      </c>
      <c r="P6508" s="0" t="str">
        <f aca="false">C6508</f>
        <v>R&amp;D sciences physiques et naturelles</v>
      </c>
      <c r="Q6508" s="0" t="str">
        <f aca="false">D6508</f>
        <v>Electrique direct</v>
      </c>
      <c r="R6508" s="0" t="str">
        <f aca="false">E6508</f>
        <v>Electricité</v>
      </c>
      <c r="S6508" s="0" t="str">
        <f aca="false">F6508</f>
        <v>0411880602</v>
      </c>
      <c r="T6508" s="0" t="str">
        <f aca="false">G6508</f>
        <v>4</v>
      </c>
      <c r="U6508" s="0" t="n">
        <f aca="false">L6508</f>
        <v>0.92</v>
      </c>
      <c r="V6508" s="0" t="n">
        <f aca="false">K6508</f>
        <v>3</v>
      </c>
      <c r="W6508" s="0" t="n">
        <f aca="false">J6508</f>
        <v>0</v>
      </c>
    </row>
    <row r="6509" customFormat="false" ht="12.8" hidden="false" customHeight="false" outlineLevel="0" collapsed="false">
      <c r="A6509" s="0" t="s">
        <v>75</v>
      </c>
      <c r="B6509" s="0" t="s">
        <v>1060</v>
      </c>
      <c r="C6509" s="0" t="s">
        <v>1087</v>
      </c>
      <c r="D6509" s="0" t="s">
        <v>36</v>
      </c>
      <c r="E6509" s="0" t="s">
        <v>30</v>
      </c>
      <c r="F6509" s="0" t="s">
        <v>1093</v>
      </c>
      <c r="G6509" s="0" t="s">
        <v>1612</v>
      </c>
      <c r="H6509" s="0" t="n">
        <v>2.82170260465116</v>
      </c>
      <c r="I6509" s="0" t="n">
        <v>43.8283387287222</v>
      </c>
      <c r="J6509" s="0" t="n">
        <v>603</v>
      </c>
      <c r="K6509" s="0" t="n">
        <f aca="false">I6509*SUMIFS(syst_chauffage!$H$3:$H$27,syst_chauffage!$B$3:$B$27,D6509,syst_chauffage!$C$3:$C$27,E6509)</f>
        <v>27.1147568723191</v>
      </c>
      <c r="L6509" s="12" t="n">
        <f aca="false">H6509*SUMIFS(syst_chauffage!$K$3:$K$27,syst_chauffage!$B$3:$B$27,D6509,syst_chauffage!$C$3:$C$27,E6509)</f>
        <v>2.37076779992539</v>
      </c>
      <c r="N6509" s="0" t="str">
        <f aca="false">A6509</f>
        <v>Enseignement Recherche</v>
      </c>
      <c r="O6509" s="0" t="str">
        <f aca="false">B6509</f>
        <v>Enseignement supérieur et recherche</v>
      </c>
      <c r="P6509" s="0" t="str">
        <f aca="false">C6509</f>
        <v>R&amp;D sciences physiques et naturelles</v>
      </c>
      <c r="Q6509" s="0" t="str">
        <f aca="false">D6509</f>
        <v>PAC</v>
      </c>
      <c r="R6509" s="0" t="str">
        <f aca="false">E6509</f>
        <v>Electricité</v>
      </c>
      <c r="S6509" s="0" t="str">
        <f aca="false">F6509</f>
        <v>0411880902</v>
      </c>
      <c r="T6509" s="0" t="str">
        <f aca="false">G6509</f>
        <v>4</v>
      </c>
      <c r="U6509" s="0" t="n">
        <f aca="false">L6509</f>
        <v>2.37076779992539</v>
      </c>
      <c r="V6509" s="0" t="n">
        <f aca="false">K6509</f>
        <v>27.1147568723191</v>
      </c>
      <c r="W6509" s="0" t="n">
        <f aca="false">J6509</f>
        <v>603</v>
      </c>
    </row>
    <row r="6510" customFormat="false" ht="12.8" hidden="false" customHeight="false" outlineLevel="0" collapsed="false">
      <c r="A6510" s="0" t="s">
        <v>75</v>
      </c>
      <c r="B6510" s="0" t="s">
        <v>1060</v>
      </c>
      <c r="C6510" s="0" t="s">
        <v>1087</v>
      </c>
      <c r="D6510" s="0" t="s">
        <v>51</v>
      </c>
      <c r="E6510" s="0" t="s">
        <v>57</v>
      </c>
      <c r="F6510" s="0" t="s">
        <v>1094</v>
      </c>
      <c r="G6510" s="0" t="s">
        <v>1612</v>
      </c>
      <c r="H6510" s="0" t="n">
        <v>0.921972631630673</v>
      </c>
      <c r="I6510" s="0" t="n">
        <v>20.1601451918235</v>
      </c>
      <c r="J6510" s="0" t="n">
        <v>0</v>
      </c>
      <c r="K6510" s="0" t="n">
        <f aca="false">I6510*SUMIFS(syst_chauffage!$H$3:$H$27,syst_chauffage!$B$3:$B$27,D6510,syst_chauffage!$C$3:$C$27,E6510)</f>
        <v>42.7164013636682</v>
      </c>
      <c r="L6510" s="12" t="n">
        <f aca="false">H6510*SUMIFS(syst_chauffage!$K$3:$K$27,syst_chauffage!$B$3:$B$27,D6510,syst_chauffage!$C$3:$C$27,E6510)</f>
        <v>0.921972631630673</v>
      </c>
      <c r="N6510" s="0" t="str">
        <f aca="false">A6510</f>
        <v>Enseignement Recherche</v>
      </c>
      <c r="O6510" s="0" t="str">
        <f aca="false">B6510</f>
        <v>Enseignement supérieur et recherche</v>
      </c>
      <c r="P6510" s="0" t="str">
        <f aca="false">C6510</f>
        <v>R&amp;D sciences physiques et naturelles</v>
      </c>
      <c r="Q6510" s="0" t="str">
        <f aca="false">D6510</f>
        <v>Autre système centralisé performant</v>
      </c>
      <c r="R6510" s="0" t="str">
        <f aca="false">E6510</f>
        <v>Autres</v>
      </c>
      <c r="S6510" s="0" t="str">
        <f aca="false">F6510</f>
        <v>0411882101</v>
      </c>
      <c r="T6510" s="0" t="str">
        <f aca="false">G6510</f>
        <v>4</v>
      </c>
      <c r="U6510" s="0" t="n">
        <f aca="false">L6510</f>
        <v>0.921972631630673</v>
      </c>
      <c r="V6510" s="0" t="n">
        <f aca="false">K6510</f>
        <v>42.7164013636682</v>
      </c>
      <c r="W6510" s="0" t="n">
        <f aca="false">J6510</f>
        <v>0</v>
      </c>
    </row>
    <row r="6511" customFormat="false" ht="12.8" hidden="false" customHeight="false" outlineLevel="0" collapsed="false">
      <c r="A6511" s="0" t="s">
        <v>75</v>
      </c>
      <c r="B6511" s="0" t="s">
        <v>1060</v>
      </c>
      <c r="C6511" s="0" t="s">
        <v>1087</v>
      </c>
      <c r="D6511" s="0" t="s">
        <v>51</v>
      </c>
      <c r="E6511" s="0" t="s">
        <v>58</v>
      </c>
      <c r="F6511" s="0" t="s">
        <v>1095</v>
      </c>
      <c r="G6511" s="0" t="s">
        <v>1612</v>
      </c>
      <c r="H6511" s="0" t="n">
        <v>1.00825672245311</v>
      </c>
      <c r="I6511" s="0" t="n">
        <v>21.1738053153633</v>
      </c>
      <c r="J6511" s="0" t="n">
        <v>680</v>
      </c>
      <c r="K6511" s="0" t="n">
        <f aca="false">I6511*SUMIFS(syst_chauffage!$H$3:$H$27,syst_chauffage!$B$3:$B$27,D6511,syst_chauffage!$C$3:$C$27,E6511)</f>
        <v>45.1848901034327</v>
      </c>
      <c r="L6511" s="12" t="n">
        <f aca="false">H6511*SUMIFS(syst_chauffage!$K$3:$K$27,syst_chauffage!$B$3:$B$27,D6511,syst_chauffage!$C$3:$C$27,E6511)</f>
        <v>1.00825672245311</v>
      </c>
      <c r="N6511" s="0" t="str">
        <f aca="false">A6511</f>
        <v>Enseignement Recherche</v>
      </c>
      <c r="O6511" s="0" t="str">
        <f aca="false">B6511</f>
        <v>Enseignement supérieur et recherche</v>
      </c>
      <c r="P6511" s="0" t="str">
        <f aca="false">C6511</f>
        <v>R&amp;D sciences physiques et naturelles</v>
      </c>
      <c r="Q6511" s="0" t="str">
        <f aca="false">D6511</f>
        <v>Autre système centralisé performant</v>
      </c>
      <c r="R6511" s="0" t="str">
        <f aca="false">E6511</f>
        <v>Urbain</v>
      </c>
      <c r="S6511" s="0" t="str">
        <f aca="false">F6511</f>
        <v>0411882106</v>
      </c>
      <c r="T6511" s="0" t="str">
        <f aca="false">G6511</f>
        <v>4</v>
      </c>
      <c r="U6511" s="0" t="n">
        <f aca="false">L6511</f>
        <v>1.00825672245311</v>
      </c>
      <c r="V6511" s="0" t="n">
        <f aca="false">K6511</f>
        <v>45.1848901034327</v>
      </c>
      <c r="W6511" s="0" t="n">
        <f aca="false">J6511</f>
        <v>680</v>
      </c>
    </row>
    <row r="6512" customFormat="false" ht="12.8" hidden="false" customHeight="false" outlineLevel="0" collapsed="false">
      <c r="A6512" s="0" t="s">
        <v>75</v>
      </c>
      <c r="B6512" s="0" t="s">
        <v>1060</v>
      </c>
      <c r="C6512" s="0" t="s">
        <v>1087</v>
      </c>
      <c r="D6512" s="0" t="s">
        <v>27</v>
      </c>
      <c r="E6512" s="0" t="s">
        <v>23</v>
      </c>
      <c r="F6512" s="0" t="s">
        <v>1096</v>
      </c>
      <c r="G6512" s="0" t="s">
        <v>1612</v>
      </c>
      <c r="H6512" s="0" t="n">
        <v>0.759604796623066</v>
      </c>
      <c r="I6512" s="0" t="n">
        <v>12.6638274861688</v>
      </c>
      <c r="J6512" s="0" t="n">
        <v>608</v>
      </c>
      <c r="K6512" s="0" t="n">
        <f aca="false">I6512*SUMIFS(syst_chauffage!$H$3:$H$27,syst_chauffage!$B$3:$B$27,D6512,syst_chauffage!$C$3:$C$27,E6512)</f>
        <v>32.4751590010274</v>
      </c>
      <c r="L6512" s="12" t="n">
        <f aca="false">H6512*SUMIFS(syst_chauffage!$K$3:$K$27,syst_chauffage!$B$3:$B$27,D6512,syst_chauffage!$C$3:$C$27,E6512)</f>
        <v>0.759604796623066</v>
      </c>
      <c r="N6512" s="0" t="str">
        <f aca="false">A6512</f>
        <v>Enseignement Recherche</v>
      </c>
      <c r="O6512" s="0" t="str">
        <f aca="false">B6512</f>
        <v>Enseignement supérieur et recherche</v>
      </c>
      <c r="P6512" s="0" t="str">
        <f aca="false">C6512</f>
        <v>R&amp;D sciences physiques et naturelles</v>
      </c>
      <c r="Q6512" s="0" t="str">
        <f aca="false">D6512</f>
        <v>Chaudière condensation fioul</v>
      </c>
      <c r="R6512" s="0" t="str">
        <f aca="false">E6512</f>
        <v>Fioul</v>
      </c>
      <c r="S6512" s="0" t="str">
        <f aca="false">F6512</f>
        <v>0411882303</v>
      </c>
      <c r="T6512" s="0" t="str">
        <f aca="false">G6512</f>
        <v>4</v>
      </c>
      <c r="U6512" s="0" t="n">
        <f aca="false">L6512</f>
        <v>0.759604796623066</v>
      </c>
      <c r="V6512" s="0" t="n">
        <f aca="false">K6512</f>
        <v>32.4751590010274</v>
      </c>
      <c r="W6512" s="0" t="n">
        <f aca="false">J6512</f>
        <v>608</v>
      </c>
    </row>
    <row r="6513" customFormat="false" ht="12.8" hidden="false" customHeight="false" outlineLevel="0" collapsed="false">
      <c r="A6513" s="0" t="s">
        <v>75</v>
      </c>
      <c r="B6513" s="0" t="s">
        <v>1060</v>
      </c>
      <c r="C6513" s="0" t="s">
        <v>1087</v>
      </c>
      <c r="D6513" s="0" t="s">
        <v>18</v>
      </c>
      <c r="E6513" s="0" t="s">
        <v>14</v>
      </c>
      <c r="F6513" s="0" t="s">
        <v>1097</v>
      </c>
      <c r="G6513" s="0" t="s">
        <v>1612</v>
      </c>
      <c r="H6513" s="0" t="n">
        <v>0.985838356140444</v>
      </c>
      <c r="I6513" s="0" t="n">
        <v>10.3280248657776</v>
      </c>
      <c r="J6513" s="0" t="n">
        <v>608</v>
      </c>
      <c r="K6513" s="0" t="n">
        <f aca="false">I6513*SUMIFS(syst_chauffage!$H$3:$H$27,syst_chauffage!$B$3:$B$27,D6513,syst_chauffage!$C$3:$C$27,E6513)</f>
        <v>28.1431336650482</v>
      </c>
      <c r="L6513" s="12" t="n">
        <f aca="false">H6513*SUMIFS(syst_chauffage!$K$3:$K$27,syst_chauffage!$B$3:$B$27,D6513,syst_chauffage!$C$3:$C$27,E6513)</f>
        <v>0.957689605429656</v>
      </c>
      <c r="N6513" s="0" t="str">
        <f aca="false">A6513</f>
        <v>Enseignement Recherche</v>
      </c>
      <c r="O6513" s="0" t="str">
        <f aca="false">B6513</f>
        <v>Enseignement supérieur et recherche</v>
      </c>
      <c r="P6513" s="0" t="str">
        <f aca="false">C6513</f>
        <v>R&amp;D sciences physiques et naturelles</v>
      </c>
      <c r="Q6513" s="0" t="str">
        <f aca="false">D6513</f>
        <v>Chaudière condensation gaz</v>
      </c>
      <c r="R6513" s="0" t="str">
        <f aca="false">E6513</f>
        <v>Gaz</v>
      </c>
      <c r="S6513" s="0" t="str">
        <f aca="false">F6513</f>
        <v>0411882404</v>
      </c>
      <c r="T6513" s="0" t="str">
        <f aca="false">G6513</f>
        <v>4</v>
      </c>
      <c r="U6513" s="0" t="n">
        <f aca="false">L6513</f>
        <v>0.957689605429656</v>
      </c>
      <c r="V6513" s="0" t="n">
        <f aca="false">K6513</f>
        <v>28.1431336650482</v>
      </c>
      <c r="W6513" s="0" t="n">
        <f aca="false">J6513</f>
        <v>608</v>
      </c>
    </row>
    <row r="6514" customFormat="false" ht="12.8" hidden="false" customHeight="false" outlineLevel="0" collapsed="false">
      <c r="A6514" s="0" t="s">
        <v>75</v>
      </c>
      <c r="B6514" s="0" t="s">
        <v>1060</v>
      </c>
      <c r="C6514" s="0" t="s">
        <v>1087</v>
      </c>
      <c r="D6514" s="0" t="s">
        <v>32</v>
      </c>
      <c r="E6514" s="0" t="s">
        <v>30</v>
      </c>
      <c r="F6514" s="0" t="s">
        <v>1098</v>
      </c>
      <c r="G6514" s="0" t="s">
        <v>1612</v>
      </c>
      <c r="H6514" s="0" t="n">
        <v>1</v>
      </c>
      <c r="I6514" s="0" t="n">
        <v>12</v>
      </c>
      <c r="J6514" s="0" t="n">
        <v>0</v>
      </c>
      <c r="K6514" s="0" t="n">
        <f aca="false">I6514*SUMIFS(syst_chauffage!$H$3:$H$27,syst_chauffage!$B$3:$B$27,D6514,syst_chauffage!$C$3:$C$27,E6514)</f>
        <v>12</v>
      </c>
      <c r="L6514" s="12" t="n">
        <f aca="false">H6514*SUMIFS(syst_chauffage!$K$3:$K$27,syst_chauffage!$B$3:$B$27,D6514,syst_chauffage!$C$3:$C$27,E6514)</f>
        <v>1</v>
      </c>
      <c r="N6514" s="0" t="str">
        <f aca="false">A6514</f>
        <v>Enseignement Recherche</v>
      </c>
      <c r="O6514" s="0" t="str">
        <f aca="false">B6514</f>
        <v>Enseignement supérieur et recherche</v>
      </c>
      <c r="P6514" s="0" t="str">
        <f aca="false">C6514</f>
        <v>R&amp;D sciences physiques et naturelles</v>
      </c>
      <c r="Q6514" s="0" t="str">
        <f aca="false">D6514</f>
        <v>Electrique direct performant</v>
      </c>
      <c r="R6514" s="0" t="str">
        <f aca="false">E6514</f>
        <v>Electricité</v>
      </c>
      <c r="S6514" s="0" t="str">
        <f aca="false">F6514</f>
        <v>0411882602</v>
      </c>
      <c r="T6514" s="0" t="str">
        <f aca="false">G6514</f>
        <v>4</v>
      </c>
      <c r="U6514" s="0" t="n">
        <f aca="false">L6514</f>
        <v>1</v>
      </c>
      <c r="V6514" s="0" t="n">
        <f aca="false">K6514</f>
        <v>12</v>
      </c>
      <c r="W6514" s="0" t="n">
        <f aca="false">J6514</f>
        <v>0</v>
      </c>
    </row>
    <row r="6515" customFormat="false" ht="12.8" hidden="false" customHeight="false" outlineLevel="0" collapsed="false">
      <c r="A6515" s="0" t="s">
        <v>75</v>
      </c>
      <c r="B6515" s="0" t="s">
        <v>1060</v>
      </c>
      <c r="C6515" s="0" t="s">
        <v>1087</v>
      </c>
      <c r="D6515" s="0" t="s">
        <v>38</v>
      </c>
      <c r="E6515" s="0" t="s">
        <v>30</v>
      </c>
      <c r="F6515" s="0" t="s">
        <v>1099</v>
      </c>
      <c r="G6515" s="0" t="s">
        <v>1612</v>
      </c>
      <c r="H6515" s="0" t="n">
        <v>3.25581069767441</v>
      </c>
      <c r="I6515" s="0" t="n">
        <v>52.1765937246693</v>
      </c>
      <c r="J6515" s="0" t="n">
        <v>648</v>
      </c>
      <c r="K6515" s="0" t="n">
        <f aca="false">I6515*SUMIFS(syst_chauffage!$H$3:$H$27,syst_chauffage!$B$3:$B$27,D6515,syst_chauffage!$C$3:$C$27,E6515)</f>
        <v>52.739777545716</v>
      </c>
      <c r="L6515" s="12" t="n">
        <f aca="false">H6515*SUMIFS(syst_chauffage!$K$3:$K$27,syst_chauffage!$B$3:$B$27,D6515,syst_chauffage!$C$3:$C$27,E6515)</f>
        <v>2.91269929932311</v>
      </c>
      <c r="N6515" s="0" t="str">
        <f aca="false">A6515</f>
        <v>Enseignement Recherche</v>
      </c>
      <c r="O6515" s="0" t="str">
        <f aca="false">B6515</f>
        <v>Enseignement supérieur et recherche</v>
      </c>
      <c r="P6515" s="0" t="str">
        <f aca="false">C6515</f>
        <v>R&amp;D sciences physiques et naturelles</v>
      </c>
      <c r="Q6515" s="0" t="str">
        <f aca="false">D6515</f>
        <v>PAC performant</v>
      </c>
      <c r="R6515" s="0" t="str">
        <f aca="false">E6515</f>
        <v>Electricité</v>
      </c>
      <c r="S6515" s="0" t="str">
        <f aca="false">F6515</f>
        <v>0411882902</v>
      </c>
      <c r="T6515" s="0" t="str">
        <f aca="false">G6515</f>
        <v>4</v>
      </c>
      <c r="U6515" s="0" t="n">
        <f aca="false">L6515</f>
        <v>2.91269929932311</v>
      </c>
      <c r="V6515" s="0" t="n">
        <f aca="false">K6515</f>
        <v>52.739777545716</v>
      </c>
      <c r="W6515" s="0" t="n">
        <f aca="false">J6515</f>
        <v>648</v>
      </c>
    </row>
    <row r="6516" customFormat="false" ht="12.8" hidden="false" customHeight="false" outlineLevel="0" collapsed="false">
      <c r="A6516" s="0" t="s">
        <v>75</v>
      </c>
      <c r="B6516" s="0" t="s">
        <v>1060</v>
      </c>
      <c r="C6516" s="0" t="s">
        <v>1100</v>
      </c>
      <c r="D6516" s="0" t="s">
        <v>19</v>
      </c>
      <c r="E6516" s="0" t="s">
        <v>57</v>
      </c>
      <c r="F6516" s="0" t="s">
        <v>1101</v>
      </c>
      <c r="G6516" s="0" t="s">
        <v>1612</v>
      </c>
      <c r="H6516" s="0" t="n">
        <v>0.808253870714118</v>
      </c>
      <c r="I6516" s="0" t="n">
        <v>20.4084406835249</v>
      </c>
      <c r="J6516" s="0" t="n">
        <v>0</v>
      </c>
      <c r="K6516" s="0" t="n">
        <f aca="false">I6516*SUMIFS(syst_chauffage!$H$3:$H$27,syst_chauffage!$B$3:$B$27,D6516,syst_chauffage!$C$3:$C$27,E6516)</f>
        <v>28.418277598513</v>
      </c>
      <c r="L6516" s="12" t="n">
        <f aca="false">H6516*SUMIFS(syst_chauffage!$K$3:$K$27,syst_chauffage!$B$3:$B$27,D6516,syst_chauffage!$C$3:$C$27,E6516)</f>
        <v>0.808253870714118</v>
      </c>
      <c r="N6516" s="0" t="str">
        <f aca="false">A6516</f>
        <v>Enseignement Recherche</v>
      </c>
      <c r="O6516" s="0" t="str">
        <f aca="false">B6516</f>
        <v>Enseignement supérieur et recherche</v>
      </c>
      <c r="P6516" s="0" t="str">
        <f aca="false">C6516</f>
        <v>université</v>
      </c>
      <c r="Q6516" s="0" t="str">
        <f aca="false">D6516</f>
        <v>Autre système centralisé</v>
      </c>
      <c r="R6516" s="0" t="str">
        <f aca="false">E6516</f>
        <v>Autres</v>
      </c>
      <c r="S6516" s="0" t="str">
        <f aca="false">F6516</f>
        <v>0411940101</v>
      </c>
      <c r="T6516" s="0" t="str">
        <f aca="false">G6516</f>
        <v>4</v>
      </c>
      <c r="U6516" s="0" t="n">
        <f aca="false">L6516</f>
        <v>0.808253870714118</v>
      </c>
      <c r="V6516" s="0" t="n">
        <f aca="false">K6516</f>
        <v>28.418277598513</v>
      </c>
      <c r="W6516" s="0" t="n">
        <f aca="false">J6516</f>
        <v>0</v>
      </c>
    </row>
    <row r="6517" customFormat="false" ht="12.8" hidden="false" customHeight="false" outlineLevel="0" collapsed="false">
      <c r="A6517" s="0" t="s">
        <v>75</v>
      </c>
      <c r="B6517" s="0" t="s">
        <v>1060</v>
      </c>
      <c r="C6517" s="0" t="s">
        <v>1100</v>
      </c>
      <c r="D6517" s="0" t="s">
        <v>19</v>
      </c>
      <c r="E6517" s="0" t="s">
        <v>58</v>
      </c>
      <c r="F6517" s="0" t="s">
        <v>1102</v>
      </c>
      <c r="G6517" s="0" t="s">
        <v>1612</v>
      </c>
      <c r="H6517" s="0" t="n">
        <v>0.785187399708502</v>
      </c>
      <c r="I6517" s="0" t="n">
        <v>18.8289946288239</v>
      </c>
      <c r="J6517" s="0" t="n">
        <v>680</v>
      </c>
      <c r="K6517" s="0" t="n">
        <f aca="false">I6517*SUMIFS(syst_chauffage!$H$3:$H$27,syst_chauffage!$B$3:$B$27,D6517,syst_chauffage!$C$3:$C$27,E6517)</f>
        <v>30.9727469973956</v>
      </c>
      <c r="L6517" s="12" t="n">
        <f aca="false">H6517*SUMIFS(syst_chauffage!$K$3:$K$27,syst_chauffage!$B$3:$B$27,D6517,syst_chauffage!$C$3:$C$27,E6517)</f>
        <v>0.785187399708502</v>
      </c>
      <c r="N6517" s="0" t="str">
        <f aca="false">A6517</f>
        <v>Enseignement Recherche</v>
      </c>
      <c r="O6517" s="0" t="str">
        <f aca="false">B6517</f>
        <v>Enseignement supérieur et recherche</v>
      </c>
      <c r="P6517" s="0" t="str">
        <f aca="false">C6517</f>
        <v>université</v>
      </c>
      <c r="Q6517" s="0" t="str">
        <f aca="false">D6517</f>
        <v>Autre système centralisé</v>
      </c>
      <c r="R6517" s="0" t="str">
        <f aca="false">E6517</f>
        <v>Urbain</v>
      </c>
      <c r="S6517" s="0" t="str">
        <f aca="false">F6517</f>
        <v>0411940106</v>
      </c>
      <c r="T6517" s="0" t="str">
        <f aca="false">G6517</f>
        <v>4</v>
      </c>
      <c r="U6517" s="0" t="n">
        <f aca="false">L6517</f>
        <v>0.785187399708502</v>
      </c>
      <c r="V6517" s="0" t="n">
        <f aca="false">K6517</f>
        <v>30.9727469973956</v>
      </c>
      <c r="W6517" s="0" t="n">
        <f aca="false">J6517</f>
        <v>680</v>
      </c>
    </row>
    <row r="6518" customFormat="false" ht="12.8" hidden="false" customHeight="false" outlineLevel="0" collapsed="false">
      <c r="A6518" s="0" t="s">
        <v>75</v>
      </c>
      <c r="B6518" s="0" t="s">
        <v>1060</v>
      </c>
      <c r="C6518" s="0" t="s">
        <v>1100</v>
      </c>
      <c r="D6518" s="0" t="s">
        <v>22</v>
      </c>
      <c r="E6518" s="0" t="s">
        <v>23</v>
      </c>
      <c r="F6518" s="0" t="s">
        <v>1103</v>
      </c>
      <c r="G6518" s="0" t="s">
        <v>1612</v>
      </c>
      <c r="H6518" s="0" t="n">
        <v>0.724986604984925</v>
      </c>
      <c r="I6518" s="0" t="n">
        <v>5.76514053524366</v>
      </c>
      <c r="J6518" s="0" t="n">
        <v>0</v>
      </c>
      <c r="K6518" s="0" t="n">
        <f aca="false">I6518*SUMIFS(syst_chauffage!$H$3:$H$27,syst_chauffage!$B$3:$B$27,D6518,syst_chauffage!$C$3:$C$27,E6518)</f>
        <v>10.1525422456461</v>
      </c>
      <c r="L6518" s="12" t="n">
        <f aca="false">H6518*SUMIFS(syst_chauffage!$K$3:$K$27,syst_chauffage!$B$3:$B$27,D6518,syst_chauffage!$C$3:$C$27,E6518)</f>
        <v>0.724986604984925</v>
      </c>
      <c r="N6518" s="0" t="str">
        <f aca="false">A6518</f>
        <v>Enseignement Recherche</v>
      </c>
      <c r="O6518" s="0" t="str">
        <f aca="false">B6518</f>
        <v>Enseignement supérieur et recherche</v>
      </c>
      <c r="P6518" s="0" t="str">
        <f aca="false">C6518</f>
        <v>université</v>
      </c>
      <c r="Q6518" s="0" t="str">
        <f aca="false">D6518</f>
        <v>Chaudière fioul</v>
      </c>
      <c r="R6518" s="0" t="str">
        <f aca="false">E6518</f>
        <v>Fioul</v>
      </c>
      <c r="S6518" s="0" t="str">
        <f aca="false">F6518</f>
        <v>0411940303</v>
      </c>
      <c r="T6518" s="0" t="str">
        <f aca="false">G6518</f>
        <v>4</v>
      </c>
      <c r="U6518" s="0" t="n">
        <f aca="false">L6518</f>
        <v>0.724986604984925</v>
      </c>
      <c r="V6518" s="0" t="n">
        <f aca="false">K6518</f>
        <v>10.1525422456461</v>
      </c>
      <c r="W6518" s="0" t="n">
        <f aca="false">J6518</f>
        <v>0</v>
      </c>
    </row>
    <row r="6519" customFormat="false" ht="12.8" hidden="false" customHeight="false" outlineLevel="0" collapsed="false">
      <c r="A6519" s="0" t="s">
        <v>75</v>
      </c>
      <c r="B6519" s="0" t="s">
        <v>1060</v>
      </c>
      <c r="C6519" s="0" t="s">
        <v>1100</v>
      </c>
      <c r="D6519" s="0" t="s">
        <v>13</v>
      </c>
      <c r="E6519" s="0" t="s">
        <v>14</v>
      </c>
      <c r="F6519" s="0" t="s">
        <v>1104</v>
      </c>
      <c r="G6519" s="0" t="s">
        <v>1612</v>
      </c>
      <c r="H6519" s="0" t="n">
        <v>0.783819334928058</v>
      </c>
      <c r="I6519" s="0" t="n">
        <v>4.51665504544762</v>
      </c>
      <c r="J6519" s="0" t="n">
        <v>196</v>
      </c>
      <c r="K6519" s="0" t="n">
        <f aca="false">I6519*SUMIFS(syst_chauffage!$H$3:$H$27,syst_chauffage!$B$3:$B$27,D6519,syst_chauffage!$C$3:$C$27,E6519)</f>
        <v>9.12179920822405</v>
      </c>
      <c r="L6519" s="12" t="n">
        <f aca="false">H6519*SUMIFS(syst_chauffage!$K$3:$K$27,syst_chauffage!$B$3:$B$27,D6519,syst_chauffage!$C$3:$C$27,E6519)</f>
        <v>0.783819334928058</v>
      </c>
      <c r="N6519" s="0" t="str">
        <f aca="false">A6519</f>
        <v>Enseignement Recherche</v>
      </c>
      <c r="O6519" s="0" t="str">
        <f aca="false">B6519</f>
        <v>Enseignement supérieur et recherche</v>
      </c>
      <c r="P6519" s="0" t="str">
        <f aca="false">C6519</f>
        <v>université</v>
      </c>
      <c r="Q6519" s="0" t="str">
        <f aca="false">D6519</f>
        <v>Chaudière gaz</v>
      </c>
      <c r="R6519" s="0" t="str">
        <f aca="false">E6519</f>
        <v>Gaz</v>
      </c>
      <c r="S6519" s="0" t="str">
        <f aca="false">F6519</f>
        <v>0411940404</v>
      </c>
      <c r="T6519" s="0" t="str">
        <f aca="false">G6519</f>
        <v>4</v>
      </c>
      <c r="U6519" s="0" t="n">
        <f aca="false">L6519</f>
        <v>0.783819334928058</v>
      </c>
      <c r="V6519" s="0" t="n">
        <f aca="false">K6519</f>
        <v>9.12179920822405</v>
      </c>
      <c r="W6519" s="0" t="n">
        <f aca="false">J6519</f>
        <v>196</v>
      </c>
    </row>
    <row r="6520" customFormat="false" ht="12.8" hidden="false" customHeight="false" outlineLevel="0" collapsed="false">
      <c r="A6520" s="0" t="s">
        <v>75</v>
      </c>
      <c r="B6520" s="0" t="s">
        <v>1060</v>
      </c>
      <c r="C6520" s="0" t="s">
        <v>1100</v>
      </c>
      <c r="D6520" s="0" t="s">
        <v>29</v>
      </c>
      <c r="E6520" s="0" t="s">
        <v>30</v>
      </c>
      <c r="F6520" s="0" t="s">
        <v>1105</v>
      </c>
      <c r="G6520" s="0" t="s">
        <v>1612</v>
      </c>
      <c r="H6520" s="0" t="n">
        <v>0.92</v>
      </c>
      <c r="I6520" s="0" t="n">
        <v>10.4</v>
      </c>
      <c r="J6520" s="0" t="n">
        <v>0</v>
      </c>
      <c r="K6520" s="0" t="n">
        <f aca="false">I6520*SUMIFS(syst_chauffage!$H$3:$H$27,syst_chauffage!$B$3:$B$27,D6520,syst_chauffage!$C$3:$C$27,E6520)</f>
        <v>3</v>
      </c>
      <c r="L6520" s="12" t="n">
        <f aca="false">H6520*SUMIFS(syst_chauffage!$K$3:$K$27,syst_chauffage!$B$3:$B$27,D6520,syst_chauffage!$C$3:$C$27,E6520)</f>
        <v>0.92</v>
      </c>
      <c r="N6520" s="0" t="str">
        <f aca="false">A6520</f>
        <v>Enseignement Recherche</v>
      </c>
      <c r="O6520" s="0" t="str">
        <f aca="false">B6520</f>
        <v>Enseignement supérieur et recherche</v>
      </c>
      <c r="P6520" s="0" t="str">
        <f aca="false">C6520</f>
        <v>université</v>
      </c>
      <c r="Q6520" s="0" t="str">
        <f aca="false">D6520</f>
        <v>Electrique direct</v>
      </c>
      <c r="R6520" s="0" t="str">
        <f aca="false">E6520</f>
        <v>Electricité</v>
      </c>
      <c r="S6520" s="0" t="str">
        <f aca="false">F6520</f>
        <v>0411940602</v>
      </c>
      <c r="T6520" s="0" t="str">
        <f aca="false">G6520</f>
        <v>4</v>
      </c>
      <c r="U6520" s="0" t="n">
        <f aca="false">L6520</f>
        <v>0.92</v>
      </c>
      <c r="V6520" s="0" t="n">
        <f aca="false">K6520</f>
        <v>3</v>
      </c>
      <c r="W6520" s="0" t="n">
        <f aca="false">J6520</f>
        <v>0</v>
      </c>
    </row>
    <row r="6521" customFormat="false" ht="12.8" hidden="false" customHeight="false" outlineLevel="0" collapsed="false">
      <c r="A6521" s="0" t="s">
        <v>75</v>
      </c>
      <c r="B6521" s="0" t="s">
        <v>1060</v>
      </c>
      <c r="C6521" s="0" t="s">
        <v>1100</v>
      </c>
      <c r="D6521" s="0" t="s">
        <v>36</v>
      </c>
      <c r="E6521" s="0" t="s">
        <v>30</v>
      </c>
      <c r="F6521" s="0" t="s">
        <v>1106</v>
      </c>
      <c r="G6521" s="0" t="s">
        <v>1612</v>
      </c>
      <c r="H6521" s="0" t="n">
        <v>2.8138808372093</v>
      </c>
      <c r="I6521" s="0" t="n">
        <v>67.0060323763673</v>
      </c>
      <c r="J6521" s="0" t="n">
        <v>522</v>
      </c>
      <c r="K6521" s="0" t="n">
        <f aca="false">I6521*SUMIFS(syst_chauffage!$H$3:$H$27,syst_chauffage!$B$3:$B$27,D6521,syst_chauffage!$C$3:$C$27,E6521)</f>
        <v>41.4538248439998</v>
      </c>
      <c r="L6521" s="12" t="n">
        <f aca="false">H6521*SUMIFS(syst_chauffage!$K$3:$K$27,syst_chauffage!$B$3:$B$27,D6521,syst_chauffage!$C$3:$C$27,E6521)</f>
        <v>2.36419602501222</v>
      </c>
      <c r="N6521" s="0" t="str">
        <f aca="false">A6521</f>
        <v>Enseignement Recherche</v>
      </c>
      <c r="O6521" s="0" t="str">
        <f aca="false">B6521</f>
        <v>Enseignement supérieur et recherche</v>
      </c>
      <c r="P6521" s="0" t="str">
        <f aca="false">C6521</f>
        <v>université</v>
      </c>
      <c r="Q6521" s="0" t="str">
        <f aca="false">D6521</f>
        <v>PAC</v>
      </c>
      <c r="R6521" s="0" t="str">
        <f aca="false">E6521</f>
        <v>Electricité</v>
      </c>
      <c r="S6521" s="0" t="str">
        <f aca="false">F6521</f>
        <v>0411940902</v>
      </c>
      <c r="T6521" s="0" t="str">
        <f aca="false">G6521</f>
        <v>4</v>
      </c>
      <c r="U6521" s="0" t="n">
        <f aca="false">L6521</f>
        <v>2.36419602501222</v>
      </c>
      <c r="V6521" s="0" t="n">
        <f aca="false">K6521</f>
        <v>41.4538248439998</v>
      </c>
      <c r="W6521" s="0" t="n">
        <f aca="false">J6521</f>
        <v>522</v>
      </c>
    </row>
    <row r="6522" customFormat="false" ht="12.8" hidden="false" customHeight="false" outlineLevel="0" collapsed="false">
      <c r="A6522" s="0" t="s">
        <v>75</v>
      </c>
      <c r="B6522" s="0" t="s">
        <v>1060</v>
      </c>
      <c r="C6522" s="0" t="s">
        <v>1100</v>
      </c>
      <c r="D6522" s="0" t="s">
        <v>51</v>
      </c>
      <c r="E6522" s="0" t="s">
        <v>57</v>
      </c>
      <c r="F6522" s="0" t="s">
        <v>1107</v>
      </c>
      <c r="G6522" s="0" t="s">
        <v>1612</v>
      </c>
      <c r="H6522" s="0" t="n">
        <v>0.932600620054751</v>
      </c>
      <c r="I6522" s="0" t="n">
        <v>24.295762718482</v>
      </c>
      <c r="J6522" s="0" t="n">
        <v>0</v>
      </c>
      <c r="K6522" s="0" t="n">
        <f aca="false">I6522*SUMIFS(syst_chauffage!$H$3:$H$27,syst_chauffage!$B$3:$B$27,D6522,syst_chauffage!$C$3:$C$27,E6522)</f>
        <v>51.4791705041908</v>
      </c>
      <c r="L6522" s="12" t="n">
        <f aca="false">H6522*SUMIFS(syst_chauffage!$K$3:$K$27,syst_chauffage!$B$3:$B$27,D6522,syst_chauffage!$C$3:$C$27,E6522)</f>
        <v>0.932600620054751</v>
      </c>
      <c r="N6522" s="0" t="str">
        <f aca="false">A6522</f>
        <v>Enseignement Recherche</v>
      </c>
      <c r="O6522" s="0" t="str">
        <f aca="false">B6522</f>
        <v>Enseignement supérieur et recherche</v>
      </c>
      <c r="P6522" s="0" t="str">
        <f aca="false">C6522</f>
        <v>université</v>
      </c>
      <c r="Q6522" s="0" t="str">
        <f aca="false">D6522</f>
        <v>Autre système centralisé performant</v>
      </c>
      <c r="R6522" s="0" t="str">
        <f aca="false">E6522</f>
        <v>Autres</v>
      </c>
      <c r="S6522" s="0" t="str">
        <f aca="false">F6522</f>
        <v>0411942101</v>
      </c>
      <c r="T6522" s="0" t="str">
        <f aca="false">G6522</f>
        <v>4</v>
      </c>
      <c r="U6522" s="0" t="n">
        <f aca="false">L6522</f>
        <v>0.932600620054751</v>
      </c>
      <c r="V6522" s="0" t="n">
        <f aca="false">K6522</f>
        <v>51.4791705041908</v>
      </c>
      <c r="W6522" s="0" t="n">
        <f aca="false">J6522</f>
        <v>0</v>
      </c>
    </row>
    <row r="6523" customFormat="false" ht="12.8" hidden="false" customHeight="false" outlineLevel="0" collapsed="false">
      <c r="A6523" s="0" t="s">
        <v>75</v>
      </c>
      <c r="B6523" s="0" t="s">
        <v>1060</v>
      </c>
      <c r="C6523" s="0" t="s">
        <v>1100</v>
      </c>
      <c r="D6523" s="0" t="s">
        <v>51</v>
      </c>
      <c r="E6523" s="0" t="s">
        <v>58</v>
      </c>
      <c r="F6523" s="0" t="s">
        <v>1108</v>
      </c>
      <c r="G6523" s="0" t="s">
        <v>1612</v>
      </c>
      <c r="H6523" s="0" t="n">
        <v>0.905985461202116</v>
      </c>
      <c r="I6523" s="0" t="n">
        <v>22.4154697962189</v>
      </c>
      <c r="J6523" s="0" t="n">
        <v>680</v>
      </c>
      <c r="K6523" s="0" t="n">
        <f aca="false">I6523*SUMIFS(syst_chauffage!$H$3:$H$27,syst_chauffage!$B$3:$B$27,D6523,syst_chauffage!$C$3:$C$27,E6523)</f>
        <v>47.8346014933871</v>
      </c>
      <c r="L6523" s="12" t="n">
        <f aca="false">H6523*SUMIFS(syst_chauffage!$K$3:$K$27,syst_chauffage!$B$3:$B$27,D6523,syst_chauffage!$C$3:$C$27,E6523)</f>
        <v>0.905985461202116</v>
      </c>
      <c r="N6523" s="0" t="str">
        <f aca="false">A6523</f>
        <v>Enseignement Recherche</v>
      </c>
      <c r="O6523" s="0" t="str">
        <f aca="false">B6523</f>
        <v>Enseignement supérieur et recherche</v>
      </c>
      <c r="P6523" s="0" t="str">
        <f aca="false">C6523</f>
        <v>université</v>
      </c>
      <c r="Q6523" s="0" t="str">
        <f aca="false">D6523</f>
        <v>Autre système centralisé performant</v>
      </c>
      <c r="R6523" s="0" t="str">
        <f aca="false">E6523</f>
        <v>Urbain</v>
      </c>
      <c r="S6523" s="0" t="str">
        <f aca="false">F6523</f>
        <v>0411942106</v>
      </c>
      <c r="T6523" s="0" t="str">
        <f aca="false">G6523</f>
        <v>4</v>
      </c>
      <c r="U6523" s="0" t="n">
        <f aca="false">L6523</f>
        <v>0.905985461202116</v>
      </c>
      <c r="V6523" s="0" t="n">
        <f aca="false">K6523</f>
        <v>47.8346014933871</v>
      </c>
      <c r="W6523" s="0" t="n">
        <f aca="false">J6523</f>
        <v>680</v>
      </c>
    </row>
    <row r="6524" customFormat="false" ht="12.8" hidden="false" customHeight="false" outlineLevel="0" collapsed="false">
      <c r="A6524" s="0" t="s">
        <v>75</v>
      </c>
      <c r="B6524" s="0" t="s">
        <v>1060</v>
      </c>
      <c r="C6524" s="0" t="s">
        <v>1100</v>
      </c>
      <c r="D6524" s="0" t="s">
        <v>27</v>
      </c>
      <c r="E6524" s="0" t="s">
        <v>23</v>
      </c>
      <c r="F6524" s="0" t="s">
        <v>1109</v>
      </c>
      <c r="G6524" s="0" t="s">
        <v>1612</v>
      </c>
      <c r="H6524" s="0" t="n">
        <v>0.766210595717177</v>
      </c>
      <c r="I6524" s="0" t="n">
        <v>6.86326254195674</v>
      </c>
      <c r="J6524" s="0" t="n">
        <v>441</v>
      </c>
      <c r="K6524" s="0" t="n">
        <f aca="false">I6524*SUMIFS(syst_chauffage!$H$3:$H$27,syst_chauffage!$B$3:$B$27,D6524,syst_chauffage!$C$3:$C$27,E6524)</f>
        <v>17.6001720300811</v>
      </c>
      <c r="L6524" s="12" t="n">
        <f aca="false">H6524*SUMIFS(syst_chauffage!$K$3:$K$27,syst_chauffage!$B$3:$B$27,D6524,syst_chauffage!$C$3:$C$27,E6524)</f>
        <v>0.766210595717177</v>
      </c>
      <c r="N6524" s="0" t="str">
        <f aca="false">A6524</f>
        <v>Enseignement Recherche</v>
      </c>
      <c r="O6524" s="0" t="str">
        <f aca="false">B6524</f>
        <v>Enseignement supérieur et recherche</v>
      </c>
      <c r="P6524" s="0" t="str">
        <f aca="false">C6524</f>
        <v>université</v>
      </c>
      <c r="Q6524" s="0" t="str">
        <f aca="false">D6524</f>
        <v>Chaudière condensation fioul</v>
      </c>
      <c r="R6524" s="0" t="str">
        <f aca="false">E6524</f>
        <v>Fioul</v>
      </c>
      <c r="S6524" s="0" t="str">
        <f aca="false">F6524</f>
        <v>0411942303</v>
      </c>
      <c r="T6524" s="0" t="str">
        <f aca="false">G6524</f>
        <v>4</v>
      </c>
      <c r="U6524" s="0" t="n">
        <f aca="false">L6524</f>
        <v>0.766210595717177</v>
      </c>
      <c r="V6524" s="0" t="n">
        <f aca="false">K6524</f>
        <v>17.6001720300811</v>
      </c>
      <c r="W6524" s="0" t="n">
        <f aca="false">J6524</f>
        <v>441</v>
      </c>
    </row>
    <row r="6525" customFormat="false" ht="12.8" hidden="false" customHeight="false" outlineLevel="0" collapsed="false">
      <c r="A6525" s="0" t="s">
        <v>75</v>
      </c>
      <c r="B6525" s="0" t="s">
        <v>1060</v>
      </c>
      <c r="C6525" s="0" t="s">
        <v>1100</v>
      </c>
      <c r="D6525" s="0" t="s">
        <v>18</v>
      </c>
      <c r="E6525" s="0" t="s">
        <v>14</v>
      </c>
      <c r="F6525" s="0" t="s">
        <v>1110</v>
      </c>
      <c r="G6525" s="0" t="s">
        <v>1612</v>
      </c>
      <c r="H6525" s="0" t="n">
        <v>0.992608555568395</v>
      </c>
      <c r="I6525" s="0" t="n">
        <v>5.37697029219955</v>
      </c>
      <c r="J6525" s="0" t="n">
        <v>441</v>
      </c>
      <c r="K6525" s="0" t="n">
        <f aca="false">I6525*SUMIFS(syst_chauffage!$H$3:$H$27,syst_chauffage!$B$3:$B$27,D6525,syst_chauffage!$C$3:$C$27,E6525)</f>
        <v>14.651861862551</v>
      </c>
      <c r="L6525" s="12" t="n">
        <f aca="false">H6525*SUMIFS(syst_chauffage!$K$3:$K$27,syst_chauffage!$B$3:$B$27,D6525,syst_chauffage!$C$3:$C$27,E6525)</f>
        <v>0.964266494610778</v>
      </c>
      <c r="N6525" s="0" t="str">
        <f aca="false">A6525</f>
        <v>Enseignement Recherche</v>
      </c>
      <c r="O6525" s="0" t="str">
        <f aca="false">B6525</f>
        <v>Enseignement supérieur et recherche</v>
      </c>
      <c r="P6525" s="0" t="str">
        <f aca="false">C6525</f>
        <v>université</v>
      </c>
      <c r="Q6525" s="0" t="str">
        <f aca="false">D6525</f>
        <v>Chaudière condensation gaz</v>
      </c>
      <c r="R6525" s="0" t="str">
        <f aca="false">E6525</f>
        <v>Gaz</v>
      </c>
      <c r="S6525" s="0" t="str">
        <f aca="false">F6525</f>
        <v>0411942404</v>
      </c>
      <c r="T6525" s="0" t="str">
        <f aca="false">G6525</f>
        <v>4</v>
      </c>
      <c r="U6525" s="0" t="n">
        <f aca="false">L6525</f>
        <v>0.964266494610778</v>
      </c>
      <c r="V6525" s="0" t="n">
        <f aca="false">K6525</f>
        <v>14.651861862551</v>
      </c>
      <c r="W6525" s="0" t="n">
        <f aca="false">J6525</f>
        <v>441</v>
      </c>
    </row>
    <row r="6526" customFormat="false" ht="12.8" hidden="false" customHeight="false" outlineLevel="0" collapsed="false">
      <c r="A6526" s="0" t="s">
        <v>75</v>
      </c>
      <c r="B6526" s="0" t="s">
        <v>1060</v>
      </c>
      <c r="C6526" s="0" t="s">
        <v>1100</v>
      </c>
      <c r="D6526" s="0" t="s">
        <v>32</v>
      </c>
      <c r="E6526" s="0" t="s">
        <v>30</v>
      </c>
      <c r="F6526" s="0" t="s">
        <v>1111</v>
      </c>
      <c r="G6526" s="0" t="s">
        <v>1612</v>
      </c>
      <c r="H6526" s="0" t="n">
        <v>1</v>
      </c>
      <c r="I6526" s="0" t="n">
        <v>12</v>
      </c>
      <c r="J6526" s="0" t="n">
        <v>0</v>
      </c>
      <c r="K6526" s="0" t="n">
        <f aca="false">I6526*SUMIFS(syst_chauffage!$H$3:$H$27,syst_chauffage!$B$3:$B$27,D6526,syst_chauffage!$C$3:$C$27,E6526)</f>
        <v>12</v>
      </c>
      <c r="L6526" s="12" t="n">
        <f aca="false">H6526*SUMIFS(syst_chauffage!$K$3:$K$27,syst_chauffage!$B$3:$B$27,D6526,syst_chauffage!$C$3:$C$27,E6526)</f>
        <v>1</v>
      </c>
      <c r="N6526" s="0" t="str">
        <f aca="false">A6526</f>
        <v>Enseignement Recherche</v>
      </c>
      <c r="O6526" s="0" t="str">
        <f aca="false">B6526</f>
        <v>Enseignement supérieur et recherche</v>
      </c>
      <c r="P6526" s="0" t="str">
        <f aca="false">C6526</f>
        <v>université</v>
      </c>
      <c r="Q6526" s="0" t="str">
        <f aca="false">D6526</f>
        <v>Electrique direct performant</v>
      </c>
      <c r="R6526" s="0" t="str">
        <f aca="false">E6526</f>
        <v>Electricité</v>
      </c>
      <c r="S6526" s="0" t="str">
        <f aca="false">F6526</f>
        <v>0411942602</v>
      </c>
      <c r="T6526" s="0" t="str">
        <f aca="false">G6526</f>
        <v>4</v>
      </c>
      <c r="U6526" s="0" t="n">
        <f aca="false">L6526</f>
        <v>1</v>
      </c>
      <c r="V6526" s="0" t="n">
        <f aca="false">K6526</f>
        <v>12</v>
      </c>
      <c r="W6526" s="0" t="n">
        <f aca="false">J6526</f>
        <v>0</v>
      </c>
    </row>
    <row r="6527" customFormat="false" ht="12.8" hidden="false" customHeight="false" outlineLevel="0" collapsed="false">
      <c r="A6527" s="0" t="s">
        <v>75</v>
      </c>
      <c r="B6527" s="0" t="s">
        <v>1060</v>
      </c>
      <c r="C6527" s="0" t="s">
        <v>1100</v>
      </c>
      <c r="D6527" s="0" t="s">
        <v>38</v>
      </c>
      <c r="E6527" s="0" t="s">
        <v>30</v>
      </c>
      <c r="F6527" s="0" t="s">
        <v>1112</v>
      </c>
      <c r="G6527" s="0" t="s">
        <v>1612</v>
      </c>
      <c r="H6527" s="0" t="n">
        <v>3.24678558139534</v>
      </c>
      <c r="I6527" s="0" t="n">
        <v>79.769086162342</v>
      </c>
      <c r="J6527" s="0" t="n">
        <v>567</v>
      </c>
      <c r="K6527" s="0" t="n">
        <f aca="false">I6527*SUMIFS(syst_chauffage!$H$3:$H$27,syst_chauffage!$B$3:$B$27,D6527,syst_chauffage!$C$3:$C$27,E6527)</f>
        <v>80.6300978831027</v>
      </c>
      <c r="L6527" s="12" t="n">
        <f aca="false">H6527*SUMIFS(syst_chauffage!$K$3:$K$27,syst_chauffage!$B$3:$B$27,D6527,syst_chauffage!$C$3:$C$27,E6527)</f>
        <v>2.90462528879137</v>
      </c>
      <c r="N6527" s="0" t="str">
        <f aca="false">A6527</f>
        <v>Enseignement Recherche</v>
      </c>
      <c r="O6527" s="0" t="str">
        <f aca="false">B6527</f>
        <v>Enseignement supérieur et recherche</v>
      </c>
      <c r="P6527" s="0" t="str">
        <f aca="false">C6527</f>
        <v>université</v>
      </c>
      <c r="Q6527" s="0" t="str">
        <f aca="false">D6527</f>
        <v>PAC performant</v>
      </c>
      <c r="R6527" s="0" t="str">
        <f aca="false">E6527</f>
        <v>Electricité</v>
      </c>
      <c r="S6527" s="0" t="str">
        <f aca="false">F6527</f>
        <v>0411942902</v>
      </c>
      <c r="T6527" s="0" t="str">
        <f aca="false">G6527</f>
        <v>4</v>
      </c>
      <c r="U6527" s="0" t="n">
        <f aca="false">L6527</f>
        <v>2.90462528879137</v>
      </c>
      <c r="V6527" s="0" t="n">
        <f aca="false">K6527</f>
        <v>80.6300978831027</v>
      </c>
      <c r="W6527" s="0" t="n">
        <f aca="false">J6527</f>
        <v>567</v>
      </c>
    </row>
    <row r="6528" customFormat="false" ht="12.8" hidden="false" customHeight="false" outlineLevel="0" collapsed="false">
      <c r="A6528" s="0" t="s">
        <v>76</v>
      </c>
      <c r="B6528" s="0" t="s">
        <v>1113</v>
      </c>
      <c r="C6528" s="0" t="s">
        <v>1114</v>
      </c>
      <c r="D6528" s="0" t="s">
        <v>19</v>
      </c>
      <c r="E6528" s="0" t="s">
        <v>57</v>
      </c>
      <c r="F6528" s="0" t="s">
        <v>1115</v>
      </c>
      <c r="G6528" s="0" t="s">
        <v>1612</v>
      </c>
      <c r="H6528" s="0" t="n">
        <v>1.59109308575718</v>
      </c>
      <c r="I6528" s="0" t="n">
        <v>17.0170401174242</v>
      </c>
      <c r="J6528" s="0" t="n">
        <v>0</v>
      </c>
      <c r="K6528" s="0" t="n">
        <f aca="false">I6528*SUMIFS(syst_chauffage!$H$3:$H$27,syst_chauffage!$B$3:$B$27,D6528,syst_chauffage!$C$3:$C$27,E6528)</f>
        <v>23.6958314190257</v>
      </c>
      <c r="L6528" s="12" t="n">
        <f aca="false">H6528*SUMIFS(syst_chauffage!$K$3:$K$27,syst_chauffage!$B$3:$B$27,D6528,syst_chauffage!$C$3:$C$27,E6528)</f>
        <v>1.59109308575718</v>
      </c>
      <c r="N6528" s="0" t="str">
        <f aca="false">A6528</f>
        <v>Habitat Communautaire</v>
      </c>
      <c r="O6528" s="0" t="str">
        <f aca="false">B6528</f>
        <v>Foyer</v>
      </c>
      <c r="P6528" s="0" t="str">
        <f aca="false">C6528</f>
        <v>Foyers</v>
      </c>
      <c r="Q6528" s="0" t="str">
        <f aca="false">D6528</f>
        <v>Autre système centralisé</v>
      </c>
      <c r="R6528" s="0" t="str">
        <f aca="false">E6528</f>
        <v>Autres</v>
      </c>
      <c r="S6528" s="0" t="str">
        <f aca="false">F6528</f>
        <v>0514130101</v>
      </c>
      <c r="T6528" s="0" t="str">
        <f aca="false">G6528</f>
        <v>4</v>
      </c>
      <c r="U6528" s="0" t="n">
        <f aca="false">L6528</f>
        <v>1.59109308575718</v>
      </c>
      <c r="V6528" s="0" t="n">
        <f aca="false">K6528</f>
        <v>23.6958314190257</v>
      </c>
      <c r="W6528" s="0" t="n">
        <f aca="false">J6528</f>
        <v>0</v>
      </c>
    </row>
    <row r="6529" customFormat="false" ht="12.8" hidden="false" customHeight="false" outlineLevel="0" collapsed="false">
      <c r="A6529" s="0" t="s">
        <v>76</v>
      </c>
      <c r="B6529" s="0" t="s">
        <v>1113</v>
      </c>
      <c r="C6529" s="0" t="s">
        <v>1114</v>
      </c>
      <c r="D6529" s="0" t="s">
        <v>19</v>
      </c>
      <c r="E6529" s="0" t="s">
        <v>58</v>
      </c>
      <c r="F6529" s="0" t="s">
        <v>1116</v>
      </c>
      <c r="G6529" s="0" t="s">
        <v>1612</v>
      </c>
      <c r="H6529" s="0" t="n">
        <v>1.74029035435512</v>
      </c>
      <c r="I6529" s="0" t="n">
        <v>17.5899529432126</v>
      </c>
      <c r="J6529" s="0" t="n">
        <v>680</v>
      </c>
      <c r="K6529" s="0" t="n">
        <f aca="false">I6529*SUMIFS(syst_chauffage!$H$3:$H$27,syst_chauffage!$B$3:$B$27,D6529,syst_chauffage!$C$3:$C$27,E6529)</f>
        <v>28.9345858844853</v>
      </c>
      <c r="L6529" s="12" t="n">
        <f aca="false">H6529*SUMIFS(syst_chauffage!$K$3:$K$27,syst_chauffage!$B$3:$B$27,D6529,syst_chauffage!$C$3:$C$27,E6529)</f>
        <v>1.74029035435512</v>
      </c>
      <c r="N6529" s="0" t="str">
        <f aca="false">A6529</f>
        <v>Habitat Communautaire</v>
      </c>
      <c r="O6529" s="0" t="str">
        <f aca="false">B6529</f>
        <v>Foyer</v>
      </c>
      <c r="P6529" s="0" t="str">
        <f aca="false">C6529</f>
        <v>Foyers</v>
      </c>
      <c r="Q6529" s="0" t="str">
        <f aca="false">D6529</f>
        <v>Autre système centralisé</v>
      </c>
      <c r="R6529" s="0" t="str">
        <f aca="false">E6529</f>
        <v>Urbain</v>
      </c>
      <c r="S6529" s="0" t="str">
        <f aca="false">F6529</f>
        <v>0514130106</v>
      </c>
      <c r="T6529" s="0" t="str">
        <f aca="false">G6529</f>
        <v>4</v>
      </c>
      <c r="U6529" s="0" t="n">
        <f aca="false">L6529</f>
        <v>1.74029035435512</v>
      </c>
      <c r="V6529" s="0" t="n">
        <f aca="false">K6529</f>
        <v>28.9345858844853</v>
      </c>
      <c r="W6529" s="0" t="n">
        <f aca="false">J6529</f>
        <v>680</v>
      </c>
    </row>
    <row r="6530" customFormat="false" ht="12.8" hidden="false" customHeight="false" outlineLevel="0" collapsed="false">
      <c r="A6530" s="0" t="s">
        <v>76</v>
      </c>
      <c r="B6530" s="0" t="s">
        <v>1113</v>
      </c>
      <c r="C6530" s="0" t="s">
        <v>1114</v>
      </c>
      <c r="D6530" s="0" t="s">
        <v>22</v>
      </c>
      <c r="E6530" s="0" t="s">
        <v>23</v>
      </c>
      <c r="F6530" s="0" t="s">
        <v>1117</v>
      </c>
      <c r="G6530" s="0" t="s">
        <v>1612</v>
      </c>
      <c r="H6530" s="0" t="n">
        <v>0.623927402253678</v>
      </c>
      <c r="I6530" s="0" t="n">
        <v>9.96498746338061</v>
      </c>
      <c r="J6530" s="0" t="n">
        <v>0</v>
      </c>
      <c r="K6530" s="0" t="n">
        <f aca="false">I6530*SUMIFS(syst_chauffage!$H$3:$H$27,syst_chauffage!$B$3:$B$27,D6530,syst_chauffage!$C$3:$C$27,E6530)</f>
        <v>17.5485672171962</v>
      </c>
      <c r="L6530" s="12" t="n">
        <f aca="false">H6530*SUMIFS(syst_chauffage!$K$3:$K$27,syst_chauffage!$B$3:$B$27,D6530,syst_chauffage!$C$3:$C$27,E6530)</f>
        <v>0.623927402253678</v>
      </c>
      <c r="N6530" s="0" t="str">
        <f aca="false">A6530</f>
        <v>Habitat Communautaire</v>
      </c>
      <c r="O6530" s="0" t="str">
        <f aca="false">B6530</f>
        <v>Foyer</v>
      </c>
      <c r="P6530" s="0" t="str">
        <f aca="false">C6530</f>
        <v>Foyers</v>
      </c>
      <c r="Q6530" s="0" t="str">
        <f aca="false">D6530</f>
        <v>Chaudière fioul</v>
      </c>
      <c r="R6530" s="0" t="str">
        <f aca="false">E6530</f>
        <v>Fioul</v>
      </c>
      <c r="S6530" s="0" t="str">
        <f aca="false">F6530</f>
        <v>0514130303</v>
      </c>
      <c r="T6530" s="0" t="str">
        <f aca="false">G6530</f>
        <v>4</v>
      </c>
      <c r="U6530" s="0" t="n">
        <f aca="false">L6530</f>
        <v>0.623927402253678</v>
      </c>
      <c r="V6530" s="0" t="n">
        <f aca="false">K6530</f>
        <v>17.5485672171962</v>
      </c>
      <c r="W6530" s="0" t="n">
        <f aca="false">J6530</f>
        <v>0</v>
      </c>
    </row>
    <row r="6531" customFormat="false" ht="12.8" hidden="false" customHeight="false" outlineLevel="0" collapsed="false">
      <c r="A6531" s="0" t="s">
        <v>76</v>
      </c>
      <c r="B6531" s="0" t="s">
        <v>1113</v>
      </c>
      <c r="C6531" s="0" t="s">
        <v>1114</v>
      </c>
      <c r="D6531" s="0" t="s">
        <v>13</v>
      </c>
      <c r="E6531" s="0" t="s">
        <v>14</v>
      </c>
      <c r="F6531" s="0" t="s">
        <v>1118</v>
      </c>
      <c r="G6531" s="0" t="s">
        <v>1612</v>
      </c>
      <c r="H6531" s="0" t="n">
        <v>0.837062896444272</v>
      </c>
      <c r="I6531" s="0" t="n">
        <v>7.44588394189792</v>
      </c>
      <c r="J6531" s="0" t="n">
        <v>264</v>
      </c>
      <c r="K6531" s="0" t="n">
        <f aca="false">I6531*SUMIFS(syst_chauffage!$H$3:$H$27,syst_chauffage!$B$3:$B$27,D6531,syst_chauffage!$C$3:$C$27,E6531)</f>
        <v>15.0376456829905</v>
      </c>
      <c r="L6531" s="12" t="n">
        <f aca="false">H6531*SUMIFS(syst_chauffage!$K$3:$K$27,syst_chauffage!$B$3:$B$27,D6531,syst_chauffage!$C$3:$C$27,E6531)</f>
        <v>0.837062896444272</v>
      </c>
      <c r="N6531" s="0" t="str">
        <f aca="false">A6531</f>
        <v>Habitat Communautaire</v>
      </c>
      <c r="O6531" s="0" t="str">
        <f aca="false">B6531</f>
        <v>Foyer</v>
      </c>
      <c r="P6531" s="0" t="str">
        <f aca="false">C6531</f>
        <v>Foyers</v>
      </c>
      <c r="Q6531" s="0" t="str">
        <f aca="false">D6531</f>
        <v>Chaudière gaz</v>
      </c>
      <c r="R6531" s="0" t="str">
        <f aca="false">E6531</f>
        <v>Gaz</v>
      </c>
      <c r="S6531" s="0" t="str">
        <f aca="false">F6531</f>
        <v>0514130404</v>
      </c>
      <c r="T6531" s="0" t="str">
        <f aca="false">G6531</f>
        <v>4</v>
      </c>
      <c r="U6531" s="0" t="n">
        <f aca="false">L6531</f>
        <v>0.837062896444272</v>
      </c>
      <c r="V6531" s="0" t="n">
        <f aca="false">K6531</f>
        <v>15.0376456829905</v>
      </c>
      <c r="W6531" s="0" t="n">
        <f aca="false">J6531</f>
        <v>264</v>
      </c>
    </row>
    <row r="6532" customFormat="false" ht="12.8" hidden="false" customHeight="false" outlineLevel="0" collapsed="false">
      <c r="A6532" s="0" t="s">
        <v>76</v>
      </c>
      <c r="B6532" s="0" t="s">
        <v>1113</v>
      </c>
      <c r="C6532" s="0" t="s">
        <v>1114</v>
      </c>
      <c r="D6532" s="0" t="s">
        <v>29</v>
      </c>
      <c r="E6532" s="0" t="s">
        <v>30</v>
      </c>
      <c r="F6532" s="0" t="s">
        <v>1119</v>
      </c>
      <c r="G6532" s="0" t="s">
        <v>1612</v>
      </c>
      <c r="H6532" s="0" t="n">
        <v>0.92</v>
      </c>
      <c r="I6532" s="0" t="n">
        <v>10.4</v>
      </c>
      <c r="J6532" s="0" t="n">
        <v>0</v>
      </c>
      <c r="K6532" s="0" t="n">
        <f aca="false">I6532*SUMIFS(syst_chauffage!$H$3:$H$27,syst_chauffage!$B$3:$B$27,D6532,syst_chauffage!$C$3:$C$27,E6532)</f>
        <v>3</v>
      </c>
      <c r="L6532" s="12" t="n">
        <f aca="false">H6532*SUMIFS(syst_chauffage!$K$3:$K$27,syst_chauffage!$B$3:$B$27,D6532,syst_chauffage!$C$3:$C$27,E6532)</f>
        <v>0.92</v>
      </c>
      <c r="N6532" s="0" t="str">
        <f aca="false">A6532</f>
        <v>Habitat Communautaire</v>
      </c>
      <c r="O6532" s="0" t="str">
        <f aca="false">B6532</f>
        <v>Foyer</v>
      </c>
      <c r="P6532" s="0" t="str">
        <f aca="false">C6532</f>
        <v>Foyers</v>
      </c>
      <c r="Q6532" s="0" t="str">
        <f aca="false">D6532</f>
        <v>Electrique direct</v>
      </c>
      <c r="R6532" s="0" t="str">
        <f aca="false">E6532</f>
        <v>Electricité</v>
      </c>
      <c r="S6532" s="0" t="str">
        <f aca="false">F6532</f>
        <v>0514130602</v>
      </c>
      <c r="T6532" s="0" t="str">
        <f aca="false">G6532</f>
        <v>4</v>
      </c>
      <c r="U6532" s="0" t="n">
        <f aca="false">L6532</f>
        <v>0.92</v>
      </c>
      <c r="V6532" s="0" t="n">
        <f aca="false">K6532</f>
        <v>3</v>
      </c>
      <c r="W6532" s="0" t="n">
        <f aca="false">J6532</f>
        <v>0</v>
      </c>
    </row>
    <row r="6533" customFormat="false" ht="12.8" hidden="false" customHeight="false" outlineLevel="0" collapsed="false">
      <c r="A6533" s="0" t="s">
        <v>76</v>
      </c>
      <c r="B6533" s="0" t="s">
        <v>1113</v>
      </c>
      <c r="C6533" s="0" t="s">
        <v>1114</v>
      </c>
      <c r="D6533" s="0" t="s">
        <v>36</v>
      </c>
      <c r="E6533" s="0" t="s">
        <v>30</v>
      </c>
      <c r="F6533" s="0" t="s">
        <v>1120</v>
      </c>
      <c r="G6533" s="0" t="s">
        <v>1612</v>
      </c>
      <c r="H6533" s="0" t="n">
        <v>2.94489544186046</v>
      </c>
      <c r="I6533" s="0" t="n">
        <v>46.6369755986121</v>
      </c>
      <c r="J6533" s="0" t="n">
        <v>603</v>
      </c>
      <c r="K6533" s="0" t="n">
        <f aca="false">I6533*SUMIFS(syst_chauffage!$H$3:$H$27,syst_chauffage!$B$3:$B$27,D6533,syst_chauffage!$C$3:$C$27,E6533)</f>
        <v>28.8523428287722</v>
      </c>
      <c r="L6533" s="12" t="n">
        <f aca="false">H6533*SUMIFS(syst_chauffage!$K$3:$K$27,syst_chauffage!$B$3:$B$27,D6533,syst_chauffage!$C$3:$C$27,E6533)</f>
        <v>2.47427325480779</v>
      </c>
      <c r="N6533" s="0" t="str">
        <f aca="false">A6533</f>
        <v>Habitat Communautaire</v>
      </c>
      <c r="O6533" s="0" t="str">
        <f aca="false">B6533</f>
        <v>Foyer</v>
      </c>
      <c r="P6533" s="0" t="str">
        <f aca="false">C6533</f>
        <v>Foyers</v>
      </c>
      <c r="Q6533" s="0" t="str">
        <f aca="false">D6533</f>
        <v>PAC</v>
      </c>
      <c r="R6533" s="0" t="str">
        <f aca="false">E6533</f>
        <v>Electricité</v>
      </c>
      <c r="S6533" s="0" t="str">
        <f aca="false">F6533</f>
        <v>0514130902</v>
      </c>
      <c r="T6533" s="0" t="str">
        <f aca="false">G6533</f>
        <v>4</v>
      </c>
      <c r="U6533" s="0" t="n">
        <f aca="false">L6533</f>
        <v>2.47427325480779</v>
      </c>
      <c r="V6533" s="0" t="n">
        <f aca="false">K6533</f>
        <v>28.8523428287722</v>
      </c>
      <c r="W6533" s="0" t="n">
        <f aca="false">J6533</f>
        <v>603</v>
      </c>
    </row>
    <row r="6534" customFormat="false" ht="12.8" hidden="false" customHeight="false" outlineLevel="0" collapsed="false">
      <c r="A6534" s="0" t="s">
        <v>76</v>
      </c>
      <c r="B6534" s="0" t="s">
        <v>1113</v>
      </c>
      <c r="C6534" s="0" t="s">
        <v>1114</v>
      </c>
      <c r="D6534" s="0" t="s">
        <v>51</v>
      </c>
      <c r="E6534" s="0" t="s">
        <v>57</v>
      </c>
      <c r="F6534" s="0" t="s">
        <v>1121</v>
      </c>
      <c r="G6534" s="0" t="s">
        <v>1612</v>
      </c>
      <c r="H6534" s="0" t="n">
        <v>1.83587663741213</v>
      </c>
      <c r="I6534" s="0" t="n">
        <v>20.2583810921717</v>
      </c>
      <c r="J6534" s="0" t="n">
        <v>0</v>
      </c>
      <c r="K6534" s="0" t="n">
        <f aca="false">I6534*SUMIFS(syst_chauffage!$H$3:$H$27,syst_chauffage!$B$3:$B$27,D6534,syst_chauffage!$C$3:$C$27,E6534)</f>
        <v>42.9245488798526</v>
      </c>
      <c r="L6534" s="12" t="n">
        <f aca="false">H6534*SUMIFS(syst_chauffage!$K$3:$K$27,syst_chauffage!$B$3:$B$27,D6534,syst_chauffage!$C$3:$C$27,E6534)</f>
        <v>1.83587663741213</v>
      </c>
      <c r="N6534" s="0" t="str">
        <f aca="false">A6534</f>
        <v>Habitat Communautaire</v>
      </c>
      <c r="O6534" s="0" t="str">
        <f aca="false">B6534</f>
        <v>Foyer</v>
      </c>
      <c r="P6534" s="0" t="str">
        <f aca="false">C6534</f>
        <v>Foyers</v>
      </c>
      <c r="Q6534" s="0" t="str">
        <f aca="false">D6534</f>
        <v>Autre système centralisé performant</v>
      </c>
      <c r="R6534" s="0" t="str">
        <f aca="false">E6534</f>
        <v>Autres</v>
      </c>
      <c r="S6534" s="0" t="str">
        <f aca="false">F6534</f>
        <v>0514132101</v>
      </c>
      <c r="T6534" s="0" t="str">
        <f aca="false">G6534</f>
        <v>4</v>
      </c>
      <c r="U6534" s="0" t="n">
        <f aca="false">L6534</f>
        <v>1.83587663741213</v>
      </c>
      <c r="V6534" s="0" t="n">
        <f aca="false">K6534</f>
        <v>42.9245488798526</v>
      </c>
      <c r="W6534" s="0" t="n">
        <f aca="false">J6534</f>
        <v>0</v>
      </c>
    </row>
    <row r="6535" customFormat="false" ht="12.8" hidden="false" customHeight="false" outlineLevel="0" collapsed="false">
      <c r="A6535" s="0" t="s">
        <v>76</v>
      </c>
      <c r="B6535" s="0" t="s">
        <v>1113</v>
      </c>
      <c r="C6535" s="0" t="s">
        <v>1114</v>
      </c>
      <c r="D6535" s="0" t="s">
        <v>51</v>
      </c>
      <c r="E6535" s="0" t="s">
        <v>58</v>
      </c>
      <c r="F6535" s="0" t="s">
        <v>1122</v>
      </c>
      <c r="G6535" s="0" t="s">
        <v>1612</v>
      </c>
      <c r="H6535" s="0" t="n">
        <v>2.00802733194822</v>
      </c>
      <c r="I6535" s="0" t="n">
        <v>20.9404201704912</v>
      </c>
      <c r="J6535" s="0" t="n">
        <v>680</v>
      </c>
      <c r="K6535" s="0" t="n">
        <f aca="false">I6535*SUMIFS(syst_chauffage!$H$3:$H$27,syst_chauffage!$B$3:$B$27,D6535,syst_chauffage!$C$3:$C$27,E6535)</f>
        <v>44.686846319344</v>
      </c>
      <c r="L6535" s="12" t="n">
        <f aca="false">H6535*SUMIFS(syst_chauffage!$K$3:$K$27,syst_chauffage!$B$3:$B$27,D6535,syst_chauffage!$C$3:$C$27,E6535)</f>
        <v>2.00802733194822</v>
      </c>
      <c r="N6535" s="0" t="str">
        <f aca="false">A6535</f>
        <v>Habitat Communautaire</v>
      </c>
      <c r="O6535" s="0" t="str">
        <f aca="false">B6535</f>
        <v>Foyer</v>
      </c>
      <c r="P6535" s="0" t="str">
        <f aca="false">C6535</f>
        <v>Foyers</v>
      </c>
      <c r="Q6535" s="0" t="str">
        <f aca="false">D6535</f>
        <v>Autre système centralisé performant</v>
      </c>
      <c r="R6535" s="0" t="str">
        <f aca="false">E6535</f>
        <v>Urbain</v>
      </c>
      <c r="S6535" s="0" t="str">
        <f aca="false">F6535</f>
        <v>0514132106</v>
      </c>
      <c r="T6535" s="0" t="str">
        <f aca="false">G6535</f>
        <v>4</v>
      </c>
      <c r="U6535" s="0" t="n">
        <f aca="false">L6535</f>
        <v>2.00802733194822</v>
      </c>
      <c r="V6535" s="0" t="n">
        <f aca="false">K6535</f>
        <v>44.686846319344</v>
      </c>
      <c r="W6535" s="0" t="n">
        <f aca="false">J6535</f>
        <v>680</v>
      </c>
    </row>
    <row r="6536" customFormat="false" ht="12.8" hidden="false" customHeight="false" outlineLevel="0" collapsed="false">
      <c r="A6536" s="0" t="s">
        <v>76</v>
      </c>
      <c r="B6536" s="0" t="s">
        <v>1113</v>
      </c>
      <c r="C6536" s="0" t="s">
        <v>1114</v>
      </c>
      <c r="D6536" s="0" t="s">
        <v>27</v>
      </c>
      <c r="E6536" s="0" t="s">
        <v>23</v>
      </c>
      <c r="F6536" s="0" t="s">
        <v>1123</v>
      </c>
      <c r="G6536" s="0" t="s">
        <v>1612</v>
      </c>
      <c r="H6536" s="0" t="n">
        <v>0.753311670237354</v>
      </c>
      <c r="I6536" s="0" t="n">
        <v>11.8630803135483</v>
      </c>
      <c r="J6536" s="0" t="n">
        <v>608</v>
      </c>
      <c r="K6536" s="0" t="n">
        <f aca="false">I6536*SUMIFS(syst_chauffage!$H$3:$H$27,syst_chauffage!$B$3:$B$27,D6536,syst_chauffage!$C$3:$C$27,E6536)</f>
        <v>30.4217204352482</v>
      </c>
      <c r="L6536" s="12" t="n">
        <f aca="false">H6536*SUMIFS(syst_chauffage!$K$3:$K$27,syst_chauffage!$B$3:$B$27,D6536,syst_chauffage!$C$3:$C$27,E6536)</f>
        <v>0.753311670237354</v>
      </c>
      <c r="N6536" s="0" t="str">
        <f aca="false">A6536</f>
        <v>Habitat Communautaire</v>
      </c>
      <c r="O6536" s="0" t="str">
        <f aca="false">B6536</f>
        <v>Foyer</v>
      </c>
      <c r="P6536" s="0" t="str">
        <f aca="false">C6536</f>
        <v>Foyers</v>
      </c>
      <c r="Q6536" s="0" t="str">
        <f aca="false">D6536</f>
        <v>Chaudière condensation fioul</v>
      </c>
      <c r="R6536" s="0" t="str">
        <f aca="false">E6536</f>
        <v>Fioul</v>
      </c>
      <c r="S6536" s="0" t="str">
        <f aca="false">F6536</f>
        <v>0514132303</v>
      </c>
      <c r="T6536" s="0" t="str">
        <f aca="false">G6536</f>
        <v>4</v>
      </c>
      <c r="U6536" s="0" t="n">
        <f aca="false">L6536</f>
        <v>0.753311670237354</v>
      </c>
      <c r="V6536" s="0" t="n">
        <f aca="false">K6536</f>
        <v>30.4217204352482</v>
      </c>
      <c r="W6536" s="0" t="n">
        <f aca="false">J6536</f>
        <v>608</v>
      </c>
    </row>
    <row r="6537" customFormat="false" ht="12.8" hidden="false" customHeight="false" outlineLevel="0" collapsed="false">
      <c r="A6537" s="0" t="s">
        <v>76</v>
      </c>
      <c r="B6537" s="0" t="s">
        <v>1113</v>
      </c>
      <c r="C6537" s="0" t="s">
        <v>1114</v>
      </c>
      <c r="D6537" s="0" t="s">
        <v>18</v>
      </c>
      <c r="E6537" s="0" t="s">
        <v>14</v>
      </c>
      <c r="F6537" s="0" t="s">
        <v>1124</v>
      </c>
      <c r="G6537" s="0" t="s">
        <v>1612</v>
      </c>
      <c r="H6537" s="0" t="n">
        <v>0.982019516528418</v>
      </c>
      <c r="I6537" s="0" t="n">
        <v>8.86414754987847</v>
      </c>
      <c r="J6537" s="0" t="n">
        <v>608</v>
      </c>
      <c r="K6537" s="0" t="n">
        <f aca="false">I6537*SUMIFS(syst_chauffage!$H$3:$H$27,syst_chauffage!$B$3:$B$27,D6537,syst_chauffage!$C$3:$C$27,E6537)</f>
        <v>24.1541720285311</v>
      </c>
      <c r="L6537" s="12" t="n">
        <f aca="false">H6537*SUMIFS(syst_chauffage!$K$3:$K$27,syst_chauffage!$B$3:$B$27,D6537,syst_chauffage!$C$3:$C$27,E6537)</f>
        <v>0.953979805563927</v>
      </c>
      <c r="N6537" s="0" t="str">
        <f aca="false">A6537</f>
        <v>Habitat Communautaire</v>
      </c>
      <c r="O6537" s="0" t="str">
        <f aca="false">B6537</f>
        <v>Foyer</v>
      </c>
      <c r="P6537" s="0" t="str">
        <f aca="false">C6537</f>
        <v>Foyers</v>
      </c>
      <c r="Q6537" s="0" t="str">
        <f aca="false">D6537</f>
        <v>Chaudière condensation gaz</v>
      </c>
      <c r="R6537" s="0" t="str">
        <f aca="false">E6537</f>
        <v>Gaz</v>
      </c>
      <c r="S6537" s="0" t="str">
        <f aca="false">F6537</f>
        <v>0514132404</v>
      </c>
      <c r="T6537" s="0" t="str">
        <f aca="false">G6537</f>
        <v>4</v>
      </c>
      <c r="U6537" s="0" t="n">
        <f aca="false">L6537</f>
        <v>0.953979805563927</v>
      </c>
      <c r="V6537" s="0" t="n">
        <f aca="false">K6537</f>
        <v>24.1541720285311</v>
      </c>
      <c r="W6537" s="0" t="n">
        <f aca="false">J6537</f>
        <v>608</v>
      </c>
    </row>
    <row r="6538" customFormat="false" ht="12.8" hidden="false" customHeight="false" outlineLevel="0" collapsed="false">
      <c r="A6538" s="0" t="s">
        <v>76</v>
      </c>
      <c r="B6538" s="0" t="s">
        <v>1113</v>
      </c>
      <c r="C6538" s="0" t="s">
        <v>1114</v>
      </c>
      <c r="D6538" s="0" t="s">
        <v>32</v>
      </c>
      <c r="E6538" s="0" t="s">
        <v>30</v>
      </c>
      <c r="F6538" s="0" t="s">
        <v>1125</v>
      </c>
      <c r="G6538" s="0" t="s">
        <v>1612</v>
      </c>
      <c r="H6538" s="0" t="n">
        <v>1</v>
      </c>
      <c r="I6538" s="0" t="n">
        <v>12</v>
      </c>
      <c r="J6538" s="0" t="n">
        <v>0</v>
      </c>
      <c r="K6538" s="0" t="n">
        <f aca="false">I6538*SUMIFS(syst_chauffage!$H$3:$H$27,syst_chauffage!$B$3:$B$27,D6538,syst_chauffage!$C$3:$C$27,E6538)</f>
        <v>12</v>
      </c>
      <c r="L6538" s="12" t="n">
        <f aca="false">H6538*SUMIFS(syst_chauffage!$K$3:$K$27,syst_chauffage!$B$3:$B$27,D6538,syst_chauffage!$C$3:$C$27,E6538)</f>
        <v>1</v>
      </c>
      <c r="N6538" s="0" t="str">
        <f aca="false">A6538</f>
        <v>Habitat Communautaire</v>
      </c>
      <c r="O6538" s="0" t="str">
        <f aca="false">B6538</f>
        <v>Foyer</v>
      </c>
      <c r="P6538" s="0" t="str">
        <f aca="false">C6538</f>
        <v>Foyers</v>
      </c>
      <c r="Q6538" s="0" t="str">
        <f aca="false">D6538</f>
        <v>Electrique direct performant</v>
      </c>
      <c r="R6538" s="0" t="str">
        <f aca="false">E6538</f>
        <v>Electricité</v>
      </c>
      <c r="S6538" s="0" t="str">
        <f aca="false">F6538</f>
        <v>0514132602</v>
      </c>
      <c r="T6538" s="0" t="str">
        <f aca="false">G6538</f>
        <v>4</v>
      </c>
      <c r="U6538" s="0" t="n">
        <f aca="false">L6538</f>
        <v>1</v>
      </c>
      <c r="V6538" s="0" t="n">
        <f aca="false">K6538</f>
        <v>12</v>
      </c>
      <c r="W6538" s="0" t="n">
        <f aca="false">J6538</f>
        <v>0</v>
      </c>
    </row>
    <row r="6539" customFormat="false" ht="12.8" hidden="false" customHeight="false" outlineLevel="0" collapsed="false">
      <c r="A6539" s="0" t="s">
        <v>76</v>
      </c>
      <c r="B6539" s="0" t="s">
        <v>1113</v>
      </c>
      <c r="C6539" s="0" t="s">
        <v>1114</v>
      </c>
      <c r="D6539" s="0" t="s">
        <v>38</v>
      </c>
      <c r="E6539" s="0" t="s">
        <v>30</v>
      </c>
      <c r="F6539" s="0" t="s">
        <v>1126</v>
      </c>
      <c r="G6539" s="0" t="s">
        <v>1612</v>
      </c>
      <c r="H6539" s="0" t="n">
        <v>3.39795627906976</v>
      </c>
      <c r="I6539" s="0" t="n">
        <v>55.5202090459668</v>
      </c>
      <c r="J6539" s="0" t="n">
        <v>648</v>
      </c>
      <c r="K6539" s="0" t="n">
        <f aca="false">I6539*SUMIFS(syst_chauffage!$H$3:$H$27,syst_chauffage!$B$3:$B$27,D6539,syst_chauffage!$C$3:$C$27,E6539)</f>
        <v>56.119483188714</v>
      </c>
      <c r="L6539" s="12" t="n">
        <f aca="false">H6539*SUMIFS(syst_chauffage!$K$3:$K$27,syst_chauffage!$B$3:$B$27,D6539,syst_chauffage!$C$3:$C$27,E6539)</f>
        <v>3.03986496519792</v>
      </c>
      <c r="N6539" s="0" t="str">
        <f aca="false">A6539</f>
        <v>Habitat Communautaire</v>
      </c>
      <c r="O6539" s="0" t="str">
        <f aca="false">B6539</f>
        <v>Foyer</v>
      </c>
      <c r="P6539" s="0" t="str">
        <f aca="false">C6539</f>
        <v>Foyers</v>
      </c>
      <c r="Q6539" s="0" t="str">
        <f aca="false">D6539</f>
        <v>PAC performant</v>
      </c>
      <c r="R6539" s="0" t="str">
        <f aca="false">E6539</f>
        <v>Electricité</v>
      </c>
      <c r="S6539" s="0" t="str">
        <f aca="false">F6539</f>
        <v>0514132902</v>
      </c>
      <c r="T6539" s="0" t="str">
        <f aca="false">G6539</f>
        <v>4</v>
      </c>
      <c r="U6539" s="0" t="n">
        <f aca="false">L6539</f>
        <v>3.03986496519792</v>
      </c>
      <c r="V6539" s="0" t="n">
        <f aca="false">K6539</f>
        <v>56.119483188714</v>
      </c>
      <c r="W6539" s="0" t="n">
        <f aca="false">J6539</f>
        <v>648</v>
      </c>
    </row>
    <row r="6540" customFormat="false" ht="12.8" hidden="false" customHeight="false" outlineLevel="0" collapsed="false">
      <c r="A6540" s="0" t="s">
        <v>76</v>
      </c>
      <c r="B6540" s="0" t="s">
        <v>1127</v>
      </c>
      <c r="C6540" s="0" t="s">
        <v>1127</v>
      </c>
      <c r="D6540" s="0" t="s">
        <v>19</v>
      </c>
      <c r="E6540" s="0" t="s">
        <v>57</v>
      </c>
      <c r="F6540" s="0" t="s">
        <v>1128</v>
      </c>
      <c r="G6540" s="0" t="s">
        <v>1612</v>
      </c>
      <c r="H6540" s="0" t="n">
        <v>1.63217951248333</v>
      </c>
      <c r="I6540" s="0" t="n">
        <v>17.3497125473371</v>
      </c>
      <c r="J6540" s="0" t="n">
        <v>0</v>
      </c>
      <c r="K6540" s="0" t="n">
        <f aca="false">I6540*SUMIFS(syst_chauffage!$H$3:$H$27,syst_chauffage!$B$3:$B$27,D6540,syst_chauffage!$C$3:$C$27,E6540)</f>
        <v>24.1590700176644</v>
      </c>
      <c r="L6540" s="12" t="n">
        <f aca="false">H6540*SUMIFS(syst_chauffage!$K$3:$K$27,syst_chauffage!$B$3:$B$27,D6540,syst_chauffage!$C$3:$C$27,E6540)</f>
        <v>1.63217951248333</v>
      </c>
      <c r="N6540" s="0" t="str">
        <f aca="false">A6540</f>
        <v>Habitat Communautaire</v>
      </c>
      <c r="O6540" s="0" t="str">
        <f aca="false">B6540</f>
        <v>Maison de pré-retraite</v>
      </c>
      <c r="P6540" s="0" t="str">
        <f aca="false">C6540</f>
        <v>Maison de pré-retraite</v>
      </c>
      <c r="Q6540" s="0" t="str">
        <f aca="false">D6540</f>
        <v>Autre système centralisé</v>
      </c>
      <c r="R6540" s="0" t="str">
        <f aca="false">E6540</f>
        <v>Autres</v>
      </c>
      <c r="S6540" s="0" t="str">
        <f aca="false">F6540</f>
        <v>0521510101</v>
      </c>
      <c r="T6540" s="0" t="str">
        <f aca="false">G6540</f>
        <v>4</v>
      </c>
      <c r="U6540" s="0" t="n">
        <f aca="false">L6540</f>
        <v>1.63217951248333</v>
      </c>
      <c r="V6540" s="0" t="n">
        <f aca="false">K6540</f>
        <v>24.1590700176644</v>
      </c>
      <c r="W6540" s="0" t="n">
        <f aca="false">J6540</f>
        <v>0</v>
      </c>
    </row>
    <row r="6541" customFormat="false" ht="12.8" hidden="false" customHeight="false" outlineLevel="0" collapsed="false">
      <c r="A6541" s="0" t="s">
        <v>76</v>
      </c>
      <c r="B6541" s="0" t="s">
        <v>1127</v>
      </c>
      <c r="C6541" s="0" t="s">
        <v>1127</v>
      </c>
      <c r="D6541" s="0" t="s">
        <v>19</v>
      </c>
      <c r="E6541" s="0" t="s">
        <v>58</v>
      </c>
      <c r="F6541" s="0" t="s">
        <v>1129</v>
      </c>
      <c r="G6541" s="0" t="s">
        <v>1612</v>
      </c>
      <c r="H6541" s="0" t="n">
        <v>1.78020592557298</v>
      </c>
      <c r="I6541" s="0" t="n">
        <v>16.6286145574268</v>
      </c>
      <c r="J6541" s="0" t="n">
        <v>1190</v>
      </c>
      <c r="K6541" s="0" t="n">
        <f aca="false">I6541*SUMIFS(syst_chauffage!$H$3:$H$27,syst_chauffage!$B$3:$B$27,D6541,syst_chauffage!$C$3:$C$27,E6541)</f>
        <v>27.353232700803</v>
      </c>
      <c r="L6541" s="12" t="n">
        <f aca="false">H6541*SUMIFS(syst_chauffage!$K$3:$K$27,syst_chauffage!$B$3:$B$27,D6541,syst_chauffage!$C$3:$C$27,E6541)</f>
        <v>1.78020592557298</v>
      </c>
      <c r="N6541" s="0" t="str">
        <f aca="false">A6541</f>
        <v>Habitat Communautaire</v>
      </c>
      <c r="O6541" s="0" t="str">
        <f aca="false">B6541</f>
        <v>Maison de pré-retraite</v>
      </c>
      <c r="P6541" s="0" t="str">
        <f aca="false">C6541</f>
        <v>Maison de pré-retraite</v>
      </c>
      <c r="Q6541" s="0" t="str">
        <f aca="false">D6541</f>
        <v>Autre système centralisé</v>
      </c>
      <c r="R6541" s="0" t="str">
        <f aca="false">E6541</f>
        <v>Urbain</v>
      </c>
      <c r="S6541" s="0" t="str">
        <f aca="false">F6541</f>
        <v>0521510106</v>
      </c>
      <c r="T6541" s="0" t="str">
        <f aca="false">G6541</f>
        <v>4</v>
      </c>
      <c r="U6541" s="0" t="n">
        <f aca="false">L6541</f>
        <v>1.78020592557298</v>
      </c>
      <c r="V6541" s="0" t="n">
        <f aca="false">K6541</f>
        <v>27.353232700803</v>
      </c>
      <c r="W6541" s="0" t="n">
        <f aca="false">J6541</f>
        <v>1190</v>
      </c>
    </row>
    <row r="6542" customFormat="false" ht="12.8" hidden="false" customHeight="false" outlineLevel="0" collapsed="false">
      <c r="A6542" s="0" t="s">
        <v>76</v>
      </c>
      <c r="B6542" s="0" t="s">
        <v>1127</v>
      </c>
      <c r="C6542" s="0" t="s">
        <v>1127</v>
      </c>
      <c r="D6542" s="0" t="s">
        <v>22</v>
      </c>
      <c r="E6542" s="0" t="s">
        <v>23</v>
      </c>
      <c r="F6542" s="0" t="s">
        <v>1130</v>
      </c>
      <c r="G6542" s="0" t="s">
        <v>1612</v>
      </c>
      <c r="H6542" s="0" t="n">
        <v>0.61058413125682</v>
      </c>
      <c r="I6542" s="0" t="n">
        <v>10.6563990453707</v>
      </c>
      <c r="J6542" s="0" t="n">
        <v>0</v>
      </c>
      <c r="K6542" s="0" t="n">
        <f aca="false">I6542*SUMIFS(syst_chauffage!$H$3:$H$27,syst_chauffage!$B$3:$B$27,D6542,syst_chauffage!$C$3:$C$27,E6542)</f>
        <v>18.7661585755284</v>
      </c>
      <c r="L6542" s="12" t="n">
        <f aca="false">H6542*SUMIFS(syst_chauffage!$K$3:$K$27,syst_chauffage!$B$3:$B$27,D6542,syst_chauffage!$C$3:$C$27,E6542)</f>
        <v>0.61058413125682</v>
      </c>
      <c r="N6542" s="0" t="str">
        <f aca="false">A6542</f>
        <v>Habitat Communautaire</v>
      </c>
      <c r="O6542" s="0" t="str">
        <f aca="false">B6542</f>
        <v>Maison de pré-retraite</v>
      </c>
      <c r="P6542" s="0" t="str">
        <f aca="false">C6542</f>
        <v>Maison de pré-retraite</v>
      </c>
      <c r="Q6542" s="0" t="str">
        <f aca="false">D6542</f>
        <v>Chaudière fioul</v>
      </c>
      <c r="R6542" s="0" t="str">
        <f aca="false">E6542</f>
        <v>Fioul</v>
      </c>
      <c r="S6542" s="0" t="str">
        <f aca="false">F6542</f>
        <v>0521510303</v>
      </c>
      <c r="T6542" s="0" t="str">
        <f aca="false">G6542</f>
        <v>4</v>
      </c>
      <c r="U6542" s="0" t="n">
        <f aca="false">L6542</f>
        <v>0.61058413125682</v>
      </c>
      <c r="V6542" s="0" t="n">
        <f aca="false">K6542</f>
        <v>18.7661585755284</v>
      </c>
      <c r="W6542" s="0" t="n">
        <f aca="false">J6542</f>
        <v>0</v>
      </c>
    </row>
    <row r="6543" customFormat="false" ht="12.8" hidden="false" customHeight="false" outlineLevel="0" collapsed="false">
      <c r="A6543" s="0" t="s">
        <v>76</v>
      </c>
      <c r="B6543" s="0" t="s">
        <v>1127</v>
      </c>
      <c r="C6543" s="0" t="s">
        <v>1127</v>
      </c>
      <c r="D6543" s="0" t="s">
        <v>13</v>
      </c>
      <c r="E6543" s="0" t="s">
        <v>14</v>
      </c>
      <c r="F6543" s="0" t="s">
        <v>1131</v>
      </c>
      <c r="G6543" s="0" t="s">
        <v>1612</v>
      </c>
      <c r="H6543" s="0" t="n">
        <v>0.813966457480645</v>
      </c>
      <c r="I6543" s="0" t="n">
        <v>7.59879454789258</v>
      </c>
      <c r="J6543" s="0" t="n">
        <v>297</v>
      </c>
      <c r="K6543" s="0" t="n">
        <f aca="false">I6543*SUMIFS(syst_chauffage!$H$3:$H$27,syst_chauffage!$B$3:$B$27,D6543,syst_chauffage!$C$3:$C$27,E6543)</f>
        <v>15.346462679342</v>
      </c>
      <c r="L6543" s="12" t="n">
        <f aca="false">H6543*SUMIFS(syst_chauffage!$K$3:$K$27,syst_chauffage!$B$3:$B$27,D6543,syst_chauffage!$C$3:$C$27,E6543)</f>
        <v>0.813966457480645</v>
      </c>
      <c r="N6543" s="0" t="str">
        <f aca="false">A6543</f>
        <v>Habitat Communautaire</v>
      </c>
      <c r="O6543" s="0" t="str">
        <f aca="false">B6543</f>
        <v>Maison de pré-retraite</v>
      </c>
      <c r="P6543" s="0" t="str">
        <f aca="false">C6543</f>
        <v>Maison de pré-retraite</v>
      </c>
      <c r="Q6543" s="0" t="str">
        <f aca="false">D6543</f>
        <v>Chaudière gaz</v>
      </c>
      <c r="R6543" s="0" t="str">
        <f aca="false">E6543</f>
        <v>Gaz</v>
      </c>
      <c r="S6543" s="0" t="str">
        <f aca="false">F6543</f>
        <v>0521510404</v>
      </c>
      <c r="T6543" s="0" t="str">
        <f aca="false">G6543</f>
        <v>4</v>
      </c>
      <c r="U6543" s="0" t="n">
        <f aca="false">L6543</f>
        <v>0.813966457480645</v>
      </c>
      <c r="V6543" s="0" t="n">
        <f aca="false">K6543</f>
        <v>15.346462679342</v>
      </c>
      <c r="W6543" s="0" t="n">
        <f aca="false">J6543</f>
        <v>297</v>
      </c>
    </row>
    <row r="6544" customFormat="false" ht="12.8" hidden="false" customHeight="false" outlineLevel="0" collapsed="false">
      <c r="A6544" s="0" t="s">
        <v>76</v>
      </c>
      <c r="B6544" s="0" t="s">
        <v>1127</v>
      </c>
      <c r="C6544" s="0" t="s">
        <v>1127</v>
      </c>
      <c r="D6544" s="0" t="s">
        <v>29</v>
      </c>
      <c r="E6544" s="0" t="s">
        <v>30</v>
      </c>
      <c r="F6544" s="0" t="s">
        <v>1132</v>
      </c>
      <c r="G6544" s="0" t="s">
        <v>1612</v>
      </c>
      <c r="H6544" s="0" t="n">
        <v>0.909145407051474</v>
      </c>
      <c r="I6544" s="0" t="n">
        <v>10.4</v>
      </c>
      <c r="J6544" s="0" t="n">
        <v>0</v>
      </c>
      <c r="K6544" s="0" t="n">
        <f aca="false">I6544*SUMIFS(syst_chauffage!$H$3:$H$27,syst_chauffage!$B$3:$B$27,D6544,syst_chauffage!$C$3:$C$27,E6544)</f>
        <v>3</v>
      </c>
      <c r="L6544" s="12" t="n">
        <f aca="false">H6544*SUMIFS(syst_chauffage!$K$3:$K$27,syst_chauffage!$B$3:$B$27,D6544,syst_chauffage!$C$3:$C$27,E6544)</f>
        <v>0.909145407051474</v>
      </c>
      <c r="N6544" s="0" t="str">
        <f aca="false">A6544</f>
        <v>Habitat Communautaire</v>
      </c>
      <c r="O6544" s="0" t="str">
        <f aca="false">B6544</f>
        <v>Maison de pré-retraite</v>
      </c>
      <c r="P6544" s="0" t="str">
        <f aca="false">C6544</f>
        <v>Maison de pré-retraite</v>
      </c>
      <c r="Q6544" s="0" t="str">
        <f aca="false">D6544</f>
        <v>Electrique direct</v>
      </c>
      <c r="R6544" s="0" t="str">
        <f aca="false">E6544</f>
        <v>Electricité</v>
      </c>
      <c r="S6544" s="0" t="str">
        <f aca="false">F6544</f>
        <v>0521510602</v>
      </c>
      <c r="T6544" s="0" t="str">
        <f aca="false">G6544</f>
        <v>4</v>
      </c>
      <c r="U6544" s="0" t="n">
        <f aca="false">L6544</f>
        <v>0.909145407051474</v>
      </c>
      <c r="V6544" s="0" t="n">
        <f aca="false">K6544</f>
        <v>3</v>
      </c>
      <c r="W6544" s="0" t="n">
        <f aca="false">J6544</f>
        <v>0</v>
      </c>
    </row>
    <row r="6545" customFormat="false" ht="12.8" hidden="false" customHeight="false" outlineLevel="0" collapsed="false">
      <c r="A6545" s="0" t="s">
        <v>76</v>
      </c>
      <c r="B6545" s="0" t="s">
        <v>1127</v>
      </c>
      <c r="C6545" s="0" t="s">
        <v>1127</v>
      </c>
      <c r="D6545" s="0" t="s">
        <v>36</v>
      </c>
      <c r="E6545" s="0" t="s">
        <v>30</v>
      </c>
      <c r="F6545" s="0" t="s">
        <v>1133</v>
      </c>
      <c r="G6545" s="0" t="s">
        <v>1612</v>
      </c>
      <c r="H6545" s="0" t="n">
        <v>2.69257543418717</v>
      </c>
      <c r="I6545" s="0" t="n">
        <v>48.7960309786358</v>
      </c>
      <c r="J6545" s="0" t="n">
        <v>846</v>
      </c>
      <c r="K6545" s="0" t="n">
        <f aca="false">I6545*SUMIFS(syst_chauffage!$H$3:$H$27,syst_chauffage!$B$3:$B$27,D6545,syst_chauffage!$C$3:$C$27,E6545)</f>
        <v>30.1880599333051</v>
      </c>
      <c r="L6545" s="12" t="n">
        <f aca="false">H6545*SUMIFS(syst_chauffage!$K$3:$K$27,syst_chauffage!$B$3:$B$27,D6545,syst_chauffage!$C$3:$C$27,E6545)</f>
        <v>2.26227637445522</v>
      </c>
      <c r="N6545" s="0" t="str">
        <f aca="false">A6545</f>
        <v>Habitat Communautaire</v>
      </c>
      <c r="O6545" s="0" t="str">
        <f aca="false">B6545</f>
        <v>Maison de pré-retraite</v>
      </c>
      <c r="P6545" s="0" t="str">
        <f aca="false">C6545</f>
        <v>Maison de pré-retraite</v>
      </c>
      <c r="Q6545" s="0" t="str">
        <f aca="false">D6545</f>
        <v>PAC</v>
      </c>
      <c r="R6545" s="0" t="str">
        <f aca="false">E6545</f>
        <v>Electricité</v>
      </c>
      <c r="S6545" s="0" t="str">
        <f aca="false">F6545</f>
        <v>0521510902</v>
      </c>
      <c r="T6545" s="0" t="str">
        <f aca="false">G6545</f>
        <v>4</v>
      </c>
      <c r="U6545" s="0" t="n">
        <f aca="false">L6545</f>
        <v>2.26227637445522</v>
      </c>
      <c r="V6545" s="0" t="n">
        <f aca="false">K6545</f>
        <v>30.1880599333051</v>
      </c>
      <c r="W6545" s="0" t="n">
        <f aca="false">J6545</f>
        <v>846</v>
      </c>
    </row>
    <row r="6546" customFormat="false" ht="12.8" hidden="false" customHeight="false" outlineLevel="0" collapsed="false">
      <c r="A6546" s="0" t="s">
        <v>76</v>
      </c>
      <c r="B6546" s="0" t="s">
        <v>1127</v>
      </c>
      <c r="C6546" s="0" t="s">
        <v>1127</v>
      </c>
      <c r="D6546" s="0" t="s">
        <v>51</v>
      </c>
      <c r="E6546" s="0" t="s">
        <v>57</v>
      </c>
      <c r="F6546" s="0" t="s">
        <v>1134</v>
      </c>
      <c r="G6546" s="0" t="s">
        <v>1612</v>
      </c>
      <c r="H6546" s="0" t="n">
        <v>1.88328405286538</v>
      </c>
      <c r="I6546" s="0" t="n">
        <v>20.6544196992108</v>
      </c>
      <c r="J6546" s="0" t="n">
        <v>0</v>
      </c>
      <c r="K6546" s="0" t="n">
        <f aca="false">I6546*SUMIFS(syst_chauffage!$H$3:$H$27,syst_chauffage!$B$3:$B$27,D6546,syst_chauffage!$C$3:$C$27,E6546)</f>
        <v>43.7636968092362</v>
      </c>
      <c r="L6546" s="12" t="n">
        <f aca="false">H6546*SUMIFS(syst_chauffage!$K$3:$K$27,syst_chauffage!$B$3:$B$27,D6546,syst_chauffage!$C$3:$C$27,E6546)</f>
        <v>1.88328405286538</v>
      </c>
      <c r="N6546" s="0" t="str">
        <f aca="false">A6546</f>
        <v>Habitat Communautaire</v>
      </c>
      <c r="O6546" s="0" t="str">
        <f aca="false">B6546</f>
        <v>Maison de pré-retraite</v>
      </c>
      <c r="P6546" s="0" t="str">
        <f aca="false">C6546</f>
        <v>Maison de pré-retraite</v>
      </c>
      <c r="Q6546" s="0" t="str">
        <f aca="false">D6546</f>
        <v>Autre système centralisé performant</v>
      </c>
      <c r="R6546" s="0" t="str">
        <f aca="false">E6546</f>
        <v>Autres</v>
      </c>
      <c r="S6546" s="0" t="str">
        <f aca="false">F6546</f>
        <v>0521512101</v>
      </c>
      <c r="T6546" s="0" t="str">
        <f aca="false">G6546</f>
        <v>4</v>
      </c>
      <c r="U6546" s="0" t="n">
        <f aca="false">L6546</f>
        <v>1.88328405286538</v>
      </c>
      <c r="V6546" s="0" t="n">
        <f aca="false">K6546</f>
        <v>43.7636968092362</v>
      </c>
      <c r="W6546" s="0" t="n">
        <f aca="false">J6546</f>
        <v>0</v>
      </c>
    </row>
    <row r="6547" customFormat="false" ht="12.8" hidden="false" customHeight="false" outlineLevel="0" collapsed="false">
      <c r="A6547" s="0" t="s">
        <v>76</v>
      </c>
      <c r="B6547" s="0" t="s">
        <v>1127</v>
      </c>
      <c r="C6547" s="0" t="s">
        <v>1127</v>
      </c>
      <c r="D6547" s="0" t="s">
        <v>51</v>
      </c>
      <c r="E6547" s="0" t="s">
        <v>58</v>
      </c>
      <c r="F6547" s="0" t="s">
        <v>1135</v>
      </c>
      <c r="G6547" s="0" t="s">
        <v>1612</v>
      </c>
      <c r="H6547" s="0" t="n">
        <v>2.05408376027652</v>
      </c>
      <c r="I6547" s="0" t="n">
        <v>19.7959697112224</v>
      </c>
      <c r="J6547" s="0" t="n">
        <v>1190</v>
      </c>
      <c r="K6547" s="0" t="n">
        <f aca="false">I6547*SUMIFS(syst_chauffage!$H$3:$H$27,syst_chauffage!$B$3:$B$27,D6547,syst_chauffage!$C$3:$C$27,E6547)</f>
        <v>42.2445896035253</v>
      </c>
      <c r="L6547" s="12" t="n">
        <f aca="false">H6547*SUMIFS(syst_chauffage!$K$3:$K$27,syst_chauffage!$B$3:$B$27,D6547,syst_chauffage!$C$3:$C$27,E6547)</f>
        <v>2.05408376027652</v>
      </c>
      <c r="N6547" s="0" t="str">
        <f aca="false">A6547</f>
        <v>Habitat Communautaire</v>
      </c>
      <c r="O6547" s="0" t="str">
        <f aca="false">B6547</f>
        <v>Maison de pré-retraite</v>
      </c>
      <c r="P6547" s="0" t="str">
        <f aca="false">C6547</f>
        <v>Maison de pré-retraite</v>
      </c>
      <c r="Q6547" s="0" t="str">
        <f aca="false">D6547</f>
        <v>Autre système centralisé performant</v>
      </c>
      <c r="R6547" s="0" t="str">
        <f aca="false">E6547</f>
        <v>Urbain</v>
      </c>
      <c r="S6547" s="0" t="str">
        <f aca="false">F6547</f>
        <v>0521512106</v>
      </c>
      <c r="T6547" s="0" t="str">
        <f aca="false">G6547</f>
        <v>4</v>
      </c>
      <c r="U6547" s="0" t="n">
        <f aca="false">L6547</f>
        <v>2.05408376027652</v>
      </c>
      <c r="V6547" s="0" t="n">
        <f aca="false">K6547</f>
        <v>42.2445896035253</v>
      </c>
      <c r="W6547" s="0" t="n">
        <f aca="false">J6547</f>
        <v>1190</v>
      </c>
    </row>
    <row r="6548" customFormat="false" ht="12.8" hidden="false" customHeight="false" outlineLevel="0" collapsed="false">
      <c r="A6548" s="0" t="s">
        <v>76</v>
      </c>
      <c r="B6548" s="0" t="s">
        <v>1127</v>
      </c>
      <c r="C6548" s="0" t="s">
        <v>1127</v>
      </c>
      <c r="D6548" s="0" t="s">
        <v>27</v>
      </c>
      <c r="E6548" s="0" t="s">
        <v>23</v>
      </c>
      <c r="F6548" s="0" t="s">
        <v>1136</v>
      </c>
      <c r="G6548" s="0" t="s">
        <v>1612</v>
      </c>
      <c r="H6548" s="0" t="n">
        <v>0.708990449700104</v>
      </c>
      <c r="I6548" s="0" t="n">
        <v>12.6861893397271</v>
      </c>
      <c r="J6548" s="0" t="n">
        <v>684</v>
      </c>
      <c r="K6548" s="0" t="n">
        <f aca="false">I6548*SUMIFS(syst_chauffage!$H$3:$H$27,syst_chauffage!$B$3:$B$27,D6548,syst_chauffage!$C$3:$C$27,E6548)</f>
        <v>32.5325038085634</v>
      </c>
      <c r="L6548" s="12" t="n">
        <f aca="false">H6548*SUMIFS(syst_chauffage!$K$3:$K$27,syst_chauffage!$B$3:$B$27,D6548,syst_chauffage!$C$3:$C$27,E6548)</f>
        <v>0.708990449700104</v>
      </c>
      <c r="N6548" s="0" t="str">
        <f aca="false">A6548</f>
        <v>Habitat Communautaire</v>
      </c>
      <c r="O6548" s="0" t="str">
        <f aca="false">B6548</f>
        <v>Maison de pré-retraite</v>
      </c>
      <c r="P6548" s="0" t="str">
        <f aca="false">C6548</f>
        <v>Maison de pré-retraite</v>
      </c>
      <c r="Q6548" s="0" t="str">
        <f aca="false">D6548</f>
        <v>Chaudière condensation fioul</v>
      </c>
      <c r="R6548" s="0" t="str">
        <f aca="false">E6548</f>
        <v>Fioul</v>
      </c>
      <c r="S6548" s="0" t="str">
        <f aca="false">F6548</f>
        <v>0521512303</v>
      </c>
      <c r="T6548" s="0" t="str">
        <f aca="false">G6548</f>
        <v>4</v>
      </c>
      <c r="U6548" s="0" t="n">
        <f aca="false">L6548</f>
        <v>0.708990449700104</v>
      </c>
      <c r="V6548" s="0" t="n">
        <f aca="false">K6548</f>
        <v>32.5325038085634</v>
      </c>
      <c r="W6548" s="0" t="n">
        <f aca="false">J6548</f>
        <v>684</v>
      </c>
    </row>
    <row r="6549" customFormat="false" ht="12.8" hidden="false" customHeight="false" outlineLevel="0" collapsed="false">
      <c r="A6549" s="0" t="s">
        <v>76</v>
      </c>
      <c r="B6549" s="0" t="s">
        <v>1127</v>
      </c>
      <c r="C6549" s="0" t="s">
        <v>1127</v>
      </c>
      <c r="D6549" s="0" t="s">
        <v>18</v>
      </c>
      <c r="E6549" s="0" t="s">
        <v>14</v>
      </c>
      <c r="F6549" s="0" t="s">
        <v>1137</v>
      </c>
      <c r="G6549" s="0" t="s">
        <v>1612</v>
      </c>
      <c r="H6549" s="0" t="n">
        <v>0.909550246678663</v>
      </c>
      <c r="I6549" s="0" t="n">
        <v>9.0461839855864</v>
      </c>
      <c r="J6549" s="0" t="n">
        <v>684</v>
      </c>
      <c r="K6549" s="0" t="n">
        <f aca="false">I6549*SUMIFS(syst_chauffage!$H$3:$H$27,syst_chauffage!$B$3:$B$27,D6549,syst_chauffage!$C$3:$C$27,E6549)</f>
        <v>24.6502083770698</v>
      </c>
      <c r="L6549" s="12" t="n">
        <f aca="false">H6549*SUMIFS(syst_chauffage!$K$3:$K$27,syst_chauffage!$B$3:$B$27,D6549,syst_chauffage!$C$3:$C$27,E6549)</f>
        <v>0.883579758724707</v>
      </c>
      <c r="N6549" s="0" t="str">
        <f aca="false">A6549</f>
        <v>Habitat Communautaire</v>
      </c>
      <c r="O6549" s="0" t="str">
        <f aca="false">B6549</f>
        <v>Maison de pré-retraite</v>
      </c>
      <c r="P6549" s="0" t="str">
        <f aca="false">C6549</f>
        <v>Maison de pré-retraite</v>
      </c>
      <c r="Q6549" s="0" t="str">
        <f aca="false">D6549</f>
        <v>Chaudière condensation gaz</v>
      </c>
      <c r="R6549" s="0" t="str">
        <f aca="false">E6549</f>
        <v>Gaz</v>
      </c>
      <c r="S6549" s="0" t="str">
        <f aca="false">F6549</f>
        <v>0521512404</v>
      </c>
      <c r="T6549" s="0" t="str">
        <f aca="false">G6549</f>
        <v>4</v>
      </c>
      <c r="U6549" s="0" t="n">
        <f aca="false">L6549</f>
        <v>0.883579758724707</v>
      </c>
      <c r="V6549" s="0" t="n">
        <f aca="false">K6549</f>
        <v>24.6502083770698</v>
      </c>
      <c r="W6549" s="0" t="n">
        <f aca="false">J6549</f>
        <v>684</v>
      </c>
    </row>
    <row r="6550" customFormat="false" ht="12.8" hidden="false" customHeight="false" outlineLevel="0" collapsed="false">
      <c r="A6550" s="0" t="s">
        <v>76</v>
      </c>
      <c r="B6550" s="0" t="s">
        <v>1127</v>
      </c>
      <c r="C6550" s="0" t="s">
        <v>1127</v>
      </c>
      <c r="D6550" s="0" t="s">
        <v>32</v>
      </c>
      <c r="E6550" s="0" t="s">
        <v>30</v>
      </c>
      <c r="F6550" s="0" t="s">
        <v>1138</v>
      </c>
      <c r="G6550" s="0" t="s">
        <v>1612</v>
      </c>
      <c r="H6550" s="0" t="n">
        <v>1</v>
      </c>
      <c r="I6550" s="0" t="n">
        <v>12</v>
      </c>
      <c r="J6550" s="0" t="n">
        <v>0</v>
      </c>
      <c r="K6550" s="0" t="n">
        <f aca="false">I6550*SUMIFS(syst_chauffage!$H$3:$H$27,syst_chauffage!$B$3:$B$27,D6550,syst_chauffage!$C$3:$C$27,E6550)</f>
        <v>12</v>
      </c>
      <c r="L6550" s="12" t="n">
        <f aca="false">H6550*SUMIFS(syst_chauffage!$K$3:$K$27,syst_chauffage!$B$3:$B$27,D6550,syst_chauffage!$C$3:$C$27,E6550)</f>
        <v>1</v>
      </c>
      <c r="N6550" s="0" t="str">
        <f aca="false">A6550</f>
        <v>Habitat Communautaire</v>
      </c>
      <c r="O6550" s="0" t="str">
        <f aca="false">B6550</f>
        <v>Maison de pré-retraite</v>
      </c>
      <c r="P6550" s="0" t="str">
        <f aca="false">C6550</f>
        <v>Maison de pré-retraite</v>
      </c>
      <c r="Q6550" s="0" t="str">
        <f aca="false">D6550</f>
        <v>Electrique direct performant</v>
      </c>
      <c r="R6550" s="0" t="str">
        <f aca="false">E6550</f>
        <v>Electricité</v>
      </c>
      <c r="S6550" s="0" t="str">
        <f aca="false">F6550</f>
        <v>0521512602</v>
      </c>
      <c r="T6550" s="0" t="str">
        <f aca="false">G6550</f>
        <v>4</v>
      </c>
      <c r="U6550" s="0" t="n">
        <f aca="false">L6550</f>
        <v>1</v>
      </c>
      <c r="V6550" s="0" t="n">
        <f aca="false">K6550</f>
        <v>12</v>
      </c>
      <c r="W6550" s="0" t="n">
        <f aca="false">J6550</f>
        <v>0</v>
      </c>
    </row>
    <row r="6551" customFormat="false" ht="12.8" hidden="false" customHeight="false" outlineLevel="0" collapsed="false">
      <c r="A6551" s="0" t="s">
        <v>76</v>
      </c>
      <c r="B6551" s="0" t="s">
        <v>1127</v>
      </c>
      <c r="C6551" s="0" t="s">
        <v>1127</v>
      </c>
      <c r="D6551" s="0" t="s">
        <v>38</v>
      </c>
      <c r="E6551" s="0" t="s">
        <v>30</v>
      </c>
      <c r="F6551" s="0" t="s">
        <v>1139</v>
      </c>
      <c r="G6551" s="0" t="s">
        <v>1612</v>
      </c>
      <c r="H6551" s="0" t="n">
        <v>2.66865839171316</v>
      </c>
      <c r="I6551" s="0" t="n">
        <v>58.0905130698045</v>
      </c>
      <c r="J6551" s="0" t="n">
        <v>900</v>
      </c>
      <c r="K6551" s="0" t="n">
        <f aca="false">I6551*SUMIFS(syst_chauffage!$H$3:$H$27,syst_chauffage!$B$3:$B$27,D6551,syst_chauffage!$C$3:$C$27,E6551)</f>
        <v>58.7175305652327</v>
      </c>
      <c r="L6551" s="12" t="n">
        <f aca="false">H6551*SUMIFS(syst_chauffage!$K$3:$K$27,syst_chauffage!$B$3:$B$27,D6551,syst_chauffage!$C$3:$C$27,E6551)</f>
        <v>2.38742364020974</v>
      </c>
      <c r="N6551" s="0" t="str">
        <f aca="false">A6551</f>
        <v>Habitat Communautaire</v>
      </c>
      <c r="O6551" s="0" t="str">
        <f aca="false">B6551</f>
        <v>Maison de pré-retraite</v>
      </c>
      <c r="P6551" s="0" t="str">
        <f aca="false">C6551</f>
        <v>Maison de pré-retraite</v>
      </c>
      <c r="Q6551" s="0" t="str">
        <f aca="false">D6551</f>
        <v>PAC performant</v>
      </c>
      <c r="R6551" s="0" t="str">
        <f aca="false">E6551</f>
        <v>Electricité</v>
      </c>
      <c r="S6551" s="0" t="str">
        <f aca="false">F6551</f>
        <v>0521512902</v>
      </c>
      <c r="T6551" s="0" t="str">
        <f aca="false">G6551</f>
        <v>4</v>
      </c>
      <c r="U6551" s="0" t="n">
        <f aca="false">L6551</f>
        <v>2.38742364020974</v>
      </c>
      <c r="V6551" s="0" t="n">
        <f aca="false">K6551</f>
        <v>58.7175305652327</v>
      </c>
      <c r="W6551" s="0" t="n">
        <f aca="false">J6551</f>
        <v>900</v>
      </c>
    </row>
    <row r="6552" customFormat="false" ht="12.8" hidden="false" customHeight="false" outlineLevel="0" collapsed="false">
      <c r="A6552" s="0" t="s">
        <v>76</v>
      </c>
      <c r="B6552" s="0" t="s">
        <v>1140</v>
      </c>
      <c r="C6552" s="0" t="s">
        <v>1140</v>
      </c>
      <c r="D6552" s="0" t="s">
        <v>19</v>
      </c>
      <c r="E6552" s="0" t="s">
        <v>57</v>
      </c>
      <c r="F6552" s="0" t="s">
        <v>1141</v>
      </c>
      <c r="G6552" s="0" t="s">
        <v>1612</v>
      </c>
      <c r="H6552" s="0" t="n">
        <v>1.5939909442182</v>
      </c>
      <c r="I6552" s="0" t="n">
        <v>15.6763568832319</v>
      </c>
      <c r="J6552" s="0" t="n">
        <v>0</v>
      </c>
      <c r="K6552" s="0" t="n">
        <f aca="false">I6552*SUMIFS(syst_chauffage!$H$3:$H$27,syst_chauffage!$B$3:$B$27,D6552,syst_chauffage!$C$3:$C$27,E6552)</f>
        <v>21.8289612885848</v>
      </c>
      <c r="L6552" s="12" t="n">
        <f aca="false">H6552*SUMIFS(syst_chauffage!$K$3:$K$27,syst_chauffage!$B$3:$B$27,D6552,syst_chauffage!$C$3:$C$27,E6552)</f>
        <v>1.5939909442182</v>
      </c>
      <c r="N6552" s="0" t="str">
        <f aca="false">A6552</f>
        <v>Habitat Communautaire</v>
      </c>
      <c r="O6552" s="0" t="str">
        <f aca="false">B6552</f>
        <v>Maison retraite médicalisée</v>
      </c>
      <c r="P6552" s="0" t="str">
        <f aca="false">C6552</f>
        <v>Maison retraite médicalisée</v>
      </c>
      <c r="Q6552" s="0" t="str">
        <f aca="false">D6552</f>
        <v>Autre système centralisé</v>
      </c>
      <c r="R6552" s="0" t="str">
        <f aca="false">E6552</f>
        <v>Autres</v>
      </c>
      <c r="S6552" s="0" t="str">
        <f aca="false">F6552</f>
        <v>0522520101</v>
      </c>
      <c r="T6552" s="0" t="str">
        <f aca="false">G6552</f>
        <v>4</v>
      </c>
      <c r="U6552" s="0" t="n">
        <f aca="false">L6552</f>
        <v>1.5939909442182</v>
      </c>
      <c r="V6552" s="0" t="n">
        <f aca="false">K6552</f>
        <v>21.8289612885848</v>
      </c>
      <c r="W6552" s="0" t="n">
        <f aca="false">J6552</f>
        <v>0</v>
      </c>
    </row>
    <row r="6553" customFormat="false" ht="12.8" hidden="false" customHeight="false" outlineLevel="0" collapsed="false">
      <c r="A6553" s="0" t="s">
        <v>76</v>
      </c>
      <c r="B6553" s="0" t="s">
        <v>1140</v>
      </c>
      <c r="C6553" s="0" t="s">
        <v>1140</v>
      </c>
      <c r="D6553" s="0" t="s">
        <v>19</v>
      </c>
      <c r="E6553" s="0" t="s">
        <v>58</v>
      </c>
      <c r="F6553" s="0" t="s">
        <v>1142</v>
      </c>
      <c r="G6553" s="0" t="s">
        <v>1612</v>
      </c>
      <c r="H6553" s="0" t="n">
        <v>1.71915734662831</v>
      </c>
      <c r="I6553" s="0" t="n">
        <v>14.6981359972892</v>
      </c>
      <c r="J6553" s="0" t="n">
        <v>1190</v>
      </c>
      <c r="K6553" s="0" t="n">
        <f aca="false">I6553*SUMIFS(syst_chauffage!$H$3:$H$27,syst_chauffage!$B$3:$B$27,D6553,syst_chauffage!$C$3:$C$27,E6553)</f>
        <v>24.1776927845343</v>
      </c>
      <c r="L6553" s="12" t="n">
        <f aca="false">H6553*SUMIFS(syst_chauffage!$K$3:$K$27,syst_chauffage!$B$3:$B$27,D6553,syst_chauffage!$C$3:$C$27,E6553)</f>
        <v>1.71915734662831</v>
      </c>
      <c r="N6553" s="0" t="str">
        <f aca="false">A6553</f>
        <v>Habitat Communautaire</v>
      </c>
      <c r="O6553" s="0" t="str">
        <f aca="false">B6553</f>
        <v>Maison retraite médicalisée</v>
      </c>
      <c r="P6553" s="0" t="str">
        <f aca="false">C6553</f>
        <v>Maison retraite médicalisée</v>
      </c>
      <c r="Q6553" s="0" t="str">
        <f aca="false">D6553</f>
        <v>Autre système centralisé</v>
      </c>
      <c r="R6553" s="0" t="str">
        <f aca="false">E6553</f>
        <v>Urbain</v>
      </c>
      <c r="S6553" s="0" t="str">
        <f aca="false">F6553</f>
        <v>0522520106</v>
      </c>
      <c r="T6553" s="0" t="str">
        <f aca="false">G6553</f>
        <v>4</v>
      </c>
      <c r="U6553" s="0" t="n">
        <f aca="false">L6553</f>
        <v>1.71915734662831</v>
      </c>
      <c r="V6553" s="0" t="n">
        <f aca="false">K6553</f>
        <v>24.1776927845343</v>
      </c>
      <c r="W6553" s="0" t="n">
        <f aca="false">J6553</f>
        <v>1190</v>
      </c>
    </row>
    <row r="6554" customFormat="false" ht="12.8" hidden="false" customHeight="false" outlineLevel="0" collapsed="false">
      <c r="A6554" s="0" t="s">
        <v>76</v>
      </c>
      <c r="B6554" s="0" t="s">
        <v>1140</v>
      </c>
      <c r="C6554" s="0" t="s">
        <v>1140</v>
      </c>
      <c r="D6554" s="0" t="s">
        <v>22</v>
      </c>
      <c r="E6554" s="0" t="s">
        <v>23</v>
      </c>
      <c r="F6554" s="0" t="s">
        <v>1143</v>
      </c>
      <c r="G6554" s="0" t="s">
        <v>1612</v>
      </c>
      <c r="H6554" s="0" t="n">
        <v>0.612273350983146</v>
      </c>
      <c r="I6554" s="0" t="n">
        <v>6.99100201533417</v>
      </c>
      <c r="J6554" s="0" t="n">
        <v>0</v>
      </c>
      <c r="K6554" s="0" t="n">
        <f aca="false">I6554*SUMIFS(syst_chauffage!$H$3:$H$27,syst_chauffage!$B$3:$B$27,D6554,syst_chauffage!$C$3:$C$27,E6554)</f>
        <v>12.3113119040519</v>
      </c>
      <c r="L6554" s="12" t="n">
        <f aca="false">H6554*SUMIFS(syst_chauffage!$K$3:$K$27,syst_chauffage!$B$3:$B$27,D6554,syst_chauffage!$C$3:$C$27,E6554)</f>
        <v>0.612273350983146</v>
      </c>
      <c r="N6554" s="0" t="str">
        <f aca="false">A6554</f>
        <v>Habitat Communautaire</v>
      </c>
      <c r="O6554" s="0" t="str">
        <f aca="false">B6554</f>
        <v>Maison retraite médicalisée</v>
      </c>
      <c r="P6554" s="0" t="str">
        <f aca="false">C6554</f>
        <v>Maison retraite médicalisée</v>
      </c>
      <c r="Q6554" s="0" t="str">
        <f aca="false">D6554</f>
        <v>Chaudière fioul</v>
      </c>
      <c r="R6554" s="0" t="str">
        <f aca="false">E6554</f>
        <v>Fioul</v>
      </c>
      <c r="S6554" s="0" t="str">
        <f aca="false">F6554</f>
        <v>0522520303</v>
      </c>
      <c r="T6554" s="0" t="str">
        <f aca="false">G6554</f>
        <v>4</v>
      </c>
      <c r="U6554" s="0" t="n">
        <f aca="false">L6554</f>
        <v>0.612273350983146</v>
      </c>
      <c r="V6554" s="0" t="n">
        <f aca="false">K6554</f>
        <v>12.3113119040519</v>
      </c>
      <c r="W6554" s="0" t="n">
        <f aca="false">J6554</f>
        <v>0</v>
      </c>
    </row>
    <row r="6555" customFormat="false" ht="12.8" hidden="false" customHeight="false" outlineLevel="0" collapsed="false">
      <c r="A6555" s="0" t="s">
        <v>76</v>
      </c>
      <c r="B6555" s="0" t="s">
        <v>1140</v>
      </c>
      <c r="C6555" s="0" t="s">
        <v>1140</v>
      </c>
      <c r="D6555" s="0" t="s">
        <v>13</v>
      </c>
      <c r="E6555" s="0" t="s">
        <v>14</v>
      </c>
      <c r="F6555" s="0" t="s">
        <v>1144</v>
      </c>
      <c r="G6555" s="0" t="s">
        <v>1612</v>
      </c>
      <c r="H6555" s="0" t="n">
        <v>0.813653575015383</v>
      </c>
      <c r="I6555" s="0" t="n">
        <v>5.0420359391457</v>
      </c>
      <c r="J6555" s="0" t="n">
        <v>297</v>
      </c>
      <c r="K6555" s="0" t="n">
        <f aca="false">I6555*SUMIFS(syst_chauffage!$H$3:$H$27,syst_chauffage!$B$3:$B$27,D6555,syst_chauffage!$C$3:$C$27,E6555)</f>
        <v>10.182854119863</v>
      </c>
      <c r="L6555" s="12" t="n">
        <f aca="false">H6555*SUMIFS(syst_chauffage!$K$3:$K$27,syst_chauffage!$B$3:$B$27,D6555,syst_chauffage!$C$3:$C$27,E6555)</f>
        <v>0.813653575015383</v>
      </c>
      <c r="N6555" s="0" t="str">
        <f aca="false">A6555</f>
        <v>Habitat Communautaire</v>
      </c>
      <c r="O6555" s="0" t="str">
        <f aca="false">B6555</f>
        <v>Maison retraite médicalisée</v>
      </c>
      <c r="P6555" s="0" t="str">
        <f aca="false">C6555</f>
        <v>Maison retraite médicalisée</v>
      </c>
      <c r="Q6555" s="0" t="str">
        <f aca="false">D6555</f>
        <v>Chaudière gaz</v>
      </c>
      <c r="R6555" s="0" t="str">
        <f aca="false">E6555</f>
        <v>Gaz</v>
      </c>
      <c r="S6555" s="0" t="str">
        <f aca="false">F6555</f>
        <v>0522520404</v>
      </c>
      <c r="T6555" s="0" t="str">
        <f aca="false">G6555</f>
        <v>4</v>
      </c>
      <c r="U6555" s="0" t="n">
        <f aca="false">L6555</f>
        <v>0.813653575015383</v>
      </c>
      <c r="V6555" s="0" t="n">
        <f aca="false">K6555</f>
        <v>10.182854119863</v>
      </c>
      <c r="W6555" s="0" t="n">
        <f aca="false">J6555</f>
        <v>297</v>
      </c>
    </row>
    <row r="6556" customFormat="false" ht="12.8" hidden="false" customHeight="false" outlineLevel="0" collapsed="false">
      <c r="A6556" s="0" t="s">
        <v>76</v>
      </c>
      <c r="B6556" s="0" t="s">
        <v>1140</v>
      </c>
      <c r="C6556" s="0" t="s">
        <v>1140</v>
      </c>
      <c r="D6556" s="0" t="s">
        <v>29</v>
      </c>
      <c r="E6556" s="0" t="s">
        <v>30</v>
      </c>
      <c r="F6556" s="0" t="s">
        <v>1145</v>
      </c>
      <c r="G6556" s="0" t="s">
        <v>1612</v>
      </c>
      <c r="H6556" s="0" t="n">
        <v>0.908305016401562</v>
      </c>
      <c r="I6556" s="0" t="n">
        <v>10.4</v>
      </c>
      <c r="J6556" s="0" t="n">
        <v>0</v>
      </c>
      <c r="K6556" s="0" t="n">
        <f aca="false">I6556*SUMIFS(syst_chauffage!$H$3:$H$27,syst_chauffage!$B$3:$B$27,D6556,syst_chauffage!$C$3:$C$27,E6556)</f>
        <v>3</v>
      </c>
      <c r="L6556" s="12" t="n">
        <f aca="false">H6556*SUMIFS(syst_chauffage!$K$3:$K$27,syst_chauffage!$B$3:$B$27,D6556,syst_chauffage!$C$3:$C$27,E6556)</f>
        <v>0.908305016401562</v>
      </c>
      <c r="N6556" s="0" t="str">
        <f aca="false">A6556</f>
        <v>Habitat Communautaire</v>
      </c>
      <c r="O6556" s="0" t="str">
        <f aca="false">B6556</f>
        <v>Maison retraite médicalisée</v>
      </c>
      <c r="P6556" s="0" t="str">
        <f aca="false">C6556</f>
        <v>Maison retraite médicalisée</v>
      </c>
      <c r="Q6556" s="0" t="str">
        <f aca="false">D6556</f>
        <v>Electrique direct</v>
      </c>
      <c r="R6556" s="0" t="str">
        <f aca="false">E6556</f>
        <v>Electricité</v>
      </c>
      <c r="S6556" s="0" t="str">
        <f aca="false">F6556</f>
        <v>0522520602</v>
      </c>
      <c r="T6556" s="0" t="str">
        <f aca="false">G6556</f>
        <v>4</v>
      </c>
      <c r="U6556" s="0" t="n">
        <f aca="false">L6556</f>
        <v>0.908305016401562</v>
      </c>
      <c r="V6556" s="0" t="n">
        <f aca="false">K6556</f>
        <v>3</v>
      </c>
      <c r="W6556" s="0" t="n">
        <f aca="false">J6556</f>
        <v>0</v>
      </c>
    </row>
    <row r="6557" customFormat="false" ht="12.8" hidden="false" customHeight="false" outlineLevel="0" collapsed="false">
      <c r="A6557" s="0" t="s">
        <v>76</v>
      </c>
      <c r="B6557" s="0" t="s">
        <v>1140</v>
      </c>
      <c r="C6557" s="0" t="s">
        <v>1140</v>
      </c>
      <c r="D6557" s="0" t="s">
        <v>36</v>
      </c>
      <c r="E6557" s="0" t="s">
        <v>30</v>
      </c>
      <c r="F6557" s="0" t="s">
        <v>1146</v>
      </c>
      <c r="G6557" s="0" t="s">
        <v>1612</v>
      </c>
      <c r="H6557" s="0" t="n">
        <v>2.65692340011166</v>
      </c>
      <c r="I6557" s="0" t="n">
        <v>45.1600432075767</v>
      </c>
      <c r="J6557" s="0" t="n">
        <v>846</v>
      </c>
      <c r="K6557" s="0" t="n">
        <f aca="false">I6557*SUMIFS(syst_chauffage!$H$3:$H$27,syst_chauffage!$B$3:$B$27,D6557,syst_chauffage!$C$3:$C$27,E6557)</f>
        <v>27.9386266382579</v>
      </c>
      <c r="L6557" s="12" t="n">
        <f aca="false">H6557*SUMIFS(syst_chauffage!$K$3:$K$27,syst_chauffage!$B$3:$B$27,D6557,syst_chauffage!$C$3:$C$27,E6557)</f>
        <v>2.23232187313792</v>
      </c>
      <c r="N6557" s="0" t="str">
        <f aca="false">A6557</f>
        <v>Habitat Communautaire</v>
      </c>
      <c r="O6557" s="0" t="str">
        <f aca="false">B6557</f>
        <v>Maison retraite médicalisée</v>
      </c>
      <c r="P6557" s="0" t="str">
        <f aca="false">C6557</f>
        <v>Maison retraite médicalisée</v>
      </c>
      <c r="Q6557" s="0" t="str">
        <f aca="false">D6557</f>
        <v>PAC</v>
      </c>
      <c r="R6557" s="0" t="str">
        <f aca="false">E6557</f>
        <v>Electricité</v>
      </c>
      <c r="S6557" s="0" t="str">
        <f aca="false">F6557</f>
        <v>0522520902</v>
      </c>
      <c r="T6557" s="0" t="str">
        <f aca="false">G6557</f>
        <v>4</v>
      </c>
      <c r="U6557" s="0" t="n">
        <f aca="false">L6557</f>
        <v>2.23232187313792</v>
      </c>
      <c r="V6557" s="0" t="n">
        <f aca="false">K6557</f>
        <v>27.9386266382579</v>
      </c>
      <c r="W6557" s="0" t="n">
        <f aca="false">J6557</f>
        <v>846</v>
      </c>
    </row>
    <row r="6558" customFormat="false" ht="12.8" hidden="false" customHeight="false" outlineLevel="0" collapsed="false">
      <c r="A6558" s="0" t="s">
        <v>76</v>
      </c>
      <c r="B6558" s="0" t="s">
        <v>1140</v>
      </c>
      <c r="C6558" s="0" t="s">
        <v>1140</v>
      </c>
      <c r="D6558" s="0" t="s">
        <v>51</v>
      </c>
      <c r="E6558" s="0" t="s">
        <v>57</v>
      </c>
      <c r="F6558" s="0" t="s">
        <v>1147</v>
      </c>
      <c r="G6558" s="0" t="s">
        <v>1612</v>
      </c>
      <c r="H6558" s="0" t="n">
        <v>1.83922032025177</v>
      </c>
      <c r="I6558" s="0" t="n">
        <v>18.6623296228952</v>
      </c>
      <c r="J6558" s="0" t="n">
        <v>0</v>
      </c>
      <c r="K6558" s="0" t="n">
        <f aca="false">I6558*SUMIFS(syst_chauffage!$H$3:$H$27,syst_chauffage!$B$3:$B$27,D6558,syst_chauffage!$C$3:$C$27,E6558)</f>
        <v>39.5427490708741</v>
      </c>
      <c r="L6558" s="12" t="n">
        <f aca="false">H6558*SUMIFS(syst_chauffage!$K$3:$K$27,syst_chauffage!$B$3:$B$27,D6558,syst_chauffage!$C$3:$C$27,E6558)</f>
        <v>1.83922032025177</v>
      </c>
      <c r="N6558" s="0" t="str">
        <f aca="false">A6558</f>
        <v>Habitat Communautaire</v>
      </c>
      <c r="O6558" s="0" t="str">
        <f aca="false">B6558</f>
        <v>Maison retraite médicalisée</v>
      </c>
      <c r="P6558" s="0" t="str">
        <f aca="false">C6558</f>
        <v>Maison retraite médicalisée</v>
      </c>
      <c r="Q6558" s="0" t="str">
        <f aca="false">D6558</f>
        <v>Autre système centralisé performant</v>
      </c>
      <c r="R6558" s="0" t="str">
        <f aca="false">E6558</f>
        <v>Autres</v>
      </c>
      <c r="S6558" s="0" t="str">
        <f aca="false">F6558</f>
        <v>0522522101</v>
      </c>
      <c r="T6558" s="0" t="str">
        <f aca="false">G6558</f>
        <v>4</v>
      </c>
      <c r="U6558" s="0" t="n">
        <f aca="false">L6558</f>
        <v>1.83922032025177</v>
      </c>
      <c r="V6558" s="0" t="n">
        <f aca="false">K6558</f>
        <v>39.5427490708741</v>
      </c>
      <c r="W6558" s="0" t="n">
        <f aca="false">J6558</f>
        <v>0</v>
      </c>
    </row>
    <row r="6559" customFormat="false" ht="12.8" hidden="false" customHeight="false" outlineLevel="0" collapsed="false">
      <c r="A6559" s="0" t="s">
        <v>76</v>
      </c>
      <c r="B6559" s="0" t="s">
        <v>1140</v>
      </c>
      <c r="C6559" s="0" t="s">
        <v>1140</v>
      </c>
      <c r="D6559" s="0" t="s">
        <v>51</v>
      </c>
      <c r="E6559" s="0" t="s">
        <v>58</v>
      </c>
      <c r="F6559" s="0" t="s">
        <v>1148</v>
      </c>
      <c r="G6559" s="0" t="s">
        <v>1612</v>
      </c>
      <c r="H6559" s="0" t="n">
        <v>1.98364309226343</v>
      </c>
      <c r="I6559" s="0" t="n">
        <v>17.4977809491538</v>
      </c>
      <c r="J6559" s="0" t="n">
        <v>1190</v>
      </c>
      <c r="K6559" s="0" t="n">
        <f aca="false">I6559*SUMIFS(syst_chauffage!$H$3:$H$27,syst_chauffage!$B$3:$B$27,D6559,syst_chauffage!$C$3:$C$27,E6559)</f>
        <v>37.3402559183721</v>
      </c>
      <c r="L6559" s="12" t="n">
        <f aca="false">H6559*SUMIFS(syst_chauffage!$K$3:$K$27,syst_chauffage!$B$3:$B$27,D6559,syst_chauffage!$C$3:$C$27,E6559)</f>
        <v>1.98364309226343</v>
      </c>
      <c r="N6559" s="0" t="str">
        <f aca="false">A6559</f>
        <v>Habitat Communautaire</v>
      </c>
      <c r="O6559" s="0" t="str">
        <f aca="false">B6559</f>
        <v>Maison retraite médicalisée</v>
      </c>
      <c r="P6559" s="0" t="str">
        <f aca="false">C6559</f>
        <v>Maison retraite médicalisée</v>
      </c>
      <c r="Q6559" s="0" t="str">
        <f aca="false">D6559</f>
        <v>Autre système centralisé performant</v>
      </c>
      <c r="R6559" s="0" t="str">
        <f aca="false">E6559</f>
        <v>Urbain</v>
      </c>
      <c r="S6559" s="0" t="str">
        <f aca="false">F6559</f>
        <v>0522522106</v>
      </c>
      <c r="T6559" s="0" t="str">
        <f aca="false">G6559</f>
        <v>4</v>
      </c>
      <c r="U6559" s="0" t="n">
        <f aca="false">L6559</f>
        <v>1.98364309226343</v>
      </c>
      <c r="V6559" s="0" t="n">
        <f aca="false">K6559</f>
        <v>37.3402559183721</v>
      </c>
      <c r="W6559" s="0" t="n">
        <f aca="false">J6559</f>
        <v>1190</v>
      </c>
    </row>
    <row r="6560" customFormat="false" ht="12.8" hidden="false" customHeight="false" outlineLevel="0" collapsed="false">
      <c r="A6560" s="0" t="s">
        <v>76</v>
      </c>
      <c r="B6560" s="0" t="s">
        <v>1140</v>
      </c>
      <c r="C6560" s="0" t="s">
        <v>1140</v>
      </c>
      <c r="D6560" s="0" t="s">
        <v>27</v>
      </c>
      <c r="E6560" s="0" t="s">
        <v>23</v>
      </c>
      <c r="F6560" s="0" t="s">
        <v>1149</v>
      </c>
      <c r="G6560" s="0" t="s">
        <v>1612</v>
      </c>
      <c r="H6560" s="0" t="n">
        <v>0.704042145243581</v>
      </c>
      <c r="I6560" s="0" t="n">
        <v>8.32262144682639</v>
      </c>
      <c r="J6560" s="0" t="n">
        <v>684</v>
      </c>
      <c r="K6560" s="0" t="n">
        <f aca="false">I6560*SUMIFS(syst_chauffage!$H$3:$H$27,syst_chauffage!$B$3:$B$27,D6560,syst_chauffage!$C$3:$C$27,E6560)</f>
        <v>21.3425565916972</v>
      </c>
      <c r="L6560" s="12" t="n">
        <f aca="false">H6560*SUMIFS(syst_chauffage!$K$3:$K$27,syst_chauffage!$B$3:$B$27,D6560,syst_chauffage!$C$3:$C$27,E6560)</f>
        <v>0.704042145243581</v>
      </c>
      <c r="N6560" s="0" t="str">
        <f aca="false">A6560</f>
        <v>Habitat Communautaire</v>
      </c>
      <c r="O6560" s="0" t="str">
        <f aca="false">B6560</f>
        <v>Maison retraite médicalisée</v>
      </c>
      <c r="P6560" s="0" t="str">
        <f aca="false">C6560</f>
        <v>Maison retraite médicalisée</v>
      </c>
      <c r="Q6560" s="0" t="str">
        <f aca="false">D6560</f>
        <v>Chaudière condensation fioul</v>
      </c>
      <c r="R6560" s="0" t="str">
        <f aca="false">E6560</f>
        <v>Fioul</v>
      </c>
      <c r="S6560" s="0" t="str">
        <f aca="false">F6560</f>
        <v>0522522303</v>
      </c>
      <c r="T6560" s="0" t="str">
        <f aca="false">G6560</f>
        <v>4</v>
      </c>
      <c r="U6560" s="0" t="n">
        <f aca="false">L6560</f>
        <v>0.704042145243581</v>
      </c>
      <c r="V6560" s="0" t="n">
        <f aca="false">K6560</f>
        <v>21.3425565916972</v>
      </c>
      <c r="W6560" s="0" t="n">
        <f aca="false">J6560</f>
        <v>684</v>
      </c>
    </row>
    <row r="6561" customFormat="false" ht="12.8" hidden="false" customHeight="false" outlineLevel="0" collapsed="false">
      <c r="A6561" s="0" t="s">
        <v>76</v>
      </c>
      <c r="B6561" s="0" t="s">
        <v>1140</v>
      </c>
      <c r="C6561" s="0" t="s">
        <v>1140</v>
      </c>
      <c r="D6561" s="0" t="s">
        <v>18</v>
      </c>
      <c r="E6561" s="0" t="s">
        <v>14</v>
      </c>
      <c r="F6561" s="0" t="s">
        <v>1150</v>
      </c>
      <c r="G6561" s="0" t="s">
        <v>1612</v>
      </c>
      <c r="H6561" s="0" t="n">
        <v>0.898122668281457</v>
      </c>
      <c r="I6561" s="0" t="n">
        <v>6.00242373707821</v>
      </c>
      <c r="J6561" s="0" t="n">
        <v>684</v>
      </c>
      <c r="K6561" s="0" t="n">
        <f aca="false">I6561*SUMIFS(syst_chauffage!$H$3:$H$27,syst_chauffage!$B$3:$B$27,D6561,syst_chauffage!$C$3:$C$27,E6561)</f>
        <v>16.3561780439354</v>
      </c>
      <c r="L6561" s="12" t="n">
        <f aca="false">H6561*SUMIFS(syst_chauffage!$K$3:$K$27,syst_chauffage!$B$3:$B$27,D6561,syst_chauffage!$C$3:$C$27,E6561)</f>
        <v>0.872478473226867</v>
      </c>
      <c r="N6561" s="0" t="str">
        <f aca="false">A6561</f>
        <v>Habitat Communautaire</v>
      </c>
      <c r="O6561" s="0" t="str">
        <f aca="false">B6561</f>
        <v>Maison retraite médicalisée</v>
      </c>
      <c r="P6561" s="0" t="str">
        <f aca="false">C6561</f>
        <v>Maison retraite médicalisée</v>
      </c>
      <c r="Q6561" s="0" t="str">
        <f aca="false">D6561</f>
        <v>Chaudière condensation gaz</v>
      </c>
      <c r="R6561" s="0" t="str">
        <f aca="false">E6561</f>
        <v>Gaz</v>
      </c>
      <c r="S6561" s="0" t="str">
        <f aca="false">F6561</f>
        <v>0522522404</v>
      </c>
      <c r="T6561" s="0" t="str">
        <f aca="false">G6561</f>
        <v>4</v>
      </c>
      <c r="U6561" s="0" t="n">
        <f aca="false">L6561</f>
        <v>0.872478473226867</v>
      </c>
      <c r="V6561" s="0" t="n">
        <f aca="false">K6561</f>
        <v>16.3561780439354</v>
      </c>
      <c r="W6561" s="0" t="n">
        <f aca="false">J6561</f>
        <v>684</v>
      </c>
    </row>
    <row r="6562" customFormat="false" ht="12.8" hidden="false" customHeight="false" outlineLevel="0" collapsed="false">
      <c r="A6562" s="0" t="s">
        <v>76</v>
      </c>
      <c r="B6562" s="0" t="s">
        <v>1140</v>
      </c>
      <c r="C6562" s="0" t="s">
        <v>1140</v>
      </c>
      <c r="D6562" s="0" t="s">
        <v>32</v>
      </c>
      <c r="E6562" s="0" t="s">
        <v>30</v>
      </c>
      <c r="F6562" s="0" t="s">
        <v>1151</v>
      </c>
      <c r="G6562" s="0" t="s">
        <v>1612</v>
      </c>
      <c r="H6562" s="0" t="n">
        <v>1</v>
      </c>
      <c r="I6562" s="0" t="n">
        <v>12</v>
      </c>
      <c r="J6562" s="0" t="n">
        <v>0</v>
      </c>
      <c r="K6562" s="0" t="n">
        <f aca="false">I6562*SUMIFS(syst_chauffage!$H$3:$H$27,syst_chauffage!$B$3:$B$27,D6562,syst_chauffage!$C$3:$C$27,E6562)</f>
        <v>12</v>
      </c>
      <c r="L6562" s="12" t="n">
        <f aca="false">H6562*SUMIFS(syst_chauffage!$K$3:$K$27,syst_chauffage!$B$3:$B$27,D6562,syst_chauffage!$C$3:$C$27,E6562)</f>
        <v>1</v>
      </c>
      <c r="N6562" s="0" t="str">
        <f aca="false">A6562</f>
        <v>Habitat Communautaire</v>
      </c>
      <c r="O6562" s="0" t="str">
        <f aca="false">B6562</f>
        <v>Maison retraite médicalisée</v>
      </c>
      <c r="P6562" s="0" t="str">
        <f aca="false">C6562</f>
        <v>Maison retraite médicalisée</v>
      </c>
      <c r="Q6562" s="0" t="str">
        <f aca="false">D6562</f>
        <v>Electrique direct performant</v>
      </c>
      <c r="R6562" s="0" t="str">
        <f aca="false">E6562</f>
        <v>Electricité</v>
      </c>
      <c r="S6562" s="0" t="str">
        <f aca="false">F6562</f>
        <v>0522522602</v>
      </c>
      <c r="T6562" s="0" t="str">
        <f aca="false">G6562</f>
        <v>4</v>
      </c>
      <c r="U6562" s="0" t="n">
        <f aca="false">L6562</f>
        <v>1</v>
      </c>
      <c r="V6562" s="0" t="n">
        <f aca="false">K6562</f>
        <v>12</v>
      </c>
      <c r="W6562" s="0" t="n">
        <f aca="false">J6562</f>
        <v>0</v>
      </c>
    </row>
    <row r="6563" customFormat="false" ht="12.8" hidden="false" customHeight="false" outlineLevel="0" collapsed="false">
      <c r="A6563" s="0" t="s">
        <v>76</v>
      </c>
      <c r="B6563" s="0" t="s">
        <v>1140</v>
      </c>
      <c r="C6563" s="0" t="s">
        <v>1140</v>
      </c>
      <c r="D6563" s="0" t="s">
        <v>38</v>
      </c>
      <c r="E6563" s="0" t="s">
        <v>30</v>
      </c>
      <c r="F6563" s="0" t="s">
        <v>1152</v>
      </c>
      <c r="G6563" s="0" t="s">
        <v>1612</v>
      </c>
      <c r="H6563" s="0" t="n">
        <v>2.53657855675673</v>
      </c>
      <c r="I6563" s="0" t="n">
        <v>53.761956199496</v>
      </c>
      <c r="J6563" s="0" t="n">
        <v>900</v>
      </c>
      <c r="K6563" s="0" t="n">
        <f aca="false">I6563*SUMIFS(syst_chauffage!$H$3:$H$27,syst_chauffage!$B$3:$B$27,D6563,syst_chauffage!$C$3:$C$27,E6563)</f>
        <v>54.3422521091744</v>
      </c>
      <c r="L6563" s="12" t="n">
        <f aca="false">H6563*SUMIFS(syst_chauffage!$K$3:$K$27,syst_chauffage!$B$3:$B$27,D6563,syst_chauffage!$C$3:$C$27,E6563)</f>
        <v>2.26926294892412</v>
      </c>
      <c r="N6563" s="0" t="str">
        <f aca="false">A6563</f>
        <v>Habitat Communautaire</v>
      </c>
      <c r="O6563" s="0" t="str">
        <f aca="false">B6563</f>
        <v>Maison retraite médicalisée</v>
      </c>
      <c r="P6563" s="0" t="str">
        <f aca="false">C6563</f>
        <v>Maison retraite médicalisée</v>
      </c>
      <c r="Q6563" s="0" t="str">
        <f aca="false">D6563</f>
        <v>PAC performant</v>
      </c>
      <c r="R6563" s="0" t="str">
        <f aca="false">E6563</f>
        <v>Electricité</v>
      </c>
      <c r="S6563" s="0" t="str">
        <f aca="false">F6563</f>
        <v>0522522902</v>
      </c>
      <c r="T6563" s="0" t="str">
        <f aca="false">G6563</f>
        <v>4</v>
      </c>
      <c r="U6563" s="0" t="n">
        <f aca="false">L6563</f>
        <v>2.26926294892412</v>
      </c>
      <c r="V6563" s="0" t="n">
        <f aca="false">K6563</f>
        <v>54.3422521091744</v>
      </c>
      <c r="W6563" s="0" t="n">
        <f aca="false">J6563</f>
        <v>900</v>
      </c>
    </row>
    <row r="6564" customFormat="false" ht="12.8" hidden="false" customHeight="false" outlineLevel="0" collapsed="false">
      <c r="A6564" s="0" t="s">
        <v>76</v>
      </c>
      <c r="B6564" s="0" t="s">
        <v>1153</v>
      </c>
      <c r="C6564" s="0" t="s">
        <v>1153</v>
      </c>
      <c r="D6564" s="0" t="s">
        <v>19</v>
      </c>
      <c r="E6564" s="0" t="s">
        <v>57</v>
      </c>
      <c r="F6564" s="0" t="s">
        <v>1154</v>
      </c>
      <c r="G6564" s="0" t="s">
        <v>1612</v>
      </c>
      <c r="H6564" s="0" t="n">
        <v>1.57662856907505</v>
      </c>
      <c r="I6564" s="0" t="n">
        <v>15.1905719941728</v>
      </c>
      <c r="J6564" s="0" t="n">
        <v>0</v>
      </c>
      <c r="K6564" s="0" t="n">
        <f aca="false">I6564*SUMIFS(syst_chauffage!$H$3:$H$27,syst_chauffage!$B$3:$B$27,D6564,syst_chauffage!$C$3:$C$27,E6564)</f>
        <v>21.1525171621313</v>
      </c>
      <c r="L6564" s="12" t="n">
        <f aca="false">H6564*SUMIFS(syst_chauffage!$K$3:$K$27,syst_chauffage!$B$3:$B$27,D6564,syst_chauffage!$C$3:$C$27,E6564)</f>
        <v>1.57662856907505</v>
      </c>
      <c r="N6564" s="0" t="str">
        <f aca="false">A6564</f>
        <v>Habitat Communautaire</v>
      </c>
      <c r="O6564" s="0" t="str">
        <f aca="false">B6564</f>
        <v>Résidence universitaire</v>
      </c>
      <c r="P6564" s="0" t="str">
        <f aca="false">C6564</f>
        <v>Résidence universitaire</v>
      </c>
      <c r="Q6564" s="0" t="str">
        <f aca="false">D6564</f>
        <v>Autre système centralisé</v>
      </c>
      <c r="R6564" s="0" t="str">
        <f aca="false">E6564</f>
        <v>Autres</v>
      </c>
      <c r="S6564" s="0" t="str">
        <f aca="false">F6564</f>
        <v>0525890101</v>
      </c>
      <c r="T6564" s="0" t="str">
        <f aca="false">G6564</f>
        <v>4</v>
      </c>
      <c r="U6564" s="0" t="n">
        <f aca="false">L6564</f>
        <v>1.57662856907505</v>
      </c>
      <c r="V6564" s="0" t="n">
        <f aca="false">K6564</f>
        <v>21.1525171621313</v>
      </c>
      <c r="W6564" s="0" t="n">
        <f aca="false">J6564</f>
        <v>0</v>
      </c>
    </row>
    <row r="6565" customFormat="false" ht="12.8" hidden="false" customHeight="false" outlineLevel="0" collapsed="false">
      <c r="A6565" s="0" t="s">
        <v>76</v>
      </c>
      <c r="B6565" s="0" t="s">
        <v>1153</v>
      </c>
      <c r="C6565" s="0" t="s">
        <v>1153</v>
      </c>
      <c r="D6565" s="0" t="s">
        <v>19</v>
      </c>
      <c r="E6565" s="0" t="s">
        <v>58</v>
      </c>
      <c r="F6565" s="0" t="s">
        <v>1155</v>
      </c>
      <c r="G6565" s="0" t="s">
        <v>1612</v>
      </c>
      <c r="H6565" s="0" t="n">
        <v>1.69876961136885</v>
      </c>
      <c r="I6565" s="0" t="n">
        <v>13.4314789246139</v>
      </c>
      <c r="J6565" s="0" t="n">
        <v>680</v>
      </c>
      <c r="K6565" s="0" t="n">
        <f aca="false">I6565*SUMIFS(syst_chauffage!$H$3:$H$27,syst_chauffage!$B$3:$B$27,D6565,syst_chauffage!$C$3:$C$27,E6565)</f>
        <v>22.0941057519916</v>
      </c>
      <c r="L6565" s="12" t="n">
        <f aca="false">H6565*SUMIFS(syst_chauffage!$K$3:$K$27,syst_chauffage!$B$3:$B$27,D6565,syst_chauffage!$C$3:$C$27,E6565)</f>
        <v>1.69876961136885</v>
      </c>
      <c r="N6565" s="0" t="str">
        <f aca="false">A6565</f>
        <v>Habitat Communautaire</v>
      </c>
      <c r="O6565" s="0" t="str">
        <f aca="false">B6565</f>
        <v>Résidence universitaire</v>
      </c>
      <c r="P6565" s="0" t="str">
        <f aca="false">C6565</f>
        <v>Résidence universitaire</v>
      </c>
      <c r="Q6565" s="0" t="str">
        <f aca="false">D6565</f>
        <v>Autre système centralisé</v>
      </c>
      <c r="R6565" s="0" t="str">
        <f aca="false">E6565</f>
        <v>Urbain</v>
      </c>
      <c r="S6565" s="0" t="str">
        <f aca="false">F6565</f>
        <v>0525890106</v>
      </c>
      <c r="T6565" s="0" t="str">
        <f aca="false">G6565</f>
        <v>4</v>
      </c>
      <c r="U6565" s="0" t="n">
        <f aca="false">L6565</f>
        <v>1.69876961136885</v>
      </c>
      <c r="V6565" s="0" t="n">
        <f aca="false">K6565</f>
        <v>22.0941057519916</v>
      </c>
      <c r="W6565" s="0" t="n">
        <f aca="false">J6565</f>
        <v>680</v>
      </c>
    </row>
    <row r="6566" customFormat="false" ht="12.8" hidden="false" customHeight="false" outlineLevel="0" collapsed="false">
      <c r="A6566" s="0" t="s">
        <v>76</v>
      </c>
      <c r="B6566" s="0" t="s">
        <v>1153</v>
      </c>
      <c r="C6566" s="0" t="s">
        <v>1153</v>
      </c>
      <c r="D6566" s="0" t="s">
        <v>22</v>
      </c>
      <c r="E6566" s="0" t="s">
        <v>23</v>
      </c>
      <c r="F6566" s="0" t="s">
        <v>1156</v>
      </c>
      <c r="G6566" s="0" t="s">
        <v>1612</v>
      </c>
      <c r="H6566" s="0" t="n">
        <v>0.627356956027899</v>
      </c>
      <c r="I6566" s="0" t="n">
        <v>6.12487012376492</v>
      </c>
      <c r="J6566" s="0" t="n">
        <v>0</v>
      </c>
      <c r="K6566" s="0" t="n">
        <f aca="false">I6566*SUMIFS(syst_chauffage!$H$3:$H$27,syst_chauffage!$B$3:$B$27,D6566,syst_chauffage!$C$3:$C$27,E6566)</f>
        <v>10.7860341479067</v>
      </c>
      <c r="L6566" s="12" t="n">
        <f aca="false">H6566*SUMIFS(syst_chauffage!$K$3:$K$27,syst_chauffage!$B$3:$B$27,D6566,syst_chauffage!$C$3:$C$27,E6566)</f>
        <v>0.627356956027899</v>
      </c>
      <c r="N6566" s="0" t="str">
        <f aca="false">A6566</f>
        <v>Habitat Communautaire</v>
      </c>
      <c r="O6566" s="0" t="str">
        <f aca="false">B6566</f>
        <v>Résidence universitaire</v>
      </c>
      <c r="P6566" s="0" t="str">
        <f aca="false">C6566</f>
        <v>Résidence universitaire</v>
      </c>
      <c r="Q6566" s="0" t="str">
        <f aca="false">D6566</f>
        <v>Chaudière fioul</v>
      </c>
      <c r="R6566" s="0" t="str">
        <f aca="false">E6566</f>
        <v>Fioul</v>
      </c>
      <c r="S6566" s="0" t="str">
        <f aca="false">F6566</f>
        <v>0525890303</v>
      </c>
      <c r="T6566" s="0" t="str">
        <f aca="false">G6566</f>
        <v>4</v>
      </c>
      <c r="U6566" s="0" t="n">
        <f aca="false">L6566</f>
        <v>0.627356956027899</v>
      </c>
      <c r="V6566" s="0" t="n">
        <f aca="false">K6566</f>
        <v>10.7860341479067</v>
      </c>
      <c r="W6566" s="0" t="n">
        <f aca="false">J6566</f>
        <v>0</v>
      </c>
    </row>
    <row r="6567" customFormat="false" ht="12.8" hidden="false" customHeight="false" outlineLevel="0" collapsed="false">
      <c r="A6567" s="0" t="s">
        <v>76</v>
      </c>
      <c r="B6567" s="0" t="s">
        <v>1153</v>
      </c>
      <c r="C6567" s="0" t="s">
        <v>1153</v>
      </c>
      <c r="D6567" s="0" t="s">
        <v>13</v>
      </c>
      <c r="E6567" s="0" t="s">
        <v>14</v>
      </c>
      <c r="F6567" s="0" t="s">
        <v>1157</v>
      </c>
      <c r="G6567" s="0" t="s">
        <v>1612</v>
      </c>
      <c r="H6567" s="0" t="n">
        <v>0.840348056075515</v>
      </c>
      <c r="I6567" s="0" t="n">
        <v>4.64234574514107</v>
      </c>
      <c r="J6567" s="0" t="n">
        <v>264</v>
      </c>
      <c r="K6567" s="0" t="n">
        <f aca="false">I6567*SUMIFS(syst_chauffage!$H$3:$H$27,syst_chauffage!$B$3:$B$27,D6567,syst_chauffage!$C$3:$C$27,E6567)</f>
        <v>9.37564310673041</v>
      </c>
      <c r="L6567" s="12" t="n">
        <f aca="false">H6567*SUMIFS(syst_chauffage!$K$3:$K$27,syst_chauffage!$B$3:$B$27,D6567,syst_chauffage!$C$3:$C$27,E6567)</f>
        <v>0.840348056075515</v>
      </c>
      <c r="N6567" s="0" t="str">
        <f aca="false">A6567</f>
        <v>Habitat Communautaire</v>
      </c>
      <c r="O6567" s="0" t="str">
        <f aca="false">B6567</f>
        <v>Résidence universitaire</v>
      </c>
      <c r="P6567" s="0" t="str">
        <f aca="false">C6567</f>
        <v>Résidence universitaire</v>
      </c>
      <c r="Q6567" s="0" t="str">
        <f aca="false">D6567</f>
        <v>Chaudière gaz</v>
      </c>
      <c r="R6567" s="0" t="str">
        <f aca="false">E6567</f>
        <v>Gaz</v>
      </c>
      <c r="S6567" s="0" t="str">
        <f aca="false">F6567</f>
        <v>0525890404</v>
      </c>
      <c r="T6567" s="0" t="str">
        <f aca="false">G6567</f>
        <v>4</v>
      </c>
      <c r="U6567" s="0" t="n">
        <f aca="false">L6567</f>
        <v>0.840348056075515</v>
      </c>
      <c r="V6567" s="0" t="n">
        <f aca="false">K6567</f>
        <v>9.37564310673041</v>
      </c>
      <c r="W6567" s="0" t="n">
        <f aca="false">J6567</f>
        <v>264</v>
      </c>
    </row>
    <row r="6568" customFormat="false" ht="12.8" hidden="false" customHeight="false" outlineLevel="0" collapsed="false">
      <c r="A6568" s="0" t="s">
        <v>76</v>
      </c>
      <c r="B6568" s="0" t="s">
        <v>1153</v>
      </c>
      <c r="C6568" s="0" t="s">
        <v>1153</v>
      </c>
      <c r="D6568" s="0" t="s">
        <v>29</v>
      </c>
      <c r="E6568" s="0" t="s">
        <v>30</v>
      </c>
      <c r="F6568" s="0" t="s">
        <v>1158</v>
      </c>
      <c r="G6568" s="0" t="s">
        <v>1612</v>
      </c>
      <c r="H6568" s="0" t="n">
        <v>0.92</v>
      </c>
      <c r="I6568" s="0" t="n">
        <v>10.4</v>
      </c>
      <c r="J6568" s="0" t="n">
        <v>0</v>
      </c>
      <c r="K6568" s="0" t="n">
        <f aca="false">I6568*SUMIFS(syst_chauffage!$H$3:$H$27,syst_chauffage!$B$3:$B$27,D6568,syst_chauffage!$C$3:$C$27,E6568)</f>
        <v>3</v>
      </c>
      <c r="L6568" s="12" t="n">
        <f aca="false">H6568*SUMIFS(syst_chauffage!$K$3:$K$27,syst_chauffage!$B$3:$B$27,D6568,syst_chauffage!$C$3:$C$27,E6568)</f>
        <v>0.92</v>
      </c>
      <c r="N6568" s="0" t="str">
        <f aca="false">A6568</f>
        <v>Habitat Communautaire</v>
      </c>
      <c r="O6568" s="0" t="str">
        <f aca="false">B6568</f>
        <v>Résidence universitaire</v>
      </c>
      <c r="P6568" s="0" t="str">
        <f aca="false">C6568</f>
        <v>Résidence universitaire</v>
      </c>
      <c r="Q6568" s="0" t="str">
        <f aca="false">D6568</f>
        <v>Electrique direct</v>
      </c>
      <c r="R6568" s="0" t="str">
        <f aca="false">E6568</f>
        <v>Electricité</v>
      </c>
      <c r="S6568" s="0" t="str">
        <f aca="false">F6568</f>
        <v>0525890602</v>
      </c>
      <c r="T6568" s="0" t="str">
        <f aca="false">G6568</f>
        <v>4</v>
      </c>
      <c r="U6568" s="0" t="n">
        <f aca="false">L6568</f>
        <v>0.92</v>
      </c>
      <c r="V6568" s="0" t="n">
        <f aca="false">K6568</f>
        <v>3</v>
      </c>
      <c r="W6568" s="0" t="n">
        <f aca="false">J6568</f>
        <v>0</v>
      </c>
    </row>
    <row r="6569" customFormat="false" ht="12.8" hidden="false" customHeight="false" outlineLevel="0" collapsed="false">
      <c r="A6569" s="0" t="s">
        <v>76</v>
      </c>
      <c r="B6569" s="0" t="s">
        <v>1153</v>
      </c>
      <c r="C6569" s="0" t="s">
        <v>1153</v>
      </c>
      <c r="D6569" s="0" t="s">
        <v>36</v>
      </c>
      <c r="E6569" s="0" t="s">
        <v>30</v>
      </c>
      <c r="F6569" s="0" t="s">
        <v>1159</v>
      </c>
      <c r="G6569" s="0" t="s">
        <v>1612</v>
      </c>
      <c r="H6569" s="0" t="n">
        <v>2.94489544186046</v>
      </c>
      <c r="I6569" s="0" t="n">
        <v>40.4349495073334</v>
      </c>
      <c r="J6569" s="0" t="n">
        <v>603</v>
      </c>
      <c r="K6569" s="0" t="n">
        <f aca="false">I6569*SUMIFS(syst_chauffage!$H$3:$H$27,syst_chauffage!$B$3:$B$27,D6569,syst_chauffage!$C$3:$C$27,E6569)</f>
        <v>25.0154091356729</v>
      </c>
      <c r="L6569" s="12" t="n">
        <f aca="false">H6569*SUMIFS(syst_chauffage!$K$3:$K$27,syst_chauffage!$B$3:$B$27,D6569,syst_chauffage!$C$3:$C$27,E6569)</f>
        <v>2.47427325480779</v>
      </c>
      <c r="N6569" s="0" t="str">
        <f aca="false">A6569</f>
        <v>Habitat Communautaire</v>
      </c>
      <c r="O6569" s="0" t="str">
        <f aca="false">B6569</f>
        <v>Résidence universitaire</v>
      </c>
      <c r="P6569" s="0" t="str">
        <f aca="false">C6569</f>
        <v>Résidence universitaire</v>
      </c>
      <c r="Q6569" s="0" t="str">
        <f aca="false">D6569</f>
        <v>PAC</v>
      </c>
      <c r="R6569" s="0" t="str">
        <f aca="false">E6569</f>
        <v>Electricité</v>
      </c>
      <c r="S6569" s="0" t="str">
        <f aca="false">F6569</f>
        <v>0525890902</v>
      </c>
      <c r="T6569" s="0" t="str">
        <f aca="false">G6569</f>
        <v>4</v>
      </c>
      <c r="U6569" s="0" t="n">
        <f aca="false">L6569</f>
        <v>2.47427325480779</v>
      </c>
      <c r="V6569" s="0" t="n">
        <f aca="false">K6569</f>
        <v>25.0154091356729</v>
      </c>
      <c r="W6569" s="0" t="n">
        <f aca="false">J6569</f>
        <v>603</v>
      </c>
    </row>
    <row r="6570" customFormat="false" ht="12.8" hidden="false" customHeight="false" outlineLevel="0" collapsed="false">
      <c r="A6570" s="0" t="s">
        <v>76</v>
      </c>
      <c r="B6570" s="0" t="s">
        <v>1153</v>
      </c>
      <c r="C6570" s="0" t="s">
        <v>1153</v>
      </c>
      <c r="D6570" s="0" t="s">
        <v>51</v>
      </c>
      <c r="E6570" s="0" t="s">
        <v>57</v>
      </c>
      <c r="F6570" s="0" t="s">
        <v>1160</v>
      </c>
      <c r="G6570" s="0" t="s">
        <v>1612</v>
      </c>
      <c r="H6570" s="0" t="n">
        <v>1.81918681047121</v>
      </c>
      <c r="I6570" s="0" t="n">
        <v>18.0840142787772</v>
      </c>
      <c r="J6570" s="0" t="n">
        <v>0</v>
      </c>
      <c r="K6570" s="0" t="n">
        <f aca="false">I6570*SUMIFS(syst_chauffage!$H$3:$H$27,syst_chauffage!$B$3:$B$27,D6570,syst_chauffage!$C$3:$C$27,E6570)</f>
        <v>38.3173833743943</v>
      </c>
      <c r="L6570" s="12" t="n">
        <f aca="false">H6570*SUMIFS(syst_chauffage!$K$3:$K$27,syst_chauffage!$B$3:$B$27,D6570,syst_chauffage!$C$3:$C$27,E6570)</f>
        <v>1.81918681047121</v>
      </c>
      <c r="N6570" s="0" t="str">
        <f aca="false">A6570</f>
        <v>Habitat Communautaire</v>
      </c>
      <c r="O6570" s="0" t="str">
        <f aca="false">B6570</f>
        <v>Résidence universitaire</v>
      </c>
      <c r="P6570" s="0" t="str">
        <f aca="false">C6570</f>
        <v>Résidence universitaire</v>
      </c>
      <c r="Q6570" s="0" t="str">
        <f aca="false">D6570</f>
        <v>Autre système centralisé performant</v>
      </c>
      <c r="R6570" s="0" t="str">
        <f aca="false">E6570</f>
        <v>Autres</v>
      </c>
      <c r="S6570" s="0" t="str">
        <f aca="false">F6570</f>
        <v>0525892101</v>
      </c>
      <c r="T6570" s="0" t="str">
        <f aca="false">G6570</f>
        <v>4</v>
      </c>
      <c r="U6570" s="0" t="n">
        <f aca="false">L6570</f>
        <v>1.81918681047121</v>
      </c>
      <c r="V6570" s="0" t="n">
        <f aca="false">K6570</f>
        <v>38.3173833743943</v>
      </c>
      <c r="W6570" s="0" t="n">
        <f aca="false">J6570</f>
        <v>0</v>
      </c>
    </row>
    <row r="6571" customFormat="false" ht="12.8" hidden="false" customHeight="false" outlineLevel="0" collapsed="false">
      <c r="A6571" s="0" t="s">
        <v>76</v>
      </c>
      <c r="B6571" s="0" t="s">
        <v>1153</v>
      </c>
      <c r="C6571" s="0" t="s">
        <v>1153</v>
      </c>
      <c r="D6571" s="0" t="s">
        <v>51</v>
      </c>
      <c r="E6571" s="0" t="s">
        <v>58</v>
      </c>
      <c r="F6571" s="0" t="s">
        <v>1161</v>
      </c>
      <c r="G6571" s="0" t="s">
        <v>1612</v>
      </c>
      <c r="H6571" s="0" t="n">
        <v>1.96011878234868</v>
      </c>
      <c r="I6571" s="0" t="n">
        <v>15.9898558626356</v>
      </c>
      <c r="J6571" s="0" t="n">
        <v>680</v>
      </c>
      <c r="K6571" s="0" t="n">
        <f aca="false">I6571*SUMIFS(syst_chauffage!$H$3:$H$27,syst_chauffage!$B$3:$B$27,D6571,syst_chauffage!$C$3:$C$27,E6571)</f>
        <v>34.122344527211</v>
      </c>
      <c r="L6571" s="12" t="n">
        <f aca="false">H6571*SUMIFS(syst_chauffage!$K$3:$K$27,syst_chauffage!$B$3:$B$27,D6571,syst_chauffage!$C$3:$C$27,E6571)</f>
        <v>1.96011878234868</v>
      </c>
      <c r="N6571" s="0" t="str">
        <f aca="false">A6571</f>
        <v>Habitat Communautaire</v>
      </c>
      <c r="O6571" s="0" t="str">
        <f aca="false">B6571</f>
        <v>Résidence universitaire</v>
      </c>
      <c r="P6571" s="0" t="str">
        <f aca="false">C6571</f>
        <v>Résidence universitaire</v>
      </c>
      <c r="Q6571" s="0" t="str">
        <f aca="false">D6571</f>
        <v>Autre système centralisé performant</v>
      </c>
      <c r="R6571" s="0" t="str">
        <f aca="false">E6571</f>
        <v>Urbain</v>
      </c>
      <c r="S6571" s="0" t="str">
        <f aca="false">F6571</f>
        <v>0525892106</v>
      </c>
      <c r="T6571" s="0" t="str">
        <f aca="false">G6571</f>
        <v>4</v>
      </c>
      <c r="U6571" s="0" t="n">
        <f aca="false">L6571</f>
        <v>1.96011878234868</v>
      </c>
      <c r="V6571" s="0" t="n">
        <f aca="false">K6571</f>
        <v>34.122344527211</v>
      </c>
      <c r="W6571" s="0" t="n">
        <f aca="false">J6571</f>
        <v>680</v>
      </c>
    </row>
    <row r="6572" customFormat="false" ht="12.8" hidden="false" customHeight="false" outlineLevel="0" collapsed="false">
      <c r="A6572" s="0" t="s">
        <v>76</v>
      </c>
      <c r="B6572" s="0" t="s">
        <v>1153</v>
      </c>
      <c r="C6572" s="0" t="s">
        <v>1153</v>
      </c>
      <c r="D6572" s="0" t="s">
        <v>27</v>
      </c>
      <c r="E6572" s="0" t="s">
        <v>23</v>
      </c>
      <c r="F6572" s="0" t="s">
        <v>1162</v>
      </c>
      <c r="G6572" s="0" t="s">
        <v>1612</v>
      </c>
      <c r="H6572" s="0" t="n">
        <v>0.756422830434448</v>
      </c>
      <c r="I6572" s="0" t="n">
        <v>7.2915120521011</v>
      </c>
      <c r="J6572" s="0" t="n">
        <v>608</v>
      </c>
      <c r="K6572" s="0" t="n">
        <f aca="false">I6572*SUMIFS(syst_chauffage!$H$3:$H$27,syst_chauffage!$B$3:$B$27,D6572,syst_chauffage!$C$3:$C$27,E6572)</f>
        <v>18.6983764196497</v>
      </c>
      <c r="L6572" s="12" t="n">
        <f aca="false">H6572*SUMIFS(syst_chauffage!$K$3:$K$27,syst_chauffage!$B$3:$B$27,D6572,syst_chauffage!$C$3:$C$27,E6572)</f>
        <v>0.756422830434448</v>
      </c>
      <c r="N6572" s="0" t="str">
        <f aca="false">A6572</f>
        <v>Habitat Communautaire</v>
      </c>
      <c r="O6572" s="0" t="str">
        <f aca="false">B6572</f>
        <v>Résidence universitaire</v>
      </c>
      <c r="P6572" s="0" t="str">
        <f aca="false">C6572</f>
        <v>Résidence universitaire</v>
      </c>
      <c r="Q6572" s="0" t="str">
        <f aca="false">D6572</f>
        <v>Chaudière condensation fioul</v>
      </c>
      <c r="R6572" s="0" t="str">
        <f aca="false">E6572</f>
        <v>Fioul</v>
      </c>
      <c r="S6572" s="0" t="str">
        <f aca="false">F6572</f>
        <v>0525892303</v>
      </c>
      <c r="T6572" s="0" t="str">
        <f aca="false">G6572</f>
        <v>4</v>
      </c>
      <c r="U6572" s="0" t="n">
        <f aca="false">L6572</f>
        <v>0.756422830434448</v>
      </c>
      <c r="V6572" s="0" t="n">
        <f aca="false">K6572</f>
        <v>18.6983764196497</v>
      </c>
      <c r="W6572" s="0" t="n">
        <f aca="false">J6572</f>
        <v>608</v>
      </c>
    </row>
    <row r="6573" customFormat="false" ht="12.8" hidden="false" customHeight="false" outlineLevel="0" collapsed="false">
      <c r="A6573" s="0" t="s">
        <v>76</v>
      </c>
      <c r="B6573" s="0" t="s">
        <v>1153</v>
      </c>
      <c r="C6573" s="0" t="s">
        <v>1153</v>
      </c>
      <c r="D6573" s="0" t="s">
        <v>18</v>
      </c>
      <c r="E6573" s="0" t="s">
        <v>14</v>
      </c>
      <c r="F6573" s="0" t="s">
        <v>1163</v>
      </c>
      <c r="G6573" s="0" t="s">
        <v>1612</v>
      </c>
      <c r="H6573" s="0" t="n">
        <v>0.985134312763207</v>
      </c>
      <c r="I6573" s="0" t="n">
        <v>5.52660207754889</v>
      </c>
      <c r="J6573" s="0" t="n">
        <v>608</v>
      </c>
      <c r="K6573" s="0" t="n">
        <f aca="false">I6573*SUMIFS(syst_chauffage!$H$3:$H$27,syst_chauffage!$B$3:$B$27,D6573,syst_chauffage!$C$3:$C$27,E6573)</f>
        <v>15.0595978421166</v>
      </c>
      <c r="L6573" s="12" t="n">
        <f aca="false">H6573*SUMIFS(syst_chauffage!$K$3:$K$27,syst_chauffage!$B$3:$B$27,D6573,syst_chauffage!$C$3:$C$27,E6573)</f>
        <v>0.95700566468019</v>
      </c>
      <c r="N6573" s="0" t="str">
        <f aca="false">A6573</f>
        <v>Habitat Communautaire</v>
      </c>
      <c r="O6573" s="0" t="str">
        <f aca="false">B6573</f>
        <v>Résidence universitaire</v>
      </c>
      <c r="P6573" s="0" t="str">
        <f aca="false">C6573</f>
        <v>Résidence universitaire</v>
      </c>
      <c r="Q6573" s="0" t="str">
        <f aca="false">D6573</f>
        <v>Chaudière condensation gaz</v>
      </c>
      <c r="R6573" s="0" t="str">
        <f aca="false">E6573</f>
        <v>Gaz</v>
      </c>
      <c r="S6573" s="0" t="str">
        <f aca="false">F6573</f>
        <v>0525892404</v>
      </c>
      <c r="T6573" s="0" t="str">
        <f aca="false">G6573</f>
        <v>4</v>
      </c>
      <c r="U6573" s="0" t="n">
        <f aca="false">L6573</f>
        <v>0.95700566468019</v>
      </c>
      <c r="V6573" s="0" t="n">
        <f aca="false">K6573</f>
        <v>15.0595978421166</v>
      </c>
      <c r="W6573" s="0" t="n">
        <f aca="false">J6573</f>
        <v>608</v>
      </c>
    </row>
    <row r="6574" customFormat="false" ht="12.8" hidden="false" customHeight="false" outlineLevel="0" collapsed="false">
      <c r="A6574" s="0" t="s">
        <v>76</v>
      </c>
      <c r="B6574" s="0" t="s">
        <v>1153</v>
      </c>
      <c r="C6574" s="0" t="s">
        <v>1153</v>
      </c>
      <c r="D6574" s="0" t="s">
        <v>32</v>
      </c>
      <c r="E6574" s="0" t="s">
        <v>30</v>
      </c>
      <c r="F6574" s="0" t="s">
        <v>1164</v>
      </c>
      <c r="G6574" s="0" t="s">
        <v>1612</v>
      </c>
      <c r="H6574" s="0" t="n">
        <v>1</v>
      </c>
      <c r="I6574" s="0" t="n">
        <v>12</v>
      </c>
      <c r="J6574" s="0" t="n">
        <v>0</v>
      </c>
      <c r="K6574" s="0" t="n">
        <f aca="false">I6574*SUMIFS(syst_chauffage!$H$3:$H$27,syst_chauffage!$B$3:$B$27,D6574,syst_chauffage!$C$3:$C$27,E6574)</f>
        <v>12</v>
      </c>
      <c r="L6574" s="12" t="n">
        <f aca="false">H6574*SUMIFS(syst_chauffage!$K$3:$K$27,syst_chauffage!$B$3:$B$27,D6574,syst_chauffage!$C$3:$C$27,E6574)</f>
        <v>1</v>
      </c>
      <c r="N6574" s="0" t="str">
        <f aca="false">A6574</f>
        <v>Habitat Communautaire</v>
      </c>
      <c r="O6574" s="0" t="str">
        <f aca="false">B6574</f>
        <v>Résidence universitaire</v>
      </c>
      <c r="P6574" s="0" t="str">
        <f aca="false">C6574</f>
        <v>Résidence universitaire</v>
      </c>
      <c r="Q6574" s="0" t="str">
        <f aca="false">D6574</f>
        <v>Electrique direct performant</v>
      </c>
      <c r="R6574" s="0" t="str">
        <f aca="false">E6574</f>
        <v>Electricité</v>
      </c>
      <c r="S6574" s="0" t="str">
        <f aca="false">F6574</f>
        <v>0525892602</v>
      </c>
      <c r="T6574" s="0" t="str">
        <f aca="false">G6574</f>
        <v>4</v>
      </c>
      <c r="U6574" s="0" t="n">
        <f aca="false">L6574</f>
        <v>1</v>
      </c>
      <c r="V6574" s="0" t="n">
        <f aca="false">K6574</f>
        <v>12</v>
      </c>
      <c r="W6574" s="0" t="n">
        <f aca="false">J6574</f>
        <v>0</v>
      </c>
    </row>
    <row r="6575" customFormat="false" ht="12.8" hidden="false" customHeight="false" outlineLevel="0" collapsed="false">
      <c r="A6575" s="0" t="s">
        <v>76</v>
      </c>
      <c r="B6575" s="0" t="s">
        <v>1153</v>
      </c>
      <c r="C6575" s="0" t="s">
        <v>1153</v>
      </c>
      <c r="D6575" s="0" t="s">
        <v>38</v>
      </c>
      <c r="E6575" s="0" t="s">
        <v>30</v>
      </c>
      <c r="F6575" s="0" t="s">
        <v>1165</v>
      </c>
      <c r="G6575" s="0" t="s">
        <v>1612</v>
      </c>
      <c r="H6575" s="0" t="n">
        <v>3.39795627906976</v>
      </c>
      <c r="I6575" s="0" t="n">
        <v>48.1368446515874</v>
      </c>
      <c r="J6575" s="0" t="n">
        <v>648</v>
      </c>
      <c r="K6575" s="0" t="n">
        <f aca="false">I6575*SUMIFS(syst_chauffage!$H$3:$H$27,syst_chauffage!$B$3:$B$27,D6575,syst_chauffage!$C$3:$C$27,E6575)</f>
        <v>48.65642422106</v>
      </c>
      <c r="L6575" s="12" t="n">
        <f aca="false">H6575*SUMIFS(syst_chauffage!$K$3:$K$27,syst_chauffage!$B$3:$B$27,D6575,syst_chauffage!$C$3:$C$27,E6575)</f>
        <v>3.03986496519792</v>
      </c>
      <c r="N6575" s="0" t="str">
        <f aca="false">A6575</f>
        <v>Habitat Communautaire</v>
      </c>
      <c r="O6575" s="0" t="str">
        <f aca="false">B6575</f>
        <v>Résidence universitaire</v>
      </c>
      <c r="P6575" s="0" t="str">
        <f aca="false">C6575</f>
        <v>Résidence universitaire</v>
      </c>
      <c r="Q6575" s="0" t="str">
        <f aca="false">D6575</f>
        <v>PAC performant</v>
      </c>
      <c r="R6575" s="0" t="str">
        <f aca="false">E6575</f>
        <v>Electricité</v>
      </c>
      <c r="S6575" s="0" t="str">
        <f aca="false">F6575</f>
        <v>0525892902</v>
      </c>
      <c r="T6575" s="0" t="str">
        <f aca="false">G6575</f>
        <v>4</v>
      </c>
      <c r="U6575" s="0" t="n">
        <f aca="false">L6575</f>
        <v>3.03986496519792</v>
      </c>
      <c r="V6575" s="0" t="n">
        <f aca="false">K6575</f>
        <v>48.65642422106</v>
      </c>
      <c r="W6575" s="0" t="n">
        <f aca="false">J6575</f>
        <v>648</v>
      </c>
    </row>
    <row r="6576" customFormat="false" ht="12.8" hidden="false" customHeight="false" outlineLevel="0" collapsed="false">
      <c r="A6576" s="0" t="s">
        <v>76</v>
      </c>
      <c r="B6576" s="0" t="s">
        <v>1166</v>
      </c>
      <c r="C6576" s="0" t="s">
        <v>1167</v>
      </c>
      <c r="D6576" s="0" t="s">
        <v>19</v>
      </c>
      <c r="E6576" s="0" t="s">
        <v>57</v>
      </c>
      <c r="F6576" s="0" t="s">
        <v>1168</v>
      </c>
      <c r="G6576" s="0" t="s">
        <v>1612</v>
      </c>
      <c r="H6576" s="0" t="n">
        <v>1.64687127447792</v>
      </c>
      <c r="I6576" s="0" t="n">
        <v>26.0402207528718</v>
      </c>
      <c r="J6576" s="0" t="n">
        <v>0</v>
      </c>
      <c r="K6576" s="0" t="n">
        <f aca="false">I6576*SUMIFS(syst_chauffage!$H$3:$H$27,syst_chauffage!$B$3:$B$27,D6576,syst_chauffage!$C$3:$C$27,E6576)</f>
        <v>36.2603999765187</v>
      </c>
      <c r="L6576" s="12" t="n">
        <f aca="false">H6576*SUMIFS(syst_chauffage!$K$3:$K$27,syst_chauffage!$B$3:$B$27,D6576,syst_chauffage!$C$3:$C$27,E6576)</f>
        <v>1.64687127447792</v>
      </c>
      <c r="N6576" s="0" t="str">
        <f aca="false">A6576</f>
        <v>Habitat Communautaire</v>
      </c>
      <c r="O6576" s="0" t="str">
        <f aca="false">B6576</f>
        <v>Service à la personne</v>
      </c>
      <c r="P6576" s="0" t="str">
        <f aca="false">C6576</f>
        <v>Résidentiel</v>
      </c>
      <c r="Q6576" s="0" t="str">
        <f aca="false">D6576</f>
        <v>Autre système centralisé</v>
      </c>
      <c r="R6576" s="0" t="str">
        <f aca="false">E6576</f>
        <v>Autres</v>
      </c>
      <c r="S6576" s="0" t="str">
        <f aca="false">F6576</f>
        <v>0528900101</v>
      </c>
      <c r="T6576" s="0" t="str">
        <f aca="false">G6576</f>
        <v>4</v>
      </c>
      <c r="U6576" s="0" t="n">
        <f aca="false">L6576</f>
        <v>1.64687127447792</v>
      </c>
      <c r="V6576" s="0" t="n">
        <f aca="false">K6576</f>
        <v>36.2603999765187</v>
      </c>
      <c r="W6576" s="0" t="n">
        <f aca="false">J6576</f>
        <v>0</v>
      </c>
    </row>
    <row r="6577" customFormat="false" ht="12.8" hidden="false" customHeight="false" outlineLevel="0" collapsed="false">
      <c r="A6577" s="0" t="s">
        <v>76</v>
      </c>
      <c r="B6577" s="0" t="s">
        <v>1166</v>
      </c>
      <c r="C6577" s="0" t="s">
        <v>1167</v>
      </c>
      <c r="D6577" s="0" t="s">
        <v>19</v>
      </c>
      <c r="E6577" s="0" t="s">
        <v>58</v>
      </c>
      <c r="F6577" s="0" t="s">
        <v>1169</v>
      </c>
      <c r="G6577" s="0" t="s">
        <v>1612</v>
      </c>
      <c r="H6577" s="0" t="n">
        <v>1.70746776068833</v>
      </c>
      <c r="I6577" s="0" t="n">
        <v>26.0322166841266</v>
      </c>
      <c r="J6577" s="0" t="n">
        <v>1190</v>
      </c>
      <c r="K6577" s="0" t="n">
        <f aca="false">I6577*SUMIFS(syst_chauffage!$H$3:$H$27,syst_chauffage!$B$3:$B$27,D6577,syst_chauffage!$C$3:$C$27,E6577)</f>
        <v>42.8216841649392</v>
      </c>
      <c r="L6577" s="12" t="n">
        <f aca="false">H6577*SUMIFS(syst_chauffage!$K$3:$K$27,syst_chauffage!$B$3:$B$27,D6577,syst_chauffage!$C$3:$C$27,E6577)</f>
        <v>1.70746776068833</v>
      </c>
      <c r="N6577" s="0" t="str">
        <f aca="false">A6577</f>
        <v>Habitat Communautaire</v>
      </c>
      <c r="O6577" s="0" t="str">
        <f aca="false">B6577</f>
        <v>Service à la personne</v>
      </c>
      <c r="P6577" s="0" t="str">
        <f aca="false">C6577</f>
        <v>Résidentiel</v>
      </c>
      <c r="Q6577" s="0" t="str">
        <f aca="false">D6577</f>
        <v>Autre système centralisé</v>
      </c>
      <c r="R6577" s="0" t="str">
        <f aca="false">E6577</f>
        <v>Urbain</v>
      </c>
      <c r="S6577" s="0" t="str">
        <f aca="false">F6577</f>
        <v>0528900106</v>
      </c>
      <c r="T6577" s="0" t="str">
        <f aca="false">G6577</f>
        <v>4</v>
      </c>
      <c r="U6577" s="0" t="n">
        <f aca="false">L6577</f>
        <v>1.70746776068833</v>
      </c>
      <c r="V6577" s="0" t="n">
        <f aca="false">K6577</f>
        <v>42.8216841649392</v>
      </c>
      <c r="W6577" s="0" t="n">
        <f aca="false">J6577</f>
        <v>1190</v>
      </c>
    </row>
    <row r="6578" customFormat="false" ht="12.8" hidden="false" customHeight="false" outlineLevel="0" collapsed="false">
      <c r="A6578" s="0" t="s">
        <v>76</v>
      </c>
      <c r="B6578" s="0" t="s">
        <v>1166</v>
      </c>
      <c r="C6578" s="0" t="s">
        <v>1167</v>
      </c>
      <c r="D6578" s="0" t="s">
        <v>22</v>
      </c>
      <c r="E6578" s="0" t="s">
        <v>23</v>
      </c>
      <c r="F6578" s="0" t="s">
        <v>1170</v>
      </c>
      <c r="G6578" s="0" t="s">
        <v>1612</v>
      </c>
      <c r="H6578" s="0" t="n">
        <v>0.615455804812019</v>
      </c>
      <c r="I6578" s="0" t="n">
        <v>28.10864</v>
      </c>
      <c r="J6578" s="0" t="n">
        <v>0</v>
      </c>
      <c r="K6578" s="0" t="n">
        <f aca="false">I6578*SUMIFS(syst_chauffage!$H$3:$H$27,syst_chauffage!$B$3:$B$27,D6578,syst_chauffage!$C$3:$C$27,E6578)</f>
        <v>49.499947715602</v>
      </c>
      <c r="L6578" s="12" t="n">
        <f aca="false">H6578*SUMIFS(syst_chauffage!$K$3:$K$27,syst_chauffage!$B$3:$B$27,D6578,syst_chauffage!$C$3:$C$27,E6578)</f>
        <v>0.615455804812019</v>
      </c>
      <c r="N6578" s="0" t="str">
        <f aca="false">A6578</f>
        <v>Habitat Communautaire</v>
      </c>
      <c r="O6578" s="0" t="str">
        <f aca="false">B6578</f>
        <v>Service à la personne</v>
      </c>
      <c r="P6578" s="0" t="str">
        <f aca="false">C6578</f>
        <v>Résidentiel</v>
      </c>
      <c r="Q6578" s="0" t="str">
        <f aca="false">D6578</f>
        <v>Chaudière fioul</v>
      </c>
      <c r="R6578" s="0" t="str">
        <f aca="false">E6578</f>
        <v>Fioul</v>
      </c>
      <c r="S6578" s="0" t="str">
        <f aca="false">F6578</f>
        <v>0528900303</v>
      </c>
      <c r="T6578" s="0" t="str">
        <f aca="false">G6578</f>
        <v>4</v>
      </c>
      <c r="U6578" s="0" t="n">
        <f aca="false">L6578</f>
        <v>0.615455804812019</v>
      </c>
      <c r="V6578" s="0" t="n">
        <f aca="false">K6578</f>
        <v>49.499947715602</v>
      </c>
      <c r="W6578" s="0" t="n">
        <f aca="false">J6578</f>
        <v>0</v>
      </c>
    </row>
    <row r="6579" customFormat="false" ht="12.8" hidden="false" customHeight="false" outlineLevel="0" collapsed="false">
      <c r="A6579" s="0" t="s">
        <v>76</v>
      </c>
      <c r="B6579" s="0" t="s">
        <v>1166</v>
      </c>
      <c r="C6579" s="0" t="s">
        <v>1167</v>
      </c>
      <c r="D6579" s="0" t="s">
        <v>13</v>
      </c>
      <c r="E6579" s="0" t="s">
        <v>14</v>
      </c>
      <c r="F6579" s="0" t="s">
        <v>1171</v>
      </c>
      <c r="G6579" s="0" t="s">
        <v>1612</v>
      </c>
      <c r="H6579" s="0" t="n">
        <v>0.828467942198617</v>
      </c>
      <c r="I6579" s="0" t="n">
        <v>28.10864</v>
      </c>
      <c r="J6579" s="0" t="n">
        <v>297</v>
      </c>
      <c r="K6579" s="0" t="n">
        <f aca="false">I6579*SUMIFS(syst_chauffage!$H$3:$H$27,syst_chauffage!$B$3:$B$27,D6579,syst_chauffage!$C$3:$C$27,E6579)</f>
        <v>56.7679770795612</v>
      </c>
      <c r="L6579" s="12" t="n">
        <f aca="false">H6579*SUMIFS(syst_chauffage!$K$3:$K$27,syst_chauffage!$B$3:$B$27,D6579,syst_chauffage!$C$3:$C$27,E6579)</f>
        <v>0.828467942198617</v>
      </c>
      <c r="N6579" s="0" t="str">
        <f aca="false">A6579</f>
        <v>Habitat Communautaire</v>
      </c>
      <c r="O6579" s="0" t="str">
        <f aca="false">B6579</f>
        <v>Service à la personne</v>
      </c>
      <c r="P6579" s="0" t="str">
        <f aca="false">C6579</f>
        <v>Résidentiel</v>
      </c>
      <c r="Q6579" s="0" t="str">
        <f aca="false">D6579</f>
        <v>Chaudière gaz</v>
      </c>
      <c r="R6579" s="0" t="str">
        <f aca="false">E6579</f>
        <v>Gaz</v>
      </c>
      <c r="S6579" s="0" t="str">
        <f aca="false">F6579</f>
        <v>0528900404</v>
      </c>
      <c r="T6579" s="0" t="str">
        <f aca="false">G6579</f>
        <v>4</v>
      </c>
      <c r="U6579" s="0" t="n">
        <f aca="false">L6579</f>
        <v>0.828467942198617</v>
      </c>
      <c r="V6579" s="0" t="n">
        <f aca="false">K6579</f>
        <v>56.7679770795612</v>
      </c>
      <c r="W6579" s="0" t="n">
        <f aca="false">J6579</f>
        <v>297</v>
      </c>
    </row>
    <row r="6580" customFormat="false" ht="12.8" hidden="false" customHeight="false" outlineLevel="0" collapsed="false">
      <c r="A6580" s="0" t="s">
        <v>76</v>
      </c>
      <c r="B6580" s="0" t="s">
        <v>1166</v>
      </c>
      <c r="C6580" s="0" t="s">
        <v>1167</v>
      </c>
      <c r="D6580" s="0" t="s">
        <v>29</v>
      </c>
      <c r="E6580" s="0" t="s">
        <v>30</v>
      </c>
      <c r="F6580" s="0" t="s">
        <v>1172</v>
      </c>
      <c r="G6580" s="0" t="s">
        <v>1612</v>
      </c>
      <c r="H6580" s="0" t="n">
        <v>0.92</v>
      </c>
      <c r="I6580" s="0" t="n">
        <v>10.4</v>
      </c>
      <c r="J6580" s="0" t="n">
        <v>0</v>
      </c>
      <c r="K6580" s="0" t="n">
        <f aca="false">I6580*SUMIFS(syst_chauffage!$H$3:$H$27,syst_chauffage!$B$3:$B$27,D6580,syst_chauffage!$C$3:$C$27,E6580)</f>
        <v>3</v>
      </c>
      <c r="L6580" s="12" t="n">
        <f aca="false">H6580*SUMIFS(syst_chauffage!$K$3:$K$27,syst_chauffage!$B$3:$B$27,D6580,syst_chauffage!$C$3:$C$27,E6580)</f>
        <v>0.92</v>
      </c>
      <c r="N6580" s="0" t="str">
        <f aca="false">A6580</f>
        <v>Habitat Communautaire</v>
      </c>
      <c r="O6580" s="0" t="str">
        <f aca="false">B6580</f>
        <v>Service à la personne</v>
      </c>
      <c r="P6580" s="0" t="str">
        <f aca="false">C6580</f>
        <v>Résidentiel</v>
      </c>
      <c r="Q6580" s="0" t="str">
        <f aca="false">D6580</f>
        <v>Electrique direct</v>
      </c>
      <c r="R6580" s="0" t="str">
        <f aca="false">E6580</f>
        <v>Electricité</v>
      </c>
      <c r="S6580" s="0" t="str">
        <f aca="false">F6580</f>
        <v>0528900602</v>
      </c>
      <c r="T6580" s="0" t="str">
        <f aca="false">G6580</f>
        <v>4</v>
      </c>
      <c r="U6580" s="0" t="n">
        <f aca="false">L6580</f>
        <v>0.92</v>
      </c>
      <c r="V6580" s="0" t="n">
        <f aca="false">K6580</f>
        <v>3</v>
      </c>
      <c r="W6580" s="0" t="n">
        <f aca="false">J6580</f>
        <v>0</v>
      </c>
    </row>
    <row r="6581" customFormat="false" ht="12.8" hidden="false" customHeight="false" outlineLevel="0" collapsed="false">
      <c r="A6581" s="0" t="s">
        <v>76</v>
      </c>
      <c r="B6581" s="0" t="s">
        <v>1166</v>
      </c>
      <c r="C6581" s="0" t="s">
        <v>1167</v>
      </c>
      <c r="D6581" s="0" t="s">
        <v>36</v>
      </c>
      <c r="E6581" s="0" t="s">
        <v>30</v>
      </c>
      <c r="F6581" s="0" t="s">
        <v>1173</v>
      </c>
      <c r="G6581" s="0" t="s">
        <v>1612</v>
      </c>
      <c r="H6581" s="0" t="n">
        <v>2.94489544186046</v>
      </c>
      <c r="I6581" s="0" t="n">
        <v>44.4812052273557</v>
      </c>
      <c r="J6581" s="0" t="n">
        <v>846</v>
      </c>
      <c r="K6581" s="0" t="n">
        <f aca="false">I6581*SUMIFS(syst_chauffage!$H$3:$H$27,syst_chauffage!$B$3:$B$27,D6581,syst_chauffage!$C$3:$C$27,E6581)</f>
        <v>27.5186580215299</v>
      </c>
      <c r="L6581" s="12" t="n">
        <f aca="false">H6581*SUMIFS(syst_chauffage!$K$3:$K$27,syst_chauffage!$B$3:$B$27,D6581,syst_chauffage!$C$3:$C$27,E6581)</f>
        <v>2.47427325480779</v>
      </c>
      <c r="N6581" s="0" t="str">
        <f aca="false">A6581</f>
        <v>Habitat Communautaire</v>
      </c>
      <c r="O6581" s="0" t="str">
        <f aca="false">B6581</f>
        <v>Service à la personne</v>
      </c>
      <c r="P6581" s="0" t="str">
        <f aca="false">C6581</f>
        <v>Résidentiel</v>
      </c>
      <c r="Q6581" s="0" t="str">
        <f aca="false">D6581</f>
        <v>PAC</v>
      </c>
      <c r="R6581" s="0" t="str">
        <f aca="false">E6581</f>
        <v>Electricité</v>
      </c>
      <c r="S6581" s="0" t="str">
        <f aca="false">F6581</f>
        <v>0528900902</v>
      </c>
      <c r="T6581" s="0" t="str">
        <f aca="false">G6581</f>
        <v>4</v>
      </c>
      <c r="U6581" s="0" t="n">
        <f aca="false">L6581</f>
        <v>2.47427325480779</v>
      </c>
      <c r="V6581" s="0" t="n">
        <f aca="false">K6581</f>
        <v>27.5186580215299</v>
      </c>
      <c r="W6581" s="0" t="n">
        <f aca="false">J6581</f>
        <v>846</v>
      </c>
    </row>
    <row r="6582" customFormat="false" ht="12.8" hidden="false" customHeight="false" outlineLevel="0" collapsed="false">
      <c r="A6582" s="0" t="s">
        <v>76</v>
      </c>
      <c r="B6582" s="0" t="s">
        <v>1166</v>
      </c>
      <c r="C6582" s="0" t="s">
        <v>1167</v>
      </c>
      <c r="D6582" s="0" t="s">
        <v>51</v>
      </c>
      <c r="E6582" s="0" t="s">
        <v>57</v>
      </c>
      <c r="F6582" s="0" t="s">
        <v>1174</v>
      </c>
      <c r="G6582" s="0" t="s">
        <v>1612</v>
      </c>
      <c r="H6582" s="0" t="n">
        <v>1.90023608593606</v>
      </c>
      <c r="I6582" s="0" t="n">
        <v>31.0002628010379</v>
      </c>
      <c r="J6582" s="0" t="n">
        <v>0</v>
      </c>
      <c r="K6582" s="0" t="n">
        <f aca="false">I6582*SUMIFS(syst_chauffage!$H$3:$H$27,syst_chauffage!$B$3:$B$27,D6582,syst_chauffage!$C$3:$C$27,E6582)</f>
        <v>65.6850263521615</v>
      </c>
      <c r="L6582" s="12" t="n">
        <f aca="false">H6582*SUMIFS(syst_chauffage!$K$3:$K$27,syst_chauffage!$B$3:$B$27,D6582,syst_chauffage!$C$3:$C$27,E6582)</f>
        <v>1.90023608593606</v>
      </c>
      <c r="N6582" s="0" t="str">
        <f aca="false">A6582</f>
        <v>Habitat Communautaire</v>
      </c>
      <c r="O6582" s="0" t="str">
        <f aca="false">B6582</f>
        <v>Service à la personne</v>
      </c>
      <c r="P6582" s="0" t="str">
        <f aca="false">C6582</f>
        <v>Résidentiel</v>
      </c>
      <c r="Q6582" s="0" t="str">
        <f aca="false">D6582</f>
        <v>Autre système centralisé performant</v>
      </c>
      <c r="R6582" s="0" t="str">
        <f aca="false">E6582</f>
        <v>Autres</v>
      </c>
      <c r="S6582" s="0" t="str">
        <f aca="false">F6582</f>
        <v>0528902101</v>
      </c>
      <c r="T6582" s="0" t="str">
        <f aca="false">G6582</f>
        <v>4</v>
      </c>
      <c r="U6582" s="0" t="n">
        <f aca="false">L6582</f>
        <v>1.90023608593606</v>
      </c>
      <c r="V6582" s="0" t="n">
        <f aca="false">K6582</f>
        <v>65.6850263521615</v>
      </c>
      <c r="W6582" s="0" t="n">
        <f aca="false">J6582</f>
        <v>0</v>
      </c>
    </row>
    <row r="6583" customFormat="false" ht="12.8" hidden="false" customHeight="false" outlineLevel="0" collapsed="false">
      <c r="A6583" s="0" t="s">
        <v>76</v>
      </c>
      <c r="B6583" s="0" t="s">
        <v>1166</v>
      </c>
      <c r="C6583" s="0" t="s">
        <v>1167</v>
      </c>
      <c r="D6583" s="0" t="s">
        <v>51</v>
      </c>
      <c r="E6583" s="0" t="s">
        <v>58</v>
      </c>
      <c r="F6583" s="0" t="s">
        <v>1175</v>
      </c>
      <c r="G6583" s="0" t="s">
        <v>1612</v>
      </c>
      <c r="H6583" s="0" t="n">
        <v>1.97015510848654</v>
      </c>
      <c r="I6583" s="0" t="n">
        <v>30.9907341477697</v>
      </c>
      <c r="J6583" s="0" t="n">
        <v>1190</v>
      </c>
      <c r="K6583" s="0" t="n">
        <f aca="false">I6583*SUMIFS(syst_chauffage!$H$3:$H$27,syst_chauffage!$B$3:$B$27,D6583,syst_chauffage!$C$3:$C$27,E6583)</f>
        <v>66.1342113916402</v>
      </c>
      <c r="L6583" s="12" t="n">
        <f aca="false">H6583*SUMIFS(syst_chauffage!$K$3:$K$27,syst_chauffage!$B$3:$B$27,D6583,syst_chauffage!$C$3:$C$27,E6583)</f>
        <v>1.97015510848654</v>
      </c>
      <c r="N6583" s="0" t="str">
        <f aca="false">A6583</f>
        <v>Habitat Communautaire</v>
      </c>
      <c r="O6583" s="0" t="str">
        <f aca="false">B6583</f>
        <v>Service à la personne</v>
      </c>
      <c r="P6583" s="0" t="str">
        <f aca="false">C6583</f>
        <v>Résidentiel</v>
      </c>
      <c r="Q6583" s="0" t="str">
        <f aca="false">D6583</f>
        <v>Autre système centralisé performant</v>
      </c>
      <c r="R6583" s="0" t="str">
        <f aca="false">E6583</f>
        <v>Urbain</v>
      </c>
      <c r="S6583" s="0" t="str">
        <f aca="false">F6583</f>
        <v>0528902106</v>
      </c>
      <c r="T6583" s="0" t="str">
        <f aca="false">G6583</f>
        <v>4</v>
      </c>
      <c r="U6583" s="0" t="n">
        <f aca="false">L6583</f>
        <v>1.97015510848654</v>
      </c>
      <c r="V6583" s="0" t="n">
        <f aca="false">K6583</f>
        <v>66.1342113916402</v>
      </c>
      <c r="W6583" s="0" t="n">
        <f aca="false">J6583</f>
        <v>1190</v>
      </c>
    </row>
    <row r="6584" customFormat="false" ht="12.8" hidden="false" customHeight="false" outlineLevel="0" collapsed="false">
      <c r="A6584" s="0" t="s">
        <v>76</v>
      </c>
      <c r="B6584" s="0" t="s">
        <v>1166</v>
      </c>
      <c r="C6584" s="0" t="s">
        <v>1167</v>
      </c>
      <c r="D6584" s="0" t="s">
        <v>27</v>
      </c>
      <c r="E6584" s="0" t="s">
        <v>23</v>
      </c>
      <c r="F6584" s="0" t="s">
        <v>1176</v>
      </c>
      <c r="G6584" s="0" t="s">
        <v>1612</v>
      </c>
      <c r="H6584" s="0" t="n">
        <v>0.751417742745563</v>
      </c>
      <c r="I6584" s="0" t="n">
        <v>33.4626666666666</v>
      </c>
      <c r="J6584" s="0" t="n">
        <v>684</v>
      </c>
      <c r="K6584" s="0" t="n">
        <f aca="false">I6584*SUMIFS(syst_chauffage!$H$3:$H$27,syst_chauffage!$B$3:$B$27,D6584,syst_chauffage!$C$3:$C$27,E6584)</f>
        <v>85.8117675548926</v>
      </c>
      <c r="L6584" s="12" t="n">
        <f aca="false">H6584*SUMIFS(syst_chauffage!$K$3:$K$27,syst_chauffage!$B$3:$B$27,D6584,syst_chauffage!$C$3:$C$27,E6584)</f>
        <v>0.751417742745563</v>
      </c>
      <c r="N6584" s="0" t="str">
        <f aca="false">A6584</f>
        <v>Habitat Communautaire</v>
      </c>
      <c r="O6584" s="0" t="str">
        <f aca="false">B6584</f>
        <v>Service à la personne</v>
      </c>
      <c r="P6584" s="0" t="str">
        <f aca="false">C6584</f>
        <v>Résidentiel</v>
      </c>
      <c r="Q6584" s="0" t="str">
        <f aca="false">D6584</f>
        <v>Chaudière condensation fioul</v>
      </c>
      <c r="R6584" s="0" t="str">
        <f aca="false">E6584</f>
        <v>Fioul</v>
      </c>
      <c r="S6584" s="0" t="str">
        <f aca="false">F6584</f>
        <v>0528902303</v>
      </c>
      <c r="T6584" s="0" t="str">
        <f aca="false">G6584</f>
        <v>4</v>
      </c>
      <c r="U6584" s="0" t="n">
        <f aca="false">L6584</f>
        <v>0.751417742745563</v>
      </c>
      <c r="V6584" s="0" t="n">
        <f aca="false">K6584</f>
        <v>85.8117675548926</v>
      </c>
      <c r="W6584" s="0" t="n">
        <f aca="false">J6584</f>
        <v>684</v>
      </c>
    </row>
    <row r="6585" customFormat="false" ht="12.8" hidden="false" customHeight="false" outlineLevel="0" collapsed="false">
      <c r="A6585" s="0" t="s">
        <v>76</v>
      </c>
      <c r="B6585" s="0" t="s">
        <v>1166</v>
      </c>
      <c r="C6585" s="0" t="s">
        <v>1167</v>
      </c>
      <c r="D6585" s="0" t="s">
        <v>18</v>
      </c>
      <c r="E6585" s="0" t="s">
        <v>14</v>
      </c>
      <c r="F6585" s="0" t="s">
        <v>1177</v>
      </c>
      <c r="G6585" s="0" t="s">
        <v>1612</v>
      </c>
      <c r="H6585" s="0" t="n">
        <v>0.980154421996798</v>
      </c>
      <c r="I6585" s="0" t="n">
        <v>33.4626666666666</v>
      </c>
      <c r="J6585" s="0" t="n">
        <v>684</v>
      </c>
      <c r="K6585" s="0" t="n">
        <f aca="false">I6585*SUMIFS(syst_chauffage!$H$3:$H$27,syst_chauffage!$B$3:$B$27,D6585,syst_chauffage!$C$3:$C$27,E6585)</f>
        <v>91.1833882109893</v>
      </c>
      <c r="L6585" s="12" t="n">
        <f aca="false">H6585*SUMIFS(syst_chauffage!$K$3:$K$27,syst_chauffage!$B$3:$B$27,D6585,syst_chauffage!$C$3:$C$27,E6585)</f>
        <v>0.952167965281034</v>
      </c>
      <c r="N6585" s="0" t="str">
        <f aca="false">A6585</f>
        <v>Habitat Communautaire</v>
      </c>
      <c r="O6585" s="0" t="str">
        <f aca="false">B6585</f>
        <v>Service à la personne</v>
      </c>
      <c r="P6585" s="0" t="str">
        <f aca="false">C6585</f>
        <v>Résidentiel</v>
      </c>
      <c r="Q6585" s="0" t="str">
        <f aca="false">D6585</f>
        <v>Chaudière condensation gaz</v>
      </c>
      <c r="R6585" s="0" t="str">
        <f aca="false">E6585</f>
        <v>Gaz</v>
      </c>
      <c r="S6585" s="0" t="str">
        <f aca="false">F6585</f>
        <v>0528902404</v>
      </c>
      <c r="T6585" s="0" t="str">
        <f aca="false">G6585</f>
        <v>4</v>
      </c>
      <c r="U6585" s="0" t="n">
        <f aca="false">L6585</f>
        <v>0.952167965281034</v>
      </c>
      <c r="V6585" s="0" t="n">
        <f aca="false">K6585</f>
        <v>91.1833882109893</v>
      </c>
      <c r="W6585" s="0" t="n">
        <f aca="false">J6585</f>
        <v>684</v>
      </c>
    </row>
    <row r="6586" customFormat="false" ht="12.8" hidden="false" customHeight="false" outlineLevel="0" collapsed="false">
      <c r="A6586" s="0" t="s">
        <v>76</v>
      </c>
      <c r="B6586" s="0" t="s">
        <v>1166</v>
      </c>
      <c r="C6586" s="0" t="s">
        <v>1167</v>
      </c>
      <c r="D6586" s="0" t="s">
        <v>32</v>
      </c>
      <c r="E6586" s="0" t="s">
        <v>30</v>
      </c>
      <c r="F6586" s="0" t="s">
        <v>1178</v>
      </c>
      <c r="G6586" s="0" t="s">
        <v>1612</v>
      </c>
      <c r="H6586" s="0" t="n">
        <v>1</v>
      </c>
      <c r="I6586" s="0" t="n">
        <v>12</v>
      </c>
      <c r="J6586" s="0" t="n">
        <v>0</v>
      </c>
      <c r="K6586" s="0" t="n">
        <f aca="false">I6586*SUMIFS(syst_chauffage!$H$3:$H$27,syst_chauffage!$B$3:$B$27,D6586,syst_chauffage!$C$3:$C$27,E6586)</f>
        <v>12</v>
      </c>
      <c r="L6586" s="12" t="n">
        <f aca="false">H6586*SUMIFS(syst_chauffage!$K$3:$K$27,syst_chauffage!$B$3:$B$27,D6586,syst_chauffage!$C$3:$C$27,E6586)</f>
        <v>1</v>
      </c>
      <c r="N6586" s="0" t="str">
        <f aca="false">A6586</f>
        <v>Habitat Communautaire</v>
      </c>
      <c r="O6586" s="0" t="str">
        <f aca="false">B6586</f>
        <v>Service à la personne</v>
      </c>
      <c r="P6586" s="0" t="str">
        <f aca="false">C6586</f>
        <v>Résidentiel</v>
      </c>
      <c r="Q6586" s="0" t="str">
        <f aca="false">D6586</f>
        <v>Electrique direct performant</v>
      </c>
      <c r="R6586" s="0" t="str">
        <f aca="false">E6586</f>
        <v>Electricité</v>
      </c>
      <c r="S6586" s="0" t="str">
        <f aca="false">F6586</f>
        <v>0528902602</v>
      </c>
      <c r="T6586" s="0" t="str">
        <f aca="false">G6586</f>
        <v>4</v>
      </c>
      <c r="U6586" s="0" t="n">
        <f aca="false">L6586</f>
        <v>1</v>
      </c>
      <c r="V6586" s="0" t="n">
        <f aca="false">K6586</f>
        <v>12</v>
      </c>
      <c r="W6586" s="0" t="n">
        <f aca="false">J6586</f>
        <v>0</v>
      </c>
    </row>
    <row r="6587" customFormat="false" ht="12.8" hidden="false" customHeight="false" outlineLevel="0" collapsed="false">
      <c r="A6587" s="0" t="s">
        <v>76</v>
      </c>
      <c r="B6587" s="0" t="s">
        <v>1166</v>
      </c>
      <c r="C6587" s="0" t="s">
        <v>1167</v>
      </c>
      <c r="D6587" s="0" t="s">
        <v>38</v>
      </c>
      <c r="E6587" s="0" t="s">
        <v>30</v>
      </c>
      <c r="F6587" s="0" t="s">
        <v>1179</v>
      </c>
      <c r="G6587" s="0" t="s">
        <v>1612</v>
      </c>
      <c r="H6587" s="0" t="n">
        <v>3.39795627906976</v>
      </c>
      <c r="I6587" s="0" t="n">
        <v>52.9538157468521</v>
      </c>
      <c r="J6587" s="0" t="n">
        <v>900</v>
      </c>
      <c r="K6587" s="0" t="n">
        <f aca="false">I6587*SUMIFS(syst_chauffage!$H$3:$H$27,syst_chauffage!$B$3:$B$27,D6587,syst_chauffage!$C$3:$C$27,E6587)</f>
        <v>53.5253887485066</v>
      </c>
      <c r="L6587" s="12" t="n">
        <f aca="false">H6587*SUMIFS(syst_chauffage!$K$3:$K$27,syst_chauffage!$B$3:$B$27,D6587,syst_chauffage!$C$3:$C$27,E6587)</f>
        <v>3.03986496519792</v>
      </c>
      <c r="N6587" s="0" t="str">
        <f aca="false">A6587</f>
        <v>Habitat Communautaire</v>
      </c>
      <c r="O6587" s="0" t="str">
        <f aca="false">B6587</f>
        <v>Service à la personne</v>
      </c>
      <c r="P6587" s="0" t="str">
        <f aca="false">C6587</f>
        <v>Résidentiel</v>
      </c>
      <c r="Q6587" s="0" t="str">
        <f aca="false">D6587</f>
        <v>PAC performant</v>
      </c>
      <c r="R6587" s="0" t="str">
        <f aca="false">E6587</f>
        <v>Electricité</v>
      </c>
      <c r="S6587" s="0" t="str">
        <f aca="false">F6587</f>
        <v>0528902902</v>
      </c>
      <c r="T6587" s="0" t="str">
        <f aca="false">G6587</f>
        <v>4</v>
      </c>
      <c r="U6587" s="0" t="n">
        <f aca="false">L6587</f>
        <v>3.03986496519792</v>
      </c>
      <c r="V6587" s="0" t="n">
        <f aca="false">K6587</f>
        <v>53.5253887485066</v>
      </c>
      <c r="W6587" s="0" t="n">
        <f aca="false">J6587</f>
        <v>900</v>
      </c>
    </row>
    <row r="6588" customFormat="false" ht="12.8" hidden="false" customHeight="false" outlineLevel="0" collapsed="false">
      <c r="A6588" s="0" t="s">
        <v>77</v>
      </c>
      <c r="B6588" s="0" t="s">
        <v>1180</v>
      </c>
      <c r="C6588" s="0" t="s">
        <v>1180</v>
      </c>
      <c r="D6588" s="0" t="s">
        <v>19</v>
      </c>
      <c r="E6588" s="0" t="s">
        <v>57</v>
      </c>
      <c r="F6588" s="0" t="s">
        <v>1181</v>
      </c>
      <c r="G6588" s="0" t="s">
        <v>1612</v>
      </c>
      <c r="H6588" s="0" t="n">
        <v>0.759298114133152</v>
      </c>
      <c r="I6588" s="0" t="n">
        <v>11.4313984811044</v>
      </c>
      <c r="J6588" s="0" t="n">
        <v>0</v>
      </c>
      <c r="K6588" s="0" t="n">
        <f aca="false">I6588*SUMIFS(syst_chauffage!$H$3:$H$27,syst_chauffage!$B$3:$B$27,D6588,syst_chauffage!$C$3:$C$27,E6588)</f>
        <v>15.9179557327716</v>
      </c>
      <c r="L6588" s="12" t="n">
        <f aca="false">H6588*SUMIFS(syst_chauffage!$K$3:$K$27,syst_chauffage!$B$3:$B$27,D6588,syst_chauffage!$C$3:$C$27,E6588)</f>
        <v>0.759298114133152</v>
      </c>
      <c r="N6588" s="0" t="str">
        <f aca="false">A6588</f>
        <v>Santé Action Sociale</v>
      </c>
      <c r="O6588" s="0" t="str">
        <f aca="false">B6588</f>
        <v>Cabinet médical</v>
      </c>
      <c r="P6588" s="0" t="str">
        <f aca="false">C6588</f>
        <v>Cabinet médical</v>
      </c>
      <c r="Q6588" s="0" t="str">
        <f aca="false">D6588</f>
        <v>Autre système centralisé</v>
      </c>
      <c r="R6588" s="0" t="str">
        <f aca="false">E6588</f>
        <v>Autres</v>
      </c>
      <c r="S6588" s="0" t="str">
        <f aca="false">F6588</f>
        <v>0603010101</v>
      </c>
      <c r="T6588" s="0" t="str">
        <f aca="false">G6588</f>
        <v>4</v>
      </c>
      <c r="U6588" s="0" t="n">
        <f aca="false">L6588</f>
        <v>0.759298114133152</v>
      </c>
      <c r="V6588" s="0" t="n">
        <f aca="false">K6588</f>
        <v>15.9179557327716</v>
      </c>
      <c r="W6588" s="0" t="n">
        <f aca="false">J6588</f>
        <v>0</v>
      </c>
    </row>
    <row r="6589" customFormat="false" ht="12.8" hidden="false" customHeight="false" outlineLevel="0" collapsed="false">
      <c r="A6589" s="0" t="s">
        <v>77</v>
      </c>
      <c r="B6589" s="0" t="s">
        <v>1180</v>
      </c>
      <c r="C6589" s="0" t="s">
        <v>1180</v>
      </c>
      <c r="D6589" s="0" t="s">
        <v>19</v>
      </c>
      <c r="E6589" s="0" t="s">
        <v>58</v>
      </c>
      <c r="F6589" s="0" t="s">
        <v>1182</v>
      </c>
      <c r="G6589" s="0" t="s">
        <v>1612</v>
      </c>
      <c r="H6589" s="0" t="n">
        <v>0.75021093624049</v>
      </c>
      <c r="I6589" s="0" t="n">
        <v>12.5995996868832</v>
      </c>
      <c r="J6589" s="0" t="n">
        <v>1190</v>
      </c>
      <c r="K6589" s="0" t="n">
        <f aca="false">I6589*SUMIFS(syst_chauffage!$H$3:$H$27,syst_chauffage!$B$3:$B$27,D6589,syst_chauffage!$C$3:$C$27,E6589)</f>
        <v>20.7257063408421</v>
      </c>
      <c r="L6589" s="12" t="n">
        <f aca="false">H6589*SUMIFS(syst_chauffage!$K$3:$K$27,syst_chauffage!$B$3:$B$27,D6589,syst_chauffage!$C$3:$C$27,E6589)</f>
        <v>0.75021093624049</v>
      </c>
      <c r="N6589" s="0" t="str">
        <f aca="false">A6589</f>
        <v>Santé Action Sociale</v>
      </c>
      <c r="O6589" s="0" t="str">
        <f aca="false">B6589</f>
        <v>Cabinet médical</v>
      </c>
      <c r="P6589" s="0" t="str">
        <f aca="false">C6589</f>
        <v>Cabinet médical</v>
      </c>
      <c r="Q6589" s="0" t="str">
        <f aca="false">D6589</f>
        <v>Autre système centralisé</v>
      </c>
      <c r="R6589" s="0" t="str">
        <f aca="false">E6589</f>
        <v>Urbain</v>
      </c>
      <c r="S6589" s="0" t="str">
        <f aca="false">F6589</f>
        <v>0603010106</v>
      </c>
      <c r="T6589" s="0" t="str">
        <f aca="false">G6589</f>
        <v>4</v>
      </c>
      <c r="U6589" s="0" t="n">
        <f aca="false">L6589</f>
        <v>0.75021093624049</v>
      </c>
      <c r="V6589" s="0" t="n">
        <f aca="false">K6589</f>
        <v>20.7257063408421</v>
      </c>
      <c r="W6589" s="0" t="n">
        <f aca="false">J6589</f>
        <v>1190</v>
      </c>
    </row>
    <row r="6590" customFormat="false" ht="12.8" hidden="false" customHeight="false" outlineLevel="0" collapsed="false">
      <c r="A6590" s="0" t="s">
        <v>77</v>
      </c>
      <c r="B6590" s="0" t="s">
        <v>1180</v>
      </c>
      <c r="C6590" s="0" t="s">
        <v>1180</v>
      </c>
      <c r="D6590" s="0" t="s">
        <v>22</v>
      </c>
      <c r="E6590" s="0" t="s">
        <v>23</v>
      </c>
      <c r="F6590" s="0" t="s">
        <v>1183</v>
      </c>
      <c r="G6590" s="0" t="s">
        <v>1612</v>
      </c>
      <c r="H6590" s="0" t="n">
        <v>0.631211300391437</v>
      </c>
      <c r="I6590" s="0" t="n">
        <v>6.74372675172192</v>
      </c>
      <c r="J6590" s="0" t="n">
        <v>0</v>
      </c>
      <c r="K6590" s="0" t="n">
        <f aca="false">I6590*SUMIFS(syst_chauffage!$H$3:$H$27,syst_chauffage!$B$3:$B$27,D6590,syst_chauffage!$C$3:$C$27,E6590)</f>
        <v>11.8758545991034</v>
      </c>
      <c r="L6590" s="12" t="n">
        <f aca="false">H6590*SUMIFS(syst_chauffage!$K$3:$K$27,syst_chauffage!$B$3:$B$27,D6590,syst_chauffage!$C$3:$C$27,E6590)</f>
        <v>0.631211300391437</v>
      </c>
      <c r="N6590" s="0" t="str">
        <f aca="false">A6590</f>
        <v>Santé Action Sociale</v>
      </c>
      <c r="O6590" s="0" t="str">
        <f aca="false">B6590</f>
        <v>Cabinet médical</v>
      </c>
      <c r="P6590" s="0" t="str">
        <f aca="false">C6590</f>
        <v>Cabinet médical</v>
      </c>
      <c r="Q6590" s="0" t="str">
        <f aca="false">D6590</f>
        <v>Chaudière fioul</v>
      </c>
      <c r="R6590" s="0" t="str">
        <f aca="false">E6590</f>
        <v>Fioul</v>
      </c>
      <c r="S6590" s="0" t="str">
        <f aca="false">F6590</f>
        <v>0603010303</v>
      </c>
      <c r="T6590" s="0" t="str">
        <f aca="false">G6590</f>
        <v>4</v>
      </c>
      <c r="U6590" s="0" t="n">
        <f aca="false">L6590</f>
        <v>0.631211300391437</v>
      </c>
      <c r="V6590" s="0" t="n">
        <f aca="false">K6590</f>
        <v>11.8758545991034</v>
      </c>
      <c r="W6590" s="0" t="n">
        <f aca="false">J6590</f>
        <v>0</v>
      </c>
    </row>
    <row r="6591" customFormat="false" ht="12.8" hidden="false" customHeight="false" outlineLevel="0" collapsed="false">
      <c r="A6591" s="0" t="s">
        <v>77</v>
      </c>
      <c r="B6591" s="0" t="s">
        <v>1180</v>
      </c>
      <c r="C6591" s="0" t="s">
        <v>1180</v>
      </c>
      <c r="D6591" s="0" t="s">
        <v>13</v>
      </c>
      <c r="E6591" s="0" t="s">
        <v>14</v>
      </c>
      <c r="F6591" s="0" t="s">
        <v>1184</v>
      </c>
      <c r="G6591" s="0" t="s">
        <v>1612</v>
      </c>
      <c r="H6591" s="0" t="n">
        <v>0.937291274480885</v>
      </c>
      <c r="I6591" s="0" t="n">
        <v>5.01875038362034</v>
      </c>
      <c r="J6591" s="0" t="n">
        <v>252</v>
      </c>
      <c r="K6591" s="0" t="n">
        <f aca="false">I6591*SUMIFS(syst_chauffage!$H$3:$H$27,syst_chauffage!$B$3:$B$27,D6591,syst_chauffage!$C$3:$C$27,E6591)</f>
        <v>10.1358268043348</v>
      </c>
      <c r="L6591" s="12" t="n">
        <f aca="false">H6591*SUMIFS(syst_chauffage!$K$3:$K$27,syst_chauffage!$B$3:$B$27,D6591,syst_chauffage!$C$3:$C$27,E6591)</f>
        <v>0.937291274480885</v>
      </c>
      <c r="N6591" s="0" t="str">
        <f aca="false">A6591</f>
        <v>Santé Action Sociale</v>
      </c>
      <c r="O6591" s="0" t="str">
        <f aca="false">B6591</f>
        <v>Cabinet médical</v>
      </c>
      <c r="P6591" s="0" t="str">
        <f aca="false">C6591</f>
        <v>Cabinet médical</v>
      </c>
      <c r="Q6591" s="0" t="str">
        <f aca="false">D6591</f>
        <v>Chaudière gaz</v>
      </c>
      <c r="R6591" s="0" t="str">
        <f aca="false">E6591</f>
        <v>Gaz</v>
      </c>
      <c r="S6591" s="0" t="str">
        <f aca="false">F6591</f>
        <v>0603010404</v>
      </c>
      <c r="T6591" s="0" t="str">
        <f aca="false">G6591</f>
        <v>4</v>
      </c>
      <c r="U6591" s="0" t="n">
        <f aca="false">L6591</f>
        <v>0.937291274480885</v>
      </c>
      <c r="V6591" s="0" t="n">
        <f aca="false">K6591</f>
        <v>10.1358268043348</v>
      </c>
      <c r="W6591" s="0" t="n">
        <f aca="false">J6591</f>
        <v>252</v>
      </c>
    </row>
    <row r="6592" customFormat="false" ht="12.8" hidden="false" customHeight="false" outlineLevel="0" collapsed="false">
      <c r="A6592" s="0" t="s">
        <v>77</v>
      </c>
      <c r="B6592" s="0" t="s">
        <v>1180</v>
      </c>
      <c r="C6592" s="0" t="s">
        <v>1180</v>
      </c>
      <c r="D6592" s="0" t="s">
        <v>29</v>
      </c>
      <c r="E6592" s="0" t="s">
        <v>30</v>
      </c>
      <c r="F6592" s="0" t="s">
        <v>1185</v>
      </c>
      <c r="G6592" s="0" t="s">
        <v>1612</v>
      </c>
      <c r="H6592" s="0" t="n">
        <v>0.92</v>
      </c>
      <c r="I6592" s="0" t="n">
        <v>10.4</v>
      </c>
      <c r="J6592" s="0" t="n">
        <v>0</v>
      </c>
      <c r="K6592" s="0" t="n">
        <f aca="false">I6592*SUMIFS(syst_chauffage!$H$3:$H$27,syst_chauffage!$B$3:$B$27,D6592,syst_chauffage!$C$3:$C$27,E6592)</f>
        <v>3</v>
      </c>
      <c r="L6592" s="12" t="n">
        <f aca="false">H6592*SUMIFS(syst_chauffage!$K$3:$K$27,syst_chauffage!$B$3:$B$27,D6592,syst_chauffage!$C$3:$C$27,E6592)</f>
        <v>0.92</v>
      </c>
      <c r="N6592" s="0" t="str">
        <f aca="false">A6592</f>
        <v>Santé Action Sociale</v>
      </c>
      <c r="O6592" s="0" t="str">
        <f aca="false">B6592</f>
        <v>Cabinet médical</v>
      </c>
      <c r="P6592" s="0" t="str">
        <f aca="false">C6592</f>
        <v>Cabinet médical</v>
      </c>
      <c r="Q6592" s="0" t="str">
        <f aca="false">D6592</f>
        <v>Electrique direct</v>
      </c>
      <c r="R6592" s="0" t="str">
        <f aca="false">E6592</f>
        <v>Electricité</v>
      </c>
      <c r="S6592" s="0" t="str">
        <f aca="false">F6592</f>
        <v>0603010602</v>
      </c>
      <c r="T6592" s="0" t="str">
        <f aca="false">G6592</f>
        <v>4</v>
      </c>
      <c r="U6592" s="0" t="n">
        <f aca="false">L6592</f>
        <v>0.92</v>
      </c>
      <c r="V6592" s="0" t="n">
        <f aca="false">K6592</f>
        <v>3</v>
      </c>
      <c r="W6592" s="0" t="n">
        <f aca="false">J6592</f>
        <v>0</v>
      </c>
    </row>
    <row r="6593" customFormat="false" ht="12.8" hidden="false" customHeight="false" outlineLevel="0" collapsed="false">
      <c r="A6593" s="0" t="s">
        <v>77</v>
      </c>
      <c r="B6593" s="0" t="s">
        <v>1180</v>
      </c>
      <c r="C6593" s="0" t="s">
        <v>1180</v>
      </c>
      <c r="D6593" s="0" t="s">
        <v>36</v>
      </c>
      <c r="E6593" s="0" t="s">
        <v>30</v>
      </c>
      <c r="F6593" s="0" t="s">
        <v>1186</v>
      </c>
      <c r="G6593" s="0" t="s">
        <v>1612</v>
      </c>
      <c r="H6593" s="0" t="n">
        <v>2.94489544186046</v>
      </c>
      <c r="I6593" s="0" t="n">
        <v>28.7044589208096</v>
      </c>
      <c r="J6593" s="0" t="n">
        <v>846</v>
      </c>
      <c r="K6593" s="0" t="n">
        <f aca="false">I6593*SUMIFS(syst_chauffage!$H$3:$H$27,syst_chauffage!$B$3:$B$27,D6593,syst_chauffage!$C$3:$C$27,E6593)</f>
        <v>17.7582460883731</v>
      </c>
      <c r="L6593" s="12" t="n">
        <f aca="false">H6593*SUMIFS(syst_chauffage!$K$3:$K$27,syst_chauffage!$B$3:$B$27,D6593,syst_chauffage!$C$3:$C$27,E6593)</f>
        <v>2.47427325480779</v>
      </c>
      <c r="N6593" s="0" t="str">
        <f aca="false">A6593</f>
        <v>Santé Action Sociale</v>
      </c>
      <c r="O6593" s="0" t="str">
        <f aca="false">B6593</f>
        <v>Cabinet médical</v>
      </c>
      <c r="P6593" s="0" t="str">
        <f aca="false">C6593</f>
        <v>Cabinet médical</v>
      </c>
      <c r="Q6593" s="0" t="str">
        <f aca="false">D6593</f>
        <v>PAC</v>
      </c>
      <c r="R6593" s="0" t="str">
        <f aca="false">E6593</f>
        <v>Electricité</v>
      </c>
      <c r="S6593" s="0" t="str">
        <f aca="false">F6593</f>
        <v>0603010902</v>
      </c>
      <c r="T6593" s="0" t="str">
        <f aca="false">G6593</f>
        <v>4</v>
      </c>
      <c r="U6593" s="0" t="n">
        <f aca="false">L6593</f>
        <v>2.47427325480779</v>
      </c>
      <c r="V6593" s="0" t="n">
        <f aca="false">K6593</f>
        <v>17.7582460883731</v>
      </c>
      <c r="W6593" s="0" t="n">
        <f aca="false">J6593</f>
        <v>846</v>
      </c>
    </row>
    <row r="6594" customFormat="false" ht="12.8" hidden="false" customHeight="false" outlineLevel="0" collapsed="false">
      <c r="A6594" s="0" t="s">
        <v>77</v>
      </c>
      <c r="B6594" s="0" t="s">
        <v>1180</v>
      </c>
      <c r="C6594" s="0" t="s">
        <v>1180</v>
      </c>
      <c r="D6594" s="0" t="s">
        <v>51</v>
      </c>
      <c r="E6594" s="0" t="s">
        <v>57</v>
      </c>
      <c r="F6594" s="0" t="s">
        <v>1187</v>
      </c>
      <c r="G6594" s="0" t="s">
        <v>1612</v>
      </c>
      <c r="H6594" s="0" t="n">
        <v>0.876113208615176</v>
      </c>
      <c r="I6594" s="0" t="n">
        <v>13.6088077156005</v>
      </c>
      <c r="J6594" s="0" t="n">
        <v>0</v>
      </c>
      <c r="K6594" s="0" t="n">
        <f aca="false">I6594*SUMIFS(syst_chauffage!$H$3:$H$27,syst_chauffage!$B$3:$B$27,D6594,syst_chauffage!$C$3:$C$27,E6594)</f>
        <v>28.8350746946181</v>
      </c>
      <c r="L6594" s="12" t="n">
        <f aca="false">H6594*SUMIFS(syst_chauffage!$K$3:$K$27,syst_chauffage!$B$3:$B$27,D6594,syst_chauffage!$C$3:$C$27,E6594)</f>
        <v>0.876113208615176</v>
      </c>
      <c r="N6594" s="0" t="str">
        <f aca="false">A6594</f>
        <v>Santé Action Sociale</v>
      </c>
      <c r="O6594" s="0" t="str">
        <f aca="false">B6594</f>
        <v>Cabinet médical</v>
      </c>
      <c r="P6594" s="0" t="str">
        <f aca="false">C6594</f>
        <v>Cabinet médical</v>
      </c>
      <c r="Q6594" s="0" t="str">
        <f aca="false">D6594</f>
        <v>Autre système centralisé performant</v>
      </c>
      <c r="R6594" s="0" t="str">
        <f aca="false">E6594</f>
        <v>Autres</v>
      </c>
      <c r="S6594" s="0" t="str">
        <f aca="false">F6594</f>
        <v>0603012101</v>
      </c>
      <c r="T6594" s="0" t="str">
        <f aca="false">G6594</f>
        <v>4</v>
      </c>
      <c r="U6594" s="0" t="n">
        <f aca="false">L6594</f>
        <v>0.876113208615176</v>
      </c>
      <c r="V6594" s="0" t="n">
        <f aca="false">K6594</f>
        <v>28.8350746946181</v>
      </c>
      <c r="W6594" s="0" t="n">
        <f aca="false">J6594</f>
        <v>0</v>
      </c>
    </row>
    <row r="6595" customFormat="false" ht="12.8" hidden="false" customHeight="false" outlineLevel="0" collapsed="false">
      <c r="A6595" s="0" t="s">
        <v>77</v>
      </c>
      <c r="B6595" s="0" t="s">
        <v>1180</v>
      </c>
      <c r="C6595" s="0" t="s">
        <v>1180</v>
      </c>
      <c r="D6595" s="0" t="s">
        <v>51</v>
      </c>
      <c r="E6595" s="0" t="s">
        <v>58</v>
      </c>
      <c r="F6595" s="0" t="s">
        <v>1188</v>
      </c>
      <c r="G6595" s="0" t="s">
        <v>1612</v>
      </c>
      <c r="H6595" s="0" t="n">
        <v>0.865628003354412</v>
      </c>
      <c r="I6595" s="0" t="n">
        <v>14.9995234367657</v>
      </c>
      <c r="J6595" s="0" t="n">
        <v>1190</v>
      </c>
      <c r="K6595" s="0" t="n">
        <f aca="false">I6595*SUMIFS(syst_chauffage!$H$3:$H$27,syst_chauffage!$B$3:$B$27,D6595,syst_chauffage!$C$3:$C$27,E6595)</f>
        <v>32.0089756186791</v>
      </c>
      <c r="L6595" s="12" t="n">
        <f aca="false">H6595*SUMIFS(syst_chauffage!$K$3:$K$27,syst_chauffage!$B$3:$B$27,D6595,syst_chauffage!$C$3:$C$27,E6595)</f>
        <v>0.865628003354412</v>
      </c>
      <c r="N6595" s="0" t="str">
        <f aca="false">A6595</f>
        <v>Santé Action Sociale</v>
      </c>
      <c r="O6595" s="0" t="str">
        <f aca="false">B6595</f>
        <v>Cabinet médical</v>
      </c>
      <c r="P6595" s="0" t="str">
        <f aca="false">C6595</f>
        <v>Cabinet médical</v>
      </c>
      <c r="Q6595" s="0" t="str">
        <f aca="false">D6595</f>
        <v>Autre système centralisé performant</v>
      </c>
      <c r="R6595" s="0" t="str">
        <f aca="false">E6595</f>
        <v>Urbain</v>
      </c>
      <c r="S6595" s="0" t="str">
        <f aca="false">F6595</f>
        <v>0603012106</v>
      </c>
      <c r="T6595" s="0" t="str">
        <f aca="false">G6595</f>
        <v>4</v>
      </c>
      <c r="U6595" s="0" t="n">
        <f aca="false">L6595</f>
        <v>0.865628003354412</v>
      </c>
      <c r="V6595" s="0" t="n">
        <f aca="false">K6595</f>
        <v>32.0089756186791</v>
      </c>
      <c r="W6595" s="0" t="n">
        <f aca="false">J6595</f>
        <v>1190</v>
      </c>
    </row>
    <row r="6596" customFormat="false" ht="12.8" hidden="false" customHeight="false" outlineLevel="0" collapsed="false">
      <c r="A6596" s="0" t="s">
        <v>77</v>
      </c>
      <c r="B6596" s="0" t="s">
        <v>1180</v>
      </c>
      <c r="C6596" s="0" t="s">
        <v>1180</v>
      </c>
      <c r="D6596" s="0" t="s">
        <v>27</v>
      </c>
      <c r="E6596" s="0" t="s">
        <v>23</v>
      </c>
      <c r="F6596" s="0" t="s">
        <v>1189</v>
      </c>
      <c r="G6596" s="0" t="s">
        <v>1612</v>
      </c>
      <c r="H6596" s="0" t="n">
        <v>0.764099764471662</v>
      </c>
      <c r="I6596" s="0" t="n">
        <v>8.02824613300228</v>
      </c>
      <c r="J6596" s="0" t="n">
        <v>567</v>
      </c>
      <c r="K6596" s="0" t="n">
        <f aca="false">I6596*SUMIFS(syst_chauffage!$H$3:$H$27,syst_chauffage!$B$3:$B$27,D6596,syst_chauffage!$C$3:$C$27,E6596)</f>
        <v>20.5876596118657</v>
      </c>
      <c r="L6596" s="12" t="n">
        <f aca="false">H6596*SUMIFS(syst_chauffage!$K$3:$K$27,syst_chauffage!$B$3:$B$27,D6596,syst_chauffage!$C$3:$C$27,E6596)</f>
        <v>0.764099764471662</v>
      </c>
      <c r="N6596" s="0" t="str">
        <f aca="false">A6596</f>
        <v>Santé Action Sociale</v>
      </c>
      <c r="O6596" s="0" t="str">
        <f aca="false">B6596</f>
        <v>Cabinet médical</v>
      </c>
      <c r="P6596" s="0" t="str">
        <f aca="false">C6596</f>
        <v>Cabinet médical</v>
      </c>
      <c r="Q6596" s="0" t="str">
        <f aca="false">D6596</f>
        <v>Chaudière condensation fioul</v>
      </c>
      <c r="R6596" s="0" t="str">
        <f aca="false">E6596</f>
        <v>Fioul</v>
      </c>
      <c r="S6596" s="0" t="str">
        <f aca="false">F6596</f>
        <v>0603012303</v>
      </c>
      <c r="T6596" s="0" t="str">
        <f aca="false">G6596</f>
        <v>4</v>
      </c>
      <c r="U6596" s="0" t="n">
        <f aca="false">L6596</f>
        <v>0.764099764471662</v>
      </c>
      <c r="V6596" s="0" t="n">
        <f aca="false">K6596</f>
        <v>20.5876596118657</v>
      </c>
      <c r="W6596" s="0" t="n">
        <f aca="false">J6596</f>
        <v>567</v>
      </c>
    </row>
    <row r="6597" customFormat="false" ht="12.8" hidden="false" customHeight="false" outlineLevel="0" collapsed="false">
      <c r="A6597" s="0" t="s">
        <v>77</v>
      </c>
      <c r="B6597" s="0" t="s">
        <v>1180</v>
      </c>
      <c r="C6597" s="0" t="s">
        <v>1180</v>
      </c>
      <c r="D6597" s="0" t="s">
        <v>18</v>
      </c>
      <c r="E6597" s="0" t="s">
        <v>14</v>
      </c>
      <c r="F6597" s="0" t="s">
        <v>1190</v>
      </c>
      <c r="G6597" s="0" t="s">
        <v>1612</v>
      </c>
      <c r="H6597" s="0" t="n">
        <v>0.989965040057115</v>
      </c>
      <c r="I6597" s="0" t="n">
        <v>5.97470283764326</v>
      </c>
      <c r="J6597" s="0" t="n">
        <v>567</v>
      </c>
      <c r="K6597" s="0" t="n">
        <f aca="false">I6597*SUMIFS(syst_chauffage!$H$3:$H$27,syst_chauffage!$B$3:$B$27,D6597,syst_chauffage!$C$3:$C$27,E6597)</f>
        <v>16.2806405633181</v>
      </c>
      <c r="L6597" s="12" t="n">
        <f aca="false">H6597*SUMIFS(syst_chauffage!$K$3:$K$27,syst_chauffage!$B$3:$B$27,D6597,syst_chauffage!$C$3:$C$27,E6597)</f>
        <v>0.961698459687835</v>
      </c>
      <c r="N6597" s="0" t="str">
        <f aca="false">A6597</f>
        <v>Santé Action Sociale</v>
      </c>
      <c r="O6597" s="0" t="str">
        <f aca="false">B6597</f>
        <v>Cabinet médical</v>
      </c>
      <c r="P6597" s="0" t="str">
        <f aca="false">C6597</f>
        <v>Cabinet médical</v>
      </c>
      <c r="Q6597" s="0" t="str">
        <f aca="false">D6597</f>
        <v>Chaudière condensation gaz</v>
      </c>
      <c r="R6597" s="0" t="str">
        <f aca="false">E6597</f>
        <v>Gaz</v>
      </c>
      <c r="S6597" s="0" t="str">
        <f aca="false">F6597</f>
        <v>0603012404</v>
      </c>
      <c r="T6597" s="0" t="str">
        <f aca="false">G6597</f>
        <v>4</v>
      </c>
      <c r="U6597" s="0" t="n">
        <f aca="false">L6597</f>
        <v>0.961698459687835</v>
      </c>
      <c r="V6597" s="0" t="n">
        <f aca="false">K6597</f>
        <v>16.2806405633181</v>
      </c>
      <c r="W6597" s="0" t="n">
        <f aca="false">J6597</f>
        <v>567</v>
      </c>
    </row>
    <row r="6598" customFormat="false" ht="12.8" hidden="false" customHeight="false" outlineLevel="0" collapsed="false">
      <c r="A6598" s="0" t="s">
        <v>77</v>
      </c>
      <c r="B6598" s="0" t="s">
        <v>1180</v>
      </c>
      <c r="C6598" s="0" t="s">
        <v>1180</v>
      </c>
      <c r="D6598" s="0" t="s">
        <v>32</v>
      </c>
      <c r="E6598" s="0" t="s">
        <v>30</v>
      </c>
      <c r="F6598" s="0" t="s">
        <v>1191</v>
      </c>
      <c r="G6598" s="0" t="s">
        <v>1612</v>
      </c>
      <c r="H6598" s="0" t="n">
        <v>1</v>
      </c>
      <c r="I6598" s="0" t="n">
        <v>12</v>
      </c>
      <c r="J6598" s="0" t="n">
        <v>0</v>
      </c>
      <c r="K6598" s="0" t="n">
        <f aca="false">I6598*SUMIFS(syst_chauffage!$H$3:$H$27,syst_chauffage!$B$3:$B$27,D6598,syst_chauffage!$C$3:$C$27,E6598)</f>
        <v>12</v>
      </c>
      <c r="L6598" s="12" t="n">
        <f aca="false">H6598*SUMIFS(syst_chauffage!$K$3:$K$27,syst_chauffage!$B$3:$B$27,D6598,syst_chauffage!$C$3:$C$27,E6598)</f>
        <v>1</v>
      </c>
      <c r="N6598" s="0" t="str">
        <f aca="false">A6598</f>
        <v>Santé Action Sociale</v>
      </c>
      <c r="O6598" s="0" t="str">
        <f aca="false">B6598</f>
        <v>Cabinet médical</v>
      </c>
      <c r="P6598" s="0" t="str">
        <f aca="false">C6598</f>
        <v>Cabinet médical</v>
      </c>
      <c r="Q6598" s="0" t="str">
        <f aca="false">D6598</f>
        <v>Electrique direct performant</v>
      </c>
      <c r="R6598" s="0" t="str">
        <f aca="false">E6598</f>
        <v>Electricité</v>
      </c>
      <c r="S6598" s="0" t="str">
        <f aca="false">F6598</f>
        <v>0603012602</v>
      </c>
      <c r="T6598" s="0" t="str">
        <f aca="false">G6598</f>
        <v>4</v>
      </c>
      <c r="U6598" s="0" t="n">
        <f aca="false">L6598</f>
        <v>1</v>
      </c>
      <c r="V6598" s="0" t="n">
        <f aca="false">K6598</f>
        <v>12</v>
      </c>
      <c r="W6598" s="0" t="n">
        <f aca="false">J6598</f>
        <v>0</v>
      </c>
    </row>
    <row r="6599" customFormat="false" ht="12.8" hidden="false" customHeight="false" outlineLevel="0" collapsed="false">
      <c r="A6599" s="0" t="s">
        <v>77</v>
      </c>
      <c r="B6599" s="0" t="s">
        <v>1180</v>
      </c>
      <c r="C6599" s="0" t="s">
        <v>1180</v>
      </c>
      <c r="D6599" s="0" t="s">
        <v>38</v>
      </c>
      <c r="E6599" s="0" t="s">
        <v>30</v>
      </c>
      <c r="F6599" s="0" t="s">
        <v>1192</v>
      </c>
      <c r="G6599" s="0" t="s">
        <v>1612</v>
      </c>
      <c r="H6599" s="0" t="n">
        <v>3.39795627906976</v>
      </c>
      <c r="I6599" s="0" t="n">
        <v>34.1719749057257</v>
      </c>
      <c r="J6599" s="0" t="n">
        <v>900</v>
      </c>
      <c r="K6599" s="0" t="n">
        <f aca="false">I6599*SUMIFS(syst_chauffage!$H$3:$H$27,syst_chauffage!$B$3:$B$27,D6599,syst_chauffage!$C$3:$C$27,E6599)</f>
        <v>34.5408204363802</v>
      </c>
      <c r="L6599" s="12" t="n">
        <f aca="false">H6599*SUMIFS(syst_chauffage!$K$3:$K$27,syst_chauffage!$B$3:$B$27,D6599,syst_chauffage!$C$3:$C$27,E6599)</f>
        <v>3.03986496519792</v>
      </c>
      <c r="N6599" s="0" t="str">
        <f aca="false">A6599</f>
        <v>Santé Action Sociale</v>
      </c>
      <c r="O6599" s="0" t="str">
        <f aca="false">B6599</f>
        <v>Cabinet médical</v>
      </c>
      <c r="P6599" s="0" t="str">
        <f aca="false">C6599</f>
        <v>Cabinet médical</v>
      </c>
      <c r="Q6599" s="0" t="str">
        <f aca="false">D6599</f>
        <v>PAC performant</v>
      </c>
      <c r="R6599" s="0" t="str">
        <f aca="false">E6599</f>
        <v>Electricité</v>
      </c>
      <c r="S6599" s="0" t="str">
        <f aca="false">F6599</f>
        <v>0603012902</v>
      </c>
      <c r="T6599" s="0" t="str">
        <f aca="false">G6599</f>
        <v>4</v>
      </c>
      <c r="U6599" s="0" t="n">
        <f aca="false">L6599</f>
        <v>3.03986496519792</v>
      </c>
      <c r="V6599" s="0" t="n">
        <f aca="false">K6599</f>
        <v>34.5408204363802</v>
      </c>
      <c r="W6599" s="0" t="n">
        <f aca="false">J6599</f>
        <v>900</v>
      </c>
    </row>
    <row r="6600" customFormat="false" ht="12.8" hidden="false" customHeight="false" outlineLevel="0" collapsed="false">
      <c r="A6600" s="0" t="s">
        <v>77</v>
      </c>
      <c r="B6600" s="0" t="s">
        <v>1193</v>
      </c>
      <c r="C6600" s="0" t="s">
        <v>1193</v>
      </c>
      <c r="D6600" s="0" t="s">
        <v>19</v>
      </c>
      <c r="E6600" s="0" t="s">
        <v>57</v>
      </c>
      <c r="F6600" s="0" t="s">
        <v>1194</v>
      </c>
      <c r="G6600" s="0" t="s">
        <v>1612</v>
      </c>
      <c r="H6600" s="0" t="n">
        <v>0.752312518289602</v>
      </c>
      <c r="I6600" s="0" t="n">
        <v>16.0994256434825</v>
      </c>
      <c r="J6600" s="0" t="n">
        <v>0</v>
      </c>
      <c r="K6600" s="0" t="n">
        <f aca="false">I6600*SUMIFS(syst_chauffage!$H$3:$H$27,syst_chauffage!$B$3:$B$27,D6600,syst_chauffage!$C$3:$C$27,E6600)</f>
        <v>22.4180746686073</v>
      </c>
      <c r="L6600" s="12" t="n">
        <f aca="false">H6600*SUMIFS(syst_chauffage!$K$3:$K$27,syst_chauffage!$B$3:$B$27,D6600,syst_chauffage!$C$3:$C$27,E6600)</f>
        <v>0.752312518289602</v>
      </c>
      <c r="N6600" s="0" t="str">
        <f aca="false">A6600</f>
        <v>Santé Action Sociale</v>
      </c>
      <c r="O6600" s="0" t="str">
        <f aca="false">B6600</f>
        <v>Centre accueil</v>
      </c>
      <c r="P6600" s="0" t="str">
        <f aca="false">C6600</f>
        <v>Centre accueil</v>
      </c>
      <c r="Q6600" s="0" t="str">
        <f aca="false">D6600</f>
        <v>Autre système centralisé</v>
      </c>
      <c r="R6600" s="0" t="str">
        <f aca="false">E6600</f>
        <v>Autres</v>
      </c>
      <c r="S6600" s="0" t="str">
        <f aca="false">F6600</f>
        <v>0605070101</v>
      </c>
      <c r="T6600" s="0" t="str">
        <f aca="false">G6600</f>
        <v>4</v>
      </c>
      <c r="U6600" s="0" t="n">
        <f aca="false">L6600</f>
        <v>0.752312518289602</v>
      </c>
      <c r="V6600" s="0" t="n">
        <f aca="false">K6600</f>
        <v>22.4180746686073</v>
      </c>
      <c r="W6600" s="0" t="n">
        <f aca="false">J6600</f>
        <v>0</v>
      </c>
    </row>
    <row r="6601" customFormat="false" ht="12.8" hidden="false" customHeight="false" outlineLevel="0" collapsed="false">
      <c r="A6601" s="0" t="s">
        <v>77</v>
      </c>
      <c r="B6601" s="0" t="s">
        <v>1193</v>
      </c>
      <c r="C6601" s="0" t="s">
        <v>1193</v>
      </c>
      <c r="D6601" s="0" t="s">
        <v>19</v>
      </c>
      <c r="E6601" s="0" t="s">
        <v>58</v>
      </c>
      <c r="F6601" s="0" t="s">
        <v>1195</v>
      </c>
      <c r="G6601" s="0" t="s">
        <v>1612</v>
      </c>
      <c r="H6601" s="0" t="n">
        <v>0.742548180229624</v>
      </c>
      <c r="I6601" s="0" t="n">
        <v>16.9565560493061</v>
      </c>
      <c r="J6601" s="0" t="n">
        <v>1190</v>
      </c>
      <c r="K6601" s="0" t="n">
        <f aca="false">I6601*SUMIFS(syst_chauffage!$H$3:$H$27,syst_chauffage!$B$3:$B$27,D6601,syst_chauffage!$C$3:$C$27,E6601)</f>
        <v>27.8926799234591</v>
      </c>
      <c r="L6601" s="12" t="n">
        <f aca="false">H6601*SUMIFS(syst_chauffage!$K$3:$K$27,syst_chauffage!$B$3:$B$27,D6601,syst_chauffage!$C$3:$C$27,E6601)</f>
        <v>0.742548180229624</v>
      </c>
      <c r="N6601" s="0" t="str">
        <f aca="false">A6601</f>
        <v>Santé Action Sociale</v>
      </c>
      <c r="O6601" s="0" t="str">
        <f aca="false">B6601</f>
        <v>Centre accueil</v>
      </c>
      <c r="P6601" s="0" t="str">
        <f aca="false">C6601</f>
        <v>Centre accueil</v>
      </c>
      <c r="Q6601" s="0" t="str">
        <f aca="false">D6601</f>
        <v>Autre système centralisé</v>
      </c>
      <c r="R6601" s="0" t="str">
        <f aca="false">E6601</f>
        <v>Urbain</v>
      </c>
      <c r="S6601" s="0" t="str">
        <f aca="false">F6601</f>
        <v>0605070106</v>
      </c>
      <c r="T6601" s="0" t="str">
        <f aca="false">G6601</f>
        <v>4</v>
      </c>
      <c r="U6601" s="0" t="n">
        <f aca="false">L6601</f>
        <v>0.742548180229624</v>
      </c>
      <c r="V6601" s="0" t="n">
        <f aca="false">K6601</f>
        <v>27.8926799234591</v>
      </c>
      <c r="W6601" s="0" t="n">
        <f aca="false">J6601</f>
        <v>1190</v>
      </c>
    </row>
    <row r="6602" customFormat="false" ht="12.8" hidden="false" customHeight="false" outlineLevel="0" collapsed="false">
      <c r="A6602" s="0" t="s">
        <v>77</v>
      </c>
      <c r="B6602" s="0" t="s">
        <v>1193</v>
      </c>
      <c r="C6602" s="0" t="s">
        <v>1193</v>
      </c>
      <c r="D6602" s="0" t="s">
        <v>22</v>
      </c>
      <c r="E6602" s="0" t="s">
        <v>23</v>
      </c>
      <c r="F6602" s="0" t="s">
        <v>1196</v>
      </c>
      <c r="G6602" s="0" t="s">
        <v>1612</v>
      </c>
      <c r="H6602" s="0" t="n">
        <v>0.627438531948871</v>
      </c>
      <c r="I6602" s="0" t="n">
        <v>10.0306889400166</v>
      </c>
      <c r="J6602" s="0" t="n">
        <v>0</v>
      </c>
      <c r="K6602" s="0" t="n">
        <f aca="false">I6602*SUMIFS(syst_chauffage!$H$3:$H$27,syst_chauffage!$B$3:$B$27,D6602,syst_chauffage!$C$3:$C$27,E6602)</f>
        <v>17.6642689963758</v>
      </c>
      <c r="L6602" s="12" t="n">
        <f aca="false">H6602*SUMIFS(syst_chauffage!$K$3:$K$27,syst_chauffage!$B$3:$B$27,D6602,syst_chauffage!$C$3:$C$27,E6602)</f>
        <v>0.627438531948871</v>
      </c>
      <c r="N6602" s="0" t="str">
        <f aca="false">A6602</f>
        <v>Santé Action Sociale</v>
      </c>
      <c r="O6602" s="0" t="str">
        <f aca="false">B6602</f>
        <v>Centre accueil</v>
      </c>
      <c r="P6602" s="0" t="str">
        <f aca="false">C6602</f>
        <v>Centre accueil</v>
      </c>
      <c r="Q6602" s="0" t="str">
        <f aca="false">D6602</f>
        <v>Chaudière fioul</v>
      </c>
      <c r="R6602" s="0" t="str">
        <f aca="false">E6602</f>
        <v>Fioul</v>
      </c>
      <c r="S6602" s="0" t="str">
        <f aca="false">F6602</f>
        <v>0605070303</v>
      </c>
      <c r="T6602" s="0" t="str">
        <f aca="false">G6602</f>
        <v>4</v>
      </c>
      <c r="U6602" s="0" t="n">
        <f aca="false">L6602</f>
        <v>0.627438531948871</v>
      </c>
      <c r="V6602" s="0" t="n">
        <f aca="false">K6602</f>
        <v>17.6642689963758</v>
      </c>
      <c r="W6602" s="0" t="n">
        <f aca="false">J6602</f>
        <v>0</v>
      </c>
    </row>
    <row r="6603" customFormat="false" ht="12.8" hidden="false" customHeight="false" outlineLevel="0" collapsed="false">
      <c r="A6603" s="0" t="s">
        <v>77</v>
      </c>
      <c r="B6603" s="0" t="s">
        <v>1193</v>
      </c>
      <c r="C6603" s="0" t="s">
        <v>1193</v>
      </c>
      <c r="D6603" s="0" t="s">
        <v>13</v>
      </c>
      <c r="E6603" s="0" t="s">
        <v>14</v>
      </c>
      <c r="F6603" s="0" t="s">
        <v>1197</v>
      </c>
      <c r="G6603" s="0" t="s">
        <v>1612</v>
      </c>
      <c r="H6603" s="0" t="n">
        <v>0.933449041232538</v>
      </c>
      <c r="I6603" s="0" t="n">
        <v>7.1186581449152</v>
      </c>
      <c r="J6603" s="0" t="n">
        <v>297</v>
      </c>
      <c r="K6603" s="0" t="n">
        <f aca="false">I6603*SUMIFS(syst_chauffage!$H$3:$H$27,syst_chauffage!$B$3:$B$27,D6603,syst_chauffage!$C$3:$C$27,E6603)</f>
        <v>14.3767831673029</v>
      </c>
      <c r="L6603" s="12" t="n">
        <f aca="false">H6603*SUMIFS(syst_chauffage!$K$3:$K$27,syst_chauffage!$B$3:$B$27,D6603,syst_chauffage!$C$3:$C$27,E6603)</f>
        <v>0.933449041232538</v>
      </c>
      <c r="N6603" s="0" t="str">
        <f aca="false">A6603</f>
        <v>Santé Action Sociale</v>
      </c>
      <c r="O6603" s="0" t="str">
        <f aca="false">B6603</f>
        <v>Centre accueil</v>
      </c>
      <c r="P6603" s="0" t="str">
        <f aca="false">C6603</f>
        <v>Centre accueil</v>
      </c>
      <c r="Q6603" s="0" t="str">
        <f aca="false">D6603</f>
        <v>Chaudière gaz</v>
      </c>
      <c r="R6603" s="0" t="str">
        <f aca="false">E6603</f>
        <v>Gaz</v>
      </c>
      <c r="S6603" s="0" t="str">
        <f aca="false">F6603</f>
        <v>0605070404</v>
      </c>
      <c r="T6603" s="0" t="str">
        <f aca="false">G6603</f>
        <v>4</v>
      </c>
      <c r="U6603" s="0" t="n">
        <f aca="false">L6603</f>
        <v>0.933449041232538</v>
      </c>
      <c r="V6603" s="0" t="n">
        <f aca="false">K6603</f>
        <v>14.3767831673029</v>
      </c>
      <c r="W6603" s="0" t="n">
        <f aca="false">J6603</f>
        <v>297</v>
      </c>
    </row>
    <row r="6604" customFormat="false" ht="12.8" hidden="false" customHeight="false" outlineLevel="0" collapsed="false">
      <c r="A6604" s="0" t="s">
        <v>77</v>
      </c>
      <c r="B6604" s="0" t="s">
        <v>1193</v>
      </c>
      <c r="C6604" s="0" t="s">
        <v>1193</v>
      </c>
      <c r="D6604" s="0" t="s">
        <v>29</v>
      </c>
      <c r="E6604" s="0" t="s">
        <v>30</v>
      </c>
      <c r="F6604" s="0" t="s">
        <v>1198</v>
      </c>
      <c r="G6604" s="0" t="s">
        <v>1612</v>
      </c>
      <c r="H6604" s="0" t="n">
        <v>0.92</v>
      </c>
      <c r="I6604" s="0" t="n">
        <v>10.4</v>
      </c>
      <c r="J6604" s="0" t="n">
        <v>0</v>
      </c>
      <c r="K6604" s="0" t="n">
        <f aca="false">I6604*SUMIFS(syst_chauffage!$H$3:$H$27,syst_chauffage!$B$3:$B$27,D6604,syst_chauffage!$C$3:$C$27,E6604)</f>
        <v>3</v>
      </c>
      <c r="L6604" s="12" t="n">
        <f aca="false">H6604*SUMIFS(syst_chauffage!$K$3:$K$27,syst_chauffage!$B$3:$B$27,D6604,syst_chauffage!$C$3:$C$27,E6604)</f>
        <v>0.92</v>
      </c>
      <c r="N6604" s="0" t="str">
        <f aca="false">A6604</f>
        <v>Santé Action Sociale</v>
      </c>
      <c r="O6604" s="0" t="str">
        <f aca="false">B6604</f>
        <v>Centre accueil</v>
      </c>
      <c r="P6604" s="0" t="str">
        <f aca="false">C6604</f>
        <v>Centre accueil</v>
      </c>
      <c r="Q6604" s="0" t="str">
        <f aca="false">D6604</f>
        <v>Electrique direct</v>
      </c>
      <c r="R6604" s="0" t="str">
        <f aca="false">E6604</f>
        <v>Electricité</v>
      </c>
      <c r="S6604" s="0" t="str">
        <f aca="false">F6604</f>
        <v>0605070602</v>
      </c>
      <c r="T6604" s="0" t="str">
        <f aca="false">G6604</f>
        <v>4</v>
      </c>
      <c r="U6604" s="0" t="n">
        <f aca="false">L6604</f>
        <v>0.92</v>
      </c>
      <c r="V6604" s="0" t="n">
        <f aca="false">K6604</f>
        <v>3</v>
      </c>
      <c r="W6604" s="0" t="n">
        <f aca="false">J6604</f>
        <v>0</v>
      </c>
    </row>
    <row r="6605" customFormat="false" ht="12.8" hidden="false" customHeight="false" outlineLevel="0" collapsed="false">
      <c r="A6605" s="0" t="s">
        <v>77</v>
      </c>
      <c r="B6605" s="0" t="s">
        <v>1193</v>
      </c>
      <c r="C6605" s="0" t="s">
        <v>1193</v>
      </c>
      <c r="D6605" s="0" t="s">
        <v>36</v>
      </c>
      <c r="E6605" s="0" t="s">
        <v>30</v>
      </c>
      <c r="F6605" s="0" t="s">
        <v>1199</v>
      </c>
      <c r="G6605" s="0" t="s">
        <v>1612</v>
      </c>
      <c r="H6605" s="0" t="n">
        <v>2.94489544186046</v>
      </c>
      <c r="I6605" s="0" t="n">
        <v>43.8354488617128</v>
      </c>
      <c r="J6605" s="0" t="n">
        <v>846</v>
      </c>
      <c r="K6605" s="0" t="n">
        <f aca="false">I6605*SUMIFS(syst_chauffage!$H$3:$H$27,syst_chauffage!$B$3:$B$27,D6605,syst_chauffage!$C$3:$C$27,E6605)</f>
        <v>27.1191556137034</v>
      </c>
      <c r="L6605" s="12" t="n">
        <f aca="false">H6605*SUMIFS(syst_chauffage!$K$3:$K$27,syst_chauffage!$B$3:$B$27,D6605,syst_chauffage!$C$3:$C$27,E6605)</f>
        <v>2.47427325480779</v>
      </c>
      <c r="N6605" s="0" t="str">
        <f aca="false">A6605</f>
        <v>Santé Action Sociale</v>
      </c>
      <c r="O6605" s="0" t="str">
        <f aca="false">B6605</f>
        <v>Centre accueil</v>
      </c>
      <c r="P6605" s="0" t="str">
        <f aca="false">C6605</f>
        <v>Centre accueil</v>
      </c>
      <c r="Q6605" s="0" t="str">
        <f aca="false">D6605</f>
        <v>PAC</v>
      </c>
      <c r="R6605" s="0" t="str">
        <f aca="false">E6605</f>
        <v>Electricité</v>
      </c>
      <c r="S6605" s="0" t="str">
        <f aca="false">F6605</f>
        <v>0605070902</v>
      </c>
      <c r="T6605" s="0" t="str">
        <f aca="false">G6605</f>
        <v>4</v>
      </c>
      <c r="U6605" s="0" t="n">
        <f aca="false">L6605</f>
        <v>2.47427325480779</v>
      </c>
      <c r="V6605" s="0" t="n">
        <f aca="false">K6605</f>
        <v>27.1191556137034</v>
      </c>
      <c r="W6605" s="0" t="n">
        <f aca="false">J6605</f>
        <v>846</v>
      </c>
    </row>
    <row r="6606" customFormat="false" ht="12.8" hidden="false" customHeight="false" outlineLevel="0" collapsed="false">
      <c r="A6606" s="0" t="s">
        <v>77</v>
      </c>
      <c r="B6606" s="0" t="s">
        <v>1193</v>
      </c>
      <c r="C6606" s="0" t="s">
        <v>1193</v>
      </c>
      <c r="D6606" s="0" t="s">
        <v>51</v>
      </c>
      <c r="E6606" s="0" t="s">
        <v>57</v>
      </c>
      <c r="F6606" s="0" t="s">
        <v>1200</v>
      </c>
      <c r="G6606" s="0" t="s">
        <v>1612</v>
      </c>
      <c r="H6606" s="0" t="n">
        <v>0.868052905718771</v>
      </c>
      <c r="I6606" s="0" t="n">
        <v>19.1659829089077</v>
      </c>
      <c r="J6606" s="0" t="n">
        <v>0</v>
      </c>
      <c r="K6606" s="0" t="n">
        <f aca="false">I6606*SUMIFS(syst_chauffage!$H$3:$H$27,syst_chauffage!$B$3:$B$27,D6606,syst_chauffage!$C$3:$C$27,E6606)</f>
        <v>40.6099167776904</v>
      </c>
      <c r="L6606" s="12" t="n">
        <f aca="false">H6606*SUMIFS(syst_chauffage!$K$3:$K$27,syst_chauffage!$B$3:$B$27,D6606,syst_chauffage!$C$3:$C$27,E6606)</f>
        <v>0.868052905718771</v>
      </c>
      <c r="N6606" s="0" t="str">
        <f aca="false">A6606</f>
        <v>Santé Action Sociale</v>
      </c>
      <c r="O6606" s="0" t="str">
        <f aca="false">B6606</f>
        <v>Centre accueil</v>
      </c>
      <c r="P6606" s="0" t="str">
        <f aca="false">C6606</f>
        <v>Centre accueil</v>
      </c>
      <c r="Q6606" s="0" t="str">
        <f aca="false">D6606</f>
        <v>Autre système centralisé performant</v>
      </c>
      <c r="R6606" s="0" t="str">
        <f aca="false">E6606</f>
        <v>Autres</v>
      </c>
      <c r="S6606" s="0" t="str">
        <f aca="false">F6606</f>
        <v>0605072101</v>
      </c>
      <c r="T6606" s="0" t="str">
        <f aca="false">G6606</f>
        <v>4</v>
      </c>
      <c r="U6606" s="0" t="n">
        <f aca="false">L6606</f>
        <v>0.868052905718771</v>
      </c>
      <c r="V6606" s="0" t="n">
        <f aca="false">K6606</f>
        <v>40.6099167776904</v>
      </c>
      <c r="W6606" s="0" t="n">
        <f aca="false">J6606</f>
        <v>0</v>
      </c>
    </row>
    <row r="6607" customFormat="false" ht="12.8" hidden="false" customHeight="false" outlineLevel="0" collapsed="false">
      <c r="A6607" s="0" t="s">
        <v>77</v>
      </c>
      <c r="B6607" s="0" t="s">
        <v>1193</v>
      </c>
      <c r="C6607" s="0" t="s">
        <v>1193</v>
      </c>
      <c r="D6607" s="0" t="s">
        <v>51</v>
      </c>
      <c r="E6607" s="0" t="s">
        <v>58</v>
      </c>
      <c r="F6607" s="0" t="s">
        <v>1201</v>
      </c>
      <c r="G6607" s="0" t="s">
        <v>1612</v>
      </c>
      <c r="H6607" s="0" t="n">
        <v>0.856786361803412</v>
      </c>
      <c r="I6607" s="0" t="n">
        <v>20.186376249174</v>
      </c>
      <c r="J6607" s="0" t="n">
        <v>1190</v>
      </c>
      <c r="K6607" s="0" t="n">
        <f aca="false">I6607*SUMIFS(syst_chauffage!$H$3:$H$27,syst_chauffage!$B$3:$B$27,D6607,syst_chauffage!$C$3:$C$27,E6607)</f>
        <v>43.0777169630276</v>
      </c>
      <c r="L6607" s="12" t="n">
        <f aca="false">H6607*SUMIFS(syst_chauffage!$K$3:$K$27,syst_chauffage!$B$3:$B$27,D6607,syst_chauffage!$C$3:$C$27,E6607)</f>
        <v>0.856786361803412</v>
      </c>
      <c r="N6607" s="0" t="str">
        <f aca="false">A6607</f>
        <v>Santé Action Sociale</v>
      </c>
      <c r="O6607" s="0" t="str">
        <f aca="false">B6607</f>
        <v>Centre accueil</v>
      </c>
      <c r="P6607" s="0" t="str">
        <f aca="false">C6607</f>
        <v>Centre accueil</v>
      </c>
      <c r="Q6607" s="0" t="str">
        <f aca="false">D6607</f>
        <v>Autre système centralisé performant</v>
      </c>
      <c r="R6607" s="0" t="str">
        <f aca="false">E6607</f>
        <v>Urbain</v>
      </c>
      <c r="S6607" s="0" t="str">
        <f aca="false">F6607</f>
        <v>0605072106</v>
      </c>
      <c r="T6607" s="0" t="str">
        <f aca="false">G6607</f>
        <v>4</v>
      </c>
      <c r="U6607" s="0" t="n">
        <f aca="false">L6607</f>
        <v>0.856786361803412</v>
      </c>
      <c r="V6607" s="0" t="n">
        <f aca="false">K6607</f>
        <v>43.0777169630276</v>
      </c>
      <c r="W6607" s="0" t="n">
        <f aca="false">J6607</f>
        <v>1190</v>
      </c>
    </row>
    <row r="6608" customFormat="false" ht="12.8" hidden="false" customHeight="false" outlineLevel="0" collapsed="false">
      <c r="A6608" s="0" t="s">
        <v>77</v>
      </c>
      <c r="B6608" s="0" t="s">
        <v>1193</v>
      </c>
      <c r="C6608" s="0" t="s">
        <v>1193</v>
      </c>
      <c r="D6608" s="0" t="s">
        <v>27</v>
      </c>
      <c r="E6608" s="0" t="s">
        <v>23</v>
      </c>
      <c r="F6608" s="0" t="s">
        <v>1202</v>
      </c>
      <c r="G6608" s="0" t="s">
        <v>1612</v>
      </c>
      <c r="H6608" s="0" t="n">
        <v>0.761213749029122</v>
      </c>
      <c r="I6608" s="0" t="n">
        <v>11.9412963571626</v>
      </c>
      <c r="J6608" s="0" t="n">
        <v>684</v>
      </c>
      <c r="K6608" s="0" t="n">
        <f aca="false">I6608*SUMIFS(syst_chauffage!$H$3:$H$27,syst_chauffage!$B$3:$B$27,D6608,syst_chauffage!$C$3:$C$27,E6608)</f>
        <v>30.622297903283</v>
      </c>
      <c r="L6608" s="12" t="n">
        <f aca="false">H6608*SUMIFS(syst_chauffage!$K$3:$K$27,syst_chauffage!$B$3:$B$27,D6608,syst_chauffage!$C$3:$C$27,E6608)</f>
        <v>0.761213749029122</v>
      </c>
      <c r="N6608" s="0" t="str">
        <f aca="false">A6608</f>
        <v>Santé Action Sociale</v>
      </c>
      <c r="O6608" s="0" t="str">
        <f aca="false">B6608</f>
        <v>Centre accueil</v>
      </c>
      <c r="P6608" s="0" t="str">
        <f aca="false">C6608</f>
        <v>Centre accueil</v>
      </c>
      <c r="Q6608" s="0" t="str">
        <f aca="false">D6608</f>
        <v>Chaudière condensation fioul</v>
      </c>
      <c r="R6608" s="0" t="str">
        <f aca="false">E6608</f>
        <v>Fioul</v>
      </c>
      <c r="S6608" s="0" t="str">
        <f aca="false">F6608</f>
        <v>0605072303</v>
      </c>
      <c r="T6608" s="0" t="str">
        <f aca="false">G6608</f>
        <v>4</v>
      </c>
      <c r="U6608" s="0" t="n">
        <f aca="false">L6608</f>
        <v>0.761213749029122</v>
      </c>
      <c r="V6608" s="0" t="n">
        <f aca="false">K6608</f>
        <v>30.622297903283</v>
      </c>
      <c r="W6608" s="0" t="n">
        <f aca="false">J6608</f>
        <v>684</v>
      </c>
    </row>
    <row r="6609" customFormat="false" ht="12.8" hidden="false" customHeight="false" outlineLevel="0" collapsed="false">
      <c r="A6609" s="0" t="s">
        <v>77</v>
      </c>
      <c r="B6609" s="0" t="s">
        <v>1193</v>
      </c>
      <c r="C6609" s="0" t="s">
        <v>1193</v>
      </c>
      <c r="D6609" s="0" t="s">
        <v>18</v>
      </c>
      <c r="E6609" s="0" t="s">
        <v>14</v>
      </c>
      <c r="F6609" s="0" t="s">
        <v>1203</v>
      </c>
      <c r="G6609" s="0" t="s">
        <v>1612</v>
      </c>
      <c r="H6609" s="0" t="n">
        <v>0.987107085656158</v>
      </c>
      <c r="I6609" s="0" t="n">
        <v>8.47459302966096</v>
      </c>
      <c r="J6609" s="0" t="n">
        <v>684</v>
      </c>
      <c r="K6609" s="0" t="n">
        <f aca="false">I6609*SUMIFS(syst_chauffage!$H$3:$H$27,syst_chauffage!$B$3:$B$27,D6609,syst_chauffage!$C$3:$C$27,E6609)</f>
        <v>23.092663649651</v>
      </c>
      <c r="L6609" s="12" t="n">
        <f aca="false">H6609*SUMIFS(syst_chauffage!$K$3:$K$27,syst_chauffage!$B$3:$B$27,D6609,syst_chauffage!$C$3:$C$27,E6609)</f>
        <v>0.958922108772352</v>
      </c>
      <c r="N6609" s="0" t="str">
        <f aca="false">A6609</f>
        <v>Santé Action Sociale</v>
      </c>
      <c r="O6609" s="0" t="str">
        <f aca="false">B6609</f>
        <v>Centre accueil</v>
      </c>
      <c r="P6609" s="0" t="str">
        <f aca="false">C6609</f>
        <v>Centre accueil</v>
      </c>
      <c r="Q6609" s="0" t="str">
        <f aca="false">D6609</f>
        <v>Chaudière condensation gaz</v>
      </c>
      <c r="R6609" s="0" t="str">
        <f aca="false">E6609</f>
        <v>Gaz</v>
      </c>
      <c r="S6609" s="0" t="str">
        <f aca="false">F6609</f>
        <v>0605072404</v>
      </c>
      <c r="T6609" s="0" t="str">
        <f aca="false">G6609</f>
        <v>4</v>
      </c>
      <c r="U6609" s="0" t="n">
        <f aca="false">L6609</f>
        <v>0.958922108772352</v>
      </c>
      <c r="V6609" s="0" t="n">
        <f aca="false">K6609</f>
        <v>23.092663649651</v>
      </c>
      <c r="W6609" s="0" t="n">
        <f aca="false">J6609</f>
        <v>684</v>
      </c>
    </row>
    <row r="6610" customFormat="false" ht="12.8" hidden="false" customHeight="false" outlineLevel="0" collapsed="false">
      <c r="A6610" s="0" t="s">
        <v>77</v>
      </c>
      <c r="B6610" s="0" t="s">
        <v>1193</v>
      </c>
      <c r="C6610" s="0" t="s">
        <v>1193</v>
      </c>
      <c r="D6610" s="0" t="s">
        <v>32</v>
      </c>
      <c r="E6610" s="0" t="s">
        <v>30</v>
      </c>
      <c r="F6610" s="0" t="s">
        <v>1204</v>
      </c>
      <c r="G6610" s="0" t="s">
        <v>1612</v>
      </c>
      <c r="H6610" s="0" t="n">
        <v>1</v>
      </c>
      <c r="I6610" s="0" t="n">
        <v>12</v>
      </c>
      <c r="J6610" s="0" t="n">
        <v>0</v>
      </c>
      <c r="K6610" s="0" t="n">
        <f aca="false">I6610*SUMIFS(syst_chauffage!$H$3:$H$27,syst_chauffage!$B$3:$B$27,D6610,syst_chauffage!$C$3:$C$27,E6610)</f>
        <v>12</v>
      </c>
      <c r="L6610" s="12" t="n">
        <f aca="false">H6610*SUMIFS(syst_chauffage!$K$3:$K$27,syst_chauffage!$B$3:$B$27,D6610,syst_chauffage!$C$3:$C$27,E6610)</f>
        <v>1</v>
      </c>
      <c r="N6610" s="0" t="str">
        <f aca="false">A6610</f>
        <v>Santé Action Sociale</v>
      </c>
      <c r="O6610" s="0" t="str">
        <f aca="false">B6610</f>
        <v>Centre accueil</v>
      </c>
      <c r="P6610" s="0" t="str">
        <f aca="false">C6610</f>
        <v>Centre accueil</v>
      </c>
      <c r="Q6610" s="0" t="str">
        <f aca="false">D6610</f>
        <v>Electrique direct performant</v>
      </c>
      <c r="R6610" s="0" t="str">
        <f aca="false">E6610</f>
        <v>Electricité</v>
      </c>
      <c r="S6610" s="0" t="str">
        <f aca="false">F6610</f>
        <v>0605072602</v>
      </c>
      <c r="T6610" s="0" t="str">
        <f aca="false">G6610</f>
        <v>4</v>
      </c>
      <c r="U6610" s="0" t="n">
        <f aca="false">L6610</f>
        <v>1</v>
      </c>
      <c r="V6610" s="0" t="n">
        <f aca="false">K6610</f>
        <v>12</v>
      </c>
      <c r="W6610" s="0" t="n">
        <f aca="false">J6610</f>
        <v>0</v>
      </c>
    </row>
    <row r="6611" customFormat="false" ht="12.8" hidden="false" customHeight="false" outlineLevel="0" collapsed="false">
      <c r="A6611" s="0" t="s">
        <v>77</v>
      </c>
      <c r="B6611" s="0" t="s">
        <v>1193</v>
      </c>
      <c r="C6611" s="0" t="s">
        <v>1193</v>
      </c>
      <c r="D6611" s="0" t="s">
        <v>38</v>
      </c>
      <c r="E6611" s="0" t="s">
        <v>30</v>
      </c>
      <c r="F6611" s="0" t="s">
        <v>1205</v>
      </c>
      <c r="G6611" s="0" t="s">
        <v>1612</v>
      </c>
      <c r="H6611" s="0" t="n">
        <v>3.39795627906976</v>
      </c>
      <c r="I6611" s="0" t="n">
        <v>52.1850581687057</v>
      </c>
      <c r="J6611" s="0" t="n">
        <v>900</v>
      </c>
      <c r="K6611" s="0" t="n">
        <f aca="false">I6611*SUMIFS(syst_chauffage!$H$3:$H$27,syst_chauffage!$B$3:$B$27,D6611,syst_chauffage!$C$3:$C$27,E6611)</f>
        <v>52.7483333532852</v>
      </c>
      <c r="L6611" s="12" t="n">
        <f aca="false">H6611*SUMIFS(syst_chauffage!$K$3:$K$27,syst_chauffage!$B$3:$B$27,D6611,syst_chauffage!$C$3:$C$27,E6611)</f>
        <v>3.03986496519792</v>
      </c>
      <c r="N6611" s="0" t="str">
        <f aca="false">A6611</f>
        <v>Santé Action Sociale</v>
      </c>
      <c r="O6611" s="0" t="str">
        <f aca="false">B6611</f>
        <v>Centre accueil</v>
      </c>
      <c r="P6611" s="0" t="str">
        <f aca="false">C6611</f>
        <v>Centre accueil</v>
      </c>
      <c r="Q6611" s="0" t="str">
        <f aca="false">D6611</f>
        <v>PAC performant</v>
      </c>
      <c r="R6611" s="0" t="str">
        <f aca="false">E6611</f>
        <v>Electricité</v>
      </c>
      <c r="S6611" s="0" t="str">
        <f aca="false">F6611</f>
        <v>0605072902</v>
      </c>
      <c r="T6611" s="0" t="str">
        <f aca="false">G6611</f>
        <v>4</v>
      </c>
      <c r="U6611" s="0" t="n">
        <f aca="false">L6611</f>
        <v>3.03986496519792</v>
      </c>
      <c r="V6611" s="0" t="n">
        <f aca="false">K6611</f>
        <v>52.7483333532852</v>
      </c>
      <c r="W6611" s="0" t="n">
        <f aca="false">J6611</f>
        <v>900</v>
      </c>
    </row>
    <row r="6612" customFormat="false" ht="12.8" hidden="false" customHeight="false" outlineLevel="0" collapsed="false">
      <c r="A6612" s="0" t="s">
        <v>77</v>
      </c>
      <c r="B6612" s="0" t="s">
        <v>1206</v>
      </c>
      <c r="C6612" s="0" t="s">
        <v>1206</v>
      </c>
      <c r="D6612" s="0" t="s">
        <v>19</v>
      </c>
      <c r="E6612" s="0" t="s">
        <v>57</v>
      </c>
      <c r="F6612" s="0" t="s">
        <v>1207</v>
      </c>
      <c r="G6612" s="0" t="s">
        <v>1612</v>
      </c>
      <c r="H6612" s="0" t="n">
        <v>0.754819736582231</v>
      </c>
      <c r="I6612" s="0" t="n">
        <v>13.5206484665701</v>
      </c>
      <c r="J6612" s="0" t="n">
        <v>0</v>
      </c>
      <c r="K6612" s="0" t="n">
        <f aca="false">I6612*SUMIFS(syst_chauffage!$H$3:$H$27,syst_chauffage!$B$3:$B$27,D6612,syst_chauffage!$C$3:$C$27,E6612)</f>
        <v>18.8271876030724</v>
      </c>
      <c r="L6612" s="12" t="n">
        <f aca="false">H6612*SUMIFS(syst_chauffage!$K$3:$K$27,syst_chauffage!$B$3:$B$27,D6612,syst_chauffage!$C$3:$C$27,E6612)</f>
        <v>0.754819736582231</v>
      </c>
      <c r="N6612" s="0" t="str">
        <f aca="false">A6612</f>
        <v>Santé Action Sociale</v>
      </c>
      <c r="O6612" s="0" t="str">
        <f aca="false">B6612</f>
        <v>Garderie</v>
      </c>
      <c r="P6612" s="0" t="str">
        <f aca="false">C6612</f>
        <v>Garderie</v>
      </c>
      <c r="Q6612" s="0" t="str">
        <f aca="false">D6612</f>
        <v>Autre système centralisé</v>
      </c>
      <c r="R6612" s="0" t="str">
        <f aca="false">E6612</f>
        <v>Autres</v>
      </c>
      <c r="S6612" s="0" t="str">
        <f aca="false">F6612</f>
        <v>0615140101</v>
      </c>
      <c r="T6612" s="0" t="str">
        <f aca="false">G6612</f>
        <v>4</v>
      </c>
      <c r="U6612" s="0" t="n">
        <f aca="false">L6612</f>
        <v>0.754819736582231</v>
      </c>
      <c r="V6612" s="0" t="n">
        <f aca="false">K6612</f>
        <v>18.8271876030724</v>
      </c>
      <c r="W6612" s="0" t="n">
        <f aca="false">J6612</f>
        <v>0</v>
      </c>
    </row>
    <row r="6613" customFormat="false" ht="12.8" hidden="false" customHeight="false" outlineLevel="0" collapsed="false">
      <c r="A6613" s="0" t="s">
        <v>77</v>
      </c>
      <c r="B6613" s="0" t="s">
        <v>1206</v>
      </c>
      <c r="C6613" s="0" t="s">
        <v>1206</v>
      </c>
      <c r="D6613" s="0" t="s">
        <v>19</v>
      </c>
      <c r="E6613" s="0" t="s">
        <v>58</v>
      </c>
      <c r="F6613" s="0" t="s">
        <v>1208</v>
      </c>
      <c r="G6613" s="0" t="s">
        <v>1612</v>
      </c>
      <c r="H6613" s="0" t="n">
        <v>0.764639808225649</v>
      </c>
      <c r="I6613" s="0" t="n">
        <v>13.6351688154352</v>
      </c>
      <c r="J6613" s="0" t="n">
        <v>1190</v>
      </c>
      <c r="K6613" s="0" t="n">
        <f aca="false">I6613*SUMIFS(syst_chauffage!$H$3:$H$27,syst_chauffage!$B$3:$B$27,D6613,syst_chauffage!$C$3:$C$27,E6613)</f>
        <v>22.4291653544134</v>
      </c>
      <c r="L6613" s="12" t="n">
        <f aca="false">H6613*SUMIFS(syst_chauffage!$K$3:$K$27,syst_chauffage!$B$3:$B$27,D6613,syst_chauffage!$C$3:$C$27,E6613)</f>
        <v>0.764639808225649</v>
      </c>
      <c r="N6613" s="0" t="str">
        <f aca="false">A6613</f>
        <v>Santé Action Sociale</v>
      </c>
      <c r="O6613" s="0" t="str">
        <f aca="false">B6613</f>
        <v>Garderie</v>
      </c>
      <c r="P6613" s="0" t="str">
        <f aca="false">C6613</f>
        <v>Garderie</v>
      </c>
      <c r="Q6613" s="0" t="str">
        <f aca="false">D6613</f>
        <v>Autre système centralisé</v>
      </c>
      <c r="R6613" s="0" t="str">
        <f aca="false">E6613</f>
        <v>Urbain</v>
      </c>
      <c r="S6613" s="0" t="str">
        <f aca="false">F6613</f>
        <v>0615140106</v>
      </c>
      <c r="T6613" s="0" t="str">
        <f aca="false">G6613</f>
        <v>4</v>
      </c>
      <c r="U6613" s="0" t="n">
        <f aca="false">L6613</f>
        <v>0.764639808225649</v>
      </c>
      <c r="V6613" s="0" t="n">
        <f aca="false">K6613</f>
        <v>22.4291653544134</v>
      </c>
      <c r="W6613" s="0" t="n">
        <f aca="false">J6613</f>
        <v>1190</v>
      </c>
    </row>
    <row r="6614" customFormat="false" ht="12.8" hidden="false" customHeight="false" outlineLevel="0" collapsed="false">
      <c r="A6614" s="0" t="s">
        <v>77</v>
      </c>
      <c r="B6614" s="0" t="s">
        <v>1206</v>
      </c>
      <c r="C6614" s="0" t="s">
        <v>1206</v>
      </c>
      <c r="D6614" s="0" t="s">
        <v>22</v>
      </c>
      <c r="E6614" s="0" t="s">
        <v>23</v>
      </c>
      <c r="F6614" s="0" t="s">
        <v>1209</v>
      </c>
      <c r="G6614" s="0" t="s">
        <v>1612</v>
      </c>
      <c r="H6614" s="0" t="n">
        <v>0.626946098334411</v>
      </c>
      <c r="I6614" s="0" t="n">
        <v>8.40168451111642</v>
      </c>
      <c r="J6614" s="0" t="n">
        <v>0</v>
      </c>
      <c r="K6614" s="0" t="n">
        <f aca="false">I6614*SUMIFS(syst_chauffage!$H$3:$H$27,syst_chauffage!$B$3:$B$27,D6614,syst_chauffage!$C$3:$C$27,E6614)</f>
        <v>14.7955555310839</v>
      </c>
      <c r="L6614" s="12" t="n">
        <f aca="false">H6614*SUMIFS(syst_chauffage!$K$3:$K$27,syst_chauffage!$B$3:$B$27,D6614,syst_chauffage!$C$3:$C$27,E6614)</f>
        <v>0.626946098334411</v>
      </c>
      <c r="N6614" s="0" t="str">
        <f aca="false">A6614</f>
        <v>Santé Action Sociale</v>
      </c>
      <c r="O6614" s="0" t="str">
        <f aca="false">B6614</f>
        <v>Garderie</v>
      </c>
      <c r="P6614" s="0" t="str">
        <f aca="false">C6614</f>
        <v>Garderie</v>
      </c>
      <c r="Q6614" s="0" t="str">
        <f aca="false">D6614</f>
        <v>Chaudière fioul</v>
      </c>
      <c r="R6614" s="0" t="str">
        <f aca="false">E6614</f>
        <v>Fioul</v>
      </c>
      <c r="S6614" s="0" t="str">
        <f aca="false">F6614</f>
        <v>0615140303</v>
      </c>
      <c r="T6614" s="0" t="str">
        <f aca="false">G6614</f>
        <v>4</v>
      </c>
      <c r="U6614" s="0" t="n">
        <f aca="false">L6614</f>
        <v>0.626946098334411</v>
      </c>
      <c r="V6614" s="0" t="n">
        <f aca="false">K6614</f>
        <v>14.7955555310839</v>
      </c>
      <c r="W6614" s="0" t="n">
        <f aca="false">J6614</f>
        <v>0</v>
      </c>
    </row>
    <row r="6615" customFormat="false" ht="12.8" hidden="false" customHeight="false" outlineLevel="0" collapsed="false">
      <c r="A6615" s="0" t="s">
        <v>77</v>
      </c>
      <c r="B6615" s="0" t="s">
        <v>1206</v>
      </c>
      <c r="C6615" s="0" t="s">
        <v>1206</v>
      </c>
      <c r="D6615" s="0" t="s">
        <v>13</v>
      </c>
      <c r="E6615" s="0" t="s">
        <v>14</v>
      </c>
      <c r="F6615" s="0" t="s">
        <v>1210</v>
      </c>
      <c r="G6615" s="0" t="s">
        <v>1612</v>
      </c>
      <c r="H6615" s="0" t="n">
        <v>0.933119231329119</v>
      </c>
      <c r="I6615" s="0" t="n">
        <v>6.02642128544</v>
      </c>
      <c r="J6615" s="0" t="n">
        <v>297</v>
      </c>
      <c r="K6615" s="0" t="n">
        <f aca="false">I6615*SUMIFS(syst_chauffage!$H$3:$H$27,syst_chauffage!$B$3:$B$27,D6615,syst_chauffage!$C$3:$C$27,E6615)</f>
        <v>12.1709106311667</v>
      </c>
      <c r="L6615" s="12" t="n">
        <f aca="false">H6615*SUMIFS(syst_chauffage!$K$3:$K$27,syst_chauffage!$B$3:$B$27,D6615,syst_chauffage!$C$3:$C$27,E6615)</f>
        <v>0.933119231329119</v>
      </c>
      <c r="N6615" s="0" t="str">
        <f aca="false">A6615</f>
        <v>Santé Action Sociale</v>
      </c>
      <c r="O6615" s="0" t="str">
        <f aca="false">B6615</f>
        <v>Garderie</v>
      </c>
      <c r="P6615" s="0" t="str">
        <f aca="false">C6615</f>
        <v>Garderie</v>
      </c>
      <c r="Q6615" s="0" t="str">
        <f aca="false">D6615</f>
        <v>Chaudière gaz</v>
      </c>
      <c r="R6615" s="0" t="str">
        <f aca="false">E6615</f>
        <v>Gaz</v>
      </c>
      <c r="S6615" s="0" t="str">
        <f aca="false">F6615</f>
        <v>0615140404</v>
      </c>
      <c r="T6615" s="0" t="str">
        <f aca="false">G6615</f>
        <v>4</v>
      </c>
      <c r="U6615" s="0" t="n">
        <f aca="false">L6615</f>
        <v>0.933119231329119</v>
      </c>
      <c r="V6615" s="0" t="n">
        <f aca="false">K6615</f>
        <v>12.1709106311667</v>
      </c>
      <c r="W6615" s="0" t="n">
        <f aca="false">J6615</f>
        <v>297</v>
      </c>
    </row>
    <row r="6616" customFormat="false" ht="12.8" hidden="false" customHeight="false" outlineLevel="0" collapsed="false">
      <c r="A6616" s="0" t="s">
        <v>77</v>
      </c>
      <c r="B6616" s="0" t="s">
        <v>1206</v>
      </c>
      <c r="C6616" s="0" t="s">
        <v>1206</v>
      </c>
      <c r="D6616" s="0" t="s">
        <v>29</v>
      </c>
      <c r="E6616" s="0" t="s">
        <v>30</v>
      </c>
      <c r="F6616" s="0" t="s">
        <v>1211</v>
      </c>
      <c r="G6616" s="0" t="s">
        <v>1612</v>
      </c>
      <c r="H6616" s="0" t="n">
        <v>0.92</v>
      </c>
      <c r="I6616" s="0" t="n">
        <v>10.4</v>
      </c>
      <c r="J6616" s="0" t="n">
        <v>0</v>
      </c>
      <c r="K6616" s="0" t="n">
        <f aca="false">I6616*SUMIFS(syst_chauffage!$H$3:$H$27,syst_chauffage!$B$3:$B$27,D6616,syst_chauffage!$C$3:$C$27,E6616)</f>
        <v>3</v>
      </c>
      <c r="L6616" s="12" t="n">
        <f aca="false">H6616*SUMIFS(syst_chauffage!$K$3:$K$27,syst_chauffage!$B$3:$B$27,D6616,syst_chauffage!$C$3:$C$27,E6616)</f>
        <v>0.92</v>
      </c>
      <c r="N6616" s="0" t="str">
        <f aca="false">A6616</f>
        <v>Santé Action Sociale</v>
      </c>
      <c r="O6616" s="0" t="str">
        <f aca="false">B6616</f>
        <v>Garderie</v>
      </c>
      <c r="P6616" s="0" t="str">
        <f aca="false">C6616</f>
        <v>Garderie</v>
      </c>
      <c r="Q6616" s="0" t="str">
        <f aca="false">D6616</f>
        <v>Electrique direct</v>
      </c>
      <c r="R6616" s="0" t="str">
        <f aca="false">E6616</f>
        <v>Electricité</v>
      </c>
      <c r="S6616" s="0" t="str">
        <f aca="false">F6616</f>
        <v>0615140602</v>
      </c>
      <c r="T6616" s="0" t="str">
        <f aca="false">G6616</f>
        <v>4</v>
      </c>
      <c r="U6616" s="0" t="n">
        <f aca="false">L6616</f>
        <v>0.92</v>
      </c>
      <c r="V6616" s="0" t="n">
        <f aca="false">K6616</f>
        <v>3</v>
      </c>
      <c r="W6616" s="0" t="n">
        <f aca="false">J6616</f>
        <v>0</v>
      </c>
    </row>
    <row r="6617" customFormat="false" ht="12.8" hidden="false" customHeight="false" outlineLevel="0" collapsed="false">
      <c r="A6617" s="0" t="s">
        <v>77</v>
      </c>
      <c r="B6617" s="0" t="s">
        <v>1206</v>
      </c>
      <c r="C6617" s="0" t="s">
        <v>1206</v>
      </c>
      <c r="D6617" s="0" t="s">
        <v>36</v>
      </c>
      <c r="E6617" s="0" t="s">
        <v>30</v>
      </c>
      <c r="F6617" s="0" t="s">
        <v>1212</v>
      </c>
      <c r="G6617" s="0" t="s">
        <v>1612</v>
      </c>
      <c r="H6617" s="0" t="n">
        <v>2.94489544186046</v>
      </c>
      <c r="I6617" s="0" t="n">
        <v>35.3433339581465</v>
      </c>
      <c r="J6617" s="0" t="n">
        <v>846</v>
      </c>
      <c r="K6617" s="0" t="n">
        <f aca="false">I6617*SUMIFS(syst_chauffage!$H$3:$H$27,syst_chauffage!$B$3:$B$27,D6617,syst_chauffage!$C$3:$C$27,E6617)</f>
        <v>21.8654399215067</v>
      </c>
      <c r="L6617" s="12" t="n">
        <f aca="false">H6617*SUMIFS(syst_chauffage!$K$3:$K$27,syst_chauffage!$B$3:$B$27,D6617,syst_chauffage!$C$3:$C$27,E6617)</f>
        <v>2.47427325480779</v>
      </c>
      <c r="N6617" s="0" t="str">
        <f aca="false">A6617</f>
        <v>Santé Action Sociale</v>
      </c>
      <c r="O6617" s="0" t="str">
        <f aca="false">B6617</f>
        <v>Garderie</v>
      </c>
      <c r="P6617" s="0" t="str">
        <f aca="false">C6617</f>
        <v>Garderie</v>
      </c>
      <c r="Q6617" s="0" t="str">
        <f aca="false">D6617</f>
        <v>PAC</v>
      </c>
      <c r="R6617" s="0" t="str">
        <f aca="false">E6617</f>
        <v>Electricité</v>
      </c>
      <c r="S6617" s="0" t="str">
        <f aca="false">F6617</f>
        <v>0615140902</v>
      </c>
      <c r="T6617" s="0" t="str">
        <f aca="false">G6617</f>
        <v>4</v>
      </c>
      <c r="U6617" s="0" t="n">
        <f aca="false">L6617</f>
        <v>2.47427325480779</v>
      </c>
      <c r="V6617" s="0" t="n">
        <f aca="false">K6617</f>
        <v>21.8654399215067</v>
      </c>
      <c r="W6617" s="0" t="n">
        <f aca="false">J6617</f>
        <v>846</v>
      </c>
    </row>
    <row r="6618" customFormat="false" ht="12.8" hidden="false" customHeight="false" outlineLevel="0" collapsed="false">
      <c r="A6618" s="0" t="s">
        <v>77</v>
      </c>
      <c r="B6618" s="0" t="s">
        <v>1206</v>
      </c>
      <c r="C6618" s="0" t="s">
        <v>1206</v>
      </c>
      <c r="D6618" s="0" t="s">
        <v>51</v>
      </c>
      <c r="E6618" s="0" t="s">
        <v>57</v>
      </c>
      <c r="F6618" s="0" t="s">
        <v>1213</v>
      </c>
      <c r="G6618" s="0" t="s">
        <v>1612</v>
      </c>
      <c r="H6618" s="0" t="n">
        <v>0.870945849902573</v>
      </c>
      <c r="I6618" s="0" t="n">
        <v>16.0960100792501</v>
      </c>
      <c r="J6618" s="0" t="n">
        <v>0</v>
      </c>
      <c r="K6618" s="0" t="n">
        <f aca="false">I6618*SUMIFS(syst_chauffage!$H$3:$H$27,syst_chauffage!$B$3:$B$27,D6618,syst_chauffage!$C$3:$C$27,E6618)</f>
        <v>34.105093011818</v>
      </c>
      <c r="L6618" s="12" t="n">
        <f aca="false">H6618*SUMIFS(syst_chauffage!$K$3:$K$27,syst_chauffage!$B$3:$B$27,D6618,syst_chauffage!$C$3:$C$27,E6618)</f>
        <v>0.870945849902573</v>
      </c>
      <c r="N6618" s="0" t="str">
        <f aca="false">A6618</f>
        <v>Santé Action Sociale</v>
      </c>
      <c r="O6618" s="0" t="str">
        <f aca="false">B6618</f>
        <v>Garderie</v>
      </c>
      <c r="P6618" s="0" t="str">
        <f aca="false">C6618</f>
        <v>Garderie</v>
      </c>
      <c r="Q6618" s="0" t="str">
        <f aca="false">D6618</f>
        <v>Autre système centralisé performant</v>
      </c>
      <c r="R6618" s="0" t="str">
        <f aca="false">E6618</f>
        <v>Autres</v>
      </c>
      <c r="S6618" s="0" t="str">
        <f aca="false">F6618</f>
        <v>0615142101</v>
      </c>
      <c r="T6618" s="0" t="str">
        <f aca="false">G6618</f>
        <v>4</v>
      </c>
      <c r="U6618" s="0" t="n">
        <f aca="false">L6618</f>
        <v>0.870945849902573</v>
      </c>
      <c r="V6618" s="0" t="n">
        <f aca="false">K6618</f>
        <v>34.105093011818</v>
      </c>
      <c r="W6618" s="0" t="n">
        <f aca="false">J6618</f>
        <v>0</v>
      </c>
    </row>
    <row r="6619" customFormat="false" ht="12.8" hidden="false" customHeight="false" outlineLevel="0" collapsed="false">
      <c r="A6619" s="0" t="s">
        <v>77</v>
      </c>
      <c r="B6619" s="0" t="s">
        <v>1206</v>
      </c>
      <c r="C6619" s="0" t="s">
        <v>1206</v>
      </c>
      <c r="D6619" s="0" t="s">
        <v>51</v>
      </c>
      <c r="E6619" s="0" t="s">
        <v>58</v>
      </c>
      <c r="F6619" s="0" t="s">
        <v>1214</v>
      </c>
      <c r="G6619" s="0" t="s">
        <v>1612</v>
      </c>
      <c r="H6619" s="0" t="n">
        <v>0.882276701798826</v>
      </c>
      <c r="I6619" s="0" t="n">
        <v>16.2323438278991</v>
      </c>
      <c r="J6619" s="0" t="n">
        <v>1190</v>
      </c>
      <c r="K6619" s="0" t="n">
        <f aca="false">I6619*SUMIFS(syst_chauffage!$H$3:$H$27,syst_chauffage!$B$3:$B$27,D6619,syst_chauffage!$C$3:$C$27,E6619)</f>
        <v>34.6398137255268</v>
      </c>
      <c r="L6619" s="12" t="n">
        <f aca="false">H6619*SUMIFS(syst_chauffage!$K$3:$K$27,syst_chauffage!$B$3:$B$27,D6619,syst_chauffage!$C$3:$C$27,E6619)</f>
        <v>0.882276701798826</v>
      </c>
      <c r="N6619" s="0" t="str">
        <f aca="false">A6619</f>
        <v>Santé Action Sociale</v>
      </c>
      <c r="O6619" s="0" t="str">
        <f aca="false">B6619</f>
        <v>Garderie</v>
      </c>
      <c r="P6619" s="0" t="str">
        <f aca="false">C6619</f>
        <v>Garderie</v>
      </c>
      <c r="Q6619" s="0" t="str">
        <f aca="false">D6619</f>
        <v>Autre système centralisé performant</v>
      </c>
      <c r="R6619" s="0" t="str">
        <f aca="false">E6619</f>
        <v>Urbain</v>
      </c>
      <c r="S6619" s="0" t="str">
        <f aca="false">F6619</f>
        <v>0615142106</v>
      </c>
      <c r="T6619" s="0" t="str">
        <f aca="false">G6619</f>
        <v>4</v>
      </c>
      <c r="U6619" s="0" t="n">
        <f aca="false">L6619</f>
        <v>0.882276701798826</v>
      </c>
      <c r="V6619" s="0" t="n">
        <f aca="false">K6619</f>
        <v>34.6398137255268</v>
      </c>
      <c r="W6619" s="0" t="n">
        <f aca="false">J6619</f>
        <v>1190</v>
      </c>
    </row>
    <row r="6620" customFormat="false" ht="12.8" hidden="false" customHeight="false" outlineLevel="0" collapsed="false">
      <c r="A6620" s="0" t="s">
        <v>77</v>
      </c>
      <c r="B6620" s="0" t="s">
        <v>1206</v>
      </c>
      <c r="C6620" s="0" t="s">
        <v>1206</v>
      </c>
      <c r="D6620" s="0" t="s">
        <v>27</v>
      </c>
      <c r="E6620" s="0" t="s">
        <v>23</v>
      </c>
      <c r="F6620" s="0" t="s">
        <v>1215</v>
      </c>
      <c r="G6620" s="0" t="s">
        <v>1612</v>
      </c>
      <c r="H6620" s="0" t="n">
        <v>0.760956568284383</v>
      </c>
      <c r="I6620" s="0" t="n">
        <v>10.0020053703767</v>
      </c>
      <c r="J6620" s="0" t="n">
        <v>684</v>
      </c>
      <c r="K6620" s="0" t="n">
        <f aca="false">I6620*SUMIFS(syst_chauffage!$H$3:$H$27,syst_chauffage!$B$3:$B$27,D6620,syst_chauffage!$C$3:$C$27,E6620)</f>
        <v>25.6491740026364</v>
      </c>
      <c r="L6620" s="12" t="n">
        <f aca="false">H6620*SUMIFS(syst_chauffage!$K$3:$K$27,syst_chauffage!$B$3:$B$27,D6620,syst_chauffage!$C$3:$C$27,E6620)</f>
        <v>0.760956568284383</v>
      </c>
      <c r="N6620" s="0" t="str">
        <f aca="false">A6620</f>
        <v>Santé Action Sociale</v>
      </c>
      <c r="O6620" s="0" t="str">
        <f aca="false">B6620</f>
        <v>Garderie</v>
      </c>
      <c r="P6620" s="0" t="str">
        <f aca="false">C6620</f>
        <v>Garderie</v>
      </c>
      <c r="Q6620" s="0" t="str">
        <f aca="false">D6620</f>
        <v>Chaudière condensation fioul</v>
      </c>
      <c r="R6620" s="0" t="str">
        <f aca="false">E6620</f>
        <v>Fioul</v>
      </c>
      <c r="S6620" s="0" t="str">
        <f aca="false">F6620</f>
        <v>0615142303</v>
      </c>
      <c r="T6620" s="0" t="str">
        <f aca="false">G6620</f>
        <v>4</v>
      </c>
      <c r="U6620" s="0" t="n">
        <f aca="false">L6620</f>
        <v>0.760956568284383</v>
      </c>
      <c r="V6620" s="0" t="n">
        <f aca="false">K6620</f>
        <v>25.6491740026364</v>
      </c>
      <c r="W6620" s="0" t="n">
        <f aca="false">J6620</f>
        <v>684</v>
      </c>
    </row>
    <row r="6621" customFormat="false" ht="12.8" hidden="false" customHeight="false" outlineLevel="0" collapsed="false">
      <c r="A6621" s="0" t="s">
        <v>77</v>
      </c>
      <c r="B6621" s="0" t="s">
        <v>1206</v>
      </c>
      <c r="C6621" s="0" t="s">
        <v>1206</v>
      </c>
      <c r="D6621" s="0" t="s">
        <v>18</v>
      </c>
      <c r="E6621" s="0" t="s">
        <v>14</v>
      </c>
      <c r="F6621" s="0" t="s">
        <v>1216</v>
      </c>
      <c r="G6621" s="0" t="s">
        <v>1612</v>
      </c>
      <c r="H6621" s="0" t="n">
        <v>0.986854796105332</v>
      </c>
      <c r="I6621" s="0" t="n">
        <v>7.17431105409524</v>
      </c>
      <c r="J6621" s="0" t="n">
        <v>684</v>
      </c>
      <c r="K6621" s="0" t="n">
        <f aca="false">I6621*SUMIFS(syst_chauffage!$H$3:$H$27,syst_chauffage!$B$3:$B$27,D6621,syst_chauffage!$C$3:$C$27,E6621)</f>
        <v>19.5494876875312</v>
      </c>
      <c r="L6621" s="12" t="n">
        <f aca="false">H6621*SUMIFS(syst_chauffage!$K$3:$K$27,syst_chauffage!$B$3:$B$27,D6621,syst_chauffage!$C$3:$C$27,E6621)</f>
        <v>0.958677022872742</v>
      </c>
      <c r="N6621" s="0" t="str">
        <f aca="false">A6621</f>
        <v>Santé Action Sociale</v>
      </c>
      <c r="O6621" s="0" t="str">
        <f aca="false">B6621</f>
        <v>Garderie</v>
      </c>
      <c r="P6621" s="0" t="str">
        <f aca="false">C6621</f>
        <v>Garderie</v>
      </c>
      <c r="Q6621" s="0" t="str">
        <f aca="false">D6621</f>
        <v>Chaudière condensation gaz</v>
      </c>
      <c r="R6621" s="0" t="str">
        <f aca="false">E6621</f>
        <v>Gaz</v>
      </c>
      <c r="S6621" s="0" t="str">
        <f aca="false">F6621</f>
        <v>0615142404</v>
      </c>
      <c r="T6621" s="0" t="str">
        <f aca="false">G6621</f>
        <v>4</v>
      </c>
      <c r="U6621" s="0" t="n">
        <f aca="false">L6621</f>
        <v>0.958677022872742</v>
      </c>
      <c r="V6621" s="0" t="n">
        <f aca="false">K6621</f>
        <v>19.5494876875312</v>
      </c>
      <c r="W6621" s="0" t="n">
        <f aca="false">J6621</f>
        <v>684</v>
      </c>
    </row>
    <row r="6622" customFormat="false" ht="12.8" hidden="false" customHeight="false" outlineLevel="0" collapsed="false">
      <c r="A6622" s="0" t="s">
        <v>77</v>
      </c>
      <c r="B6622" s="0" t="s">
        <v>1206</v>
      </c>
      <c r="C6622" s="0" t="s">
        <v>1206</v>
      </c>
      <c r="D6622" s="0" t="s">
        <v>32</v>
      </c>
      <c r="E6622" s="0" t="s">
        <v>30</v>
      </c>
      <c r="F6622" s="0" t="s">
        <v>1217</v>
      </c>
      <c r="G6622" s="0" t="s">
        <v>1612</v>
      </c>
      <c r="H6622" s="0" t="n">
        <v>1</v>
      </c>
      <c r="I6622" s="0" t="n">
        <v>12</v>
      </c>
      <c r="J6622" s="0" t="n">
        <v>0</v>
      </c>
      <c r="K6622" s="0" t="n">
        <f aca="false">I6622*SUMIFS(syst_chauffage!$H$3:$H$27,syst_chauffage!$B$3:$B$27,D6622,syst_chauffage!$C$3:$C$27,E6622)</f>
        <v>12</v>
      </c>
      <c r="L6622" s="12" t="n">
        <f aca="false">H6622*SUMIFS(syst_chauffage!$K$3:$K$27,syst_chauffage!$B$3:$B$27,D6622,syst_chauffage!$C$3:$C$27,E6622)</f>
        <v>1</v>
      </c>
      <c r="N6622" s="0" t="str">
        <f aca="false">A6622</f>
        <v>Santé Action Sociale</v>
      </c>
      <c r="O6622" s="0" t="str">
        <f aca="false">B6622</f>
        <v>Garderie</v>
      </c>
      <c r="P6622" s="0" t="str">
        <f aca="false">C6622</f>
        <v>Garderie</v>
      </c>
      <c r="Q6622" s="0" t="str">
        <f aca="false">D6622</f>
        <v>Electrique direct performant</v>
      </c>
      <c r="R6622" s="0" t="str">
        <f aca="false">E6622</f>
        <v>Electricité</v>
      </c>
      <c r="S6622" s="0" t="str">
        <f aca="false">F6622</f>
        <v>0615142602</v>
      </c>
      <c r="T6622" s="0" t="str">
        <f aca="false">G6622</f>
        <v>4</v>
      </c>
      <c r="U6622" s="0" t="n">
        <f aca="false">L6622</f>
        <v>1</v>
      </c>
      <c r="V6622" s="0" t="n">
        <f aca="false">K6622</f>
        <v>12</v>
      </c>
      <c r="W6622" s="0" t="n">
        <f aca="false">J6622</f>
        <v>0</v>
      </c>
    </row>
    <row r="6623" customFormat="false" ht="12.8" hidden="false" customHeight="false" outlineLevel="0" collapsed="false">
      <c r="A6623" s="0" t="s">
        <v>77</v>
      </c>
      <c r="B6623" s="0" t="s">
        <v>1206</v>
      </c>
      <c r="C6623" s="0" t="s">
        <v>1206</v>
      </c>
      <c r="D6623" s="0" t="s">
        <v>38</v>
      </c>
      <c r="E6623" s="0" t="s">
        <v>30</v>
      </c>
      <c r="F6623" s="0" t="s">
        <v>1218</v>
      </c>
      <c r="G6623" s="0" t="s">
        <v>1612</v>
      </c>
      <c r="H6623" s="0" t="n">
        <v>3.39795627906976</v>
      </c>
      <c r="I6623" s="0" t="n">
        <v>42.075397569222</v>
      </c>
      <c r="J6623" s="0" t="n">
        <v>900</v>
      </c>
      <c r="K6623" s="0" t="n">
        <f aca="false">I6623*SUMIFS(syst_chauffage!$H$3:$H$27,syst_chauffage!$B$3:$B$27,D6623,syst_chauffage!$C$3:$C$27,E6623)</f>
        <v>42.5295510791298</v>
      </c>
      <c r="L6623" s="12" t="n">
        <f aca="false">H6623*SUMIFS(syst_chauffage!$K$3:$K$27,syst_chauffage!$B$3:$B$27,D6623,syst_chauffage!$C$3:$C$27,E6623)</f>
        <v>3.03986496519792</v>
      </c>
      <c r="N6623" s="0" t="str">
        <f aca="false">A6623</f>
        <v>Santé Action Sociale</v>
      </c>
      <c r="O6623" s="0" t="str">
        <f aca="false">B6623</f>
        <v>Garderie</v>
      </c>
      <c r="P6623" s="0" t="str">
        <f aca="false">C6623</f>
        <v>Garderie</v>
      </c>
      <c r="Q6623" s="0" t="str">
        <f aca="false">D6623</f>
        <v>PAC performant</v>
      </c>
      <c r="R6623" s="0" t="str">
        <f aca="false">E6623</f>
        <v>Electricité</v>
      </c>
      <c r="S6623" s="0" t="str">
        <f aca="false">F6623</f>
        <v>0615142902</v>
      </c>
      <c r="T6623" s="0" t="str">
        <f aca="false">G6623</f>
        <v>4</v>
      </c>
      <c r="U6623" s="0" t="n">
        <f aca="false">L6623</f>
        <v>3.03986496519792</v>
      </c>
      <c r="V6623" s="0" t="n">
        <f aca="false">K6623</f>
        <v>42.5295510791298</v>
      </c>
      <c r="W6623" s="0" t="n">
        <f aca="false">J6623</f>
        <v>900</v>
      </c>
    </row>
    <row r="6624" customFormat="false" ht="12.8" hidden="false" customHeight="false" outlineLevel="0" collapsed="false">
      <c r="A6624" s="0" t="s">
        <v>77</v>
      </c>
      <c r="B6624" s="0" t="s">
        <v>1219</v>
      </c>
      <c r="C6624" s="0" t="s">
        <v>1220</v>
      </c>
      <c r="D6624" s="0" t="s">
        <v>19</v>
      </c>
      <c r="E6624" s="0" t="s">
        <v>57</v>
      </c>
      <c r="F6624" s="0" t="s">
        <v>1221</v>
      </c>
      <c r="G6624" s="0" t="s">
        <v>1612</v>
      </c>
      <c r="H6624" s="0" t="n">
        <v>0.78940190205193</v>
      </c>
      <c r="I6624" s="0" t="n">
        <v>11.4259900505003</v>
      </c>
      <c r="J6624" s="0" t="n">
        <v>0</v>
      </c>
      <c r="K6624" s="0" t="n">
        <f aca="false">I6624*SUMIFS(syst_chauffage!$H$3:$H$27,syst_chauffage!$B$3:$B$27,D6624,syst_chauffage!$C$3:$C$27,E6624)</f>
        <v>15.910424619314</v>
      </c>
      <c r="L6624" s="12" t="n">
        <f aca="false">H6624*SUMIFS(syst_chauffage!$K$3:$K$27,syst_chauffage!$B$3:$B$27,D6624,syst_chauffage!$C$3:$C$27,E6624)</f>
        <v>0.78940190205193</v>
      </c>
      <c r="N6624" s="0" t="str">
        <f aca="false">A6624</f>
        <v>Santé Action Sociale</v>
      </c>
      <c r="O6624" s="0" t="str">
        <f aca="false">B6624</f>
        <v>Hôpital</v>
      </c>
      <c r="P6624" s="0" t="str">
        <f aca="false">C6624</f>
        <v>Hopital bloc</v>
      </c>
      <c r="Q6624" s="0" t="str">
        <f aca="false">D6624</f>
        <v>Autre système centralisé</v>
      </c>
      <c r="R6624" s="0" t="str">
        <f aca="false">E6624</f>
        <v>Autres</v>
      </c>
      <c r="S6624" s="0" t="str">
        <f aca="false">F6624</f>
        <v>0617340101</v>
      </c>
      <c r="T6624" s="0" t="str">
        <f aca="false">G6624</f>
        <v>4</v>
      </c>
      <c r="U6624" s="0" t="n">
        <f aca="false">L6624</f>
        <v>0.78940190205193</v>
      </c>
      <c r="V6624" s="0" t="n">
        <f aca="false">K6624</f>
        <v>15.910424619314</v>
      </c>
      <c r="W6624" s="0" t="n">
        <f aca="false">J6624</f>
        <v>0</v>
      </c>
    </row>
    <row r="6625" customFormat="false" ht="12.8" hidden="false" customHeight="false" outlineLevel="0" collapsed="false">
      <c r="A6625" s="0" t="s">
        <v>77</v>
      </c>
      <c r="B6625" s="0" t="s">
        <v>1219</v>
      </c>
      <c r="C6625" s="0" t="s">
        <v>1220</v>
      </c>
      <c r="D6625" s="0" t="s">
        <v>19</v>
      </c>
      <c r="E6625" s="0" t="s">
        <v>58</v>
      </c>
      <c r="F6625" s="0" t="s">
        <v>1222</v>
      </c>
      <c r="G6625" s="0" t="s">
        <v>1612</v>
      </c>
      <c r="H6625" s="0" t="n">
        <v>0.811382876546204</v>
      </c>
      <c r="I6625" s="0" t="n">
        <v>11.2911858192265</v>
      </c>
      <c r="J6625" s="0" t="n">
        <v>1190</v>
      </c>
      <c r="K6625" s="0" t="n">
        <f aca="false">I6625*SUMIFS(syst_chauffage!$H$3:$H$27,syst_chauffage!$B$3:$B$27,D6625,syst_chauffage!$C$3:$C$27,E6625)</f>
        <v>18.5734314855093</v>
      </c>
      <c r="L6625" s="12" t="n">
        <f aca="false">H6625*SUMIFS(syst_chauffage!$K$3:$K$27,syst_chauffage!$B$3:$B$27,D6625,syst_chauffage!$C$3:$C$27,E6625)</f>
        <v>0.811382876546204</v>
      </c>
      <c r="N6625" s="0" t="str">
        <f aca="false">A6625</f>
        <v>Santé Action Sociale</v>
      </c>
      <c r="O6625" s="0" t="str">
        <f aca="false">B6625</f>
        <v>Hôpital</v>
      </c>
      <c r="P6625" s="0" t="str">
        <f aca="false">C6625</f>
        <v>Hopital bloc</v>
      </c>
      <c r="Q6625" s="0" t="str">
        <f aca="false">D6625</f>
        <v>Autre système centralisé</v>
      </c>
      <c r="R6625" s="0" t="str">
        <f aca="false">E6625</f>
        <v>Urbain</v>
      </c>
      <c r="S6625" s="0" t="str">
        <f aca="false">F6625</f>
        <v>0617340106</v>
      </c>
      <c r="T6625" s="0" t="str">
        <f aca="false">G6625</f>
        <v>4</v>
      </c>
      <c r="U6625" s="0" t="n">
        <f aca="false">L6625</f>
        <v>0.811382876546204</v>
      </c>
      <c r="V6625" s="0" t="n">
        <f aca="false">K6625</f>
        <v>18.5734314855093</v>
      </c>
      <c r="W6625" s="0" t="n">
        <f aca="false">J6625</f>
        <v>1190</v>
      </c>
    </row>
    <row r="6626" customFormat="false" ht="12.8" hidden="false" customHeight="false" outlineLevel="0" collapsed="false">
      <c r="A6626" s="0" t="s">
        <v>77</v>
      </c>
      <c r="B6626" s="0" t="s">
        <v>1219</v>
      </c>
      <c r="C6626" s="0" t="s">
        <v>1220</v>
      </c>
      <c r="D6626" s="0" t="s">
        <v>22</v>
      </c>
      <c r="E6626" s="0" t="s">
        <v>23</v>
      </c>
      <c r="F6626" s="0" t="s">
        <v>1223</v>
      </c>
      <c r="G6626" s="0" t="s">
        <v>1612</v>
      </c>
      <c r="H6626" s="0" t="n">
        <v>0.626230472793739</v>
      </c>
      <c r="I6626" s="0" t="n">
        <v>2.3955881220948</v>
      </c>
      <c r="J6626" s="0" t="n">
        <v>0</v>
      </c>
      <c r="K6626" s="0" t="n">
        <f aca="false">I6626*SUMIFS(syst_chauffage!$H$3:$H$27,syst_chauffage!$B$3:$B$27,D6626,syst_chauffage!$C$3:$C$27,E6626)</f>
        <v>4.21868460344612</v>
      </c>
      <c r="L6626" s="12" t="n">
        <f aca="false">H6626*SUMIFS(syst_chauffage!$K$3:$K$27,syst_chauffage!$B$3:$B$27,D6626,syst_chauffage!$C$3:$C$27,E6626)</f>
        <v>0.626230472793739</v>
      </c>
      <c r="N6626" s="0" t="str">
        <f aca="false">A6626</f>
        <v>Santé Action Sociale</v>
      </c>
      <c r="O6626" s="0" t="str">
        <f aca="false">B6626</f>
        <v>Hôpital</v>
      </c>
      <c r="P6626" s="0" t="str">
        <f aca="false">C6626</f>
        <v>Hopital bloc</v>
      </c>
      <c r="Q6626" s="0" t="str">
        <f aca="false">D6626</f>
        <v>Chaudière fioul</v>
      </c>
      <c r="R6626" s="0" t="str">
        <f aca="false">E6626</f>
        <v>Fioul</v>
      </c>
      <c r="S6626" s="0" t="str">
        <f aca="false">F6626</f>
        <v>0617340303</v>
      </c>
      <c r="T6626" s="0" t="str">
        <f aca="false">G6626</f>
        <v>4</v>
      </c>
      <c r="U6626" s="0" t="n">
        <f aca="false">L6626</f>
        <v>0.626230472793739</v>
      </c>
      <c r="V6626" s="0" t="n">
        <f aca="false">K6626</f>
        <v>4.21868460344612</v>
      </c>
      <c r="W6626" s="0" t="n">
        <f aca="false">J6626</f>
        <v>0</v>
      </c>
    </row>
    <row r="6627" customFormat="false" ht="12.8" hidden="false" customHeight="false" outlineLevel="0" collapsed="false">
      <c r="A6627" s="0" t="s">
        <v>77</v>
      </c>
      <c r="B6627" s="0" t="s">
        <v>1219</v>
      </c>
      <c r="C6627" s="0" t="s">
        <v>1220</v>
      </c>
      <c r="D6627" s="0" t="s">
        <v>13</v>
      </c>
      <c r="E6627" s="0" t="s">
        <v>14</v>
      </c>
      <c r="F6627" s="0" t="s">
        <v>1224</v>
      </c>
      <c r="G6627" s="0" t="s">
        <v>1612</v>
      </c>
      <c r="H6627" s="0" t="n">
        <v>0.926356163481477</v>
      </c>
      <c r="I6627" s="0" t="n">
        <v>1.72622633241566</v>
      </c>
      <c r="J6627" s="0" t="n">
        <v>308</v>
      </c>
      <c r="K6627" s="0" t="n">
        <f aca="false">I6627*SUMIFS(syst_chauffage!$H$3:$H$27,syst_chauffage!$B$3:$B$27,D6627,syst_chauffage!$C$3:$C$27,E6627)</f>
        <v>3.48627243696981</v>
      </c>
      <c r="L6627" s="12" t="n">
        <f aca="false">H6627*SUMIFS(syst_chauffage!$K$3:$K$27,syst_chauffage!$B$3:$B$27,D6627,syst_chauffage!$C$3:$C$27,E6627)</f>
        <v>0.926356163481477</v>
      </c>
      <c r="N6627" s="0" t="str">
        <f aca="false">A6627</f>
        <v>Santé Action Sociale</v>
      </c>
      <c r="O6627" s="0" t="str">
        <f aca="false">B6627</f>
        <v>Hôpital</v>
      </c>
      <c r="P6627" s="0" t="str">
        <f aca="false">C6627</f>
        <v>Hopital bloc</v>
      </c>
      <c r="Q6627" s="0" t="str">
        <f aca="false">D6627</f>
        <v>Chaudière gaz</v>
      </c>
      <c r="R6627" s="0" t="str">
        <f aca="false">E6627</f>
        <v>Gaz</v>
      </c>
      <c r="S6627" s="0" t="str">
        <f aca="false">F6627</f>
        <v>0617340404</v>
      </c>
      <c r="T6627" s="0" t="str">
        <f aca="false">G6627</f>
        <v>4</v>
      </c>
      <c r="U6627" s="0" t="n">
        <f aca="false">L6627</f>
        <v>0.926356163481477</v>
      </c>
      <c r="V6627" s="0" t="n">
        <f aca="false">K6627</f>
        <v>3.48627243696981</v>
      </c>
      <c r="W6627" s="0" t="n">
        <f aca="false">J6627</f>
        <v>308</v>
      </c>
    </row>
    <row r="6628" customFormat="false" ht="12.8" hidden="false" customHeight="false" outlineLevel="0" collapsed="false">
      <c r="A6628" s="0" t="s">
        <v>77</v>
      </c>
      <c r="B6628" s="0" t="s">
        <v>1219</v>
      </c>
      <c r="C6628" s="0" t="s">
        <v>1220</v>
      </c>
      <c r="D6628" s="0" t="s">
        <v>29</v>
      </c>
      <c r="E6628" s="0" t="s">
        <v>30</v>
      </c>
      <c r="F6628" s="0" t="s">
        <v>1225</v>
      </c>
      <c r="G6628" s="0" t="s">
        <v>1612</v>
      </c>
      <c r="H6628" s="0" t="n">
        <v>0.91601788579863</v>
      </c>
      <c r="I6628" s="0" t="n">
        <v>10.4</v>
      </c>
      <c r="J6628" s="0" t="n">
        <v>0</v>
      </c>
      <c r="K6628" s="0" t="n">
        <f aca="false">I6628*SUMIFS(syst_chauffage!$H$3:$H$27,syst_chauffage!$B$3:$B$27,D6628,syst_chauffage!$C$3:$C$27,E6628)</f>
        <v>3</v>
      </c>
      <c r="L6628" s="12" t="n">
        <f aca="false">H6628*SUMIFS(syst_chauffage!$K$3:$K$27,syst_chauffage!$B$3:$B$27,D6628,syst_chauffage!$C$3:$C$27,E6628)</f>
        <v>0.91601788579863</v>
      </c>
      <c r="N6628" s="0" t="str">
        <f aca="false">A6628</f>
        <v>Santé Action Sociale</v>
      </c>
      <c r="O6628" s="0" t="str">
        <f aca="false">B6628</f>
        <v>Hôpital</v>
      </c>
      <c r="P6628" s="0" t="str">
        <f aca="false">C6628</f>
        <v>Hopital bloc</v>
      </c>
      <c r="Q6628" s="0" t="str">
        <f aca="false">D6628</f>
        <v>Electrique direct</v>
      </c>
      <c r="R6628" s="0" t="str">
        <f aca="false">E6628</f>
        <v>Electricité</v>
      </c>
      <c r="S6628" s="0" t="str">
        <f aca="false">F6628</f>
        <v>0617340602</v>
      </c>
      <c r="T6628" s="0" t="str">
        <f aca="false">G6628</f>
        <v>4</v>
      </c>
      <c r="U6628" s="0" t="n">
        <f aca="false">L6628</f>
        <v>0.91601788579863</v>
      </c>
      <c r="V6628" s="0" t="n">
        <f aca="false">K6628</f>
        <v>3</v>
      </c>
      <c r="W6628" s="0" t="n">
        <f aca="false">J6628</f>
        <v>0</v>
      </c>
    </row>
    <row r="6629" customFormat="false" ht="12.8" hidden="false" customHeight="false" outlineLevel="0" collapsed="false">
      <c r="A6629" s="0" t="s">
        <v>77</v>
      </c>
      <c r="B6629" s="0" t="s">
        <v>1219</v>
      </c>
      <c r="C6629" s="0" t="s">
        <v>1220</v>
      </c>
      <c r="D6629" s="0" t="s">
        <v>36</v>
      </c>
      <c r="E6629" s="0" t="s">
        <v>30</v>
      </c>
      <c r="F6629" s="0" t="s">
        <v>1226</v>
      </c>
      <c r="G6629" s="0" t="s">
        <v>1612</v>
      </c>
      <c r="H6629" s="0" t="n">
        <v>2.81462482166341</v>
      </c>
      <c r="I6629" s="0" t="n">
        <v>32.1755807859468</v>
      </c>
      <c r="J6629" s="0" t="n">
        <v>801</v>
      </c>
      <c r="K6629" s="0" t="n">
        <f aca="false">I6629*SUMIFS(syst_chauffage!$H$3:$H$27,syst_chauffage!$B$3:$B$27,D6629,syst_chauffage!$C$3:$C$27,E6629)</f>
        <v>19.9056837549007</v>
      </c>
      <c r="L6629" s="12" t="n">
        <f aca="false">H6629*SUMIFS(syst_chauffage!$K$3:$K$27,syst_chauffage!$B$3:$B$27,D6629,syst_chauffage!$C$3:$C$27,E6629)</f>
        <v>2.36482111370319</v>
      </c>
      <c r="N6629" s="0" t="str">
        <f aca="false">A6629</f>
        <v>Santé Action Sociale</v>
      </c>
      <c r="O6629" s="0" t="str">
        <f aca="false">B6629</f>
        <v>Hôpital</v>
      </c>
      <c r="P6629" s="0" t="str">
        <f aca="false">C6629</f>
        <v>Hopital bloc</v>
      </c>
      <c r="Q6629" s="0" t="str">
        <f aca="false">D6629</f>
        <v>PAC</v>
      </c>
      <c r="R6629" s="0" t="str">
        <f aca="false">E6629</f>
        <v>Electricité</v>
      </c>
      <c r="S6629" s="0" t="str">
        <f aca="false">F6629</f>
        <v>0617340902</v>
      </c>
      <c r="T6629" s="0" t="str">
        <f aca="false">G6629</f>
        <v>4</v>
      </c>
      <c r="U6629" s="0" t="n">
        <f aca="false">L6629</f>
        <v>2.36482111370319</v>
      </c>
      <c r="V6629" s="0" t="n">
        <f aca="false">K6629</f>
        <v>19.9056837549007</v>
      </c>
      <c r="W6629" s="0" t="n">
        <f aca="false">J6629</f>
        <v>801</v>
      </c>
    </row>
    <row r="6630" customFormat="false" ht="12.8" hidden="false" customHeight="false" outlineLevel="0" collapsed="false">
      <c r="A6630" s="0" t="s">
        <v>77</v>
      </c>
      <c r="B6630" s="0" t="s">
        <v>1219</v>
      </c>
      <c r="C6630" s="0" t="s">
        <v>1220</v>
      </c>
      <c r="D6630" s="0" t="s">
        <v>51</v>
      </c>
      <c r="E6630" s="0" t="s">
        <v>57</v>
      </c>
      <c r="F6630" s="0" t="s">
        <v>1227</v>
      </c>
      <c r="G6630" s="0" t="s">
        <v>1612</v>
      </c>
      <c r="H6630" s="0" t="n">
        <v>0.910848348521457</v>
      </c>
      <c r="I6630" s="0" t="n">
        <v>13.6023691077384</v>
      </c>
      <c r="J6630" s="0" t="n">
        <v>0</v>
      </c>
      <c r="K6630" s="0" t="n">
        <f aca="false">I6630*SUMIFS(syst_chauffage!$H$3:$H$27,syst_chauffage!$B$3:$B$27,D6630,syst_chauffage!$C$3:$C$27,E6630)</f>
        <v>28.8214322255265</v>
      </c>
      <c r="L6630" s="12" t="n">
        <f aca="false">H6630*SUMIFS(syst_chauffage!$K$3:$K$27,syst_chauffage!$B$3:$B$27,D6630,syst_chauffage!$C$3:$C$27,E6630)</f>
        <v>0.910848348521457</v>
      </c>
      <c r="N6630" s="0" t="str">
        <f aca="false">A6630</f>
        <v>Santé Action Sociale</v>
      </c>
      <c r="O6630" s="0" t="str">
        <f aca="false">B6630</f>
        <v>Hôpital</v>
      </c>
      <c r="P6630" s="0" t="str">
        <f aca="false">C6630</f>
        <v>Hopital bloc</v>
      </c>
      <c r="Q6630" s="0" t="str">
        <f aca="false">D6630</f>
        <v>Autre système centralisé performant</v>
      </c>
      <c r="R6630" s="0" t="str">
        <f aca="false">E6630</f>
        <v>Autres</v>
      </c>
      <c r="S6630" s="0" t="str">
        <f aca="false">F6630</f>
        <v>0617342101</v>
      </c>
      <c r="T6630" s="0" t="str">
        <f aca="false">G6630</f>
        <v>4</v>
      </c>
      <c r="U6630" s="0" t="n">
        <f aca="false">L6630</f>
        <v>0.910848348521457</v>
      </c>
      <c r="V6630" s="0" t="n">
        <f aca="false">K6630</f>
        <v>28.8214322255265</v>
      </c>
      <c r="W6630" s="0" t="n">
        <f aca="false">J6630</f>
        <v>0</v>
      </c>
    </row>
    <row r="6631" customFormat="false" ht="12.8" hidden="false" customHeight="false" outlineLevel="0" collapsed="false">
      <c r="A6631" s="0" t="s">
        <v>77</v>
      </c>
      <c r="B6631" s="0" t="s">
        <v>1219</v>
      </c>
      <c r="C6631" s="0" t="s">
        <v>1220</v>
      </c>
      <c r="D6631" s="0" t="s">
        <v>51</v>
      </c>
      <c r="E6631" s="0" t="s">
        <v>58</v>
      </c>
      <c r="F6631" s="0" t="s">
        <v>1228</v>
      </c>
      <c r="G6631" s="0" t="s">
        <v>1612</v>
      </c>
      <c r="H6631" s="0" t="n">
        <v>0.936211011399467</v>
      </c>
      <c r="I6631" s="0" t="n">
        <v>13.4418878800315</v>
      </c>
      <c r="J6631" s="0" t="n">
        <v>1190</v>
      </c>
      <c r="K6631" s="0" t="n">
        <f aca="false">I6631*SUMIFS(syst_chauffage!$H$3:$H$27,syst_chauffage!$B$3:$B$27,D6631,syst_chauffage!$C$3:$C$27,E6631)</f>
        <v>28.6849821085864</v>
      </c>
      <c r="L6631" s="12" t="n">
        <f aca="false">H6631*SUMIFS(syst_chauffage!$K$3:$K$27,syst_chauffage!$B$3:$B$27,D6631,syst_chauffage!$C$3:$C$27,E6631)</f>
        <v>0.936211011399467</v>
      </c>
      <c r="N6631" s="0" t="str">
        <f aca="false">A6631</f>
        <v>Santé Action Sociale</v>
      </c>
      <c r="O6631" s="0" t="str">
        <f aca="false">B6631</f>
        <v>Hôpital</v>
      </c>
      <c r="P6631" s="0" t="str">
        <f aca="false">C6631</f>
        <v>Hopital bloc</v>
      </c>
      <c r="Q6631" s="0" t="str">
        <f aca="false">D6631</f>
        <v>Autre système centralisé performant</v>
      </c>
      <c r="R6631" s="0" t="str">
        <f aca="false">E6631</f>
        <v>Urbain</v>
      </c>
      <c r="S6631" s="0" t="str">
        <f aca="false">F6631</f>
        <v>0617342106</v>
      </c>
      <c r="T6631" s="0" t="str">
        <f aca="false">G6631</f>
        <v>4</v>
      </c>
      <c r="U6631" s="0" t="n">
        <f aca="false">L6631</f>
        <v>0.936211011399467</v>
      </c>
      <c r="V6631" s="0" t="n">
        <f aca="false">K6631</f>
        <v>28.6849821085864</v>
      </c>
      <c r="W6631" s="0" t="n">
        <f aca="false">J6631</f>
        <v>1190</v>
      </c>
    </row>
    <row r="6632" customFormat="false" ht="12.8" hidden="false" customHeight="false" outlineLevel="0" collapsed="false">
      <c r="A6632" s="0" t="s">
        <v>77</v>
      </c>
      <c r="B6632" s="0" t="s">
        <v>1219</v>
      </c>
      <c r="C6632" s="0" t="s">
        <v>1220</v>
      </c>
      <c r="D6632" s="0" t="s">
        <v>27</v>
      </c>
      <c r="E6632" s="0" t="s">
        <v>23</v>
      </c>
      <c r="F6632" s="0" t="s">
        <v>1229</v>
      </c>
      <c r="G6632" s="0" t="s">
        <v>1612</v>
      </c>
      <c r="H6632" s="0" t="n">
        <v>0.744777473286268</v>
      </c>
      <c r="I6632" s="0" t="n">
        <v>2.85189062154142</v>
      </c>
      <c r="J6632" s="0" t="n">
        <v>693</v>
      </c>
      <c r="K6632" s="0" t="n">
        <f aca="false">I6632*SUMIFS(syst_chauffage!$H$3:$H$27,syst_chauffage!$B$3:$B$27,D6632,syst_chauffage!$C$3:$C$27,E6632)</f>
        <v>7.31339727181608</v>
      </c>
      <c r="L6632" s="12" t="n">
        <f aca="false">H6632*SUMIFS(syst_chauffage!$K$3:$K$27,syst_chauffage!$B$3:$B$27,D6632,syst_chauffage!$C$3:$C$27,E6632)</f>
        <v>0.744777473286268</v>
      </c>
      <c r="N6632" s="0" t="str">
        <f aca="false">A6632</f>
        <v>Santé Action Sociale</v>
      </c>
      <c r="O6632" s="0" t="str">
        <f aca="false">B6632</f>
        <v>Hôpital</v>
      </c>
      <c r="P6632" s="0" t="str">
        <f aca="false">C6632</f>
        <v>Hopital bloc</v>
      </c>
      <c r="Q6632" s="0" t="str">
        <f aca="false">D6632</f>
        <v>Chaudière condensation fioul</v>
      </c>
      <c r="R6632" s="0" t="str">
        <f aca="false">E6632</f>
        <v>Fioul</v>
      </c>
      <c r="S6632" s="0" t="str">
        <f aca="false">F6632</f>
        <v>0617342303</v>
      </c>
      <c r="T6632" s="0" t="str">
        <f aca="false">G6632</f>
        <v>4</v>
      </c>
      <c r="U6632" s="0" t="n">
        <f aca="false">L6632</f>
        <v>0.744777473286268</v>
      </c>
      <c r="V6632" s="0" t="n">
        <f aca="false">K6632</f>
        <v>7.31339727181608</v>
      </c>
      <c r="W6632" s="0" t="n">
        <f aca="false">J6632</f>
        <v>693</v>
      </c>
    </row>
    <row r="6633" customFormat="false" ht="12.8" hidden="false" customHeight="false" outlineLevel="0" collapsed="false">
      <c r="A6633" s="0" t="s">
        <v>77</v>
      </c>
      <c r="B6633" s="0" t="s">
        <v>1219</v>
      </c>
      <c r="C6633" s="0" t="s">
        <v>1220</v>
      </c>
      <c r="D6633" s="0" t="s">
        <v>18</v>
      </c>
      <c r="E6633" s="0" t="s">
        <v>14</v>
      </c>
      <c r="F6633" s="0" t="s">
        <v>1230</v>
      </c>
      <c r="G6633" s="0" t="s">
        <v>1612</v>
      </c>
      <c r="H6633" s="0" t="n">
        <v>0.954918999982188</v>
      </c>
      <c r="I6633" s="0" t="n">
        <v>2.05503134811388</v>
      </c>
      <c r="J6633" s="0" t="n">
        <v>693</v>
      </c>
      <c r="K6633" s="0" t="n">
        <f aca="false">I6633*SUMIFS(syst_chauffage!$H$3:$H$27,syst_chauffage!$B$3:$B$27,D6633,syst_chauffage!$C$3:$C$27,E6633)</f>
        <v>5.5998143563221</v>
      </c>
      <c r="L6633" s="12" t="n">
        <f aca="false">H6633*SUMIFS(syst_chauffage!$K$3:$K$27,syst_chauffage!$B$3:$B$27,D6633,syst_chauffage!$C$3:$C$27,E6633)</f>
        <v>0.927653093039058</v>
      </c>
      <c r="N6633" s="0" t="str">
        <f aca="false">A6633</f>
        <v>Santé Action Sociale</v>
      </c>
      <c r="O6633" s="0" t="str">
        <f aca="false">B6633</f>
        <v>Hôpital</v>
      </c>
      <c r="P6633" s="0" t="str">
        <f aca="false">C6633</f>
        <v>Hopital bloc</v>
      </c>
      <c r="Q6633" s="0" t="str">
        <f aca="false">D6633</f>
        <v>Chaudière condensation gaz</v>
      </c>
      <c r="R6633" s="0" t="str">
        <f aca="false">E6633</f>
        <v>Gaz</v>
      </c>
      <c r="S6633" s="0" t="str">
        <f aca="false">F6633</f>
        <v>0617342404</v>
      </c>
      <c r="T6633" s="0" t="str">
        <f aca="false">G6633</f>
        <v>4</v>
      </c>
      <c r="U6633" s="0" t="n">
        <f aca="false">L6633</f>
        <v>0.927653093039058</v>
      </c>
      <c r="V6633" s="0" t="n">
        <f aca="false">K6633</f>
        <v>5.5998143563221</v>
      </c>
      <c r="W6633" s="0" t="n">
        <f aca="false">J6633</f>
        <v>693</v>
      </c>
    </row>
    <row r="6634" customFormat="false" ht="12.8" hidden="false" customHeight="false" outlineLevel="0" collapsed="false">
      <c r="A6634" s="0" t="s">
        <v>77</v>
      </c>
      <c r="B6634" s="0" t="s">
        <v>1219</v>
      </c>
      <c r="C6634" s="0" t="s">
        <v>1220</v>
      </c>
      <c r="D6634" s="0" t="s">
        <v>32</v>
      </c>
      <c r="E6634" s="0" t="s">
        <v>30</v>
      </c>
      <c r="F6634" s="0" t="s">
        <v>1231</v>
      </c>
      <c r="G6634" s="0" t="s">
        <v>1612</v>
      </c>
      <c r="H6634" s="0" t="n">
        <v>1</v>
      </c>
      <c r="I6634" s="0" t="n">
        <v>12</v>
      </c>
      <c r="J6634" s="0" t="n">
        <v>0</v>
      </c>
      <c r="K6634" s="0" t="n">
        <f aca="false">I6634*SUMIFS(syst_chauffage!$H$3:$H$27,syst_chauffage!$B$3:$B$27,D6634,syst_chauffage!$C$3:$C$27,E6634)</f>
        <v>12</v>
      </c>
      <c r="L6634" s="12" t="n">
        <f aca="false">H6634*SUMIFS(syst_chauffage!$K$3:$K$27,syst_chauffage!$B$3:$B$27,D6634,syst_chauffage!$C$3:$C$27,E6634)</f>
        <v>1</v>
      </c>
      <c r="N6634" s="0" t="str">
        <f aca="false">A6634</f>
        <v>Santé Action Sociale</v>
      </c>
      <c r="O6634" s="0" t="str">
        <f aca="false">B6634</f>
        <v>Hôpital</v>
      </c>
      <c r="P6634" s="0" t="str">
        <f aca="false">C6634</f>
        <v>Hopital bloc</v>
      </c>
      <c r="Q6634" s="0" t="str">
        <f aca="false">D6634</f>
        <v>Electrique direct performant</v>
      </c>
      <c r="R6634" s="0" t="str">
        <f aca="false">E6634</f>
        <v>Electricité</v>
      </c>
      <c r="S6634" s="0" t="str">
        <f aca="false">F6634</f>
        <v>0617342602</v>
      </c>
      <c r="T6634" s="0" t="str">
        <f aca="false">G6634</f>
        <v>4</v>
      </c>
      <c r="U6634" s="0" t="n">
        <f aca="false">L6634</f>
        <v>1</v>
      </c>
      <c r="V6634" s="0" t="n">
        <f aca="false">K6634</f>
        <v>12</v>
      </c>
      <c r="W6634" s="0" t="n">
        <f aca="false">J6634</f>
        <v>0</v>
      </c>
    </row>
    <row r="6635" customFormat="false" ht="12.8" hidden="false" customHeight="false" outlineLevel="0" collapsed="false">
      <c r="A6635" s="0" t="s">
        <v>77</v>
      </c>
      <c r="B6635" s="0" t="s">
        <v>1219</v>
      </c>
      <c r="C6635" s="0" t="s">
        <v>1220</v>
      </c>
      <c r="D6635" s="0" t="s">
        <v>38</v>
      </c>
      <c r="E6635" s="0" t="s">
        <v>30</v>
      </c>
      <c r="F6635" s="0" t="s">
        <v>1232</v>
      </c>
      <c r="G6635" s="0" t="s">
        <v>1612</v>
      </c>
      <c r="H6635" s="0" t="n">
        <v>2.97321354256344</v>
      </c>
      <c r="I6635" s="0" t="n">
        <v>38.3042628404128</v>
      </c>
      <c r="J6635" s="0" t="n">
        <v>864</v>
      </c>
      <c r="K6635" s="0" t="n">
        <f aca="false">I6635*SUMIFS(syst_chauffage!$H$3:$H$27,syst_chauffage!$B$3:$B$27,D6635,syst_chauffage!$C$3:$C$27,E6635)</f>
        <v>38.7177114687896</v>
      </c>
      <c r="L6635" s="12" t="n">
        <f aca="false">H6635*SUMIFS(syst_chauffage!$K$3:$K$27,syst_chauffage!$B$3:$B$27,D6635,syst_chauffage!$C$3:$C$27,E6635)</f>
        <v>2.6598834534048</v>
      </c>
      <c r="N6635" s="0" t="str">
        <f aca="false">A6635</f>
        <v>Santé Action Sociale</v>
      </c>
      <c r="O6635" s="0" t="str">
        <f aca="false">B6635</f>
        <v>Hôpital</v>
      </c>
      <c r="P6635" s="0" t="str">
        <f aca="false">C6635</f>
        <v>Hopital bloc</v>
      </c>
      <c r="Q6635" s="0" t="str">
        <f aca="false">D6635</f>
        <v>PAC performant</v>
      </c>
      <c r="R6635" s="0" t="str">
        <f aca="false">E6635</f>
        <v>Electricité</v>
      </c>
      <c r="S6635" s="0" t="str">
        <f aca="false">F6635</f>
        <v>0617342902</v>
      </c>
      <c r="T6635" s="0" t="str">
        <f aca="false">G6635</f>
        <v>4</v>
      </c>
      <c r="U6635" s="0" t="n">
        <f aca="false">L6635</f>
        <v>2.6598834534048</v>
      </c>
      <c r="V6635" s="0" t="n">
        <f aca="false">K6635</f>
        <v>38.7177114687896</v>
      </c>
      <c r="W6635" s="0" t="n">
        <f aca="false">J6635</f>
        <v>864</v>
      </c>
    </row>
    <row r="6636" customFormat="false" ht="12.8" hidden="false" customHeight="false" outlineLevel="0" collapsed="false">
      <c r="A6636" s="0" t="s">
        <v>77</v>
      </c>
      <c r="B6636" s="0" t="s">
        <v>1219</v>
      </c>
      <c r="C6636" s="0" t="s">
        <v>1233</v>
      </c>
      <c r="D6636" s="0" t="s">
        <v>19</v>
      </c>
      <c r="E6636" s="0" t="s">
        <v>57</v>
      </c>
      <c r="F6636" s="0" t="s">
        <v>1234</v>
      </c>
      <c r="G6636" s="0" t="s">
        <v>1612</v>
      </c>
      <c r="H6636" s="0" t="n">
        <v>0.749409078407902</v>
      </c>
      <c r="I6636" s="0" t="n">
        <v>13.8480676648357</v>
      </c>
      <c r="J6636" s="0" t="n">
        <v>0</v>
      </c>
      <c r="K6636" s="0" t="n">
        <f aca="false">I6636*SUMIFS(syst_chauffage!$H$3:$H$27,syst_chauffage!$B$3:$B$27,D6636,syst_chauffage!$C$3:$C$27,E6636)</f>
        <v>19.2831111991806</v>
      </c>
      <c r="L6636" s="12" t="n">
        <f aca="false">H6636*SUMIFS(syst_chauffage!$K$3:$K$27,syst_chauffage!$B$3:$B$27,D6636,syst_chauffage!$C$3:$C$27,E6636)</f>
        <v>0.749409078407902</v>
      </c>
      <c r="N6636" s="0" t="str">
        <f aca="false">A6636</f>
        <v>Santé Action Sociale</v>
      </c>
      <c r="O6636" s="0" t="str">
        <f aca="false">B6636</f>
        <v>Hôpital</v>
      </c>
      <c r="P6636" s="0" t="str">
        <f aca="false">C6636</f>
        <v>Hopital maison</v>
      </c>
      <c r="Q6636" s="0" t="str">
        <f aca="false">D6636</f>
        <v>Autre système centralisé</v>
      </c>
      <c r="R6636" s="0" t="str">
        <f aca="false">E6636</f>
        <v>Autres</v>
      </c>
      <c r="S6636" s="0" t="str">
        <f aca="false">F6636</f>
        <v>0617350101</v>
      </c>
      <c r="T6636" s="0" t="str">
        <f aca="false">G6636</f>
        <v>4</v>
      </c>
      <c r="U6636" s="0" t="n">
        <f aca="false">L6636</f>
        <v>0.749409078407902</v>
      </c>
      <c r="V6636" s="0" t="n">
        <f aca="false">K6636</f>
        <v>19.2831111991806</v>
      </c>
      <c r="W6636" s="0" t="n">
        <f aca="false">J6636</f>
        <v>0</v>
      </c>
    </row>
    <row r="6637" customFormat="false" ht="12.8" hidden="false" customHeight="false" outlineLevel="0" collapsed="false">
      <c r="A6637" s="0" t="s">
        <v>77</v>
      </c>
      <c r="B6637" s="0" t="s">
        <v>1219</v>
      </c>
      <c r="C6637" s="0" t="s">
        <v>1233</v>
      </c>
      <c r="D6637" s="0" t="s">
        <v>19</v>
      </c>
      <c r="E6637" s="0" t="s">
        <v>58</v>
      </c>
      <c r="F6637" s="0" t="s">
        <v>1235</v>
      </c>
      <c r="G6637" s="0" t="s">
        <v>1612</v>
      </c>
      <c r="H6637" s="0" t="n">
        <v>0.760587021009366</v>
      </c>
      <c r="I6637" s="0" t="n">
        <v>13.5771828269919</v>
      </c>
      <c r="J6637" s="0" t="n">
        <v>1190</v>
      </c>
      <c r="K6637" s="0" t="n">
        <f aca="false">I6637*SUMIFS(syst_chauffage!$H$3:$H$27,syst_chauffage!$B$3:$B$27,D6637,syst_chauffage!$C$3:$C$27,E6637)</f>
        <v>22.3337813264898</v>
      </c>
      <c r="L6637" s="12" t="n">
        <f aca="false">H6637*SUMIFS(syst_chauffage!$K$3:$K$27,syst_chauffage!$B$3:$B$27,D6637,syst_chauffage!$C$3:$C$27,E6637)</f>
        <v>0.760587021009366</v>
      </c>
      <c r="N6637" s="0" t="str">
        <f aca="false">A6637</f>
        <v>Santé Action Sociale</v>
      </c>
      <c r="O6637" s="0" t="str">
        <f aca="false">B6637</f>
        <v>Hôpital</v>
      </c>
      <c r="P6637" s="0" t="str">
        <f aca="false">C6637</f>
        <v>Hopital maison</v>
      </c>
      <c r="Q6637" s="0" t="str">
        <f aca="false">D6637</f>
        <v>Autre système centralisé</v>
      </c>
      <c r="R6637" s="0" t="str">
        <f aca="false">E6637</f>
        <v>Urbain</v>
      </c>
      <c r="S6637" s="0" t="str">
        <f aca="false">F6637</f>
        <v>0617350106</v>
      </c>
      <c r="T6637" s="0" t="str">
        <f aca="false">G6637</f>
        <v>4</v>
      </c>
      <c r="U6637" s="0" t="n">
        <f aca="false">L6637</f>
        <v>0.760587021009366</v>
      </c>
      <c r="V6637" s="0" t="n">
        <f aca="false">K6637</f>
        <v>22.3337813264898</v>
      </c>
      <c r="W6637" s="0" t="n">
        <f aca="false">J6637</f>
        <v>1190</v>
      </c>
    </row>
    <row r="6638" customFormat="false" ht="12.8" hidden="false" customHeight="false" outlineLevel="0" collapsed="false">
      <c r="A6638" s="0" t="s">
        <v>77</v>
      </c>
      <c r="B6638" s="0" t="s">
        <v>1219</v>
      </c>
      <c r="C6638" s="0" t="s">
        <v>1233</v>
      </c>
      <c r="D6638" s="0" t="s">
        <v>22</v>
      </c>
      <c r="E6638" s="0" t="s">
        <v>23</v>
      </c>
      <c r="F6638" s="0" t="s">
        <v>1236</v>
      </c>
      <c r="G6638" s="0" t="s">
        <v>1612</v>
      </c>
      <c r="H6638" s="0" t="n">
        <v>0.625890359166807</v>
      </c>
      <c r="I6638" s="0" t="n">
        <v>3.03374995543664</v>
      </c>
      <c r="J6638" s="0" t="n">
        <v>0</v>
      </c>
      <c r="K6638" s="0" t="n">
        <f aca="false">I6638*SUMIFS(syst_chauffage!$H$3:$H$27,syst_chauffage!$B$3:$B$27,D6638,syst_chauffage!$C$3:$C$27,E6638)</f>
        <v>5.34250195585142</v>
      </c>
      <c r="L6638" s="12" t="n">
        <f aca="false">H6638*SUMIFS(syst_chauffage!$K$3:$K$27,syst_chauffage!$B$3:$B$27,D6638,syst_chauffage!$C$3:$C$27,E6638)</f>
        <v>0.625890359166807</v>
      </c>
      <c r="N6638" s="0" t="str">
        <f aca="false">A6638</f>
        <v>Santé Action Sociale</v>
      </c>
      <c r="O6638" s="0" t="str">
        <f aca="false">B6638</f>
        <v>Hôpital</v>
      </c>
      <c r="P6638" s="0" t="str">
        <f aca="false">C6638</f>
        <v>Hopital maison</v>
      </c>
      <c r="Q6638" s="0" t="str">
        <f aca="false">D6638</f>
        <v>Chaudière fioul</v>
      </c>
      <c r="R6638" s="0" t="str">
        <f aca="false">E6638</f>
        <v>Fioul</v>
      </c>
      <c r="S6638" s="0" t="str">
        <f aca="false">F6638</f>
        <v>0617350303</v>
      </c>
      <c r="T6638" s="0" t="str">
        <f aca="false">G6638</f>
        <v>4</v>
      </c>
      <c r="U6638" s="0" t="n">
        <f aca="false">L6638</f>
        <v>0.625890359166807</v>
      </c>
      <c r="V6638" s="0" t="n">
        <f aca="false">K6638</f>
        <v>5.34250195585142</v>
      </c>
      <c r="W6638" s="0" t="n">
        <f aca="false">J6638</f>
        <v>0</v>
      </c>
    </row>
    <row r="6639" customFormat="false" ht="12.8" hidden="false" customHeight="false" outlineLevel="0" collapsed="false">
      <c r="A6639" s="0" t="s">
        <v>77</v>
      </c>
      <c r="B6639" s="0" t="s">
        <v>1219</v>
      </c>
      <c r="C6639" s="0" t="s">
        <v>1233</v>
      </c>
      <c r="D6639" s="0" t="s">
        <v>13</v>
      </c>
      <c r="E6639" s="0" t="s">
        <v>14</v>
      </c>
      <c r="F6639" s="0" t="s">
        <v>1237</v>
      </c>
      <c r="G6639" s="0" t="s">
        <v>1612</v>
      </c>
      <c r="H6639" s="0" t="n">
        <v>0.92590483853927</v>
      </c>
      <c r="I6639" s="0" t="n">
        <v>2.29565739988806</v>
      </c>
      <c r="J6639" s="0" t="n">
        <v>308</v>
      </c>
      <c r="K6639" s="0" t="n">
        <f aca="false">I6639*SUMIFS(syst_chauffage!$H$3:$H$27,syst_chauffage!$B$3:$B$27,D6639,syst_chauffage!$C$3:$C$27,E6639)</f>
        <v>4.63629071557252</v>
      </c>
      <c r="L6639" s="12" t="n">
        <f aca="false">H6639*SUMIFS(syst_chauffage!$K$3:$K$27,syst_chauffage!$B$3:$B$27,D6639,syst_chauffage!$C$3:$C$27,E6639)</f>
        <v>0.92590483853927</v>
      </c>
      <c r="N6639" s="0" t="str">
        <f aca="false">A6639</f>
        <v>Santé Action Sociale</v>
      </c>
      <c r="O6639" s="0" t="str">
        <f aca="false">B6639</f>
        <v>Hôpital</v>
      </c>
      <c r="P6639" s="0" t="str">
        <f aca="false">C6639</f>
        <v>Hopital maison</v>
      </c>
      <c r="Q6639" s="0" t="str">
        <f aca="false">D6639</f>
        <v>Chaudière gaz</v>
      </c>
      <c r="R6639" s="0" t="str">
        <f aca="false">E6639</f>
        <v>Gaz</v>
      </c>
      <c r="S6639" s="0" t="str">
        <f aca="false">F6639</f>
        <v>0617350404</v>
      </c>
      <c r="T6639" s="0" t="str">
        <f aca="false">G6639</f>
        <v>4</v>
      </c>
      <c r="U6639" s="0" t="n">
        <f aca="false">L6639</f>
        <v>0.92590483853927</v>
      </c>
      <c r="V6639" s="0" t="n">
        <f aca="false">K6639</f>
        <v>4.63629071557252</v>
      </c>
      <c r="W6639" s="0" t="n">
        <f aca="false">J6639</f>
        <v>308</v>
      </c>
    </row>
    <row r="6640" customFormat="false" ht="12.8" hidden="false" customHeight="false" outlineLevel="0" collapsed="false">
      <c r="A6640" s="0" t="s">
        <v>77</v>
      </c>
      <c r="B6640" s="0" t="s">
        <v>1219</v>
      </c>
      <c r="C6640" s="0" t="s">
        <v>1233</v>
      </c>
      <c r="D6640" s="0" t="s">
        <v>29</v>
      </c>
      <c r="E6640" s="0" t="s">
        <v>30</v>
      </c>
      <c r="F6640" s="0" t="s">
        <v>1238</v>
      </c>
      <c r="G6640" s="0" t="s">
        <v>1612</v>
      </c>
      <c r="H6640" s="0" t="n">
        <v>0.915653920499225</v>
      </c>
      <c r="I6640" s="0" t="n">
        <v>10.4</v>
      </c>
      <c r="J6640" s="0" t="n">
        <v>0</v>
      </c>
      <c r="K6640" s="0" t="n">
        <f aca="false">I6640*SUMIFS(syst_chauffage!$H$3:$H$27,syst_chauffage!$B$3:$B$27,D6640,syst_chauffage!$C$3:$C$27,E6640)</f>
        <v>3</v>
      </c>
      <c r="L6640" s="12" t="n">
        <f aca="false">H6640*SUMIFS(syst_chauffage!$K$3:$K$27,syst_chauffage!$B$3:$B$27,D6640,syst_chauffage!$C$3:$C$27,E6640)</f>
        <v>0.915653920499225</v>
      </c>
      <c r="N6640" s="0" t="str">
        <f aca="false">A6640</f>
        <v>Santé Action Sociale</v>
      </c>
      <c r="O6640" s="0" t="str">
        <f aca="false">B6640</f>
        <v>Hôpital</v>
      </c>
      <c r="P6640" s="0" t="str">
        <f aca="false">C6640</f>
        <v>Hopital maison</v>
      </c>
      <c r="Q6640" s="0" t="str">
        <f aca="false">D6640</f>
        <v>Electrique direct</v>
      </c>
      <c r="R6640" s="0" t="str">
        <f aca="false">E6640</f>
        <v>Electricité</v>
      </c>
      <c r="S6640" s="0" t="str">
        <f aca="false">F6640</f>
        <v>0617350602</v>
      </c>
      <c r="T6640" s="0" t="str">
        <f aca="false">G6640</f>
        <v>4</v>
      </c>
      <c r="U6640" s="0" t="n">
        <f aca="false">L6640</f>
        <v>0.915653920499225</v>
      </c>
      <c r="V6640" s="0" t="n">
        <f aca="false">K6640</f>
        <v>3</v>
      </c>
      <c r="W6640" s="0" t="n">
        <f aca="false">J6640</f>
        <v>0</v>
      </c>
    </row>
    <row r="6641" customFormat="false" ht="12.8" hidden="false" customHeight="false" outlineLevel="0" collapsed="false">
      <c r="A6641" s="0" t="s">
        <v>77</v>
      </c>
      <c r="B6641" s="0" t="s">
        <v>1219</v>
      </c>
      <c r="C6641" s="0" t="s">
        <v>1233</v>
      </c>
      <c r="D6641" s="0" t="s">
        <v>36</v>
      </c>
      <c r="E6641" s="0" t="s">
        <v>30</v>
      </c>
      <c r="F6641" s="0" t="s">
        <v>1239</v>
      </c>
      <c r="G6641" s="0" t="s">
        <v>1612</v>
      </c>
      <c r="H6641" s="0" t="n">
        <v>2.81310184967335</v>
      </c>
      <c r="I6641" s="0" t="n">
        <v>38.4884842065554</v>
      </c>
      <c r="J6641" s="0" t="n">
        <v>801</v>
      </c>
      <c r="K6641" s="0" t="n">
        <f aca="false">I6641*SUMIFS(syst_chauffage!$H$3:$H$27,syst_chauffage!$B$3:$B$27,D6641,syst_chauffage!$C$3:$C$27,E6641)</f>
        <v>23.8112126061701</v>
      </c>
      <c r="L6641" s="12" t="n">
        <f aca="false">H6641*SUMIFS(syst_chauffage!$K$3:$K$27,syst_chauffage!$B$3:$B$27,D6641,syst_chauffage!$C$3:$C$27,E6641)</f>
        <v>2.36354152706346</v>
      </c>
      <c r="N6641" s="0" t="str">
        <f aca="false">A6641</f>
        <v>Santé Action Sociale</v>
      </c>
      <c r="O6641" s="0" t="str">
        <f aca="false">B6641</f>
        <v>Hôpital</v>
      </c>
      <c r="P6641" s="0" t="str">
        <f aca="false">C6641</f>
        <v>Hopital maison</v>
      </c>
      <c r="Q6641" s="0" t="str">
        <f aca="false">D6641</f>
        <v>PAC</v>
      </c>
      <c r="R6641" s="0" t="str">
        <f aca="false">E6641</f>
        <v>Electricité</v>
      </c>
      <c r="S6641" s="0" t="str">
        <f aca="false">F6641</f>
        <v>0617350902</v>
      </c>
      <c r="T6641" s="0" t="str">
        <f aca="false">G6641</f>
        <v>4</v>
      </c>
      <c r="U6641" s="0" t="n">
        <f aca="false">L6641</f>
        <v>2.36354152706346</v>
      </c>
      <c r="V6641" s="0" t="n">
        <f aca="false">K6641</f>
        <v>23.8112126061701</v>
      </c>
      <c r="W6641" s="0" t="n">
        <f aca="false">J6641</f>
        <v>801</v>
      </c>
    </row>
    <row r="6642" customFormat="false" ht="12.8" hidden="false" customHeight="false" outlineLevel="0" collapsed="false">
      <c r="A6642" s="0" t="s">
        <v>77</v>
      </c>
      <c r="B6642" s="0" t="s">
        <v>1219</v>
      </c>
      <c r="C6642" s="0" t="s">
        <v>1233</v>
      </c>
      <c r="D6642" s="0" t="s">
        <v>51</v>
      </c>
      <c r="E6642" s="0" t="s">
        <v>57</v>
      </c>
      <c r="F6642" s="0" t="s">
        <v>1240</v>
      </c>
      <c r="G6642" s="0" t="s">
        <v>1612</v>
      </c>
      <c r="H6642" s="0" t="n">
        <v>0.864702782778348</v>
      </c>
      <c r="I6642" s="0" t="n">
        <v>16.4857948390901</v>
      </c>
      <c r="J6642" s="0" t="n">
        <v>0</v>
      </c>
      <c r="K6642" s="0" t="n">
        <f aca="false">I6642*SUMIFS(syst_chauffage!$H$3:$H$27,syst_chauffage!$B$3:$B$27,D6642,syst_chauffage!$C$3:$C$27,E6642)</f>
        <v>34.9309899529531</v>
      </c>
      <c r="L6642" s="12" t="n">
        <f aca="false">H6642*SUMIFS(syst_chauffage!$K$3:$K$27,syst_chauffage!$B$3:$B$27,D6642,syst_chauffage!$C$3:$C$27,E6642)</f>
        <v>0.864702782778348</v>
      </c>
      <c r="N6642" s="0" t="str">
        <f aca="false">A6642</f>
        <v>Santé Action Sociale</v>
      </c>
      <c r="O6642" s="0" t="str">
        <f aca="false">B6642</f>
        <v>Hôpital</v>
      </c>
      <c r="P6642" s="0" t="str">
        <f aca="false">C6642</f>
        <v>Hopital maison</v>
      </c>
      <c r="Q6642" s="0" t="str">
        <f aca="false">D6642</f>
        <v>Autre système centralisé performant</v>
      </c>
      <c r="R6642" s="0" t="str">
        <f aca="false">E6642</f>
        <v>Autres</v>
      </c>
      <c r="S6642" s="0" t="str">
        <f aca="false">F6642</f>
        <v>0617352101</v>
      </c>
      <c r="T6642" s="0" t="str">
        <f aca="false">G6642</f>
        <v>4</v>
      </c>
      <c r="U6642" s="0" t="n">
        <f aca="false">L6642</f>
        <v>0.864702782778348</v>
      </c>
      <c r="V6642" s="0" t="n">
        <f aca="false">K6642</f>
        <v>34.9309899529531</v>
      </c>
      <c r="W6642" s="0" t="n">
        <f aca="false">J6642</f>
        <v>0</v>
      </c>
    </row>
    <row r="6643" customFormat="false" ht="12.8" hidden="false" customHeight="false" outlineLevel="0" collapsed="false">
      <c r="A6643" s="0" t="s">
        <v>77</v>
      </c>
      <c r="B6643" s="0" t="s">
        <v>1219</v>
      </c>
      <c r="C6643" s="0" t="s">
        <v>1233</v>
      </c>
      <c r="D6643" s="0" t="s">
        <v>51</v>
      </c>
      <c r="E6643" s="0" t="s">
        <v>58</v>
      </c>
      <c r="F6643" s="0" t="s">
        <v>1241</v>
      </c>
      <c r="G6643" s="0" t="s">
        <v>1612</v>
      </c>
      <c r="H6643" s="0" t="n">
        <v>0.87760040885696</v>
      </c>
      <c r="I6643" s="0" t="n">
        <v>16.163312889276</v>
      </c>
      <c r="J6643" s="0" t="n">
        <v>1190</v>
      </c>
      <c r="K6643" s="0" t="n">
        <f aca="false">I6643*SUMIFS(syst_chauffage!$H$3:$H$27,syst_chauffage!$B$3:$B$27,D6643,syst_chauffage!$C$3:$C$27,E6643)</f>
        <v>34.4925017365402</v>
      </c>
      <c r="L6643" s="12" t="n">
        <f aca="false">H6643*SUMIFS(syst_chauffage!$K$3:$K$27,syst_chauffage!$B$3:$B$27,D6643,syst_chauffage!$C$3:$C$27,E6643)</f>
        <v>0.87760040885696</v>
      </c>
      <c r="N6643" s="0" t="str">
        <f aca="false">A6643</f>
        <v>Santé Action Sociale</v>
      </c>
      <c r="O6643" s="0" t="str">
        <f aca="false">B6643</f>
        <v>Hôpital</v>
      </c>
      <c r="P6643" s="0" t="str">
        <f aca="false">C6643</f>
        <v>Hopital maison</v>
      </c>
      <c r="Q6643" s="0" t="str">
        <f aca="false">D6643</f>
        <v>Autre système centralisé performant</v>
      </c>
      <c r="R6643" s="0" t="str">
        <f aca="false">E6643</f>
        <v>Urbain</v>
      </c>
      <c r="S6643" s="0" t="str">
        <f aca="false">F6643</f>
        <v>0617352106</v>
      </c>
      <c r="T6643" s="0" t="str">
        <f aca="false">G6643</f>
        <v>4</v>
      </c>
      <c r="U6643" s="0" t="n">
        <f aca="false">L6643</f>
        <v>0.87760040885696</v>
      </c>
      <c r="V6643" s="0" t="n">
        <f aca="false">K6643</f>
        <v>34.4925017365402</v>
      </c>
      <c r="W6643" s="0" t="n">
        <f aca="false">J6643</f>
        <v>1190</v>
      </c>
    </row>
    <row r="6644" customFormat="false" ht="12.8" hidden="false" customHeight="false" outlineLevel="0" collapsed="false">
      <c r="A6644" s="0" t="s">
        <v>77</v>
      </c>
      <c r="B6644" s="0" t="s">
        <v>1219</v>
      </c>
      <c r="C6644" s="0" t="s">
        <v>1233</v>
      </c>
      <c r="D6644" s="0" t="s">
        <v>27</v>
      </c>
      <c r="E6644" s="0" t="s">
        <v>23</v>
      </c>
      <c r="F6644" s="0" t="s">
        <v>1242</v>
      </c>
      <c r="G6644" s="0" t="s">
        <v>1612</v>
      </c>
      <c r="H6644" s="0" t="n">
        <v>0.743589258182374</v>
      </c>
      <c r="I6644" s="0" t="n">
        <v>3.61160708980552</v>
      </c>
      <c r="J6644" s="0" t="n">
        <v>693</v>
      </c>
      <c r="K6644" s="0" t="n">
        <f aca="false">I6644*SUMIFS(syst_chauffage!$H$3:$H$27,syst_chauffage!$B$3:$B$27,D6644,syst_chauffage!$C$3:$C$27,E6644)</f>
        <v>9.26161657040664</v>
      </c>
      <c r="L6644" s="12" t="n">
        <f aca="false">H6644*SUMIFS(syst_chauffage!$K$3:$K$27,syst_chauffage!$B$3:$B$27,D6644,syst_chauffage!$C$3:$C$27,E6644)</f>
        <v>0.743589258182374</v>
      </c>
      <c r="N6644" s="0" t="str">
        <f aca="false">A6644</f>
        <v>Santé Action Sociale</v>
      </c>
      <c r="O6644" s="0" t="str">
        <f aca="false">B6644</f>
        <v>Hôpital</v>
      </c>
      <c r="P6644" s="0" t="str">
        <f aca="false">C6644</f>
        <v>Hopital maison</v>
      </c>
      <c r="Q6644" s="0" t="str">
        <f aca="false">D6644</f>
        <v>Chaudière condensation fioul</v>
      </c>
      <c r="R6644" s="0" t="str">
        <f aca="false">E6644</f>
        <v>Fioul</v>
      </c>
      <c r="S6644" s="0" t="str">
        <f aca="false">F6644</f>
        <v>0617352303</v>
      </c>
      <c r="T6644" s="0" t="str">
        <f aca="false">G6644</f>
        <v>4</v>
      </c>
      <c r="U6644" s="0" t="n">
        <f aca="false">L6644</f>
        <v>0.743589258182374</v>
      </c>
      <c r="V6644" s="0" t="n">
        <f aca="false">K6644</f>
        <v>9.26161657040664</v>
      </c>
      <c r="W6644" s="0" t="n">
        <f aca="false">J6644</f>
        <v>693</v>
      </c>
    </row>
    <row r="6645" customFormat="false" ht="12.8" hidden="false" customHeight="false" outlineLevel="0" collapsed="false">
      <c r="A6645" s="0" t="s">
        <v>77</v>
      </c>
      <c r="B6645" s="0" t="s">
        <v>1219</v>
      </c>
      <c r="C6645" s="0" t="s">
        <v>1233</v>
      </c>
      <c r="D6645" s="0" t="s">
        <v>18</v>
      </c>
      <c r="E6645" s="0" t="s">
        <v>14</v>
      </c>
      <c r="F6645" s="0" t="s">
        <v>1243</v>
      </c>
      <c r="G6645" s="0" t="s">
        <v>1612</v>
      </c>
      <c r="H6645" s="0" t="n">
        <v>0.953613609575628</v>
      </c>
      <c r="I6645" s="0" t="n">
        <v>2.73292547605722</v>
      </c>
      <c r="J6645" s="0" t="n">
        <v>693</v>
      </c>
      <c r="K6645" s="0" t="n">
        <f aca="false">I6645*SUMIFS(syst_chauffage!$H$3:$H$27,syst_chauffage!$B$3:$B$27,D6645,syst_chauffage!$C$3:$C$27,E6645)</f>
        <v>7.44702767168473</v>
      </c>
      <c r="L6645" s="12" t="n">
        <f aca="false">H6645*SUMIFS(syst_chauffage!$K$3:$K$27,syst_chauffage!$B$3:$B$27,D6645,syst_chauffage!$C$3:$C$27,E6645)</f>
        <v>0.926384975587954</v>
      </c>
      <c r="N6645" s="0" t="str">
        <f aca="false">A6645</f>
        <v>Santé Action Sociale</v>
      </c>
      <c r="O6645" s="0" t="str">
        <f aca="false">B6645</f>
        <v>Hôpital</v>
      </c>
      <c r="P6645" s="0" t="str">
        <f aca="false">C6645</f>
        <v>Hopital maison</v>
      </c>
      <c r="Q6645" s="0" t="str">
        <f aca="false">D6645</f>
        <v>Chaudière condensation gaz</v>
      </c>
      <c r="R6645" s="0" t="str">
        <f aca="false">E6645</f>
        <v>Gaz</v>
      </c>
      <c r="S6645" s="0" t="str">
        <f aca="false">F6645</f>
        <v>0617352404</v>
      </c>
      <c r="T6645" s="0" t="str">
        <f aca="false">G6645</f>
        <v>4</v>
      </c>
      <c r="U6645" s="0" t="n">
        <f aca="false">L6645</f>
        <v>0.926384975587954</v>
      </c>
      <c r="V6645" s="0" t="n">
        <f aca="false">K6645</f>
        <v>7.44702767168473</v>
      </c>
      <c r="W6645" s="0" t="n">
        <f aca="false">J6645</f>
        <v>693</v>
      </c>
    </row>
    <row r="6646" customFormat="false" ht="12.8" hidden="false" customHeight="false" outlineLevel="0" collapsed="false">
      <c r="A6646" s="0" t="s">
        <v>77</v>
      </c>
      <c r="B6646" s="0" t="s">
        <v>1219</v>
      </c>
      <c r="C6646" s="0" t="s">
        <v>1233</v>
      </c>
      <c r="D6646" s="0" t="s">
        <v>32</v>
      </c>
      <c r="E6646" s="0" t="s">
        <v>30</v>
      </c>
      <c r="F6646" s="0" t="s">
        <v>1244</v>
      </c>
      <c r="G6646" s="0" t="s">
        <v>1612</v>
      </c>
      <c r="H6646" s="0" t="n">
        <v>1</v>
      </c>
      <c r="I6646" s="0" t="n">
        <v>12</v>
      </c>
      <c r="J6646" s="0" t="n">
        <v>0</v>
      </c>
      <c r="K6646" s="0" t="n">
        <f aca="false">I6646*SUMIFS(syst_chauffage!$H$3:$H$27,syst_chauffage!$B$3:$B$27,D6646,syst_chauffage!$C$3:$C$27,E6646)</f>
        <v>12</v>
      </c>
      <c r="L6646" s="12" t="n">
        <f aca="false">H6646*SUMIFS(syst_chauffage!$K$3:$K$27,syst_chauffage!$B$3:$B$27,D6646,syst_chauffage!$C$3:$C$27,E6646)</f>
        <v>1</v>
      </c>
      <c r="N6646" s="0" t="str">
        <f aca="false">A6646</f>
        <v>Santé Action Sociale</v>
      </c>
      <c r="O6646" s="0" t="str">
        <f aca="false">B6646</f>
        <v>Hôpital</v>
      </c>
      <c r="P6646" s="0" t="str">
        <f aca="false">C6646</f>
        <v>Hopital maison</v>
      </c>
      <c r="Q6646" s="0" t="str">
        <f aca="false">D6646</f>
        <v>Electrique direct performant</v>
      </c>
      <c r="R6646" s="0" t="str">
        <f aca="false">E6646</f>
        <v>Electricité</v>
      </c>
      <c r="S6646" s="0" t="str">
        <f aca="false">F6646</f>
        <v>0617352602</v>
      </c>
      <c r="T6646" s="0" t="str">
        <f aca="false">G6646</f>
        <v>4</v>
      </c>
      <c r="U6646" s="0" t="n">
        <f aca="false">L6646</f>
        <v>1</v>
      </c>
      <c r="V6646" s="0" t="n">
        <f aca="false">K6646</f>
        <v>12</v>
      </c>
      <c r="W6646" s="0" t="n">
        <f aca="false">J6646</f>
        <v>0</v>
      </c>
    </row>
    <row r="6647" customFormat="false" ht="12.8" hidden="false" customHeight="false" outlineLevel="0" collapsed="false">
      <c r="A6647" s="0" t="s">
        <v>77</v>
      </c>
      <c r="B6647" s="0" t="s">
        <v>1219</v>
      </c>
      <c r="C6647" s="0" t="s">
        <v>1233</v>
      </c>
      <c r="D6647" s="0" t="s">
        <v>38</v>
      </c>
      <c r="E6647" s="0" t="s">
        <v>30</v>
      </c>
      <c r="F6647" s="0" t="s">
        <v>1245</v>
      </c>
      <c r="G6647" s="0" t="s">
        <v>1612</v>
      </c>
      <c r="H6647" s="0" t="n">
        <v>2.97064346076446</v>
      </c>
      <c r="I6647" s="0" t="n">
        <v>45.8196240554231</v>
      </c>
      <c r="J6647" s="0" t="n">
        <v>864</v>
      </c>
      <c r="K6647" s="0" t="n">
        <f aca="false">I6647*SUMIFS(syst_chauffage!$H$3:$H$27,syst_chauffage!$B$3:$B$27,D6647,syst_chauffage!$C$3:$C$27,E6647)</f>
        <v>46.3141920046193</v>
      </c>
      <c r="L6647" s="12" t="n">
        <f aca="false">H6647*SUMIFS(syst_chauffage!$K$3:$K$27,syst_chauffage!$B$3:$B$27,D6647,syst_chauffage!$C$3:$C$27,E6647)</f>
        <v>2.65758421793007</v>
      </c>
      <c r="N6647" s="0" t="str">
        <f aca="false">A6647</f>
        <v>Santé Action Sociale</v>
      </c>
      <c r="O6647" s="0" t="str">
        <f aca="false">B6647</f>
        <v>Hôpital</v>
      </c>
      <c r="P6647" s="0" t="str">
        <f aca="false">C6647</f>
        <v>Hopital maison</v>
      </c>
      <c r="Q6647" s="0" t="str">
        <f aca="false">D6647</f>
        <v>PAC performant</v>
      </c>
      <c r="R6647" s="0" t="str">
        <f aca="false">E6647</f>
        <v>Electricité</v>
      </c>
      <c r="S6647" s="0" t="str">
        <f aca="false">F6647</f>
        <v>0617352902</v>
      </c>
      <c r="T6647" s="0" t="str">
        <f aca="false">G6647</f>
        <v>4</v>
      </c>
      <c r="U6647" s="0" t="n">
        <f aca="false">L6647</f>
        <v>2.65758421793007</v>
      </c>
      <c r="V6647" s="0" t="n">
        <f aca="false">K6647</f>
        <v>46.3141920046193</v>
      </c>
      <c r="W6647" s="0" t="n">
        <f aca="false">J6647</f>
        <v>864</v>
      </c>
    </row>
    <row r="6648" customFormat="false" ht="12.8" hidden="false" customHeight="false" outlineLevel="0" collapsed="false">
      <c r="A6648" s="0" t="s">
        <v>77</v>
      </c>
      <c r="B6648" s="0" t="s">
        <v>1219</v>
      </c>
      <c r="C6648" s="0" t="s">
        <v>1246</v>
      </c>
      <c r="D6648" s="0" t="s">
        <v>19</v>
      </c>
      <c r="E6648" s="0" t="s">
        <v>57</v>
      </c>
      <c r="F6648" s="0" t="s">
        <v>1247</v>
      </c>
      <c r="G6648" s="0" t="s">
        <v>1612</v>
      </c>
      <c r="H6648" s="0" t="n">
        <v>0.764798843561673</v>
      </c>
      <c r="I6648" s="0" t="n">
        <v>19.1981177428741</v>
      </c>
      <c r="J6648" s="0" t="n">
        <v>0</v>
      </c>
      <c r="K6648" s="0" t="n">
        <f aca="false">I6648*SUMIFS(syst_chauffage!$H$3:$H$27,syst_chauffage!$B$3:$B$27,D6648,syst_chauffage!$C$3:$C$27,E6648)</f>
        <v>26.732931136006</v>
      </c>
      <c r="L6648" s="12" t="n">
        <f aca="false">H6648*SUMIFS(syst_chauffage!$K$3:$K$27,syst_chauffage!$B$3:$B$27,D6648,syst_chauffage!$C$3:$C$27,E6648)</f>
        <v>0.764798843561673</v>
      </c>
      <c r="N6648" s="0" t="str">
        <f aca="false">A6648</f>
        <v>Santé Action Sociale</v>
      </c>
      <c r="O6648" s="0" t="str">
        <f aca="false">B6648</f>
        <v>Hôpital</v>
      </c>
      <c r="P6648" s="0" t="str">
        <f aca="false">C6648</f>
        <v>Hopital pavillonnaire</v>
      </c>
      <c r="Q6648" s="0" t="str">
        <f aca="false">D6648</f>
        <v>Autre système centralisé</v>
      </c>
      <c r="R6648" s="0" t="str">
        <f aca="false">E6648</f>
        <v>Autres</v>
      </c>
      <c r="S6648" s="0" t="str">
        <f aca="false">F6648</f>
        <v>0617360101</v>
      </c>
      <c r="T6648" s="0" t="str">
        <f aca="false">G6648</f>
        <v>4</v>
      </c>
      <c r="U6648" s="0" t="n">
        <f aca="false">L6648</f>
        <v>0.764798843561673</v>
      </c>
      <c r="V6648" s="0" t="n">
        <f aca="false">K6648</f>
        <v>26.732931136006</v>
      </c>
      <c r="W6648" s="0" t="n">
        <f aca="false">J6648</f>
        <v>0</v>
      </c>
    </row>
    <row r="6649" customFormat="false" ht="12.8" hidden="false" customHeight="false" outlineLevel="0" collapsed="false">
      <c r="A6649" s="0" t="s">
        <v>77</v>
      </c>
      <c r="B6649" s="0" t="s">
        <v>1219</v>
      </c>
      <c r="C6649" s="0" t="s">
        <v>1246</v>
      </c>
      <c r="D6649" s="0" t="s">
        <v>19</v>
      </c>
      <c r="E6649" s="0" t="s">
        <v>58</v>
      </c>
      <c r="F6649" s="0" t="s">
        <v>1248</v>
      </c>
      <c r="G6649" s="0" t="s">
        <v>1612</v>
      </c>
      <c r="H6649" s="0" t="n">
        <v>0.776390385069699</v>
      </c>
      <c r="I6649" s="0" t="n">
        <v>19.1554915237265</v>
      </c>
      <c r="J6649" s="0" t="n">
        <v>1190</v>
      </c>
      <c r="K6649" s="0" t="n">
        <f aca="false">I6649*SUMIFS(syst_chauffage!$H$3:$H$27,syst_chauffage!$B$3:$B$27,D6649,syst_chauffage!$C$3:$C$27,E6649)</f>
        <v>31.509817930847</v>
      </c>
      <c r="L6649" s="12" t="n">
        <f aca="false">H6649*SUMIFS(syst_chauffage!$K$3:$K$27,syst_chauffage!$B$3:$B$27,D6649,syst_chauffage!$C$3:$C$27,E6649)</f>
        <v>0.776390385069699</v>
      </c>
      <c r="N6649" s="0" t="str">
        <f aca="false">A6649</f>
        <v>Santé Action Sociale</v>
      </c>
      <c r="O6649" s="0" t="str">
        <f aca="false">B6649</f>
        <v>Hôpital</v>
      </c>
      <c r="P6649" s="0" t="str">
        <f aca="false">C6649</f>
        <v>Hopital pavillonnaire</v>
      </c>
      <c r="Q6649" s="0" t="str">
        <f aca="false">D6649</f>
        <v>Autre système centralisé</v>
      </c>
      <c r="R6649" s="0" t="str">
        <f aca="false">E6649</f>
        <v>Urbain</v>
      </c>
      <c r="S6649" s="0" t="str">
        <f aca="false">F6649</f>
        <v>0617360106</v>
      </c>
      <c r="T6649" s="0" t="str">
        <f aca="false">G6649</f>
        <v>4</v>
      </c>
      <c r="U6649" s="0" t="n">
        <f aca="false">L6649</f>
        <v>0.776390385069699</v>
      </c>
      <c r="V6649" s="0" t="n">
        <f aca="false">K6649</f>
        <v>31.509817930847</v>
      </c>
      <c r="W6649" s="0" t="n">
        <f aca="false">J6649</f>
        <v>1190</v>
      </c>
    </row>
    <row r="6650" customFormat="false" ht="12.8" hidden="false" customHeight="false" outlineLevel="0" collapsed="false">
      <c r="A6650" s="0" t="s">
        <v>77</v>
      </c>
      <c r="B6650" s="0" t="s">
        <v>1219</v>
      </c>
      <c r="C6650" s="0" t="s">
        <v>1246</v>
      </c>
      <c r="D6650" s="0" t="s">
        <v>22</v>
      </c>
      <c r="E6650" s="0" t="s">
        <v>23</v>
      </c>
      <c r="F6650" s="0" t="s">
        <v>1249</v>
      </c>
      <c r="G6650" s="0" t="s">
        <v>1612</v>
      </c>
      <c r="H6650" s="0" t="n">
        <v>0.62712518210784</v>
      </c>
      <c r="I6650" s="0" t="n">
        <v>3.82022775656501</v>
      </c>
      <c r="J6650" s="0" t="n">
        <v>0</v>
      </c>
      <c r="K6650" s="0" t="n">
        <f aca="false">I6650*SUMIFS(syst_chauffage!$H$3:$H$27,syst_chauffage!$B$3:$B$27,D6650,syst_chauffage!$C$3:$C$27,E6650)</f>
        <v>6.72750706585803</v>
      </c>
      <c r="L6650" s="12" t="n">
        <f aca="false">H6650*SUMIFS(syst_chauffage!$K$3:$K$27,syst_chauffage!$B$3:$B$27,D6650,syst_chauffage!$C$3:$C$27,E6650)</f>
        <v>0.62712518210784</v>
      </c>
      <c r="N6650" s="0" t="str">
        <f aca="false">A6650</f>
        <v>Santé Action Sociale</v>
      </c>
      <c r="O6650" s="0" t="str">
        <f aca="false">B6650</f>
        <v>Hôpital</v>
      </c>
      <c r="P6650" s="0" t="str">
        <f aca="false">C6650</f>
        <v>Hopital pavillonnaire</v>
      </c>
      <c r="Q6650" s="0" t="str">
        <f aca="false">D6650</f>
        <v>Chaudière fioul</v>
      </c>
      <c r="R6650" s="0" t="str">
        <f aca="false">E6650</f>
        <v>Fioul</v>
      </c>
      <c r="S6650" s="0" t="str">
        <f aca="false">F6650</f>
        <v>0617360303</v>
      </c>
      <c r="T6650" s="0" t="str">
        <f aca="false">G6650</f>
        <v>4</v>
      </c>
      <c r="U6650" s="0" t="n">
        <f aca="false">L6650</f>
        <v>0.62712518210784</v>
      </c>
      <c r="V6650" s="0" t="n">
        <f aca="false">K6650</f>
        <v>6.72750706585803</v>
      </c>
      <c r="W6650" s="0" t="n">
        <f aca="false">J6650</f>
        <v>0</v>
      </c>
    </row>
    <row r="6651" customFormat="false" ht="12.8" hidden="false" customHeight="false" outlineLevel="0" collapsed="false">
      <c r="A6651" s="0" t="s">
        <v>77</v>
      </c>
      <c r="B6651" s="0" t="s">
        <v>1219</v>
      </c>
      <c r="C6651" s="0" t="s">
        <v>1246</v>
      </c>
      <c r="D6651" s="0" t="s">
        <v>13</v>
      </c>
      <c r="E6651" s="0" t="s">
        <v>14</v>
      </c>
      <c r="F6651" s="0" t="s">
        <v>1250</v>
      </c>
      <c r="G6651" s="0" t="s">
        <v>1612</v>
      </c>
      <c r="H6651" s="0" t="n">
        <v>0.928458769013862</v>
      </c>
      <c r="I6651" s="0" t="n">
        <v>2.95554214818805</v>
      </c>
      <c r="J6651" s="0" t="n">
        <v>308</v>
      </c>
      <c r="K6651" s="0" t="n">
        <f aca="false">I6651*SUMIFS(syst_chauffage!$H$3:$H$27,syst_chauffage!$B$3:$B$27,D6651,syst_chauffage!$C$3:$C$27,E6651)</f>
        <v>5.96898850054703</v>
      </c>
      <c r="L6651" s="12" t="n">
        <f aca="false">H6651*SUMIFS(syst_chauffage!$K$3:$K$27,syst_chauffage!$B$3:$B$27,D6651,syst_chauffage!$C$3:$C$27,E6651)</f>
        <v>0.928458769013862</v>
      </c>
      <c r="N6651" s="0" t="str">
        <f aca="false">A6651</f>
        <v>Santé Action Sociale</v>
      </c>
      <c r="O6651" s="0" t="str">
        <f aca="false">B6651</f>
        <v>Hôpital</v>
      </c>
      <c r="P6651" s="0" t="str">
        <f aca="false">C6651</f>
        <v>Hopital pavillonnaire</v>
      </c>
      <c r="Q6651" s="0" t="str">
        <f aca="false">D6651</f>
        <v>Chaudière gaz</v>
      </c>
      <c r="R6651" s="0" t="str">
        <f aca="false">E6651</f>
        <v>Gaz</v>
      </c>
      <c r="S6651" s="0" t="str">
        <f aca="false">F6651</f>
        <v>0617360404</v>
      </c>
      <c r="T6651" s="0" t="str">
        <f aca="false">G6651</f>
        <v>4</v>
      </c>
      <c r="U6651" s="0" t="n">
        <f aca="false">L6651</f>
        <v>0.928458769013862</v>
      </c>
      <c r="V6651" s="0" t="n">
        <f aca="false">K6651</f>
        <v>5.96898850054703</v>
      </c>
      <c r="W6651" s="0" t="n">
        <f aca="false">J6651</f>
        <v>308</v>
      </c>
    </row>
    <row r="6652" customFormat="false" ht="12.8" hidden="false" customHeight="false" outlineLevel="0" collapsed="false">
      <c r="A6652" s="0" t="s">
        <v>77</v>
      </c>
      <c r="B6652" s="0" t="s">
        <v>1219</v>
      </c>
      <c r="C6652" s="0" t="s">
        <v>1246</v>
      </c>
      <c r="D6652" s="0" t="s">
        <v>29</v>
      </c>
      <c r="E6652" s="0" t="s">
        <v>30</v>
      </c>
      <c r="F6652" s="0" t="s">
        <v>1251</v>
      </c>
      <c r="G6652" s="0" t="s">
        <v>1612</v>
      </c>
      <c r="H6652" s="0" t="n">
        <v>0.917133540598765</v>
      </c>
      <c r="I6652" s="0" t="n">
        <v>10.4</v>
      </c>
      <c r="J6652" s="0" t="n">
        <v>0</v>
      </c>
      <c r="K6652" s="0" t="n">
        <f aca="false">I6652*SUMIFS(syst_chauffage!$H$3:$H$27,syst_chauffage!$B$3:$B$27,D6652,syst_chauffage!$C$3:$C$27,E6652)</f>
        <v>3</v>
      </c>
      <c r="L6652" s="12" t="n">
        <f aca="false">H6652*SUMIFS(syst_chauffage!$K$3:$K$27,syst_chauffage!$B$3:$B$27,D6652,syst_chauffage!$C$3:$C$27,E6652)</f>
        <v>0.917133540598765</v>
      </c>
      <c r="N6652" s="0" t="str">
        <f aca="false">A6652</f>
        <v>Santé Action Sociale</v>
      </c>
      <c r="O6652" s="0" t="str">
        <f aca="false">B6652</f>
        <v>Hôpital</v>
      </c>
      <c r="P6652" s="0" t="str">
        <f aca="false">C6652</f>
        <v>Hopital pavillonnaire</v>
      </c>
      <c r="Q6652" s="0" t="str">
        <f aca="false">D6652</f>
        <v>Electrique direct</v>
      </c>
      <c r="R6652" s="0" t="str">
        <f aca="false">E6652</f>
        <v>Electricité</v>
      </c>
      <c r="S6652" s="0" t="str">
        <f aca="false">F6652</f>
        <v>0617360602</v>
      </c>
      <c r="T6652" s="0" t="str">
        <f aca="false">G6652</f>
        <v>4</v>
      </c>
      <c r="U6652" s="0" t="n">
        <f aca="false">L6652</f>
        <v>0.917133540598765</v>
      </c>
      <c r="V6652" s="0" t="n">
        <f aca="false">K6652</f>
        <v>3</v>
      </c>
      <c r="W6652" s="0" t="n">
        <f aca="false">J6652</f>
        <v>0</v>
      </c>
    </row>
    <row r="6653" customFormat="false" ht="12.8" hidden="false" customHeight="false" outlineLevel="0" collapsed="false">
      <c r="A6653" s="0" t="s">
        <v>77</v>
      </c>
      <c r="B6653" s="0" t="s">
        <v>1219</v>
      </c>
      <c r="C6653" s="0" t="s">
        <v>1246</v>
      </c>
      <c r="D6653" s="0" t="s">
        <v>36</v>
      </c>
      <c r="E6653" s="0" t="s">
        <v>30</v>
      </c>
      <c r="F6653" s="0" t="s">
        <v>1252</v>
      </c>
      <c r="G6653" s="0" t="s">
        <v>1612</v>
      </c>
      <c r="H6653" s="0" t="n">
        <v>2.83541239870046</v>
      </c>
      <c r="I6653" s="0" t="n">
        <v>50.8017691721817</v>
      </c>
      <c r="J6653" s="0" t="n">
        <v>801</v>
      </c>
      <c r="K6653" s="0" t="n">
        <f aca="false">I6653*SUMIFS(syst_chauffage!$H$3:$H$27,syst_chauffage!$B$3:$B$27,D6653,syst_chauffage!$C$3:$C$27,E6653)</f>
        <v>31.4289261181756</v>
      </c>
      <c r="L6653" s="12" t="n">
        <f aca="false">H6653*SUMIFS(syst_chauffage!$K$3:$K$27,syst_chauffage!$B$3:$B$27,D6653,syst_chauffage!$C$3:$C$27,E6653)</f>
        <v>2.38228663901996</v>
      </c>
      <c r="N6653" s="0" t="str">
        <f aca="false">A6653</f>
        <v>Santé Action Sociale</v>
      </c>
      <c r="O6653" s="0" t="str">
        <f aca="false">B6653</f>
        <v>Hôpital</v>
      </c>
      <c r="P6653" s="0" t="str">
        <f aca="false">C6653</f>
        <v>Hopital pavillonnaire</v>
      </c>
      <c r="Q6653" s="0" t="str">
        <f aca="false">D6653</f>
        <v>PAC</v>
      </c>
      <c r="R6653" s="0" t="str">
        <f aca="false">E6653</f>
        <v>Electricité</v>
      </c>
      <c r="S6653" s="0" t="str">
        <f aca="false">F6653</f>
        <v>0617360902</v>
      </c>
      <c r="T6653" s="0" t="str">
        <f aca="false">G6653</f>
        <v>4</v>
      </c>
      <c r="U6653" s="0" t="n">
        <f aca="false">L6653</f>
        <v>2.38228663901996</v>
      </c>
      <c r="V6653" s="0" t="n">
        <f aca="false">K6653</f>
        <v>31.4289261181756</v>
      </c>
      <c r="W6653" s="0" t="n">
        <f aca="false">J6653</f>
        <v>801</v>
      </c>
    </row>
    <row r="6654" customFormat="false" ht="12.8" hidden="false" customHeight="false" outlineLevel="0" collapsed="false">
      <c r="A6654" s="0" t="s">
        <v>77</v>
      </c>
      <c r="B6654" s="0" t="s">
        <v>1219</v>
      </c>
      <c r="C6654" s="0" t="s">
        <v>1246</v>
      </c>
      <c r="D6654" s="0" t="s">
        <v>51</v>
      </c>
      <c r="E6654" s="0" t="s">
        <v>57</v>
      </c>
      <c r="F6654" s="0" t="s">
        <v>1253</v>
      </c>
      <c r="G6654" s="0" t="s">
        <v>1612</v>
      </c>
      <c r="H6654" s="0" t="n">
        <v>0.882460204109622</v>
      </c>
      <c r="I6654" s="0" t="n">
        <v>22.8549020748501</v>
      </c>
      <c r="J6654" s="0" t="n">
        <v>0</v>
      </c>
      <c r="K6654" s="0" t="n">
        <f aca="false">I6654*SUMIFS(syst_chauffage!$H$3:$H$27,syst_chauffage!$B$3:$B$27,D6654,syst_chauffage!$C$3:$C$27,E6654)</f>
        <v>48.4261973744409</v>
      </c>
      <c r="L6654" s="12" t="n">
        <f aca="false">H6654*SUMIFS(syst_chauffage!$K$3:$K$27,syst_chauffage!$B$3:$B$27,D6654,syst_chauffage!$C$3:$C$27,E6654)</f>
        <v>0.882460204109622</v>
      </c>
      <c r="N6654" s="0" t="str">
        <f aca="false">A6654</f>
        <v>Santé Action Sociale</v>
      </c>
      <c r="O6654" s="0" t="str">
        <f aca="false">B6654</f>
        <v>Hôpital</v>
      </c>
      <c r="P6654" s="0" t="str">
        <f aca="false">C6654</f>
        <v>Hopital pavillonnaire</v>
      </c>
      <c r="Q6654" s="0" t="str">
        <f aca="false">D6654</f>
        <v>Autre système centralisé performant</v>
      </c>
      <c r="R6654" s="0" t="str">
        <f aca="false">E6654</f>
        <v>Autres</v>
      </c>
      <c r="S6654" s="0" t="str">
        <f aca="false">F6654</f>
        <v>0617362101</v>
      </c>
      <c r="T6654" s="0" t="str">
        <f aca="false">G6654</f>
        <v>4</v>
      </c>
      <c r="U6654" s="0" t="n">
        <f aca="false">L6654</f>
        <v>0.882460204109622</v>
      </c>
      <c r="V6654" s="0" t="n">
        <f aca="false">K6654</f>
        <v>48.4261973744409</v>
      </c>
      <c r="W6654" s="0" t="n">
        <f aca="false">J6654</f>
        <v>0</v>
      </c>
    </row>
    <row r="6655" customFormat="false" ht="12.8" hidden="false" customHeight="false" outlineLevel="0" collapsed="false">
      <c r="A6655" s="0" t="s">
        <v>77</v>
      </c>
      <c r="B6655" s="0" t="s">
        <v>1219</v>
      </c>
      <c r="C6655" s="0" t="s">
        <v>1246</v>
      </c>
      <c r="D6655" s="0" t="s">
        <v>51</v>
      </c>
      <c r="E6655" s="0" t="s">
        <v>58</v>
      </c>
      <c r="F6655" s="0" t="s">
        <v>1254</v>
      </c>
      <c r="G6655" s="0" t="s">
        <v>1612</v>
      </c>
      <c r="H6655" s="0" t="n">
        <v>0.895835059695806</v>
      </c>
      <c r="I6655" s="0" t="n">
        <v>22.8041565758649</v>
      </c>
      <c r="J6655" s="0" t="n">
        <v>1190</v>
      </c>
      <c r="K6655" s="0" t="n">
        <f aca="false">I6655*SUMIFS(syst_chauffage!$H$3:$H$27,syst_chauffage!$B$3:$B$27,D6655,syst_chauffage!$C$3:$C$27,E6655)</f>
        <v>48.6640588895132</v>
      </c>
      <c r="L6655" s="12" t="n">
        <f aca="false">H6655*SUMIFS(syst_chauffage!$K$3:$K$27,syst_chauffage!$B$3:$B$27,D6655,syst_chauffage!$C$3:$C$27,E6655)</f>
        <v>0.895835059695806</v>
      </c>
      <c r="N6655" s="0" t="str">
        <f aca="false">A6655</f>
        <v>Santé Action Sociale</v>
      </c>
      <c r="O6655" s="0" t="str">
        <f aca="false">B6655</f>
        <v>Hôpital</v>
      </c>
      <c r="P6655" s="0" t="str">
        <f aca="false">C6655</f>
        <v>Hopital pavillonnaire</v>
      </c>
      <c r="Q6655" s="0" t="str">
        <f aca="false">D6655</f>
        <v>Autre système centralisé performant</v>
      </c>
      <c r="R6655" s="0" t="str">
        <f aca="false">E6655</f>
        <v>Urbain</v>
      </c>
      <c r="S6655" s="0" t="str">
        <f aca="false">F6655</f>
        <v>0617362106</v>
      </c>
      <c r="T6655" s="0" t="str">
        <f aca="false">G6655</f>
        <v>4</v>
      </c>
      <c r="U6655" s="0" t="n">
        <f aca="false">L6655</f>
        <v>0.895835059695806</v>
      </c>
      <c r="V6655" s="0" t="n">
        <f aca="false">K6655</f>
        <v>48.6640588895132</v>
      </c>
      <c r="W6655" s="0" t="n">
        <f aca="false">J6655</f>
        <v>1190</v>
      </c>
    </row>
    <row r="6656" customFormat="false" ht="12.8" hidden="false" customHeight="false" outlineLevel="0" collapsed="false">
      <c r="A6656" s="0" t="s">
        <v>77</v>
      </c>
      <c r="B6656" s="0" t="s">
        <v>1219</v>
      </c>
      <c r="C6656" s="0" t="s">
        <v>1246</v>
      </c>
      <c r="D6656" s="0" t="s">
        <v>27</v>
      </c>
      <c r="E6656" s="0" t="s">
        <v>23</v>
      </c>
      <c r="F6656" s="0" t="s">
        <v>1255</v>
      </c>
      <c r="G6656" s="0" t="s">
        <v>1612</v>
      </c>
      <c r="H6656" s="0" t="n">
        <v>0.746685682691834</v>
      </c>
      <c r="I6656" s="0" t="n">
        <v>4.54789018638692</v>
      </c>
      <c r="J6656" s="0" t="n">
        <v>693</v>
      </c>
      <c r="K6656" s="0" t="n">
        <f aca="false">I6656*SUMIFS(syst_chauffage!$H$3:$H$27,syst_chauffage!$B$3:$B$27,D6656,syst_chauffage!$C$3:$C$27,E6656)</f>
        <v>11.6626238855066</v>
      </c>
      <c r="L6656" s="12" t="n">
        <f aca="false">H6656*SUMIFS(syst_chauffage!$K$3:$K$27,syst_chauffage!$B$3:$B$27,D6656,syst_chauffage!$C$3:$C$27,E6656)</f>
        <v>0.746685682691834</v>
      </c>
      <c r="N6656" s="0" t="str">
        <f aca="false">A6656</f>
        <v>Santé Action Sociale</v>
      </c>
      <c r="O6656" s="0" t="str">
        <f aca="false">B6656</f>
        <v>Hôpital</v>
      </c>
      <c r="P6656" s="0" t="str">
        <f aca="false">C6656</f>
        <v>Hopital pavillonnaire</v>
      </c>
      <c r="Q6656" s="0" t="str">
        <f aca="false">D6656</f>
        <v>Chaudière condensation fioul</v>
      </c>
      <c r="R6656" s="0" t="str">
        <f aca="false">E6656</f>
        <v>Fioul</v>
      </c>
      <c r="S6656" s="0" t="str">
        <f aca="false">F6656</f>
        <v>0617362303</v>
      </c>
      <c r="T6656" s="0" t="str">
        <f aca="false">G6656</f>
        <v>4</v>
      </c>
      <c r="U6656" s="0" t="n">
        <f aca="false">L6656</f>
        <v>0.746685682691834</v>
      </c>
      <c r="V6656" s="0" t="n">
        <f aca="false">K6656</f>
        <v>11.6626238855066</v>
      </c>
      <c r="W6656" s="0" t="n">
        <f aca="false">J6656</f>
        <v>693</v>
      </c>
    </row>
    <row r="6657" customFormat="false" ht="12.8" hidden="false" customHeight="false" outlineLevel="0" collapsed="false">
      <c r="A6657" s="0" t="s">
        <v>77</v>
      </c>
      <c r="B6657" s="0" t="s">
        <v>1219</v>
      </c>
      <c r="C6657" s="0" t="s">
        <v>1246</v>
      </c>
      <c r="D6657" s="0" t="s">
        <v>18</v>
      </c>
      <c r="E6657" s="0" t="s">
        <v>14</v>
      </c>
      <c r="F6657" s="0" t="s">
        <v>1256</v>
      </c>
      <c r="G6657" s="0" t="s">
        <v>1612</v>
      </c>
      <c r="H6657" s="0" t="n">
        <v>0.958722249144943</v>
      </c>
      <c r="I6657" s="0" t="n">
        <v>3.51850255736673</v>
      </c>
      <c r="J6657" s="0" t="n">
        <v>693</v>
      </c>
      <c r="K6657" s="0" t="n">
        <f aca="false">I6657*SUMIFS(syst_chauffage!$H$3:$H$27,syst_chauffage!$B$3:$B$27,D6657,syst_chauffage!$C$3:$C$27,E6657)</f>
        <v>9.58766938109326</v>
      </c>
      <c r="L6657" s="12" t="n">
        <f aca="false">H6657*SUMIFS(syst_chauffage!$K$3:$K$27,syst_chauffage!$B$3:$B$27,D6657,syst_chauffage!$C$3:$C$27,E6657)</f>
        <v>0.931347747611324</v>
      </c>
      <c r="N6657" s="0" t="str">
        <f aca="false">A6657</f>
        <v>Santé Action Sociale</v>
      </c>
      <c r="O6657" s="0" t="str">
        <f aca="false">B6657</f>
        <v>Hôpital</v>
      </c>
      <c r="P6657" s="0" t="str">
        <f aca="false">C6657</f>
        <v>Hopital pavillonnaire</v>
      </c>
      <c r="Q6657" s="0" t="str">
        <f aca="false">D6657</f>
        <v>Chaudière condensation gaz</v>
      </c>
      <c r="R6657" s="0" t="str">
        <f aca="false">E6657</f>
        <v>Gaz</v>
      </c>
      <c r="S6657" s="0" t="str">
        <f aca="false">F6657</f>
        <v>0617362404</v>
      </c>
      <c r="T6657" s="0" t="str">
        <f aca="false">G6657</f>
        <v>4</v>
      </c>
      <c r="U6657" s="0" t="n">
        <f aca="false">L6657</f>
        <v>0.931347747611324</v>
      </c>
      <c r="V6657" s="0" t="n">
        <f aca="false">K6657</f>
        <v>9.58766938109326</v>
      </c>
      <c r="W6657" s="0" t="n">
        <f aca="false">J6657</f>
        <v>693</v>
      </c>
    </row>
    <row r="6658" customFormat="false" ht="12.8" hidden="false" customHeight="false" outlineLevel="0" collapsed="false">
      <c r="A6658" s="0" t="s">
        <v>77</v>
      </c>
      <c r="B6658" s="0" t="s">
        <v>1219</v>
      </c>
      <c r="C6658" s="0" t="s">
        <v>1246</v>
      </c>
      <c r="D6658" s="0" t="s">
        <v>32</v>
      </c>
      <c r="E6658" s="0" t="s">
        <v>30</v>
      </c>
      <c r="F6658" s="0" t="s">
        <v>1257</v>
      </c>
      <c r="G6658" s="0" t="s">
        <v>1612</v>
      </c>
      <c r="H6658" s="0" t="n">
        <v>1</v>
      </c>
      <c r="I6658" s="0" t="n">
        <v>12</v>
      </c>
      <c r="J6658" s="0" t="n">
        <v>0</v>
      </c>
      <c r="K6658" s="0" t="n">
        <f aca="false">I6658*SUMIFS(syst_chauffage!$H$3:$H$27,syst_chauffage!$B$3:$B$27,D6658,syst_chauffage!$C$3:$C$27,E6658)</f>
        <v>12</v>
      </c>
      <c r="L6658" s="12" t="n">
        <f aca="false">H6658*SUMIFS(syst_chauffage!$K$3:$K$27,syst_chauffage!$B$3:$B$27,D6658,syst_chauffage!$C$3:$C$27,E6658)</f>
        <v>1</v>
      </c>
      <c r="N6658" s="0" t="str">
        <f aca="false">A6658</f>
        <v>Santé Action Sociale</v>
      </c>
      <c r="O6658" s="0" t="str">
        <f aca="false">B6658</f>
        <v>Hôpital</v>
      </c>
      <c r="P6658" s="0" t="str">
        <f aca="false">C6658</f>
        <v>Hopital pavillonnaire</v>
      </c>
      <c r="Q6658" s="0" t="str">
        <f aca="false">D6658</f>
        <v>Electrique direct performant</v>
      </c>
      <c r="R6658" s="0" t="str">
        <f aca="false">E6658</f>
        <v>Electricité</v>
      </c>
      <c r="S6658" s="0" t="str">
        <f aca="false">F6658</f>
        <v>0617362602</v>
      </c>
      <c r="T6658" s="0" t="str">
        <f aca="false">G6658</f>
        <v>4</v>
      </c>
      <c r="U6658" s="0" t="n">
        <f aca="false">L6658</f>
        <v>1</v>
      </c>
      <c r="V6658" s="0" t="n">
        <f aca="false">K6658</f>
        <v>12</v>
      </c>
      <c r="W6658" s="0" t="n">
        <f aca="false">J6658</f>
        <v>0</v>
      </c>
    </row>
    <row r="6659" customFormat="false" ht="12.8" hidden="false" customHeight="false" outlineLevel="0" collapsed="false">
      <c r="A6659" s="0" t="s">
        <v>77</v>
      </c>
      <c r="B6659" s="0" t="s">
        <v>1219</v>
      </c>
      <c r="C6659" s="0" t="s">
        <v>1246</v>
      </c>
      <c r="D6659" s="0" t="s">
        <v>38</v>
      </c>
      <c r="E6659" s="0" t="s">
        <v>30</v>
      </c>
      <c r="F6659" s="0" t="s">
        <v>1258</v>
      </c>
      <c r="G6659" s="0" t="s">
        <v>1612</v>
      </c>
      <c r="H6659" s="0" t="n">
        <v>3.01122616213059</v>
      </c>
      <c r="I6659" s="0" t="n">
        <v>60.4782966335497</v>
      </c>
      <c r="J6659" s="0" t="n">
        <v>864</v>
      </c>
      <c r="K6659" s="0" t="n">
        <f aca="false">I6659*SUMIFS(syst_chauffage!$H$3:$H$27,syst_chauffage!$B$3:$B$27,D6659,syst_chauffage!$C$3:$C$27,E6659)</f>
        <v>61.1310873919539</v>
      </c>
      <c r="L6659" s="12" t="n">
        <f aca="false">H6659*SUMIFS(syst_chauffage!$K$3:$K$27,syst_chauffage!$B$3:$B$27,D6659,syst_chauffage!$C$3:$C$27,E6659)</f>
        <v>2.69389013888494</v>
      </c>
      <c r="N6659" s="0" t="str">
        <f aca="false">A6659</f>
        <v>Santé Action Sociale</v>
      </c>
      <c r="O6659" s="0" t="str">
        <f aca="false">B6659</f>
        <v>Hôpital</v>
      </c>
      <c r="P6659" s="0" t="str">
        <f aca="false">C6659</f>
        <v>Hopital pavillonnaire</v>
      </c>
      <c r="Q6659" s="0" t="str">
        <f aca="false">D6659</f>
        <v>PAC performant</v>
      </c>
      <c r="R6659" s="0" t="str">
        <f aca="false">E6659</f>
        <v>Electricité</v>
      </c>
      <c r="S6659" s="0" t="str">
        <f aca="false">F6659</f>
        <v>0617362902</v>
      </c>
      <c r="T6659" s="0" t="str">
        <f aca="false">G6659</f>
        <v>4</v>
      </c>
      <c r="U6659" s="0" t="n">
        <f aca="false">L6659</f>
        <v>2.69389013888494</v>
      </c>
      <c r="V6659" s="0" t="n">
        <f aca="false">K6659</f>
        <v>61.1310873919539</v>
      </c>
      <c r="W6659" s="0" t="n">
        <f aca="false">J6659</f>
        <v>864</v>
      </c>
    </row>
    <row r="6660" customFormat="false" ht="12.8" hidden="false" customHeight="false" outlineLevel="0" collapsed="false">
      <c r="A6660" s="0" t="s">
        <v>78</v>
      </c>
      <c r="B6660" s="0" t="s">
        <v>1259</v>
      </c>
      <c r="C6660" s="0" t="s">
        <v>1260</v>
      </c>
      <c r="D6660" s="0" t="s">
        <v>19</v>
      </c>
      <c r="E6660" s="0" t="s">
        <v>57</v>
      </c>
      <c r="F6660" s="0" t="s">
        <v>1261</v>
      </c>
      <c r="G6660" s="0" t="s">
        <v>1612</v>
      </c>
      <c r="H6660" s="0" t="n">
        <v>2.61800024864765</v>
      </c>
      <c r="I6660" s="0" t="n">
        <v>30.1216136913547</v>
      </c>
      <c r="J6660" s="0" t="n">
        <v>0</v>
      </c>
      <c r="K6660" s="0" t="n">
        <f aca="false">I6660*SUMIFS(syst_chauffage!$H$3:$H$27,syst_chauffage!$B$3:$B$27,D6660,syst_chauffage!$C$3:$C$27,E6660)</f>
        <v>41.9436444395829</v>
      </c>
      <c r="L6660" s="12" t="n">
        <f aca="false">H6660*SUMIFS(syst_chauffage!$K$3:$K$27,syst_chauffage!$B$3:$B$27,D6660,syst_chauffage!$C$3:$C$27,E6660)</f>
        <v>2.61800024864765</v>
      </c>
      <c r="N6660" s="0" t="str">
        <f aca="false">A6660</f>
        <v>Sport Loisir Culture</v>
      </c>
      <c r="O6660" s="0" t="str">
        <f aca="false">B6660</f>
        <v>Culture</v>
      </c>
      <c r="P6660" s="0" t="str">
        <f aca="false">C6660</f>
        <v>Grand cinéma</v>
      </c>
      <c r="Q6660" s="0" t="str">
        <f aca="false">D6660</f>
        <v>Autre système centralisé</v>
      </c>
      <c r="R6660" s="0" t="str">
        <f aca="false">E6660</f>
        <v>Autres</v>
      </c>
      <c r="S6660" s="0" t="str">
        <f aca="false">F6660</f>
        <v>0708180101</v>
      </c>
      <c r="T6660" s="0" t="str">
        <f aca="false">G6660</f>
        <v>4</v>
      </c>
      <c r="U6660" s="0" t="n">
        <f aca="false">L6660</f>
        <v>2.61800024864765</v>
      </c>
      <c r="V6660" s="0" t="n">
        <f aca="false">K6660</f>
        <v>41.9436444395829</v>
      </c>
      <c r="W6660" s="0" t="n">
        <f aca="false">J6660</f>
        <v>0</v>
      </c>
    </row>
    <row r="6661" customFormat="false" ht="12.8" hidden="false" customHeight="false" outlineLevel="0" collapsed="false">
      <c r="A6661" s="0" t="s">
        <v>78</v>
      </c>
      <c r="B6661" s="0" t="s">
        <v>1259</v>
      </c>
      <c r="C6661" s="0" t="s">
        <v>1260</v>
      </c>
      <c r="D6661" s="0" t="s">
        <v>19</v>
      </c>
      <c r="E6661" s="0" t="s">
        <v>58</v>
      </c>
      <c r="F6661" s="0" t="s">
        <v>1262</v>
      </c>
      <c r="G6661" s="0" t="s">
        <v>1612</v>
      </c>
      <c r="H6661" s="0" t="n">
        <v>2.20575775390292</v>
      </c>
      <c r="I6661" s="0" t="n">
        <v>26.4207251915451</v>
      </c>
      <c r="J6661" s="0" t="n">
        <v>680</v>
      </c>
      <c r="K6661" s="0" t="n">
        <f aca="false">I6661*SUMIFS(syst_chauffage!$H$3:$H$27,syst_chauffage!$B$3:$B$27,D6661,syst_chauffage!$C$3:$C$27,E6661)</f>
        <v>43.4607610749824</v>
      </c>
      <c r="L6661" s="12" t="n">
        <f aca="false">H6661*SUMIFS(syst_chauffage!$K$3:$K$27,syst_chauffage!$B$3:$B$27,D6661,syst_chauffage!$C$3:$C$27,E6661)</f>
        <v>2.20575775390292</v>
      </c>
      <c r="N6661" s="0" t="str">
        <f aca="false">A6661</f>
        <v>Sport Loisir Culture</v>
      </c>
      <c r="O6661" s="0" t="str">
        <f aca="false">B6661</f>
        <v>Culture</v>
      </c>
      <c r="P6661" s="0" t="str">
        <f aca="false">C6661</f>
        <v>Grand cinéma</v>
      </c>
      <c r="Q6661" s="0" t="str">
        <f aca="false">D6661</f>
        <v>Autre système centralisé</v>
      </c>
      <c r="R6661" s="0" t="str">
        <f aca="false">E6661</f>
        <v>Urbain</v>
      </c>
      <c r="S6661" s="0" t="str">
        <f aca="false">F6661</f>
        <v>0708180106</v>
      </c>
      <c r="T6661" s="0" t="str">
        <f aca="false">G6661</f>
        <v>4</v>
      </c>
      <c r="U6661" s="0" t="n">
        <f aca="false">L6661</f>
        <v>2.20575775390292</v>
      </c>
      <c r="V6661" s="0" t="n">
        <f aca="false">K6661</f>
        <v>43.4607610749824</v>
      </c>
      <c r="W6661" s="0" t="n">
        <f aca="false">J6661</f>
        <v>680</v>
      </c>
    </row>
    <row r="6662" customFormat="false" ht="12.8" hidden="false" customHeight="false" outlineLevel="0" collapsed="false">
      <c r="A6662" s="0" t="s">
        <v>78</v>
      </c>
      <c r="B6662" s="0" t="s">
        <v>1259</v>
      </c>
      <c r="C6662" s="0" t="s">
        <v>1260</v>
      </c>
      <c r="D6662" s="0" t="s">
        <v>24</v>
      </c>
      <c r="E6662" s="0" t="s">
        <v>30</v>
      </c>
      <c r="F6662" s="0" t="s">
        <v>1263</v>
      </c>
      <c r="G6662" s="0" t="s">
        <v>1612</v>
      </c>
      <c r="H6662" s="0" t="n">
        <v>0.84</v>
      </c>
      <c r="I6662" s="0" t="n">
        <v>10.4</v>
      </c>
      <c r="J6662" s="0" t="n">
        <v>0</v>
      </c>
      <c r="K6662" s="0" t="n">
        <f aca="false">I6662*SUMIFS(syst_chauffage!$H$3:$H$27,syst_chauffage!$B$3:$B$27,D6662,syst_chauffage!$C$3:$C$27,E6662)</f>
        <v>3</v>
      </c>
      <c r="L6662" s="12" t="n">
        <f aca="false">H6662*SUMIFS(syst_chauffage!$K$3:$K$27,syst_chauffage!$B$3:$B$27,D6662,syst_chauffage!$C$3:$C$27,E6662)</f>
        <v>0.84</v>
      </c>
      <c r="N6662" s="0" t="str">
        <f aca="false">A6662</f>
        <v>Sport Loisir Culture</v>
      </c>
      <c r="O6662" s="0" t="str">
        <f aca="false">B6662</f>
        <v>Culture</v>
      </c>
      <c r="P6662" s="0" t="str">
        <f aca="false">C6662</f>
        <v>Grand cinéma</v>
      </c>
      <c r="Q6662" s="0" t="str">
        <f aca="false">D6662</f>
        <v>Cassette rayonnante</v>
      </c>
      <c r="R6662" s="0" t="str">
        <f aca="false">E6662</f>
        <v>Electricité</v>
      </c>
      <c r="S6662" s="0" t="str">
        <f aca="false">F6662</f>
        <v>0708180202</v>
      </c>
      <c r="T6662" s="0" t="str">
        <f aca="false">G6662</f>
        <v>4</v>
      </c>
      <c r="U6662" s="0" t="n">
        <f aca="false">L6662</f>
        <v>0.84</v>
      </c>
      <c r="V6662" s="0" t="n">
        <f aca="false">K6662</f>
        <v>3</v>
      </c>
      <c r="W6662" s="0" t="n">
        <f aca="false">J6662</f>
        <v>0</v>
      </c>
    </row>
    <row r="6663" customFormat="false" ht="12.8" hidden="false" customHeight="false" outlineLevel="0" collapsed="false">
      <c r="A6663" s="0" t="s">
        <v>78</v>
      </c>
      <c r="B6663" s="0" t="s">
        <v>1259</v>
      </c>
      <c r="C6663" s="0" t="s">
        <v>1260</v>
      </c>
      <c r="D6663" s="0" t="s">
        <v>22</v>
      </c>
      <c r="E6663" s="0" t="s">
        <v>23</v>
      </c>
      <c r="F6663" s="0" t="s">
        <v>1264</v>
      </c>
      <c r="G6663" s="0" t="s">
        <v>1612</v>
      </c>
      <c r="H6663" s="0" t="n">
        <v>0.696675140363582</v>
      </c>
      <c r="I6663" s="0" t="n">
        <v>12.0073492066613</v>
      </c>
      <c r="J6663" s="0" t="n">
        <v>0</v>
      </c>
      <c r="K6663" s="0" t="n">
        <f aca="false">I6663*SUMIFS(syst_chauffage!$H$3:$H$27,syst_chauffage!$B$3:$B$27,D6663,syst_chauffage!$C$3:$C$27,E6663)</f>
        <v>21.1452122170517</v>
      </c>
      <c r="L6663" s="12" t="n">
        <f aca="false">H6663*SUMIFS(syst_chauffage!$K$3:$K$27,syst_chauffage!$B$3:$B$27,D6663,syst_chauffage!$C$3:$C$27,E6663)</f>
        <v>0.696675140363582</v>
      </c>
      <c r="N6663" s="0" t="str">
        <f aca="false">A6663</f>
        <v>Sport Loisir Culture</v>
      </c>
      <c r="O6663" s="0" t="str">
        <f aca="false">B6663</f>
        <v>Culture</v>
      </c>
      <c r="P6663" s="0" t="str">
        <f aca="false">C6663</f>
        <v>Grand cinéma</v>
      </c>
      <c r="Q6663" s="0" t="str">
        <f aca="false">D6663</f>
        <v>Chaudière fioul</v>
      </c>
      <c r="R6663" s="0" t="str">
        <f aca="false">E6663</f>
        <v>Fioul</v>
      </c>
      <c r="S6663" s="0" t="str">
        <f aca="false">F6663</f>
        <v>0708180303</v>
      </c>
      <c r="T6663" s="0" t="str">
        <f aca="false">G6663</f>
        <v>4</v>
      </c>
      <c r="U6663" s="0" t="n">
        <f aca="false">L6663</f>
        <v>0.696675140363582</v>
      </c>
      <c r="V6663" s="0" t="n">
        <f aca="false">K6663</f>
        <v>21.1452122170517</v>
      </c>
      <c r="W6663" s="0" t="n">
        <f aca="false">J6663</f>
        <v>0</v>
      </c>
    </row>
    <row r="6664" customFormat="false" ht="12.8" hidden="false" customHeight="false" outlineLevel="0" collapsed="false">
      <c r="A6664" s="0" t="s">
        <v>78</v>
      </c>
      <c r="B6664" s="0" t="s">
        <v>1259</v>
      </c>
      <c r="C6664" s="0" t="s">
        <v>1260</v>
      </c>
      <c r="D6664" s="0" t="s">
        <v>13</v>
      </c>
      <c r="E6664" s="0" t="s">
        <v>14</v>
      </c>
      <c r="F6664" s="0" t="s">
        <v>1265</v>
      </c>
      <c r="G6664" s="0" t="s">
        <v>1612</v>
      </c>
      <c r="H6664" s="0" t="n">
        <v>0.727269249401621</v>
      </c>
      <c r="I6664" s="0" t="n">
        <v>8.68928146132467</v>
      </c>
      <c r="J6664" s="0" t="n">
        <v>196</v>
      </c>
      <c r="K6664" s="0" t="n">
        <f aca="false">I6664*SUMIFS(syst_chauffage!$H$3:$H$27,syst_chauffage!$B$3:$B$27,D6664,syst_chauffage!$C$3:$C$27,E6664)</f>
        <v>17.5488010389096</v>
      </c>
      <c r="L6664" s="12" t="n">
        <f aca="false">H6664*SUMIFS(syst_chauffage!$K$3:$K$27,syst_chauffage!$B$3:$B$27,D6664,syst_chauffage!$C$3:$C$27,E6664)</f>
        <v>0.727269249401621</v>
      </c>
      <c r="N6664" s="0" t="str">
        <f aca="false">A6664</f>
        <v>Sport Loisir Culture</v>
      </c>
      <c r="O6664" s="0" t="str">
        <f aca="false">B6664</f>
        <v>Culture</v>
      </c>
      <c r="P6664" s="0" t="str">
        <f aca="false">C6664</f>
        <v>Grand cinéma</v>
      </c>
      <c r="Q6664" s="0" t="str">
        <f aca="false">D6664</f>
        <v>Chaudière gaz</v>
      </c>
      <c r="R6664" s="0" t="str">
        <f aca="false">E6664</f>
        <v>Gaz</v>
      </c>
      <c r="S6664" s="0" t="str">
        <f aca="false">F6664</f>
        <v>0708180404</v>
      </c>
      <c r="T6664" s="0" t="str">
        <f aca="false">G6664</f>
        <v>4</v>
      </c>
      <c r="U6664" s="0" t="n">
        <f aca="false">L6664</f>
        <v>0.727269249401621</v>
      </c>
      <c r="V6664" s="0" t="n">
        <f aca="false">K6664</f>
        <v>17.5488010389096</v>
      </c>
      <c r="W6664" s="0" t="n">
        <f aca="false">J6664</f>
        <v>196</v>
      </c>
    </row>
    <row r="6665" customFormat="false" ht="12.8" hidden="false" customHeight="false" outlineLevel="0" collapsed="false">
      <c r="A6665" s="0" t="s">
        <v>78</v>
      </c>
      <c r="B6665" s="0" t="s">
        <v>1259</v>
      </c>
      <c r="C6665" s="0" t="s">
        <v>1260</v>
      </c>
      <c r="D6665" s="0" t="s">
        <v>29</v>
      </c>
      <c r="E6665" s="0" t="s">
        <v>30</v>
      </c>
      <c r="F6665" s="0" t="s">
        <v>1266</v>
      </c>
      <c r="G6665" s="0" t="s">
        <v>1612</v>
      </c>
      <c r="H6665" s="0" t="n">
        <v>0.919999999999999</v>
      </c>
      <c r="I6665" s="0" t="n">
        <v>10.4</v>
      </c>
      <c r="J6665" s="0" t="n">
        <v>0</v>
      </c>
      <c r="K6665" s="0" t="n">
        <f aca="false">I6665*SUMIFS(syst_chauffage!$H$3:$H$27,syst_chauffage!$B$3:$B$27,D6665,syst_chauffage!$C$3:$C$27,E6665)</f>
        <v>3</v>
      </c>
      <c r="L6665" s="12" t="n">
        <f aca="false">H6665*SUMIFS(syst_chauffage!$K$3:$K$27,syst_chauffage!$B$3:$B$27,D6665,syst_chauffage!$C$3:$C$27,E6665)</f>
        <v>0.919999999999999</v>
      </c>
      <c r="N6665" s="0" t="str">
        <f aca="false">A6665</f>
        <v>Sport Loisir Culture</v>
      </c>
      <c r="O6665" s="0" t="str">
        <f aca="false">B6665</f>
        <v>Culture</v>
      </c>
      <c r="P6665" s="0" t="str">
        <f aca="false">C6665</f>
        <v>Grand cinéma</v>
      </c>
      <c r="Q6665" s="0" t="str">
        <f aca="false">D6665</f>
        <v>Electrique direct</v>
      </c>
      <c r="R6665" s="0" t="str">
        <f aca="false">E6665</f>
        <v>Electricité</v>
      </c>
      <c r="S6665" s="0" t="str">
        <f aca="false">F6665</f>
        <v>0708180602</v>
      </c>
      <c r="T6665" s="0" t="str">
        <f aca="false">G6665</f>
        <v>4</v>
      </c>
      <c r="U6665" s="0" t="n">
        <f aca="false">L6665</f>
        <v>0.919999999999999</v>
      </c>
      <c r="V6665" s="0" t="n">
        <f aca="false">K6665</f>
        <v>3</v>
      </c>
      <c r="W6665" s="0" t="n">
        <f aca="false">J6665</f>
        <v>0</v>
      </c>
    </row>
    <row r="6666" customFormat="false" ht="12.8" hidden="false" customHeight="false" outlineLevel="0" collapsed="false">
      <c r="A6666" s="0" t="s">
        <v>78</v>
      </c>
      <c r="B6666" s="0" t="s">
        <v>1259</v>
      </c>
      <c r="C6666" s="0" t="s">
        <v>1260</v>
      </c>
      <c r="D6666" s="0" t="s">
        <v>36</v>
      </c>
      <c r="E6666" s="0" t="s">
        <v>30</v>
      </c>
      <c r="F6666" s="0" t="s">
        <v>1267</v>
      </c>
      <c r="G6666" s="0" t="s">
        <v>1612</v>
      </c>
      <c r="H6666" s="0" t="n">
        <v>2.95662809302325</v>
      </c>
      <c r="I6666" s="0" t="n">
        <v>21.5670908823214</v>
      </c>
      <c r="J6666" s="0" t="n">
        <v>495</v>
      </c>
      <c r="K6666" s="0" t="n">
        <f aca="false">I6666*SUMIFS(syst_chauffage!$H$3:$H$27,syst_chauffage!$B$3:$B$27,D6666,syst_chauffage!$C$3:$C$27,E6666)</f>
        <v>13.3426555210527</v>
      </c>
      <c r="L6666" s="12" t="n">
        <f aca="false">H6666*SUMIFS(syst_chauffage!$K$3:$K$27,syst_chauffage!$B$3:$B$27,D6666,syst_chauffage!$C$3:$C$27,E6666)</f>
        <v>2.48413091717754</v>
      </c>
      <c r="N6666" s="0" t="str">
        <f aca="false">A6666</f>
        <v>Sport Loisir Culture</v>
      </c>
      <c r="O6666" s="0" t="str">
        <f aca="false">B6666</f>
        <v>Culture</v>
      </c>
      <c r="P6666" s="0" t="str">
        <f aca="false">C6666</f>
        <v>Grand cinéma</v>
      </c>
      <c r="Q6666" s="0" t="str">
        <f aca="false">D6666</f>
        <v>PAC</v>
      </c>
      <c r="R6666" s="0" t="str">
        <f aca="false">E6666</f>
        <v>Electricité</v>
      </c>
      <c r="S6666" s="0" t="str">
        <f aca="false">F6666</f>
        <v>0708180902</v>
      </c>
      <c r="T6666" s="0" t="str">
        <f aca="false">G6666</f>
        <v>4</v>
      </c>
      <c r="U6666" s="0" t="n">
        <f aca="false">L6666</f>
        <v>2.48413091717754</v>
      </c>
      <c r="V6666" s="0" t="n">
        <f aca="false">K6666</f>
        <v>13.3426555210527</v>
      </c>
      <c r="W6666" s="0" t="n">
        <f aca="false">J6666</f>
        <v>495</v>
      </c>
    </row>
    <row r="6667" customFormat="false" ht="12.8" hidden="false" customHeight="false" outlineLevel="0" collapsed="false">
      <c r="A6667" s="0" t="s">
        <v>78</v>
      </c>
      <c r="B6667" s="0" t="s">
        <v>1259</v>
      </c>
      <c r="C6667" s="0" t="s">
        <v>1260</v>
      </c>
      <c r="D6667" s="0" t="s">
        <v>42</v>
      </c>
      <c r="E6667" s="0" t="s">
        <v>30</v>
      </c>
      <c r="F6667" s="0" t="s">
        <v>1268</v>
      </c>
      <c r="G6667" s="0" t="s">
        <v>1612</v>
      </c>
      <c r="H6667" s="0" t="n">
        <v>2.8152736744186</v>
      </c>
      <c r="I6667" s="0" t="n">
        <v>3.85922288148865</v>
      </c>
      <c r="J6667" s="0" t="n">
        <v>495</v>
      </c>
      <c r="K6667" s="0" t="n">
        <f aca="false">I6667*SUMIFS(syst_chauffage!$H$3:$H$27,syst_chauffage!$B$3:$B$27,D6667,syst_chauffage!$C$3:$C$27,E6667)</f>
        <v>3.48369053132102</v>
      </c>
      <c r="L6667" s="12" t="n">
        <f aca="false">H6667*SUMIFS(syst_chauffage!$K$3:$K$27,syst_chauffage!$B$3:$B$27,D6667,syst_chauffage!$C$3:$C$27,E6667)</f>
        <v>2.50992612734922</v>
      </c>
      <c r="N6667" s="0" t="str">
        <f aca="false">A6667</f>
        <v>Sport Loisir Culture</v>
      </c>
      <c r="O6667" s="0" t="str">
        <f aca="false">B6667</f>
        <v>Culture</v>
      </c>
      <c r="P6667" s="0" t="str">
        <f aca="false">C6667</f>
        <v>Grand cinéma</v>
      </c>
      <c r="Q6667" s="0" t="str">
        <f aca="false">D6667</f>
        <v>Rooftop</v>
      </c>
      <c r="R6667" s="0" t="str">
        <f aca="false">E6667</f>
        <v>Electricité</v>
      </c>
      <c r="S6667" s="0" t="str">
        <f aca="false">F6667</f>
        <v>0708181002</v>
      </c>
      <c r="T6667" s="0" t="str">
        <f aca="false">G6667</f>
        <v>4</v>
      </c>
      <c r="U6667" s="0" t="n">
        <f aca="false">L6667</f>
        <v>2.50992612734922</v>
      </c>
      <c r="V6667" s="0" t="n">
        <f aca="false">K6667</f>
        <v>3.48369053132102</v>
      </c>
      <c r="W6667" s="0" t="n">
        <f aca="false">J6667</f>
        <v>495</v>
      </c>
    </row>
    <row r="6668" customFormat="false" ht="12.8" hidden="false" customHeight="false" outlineLevel="0" collapsed="false">
      <c r="A6668" s="0" t="s">
        <v>78</v>
      </c>
      <c r="B6668" s="0" t="s">
        <v>1259</v>
      </c>
      <c r="C6668" s="0" t="s">
        <v>1260</v>
      </c>
      <c r="D6668" s="0" t="s">
        <v>51</v>
      </c>
      <c r="E6668" s="0" t="s">
        <v>57</v>
      </c>
      <c r="F6668" s="0" t="s">
        <v>1269</v>
      </c>
      <c r="G6668" s="0" t="s">
        <v>1612</v>
      </c>
      <c r="H6668" s="0" t="n">
        <v>3.17705777726909</v>
      </c>
      <c r="I6668" s="0" t="n">
        <v>35.8590639182794</v>
      </c>
      <c r="J6668" s="0" t="n">
        <v>0</v>
      </c>
      <c r="K6668" s="0" t="n">
        <f aca="false">I6668*SUMIFS(syst_chauffage!$H$3:$H$27,syst_chauffage!$B$3:$B$27,D6668,syst_chauffage!$C$3:$C$27,E6668)</f>
        <v>75.9801158317008</v>
      </c>
      <c r="L6668" s="12" t="n">
        <f aca="false">H6668*SUMIFS(syst_chauffage!$K$3:$K$27,syst_chauffage!$B$3:$B$27,D6668,syst_chauffage!$C$3:$C$27,E6668)</f>
        <v>3.17705777726909</v>
      </c>
      <c r="N6668" s="0" t="str">
        <f aca="false">A6668</f>
        <v>Sport Loisir Culture</v>
      </c>
      <c r="O6668" s="0" t="str">
        <f aca="false">B6668</f>
        <v>Culture</v>
      </c>
      <c r="P6668" s="0" t="str">
        <f aca="false">C6668</f>
        <v>Grand cinéma</v>
      </c>
      <c r="Q6668" s="0" t="str">
        <f aca="false">D6668</f>
        <v>Autre système centralisé performant</v>
      </c>
      <c r="R6668" s="0" t="str">
        <f aca="false">E6668</f>
        <v>Autres</v>
      </c>
      <c r="S6668" s="0" t="str">
        <f aca="false">F6668</f>
        <v>0708182101</v>
      </c>
      <c r="T6668" s="0" t="str">
        <f aca="false">G6668</f>
        <v>4</v>
      </c>
      <c r="U6668" s="0" t="n">
        <f aca="false">L6668</f>
        <v>3.17705777726909</v>
      </c>
      <c r="V6668" s="0" t="n">
        <f aca="false">K6668</f>
        <v>75.9801158317008</v>
      </c>
      <c r="W6668" s="0" t="n">
        <f aca="false">J6668</f>
        <v>0</v>
      </c>
    </row>
    <row r="6669" customFormat="false" ht="12.8" hidden="false" customHeight="false" outlineLevel="0" collapsed="false">
      <c r="A6669" s="0" t="s">
        <v>78</v>
      </c>
      <c r="B6669" s="0" t="s">
        <v>1259</v>
      </c>
      <c r="C6669" s="0" t="s">
        <v>1260</v>
      </c>
      <c r="D6669" s="0" t="s">
        <v>51</v>
      </c>
      <c r="E6669" s="0" t="s">
        <v>58</v>
      </c>
      <c r="F6669" s="0" t="s">
        <v>1270</v>
      </c>
      <c r="G6669" s="0" t="s">
        <v>1612</v>
      </c>
      <c r="H6669" s="0" t="n">
        <v>2.66490701053421</v>
      </c>
      <c r="I6669" s="0" t="n">
        <v>31.4532442756489</v>
      </c>
      <c r="J6669" s="0" t="n">
        <v>680</v>
      </c>
      <c r="K6669" s="0" t="n">
        <f aca="false">I6669*SUMIFS(syst_chauffage!$H$3:$H$27,syst_chauffage!$B$3:$B$27,D6669,syst_chauffage!$C$3:$C$27,E6669)</f>
        <v>67.121207776498</v>
      </c>
      <c r="L6669" s="12" t="n">
        <f aca="false">H6669*SUMIFS(syst_chauffage!$K$3:$K$27,syst_chauffage!$B$3:$B$27,D6669,syst_chauffage!$C$3:$C$27,E6669)</f>
        <v>2.66490701053421</v>
      </c>
      <c r="N6669" s="0" t="str">
        <f aca="false">A6669</f>
        <v>Sport Loisir Culture</v>
      </c>
      <c r="O6669" s="0" t="str">
        <f aca="false">B6669</f>
        <v>Culture</v>
      </c>
      <c r="P6669" s="0" t="str">
        <f aca="false">C6669</f>
        <v>Grand cinéma</v>
      </c>
      <c r="Q6669" s="0" t="str">
        <f aca="false">D6669</f>
        <v>Autre système centralisé performant</v>
      </c>
      <c r="R6669" s="0" t="str">
        <f aca="false">E6669</f>
        <v>Urbain</v>
      </c>
      <c r="S6669" s="0" t="str">
        <f aca="false">F6669</f>
        <v>0708182106</v>
      </c>
      <c r="T6669" s="0" t="str">
        <f aca="false">G6669</f>
        <v>4</v>
      </c>
      <c r="U6669" s="0" t="n">
        <f aca="false">L6669</f>
        <v>2.66490701053421</v>
      </c>
      <c r="V6669" s="0" t="n">
        <f aca="false">K6669</f>
        <v>67.121207776498</v>
      </c>
      <c r="W6669" s="0" t="n">
        <f aca="false">J6669</f>
        <v>680</v>
      </c>
    </row>
    <row r="6670" customFormat="false" ht="12.8" hidden="false" customHeight="false" outlineLevel="0" collapsed="false">
      <c r="A6670" s="0" t="s">
        <v>78</v>
      </c>
      <c r="B6670" s="0" t="s">
        <v>1259</v>
      </c>
      <c r="C6670" s="0" t="s">
        <v>1260</v>
      </c>
      <c r="D6670" s="0" t="s">
        <v>54</v>
      </c>
      <c r="E6670" s="0" t="s">
        <v>30</v>
      </c>
      <c r="F6670" s="0" t="s">
        <v>1271</v>
      </c>
      <c r="G6670" s="0" t="s">
        <v>1612</v>
      </c>
      <c r="H6670" s="0" t="n">
        <v>1</v>
      </c>
      <c r="I6670" s="0" t="n">
        <v>12</v>
      </c>
      <c r="J6670" s="0" t="n">
        <v>0</v>
      </c>
      <c r="K6670" s="0" t="n">
        <f aca="false">I6670*SUMIFS(syst_chauffage!$H$3:$H$27,syst_chauffage!$B$3:$B$27,D6670,syst_chauffage!$C$3:$C$27,E6670)</f>
        <v>12</v>
      </c>
      <c r="L6670" s="12" t="n">
        <f aca="false">H6670*SUMIFS(syst_chauffage!$K$3:$K$27,syst_chauffage!$B$3:$B$27,D6670,syst_chauffage!$C$3:$C$27,E6670)</f>
        <v>1</v>
      </c>
      <c r="N6670" s="0" t="str">
        <f aca="false">A6670</f>
        <v>Sport Loisir Culture</v>
      </c>
      <c r="O6670" s="0" t="str">
        <f aca="false">B6670</f>
        <v>Culture</v>
      </c>
      <c r="P6670" s="0" t="str">
        <f aca="false">C6670</f>
        <v>Grand cinéma</v>
      </c>
      <c r="Q6670" s="0" t="str">
        <f aca="false">D6670</f>
        <v>Cassette rayonnante performant</v>
      </c>
      <c r="R6670" s="0" t="str">
        <f aca="false">E6670</f>
        <v>Electricité</v>
      </c>
      <c r="S6670" s="0" t="str">
        <f aca="false">F6670</f>
        <v>0708182202</v>
      </c>
      <c r="T6670" s="0" t="str">
        <f aca="false">G6670</f>
        <v>4</v>
      </c>
      <c r="U6670" s="0" t="n">
        <f aca="false">L6670</f>
        <v>1</v>
      </c>
      <c r="V6670" s="0" t="n">
        <f aca="false">K6670</f>
        <v>12</v>
      </c>
      <c r="W6670" s="0" t="n">
        <f aca="false">J6670</f>
        <v>0</v>
      </c>
    </row>
    <row r="6671" customFormat="false" ht="12.8" hidden="false" customHeight="false" outlineLevel="0" collapsed="false">
      <c r="A6671" s="0" t="s">
        <v>78</v>
      </c>
      <c r="B6671" s="0" t="s">
        <v>1259</v>
      </c>
      <c r="C6671" s="0" t="s">
        <v>1260</v>
      </c>
      <c r="D6671" s="0" t="s">
        <v>27</v>
      </c>
      <c r="E6671" s="0" t="s">
        <v>23</v>
      </c>
      <c r="F6671" s="0" t="s">
        <v>1272</v>
      </c>
      <c r="G6671" s="0" t="s">
        <v>1612</v>
      </c>
      <c r="H6671" s="0" t="n">
        <v>0.757256696292313</v>
      </c>
      <c r="I6671" s="0" t="n">
        <v>14.2944633412635</v>
      </c>
      <c r="J6671" s="0" t="n">
        <v>441</v>
      </c>
      <c r="K6671" s="0" t="n">
        <f aca="false">I6671*SUMIFS(syst_chauffage!$H$3:$H$27,syst_chauffage!$B$3:$B$27,D6671,syst_chauffage!$C$3:$C$27,E6671)</f>
        <v>36.6567667120305</v>
      </c>
      <c r="L6671" s="12" t="n">
        <f aca="false">H6671*SUMIFS(syst_chauffage!$K$3:$K$27,syst_chauffage!$B$3:$B$27,D6671,syst_chauffage!$C$3:$C$27,E6671)</f>
        <v>0.757256696292313</v>
      </c>
      <c r="N6671" s="0" t="str">
        <f aca="false">A6671</f>
        <v>Sport Loisir Culture</v>
      </c>
      <c r="O6671" s="0" t="str">
        <f aca="false">B6671</f>
        <v>Culture</v>
      </c>
      <c r="P6671" s="0" t="str">
        <f aca="false">C6671</f>
        <v>Grand cinéma</v>
      </c>
      <c r="Q6671" s="0" t="str">
        <f aca="false">D6671</f>
        <v>Chaudière condensation fioul</v>
      </c>
      <c r="R6671" s="0" t="str">
        <f aca="false">E6671</f>
        <v>Fioul</v>
      </c>
      <c r="S6671" s="0" t="str">
        <f aca="false">F6671</f>
        <v>0708182303</v>
      </c>
      <c r="T6671" s="0" t="str">
        <f aca="false">G6671</f>
        <v>4</v>
      </c>
      <c r="U6671" s="0" t="n">
        <f aca="false">L6671</f>
        <v>0.757256696292313</v>
      </c>
      <c r="V6671" s="0" t="n">
        <f aca="false">K6671</f>
        <v>36.6567667120305</v>
      </c>
      <c r="W6671" s="0" t="n">
        <f aca="false">J6671</f>
        <v>441</v>
      </c>
    </row>
    <row r="6672" customFormat="false" ht="12.8" hidden="false" customHeight="false" outlineLevel="0" collapsed="false">
      <c r="A6672" s="0" t="s">
        <v>78</v>
      </c>
      <c r="B6672" s="0" t="s">
        <v>1259</v>
      </c>
      <c r="C6672" s="0" t="s">
        <v>1260</v>
      </c>
      <c r="D6672" s="0" t="s">
        <v>18</v>
      </c>
      <c r="E6672" s="0" t="s">
        <v>14</v>
      </c>
      <c r="F6672" s="0" t="s">
        <v>1273</v>
      </c>
      <c r="G6672" s="0" t="s">
        <v>1612</v>
      </c>
      <c r="H6672" s="0" t="n">
        <v>0.981239301611903</v>
      </c>
      <c r="I6672" s="0" t="n">
        <v>10.3443826920532</v>
      </c>
      <c r="J6672" s="0" t="n">
        <v>441</v>
      </c>
      <c r="K6672" s="0" t="n">
        <f aca="false">I6672*SUMIFS(syst_chauffage!$H$3:$H$27,syst_chauffage!$B$3:$B$27,D6672,syst_chauffage!$C$3:$C$27,E6672)</f>
        <v>28.1877075789694</v>
      </c>
      <c r="L6672" s="12" t="n">
        <f aca="false">H6672*SUMIFS(syst_chauffage!$K$3:$K$27,syst_chauffage!$B$3:$B$27,D6672,syst_chauffage!$C$3:$C$27,E6672)</f>
        <v>0.953221868209498</v>
      </c>
      <c r="N6672" s="0" t="str">
        <f aca="false">A6672</f>
        <v>Sport Loisir Culture</v>
      </c>
      <c r="O6672" s="0" t="str">
        <f aca="false">B6672</f>
        <v>Culture</v>
      </c>
      <c r="P6672" s="0" t="str">
        <f aca="false">C6672</f>
        <v>Grand cinéma</v>
      </c>
      <c r="Q6672" s="0" t="str">
        <f aca="false">D6672</f>
        <v>Chaudière condensation gaz</v>
      </c>
      <c r="R6672" s="0" t="str">
        <f aca="false">E6672</f>
        <v>Gaz</v>
      </c>
      <c r="S6672" s="0" t="str">
        <f aca="false">F6672</f>
        <v>0708182404</v>
      </c>
      <c r="T6672" s="0" t="str">
        <f aca="false">G6672</f>
        <v>4</v>
      </c>
      <c r="U6672" s="0" t="n">
        <f aca="false">L6672</f>
        <v>0.953221868209498</v>
      </c>
      <c r="V6672" s="0" t="n">
        <f aca="false">K6672</f>
        <v>28.1877075789694</v>
      </c>
      <c r="W6672" s="0" t="n">
        <f aca="false">J6672</f>
        <v>441</v>
      </c>
    </row>
    <row r="6673" customFormat="false" ht="12.8" hidden="false" customHeight="false" outlineLevel="0" collapsed="false">
      <c r="A6673" s="0" t="s">
        <v>78</v>
      </c>
      <c r="B6673" s="0" t="s">
        <v>1259</v>
      </c>
      <c r="C6673" s="0" t="s">
        <v>1260</v>
      </c>
      <c r="D6673" s="0" t="s">
        <v>32</v>
      </c>
      <c r="E6673" s="0" t="s">
        <v>30</v>
      </c>
      <c r="F6673" s="0" t="s">
        <v>1274</v>
      </c>
      <c r="G6673" s="0" t="s">
        <v>1612</v>
      </c>
      <c r="H6673" s="0" t="n">
        <v>1</v>
      </c>
      <c r="I6673" s="0" t="n">
        <v>12</v>
      </c>
      <c r="J6673" s="0" t="n">
        <v>0</v>
      </c>
      <c r="K6673" s="0" t="n">
        <f aca="false">I6673*SUMIFS(syst_chauffage!$H$3:$H$27,syst_chauffage!$B$3:$B$27,D6673,syst_chauffage!$C$3:$C$27,E6673)</f>
        <v>12</v>
      </c>
      <c r="L6673" s="12" t="n">
        <f aca="false">H6673*SUMIFS(syst_chauffage!$K$3:$K$27,syst_chauffage!$B$3:$B$27,D6673,syst_chauffage!$C$3:$C$27,E6673)</f>
        <v>1</v>
      </c>
      <c r="N6673" s="0" t="str">
        <f aca="false">A6673</f>
        <v>Sport Loisir Culture</v>
      </c>
      <c r="O6673" s="0" t="str">
        <f aca="false">B6673</f>
        <v>Culture</v>
      </c>
      <c r="P6673" s="0" t="str">
        <f aca="false">C6673</f>
        <v>Grand cinéma</v>
      </c>
      <c r="Q6673" s="0" t="str">
        <f aca="false">D6673</f>
        <v>Electrique direct performant</v>
      </c>
      <c r="R6673" s="0" t="str">
        <f aca="false">E6673</f>
        <v>Electricité</v>
      </c>
      <c r="S6673" s="0" t="str">
        <f aca="false">F6673</f>
        <v>0708182602</v>
      </c>
      <c r="T6673" s="0" t="str">
        <f aca="false">G6673</f>
        <v>4</v>
      </c>
      <c r="U6673" s="0" t="n">
        <f aca="false">L6673</f>
        <v>1</v>
      </c>
      <c r="V6673" s="0" t="n">
        <f aca="false">K6673</f>
        <v>12</v>
      </c>
      <c r="W6673" s="0" t="n">
        <f aca="false">J6673</f>
        <v>0</v>
      </c>
    </row>
    <row r="6674" customFormat="false" ht="12.8" hidden="false" customHeight="false" outlineLevel="0" collapsed="false">
      <c r="A6674" s="0" t="s">
        <v>78</v>
      </c>
      <c r="B6674" s="0" t="s">
        <v>1259</v>
      </c>
      <c r="C6674" s="0" t="s">
        <v>1260</v>
      </c>
      <c r="D6674" s="0" t="s">
        <v>38</v>
      </c>
      <c r="E6674" s="0" t="s">
        <v>30</v>
      </c>
      <c r="F6674" s="0" t="s">
        <v>1275</v>
      </c>
      <c r="G6674" s="0" t="s">
        <v>1612</v>
      </c>
      <c r="H6674" s="0" t="n">
        <v>3.41149395348837</v>
      </c>
      <c r="I6674" s="0" t="n">
        <v>25.6751081932397</v>
      </c>
      <c r="J6674" s="0" t="n">
        <v>540</v>
      </c>
      <c r="K6674" s="0" t="n">
        <f aca="false">I6674*SUMIFS(syst_chauffage!$H$3:$H$27,syst_chauffage!$B$3:$B$27,D6674,syst_chauffage!$C$3:$C$27,E6674)</f>
        <v>25.9522402270853</v>
      </c>
      <c r="L6674" s="12" t="n">
        <f aca="false">H6674*SUMIFS(syst_chauffage!$K$3:$K$27,syst_chauffage!$B$3:$B$27,D6674,syst_chauffage!$C$3:$C$27,E6674)</f>
        <v>3.05197598099553</v>
      </c>
      <c r="N6674" s="0" t="str">
        <f aca="false">A6674</f>
        <v>Sport Loisir Culture</v>
      </c>
      <c r="O6674" s="0" t="str">
        <f aca="false">B6674</f>
        <v>Culture</v>
      </c>
      <c r="P6674" s="0" t="str">
        <f aca="false">C6674</f>
        <v>Grand cinéma</v>
      </c>
      <c r="Q6674" s="0" t="str">
        <f aca="false">D6674</f>
        <v>PAC performant</v>
      </c>
      <c r="R6674" s="0" t="str">
        <f aca="false">E6674</f>
        <v>Electricité</v>
      </c>
      <c r="S6674" s="0" t="str">
        <f aca="false">F6674</f>
        <v>0708182902</v>
      </c>
      <c r="T6674" s="0" t="str">
        <f aca="false">G6674</f>
        <v>4</v>
      </c>
      <c r="U6674" s="0" t="n">
        <f aca="false">L6674</f>
        <v>3.05197598099553</v>
      </c>
      <c r="V6674" s="0" t="n">
        <f aca="false">K6674</f>
        <v>25.9522402270853</v>
      </c>
      <c r="W6674" s="0" t="n">
        <f aca="false">J6674</f>
        <v>540</v>
      </c>
    </row>
    <row r="6675" customFormat="false" ht="12.8" hidden="false" customHeight="false" outlineLevel="0" collapsed="false">
      <c r="A6675" s="0" t="s">
        <v>78</v>
      </c>
      <c r="B6675" s="0" t="s">
        <v>1259</v>
      </c>
      <c r="C6675" s="0" t="s">
        <v>1260</v>
      </c>
      <c r="D6675" s="0" t="s">
        <v>46</v>
      </c>
      <c r="E6675" s="0" t="s">
        <v>30</v>
      </c>
      <c r="F6675" s="0" t="s">
        <v>1276</v>
      </c>
      <c r="G6675" s="0" t="s">
        <v>1612</v>
      </c>
      <c r="H6675" s="0" t="n">
        <v>3.34187162790697</v>
      </c>
      <c r="I6675" s="0" t="n">
        <v>4.59431295415316</v>
      </c>
      <c r="J6675" s="0" t="n">
        <v>540</v>
      </c>
      <c r="K6675" s="0" t="n">
        <f aca="false">I6675*SUMIFS(syst_chauffage!$H$3:$H$27,syst_chauffage!$B$3:$B$27,D6675,syst_chauffage!$C$3:$C$27,E6675)</f>
        <v>7.97070792157027</v>
      </c>
      <c r="L6675" s="12" t="n">
        <f aca="false">H6675*SUMIFS(syst_chauffage!$K$3:$K$27,syst_chauffage!$B$3:$B$27,D6675,syst_chauffage!$C$3:$C$27,E6675)</f>
        <v>3.01273252281067</v>
      </c>
      <c r="N6675" s="0" t="str">
        <f aca="false">A6675</f>
        <v>Sport Loisir Culture</v>
      </c>
      <c r="O6675" s="0" t="str">
        <f aca="false">B6675</f>
        <v>Culture</v>
      </c>
      <c r="P6675" s="0" t="str">
        <f aca="false">C6675</f>
        <v>Grand cinéma</v>
      </c>
      <c r="Q6675" s="0" t="str">
        <f aca="false">D6675</f>
        <v>Rooftop performant</v>
      </c>
      <c r="R6675" s="0" t="str">
        <f aca="false">E6675</f>
        <v>Electricité</v>
      </c>
      <c r="S6675" s="0" t="str">
        <f aca="false">F6675</f>
        <v>0708183002</v>
      </c>
      <c r="T6675" s="0" t="str">
        <f aca="false">G6675</f>
        <v>4</v>
      </c>
      <c r="U6675" s="0" t="n">
        <f aca="false">L6675</f>
        <v>3.01273252281067</v>
      </c>
      <c r="V6675" s="0" t="n">
        <f aca="false">K6675</f>
        <v>7.97070792157027</v>
      </c>
      <c r="W6675" s="0" t="n">
        <f aca="false">J6675</f>
        <v>540</v>
      </c>
    </row>
    <row r="6676" customFormat="false" ht="12.8" hidden="false" customHeight="false" outlineLevel="0" collapsed="false">
      <c r="A6676" s="0" t="s">
        <v>78</v>
      </c>
      <c r="B6676" s="0" t="s">
        <v>1259</v>
      </c>
      <c r="C6676" s="0" t="s">
        <v>1277</v>
      </c>
      <c r="D6676" s="0" t="s">
        <v>19</v>
      </c>
      <c r="E6676" s="0" t="s">
        <v>57</v>
      </c>
      <c r="F6676" s="0" t="s">
        <v>1278</v>
      </c>
      <c r="G6676" s="0" t="s">
        <v>1612</v>
      </c>
      <c r="H6676" s="0" t="n">
        <v>2.92407726523866</v>
      </c>
      <c r="I6676" s="0" t="n">
        <v>36.5956184096385</v>
      </c>
      <c r="J6676" s="0" t="n">
        <v>0</v>
      </c>
      <c r="K6676" s="0" t="n">
        <f aca="false">I6676*SUMIFS(syst_chauffage!$H$3:$H$27,syst_chauffage!$B$3:$B$27,D6676,syst_chauffage!$C$3:$C$27,E6676)</f>
        <v>50.9585449952531</v>
      </c>
      <c r="L6676" s="12" t="n">
        <f aca="false">H6676*SUMIFS(syst_chauffage!$K$3:$K$27,syst_chauffage!$B$3:$B$27,D6676,syst_chauffage!$C$3:$C$27,E6676)</f>
        <v>2.92407726523866</v>
      </c>
      <c r="N6676" s="0" t="str">
        <f aca="false">A6676</f>
        <v>Sport Loisir Culture</v>
      </c>
      <c r="O6676" s="0" t="str">
        <f aca="false">B6676</f>
        <v>Culture</v>
      </c>
      <c r="P6676" s="0" t="str">
        <f aca="false">C6676</f>
        <v>Grande salle de spectacle</v>
      </c>
      <c r="Q6676" s="0" t="str">
        <f aca="false">D6676</f>
        <v>Autre système centralisé</v>
      </c>
      <c r="R6676" s="0" t="str">
        <f aca="false">E6676</f>
        <v>Autres</v>
      </c>
      <c r="S6676" s="0" t="str">
        <f aca="false">F6676</f>
        <v>0708320101</v>
      </c>
      <c r="T6676" s="0" t="str">
        <f aca="false">G6676</f>
        <v>4</v>
      </c>
      <c r="U6676" s="0" t="n">
        <f aca="false">L6676</f>
        <v>2.92407726523866</v>
      </c>
      <c r="V6676" s="0" t="n">
        <f aca="false">K6676</f>
        <v>50.9585449952531</v>
      </c>
      <c r="W6676" s="0" t="n">
        <f aca="false">J6676</f>
        <v>0</v>
      </c>
    </row>
    <row r="6677" customFormat="false" ht="12.8" hidden="false" customHeight="false" outlineLevel="0" collapsed="false">
      <c r="A6677" s="0" t="s">
        <v>78</v>
      </c>
      <c r="B6677" s="0" t="s">
        <v>1259</v>
      </c>
      <c r="C6677" s="0" t="s">
        <v>1277</v>
      </c>
      <c r="D6677" s="0" t="s">
        <v>19</v>
      </c>
      <c r="E6677" s="0" t="s">
        <v>58</v>
      </c>
      <c r="F6677" s="0" t="s">
        <v>1279</v>
      </c>
      <c r="G6677" s="0" t="s">
        <v>1612</v>
      </c>
      <c r="H6677" s="0" t="n">
        <v>2.25641242683049</v>
      </c>
      <c r="I6677" s="0" t="n">
        <v>27.9826314639788</v>
      </c>
      <c r="J6677" s="0" t="n">
        <v>680</v>
      </c>
      <c r="K6677" s="0" t="n">
        <f aca="false">I6677*SUMIFS(syst_chauffage!$H$3:$H$27,syst_chauffage!$B$3:$B$27,D6677,syst_chauffage!$C$3:$C$27,E6677)</f>
        <v>46.0300181576563</v>
      </c>
      <c r="L6677" s="12" t="n">
        <f aca="false">H6677*SUMIFS(syst_chauffage!$K$3:$K$27,syst_chauffage!$B$3:$B$27,D6677,syst_chauffage!$C$3:$C$27,E6677)</f>
        <v>2.25641242683049</v>
      </c>
      <c r="N6677" s="0" t="str">
        <f aca="false">A6677</f>
        <v>Sport Loisir Culture</v>
      </c>
      <c r="O6677" s="0" t="str">
        <f aca="false">B6677</f>
        <v>Culture</v>
      </c>
      <c r="P6677" s="0" t="str">
        <f aca="false">C6677</f>
        <v>Grande salle de spectacle</v>
      </c>
      <c r="Q6677" s="0" t="str">
        <f aca="false">D6677</f>
        <v>Autre système centralisé</v>
      </c>
      <c r="R6677" s="0" t="str">
        <f aca="false">E6677</f>
        <v>Urbain</v>
      </c>
      <c r="S6677" s="0" t="str">
        <f aca="false">F6677</f>
        <v>0708320106</v>
      </c>
      <c r="T6677" s="0" t="str">
        <f aca="false">G6677</f>
        <v>4</v>
      </c>
      <c r="U6677" s="0" t="n">
        <f aca="false">L6677</f>
        <v>2.25641242683049</v>
      </c>
      <c r="V6677" s="0" t="n">
        <f aca="false">K6677</f>
        <v>46.0300181576563</v>
      </c>
      <c r="W6677" s="0" t="n">
        <f aca="false">J6677</f>
        <v>680</v>
      </c>
    </row>
    <row r="6678" customFormat="false" ht="12.8" hidden="false" customHeight="false" outlineLevel="0" collapsed="false">
      <c r="A6678" s="0" t="s">
        <v>78</v>
      </c>
      <c r="B6678" s="0" t="s">
        <v>1259</v>
      </c>
      <c r="C6678" s="0" t="s">
        <v>1277</v>
      </c>
      <c r="D6678" s="0" t="s">
        <v>24</v>
      </c>
      <c r="E6678" s="0" t="s">
        <v>30</v>
      </c>
      <c r="F6678" s="0" t="s">
        <v>1280</v>
      </c>
      <c r="G6678" s="0" t="s">
        <v>1612</v>
      </c>
      <c r="H6678" s="0" t="n">
        <v>0.84</v>
      </c>
      <c r="I6678" s="0" t="n">
        <v>10.4</v>
      </c>
      <c r="J6678" s="0" t="n">
        <v>0</v>
      </c>
      <c r="K6678" s="0" t="n">
        <f aca="false">I6678*SUMIFS(syst_chauffage!$H$3:$H$27,syst_chauffage!$B$3:$B$27,D6678,syst_chauffage!$C$3:$C$27,E6678)</f>
        <v>3</v>
      </c>
      <c r="L6678" s="12" t="n">
        <f aca="false">H6678*SUMIFS(syst_chauffage!$K$3:$K$27,syst_chauffage!$B$3:$B$27,D6678,syst_chauffage!$C$3:$C$27,E6678)</f>
        <v>0.84</v>
      </c>
      <c r="N6678" s="0" t="str">
        <f aca="false">A6678</f>
        <v>Sport Loisir Culture</v>
      </c>
      <c r="O6678" s="0" t="str">
        <f aca="false">B6678</f>
        <v>Culture</v>
      </c>
      <c r="P6678" s="0" t="str">
        <f aca="false">C6678</f>
        <v>Grande salle de spectacle</v>
      </c>
      <c r="Q6678" s="0" t="str">
        <f aca="false">D6678</f>
        <v>Cassette rayonnante</v>
      </c>
      <c r="R6678" s="0" t="str">
        <f aca="false">E6678</f>
        <v>Electricité</v>
      </c>
      <c r="S6678" s="0" t="str">
        <f aca="false">F6678</f>
        <v>0708320202</v>
      </c>
      <c r="T6678" s="0" t="str">
        <f aca="false">G6678</f>
        <v>4</v>
      </c>
      <c r="U6678" s="0" t="n">
        <f aca="false">L6678</f>
        <v>0.84</v>
      </c>
      <c r="V6678" s="0" t="n">
        <f aca="false">K6678</f>
        <v>3</v>
      </c>
      <c r="W6678" s="0" t="n">
        <f aca="false">J6678</f>
        <v>0</v>
      </c>
    </row>
    <row r="6679" customFormat="false" ht="12.8" hidden="false" customHeight="false" outlineLevel="0" collapsed="false">
      <c r="A6679" s="0" t="s">
        <v>78</v>
      </c>
      <c r="B6679" s="0" t="s">
        <v>1259</v>
      </c>
      <c r="C6679" s="0" t="s">
        <v>1277</v>
      </c>
      <c r="D6679" s="0" t="s">
        <v>22</v>
      </c>
      <c r="E6679" s="0" t="s">
        <v>23</v>
      </c>
      <c r="F6679" s="0" t="s">
        <v>1281</v>
      </c>
      <c r="G6679" s="0" t="s">
        <v>1612</v>
      </c>
      <c r="H6679" s="0" t="n">
        <v>0.694728613689899</v>
      </c>
      <c r="I6679" s="0" t="n">
        <v>5.10541931964914</v>
      </c>
      <c r="J6679" s="0" t="n">
        <v>0</v>
      </c>
      <c r="K6679" s="0" t="n">
        <f aca="false">I6679*SUMIFS(syst_chauffage!$H$3:$H$27,syst_chauffage!$B$3:$B$27,D6679,syst_chauffage!$C$3:$C$27,E6679)</f>
        <v>8.99075833583044</v>
      </c>
      <c r="L6679" s="12" t="n">
        <f aca="false">H6679*SUMIFS(syst_chauffage!$K$3:$K$27,syst_chauffage!$B$3:$B$27,D6679,syst_chauffage!$C$3:$C$27,E6679)</f>
        <v>0.694728613689899</v>
      </c>
      <c r="N6679" s="0" t="str">
        <f aca="false">A6679</f>
        <v>Sport Loisir Culture</v>
      </c>
      <c r="O6679" s="0" t="str">
        <f aca="false">B6679</f>
        <v>Culture</v>
      </c>
      <c r="P6679" s="0" t="str">
        <f aca="false">C6679</f>
        <v>Grande salle de spectacle</v>
      </c>
      <c r="Q6679" s="0" t="str">
        <f aca="false">D6679</f>
        <v>Chaudière fioul</v>
      </c>
      <c r="R6679" s="0" t="str">
        <f aca="false">E6679</f>
        <v>Fioul</v>
      </c>
      <c r="S6679" s="0" t="str">
        <f aca="false">F6679</f>
        <v>0708320303</v>
      </c>
      <c r="T6679" s="0" t="str">
        <f aca="false">G6679</f>
        <v>4</v>
      </c>
      <c r="U6679" s="0" t="n">
        <f aca="false">L6679</f>
        <v>0.694728613689899</v>
      </c>
      <c r="V6679" s="0" t="n">
        <f aca="false">K6679</f>
        <v>8.99075833583044</v>
      </c>
      <c r="W6679" s="0" t="n">
        <f aca="false">J6679</f>
        <v>0</v>
      </c>
    </row>
    <row r="6680" customFormat="false" ht="12.8" hidden="false" customHeight="false" outlineLevel="0" collapsed="false">
      <c r="A6680" s="0" t="s">
        <v>78</v>
      </c>
      <c r="B6680" s="0" t="s">
        <v>1259</v>
      </c>
      <c r="C6680" s="0" t="s">
        <v>1277</v>
      </c>
      <c r="D6680" s="0" t="s">
        <v>13</v>
      </c>
      <c r="E6680" s="0" t="s">
        <v>14</v>
      </c>
      <c r="F6680" s="0" t="s">
        <v>1282</v>
      </c>
      <c r="G6680" s="0" t="s">
        <v>1612</v>
      </c>
      <c r="H6680" s="0" t="n">
        <v>0.715089022788845</v>
      </c>
      <c r="I6680" s="0" t="n">
        <v>3.85040587633188</v>
      </c>
      <c r="J6680" s="0" t="n">
        <v>196</v>
      </c>
      <c r="K6680" s="0" t="n">
        <f aca="false">I6680*SUMIFS(syst_chauffage!$H$3:$H$27,syst_chauffage!$B$3:$B$27,D6680,syst_chauffage!$C$3:$C$27,E6680)</f>
        <v>7.77624789155988</v>
      </c>
      <c r="L6680" s="12" t="n">
        <f aca="false">H6680*SUMIFS(syst_chauffage!$K$3:$K$27,syst_chauffage!$B$3:$B$27,D6680,syst_chauffage!$C$3:$C$27,E6680)</f>
        <v>0.715089022788845</v>
      </c>
      <c r="N6680" s="0" t="str">
        <f aca="false">A6680</f>
        <v>Sport Loisir Culture</v>
      </c>
      <c r="O6680" s="0" t="str">
        <f aca="false">B6680</f>
        <v>Culture</v>
      </c>
      <c r="P6680" s="0" t="str">
        <f aca="false">C6680</f>
        <v>Grande salle de spectacle</v>
      </c>
      <c r="Q6680" s="0" t="str">
        <f aca="false">D6680</f>
        <v>Chaudière gaz</v>
      </c>
      <c r="R6680" s="0" t="str">
        <f aca="false">E6680</f>
        <v>Gaz</v>
      </c>
      <c r="S6680" s="0" t="str">
        <f aca="false">F6680</f>
        <v>0708320404</v>
      </c>
      <c r="T6680" s="0" t="str">
        <f aca="false">G6680</f>
        <v>4</v>
      </c>
      <c r="U6680" s="0" t="n">
        <f aca="false">L6680</f>
        <v>0.715089022788845</v>
      </c>
      <c r="V6680" s="0" t="n">
        <f aca="false">K6680</f>
        <v>7.77624789155988</v>
      </c>
      <c r="W6680" s="0" t="n">
        <f aca="false">J6680</f>
        <v>196</v>
      </c>
    </row>
    <row r="6681" customFormat="false" ht="12.8" hidden="false" customHeight="false" outlineLevel="0" collapsed="false">
      <c r="A6681" s="0" t="s">
        <v>78</v>
      </c>
      <c r="B6681" s="0" t="s">
        <v>1259</v>
      </c>
      <c r="C6681" s="0" t="s">
        <v>1277</v>
      </c>
      <c r="D6681" s="0" t="s">
        <v>29</v>
      </c>
      <c r="E6681" s="0" t="s">
        <v>30</v>
      </c>
      <c r="F6681" s="0" t="s">
        <v>1283</v>
      </c>
      <c r="G6681" s="0" t="s">
        <v>1612</v>
      </c>
      <c r="H6681" s="0" t="n">
        <v>0.919999999999999</v>
      </c>
      <c r="I6681" s="0" t="n">
        <v>10.4</v>
      </c>
      <c r="J6681" s="0" t="n">
        <v>0</v>
      </c>
      <c r="K6681" s="0" t="n">
        <f aca="false">I6681*SUMIFS(syst_chauffage!$H$3:$H$27,syst_chauffage!$B$3:$B$27,D6681,syst_chauffage!$C$3:$C$27,E6681)</f>
        <v>3</v>
      </c>
      <c r="L6681" s="12" t="n">
        <f aca="false">H6681*SUMIFS(syst_chauffage!$K$3:$K$27,syst_chauffage!$B$3:$B$27,D6681,syst_chauffage!$C$3:$C$27,E6681)</f>
        <v>0.919999999999999</v>
      </c>
      <c r="N6681" s="0" t="str">
        <f aca="false">A6681</f>
        <v>Sport Loisir Culture</v>
      </c>
      <c r="O6681" s="0" t="str">
        <f aca="false">B6681</f>
        <v>Culture</v>
      </c>
      <c r="P6681" s="0" t="str">
        <f aca="false">C6681</f>
        <v>Grande salle de spectacle</v>
      </c>
      <c r="Q6681" s="0" t="str">
        <f aca="false">D6681</f>
        <v>Electrique direct</v>
      </c>
      <c r="R6681" s="0" t="str">
        <f aca="false">E6681</f>
        <v>Electricité</v>
      </c>
      <c r="S6681" s="0" t="str">
        <f aca="false">F6681</f>
        <v>0708320602</v>
      </c>
      <c r="T6681" s="0" t="str">
        <f aca="false">G6681</f>
        <v>4</v>
      </c>
      <c r="U6681" s="0" t="n">
        <f aca="false">L6681</f>
        <v>0.919999999999999</v>
      </c>
      <c r="V6681" s="0" t="n">
        <f aca="false">K6681</f>
        <v>3</v>
      </c>
      <c r="W6681" s="0" t="n">
        <f aca="false">J6681</f>
        <v>0</v>
      </c>
    </row>
    <row r="6682" customFormat="false" ht="12.8" hidden="false" customHeight="false" outlineLevel="0" collapsed="false">
      <c r="A6682" s="0" t="s">
        <v>78</v>
      </c>
      <c r="B6682" s="0" t="s">
        <v>1259</v>
      </c>
      <c r="C6682" s="0" t="s">
        <v>1277</v>
      </c>
      <c r="D6682" s="0" t="s">
        <v>36</v>
      </c>
      <c r="E6682" s="0" t="s">
        <v>30</v>
      </c>
      <c r="F6682" s="0" t="s">
        <v>1284</v>
      </c>
      <c r="G6682" s="0" t="s">
        <v>1612</v>
      </c>
      <c r="H6682" s="0" t="n">
        <v>2.91360837209302</v>
      </c>
      <c r="I6682" s="0" t="n">
        <v>27.202598003166</v>
      </c>
      <c r="J6682" s="0" t="n">
        <v>495</v>
      </c>
      <c r="K6682" s="0" t="n">
        <f aca="false">I6682*SUMIFS(syst_chauffage!$H$3:$H$27,syst_chauffage!$B$3:$B$27,D6682,syst_chauffage!$C$3:$C$27,E6682)</f>
        <v>16.82910766289</v>
      </c>
      <c r="L6682" s="12" t="n">
        <f aca="false">H6682*SUMIFS(syst_chauffage!$K$3:$K$27,syst_chauffage!$B$3:$B$27,D6682,syst_chauffage!$C$3:$C$27,E6682)</f>
        <v>2.44798615515512</v>
      </c>
      <c r="N6682" s="0" t="str">
        <f aca="false">A6682</f>
        <v>Sport Loisir Culture</v>
      </c>
      <c r="O6682" s="0" t="str">
        <f aca="false">B6682</f>
        <v>Culture</v>
      </c>
      <c r="P6682" s="0" t="str">
        <f aca="false">C6682</f>
        <v>Grande salle de spectacle</v>
      </c>
      <c r="Q6682" s="0" t="str">
        <f aca="false">D6682</f>
        <v>PAC</v>
      </c>
      <c r="R6682" s="0" t="str">
        <f aca="false">E6682</f>
        <v>Electricité</v>
      </c>
      <c r="S6682" s="0" t="str">
        <f aca="false">F6682</f>
        <v>0708320902</v>
      </c>
      <c r="T6682" s="0" t="str">
        <f aca="false">G6682</f>
        <v>4</v>
      </c>
      <c r="U6682" s="0" t="n">
        <f aca="false">L6682</f>
        <v>2.44798615515512</v>
      </c>
      <c r="V6682" s="0" t="n">
        <f aca="false">K6682</f>
        <v>16.82910766289</v>
      </c>
      <c r="W6682" s="0" t="n">
        <f aca="false">J6682</f>
        <v>495</v>
      </c>
    </row>
    <row r="6683" customFormat="false" ht="12.8" hidden="false" customHeight="false" outlineLevel="0" collapsed="false">
      <c r="A6683" s="0" t="s">
        <v>78</v>
      </c>
      <c r="B6683" s="0" t="s">
        <v>1259</v>
      </c>
      <c r="C6683" s="0" t="s">
        <v>1277</v>
      </c>
      <c r="D6683" s="0" t="s">
        <v>42</v>
      </c>
      <c r="E6683" s="0" t="s">
        <v>30</v>
      </c>
      <c r="F6683" s="0" t="s">
        <v>1285</v>
      </c>
      <c r="G6683" s="0" t="s">
        <v>1612</v>
      </c>
      <c r="H6683" s="0" t="n">
        <v>2.77431069767441</v>
      </c>
      <c r="I6683" s="0" t="n">
        <v>3.74530390519355</v>
      </c>
      <c r="J6683" s="0" t="n">
        <v>495</v>
      </c>
      <c r="K6683" s="0" t="n">
        <f aca="false">I6683*SUMIFS(syst_chauffage!$H$3:$H$27,syst_chauffage!$B$3:$B$27,D6683,syst_chauffage!$C$3:$C$27,E6683)</f>
        <v>3.38085675590975</v>
      </c>
      <c r="L6683" s="12" t="n">
        <f aca="false">H6683*SUMIFS(syst_chauffage!$K$3:$K$27,syst_chauffage!$B$3:$B$27,D6683,syst_chauffage!$C$3:$C$27,E6683)</f>
        <v>2.47340603819466</v>
      </c>
      <c r="N6683" s="0" t="str">
        <f aca="false">A6683</f>
        <v>Sport Loisir Culture</v>
      </c>
      <c r="O6683" s="0" t="str">
        <f aca="false">B6683</f>
        <v>Culture</v>
      </c>
      <c r="P6683" s="0" t="str">
        <f aca="false">C6683</f>
        <v>Grande salle de spectacle</v>
      </c>
      <c r="Q6683" s="0" t="str">
        <f aca="false">D6683</f>
        <v>Rooftop</v>
      </c>
      <c r="R6683" s="0" t="str">
        <f aca="false">E6683</f>
        <v>Electricité</v>
      </c>
      <c r="S6683" s="0" t="str">
        <f aca="false">F6683</f>
        <v>0708321002</v>
      </c>
      <c r="T6683" s="0" t="str">
        <f aca="false">G6683</f>
        <v>4</v>
      </c>
      <c r="U6683" s="0" t="n">
        <f aca="false">L6683</f>
        <v>2.47340603819466</v>
      </c>
      <c r="V6683" s="0" t="n">
        <f aca="false">K6683</f>
        <v>3.38085675590975</v>
      </c>
      <c r="W6683" s="0" t="n">
        <f aca="false">J6683</f>
        <v>495</v>
      </c>
    </row>
    <row r="6684" customFormat="false" ht="12.8" hidden="false" customHeight="false" outlineLevel="0" collapsed="false">
      <c r="A6684" s="0" t="s">
        <v>78</v>
      </c>
      <c r="B6684" s="0" t="s">
        <v>1259</v>
      </c>
      <c r="C6684" s="0" t="s">
        <v>1277</v>
      </c>
      <c r="D6684" s="0" t="s">
        <v>51</v>
      </c>
      <c r="E6684" s="0" t="s">
        <v>57</v>
      </c>
      <c r="F6684" s="0" t="s">
        <v>1286</v>
      </c>
      <c r="G6684" s="0" t="s">
        <v>1612</v>
      </c>
      <c r="H6684" s="0" t="n">
        <v>3.55058718833836</v>
      </c>
      <c r="I6684" s="0" t="n">
        <v>43.5662123924268</v>
      </c>
      <c r="J6684" s="0" t="n">
        <v>0</v>
      </c>
      <c r="K6684" s="0" t="n">
        <f aca="false">I6684*SUMIFS(syst_chauffage!$H$3:$H$27,syst_chauffage!$B$3:$B$27,D6684,syst_chauffage!$C$3:$C$27,E6684)</f>
        <v>92.3104370897336</v>
      </c>
      <c r="L6684" s="12" t="n">
        <f aca="false">H6684*SUMIFS(syst_chauffage!$K$3:$K$27,syst_chauffage!$B$3:$B$27,D6684,syst_chauffage!$C$3:$C$27,E6684)</f>
        <v>3.55058718833836</v>
      </c>
      <c r="N6684" s="0" t="str">
        <f aca="false">A6684</f>
        <v>Sport Loisir Culture</v>
      </c>
      <c r="O6684" s="0" t="str">
        <f aca="false">B6684</f>
        <v>Culture</v>
      </c>
      <c r="P6684" s="0" t="str">
        <f aca="false">C6684</f>
        <v>Grande salle de spectacle</v>
      </c>
      <c r="Q6684" s="0" t="str">
        <f aca="false">D6684</f>
        <v>Autre système centralisé performant</v>
      </c>
      <c r="R6684" s="0" t="str">
        <f aca="false">E6684</f>
        <v>Autres</v>
      </c>
      <c r="S6684" s="0" t="str">
        <f aca="false">F6684</f>
        <v>0708322101</v>
      </c>
      <c r="T6684" s="0" t="str">
        <f aca="false">G6684</f>
        <v>4</v>
      </c>
      <c r="U6684" s="0" t="n">
        <f aca="false">L6684</f>
        <v>3.55058718833836</v>
      </c>
      <c r="V6684" s="0" t="n">
        <f aca="false">K6684</f>
        <v>92.3104370897336</v>
      </c>
      <c r="W6684" s="0" t="n">
        <f aca="false">J6684</f>
        <v>0</v>
      </c>
    </row>
    <row r="6685" customFormat="false" ht="12.8" hidden="false" customHeight="false" outlineLevel="0" collapsed="false">
      <c r="A6685" s="0" t="s">
        <v>78</v>
      </c>
      <c r="B6685" s="0" t="s">
        <v>1259</v>
      </c>
      <c r="C6685" s="0" t="s">
        <v>1277</v>
      </c>
      <c r="D6685" s="0" t="s">
        <v>51</v>
      </c>
      <c r="E6685" s="0" t="s">
        <v>58</v>
      </c>
      <c r="F6685" s="0" t="s">
        <v>1287</v>
      </c>
      <c r="G6685" s="0" t="s">
        <v>1612</v>
      </c>
      <c r="H6685" s="0" t="n">
        <v>2.74413334388332</v>
      </c>
      <c r="I6685" s="0" t="n">
        <v>33.3126565047367</v>
      </c>
      <c r="J6685" s="0" t="n">
        <v>680</v>
      </c>
      <c r="K6685" s="0" t="n">
        <f aca="false">I6685*SUMIFS(syst_chauffage!$H$3:$H$27,syst_chauffage!$B$3:$B$27,D6685,syst_chauffage!$C$3:$C$27,E6685)</f>
        <v>71.0891925566051</v>
      </c>
      <c r="L6685" s="12" t="n">
        <f aca="false">H6685*SUMIFS(syst_chauffage!$K$3:$K$27,syst_chauffage!$B$3:$B$27,D6685,syst_chauffage!$C$3:$C$27,E6685)</f>
        <v>2.74413334388332</v>
      </c>
      <c r="N6685" s="0" t="str">
        <f aca="false">A6685</f>
        <v>Sport Loisir Culture</v>
      </c>
      <c r="O6685" s="0" t="str">
        <f aca="false">B6685</f>
        <v>Culture</v>
      </c>
      <c r="P6685" s="0" t="str">
        <f aca="false">C6685</f>
        <v>Grande salle de spectacle</v>
      </c>
      <c r="Q6685" s="0" t="str">
        <f aca="false">D6685</f>
        <v>Autre système centralisé performant</v>
      </c>
      <c r="R6685" s="0" t="str">
        <f aca="false">E6685</f>
        <v>Urbain</v>
      </c>
      <c r="S6685" s="0" t="str">
        <f aca="false">F6685</f>
        <v>0708322106</v>
      </c>
      <c r="T6685" s="0" t="str">
        <f aca="false">G6685</f>
        <v>4</v>
      </c>
      <c r="U6685" s="0" t="n">
        <f aca="false">L6685</f>
        <v>2.74413334388332</v>
      </c>
      <c r="V6685" s="0" t="n">
        <f aca="false">K6685</f>
        <v>71.0891925566051</v>
      </c>
      <c r="W6685" s="0" t="n">
        <f aca="false">J6685</f>
        <v>680</v>
      </c>
    </row>
    <row r="6686" customFormat="false" ht="12.8" hidden="false" customHeight="false" outlineLevel="0" collapsed="false">
      <c r="A6686" s="0" t="s">
        <v>78</v>
      </c>
      <c r="B6686" s="0" t="s">
        <v>1259</v>
      </c>
      <c r="C6686" s="0" t="s">
        <v>1277</v>
      </c>
      <c r="D6686" s="0" t="s">
        <v>54</v>
      </c>
      <c r="E6686" s="0" t="s">
        <v>30</v>
      </c>
      <c r="F6686" s="0" t="s">
        <v>1288</v>
      </c>
      <c r="G6686" s="0" t="s">
        <v>1612</v>
      </c>
      <c r="H6686" s="0" t="n">
        <v>1</v>
      </c>
      <c r="I6686" s="0" t="n">
        <v>12</v>
      </c>
      <c r="J6686" s="0" t="n">
        <v>0</v>
      </c>
      <c r="K6686" s="0" t="n">
        <f aca="false">I6686*SUMIFS(syst_chauffage!$H$3:$H$27,syst_chauffage!$B$3:$B$27,D6686,syst_chauffage!$C$3:$C$27,E6686)</f>
        <v>12</v>
      </c>
      <c r="L6686" s="12" t="n">
        <f aca="false">H6686*SUMIFS(syst_chauffage!$K$3:$K$27,syst_chauffage!$B$3:$B$27,D6686,syst_chauffage!$C$3:$C$27,E6686)</f>
        <v>1</v>
      </c>
      <c r="N6686" s="0" t="str">
        <f aca="false">A6686</f>
        <v>Sport Loisir Culture</v>
      </c>
      <c r="O6686" s="0" t="str">
        <f aca="false">B6686</f>
        <v>Culture</v>
      </c>
      <c r="P6686" s="0" t="str">
        <f aca="false">C6686</f>
        <v>Grande salle de spectacle</v>
      </c>
      <c r="Q6686" s="0" t="str">
        <f aca="false">D6686</f>
        <v>Cassette rayonnante performant</v>
      </c>
      <c r="R6686" s="0" t="str">
        <f aca="false">E6686</f>
        <v>Electricité</v>
      </c>
      <c r="S6686" s="0" t="str">
        <f aca="false">F6686</f>
        <v>0708322202</v>
      </c>
      <c r="T6686" s="0" t="str">
        <f aca="false">G6686</f>
        <v>4</v>
      </c>
      <c r="U6686" s="0" t="n">
        <f aca="false">L6686</f>
        <v>1</v>
      </c>
      <c r="V6686" s="0" t="n">
        <f aca="false">K6686</f>
        <v>12</v>
      </c>
      <c r="W6686" s="0" t="n">
        <f aca="false">J6686</f>
        <v>0</v>
      </c>
    </row>
    <row r="6687" customFormat="false" ht="12.8" hidden="false" customHeight="false" outlineLevel="0" collapsed="false">
      <c r="A6687" s="0" t="s">
        <v>78</v>
      </c>
      <c r="B6687" s="0" t="s">
        <v>1259</v>
      </c>
      <c r="C6687" s="0" t="s">
        <v>1277</v>
      </c>
      <c r="D6687" s="0" t="s">
        <v>27</v>
      </c>
      <c r="E6687" s="0" t="s">
        <v>23</v>
      </c>
      <c r="F6687" s="0" t="s">
        <v>1289</v>
      </c>
      <c r="G6687" s="0" t="s">
        <v>1612</v>
      </c>
      <c r="H6687" s="0" t="n">
        <v>0.757182985212167</v>
      </c>
      <c r="I6687" s="0" t="n">
        <v>6.07788014243945</v>
      </c>
      <c r="J6687" s="0" t="n">
        <v>441</v>
      </c>
      <c r="K6687" s="0" t="n">
        <f aca="false">I6687*SUMIFS(syst_chauffage!$H$3:$H$27,syst_chauffage!$B$3:$B$27,D6687,syst_chauffage!$C$3:$C$27,E6687)</f>
        <v>15.5861349367309</v>
      </c>
      <c r="L6687" s="12" t="n">
        <f aca="false">H6687*SUMIFS(syst_chauffage!$K$3:$K$27,syst_chauffage!$B$3:$B$27,D6687,syst_chauffage!$C$3:$C$27,E6687)</f>
        <v>0.757182985212167</v>
      </c>
      <c r="N6687" s="0" t="str">
        <f aca="false">A6687</f>
        <v>Sport Loisir Culture</v>
      </c>
      <c r="O6687" s="0" t="str">
        <f aca="false">B6687</f>
        <v>Culture</v>
      </c>
      <c r="P6687" s="0" t="str">
        <f aca="false">C6687</f>
        <v>Grande salle de spectacle</v>
      </c>
      <c r="Q6687" s="0" t="str">
        <f aca="false">D6687</f>
        <v>Chaudière condensation fioul</v>
      </c>
      <c r="R6687" s="0" t="str">
        <f aca="false">E6687</f>
        <v>Fioul</v>
      </c>
      <c r="S6687" s="0" t="str">
        <f aca="false">F6687</f>
        <v>0708322303</v>
      </c>
      <c r="T6687" s="0" t="str">
        <f aca="false">G6687</f>
        <v>4</v>
      </c>
      <c r="U6687" s="0" t="n">
        <f aca="false">L6687</f>
        <v>0.757182985212167</v>
      </c>
      <c r="V6687" s="0" t="n">
        <f aca="false">K6687</f>
        <v>15.5861349367309</v>
      </c>
      <c r="W6687" s="0" t="n">
        <f aca="false">J6687</f>
        <v>441</v>
      </c>
    </row>
    <row r="6688" customFormat="false" ht="12.8" hidden="false" customHeight="false" outlineLevel="0" collapsed="false">
      <c r="A6688" s="0" t="s">
        <v>78</v>
      </c>
      <c r="B6688" s="0" t="s">
        <v>1259</v>
      </c>
      <c r="C6688" s="0" t="s">
        <v>1277</v>
      </c>
      <c r="D6688" s="0" t="s">
        <v>18</v>
      </c>
      <c r="E6688" s="0" t="s">
        <v>14</v>
      </c>
      <c r="F6688" s="0" t="s">
        <v>1290</v>
      </c>
      <c r="G6688" s="0" t="s">
        <v>1612</v>
      </c>
      <c r="H6688" s="0" t="n">
        <v>0.978031098188251</v>
      </c>
      <c r="I6688" s="0" t="n">
        <v>4.58381651944271</v>
      </c>
      <c r="J6688" s="0" t="n">
        <v>441</v>
      </c>
      <c r="K6688" s="0" t="n">
        <f aca="false">I6688*SUMIFS(syst_chauffage!$H$3:$H$27,syst_chauffage!$B$3:$B$27,D6688,syst_chauffage!$C$3:$C$27,E6688)</f>
        <v>12.4905742074837</v>
      </c>
      <c r="L6688" s="12" t="n">
        <f aca="false">H6688*SUMIFS(syst_chauffage!$K$3:$K$27,syst_chauffage!$B$3:$B$27,D6688,syst_chauffage!$C$3:$C$27,E6688)</f>
        <v>0.950105268970081</v>
      </c>
      <c r="N6688" s="0" t="str">
        <f aca="false">A6688</f>
        <v>Sport Loisir Culture</v>
      </c>
      <c r="O6688" s="0" t="str">
        <f aca="false">B6688</f>
        <v>Culture</v>
      </c>
      <c r="P6688" s="0" t="str">
        <f aca="false">C6688</f>
        <v>Grande salle de spectacle</v>
      </c>
      <c r="Q6688" s="0" t="str">
        <f aca="false">D6688</f>
        <v>Chaudière condensation gaz</v>
      </c>
      <c r="R6688" s="0" t="str">
        <f aca="false">E6688</f>
        <v>Gaz</v>
      </c>
      <c r="S6688" s="0" t="str">
        <f aca="false">F6688</f>
        <v>0708322404</v>
      </c>
      <c r="T6688" s="0" t="str">
        <f aca="false">G6688</f>
        <v>4</v>
      </c>
      <c r="U6688" s="0" t="n">
        <f aca="false">L6688</f>
        <v>0.950105268970081</v>
      </c>
      <c r="V6688" s="0" t="n">
        <f aca="false">K6688</f>
        <v>12.4905742074837</v>
      </c>
      <c r="W6688" s="0" t="n">
        <f aca="false">J6688</f>
        <v>441</v>
      </c>
    </row>
    <row r="6689" customFormat="false" ht="12.8" hidden="false" customHeight="false" outlineLevel="0" collapsed="false">
      <c r="A6689" s="0" t="s">
        <v>78</v>
      </c>
      <c r="B6689" s="0" t="s">
        <v>1259</v>
      </c>
      <c r="C6689" s="0" t="s">
        <v>1277</v>
      </c>
      <c r="D6689" s="0" t="s">
        <v>32</v>
      </c>
      <c r="E6689" s="0" t="s">
        <v>30</v>
      </c>
      <c r="F6689" s="0" t="s">
        <v>1291</v>
      </c>
      <c r="G6689" s="0" t="s">
        <v>1612</v>
      </c>
      <c r="H6689" s="0" t="n">
        <v>1</v>
      </c>
      <c r="I6689" s="0" t="n">
        <v>12</v>
      </c>
      <c r="J6689" s="0" t="n">
        <v>0</v>
      </c>
      <c r="K6689" s="0" t="n">
        <f aca="false">I6689*SUMIFS(syst_chauffage!$H$3:$H$27,syst_chauffage!$B$3:$B$27,D6689,syst_chauffage!$C$3:$C$27,E6689)</f>
        <v>12</v>
      </c>
      <c r="L6689" s="12" t="n">
        <f aca="false">H6689*SUMIFS(syst_chauffage!$K$3:$K$27,syst_chauffage!$B$3:$B$27,D6689,syst_chauffage!$C$3:$C$27,E6689)</f>
        <v>1</v>
      </c>
      <c r="N6689" s="0" t="str">
        <f aca="false">A6689</f>
        <v>Sport Loisir Culture</v>
      </c>
      <c r="O6689" s="0" t="str">
        <f aca="false">B6689</f>
        <v>Culture</v>
      </c>
      <c r="P6689" s="0" t="str">
        <f aca="false">C6689</f>
        <v>Grande salle de spectacle</v>
      </c>
      <c r="Q6689" s="0" t="str">
        <f aca="false">D6689</f>
        <v>Electrique direct performant</v>
      </c>
      <c r="R6689" s="0" t="str">
        <f aca="false">E6689</f>
        <v>Electricité</v>
      </c>
      <c r="S6689" s="0" t="str">
        <f aca="false">F6689</f>
        <v>0708322602</v>
      </c>
      <c r="T6689" s="0" t="str">
        <f aca="false">G6689</f>
        <v>4</v>
      </c>
      <c r="U6689" s="0" t="n">
        <f aca="false">L6689</f>
        <v>1</v>
      </c>
      <c r="V6689" s="0" t="n">
        <f aca="false">K6689</f>
        <v>12</v>
      </c>
      <c r="W6689" s="0" t="n">
        <f aca="false">J6689</f>
        <v>0</v>
      </c>
    </row>
    <row r="6690" customFormat="false" ht="12.8" hidden="false" customHeight="false" outlineLevel="0" collapsed="false">
      <c r="A6690" s="0" t="s">
        <v>78</v>
      </c>
      <c r="B6690" s="0" t="s">
        <v>1259</v>
      </c>
      <c r="C6690" s="0" t="s">
        <v>1277</v>
      </c>
      <c r="D6690" s="0" t="s">
        <v>38</v>
      </c>
      <c r="E6690" s="0" t="s">
        <v>30</v>
      </c>
      <c r="F6690" s="0" t="s">
        <v>1292</v>
      </c>
      <c r="G6690" s="0" t="s">
        <v>1612</v>
      </c>
      <c r="H6690" s="0" t="n">
        <v>3.36185581395348</v>
      </c>
      <c r="I6690" s="0" t="n">
        <v>32.3840452418642</v>
      </c>
      <c r="J6690" s="0" t="n">
        <v>540</v>
      </c>
      <c r="K6690" s="0" t="n">
        <f aca="false">I6690*SUMIFS(syst_chauffage!$H$3:$H$27,syst_chauffage!$B$3:$B$27,D6690,syst_chauffage!$C$3:$C$27,E6690)</f>
        <v>32.7335922137593</v>
      </c>
      <c r="L6690" s="12" t="n">
        <f aca="false">H6690*SUMIFS(syst_chauffage!$K$3:$K$27,syst_chauffage!$B$3:$B$27,D6690,syst_chauffage!$C$3:$C$27,E6690)</f>
        <v>3.00756892307098</v>
      </c>
      <c r="N6690" s="0" t="str">
        <f aca="false">A6690</f>
        <v>Sport Loisir Culture</v>
      </c>
      <c r="O6690" s="0" t="str">
        <f aca="false">B6690</f>
        <v>Culture</v>
      </c>
      <c r="P6690" s="0" t="str">
        <f aca="false">C6690</f>
        <v>Grande salle de spectacle</v>
      </c>
      <c r="Q6690" s="0" t="str">
        <f aca="false">D6690</f>
        <v>PAC performant</v>
      </c>
      <c r="R6690" s="0" t="str">
        <f aca="false">E6690</f>
        <v>Electricité</v>
      </c>
      <c r="S6690" s="0" t="str">
        <f aca="false">F6690</f>
        <v>0708322902</v>
      </c>
      <c r="T6690" s="0" t="str">
        <f aca="false">G6690</f>
        <v>4</v>
      </c>
      <c r="U6690" s="0" t="n">
        <f aca="false">L6690</f>
        <v>3.00756892307098</v>
      </c>
      <c r="V6690" s="0" t="n">
        <f aca="false">K6690</f>
        <v>32.7335922137593</v>
      </c>
      <c r="W6690" s="0" t="n">
        <f aca="false">J6690</f>
        <v>540</v>
      </c>
    </row>
    <row r="6691" customFormat="false" ht="12.8" hidden="false" customHeight="false" outlineLevel="0" collapsed="false">
      <c r="A6691" s="0" t="s">
        <v>78</v>
      </c>
      <c r="B6691" s="0" t="s">
        <v>1259</v>
      </c>
      <c r="C6691" s="0" t="s">
        <v>1277</v>
      </c>
      <c r="D6691" s="0" t="s">
        <v>46</v>
      </c>
      <c r="E6691" s="0" t="s">
        <v>30</v>
      </c>
      <c r="F6691" s="0" t="s">
        <v>1293</v>
      </c>
      <c r="G6691" s="0" t="s">
        <v>1612</v>
      </c>
      <c r="H6691" s="0" t="n">
        <v>3.2932465116279</v>
      </c>
      <c r="I6691" s="0" t="n">
        <v>4.45869512523041</v>
      </c>
      <c r="J6691" s="0" t="n">
        <v>540</v>
      </c>
      <c r="K6691" s="0" t="n">
        <f aca="false">I6691*SUMIFS(syst_chauffage!$H$3:$H$27,syst_chauffage!$B$3:$B$27,D6691,syst_chauffage!$C$3:$C$27,E6691)</f>
        <v>7.73542353539811</v>
      </c>
      <c r="L6691" s="12" t="n">
        <f aca="false">H6691*SUMIFS(syst_chauffage!$K$3:$K$27,syst_chauffage!$B$3:$B$27,D6691,syst_chauffage!$C$3:$C$27,E6691)</f>
        <v>2.96889646758459</v>
      </c>
      <c r="N6691" s="0" t="str">
        <f aca="false">A6691</f>
        <v>Sport Loisir Culture</v>
      </c>
      <c r="O6691" s="0" t="str">
        <f aca="false">B6691</f>
        <v>Culture</v>
      </c>
      <c r="P6691" s="0" t="str">
        <f aca="false">C6691</f>
        <v>Grande salle de spectacle</v>
      </c>
      <c r="Q6691" s="0" t="str">
        <f aca="false">D6691</f>
        <v>Rooftop performant</v>
      </c>
      <c r="R6691" s="0" t="str">
        <f aca="false">E6691</f>
        <v>Electricité</v>
      </c>
      <c r="S6691" s="0" t="str">
        <f aca="false">F6691</f>
        <v>0708323002</v>
      </c>
      <c r="T6691" s="0" t="str">
        <f aca="false">G6691</f>
        <v>4</v>
      </c>
      <c r="U6691" s="0" t="n">
        <f aca="false">L6691</f>
        <v>2.96889646758459</v>
      </c>
      <c r="V6691" s="0" t="n">
        <f aca="false">K6691</f>
        <v>7.73542353539811</v>
      </c>
      <c r="W6691" s="0" t="n">
        <f aca="false">J6691</f>
        <v>540</v>
      </c>
    </row>
    <row r="6692" customFormat="false" ht="12.8" hidden="false" customHeight="false" outlineLevel="0" collapsed="false">
      <c r="A6692" s="0" t="s">
        <v>78</v>
      </c>
      <c r="B6692" s="0" t="s">
        <v>1259</v>
      </c>
      <c r="C6692" s="0" t="s">
        <v>1294</v>
      </c>
      <c r="D6692" s="0" t="s">
        <v>19</v>
      </c>
      <c r="E6692" s="0" t="s">
        <v>57</v>
      </c>
      <c r="F6692" s="0" t="s">
        <v>1295</v>
      </c>
      <c r="G6692" s="0" t="s">
        <v>1612</v>
      </c>
      <c r="H6692" s="0" t="n">
        <v>0.864858218975526</v>
      </c>
      <c r="I6692" s="0" t="n">
        <v>17.893509324269</v>
      </c>
      <c r="J6692" s="0" t="n">
        <v>0</v>
      </c>
      <c r="K6692" s="0" t="n">
        <f aca="false">I6692*SUMIFS(syst_chauffage!$H$3:$H$27,syst_chauffage!$B$3:$B$27,D6692,syst_chauffage!$C$3:$C$27,E6692)</f>
        <v>24.9162943447784</v>
      </c>
      <c r="L6692" s="12" t="n">
        <f aca="false">H6692*SUMIFS(syst_chauffage!$K$3:$K$27,syst_chauffage!$B$3:$B$27,D6692,syst_chauffage!$C$3:$C$27,E6692)</f>
        <v>0.864858218975526</v>
      </c>
      <c r="N6692" s="0" t="str">
        <f aca="false">A6692</f>
        <v>Sport Loisir Culture</v>
      </c>
      <c r="O6692" s="0" t="str">
        <f aca="false">B6692</f>
        <v>Culture</v>
      </c>
      <c r="P6692" s="0" t="str">
        <f aca="false">C6692</f>
        <v>Immeuble péri urbain</v>
      </c>
      <c r="Q6692" s="0" t="str">
        <f aca="false">D6692</f>
        <v>Autre système centralisé</v>
      </c>
      <c r="R6692" s="0" t="str">
        <f aca="false">E6692</f>
        <v>Autres</v>
      </c>
      <c r="S6692" s="0" t="str">
        <f aca="false">F6692</f>
        <v>0708430101</v>
      </c>
      <c r="T6692" s="0" t="str">
        <f aca="false">G6692</f>
        <v>4</v>
      </c>
      <c r="U6692" s="0" t="n">
        <f aca="false">L6692</f>
        <v>0.864858218975526</v>
      </c>
      <c r="V6692" s="0" t="n">
        <f aca="false">K6692</f>
        <v>24.9162943447784</v>
      </c>
      <c r="W6692" s="0" t="n">
        <f aca="false">J6692</f>
        <v>0</v>
      </c>
    </row>
    <row r="6693" customFormat="false" ht="12.8" hidden="false" customHeight="false" outlineLevel="0" collapsed="false">
      <c r="A6693" s="0" t="s">
        <v>78</v>
      </c>
      <c r="B6693" s="0" t="s">
        <v>1259</v>
      </c>
      <c r="C6693" s="0" t="s">
        <v>1294</v>
      </c>
      <c r="D6693" s="0" t="s">
        <v>19</v>
      </c>
      <c r="E6693" s="0" t="s">
        <v>58</v>
      </c>
      <c r="F6693" s="0" t="s">
        <v>1296</v>
      </c>
      <c r="G6693" s="0" t="s">
        <v>1612</v>
      </c>
      <c r="H6693" s="0" t="n">
        <v>0.885393065415578</v>
      </c>
      <c r="I6693" s="0" t="n">
        <v>16.0366137157253</v>
      </c>
      <c r="J6693" s="0" t="n">
        <v>680</v>
      </c>
      <c r="K6693" s="0" t="n">
        <f aca="false">I6693*SUMIFS(syst_chauffage!$H$3:$H$27,syst_chauffage!$B$3:$B$27,D6693,syst_chauffage!$C$3:$C$27,E6693)</f>
        <v>26.3794211588847</v>
      </c>
      <c r="L6693" s="12" t="n">
        <f aca="false">H6693*SUMIFS(syst_chauffage!$K$3:$K$27,syst_chauffage!$B$3:$B$27,D6693,syst_chauffage!$C$3:$C$27,E6693)</f>
        <v>0.885393065415578</v>
      </c>
      <c r="N6693" s="0" t="str">
        <f aca="false">A6693</f>
        <v>Sport Loisir Culture</v>
      </c>
      <c r="O6693" s="0" t="str">
        <f aca="false">B6693</f>
        <v>Culture</v>
      </c>
      <c r="P6693" s="0" t="str">
        <f aca="false">C6693</f>
        <v>Immeuble péri urbain</v>
      </c>
      <c r="Q6693" s="0" t="str">
        <f aca="false">D6693</f>
        <v>Autre système centralisé</v>
      </c>
      <c r="R6693" s="0" t="str">
        <f aca="false">E6693</f>
        <v>Urbain</v>
      </c>
      <c r="S6693" s="0" t="str">
        <f aca="false">F6693</f>
        <v>0708430106</v>
      </c>
      <c r="T6693" s="0" t="str">
        <f aca="false">G6693</f>
        <v>4</v>
      </c>
      <c r="U6693" s="0" t="n">
        <f aca="false">L6693</f>
        <v>0.885393065415578</v>
      </c>
      <c r="V6693" s="0" t="n">
        <f aca="false">K6693</f>
        <v>26.3794211588847</v>
      </c>
      <c r="W6693" s="0" t="n">
        <f aca="false">J6693</f>
        <v>680</v>
      </c>
    </row>
    <row r="6694" customFormat="false" ht="12.8" hidden="false" customHeight="false" outlineLevel="0" collapsed="false">
      <c r="A6694" s="0" t="s">
        <v>78</v>
      </c>
      <c r="B6694" s="0" t="s">
        <v>1259</v>
      </c>
      <c r="C6694" s="0" t="s">
        <v>1294</v>
      </c>
      <c r="D6694" s="0" t="s">
        <v>22</v>
      </c>
      <c r="E6694" s="0" t="s">
        <v>23</v>
      </c>
      <c r="F6694" s="0" t="s">
        <v>1297</v>
      </c>
      <c r="G6694" s="0" t="s">
        <v>1612</v>
      </c>
      <c r="H6694" s="0" t="n">
        <v>0.551313271638097</v>
      </c>
      <c r="I6694" s="0" t="n">
        <v>9.63385949100821</v>
      </c>
      <c r="J6694" s="0" t="n">
        <v>0</v>
      </c>
      <c r="K6694" s="0" t="n">
        <f aca="false">I6694*SUMIFS(syst_chauffage!$H$3:$H$27,syst_chauffage!$B$3:$B$27,D6694,syst_chauffage!$C$3:$C$27,E6694)</f>
        <v>16.9654434047454</v>
      </c>
      <c r="L6694" s="12" t="n">
        <f aca="false">H6694*SUMIFS(syst_chauffage!$K$3:$K$27,syst_chauffage!$B$3:$B$27,D6694,syst_chauffage!$C$3:$C$27,E6694)</f>
        <v>0.551313271638097</v>
      </c>
      <c r="N6694" s="0" t="str">
        <f aca="false">A6694</f>
        <v>Sport Loisir Culture</v>
      </c>
      <c r="O6694" s="0" t="str">
        <f aca="false">B6694</f>
        <v>Culture</v>
      </c>
      <c r="P6694" s="0" t="str">
        <f aca="false">C6694</f>
        <v>Immeuble péri urbain</v>
      </c>
      <c r="Q6694" s="0" t="str">
        <f aca="false">D6694</f>
        <v>Chaudière fioul</v>
      </c>
      <c r="R6694" s="0" t="str">
        <f aca="false">E6694</f>
        <v>Fioul</v>
      </c>
      <c r="S6694" s="0" t="str">
        <f aca="false">F6694</f>
        <v>0708430303</v>
      </c>
      <c r="T6694" s="0" t="str">
        <f aca="false">G6694</f>
        <v>4</v>
      </c>
      <c r="U6694" s="0" t="n">
        <f aca="false">L6694</f>
        <v>0.551313271638097</v>
      </c>
      <c r="V6694" s="0" t="n">
        <f aca="false">K6694</f>
        <v>16.9654434047454</v>
      </c>
      <c r="W6694" s="0" t="n">
        <f aca="false">J6694</f>
        <v>0</v>
      </c>
    </row>
    <row r="6695" customFormat="false" ht="12.8" hidden="false" customHeight="false" outlineLevel="0" collapsed="false">
      <c r="A6695" s="0" t="s">
        <v>78</v>
      </c>
      <c r="B6695" s="0" t="s">
        <v>1259</v>
      </c>
      <c r="C6695" s="0" t="s">
        <v>1294</v>
      </c>
      <c r="D6695" s="0" t="s">
        <v>13</v>
      </c>
      <c r="E6695" s="0" t="s">
        <v>14</v>
      </c>
      <c r="F6695" s="0" t="s">
        <v>1298</v>
      </c>
      <c r="G6695" s="0" t="s">
        <v>1612</v>
      </c>
      <c r="H6695" s="0" t="n">
        <v>0.728161707594714</v>
      </c>
      <c r="I6695" s="0" t="n">
        <v>7.15657834470628</v>
      </c>
      <c r="J6695" s="0" t="n">
        <v>224</v>
      </c>
      <c r="K6695" s="0" t="n">
        <f aca="false">I6695*SUMIFS(syst_chauffage!$H$3:$H$27,syst_chauffage!$B$3:$B$27,D6695,syst_chauffage!$C$3:$C$27,E6695)</f>
        <v>14.4533664894627</v>
      </c>
      <c r="L6695" s="12" t="n">
        <f aca="false">H6695*SUMIFS(syst_chauffage!$K$3:$K$27,syst_chauffage!$B$3:$B$27,D6695,syst_chauffage!$C$3:$C$27,E6695)</f>
        <v>0.728161707594714</v>
      </c>
      <c r="N6695" s="0" t="str">
        <f aca="false">A6695</f>
        <v>Sport Loisir Culture</v>
      </c>
      <c r="O6695" s="0" t="str">
        <f aca="false">B6695</f>
        <v>Culture</v>
      </c>
      <c r="P6695" s="0" t="str">
        <f aca="false">C6695</f>
        <v>Immeuble péri urbain</v>
      </c>
      <c r="Q6695" s="0" t="str">
        <f aca="false">D6695</f>
        <v>Chaudière gaz</v>
      </c>
      <c r="R6695" s="0" t="str">
        <f aca="false">E6695</f>
        <v>Gaz</v>
      </c>
      <c r="S6695" s="0" t="str">
        <f aca="false">F6695</f>
        <v>0708430404</v>
      </c>
      <c r="T6695" s="0" t="str">
        <f aca="false">G6695</f>
        <v>4</v>
      </c>
      <c r="U6695" s="0" t="n">
        <f aca="false">L6695</f>
        <v>0.728161707594714</v>
      </c>
      <c r="V6695" s="0" t="n">
        <f aca="false">K6695</f>
        <v>14.4533664894627</v>
      </c>
      <c r="W6695" s="0" t="n">
        <f aca="false">J6695</f>
        <v>224</v>
      </c>
    </row>
    <row r="6696" customFormat="false" ht="12.8" hidden="false" customHeight="false" outlineLevel="0" collapsed="false">
      <c r="A6696" s="0" t="s">
        <v>78</v>
      </c>
      <c r="B6696" s="0" t="s">
        <v>1259</v>
      </c>
      <c r="C6696" s="0" t="s">
        <v>1294</v>
      </c>
      <c r="D6696" s="0" t="s">
        <v>33</v>
      </c>
      <c r="E6696" s="0" t="s">
        <v>30</v>
      </c>
      <c r="F6696" s="0" t="s">
        <v>1299</v>
      </c>
      <c r="G6696" s="0" t="s">
        <v>1612</v>
      </c>
      <c r="H6696" s="0" t="n">
        <v>2.45701711046511</v>
      </c>
      <c r="I6696" s="0" t="n">
        <v>11.966876642461</v>
      </c>
      <c r="J6696" s="0" t="n">
        <v>603</v>
      </c>
      <c r="K6696" s="0" t="n">
        <f aca="false">I6696*SUMIFS(syst_chauffage!$H$3:$H$27,syst_chauffage!$B$3:$B$27,D6696,syst_chauffage!$C$3:$C$27,E6696)</f>
        <v>17.4682875699372</v>
      </c>
      <c r="L6696" s="12" t="n">
        <f aca="false">H6696*SUMIFS(syst_chauffage!$K$3:$K$27,syst_chauffage!$B$3:$B$27,D6696,syst_chauffage!$C$3:$C$27,E6696)</f>
        <v>2.06436250218387</v>
      </c>
      <c r="N6696" s="0" t="str">
        <f aca="false">A6696</f>
        <v>Sport Loisir Culture</v>
      </c>
      <c r="O6696" s="0" t="str">
        <f aca="false">B6696</f>
        <v>Culture</v>
      </c>
      <c r="P6696" s="0" t="str">
        <f aca="false">C6696</f>
        <v>Immeuble péri urbain</v>
      </c>
      <c r="Q6696" s="0" t="str">
        <f aca="false">D6696</f>
        <v>DRV</v>
      </c>
      <c r="R6696" s="0" t="str">
        <f aca="false">E6696</f>
        <v>Electricité</v>
      </c>
      <c r="S6696" s="0" t="str">
        <f aca="false">F6696</f>
        <v>0708430502</v>
      </c>
      <c r="T6696" s="0" t="str">
        <f aca="false">G6696</f>
        <v>4</v>
      </c>
      <c r="U6696" s="0" t="n">
        <f aca="false">L6696</f>
        <v>2.06436250218387</v>
      </c>
      <c r="V6696" s="0" t="n">
        <f aca="false">K6696</f>
        <v>17.4682875699372</v>
      </c>
      <c r="W6696" s="0" t="n">
        <f aca="false">J6696</f>
        <v>603</v>
      </c>
    </row>
    <row r="6697" customFormat="false" ht="12.8" hidden="false" customHeight="false" outlineLevel="0" collapsed="false">
      <c r="A6697" s="0" t="s">
        <v>78</v>
      </c>
      <c r="B6697" s="0" t="s">
        <v>1259</v>
      </c>
      <c r="C6697" s="0" t="s">
        <v>1294</v>
      </c>
      <c r="D6697" s="0" t="s">
        <v>29</v>
      </c>
      <c r="E6697" s="0" t="s">
        <v>30</v>
      </c>
      <c r="F6697" s="0" t="s">
        <v>1300</v>
      </c>
      <c r="G6697" s="0" t="s">
        <v>1612</v>
      </c>
      <c r="H6697" s="0" t="n">
        <v>0.92</v>
      </c>
      <c r="I6697" s="0" t="n">
        <v>10.4</v>
      </c>
      <c r="J6697" s="0" t="n">
        <v>0</v>
      </c>
      <c r="K6697" s="0" t="n">
        <f aca="false">I6697*SUMIFS(syst_chauffage!$H$3:$H$27,syst_chauffage!$B$3:$B$27,D6697,syst_chauffage!$C$3:$C$27,E6697)</f>
        <v>3</v>
      </c>
      <c r="L6697" s="12" t="n">
        <f aca="false">H6697*SUMIFS(syst_chauffage!$K$3:$K$27,syst_chauffage!$B$3:$B$27,D6697,syst_chauffage!$C$3:$C$27,E6697)</f>
        <v>0.92</v>
      </c>
      <c r="N6697" s="0" t="str">
        <f aca="false">A6697</f>
        <v>Sport Loisir Culture</v>
      </c>
      <c r="O6697" s="0" t="str">
        <f aca="false">B6697</f>
        <v>Culture</v>
      </c>
      <c r="P6697" s="0" t="str">
        <f aca="false">C6697</f>
        <v>Immeuble péri urbain</v>
      </c>
      <c r="Q6697" s="0" t="str">
        <f aca="false">D6697</f>
        <v>Electrique direct</v>
      </c>
      <c r="R6697" s="0" t="str">
        <f aca="false">E6697</f>
        <v>Electricité</v>
      </c>
      <c r="S6697" s="0" t="str">
        <f aca="false">F6697</f>
        <v>0708430602</v>
      </c>
      <c r="T6697" s="0" t="str">
        <f aca="false">G6697</f>
        <v>4</v>
      </c>
      <c r="U6697" s="0" t="n">
        <f aca="false">L6697</f>
        <v>0.92</v>
      </c>
      <c r="V6697" s="0" t="n">
        <f aca="false">K6697</f>
        <v>3</v>
      </c>
      <c r="W6697" s="0" t="n">
        <f aca="false">J6697</f>
        <v>0</v>
      </c>
    </row>
    <row r="6698" customFormat="false" ht="12.8" hidden="false" customHeight="false" outlineLevel="0" collapsed="false">
      <c r="A6698" s="0" t="s">
        <v>78</v>
      </c>
      <c r="B6698" s="0" t="s">
        <v>1259</v>
      </c>
      <c r="C6698" s="0" t="s">
        <v>1294</v>
      </c>
      <c r="D6698" s="0" t="s">
        <v>51</v>
      </c>
      <c r="E6698" s="0" t="s">
        <v>57</v>
      </c>
      <c r="F6698" s="0" t="s">
        <v>1301</v>
      </c>
      <c r="G6698" s="0" t="s">
        <v>1612</v>
      </c>
      <c r="H6698" s="0" t="n">
        <v>0.947579655367529</v>
      </c>
      <c r="I6698" s="0" t="n">
        <v>21.301796814606</v>
      </c>
      <c r="J6698" s="0" t="n">
        <v>0</v>
      </c>
      <c r="K6698" s="0" t="n">
        <f aca="false">I6698*SUMIFS(syst_chauffage!$H$3:$H$27,syst_chauffage!$B$3:$B$27,D6698,syst_chauffage!$C$3:$C$27,E6698)</f>
        <v>45.1353943060424</v>
      </c>
      <c r="L6698" s="12" t="n">
        <f aca="false">H6698*SUMIFS(syst_chauffage!$K$3:$K$27,syst_chauffage!$B$3:$B$27,D6698,syst_chauffage!$C$3:$C$27,E6698)</f>
        <v>0.947579655367529</v>
      </c>
      <c r="N6698" s="0" t="str">
        <f aca="false">A6698</f>
        <v>Sport Loisir Culture</v>
      </c>
      <c r="O6698" s="0" t="str">
        <f aca="false">B6698</f>
        <v>Culture</v>
      </c>
      <c r="P6698" s="0" t="str">
        <f aca="false">C6698</f>
        <v>Immeuble péri urbain</v>
      </c>
      <c r="Q6698" s="0" t="str">
        <f aca="false">D6698</f>
        <v>Autre système centralisé performant</v>
      </c>
      <c r="R6698" s="0" t="str">
        <f aca="false">E6698</f>
        <v>Autres</v>
      </c>
      <c r="S6698" s="0" t="str">
        <f aca="false">F6698</f>
        <v>0708432101</v>
      </c>
      <c r="T6698" s="0" t="str">
        <f aca="false">G6698</f>
        <v>4</v>
      </c>
      <c r="U6698" s="0" t="n">
        <f aca="false">L6698</f>
        <v>0.947579655367529</v>
      </c>
      <c r="V6698" s="0" t="n">
        <f aca="false">K6698</f>
        <v>45.1353943060424</v>
      </c>
      <c r="W6698" s="0" t="n">
        <f aca="false">J6698</f>
        <v>0</v>
      </c>
    </row>
    <row r="6699" customFormat="false" ht="12.8" hidden="false" customHeight="false" outlineLevel="0" collapsed="false">
      <c r="A6699" s="0" t="s">
        <v>78</v>
      </c>
      <c r="B6699" s="0" t="s">
        <v>1259</v>
      </c>
      <c r="C6699" s="0" t="s">
        <v>1294</v>
      </c>
      <c r="D6699" s="0" t="s">
        <v>51</v>
      </c>
      <c r="E6699" s="0" t="s">
        <v>58</v>
      </c>
      <c r="F6699" s="0" t="s">
        <v>1302</v>
      </c>
      <c r="G6699" s="0" t="s">
        <v>1612</v>
      </c>
      <c r="H6699" s="0" t="n">
        <v>0.975837612316915</v>
      </c>
      <c r="I6699" s="0" t="n">
        <v>19.0912068044349</v>
      </c>
      <c r="J6699" s="0" t="n">
        <v>680</v>
      </c>
      <c r="K6699" s="0" t="n">
        <f aca="false">I6699*SUMIFS(syst_chauffage!$H$3:$H$27,syst_chauffage!$B$3:$B$27,D6699,syst_chauffage!$C$3:$C$27,E6699)</f>
        <v>40.7406259079178</v>
      </c>
      <c r="L6699" s="12" t="n">
        <f aca="false">H6699*SUMIFS(syst_chauffage!$K$3:$K$27,syst_chauffage!$B$3:$B$27,D6699,syst_chauffage!$C$3:$C$27,E6699)</f>
        <v>0.975837612316915</v>
      </c>
      <c r="N6699" s="0" t="str">
        <f aca="false">A6699</f>
        <v>Sport Loisir Culture</v>
      </c>
      <c r="O6699" s="0" t="str">
        <f aca="false">B6699</f>
        <v>Culture</v>
      </c>
      <c r="P6699" s="0" t="str">
        <f aca="false">C6699</f>
        <v>Immeuble péri urbain</v>
      </c>
      <c r="Q6699" s="0" t="str">
        <f aca="false">D6699</f>
        <v>Autre système centralisé performant</v>
      </c>
      <c r="R6699" s="0" t="str">
        <f aca="false">E6699</f>
        <v>Urbain</v>
      </c>
      <c r="S6699" s="0" t="str">
        <f aca="false">F6699</f>
        <v>0708432106</v>
      </c>
      <c r="T6699" s="0" t="str">
        <f aca="false">G6699</f>
        <v>4</v>
      </c>
      <c r="U6699" s="0" t="n">
        <f aca="false">L6699</f>
        <v>0.975837612316915</v>
      </c>
      <c r="V6699" s="0" t="n">
        <f aca="false">K6699</f>
        <v>40.7406259079178</v>
      </c>
      <c r="W6699" s="0" t="n">
        <f aca="false">J6699</f>
        <v>680</v>
      </c>
    </row>
    <row r="6700" customFormat="false" ht="12.8" hidden="false" customHeight="false" outlineLevel="0" collapsed="false">
      <c r="A6700" s="0" t="s">
        <v>78</v>
      </c>
      <c r="B6700" s="0" t="s">
        <v>1259</v>
      </c>
      <c r="C6700" s="0" t="s">
        <v>1294</v>
      </c>
      <c r="D6700" s="0" t="s">
        <v>27</v>
      </c>
      <c r="E6700" s="0" t="s">
        <v>23</v>
      </c>
      <c r="F6700" s="0" t="s">
        <v>1303</v>
      </c>
      <c r="G6700" s="0" t="s">
        <v>1612</v>
      </c>
      <c r="H6700" s="0" t="n">
        <v>0.720436081892863</v>
      </c>
      <c r="I6700" s="0" t="n">
        <v>11.4688803464383</v>
      </c>
      <c r="J6700" s="0" t="n">
        <v>504</v>
      </c>
      <c r="K6700" s="0" t="n">
        <f aca="false">I6700*SUMIFS(syst_chauffage!$H$3:$H$27,syst_chauffage!$B$3:$B$27,D6700,syst_chauffage!$C$3:$C$27,E6700)</f>
        <v>29.410832800836</v>
      </c>
      <c r="L6700" s="12" t="n">
        <f aca="false">H6700*SUMIFS(syst_chauffage!$K$3:$K$27,syst_chauffage!$B$3:$B$27,D6700,syst_chauffage!$C$3:$C$27,E6700)</f>
        <v>0.720436081892863</v>
      </c>
      <c r="N6700" s="0" t="str">
        <f aca="false">A6700</f>
        <v>Sport Loisir Culture</v>
      </c>
      <c r="O6700" s="0" t="str">
        <f aca="false">B6700</f>
        <v>Culture</v>
      </c>
      <c r="P6700" s="0" t="str">
        <f aca="false">C6700</f>
        <v>Immeuble péri urbain</v>
      </c>
      <c r="Q6700" s="0" t="str">
        <f aca="false">D6700</f>
        <v>Chaudière condensation fioul</v>
      </c>
      <c r="R6700" s="0" t="str">
        <f aca="false">E6700</f>
        <v>Fioul</v>
      </c>
      <c r="S6700" s="0" t="str">
        <f aca="false">F6700</f>
        <v>0708432303</v>
      </c>
      <c r="T6700" s="0" t="str">
        <f aca="false">G6700</f>
        <v>4</v>
      </c>
      <c r="U6700" s="0" t="n">
        <f aca="false">L6700</f>
        <v>0.720436081892863</v>
      </c>
      <c r="V6700" s="0" t="n">
        <f aca="false">K6700</f>
        <v>29.410832800836</v>
      </c>
      <c r="W6700" s="0" t="n">
        <f aca="false">J6700</f>
        <v>504</v>
      </c>
    </row>
    <row r="6701" customFormat="false" ht="12.8" hidden="false" customHeight="false" outlineLevel="0" collapsed="false">
      <c r="A6701" s="0" t="s">
        <v>78</v>
      </c>
      <c r="B6701" s="0" t="s">
        <v>1259</v>
      </c>
      <c r="C6701" s="0" t="s">
        <v>1294</v>
      </c>
      <c r="D6701" s="0" t="s">
        <v>18</v>
      </c>
      <c r="E6701" s="0" t="s">
        <v>14</v>
      </c>
      <c r="F6701" s="0" t="s">
        <v>1304</v>
      </c>
      <c r="G6701" s="0" t="s">
        <v>1612</v>
      </c>
      <c r="H6701" s="0" t="n">
        <v>0.951166993056355</v>
      </c>
      <c r="I6701" s="0" t="n">
        <v>8.51973612465033</v>
      </c>
      <c r="J6701" s="0" t="n">
        <v>504</v>
      </c>
      <c r="K6701" s="0" t="n">
        <f aca="false">I6701*SUMIFS(syst_chauffage!$H$3:$H$27,syst_chauffage!$B$3:$B$27,D6701,syst_chauffage!$C$3:$C$27,E6701)</f>
        <v>23.2156753748212</v>
      </c>
      <c r="L6701" s="12" t="n">
        <f aca="false">H6701*SUMIFS(syst_chauffage!$K$3:$K$27,syst_chauffage!$B$3:$B$27,D6701,syst_chauffage!$C$3:$C$27,E6701)</f>
        <v>0.924008217578503</v>
      </c>
      <c r="N6701" s="0" t="str">
        <f aca="false">A6701</f>
        <v>Sport Loisir Culture</v>
      </c>
      <c r="O6701" s="0" t="str">
        <f aca="false">B6701</f>
        <v>Culture</v>
      </c>
      <c r="P6701" s="0" t="str">
        <f aca="false">C6701</f>
        <v>Immeuble péri urbain</v>
      </c>
      <c r="Q6701" s="0" t="str">
        <f aca="false">D6701</f>
        <v>Chaudière condensation gaz</v>
      </c>
      <c r="R6701" s="0" t="str">
        <f aca="false">E6701</f>
        <v>Gaz</v>
      </c>
      <c r="S6701" s="0" t="str">
        <f aca="false">F6701</f>
        <v>0708432404</v>
      </c>
      <c r="T6701" s="0" t="str">
        <f aca="false">G6701</f>
        <v>4</v>
      </c>
      <c r="U6701" s="0" t="n">
        <f aca="false">L6701</f>
        <v>0.924008217578503</v>
      </c>
      <c r="V6701" s="0" t="n">
        <f aca="false">K6701</f>
        <v>23.2156753748212</v>
      </c>
      <c r="W6701" s="0" t="n">
        <f aca="false">J6701</f>
        <v>504</v>
      </c>
    </row>
    <row r="6702" customFormat="false" ht="12.8" hidden="false" customHeight="false" outlineLevel="0" collapsed="false">
      <c r="A6702" s="0" t="s">
        <v>78</v>
      </c>
      <c r="B6702" s="0" t="s">
        <v>1259</v>
      </c>
      <c r="C6702" s="0" t="s">
        <v>1294</v>
      </c>
      <c r="D6702" s="0" t="s">
        <v>56</v>
      </c>
      <c r="E6702" s="0" t="s">
        <v>30</v>
      </c>
      <c r="F6702" s="0" t="s">
        <v>1305</v>
      </c>
      <c r="G6702" s="0" t="s">
        <v>1612</v>
      </c>
      <c r="H6702" s="0" t="n">
        <v>3.17730976744185</v>
      </c>
      <c r="I6702" s="0" t="n">
        <v>14.2462817172154</v>
      </c>
      <c r="J6702" s="0" t="n">
        <v>648</v>
      </c>
      <c r="K6702" s="0" t="n">
        <f aca="false">I6702*SUMIFS(syst_chauffage!$H$3:$H$27,syst_chauffage!$B$3:$B$27,D6702,syst_chauffage!$C$3:$C$27,E6702)</f>
        <v>46.7534674907002</v>
      </c>
      <c r="L6702" s="12" t="n">
        <f aca="false">H6702*SUMIFS(syst_chauffage!$K$3:$K$27,syst_chauffage!$B$3:$B$27,D6702,syst_chauffage!$C$3:$C$27,E6702)</f>
        <v>2.84247113628896</v>
      </c>
      <c r="N6702" s="0" t="str">
        <f aca="false">A6702</f>
        <v>Sport Loisir Culture</v>
      </c>
      <c r="O6702" s="0" t="str">
        <f aca="false">B6702</f>
        <v>Culture</v>
      </c>
      <c r="P6702" s="0" t="str">
        <f aca="false">C6702</f>
        <v>Immeuble péri urbain</v>
      </c>
      <c r="Q6702" s="0" t="str">
        <f aca="false">D6702</f>
        <v>DRV performant</v>
      </c>
      <c r="R6702" s="0" t="str">
        <f aca="false">E6702</f>
        <v>Electricité</v>
      </c>
      <c r="S6702" s="0" t="str">
        <f aca="false">F6702</f>
        <v>0708432502</v>
      </c>
      <c r="T6702" s="0" t="str">
        <f aca="false">G6702</f>
        <v>4</v>
      </c>
      <c r="U6702" s="0" t="n">
        <f aca="false">L6702</f>
        <v>2.84247113628896</v>
      </c>
      <c r="V6702" s="0" t="n">
        <f aca="false">K6702</f>
        <v>46.7534674907002</v>
      </c>
      <c r="W6702" s="0" t="n">
        <f aca="false">J6702</f>
        <v>648</v>
      </c>
    </row>
    <row r="6703" customFormat="false" ht="12.8" hidden="false" customHeight="false" outlineLevel="0" collapsed="false">
      <c r="A6703" s="0" t="s">
        <v>78</v>
      </c>
      <c r="B6703" s="0" t="s">
        <v>1259</v>
      </c>
      <c r="C6703" s="0" t="s">
        <v>1294</v>
      </c>
      <c r="D6703" s="0" t="s">
        <v>32</v>
      </c>
      <c r="E6703" s="0" t="s">
        <v>30</v>
      </c>
      <c r="F6703" s="0" t="s">
        <v>1306</v>
      </c>
      <c r="G6703" s="0" t="s">
        <v>1612</v>
      </c>
      <c r="H6703" s="0" t="n">
        <v>1</v>
      </c>
      <c r="I6703" s="0" t="n">
        <v>12</v>
      </c>
      <c r="J6703" s="0" t="n">
        <v>0</v>
      </c>
      <c r="K6703" s="0" t="n">
        <f aca="false">I6703*SUMIFS(syst_chauffage!$H$3:$H$27,syst_chauffage!$B$3:$B$27,D6703,syst_chauffage!$C$3:$C$27,E6703)</f>
        <v>12</v>
      </c>
      <c r="L6703" s="12" t="n">
        <f aca="false">H6703*SUMIFS(syst_chauffage!$K$3:$K$27,syst_chauffage!$B$3:$B$27,D6703,syst_chauffage!$C$3:$C$27,E6703)</f>
        <v>1</v>
      </c>
      <c r="N6703" s="0" t="str">
        <f aca="false">A6703</f>
        <v>Sport Loisir Culture</v>
      </c>
      <c r="O6703" s="0" t="str">
        <f aca="false">B6703</f>
        <v>Culture</v>
      </c>
      <c r="P6703" s="0" t="str">
        <f aca="false">C6703</f>
        <v>Immeuble péri urbain</v>
      </c>
      <c r="Q6703" s="0" t="str">
        <f aca="false">D6703</f>
        <v>Electrique direct performant</v>
      </c>
      <c r="R6703" s="0" t="str">
        <f aca="false">E6703</f>
        <v>Electricité</v>
      </c>
      <c r="S6703" s="0" t="str">
        <f aca="false">F6703</f>
        <v>0708432602</v>
      </c>
      <c r="T6703" s="0" t="str">
        <f aca="false">G6703</f>
        <v>4</v>
      </c>
      <c r="U6703" s="0" t="n">
        <f aca="false">L6703</f>
        <v>1</v>
      </c>
      <c r="V6703" s="0" t="n">
        <f aca="false">K6703</f>
        <v>12</v>
      </c>
      <c r="W6703" s="0" t="n">
        <f aca="false">J6703</f>
        <v>0</v>
      </c>
    </row>
    <row r="6704" customFormat="false" ht="12.8" hidden="false" customHeight="false" outlineLevel="0" collapsed="false">
      <c r="A6704" s="0" t="s">
        <v>78</v>
      </c>
      <c r="B6704" s="0" t="s">
        <v>1259</v>
      </c>
      <c r="C6704" s="0" t="s">
        <v>1307</v>
      </c>
      <c r="D6704" s="0" t="s">
        <v>19</v>
      </c>
      <c r="E6704" s="0" t="s">
        <v>57</v>
      </c>
      <c r="F6704" s="0" t="s">
        <v>1308</v>
      </c>
      <c r="G6704" s="0" t="s">
        <v>1612</v>
      </c>
      <c r="H6704" s="0" t="n">
        <v>2.31521102517827</v>
      </c>
      <c r="I6704" s="0" t="n">
        <v>27.4396766057567</v>
      </c>
      <c r="J6704" s="0" t="n">
        <v>0</v>
      </c>
      <c r="K6704" s="0" t="n">
        <f aca="false">I6704*SUMIFS(syst_chauffage!$H$3:$H$27,syst_chauffage!$B$3:$B$27,D6704,syst_chauffage!$C$3:$C$27,E6704)</f>
        <v>38.2091096075417</v>
      </c>
      <c r="L6704" s="12" t="n">
        <f aca="false">H6704*SUMIFS(syst_chauffage!$K$3:$K$27,syst_chauffage!$B$3:$B$27,D6704,syst_chauffage!$C$3:$C$27,E6704)</f>
        <v>2.31521102517827</v>
      </c>
      <c r="N6704" s="0" t="str">
        <f aca="false">A6704</f>
        <v>Sport Loisir Culture</v>
      </c>
      <c r="O6704" s="0" t="str">
        <f aca="false">B6704</f>
        <v>Culture</v>
      </c>
      <c r="P6704" s="0" t="str">
        <f aca="false">C6704</f>
        <v>Musée</v>
      </c>
      <c r="Q6704" s="0" t="str">
        <f aca="false">D6704</f>
        <v>Autre système centralisé</v>
      </c>
      <c r="R6704" s="0" t="str">
        <f aca="false">E6704</f>
        <v>Autres</v>
      </c>
      <c r="S6704" s="0" t="str">
        <f aca="false">F6704</f>
        <v>0708590101</v>
      </c>
      <c r="T6704" s="0" t="str">
        <f aca="false">G6704</f>
        <v>4</v>
      </c>
      <c r="U6704" s="0" t="n">
        <f aca="false">L6704</f>
        <v>2.31521102517827</v>
      </c>
      <c r="V6704" s="0" t="n">
        <f aca="false">K6704</f>
        <v>38.2091096075417</v>
      </c>
      <c r="W6704" s="0" t="n">
        <f aca="false">J6704</f>
        <v>0</v>
      </c>
    </row>
    <row r="6705" customFormat="false" ht="12.8" hidden="false" customHeight="false" outlineLevel="0" collapsed="false">
      <c r="A6705" s="0" t="s">
        <v>78</v>
      </c>
      <c r="B6705" s="0" t="s">
        <v>1259</v>
      </c>
      <c r="C6705" s="0" t="s">
        <v>1307</v>
      </c>
      <c r="D6705" s="0" t="s">
        <v>19</v>
      </c>
      <c r="E6705" s="0" t="s">
        <v>58</v>
      </c>
      <c r="F6705" s="0" t="s">
        <v>1309</v>
      </c>
      <c r="G6705" s="0" t="s">
        <v>1612</v>
      </c>
      <c r="H6705" s="0" t="n">
        <v>2.51928830962555</v>
      </c>
      <c r="I6705" s="0" t="n">
        <v>33.3293216068473</v>
      </c>
      <c r="J6705" s="0" t="n">
        <v>680</v>
      </c>
      <c r="K6705" s="0" t="n">
        <f aca="false">I6705*SUMIFS(syst_chauffage!$H$3:$H$27,syst_chauffage!$B$3:$B$27,D6705,syst_chauffage!$C$3:$C$27,E6705)</f>
        <v>54.825053916763</v>
      </c>
      <c r="L6705" s="12" t="n">
        <f aca="false">H6705*SUMIFS(syst_chauffage!$K$3:$K$27,syst_chauffage!$B$3:$B$27,D6705,syst_chauffage!$C$3:$C$27,E6705)</f>
        <v>2.51928830962555</v>
      </c>
      <c r="N6705" s="0" t="str">
        <f aca="false">A6705</f>
        <v>Sport Loisir Culture</v>
      </c>
      <c r="O6705" s="0" t="str">
        <f aca="false">B6705</f>
        <v>Culture</v>
      </c>
      <c r="P6705" s="0" t="str">
        <f aca="false">C6705</f>
        <v>Musée</v>
      </c>
      <c r="Q6705" s="0" t="str">
        <f aca="false">D6705</f>
        <v>Autre système centralisé</v>
      </c>
      <c r="R6705" s="0" t="str">
        <f aca="false">E6705</f>
        <v>Urbain</v>
      </c>
      <c r="S6705" s="0" t="str">
        <f aca="false">F6705</f>
        <v>0708590106</v>
      </c>
      <c r="T6705" s="0" t="str">
        <f aca="false">G6705</f>
        <v>4</v>
      </c>
      <c r="U6705" s="0" t="n">
        <f aca="false">L6705</f>
        <v>2.51928830962555</v>
      </c>
      <c r="V6705" s="0" t="n">
        <f aca="false">K6705</f>
        <v>54.825053916763</v>
      </c>
      <c r="W6705" s="0" t="n">
        <f aca="false">J6705</f>
        <v>680</v>
      </c>
    </row>
    <row r="6706" customFormat="false" ht="12.8" hidden="false" customHeight="false" outlineLevel="0" collapsed="false">
      <c r="A6706" s="0" t="s">
        <v>78</v>
      </c>
      <c r="B6706" s="0" t="s">
        <v>1259</v>
      </c>
      <c r="C6706" s="0" t="s">
        <v>1307</v>
      </c>
      <c r="D6706" s="0" t="s">
        <v>24</v>
      </c>
      <c r="E6706" s="0" t="s">
        <v>30</v>
      </c>
      <c r="F6706" s="0" t="s">
        <v>1310</v>
      </c>
      <c r="G6706" s="0" t="s">
        <v>1612</v>
      </c>
      <c r="H6706" s="0" t="n">
        <v>0.84</v>
      </c>
      <c r="I6706" s="0" t="n">
        <v>10.4</v>
      </c>
      <c r="J6706" s="0" t="n">
        <v>0</v>
      </c>
      <c r="K6706" s="0" t="n">
        <f aca="false">I6706*SUMIFS(syst_chauffage!$H$3:$H$27,syst_chauffage!$B$3:$B$27,D6706,syst_chauffage!$C$3:$C$27,E6706)</f>
        <v>3</v>
      </c>
      <c r="L6706" s="12" t="n">
        <f aca="false">H6706*SUMIFS(syst_chauffage!$K$3:$K$27,syst_chauffage!$B$3:$B$27,D6706,syst_chauffage!$C$3:$C$27,E6706)</f>
        <v>0.84</v>
      </c>
      <c r="N6706" s="0" t="str">
        <f aca="false">A6706</f>
        <v>Sport Loisir Culture</v>
      </c>
      <c r="O6706" s="0" t="str">
        <f aca="false">B6706</f>
        <v>Culture</v>
      </c>
      <c r="P6706" s="0" t="str">
        <f aca="false">C6706</f>
        <v>Musée</v>
      </c>
      <c r="Q6706" s="0" t="str">
        <f aca="false">D6706</f>
        <v>Cassette rayonnante</v>
      </c>
      <c r="R6706" s="0" t="str">
        <f aca="false">E6706</f>
        <v>Electricité</v>
      </c>
      <c r="S6706" s="0" t="str">
        <f aca="false">F6706</f>
        <v>0708590202</v>
      </c>
      <c r="T6706" s="0" t="str">
        <f aca="false">G6706</f>
        <v>4</v>
      </c>
      <c r="U6706" s="0" t="n">
        <f aca="false">L6706</f>
        <v>0.84</v>
      </c>
      <c r="V6706" s="0" t="n">
        <f aca="false">K6706</f>
        <v>3</v>
      </c>
      <c r="W6706" s="0" t="n">
        <f aca="false">J6706</f>
        <v>0</v>
      </c>
    </row>
    <row r="6707" customFormat="false" ht="12.8" hidden="false" customHeight="false" outlineLevel="0" collapsed="false">
      <c r="A6707" s="0" t="s">
        <v>78</v>
      </c>
      <c r="B6707" s="0" t="s">
        <v>1259</v>
      </c>
      <c r="C6707" s="0" t="s">
        <v>1307</v>
      </c>
      <c r="D6707" s="0" t="s">
        <v>22</v>
      </c>
      <c r="E6707" s="0" t="s">
        <v>23</v>
      </c>
      <c r="F6707" s="0" t="s">
        <v>1311</v>
      </c>
      <c r="G6707" s="0" t="s">
        <v>1612</v>
      </c>
      <c r="H6707" s="0" t="n">
        <v>0.694113104836767</v>
      </c>
      <c r="I6707" s="0" t="n">
        <v>13.9857068279288</v>
      </c>
      <c r="J6707" s="0" t="n">
        <v>0</v>
      </c>
      <c r="K6707" s="0" t="n">
        <f aca="false">I6707*SUMIFS(syst_chauffage!$H$3:$H$27,syst_chauffage!$B$3:$B$27,D6707,syst_chauffage!$C$3:$C$27,E6707)</f>
        <v>24.6291445174229</v>
      </c>
      <c r="L6707" s="12" t="n">
        <f aca="false">H6707*SUMIFS(syst_chauffage!$K$3:$K$27,syst_chauffage!$B$3:$B$27,D6707,syst_chauffage!$C$3:$C$27,E6707)</f>
        <v>0.694113104836767</v>
      </c>
      <c r="N6707" s="0" t="str">
        <f aca="false">A6707</f>
        <v>Sport Loisir Culture</v>
      </c>
      <c r="O6707" s="0" t="str">
        <f aca="false">B6707</f>
        <v>Culture</v>
      </c>
      <c r="P6707" s="0" t="str">
        <f aca="false">C6707</f>
        <v>Musée</v>
      </c>
      <c r="Q6707" s="0" t="str">
        <f aca="false">D6707</f>
        <v>Chaudière fioul</v>
      </c>
      <c r="R6707" s="0" t="str">
        <f aca="false">E6707</f>
        <v>Fioul</v>
      </c>
      <c r="S6707" s="0" t="str">
        <f aca="false">F6707</f>
        <v>0708590303</v>
      </c>
      <c r="T6707" s="0" t="str">
        <f aca="false">G6707</f>
        <v>4</v>
      </c>
      <c r="U6707" s="0" t="n">
        <f aca="false">L6707</f>
        <v>0.694113104836767</v>
      </c>
      <c r="V6707" s="0" t="n">
        <f aca="false">K6707</f>
        <v>24.6291445174229</v>
      </c>
      <c r="W6707" s="0" t="n">
        <f aca="false">J6707</f>
        <v>0</v>
      </c>
    </row>
    <row r="6708" customFormat="false" ht="12.8" hidden="false" customHeight="false" outlineLevel="0" collapsed="false">
      <c r="A6708" s="0" t="s">
        <v>78</v>
      </c>
      <c r="B6708" s="0" t="s">
        <v>1259</v>
      </c>
      <c r="C6708" s="0" t="s">
        <v>1307</v>
      </c>
      <c r="D6708" s="0" t="s">
        <v>13</v>
      </c>
      <c r="E6708" s="0" t="s">
        <v>14</v>
      </c>
      <c r="F6708" s="0" t="s">
        <v>1312</v>
      </c>
      <c r="G6708" s="0" t="s">
        <v>1612</v>
      </c>
      <c r="H6708" s="0" t="n">
        <v>0.724000916796944</v>
      </c>
      <c r="I6708" s="0" t="n">
        <v>8.20883485157988</v>
      </c>
      <c r="J6708" s="0" t="n">
        <v>264</v>
      </c>
      <c r="K6708" s="0" t="n">
        <f aca="false">I6708*SUMIFS(syst_chauffage!$H$3:$H$27,syst_chauffage!$B$3:$B$27,D6708,syst_chauffage!$C$3:$C$27,E6708)</f>
        <v>16.5784950358463</v>
      </c>
      <c r="L6708" s="12" t="n">
        <f aca="false">H6708*SUMIFS(syst_chauffage!$K$3:$K$27,syst_chauffage!$B$3:$B$27,D6708,syst_chauffage!$C$3:$C$27,E6708)</f>
        <v>0.724000916796944</v>
      </c>
      <c r="N6708" s="0" t="str">
        <f aca="false">A6708</f>
        <v>Sport Loisir Culture</v>
      </c>
      <c r="O6708" s="0" t="str">
        <f aca="false">B6708</f>
        <v>Culture</v>
      </c>
      <c r="P6708" s="0" t="str">
        <f aca="false">C6708</f>
        <v>Musée</v>
      </c>
      <c r="Q6708" s="0" t="str">
        <f aca="false">D6708</f>
        <v>Chaudière gaz</v>
      </c>
      <c r="R6708" s="0" t="str">
        <f aca="false">E6708</f>
        <v>Gaz</v>
      </c>
      <c r="S6708" s="0" t="str">
        <f aca="false">F6708</f>
        <v>0708590404</v>
      </c>
      <c r="T6708" s="0" t="str">
        <f aca="false">G6708</f>
        <v>4</v>
      </c>
      <c r="U6708" s="0" t="n">
        <f aca="false">L6708</f>
        <v>0.724000916796944</v>
      </c>
      <c r="V6708" s="0" t="n">
        <f aca="false">K6708</f>
        <v>16.5784950358463</v>
      </c>
      <c r="W6708" s="0" t="n">
        <f aca="false">J6708</f>
        <v>264</v>
      </c>
    </row>
    <row r="6709" customFormat="false" ht="12.8" hidden="false" customHeight="false" outlineLevel="0" collapsed="false">
      <c r="A6709" s="0" t="s">
        <v>78</v>
      </c>
      <c r="B6709" s="0" t="s">
        <v>1259</v>
      </c>
      <c r="C6709" s="0" t="s">
        <v>1307</v>
      </c>
      <c r="D6709" s="0" t="s">
        <v>29</v>
      </c>
      <c r="E6709" s="0" t="s">
        <v>30</v>
      </c>
      <c r="F6709" s="0" t="s">
        <v>1313</v>
      </c>
      <c r="G6709" s="0" t="s">
        <v>1612</v>
      </c>
      <c r="H6709" s="0" t="n">
        <v>0.92</v>
      </c>
      <c r="I6709" s="0" t="n">
        <v>10.4</v>
      </c>
      <c r="J6709" s="0" t="n">
        <v>0</v>
      </c>
      <c r="K6709" s="0" t="n">
        <f aca="false">I6709*SUMIFS(syst_chauffage!$H$3:$H$27,syst_chauffage!$B$3:$B$27,D6709,syst_chauffage!$C$3:$C$27,E6709)</f>
        <v>3</v>
      </c>
      <c r="L6709" s="12" t="n">
        <f aca="false">H6709*SUMIFS(syst_chauffage!$K$3:$K$27,syst_chauffage!$B$3:$B$27,D6709,syst_chauffage!$C$3:$C$27,E6709)</f>
        <v>0.92</v>
      </c>
      <c r="N6709" s="0" t="str">
        <f aca="false">A6709</f>
        <v>Sport Loisir Culture</v>
      </c>
      <c r="O6709" s="0" t="str">
        <f aca="false">B6709</f>
        <v>Culture</v>
      </c>
      <c r="P6709" s="0" t="str">
        <f aca="false">C6709</f>
        <v>Musée</v>
      </c>
      <c r="Q6709" s="0" t="str">
        <f aca="false">D6709</f>
        <v>Electrique direct</v>
      </c>
      <c r="R6709" s="0" t="str">
        <f aca="false">E6709</f>
        <v>Electricité</v>
      </c>
      <c r="S6709" s="0" t="str">
        <f aca="false">F6709</f>
        <v>0708590602</v>
      </c>
      <c r="T6709" s="0" t="str">
        <f aca="false">G6709</f>
        <v>4</v>
      </c>
      <c r="U6709" s="0" t="n">
        <f aca="false">L6709</f>
        <v>0.92</v>
      </c>
      <c r="V6709" s="0" t="n">
        <f aca="false">K6709</f>
        <v>3</v>
      </c>
      <c r="W6709" s="0" t="n">
        <f aca="false">J6709</f>
        <v>0</v>
      </c>
    </row>
    <row r="6710" customFormat="false" ht="12.8" hidden="false" customHeight="false" outlineLevel="0" collapsed="false">
      <c r="A6710" s="0" t="s">
        <v>78</v>
      </c>
      <c r="B6710" s="0" t="s">
        <v>1259</v>
      </c>
      <c r="C6710" s="0" t="s">
        <v>1307</v>
      </c>
      <c r="D6710" s="0" t="s">
        <v>36</v>
      </c>
      <c r="E6710" s="0" t="s">
        <v>30</v>
      </c>
      <c r="F6710" s="0" t="s">
        <v>1314</v>
      </c>
      <c r="G6710" s="0" t="s">
        <v>1612</v>
      </c>
      <c r="H6710" s="0" t="n">
        <v>2.95662809302325</v>
      </c>
      <c r="I6710" s="0" t="n">
        <v>56.9170378340525</v>
      </c>
      <c r="J6710" s="0" t="n">
        <v>603</v>
      </c>
      <c r="K6710" s="0" t="n">
        <f aca="false">I6710*SUMIFS(syst_chauffage!$H$3:$H$27,syst_chauffage!$B$3:$B$27,D6710,syst_chauffage!$C$3:$C$27,E6710)</f>
        <v>35.2121866246222</v>
      </c>
      <c r="L6710" s="12" t="n">
        <f aca="false">H6710*SUMIFS(syst_chauffage!$K$3:$K$27,syst_chauffage!$B$3:$B$27,D6710,syst_chauffage!$C$3:$C$27,E6710)</f>
        <v>2.48413091717754</v>
      </c>
      <c r="N6710" s="0" t="str">
        <f aca="false">A6710</f>
        <v>Sport Loisir Culture</v>
      </c>
      <c r="O6710" s="0" t="str">
        <f aca="false">B6710</f>
        <v>Culture</v>
      </c>
      <c r="P6710" s="0" t="str">
        <f aca="false">C6710</f>
        <v>Musée</v>
      </c>
      <c r="Q6710" s="0" t="str">
        <f aca="false">D6710</f>
        <v>PAC</v>
      </c>
      <c r="R6710" s="0" t="str">
        <f aca="false">E6710</f>
        <v>Electricité</v>
      </c>
      <c r="S6710" s="0" t="str">
        <f aca="false">F6710</f>
        <v>0708590902</v>
      </c>
      <c r="T6710" s="0" t="str">
        <f aca="false">G6710</f>
        <v>4</v>
      </c>
      <c r="U6710" s="0" t="n">
        <f aca="false">L6710</f>
        <v>2.48413091717754</v>
      </c>
      <c r="V6710" s="0" t="n">
        <f aca="false">K6710</f>
        <v>35.2121866246222</v>
      </c>
      <c r="W6710" s="0" t="n">
        <f aca="false">J6710</f>
        <v>603</v>
      </c>
    </row>
    <row r="6711" customFormat="false" ht="12.8" hidden="false" customHeight="false" outlineLevel="0" collapsed="false">
      <c r="A6711" s="0" t="s">
        <v>78</v>
      </c>
      <c r="B6711" s="0" t="s">
        <v>1259</v>
      </c>
      <c r="C6711" s="0" t="s">
        <v>1307</v>
      </c>
      <c r="D6711" s="0" t="s">
        <v>51</v>
      </c>
      <c r="E6711" s="0" t="s">
        <v>57</v>
      </c>
      <c r="F6711" s="0" t="s">
        <v>1315</v>
      </c>
      <c r="G6711" s="0" t="s">
        <v>1612</v>
      </c>
      <c r="H6711" s="0" t="n">
        <v>2.81170339902987</v>
      </c>
      <c r="I6711" s="0" t="n">
        <v>32.6662816735198</v>
      </c>
      <c r="J6711" s="0" t="n">
        <v>0</v>
      </c>
      <c r="K6711" s="0" t="n">
        <f aca="false">I6711*SUMIFS(syst_chauffage!$H$3:$H$27,syst_chauffage!$B$3:$B$27,D6711,syst_chauffage!$C$3:$C$27,E6711)</f>
        <v>69.215076863169</v>
      </c>
      <c r="L6711" s="12" t="n">
        <f aca="false">H6711*SUMIFS(syst_chauffage!$K$3:$K$27,syst_chauffage!$B$3:$B$27,D6711,syst_chauffage!$C$3:$C$27,E6711)</f>
        <v>2.81170339902987</v>
      </c>
      <c r="N6711" s="0" t="str">
        <f aca="false">A6711</f>
        <v>Sport Loisir Culture</v>
      </c>
      <c r="O6711" s="0" t="str">
        <f aca="false">B6711</f>
        <v>Culture</v>
      </c>
      <c r="P6711" s="0" t="str">
        <f aca="false">C6711</f>
        <v>Musée</v>
      </c>
      <c r="Q6711" s="0" t="str">
        <f aca="false">D6711</f>
        <v>Autre système centralisé performant</v>
      </c>
      <c r="R6711" s="0" t="str">
        <f aca="false">E6711</f>
        <v>Autres</v>
      </c>
      <c r="S6711" s="0" t="str">
        <f aca="false">F6711</f>
        <v>0708592101</v>
      </c>
      <c r="T6711" s="0" t="str">
        <f aca="false">G6711</f>
        <v>4</v>
      </c>
      <c r="U6711" s="0" t="n">
        <f aca="false">L6711</f>
        <v>2.81170339902987</v>
      </c>
      <c r="V6711" s="0" t="n">
        <f aca="false">K6711</f>
        <v>69.215076863169</v>
      </c>
      <c r="W6711" s="0" t="n">
        <f aca="false">J6711</f>
        <v>0</v>
      </c>
    </row>
    <row r="6712" customFormat="false" ht="12.8" hidden="false" customHeight="false" outlineLevel="0" collapsed="false">
      <c r="A6712" s="0" t="s">
        <v>78</v>
      </c>
      <c r="B6712" s="0" t="s">
        <v>1259</v>
      </c>
      <c r="C6712" s="0" t="s">
        <v>1307</v>
      </c>
      <c r="D6712" s="0" t="s">
        <v>51</v>
      </c>
      <c r="E6712" s="0" t="s">
        <v>58</v>
      </c>
      <c r="F6712" s="0" t="s">
        <v>1316</v>
      </c>
      <c r="G6712" s="0" t="s">
        <v>1612</v>
      </c>
      <c r="H6712" s="0" t="n">
        <v>3.06361239311262</v>
      </c>
      <c r="I6712" s="0" t="n">
        <v>39.6777638176754</v>
      </c>
      <c r="J6712" s="0" t="n">
        <v>680</v>
      </c>
      <c r="K6712" s="0" t="n">
        <f aca="false">I6712*SUMIFS(syst_chauffage!$H$3:$H$27,syst_chauffage!$B$3:$B$27,D6712,syst_chauffage!$C$3:$C$27,E6712)</f>
        <v>84.6723284241578</v>
      </c>
      <c r="L6712" s="12" t="n">
        <f aca="false">H6712*SUMIFS(syst_chauffage!$K$3:$K$27,syst_chauffage!$B$3:$B$27,D6712,syst_chauffage!$C$3:$C$27,E6712)</f>
        <v>3.06361239311262</v>
      </c>
      <c r="N6712" s="0" t="str">
        <f aca="false">A6712</f>
        <v>Sport Loisir Culture</v>
      </c>
      <c r="O6712" s="0" t="str">
        <f aca="false">B6712</f>
        <v>Culture</v>
      </c>
      <c r="P6712" s="0" t="str">
        <f aca="false">C6712</f>
        <v>Musée</v>
      </c>
      <c r="Q6712" s="0" t="str">
        <f aca="false">D6712</f>
        <v>Autre système centralisé performant</v>
      </c>
      <c r="R6712" s="0" t="str">
        <f aca="false">E6712</f>
        <v>Urbain</v>
      </c>
      <c r="S6712" s="0" t="str">
        <f aca="false">F6712</f>
        <v>0708592106</v>
      </c>
      <c r="T6712" s="0" t="str">
        <f aca="false">G6712</f>
        <v>4</v>
      </c>
      <c r="U6712" s="0" t="n">
        <f aca="false">L6712</f>
        <v>3.06361239311262</v>
      </c>
      <c r="V6712" s="0" t="n">
        <f aca="false">K6712</f>
        <v>84.6723284241578</v>
      </c>
      <c r="W6712" s="0" t="n">
        <f aca="false">J6712</f>
        <v>680</v>
      </c>
    </row>
    <row r="6713" customFormat="false" ht="12.8" hidden="false" customHeight="false" outlineLevel="0" collapsed="false">
      <c r="A6713" s="0" t="s">
        <v>78</v>
      </c>
      <c r="B6713" s="0" t="s">
        <v>1259</v>
      </c>
      <c r="C6713" s="0" t="s">
        <v>1307</v>
      </c>
      <c r="D6713" s="0" t="s">
        <v>54</v>
      </c>
      <c r="E6713" s="0" t="s">
        <v>30</v>
      </c>
      <c r="F6713" s="0" t="s">
        <v>1317</v>
      </c>
      <c r="G6713" s="0" t="s">
        <v>1612</v>
      </c>
      <c r="H6713" s="0" t="n">
        <v>1</v>
      </c>
      <c r="I6713" s="0" t="n">
        <v>12</v>
      </c>
      <c r="J6713" s="0" t="n">
        <v>0</v>
      </c>
      <c r="K6713" s="0" t="n">
        <f aca="false">I6713*SUMIFS(syst_chauffage!$H$3:$H$27,syst_chauffage!$B$3:$B$27,D6713,syst_chauffage!$C$3:$C$27,E6713)</f>
        <v>12</v>
      </c>
      <c r="L6713" s="12" t="n">
        <f aca="false">H6713*SUMIFS(syst_chauffage!$K$3:$K$27,syst_chauffage!$B$3:$B$27,D6713,syst_chauffage!$C$3:$C$27,E6713)</f>
        <v>1</v>
      </c>
      <c r="N6713" s="0" t="str">
        <f aca="false">A6713</f>
        <v>Sport Loisir Culture</v>
      </c>
      <c r="O6713" s="0" t="str">
        <f aca="false">B6713</f>
        <v>Culture</v>
      </c>
      <c r="P6713" s="0" t="str">
        <f aca="false">C6713</f>
        <v>Musée</v>
      </c>
      <c r="Q6713" s="0" t="str">
        <f aca="false">D6713</f>
        <v>Cassette rayonnante performant</v>
      </c>
      <c r="R6713" s="0" t="str">
        <f aca="false">E6713</f>
        <v>Electricité</v>
      </c>
      <c r="S6713" s="0" t="str">
        <f aca="false">F6713</f>
        <v>0708592202</v>
      </c>
      <c r="T6713" s="0" t="str">
        <f aca="false">G6713</f>
        <v>4</v>
      </c>
      <c r="U6713" s="0" t="n">
        <f aca="false">L6713</f>
        <v>1</v>
      </c>
      <c r="V6713" s="0" t="n">
        <f aca="false">K6713</f>
        <v>12</v>
      </c>
      <c r="W6713" s="0" t="n">
        <f aca="false">J6713</f>
        <v>0</v>
      </c>
    </row>
    <row r="6714" customFormat="false" ht="12.8" hidden="false" customHeight="false" outlineLevel="0" collapsed="false">
      <c r="A6714" s="0" t="s">
        <v>78</v>
      </c>
      <c r="B6714" s="0" t="s">
        <v>1259</v>
      </c>
      <c r="C6714" s="0" t="s">
        <v>1307</v>
      </c>
      <c r="D6714" s="0" t="s">
        <v>27</v>
      </c>
      <c r="E6714" s="0" t="s">
        <v>23</v>
      </c>
      <c r="F6714" s="0" t="s">
        <v>1318</v>
      </c>
      <c r="G6714" s="0" t="s">
        <v>1612</v>
      </c>
      <c r="H6714" s="0" t="n">
        <v>0.751336894050124</v>
      </c>
      <c r="I6714" s="0" t="n">
        <v>16.6496509856295</v>
      </c>
      <c r="J6714" s="0" t="n">
        <v>608</v>
      </c>
      <c r="K6714" s="0" t="n">
        <f aca="false">I6714*SUMIFS(syst_chauffage!$H$3:$H$27,syst_chauffage!$B$3:$B$27,D6714,syst_chauffage!$C$3:$C$27,E6714)</f>
        <v>42.6964173083116</v>
      </c>
      <c r="L6714" s="12" t="n">
        <f aca="false">H6714*SUMIFS(syst_chauffage!$K$3:$K$27,syst_chauffage!$B$3:$B$27,D6714,syst_chauffage!$C$3:$C$27,E6714)</f>
        <v>0.751336894050124</v>
      </c>
      <c r="N6714" s="0" t="str">
        <f aca="false">A6714</f>
        <v>Sport Loisir Culture</v>
      </c>
      <c r="O6714" s="0" t="str">
        <f aca="false">B6714</f>
        <v>Culture</v>
      </c>
      <c r="P6714" s="0" t="str">
        <f aca="false">C6714</f>
        <v>Musée</v>
      </c>
      <c r="Q6714" s="0" t="str">
        <f aca="false">D6714</f>
        <v>Chaudière condensation fioul</v>
      </c>
      <c r="R6714" s="0" t="str">
        <f aca="false">E6714</f>
        <v>Fioul</v>
      </c>
      <c r="S6714" s="0" t="str">
        <f aca="false">F6714</f>
        <v>0708592303</v>
      </c>
      <c r="T6714" s="0" t="str">
        <f aca="false">G6714</f>
        <v>4</v>
      </c>
      <c r="U6714" s="0" t="n">
        <f aca="false">L6714</f>
        <v>0.751336894050124</v>
      </c>
      <c r="V6714" s="0" t="n">
        <f aca="false">K6714</f>
        <v>42.6964173083116</v>
      </c>
      <c r="W6714" s="0" t="n">
        <f aca="false">J6714</f>
        <v>608</v>
      </c>
    </row>
    <row r="6715" customFormat="false" ht="12.8" hidden="false" customHeight="false" outlineLevel="0" collapsed="false">
      <c r="A6715" s="0" t="s">
        <v>78</v>
      </c>
      <c r="B6715" s="0" t="s">
        <v>1259</v>
      </c>
      <c r="C6715" s="0" t="s">
        <v>1307</v>
      </c>
      <c r="D6715" s="0" t="s">
        <v>18</v>
      </c>
      <c r="E6715" s="0" t="s">
        <v>14</v>
      </c>
      <c r="F6715" s="0" t="s">
        <v>1319</v>
      </c>
      <c r="G6715" s="0" t="s">
        <v>1612</v>
      </c>
      <c r="H6715" s="0" t="n">
        <v>0.97577250642482</v>
      </c>
      <c r="I6715" s="0" t="n">
        <v>9.772422442357</v>
      </c>
      <c r="J6715" s="0" t="n">
        <v>608</v>
      </c>
      <c r="K6715" s="0" t="n">
        <f aca="false">I6715*SUMIFS(syst_chauffage!$H$3:$H$27,syst_chauffage!$B$3:$B$27,D6715,syst_chauffage!$C$3:$C$27,E6715)</f>
        <v>26.6291565522739</v>
      </c>
      <c r="L6715" s="12" t="n">
        <f aca="false">H6715*SUMIFS(syst_chauffage!$K$3:$K$27,syst_chauffage!$B$3:$B$27,D6715,syst_chauffage!$C$3:$C$27,E6715)</f>
        <v>0.947911167024997</v>
      </c>
      <c r="N6715" s="0" t="str">
        <f aca="false">A6715</f>
        <v>Sport Loisir Culture</v>
      </c>
      <c r="O6715" s="0" t="str">
        <f aca="false">B6715</f>
        <v>Culture</v>
      </c>
      <c r="P6715" s="0" t="str">
        <f aca="false">C6715</f>
        <v>Musée</v>
      </c>
      <c r="Q6715" s="0" t="str">
        <f aca="false">D6715</f>
        <v>Chaudière condensation gaz</v>
      </c>
      <c r="R6715" s="0" t="str">
        <f aca="false">E6715</f>
        <v>Gaz</v>
      </c>
      <c r="S6715" s="0" t="str">
        <f aca="false">F6715</f>
        <v>0708592404</v>
      </c>
      <c r="T6715" s="0" t="str">
        <f aca="false">G6715</f>
        <v>4</v>
      </c>
      <c r="U6715" s="0" t="n">
        <f aca="false">L6715</f>
        <v>0.947911167024997</v>
      </c>
      <c r="V6715" s="0" t="n">
        <f aca="false">K6715</f>
        <v>26.6291565522739</v>
      </c>
      <c r="W6715" s="0" t="n">
        <f aca="false">J6715</f>
        <v>608</v>
      </c>
    </row>
    <row r="6716" customFormat="false" ht="12.8" hidden="false" customHeight="false" outlineLevel="0" collapsed="false">
      <c r="A6716" s="0" t="s">
        <v>78</v>
      </c>
      <c r="B6716" s="0" t="s">
        <v>1259</v>
      </c>
      <c r="C6716" s="0" t="s">
        <v>1307</v>
      </c>
      <c r="D6716" s="0" t="s">
        <v>32</v>
      </c>
      <c r="E6716" s="0" t="s">
        <v>30</v>
      </c>
      <c r="F6716" s="0" t="s">
        <v>1320</v>
      </c>
      <c r="G6716" s="0" t="s">
        <v>1612</v>
      </c>
      <c r="H6716" s="0" t="n">
        <v>1</v>
      </c>
      <c r="I6716" s="0" t="n">
        <v>12</v>
      </c>
      <c r="J6716" s="0" t="n">
        <v>0</v>
      </c>
      <c r="K6716" s="0" t="n">
        <f aca="false">I6716*SUMIFS(syst_chauffage!$H$3:$H$27,syst_chauffage!$B$3:$B$27,D6716,syst_chauffage!$C$3:$C$27,E6716)</f>
        <v>12</v>
      </c>
      <c r="L6716" s="12" t="n">
        <f aca="false">H6716*SUMIFS(syst_chauffage!$K$3:$K$27,syst_chauffage!$B$3:$B$27,D6716,syst_chauffage!$C$3:$C$27,E6716)</f>
        <v>1</v>
      </c>
      <c r="N6716" s="0" t="str">
        <f aca="false">A6716</f>
        <v>Sport Loisir Culture</v>
      </c>
      <c r="O6716" s="0" t="str">
        <f aca="false">B6716</f>
        <v>Culture</v>
      </c>
      <c r="P6716" s="0" t="str">
        <f aca="false">C6716</f>
        <v>Musée</v>
      </c>
      <c r="Q6716" s="0" t="str">
        <f aca="false">D6716</f>
        <v>Electrique direct performant</v>
      </c>
      <c r="R6716" s="0" t="str">
        <f aca="false">E6716</f>
        <v>Electricité</v>
      </c>
      <c r="S6716" s="0" t="str">
        <f aca="false">F6716</f>
        <v>0708592602</v>
      </c>
      <c r="T6716" s="0" t="str">
        <f aca="false">G6716</f>
        <v>4</v>
      </c>
      <c r="U6716" s="0" t="n">
        <f aca="false">L6716</f>
        <v>1</v>
      </c>
      <c r="V6716" s="0" t="n">
        <f aca="false">K6716</f>
        <v>12</v>
      </c>
      <c r="W6716" s="0" t="n">
        <f aca="false">J6716</f>
        <v>0</v>
      </c>
    </row>
    <row r="6717" customFormat="false" ht="12.8" hidden="false" customHeight="false" outlineLevel="0" collapsed="false">
      <c r="A6717" s="0" t="s">
        <v>78</v>
      </c>
      <c r="B6717" s="0" t="s">
        <v>1259</v>
      </c>
      <c r="C6717" s="0" t="s">
        <v>1307</v>
      </c>
      <c r="D6717" s="0" t="s">
        <v>38</v>
      </c>
      <c r="E6717" s="0" t="s">
        <v>30</v>
      </c>
      <c r="F6717" s="0" t="s">
        <v>1321</v>
      </c>
      <c r="G6717" s="0" t="s">
        <v>1612</v>
      </c>
      <c r="H6717" s="0" t="n">
        <v>3.41149395348837</v>
      </c>
      <c r="I6717" s="0" t="n">
        <v>67.758378373872</v>
      </c>
      <c r="J6717" s="0" t="n">
        <v>648</v>
      </c>
      <c r="K6717" s="0" t="n">
        <f aca="false">I6717*SUMIFS(syst_chauffage!$H$3:$H$27,syst_chauffage!$B$3:$B$27,D6717,syst_chauffage!$C$3:$C$27,E6717)</f>
        <v>68.4897488930342</v>
      </c>
      <c r="L6717" s="12" t="n">
        <f aca="false">H6717*SUMIFS(syst_chauffage!$K$3:$K$27,syst_chauffage!$B$3:$B$27,D6717,syst_chauffage!$C$3:$C$27,E6717)</f>
        <v>3.05197598099553</v>
      </c>
      <c r="N6717" s="0" t="str">
        <f aca="false">A6717</f>
        <v>Sport Loisir Culture</v>
      </c>
      <c r="O6717" s="0" t="str">
        <f aca="false">B6717</f>
        <v>Culture</v>
      </c>
      <c r="P6717" s="0" t="str">
        <f aca="false">C6717</f>
        <v>Musée</v>
      </c>
      <c r="Q6717" s="0" t="str">
        <f aca="false">D6717</f>
        <v>PAC performant</v>
      </c>
      <c r="R6717" s="0" t="str">
        <f aca="false">E6717</f>
        <v>Electricité</v>
      </c>
      <c r="S6717" s="0" t="str">
        <f aca="false">F6717</f>
        <v>0708592902</v>
      </c>
      <c r="T6717" s="0" t="str">
        <f aca="false">G6717</f>
        <v>4</v>
      </c>
      <c r="U6717" s="0" t="n">
        <f aca="false">L6717</f>
        <v>3.05197598099553</v>
      </c>
      <c r="V6717" s="0" t="n">
        <f aca="false">K6717</f>
        <v>68.4897488930342</v>
      </c>
      <c r="W6717" s="0" t="n">
        <f aca="false">J6717</f>
        <v>648</v>
      </c>
    </row>
    <row r="6718" customFormat="false" ht="12.8" hidden="false" customHeight="false" outlineLevel="0" collapsed="false">
      <c r="A6718" s="0" t="s">
        <v>78</v>
      </c>
      <c r="B6718" s="0" t="s">
        <v>1259</v>
      </c>
      <c r="C6718" s="0" t="s">
        <v>1322</v>
      </c>
      <c r="D6718" s="0" t="s">
        <v>19</v>
      </c>
      <c r="E6718" s="0" t="s">
        <v>57</v>
      </c>
      <c r="F6718" s="0" t="s">
        <v>1323</v>
      </c>
      <c r="G6718" s="0" t="s">
        <v>1612</v>
      </c>
      <c r="H6718" s="0" t="n">
        <v>2.07438054703529</v>
      </c>
      <c r="I6718" s="0" t="n">
        <v>50.4803047703639</v>
      </c>
      <c r="J6718" s="0" t="n">
        <v>0</v>
      </c>
      <c r="K6718" s="0" t="n">
        <f aca="false">I6718*SUMIFS(syst_chauffage!$H$3:$H$27,syst_chauffage!$B$3:$B$27,D6718,syst_chauffage!$C$3:$C$27,E6718)</f>
        <v>70.2926468742817</v>
      </c>
      <c r="L6718" s="12" t="n">
        <f aca="false">H6718*SUMIFS(syst_chauffage!$K$3:$K$27,syst_chauffage!$B$3:$B$27,D6718,syst_chauffage!$C$3:$C$27,E6718)</f>
        <v>2.07438054703529</v>
      </c>
      <c r="N6718" s="0" t="str">
        <f aca="false">A6718</f>
        <v>Sport Loisir Culture</v>
      </c>
      <c r="O6718" s="0" t="str">
        <f aca="false">B6718</f>
        <v>Culture</v>
      </c>
      <c r="P6718" s="0" t="str">
        <f aca="false">C6718</f>
        <v>Petit cinéma</v>
      </c>
      <c r="Q6718" s="0" t="str">
        <f aca="false">D6718</f>
        <v>Autre système centralisé</v>
      </c>
      <c r="R6718" s="0" t="str">
        <f aca="false">E6718</f>
        <v>Autres</v>
      </c>
      <c r="S6718" s="0" t="str">
        <f aca="false">F6718</f>
        <v>0708650101</v>
      </c>
      <c r="T6718" s="0" t="str">
        <f aca="false">G6718</f>
        <v>4</v>
      </c>
      <c r="U6718" s="0" t="n">
        <f aca="false">L6718</f>
        <v>2.07438054703529</v>
      </c>
      <c r="V6718" s="0" t="n">
        <f aca="false">K6718</f>
        <v>70.2926468742817</v>
      </c>
      <c r="W6718" s="0" t="n">
        <f aca="false">J6718</f>
        <v>0</v>
      </c>
    </row>
    <row r="6719" customFormat="false" ht="12.8" hidden="false" customHeight="false" outlineLevel="0" collapsed="false">
      <c r="A6719" s="0" t="s">
        <v>78</v>
      </c>
      <c r="B6719" s="0" t="s">
        <v>1259</v>
      </c>
      <c r="C6719" s="0" t="s">
        <v>1322</v>
      </c>
      <c r="D6719" s="0" t="s">
        <v>19</v>
      </c>
      <c r="E6719" s="0" t="s">
        <v>58</v>
      </c>
      <c r="F6719" s="0" t="s">
        <v>1324</v>
      </c>
      <c r="G6719" s="0" t="s">
        <v>1612</v>
      </c>
      <c r="H6719" s="0" t="n">
        <v>2.12550354447638</v>
      </c>
      <c r="I6719" s="0" t="n">
        <v>52.6864584612685</v>
      </c>
      <c r="J6719" s="0" t="n">
        <v>680</v>
      </c>
      <c r="K6719" s="0" t="n">
        <f aca="false">I6719*SUMIFS(syst_chauffage!$H$3:$H$27,syst_chauffage!$B$3:$B$27,D6719,syst_chauffage!$C$3:$C$27,E6719)</f>
        <v>86.6665682516895</v>
      </c>
      <c r="L6719" s="12" t="n">
        <f aca="false">H6719*SUMIFS(syst_chauffage!$K$3:$K$27,syst_chauffage!$B$3:$B$27,D6719,syst_chauffage!$C$3:$C$27,E6719)</f>
        <v>2.12550354447638</v>
      </c>
      <c r="N6719" s="0" t="str">
        <f aca="false">A6719</f>
        <v>Sport Loisir Culture</v>
      </c>
      <c r="O6719" s="0" t="str">
        <f aca="false">B6719</f>
        <v>Culture</v>
      </c>
      <c r="P6719" s="0" t="str">
        <f aca="false">C6719</f>
        <v>Petit cinéma</v>
      </c>
      <c r="Q6719" s="0" t="str">
        <f aca="false">D6719</f>
        <v>Autre système centralisé</v>
      </c>
      <c r="R6719" s="0" t="str">
        <f aca="false">E6719</f>
        <v>Urbain</v>
      </c>
      <c r="S6719" s="0" t="str">
        <f aca="false">F6719</f>
        <v>0708650106</v>
      </c>
      <c r="T6719" s="0" t="str">
        <f aca="false">G6719</f>
        <v>4</v>
      </c>
      <c r="U6719" s="0" t="n">
        <f aca="false">L6719</f>
        <v>2.12550354447638</v>
      </c>
      <c r="V6719" s="0" t="n">
        <f aca="false">K6719</f>
        <v>86.6665682516895</v>
      </c>
      <c r="W6719" s="0" t="n">
        <f aca="false">J6719</f>
        <v>680</v>
      </c>
    </row>
    <row r="6720" customFormat="false" ht="12.8" hidden="false" customHeight="false" outlineLevel="0" collapsed="false">
      <c r="A6720" s="0" t="s">
        <v>78</v>
      </c>
      <c r="B6720" s="0" t="s">
        <v>1259</v>
      </c>
      <c r="C6720" s="0" t="s">
        <v>1322</v>
      </c>
      <c r="D6720" s="0" t="s">
        <v>24</v>
      </c>
      <c r="E6720" s="0" t="s">
        <v>30</v>
      </c>
      <c r="F6720" s="0" t="s">
        <v>1325</v>
      </c>
      <c r="G6720" s="0" t="s">
        <v>1612</v>
      </c>
      <c r="H6720" s="0" t="n">
        <v>0.84</v>
      </c>
      <c r="I6720" s="0" t="n">
        <v>10.4</v>
      </c>
      <c r="J6720" s="0" t="n">
        <v>0</v>
      </c>
      <c r="K6720" s="0" t="n">
        <f aca="false">I6720*SUMIFS(syst_chauffage!$H$3:$H$27,syst_chauffage!$B$3:$B$27,D6720,syst_chauffage!$C$3:$C$27,E6720)</f>
        <v>3</v>
      </c>
      <c r="L6720" s="12" t="n">
        <f aca="false">H6720*SUMIFS(syst_chauffage!$K$3:$K$27,syst_chauffage!$B$3:$B$27,D6720,syst_chauffage!$C$3:$C$27,E6720)</f>
        <v>0.84</v>
      </c>
      <c r="N6720" s="0" t="str">
        <f aca="false">A6720</f>
        <v>Sport Loisir Culture</v>
      </c>
      <c r="O6720" s="0" t="str">
        <f aca="false">B6720</f>
        <v>Culture</v>
      </c>
      <c r="P6720" s="0" t="str">
        <f aca="false">C6720</f>
        <v>Petit cinéma</v>
      </c>
      <c r="Q6720" s="0" t="str">
        <f aca="false">D6720</f>
        <v>Cassette rayonnante</v>
      </c>
      <c r="R6720" s="0" t="str">
        <f aca="false">E6720</f>
        <v>Electricité</v>
      </c>
      <c r="S6720" s="0" t="str">
        <f aca="false">F6720</f>
        <v>0708650202</v>
      </c>
      <c r="T6720" s="0" t="str">
        <f aca="false">G6720</f>
        <v>4</v>
      </c>
      <c r="U6720" s="0" t="n">
        <f aca="false">L6720</f>
        <v>0.84</v>
      </c>
      <c r="V6720" s="0" t="n">
        <f aca="false">K6720</f>
        <v>3</v>
      </c>
      <c r="W6720" s="0" t="n">
        <f aca="false">J6720</f>
        <v>0</v>
      </c>
    </row>
    <row r="6721" customFormat="false" ht="12.8" hidden="false" customHeight="false" outlineLevel="0" collapsed="false">
      <c r="A6721" s="0" t="s">
        <v>78</v>
      </c>
      <c r="B6721" s="0" t="s">
        <v>1259</v>
      </c>
      <c r="C6721" s="0" t="s">
        <v>1322</v>
      </c>
      <c r="D6721" s="0" t="s">
        <v>22</v>
      </c>
      <c r="E6721" s="0" t="s">
        <v>23</v>
      </c>
      <c r="F6721" s="0" t="s">
        <v>1326</v>
      </c>
      <c r="G6721" s="0" t="s">
        <v>1612</v>
      </c>
      <c r="H6721" s="0" t="n">
        <v>0.692146111666082</v>
      </c>
      <c r="I6721" s="0" t="n">
        <v>25.6890912104124</v>
      </c>
      <c r="J6721" s="0" t="n">
        <v>0</v>
      </c>
      <c r="K6721" s="0" t="n">
        <f aca="false">I6721*SUMIFS(syst_chauffage!$H$3:$H$27,syst_chauffage!$B$3:$B$27,D6721,syst_chauffage!$C$3:$C$27,E6721)</f>
        <v>45.239067837389</v>
      </c>
      <c r="L6721" s="12" t="n">
        <f aca="false">H6721*SUMIFS(syst_chauffage!$K$3:$K$27,syst_chauffage!$B$3:$B$27,D6721,syst_chauffage!$C$3:$C$27,E6721)</f>
        <v>0.692146111666082</v>
      </c>
      <c r="N6721" s="0" t="str">
        <f aca="false">A6721</f>
        <v>Sport Loisir Culture</v>
      </c>
      <c r="O6721" s="0" t="str">
        <f aca="false">B6721</f>
        <v>Culture</v>
      </c>
      <c r="P6721" s="0" t="str">
        <f aca="false">C6721</f>
        <v>Petit cinéma</v>
      </c>
      <c r="Q6721" s="0" t="str">
        <f aca="false">D6721</f>
        <v>Chaudière fioul</v>
      </c>
      <c r="R6721" s="0" t="str">
        <f aca="false">E6721</f>
        <v>Fioul</v>
      </c>
      <c r="S6721" s="0" t="str">
        <f aca="false">F6721</f>
        <v>0708650303</v>
      </c>
      <c r="T6721" s="0" t="str">
        <f aca="false">G6721</f>
        <v>4</v>
      </c>
      <c r="U6721" s="0" t="n">
        <f aca="false">L6721</f>
        <v>0.692146111666082</v>
      </c>
      <c r="V6721" s="0" t="n">
        <f aca="false">K6721</f>
        <v>45.239067837389</v>
      </c>
      <c r="W6721" s="0" t="n">
        <f aca="false">J6721</f>
        <v>0</v>
      </c>
    </row>
    <row r="6722" customFormat="false" ht="12.8" hidden="false" customHeight="false" outlineLevel="0" collapsed="false">
      <c r="A6722" s="0" t="s">
        <v>78</v>
      </c>
      <c r="B6722" s="0" t="s">
        <v>1259</v>
      </c>
      <c r="C6722" s="0" t="s">
        <v>1322</v>
      </c>
      <c r="D6722" s="0" t="s">
        <v>13</v>
      </c>
      <c r="E6722" s="0" t="s">
        <v>14</v>
      </c>
      <c r="F6722" s="0" t="s">
        <v>1327</v>
      </c>
      <c r="G6722" s="0" t="s">
        <v>1612</v>
      </c>
      <c r="H6722" s="0" t="n">
        <v>0.706388400388766</v>
      </c>
      <c r="I6722" s="0" t="n">
        <v>17.420463039178</v>
      </c>
      <c r="J6722" s="0" t="n">
        <v>264</v>
      </c>
      <c r="K6722" s="0" t="n">
        <f aca="false">I6722*SUMIFS(syst_chauffage!$H$3:$H$27,syst_chauffage!$B$3:$B$27,D6722,syst_chauffage!$C$3:$C$27,E6722)</f>
        <v>35.1822232069356</v>
      </c>
      <c r="L6722" s="12" t="n">
        <f aca="false">H6722*SUMIFS(syst_chauffage!$K$3:$K$27,syst_chauffage!$B$3:$B$27,D6722,syst_chauffage!$C$3:$C$27,E6722)</f>
        <v>0.706388400388766</v>
      </c>
      <c r="N6722" s="0" t="str">
        <f aca="false">A6722</f>
        <v>Sport Loisir Culture</v>
      </c>
      <c r="O6722" s="0" t="str">
        <f aca="false">B6722</f>
        <v>Culture</v>
      </c>
      <c r="P6722" s="0" t="str">
        <f aca="false">C6722</f>
        <v>Petit cinéma</v>
      </c>
      <c r="Q6722" s="0" t="str">
        <f aca="false">D6722</f>
        <v>Chaudière gaz</v>
      </c>
      <c r="R6722" s="0" t="str">
        <f aca="false">E6722</f>
        <v>Gaz</v>
      </c>
      <c r="S6722" s="0" t="str">
        <f aca="false">F6722</f>
        <v>0708650404</v>
      </c>
      <c r="T6722" s="0" t="str">
        <f aca="false">G6722</f>
        <v>4</v>
      </c>
      <c r="U6722" s="0" t="n">
        <f aca="false">L6722</f>
        <v>0.706388400388766</v>
      </c>
      <c r="V6722" s="0" t="n">
        <f aca="false">K6722</f>
        <v>35.1822232069356</v>
      </c>
      <c r="W6722" s="0" t="n">
        <f aca="false">J6722</f>
        <v>264</v>
      </c>
    </row>
    <row r="6723" customFormat="false" ht="12.8" hidden="false" customHeight="false" outlineLevel="0" collapsed="false">
      <c r="A6723" s="0" t="s">
        <v>78</v>
      </c>
      <c r="B6723" s="0" t="s">
        <v>1259</v>
      </c>
      <c r="C6723" s="0" t="s">
        <v>1322</v>
      </c>
      <c r="D6723" s="0" t="s">
        <v>29</v>
      </c>
      <c r="E6723" s="0" t="s">
        <v>30</v>
      </c>
      <c r="F6723" s="0" t="s">
        <v>1328</v>
      </c>
      <c r="G6723" s="0" t="s">
        <v>1612</v>
      </c>
      <c r="H6723" s="0" t="n">
        <v>0.92</v>
      </c>
      <c r="I6723" s="0" t="n">
        <v>10.4</v>
      </c>
      <c r="J6723" s="0" t="n">
        <v>0</v>
      </c>
      <c r="K6723" s="0" t="n">
        <f aca="false">I6723*SUMIFS(syst_chauffage!$H$3:$H$27,syst_chauffage!$B$3:$B$27,D6723,syst_chauffage!$C$3:$C$27,E6723)</f>
        <v>3</v>
      </c>
      <c r="L6723" s="12" t="n">
        <f aca="false">H6723*SUMIFS(syst_chauffage!$K$3:$K$27,syst_chauffage!$B$3:$B$27,D6723,syst_chauffage!$C$3:$C$27,E6723)</f>
        <v>0.92</v>
      </c>
      <c r="N6723" s="0" t="str">
        <f aca="false">A6723</f>
        <v>Sport Loisir Culture</v>
      </c>
      <c r="O6723" s="0" t="str">
        <f aca="false">B6723</f>
        <v>Culture</v>
      </c>
      <c r="P6723" s="0" t="str">
        <f aca="false">C6723</f>
        <v>Petit cinéma</v>
      </c>
      <c r="Q6723" s="0" t="str">
        <f aca="false">D6723</f>
        <v>Electrique direct</v>
      </c>
      <c r="R6723" s="0" t="str">
        <f aca="false">E6723</f>
        <v>Electricité</v>
      </c>
      <c r="S6723" s="0" t="str">
        <f aca="false">F6723</f>
        <v>0708650602</v>
      </c>
      <c r="T6723" s="0" t="str">
        <f aca="false">G6723</f>
        <v>4</v>
      </c>
      <c r="U6723" s="0" t="n">
        <f aca="false">L6723</f>
        <v>0.92</v>
      </c>
      <c r="V6723" s="0" t="n">
        <f aca="false">K6723</f>
        <v>3</v>
      </c>
      <c r="W6723" s="0" t="n">
        <f aca="false">J6723</f>
        <v>0</v>
      </c>
    </row>
    <row r="6724" customFormat="false" ht="12.8" hidden="false" customHeight="false" outlineLevel="0" collapsed="false">
      <c r="A6724" s="0" t="s">
        <v>78</v>
      </c>
      <c r="B6724" s="0" t="s">
        <v>1259</v>
      </c>
      <c r="C6724" s="0" t="s">
        <v>1322</v>
      </c>
      <c r="D6724" s="0" t="s">
        <v>36</v>
      </c>
      <c r="E6724" s="0" t="s">
        <v>30</v>
      </c>
      <c r="F6724" s="0" t="s">
        <v>1329</v>
      </c>
      <c r="G6724" s="0" t="s">
        <v>1612</v>
      </c>
      <c r="H6724" s="0" t="n">
        <v>2.95662809302325</v>
      </c>
      <c r="I6724" s="0" t="n">
        <v>34.8902684676754</v>
      </c>
      <c r="J6724" s="0" t="n">
        <v>603</v>
      </c>
      <c r="K6724" s="0" t="n">
        <f aca="false">I6724*SUMIFS(syst_chauffage!$H$3:$H$27,syst_chauffage!$B$3:$B$27,D6724,syst_chauffage!$C$3:$C$27,E6724)</f>
        <v>21.5851472848773</v>
      </c>
      <c r="L6724" s="12" t="n">
        <f aca="false">H6724*SUMIFS(syst_chauffage!$K$3:$K$27,syst_chauffage!$B$3:$B$27,D6724,syst_chauffage!$C$3:$C$27,E6724)</f>
        <v>2.48413091717754</v>
      </c>
      <c r="N6724" s="0" t="str">
        <f aca="false">A6724</f>
        <v>Sport Loisir Culture</v>
      </c>
      <c r="O6724" s="0" t="str">
        <f aca="false">B6724</f>
        <v>Culture</v>
      </c>
      <c r="P6724" s="0" t="str">
        <f aca="false">C6724</f>
        <v>Petit cinéma</v>
      </c>
      <c r="Q6724" s="0" t="str">
        <f aca="false">D6724</f>
        <v>PAC</v>
      </c>
      <c r="R6724" s="0" t="str">
        <f aca="false">E6724</f>
        <v>Electricité</v>
      </c>
      <c r="S6724" s="0" t="str">
        <f aca="false">F6724</f>
        <v>0708650902</v>
      </c>
      <c r="T6724" s="0" t="str">
        <f aca="false">G6724</f>
        <v>4</v>
      </c>
      <c r="U6724" s="0" t="n">
        <f aca="false">L6724</f>
        <v>2.48413091717754</v>
      </c>
      <c r="V6724" s="0" t="n">
        <f aca="false">K6724</f>
        <v>21.5851472848773</v>
      </c>
      <c r="W6724" s="0" t="n">
        <f aca="false">J6724</f>
        <v>603</v>
      </c>
    </row>
    <row r="6725" customFormat="false" ht="12.8" hidden="false" customHeight="false" outlineLevel="0" collapsed="false">
      <c r="A6725" s="0" t="s">
        <v>78</v>
      </c>
      <c r="B6725" s="0" t="s">
        <v>1259</v>
      </c>
      <c r="C6725" s="0" t="s">
        <v>1322</v>
      </c>
      <c r="D6725" s="0" t="s">
        <v>42</v>
      </c>
      <c r="E6725" s="0" t="s">
        <v>30</v>
      </c>
      <c r="F6725" s="0" t="s">
        <v>1330</v>
      </c>
      <c r="G6725" s="0" t="s">
        <v>1612</v>
      </c>
      <c r="H6725" s="0" t="n">
        <v>2.72589990697674</v>
      </c>
      <c r="I6725" s="0" t="n">
        <v>9.60155699352696</v>
      </c>
      <c r="J6725" s="0" t="n">
        <v>603</v>
      </c>
      <c r="K6725" s="0" t="n">
        <f aca="false">I6725*SUMIFS(syst_chauffage!$H$3:$H$27,syst_chauffage!$B$3:$B$27,D6725,syst_chauffage!$C$3:$C$27,E6725)</f>
        <v>8.66725094959699</v>
      </c>
      <c r="L6725" s="12" t="n">
        <f aca="false">H6725*SUMIFS(syst_chauffage!$K$3:$K$27,syst_chauffage!$B$3:$B$27,D6725,syst_chauffage!$C$3:$C$27,E6725)</f>
        <v>2.4302459328302</v>
      </c>
      <c r="N6725" s="0" t="str">
        <f aca="false">A6725</f>
        <v>Sport Loisir Culture</v>
      </c>
      <c r="O6725" s="0" t="str">
        <f aca="false">B6725</f>
        <v>Culture</v>
      </c>
      <c r="P6725" s="0" t="str">
        <f aca="false">C6725</f>
        <v>Petit cinéma</v>
      </c>
      <c r="Q6725" s="0" t="str">
        <f aca="false">D6725</f>
        <v>Rooftop</v>
      </c>
      <c r="R6725" s="0" t="str">
        <f aca="false">E6725</f>
        <v>Electricité</v>
      </c>
      <c r="S6725" s="0" t="str">
        <f aca="false">F6725</f>
        <v>0708651002</v>
      </c>
      <c r="T6725" s="0" t="str">
        <f aca="false">G6725</f>
        <v>4</v>
      </c>
      <c r="U6725" s="0" t="n">
        <f aca="false">L6725</f>
        <v>2.4302459328302</v>
      </c>
      <c r="V6725" s="0" t="n">
        <f aca="false">K6725</f>
        <v>8.66725094959699</v>
      </c>
      <c r="W6725" s="0" t="n">
        <f aca="false">J6725</f>
        <v>603</v>
      </c>
    </row>
    <row r="6726" customFormat="false" ht="12.8" hidden="false" customHeight="false" outlineLevel="0" collapsed="false">
      <c r="A6726" s="0" t="s">
        <v>78</v>
      </c>
      <c r="B6726" s="0" t="s">
        <v>1259</v>
      </c>
      <c r="C6726" s="0" t="s">
        <v>1322</v>
      </c>
      <c r="D6726" s="0" t="s">
        <v>51</v>
      </c>
      <c r="E6726" s="0" t="s">
        <v>57</v>
      </c>
      <c r="F6726" s="0" t="s">
        <v>1331</v>
      </c>
      <c r="G6726" s="0" t="s">
        <v>1612</v>
      </c>
      <c r="H6726" s="0" t="n">
        <v>2.50724073931768</v>
      </c>
      <c r="I6726" s="0" t="n">
        <v>60.0956009170999</v>
      </c>
      <c r="J6726" s="0" t="n">
        <v>0</v>
      </c>
      <c r="K6726" s="0" t="n">
        <f aca="false">I6726*SUMIFS(syst_chauffage!$H$3:$H$27,syst_chauffage!$B$3:$B$27,D6726,syst_chauffage!$C$3:$C$27,E6726)</f>
        <v>127.333795691452</v>
      </c>
      <c r="L6726" s="12" t="n">
        <f aca="false">H6726*SUMIFS(syst_chauffage!$K$3:$K$27,syst_chauffage!$B$3:$B$27,D6726,syst_chauffage!$C$3:$C$27,E6726)</f>
        <v>2.50724073931768</v>
      </c>
      <c r="N6726" s="0" t="str">
        <f aca="false">A6726</f>
        <v>Sport Loisir Culture</v>
      </c>
      <c r="O6726" s="0" t="str">
        <f aca="false">B6726</f>
        <v>Culture</v>
      </c>
      <c r="P6726" s="0" t="str">
        <f aca="false">C6726</f>
        <v>Petit cinéma</v>
      </c>
      <c r="Q6726" s="0" t="str">
        <f aca="false">D6726</f>
        <v>Autre système centralisé performant</v>
      </c>
      <c r="R6726" s="0" t="str">
        <f aca="false">E6726</f>
        <v>Autres</v>
      </c>
      <c r="S6726" s="0" t="str">
        <f aca="false">F6726</f>
        <v>0708652101</v>
      </c>
      <c r="T6726" s="0" t="str">
        <f aca="false">G6726</f>
        <v>4</v>
      </c>
      <c r="U6726" s="0" t="n">
        <f aca="false">L6726</f>
        <v>2.50724073931768</v>
      </c>
      <c r="V6726" s="0" t="n">
        <f aca="false">K6726</f>
        <v>127.333795691452</v>
      </c>
      <c r="W6726" s="0" t="n">
        <f aca="false">J6726</f>
        <v>0</v>
      </c>
    </row>
    <row r="6727" customFormat="false" ht="12.8" hidden="false" customHeight="false" outlineLevel="0" collapsed="false">
      <c r="A6727" s="0" t="s">
        <v>78</v>
      </c>
      <c r="B6727" s="0" t="s">
        <v>1259</v>
      </c>
      <c r="C6727" s="0" t="s">
        <v>1322</v>
      </c>
      <c r="D6727" s="0" t="s">
        <v>51</v>
      </c>
      <c r="E6727" s="0" t="s">
        <v>58</v>
      </c>
      <c r="F6727" s="0" t="s">
        <v>1332</v>
      </c>
      <c r="G6727" s="0" t="s">
        <v>1612</v>
      </c>
      <c r="H6727" s="0" t="n">
        <v>2.57348655604679</v>
      </c>
      <c r="I6727" s="0" t="n">
        <v>62.721974358653</v>
      </c>
      <c r="J6727" s="0" t="n">
        <v>680</v>
      </c>
      <c r="K6727" s="0" t="n">
        <f aca="false">I6727*SUMIFS(syst_chauffage!$H$3:$H$27,syst_chauffage!$B$3:$B$27,D6727,syst_chauffage!$C$3:$C$27,E6727)</f>
        <v>133.848662356865</v>
      </c>
      <c r="L6727" s="12" t="n">
        <f aca="false">H6727*SUMIFS(syst_chauffage!$K$3:$K$27,syst_chauffage!$B$3:$B$27,D6727,syst_chauffage!$C$3:$C$27,E6727)</f>
        <v>2.57348655604679</v>
      </c>
      <c r="N6727" s="0" t="str">
        <f aca="false">A6727</f>
        <v>Sport Loisir Culture</v>
      </c>
      <c r="O6727" s="0" t="str">
        <f aca="false">B6727</f>
        <v>Culture</v>
      </c>
      <c r="P6727" s="0" t="str">
        <f aca="false">C6727</f>
        <v>Petit cinéma</v>
      </c>
      <c r="Q6727" s="0" t="str">
        <f aca="false">D6727</f>
        <v>Autre système centralisé performant</v>
      </c>
      <c r="R6727" s="0" t="str">
        <f aca="false">E6727</f>
        <v>Urbain</v>
      </c>
      <c r="S6727" s="0" t="str">
        <f aca="false">F6727</f>
        <v>0708652106</v>
      </c>
      <c r="T6727" s="0" t="str">
        <f aca="false">G6727</f>
        <v>4</v>
      </c>
      <c r="U6727" s="0" t="n">
        <f aca="false">L6727</f>
        <v>2.57348655604679</v>
      </c>
      <c r="V6727" s="0" t="n">
        <f aca="false">K6727</f>
        <v>133.848662356865</v>
      </c>
      <c r="W6727" s="0" t="n">
        <f aca="false">J6727</f>
        <v>680</v>
      </c>
    </row>
    <row r="6728" customFormat="false" ht="12.8" hidden="false" customHeight="false" outlineLevel="0" collapsed="false">
      <c r="A6728" s="0" t="s">
        <v>78</v>
      </c>
      <c r="B6728" s="0" t="s">
        <v>1259</v>
      </c>
      <c r="C6728" s="0" t="s">
        <v>1322</v>
      </c>
      <c r="D6728" s="0" t="s">
        <v>54</v>
      </c>
      <c r="E6728" s="0" t="s">
        <v>30</v>
      </c>
      <c r="F6728" s="0" t="s">
        <v>1333</v>
      </c>
      <c r="G6728" s="0" t="s">
        <v>1612</v>
      </c>
      <c r="H6728" s="0" t="n">
        <v>1</v>
      </c>
      <c r="I6728" s="0" t="n">
        <v>12</v>
      </c>
      <c r="J6728" s="0" t="n">
        <v>0</v>
      </c>
      <c r="K6728" s="0" t="n">
        <f aca="false">I6728*SUMIFS(syst_chauffage!$H$3:$H$27,syst_chauffage!$B$3:$B$27,D6728,syst_chauffage!$C$3:$C$27,E6728)</f>
        <v>12</v>
      </c>
      <c r="L6728" s="12" t="n">
        <f aca="false">H6728*SUMIFS(syst_chauffage!$K$3:$K$27,syst_chauffage!$B$3:$B$27,D6728,syst_chauffage!$C$3:$C$27,E6728)</f>
        <v>1</v>
      </c>
      <c r="N6728" s="0" t="str">
        <f aca="false">A6728</f>
        <v>Sport Loisir Culture</v>
      </c>
      <c r="O6728" s="0" t="str">
        <f aca="false">B6728</f>
        <v>Culture</v>
      </c>
      <c r="P6728" s="0" t="str">
        <f aca="false">C6728</f>
        <v>Petit cinéma</v>
      </c>
      <c r="Q6728" s="0" t="str">
        <f aca="false">D6728</f>
        <v>Cassette rayonnante performant</v>
      </c>
      <c r="R6728" s="0" t="str">
        <f aca="false">E6728</f>
        <v>Electricité</v>
      </c>
      <c r="S6728" s="0" t="str">
        <f aca="false">F6728</f>
        <v>0708652202</v>
      </c>
      <c r="T6728" s="0" t="str">
        <f aca="false">G6728</f>
        <v>4</v>
      </c>
      <c r="U6728" s="0" t="n">
        <f aca="false">L6728</f>
        <v>1</v>
      </c>
      <c r="V6728" s="0" t="n">
        <f aca="false">K6728</f>
        <v>12</v>
      </c>
      <c r="W6728" s="0" t="n">
        <f aca="false">J6728</f>
        <v>0</v>
      </c>
    </row>
    <row r="6729" customFormat="false" ht="12.8" hidden="false" customHeight="false" outlineLevel="0" collapsed="false">
      <c r="A6729" s="0" t="s">
        <v>78</v>
      </c>
      <c r="B6729" s="0" t="s">
        <v>1259</v>
      </c>
      <c r="C6729" s="0" t="s">
        <v>1322</v>
      </c>
      <c r="D6729" s="0" t="s">
        <v>27</v>
      </c>
      <c r="E6729" s="0" t="s">
        <v>23</v>
      </c>
      <c r="F6729" s="0" t="s">
        <v>1334</v>
      </c>
      <c r="G6729" s="0" t="s">
        <v>1612</v>
      </c>
      <c r="H6729" s="0" t="n">
        <v>0.750812573529875</v>
      </c>
      <c r="I6729" s="0" t="n">
        <v>30.5822514409672</v>
      </c>
      <c r="J6729" s="0" t="n">
        <v>608</v>
      </c>
      <c r="K6729" s="0" t="n">
        <f aca="false">I6729*SUMIFS(syst_chauffage!$H$3:$H$27,syst_chauffage!$B$3:$B$27,D6729,syst_chauffage!$C$3:$C$27,E6729)</f>
        <v>78.4252216985365</v>
      </c>
      <c r="L6729" s="12" t="n">
        <f aca="false">H6729*SUMIFS(syst_chauffage!$K$3:$K$27,syst_chauffage!$B$3:$B$27,D6729,syst_chauffage!$C$3:$C$27,E6729)</f>
        <v>0.750812573529875</v>
      </c>
      <c r="N6729" s="0" t="str">
        <f aca="false">A6729</f>
        <v>Sport Loisir Culture</v>
      </c>
      <c r="O6729" s="0" t="str">
        <f aca="false">B6729</f>
        <v>Culture</v>
      </c>
      <c r="P6729" s="0" t="str">
        <f aca="false">C6729</f>
        <v>Petit cinéma</v>
      </c>
      <c r="Q6729" s="0" t="str">
        <f aca="false">D6729</f>
        <v>Chaudière condensation fioul</v>
      </c>
      <c r="R6729" s="0" t="str">
        <f aca="false">E6729</f>
        <v>Fioul</v>
      </c>
      <c r="S6729" s="0" t="str">
        <f aca="false">F6729</f>
        <v>0708652303</v>
      </c>
      <c r="T6729" s="0" t="str">
        <f aca="false">G6729</f>
        <v>4</v>
      </c>
      <c r="U6729" s="0" t="n">
        <f aca="false">L6729</f>
        <v>0.750812573529875</v>
      </c>
      <c r="V6729" s="0" t="n">
        <f aca="false">K6729</f>
        <v>78.4252216985365</v>
      </c>
      <c r="W6729" s="0" t="n">
        <f aca="false">J6729</f>
        <v>608</v>
      </c>
    </row>
    <row r="6730" customFormat="false" ht="12.8" hidden="false" customHeight="false" outlineLevel="0" collapsed="false">
      <c r="A6730" s="0" t="s">
        <v>78</v>
      </c>
      <c r="B6730" s="0" t="s">
        <v>1259</v>
      </c>
      <c r="C6730" s="0" t="s">
        <v>1322</v>
      </c>
      <c r="D6730" s="0" t="s">
        <v>18</v>
      </c>
      <c r="E6730" s="0" t="s">
        <v>14</v>
      </c>
      <c r="F6730" s="0" t="s">
        <v>1335</v>
      </c>
      <c r="G6730" s="0" t="s">
        <v>1612</v>
      </c>
      <c r="H6730" s="0" t="n">
        <v>0.971104954503384</v>
      </c>
      <c r="I6730" s="0" t="n">
        <v>20.7386464752119</v>
      </c>
      <c r="J6730" s="0" t="n">
        <v>608</v>
      </c>
      <c r="K6730" s="0" t="n">
        <f aca="false">I6730*SUMIFS(syst_chauffage!$H$3:$H$27,syst_chauffage!$B$3:$B$27,D6730,syst_chauffage!$C$3:$C$27,E6730)</f>
        <v>56.5113375857588</v>
      </c>
      <c r="L6730" s="12" t="n">
        <f aca="false">H6730*SUMIFS(syst_chauffage!$K$3:$K$27,syst_chauffage!$B$3:$B$27,D6730,syst_chauffage!$C$3:$C$27,E6730)</f>
        <v>0.943376888225516</v>
      </c>
      <c r="N6730" s="0" t="str">
        <f aca="false">A6730</f>
        <v>Sport Loisir Culture</v>
      </c>
      <c r="O6730" s="0" t="str">
        <f aca="false">B6730</f>
        <v>Culture</v>
      </c>
      <c r="P6730" s="0" t="str">
        <f aca="false">C6730</f>
        <v>Petit cinéma</v>
      </c>
      <c r="Q6730" s="0" t="str">
        <f aca="false">D6730</f>
        <v>Chaudière condensation gaz</v>
      </c>
      <c r="R6730" s="0" t="str">
        <f aca="false">E6730</f>
        <v>Gaz</v>
      </c>
      <c r="S6730" s="0" t="str">
        <f aca="false">F6730</f>
        <v>0708652404</v>
      </c>
      <c r="T6730" s="0" t="str">
        <f aca="false">G6730</f>
        <v>4</v>
      </c>
      <c r="U6730" s="0" t="n">
        <f aca="false">L6730</f>
        <v>0.943376888225516</v>
      </c>
      <c r="V6730" s="0" t="n">
        <f aca="false">K6730</f>
        <v>56.5113375857588</v>
      </c>
      <c r="W6730" s="0" t="n">
        <f aca="false">J6730</f>
        <v>608</v>
      </c>
    </row>
    <row r="6731" customFormat="false" ht="12.8" hidden="false" customHeight="false" outlineLevel="0" collapsed="false">
      <c r="A6731" s="0" t="s">
        <v>78</v>
      </c>
      <c r="B6731" s="0" t="s">
        <v>1259</v>
      </c>
      <c r="C6731" s="0" t="s">
        <v>1322</v>
      </c>
      <c r="D6731" s="0" t="s">
        <v>32</v>
      </c>
      <c r="E6731" s="0" t="s">
        <v>30</v>
      </c>
      <c r="F6731" s="0" t="s">
        <v>1336</v>
      </c>
      <c r="G6731" s="0" t="s">
        <v>1612</v>
      </c>
      <c r="H6731" s="0" t="n">
        <v>1</v>
      </c>
      <c r="I6731" s="0" t="n">
        <v>12</v>
      </c>
      <c r="J6731" s="0" t="n">
        <v>0</v>
      </c>
      <c r="K6731" s="0" t="n">
        <f aca="false">I6731*SUMIFS(syst_chauffage!$H$3:$H$27,syst_chauffage!$B$3:$B$27,D6731,syst_chauffage!$C$3:$C$27,E6731)</f>
        <v>12</v>
      </c>
      <c r="L6731" s="12" t="n">
        <f aca="false">H6731*SUMIFS(syst_chauffage!$K$3:$K$27,syst_chauffage!$B$3:$B$27,D6731,syst_chauffage!$C$3:$C$27,E6731)</f>
        <v>1</v>
      </c>
      <c r="N6731" s="0" t="str">
        <f aca="false">A6731</f>
        <v>Sport Loisir Culture</v>
      </c>
      <c r="O6731" s="0" t="str">
        <f aca="false">B6731</f>
        <v>Culture</v>
      </c>
      <c r="P6731" s="0" t="str">
        <f aca="false">C6731</f>
        <v>Petit cinéma</v>
      </c>
      <c r="Q6731" s="0" t="str">
        <f aca="false">D6731</f>
        <v>Electrique direct performant</v>
      </c>
      <c r="R6731" s="0" t="str">
        <f aca="false">E6731</f>
        <v>Electricité</v>
      </c>
      <c r="S6731" s="0" t="str">
        <f aca="false">F6731</f>
        <v>0708652602</v>
      </c>
      <c r="T6731" s="0" t="str">
        <f aca="false">G6731</f>
        <v>4</v>
      </c>
      <c r="U6731" s="0" t="n">
        <f aca="false">L6731</f>
        <v>1</v>
      </c>
      <c r="V6731" s="0" t="n">
        <f aca="false">K6731</f>
        <v>12</v>
      </c>
      <c r="W6731" s="0" t="n">
        <f aca="false">J6731</f>
        <v>0</v>
      </c>
    </row>
    <row r="6732" customFormat="false" ht="12.8" hidden="false" customHeight="false" outlineLevel="0" collapsed="false">
      <c r="A6732" s="0" t="s">
        <v>78</v>
      </c>
      <c r="B6732" s="0" t="s">
        <v>1259</v>
      </c>
      <c r="C6732" s="0" t="s">
        <v>1322</v>
      </c>
      <c r="D6732" s="0" t="s">
        <v>38</v>
      </c>
      <c r="E6732" s="0" t="s">
        <v>30</v>
      </c>
      <c r="F6732" s="0" t="s">
        <v>1337</v>
      </c>
      <c r="G6732" s="0" t="s">
        <v>1612</v>
      </c>
      <c r="H6732" s="0" t="n">
        <v>3.41149395348837</v>
      </c>
      <c r="I6732" s="0" t="n">
        <v>41.5360338900898</v>
      </c>
      <c r="J6732" s="0" t="n">
        <v>648</v>
      </c>
      <c r="K6732" s="0" t="n">
        <f aca="false">I6732*SUMIFS(syst_chauffage!$H$3:$H$27,syst_chauffage!$B$3:$B$27,D6732,syst_chauffage!$C$3:$C$27,E6732)</f>
        <v>41.9843656152458</v>
      </c>
      <c r="L6732" s="12" t="n">
        <f aca="false">H6732*SUMIFS(syst_chauffage!$K$3:$K$27,syst_chauffage!$B$3:$B$27,D6732,syst_chauffage!$C$3:$C$27,E6732)</f>
        <v>3.05197598099553</v>
      </c>
      <c r="N6732" s="0" t="str">
        <f aca="false">A6732</f>
        <v>Sport Loisir Culture</v>
      </c>
      <c r="O6732" s="0" t="str">
        <f aca="false">B6732</f>
        <v>Culture</v>
      </c>
      <c r="P6732" s="0" t="str">
        <f aca="false">C6732</f>
        <v>Petit cinéma</v>
      </c>
      <c r="Q6732" s="0" t="str">
        <f aca="false">D6732</f>
        <v>PAC performant</v>
      </c>
      <c r="R6732" s="0" t="str">
        <f aca="false">E6732</f>
        <v>Electricité</v>
      </c>
      <c r="S6732" s="0" t="str">
        <f aca="false">F6732</f>
        <v>0708652902</v>
      </c>
      <c r="T6732" s="0" t="str">
        <f aca="false">G6732</f>
        <v>4</v>
      </c>
      <c r="U6732" s="0" t="n">
        <f aca="false">L6732</f>
        <v>3.05197598099553</v>
      </c>
      <c r="V6732" s="0" t="n">
        <f aca="false">K6732</f>
        <v>41.9843656152458</v>
      </c>
      <c r="W6732" s="0" t="n">
        <f aca="false">J6732</f>
        <v>648</v>
      </c>
    </row>
    <row r="6733" customFormat="false" ht="12.8" hidden="false" customHeight="false" outlineLevel="0" collapsed="false">
      <c r="A6733" s="0" t="s">
        <v>78</v>
      </c>
      <c r="B6733" s="0" t="s">
        <v>1259</v>
      </c>
      <c r="C6733" s="0" t="s">
        <v>1322</v>
      </c>
      <c r="D6733" s="0" t="s">
        <v>46</v>
      </c>
      <c r="E6733" s="0" t="s">
        <v>30</v>
      </c>
      <c r="F6733" s="0" t="s">
        <v>1338</v>
      </c>
      <c r="G6733" s="0" t="s">
        <v>1612</v>
      </c>
      <c r="H6733" s="0" t="n">
        <v>3.23578046511627</v>
      </c>
      <c r="I6733" s="0" t="n">
        <v>11.430424992294</v>
      </c>
      <c r="J6733" s="0" t="n">
        <v>648</v>
      </c>
      <c r="K6733" s="0" t="n">
        <f aca="false">I6733*SUMIFS(syst_chauffage!$H$3:$H$27,syst_chauffage!$B$3:$B$27,D6733,syst_chauffage!$C$3:$C$27,E6733)</f>
        <v>19.8307298484385</v>
      </c>
      <c r="L6733" s="12" t="n">
        <f aca="false">H6733*SUMIFS(syst_chauffage!$K$3:$K$27,syst_chauffage!$B$3:$B$27,D6733,syst_chauffage!$C$3:$C$27,E6733)</f>
        <v>2.91709022049921</v>
      </c>
      <c r="N6733" s="0" t="str">
        <f aca="false">A6733</f>
        <v>Sport Loisir Culture</v>
      </c>
      <c r="O6733" s="0" t="str">
        <f aca="false">B6733</f>
        <v>Culture</v>
      </c>
      <c r="P6733" s="0" t="str">
        <f aca="false">C6733</f>
        <v>Petit cinéma</v>
      </c>
      <c r="Q6733" s="0" t="str">
        <f aca="false">D6733</f>
        <v>Rooftop performant</v>
      </c>
      <c r="R6733" s="0" t="str">
        <f aca="false">E6733</f>
        <v>Electricité</v>
      </c>
      <c r="S6733" s="0" t="str">
        <f aca="false">F6733</f>
        <v>0708653002</v>
      </c>
      <c r="T6733" s="0" t="str">
        <f aca="false">G6733</f>
        <v>4</v>
      </c>
      <c r="U6733" s="0" t="n">
        <f aca="false">L6733</f>
        <v>2.91709022049921</v>
      </c>
      <c r="V6733" s="0" t="n">
        <f aca="false">K6733</f>
        <v>19.8307298484385</v>
      </c>
      <c r="W6733" s="0" t="n">
        <f aca="false">J6733</f>
        <v>648</v>
      </c>
    </row>
    <row r="6734" customFormat="false" ht="12.8" hidden="false" customHeight="false" outlineLevel="0" collapsed="false">
      <c r="A6734" s="0" t="s">
        <v>78</v>
      </c>
      <c r="B6734" s="0" t="s">
        <v>1259</v>
      </c>
      <c r="C6734" s="0" t="s">
        <v>1339</v>
      </c>
      <c r="D6734" s="0" t="s">
        <v>19</v>
      </c>
      <c r="E6734" s="0" t="s">
        <v>57</v>
      </c>
      <c r="F6734" s="0" t="s">
        <v>1340</v>
      </c>
      <c r="G6734" s="0" t="s">
        <v>1612</v>
      </c>
      <c r="H6734" s="0" t="n">
        <v>2.08070524564634</v>
      </c>
      <c r="I6734" s="0" t="n">
        <v>53.4994895917058</v>
      </c>
      <c r="J6734" s="0" t="n">
        <v>0</v>
      </c>
      <c r="K6734" s="0" t="n">
        <f aca="false">I6734*SUMIFS(syst_chauffage!$H$3:$H$27,syst_chauffage!$B$3:$B$27,D6734,syst_chauffage!$C$3:$C$27,E6734)</f>
        <v>74.4967913116063</v>
      </c>
      <c r="L6734" s="12" t="n">
        <f aca="false">H6734*SUMIFS(syst_chauffage!$K$3:$K$27,syst_chauffage!$B$3:$B$27,D6734,syst_chauffage!$C$3:$C$27,E6734)</f>
        <v>2.08070524564634</v>
      </c>
      <c r="N6734" s="0" t="str">
        <f aca="false">A6734</f>
        <v>Sport Loisir Culture</v>
      </c>
      <c r="O6734" s="0" t="str">
        <f aca="false">B6734</f>
        <v>Culture</v>
      </c>
      <c r="P6734" s="0" t="str">
        <f aca="false">C6734</f>
        <v>Petite salle de spectacle</v>
      </c>
      <c r="Q6734" s="0" t="str">
        <f aca="false">D6734</f>
        <v>Autre système centralisé</v>
      </c>
      <c r="R6734" s="0" t="str">
        <f aca="false">E6734</f>
        <v>Autres</v>
      </c>
      <c r="S6734" s="0" t="str">
        <f aca="false">F6734</f>
        <v>0708800101</v>
      </c>
      <c r="T6734" s="0" t="str">
        <f aca="false">G6734</f>
        <v>4</v>
      </c>
      <c r="U6734" s="0" t="n">
        <f aca="false">L6734</f>
        <v>2.08070524564634</v>
      </c>
      <c r="V6734" s="0" t="n">
        <f aca="false">K6734</f>
        <v>74.4967913116063</v>
      </c>
      <c r="W6734" s="0" t="n">
        <f aca="false">J6734</f>
        <v>0</v>
      </c>
    </row>
    <row r="6735" customFormat="false" ht="12.8" hidden="false" customHeight="false" outlineLevel="0" collapsed="false">
      <c r="A6735" s="0" t="s">
        <v>78</v>
      </c>
      <c r="B6735" s="0" t="s">
        <v>1259</v>
      </c>
      <c r="C6735" s="0" t="s">
        <v>1339</v>
      </c>
      <c r="D6735" s="0" t="s">
        <v>19</v>
      </c>
      <c r="E6735" s="0" t="s">
        <v>58</v>
      </c>
      <c r="F6735" s="0" t="s">
        <v>1341</v>
      </c>
      <c r="G6735" s="0" t="s">
        <v>1612</v>
      </c>
      <c r="H6735" s="0" t="n">
        <v>2.11289794313849</v>
      </c>
      <c r="I6735" s="0" t="n">
        <v>60.107403083373</v>
      </c>
      <c r="J6735" s="0" t="n">
        <v>680</v>
      </c>
      <c r="K6735" s="0" t="n">
        <f aca="false">I6735*SUMIFS(syst_chauffage!$H$3:$H$27,syst_chauffage!$B$3:$B$27,D6735,syst_chauffage!$C$3:$C$27,E6735)</f>
        <v>98.8736480662576</v>
      </c>
      <c r="L6735" s="12" t="n">
        <f aca="false">H6735*SUMIFS(syst_chauffage!$K$3:$K$27,syst_chauffage!$B$3:$B$27,D6735,syst_chauffage!$C$3:$C$27,E6735)</f>
        <v>2.11289794313849</v>
      </c>
      <c r="N6735" s="0" t="str">
        <f aca="false">A6735</f>
        <v>Sport Loisir Culture</v>
      </c>
      <c r="O6735" s="0" t="str">
        <f aca="false">B6735</f>
        <v>Culture</v>
      </c>
      <c r="P6735" s="0" t="str">
        <f aca="false">C6735</f>
        <v>Petite salle de spectacle</v>
      </c>
      <c r="Q6735" s="0" t="str">
        <f aca="false">D6735</f>
        <v>Autre système centralisé</v>
      </c>
      <c r="R6735" s="0" t="str">
        <f aca="false">E6735</f>
        <v>Urbain</v>
      </c>
      <c r="S6735" s="0" t="str">
        <f aca="false">F6735</f>
        <v>0708800106</v>
      </c>
      <c r="T6735" s="0" t="str">
        <f aca="false">G6735</f>
        <v>4</v>
      </c>
      <c r="U6735" s="0" t="n">
        <f aca="false">L6735</f>
        <v>2.11289794313849</v>
      </c>
      <c r="V6735" s="0" t="n">
        <f aca="false">K6735</f>
        <v>98.8736480662576</v>
      </c>
      <c r="W6735" s="0" t="n">
        <f aca="false">J6735</f>
        <v>680</v>
      </c>
    </row>
    <row r="6736" customFormat="false" ht="12.8" hidden="false" customHeight="false" outlineLevel="0" collapsed="false">
      <c r="A6736" s="0" t="s">
        <v>78</v>
      </c>
      <c r="B6736" s="0" t="s">
        <v>1259</v>
      </c>
      <c r="C6736" s="0" t="s">
        <v>1339</v>
      </c>
      <c r="D6736" s="0" t="s">
        <v>24</v>
      </c>
      <c r="E6736" s="0" t="s">
        <v>30</v>
      </c>
      <c r="F6736" s="0" t="s">
        <v>1342</v>
      </c>
      <c r="G6736" s="0" t="s">
        <v>1612</v>
      </c>
      <c r="H6736" s="0" t="n">
        <v>0.84</v>
      </c>
      <c r="I6736" s="0" t="n">
        <v>10.4</v>
      </c>
      <c r="J6736" s="0" t="n">
        <v>0</v>
      </c>
      <c r="K6736" s="0" t="n">
        <f aca="false">I6736*SUMIFS(syst_chauffage!$H$3:$H$27,syst_chauffage!$B$3:$B$27,D6736,syst_chauffage!$C$3:$C$27,E6736)</f>
        <v>3</v>
      </c>
      <c r="L6736" s="12" t="n">
        <f aca="false">H6736*SUMIFS(syst_chauffage!$K$3:$K$27,syst_chauffage!$B$3:$B$27,D6736,syst_chauffage!$C$3:$C$27,E6736)</f>
        <v>0.84</v>
      </c>
      <c r="N6736" s="0" t="str">
        <f aca="false">A6736</f>
        <v>Sport Loisir Culture</v>
      </c>
      <c r="O6736" s="0" t="str">
        <f aca="false">B6736</f>
        <v>Culture</v>
      </c>
      <c r="P6736" s="0" t="str">
        <f aca="false">C6736</f>
        <v>Petite salle de spectacle</v>
      </c>
      <c r="Q6736" s="0" t="str">
        <f aca="false">D6736</f>
        <v>Cassette rayonnante</v>
      </c>
      <c r="R6736" s="0" t="str">
        <f aca="false">E6736</f>
        <v>Electricité</v>
      </c>
      <c r="S6736" s="0" t="str">
        <f aca="false">F6736</f>
        <v>0708800202</v>
      </c>
      <c r="T6736" s="0" t="str">
        <f aca="false">G6736</f>
        <v>4</v>
      </c>
      <c r="U6736" s="0" t="n">
        <f aca="false">L6736</f>
        <v>0.84</v>
      </c>
      <c r="V6736" s="0" t="n">
        <f aca="false">K6736</f>
        <v>3</v>
      </c>
      <c r="W6736" s="0" t="n">
        <f aca="false">J6736</f>
        <v>0</v>
      </c>
    </row>
    <row r="6737" customFormat="false" ht="12.8" hidden="false" customHeight="false" outlineLevel="0" collapsed="false">
      <c r="A6737" s="0" t="s">
        <v>78</v>
      </c>
      <c r="B6737" s="0" t="s">
        <v>1259</v>
      </c>
      <c r="C6737" s="0" t="s">
        <v>1339</v>
      </c>
      <c r="D6737" s="0" t="s">
        <v>22</v>
      </c>
      <c r="E6737" s="0" t="s">
        <v>23</v>
      </c>
      <c r="F6737" s="0" t="s">
        <v>1343</v>
      </c>
      <c r="G6737" s="0" t="s">
        <v>1612</v>
      </c>
      <c r="H6737" s="0" t="n">
        <v>0.693864727433634</v>
      </c>
      <c r="I6737" s="0" t="n">
        <v>25.8195931722229</v>
      </c>
      <c r="J6737" s="0" t="n">
        <v>0</v>
      </c>
      <c r="K6737" s="0" t="n">
        <f aca="false">I6737*SUMIFS(syst_chauffage!$H$3:$H$27,syst_chauffage!$B$3:$B$27,D6737,syst_chauffage!$C$3:$C$27,E6737)</f>
        <v>45.4688847295048</v>
      </c>
      <c r="L6737" s="12" t="n">
        <f aca="false">H6737*SUMIFS(syst_chauffage!$K$3:$K$27,syst_chauffage!$B$3:$B$27,D6737,syst_chauffage!$C$3:$C$27,E6737)</f>
        <v>0.693864727433634</v>
      </c>
      <c r="N6737" s="0" t="str">
        <f aca="false">A6737</f>
        <v>Sport Loisir Culture</v>
      </c>
      <c r="O6737" s="0" t="str">
        <f aca="false">B6737</f>
        <v>Culture</v>
      </c>
      <c r="P6737" s="0" t="str">
        <f aca="false">C6737</f>
        <v>Petite salle de spectacle</v>
      </c>
      <c r="Q6737" s="0" t="str">
        <f aca="false">D6737</f>
        <v>Chaudière fioul</v>
      </c>
      <c r="R6737" s="0" t="str">
        <f aca="false">E6737</f>
        <v>Fioul</v>
      </c>
      <c r="S6737" s="0" t="str">
        <f aca="false">F6737</f>
        <v>0708800303</v>
      </c>
      <c r="T6737" s="0" t="str">
        <f aca="false">G6737</f>
        <v>4</v>
      </c>
      <c r="U6737" s="0" t="n">
        <f aca="false">L6737</f>
        <v>0.693864727433634</v>
      </c>
      <c r="V6737" s="0" t="n">
        <f aca="false">K6737</f>
        <v>45.4688847295048</v>
      </c>
      <c r="W6737" s="0" t="n">
        <f aca="false">J6737</f>
        <v>0</v>
      </c>
    </row>
    <row r="6738" customFormat="false" ht="12.8" hidden="false" customHeight="false" outlineLevel="0" collapsed="false">
      <c r="A6738" s="0" t="s">
        <v>78</v>
      </c>
      <c r="B6738" s="0" t="s">
        <v>1259</v>
      </c>
      <c r="C6738" s="0" t="s">
        <v>1339</v>
      </c>
      <c r="D6738" s="0" t="s">
        <v>13</v>
      </c>
      <c r="E6738" s="0" t="s">
        <v>14</v>
      </c>
      <c r="F6738" s="0" t="s">
        <v>1344</v>
      </c>
      <c r="G6738" s="0" t="s">
        <v>1612</v>
      </c>
      <c r="H6738" s="0" t="n">
        <v>0.707679396954448</v>
      </c>
      <c r="I6738" s="0" t="n">
        <v>17.0950026655679</v>
      </c>
      <c r="J6738" s="0" t="n">
        <v>264</v>
      </c>
      <c r="K6738" s="0" t="n">
        <f aca="false">I6738*SUMIFS(syst_chauffage!$H$3:$H$27,syst_chauffage!$B$3:$B$27,D6738,syst_chauffage!$C$3:$C$27,E6738)</f>
        <v>34.5249261257035</v>
      </c>
      <c r="L6738" s="12" t="n">
        <f aca="false">H6738*SUMIFS(syst_chauffage!$K$3:$K$27,syst_chauffage!$B$3:$B$27,D6738,syst_chauffage!$C$3:$C$27,E6738)</f>
        <v>0.707679396954448</v>
      </c>
      <c r="N6738" s="0" t="str">
        <f aca="false">A6738</f>
        <v>Sport Loisir Culture</v>
      </c>
      <c r="O6738" s="0" t="str">
        <f aca="false">B6738</f>
        <v>Culture</v>
      </c>
      <c r="P6738" s="0" t="str">
        <f aca="false">C6738</f>
        <v>Petite salle de spectacle</v>
      </c>
      <c r="Q6738" s="0" t="str">
        <f aca="false">D6738</f>
        <v>Chaudière gaz</v>
      </c>
      <c r="R6738" s="0" t="str">
        <f aca="false">E6738</f>
        <v>Gaz</v>
      </c>
      <c r="S6738" s="0" t="str">
        <f aca="false">F6738</f>
        <v>0708800404</v>
      </c>
      <c r="T6738" s="0" t="str">
        <f aca="false">G6738</f>
        <v>4</v>
      </c>
      <c r="U6738" s="0" t="n">
        <f aca="false">L6738</f>
        <v>0.707679396954448</v>
      </c>
      <c r="V6738" s="0" t="n">
        <f aca="false">K6738</f>
        <v>34.5249261257035</v>
      </c>
      <c r="W6738" s="0" t="n">
        <f aca="false">J6738</f>
        <v>264</v>
      </c>
    </row>
    <row r="6739" customFormat="false" ht="12.8" hidden="false" customHeight="false" outlineLevel="0" collapsed="false">
      <c r="A6739" s="0" t="s">
        <v>78</v>
      </c>
      <c r="B6739" s="0" t="s">
        <v>1259</v>
      </c>
      <c r="C6739" s="0" t="s">
        <v>1339</v>
      </c>
      <c r="D6739" s="0" t="s">
        <v>29</v>
      </c>
      <c r="E6739" s="0" t="s">
        <v>30</v>
      </c>
      <c r="F6739" s="0" t="s">
        <v>1345</v>
      </c>
      <c r="G6739" s="0" t="s">
        <v>1612</v>
      </c>
      <c r="H6739" s="0" t="n">
        <v>0.92</v>
      </c>
      <c r="I6739" s="0" t="n">
        <v>10.4</v>
      </c>
      <c r="J6739" s="0" t="n">
        <v>0</v>
      </c>
      <c r="K6739" s="0" t="n">
        <f aca="false">I6739*SUMIFS(syst_chauffage!$H$3:$H$27,syst_chauffage!$B$3:$B$27,D6739,syst_chauffage!$C$3:$C$27,E6739)</f>
        <v>3</v>
      </c>
      <c r="L6739" s="12" t="n">
        <f aca="false">H6739*SUMIFS(syst_chauffage!$K$3:$K$27,syst_chauffage!$B$3:$B$27,D6739,syst_chauffage!$C$3:$C$27,E6739)</f>
        <v>0.92</v>
      </c>
      <c r="N6739" s="0" t="str">
        <f aca="false">A6739</f>
        <v>Sport Loisir Culture</v>
      </c>
      <c r="O6739" s="0" t="str">
        <f aca="false">B6739</f>
        <v>Culture</v>
      </c>
      <c r="P6739" s="0" t="str">
        <f aca="false">C6739</f>
        <v>Petite salle de spectacle</v>
      </c>
      <c r="Q6739" s="0" t="str">
        <f aca="false">D6739</f>
        <v>Electrique direct</v>
      </c>
      <c r="R6739" s="0" t="str">
        <f aca="false">E6739</f>
        <v>Electricité</v>
      </c>
      <c r="S6739" s="0" t="str">
        <f aca="false">F6739</f>
        <v>0708800602</v>
      </c>
      <c r="T6739" s="0" t="str">
        <f aca="false">G6739</f>
        <v>4</v>
      </c>
      <c r="U6739" s="0" t="n">
        <f aca="false">L6739</f>
        <v>0.92</v>
      </c>
      <c r="V6739" s="0" t="n">
        <f aca="false">K6739</f>
        <v>3</v>
      </c>
      <c r="W6739" s="0" t="n">
        <f aca="false">J6739</f>
        <v>0</v>
      </c>
    </row>
    <row r="6740" customFormat="false" ht="12.8" hidden="false" customHeight="false" outlineLevel="0" collapsed="false">
      <c r="A6740" s="0" t="s">
        <v>78</v>
      </c>
      <c r="B6740" s="0" t="s">
        <v>1259</v>
      </c>
      <c r="C6740" s="0" t="s">
        <v>1339</v>
      </c>
      <c r="D6740" s="0" t="s">
        <v>36</v>
      </c>
      <c r="E6740" s="0" t="s">
        <v>30</v>
      </c>
      <c r="F6740" s="0" t="s">
        <v>1346</v>
      </c>
      <c r="G6740" s="0" t="s">
        <v>1612</v>
      </c>
      <c r="H6740" s="0" t="n">
        <v>2.95662809302325</v>
      </c>
      <c r="I6740" s="0" t="n">
        <v>68.6231971060135</v>
      </c>
      <c r="J6740" s="0" t="n">
        <v>603</v>
      </c>
      <c r="K6740" s="0" t="n">
        <f aca="false">I6740*SUMIFS(syst_chauffage!$H$3:$H$27,syst_chauffage!$B$3:$B$27,D6740,syst_chauffage!$C$3:$C$27,E6740)</f>
        <v>42.4542969070239</v>
      </c>
      <c r="L6740" s="12" t="n">
        <f aca="false">H6740*SUMIFS(syst_chauffage!$K$3:$K$27,syst_chauffage!$B$3:$B$27,D6740,syst_chauffage!$C$3:$C$27,E6740)</f>
        <v>2.48413091717754</v>
      </c>
      <c r="N6740" s="0" t="str">
        <f aca="false">A6740</f>
        <v>Sport Loisir Culture</v>
      </c>
      <c r="O6740" s="0" t="str">
        <f aca="false">B6740</f>
        <v>Culture</v>
      </c>
      <c r="P6740" s="0" t="str">
        <f aca="false">C6740</f>
        <v>Petite salle de spectacle</v>
      </c>
      <c r="Q6740" s="0" t="str">
        <f aca="false">D6740</f>
        <v>PAC</v>
      </c>
      <c r="R6740" s="0" t="str">
        <f aca="false">E6740</f>
        <v>Electricité</v>
      </c>
      <c r="S6740" s="0" t="str">
        <f aca="false">F6740</f>
        <v>0708800902</v>
      </c>
      <c r="T6740" s="0" t="str">
        <f aca="false">G6740</f>
        <v>4</v>
      </c>
      <c r="U6740" s="0" t="n">
        <f aca="false">L6740</f>
        <v>2.48413091717754</v>
      </c>
      <c r="V6740" s="0" t="n">
        <f aca="false">K6740</f>
        <v>42.4542969070239</v>
      </c>
      <c r="W6740" s="0" t="n">
        <f aca="false">J6740</f>
        <v>603</v>
      </c>
    </row>
    <row r="6741" customFormat="false" ht="12.8" hidden="false" customHeight="false" outlineLevel="0" collapsed="false">
      <c r="A6741" s="0" t="s">
        <v>78</v>
      </c>
      <c r="B6741" s="0" t="s">
        <v>1259</v>
      </c>
      <c r="C6741" s="0" t="s">
        <v>1339</v>
      </c>
      <c r="D6741" s="0" t="s">
        <v>42</v>
      </c>
      <c r="E6741" s="0" t="s">
        <v>30</v>
      </c>
      <c r="F6741" s="0" t="s">
        <v>1347</v>
      </c>
      <c r="G6741" s="0" t="s">
        <v>1612</v>
      </c>
      <c r="H6741" s="0" t="n">
        <v>2.72589990697674</v>
      </c>
      <c r="I6741" s="0" t="n">
        <v>10.4007506708781</v>
      </c>
      <c r="J6741" s="0" t="n">
        <v>603</v>
      </c>
      <c r="K6741" s="0" t="n">
        <f aca="false">I6741*SUMIFS(syst_chauffage!$H$3:$H$27,syst_chauffage!$B$3:$B$27,D6741,syst_chauffage!$C$3:$C$27,E6741)</f>
        <v>9.38867687703807</v>
      </c>
      <c r="L6741" s="12" t="n">
        <f aca="false">H6741*SUMIFS(syst_chauffage!$K$3:$K$27,syst_chauffage!$B$3:$B$27,D6741,syst_chauffage!$C$3:$C$27,E6741)</f>
        <v>2.4302459328302</v>
      </c>
      <c r="N6741" s="0" t="str">
        <f aca="false">A6741</f>
        <v>Sport Loisir Culture</v>
      </c>
      <c r="O6741" s="0" t="str">
        <f aca="false">B6741</f>
        <v>Culture</v>
      </c>
      <c r="P6741" s="0" t="str">
        <f aca="false">C6741</f>
        <v>Petite salle de spectacle</v>
      </c>
      <c r="Q6741" s="0" t="str">
        <f aca="false">D6741</f>
        <v>Rooftop</v>
      </c>
      <c r="R6741" s="0" t="str">
        <f aca="false">E6741</f>
        <v>Electricité</v>
      </c>
      <c r="S6741" s="0" t="str">
        <f aca="false">F6741</f>
        <v>0708801002</v>
      </c>
      <c r="T6741" s="0" t="str">
        <f aca="false">G6741</f>
        <v>4</v>
      </c>
      <c r="U6741" s="0" t="n">
        <f aca="false">L6741</f>
        <v>2.4302459328302</v>
      </c>
      <c r="V6741" s="0" t="n">
        <f aca="false">K6741</f>
        <v>9.38867687703807</v>
      </c>
      <c r="W6741" s="0" t="n">
        <f aca="false">J6741</f>
        <v>603</v>
      </c>
    </row>
    <row r="6742" customFormat="false" ht="12.8" hidden="false" customHeight="false" outlineLevel="0" collapsed="false">
      <c r="A6742" s="0" t="s">
        <v>78</v>
      </c>
      <c r="B6742" s="0" t="s">
        <v>1259</v>
      </c>
      <c r="C6742" s="0" t="s">
        <v>1339</v>
      </c>
      <c r="D6742" s="0" t="s">
        <v>29</v>
      </c>
      <c r="E6742" s="0" t="s">
        <v>30</v>
      </c>
      <c r="F6742" s="0" t="s">
        <v>1348</v>
      </c>
      <c r="G6742" s="0" t="s">
        <v>1612</v>
      </c>
      <c r="H6742" s="0" t="n">
        <v>2.52167109770355</v>
      </c>
      <c r="I6742" s="0" t="n">
        <v>63.6898685615545</v>
      </c>
      <c r="J6742" s="0" t="n">
        <v>0</v>
      </c>
      <c r="K6742" s="0" t="n">
        <f aca="false">I6742*SUMIFS(syst_chauffage!$H$3:$H$27,syst_chauffage!$B$3:$B$27,D6742,syst_chauffage!$C$3:$C$27,E6742)</f>
        <v>18.3720774696792</v>
      </c>
      <c r="L6742" s="12" t="n">
        <f aca="false">H6742*SUMIFS(syst_chauffage!$K$3:$K$27,syst_chauffage!$B$3:$B$27,D6742,syst_chauffage!$C$3:$C$27,E6742)</f>
        <v>2.52167109770355</v>
      </c>
      <c r="N6742" s="0" t="str">
        <f aca="false">A6742</f>
        <v>Sport Loisir Culture</v>
      </c>
      <c r="O6742" s="0" t="str">
        <f aca="false">B6742</f>
        <v>Culture</v>
      </c>
      <c r="P6742" s="0" t="str">
        <f aca="false">C6742</f>
        <v>Petite salle de spectacle</v>
      </c>
      <c r="Q6742" s="0" t="str">
        <f aca="false">D6742</f>
        <v>Electrique direct</v>
      </c>
      <c r="R6742" s="0" t="str">
        <f aca="false">E6742</f>
        <v>Electricité</v>
      </c>
      <c r="S6742" s="0" t="str">
        <f aca="false">F6742</f>
        <v>0708802101</v>
      </c>
      <c r="T6742" s="0" t="str">
        <f aca="false">G6742</f>
        <v>4</v>
      </c>
      <c r="U6742" s="0" t="n">
        <f aca="false">L6742</f>
        <v>2.52167109770355</v>
      </c>
      <c r="V6742" s="0" t="n">
        <f aca="false">K6742</f>
        <v>18.3720774696792</v>
      </c>
      <c r="W6742" s="0" t="n">
        <f aca="false">J6742</f>
        <v>0</v>
      </c>
    </row>
    <row r="6743" customFormat="false" ht="12.8" hidden="false" customHeight="false" outlineLevel="0" collapsed="false">
      <c r="A6743" s="0" t="s">
        <v>78</v>
      </c>
      <c r="B6743" s="0" t="s">
        <v>1259</v>
      </c>
      <c r="C6743" s="0" t="s">
        <v>1339</v>
      </c>
      <c r="D6743" s="0" t="s">
        <v>29</v>
      </c>
      <c r="E6743" s="0" t="s">
        <v>30</v>
      </c>
      <c r="F6743" s="0" t="s">
        <v>1349</v>
      </c>
      <c r="G6743" s="0" t="s">
        <v>1612</v>
      </c>
      <c r="H6743" s="0" t="n">
        <v>2.55932923625959</v>
      </c>
      <c r="I6743" s="0" t="n">
        <v>71.5564322421107</v>
      </c>
      <c r="J6743" s="0" t="n">
        <v>0</v>
      </c>
      <c r="K6743" s="0" t="n">
        <f aca="false">I6743*SUMIFS(syst_chauffage!$H$3:$H$27,syst_chauffage!$B$3:$B$27,D6743,syst_chauffage!$C$3:$C$27,E6743)</f>
        <v>20.6412785313781</v>
      </c>
      <c r="L6743" s="12" t="n">
        <f aca="false">H6743*SUMIFS(syst_chauffage!$K$3:$K$27,syst_chauffage!$B$3:$B$27,D6743,syst_chauffage!$C$3:$C$27,E6743)</f>
        <v>2.55932923625959</v>
      </c>
      <c r="N6743" s="0" t="str">
        <f aca="false">A6743</f>
        <v>Sport Loisir Culture</v>
      </c>
      <c r="O6743" s="0" t="str">
        <f aca="false">B6743</f>
        <v>Culture</v>
      </c>
      <c r="P6743" s="0" t="str">
        <f aca="false">C6743</f>
        <v>Petite salle de spectacle</v>
      </c>
      <c r="Q6743" s="0" t="str">
        <f aca="false">D6743</f>
        <v>Electrique direct</v>
      </c>
      <c r="R6743" s="0" t="str">
        <f aca="false">E6743</f>
        <v>Electricité</v>
      </c>
      <c r="S6743" s="0" t="str">
        <f aca="false">F6743</f>
        <v>0708802106</v>
      </c>
      <c r="T6743" s="0" t="str">
        <f aca="false">G6743</f>
        <v>4</v>
      </c>
      <c r="U6743" s="0" t="n">
        <f aca="false">L6743</f>
        <v>2.55932923625959</v>
      </c>
      <c r="V6743" s="0" t="n">
        <f aca="false">K6743</f>
        <v>20.6412785313781</v>
      </c>
      <c r="W6743" s="0" t="n">
        <f aca="false">J6743</f>
        <v>0</v>
      </c>
    </row>
    <row r="6744" customFormat="false" ht="12.8" hidden="false" customHeight="false" outlineLevel="0" collapsed="false">
      <c r="A6744" s="0" t="s">
        <v>78</v>
      </c>
      <c r="B6744" s="0" t="s">
        <v>1259</v>
      </c>
      <c r="C6744" s="0" t="s">
        <v>1339</v>
      </c>
      <c r="D6744" s="0" t="s">
        <v>54</v>
      </c>
      <c r="E6744" s="0" t="s">
        <v>30</v>
      </c>
      <c r="F6744" s="0" t="s">
        <v>1350</v>
      </c>
      <c r="G6744" s="0" t="s">
        <v>1612</v>
      </c>
      <c r="H6744" s="0" t="n">
        <v>1</v>
      </c>
      <c r="I6744" s="0" t="n">
        <v>12</v>
      </c>
      <c r="J6744" s="0" t="n">
        <v>0</v>
      </c>
      <c r="K6744" s="0" t="n">
        <f aca="false">I6744*SUMIFS(syst_chauffage!$H$3:$H$27,syst_chauffage!$B$3:$B$27,D6744,syst_chauffage!$C$3:$C$27,E6744)</f>
        <v>12</v>
      </c>
      <c r="L6744" s="12" t="n">
        <f aca="false">H6744*SUMIFS(syst_chauffage!$K$3:$K$27,syst_chauffage!$B$3:$B$27,D6744,syst_chauffage!$C$3:$C$27,E6744)</f>
        <v>1</v>
      </c>
      <c r="N6744" s="0" t="str">
        <f aca="false">A6744</f>
        <v>Sport Loisir Culture</v>
      </c>
      <c r="O6744" s="0" t="str">
        <f aca="false">B6744</f>
        <v>Culture</v>
      </c>
      <c r="P6744" s="0" t="str">
        <f aca="false">C6744</f>
        <v>Petite salle de spectacle</v>
      </c>
      <c r="Q6744" s="0" t="str">
        <f aca="false">D6744</f>
        <v>Cassette rayonnante performant</v>
      </c>
      <c r="R6744" s="0" t="str">
        <f aca="false">E6744</f>
        <v>Electricité</v>
      </c>
      <c r="S6744" s="0" t="str">
        <f aca="false">F6744</f>
        <v>0708802202</v>
      </c>
      <c r="T6744" s="0" t="str">
        <f aca="false">G6744</f>
        <v>4</v>
      </c>
      <c r="U6744" s="0" t="n">
        <f aca="false">L6744</f>
        <v>1</v>
      </c>
      <c r="V6744" s="0" t="n">
        <f aca="false">K6744</f>
        <v>12</v>
      </c>
      <c r="W6744" s="0" t="n">
        <f aca="false">J6744</f>
        <v>0</v>
      </c>
    </row>
    <row r="6745" customFormat="false" ht="12.8" hidden="false" customHeight="false" outlineLevel="0" collapsed="false">
      <c r="A6745" s="0" t="s">
        <v>78</v>
      </c>
      <c r="B6745" s="0" t="s">
        <v>1259</v>
      </c>
      <c r="C6745" s="0" t="s">
        <v>1339</v>
      </c>
      <c r="D6745" s="0" t="s">
        <v>27</v>
      </c>
      <c r="E6745" s="0" t="s">
        <v>23</v>
      </c>
      <c r="F6745" s="0" t="s">
        <v>1351</v>
      </c>
      <c r="G6745" s="0" t="s">
        <v>1612</v>
      </c>
      <c r="H6745" s="0" t="n">
        <v>0.752453017495824</v>
      </c>
      <c r="I6745" s="0" t="n">
        <v>30.737610919313</v>
      </c>
      <c r="J6745" s="0" t="n">
        <v>608</v>
      </c>
      <c r="K6745" s="0" t="n">
        <f aca="false">I6745*SUMIFS(syst_chauffage!$H$3:$H$27,syst_chauffage!$B$3:$B$27,D6745,syst_chauffage!$C$3:$C$27,E6745)</f>
        <v>78.8236260330165</v>
      </c>
      <c r="L6745" s="12" t="n">
        <f aca="false">H6745*SUMIFS(syst_chauffage!$K$3:$K$27,syst_chauffage!$B$3:$B$27,D6745,syst_chauffage!$C$3:$C$27,E6745)</f>
        <v>0.752453017495824</v>
      </c>
      <c r="N6745" s="0" t="str">
        <f aca="false">A6745</f>
        <v>Sport Loisir Culture</v>
      </c>
      <c r="O6745" s="0" t="str">
        <f aca="false">B6745</f>
        <v>Culture</v>
      </c>
      <c r="P6745" s="0" t="str">
        <f aca="false">C6745</f>
        <v>Petite salle de spectacle</v>
      </c>
      <c r="Q6745" s="0" t="str">
        <f aca="false">D6745</f>
        <v>Chaudière condensation fioul</v>
      </c>
      <c r="R6745" s="0" t="str">
        <f aca="false">E6745</f>
        <v>Fioul</v>
      </c>
      <c r="S6745" s="0" t="str">
        <f aca="false">F6745</f>
        <v>0708802303</v>
      </c>
      <c r="T6745" s="0" t="str">
        <f aca="false">G6745</f>
        <v>4</v>
      </c>
      <c r="U6745" s="0" t="n">
        <f aca="false">L6745</f>
        <v>0.752453017495824</v>
      </c>
      <c r="V6745" s="0" t="n">
        <f aca="false">K6745</f>
        <v>78.8236260330165</v>
      </c>
      <c r="W6745" s="0" t="n">
        <f aca="false">J6745</f>
        <v>608</v>
      </c>
    </row>
    <row r="6746" customFormat="false" ht="12.8" hidden="false" customHeight="false" outlineLevel="0" collapsed="false">
      <c r="A6746" s="0" t="s">
        <v>78</v>
      </c>
      <c r="B6746" s="0" t="s">
        <v>1259</v>
      </c>
      <c r="C6746" s="0" t="s">
        <v>1339</v>
      </c>
      <c r="D6746" s="0" t="s">
        <v>18</v>
      </c>
      <c r="E6746" s="0" t="s">
        <v>14</v>
      </c>
      <c r="F6746" s="0" t="s">
        <v>1352</v>
      </c>
      <c r="G6746" s="0" t="s">
        <v>1612</v>
      </c>
      <c r="H6746" s="0" t="n">
        <v>0.972516551409787</v>
      </c>
      <c r="I6746" s="0" t="n">
        <v>20.3511936494855</v>
      </c>
      <c r="J6746" s="0" t="n">
        <v>608</v>
      </c>
      <c r="K6746" s="0" t="n">
        <f aca="false">I6746*SUMIFS(syst_chauffage!$H$3:$H$27,syst_chauffage!$B$3:$B$27,D6746,syst_chauffage!$C$3:$C$27,E6746)</f>
        <v>55.4555561749829</v>
      </c>
      <c r="L6746" s="12" t="n">
        <f aca="false">H6746*SUMIFS(syst_chauffage!$K$3:$K$27,syst_chauffage!$B$3:$B$27,D6746,syst_chauffage!$C$3:$C$27,E6746)</f>
        <v>0.944748179650625</v>
      </c>
      <c r="N6746" s="0" t="str">
        <f aca="false">A6746</f>
        <v>Sport Loisir Culture</v>
      </c>
      <c r="O6746" s="0" t="str">
        <f aca="false">B6746</f>
        <v>Culture</v>
      </c>
      <c r="P6746" s="0" t="str">
        <f aca="false">C6746</f>
        <v>Petite salle de spectacle</v>
      </c>
      <c r="Q6746" s="0" t="str">
        <f aca="false">D6746</f>
        <v>Chaudière condensation gaz</v>
      </c>
      <c r="R6746" s="0" t="str">
        <f aca="false">E6746</f>
        <v>Gaz</v>
      </c>
      <c r="S6746" s="0" t="str">
        <f aca="false">F6746</f>
        <v>0708802404</v>
      </c>
      <c r="T6746" s="0" t="str">
        <f aca="false">G6746</f>
        <v>4</v>
      </c>
      <c r="U6746" s="0" t="n">
        <f aca="false">L6746</f>
        <v>0.944748179650625</v>
      </c>
      <c r="V6746" s="0" t="n">
        <f aca="false">K6746</f>
        <v>55.4555561749829</v>
      </c>
      <c r="W6746" s="0" t="n">
        <f aca="false">J6746</f>
        <v>608</v>
      </c>
    </row>
    <row r="6747" customFormat="false" ht="12.8" hidden="false" customHeight="false" outlineLevel="0" collapsed="false">
      <c r="A6747" s="0" t="s">
        <v>78</v>
      </c>
      <c r="B6747" s="0" t="s">
        <v>1259</v>
      </c>
      <c r="C6747" s="0" t="s">
        <v>1339</v>
      </c>
      <c r="D6747" s="0" t="s">
        <v>32</v>
      </c>
      <c r="E6747" s="0" t="s">
        <v>30</v>
      </c>
      <c r="F6747" s="0" t="s">
        <v>1353</v>
      </c>
      <c r="G6747" s="0" t="s">
        <v>1612</v>
      </c>
      <c r="H6747" s="0" t="n">
        <v>1</v>
      </c>
      <c r="I6747" s="0" t="n">
        <v>12</v>
      </c>
      <c r="J6747" s="0" t="n">
        <v>0</v>
      </c>
      <c r="K6747" s="0" t="n">
        <f aca="false">I6747*SUMIFS(syst_chauffage!$H$3:$H$27,syst_chauffage!$B$3:$B$27,D6747,syst_chauffage!$C$3:$C$27,E6747)</f>
        <v>12</v>
      </c>
      <c r="L6747" s="12" t="n">
        <f aca="false">H6747*SUMIFS(syst_chauffage!$K$3:$K$27,syst_chauffage!$B$3:$B$27,D6747,syst_chauffage!$C$3:$C$27,E6747)</f>
        <v>1</v>
      </c>
      <c r="N6747" s="0" t="str">
        <f aca="false">A6747</f>
        <v>Sport Loisir Culture</v>
      </c>
      <c r="O6747" s="0" t="str">
        <f aca="false">B6747</f>
        <v>Culture</v>
      </c>
      <c r="P6747" s="0" t="str">
        <f aca="false">C6747</f>
        <v>Petite salle de spectacle</v>
      </c>
      <c r="Q6747" s="0" t="str">
        <f aca="false">D6747</f>
        <v>Electrique direct performant</v>
      </c>
      <c r="R6747" s="0" t="str">
        <f aca="false">E6747</f>
        <v>Electricité</v>
      </c>
      <c r="S6747" s="0" t="str">
        <f aca="false">F6747</f>
        <v>0708802602</v>
      </c>
      <c r="T6747" s="0" t="str">
        <f aca="false">G6747</f>
        <v>4</v>
      </c>
      <c r="U6747" s="0" t="n">
        <f aca="false">L6747</f>
        <v>1</v>
      </c>
      <c r="V6747" s="0" t="n">
        <f aca="false">K6747</f>
        <v>12</v>
      </c>
      <c r="W6747" s="0" t="n">
        <f aca="false">J6747</f>
        <v>0</v>
      </c>
    </row>
    <row r="6748" customFormat="false" ht="12.8" hidden="false" customHeight="false" outlineLevel="0" collapsed="false">
      <c r="A6748" s="0" t="s">
        <v>78</v>
      </c>
      <c r="B6748" s="0" t="s">
        <v>1259</v>
      </c>
      <c r="C6748" s="0" t="s">
        <v>1339</v>
      </c>
      <c r="D6748" s="0" t="s">
        <v>32</v>
      </c>
      <c r="E6748" s="0" t="s">
        <v>30</v>
      </c>
      <c r="F6748" s="0" t="s">
        <v>1354</v>
      </c>
      <c r="G6748" s="0" t="s">
        <v>1612</v>
      </c>
      <c r="H6748" s="0" t="n">
        <v>3.41149395348837</v>
      </c>
      <c r="I6748" s="0" t="n">
        <v>81.6942822690637</v>
      </c>
      <c r="J6748" s="0" t="n">
        <v>0</v>
      </c>
      <c r="K6748" s="0" t="n">
        <f aca="false">I6748*SUMIFS(syst_chauffage!$H$3:$H$27,syst_chauffage!$B$3:$B$27,D6748,syst_chauffage!$C$3:$C$27,E6748)</f>
        <v>81.6942822690637</v>
      </c>
      <c r="L6748" s="12" t="n">
        <f aca="false">H6748*SUMIFS(syst_chauffage!$K$3:$K$27,syst_chauffage!$B$3:$B$27,D6748,syst_chauffage!$C$3:$C$27,E6748)</f>
        <v>3.41149395348837</v>
      </c>
      <c r="N6748" s="0" t="str">
        <f aca="false">A6748</f>
        <v>Sport Loisir Culture</v>
      </c>
      <c r="O6748" s="0" t="str">
        <f aca="false">B6748</f>
        <v>Culture</v>
      </c>
      <c r="P6748" s="0" t="str">
        <f aca="false">C6748</f>
        <v>Petite salle de spectacle</v>
      </c>
      <c r="Q6748" s="0" t="str">
        <f aca="false">D6748</f>
        <v>Electrique direct performant</v>
      </c>
      <c r="R6748" s="0" t="str">
        <f aca="false">E6748</f>
        <v>Electricité</v>
      </c>
      <c r="S6748" s="0" t="str">
        <f aca="false">F6748</f>
        <v>0708802902</v>
      </c>
      <c r="T6748" s="0" t="str">
        <f aca="false">G6748</f>
        <v>4</v>
      </c>
      <c r="U6748" s="0" t="n">
        <f aca="false">L6748</f>
        <v>3.41149395348837</v>
      </c>
      <c r="V6748" s="0" t="n">
        <f aca="false">K6748</f>
        <v>81.6942822690637</v>
      </c>
      <c r="W6748" s="0" t="n">
        <f aca="false">J6748</f>
        <v>0</v>
      </c>
    </row>
    <row r="6749" customFormat="false" ht="12.8" hidden="false" customHeight="false" outlineLevel="0" collapsed="false">
      <c r="A6749" s="0" t="s">
        <v>78</v>
      </c>
      <c r="B6749" s="0" t="s">
        <v>1259</v>
      </c>
      <c r="C6749" s="0" t="s">
        <v>1339</v>
      </c>
      <c r="D6749" s="0" t="s">
        <v>32</v>
      </c>
      <c r="E6749" s="0" t="s">
        <v>30</v>
      </c>
      <c r="F6749" s="0" t="s">
        <v>1355</v>
      </c>
      <c r="G6749" s="0" t="s">
        <v>1612</v>
      </c>
      <c r="H6749" s="0" t="n">
        <v>3.23578046511627</v>
      </c>
      <c r="I6749" s="0" t="n">
        <v>12.3818460367597</v>
      </c>
      <c r="J6749" s="0" t="n">
        <v>0</v>
      </c>
      <c r="K6749" s="0" t="n">
        <f aca="false">I6749*SUMIFS(syst_chauffage!$H$3:$H$27,syst_chauffage!$B$3:$B$27,D6749,syst_chauffage!$C$3:$C$27,E6749)</f>
        <v>12.3818460367597</v>
      </c>
      <c r="L6749" s="12" t="n">
        <f aca="false">H6749*SUMIFS(syst_chauffage!$K$3:$K$27,syst_chauffage!$B$3:$B$27,D6749,syst_chauffage!$C$3:$C$27,E6749)</f>
        <v>3.23578046511627</v>
      </c>
      <c r="N6749" s="0" t="str">
        <f aca="false">A6749</f>
        <v>Sport Loisir Culture</v>
      </c>
      <c r="O6749" s="0" t="str">
        <f aca="false">B6749</f>
        <v>Culture</v>
      </c>
      <c r="P6749" s="0" t="str">
        <f aca="false">C6749</f>
        <v>Petite salle de spectacle</v>
      </c>
      <c r="Q6749" s="0" t="str">
        <f aca="false">D6749</f>
        <v>Electrique direct performant</v>
      </c>
      <c r="R6749" s="0" t="str">
        <f aca="false">E6749</f>
        <v>Electricité</v>
      </c>
      <c r="S6749" s="0" t="str">
        <f aca="false">F6749</f>
        <v>0708803002</v>
      </c>
      <c r="T6749" s="0" t="str">
        <f aca="false">G6749</f>
        <v>4</v>
      </c>
      <c r="U6749" s="0" t="n">
        <f aca="false">L6749</f>
        <v>3.23578046511627</v>
      </c>
      <c r="V6749" s="0" t="n">
        <f aca="false">K6749</f>
        <v>12.3818460367597</v>
      </c>
      <c r="W6749" s="0" t="n">
        <f aca="false">J6749</f>
        <v>0</v>
      </c>
    </row>
    <row r="6750" customFormat="false" ht="12.8" hidden="false" customHeight="false" outlineLevel="0" collapsed="false">
      <c r="A6750" s="0" t="s">
        <v>78</v>
      </c>
      <c r="B6750" s="0" t="s">
        <v>1259</v>
      </c>
      <c r="C6750" s="0" t="s">
        <v>1339</v>
      </c>
      <c r="D6750" s="0" t="s">
        <v>32</v>
      </c>
      <c r="E6750" s="0" t="s">
        <v>30</v>
      </c>
      <c r="F6750" s="0" t="s">
        <v>1356</v>
      </c>
      <c r="G6750" s="0" t="s">
        <v>1612</v>
      </c>
      <c r="H6750" s="0" t="n">
        <v>0.878349576636749</v>
      </c>
      <c r="I6750" s="0" t="n">
        <v>17.3635220166504</v>
      </c>
      <c r="J6750" s="0" t="n">
        <v>0</v>
      </c>
      <c r="K6750" s="0" t="n">
        <f aca="false">I6750*SUMIFS(syst_chauffage!$H$3:$H$27,syst_chauffage!$B$3:$B$27,D6750,syst_chauffage!$C$3:$C$27,E6750)</f>
        <v>17.3635220166504</v>
      </c>
      <c r="L6750" s="12" t="n">
        <f aca="false">H6750*SUMIFS(syst_chauffage!$K$3:$K$27,syst_chauffage!$B$3:$B$27,D6750,syst_chauffage!$C$3:$C$27,E6750)</f>
        <v>0.878349576636749</v>
      </c>
      <c r="N6750" s="0" t="str">
        <f aca="false">A6750</f>
        <v>Sport Loisir Culture</v>
      </c>
      <c r="O6750" s="0" t="str">
        <f aca="false">B6750</f>
        <v>Culture</v>
      </c>
      <c r="P6750" s="0" t="str">
        <f aca="false">C6750</f>
        <v>Petite salle de spectacle</v>
      </c>
      <c r="Q6750" s="0" t="str">
        <f aca="false">D6750</f>
        <v>Electrique direct performant</v>
      </c>
      <c r="R6750" s="0" t="str">
        <f aca="false">E6750</f>
        <v>Electricité</v>
      </c>
      <c r="S6750" s="0" t="str">
        <f aca="false">F6750</f>
        <v>0713430101</v>
      </c>
      <c r="T6750" s="0" t="str">
        <f aca="false">G6750</f>
        <v>4</v>
      </c>
      <c r="U6750" s="0" t="n">
        <f aca="false">L6750</f>
        <v>0.878349576636749</v>
      </c>
      <c r="V6750" s="0" t="n">
        <f aca="false">K6750</f>
        <v>17.3635220166504</v>
      </c>
      <c r="W6750" s="0" t="n">
        <f aca="false">J6750</f>
        <v>0</v>
      </c>
    </row>
    <row r="6751" customFormat="false" ht="12.8" hidden="false" customHeight="false" outlineLevel="0" collapsed="false">
      <c r="A6751" s="0" t="s">
        <v>78</v>
      </c>
      <c r="B6751" s="0" t="s">
        <v>1357</v>
      </c>
      <c r="C6751" s="0" t="s">
        <v>1294</v>
      </c>
      <c r="D6751" s="0" t="s">
        <v>19</v>
      </c>
      <c r="E6751" s="0" t="s">
        <v>58</v>
      </c>
      <c r="F6751" s="0" t="s">
        <v>1358</v>
      </c>
      <c r="G6751" s="0" t="s">
        <v>1612</v>
      </c>
      <c r="H6751" s="0" t="n">
        <v>0.877514855905315</v>
      </c>
      <c r="I6751" s="0" t="n">
        <v>15.0994710828881</v>
      </c>
      <c r="J6751" s="0" t="n">
        <v>680</v>
      </c>
      <c r="K6751" s="0" t="n">
        <f aca="false">I6751*SUMIFS(syst_chauffage!$H$3:$H$27,syst_chauffage!$B$3:$B$27,D6751,syst_chauffage!$C$3:$C$27,E6751)</f>
        <v>24.8378687690983</v>
      </c>
      <c r="L6751" s="12" t="n">
        <f aca="false">H6751*SUMIFS(syst_chauffage!$K$3:$K$27,syst_chauffage!$B$3:$B$27,D6751,syst_chauffage!$C$3:$C$27,E6751)</f>
        <v>0.877514855905315</v>
      </c>
      <c r="N6751" s="0" t="str">
        <f aca="false">A6751</f>
        <v>Sport Loisir Culture</v>
      </c>
      <c r="O6751" s="0" t="str">
        <f aca="false">B6751</f>
        <v>Equipement collectif</v>
      </c>
      <c r="P6751" s="0" t="str">
        <f aca="false">C6751</f>
        <v>Immeuble péri urbain</v>
      </c>
      <c r="Q6751" s="0" t="str">
        <f aca="false">D6751</f>
        <v>Autre système centralisé</v>
      </c>
      <c r="R6751" s="0" t="str">
        <f aca="false">E6751</f>
        <v>Urbain</v>
      </c>
      <c r="S6751" s="0" t="str">
        <f aca="false">F6751</f>
        <v>0713430106</v>
      </c>
      <c r="T6751" s="0" t="str">
        <f aca="false">G6751</f>
        <v>4</v>
      </c>
      <c r="U6751" s="0" t="n">
        <f aca="false">L6751</f>
        <v>0.877514855905315</v>
      </c>
      <c r="V6751" s="0" t="n">
        <f aca="false">K6751</f>
        <v>24.8378687690983</v>
      </c>
      <c r="W6751" s="0" t="n">
        <f aca="false">J6751</f>
        <v>680</v>
      </c>
    </row>
    <row r="6752" customFormat="false" ht="12.8" hidden="false" customHeight="false" outlineLevel="0" collapsed="false">
      <c r="A6752" s="0" t="s">
        <v>78</v>
      </c>
      <c r="B6752" s="0" t="s">
        <v>1357</v>
      </c>
      <c r="C6752" s="0" t="s">
        <v>1294</v>
      </c>
      <c r="D6752" s="0" t="s">
        <v>22</v>
      </c>
      <c r="E6752" s="0" t="s">
        <v>23</v>
      </c>
      <c r="F6752" s="0" t="s">
        <v>1359</v>
      </c>
      <c r="G6752" s="0" t="s">
        <v>1612</v>
      </c>
      <c r="H6752" s="0" t="n">
        <v>0.551231739879985</v>
      </c>
      <c r="I6752" s="0" t="n">
        <v>10.5898966014297</v>
      </c>
      <c r="J6752" s="0" t="n">
        <v>0</v>
      </c>
      <c r="K6752" s="0" t="n">
        <f aca="false">I6752*SUMIFS(syst_chauffage!$H$3:$H$27,syst_chauffage!$B$3:$B$27,D6752,syst_chauffage!$C$3:$C$27,E6752)</f>
        <v>18.6490462748963</v>
      </c>
      <c r="L6752" s="12" t="n">
        <f aca="false">H6752*SUMIFS(syst_chauffage!$K$3:$K$27,syst_chauffage!$B$3:$B$27,D6752,syst_chauffage!$C$3:$C$27,E6752)</f>
        <v>0.551231739879985</v>
      </c>
      <c r="N6752" s="0" t="str">
        <f aca="false">A6752</f>
        <v>Sport Loisir Culture</v>
      </c>
      <c r="O6752" s="0" t="str">
        <f aca="false">B6752</f>
        <v>Equipement collectif</v>
      </c>
      <c r="P6752" s="0" t="str">
        <f aca="false">C6752</f>
        <v>Immeuble péri urbain</v>
      </c>
      <c r="Q6752" s="0" t="str">
        <f aca="false">D6752</f>
        <v>Chaudière fioul</v>
      </c>
      <c r="R6752" s="0" t="str">
        <f aca="false">E6752</f>
        <v>Fioul</v>
      </c>
      <c r="S6752" s="0" t="str">
        <f aca="false">F6752</f>
        <v>0713430303</v>
      </c>
      <c r="T6752" s="0" t="str">
        <f aca="false">G6752</f>
        <v>4</v>
      </c>
      <c r="U6752" s="0" t="n">
        <f aca="false">L6752</f>
        <v>0.551231739879985</v>
      </c>
      <c r="V6752" s="0" t="n">
        <f aca="false">K6752</f>
        <v>18.6490462748963</v>
      </c>
      <c r="W6752" s="0" t="n">
        <f aca="false">J6752</f>
        <v>0</v>
      </c>
    </row>
    <row r="6753" customFormat="false" ht="12.8" hidden="false" customHeight="false" outlineLevel="0" collapsed="false">
      <c r="A6753" s="0" t="s">
        <v>78</v>
      </c>
      <c r="B6753" s="0" t="s">
        <v>1357</v>
      </c>
      <c r="C6753" s="0" t="s">
        <v>1294</v>
      </c>
      <c r="D6753" s="0" t="s">
        <v>13</v>
      </c>
      <c r="E6753" s="0" t="s">
        <v>14</v>
      </c>
      <c r="F6753" s="0" t="s">
        <v>1360</v>
      </c>
      <c r="G6753" s="0" t="s">
        <v>1612</v>
      </c>
      <c r="H6753" s="0" t="n">
        <v>0.728018804985793</v>
      </c>
      <c r="I6753" s="0" t="n">
        <v>7.0674626841827</v>
      </c>
      <c r="J6753" s="0" t="n">
        <v>224</v>
      </c>
      <c r="K6753" s="0" t="n">
        <f aca="false">I6753*SUMIFS(syst_chauffage!$H$3:$H$27,syst_chauffage!$B$3:$B$27,D6753,syst_chauffage!$C$3:$C$27,E6753)</f>
        <v>14.2733892378407</v>
      </c>
      <c r="L6753" s="12" t="n">
        <f aca="false">H6753*SUMIFS(syst_chauffage!$K$3:$K$27,syst_chauffage!$B$3:$B$27,D6753,syst_chauffage!$C$3:$C$27,E6753)</f>
        <v>0.728018804985793</v>
      </c>
      <c r="N6753" s="0" t="str">
        <f aca="false">A6753</f>
        <v>Sport Loisir Culture</v>
      </c>
      <c r="O6753" s="0" t="str">
        <f aca="false">B6753</f>
        <v>Equipement collectif</v>
      </c>
      <c r="P6753" s="0" t="str">
        <f aca="false">C6753</f>
        <v>Immeuble péri urbain</v>
      </c>
      <c r="Q6753" s="0" t="str">
        <f aca="false">D6753</f>
        <v>Chaudière gaz</v>
      </c>
      <c r="R6753" s="0" t="str">
        <f aca="false">E6753</f>
        <v>Gaz</v>
      </c>
      <c r="S6753" s="0" t="str">
        <f aca="false">F6753</f>
        <v>0713430404</v>
      </c>
      <c r="T6753" s="0" t="str">
        <f aca="false">G6753</f>
        <v>4</v>
      </c>
      <c r="U6753" s="0" t="n">
        <f aca="false">L6753</f>
        <v>0.728018804985793</v>
      </c>
      <c r="V6753" s="0" t="n">
        <f aca="false">K6753</f>
        <v>14.2733892378407</v>
      </c>
      <c r="W6753" s="0" t="n">
        <f aca="false">J6753</f>
        <v>224</v>
      </c>
    </row>
    <row r="6754" customFormat="false" ht="12.8" hidden="false" customHeight="false" outlineLevel="0" collapsed="false">
      <c r="A6754" s="0" t="s">
        <v>78</v>
      </c>
      <c r="B6754" s="0" t="s">
        <v>1357</v>
      </c>
      <c r="C6754" s="0" t="s">
        <v>1294</v>
      </c>
      <c r="D6754" s="0" t="s">
        <v>33</v>
      </c>
      <c r="E6754" s="0" t="s">
        <v>30</v>
      </c>
      <c r="F6754" s="0" t="s">
        <v>1361</v>
      </c>
      <c r="G6754" s="0" t="s">
        <v>1612</v>
      </c>
      <c r="H6754" s="0" t="n">
        <v>2.45701711046511</v>
      </c>
      <c r="I6754" s="0" t="n">
        <v>14.6470576119579</v>
      </c>
      <c r="J6754" s="0" t="n">
        <v>603</v>
      </c>
      <c r="K6754" s="0" t="n">
        <f aca="false">I6754*SUMIFS(syst_chauffage!$H$3:$H$27,syst_chauffage!$B$3:$B$27,D6754,syst_chauffage!$C$3:$C$27,E6754)</f>
        <v>21.3806009758032</v>
      </c>
      <c r="L6754" s="12" t="n">
        <f aca="false">H6754*SUMIFS(syst_chauffage!$K$3:$K$27,syst_chauffage!$B$3:$B$27,D6754,syst_chauffage!$C$3:$C$27,E6754)</f>
        <v>2.06436250218387</v>
      </c>
      <c r="N6754" s="0" t="str">
        <f aca="false">A6754</f>
        <v>Sport Loisir Culture</v>
      </c>
      <c r="O6754" s="0" t="str">
        <f aca="false">B6754</f>
        <v>Equipement collectif</v>
      </c>
      <c r="P6754" s="0" t="str">
        <f aca="false">C6754</f>
        <v>Immeuble péri urbain</v>
      </c>
      <c r="Q6754" s="0" t="str">
        <f aca="false">D6754</f>
        <v>DRV</v>
      </c>
      <c r="R6754" s="0" t="str">
        <f aca="false">E6754</f>
        <v>Electricité</v>
      </c>
      <c r="S6754" s="0" t="str">
        <f aca="false">F6754</f>
        <v>0713430502</v>
      </c>
      <c r="T6754" s="0" t="str">
        <f aca="false">G6754</f>
        <v>4</v>
      </c>
      <c r="U6754" s="0" t="n">
        <f aca="false">L6754</f>
        <v>2.06436250218387</v>
      </c>
      <c r="V6754" s="0" t="n">
        <f aca="false">K6754</f>
        <v>21.3806009758032</v>
      </c>
      <c r="W6754" s="0" t="n">
        <f aca="false">J6754</f>
        <v>603</v>
      </c>
    </row>
    <row r="6755" customFormat="false" ht="12.8" hidden="false" customHeight="false" outlineLevel="0" collapsed="false">
      <c r="A6755" s="0" t="s">
        <v>78</v>
      </c>
      <c r="B6755" s="0" t="s">
        <v>1357</v>
      </c>
      <c r="C6755" s="0" t="s">
        <v>1294</v>
      </c>
      <c r="D6755" s="0" t="s">
        <v>29</v>
      </c>
      <c r="E6755" s="0" t="s">
        <v>30</v>
      </c>
      <c r="F6755" s="0" t="s">
        <v>1362</v>
      </c>
      <c r="G6755" s="0" t="s">
        <v>1612</v>
      </c>
      <c r="H6755" s="0" t="n">
        <v>0.92</v>
      </c>
      <c r="I6755" s="0" t="n">
        <v>10.4</v>
      </c>
      <c r="J6755" s="0" t="n">
        <v>0</v>
      </c>
      <c r="K6755" s="0" t="n">
        <f aca="false">I6755*SUMIFS(syst_chauffage!$H$3:$H$27,syst_chauffage!$B$3:$B$27,D6755,syst_chauffage!$C$3:$C$27,E6755)</f>
        <v>3</v>
      </c>
      <c r="L6755" s="12" t="n">
        <f aca="false">H6755*SUMIFS(syst_chauffage!$K$3:$K$27,syst_chauffage!$B$3:$B$27,D6755,syst_chauffage!$C$3:$C$27,E6755)</f>
        <v>0.92</v>
      </c>
      <c r="N6755" s="0" t="str">
        <f aca="false">A6755</f>
        <v>Sport Loisir Culture</v>
      </c>
      <c r="O6755" s="0" t="str">
        <f aca="false">B6755</f>
        <v>Equipement collectif</v>
      </c>
      <c r="P6755" s="0" t="str">
        <f aca="false">C6755</f>
        <v>Immeuble péri urbain</v>
      </c>
      <c r="Q6755" s="0" t="str">
        <f aca="false">D6755</f>
        <v>Electrique direct</v>
      </c>
      <c r="R6755" s="0" t="str">
        <f aca="false">E6755</f>
        <v>Electricité</v>
      </c>
      <c r="S6755" s="0" t="str">
        <f aca="false">F6755</f>
        <v>0713430602</v>
      </c>
      <c r="T6755" s="0" t="str">
        <f aca="false">G6755</f>
        <v>4</v>
      </c>
      <c r="U6755" s="0" t="n">
        <f aca="false">L6755</f>
        <v>0.92</v>
      </c>
      <c r="V6755" s="0" t="n">
        <f aca="false">K6755</f>
        <v>3</v>
      </c>
      <c r="W6755" s="0" t="n">
        <f aca="false">J6755</f>
        <v>0</v>
      </c>
    </row>
    <row r="6756" customFormat="false" ht="12.8" hidden="false" customHeight="false" outlineLevel="0" collapsed="false">
      <c r="A6756" s="0" t="s">
        <v>78</v>
      </c>
      <c r="B6756" s="0" t="s">
        <v>1357</v>
      </c>
      <c r="C6756" s="0" t="s">
        <v>1294</v>
      </c>
      <c r="D6756" s="0" t="s">
        <v>29</v>
      </c>
      <c r="E6756" s="0" t="s">
        <v>30</v>
      </c>
      <c r="F6756" s="0" t="s">
        <v>1363</v>
      </c>
      <c r="G6756" s="0" t="s">
        <v>1612</v>
      </c>
      <c r="H6756" s="0" t="n">
        <v>0.963556788327052</v>
      </c>
      <c r="I6756" s="0" t="n">
        <v>20.6708595436314</v>
      </c>
      <c r="J6756" s="0" t="n">
        <v>0</v>
      </c>
      <c r="K6756" s="0" t="n">
        <f aca="false">I6756*SUMIFS(syst_chauffage!$H$3:$H$27,syst_chauffage!$B$3:$B$27,D6756,syst_chauffage!$C$3:$C$27,E6756)</f>
        <v>5.96274794527829</v>
      </c>
      <c r="L6756" s="12" t="n">
        <f aca="false">H6756*SUMIFS(syst_chauffage!$K$3:$K$27,syst_chauffage!$B$3:$B$27,D6756,syst_chauffage!$C$3:$C$27,E6756)</f>
        <v>0.963556788327052</v>
      </c>
      <c r="N6756" s="0" t="str">
        <f aca="false">A6756</f>
        <v>Sport Loisir Culture</v>
      </c>
      <c r="O6756" s="0" t="str">
        <f aca="false">B6756</f>
        <v>Equipement collectif</v>
      </c>
      <c r="P6756" s="0" t="str">
        <f aca="false">C6756</f>
        <v>Immeuble péri urbain</v>
      </c>
      <c r="Q6756" s="0" t="str">
        <f aca="false">D6756</f>
        <v>Electrique direct</v>
      </c>
      <c r="R6756" s="0" t="str">
        <f aca="false">E6756</f>
        <v>Electricité</v>
      </c>
      <c r="S6756" s="0" t="str">
        <f aca="false">F6756</f>
        <v>0713432101</v>
      </c>
      <c r="T6756" s="0" t="str">
        <f aca="false">G6756</f>
        <v>4</v>
      </c>
      <c r="U6756" s="0" t="n">
        <f aca="false">L6756</f>
        <v>0.963556788327052</v>
      </c>
      <c r="V6756" s="0" t="n">
        <f aca="false">K6756</f>
        <v>5.96274794527829</v>
      </c>
      <c r="W6756" s="0" t="n">
        <f aca="false">J6756</f>
        <v>0</v>
      </c>
    </row>
    <row r="6757" customFormat="false" ht="12.8" hidden="false" customHeight="false" outlineLevel="0" collapsed="false">
      <c r="A6757" s="0" t="s">
        <v>78</v>
      </c>
      <c r="B6757" s="0" t="s">
        <v>1357</v>
      </c>
      <c r="C6757" s="0" t="s">
        <v>1294</v>
      </c>
      <c r="D6757" s="0" t="s">
        <v>51</v>
      </c>
      <c r="E6757" s="0" t="s">
        <v>58</v>
      </c>
      <c r="F6757" s="0" t="s">
        <v>1364</v>
      </c>
      <c r="G6757" s="0" t="s">
        <v>1612</v>
      </c>
      <c r="H6757" s="0" t="n">
        <v>0.967132911704346</v>
      </c>
      <c r="I6757" s="0" t="n">
        <v>17.9755608129621</v>
      </c>
      <c r="J6757" s="0" t="n">
        <v>680</v>
      </c>
      <c r="K6757" s="0" t="n">
        <f aca="false">I6757*SUMIFS(syst_chauffage!$H$3:$H$27,syst_chauffage!$B$3:$B$27,D6757,syst_chauffage!$C$3:$C$27,E6757)</f>
        <v>38.359837912174</v>
      </c>
      <c r="L6757" s="12" t="n">
        <f aca="false">H6757*SUMIFS(syst_chauffage!$K$3:$K$27,syst_chauffage!$B$3:$B$27,D6757,syst_chauffage!$C$3:$C$27,E6757)</f>
        <v>0.967132911704346</v>
      </c>
      <c r="N6757" s="0" t="str">
        <f aca="false">A6757</f>
        <v>Sport Loisir Culture</v>
      </c>
      <c r="O6757" s="0" t="str">
        <f aca="false">B6757</f>
        <v>Equipement collectif</v>
      </c>
      <c r="P6757" s="0" t="str">
        <f aca="false">C6757</f>
        <v>Immeuble péri urbain</v>
      </c>
      <c r="Q6757" s="0" t="str">
        <f aca="false">D6757</f>
        <v>Autre système centralisé performant</v>
      </c>
      <c r="R6757" s="0" t="str">
        <f aca="false">E6757</f>
        <v>Urbain</v>
      </c>
      <c r="S6757" s="0" t="str">
        <f aca="false">F6757</f>
        <v>0713432106</v>
      </c>
      <c r="T6757" s="0" t="str">
        <f aca="false">G6757</f>
        <v>4</v>
      </c>
      <c r="U6757" s="0" t="n">
        <f aca="false">L6757</f>
        <v>0.967132911704346</v>
      </c>
      <c r="V6757" s="0" t="n">
        <f aca="false">K6757</f>
        <v>38.359837912174</v>
      </c>
      <c r="W6757" s="0" t="n">
        <f aca="false">J6757</f>
        <v>680</v>
      </c>
    </row>
    <row r="6758" customFormat="false" ht="12.8" hidden="false" customHeight="false" outlineLevel="0" collapsed="false">
      <c r="A6758" s="0" t="s">
        <v>78</v>
      </c>
      <c r="B6758" s="0" t="s">
        <v>1357</v>
      </c>
      <c r="C6758" s="0" t="s">
        <v>1294</v>
      </c>
      <c r="D6758" s="0" t="s">
        <v>27</v>
      </c>
      <c r="E6758" s="0" t="s">
        <v>23</v>
      </c>
      <c r="F6758" s="0" t="s">
        <v>1365</v>
      </c>
      <c r="G6758" s="0" t="s">
        <v>1612</v>
      </c>
      <c r="H6758" s="0" t="n">
        <v>0.72027490724507</v>
      </c>
      <c r="I6758" s="0" t="n">
        <v>12.6070197636068</v>
      </c>
      <c r="J6758" s="0" t="n">
        <v>504</v>
      </c>
      <c r="K6758" s="0" t="n">
        <f aca="false">I6758*SUMIFS(syst_chauffage!$H$3:$H$27,syst_chauffage!$B$3:$B$27,D6758,syst_chauffage!$C$3:$C$27,E6758)</f>
        <v>32.3294810987737</v>
      </c>
      <c r="L6758" s="12" t="n">
        <f aca="false">H6758*SUMIFS(syst_chauffage!$K$3:$K$27,syst_chauffage!$B$3:$B$27,D6758,syst_chauffage!$C$3:$C$27,E6758)</f>
        <v>0.72027490724507</v>
      </c>
      <c r="N6758" s="0" t="str">
        <f aca="false">A6758</f>
        <v>Sport Loisir Culture</v>
      </c>
      <c r="O6758" s="0" t="str">
        <f aca="false">B6758</f>
        <v>Equipement collectif</v>
      </c>
      <c r="P6758" s="0" t="str">
        <f aca="false">C6758</f>
        <v>Immeuble péri urbain</v>
      </c>
      <c r="Q6758" s="0" t="str">
        <f aca="false">D6758</f>
        <v>Chaudière condensation fioul</v>
      </c>
      <c r="R6758" s="0" t="str">
        <f aca="false">E6758</f>
        <v>Fioul</v>
      </c>
      <c r="S6758" s="0" t="str">
        <f aca="false">F6758</f>
        <v>0713432303</v>
      </c>
      <c r="T6758" s="0" t="str">
        <f aca="false">G6758</f>
        <v>4</v>
      </c>
      <c r="U6758" s="0" t="n">
        <f aca="false">L6758</f>
        <v>0.72027490724507</v>
      </c>
      <c r="V6758" s="0" t="n">
        <f aca="false">K6758</f>
        <v>32.3294810987737</v>
      </c>
      <c r="W6758" s="0" t="n">
        <f aca="false">J6758</f>
        <v>504</v>
      </c>
    </row>
    <row r="6759" customFormat="false" ht="12.8" hidden="false" customHeight="false" outlineLevel="0" collapsed="false">
      <c r="A6759" s="0" t="s">
        <v>78</v>
      </c>
      <c r="B6759" s="0" t="s">
        <v>1357</v>
      </c>
      <c r="C6759" s="0" t="s">
        <v>1294</v>
      </c>
      <c r="D6759" s="0" t="s">
        <v>18</v>
      </c>
      <c r="E6759" s="0" t="s">
        <v>14</v>
      </c>
      <c r="F6759" s="0" t="s">
        <v>1366</v>
      </c>
      <c r="G6759" s="0" t="s">
        <v>1612</v>
      </c>
      <c r="H6759" s="0" t="n">
        <v>0.951104573478664</v>
      </c>
      <c r="I6759" s="0" t="n">
        <v>8.41364605259845</v>
      </c>
      <c r="J6759" s="0" t="n">
        <v>504</v>
      </c>
      <c r="K6759" s="0" t="n">
        <f aca="false">I6759*SUMIFS(syst_chauffage!$H$3:$H$27,syst_chauffage!$B$3:$B$27,D6759,syst_chauffage!$C$3:$C$27,E6759)</f>
        <v>22.9265874691381</v>
      </c>
      <c r="L6759" s="12" t="n">
        <f aca="false">H6759*SUMIFS(syst_chauffage!$K$3:$K$27,syst_chauffage!$B$3:$B$27,D6759,syst_chauffage!$C$3:$C$27,E6759)</f>
        <v>0.92394758027386</v>
      </c>
      <c r="N6759" s="0" t="str">
        <f aca="false">A6759</f>
        <v>Sport Loisir Culture</v>
      </c>
      <c r="O6759" s="0" t="str">
        <f aca="false">B6759</f>
        <v>Equipement collectif</v>
      </c>
      <c r="P6759" s="0" t="str">
        <f aca="false">C6759</f>
        <v>Immeuble péri urbain</v>
      </c>
      <c r="Q6759" s="0" t="str">
        <f aca="false">D6759</f>
        <v>Chaudière condensation gaz</v>
      </c>
      <c r="R6759" s="0" t="str">
        <f aca="false">E6759</f>
        <v>Gaz</v>
      </c>
      <c r="S6759" s="0" t="str">
        <f aca="false">F6759</f>
        <v>0713432404</v>
      </c>
      <c r="T6759" s="0" t="str">
        <f aca="false">G6759</f>
        <v>4</v>
      </c>
      <c r="U6759" s="0" t="n">
        <f aca="false">L6759</f>
        <v>0.92394758027386</v>
      </c>
      <c r="V6759" s="0" t="n">
        <f aca="false">K6759</f>
        <v>22.9265874691381</v>
      </c>
      <c r="W6759" s="0" t="n">
        <f aca="false">J6759</f>
        <v>504</v>
      </c>
    </row>
    <row r="6760" customFormat="false" ht="12.8" hidden="false" customHeight="false" outlineLevel="0" collapsed="false">
      <c r="A6760" s="0" t="s">
        <v>78</v>
      </c>
      <c r="B6760" s="0" t="s">
        <v>1357</v>
      </c>
      <c r="C6760" s="0" t="s">
        <v>1294</v>
      </c>
      <c r="D6760" s="0" t="s">
        <v>56</v>
      </c>
      <c r="E6760" s="0" t="s">
        <v>30</v>
      </c>
      <c r="F6760" s="0" t="s">
        <v>1367</v>
      </c>
      <c r="G6760" s="0" t="s">
        <v>1612</v>
      </c>
      <c r="H6760" s="0" t="n">
        <v>3.17730976744185</v>
      </c>
      <c r="I6760" s="0" t="n">
        <v>17.4369733475689</v>
      </c>
      <c r="J6760" s="0" t="n">
        <v>648</v>
      </c>
      <c r="K6760" s="0" t="n">
        <f aca="false">I6760*SUMIFS(syst_chauffage!$H$3:$H$27,syst_chauffage!$B$3:$B$27,D6760,syst_chauffage!$C$3:$C$27,E6760)</f>
        <v>57.2246837963777</v>
      </c>
      <c r="L6760" s="12" t="n">
        <f aca="false">H6760*SUMIFS(syst_chauffage!$K$3:$K$27,syst_chauffage!$B$3:$B$27,D6760,syst_chauffage!$C$3:$C$27,E6760)</f>
        <v>2.84247113628896</v>
      </c>
      <c r="N6760" s="0" t="str">
        <f aca="false">A6760</f>
        <v>Sport Loisir Culture</v>
      </c>
      <c r="O6760" s="0" t="str">
        <f aca="false">B6760</f>
        <v>Equipement collectif</v>
      </c>
      <c r="P6760" s="0" t="str">
        <f aca="false">C6760</f>
        <v>Immeuble péri urbain</v>
      </c>
      <c r="Q6760" s="0" t="str">
        <f aca="false">D6760</f>
        <v>DRV performant</v>
      </c>
      <c r="R6760" s="0" t="str">
        <f aca="false">E6760</f>
        <v>Electricité</v>
      </c>
      <c r="S6760" s="0" t="str">
        <f aca="false">F6760</f>
        <v>0713432502</v>
      </c>
      <c r="T6760" s="0" t="str">
        <f aca="false">G6760</f>
        <v>4</v>
      </c>
      <c r="U6760" s="0" t="n">
        <f aca="false">L6760</f>
        <v>2.84247113628896</v>
      </c>
      <c r="V6760" s="0" t="n">
        <f aca="false">K6760</f>
        <v>57.2246837963777</v>
      </c>
      <c r="W6760" s="0" t="n">
        <f aca="false">J6760</f>
        <v>648</v>
      </c>
    </row>
    <row r="6761" customFormat="false" ht="12.8" hidden="false" customHeight="false" outlineLevel="0" collapsed="false">
      <c r="A6761" s="0" t="s">
        <v>78</v>
      </c>
      <c r="B6761" s="0" t="s">
        <v>1357</v>
      </c>
      <c r="C6761" s="0" t="s">
        <v>1294</v>
      </c>
      <c r="D6761" s="0" t="s">
        <v>32</v>
      </c>
      <c r="E6761" s="0" t="s">
        <v>30</v>
      </c>
      <c r="F6761" s="0" t="s">
        <v>1368</v>
      </c>
      <c r="G6761" s="0" t="s">
        <v>1612</v>
      </c>
      <c r="H6761" s="0" t="n">
        <v>1</v>
      </c>
      <c r="I6761" s="0" t="n">
        <v>12</v>
      </c>
      <c r="J6761" s="0" t="n">
        <v>0</v>
      </c>
      <c r="K6761" s="0" t="n">
        <f aca="false">I6761*SUMIFS(syst_chauffage!$H$3:$H$27,syst_chauffage!$B$3:$B$27,D6761,syst_chauffage!$C$3:$C$27,E6761)</f>
        <v>12</v>
      </c>
      <c r="L6761" s="12" t="n">
        <f aca="false">H6761*SUMIFS(syst_chauffage!$K$3:$K$27,syst_chauffage!$B$3:$B$27,D6761,syst_chauffage!$C$3:$C$27,E6761)</f>
        <v>1</v>
      </c>
      <c r="N6761" s="0" t="str">
        <f aca="false">A6761</f>
        <v>Sport Loisir Culture</v>
      </c>
      <c r="O6761" s="0" t="str">
        <f aca="false">B6761</f>
        <v>Equipement collectif</v>
      </c>
      <c r="P6761" s="0" t="str">
        <f aca="false">C6761</f>
        <v>Immeuble péri urbain</v>
      </c>
      <c r="Q6761" s="0" t="str">
        <f aca="false">D6761</f>
        <v>Electrique direct performant</v>
      </c>
      <c r="R6761" s="0" t="str">
        <f aca="false">E6761</f>
        <v>Electricité</v>
      </c>
      <c r="S6761" s="0" t="str">
        <f aca="false">F6761</f>
        <v>0713432602</v>
      </c>
      <c r="T6761" s="0" t="str">
        <f aca="false">G6761</f>
        <v>4</v>
      </c>
      <c r="U6761" s="0" t="n">
        <f aca="false">L6761</f>
        <v>1</v>
      </c>
      <c r="V6761" s="0" t="n">
        <f aca="false">K6761</f>
        <v>12</v>
      </c>
      <c r="W6761" s="0" t="n">
        <f aca="false">J6761</f>
        <v>0</v>
      </c>
    </row>
    <row r="6762" customFormat="false" ht="12.8" hidden="false" customHeight="false" outlineLevel="0" collapsed="false">
      <c r="A6762" s="0" t="s">
        <v>78</v>
      </c>
      <c r="B6762" s="0" t="s">
        <v>1369</v>
      </c>
      <c r="C6762" s="0" t="s">
        <v>204</v>
      </c>
      <c r="D6762" s="0" t="s">
        <v>19</v>
      </c>
      <c r="E6762" s="0" t="s">
        <v>57</v>
      </c>
      <c r="F6762" s="0" t="s">
        <v>1370</v>
      </c>
      <c r="G6762" s="0" t="s">
        <v>1612</v>
      </c>
      <c r="H6762" s="0" t="n">
        <v>1.00891079020047</v>
      </c>
      <c r="I6762" s="0" t="n">
        <v>20.7250683233236</v>
      </c>
      <c r="J6762" s="0" t="n">
        <v>0</v>
      </c>
      <c r="K6762" s="0" t="n">
        <f aca="false">I6762*SUMIFS(syst_chauffage!$H$3:$H$27,syst_chauffage!$B$3:$B$27,D6762,syst_chauffage!$C$3:$C$27,E6762)</f>
        <v>28.8591742011831</v>
      </c>
      <c r="L6762" s="12" t="n">
        <f aca="false">H6762*SUMIFS(syst_chauffage!$K$3:$K$27,syst_chauffage!$B$3:$B$27,D6762,syst_chauffage!$C$3:$C$27,E6762)</f>
        <v>1.00891079020047</v>
      </c>
      <c r="N6762" s="0" t="str">
        <f aca="false">A6762</f>
        <v>Sport Loisir Culture</v>
      </c>
      <c r="O6762" s="0" t="str">
        <f aca="false">B6762</f>
        <v>Loisir</v>
      </c>
      <c r="P6762" s="0" t="str">
        <f aca="false">C6762</f>
        <v>Grand bar café tabac</v>
      </c>
      <c r="Q6762" s="0" t="str">
        <f aca="false">D6762</f>
        <v>Autre système centralisé</v>
      </c>
      <c r="R6762" s="0" t="str">
        <f aca="false">E6762</f>
        <v>Autres</v>
      </c>
      <c r="S6762" s="0" t="str">
        <f aca="false">F6762</f>
        <v>0720160101</v>
      </c>
      <c r="T6762" s="0" t="str">
        <f aca="false">G6762</f>
        <v>4</v>
      </c>
      <c r="U6762" s="0" t="n">
        <f aca="false">L6762</f>
        <v>1.00891079020047</v>
      </c>
      <c r="V6762" s="0" t="n">
        <f aca="false">K6762</f>
        <v>28.8591742011831</v>
      </c>
      <c r="W6762" s="0" t="n">
        <f aca="false">J6762</f>
        <v>0</v>
      </c>
    </row>
    <row r="6763" customFormat="false" ht="12.8" hidden="false" customHeight="false" outlineLevel="0" collapsed="false">
      <c r="A6763" s="0" t="s">
        <v>78</v>
      </c>
      <c r="B6763" s="0" t="s">
        <v>1369</v>
      </c>
      <c r="C6763" s="0" t="s">
        <v>204</v>
      </c>
      <c r="D6763" s="0" t="s">
        <v>19</v>
      </c>
      <c r="E6763" s="0" t="s">
        <v>57</v>
      </c>
      <c r="F6763" s="0" t="s">
        <v>1371</v>
      </c>
      <c r="G6763" s="0" t="s">
        <v>1612</v>
      </c>
      <c r="H6763" s="0" t="n">
        <v>1.00110273086107</v>
      </c>
      <c r="I6763" s="0" t="n">
        <v>21.9497466363502</v>
      </c>
      <c r="J6763" s="0" t="n">
        <v>0</v>
      </c>
      <c r="K6763" s="0" t="n">
        <f aca="false">I6763*SUMIFS(syst_chauffage!$H$3:$H$27,syst_chauffage!$B$3:$B$27,D6763,syst_chauffage!$C$3:$C$27,E6763)</f>
        <v>30.5645101848658</v>
      </c>
      <c r="L6763" s="12" t="n">
        <f aca="false">H6763*SUMIFS(syst_chauffage!$K$3:$K$27,syst_chauffage!$B$3:$B$27,D6763,syst_chauffage!$C$3:$C$27,E6763)</f>
        <v>1.00110273086107</v>
      </c>
      <c r="N6763" s="0" t="str">
        <f aca="false">A6763</f>
        <v>Sport Loisir Culture</v>
      </c>
      <c r="O6763" s="0" t="str">
        <f aca="false">B6763</f>
        <v>Loisir</v>
      </c>
      <c r="P6763" s="0" t="str">
        <f aca="false">C6763</f>
        <v>Grand bar café tabac</v>
      </c>
      <c r="Q6763" s="0" t="str">
        <f aca="false">D6763</f>
        <v>Autre système centralisé</v>
      </c>
      <c r="R6763" s="0" t="str">
        <f aca="false">E6763</f>
        <v>Autres</v>
      </c>
      <c r="S6763" s="0" t="str">
        <f aca="false">F6763</f>
        <v>0720160106</v>
      </c>
      <c r="T6763" s="0" t="str">
        <f aca="false">G6763</f>
        <v>4</v>
      </c>
      <c r="U6763" s="0" t="n">
        <f aca="false">L6763</f>
        <v>1.00110273086107</v>
      </c>
      <c r="V6763" s="0" t="n">
        <f aca="false">K6763</f>
        <v>30.5645101848658</v>
      </c>
      <c r="W6763" s="0" t="n">
        <f aca="false">J6763</f>
        <v>0</v>
      </c>
    </row>
    <row r="6764" customFormat="false" ht="12.8" hidden="false" customHeight="false" outlineLevel="0" collapsed="false">
      <c r="A6764" s="0" t="s">
        <v>78</v>
      </c>
      <c r="B6764" s="0" t="s">
        <v>1369</v>
      </c>
      <c r="C6764" s="0" t="s">
        <v>204</v>
      </c>
      <c r="D6764" s="0" t="s">
        <v>22</v>
      </c>
      <c r="E6764" s="0" t="s">
        <v>23</v>
      </c>
      <c r="F6764" s="0" t="s">
        <v>1372</v>
      </c>
      <c r="G6764" s="0" t="s">
        <v>1612</v>
      </c>
      <c r="H6764" s="0" t="n">
        <v>0.570451197875086</v>
      </c>
      <c r="I6764" s="0" t="n">
        <v>15.8737778921821</v>
      </c>
      <c r="J6764" s="0" t="n">
        <v>0</v>
      </c>
      <c r="K6764" s="0" t="n">
        <f aca="false">I6764*SUMIFS(syst_chauffage!$H$3:$H$27,syst_chauffage!$B$3:$B$27,D6764,syst_chauffage!$C$3:$C$27,E6764)</f>
        <v>27.9540801587018</v>
      </c>
      <c r="L6764" s="12" t="n">
        <f aca="false">H6764*SUMIFS(syst_chauffage!$K$3:$K$27,syst_chauffage!$B$3:$B$27,D6764,syst_chauffage!$C$3:$C$27,E6764)</f>
        <v>0.570451197875086</v>
      </c>
      <c r="N6764" s="0" t="str">
        <f aca="false">A6764</f>
        <v>Sport Loisir Culture</v>
      </c>
      <c r="O6764" s="0" t="str">
        <f aca="false">B6764</f>
        <v>Loisir</v>
      </c>
      <c r="P6764" s="0" t="str">
        <f aca="false">C6764</f>
        <v>Grand bar café tabac</v>
      </c>
      <c r="Q6764" s="0" t="str">
        <f aca="false">D6764</f>
        <v>Chaudière fioul</v>
      </c>
      <c r="R6764" s="0" t="str">
        <f aca="false">E6764</f>
        <v>Fioul</v>
      </c>
      <c r="S6764" s="0" t="str">
        <f aca="false">F6764</f>
        <v>0720160303</v>
      </c>
      <c r="T6764" s="0" t="str">
        <f aca="false">G6764</f>
        <v>4</v>
      </c>
      <c r="U6764" s="0" t="n">
        <f aca="false">L6764</f>
        <v>0.570451197875086</v>
      </c>
      <c r="V6764" s="0" t="n">
        <f aca="false">K6764</f>
        <v>27.9540801587018</v>
      </c>
      <c r="W6764" s="0" t="n">
        <f aca="false">J6764</f>
        <v>0</v>
      </c>
    </row>
    <row r="6765" customFormat="false" ht="12.8" hidden="false" customHeight="false" outlineLevel="0" collapsed="false">
      <c r="A6765" s="0" t="s">
        <v>78</v>
      </c>
      <c r="B6765" s="0" t="s">
        <v>1369</v>
      </c>
      <c r="C6765" s="0" t="s">
        <v>204</v>
      </c>
      <c r="D6765" s="0" t="s">
        <v>13</v>
      </c>
      <c r="E6765" s="0" t="s">
        <v>14</v>
      </c>
      <c r="F6765" s="0" t="s">
        <v>1373</v>
      </c>
      <c r="G6765" s="0" t="s">
        <v>1612</v>
      </c>
      <c r="H6765" s="0" t="n">
        <v>0.686257261640995</v>
      </c>
      <c r="I6765" s="0" t="n">
        <v>11.198698487678</v>
      </c>
      <c r="J6765" s="0" t="n">
        <v>462</v>
      </c>
      <c r="K6765" s="0" t="n">
        <f aca="false">I6765*SUMIFS(syst_chauffage!$H$3:$H$27,syst_chauffage!$B$3:$B$27,D6765,syst_chauffage!$C$3:$C$27,E6765)</f>
        <v>22.6167989297746</v>
      </c>
      <c r="L6765" s="12" t="n">
        <f aca="false">H6765*SUMIFS(syst_chauffage!$K$3:$K$27,syst_chauffage!$B$3:$B$27,D6765,syst_chauffage!$C$3:$C$27,E6765)</f>
        <v>0.686257261640995</v>
      </c>
      <c r="N6765" s="0" t="str">
        <f aca="false">A6765</f>
        <v>Sport Loisir Culture</v>
      </c>
      <c r="O6765" s="0" t="str">
        <f aca="false">B6765</f>
        <v>Loisir</v>
      </c>
      <c r="P6765" s="0" t="str">
        <f aca="false">C6765</f>
        <v>Grand bar café tabac</v>
      </c>
      <c r="Q6765" s="0" t="str">
        <f aca="false">D6765</f>
        <v>Chaudière gaz</v>
      </c>
      <c r="R6765" s="0" t="str">
        <f aca="false">E6765</f>
        <v>Gaz</v>
      </c>
      <c r="S6765" s="0" t="str">
        <f aca="false">F6765</f>
        <v>0720160404</v>
      </c>
      <c r="T6765" s="0" t="str">
        <f aca="false">G6765</f>
        <v>4</v>
      </c>
      <c r="U6765" s="0" t="n">
        <f aca="false">L6765</f>
        <v>0.686257261640995</v>
      </c>
      <c r="V6765" s="0" t="n">
        <f aca="false">K6765</f>
        <v>22.6167989297746</v>
      </c>
      <c r="W6765" s="0" t="n">
        <f aca="false">J6765</f>
        <v>462</v>
      </c>
    </row>
    <row r="6766" customFormat="false" ht="12.8" hidden="false" customHeight="false" outlineLevel="0" collapsed="false">
      <c r="A6766" s="0" t="s">
        <v>78</v>
      </c>
      <c r="B6766" s="0" t="s">
        <v>1369</v>
      </c>
      <c r="C6766" s="0" t="s">
        <v>204</v>
      </c>
      <c r="D6766" s="0" t="s">
        <v>29</v>
      </c>
      <c r="E6766" s="0" t="s">
        <v>30</v>
      </c>
      <c r="F6766" s="0" t="s">
        <v>1374</v>
      </c>
      <c r="G6766" s="0" t="s">
        <v>1612</v>
      </c>
      <c r="H6766" s="0" t="n">
        <v>0.92</v>
      </c>
      <c r="I6766" s="0" t="n">
        <v>10.4</v>
      </c>
      <c r="J6766" s="0" t="n">
        <v>0</v>
      </c>
      <c r="K6766" s="0" t="n">
        <f aca="false">I6766*SUMIFS(syst_chauffage!$H$3:$H$27,syst_chauffage!$B$3:$B$27,D6766,syst_chauffage!$C$3:$C$27,E6766)</f>
        <v>3</v>
      </c>
      <c r="L6766" s="12" t="n">
        <f aca="false">H6766*SUMIFS(syst_chauffage!$K$3:$K$27,syst_chauffage!$B$3:$B$27,D6766,syst_chauffage!$C$3:$C$27,E6766)</f>
        <v>0.92</v>
      </c>
      <c r="N6766" s="0" t="str">
        <f aca="false">A6766</f>
        <v>Sport Loisir Culture</v>
      </c>
      <c r="O6766" s="0" t="str">
        <f aca="false">B6766</f>
        <v>Loisir</v>
      </c>
      <c r="P6766" s="0" t="str">
        <f aca="false">C6766</f>
        <v>Grand bar café tabac</v>
      </c>
      <c r="Q6766" s="0" t="str">
        <f aca="false">D6766</f>
        <v>Electrique direct</v>
      </c>
      <c r="R6766" s="0" t="str">
        <f aca="false">E6766</f>
        <v>Electricité</v>
      </c>
      <c r="S6766" s="0" t="str">
        <f aca="false">F6766</f>
        <v>0720160602</v>
      </c>
      <c r="T6766" s="0" t="str">
        <f aca="false">G6766</f>
        <v>4</v>
      </c>
      <c r="U6766" s="0" t="n">
        <f aca="false">L6766</f>
        <v>0.92</v>
      </c>
      <c r="V6766" s="0" t="n">
        <f aca="false">K6766</f>
        <v>3</v>
      </c>
      <c r="W6766" s="0" t="n">
        <f aca="false">J6766</f>
        <v>0</v>
      </c>
    </row>
    <row r="6767" customFormat="false" ht="12.8" hidden="false" customHeight="false" outlineLevel="0" collapsed="false">
      <c r="A6767" s="0" t="s">
        <v>78</v>
      </c>
      <c r="B6767" s="0" t="s">
        <v>1369</v>
      </c>
      <c r="C6767" s="0" t="s">
        <v>204</v>
      </c>
      <c r="D6767" s="0" t="s">
        <v>29</v>
      </c>
      <c r="E6767" s="0" t="s">
        <v>30</v>
      </c>
      <c r="F6767" s="0" t="s">
        <v>1375</v>
      </c>
      <c r="G6767" s="0" t="s">
        <v>1612</v>
      </c>
      <c r="H6767" s="0" t="n">
        <v>2.9521585116279</v>
      </c>
      <c r="I6767" s="0" t="n">
        <v>12.3135941990836</v>
      </c>
      <c r="J6767" s="0" t="n">
        <v>0</v>
      </c>
      <c r="K6767" s="0" t="n">
        <f aca="false">I6767*SUMIFS(syst_chauffage!$H$3:$H$27,syst_chauffage!$B$3:$B$27,D6767,syst_chauffage!$C$3:$C$27,E6767)</f>
        <v>3.55199832665873</v>
      </c>
      <c r="L6767" s="12" t="n">
        <f aca="false">H6767*SUMIFS(syst_chauffage!$K$3:$K$27,syst_chauffage!$B$3:$B$27,D6767,syst_chauffage!$C$3:$C$27,E6767)</f>
        <v>2.9521585116279</v>
      </c>
      <c r="N6767" s="0" t="str">
        <f aca="false">A6767</f>
        <v>Sport Loisir Culture</v>
      </c>
      <c r="O6767" s="0" t="str">
        <f aca="false">B6767</f>
        <v>Loisir</v>
      </c>
      <c r="P6767" s="0" t="str">
        <f aca="false">C6767</f>
        <v>Grand bar café tabac</v>
      </c>
      <c r="Q6767" s="0" t="str">
        <f aca="false">D6767</f>
        <v>Electrique direct</v>
      </c>
      <c r="R6767" s="0" t="str">
        <f aca="false">E6767</f>
        <v>Electricité</v>
      </c>
      <c r="S6767" s="0" t="str">
        <f aca="false">F6767</f>
        <v>0720160902</v>
      </c>
      <c r="T6767" s="0" t="str">
        <f aca="false">G6767</f>
        <v>4</v>
      </c>
      <c r="U6767" s="0" t="n">
        <f aca="false">L6767</f>
        <v>2.9521585116279</v>
      </c>
      <c r="V6767" s="0" t="n">
        <f aca="false">K6767</f>
        <v>3.55199832665873</v>
      </c>
      <c r="W6767" s="0" t="n">
        <f aca="false">J6767</f>
        <v>0</v>
      </c>
    </row>
    <row r="6768" customFormat="false" ht="12.8" hidden="false" customHeight="false" outlineLevel="0" collapsed="false">
      <c r="A6768" s="0" t="s">
        <v>78</v>
      </c>
      <c r="B6768" s="0" t="s">
        <v>1369</v>
      </c>
      <c r="C6768" s="0" t="s">
        <v>204</v>
      </c>
      <c r="D6768" s="0" t="s">
        <v>29</v>
      </c>
      <c r="E6768" s="0" t="s">
        <v>30</v>
      </c>
      <c r="F6768" s="0" t="s">
        <v>1376</v>
      </c>
      <c r="G6768" s="0" t="s">
        <v>1612</v>
      </c>
      <c r="H6768" s="0" t="n">
        <v>2.81101778073089</v>
      </c>
      <c r="I6768" s="0" t="n">
        <v>11.1768216</v>
      </c>
      <c r="J6768" s="0" t="n">
        <v>0</v>
      </c>
      <c r="K6768" s="0" t="n">
        <f aca="false">I6768*SUMIFS(syst_chauffage!$H$3:$H$27,syst_chauffage!$B$3:$B$27,D6768,syst_chauffage!$C$3:$C$27,E6768)</f>
        <v>3.22408315384615</v>
      </c>
      <c r="L6768" s="12" t="n">
        <f aca="false">H6768*SUMIFS(syst_chauffage!$K$3:$K$27,syst_chauffage!$B$3:$B$27,D6768,syst_chauffage!$C$3:$C$27,E6768)</f>
        <v>2.81101778073089</v>
      </c>
      <c r="N6768" s="0" t="str">
        <f aca="false">A6768</f>
        <v>Sport Loisir Culture</v>
      </c>
      <c r="O6768" s="0" t="str">
        <f aca="false">B6768</f>
        <v>Loisir</v>
      </c>
      <c r="P6768" s="0" t="str">
        <f aca="false">C6768</f>
        <v>Grand bar café tabac</v>
      </c>
      <c r="Q6768" s="0" t="str">
        <f aca="false">D6768</f>
        <v>Electrique direct</v>
      </c>
      <c r="R6768" s="0" t="str">
        <f aca="false">E6768</f>
        <v>Electricité</v>
      </c>
      <c r="S6768" s="0" t="str">
        <f aca="false">F6768</f>
        <v>0720161002</v>
      </c>
      <c r="T6768" s="0" t="str">
        <f aca="false">G6768</f>
        <v>4</v>
      </c>
      <c r="U6768" s="0" t="n">
        <f aca="false">L6768</f>
        <v>2.81101778073089</v>
      </c>
      <c r="V6768" s="0" t="n">
        <f aca="false">K6768</f>
        <v>3.22408315384615</v>
      </c>
      <c r="W6768" s="0" t="n">
        <f aca="false">J6768</f>
        <v>0</v>
      </c>
    </row>
    <row r="6769" customFormat="false" ht="12.8" hidden="false" customHeight="false" outlineLevel="0" collapsed="false">
      <c r="A6769" s="0" t="s">
        <v>78</v>
      </c>
      <c r="B6769" s="0" t="s">
        <v>1369</v>
      </c>
      <c r="C6769" s="0" t="s">
        <v>204</v>
      </c>
      <c r="D6769" s="0" t="s">
        <v>51</v>
      </c>
      <c r="E6769" s="0" t="s">
        <v>57</v>
      </c>
      <c r="F6769" s="0" t="s">
        <v>1377</v>
      </c>
      <c r="G6769" s="0" t="s">
        <v>1612</v>
      </c>
      <c r="H6769" s="0" t="n">
        <v>1.10733777662764</v>
      </c>
      <c r="I6769" s="0" t="n">
        <v>24.672700384909</v>
      </c>
      <c r="J6769" s="0" t="n">
        <v>0</v>
      </c>
      <c r="K6769" s="0" t="n">
        <f aca="false">I6769*SUMIFS(syst_chauffage!$H$3:$H$27,syst_chauffage!$B$3:$B$27,D6769,syst_chauffage!$C$3:$C$27,E6769)</f>
        <v>52.277846331918</v>
      </c>
      <c r="L6769" s="12" t="n">
        <f aca="false">H6769*SUMIFS(syst_chauffage!$K$3:$K$27,syst_chauffage!$B$3:$B$27,D6769,syst_chauffage!$C$3:$C$27,E6769)</f>
        <v>1.10733777662764</v>
      </c>
      <c r="N6769" s="0" t="str">
        <f aca="false">A6769</f>
        <v>Sport Loisir Culture</v>
      </c>
      <c r="O6769" s="0" t="str">
        <f aca="false">B6769</f>
        <v>Loisir</v>
      </c>
      <c r="P6769" s="0" t="str">
        <f aca="false">C6769</f>
        <v>Grand bar café tabac</v>
      </c>
      <c r="Q6769" s="0" t="str">
        <f aca="false">D6769</f>
        <v>Autre système centralisé performant</v>
      </c>
      <c r="R6769" s="0" t="str">
        <f aca="false">E6769</f>
        <v>Autres</v>
      </c>
      <c r="S6769" s="0" t="str">
        <f aca="false">F6769</f>
        <v>0720162101</v>
      </c>
      <c r="T6769" s="0" t="str">
        <f aca="false">G6769</f>
        <v>4</v>
      </c>
      <c r="U6769" s="0" t="n">
        <f aca="false">L6769</f>
        <v>1.10733777662764</v>
      </c>
      <c r="V6769" s="0" t="n">
        <f aca="false">K6769</f>
        <v>52.277846331918</v>
      </c>
      <c r="W6769" s="0" t="n">
        <f aca="false">J6769</f>
        <v>0</v>
      </c>
    </row>
    <row r="6770" customFormat="false" ht="12.8" hidden="false" customHeight="false" outlineLevel="0" collapsed="false">
      <c r="A6770" s="0" t="s">
        <v>78</v>
      </c>
      <c r="B6770" s="0" t="s">
        <v>1369</v>
      </c>
      <c r="C6770" s="0" t="s">
        <v>204</v>
      </c>
      <c r="D6770" s="0" t="s">
        <v>51</v>
      </c>
      <c r="E6770" s="0" t="s">
        <v>57</v>
      </c>
      <c r="F6770" s="0" t="s">
        <v>1378</v>
      </c>
      <c r="G6770" s="0" t="s">
        <v>1612</v>
      </c>
      <c r="H6770" s="0" t="n">
        <v>1.10220815006447</v>
      </c>
      <c r="I6770" s="0" t="n">
        <v>26.1306507575597</v>
      </c>
      <c r="J6770" s="0" t="n">
        <v>0</v>
      </c>
      <c r="K6770" s="0" t="n">
        <f aca="false">I6770*SUMIFS(syst_chauffage!$H$3:$H$27,syst_chauffage!$B$3:$B$27,D6770,syst_chauffage!$C$3:$C$27,E6770)</f>
        <v>55.3670300998859</v>
      </c>
      <c r="L6770" s="12" t="n">
        <f aca="false">H6770*SUMIFS(syst_chauffage!$K$3:$K$27,syst_chauffage!$B$3:$B$27,D6770,syst_chauffage!$C$3:$C$27,E6770)</f>
        <v>1.10220815006447</v>
      </c>
      <c r="N6770" s="0" t="str">
        <f aca="false">A6770</f>
        <v>Sport Loisir Culture</v>
      </c>
      <c r="O6770" s="0" t="str">
        <f aca="false">B6770</f>
        <v>Loisir</v>
      </c>
      <c r="P6770" s="0" t="str">
        <f aca="false">C6770</f>
        <v>Grand bar café tabac</v>
      </c>
      <c r="Q6770" s="0" t="str">
        <f aca="false">D6770</f>
        <v>Autre système centralisé performant</v>
      </c>
      <c r="R6770" s="0" t="str">
        <f aca="false">E6770</f>
        <v>Autres</v>
      </c>
      <c r="S6770" s="0" t="str">
        <f aca="false">F6770</f>
        <v>0720162106</v>
      </c>
      <c r="T6770" s="0" t="str">
        <f aca="false">G6770</f>
        <v>4</v>
      </c>
      <c r="U6770" s="0" t="n">
        <f aca="false">L6770</f>
        <v>1.10220815006447</v>
      </c>
      <c r="V6770" s="0" t="n">
        <f aca="false">K6770</f>
        <v>55.3670300998859</v>
      </c>
      <c r="W6770" s="0" t="n">
        <f aca="false">J6770</f>
        <v>0</v>
      </c>
    </row>
    <row r="6771" customFormat="false" ht="12.8" hidden="false" customHeight="false" outlineLevel="0" collapsed="false">
      <c r="A6771" s="0" t="s">
        <v>78</v>
      </c>
      <c r="B6771" s="0" t="s">
        <v>1369</v>
      </c>
      <c r="C6771" s="0" t="s">
        <v>204</v>
      </c>
      <c r="D6771" s="0" t="s">
        <v>27</v>
      </c>
      <c r="E6771" s="0" t="s">
        <v>23</v>
      </c>
      <c r="F6771" s="0" t="s">
        <v>1379</v>
      </c>
      <c r="G6771" s="0" t="s">
        <v>1612</v>
      </c>
      <c r="H6771" s="0" t="n">
        <v>0.754143289010858</v>
      </c>
      <c r="I6771" s="0" t="n">
        <v>18.8973546335501</v>
      </c>
      <c r="J6771" s="0" t="n">
        <v>1064</v>
      </c>
      <c r="K6771" s="0" t="n">
        <f aca="false">I6771*SUMIFS(syst_chauffage!$H$3:$H$27,syst_chauffage!$B$3:$B$27,D6771,syst_chauffage!$C$3:$C$27,E6771)</f>
        <v>48.4604356063447</v>
      </c>
      <c r="L6771" s="12" t="n">
        <f aca="false">H6771*SUMIFS(syst_chauffage!$K$3:$K$27,syst_chauffage!$B$3:$B$27,D6771,syst_chauffage!$C$3:$C$27,E6771)</f>
        <v>0.754143289010858</v>
      </c>
      <c r="N6771" s="0" t="str">
        <f aca="false">A6771</f>
        <v>Sport Loisir Culture</v>
      </c>
      <c r="O6771" s="0" t="str">
        <f aca="false">B6771</f>
        <v>Loisir</v>
      </c>
      <c r="P6771" s="0" t="str">
        <f aca="false">C6771</f>
        <v>Grand bar café tabac</v>
      </c>
      <c r="Q6771" s="0" t="str">
        <f aca="false">D6771</f>
        <v>Chaudière condensation fioul</v>
      </c>
      <c r="R6771" s="0" t="str">
        <f aca="false">E6771</f>
        <v>Fioul</v>
      </c>
      <c r="S6771" s="0" t="str">
        <f aca="false">F6771</f>
        <v>0720162303</v>
      </c>
      <c r="T6771" s="0" t="str">
        <f aca="false">G6771</f>
        <v>4</v>
      </c>
      <c r="U6771" s="0" t="n">
        <f aca="false">L6771</f>
        <v>0.754143289010858</v>
      </c>
      <c r="V6771" s="0" t="n">
        <f aca="false">K6771</f>
        <v>48.4604356063447</v>
      </c>
      <c r="W6771" s="0" t="n">
        <f aca="false">J6771</f>
        <v>1064</v>
      </c>
    </row>
    <row r="6772" customFormat="false" ht="12.8" hidden="false" customHeight="false" outlineLevel="0" collapsed="false">
      <c r="A6772" s="0" t="s">
        <v>78</v>
      </c>
      <c r="B6772" s="0" t="s">
        <v>1369</v>
      </c>
      <c r="C6772" s="0" t="s">
        <v>204</v>
      </c>
      <c r="D6772" s="0" t="s">
        <v>18</v>
      </c>
      <c r="E6772" s="0" t="s">
        <v>14</v>
      </c>
      <c r="F6772" s="0" t="s">
        <v>1380</v>
      </c>
      <c r="G6772" s="0" t="s">
        <v>1612</v>
      </c>
      <c r="H6772" s="0" t="n">
        <v>0.981730360534115</v>
      </c>
      <c r="I6772" s="0" t="n">
        <v>13.3317839139023</v>
      </c>
      <c r="J6772" s="0" t="n">
        <v>1064</v>
      </c>
      <c r="K6772" s="0" t="n">
        <f aca="false">I6772*SUMIFS(syst_chauffage!$H$3:$H$27,syst_chauffage!$B$3:$B$27,D6772,syst_chauffage!$C$3:$C$27,E6772)</f>
        <v>36.3281635703385</v>
      </c>
      <c r="L6772" s="12" t="n">
        <f aca="false">H6772*SUMIFS(syst_chauffage!$K$3:$K$27,syst_chauffage!$B$3:$B$27,D6772,syst_chauffage!$C$3:$C$27,E6772)</f>
        <v>0.953698905872444</v>
      </c>
      <c r="N6772" s="0" t="str">
        <f aca="false">A6772</f>
        <v>Sport Loisir Culture</v>
      </c>
      <c r="O6772" s="0" t="str">
        <f aca="false">B6772</f>
        <v>Loisir</v>
      </c>
      <c r="P6772" s="0" t="str">
        <f aca="false">C6772</f>
        <v>Grand bar café tabac</v>
      </c>
      <c r="Q6772" s="0" t="str">
        <f aca="false">D6772</f>
        <v>Chaudière condensation gaz</v>
      </c>
      <c r="R6772" s="0" t="str">
        <f aca="false">E6772</f>
        <v>Gaz</v>
      </c>
      <c r="S6772" s="0" t="str">
        <f aca="false">F6772</f>
        <v>0720162404</v>
      </c>
      <c r="T6772" s="0" t="str">
        <f aca="false">G6772</f>
        <v>4</v>
      </c>
      <c r="U6772" s="0" t="n">
        <f aca="false">L6772</f>
        <v>0.953698905872444</v>
      </c>
      <c r="V6772" s="0" t="n">
        <f aca="false">K6772</f>
        <v>36.3281635703385</v>
      </c>
      <c r="W6772" s="0" t="n">
        <f aca="false">J6772</f>
        <v>1064</v>
      </c>
    </row>
    <row r="6773" customFormat="false" ht="12.8" hidden="false" customHeight="false" outlineLevel="0" collapsed="false">
      <c r="A6773" s="0" t="s">
        <v>78</v>
      </c>
      <c r="B6773" s="0" t="s">
        <v>1369</v>
      </c>
      <c r="C6773" s="0" t="s">
        <v>204</v>
      </c>
      <c r="D6773" s="0" t="s">
        <v>32</v>
      </c>
      <c r="E6773" s="0" t="s">
        <v>30</v>
      </c>
      <c r="F6773" s="0" t="s">
        <v>1381</v>
      </c>
      <c r="G6773" s="0" t="s">
        <v>1612</v>
      </c>
      <c r="H6773" s="0" t="n">
        <v>1</v>
      </c>
      <c r="I6773" s="0" t="n">
        <v>12</v>
      </c>
      <c r="J6773" s="0" t="n">
        <v>0</v>
      </c>
      <c r="K6773" s="0" t="n">
        <f aca="false">I6773*SUMIFS(syst_chauffage!$H$3:$H$27,syst_chauffage!$B$3:$B$27,D6773,syst_chauffage!$C$3:$C$27,E6773)</f>
        <v>12</v>
      </c>
      <c r="L6773" s="12" t="n">
        <f aca="false">H6773*SUMIFS(syst_chauffage!$K$3:$K$27,syst_chauffage!$B$3:$B$27,D6773,syst_chauffage!$C$3:$C$27,E6773)</f>
        <v>1</v>
      </c>
      <c r="N6773" s="0" t="str">
        <f aca="false">A6773</f>
        <v>Sport Loisir Culture</v>
      </c>
      <c r="O6773" s="0" t="str">
        <f aca="false">B6773</f>
        <v>Loisir</v>
      </c>
      <c r="P6773" s="0" t="str">
        <f aca="false">C6773</f>
        <v>Grand bar café tabac</v>
      </c>
      <c r="Q6773" s="0" t="str">
        <f aca="false">D6773</f>
        <v>Electrique direct performant</v>
      </c>
      <c r="R6773" s="0" t="str">
        <f aca="false">E6773</f>
        <v>Electricité</v>
      </c>
      <c r="S6773" s="0" t="str">
        <f aca="false">F6773</f>
        <v>0720162602</v>
      </c>
      <c r="T6773" s="0" t="str">
        <f aca="false">G6773</f>
        <v>4</v>
      </c>
      <c r="U6773" s="0" t="n">
        <f aca="false">L6773</f>
        <v>1</v>
      </c>
      <c r="V6773" s="0" t="n">
        <f aca="false">K6773</f>
        <v>12</v>
      </c>
      <c r="W6773" s="0" t="n">
        <f aca="false">J6773</f>
        <v>0</v>
      </c>
    </row>
    <row r="6774" customFormat="false" ht="12.8" hidden="false" customHeight="false" outlineLevel="0" collapsed="false">
      <c r="A6774" s="0" t="s">
        <v>78</v>
      </c>
      <c r="B6774" s="0" t="s">
        <v>1369</v>
      </c>
      <c r="C6774" s="0" t="s">
        <v>204</v>
      </c>
      <c r="D6774" s="0" t="s">
        <v>32</v>
      </c>
      <c r="E6774" s="0" t="s">
        <v>30</v>
      </c>
      <c r="F6774" s="0" t="s">
        <v>1382</v>
      </c>
      <c r="G6774" s="0" t="s">
        <v>1612</v>
      </c>
      <c r="H6774" s="0" t="n">
        <v>3.40633674418604</v>
      </c>
      <c r="I6774" s="0" t="n">
        <v>14.6590407131947</v>
      </c>
      <c r="J6774" s="0" t="n">
        <v>0</v>
      </c>
      <c r="K6774" s="0" t="n">
        <f aca="false">I6774*SUMIFS(syst_chauffage!$H$3:$H$27,syst_chauffage!$B$3:$B$27,D6774,syst_chauffage!$C$3:$C$27,E6774)</f>
        <v>14.6590407131947</v>
      </c>
      <c r="L6774" s="12" t="n">
        <f aca="false">H6774*SUMIFS(syst_chauffage!$K$3:$K$27,syst_chauffage!$B$3:$B$27,D6774,syst_chauffage!$C$3:$C$27,E6774)</f>
        <v>3.40633674418604</v>
      </c>
      <c r="N6774" s="0" t="str">
        <f aca="false">A6774</f>
        <v>Sport Loisir Culture</v>
      </c>
      <c r="O6774" s="0" t="str">
        <f aca="false">B6774</f>
        <v>Loisir</v>
      </c>
      <c r="P6774" s="0" t="str">
        <f aca="false">C6774</f>
        <v>Grand bar café tabac</v>
      </c>
      <c r="Q6774" s="0" t="str">
        <f aca="false">D6774</f>
        <v>Electrique direct performant</v>
      </c>
      <c r="R6774" s="0" t="str">
        <f aca="false">E6774</f>
        <v>Electricité</v>
      </c>
      <c r="S6774" s="0" t="str">
        <f aca="false">F6774</f>
        <v>0720162902</v>
      </c>
      <c r="T6774" s="0" t="str">
        <f aca="false">G6774</f>
        <v>4</v>
      </c>
      <c r="U6774" s="0" t="n">
        <f aca="false">L6774</f>
        <v>3.40633674418604</v>
      </c>
      <c r="V6774" s="0" t="n">
        <f aca="false">K6774</f>
        <v>14.6590407131947</v>
      </c>
      <c r="W6774" s="0" t="n">
        <f aca="false">J6774</f>
        <v>0</v>
      </c>
    </row>
    <row r="6775" customFormat="false" ht="12.8" hidden="false" customHeight="false" outlineLevel="0" collapsed="false">
      <c r="A6775" s="0" t="s">
        <v>78</v>
      </c>
      <c r="B6775" s="0" t="s">
        <v>1369</v>
      </c>
      <c r="C6775" s="0" t="s">
        <v>204</v>
      </c>
      <c r="D6775" s="0" t="s">
        <v>32</v>
      </c>
      <c r="E6775" s="0" t="s">
        <v>30</v>
      </c>
      <c r="F6775" s="0" t="s">
        <v>1383</v>
      </c>
      <c r="G6775" s="0" t="s">
        <v>1612</v>
      </c>
      <c r="H6775" s="0" t="n">
        <v>3.33681966777408</v>
      </c>
      <c r="I6775" s="0" t="n">
        <v>13.30574</v>
      </c>
      <c r="J6775" s="0" t="n">
        <v>0</v>
      </c>
      <c r="K6775" s="0" t="n">
        <f aca="false">I6775*SUMIFS(syst_chauffage!$H$3:$H$27,syst_chauffage!$B$3:$B$27,D6775,syst_chauffage!$C$3:$C$27,E6775)</f>
        <v>13.30574</v>
      </c>
      <c r="L6775" s="12" t="n">
        <f aca="false">H6775*SUMIFS(syst_chauffage!$K$3:$K$27,syst_chauffage!$B$3:$B$27,D6775,syst_chauffage!$C$3:$C$27,E6775)</f>
        <v>3.33681966777408</v>
      </c>
      <c r="N6775" s="0" t="str">
        <f aca="false">A6775</f>
        <v>Sport Loisir Culture</v>
      </c>
      <c r="O6775" s="0" t="str">
        <f aca="false">B6775</f>
        <v>Loisir</v>
      </c>
      <c r="P6775" s="0" t="str">
        <f aca="false">C6775</f>
        <v>Grand bar café tabac</v>
      </c>
      <c r="Q6775" s="0" t="str">
        <f aca="false">D6775</f>
        <v>Electrique direct performant</v>
      </c>
      <c r="R6775" s="0" t="str">
        <f aca="false">E6775</f>
        <v>Electricité</v>
      </c>
      <c r="S6775" s="0" t="str">
        <f aca="false">F6775</f>
        <v>0720163002</v>
      </c>
      <c r="T6775" s="0" t="str">
        <f aca="false">G6775</f>
        <v>4</v>
      </c>
      <c r="U6775" s="0" t="n">
        <f aca="false">L6775</f>
        <v>3.33681966777408</v>
      </c>
      <c r="V6775" s="0" t="n">
        <f aca="false">K6775</f>
        <v>13.30574</v>
      </c>
      <c r="W6775" s="0" t="n">
        <f aca="false">J6775</f>
        <v>0</v>
      </c>
    </row>
    <row r="6776" customFormat="false" ht="12.8" hidden="false" customHeight="false" outlineLevel="0" collapsed="false">
      <c r="A6776" s="0" t="s">
        <v>78</v>
      </c>
      <c r="B6776" s="0" t="s">
        <v>1369</v>
      </c>
      <c r="C6776" s="0" t="s">
        <v>1384</v>
      </c>
      <c r="D6776" s="0" t="s">
        <v>19</v>
      </c>
      <c r="E6776" s="0" t="s">
        <v>57</v>
      </c>
      <c r="F6776" s="0" t="s">
        <v>1385</v>
      </c>
      <c r="G6776" s="0" t="s">
        <v>1612</v>
      </c>
      <c r="H6776" s="0" t="n">
        <v>1.67702499869232</v>
      </c>
      <c r="I6776" s="0" t="n">
        <v>60.6701541513848</v>
      </c>
      <c r="J6776" s="0" t="n">
        <v>0</v>
      </c>
      <c r="K6776" s="0" t="n">
        <f aca="false">I6776*SUMIFS(syst_chauffage!$H$3:$H$27,syst_chauffage!$B$3:$B$27,D6776,syst_chauffage!$C$3:$C$27,E6776)</f>
        <v>84.4817744459268</v>
      </c>
      <c r="L6776" s="12" t="n">
        <f aca="false">H6776*SUMIFS(syst_chauffage!$K$3:$K$27,syst_chauffage!$B$3:$B$27,D6776,syst_chauffage!$C$3:$C$27,E6776)</f>
        <v>1.67702499869232</v>
      </c>
      <c r="N6776" s="0" t="str">
        <f aca="false">A6776</f>
        <v>Sport Loisir Culture</v>
      </c>
      <c r="O6776" s="0" t="str">
        <f aca="false">B6776</f>
        <v>Loisir</v>
      </c>
      <c r="P6776" s="0" t="str">
        <f aca="false">C6776</f>
        <v>Salle non spécialisée</v>
      </c>
      <c r="Q6776" s="0" t="str">
        <f aca="false">D6776</f>
        <v>Autre système centralisé</v>
      </c>
      <c r="R6776" s="0" t="str">
        <f aca="false">E6776</f>
        <v>Autres</v>
      </c>
      <c r="S6776" s="0" t="str">
        <f aca="false">F6776</f>
        <v>0720910101</v>
      </c>
      <c r="T6776" s="0" t="str">
        <f aca="false">G6776</f>
        <v>4</v>
      </c>
      <c r="U6776" s="0" t="n">
        <f aca="false">L6776</f>
        <v>1.67702499869232</v>
      </c>
      <c r="V6776" s="0" t="n">
        <f aca="false">K6776</f>
        <v>84.4817744459268</v>
      </c>
      <c r="W6776" s="0" t="n">
        <f aca="false">J6776</f>
        <v>0</v>
      </c>
    </row>
    <row r="6777" customFormat="false" ht="12.8" hidden="false" customHeight="false" outlineLevel="0" collapsed="false">
      <c r="A6777" s="0" t="s">
        <v>78</v>
      </c>
      <c r="B6777" s="0" t="s">
        <v>1369</v>
      </c>
      <c r="C6777" s="0" t="s">
        <v>1384</v>
      </c>
      <c r="D6777" s="0" t="s">
        <v>19</v>
      </c>
      <c r="E6777" s="0" t="s">
        <v>57</v>
      </c>
      <c r="F6777" s="0" t="s">
        <v>1386</v>
      </c>
      <c r="G6777" s="0" t="s">
        <v>1612</v>
      </c>
      <c r="H6777" s="0" t="n">
        <v>2.16992316987818</v>
      </c>
      <c r="I6777" s="0" t="n">
        <v>66.0933375594102</v>
      </c>
      <c r="J6777" s="0" t="n">
        <v>0</v>
      </c>
      <c r="K6777" s="0" t="n">
        <f aca="false">I6777*SUMIFS(syst_chauffage!$H$3:$H$27,syst_chauffage!$B$3:$B$27,D6777,syst_chauffage!$C$3:$C$27,E6777)</f>
        <v>92.0334308388295</v>
      </c>
      <c r="L6777" s="12" t="n">
        <f aca="false">H6777*SUMIFS(syst_chauffage!$K$3:$K$27,syst_chauffage!$B$3:$B$27,D6777,syst_chauffage!$C$3:$C$27,E6777)</f>
        <v>2.16992316987818</v>
      </c>
      <c r="N6777" s="0" t="str">
        <f aca="false">A6777</f>
        <v>Sport Loisir Culture</v>
      </c>
      <c r="O6777" s="0" t="str">
        <f aca="false">B6777</f>
        <v>Loisir</v>
      </c>
      <c r="P6777" s="0" t="str">
        <f aca="false">C6777</f>
        <v>Salle non spécialisée</v>
      </c>
      <c r="Q6777" s="0" t="str">
        <f aca="false">D6777</f>
        <v>Autre système centralisé</v>
      </c>
      <c r="R6777" s="0" t="str">
        <f aca="false">E6777</f>
        <v>Autres</v>
      </c>
      <c r="S6777" s="0" t="str">
        <f aca="false">F6777</f>
        <v>0720910106</v>
      </c>
      <c r="T6777" s="0" t="str">
        <f aca="false">G6777</f>
        <v>4</v>
      </c>
      <c r="U6777" s="0" t="n">
        <f aca="false">L6777</f>
        <v>2.16992316987818</v>
      </c>
      <c r="V6777" s="0" t="n">
        <f aca="false">K6777</f>
        <v>92.0334308388295</v>
      </c>
      <c r="W6777" s="0" t="n">
        <f aca="false">J6777</f>
        <v>0</v>
      </c>
    </row>
    <row r="6778" customFormat="false" ht="12.8" hidden="false" customHeight="false" outlineLevel="0" collapsed="false">
      <c r="A6778" s="0" t="s">
        <v>78</v>
      </c>
      <c r="B6778" s="0" t="s">
        <v>1369</v>
      </c>
      <c r="C6778" s="0" t="s">
        <v>1384</v>
      </c>
      <c r="D6778" s="0" t="s">
        <v>24</v>
      </c>
      <c r="E6778" s="0" t="s">
        <v>30</v>
      </c>
      <c r="F6778" s="0" t="s">
        <v>1387</v>
      </c>
      <c r="G6778" s="0" t="s">
        <v>1612</v>
      </c>
      <c r="H6778" s="0" t="n">
        <v>0.84</v>
      </c>
      <c r="I6778" s="0" t="n">
        <v>10.4</v>
      </c>
      <c r="J6778" s="0" t="n">
        <v>0</v>
      </c>
      <c r="K6778" s="0" t="n">
        <f aca="false">I6778*SUMIFS(syst_chauffage!$H$3:$H$27,syst_chauffage!$B$3:$B$27,D6778,syst_chauffage!$C$3:$C$27,E6778)</f>
        <v>3</v>
      </c>
      <c r="L6778" s="12" t="n">
        <f aca="false">H6778*SUMIFS(syst_chauffage!$K$3:$K$27,syst_chauffage!$B$3:$B$27,D6778,syst_chauffage!$C$3:$C$27,E6778)</f>
        <v>0.84</v>
      </c>
      <c r="N6778" s="0" t="str">
        <f aca="false">A6778</f>
        <v>Sport Loisir Culture</v>
      </c>
      <c r="O6778" s="0" t="str">
        <f aca="false">B6778</f>
        <v>Loisir</v>
      </c>
      <c r="P6778" s="0" t="str">
        <f aca="false">C6778</f>
        <v>Salle non spécialisée</v>
      </c>
      <c r="Q6778" s="0" t="str">
        <f aca="false">D6778</f>
        <v>Cassette rayonnante</v>
      </c>
      <c r="R6778" s="0" t="str">
        <f aca="false">E6778</f>
        <v>Electricité</v>
      </c>
      <c r="S6778" s="0" t="str">
        <f aca="false">F6778</f>
        <v>0720910202</v>
      </c>
      <c r="T6778" s="0" t="str">
        <f aca="false">G6778</f>
        <v>4</v>
      </c>
      <c r="U6778" s="0" t="n">
        <f aca="false">L6778</f>
        <v>0.84</v>
      </c>
      <c r="V6778" s="0" t="n">
        <f aca="false">K6778</f>
        <v>3</v>
      </c>
      <c r="W6778" s="0" t="n">
        <f aca="false">J6778</f>
        <v>0</v>
      </c>
    </row>
    <row r="6779" customFormat="false" ht="12.8" hidden="false" customHeight="false" outlineLevel="0" collapsed="false">
      <c r="A6779" s="0" t="s">
        <v>78</v>
      </c>
      <c r="B6779" s="0" t="s">
        <v>1369</v>
      </c>
      <c r="C6779" s="0" t="s">
        <v>1384</v>
      </c>
      <c r="D6779" s="0" t="s">
        <v>22</v>
      </c>
      <c r="E6779" s="0" t="s">
        <v>23</v>
      </c>
      <c r="F6779" s="0" t="s">
        <v>1388</v>
      </c>
      <c r="G6779" s="0" t="s">
        <v>1612</v>
      </c>
      <c r="H6779" s="0" t="n">
        <v>0.68738289000846</v>
      </c>
      <c r="I6779" s="0" t="n">
        <v>40.042248102364</v>
      </c>
      <c r="J6779" s="0" t="n">
        <v>0</v>
      </c>
      <c r="K6779" s="0" t="n">
        <f aca="false">I6779*SUMIFS(syst_chauffage!$H$3:$H$27,syst_chauffage!$B$3:$B$27,D6779,syst_chauffage!$C$3:$C$27,E6779)</f>
        <v>70.5153001882048</v>
      </c>
      <c r="L6779" s="12" t="n">
        <f aca="false">H6779*SUMIFS(syst_chauffage!$K$3:$K$27,syst_chauffage!$B$3:$B$27,D6779,syst_chauffage!$C$3:$C$27,E6779)</f>
        <v>0.68738289000846</v>
      </c>
      <c r="N6779" s="0" t="str">
        <f aca="false">A6779</f>
        <v>Sport Loisir Culture</v>
      </c>
      <c r="O6779" s="0" t="str">
        <f aca="false">B6779</f>
        <v>Loisir</v>
      </c>
      <c r="P6779" s="0" t="str">
        <f aca="false">C6779</f>
        <v>Salle non spécialisée</v>
      </c>
      <c r="Q6779" s="0" t="str">
        <f aca="false">D6779</f>
        <v>Chaudière fioul</v>
      </c>
      <c r="R6779" s="0" t="str">
        <f aca="false">E6779</f>
        <v>Fioul</v>
      </c>
      <c r="S6779" s="0" t="str">
        <f aca="false">F6779</f>
        <v>0720910303</v>
      </c>
      <c r="T6779" s="0" t="str">
        <f aca="false">G6779</f>
        <v>4</v>
      </c>
      <c r="U6779" s="0" t="n">
        <f aca="false">L6779</f>
        <v>0.68738289000846</v>
      </c>
      <c r="V6779" s="0" t="n">
        <f aca="false">K6779</f>
        <v>70.5153001882048</v>
      </c>
      <c r="W6779" s="0" t="n">
        <f aca="false">J6779</f>
        <v>0</v>
      </c>
    </row>
    <row r="6780" customFormat="false" ht="12.8" hidden="false" customHeight="false" outlineLevel="0" collapsed="false">
      <c r="A6780" s="0" t="s">
        <v>78</v>
      </c>
      <c r="B6780" s="0" t="s">
        <v>1369</v>
      </c>
      <c r="C6780" s="0" t="s">
        <v>1384</v>
      </c>
      <c r="D6780" s="0" t="s">
        <v>13</v>
      </c>
      <c r="E6780" s="0" t="s">
        <v>14</v>
      </c>
      <c r="F6780" s="0" t="s">
        <v>1389</v>
      </c>
      <c r="G6780" s="0" t="s">
        <v>1612</v>
      </c>
      <c r="H6780" s="0" t="n">
        <v>0.696607819670608</v>
      </c>
      <c r="I6780" s="0" t="n">
        <v>26.4029772089747</v>
      </c>
      <c r="J6780" s="0" t="n">
        <v>264</v>
      </c>
      <c r="K6780" s="0" t="n">
        <f aca="false">I6780*SUMIFS(syst_chauffage!$H$3:$H$27,syst_chauffage!$B$3:$B$27,D6780,syst_chauffage!$C$3:$C$27,E6780)</f>
        <v>53.3232346008648</v>
      </c>
      <c r="L6780" s="12" t="n">
        <f aca="false">H6780*SUMIFS(syst_chauffage!$K$3:$K$27,syst_chauffage!$B$3:$B$27,D6780,syst_chauffage!$C$3:$C$27,E6780)</f>
        <v>0.696607819670608</v>
      </c>
      <c r="N6780" s="0" t="str">
        <f aca="false">A6780</f>
        <v>Sport Loisir Culture</v>
      </c>
      <c r="O6780" s="0" t="str">
        <f aca="false">B6780</f>
        <v>Loisir</v>
      </c>
      <c r="P6780" s="0" t="str">
        <f aca="false">C6780</f>
        <v>Salle non spécialisée</v>
      </c>
      <c r="Q6780" s="0" t="str">
        <f aca="false">D6780</f>
        <v>Chaudière gaz</v>
      </c>
      <c r="R6780" s="0" t="str">
        <f aca="false">E6780</f>
        <v>Gaz</v>
      </c>
      <c r="S6780" s="0" t="str">
        <f aca="false">F6780</f>
        <v>0720910404</v>
      </c>
      <c r="T6780" s="0" t="str">
        <f aca="false">G6780</f>
        <v>4</v>
      </c>
      <c r="U6780" s="0" t="n">
        <f aca="false">L6780</f>
        <v>0.696607819670608</v>
      </c>
      <c r="V6780" s="0" t="n">
        <f aca="false">K6780</f>
        <v>53.3232346008648</v>
      </c>
      <c r="W6780" s="0" t="n">
        <f aca="false">J6780</f>
        <v>264</v>
      </c>
    </row>
    <row r="6781" customFormat="false" ht="12.8" hidden="false" customHeight="false" outlineLevel="0" collapsed="false">
      <c r="A6781" s="0" t="s">
        <v>78</v>
      </c>
      <c r="B6781" s="0" t="s">
        <v>1369</v>
      </c>
      <c r="C6781" s="0" t="s">
        <v>1384</v>
      </c>
      <c r="D6781" s="0" t="s">
        <v>29</v>
      </c>
      <c r="E6781" s="0" t="s">
        <v>30</v>
      </c>
      <c r="F6781" s="0" t="s">
        <v>1390</v>
      </c>
      <c r="G6781" s="0" t="s">
        <v>1612</v>
      </c>
      <c r="H6781" s="0" t="n">
        <v>0.92</v>
      </c>
      <c r="I6781" s="0" t="n">
        <v>10.4</v>
      </c>
      <c r="J6781" s="0" t="n">
        <v>0</v>
      </c>
      <c r="K6781" s="0" t="n">
        <f aca="false">I6781*SUMIFS(syst_chauffage!$H$3:$H$27,syst_chauffage!$B$3:$B$27,D6781,syst_chauffage!$C$3:$C$27,E6781)</f>
        <v>3</v>
      </c>
      <c r="L6781" s="12" t="n">
        <f aca="false">H6781*SUMIFS(syst_chauffage!$K$3:$K$27,syst_chauffage!$B$3:$B$27,D6781,syst_chauffage!$C$3:$C$27,E6781)</f>
        <v>0.92</v>
      </c>
      <c r="N6781" s="0" t="str">
        <f aca="false">A6781</f>
        <v>Sport Loisir Culture</v>
      </c>
      <c r="O6781" s="0" t="str">
        <f aca="false">B6781</f>
        <v>Loisir</v>
      </c>
      <c r="P6781" s="0" t="str">
        <f aca="false">C6781</f>
        <v>Salle non spécialisée</v>
      </c>
      <c r="Q6781" s="0" t="str">
        <f aca="false">D6781</f>
        <v>Electrique direct</v>
      </c>
      <c r="R6781" s="0" t="str">
        <f aca="false">E6781</f>
        <v>Electricité</v>
      </c>
      <c r="S6781" s="0" t="str">
        <f aca="false">F6781</f>
        <v>0720910602</v>
      </c>
      <c r="T6781" s="0" t="str">
        <f aca="false">G6781</f>
        <v>4</v>
      </c>
      <c r="U6781" s="0" t="n">
        <f aca="false">L6781</f>
        <v>0.92</v>
      </c>
      <c r="V6781" s="0" t="n">
        <f aca="false">K6781</f>
        <v>3</v>
      </c>
      <c r="W6781" s="0" t="n">
        <f aca="false">J6781</f>
        <v>0</v>
      </c>
    </row>
    <row r="6782" customFormat="false" ht="12.8" hidden="false" customHeight="false" outlineLevel="0" collapsed="false">
      <c r="A6782" s="0" t="s">
        <v>78</v>
      </c>
      <c r="B6782" s="0" t="s">
        <v>1369</v>
      </c>
      <c r="C6782" s="0" t="s">
        <v>1384</v>
      </c>
      <c r="D6782" s="0" t="s">
        <v>29</v>
      </c>
      <c r="E6782" s="0" t="s">
        <v>30</v>
      </c>
      <c r="F6782" s="0" t="s">
        <v>1391</v>
      </c>
      <c r="G6782" s="0" t="s">
        <v>1612</v>
      </c>
      <c r="H6782" s="0" t="n">
        <v>2.9521585116279</v>
      </c>
      <c r="I6782" s="0" t="n">
        <v>69.2331785108834</v>
      </c>
      <c r="J6782" s="0" t="n">
        <v>0</v>
      </c>
      <c r="K6782" s="0" t="n">
        <f aca="false">I6782*SUMIFS(syst_chauffage!$H$3:$H$27,syst_chauffage!$B$3:$B$27,D6782,syst_chauffage!$C$3:$C$27,E6782)</f>
        <v>19.9711091858318</v>
      </c>
      <c r="L6782" s="12" t="n">
        <f aca="false">H6782*SUMIFS(syst_chauffage!$K$3:$K$27,syst_chauffage!$B$3:$B$27,D6782,syst_chauffage!$C$3:$C$27,E6782)</f>
        <v>2.9521585116279</v>
      </c>
      <c r="N6782" s="0" t="str">
        <f aca="false">A6782</f>
        <v>Sport Loisir Culture</v>
      </c>
      <c r="O6782" s="0" t="str">
        <f aca="false">B6782</f>
        <v>Loisir</v>
      </c>
      <c r="P6782" s="0" t="str">
        <f aca="false">C6782</f>
        <v>Salle non spécialisée</v>
      </c>
      <c r="Q6782" s="0" t="str">
        <f aca="false">D6782</f>
        <v>Electrique direct</v>
      </c>
      <c r="R6782" s="0" t="str">
        <f aca="false">E6782</f>
        <v>Electricité</v>
      </c>
      <c r="S6782" s="0" t="str">
        <f aca="false">F6782</f>
        <v>0720910902</v>
      </c>
      <c r="T6782" s="0" t="str">
        <f aca="false">G6782</f>
        <v>4</v>
      </c>
      <c r="U6782" s="0" t="n">
        <f aca="false">L6782</f>
        <v>2.9521585116279</v>
      </c>
      <c r="V6782" s="0" t="n">
        <f aca="false">K6782</f>
        <v>19.9711091858318</v>
      </c>
      <c r="W6782" s="0" t="n">
        <f aca="false">J6782</f>
        <v>0</v>
      </c>
    </row>
    <row r="6783" customFormat="false" ht="12.8" hidden="false" customHeight="false" outlineLevel="0" collapsed="false">
      <c r="A6783" s="0" t="s">
        <v>78</v>
      </c>
      <c r="B6783" s="0" t="s">
        <v>1369</v>
      </c>
      <c r="C6783" s="0" t="s">
        <v>1384</v>
      </c>
      <c r="D6783" s="0" t="s">
        <v>48</v>
      </c>
      <c r="E6783" s="0" t="s">
        <v>14</v>
      </c>
      <c r="F6783" s="0" t="s">
        <v>1392</v>
      </c>
      <c r="G6783" s="0" t="s">
        <v>1612</v>
      </c>
      <c r="H6783" s="0" t="n">
        <v>0.84</v>
      </c>
      <c r="I6783" s="0" t="n">
        <v>10.4</v>
      </c>
      <c r="J6783" s="0" t="n">
        <v>0</v>
      </c>
      <c r="K6783" s="0" t="n">
        <f aca="false">I6783*SUMIFS(syst_chauffage!$H$3:$H$27,syst_chauffage!$B$3:$B$27,D6783,syst_chauffage!$C$3:$C$27,E6783)</f>
        <v>5</v>
      </c>
      <c r="L6783" s="12" t="n">
        <f aca="false">H6783*SUMIFS(syst_chauffage!$K$3:$K$27,syst_chauffage!$B$3:$B$27,D6783,syst_chauffage!$C$3:$C$27,E6783)</f>
        <v>0.84</v>
      </c>
      <c r="N6783" s="0" t="str">
        <f aca="false">A6783</f>
        <v>Sport Loisir Culture</v>
      </c>
      <c r="O6783" s="0" t="str">
        <f aca="false">B6783</f>
        <v>Loisir</v>
      </c>
      <c r="P6783" s="0" t="str">
        <f aca="false">C6783</f>
        <v>Salle non spécialisée</v>
      </c>
      <c r="Q6783" s="0" t="str">
        <f aca="false">D6783</f>
        <v>Tube radiant</v>
      </c>
      <c r="R6783" s="0" t="str">
        <f aca="false">E6783</f>
        <v>Gaz</v>
      </c>
      <c r="S6783" s="0" t="str">
        <f aca="false">F6783</f>
        <v>0720911104</v>
      </c>
      <c r="T6783" s="0" t="str">
        <f aca="false">G6783</f>
        <v>4</v>
      </c>
      <c r="U6783" s="0" t="n">
        <f aca="false">L6783</f>
        <v>0.84</v>
      </c>
      <c r="V6783" s="0" t="n">
        <f aca="false">K6783</f>
        <v>5</v>
      </c>
      <c r="W6783" s="0" t="n">
        <f aca="false">J6783</f>
        <v>0</v>
      </c>
    </row>
    <row r="6784" customFormat="false" ht="12.8" hidden="false" customHeight="false" outlineLevel="0" collapsed="false">
      <c r="A6784" s="0" t="s">
        <v>78</v>
      </c>
      <c r="B6784" s="0" t="s">
        <v>1369</v>
      </c>
      <c r="C6784" s="0" t="s">
        <v>1384</v>
      </c>
      <c r="D6784" s="0" t="s">
        <v>51</v>
      </c>
      <c r="E6784" s="0" t="s">
        <v>57</v>
      </c>
      <c r="F6784" s="0" t="s">
        <v>1393</v>
      </c>
      <c r="G6784" s="0" t="s">
        <v>1612</v>
      </c>
      <c r="H6784" s="0" t="n">
        <v>2.04368153516503</v>
      </c>
      <c r="I6784" s="0" t="n">
        <v>72.2263739897439</v>
      </c>
      <c r="J6784" s="0" t="n">
        <v>0</v>
      </c>
      <c r="K6784" s="0" t="n">
        <f aca="false">I6784*SUMIFS(syst_chauffage!$H$3:$H$27,syst_chauffage!$B$3:$B$27,D6784,syst_chauffage!$C$3:$C$27,E6784)</f>
        <v>153.037130984534</v>
      </c>
      <c r="L6784" s="12" t="n">
        <f aca="false">H6784*SUMIFS(syst_chauffage!$K$3:$K$27,syst_chauffage!$B$3:$B$27,D6784,syst_chauffage!$C$3:$C$27,E6784)</f>
        <v>2.04368153516503</v>
      </c>
      <c r="N6784" s="0" t="str">
        <f aca="false">A6784</f>
        <v>Sport Loisir Culture</v>
      </c>
      <c r="O6784" s="0" t="str">
        <f aca="false">B6784</f>
        <v>Loisir</v>
      </c>
      <c r="P6784" s="0" t="str">
        <f aca="false">C6784</f>
        <v>Salle non spécialisée</v>
      </c>
      <c r="Q6784" s="0" t="str">
        <f aca="false">D6784</f>
        <v>Autre système centralisé performant</v>
      </c>
      <c r="R6784" s="0" t="str">
        <f aca="false">E6784</f>
        <v>Autres</v>
      </c>
      <c r="S6784" s="0" t="str">
        <f aca="false">F6784</f>
        <v>0720912101</v>
      </c>
      <c r="T6784" s="0" t="str">
        <f aca="false">G6784</f>
        <v>4</v>
      </c>
      <c r="U6784" s="0" t="n">
        <f aca="false">L6784</f>
        <v>2.04368153516503</v>
      </c>
      <c r="V6784" s="0" t="n">
        <f aca="false">K6784</f>
        <v>153.037130984534</v>
      </c>
      <c r="W6784" s="0" t="n">
        <f aca="false">J6784</f>
        <v>0</v>
      </c>
    </row>
    <row r="6785" customFormat="false" ht="12.8" hidden="false" customHeight="false" outlineLevel="0" collapsed="false">
      <c r="A6785" s="0" t="s">
        <v>78</v>
      </c>
      <c r="B6785" s="0" t="s">
        <v>1369</v>
      </c>
      <c r="C6785" s="0" t="s">
        <v>1384</v>
      </c>
      <c r="D6785" s="0" t="s">
        <v>51</v>
      </c>
      <c r="E6785" s="0" t="s">
        <v>57</v>
      </c>
      <c r="F6785" s="0" t="s">
        <v>1394</v>
      </c>
      <c r="G6785" s="0" t="s">
        <v>1612</v>
      </c>
      <c r="H6785" s="0" t="n">
        <v>2.63439864460724</v>
      </c>
      <c r="I6785" s="0" t="n">
        <v>78.6825447135836</v>
      </c>
      <c r="J6785" s="0" t="n">
        <v>0</v>
      </c>
      <c r="K6785" s="0" t="n">
        <f aca="false">I6785*SUMIFS(syst_chauffage!$H$3:$H$27,syst_chauffage!$B$3:$B$27,D6785,syst_chauffage!$C$3:$C$27,E6785)</f>
        <v>166.716813213397</v>
      </c>
      <c r="L6785" s="12" t="n">
        <f aca="false">H6785*SUMIFS(syst_chauffage!$K$3:$K$27,syst_chauffage!$B$3:$B$27,D6785,syst_chauffage!$C$3:$C$27,E6785)</f>
        <v>2.63439864460724</v>
      </c>
      <c r="N6785" s="0" t="str">
        <f aca="false">A6785</f>
        <v>Sport Loisir Culture</v>
      </c>
      <c r="O6785" s="0" t="str">
        <f aca="false">B6785</f>
        <v>Loisir</v>
      </c>
      <c r="P6785" s="0" t="str">
        <f aca="false">C6785</f>
        <v>Salle non spécialisée</v>
      </c>
      <c r="Q6785" s="0" t="str">
        <f aca="false">D6785</f>
        <v>Autre système centralisé performant</v>
      </c>
      <c r="R6785" s="0" t="str">
        <f aca="false">E6785</f>
        <v>Autres</v>
      </c>
      <c r="S6785" s="0" t="str">
        <f aca="false">F6785</f>
        <v>0720912106</v>
      </c>
      <c r="T6785" s="0" t="str">
        <f aca="false">G6785</f>
        <v>4</v>
      </c>
      <c r="U6785" s="0" t="n">
        <f aca="false">L6785</f>
        <v>2.63439864460724</v>
      </c>
      <c r="V6785" s="0" t="n">
        <f aca="false">K6785</f>
        <v>166.716813213397</v>
      </c>
      <c r="W6785" s="0" t="n">
        <f aca="false">J6785</f>
        <v>0</v>
      </c>
    </row>
    <row r="6786" customFormat="false" ht="12.8" hidden="false" customHeight="false" outlineLevel="0" collapsed="false">
      <c r="A6786" s="0" t="s">
        <v>78</v>
      </c>
      <c r="B6786" s="0" t="s">
        <v>1369</v>
      </c>
      <c r="C6786" s="0" t="s">
        <v>1384</v>
      </c>
      <c r="D6786" s="0" t="s">
        <v>54</v>
      </c>
      <c r="E6786" s="0" t="s">
        <v>30</v>
      </c>
      <c r="F6786" s="0" t="s">
        <v>1395</v>
      </c>
      <c r="G6786" s="0" t="s">
        <v>1612</v>
      </c>
      <c r="H6786" s="0" t="n">
        <v>1</v>
      </c>
      <c r="I6786" s="0" t="n">
        <v>12</v>
      </c>
      <c r="J6786" s="0" t="n">
        <v>0</v>
      </c>
      <c r="K6786" s="0" t="n">
        <f aca="false">I6786*SUMIFS(syst_chauffage!$H$3:$H$27,syst_chauffage!$B$3:$B$27,D6786,syst_chauffage!$C$3:$C$27,E6786)</f>
        <v>12</v>
      </c>
      <c r="L6786" s="12" t="n">
        <f aca="false">H6786*SUMIFS(syst_chauffage!$K$3:$K$27,syst_chauffage!$B$3:$B$27,D6786,syst_chauffage!$C$3:$C$27,E6786)</f>
        <v>1</v>
      </c>
      <c r="N6786" s="0" t="str">
        <f aca="false">A6786</f>
        <v>Sport Loisir Culture</v>
      </c>
      <c r="O6786" s="0" t="str">
        <f aca="false">B6786</f>
        <v>Loisir</v>
      </c>
      <c r="P6786" s="0" t="str">
        <f aca="false">C6786</f>
        <v>Salle non spécialisée</v>
      </c>
      <c r="Q6786" s="0" t="str">
        <f aca="false">D6786</f>
        <v>Cassette rayonnante performant</v>
      </c>
      <c r="R6786" s="0" t="str">
        <f aca="false">E6786</f>
        <v>Electricité</v>
      </c>
      <c r="S6786" s="0" t="str">
        <f aca="false">F6786</f>
        <v>0720912202</v>
      </c>
      <c r="T6786" s="0" t="str">
        <f aca="false">G6786</f>
        <v>4</v>
      </c>
      <c r="U6786" s="0" t="n">
        <f aca="false">L6786</f>
        <v>1</v>
      </c>
      <c r="V6786" s="0" t="n">
        <f aca="false">K6786</f>
        <v>12</v>
      </c>
      <c r="W6786" s="0" t="n">
        <f aca="false">J6786</f>
        <v>0</v>
      </c>
    </row>
    <row r="6787" customFormat="false" ht="12.8" hidden="false" customHeight="false" outlineLevel="0" collapsed="false">
      <c r="A6787" s="0" t="s">
        <v>78</v>
      </c>
      <c r="B6787" s="0" t="s">
        <v>1369</v>
      </c>
      <c r="C6787" s="0" t="s">
        <v>1384</v>
      </c>
      <c r="D6787" s="0" t="s">
        <v>27</v>
      </c>
      <c r="E6787" s="0" t="s">
        <v>23</v>
      </c>
      <c r="F6787" s="0" t="s">
        <v>1396</v>
      </c>
      <c r="G6787" s="0" t="s">
        <v>1612</v>
      </c>
      <c r="H6787" s="0" t="n">
        <v>0.749201687257152</v>
      </c>
      <c r="I6787" s="0" t="n">
        <v>47.6693429790048</v>
      </c>
      <c r="J6787" s="0" t="n">
        <v>608</v>
      </c>
      <c r="K6787" s="0" t="n">
        <f aca="false">I6787*SUMIFS(syst_chauffage!$H$3:$H$27,syst_chauffage!$B$3:$B$27,D6787,syst_chauffage!$C$3:$C$27,E6787)</f>
        <v>122.24341293408</v>
      </c>
      <c r="L6787" s="12" t="n">
        <f aca="false">H6787*SUMIFS(syst_chauffage!$K$3:$K$27,syst_chauffage!$B$3:$B$27,D6787,syst_chauffage!$C$3:$C$27,E6787)</f>
        <v>0.749201687257152</v>
      </c>
      <c r="N6787" s="0" t="str">
        <f aca="false">A6787</f>
        <v>Sport Loisir Culture</v>
      </c>
      <c r="O6787" s="0" t="str">
        <f aca="false">B6787</f>
        <v>Loisir</v>
      </c>
      <c r="P6787" s="0" t="str">
        <f aca="false">C6787</f>
        <v>Salle non spécialisée</v>
      </c>
      <c r="Q6787" s="0" t="str">
        <f aca="false">D6787</f>
        <v>Chaudière condensation fioul</v>
      </c>
      <c r="R6787" s="0" t="str">
        <f aca="false">E6787</f>
        <v>Fioul</v>
      </c>
      <c r="S6787" s="0" t="str">
        <f aca="false">F6787</f>
        <v>0720912303</v>
      </c>
      <c r="T6787" s="0" t="str">
        <f aca="false">G6787</f>
        <v>4</v>
      </c>
      <c r="U6787" s="0" t="n">
        <f aca="false">L6787</f>
        <v>0.749201687257152</v>
      </c>
      <c r="V6787" s="0" t="n">
        <f aca="false">K6787</f>
        <v>122.24341293408</v>
      </c>
      <c r="W6787" s="0" t="n">
        <f aca="false">J6787</f>
        <v>608</v>
      </c>
    </row>
    <row r="6788" customFormat="false" ht="12.8" hidden="false" customHeight="false" outlineLevel="0" collapsed="false">
      <c r="A6788" s="0" t="s">
        <v>78</v>
      </c>
      <c r="B6788" s="0" t="s">
        <v>1369</v>
      </c>
      <c r="C6788" s="0" t="s">
        <v>1384</v>
      </c>
      <c r="D6788" s="0" t="s">
        <v>18</v>
      </c>
      <c r="E6788" s="0" t="s">
        <v>14</v>
      </c>
      <c r="F6788" s="0" t="s">
        <v>1397</v>
      </c>
      <c r="G6788" s="0" t="s">
        <v>1612</v>
      </c>
      <c r="H6788" s="0" t="n">
        <v>0.967821087083037</v>
      </c>
      <c r="I6788" s="0" t="n">
        <v>31.4321157249699</v>
      </c>
      <c r="J6788" s="0" t="n">
        <v>608</v>
      </c>
      <c r="K6788" s="0" t="n">
        <f aca="false">I6788*SUMIFS(syst_chauffage!$H$3:$H$27,syst_chauffage!$B$3:$B$27,D6788,syst_chauffage!$C$3:$C$27,E6788)</f>
        <v>85.6502812221385</v>
      </c>
      <c r="L6788" s="12" t="n">
        <f aca="false">H6788*SUMIFS(syst_chauffage!$K$3:$K$27,syst_chauffage!$B$3:$B$27,D6788,syst_chauffage!$C$3:$C$27,E6788)</f>
        <v>0.940186785431801</v>
      </c>
      <c r="N6788" s="0" t="str">
        <f aca="false">A6788</f>
        <v>Sport Loisir Culture</v>
      </c>
      <c r="O6788" s="0" t="str">
        <f aca="false">B6788</f>
        <v>Loisir</v>
      </c>
      <c r="P6788" s="0" t="str">
        <f aca="false">C6788</f>
        <v>Salle non spécialisée</v>
      </c>
      <c r="Q6788" s="0" t="str">
        <f aca="false">D6788</f>
        <v>Chaudière condensation gaz</v>
      </c>
      <c r="R6788" s="0" t="str">
        <f aca="false">E6788</f>
        <v>Gaz</v>
      </c>
      <c r="S6788" s="0" t="str">
        <f aca="false">F6788</f>
        <v>0720912404</v>
      </c>
      <c r="T6788" s="0" t="str">
        <f aca="false">G6788</f>
        <v>4</v>
      </c>
      <c r="U6788" s="0" t="n">
        <f aca="false">L6788</f>
        <v>0.940186785431801</v>
      </c>
      <c r="V6788" s="0" t="n">
        <f aca="false">K6788</f>
        <v>85.6502812221385</v>
      </c>
      <c r="W6788" s="0" t="n">
        <f aca="false">J6788</f>
        <v>608</v>
      </c>
    </row>
    <row r="6789" customFormat="false" ht="12.8" hidden="false" customHeight="false" outlineLevel="0" collapsed="false">
      <c r="A6789" s="0" t="s">
        <v>78</v>
      </c>
      <c r="B6789" s="0" t="s">
        <v>1369</v>
      </c>
      <c r="C6789" s="0" t="s">
        <v>1384</v>
      </c>
      <c r="D6789" s="0" t="s">
        <v>32</v>
      </c>
      <c r="E6789" s="0" t="s">
        <v>30</v>
      </c>
      <c r="F6789" s="0" t="s">
        <v>1398</v>
      </c>
      <c r="G6789" s="0" t="s">
        <v>1612</v>
      </c>
      <c r="H6789" s="0" t="n">
        <v>1</v>
      </c>
      <c r="I6789" s="0" t="n">
        <v>12</v>
      </c>
      <c r="J6789" s="0" t="n">
        <v>0</v>
      </c>
      <c r="K6789" s="0" t="n">
        <f aca="false">I6789*SUMIFS(syst_chauffage!$H$3:$H$27,syst_chauffage!$B$3:$B$27,D6789,syst_chauffage!$C$3:$C$27,E6789)</f>
        <v>12</v>
      </c>
      <c r="L6789" s="12" t="n">
        <f aca="false">H6789*SUMIFS(syst_chauffage!$K$3:$K$27,syst_chauffage!$B$3:$B$27,D6789,syst_chauffage!$C$3:$C$27,E6789)</f>
        <v>1</v>
      </c>
      <c r="N6789" s="0" t="str">
        <f aca="false">A6789</f>
        <v>Sport Loisir Culture</v>
      </c>
      <c r="O6789" s="0" t="str">
        <f aca="false">B6789</f>
        <v>Loisir</v>
      </c>
      <c r="P6789" s="0" t="str">
        <f aca="false">C6789</f>
        <v>Salle non spécialisée</v>
      </c>
      <c r="Q6789" s="0" t="str">
        <f aca="false">D6789</f>
        <v>Electrique direct performant</v>
      </c>
      <c r="R6789" s="0" t="str">
        <f aca="false">E6789</f>
        <v>Electricité</v>
      </c>
      <c r="S6789" s="0" t="str">
        <f aca="false">F6789</f>
        <v>0720912602</v>
      </c>
      <c r="T6789" s="0" t="str">
        <f aca="false">G6789</f>
        <v>4</v>
      </c>
      <c r="U6789" s="0" t="n">
        <f aca="false">L6789</f>
        <v>1</v>
      </c>
      <c r="V6789" s="0" t="n">
        <f aca="false">K6789</f>
        <v>12</v>
      </c>
      <c r="W6789" s="0" t="n">
        <f aca="false">J6789</f>
        <v>0</v>
      </c>
    </row>
    <row r="6790" customFormat="false" ht="12.8" hidden="false" customHeight="false" outlineLevel="0" collapsed="false">
      <c r="A6790" s="0" t="s">
        <v>78</v>
      </c>
      <c r="B6790" s="0" t="s">
        <v>1369</v>
      </c>
      <c r="C6790" s="0" t="s">
        <v>1384</v>
      </c>
      <c r="D6790" s="0" t="s">
        <v>32</v>
      </c>
      <c r="E6790" s="0" t="s">
        <v>30</v>
      </c>
      <c r="F6790" s="0" t="s">
        <v>1399</v>
      </c>
      <c r="G6790" s="0" t="s">
        <v>1612</v>
      </c>
      <c r="H6790" s="0" t="n">
        <v>3.40633674418604</v>
      </c>
      <c r="I6790" s="0" t="n">
        <v>82.4204506081945</v>
      </c>
      <c r="J6790" s="0" t="n">
        <v>0</v>
      </c>
      <c r="K6790" s="0" t="n">
        <f aca="false">I6790*SUMIFS(syst_chauffage!$H$3:$H$27,syst_chauffage!$B$3:$B$27,D6790,syst_chauffage!$C$3:$C$27,E6790)</f>
        <v>82.4204506081945</v>
      </c>
      <c r="L6790" s="12" t="n">
        <f aca="false">H6790*SUMIFS(syst_chauffage!$K$3:$K$27,syst_chauffage!$B$3:$B$27,D6790,syst_chauffage!$C$3:$C$27,E6790)</f>
        <v>3.40633674418604</v>
      </c>
      <c r="N6790" s="0" t="str">
        <f aca="false">A6790</f>
        <v>Sport Loisir Culture</v>
      </c>
      <c r="O6790" s="0" t="str">
        <f aca="false">B6790</f>
        <v>Loisir</v>
      </c>
      <c r="P6790" s="0" t="str">
        <f aca="false">C6790</f>
        <v>Salle non spécialisée</v>
      </c>
      <c r="Q6790" s="0" t="str">
        <f aca="false">D6790</f>
        <v>Electrique direct performant</v>
      </c>
      <c r="R6790" s="0" t="str">
        <f aca="false">E6790</f>
        <v>Electricité</v>
      </c>
      <c r="S6790" s="0" t="str">
        <f aca="false">F6790</f>
        <v>0720912902</v>
      </c>
      <c r="T6790" s="0" t="str">
        <f aca="false">G6790</f>
        <v>4</v>
      </c>
      <c r="U6790" s="0" t="n">
        <f aca="false">L6790</f>
        <v>3.40633674418604</v>
      </c>
      <c r="V6790" s="0" t="n">
        <f aca="false">K6790</f>
        <v>82.4204506081945</v>
      </c>
      <c r="W6790" s="0" t="n">
        <f aca="false">J6790</f>
        <v>0</v>
      </c>
    </row>
    <row r="6791" customFormat="false" ht="12.8" hidden="false" customHeight="false" outlineLevel="0" collapsed="false">
      <c r="A6791" s="0" t="s">
        <v>78</v>
      </c>
      <c r="B6791" s="0" t="s">
        <v>1369</v>
      </c>
      <c r="C6791" s="0" t="s">
        <v>1384</v>
      </c>
      <c r="D6791" s="0" t="s">
        <v>50</v>
      </c>
      <c r="E6791" s="0" t="s">
        <v>14</v>
      </c>
      <c r="F6791" s="0" t="s">
        <v>1400</v>
      </c>
      <c r="G6791" s="0" t="s">
        <v>1612</v>
      </c>
      <c r="H6791" s="0" t="n">
        <v>1</v>
      </c>
      <c r="I6791" s="0" t="n">
        <v>12</v>
      </c>
      <c r="J6791" s="0" t="n">
        <v>0</v>
      </c>
      <c r="K6791" s="0" t="n">
        <f aca="false">I6791*SUMIFS(syst_chauffage!$H$3:$H$27,syst_chauffage!$B$3:$B$27,D6791,syst_chauffage!$C$3:$C$27,E6791)</f>
        <v>12</v>
      </c>
      <c r="L6791" s="12" t="n">
        <f aca="false">H6791*SUMIFS(syst_chauffage!$K$3:$K$27,syst_chauffage!$B$3:$B$27,D6791,syst_chauffage!$C$3:$C$27,E6791)</f>
        <v>1</v>
      </c>
      <c r="N6791" s="0" t="str">
        <f aca="false">A6791</f>
        <v>Sport Loisir Culture</v>
      </c>
      <c r="O6791" s="0" t="str">
        <f aca="false">B6791</f>
        <v>Loisir</v>
      </c>
      <c r="P6791" s="0" t="str">
        <f aca="false">C6791</f>
        <v>Salle non spécialisée</v>
      </c>
      <c r="Q6791" s="0" t="str">
        <f aca="false">D6791</f>
        <v>Tube radiant performant</v>
      </c>
      <c r="R6791" s="0" t="str">
        <f aca="false">E6791</f>
        <v>Gaz</v>
      </c>
      <c r="S6791" s="0" t="str">
        <f aca="false">F6791</f>
        <v>0720913104</v>
      </c>
      <c r="T6791" s="0" t="str">
        <f aca="false">G6791</f>
        <v>4</v>
      </c>
      <c r="U6791" s="0" t="n">
        <f aca="false">L6791</f>
        <v>1</v>
      </c>
      <c r="V6791" s="0" t="n">
        <f aca="false">K6791</f>
        <v>12</v>
      </c>
      <c r="W6791" s="0" t="n">
        <f aca="false">J6791</f>
        <v>0</v>
      </c>
    </row>
    <row r="6792" customFormat="false" ht="12.8" hidden="false" customHeight="false" outlineLevel="0" collapsed="false">
      <c r="A6792" s="0" t="s">
        <v>78</v>
      </c>
      <c r="B6792" s="0" t="s">
        <v>1369</v>
      </c>
      <c r="C6792" s="0" t="s">
        <v>1401</v>
      </c>
      <c r="D6792" s="0" t="s">
        <v>19</v>
      </c>
      <c r="E6792" s="0" t="s">
        <v>57</v>
      </c>
      <c r="F6792" s="0" t="s">
        <v>1402</v>
      </c>
      <c r="G6792" s="0" t="s">
        <v>1612</v>
      </c>
      <c r="H6792" s="0" t="n">
        <v>2.09014958784305</v>
      </c>
      <c r="I6792" s="0" t="n">
        <v>85.6869454988482</v>
      </c>
      <c r="J6792" s="0" t="n">
        <v>0</v>
      </c>
      <c r="K6792" s="0" t="n">
        <f aca="false">I6792*SUMIFS(syst_chauffage!$H$3:$H$27,syst_chauffage!$B$3:$B$27,D6792,syst_chauffage!$C$3:$C$27,E6792)</f>
        <v>119.31707284823</v>
      </c>
      <c r="L6792" s="12" t="n">
        <f aca="false">H6792*SUMIFS(syst_chauffage!$K$3:$K$27,syst_chauffage!$B$3:$B$27,D6792,syst_chauffage!$C$3:$C$27,E6792)</f>
        <v>2.09014958784305</v>
      </c>
      <c r="N6792" s="0" t="str">
        <f aca="false">A6792</f>
        <v>Sport Loisir Culture</v>
      </c>
      <c r="O6792" s="0" t="str">
        <f aca="false">B6792</f>
        <v>Loisir</v>
      </c>
      <c r="P6792" s="0" t="str">
        <f aca="false">C6792</f>
        <v>Vestiaire et rangement</v>
      </c>
      <c r="Q6792" s="0" t="str">
        <f aca="false">D6792</f>
        <v>Autre système centralisé</v>
      </c>
      <c r="R6792" s="0" t="str">
        <f aca="false">E6792</f>
        <v>Autres</v>
      </c>
      <c r="S6792" s="0" t="str">
        <f aca="false">F6792</f>
        <v>0720950101</v>
      </c>
      <c r="T6792" s="0" t="str">
        <f aca="false">G6792</f>
        <v>4</v>
      </c>
      <c r="U6792" s="0" t="n">
        <f aca="false">L6792</f>
        <v>2.09014958784305</v>
      </c>
      <c r="V6792" s="0" t="n">
        <f aca="false">K6792</f>
        <v>119.31707284823</v>
      </c>
      <c r="W6792" s="0" t="n">
        <f aca="false">J6792</f>
        <v>0</v>
      </c>
    </row>
    <row r="6793" customFormat="false" ht="12.8" hidden="false" customHeight="false" outlineLevel="0" collapsed="false">
      <c r="A6793" s="0" t="s">
        <v>78</v>
      </c>
      <c r="B6793" s="0" t="s">
        <v>1369</v>
      </c>
      <c r="C6793" s="0" t="s">
        <v>1401</v>
      </c>
      <c r="D6793" s="0" t="s">
        <v>19</v>
      </c>
      <c r="E6793" s="0" t="s">
        <v>57</v>
      </c>
      <c r="F6793" s="0" t="s">
        <v>1403</v>
      </c>
      <c r="G6793" s="0" t="s">
        <v>1612</v>
      </c>
      <c r="H6793" s="0" t="n">
        <v>2.05516399602207</v>
      </c>
      <c r="I6793" s="0" t="n">
        <v>86.2321028441361</v>
      </c>
      <c r="J6793" s="0" t="n">
        <v>0</v>
      </c>
      <c r="K6793" s="0" t="n">
        <f aca="false">I6793*SUMIFS(syst_chauffage!$H$3:$H$27,syst_chauffage!$B$3:$B$27,D6793,syst_chauffage!$C$3:$C$27,E6793)</f>
        <v>120.076191735043</v>
      </c>
      <c r="L6793" s="12" t="n">
        <f aca="false">H6793*SUMIFS(syst_chauffage!$K$3:$K$27,syst_chauffage!$B$3:$B$27,D6793,syst_chauffage!$C$3:$C$27,E6793)</f>
        <v>2.05516399602207</v>
      </c>
      <c r="N6793" s="0" t="str">
        <f aca="false">A6793</f>
        <v>Sport Loisir Culture</v>
      </c>
      <c r="O6793" s="0" t="str">
        <f aca="false">B6793</f>
        <v>Loisir</v>
      </c>
      <c r="P6793" s="0" t="str">
        <f aca="false">C6793</f>
        <v>Vestiaire et rangement</v>
      </c>
      <c r="Q6793" s="0" t="str">
        <f aca="false">D6793</f>
        <v>Autre système centralisé</v>
      </c>
      <c r="R6793" s="0" t="str">
        <f aca="false">E6793</f>
        <v>Autres</v>
      </c>
      <c r="S6793" s="0" t="str">
        <f aca="false">F6793</f>
        <v>0720950106</v>
      </c>
      <c r="T6793" s="0" t="str">
        <f aca="false">G6793</f>
        <v>4</v>
      </c>
      <c r="U6793" s="0" t="n">
        <f aca="false">L6793</f>
        <v>2.05516399602207</v>
      </c>
      <c r="V6793" s="0" t="n">
        <f aca="false">K6793</f>
        <v>120.076191735043</v>
      </c>
      <c r="W6793" s="0" t="n">
        <f aca="false">J6793</f>
        <v>0</v>
      </c>
    </row>
    <row r="6794" customFormat="false" ht="12.8" hidden="false" customHeight="false" outlineLevel="0" collapsed="false">
      <c r="A6794" s="0" t="s">
        <v>78</v>
      </c>
      <c r="B6794" s="0" t="s">
        <v>1369</v>
      </c>
      <c r="C6794" s="0" t="s">
        <v>1401</v>
      </c>
      <c r="D6794" s="0" t="s">
        <v>24</v>
      </c>
      <c r="E6794" s="0" t="s">
        <v>30</v>
      </c>
      <c r="F6794" s="0" t="s">
        <v>1404</v>
      </c>
      <c r="G6794" s="0" t="s">
        <v>1612</v>
      </c>
      <c r="H6794" s="0" t="n">
        <v>0.84</v>
      </c>
      <c r="I6794" s="0" t="n">
        <v>10.4</v>
      </c>
      <c r="J6794" s="0" t="n">
        <v>0</v>
      </c>
      <c r="K6794" s="0" t="n">
        <f aca="false">I6794*SUMIFS(syst_chauffage!$H$3:$H$27,syst_chauffage!$B$3:$B$27,D6794,syst_chauffage!$C$3:$C$27,E6794)</f>
        <v>3</v>
      </c>
      <c r="L6794" s="12" t="n">
        <f aca="false">H6794*SUMIFS(syst_chauffage!$K$3:$K$27,syst_chauffage!$B$3:$B$27,D6794,syst_chauffage!$C$3:$C$27,E6794)</f>
        <v>0.84</v>
      </c>
      <c r="N6794" s="0" t="str">
        <f aca="false">A6794</f>
        <v>Sport Loisir Culture</v>
      </c>
      <c r="O6794" s="0" t="str">
        <f aca="false">B6794</f>
        <v>Loisir</v>
      </c>
      <c r="P6794" s="0" t="str">
        <f aca="false">C6794</f>
        <v>Vestiaire et rangement</v>
      </c>
      <c r="Q6794" s="0" t="str">
        <f aca="false">D6794</f>
        <v>Cassette rayonnante</v>
      </c>
      <c r="R6794" s="0" t="str">
        <f aca="false">E6794</f>
        <v>Electricité</v>
      </c>
      <c r="S6794" s="0" t="str">
        <f aca="false">F6794</f>
        <v>0720950202</v>
      </c>
      <c r="T6794" s="0" t="str">
        <f aca="false">G6794</f>
        <v>4</v>
      </c>
      <c r="U6794" s="0" t="n">
        <f aca="false">L6794</f>
        <v>0.84</v>
      </c>
      <c r="V6794" s="0" t="n">
        <f aca="false">K6794</f>
        <v>3</v>
      </c>
      <c r="W6794" s="0" t="n">
        <f aca="false">J6794</f>
        <v>0</v>
      </c>
    </row>
    <row r="6795" customFormat="false" ht="12.8" hidden="false" customHeight="false" outlineLevel="0" collapsed="false">
      <c r="A6795" s="0" t="s">
        <v>78</v>
      </c>
      <c r="B6795" s="0" t="s">
        <v>1369</v>
      </c>
      <c r="C6795" s="0" t="s">
        <v>1401</v>
      </c>
      <c r="D6795" s="0" t="s">
        <v>22</v>
      </c>
      <c r="E6795" s="0" t="s">
        <v>23</v>
      </c>
      <c r="F6795" s="0" t="s">
        <v>1405</v>
      </c>
      <c r="G6795" s="0" t="s">
        <v>1612</v>
      </c>
      <c r="H6795" s="0" t="n">
        <v>0.6751212776325</v>
      </c>
      <c r="I6795" s="0" t="n">
        <v>65.5769035477539</v>
      </c>
      <c r="J6795" s="0" t="n">
        <v>0</v>
      </c>
      <c r="K6795" s="0" t="n">
        <f aca="false">I6795*SUMIFS(syst_chauffage!$H$3:$H$27,syst_chauffage!$B$3:$B$27,D6795,syst_chauffage!$C$3:$C$27,E6795)</f>
        <v>115.482403167314</v>
      </c>
      <c r="L6795" s="12" t="n">
        <f aca="false">H6795*SUMIFS(syst_chauffage!$K$3:$K$27,syst_chauffage!$B$3:$B$27,D6795,syst_chauffage!$C$3:$C$27,E6795)</f>
        <v>0.6751212776325</v>
      </c>
      <c r="N6795" s="0" t="str">
        <f aca="false">A6795</f>
        <v>Sport Loisir Culture</v>
      </c>
      <c r="O6795" s="0" t="str">
        <f aca="false">B6795</f>
        <v>Loisir</v>
      </c>
      <c r="P6795" s="0" t="str">
        <f aca="false">C6795</f>
        <v>Vestiaire et rangement</v>
      </c>
      <c r="Q6795" s="0" t="str">
        <f aca="false">D6795</f>
        <v>Chaudière fioul</v>
      </c>
      <c r="R6795" s="0" t="str">
        <f aca="false">E6795</f>
        <v>Fioul</v>
      </c>
      <c r="S6795" s="0" t="str">
        <f aca="false">F6795</f>
        <v>0720950303</v>
      </c>
      <c r="T6795" s="0" t="str">
        <f aca="false">G6795</f>
        <v>4</v>
      </c>
      <c r="U6795" s="0" t="n">
        <f aca="false">L6795</f>
        <v>0.6751212776325</v>
      </c>
      <c r="V6795" s="0" t="n">
        <f aca="false">K6795</f>
        <v>115.482403167314</v>
      </c>
      <c r="W6795" s="0" t="n">
        <f aca="false">J6795</f>
        <v>0</v>
      </c>
    </row>
    <row r="6796" customFormat="false" ht="12.8" hidden="false" customHeight="false" outlineLevel="0" collapsed="false">
      <c r="A6796" s="0" t="s">
        <v>78</v>
      </c>
      <c r="B6796" s="0" t="s">
        <v>1369</v>
      </c>
      <c r="C6796" s="0" t="s">
        <v>1401</v>
      </c>
      <c r="D6796" s="0" t="s">
        <v>13</v>
      </c>
      <c r="E6796" s="0" t="s">
        <v>14</v>
      </c>
      <c r="F6796" s="0" t="s">
        <v>1406</v>
      </c>
      <c r="G6796" s="0" t="s">
        <v>1612</v>
      </c>
      <c r="H6796" s="0" t="n">
        <v>0.684788667349835</v>
      </c>
      <c r="I6796" s="0" t="n">
        <v>52.0324030209529</v>
      </c>
      <c r="J6796" s="0" t="n">
        <v>224</v>
      </c>
      <c r="K6796" s="0" t="n">
        <f aca="false">I6796*SUMIFS(syst_chauffage!$H$3:$H$27,syst_chauffage!$B$3:$B$27,D6796,syst_chauffage!$C$3:$C$27,E6796)</f>
        <v>105.084211192286</v>
      </c>
      <c r="L6796" s="12" t="n">
        <f aca="false">H6796*SUMIFS(syst_chauffage!$K$3:$K$27,syst_chauffage!$B$3:$B$27,D6796,syst_chauffage!$C$3:$C$27,E6796)</f>
        <v>0.684788667349835</v>
      </c>
      <c r="N6796" s="0" t="str">
        <f aca="false">A6796</f>
        <v>Sport Loisir Culture</v>
      </c>
      <c r="O6796" s="0" t="str">
        <f aca="false">B6796</f>
        <v>Loisir</v>
      </c>
      <c r="P6796" s="0" t="str">
        <f aca="false">C6796</f>
        <v>Vestiaire et rangement</v>
      </c>
      <c r="Q6796" s="0" t="str">
        <f aca="false">D6796</f>
        <v>Chaudière gaz</v>
      </c>
      <c r="R6796" s="0" t="str">
        <f aca="false">E6796</f>
        <v>Gaz</v>
      </c>
      <c r="S6796" s="0" t="str">
        <f aca="false">F6796</f>
        <v>0720950404</v>
      </c>
      <c r="T6796" s="0" t="str">
        <f aca="false">G6796</f>
        <v>4</v>
      </c>
      <c r="U6796" s="0" t="n">
        <f aca="false">L6796</f>
        <v>0.684788667349835</v>
      </c>
      <c r="V6796" s="0" t="n">
        <f aca="false">K6796</f>
        <v>105.084211192286</v>
      </c>
      <c r="W6796" s="0" t="n">
        <f aca="false">J6796</f>
        <v>224</v>
      </c>
    </row>
    <row r="6797" customFormat="false" ht="12.8" hidden="false" customHeight="false" outlineLevel="0" collapsed="false">
      <c r="A6797" s="0" t="s">
        <v>78</v>
      </c>
      <c r="B6797" s="0" t="s">
        <v>1369</v>
      </c>
      <c r="C6797" s="0" t="s">
        <v>1401</v>
      </c>
      <c r="D6797" s="0" t="s">
        <v>29</v>
      </c>
      <c r="E6797" s="0" t="s">
        <v>30</v>
      </c>
      <c r="F6797" s="0" t="s">
        <v>1407</v>
      </c>
      <c r="G6797" s="0" t="s">
        <v>1612</v>
      </c>
      <c r="H6797" s="0" t="n">
        <v>0.92</v>
      </c>
      <c r="I6797" s="0" t="n">
        <v>10.4</v>
      </c>
      <c r="J6797" s="0" t="n">
        <v>0</v>
      </c>
      <c r="K6797" s="0" t="n">
        <f aca="false">I6797*SUMIFS(syst_chauffage!$H$3:$H$27,syst_chauffage!$B$3:$B$27,D6797,syst_chauffage!$C$3:$C$27,E6797)</f>
        <v>3</v>
      </c>
      <c r="L6797" s="12" t="n">
        <f aca="false">H6797*SUMIFS(syst_chauffage!$K$3:$K$27,syst_chauffage!$B$3:$B$27,D6797,syst_chauffage!$C$3:$C$27,E6797)</f>
        <v>0.92</v>
      </c>
      <c r="N6797" s="0" t="str">
        <f aca="false">A6797</f>
        <v>Sport Loisir Culture</v>
      </c>
      <c r="O6797" s="0" t="str">
        <f aca="false">B6797</f>
        <v>Loisir</v>
      </c>
      <c r="P6797" s="0" t="str">
        <f aca="false">C6797</f>
        <v>Vestiaire et rangement</v>
      </c>
      <c r="Q6797" s="0" t="str">
        <f aca="false">D6797</f>
        <v>Electrique direct</v>
      </c>
      <c r="R6797" s="0" t="str">
        <f aca="false">E6797</f>
        <v>Electricité</v>
      </c>
      <c r="S6797" s="0" t="str">
        <f aca="false">F6797</f>
        <v>0720950602</v>
      </c>
      <c r="T6797" s="0" t="str">
        <f aca="false">G6797</f>
        <v>4</v>
      </c>
      <c r="U6797" s="0" t="n">
        <f aca="false">L6797</f>
        <v>0.92</v>
      </c>
      <c r="V6797" s="0" t="n">
        <f aca="false">K6797</f>
        <v>3</v>
      </c>
      <c r="W6797" s="0" t="n">
        <f aca="false">J6797</f>
        <v>0</v>
      </c>
    </row>
    <row r="6798" customFormat="false" ht="12.8" hidden="false" customHeight="false" outlineLevel="0" collapsed="false">
      <c r="A6798" s="0" t="s">
        <v>78</v>
      </c>
      <c r="B6798" s="0" t="s">
        <v>1369</v>
      </c>
      <c r="C6798" s="0" t="s">
        <v>1401</v>
      </c>
      <c r="D6798" s="0" t="s">
        <v>36</v>
      </c>
      <c r="E6798" s="0" t="s">
        <v>30</v>
      </c>
      <c r="F6798" s="0" t="s">
        <v>1408</v>
      </c>
      <c r="G6798" s="0" t="s">
        <v>1612</v>
      </c>
      <c r="H6798" s="0" t="n">
        <v>2.95662809302325</v>
      </c>
      <c r="I6798" s="0" t="n">
        <v>57.9672560654796</v>
      </c>
      <c r="J6798" s="0" t="n">
        <v>603</v>
      </c>
      <c r="K6798" s="0" t="n">
        <f aca="false">I6798*SUMIFS(syst_chauffage!$H$3:$H$27,syst_chauffage!$B$3:$B$27,D6798,syst_chauffage!$C$3:$C$27,E6798)</f>
        <v>35.8619126428562</v>
      </c>
      <c r="L6798" s="12" t="n">
        <f aca="false">H6798*SUMIFS(syst_chauffage!$K$3:$K$27,syst_chauffage!$B$3:$B$27,D6798,syst_chauffage!$C$3:$C$27,E6798)</f>
        <v>2.48413091717754</v>
      </c>
      <c r="N6798" s="0" t="str">
        <f aca="false">A6798</f>
        <v>Sport Loisir Culture</v>
      </c>
      <c r="O6798" s="0" t="str">
        <f aca="false">B6798</f>
        <v>Loisir</v>
      </c>
      <c r="P6798" s="0" t="str">
        <f aca="false">C6798</f>
        <v>Vestiaire et rangement</v>
      </c>
      <c r="Q6798" s="0" t="str">
        <f aca="false">D6798</f>
        <v>PAC</v>
      </c>
      <c r="R6798" s="0" t="str">
        <f aca="false">E6798</f>
        <v>Electricité</v>
      </c>
      <c r="S6798" s="0" t="str">
        <f aca="false">F6798</f>
        <v>0720950902</v>
      </c>
      <c r="T6798" s="0" t="str">
        <f aca="false">G6798</f>
        <v>4</v>
      </c>
      <c r="U6798" s="0" t="n">
        <f aca="false">L6798</f>
        <v>2.48413091717754</v>
      </c>
      <c r="V6798" s="0" t="n">
        <f aca="false">K6798</f>
        <v>35.8619126428562</v>
      </c>
      <c r="W6798" s="0" t="n">
        <f aca="false">J6798</f>
        <v>603</v>
      </c>
    </row>
    <row r="6799" customFormat="false" ht="12.8" hidden="false" customHeight="false" outlineLevel="0" collapsed="false">
      <c r="A6799" s="0" t="s">
        <v>78</v>
      </c>
      <c r="B6799" s="0" t="s">
        <v>1369</v>
      </c>
      <c r="C6799" s="0" t="s">
        <v>1401</v>
      </c>
      <c r="D6799" s="0" t="s">
        <v>36</v>
      </c>
      <c r="E6799" s="0" t="s">
        <v>30</v>
      </c>
      <c r="F6799" s="0" t="s">
        <v>1409</v>
      </c>
      <c r="G6799" s="0" t="s">
        <v>1612</v>
      </c>
      <c r="H6799" s="0" t="n">
        <v>0.84</v>
      </c>
      <c r="I6799" s="0" t="n">
        <v>10.4</v>
      </c>
      <c r="J6799" s="0" t="n">
        <v>603</v>
      </c>
      <c r="K6799" s="0" t="n">
        <f aca="false">I6799*SUMIFS(syst_chauffage!$H$3:$H$27,syst_chauffage!$B$3:$B$27,D6799,syst_chauffage!$C$3:$C$27,E6799)</f>
        <v>6.43404426568691</v>
      </c>
      <c r="L6799" s="12" t="n">
        <f aca="false">H6799*SUMIFS(syst_chauffage!$K$3:$K$27,syst_chauffage!$B$3:$B$27,D6799,syst_chauffage!$C$3:$C$27,E6799)</f>
        <v>0.705760043122449</v>
      </c>
      <c r="N6799" s="0" t="str">
        <f aca="false">A6799</f>
        <v>Sport Loisir Culture</v>
      </c>
      <c r="O6799" s="0" t="str">
        <f aca="false">B6799</f>
        <v>Loisir</v>
      </c>
      <c r="P6799" s="0" t="str">
        <f aca="false">C6799</f>
        <v>Vestiaire et rangement</v>
      </c>
      <c r="Q6799" s="0" t="str">
        <f aca="false">D6799</f>
        <v>PAC</v>
      </c>
      <c r="R6799" s="0" t="str">
        <f aca="false">E6799</f>
        <v>Electricité</v>
      </c>
      <c r="S6799" s="0" t="str">
        <f aca="false">F6799</f>
        <v>0720951104</v>
      </c>
      <c r="T6799" s="0" t="str">
        <f aca="false">G6799</f>
        <v>4</v>
      </c>
      <c r="U6799" s="0" t="n">
        <f aca="false">L6799</f>
        <v>0.705760043122449</v>
      </c>
      <c r="V6799" s="0" t="n">
        <f aca="false">K6799</f>
        <v>6.43404426568691</v>
      </c>
      <c r="W6799" s="0" t="n">
        <f aca="false">J6799</f>
        <v>603</v>
      </c>
    </row>
    <row r="6800" customFormat="false" ht="12.8" hidden="false" customHeight="false" outlineLevel="0" collapsed="false">
      <c r="A6800" s="0" t="s">
        <v>78</v>
      </c>
      <c r="B6800" s="0" t="s">
        <v>1369</v>
      </c>
      <c r="C6800" s="0" t="s">
        <v>1401</v>
      </c>
      <c r="D6800" s="0" t="s">
        <v>51</v>
      </c>
      <c r="E6800" s="0" t="s">
        <v>57</v>
      </c>
      <c r="F6800" s="0" t="s">
        <v>1410</v>
      </c>
      <c r="G6800" s="0" t="s">
        <v>1612</v>
      </c>
      <c r="H6800" s="0" t="n">
        <v>2.52443483217545</v>
      </c>
      <c r="I6800" s="0" t="n">
        <v>102.00826845101</v>
      </c>
      <c r="J6800" s="0" t="n">
        <v>0</v>
      </c>
      <c r="K6800" s="0" t="n">
        <f aca="false">I6800*SUMIFS(syst_chauffage!$H$3:$H$27,syst_chauffage!$B$3:$B$27,D6800,syst_chauffage!$C$3:$C$27,E6800)</f>
        <v>216.14061288276</v>
      </c>
      <c r="L6800" s="12" t="n">
        <f aca="false">H6800*SUMIFS(syst_chauffage!$K$3:$K$27,syst_chauffage!$B$3:$B$27,D6800,syst_chauffage!$C$3:$C$27,E6800)</f>
        <v>2.52443483217545</v>
      </c>
      <c r="N6800" s="0" t="str">
        <f aca="false">A6800</f>
        <v>Sport Loisir Culture</v>
      </c>
      <c r="O6800" s="0" t="str">
        <f aca="false">B6800</f>
        <v>Loisir</v>
      </c>
      <c r="P6800" s="0" t="str">
        <f aca="false">C6800</f>
        <v>Vestiaire et rangement</v>
      </c>
      <c r="Q6800" s="0" t="str">
        <f aca="false">D6800</f>
        <v>Autre système centralisé performant</v>
      </c>
      <c r="R6800" s="0" t="str">
        <f aca="false">E6800</f>
        <v>Autres</v>
      </c>
      <c r="S6800" s="0" t="str">
        <f aca="false">F6800</f>
        <v>0720952101</v>
      </c>
      <c r="T6800" s="0" t="str">
        <f aca="false">G6800</f>
        <v>4</v>
      </c>
      <c r="U6800" s="0" t="n">
        <f aca="false">L6800</f>
        <v>2.52443483217545</v>
      </c>
      <c r="V6800" s="0" t="n">
        <f aca="false">K6800</f>
        <v>216.14061288276</v>
      </c>
      <c r="W6800" s="0" t="n">
        <f aca="false">J6800</f>
        <v>0</v>
      </c>
    </row>
    <row r="6801" customFormat="false" ht="12.8" hidden="false" customHeight="false" outlineLevel="0" collapsed="false">
      <c r="A6801" s="0" t="s">
        <v>78</v>
      </c>
      <c r="B6801" s="0" t="s">
        <v>1369</v>
      </c>
      <c r="C6801" s="0" t="s">
        <v>1401</v>
      </c>
      <c r="D6801" s="0" t="s">
        <v>51</v>
      </c>
      <c r="E6801" s="0" t="s">
        <v>58</v>
      </c>
      <c r="F6801" s="0" t="s">
        <v>1411</v>
      </c>
      <c r="G6801" s="0" t="s">
        <v>1612</v>
      </c>
      <c r="H6801" s="0" t="n">
        <v>2.49332711064539</v>
      </c>
      <c r="I6801" s="0" t="n">
        <v>102.657265290638</v>
      </c>
      <c r="J6801" s="0" t="n">
        <v>680</v>
      </c>
      <c r="K6801" s="0" t="n">
        <f aca="false">I6801*SUMIFS(syst_chauffage!$H$3:$H$27,syst_chauffage!$B$3:$B$27,D6801,syst_chauffage!$C$3:$C$27,E6801)</f>
        <v>219.070553515988</v>
      </c>
      <c r="L6801" s="12" t="n">
        <f aca="false">H6801*SUMIFS(syst_chauffage!$K$3:$K$27,syst_chauffage!$B$3:$B$27,D6801,syst_chauffage!$C$3:$C$27,E6801)</f>
        <v>2.49332711064539</v>
      </c>
      <c r="N6801" s="0" t="str">
        <f aca="false">A6801</f>
        <v>Sport Loisir Culture</v>
      </c>
      <c r="O6801" s="0" t="str">
        <f aca="false">B6801</f>
        <v>Loisir</v>
      </c>
      <c r="P6801" s="0" t="str">
        <f aca="false">C6801</f>
        <v>Vestiaire et rangement</v>
      </c>
      <c r="Q6801" s="0" t="str">
        <f aca="false">D6801</f>
        <v>Autre système centralisé performant</v>
      </c>
      <c r="R6801" s="0" t="str">
        <f aca="false">E6801</f>
        <v>Urbain</v>
      </c>
      <c r="S6801" s="0" t="str">
        <f aca="false">F6801</f>
        <v>0720952106</v>
      </c>
      <c r="T6801" s="0" t="str">
        <f aca="false">G6801</f>
        <v>4</v>
      </c>
      <c r="U6801" s="0" t="n">
        <f aca="false">L6801</f>
        <v>2.49332711064539</v>
      </c>
      <c r="V6801" s="0" t="n">
        <f aca="false">K6801</f>
        <v>219.070553515988</v>
      </c>
      <c r="W6801" s="0" t="n">
        <f aca="false">J6801</f>
        <v>680</v>
      </c>
    </row>
    <row r="6802" customFormat="false" ht="12.8" hidden="false" customHeight="false" outlineLevel="0" collapsed="false">
      <c r="A6802" s="0" t="s">
        <v>78</v>
      </c>
      <c r="B6802" s="0" t="s">
        <v>1369</v>
      </c>
      <c r="C6802" s="0" t="s">
        <v>1401</v>
      </c>
      <c r="D6802" s="0" t="s">
        <v>54</v>
      </c>
      <c r="E6802" s="0" t="s">
        <v>30</v>
      </c>
      <c r="F6802" s="0" t="s">
        <v>1412</v>
      </c>
      <c r="G6802" s="0" t="s">
        <v>1612</v>
      </c>
      <c r="H6802" s="0" t="n">
        <v>1</v>
      </c>
      <c r="I6802" s="0" t="n">
        <v>12</v>
      </c>
      <c r="J6802" s="0" t="n">
        <v>0</v>
      </c>
      <c r="K6802" s="0" t="n">
        <f aca="false">I6802*SUMIFS(syst_chauffage!$H$3:$H$27,syst_chauffage!$B$3:$B$27,D6802,syst_chauffage!$C$3:$C$27,E6802)</f>
        <v>12</v>
      </c>
      <c r="L6802" s="12" t="n">
        <f aca="false">H6802*SUMIFS(syst_chauffage!$K$3:$K$27,syst_chauffage!$B$3:$B$27,D6802,syst_chauffage!$C$3:$C$27,E6802)</f>
        <v>1</v>
      </c>
      <c r="N6802" s="0" t="str">
        <f aca="false">A6802</f>
        <v>Sport Loisir Culture</v>
      </c>
      <c r="O6802" s="0" t="str">
        <f aca="false">B6802</f>
        <v>Loisir</v>
      </c>
      <c r="P6802" s="0" t="str">
        <f aca="false">C6802</f>
        <v>Vestiaire et rangement</v>
      </c>
      <c r="Q6802" s="0" t="str">
        <f aca="false">D6802</f>
        <v>Cassette rayonnante performant</v>
      </c>
      <c r="R6802" s="0" t="str">
        <f aca="false">E6802</f>
        <v>Electricité</v>
      </c>
      <c r="S6802" s="0" t="str">
        <f aca="false">F6802</f>
        <v>0720952202</v>
      </c>
      <c r="T6802" s="0" t="str">
        <f aca="false">G6802</f>
        <v>4</v>
      </c>
      <c r="U6802" s="0" t="n">
        <f aca="false">L6802</f>
        <v>1</v>
      </c>
      <c r="V6802" s="0" t="n">
        <f aca="false">K6802</f>
        <v>12</v>
      </c>
      <c r="W6802" s="0" t="n">
        <f aca="false">J6802</f>
        <v>0</v>
      </c>
    </row>
    <row r="6803" customFormat="false" ht="12.8" hidden="false" customHeight="false" outlineLevel="0" collapsed="false">
      <c r="A6803" s="0" t="s">
        <v>78</v>
      </c>
      <c r="B6803" s="0" t="s">
        <v>1369</v>
      </c>
      <c r="C6803" s="0" t="s">
        <v>1401</v>
      </c>
      <c r="D6803" s="0" t="s">
        <v>27</v>
      </c>
      <c r="E6803" s="0" t="s">
        <v>23</v>
      </c>
      <c r="F6803" s="0" t="s">
        <v>1413</v>
      </c>
      <c r="G6803" s="0" t="s">
        <v>1612</v>
      </c>
      <c r="H6803" s="0" t="n">
        <v>0.7420238310277</v>
      </c>
      <c r="I6803" s="0" t="n">
        <v>78.0677423187547</v>
      </c>
      <c r="J6803" s="0" t="n">
        <v>504</v>
      </c>
      <c r="K6803" s="0" t="n">
        <f aca="false">I6803*SUMIFS(syst_chauffage!$H$3:$H$27,syst_chauffage!$B$3:$B$27,D6803,syst_chauffage!$C$3:$C$27,E6803)</f>
        <v>200.197163726508</v>
      </c>
      <c r="L6803" s="12" t="n">
        <f aca="false">H6803*SUMIFS(syst_chauffage!$K$3:$K$27,syst_chauffage!$B$3:$B$27,D6803,syst_chauffage!$C$3:$C$27,E6803)</f>
        <v>0.7420238310277</v>
      </c>
      <c r="N6803" s="0" t="str">
        <f aca="false">A6803</f>
        <v>Sport Loisir Culture</v>
      </c>
      <c r="O6803" s="0" t="str">
        <f aca="false">B6803</f>
        <v>Loisir</v>
      </c>
      <c r="P6803" s="0" t="str">
        <f aca="false">C6803</f>
        <v>Vestiaire et rangement</v>
      </c>
      <c r="Q6803" s="0" t="str">
        <f aca="false">D6803</f>
        <v>Chaudière condensation fioul</v>
      </c>
      <c r="R6803" s="0" t="str">
        <f aca="false">E6803</f>
        <v>Fioul</v>
      </c>
      <c r="S6803" s="0" t="str">
        <f aca="false">F6803</f>
        <v>0720952303</v>
      </c>
      <c r="T6803" s="0" t="str">
        <f aca="false">G6803</f>
        <v>4</v>
      </c>
      <c r="U6803" s="0" t="n">
        <f aca="false">L6803</f>
        <v>0.7420238310277</v>
      </c>
      <c r="V6803" s="0" t="n">
        <f aca="false">K6803</f>
        <v>200.197163726508</v>
      </c>
      <c r="W6803" s="0" t="n">
        <f aca="false">J6803</f>
        <v>504</v>
      </c>
    </row>
    <row r="6804" customFormat="false" ht="12.8" hidden="false" customHeight="false" outlineLevel="0" collapsed="false">
      <c r="A6804" s="0" t="s">
        <v>78</v>
      </c>
      <c r="B6804" s="0" t="s">
        <v>1369</v>
      </c>
      <c r="C6804" s="0" t="s">
        <v>1401</v>
      </c>
      <c r="D6804" s="0" t="s">
        <v>18</v>
      </c>
      <c r="E6804" s="0" t="s">
        <v>14</v>
      </c>
      <c r="F6804" s="0" t="s">
        <v>1414</v>
      </c>
      <c r="G6804" s="0" t="s">
        <v>1612</v>
      </c>
      <c r="H6804" s="0" t="n">
        <v>0.960868502280211</v>
      </c>
      <c r="I6804" s="0" t="n">
        <v>61.9433369297058</v>
      </c>
      <c r="J6804" s="0" t="n">
        <v>504</v>
      </c>
      <c r="K6804" s="0" t="n">
        <f aca="false">I6804*SUMIFS(syst_chauffage!$H$3:$H$27,syst_chauffage!$B$3:$B$27,D6804,syst_chauffage!$C$3:$C$27,E6804)</f>
        <v>168.791190331877</v>
      </c>
      <c r="L6804" s="12" t="n">
        <f aca="false">H6804*SUMIFS(syst_chauffage!$K$3:$K$27,syst_chauffage!$B$3:$B$27,D6804,syst_chauffage!$C$3:$C$27,E6804)</f>
        <v>0.933432718545417</v>
      </c>
      <c r="N6804" s="0" t="str">
        <f aca="false">A6804</f>
        <v>Sport Loisir Culture</v>
      </c>
      <c r="O6804" s="0" t="str">
        <f aca="false">B6804</f>
        <v>Loisir</v>
      </c>
      <c r="P6804" s="0" t="str">
        <f aca="false">C6804</f>
        <v>Vestiaire et rangement</v>
      </c>
      <c r="Q6804" s="0" t="str">
        <f aca="false">D6804</f>
        <v>Chaudière condensation gaz</v>
      </c>
      <c r="R6804" s="0" t="str">
        <f aca="false">E6804</f>
        <v>Gaz</v>
      </c>
      <c r="S6804" s="0" t="str">
        <f aca="false">F6804</f>
        <v>0720952404</v>
      </c>
      <c r="T6804" s="0" t="str">
        <f aca="false">G6804</f>
        <v>4</v>
      </c>
      <c r="U6804" s="0" t="n">
        <f aca="false">L6804</f>
        <v>0.933432718545417</v>
      </c>
      <c r="V6804" s="0" t="n">
        <f aca="false">K6804</f>
        <v>168.791190331877</v>
      </c>
      <c r="W6804" s="0" t="n">
        <f aca="false">J6804</f>
        <v>504</v>
      </c>
    </row>
    <row r="6805" customFormat="false" ht="12.8" hidden="false" customHeight="false" outlineLevel="0" collapsed="false">
      <c r="A6805" s="0" t="s">
        <v>78</v>
      </c>
      <c r="B6805" s="0" t="s">
        <v>1369</v>
      </c>
      <c r="C6805" s="0" t="s">
        <v>1401</v>
      </c>
      <c r="D6805" s="0" t="s">
        <v>32</v>
      </c>
      <c r="E6805" s="0" t="s">
        <v>30</v>
      </c>
      <c r="F6805" s="0" t="s">
        <v>1415</v>
      </c>
      <c r="G6805" s="0" t="s">
        <v>1612</v>
      </c>
      <c r="H6805" s="0" t="n">
        <v>1</v>
      </c>
      <c r="I6805" s="0" t="n">
        <v>12</v>
      </c>
      <c r="J6805" s="0" t="n">
        <v>0</v>
      </c>
      <c r="K6805" s="0" t="n">
        <f aca="false">I6805*SUMIFS(syst_chauffage!$H$3:$H$27,syst_chauffage!$B$3:$B$27,D6805,syst_chauffage!$C$3:$C$27,E6805)</f>
        <v>12</v>
      </c>
      <c r="L6805" s="12" t="n">
        <f aca="false">H6805*SUMIFS(syst_chauffage!$K$3:$K$27,syst_chauffage!$B$3:$B$27,D6805,syst_chauffage!$C$3:$C$27,E6805)</f>
        <v>1</v>
      </c>
      <c r="N6805" s="0" t="str">
        <f aca="false">A6805</f>
        <v>Sport Loisir Culture</v>
      </c>
      <c r="O6805" s="0" t="str">
        <f aca="false">B6805</f>
        <v>Loisir</v>
      </c>
      <c r="P6805" s="0" t="str">
        <f aca="false">C6805</f>
        <v>Vestiaire et rangement</v>
      </c>
      <c r="Q6805" s="0" t="str">
        <f aca="false">D6805</f>
        <v>Electrique direct performant</v>
      </c>
      <c r="R6805" s="0" t="str">
        <f aca="false">E6805</f>
        <v>Electricité</v>
      </c>
      <c r="S6805" s="0" t="str">
        <f aca="false">F6805</f>
        <v>0720952602</v>
      </c>
      <c r="T6805" s="0" t="str">
        <f aca="false">G6805</f>
        <v>4</v>
      </c>
      <c r="U6805" s="0" t="n">
        <f aca="false">L6805</f>
        <v>1</v>
      </c>
      <c r="V6805" s="0" t="n">
        <f aca="false">K6805</f>
        <v>12</v>
      </c>
      <c r="W6805" s="0" t="n">
        <f aca="false">J6805</f>
        <v>0</v>
      </c>
    </row>
    <row r="6806" customFormat="false" ht="12.8" hidden="false" customHeight="false" outlineLevel="0" collapsed="false">
      <c r="A6806" s="0" t="s">
        <v>78</v>
      </c>
      <c r="B6806" s="0" t="s">
        <v>1369</v>
      </c>
      <c r="C6806" s="0" t="s">
        <v>1401</v>
      </c>
      <c r="D6806" s="0" t="s">
        <v>38</v>
      </c>
      <c r="E6806" s="0" t="s">
        <v>30</v>
      </c>
      <c r="F6806" s="0" t="s">
        <v>1416</v>
      </c>
      <c r="G6806" s="0" t="s">
        <v>1612</v>
      </c>
      <c r="H6806" s="0" t="n">
        <v>3.41149395348837</v>
      </c>
      <c r="I6806" s="0" t="n">
        <v>69.00863817319</v>
      </c>
      <c r="J6806" s="0" t="n">
        <v>648</v>
      </c>
      <c r="K6806" s="0" t="n">
        <f aca="false">I6806*SUMIFS(syst_chauffage!$H$3:$H$27,syst_chauffage!$B$3:$B$27,D6806,syst_chauffage!$C$3:$C$27,E6806)</f>
        <v>69.7535037490589</v>
      </c>
      <c r="L6806" s="12" t="n">
        <f aca="false">H6806*SUMIFS(syst_chauffage!$K$3:$K$27,syst_chauffage!$B$3:$B$27,D6806,syst_chauffage!$C$3:$C$27,E6806)</f>
        <v>3.05197598099553</v>
      </c>
      <c r="N6806" s="0" t="str">
        <f aca="false">A6806</f>
        <v>Sport Loisir Culture</v>
      </c>
      <c r="O6806" s="0" t="str">
        <f aca="false">B6806</f>
        <v>Loisir</v>
      </c>
      <c r="P6806" s="0" t="str">
        <f aca="false">C6806</f>
        <v>Vestiaire et rangement</v>
      </c>
      <c r="Q6806" s="0" t="str">
        <f aca="false">D6806</f>
        <v>PAC performant</v>
      </c>
      <c r="R6806" s="0" t="str">
        <f aca="false">E6806</f>
        <v>Electricité</v>
      </c>
      <c r="S6806" s="0" t="str">
        <f aca="false">F6806</f>
        <v>0720952902</v>
      </c>
      <c r="T6806" s="0" t="str">
        <f aca="false">G6806</f>
        <v>4</v>
      </c>
      <c r="U6806" s="0" t="n">
        <f aca="false">L6806</f>
        <v>3.05197598099553</v>
      </c>
      <c r="V6806" s="0" t="n">
        <f aca="false">K6806</f>
        <v>69.7535037490589</v>
      </c>
      <c r="W6806" s="0" t="n">
        <f aca="false">J6806</f>
        <v>648</v>
      </c>
    </row>
    <row r="6807" customFormat="false" ht="12.8" hidden="false" customHeight="false" outlineLevel="0" collapsed="false">
      <c r="A6807" s="0" t="s">
        <v>78</v>
      </c>
      <c r="B6807" s="0" t="s">
        <v>1369</v>
      </c>
      <c r="C6807" s="0" t="s">
        <v>1401</v>
      </c>
      <c r="D6807" s="0" t="s">
        <v>38</v>
      </c>
      <c r="E6807" s="0" t="s">
        <v>30</v>
      </c>
      <c r="F6807" s="0" t="s">
        <v>1417</v>
      </c>
      <c r="G6807" s="0" t="s">
        <v>1612</v>
      </c>
      <c r="H6807" s="0" t="n">
        <v>1</v>
      </c>
      <c r="I6807" s="0" t="n">
        <v>12</v>
      </c>
      <c r="J6807" s="0" t="n">
        <v>648</v>
      </c>
      <c r="K6807" s="0" t="n">
        <f aca="false">I6807*SUMIFS(syst_chauffage!$H$3:$H$27,syst_chauffage!$B$3:$B$27,D6807,syst_chauffage!$C$3:$C$27,E6807)</f>
        <v>12.1295256238501</v>
      </c>
      <c r="L6807" s="12" t="n">
        <f aca="false">H6807*SUMIFS(syst_chauffage!$K$3:$K$27,syst_chauffage!$B$3:$B$27,D6807,syst_chauffage!$C$3:$C$27,E6807)</f>
        <v>0.894615679407779</v>
      </c>
      <c r="N6807" s="0" t="str">
        <f aca="false">A6807</f>
        <v>Sport Loisir Culture</v>
      </c>
      <c r="O6807" s="0" t="str">
        <f aca="false">B6807</f>
        <v>Loisir</v>
      </c>
      <c r="P6807" s="0" t="str">
        <f aca="false">C6807</f>
        <v>Vestiaire et rangement</v>
      </c>
      <c r="Q6807" s="0" t="str">
        <f aca="false">D6807</f>
        <v>PAC performant</v>
      </c>
      <c r="R6807" s="0" t="str">
        <f aca="false">E6807</f>
        <v>Electricité</v>
      </c>
      <c r="S6807" s="0" t="str">
        <f aca="false">F6807</f>
        <v>0720953104</v>
      </c>
      <c r="T6807" s="0" t="str">
        <f aca="false">G6807</f>
        <v>4</v>
      </c>
      <c r="U6807" s="0" t="n">
        <f aca="false">L6807</f>
        <v>0.894615679407779</v>
      </c>
      <c r="V6807" s="0" t="n">
        <f aca="false">K6807</f>
        <v>12.1295256238501</v>
      </c>
      <c r="W6807" s="0" t="n">
        <f aca="false">J6807</f>
        <v>648</v>
      </c>
    </row>
    <row r="6808" customFormat="false" ht="12.8" hidden="false" customHeight="false" outlineLevel="0" collapsed="false">
      <c r="A6808" s="0" t="s">
        <v>78</v>
      </c>
      <c r="B6808" s="0" t="s">
        <v>1418</v>
      </c>
      <c r="C6808" s="0" t="s">
        <v>204</v>
      </c>
      <c r="D6808" s="0" t="s">
        <v>19</v>
      </c>
      <c r="E6808" s="0" t="s">
        <v>57</v>
      </c>
      <c r="F6808" s="0" t="s">
        <v>1419</v>
      </c>
      <c r="G6808" s="0" t="s">
        <v>1612</v>
      </c>
      <c r="H6808" s="0" t="n">
        <v>0.859710520716844</v>
      </c>
      <c r="I6808" s="0" t="n">
        <v>21.8744328198858</v>
      </c>
      <c r="J6808" s="0" t="n">
        <v>0</v>
      </c>
      <c r="K6808" s="0" t="n">
        <f aca="false">I6808*SUMIFS(syst_chauffage!$H$3:$H$27,syst_chauffage!$B$3:$B$27,D6808,syst_chauffage!$C$3:$C$27,E6808)</f>
        <v>30.4596374522314</v>
      </c>
      <c r="L6808" s="12" t="n">
        <f aca="false">H6808*SUMIFS(syst_chauffage!$K$3:$K$27,syst_chauffage!$B$3:$B$27,D6808,syst_chauffage!$C$3:$C$27,E6808)</f>
        <v>0.859710520716844</v>
      </c>
      <c r="N6808" s="0" t="str">
        <f aca="false">A6808</f>
        <v>Sport Loisir Culture</v>
      </c>
      <c r="O6808" s="0" t="str">
        <f aca="false">B6808</f>
        <v>Sport</v>
      </c>
      <c r="P6808" s="0" t="str">
        <f aca="false">C6808</f>
        <v>Grand bar café tabac</v>
      </c>
      <c r="Q6808" s="0" t="str">
        <f aca="false">D6808</f>
        <v>Autre système centralisé</v>
      </c>
      <c r="R6808" s="0" t="str">
        <f aca="false">E6808</f>
        <v>Autres</v>
      </c>
      <c r="S6808" s="0" t="str">
        <f aca="false">F6808</f>
        <v>0729160101</v>
      </c>
      <c r="T6808" s="0" t="str">
        <f aca="false">G6808</f>
        <v>4</v>
      </c>
      <c r="U6808" s="0" t="n">
        <f aca="false">L6808</f>
        <v>0.859710520716844</v>
      </c>
      <c r="V6808" s="0" t="n">
        <f aca="false">K6808</f>
        <v>30.4596374522314</v>
      </c>
      <c r="W6808" s="0" t="n">
        <f aca="false">J6808</f>
        <v>0</v>
      </c>
    </row>
    <row r="6809" customFormat="false" ht="12.8" hidden="false" customHeight="false" outlineLevel="0" collapsed="false">
      <c r="A6809" s="0" t="s">
        <v>78</v>
      </c>
      <c r="B6809" s="0" t="s">
        <v>1418</v>
      </c>
      <c r="C6809" s="0" t="s">
        <v>204</v>
      </c>
      <c r="D6809" s="0" t="s">
        <v>19</v>
      </c>
      <c r="E6809" s="0" t="s">
        <v>57</v>
      </c>
      <c r="F6809" s="0" t="s">
        <v>1420</v>
      </c>
      <c r="G6809" s="0" t="s">
        <v>1612</v>
      </c>
      <c r="H6809" s="0" t="n">
        <v>0.996250598526978</v>
      </c>
      <c r="I6809" s="0" t="n">
        <v>21.1279793999175</v>
      </c>
      <c r="J6809" s="0" t="n">
        <v>0</v>
      </c>
      <c r="K6809" s="0" t="n">
        <f aca="false">I6809*SUMIFS(syst_chauffage!$H$3:$H$27,syst_chauffage!$B$3:$B$27,D6809,syst_chauffage!$C$3:$C$27,E6809)</f>
        <v>29.4202184769177</v>
      </c>
      <c r="L6809" s="12" t="n">
        <f aca="false">H6809*SUMIFS(syst_chauffage!$K$3:$K$27,syst_chauffage!$B$3:$B$27,D6809,syst_chauffage!$C$3:$C$27,E6809)</f>
        <v>0.996250598526978</v>
      </c>
      <c r="N6809" s="0" t="str">
        <f aca="false">A6809</f>
        <v>Sport Loisir Culture</v>
      </c>
      <c r="O6809" s="0" t="str">
        <f aca="false">B6809</f>
        <v>Sport</v>
      </c>
      <c r="P6809" s="0" t="str">
        <f aca="false">C6809</f>
        <v>Grand bar café tabac</v>
      </c>
      <c r="Q6809" s="0" t="str">
        <f aca="false">D6809</f>
        <v>Autre système centralisé</v>
      </c>
      <c r="R6809" s="0" t="str">
        <f aca="false">E6809</f>
        <v>Autres</v>
      </c>
      <c r="S6809" s="0" t="str">
        <f aca="false">F6809</f>
        <v>0729160106</v>
      </c>
      <c r="T6809" s="0" t="str">
        <f aca="false">G6809</f>
        <v>4</v>
      </c>
      <c r="U6809" s="0" t="n">
        <f aca="false">L6809</f>
        <v>0.996250598526978</v>
      </c>
      <c r="V6809" s="0" t="n">
        <f aca="false">K6809</f>
        <v>29.4202184769177</v>
      </c>
      <c r="W6809" s="0" t="n">
        <f aca="false">J6809</f>
        <v>0</v>
      </c>
    </row>
    <row r="6810" customFormat="false" ht="12.8" hidden="false" customHeight="false" outlineLevel="0" collapsed="false">
      <c r="A6810" s="0" t="s">
        <v>78</v>
      </c>
      <c r="B6810" s="0" t="s">
        <v>1418</v>
      </c>
      <c r="C6810" s="0" t="s">
        <v>204</v>
      </c>
      <c r="D6810" s="0" t="s">
        <v>22</v>
      </c>
      <c r="E6810" s="0" t="s">
        <v>23</v>
      </c>
      <c r="F6810" s="0" t="s">
        <v>1421</v>
      </c>
      <c r="G6810" s="0" t="s">
        <v>1612</v>
      </c>
      <c r="H6810" s="0" t="n">
        <v>0.570451411535735</v>
      </c>
      <c r="I6810" s="0" t="n">
        <v>15.5082889673934</v>
      </c>
      <c r="J6810" s="0" t="n">
        <v>0</v>
      </c>
      <c r="K6810" s="0" t="n">
        <f aca="false">I6810*SUMIFS(syst_chauffage!$H$3:$H$27,syst_chauffage!$B$3:$B$27,D6810,syst_chauffage!$C$3:$C$27,E6810)</f>
        <v>27.3104459356419</v>
      </c>
      <c r="L6810" s="12" t="n">
        <f aca="false">H6810*SUMIFS(syst_chauffage!$K$3:$K$27,syst_chauffage!$B$3:$B$27,D6810,syst_chauffage!$C$3:$C$27,E6810)</f>
        <v>0.570451411535735</v>
      </c>
      <c r="N6810" s="0" t="str">
        <f aca="false">A6810</f>
        <v>Sport Loisir Culture</v>
      </c>
      <c r="O6810" s="0" t="str">
        <f aca="false">B6810</f>
        <v>Sport</v>
      </c>
      <c r="P6810" s="0" t="str">
        <f aca="false">C6810</f>
        <v>Grand bar café tabac</v>
      </c>
      <c r="Q6810" s="0" t="str">
        <f aca="false">D6810</f>
        <v>Chaudière fioul</v>
      </c>
      <c r="R6810" s="0" t="str">
        <f aca="false">E6810</f>
        <v>Fioul</v>
      </c>
      <c r="S6810" s="0" t="str">
        <f aca="false">F6810</f>
        <v>0729160303</v>
      </c>
      <c r="T6810" s="0" t="str">
        <f aca="false">G6810</f>
        <v>4</v>
      </c>
      <c r="U6810" s="0" t="n">
        <f aca="false">L6810</f>
        <v>0.570451411535735</v>
      </c>
      <c r="V6810" s="0" t="n">
        <f aca="false">K6810</f>
        <v>27.3104459356419</v>
      </c>
      <c r="W6810" s="0" t="n">
        <f aca="false">J6810</f>
        <v>0</v>
      </c>
    </row>
    <row r="6811" customFormat="false" ht="12.8" hidden="false" customHeight="false" outlineLevel="0" collapsed="false">
      <c r="A6811" s="0" t="s">
        <v>78</v>
      </c>
      <c r="B6811" s="0" t="s">
        <v>1418</v>
      </c>
      <c r="C6811" s="0" t="s">
        <v>204</v>
      </c>
      <c r="D6811" s="0" t="s">
        <v>13</v>
      </c>
      <c r="E6811" s="0" t="s">
        <v>14</v>
      </c>
      <c r="F6811" s="0" t="s">
        <v>1422</v>
      </c>
      <c r="G6811" s="0" t="s">
        <v>1612</v>
      </c>
      <c r="H6811" s="0" t="n">
        <v>0.686279255534833</v>
      </c>
      <c r="I6811" s="0" t="n">
        <v>11.1575907489099</v>
      </c>
      <c r="J6811" s="0" t="n">
        <v>462</v>
      </c>
      <c r="K6811" s="0" t="n">
        <f aca="false">I6811*SUMIFS(syst_chauffage!$H$3:$H$27,syst_chauffage!$B$3:$B$27,D6811,syst_chauffage!$C$3:$C$27,E6811)</f>
        <v>22.5337780802359</v>
      </c>
      <c r="L6811" s="12" t="n">
        <f aca="false">H6811*SUMIFS(syst_chauffage!$K$3:$K$27,syst_chauffage!$B$3:$B$27,D6811,syst_chauffage!$C$3:$C$27,E6811)</f>
        <v>0.686279255534833</v>
      </c>
      <c r="N6811" s="0" t="str">
        <f aca="false">A6811</f>
        <v>Sport Loisir Culture</v>
      </c>
      <c r="O6811" s="0" t="str">
        <f aca="false">B6811</f>
        <v>Sport</v>
      </c>
      <c r="P6811" s="0" t="str">
        <f aca="false">C6811</f>
        <v>Grand bar café tabac</v>
      </c>
      <c r="Q6811" s="0" t="str">
        <f aca="false">D6811</f>
        <v>Chaudière gaz</v>
      </c>
      <c r="R6811" s="0" t="str">
        <f aca="false">E6811</f>
        <v>Gaz</v>
      </c>
      <c r="S6811" s="0" t="str">
        <f aca="false">F6811</f>
        <v>0729160404</v>
      </c>
      <c r="T6811" s="0" t="str">
        <f aca="false">G6811</f>
        <v>4</v>
      </c>
      <c r="U6811" s="0" t="n">
        <f aca="false">L6811</f>
        <v>0.686279255534833</v>
      </c>
      <c r="V6811" s="0" t="n">
        <f aca="false">K6811</f>
        <v>22.5337780802359</v>
      </c>
      <c r="W6811" s="0" t="n">
        <f aca="false">J6811</f>
        <v>462</v>
      </c>
    </row>
    <row r="6812" customFormat="false" ht="12.8" hidden="false" customHeight="false" outlineLevel="0" collapsed="false">
      <c r="A6812" s="0" t="s">
        <v>78</v>
      </c>
      <c r="B6812" s="0" t="s">
        <v>1418</v>
      </c>
      <c r="C6812" s="0" t="s">
        <v>204</v>
      </c>
      <c r="D6812" s="0" t="s">
        <v>29</v>
      </c>
      <c r="E6812" s="0" t="s">
        <v>30</v>
      </c>
      <c r="F6812" s="0" t="s">
        <v>1423</v>
      </c>
      <c r="G6812" s="0" t="s">
        <v>1612</v>
      </c>
      <c r="H6812" s="0" t="n">
        <v>0.92</v>
      </c>
      <c r="I6812" s="0" t="n">
        <v>10.4</v>
      </c>
      <c r="J6812" s="0" t="n">
        <v>0</v>
      </c>
      <c r="K6812" s="0" t="n">
        <f aca="false">I6812*SUMIFS(syst_chauffage!$H$3:$H$27,syst_chauffage!$B$3:$B$27,D6812,syst_chauffage!$C$3:$C$27,E6812)</f>
        <v>3</v>
      </c>
      <c r="L6812" s="12" t="n">
        <f aca="false">H6812*SUMIFS(syst_chauffage!$K$3:$K$27,syst_chauffage!$B$3:$B$27,D6812,syst_chauffage!$C$3:$C$27,E6812)</f>
        <v>0.92</v>
      </c>
      <c r="N6812" s="0" t="str">
        <f aca="false">A6812</f>
        <v>Sport Loisir Culture</v>
      </c>
      <c r="O6812" s="0" t="str">
        <f aca="false">B6812</f>
        <v>Sport</v>
      </c>
      <c r="P6812" s="0" t="str">
        <f aca="false">C6812</f>
        <v>Grand bar café tabac</v>
      </c>
      <c r="Q6812" s="0" t="str">
        <f aca="false">D6812</f>
        <v>Electrique direct</v>
      </c>
      <c r="R6812" s="0" t="str">
        <f aca="false">E6812</f>
        <v>Electricité</v>
      </c>
      <c r="S6812" s="0" t="str">
        <f aca="false">F6812</f>
        <v>0729160602</v>
      </c>
      <c r="T6812" s="0" t="str">
        <f aca="false">G6812</f>
        <v>4</v>
      </c>
      <c r="U6812" s="0" t="n">
        <f aca="false">L6812</f>
        <v>0.92</v>
      </c>
      <c r="V6812" s="0" t="n">
        <f aca="false">K6812</f>
        <v>3</v>
      </c>
      <c r="W6812" s="0" t="n">
        <f aca="false">J6812</f>
        <v>0</v>
      </c>
    </row>
    <row r="6813" customFormat="false" ht="12.8" hidden="false" customHeight="false" outlineLevel="0" collapsed="false">
      <c r="A6813" s="0" t="s">
        <v>78</v>
      </c>
      <c r="B6813" s="0" t="s">
        <v>1418</v>
      </c>
      <c r="C6813" s="0" t="s">
        <v>204</v>
      </c>
      <c r="D6813" s="0" t="s">
        <v>36</v>
      </c>
      <c r="E6813" s="0" t="s">
        <v>30</v>
      </c>
      <c r="F6813" s="0" t="s">
        <v>1424</v>
      </c>
      <c r="G6813" s="0" t="s">
        <v>1612</v>
      </c>
      <c r="H6813" s="0" t="n">
        <v>2.9521585116279</v>
      </c>
      <c r="I6813" s="0" t="n">
        <v>11.6810056439421</v>
      </c>
      <c r="J6813" s="0" t="n">
        <v>738</v>
      </c>
      <c r="K6813" s="0" t="n">
        <f aca="false">I6813*SUMIFS(syst_chauffage!$H$3:$H$27,syst_chauffage!$B$3:$B$27,D6813,syst_chauffage!$C$3:$C$27,E6813)</f>
        <v>7.22654878662136</v>
      </c>
      <c r="L6813" s="12" t="n">
        <f aca="false">H6813*SUMIFS(syst_chauffage!$K$3:$K$27,syst_chauffage!$B$3:$B$27,D6813,syst_chauffage!$C$3:$C$27,E6813)</f>
        <v>2.48037561722716</v>
      </c>
      <c r="N6813" s="0" t="str">
        <f aca="false">A6813</f>
        <v>Sport Loisir Culture</v>
      </c>
      <c r="O6813" s="0" t="str">
        <f aca="false">B6813</f>
        <v>Sport</v>
      </c>
      <c r="P6813" s="0" t="str">
        <f aca="false">C6813</f>
        <v>Grand bar café tabac</v>
      </c>
      <c r="Q6813" s="0" t="str">
        <f aca="false">D6813</f>
        <v>PAC</v>
      </c>
      <c r="R6813" s="0" t="str">
        <f aca="false">E6813</f>
        <v>Electricité</v>
      </c>
      <c r="S6813" s="0" t="str">
        <f aca="false">F6813</f>
        <v>0729160902</v>
      </c>
      <c r="T6813" s="0" t="str">
        <f aca="false">G6813</f>
        <v>4</v>
      </c>
      <c r="U6813" s="0" t="n">
        <f aca="false">L6813</f>
        <v>2.48037561722716</v>
      </c>
      <c r="V6813" s="0" t="n">
        <f aca="false">K6813</f>
        <v>7.22654878662136</v>
      </c>
      <c r="W6813" s="0" t="n">
        <f aca="false">J6813</f>
        <v>738</v>
      </c>
    </row>
    <row r="6814" customFormat="false" ht="12.8" hidden="false" customHeight="false" outlineLevel="0" collapsed="false">
      <c r="A6814" s="0" t="s">
        <v>78</v>
      </c>
      <c r="B6814" s="0" t="s">
        <v>1418</v>
      </c>
      <c r="C6814" s="0" t="s">
        <v>204</v>
      </c>
      <c r="D6814" s="0" t="s">
        <v>42</v>
      </c>
      <c r="E6814" s="0" t="s">
        <v>30</v>
      </c>
      <c r="F6814" s="0" t="s">
        <v>1425</v>
      </c>
      <c r="G6814" s="0" t="s">
        <v>1612</v>
      </c>
      <c r="H6814" s="0" t="n">
        <v>2.81101778073089</v>
      </c>
      <c r="I6814" s="0" t="n">
        <v>11.1768216</v>
      </c>
      <c r="J6814" s="0" t="n">
        <v>738</v>
      </c>
      <c r="K6814" s="0" t="n">
        <f aca="false">I6814*SUMIFS(syst_chauffage!$H$3:$H$27,syst_chauffage!$B$3:$B$27,D6814,syst_chauffage!$C$3:$C$27,E6814)</f>
        <v>10.0892300791824</v>
      </c>
      <c r="L6814" s="12" t="n">
        <f aca="false">H6814*SUMIFS(syst_chauffage!$K$3:$K$27,syst_chauffage!$B$3:$B$27,D6814,syst_chauffage!$C$3:$C$27,E6814)</f>
        <v>2.50613183237212</v>
      </c>
      <c r="N6814" s="0" t="str">
        <f aca="false">A6814</f>
        <v>Sport Loisir Culture</v>
      </c>
      <c r="O6814" s="0" t="str">
        <f aca="false">B6814</f>
        <v>Sport</v>
      </c>
      <c r="P6814" s="0" t="str">
        <f aca="false">C6814</f>
        <v>Grand bar café tabac</v>
      </c>
      <c r="Q6814" s="0" t="str">
        <f aca="false">D6814</f>
        <v>Rooftop</v>
      </c>
      <c r="R6814" s="0" t="str">
        <f aca="false">E6814</f>
        <v>Electricité</v>
      </c>
      <c r="S6814" s="0" t="str">
        <f aca="false">F6814</f>
        <v>0729161002</v>
      </c>
      <c r="T6814" s="0" t="str">
        <f aca="false">G6814</f>
        <v>4</v>
      </c>
      <c r="U6814" s="0" t="n">
        <f aca="false">L6814</f>
        <v>2.50613183237212</v>
      </c>
      <c r="V6814" s="0" t="n">
        <f aca="false">K6814</f>
        <v>10.0892300791824</v>
      </c>
      <c r="W6814" s="0" t="n">
        <f aca="false">J6814</f>
        <v>738</v>
      </c>
    </row>
    <row r="6815" customFormat="false" ht="12.8" hidden="false" customHeight="false" outlineLevel="0" collapsed="false">
      <c r="A6815" s="0" t="s">
        <v>78</v>
      </c>
      <c r="B6815" s="0" t="s">
        <v>1418</v>
      </c>
      <c r="C6815" s="0" t="s">
        <v>204</v>
      </c>
      <c r="D6815" s="0" t="s">
        <v>51</v>
      </c>
      <c r="E6815" s="0" t="s">
        <v>57</v>
      </c>
      <c r="F6815" s="0" t="s">
        <v>1426</v>
      </c>
      <c r="G6815" s="0" t="s">
        <v>1612</v>
      </c>
      <c r="H6815" s="0" t="n">
        <v>0.947875899605418</v>
      </c>
      <c r="I6815" s="0" t="n">
        <v>26.0409914522451</v>
      </c>
      <c r="J6815" s="0" t="n">
        <v>0</v>
      </c>
      <c r="K6815" s="0" t="n">
        <f aca="false">I6815*SUMIFS(syst_chauffage!$H$3:$H$27,syst_chauffage!$B$3:$B$27,D6815,syst_chauffage!$C$3:$C$27,E6815)</f>
        <v>55.177055135154</v>
      </c>
      <c r="L6815" s="12" t="n">
        <f aca="false">H6815*SUMIFS(syst_chauffage!$K$3:$K$27,syst_chauffage!$B$3:$B$27,D6815,syst_chauffage!$C$3:$C$27,E6815)</f>
        <v>0.947875899605418</v>
      </c>
      <c r="N6815" s="0" t="str">
        <f aca="false">A6815</f>
        <v>Sport Loisir Culture</v>
      </c>
      <c r="O6815" s="0" t="str">
        <f aca="false">B6815</f>
        <v>Sport</v>
      </c>
      <c r="P6815" s="0" t="str">
        <f aca="false">C6815</f>
        <v>Grand bar café tabac</v>
      </c>
      <c r="Q6815" s="0" t="str">
        <f aca="false">D6815</f>
        <v>Autre système centralisé performant</v>
      </c>
      <c r="R6815" s="0" t="str">
        <f aca="false">E6815</f>
        <v>Autres</v>
      </c>
      <c r="S6815" s="0" t="str">
        <f aca="false">F6815</f>
        <v>0729162101</v>
      </c>
      <c r="T6815" s="0" t="str">
        <f aca="false">G6815</f>
        <v>4</v>
      </c>
      <c r="U6815" s="0" t="n">
        <f aca="false">L6815</f>
        <v>0.947875899605418</v>
      </c>
      <c r="V6815" s="0" t="n">
        <f aca="false">K6815</f>
        <v>55.177055135154</v>
      </c>
      <c r="W6815" s="0" t="n">
        <f aca="false">J6815</f>
        <v>0</v>
      </c>
    </row>
    <row r="6816" customFormat="false" ht="12.8" hidden="false" customHeight="false" outlineLevel="0" collapsed="false">
      <c r="A6816" s="0" t="s">
        <v>78</v>
      </c>
      <c r="B6816" s="0" t="s">
        <v>1418</v>
      </c>
      <c r="C6816" s="0" t="s">
        <v>204</v>
      </c>
      <c r="D6816" s="0" t="s">
        <v>51</v>
      </c>
      <c r="E6816" s="0" t="s">
        <v>57</v>
      </c>
      <c r="F6816" s="0" t="s">
        <v>1427</v>
      </c>
      <c r="G6816" s="0" t="s">
        <v>1612</v>
      </c>
      <c r="H6816" s="0" t="n">
        <v>1.09753635480448</v>
      </c>
      <c r="I6816" s="0" t="n">
        <v>25.1523564284732</v>
      </c>
      <c r="J6816" s="0" t="n">
        <v>0</v>
      </c>
      <c r="K6816" s="0" t="n">
        <f aca="false">I6816*SUMIFS(syst_chauffage!$H$3:$H$27,syst_chauffage!$B$3:$B$27,D6816,syst_chauffage!$C$3:$C$27,E6816)</f>
        <v>53.2941673890554</v>
      </c>
      <c r="L6816" s="12" t="n">
        <f aca="false">H6816*SUMIFS(syst_chauffage!$K$3:$K$27,syst_chauffage!$B$3:$B$27,D6816,syst_chauffage!$C$3:$C$27,E6816)</f>
        <v>1.09753635480448</v>
      </c>
      <c r="N6816" s="0" t="str">
        <f aca="false">A6816</f>
        <v>Sport Loisir Culture</v>
      </c>
      <c r="O6816" s="0" t="str">
        <f aca="false">B6816</f>
        <v>Sport</v>
      </c>
      <c r="P6816" s="0" t="str">
        <f aca="false">C6816</f>
        <v>Grand bar café tabac</v>
      </c>
      <c r="Q6816" s="0" t="str">
        <f aca="false">D6816</f>
        <v>Autre système centralisé performant</v>
      </c>
      <c r="R6816" s="0" t="str">
        <f aca="false">E6816</f>
        <v>Autres</v>
      </c>
      <c r="S6816" s="0" t="str">
        <f aca="false">F6816</f>
        <v>0729162106</v>
      </c>
      <c r="T6816" s="0" t="str">
        <f aca="false">G6816</f>
        <v>4</v>
      </c>
      <c r="U6816" s="0" t="n">
        <f aca="false">L6816</f>
        <v>1.09753635480448</v>
      </c>
      <c r="V6816" s="0" t="n">
        <f aca="false">K6816</f>
        <v>53.2941673890554</v>
      </c>
      <c r="W6816" s="0" t="n">
        <f aca="false">J6816</f>
        <v>0</v>
      </c>
    </row>
    <row r="6817" customFormat="false" ht="12.8" hidden="false" customHeight="false" outlineLevel="0" collapsed="false">
      <c r="A6817" s="0" t="s">
        <v>78</v>
      </c>
      <c r="B6817" s="0" t="s">
        <v>1418</v>
      </c>
      <c r="C6817" s="0" t="s">
        <v>204</v>
      </c>
      <c r="D6817" s="0" t="s">
        <v>27</v>
      </c>
      <c r="E6817" s="0" t="s">
        <v>23</v>
      </c>
      <c r="F6817" s="0" t="s">
        <v>1428</v>
      </c>
      <c r="G6817" s="0" t="s">
        <v>1612</v>
      </c>
      <c r="H6817" s="0" t="n">
        <v>0.754144357314103</v>
      </c>
      <c r="I6817" s="0" t="n">
        <v>18.4622487707064</v>
      </c>
      <c r="J6817" s="0" t="n">
        <v>1064</v>
      </c>
      <c r="K6817" s="0" t="n">
        <f aca="false">I6817*SUMIFS(syst_chauffage!$H$3:$H$27,syst_chauffage!$B$3:$B$27,D6817,syst_chauffage!$C$3:$C$27,E6817)</f>
        <v>47.3446487643681</v>
      </c>
      <c r="L6817" s="12" t="n">
        <f aca="false">H6817*SUMIFS(syst_chauffage!$K$3:$K$27,syst_chauffage!$B$3:$B$27,D6817,syst_chauffage!$C$3:$C$27,E6817)</f>
        <v>0.754144357314103</v>
      </c>
      <c r="N6817" s="0" t="str">
        <f aca="false">A6817</f>
        <v>Sport Loisir Culture</v>
      </c>
      <c r="O6817" s="0" t="str">
        <f aca="false">B6817</f>
        <v>Sport</v>
      </c>
      <c r="P6817" s="0" t="str">
        <f aca="false">C6817</f>
        <v>Grand bar café tabac</v>
      </c>
      <c r="Q6817" s="0" t="str">
        <f aca="false">D6817</f>
        <v>Chaudière condensation fioul</v>
      </c>
      <c r="R6817" s="0" t="str">
        <f aca="false">E6817</f>
        <v>Fioul</v>
      </c>
      <c r="S6817" s="0" t="str">
        <f aca="false">F6817</f>
        <v>0729162303</v>
      </c>
      <c r="T6817" s="0" t="str">
        <f aca="false">G6817</f>
        <v>4</v>
      </c>
      <c r="U6817" s="0" t="n">
        <f aca="false">L6817</f>
        <v>0.754144357314103</v>
      </c>
      <c r="V6817" s="0" t="n">
        <f aca="false">K6817</f>
        <v>47.3446487643681</v>
      </c>
      <c r="W6817" s="0" t="n">
        <f aca="false">J6817</f>
        <v>1064</v>
      </c>
    </row>
    <row r="6818" customFormat="false" ht="12.8" hidden="false" customHeight="false" outlineLevel="0" collapsed="false">
      <c r="A6818" s="0" t="s">
        <v>78</v>
      </c>
      <c r="B6818" s="0" t="s">
        <v>1418</v>
      </c>
      <c r="C6818" s="0" t="s">
        <v>204</v>
      </c>
      <c r="D6818" s="0" t="s">
        <v>18</v>
      </c>
      <c r="E6818" s="0" t="s">
        <v>14</v>
      </c>
      <c r="F6818" s="0" t="s">
        <v>1429</v>
      </c>
      <c r="G6818" s="0" t="s">
        <v>1612</v>
      </c>
      <c r="H6818" s="0" t="n">
        <v>0.981729664724299</v>
      </c>
      <c r="I6818" s="0" t="n">
        <v>13.2828461296546</v>
      </c>
      <c r="J6818" s="0" t="n">
        <v>1064</v>
      </c>
      <c r="K6818" s="0" t="n">
        <f aca="false">I6818*SUMIFS(syst_chauffage!$H$3:$H$27,syst_chauffage!$B$3:$B$27,D6818,syst_chauffage!$C$3:$C$27,E6818)</f>
        <v>36.1948115866578</v>
      </c>
      <c r="L6818" s="12" t="n">
        <f aca="false">H6818*SUMIFS(syst_chauffage!$K$3:$K$27,syst_chauffage!$B$3:$B$27,D6818,syst_chauffage!$C$3:$C$27,E6818)</f>
        <v>0.953698229930163</v>
      </c>
      <c r="N6818" s="0" t="str">
        <f aca="false">A6818</f>
        <v>Sport Loisir Culture</v>
      </c>
      <c r="O6818" s="0" t="str">
        <f aca="false">B6818</f>
        <v>Sport</v>
      </c>
      <c r="P6818" s="0" t="str">
        <f aca="false">C6818</f>
        <v>Grand bar café tabac</v>
      </c>
      <c r="Q6818" s="0" t="str">
        <f aca="false">D6818</f>
        <v>Chaudière condensation gaz</v>
      </c>
      <c r="R6818" s="0" t="str">
        <f aca="false">E6818</f>
        <v>Gaz</v>
      </c>
      <c r="S6818" s="0" t="str">
        <f aca="false">F6818</f>
        <v>0729162404</v>
      </c>
      <c r="T6818" s="0" t="str">
        <f aca="false">G6818</f>
        <v>4</v>
      </c>
      <c r="U6818" s="0" t="n">
        <f aca="false">L6818</f>
        <v>0.953698229930163</v>
      </c>
      <c r="V6818" s="0" t="n">
        <f aca="false">K6818</f>
        <v>36.1948115866578</v>
      </c>
      <c r="W6818" s="0" t="n">
        <f aca="false">J6818</f>
        <v>1064</v>
      </c>
    </row>
    <row r="6819" customFormat="false" ht="12.8" hidden="false" customHeight="false" outlineLevel="0" collapsed="false">
      <c r="A6819" s="0" t="s">
        <v>78</v>
      </c>
      <c r="B6819" s="0" t="s">
        <v>1418</v>
      </c>
      <c r="C6819" s="0" t="s">
        <v>204</v>
      </c>
      <c r="D6819" s="0" t="s">
        <v>32</v>
      </c>
      <c r="E6819" s="0" t="s">
        <v>30</v>
      </c>
      <c r="F6819" s="0" t="s">
        <v>1430</v>
      </c>
      <c r="G6819" s="0" t="s">
        <v>1612</v>
      </c>
      <c r="H6819" s="0" t="n">
        <v>1</v>
      </c>
      <c r="I6819" s="0" t="n">
        <v>12</v>
      </c>
      <c r="J6819" s="0" t="n">
        <v>0</v>
      </c>
      <c r="K6819" s="0" t="n">
        <f aca="false">I6819*SUMIFS(syst_chauffage!$H$3:$H$27,syst_chauffage!$B$3:$B$27,D6819,syst_chauffage!$C$3:$C$27,E6819)</f>
        <v>12</v>
      </c>
      <c r="L6819" s="12" t="n">
        <f aca="false">H6819*SUMIFS(syst_chauffage!$K$3:$K$27,syst_chauffage!$B$3:$B$27,D6819,syst_chauffage!$C$3:$C$27,E6819)</f>
        <v>1</v>
      </c>
      <c r="N6819" s="0" t="str">
        <f aca="false">A6819</f>
        <v>Sport Loisir Culture</v>
      </c>
      <c r="O6819" s="0" t="str">
        <f aca="false">B6819</f>
        <v>Sport</v>
      </c>
      <c r="P6819" s="0" t="str">
        <f aca="false">C6819</f>
        <v>Grand bar café tabac</v>
      </c>
      <c r="Q6819" s="0" t="str">
        <f aca="false">D6819</f>
        <v>Electrique direct performant</v>
      </c>
      <c r="R6819" s="0" t="str">
        <f aca="false">E6819</f>
        <v>Electricité</v>
      </c>
      <c r="S6819" s="0" t="str">
        <f aca="false">F6819</f>
        <v>0729162602</v>
      </c>
      <c r="T6819" s="0" t="str">
        <f aca="false">G6819</f>
        <v>4</v>
      </c>
      <c r="U6819" s="0" t="n">
        <f aca="false">L6819</f>
        <v>1</v>
      </c>
      <c r="V6819" s="0" t="n">
        <f aca="false">K6819</f>
        <v>12</v>
      </c>
      <c r="W6819" s="0" t="n">
        <f aca="false">J6819</f>
        <v>0</v>
      </c>
    </row>
    <row r="6820" customFormat="false" ht="12.8" hidden="false" customHeight="false" outlineLevel="0" collapsed="false">
      <c r="A6820" s="0" t="s">
        <v>78</v>
      </c>
      <c r="B6820" s="0" t="s">
        <v>1418</v>
      </c>
      <c r="C6820" s="0" t="s">
        <v>204</v>
      </c>
      <c r="D6820" s="0" t="s">
        <v>38</v>
      </c>
      <c r="E6820" s="0" t="s">
        <v>30</v>
      </c>
      <c r="F6820" s="0" t="s">
        <v>1431</v>
      </c>
      <c r="G6820" s="0" t="s">
        <v>1612</v>
      </c>
      <c r="H6820" s="0" t="n">
        <v>3.40633674418604</v>
      </c>
      <c r="I6820" s="0" t="n">
        <v>13.905959099931</v>
      </c>
      <c r="J6820" s="0" t="n">
        <v>792</v>
      </c>
      <c r="K6820" s="0" t="n">
        <f aca="false">I6820*SUMIFS(syst_chauffage!$H$3:$H$27,syst_chauffage!$B$3:$B$27,D6820,syst_chauffage!$C$3:$C$27,E6820)</f>
        <v>14.056057268902</v>
      </c>
      <c r="L6820" s="12" t="n">
        <f aca="false">H6820*SUMIFS(syst_chauffage!$K$3:$K$27,syst_chauffage!$B$3:$B$27,D6820,syst_chauffage!$C$3:$C$27,E6820)</f>
        <v>3.04736226069167</v>
      </c>
      <c r="N6820" s="0" t="str">
        <f aca="false">A6820</f>
        <v>Sport Loisir Culture</v>
      </c>
      <c r="O6820" s="0" t="str">
        <f aca="false">B6820</f>
        <v>Sport</v>
      </c>
      <c r="P6820" s="0" t="str">
        <f aca="false">C6820</f>
        <v>Grand bar café tabac</v>
      </c>
      <c r="Q6820" s="0" t="str">
        <f aca="false">D6820</f>
        <v>PAC performant</v>
      </c>
      <c r="R6820" s="0" t="str">
        <f aca="false">E6820</f>
        <v>Electricité</v>
      </c>
      <c r="S6820" s="0" t="str">
        <f aca="false">F6820</f>
        <v>0729162902</v>
      </c>
      <c r="T6820" s="0" t="str">
        <f aca="false">G6820</f>
        <v>4</v>
      </c>
      <c r="U6820" s="0" t="n">
        <f aca="false">L6820</f>
        <v>3.04736226069167</v>
      </c>
      <c r="V6820" s="0" t="n">
        <f aca="false">K6820</f>
        <v>14.056057268902</v>
      </c>
      <c r="W6820" s="0" t="n">
        <f aca="false">J6820</f>
        <v>792</v>
      </c>
    </row>
    <row r="6821" customFormat="false" ht="12.8" hidden="false" customHeight="false" outlineLevel="0" collapsed="false">
      <c r="A6821" s="0" t="s">
        <v>78</v>
      </c>
      <c r="B6821" s="0" t="s">
        <v>1418</v>
      </c>
      <c r="C6821" s="0" t="s">
        <v>204</v>
      </c>
      <c r="D6821" s="0" t="s">
        <v>46</v>
      </c>
      <c r="E6821" s="0" t="s">
        <v>30</v>
      </c>
      <c r="F6821" s="0" t="s">
        <v>1432</v>
      </c>
      <c r="G6821" s="0" t="s">
        <v>1612</v>
      </c>
      <c r="H6821" s="0" t="n">
        <v>3.33681966777408</v>
      </c>
      <c r="I6821" s="0" t="n">
        <v>13.30574</v>
      </c>
      <c r="J6821" s="0" t="n">
        <v>792</v>
      </c>
      <c r="K6821" s="0" t="n">
        <f aca="false">I6821*SUMIFS(syst_chauffage!$H$3:$H$27,syst_chauffage!$B$3:$B$27,D6821,syst_chauffage!$C$3:$C$27,E6821)</f>
        <v>23.0842278875413</v>
      </c>
      <c r="L6821" s="12" t="n">
        <f aca="false">H6821*SUMIFS(syst_chauffage!$K$3:$K$27,syst_chauffage!$B$3:$B$27,D6821,syst_chauffage!$C$3:$C$27,E6821)</f>
        <v>3.0081781274625</v>
      </c>
      <c r="N6821" s="0" t="str">
        <f aca="false">A6821</f>
        <v>Sport Loisir Culture</v>
      </c>
      <c r="O6821" s="0" t="str">
        <f aca="false">B6821</f>
        <v>Sport</v>
      </c>
      <c r="P6821" s="0" t="str">
        <f aca="false">C6821</f>
        <v>Grand bar café tabac</v>
      </c>
      <c r="Q6821" s="0" t="str">
        <f aca="false">D6821</f>
        <v>Rooftop performant</v>
      </c>
      <c r="R6821" s="0" t="str">
        <f aca="false">E6821</f>
        <v>Electricité</v>
      </c>
      <c r="S6821" s="0" t="str">
        <f aca="false">F6821</f>
        <v>0729163002</v>
      </c>
      <c r="T6821" s="0" t="str">
        <f aca="false">G6821</f>
        <v>4</v>
      </c>
      <c r="U6821" s="0" t="n">
        <f aca="false">L6821</f>
        <v>3.0081781274625</v>
      </c>
      <c r="V6821" s="0" t="n">
        <f aca="false">K6821</f>
        <v>23.0842278875413</v>
      </c>
      <c r="W6821" s="0" t="n">
        <f aca="false">J6821</f>
        <v>792</v>
      </c>
    </row>
    <row r="6822" customFormat="false" ht="12.8" hidden="false" customHeight="false" outlineLevel="0" collapsed="false">
      <c r="A6822" s="0" t="s">
        <v>78</v>
      </c>
      <c r="B6822" s="0" t="s">
        <v>1418</v>
      </c>
      <c r="C6822" s="0" t="s">
        <v>1433</v>
      </c>
      <c r="D6822" s="0" t="s">
        <v>19</v>
      </c>
      <c r="E6822" s="0" t="s">
        <v>57</v>
      </c>
      <c r="F6822" s="0" t="s">
        <v>1434</v>
      </c>
      <c r="G6822" s="0" t="s">
        <v>1612</v>
      </c>
      <c r="H6822" s="0" t="n">
        <v>1.74889108000953</v>
      </c>
      <c r="I6822" s="0" t="n">
        <v>20.7286906730026</v>
      </c>
      <c r="J6822" s="0" t="n">
        <v>0</v>
      </c>
      <c r="K6822" s="0" t="n">
        <f aca="false">I6822*SUMIFS(syst_chauffage!$H$3:$H$27,syst_chauffage!$B$3:$B$27,D6822,syst_chauffage!$C$3:$C$27,E6822)</f>
        <v>28.8642182386151</v>
      </c>
      <c r="L6822" s="12" t="n">
        <f aca="false">H6822*SUMIFS(syst_chauffage!$K$3:$K$27,syst_chauffage!$B$3:$B$27,D6822,syst_chauffage!$C$3:$C$27,E6822)</f>
        <v>1.74889108000953</v>
      </c>
      <c r="N6822" s="0" t="str">
        <f aca="false">A6822</f>
        <v>Sport Loisir Culture</v>
      </c>
      <c r="O6822" s="0" t="str">
        <f aca="false">B6822</f>
        <v>Sport</v>
      </c>
      <c r="P6822" s="0" t="str">
        <f aca="false">C6822</f>
        <v>Grande salle multisport</v>
      </c>
      <c r="Q6822" s="0" t="str">
        <f aca="false">D6822</f>
        <v>Autre système centralisé</v>
      </c>
      <c r="R6822" s="0" t="str">
        <f aca="false">E6822</f>
        <v>Autres</v>
      </c>
      <c r="S6822" s="0" t="str">
        <f aca="false">F6822</f>
        <v>0729330101</v>
      </c>
      <c r="T6822" s="0" t="str">
        <f aca="false">G6822</f>
        <v>4</v>
      </c>
      <c r="U6822" s="0" t="n">
        <f aca="false">L6822</f>
        <v>1.74889108000953</v>
      </c>
      <c r="V6822" s="0" t="n">
        <f aca="false">K6822</f>
        <v>28.8642182386151</v>
      </c>
      <c r="W6822" s="0" t="n">
        <f aca="false">J6822</f>
        <v>0</v>
      </c>
    </row>
    <row r="6823" customFormat="false" ht="12.8" hidden="false" customHeight="false" outlineLevel="0" collapsed="false">
      <c r="A6823" s="0" t="s">
        <v>78</v>
      </c>
      <c r="B6823" s="0" t="s">
        <v>1418</v>
      </c>
      <c r="C6823" s="0" t="s">
        <v>1433</v>
      </c>
      <c r="D6823" s="0" t="s">
        <v>19</v>
      </c>
      <c r="E6823" s="0" t="s">
        <v>57</v>
      </c>
      <c r="F6823" s="0" t="s">
        <v>1435</v>
      </c>
      <c r="G6823" s="0" t="s">
        <v>1612</v>
      </c>
      <c r="H6823" s="0" t="n">
        <v>2.46237458366197</v>
      </c>
      <c r="I6823" s="0" t="n">
        <v>19.1961918111609</v>
      </c>
      <c r="J6823" s="0" t="n">
        <v>0</v>
      </c>
      <c r="K6823" s="0" t="n">
        <f aca="false">I6823*SUMIFS(syst_chauffage!$H$3:$H$27,syst_chauffage!$B$3:$B$27,D6823,syst_chauffage!$C$3:$C$27,E6823)</f>
        <v>26.7302493210202</v>
      </c>
      <c r="L6823" s="12" t="n">
        <f aca="false">H6823*SUMIFS(syst_chauffage!$K$3:$K$27,syst_chauffage!$B$3:$B$27,D6823,syst_chauffage!$C$3:$C$27,E6823)</f>
        <v>2.46237458366197</v>
      </c>
      <c r="N6823" s="0" t="str">
        <f aca="false">A6823</f>
        <v>Sport Loisir Culture</v>
      </c>
      <c r="O6823" s="0" t="str">
        <f aca="false">B6823</f>
        <v>Sport</v>
      </c>
      <c r="P6823" s="0" t="str">
        <f aca="false">C6823</f>
        <v>Grande salle multisport</v>
      </c>
      <c r="Q6823" s="0" t="str">
        <f aca="false">D6823</f>
        <v>Autre système centralisé</v>
      </c>
      <c r="R6823" s="0" t="str">
        <f aca="false">E6823</f>
        <v>Autres</v>
      </c>
      <c r="S6823" s="0" t="str">
        <f aca="false">F6823</f>
        <v>0729330106</v>
      </c>
      <c r="T6823" s="0" t="str">
        <f aca="false">G6823</f>
        <v>4</v>
      </c>
      <c r="U6823" s="0" t="n">
        <f aca="false">L6823</f>
        <v>2.46237458366197</v>
      </c>
      <c r="V6823" s="0" t="n">
        <f aca="false">K6823</f>
        <v>26.7302493210202</v>
      </c>
      <c r="W6823" s="0" t="n">
        <f aca="false">J6823</f>
        <v>0</v>
      </c>
    </row>
    <row r="6824" customFormat="false" ht="12.8" hidden="false" customHeight="false" outlineLevel="0" collapsed="false">
      <c r="A6824" s="0" t="s">
        <v>78</v>
      </c>
      <c r="B6824" s="0" t="s">
        <v>1418</v>
      </c>
      <c r="C6824" s="0" t="s">
        <v>1433</v>
      </c>
      <c r="D6824" s="0" t="s">
        <v>24</v>
      </c>
      <c r="E6824" s="0" t="s">
        <v>30</v>
      </c>
      <c r="F6824" s="0" t="s">
        <v>1436</v>
      </c>
      <c r="G6824" s="0" t="s">
        <v>1612</v>
      </c>
      <c r="H6824" s="0" t="n">
        <v>0.839999999999999</v>
      </c>
      <c r="I6824" s="0" t="n">
        <v>10.4</v>
      </c>
      <c r="J6824" s="0" t="n">
        <v>0</v>
      </c>
      <c r="K6824" s="0" t="n">
        <f aca="false">I6824*SUMIFS(syst_chauffage!$H$3:$H$27,syst_chauffage!$B$3:$B$27,D6824,syst_chauffage!$C$3:$C$27,E6824)</f>
        <v>3</v>
      </c>
      <c r="L6824" s="12" t="n">
        <f aca="false">H6824*SUMIFS(syst_chauffage!$K$3:$K$27,syst_chauffage!$B$3:$B$27,D6824,syst_chauffage!$C$3:$C$27,E6824)</f>
        <v>0.839999999999999</v>
      </c>
      <c r="N6824" s="0" t="str">
        <f aca="false">A6824</f>
        <v>Sport Loisir Culture</v>
      </c>
      <c r="O6824" s="0" t="str">
        <f aca="false">B6824</f>
        <v>Sport</v>
      </c>
      <c r="P6824" s="0" t="str">
        <f aca="false">C6824</f>
        <v>Grande salle multisport</v>
      </c>
      <c r="Q6824" s="0" t="str">
        <f aca="false">D6824</f>
        <v>Cassette rayonnante</v>
      </c>
      <c r="R6824" s="0" t="str">
        <f aca="false">E6824</f>
        <v>Electricité</v>
      </c>
      <c r="S6824" s="0" t="str">
        <f aca="false">F6824</f>
        <v>0729330202</v>
      </c>
      <c r="T6824" s="0" t="str">
        <f aca="false">G6824</f>
        <v>4</v>
      </c>
      <c r="U6824" s="0" t="n">
        <f aca="false">L6824</f>
        <v>0.839999999999999</v>
      </c>
      <c r="V6824" s="0" t="n">
        <f aca="false">K6824</f>
        <v>3</v>
      </c>
      <c r="W6824" s="0" t="n">
        <f aca="false">J6824</f>
        <v>0</v>
      </c>
    </row>
    <row r="6825" customFormat="false" ht="12.8" hidden="false" customHeight="false" outlineLevel="0" collapsed="false">
      <c r="A6825" s="0" t="s">
        <v>78</v>
      </c>
      <c r="B6825" s="0" t="s">
        <v>1418</v>
      </c>
      <c r="C6825" s="0" t="s">
        <v>1433</v>
      </c>
      <c r="D6825" s="0" t="s">
        <v>22</v>
      </c>
      <c r="E6825" s="0" t="s">
        <v>23</v>
      </c>
      <c r="F6825" s="0" t="s">
        <v>1437</v>
      </c>
      <c r="G6825" s="0" t="s">
        <v>1612</v>
      </c>
      <c r="H6825" s="0" t="n">
        <v>0.696135611352945</v>
      </c>
      <c r="I6825" s="0" t="n">
        <v>9.35636140105971</v>
      </c>
      <c r="J6825" s="0" t="n">
        <v>0</v>
      </c>
      <c r="K6825" s="0" t="n">
        <f aca="false">I6825*SUMIFS(syst_chauffage!$H$3:$H$27,syst_chauffage!$B$3:$B$27,D6825,syst_chauffage!$C$3:$C$27,E6825)</f>
        <v>16.4767630223566</v>
      </c>
      <c r="L6825" s="12" t="n">
        <f aca="false">H6825*SUMIFS(syst_chauffage!$K$3:$K$27,syst_chauffage!$B$3:$B$27,D6825,syst_chauffage!$C$3:$C$27,E6825)</f>
        <v>0.696135611352945</v>
      </c>
      <c r="N6825" s="0" t="str">
        <f aca="false">A6825</f>
        <v>Sport Loisir Culture</v>
      </c>
      <c r="O6825" s="0" t="str">
        <f aca="false">B6825</f>
        <v>Sport</v>
      </c>
      <c r="P6825" s="0" t="str">
        <f aca="false">C6825</f>
        <v>Grande salle multisport</v>
      </c>
      <c r="Q6825" s="0" t="str">
        <f aca="false">D6825</f>
        <v>Chaudière fioul</v>
      </c>
      <c r="R6825" s="0" t="str">
        <f aca="false">E6825</f>
        <v>Fioul</v>
      </c>
      <c r="S6825" s="0" t="str">
        <f aca="false">F6825</f>
        <v>0729330303</v>
      </c>
      <c r="T6825" s="0" t="str">
        <f aca="false">G6825</f>
        <v>4</v>
      </c>
      <c r="U6825" s="0" t="n">
        <f aca="false">L6825</f>
        <v>0.696135611352945</v>
      </c>
      <c r="V6825" s="0" t="n">
        <f aca="false">K6825</f>
        <v>16.4767630223566</v>
      </c>
      <c r="W6825" s="0" t="n">
        <f aca="false">J6825</f>
        <v>0</v>
      </c>
    </row>
    <row r="6826" customFormat="false" ht="12.8" hidden="false" customHeight="false" outlineLevel="0" collapsed="false">
      <c r="A6826" s="0" t="s">
        <v>78</v>
      </c>
      <c r="B6826" s="0" t="s">
        <v>1418</v>
      </c>
      <c r="C6826" s="0" t="s">
        <v>1433</v>
      </c>
      <c r="D6826" s="0" t="s">
        <v>13</v>
      </c>
      <c r="E6826" s="0" t="s">
        <v>14</v>
      </c>
      <c r="F6826" s="0" t="s">
        <v>1438</v>
      </c>
      <c r="G6826" s="0" t="s">
        <v>1612</v>
      </c>
      <c r="H6826" s="0" t="n">
        <v>0.710908566922091</v>
      </c>
      <c r="I6826" s="0" t="n">
        <v>5.56830613164382</v>
      </c>
      <c r="J6826" s="0" t="n">
        <v>264</v>
      </c>
      <c r="K6826" s="0" t="n">
        <f aca="false">I6826*SUMIFS(syst_chauffage!$H$3:$H$27,syst_chauffage!$B$3:$B$27,D6826,syst_chauffage!$C$3:$C$27,E6826)</f>
        <v>11.2457050520102</v>
      </c>
      <c r="L6826" s="12" t="n">
        <f aca="false">H6826*SUMIFS(syst_chauffage!$K$3:$K$27,syst_chauffage!$B$3:$B$27,D6826,syst_chauffage!$C$3:$C$27,E6826)</f>
        <v>0.710908566922091</v>
      </c>
      <c r="N6826" s="0" t="str">
        <f aca="false">A6826</f>
        <v>Sport Loisir Culture</v>
      </c>
      <c r="O6826" s="0" t="str">
        <f aca="false">B6826</f>
        <v>Sport</v>
      </c>
      <c r="P6826" s="0" t="str">
        <f aca="false">C6826</f>
        <v>Grande salle multisport</v>
      </c>
      <c r="Q6826" s="0" t="str">
        <f aca="false">D6826</f>
        <v>Chaudière gaz</v>
      </c>
      <c r="R6826" s="0" t="str">
        <f aca="false">E6826</f>
        <v>Gaz</v>
      </c>
      <c r="S6826" s="0" t="str">
        <f aca="false">F6826</f>
        <v>0729330404</v>
      </c>
      <c r="T6826" s="0" t="str">
        <f aca="false">G6826</f>
        <v>4</v>
      </c>
      <c r="U6826" s="0" t="n">
        <f aca="false">L6826</f>
        <v>0.710908566922091</v>
      </c>
      <c r="V6826" s="0" t="n">
        <f aca="false">K6826</f>
        <v>11.2457050520102</v>
      </c>
      <c r="W6826" s="0" t="n">
        <f aca="false">J6826</f>
        <v>264</v>
      </c>
    </row>
    <row r="6827" customFormat="false" ht="12.8" hidden="false" customHeight="false" outlineLevel="0" collapsed="false">
      <c r="A6827" s="0" t="s">
        <v>78</v>
      </c>
      <c r="B6827" s="0" t="s">
        <v>1418</v>
      </c>
      <c r="C6827" s="0" t="s">
        <v>1433</v>
      </c>
      <c r="D6827" s="0" t="s">
        <v>29</v>
      </c>
      <c r="E6827" s="0" t="s">
        <v>30</v>
      </c>
      <c r="F6827" s="0" t="s">
        <v>1439</v>
      </c>
      <c r="G6827" s="0" t="s">
        <v>1612</v>
      </c>
      <c r="H6827" s="0" t="n">
        <v>0.92</v>
      </c>
      <c r="I6827" s="0" t="n">
        <v>10.4</v>
      </c>
      <c r="J6827" s="0" t="n">
        <v>0</v>
      </c>
      <c r="K6827" s="0" t="n">
        <f aca="false">I6827*SUMIFS(syst_chauffage!$H$3:$H$27,syst_chauffage!$B$3:$B$27,D6827,syst_chauffage!$C$3:$C$27,E6827)</f>
        <v>3</v>
      </c>
      <c r="L6827" s="12" t="n">
        <f aca="false">H6827*SUMIFS(syst_chauffage!$K$3:$K$27,syst_chauffage!$B$3:$B$27,D6827,syst_chauffage!$C$3:$C$27,E6827)</f>
        <v>0.92</v>
      </c>
      <c r="N6827" s="0" t="str">
        <f aca="false">A6827</f>
        <v>Sport Loisir Culture</v>
      </c>
      <c r="O6827" s="0" t="str">
        <f aca="false">B6827</f>
        <v>Sport</v>
      </c>
      <c r="P6827" s="0" t="str">
        <f aca="false">C6827</f>
        <v>Grande salle multisport</v>
      </c>
      <c r="Q6827" s="0" t="str">
        <f aca="false">D6827</f>
        <v>Electrique direct</v>
      </c>
      <c r="R6827" s="0" t="str">
        <f aca="false">E6827</f>
        <v>Electricité</v>
      </c>
      <c r="S6827" s="0" t="str">
        <f aca="false">F6827</f>
        <v>0729330602</v>
      </c>
      <c r="T6827" s="0" t="str">
        <f aca="false">G6827</f>
        <v>4</v>
      </c>
      <c r="U6827" s="0" t="n">
        <f aca="false">L6827</f>
        <v>0.92</v>
      </c>
      <c r="V6827" s="0" t="n">
        <f aca="false">K6827</f>
        <v>3</v>
      </c>
      <c r="W6827" s="0" t="n">
        <f aca="false">J6827</f>
        <v>0</v>
      </c>
    </row>
    <row r="6828" customFormat="false" ht="12.8" hidden="false" customHeight="false" outlineLevel="0" collapsed="false">
      <c r="A6828" s="0" t="s">
        <v>78</v>
      </c>
      <c r="B6828" s="0" t="s">
        <v>1418</v>
      </c>
      <c r="C6828" s="0" t="s">
        <v>1433</v>
      </c>
      <c r="D6828" s="0" t="s">
        <v>36</v>
      </c>
      <c r="E6828" s="0" t="s">
        <v>30</v>
      </c>
      <c r="F6828" s="0" t="s">
        <v>1440</v>
      </c>
      <c r="G6828" s="0" t="s">
        <v>1612</v>
      </c>
      <c r="H6828" s="0" t="n">
        <v>2.9521585116279</v>
      </c>
      <c r="I6828" s="0" t="n">
        <v>13.1697737924731</v>
      </c>
      <c r="J6828" s="0" t="n">
        <v>603</v>
      </c>
      <c r="K6828" s="0" t="n">
        <f aca="false">I6828*SUMIFS(syst_chauffage!$H$3:$H$27,syst_chauffage!$B$3:$B$27,D6828,syst_chauffage!$C$3:$C$27,E6828)</f>
        <v>8.14758726440917</v>
      </c>
      <c r="L6828" s="12" t="n">
        <f aca="false">H6828*SUMIFS(syst_chauffage!$K$3:$K$27,syst_chauffage!$B$3:$B$27,D6828,syst_chauffage!$C$3:$C$27,E6828)</f>
        <v>2.48037561722716</v>
      </c>
      <c r="N6828" s="0" t="str">
        <f aca="false">A6828</f>
        <v>Sport Loisir Culture</v>
      </c>
      <c r="O6828" s="0" t="str">
        <f aca="false">B6828</f>
        <v>Sport</v>
      </c>
      <c r="P6828" s="0" t="str">
        <f aca="false">C6828</f>
        <v>Grande salle multisport</v>
      </c>
      <c r="Q6828" s="0" t="str">
        <f aca="false">D6828</f>
        <v>PAC</v>
      </c>
      <c r="R6828" s="0" t="str">
        <f aca="false">E6828</f>
        <v>Electricité</v>
      </c>
      <c r="S6828" s="0" t="str">
        <f aca="false">F6828</f>
        <v>0729330902</v>
      </c>
      <c r="T6828" s="0" t="str">
        <f aca="false">G6828</f>
        <v>4</v>
      </c>
      <c r="U6828" s="0" t="n">
        <f aca="false">L6828</f>
        <v>2.48037561722716</v>
      </c>
      <c r="V6828" s="0" t="n">
        <f aca="false">K6828</f>
        <v>8.14758726440917</v>
      </c>
      <c r="W6828" s="0" t="n">
        <f aca="false">J6828</f>
        <v>603</v>
      </c>
    </row>
    <row r="6829" customFormat="false" ht="12.8" hidden="false" customHeight="false" outlineLevel="0" collapsed="false">
      <c r="A6829" s="0" t="s">
        <v>78</v>
      </c>
      <c r="B6829" s="0" t="s">
        <v>1418</v>
      </c>
      <c r="C6829" s="0" t="s">
        <v>1433</v>
      </c>
      <c r="D6829" s="0" t="s">
        <v>42</v>
      </c>
      <c r="E6829" s="0" t="s">
        <v>30</v>
      </c>
      <c r="F6829" s="0" t="s">
        <v>1441</v>
      </c>
      <c r="G6829" s="0" t="s">
        <v>1612</v>
      </c>
      <c r="H6829" s="0" t="n">
        <v>2.81101778073089</v>
      </c>
      <c r="I6829" s="0" t="n">
        <v>2.75048086817173</v>
      </c>
      <c r="J6829" s="0" t="n">
        <v>603</v>
      </c>
      <c r="K6829" s="0" t="n">
        <f aca="false">I6829*SUMIFS(syst_chauffage!$H$3:$H$27,syst_chauffage!$B$3:$B$27,D6829,syst_chauffage!$C$3:$C$27,E6829)</f>
        <v>2.48283772440046</v>
      </c>
      <c r="L6829" s="12" t="n">
        <f aca="false">H6829*SUMIFS(syst_chauffage!$K$3:$K$27,syst_chauffage!$B$3:$B$27,D6829,syst_chauffage!$C$3:$C$27,E6829)</f>
        <v>2.50613183237212</v>
      </c>
      <c r="N6829" s="0" t="str">
        <f aca="false">A6829</f>
        <v>Sport Loisir Culture</v>
      </c>
      <c r="O6829" s="0" t="str">
        <f aca="false">B6829</f>
        <v>Sport</v>
      </c>
      <c r="P6829" s="0" t="str">
        <f aca="false">C6829</f>
        <v>Grande salle multisport</v>
      </c>
      <c r="Q6829" s="0" t="str">
        <f aca="false">D6829</f>
        <v>Rooftop</v>
      </c>
      <c r="R6829" s="0" t="str">
        <f aca="false">E6829</f>
        <v>Electricité</v>
      </c>
      <c r="S6829" s="0" t="str">
        <f aca="false">F6829</f>
        <v>0729331002</v>
      </c>
      <c r="T6829" s="0" t="str">
        <f aca="false">G6829</f>
        <v>4</v>
      </c>
      <c r="U6829" s="0" t="n">
        <f aca="false">L6829</f>
        <v>2.50613183237212</v>
      </c>
      <c r="V6829" s="0" t="n">
        <f aca="false">K6829</f>
        <v>2.48283772440046</v>
      </c>
      <c r="W6829" s="0" t="n">
        <f aca="false">J6829</f>
        <v>603</v>
      </c>
    </row>
    <row r="6830" customFormat="false" ht="12.8" hidden="false" customHeight="false" outlineLevel="0" collapsed="false">
      <c r="A6830" s="0" t="s">
        <v>78</v>
      </c>
      <c r="B6830" s="0" t="s">
        <v>1418</v>
      </c>
      <c r="C6830" s="0" t="s">
        <v>1433</v>
      </c>
      <c r="D6830" s="0" t="s">
        <v>42</v>
      </c>
      <c r="E6830" s="0" t="s">
        <v>30</v>
      </c>
      <c r="F6830" s="0" t="s">
        <v>1442</v>
      </c>
      <c r="G6830" s="0" t="s">
        <v>1612</v>
      </c>
      <c r="H6830" s="0" t="n">
        <v>0.839999999999999</v>
      </c>
      <c r="I6830" s="0" t="n">
        <v>10.4</v>
      </c>
      <c r="J6830" s="0" t="n">
        <v>603</v>
      </c>
      <c r="K6830" s="0" t="n">
        <f aca="false">I6830*SUMIFS(syst_chauffage!$H$3:$H$27,syst_chauffage!$B$3:$B$27,D6830,syst_chauffage!$C$3:$C$27,E6830)</f>
        <v>9.38799925226478</v>
      </c>
      <c r="L6830" s="12" t="n">
        <f aca="false">H6830*SUMIFS(syst_chauffage!$K$3:$K$27,syst_chauffage!$B$3:$B$27,D6830,syst_chauffage!$C$3:$C$27,E6830)</f>
        <v>0.748892715522141</v>
      </c>
      <c r="N6830" s="0" t="str">
        <f aca="false">A6830</f>
        <v>Sport Loisir Culture</v>
      </c>
      <c r="O6830" s="0" t="str">
        <f aca="false">B6830</f>
        <v>Sport</v>
      </c>
      <c r="P6830" s="0" t="str">
        <f aca="false">C6830</f>
        <v>Grande salle multisport</v>
      </c>
      <c r="Q6830" s="0" t="str">
        <f aca="false">D6830</f>
        <v>Rooftop</v>
      </c>
      <c r="R6830" s="0" t="str">
        <f aca="false">E6830</f>
        <v>Electricité</v>
      </c>
      <c r="S6830" s="0" t="str">
        <f aca="false">F6830</f>
        <v>0729331104</v>
      </c>
      <c r="T6830" s="0" t="str">
        <f aca="false">G6830</f>
        <v>4</v>
      </c>
      <c r="U6830" s="0" t="n">
        <f aca="false">L6830</f>
        <v>0.748892715522141</v>
      </c>
      <c r="V6830" s="0" t="n">
        <f aca="false">K6830</f>
        <v>9.38799925226478</v>
      </c>
      <c r="W6830" s="0" t="n">
        <f aca="false">J6830</f>
        <v>603</v>
      </c>
    </row>
    <row r="6831" customFormat="false" ht="12.8" hidden="false" customHeight="false" outlineLevel="0" collapsed="false">
      <c r="A6831" s="0" t="s">
        <v>78</v>
      </c>
      <c r="B6831" s="0" t="s">
        <v>1418</v>
      </c>
      <c r="C6831" s="0" t="s">
        <v>1433</v>
      </c>
      <c r="D6831" s="0" t="s">
        <v>51</v>
      </c>
      <c r="E6831" s="0" t="s">
        <v>57</v>
      </c>
      <c r="F6831" s="0" t="s">
        <v>1443</v>
      </c>
      <c r="G6831" s="0" t="s">
        <v>1612</v>
      </c>
      <c r="H6831" s="0" t="n">
        <v>2.12951600830458</v>
      </c>
      <c r="I6831" s="0" t="n">
        <v>24.6770127059554</v>
      </c>
      <c r="J6831" s="0" t="n">
        <v>0</v>
      </c>
      <c r="K6831" s="0" t="n">
        <f aca="false">I6831*SUMIFS(syst_chauffage!$H$3:$H$27,syst_chauffage!$B$3:$B$27,D6831,syst_chauffage!$C$3:$C$27,E6831)</f>
        <v>52.2869835099926</v>
      </c>
      <c r="L6831" s="12" t="n">
        <f aca="false">H6831*SUMIFS(syst_chauffage!$K$3:$K$27,syst_chauffage!$B$3:$B$27,D6831,syst_chauffage!$C$3:$C$27,E6831)</f>
        <v>2.12951600830458</v>
      </c>
      <c r="N6831" s="0" t="str">
        <f aca="false">A6831</f>
        <v>Sport Loisir Culture</v>
      </c>
      <c r="O6831" s="0" t="str">
        <f aca="false">B6831</f>
        <v>Sport</v>
      </c>
      <c r="P6831" s="0" t="str">
        <f aca="false">C6831</f>
        <v>Grande salle multisport</v>
      </c>
      <c r="Q6831" s="0" t="str">
        <f aca="false">D6831</f>
        <v>Autre système centralisé performant</v>
      </c>
      <c r="R6831" s="0" t="str">
        <f aca="false">E6831</f>
        <v>Autres</v>
      </c>
      <c r="S6831" s="0" t="str">
        <f aca="false">F6831</f>
        <v>0729332101</v>
      </c>
      <c r="T6831" s="0" t="str">
        <f aca="false">G6831</f>
        <v>4</v>
      </c>
      <c r="U6831" s="0" t="n">
        <f aca="false">L6831</f>
        <v>2.12951600830458</v>
      </c>
      <c r="V6831" s="0" t="n">
        <f aca="false">K6831</f>
        <v>52.2869835099926</v>
      </c>
      <c r="W6831" s="0" t="n">
        <f aca="false">J6831</f>
        <v>0</v>
      </c>
    </row>
    <row r="6832" customFormat="false" ht="12.8" hidden="false" customHeight="false" outlineLevel="0" collapsed="false">
      <c r="A6832" s="0" t="s">
        <v>78</v>
      </c>
      <c r="B6832" s="0" t="s">
        <v>1418</v>
      </c>
      <c r="C6832" s="0" t="s">
        <v>1433</v>
      </c>
      <c r="D6832" s="0" t="s">
        <v>51</v>
      </c>
      <c r="E6832" s="0" t="s">
        <v>57</v>
      </c>
      <c r="F6832" s="0" t="s">
        <v>1444</v>
      </c>
      <c r="G6832" s="0" t="s">
        <v>1612</v>
      </c>
      <c r="H6832" s="0" t="n">
        <v>2.97446122458009</v>
      </c>
      <c r="I6832" s="0" t="n">
        <v>22.8526092990011</v>
      </c>
      <c r="J6832" s="0" t="n">
        <v>0</v>
      </c>
      <c r="K6832" s="0" t="n">
        <f aca="false">I6832*SUMIFS(syst_chauffage!$H$3:$H$27,syst_chauffage!$B$3:$B$27,D6832,syst_chauffage!$C$3:$C$27,E6832)</f>
        <v>48.4213393174938</v>
      </c>
      <c r="L6832" s="12" t="n">
        <f aca="false">H6832*SUMIFS(syst_chauffage!$K$3:$K$27,syst_chauffage!$B$3:$B$27,D6832,syst_chauffage!$C$3:$C$27,E6832)</f>
        <v>2.97446122458009</v>
      </c>
      <c r="N6832" s="0" t="str">
        <f aca="false">A6832</f>
        <v>Sport Loisir Culture</v>
      </c>
      <c r="O6832" s="0" t="str">
        <f aca="false">B6832</f>
        <v>Sport</v>
      </c>
      <c r="P6832" s="0" t="str">
        <f aca="false">C6832</f>
        <v>Grande salle multisport</v>
      </c>
      <c r="Q6832" s="0" t="str">
        <f aca="false">D6832</f>
        <v>Autre système centralisé performant</v>
      </c>
      <c r="R6832" s="0" t="str">
        <f aca="false">E6832</f>
        <v>Autres</v>
      </c>
      <c r="S6832" s="0" t="str">
        <f aca="false">F6832</f>
        <v>0729332106</v>
      </c>
      <c r="T6832" s="0" t="str">
        <f aca="false">G6832</f>
        <v>4</v>
      </c>
      <c r="U6832" s="0" t="n">
        <f aca="false">L6832</f>
        <v>2.97446122458009</v>
      </c>
      <c r="V6832" s="0" t="n">
        <f aca="false">K6832</f>
        <v>48.4213393174938</v>
      </c>
      <c r="W6832" s="0" t="n">
        <f aca="false">J6832</f>
        <v>0</v>
      </c>
    </row>
    <row r="6833" customFormat="false" ht="12.8" hidden="false" customHeight="false" outlineLevel="0" collapsed="false">
      <c r="A6833" s="0" t="s">
        <v>78</v>
      </c>
      <c r="B6833" s="0" t="s">
        <v>1418</v>
      </c>
      <c r="C6833" s="0" t="s">
        <v>1433</v>
      </c>
      <c r="D6833" s="0" t="s">
        <v>54</v>
      </c>
      <c r="E6833" s="0" t="s">
        <v>30</v>
      </c>
      <c r="F6833" s="0" t="s">
        <v>1445</v>
      </c>
      <c r="G6833" s="0" t="s">
        <v>1612</v>
      </c>
      <c r="H6833" s="0" t="n">
        <v>1</v>
      </c>
      <c r="I6833" s="0" t="n">
        <v>12</v>
      </c>
      <c r="J6833" s="0" t="n">
        <v>0</v>
      </c>
      <c r="K6833" s="0" t="n">
        <f aca="false">I6833*SUMIFS(syst_chauffage!$H$3:$H$27,syst_chauffage!$B$3:$B$27,D6833,syst_chauffage!$C$3:$C$27,E6833)</f>
        <v>12</v>
      </c>
      <c r="L6833" s="12" t="n">
        <f aca="false">H6833*SUMIFS(syst_chauffage!$K$3:$K$27,syst_chauffage!$B$3:$B$27,D6833,syst_chauffage!$C$3:$C$27,E6833)</f>
        <v>1</v>
      </c>
      <c r="N6833" s="0" t="str">
        <f aca="false">A6833</f>
        <v>Sport Loisir Culture</v>
      </c>
      <c r="O6833" s="0" t="str">
        <f aca="false">B6833</f>
        <v>Sport</v>
      </c>
      <c r="P6833" s="0" t="str">
        <f aca="false">C6833</f>
        <v>Grande salle multisport</v>
      </c>
      <c r="Q6833" s="0" t="str">
        <f aca="false">D6833</f>
        <v>Cassette rayonnante performant</v>
      </c>
      <c r="R6833" s="0" t="str">
        <f aca="false">E6833</f>
        <v>Electricité</v>
      </c>
      <c r="S6833" s="0" t="str">
        <f aca="false">F6833</f>
        <v>0729332202</v>
      </c>
      <c r="T6833" s="0" t="str">
        <f aca="false">G6833</f>
        <v>4</v>
      </c>
      <c r="U6833" s="0" t="n">
        <f aca="false">L6833</f>
        <v>1</v>
      </c>
      <c r="V6833" s="0" t="n">
        <f aca="false">K6833</f>
        <v>12</v>
      </c>
      <c r="W6833" s="0" t="n">
        <f aca="false">J6833</f>
        <v>0</v>
      </c>
    </row>
    <row r="6834" customFormat="false" ht="12.8" hidden="false" customHeight="false" outlineLevel="0" collapsed="false">
      <c r="A6834" s="0" t="s">
        <v>78</v>
      </c>
      <c r="B6834" s="0" t="s">
        <v>1418</v>
      </c>
      <c r="C6834" s="0" t="s">
        <v>1433</v>
      </c>
      <c r="D6834" s="0" t="s">
        <v>27</v>
      </c>
      <c r="E6834" s="0" t="s">
        <v>23</v>
      </c>
      <c r="F6834" s="0" t="s">
        <v>1446</v>
      </c>
      <c r="G6834" s="0" t="s">
        <v>1612</v>
      </c>
      <c r="H6834" s="0" t="n">
        <v>0.755633718659397</v>
      </c>
      <c r="I6834" s="0" t="n">
        <v>11.138525477452</v>
      </c>
      <c r="J6834" s="0" t="n">
        <v>608</v>
      </c>
      <c r="K6834" s="0" t="n">
        <f aca="false">I6834*SUMIFS(syst_chauffage!$H$3:$H$27,syst_chauffage!$B$3:$B$27,D6834,syst_chauffage!$C$3:$C$27,E6834)</f>
        <v>28.5636697366825</v>
      </c>
      <c r="L6834" s="12" t="n">
        <f aca="false">H6834*SUMIFS(syst_chauffage!$K$3:$K$27,syst_chauffage!$B$3:$B$27,D6834,syst_chauffage!$C$3:$C$27,E6834)</f>
        <v>0.755633718659397</v>
      </c>
      <c r="N6834" s="0" t="str">
        <f aca="false">A6834</f>
        <v>Sport Loisir Culture</v>
      </c>
      <c r="O6834" s="0" t="str">
        <f aca="false">B6834</f>
        <v>Sport</v>
      </c>
      <c r="P6834" s="0" t="str">
        <f aca="false">C6834</f>
        <v>Grande salle multisport</v>
      </c>
      <c r="Q6834" s="0" t="str">
        <f aca="false">D6834</f>
        <v>Chaudière condensation fioul</v>
      </c>
      <c r="R6834" s="0" t="str">
        <f aca="false">E6834</f>
        <v>Fioul</v>
      </c>
      <c r="S6834" s="0" t="str">
        <f aca="false">F6834</f>
        <v>0729332303</v>
      </c>
      <c r="T6834" s="0" t="str">
        <f aca="false">G6834</f>
        <v>4</v>
      </c>
      <c r="U6834" s="0" t="n">
        <f aca="false">L6834</f>
        <v>0.755633718659397</v>
      </c>
      <c r="V6834" s="0" t="n">
        <f aca="false">K6834</f>
        <v>28.5636697366825</v>
      </c>
      <c r="W6834" s="0" t="n">
        <f aca="false">J6834</f>
        <v>608</v>
      </c>
    </row>
    <row r="6835" customFormat="false" ht="12.8" hidden="false" customHeight="false" outlineLevel="0" collapsed="false">
      <c r="A6835" s="0" t="s">
        <v>78</v>
      </c>
      <c r="B6835" s="0" t="s">
        <v>1418</v>
      </c>
      <c r="C6835" s="0" t="s">
        <v>1433</v>
      </c>
      <c r="D6835" s="0" t="s">
        <v>18</v>
      </c>
      <c r="E6835" s="0" t="s">
        <v>14</v>
      </c>
      <c r="F6835" s="0" t="s">
        <v>1447</v>
      </c>
      <c r="G6835" s="0" t="s">
        <v>1612</v>
      </c>
      <c r="H6835" s="0" t="n">
        <v>0.975085112468256</v>
      </c>
      <c r="I6835" s="0" t="n">
        <v>6.62893587100455</v>
      </c>
      <c r="J6835" s="0" t="n">
        <v>608</v>
      </c>
      <c r="K6835" s="0" t="n">
        <f aca="false">I6835*SUMIFS(syst_chauffage!$H$3:$H$27,syst_chauffage!$B$3:$B$27,D6835,syst_chauffage!$C$3:$C$27,E6835)</f>
        <v>18.0633790777253</v>
      </c>
      <c r="L6835" s="12" t="n">
        <f aca="false">H6835*SUMIFS(syst_chauffage!$K$3:$K$27,syst_chauffage!$B$3:$B$27,D6835,syst_chauffage!$C$3:$C$27,E6835)</f>
        <v>0.947243400303469</v>
      </c>
      <c r="N6835" s="0" t="str">
        <f aca="false">A6835</f>
        <v>Sport Loisir Culture</v>
      </c>
      <c r="O6835" s="0" t="str">
        <f aca="false">B6835</f>
        <v>Sport</v>
      </c>
      <c r="P6835" s="0" t="str">
        <f aca="false">C6835</f>
        <v>Grande salle multisport</v>
      </c>
      <c r="Q6835" s="0" t="str">
        <f aca="false">D6835</f>
        <v>Chaudière condensation gaz</v>
      </c>
      <c r="R6835" s="0" t="str">
        <f aca="false">E6835</f>
        <v>Gaz</v>
      </c>
      <c r="S6835" s="0" t="str">
        <f aca="false">F6835</f>
        <v>0729332404</v>
      </c>
      <c r="T6835" s="0" t="str">
        <f aca="false">G6835</f>
        <v>4</v>
      </c>
      <c r="U6835" s="0" t="n">
        <f aca="false">L6835</f>
        <v>0.947243400303469</v>
      </c>
      <c r="V6835" s="0" t="n">
        <f aca="false">K6835</f>
        <v>18.0633790777253</v>
      </c>
      <c r="W6835" s="0" t="n">
        <f aca="false">J6835</f>
        <v>608</v>
      </c>
    </row>
    <row r="6836" customFormat="false" ht="12.8" hidden="false" customHeight="false" outlineLevel="0" collapsed="false">
      <c r="A6836" s="0" t="s">
        <v>78</v>
      </c>
      <c r="B6836" s="0" t="s">
        <v>1418</v>
      </c>
      <c r="C6836" s="0" t="s">
        <v>1433</v>
      </c>
      <c r="D6836" s="0" t="s">
        <v>32</v>
      </c>
      <c r="E6836" s="0" t="s">
        <v>30</v>
      </c>
      <c r="F6836" s="0" t="s">
        <v>1448</v>
      </c>
      <c r="G6836" s="0" t="s">
        <v>1612</v>
      </c>
      <c r="H6836" s="0" t="n">
        <v>1</v>
      </c>
      <c r="I6836" s="0" t="n">
        <v>12</v>
      </c>
      <c r="J6836" s="0" t="n">
        <v>0</v>
      </c>
      <c r="K6836" s="0" t="n">
        <f aca="false">I6836*SUMIFS(syst_chauffage!$H$3:$H$27,syst_chauffage!$B$3:$B$27,D6836,syst_chauffage!$C$3:$C$27,E6836)</f>
        <v>12</v>
      </c>
      <c r="L6836" s="12" t="n">
        <f aca="false">H6836*SUMIFS(syst_chauffage!$K$3:$K$27,syst_chauffage!$B$3:$B$27,D6836,syst_chauffage!$C$3:$C$27,E6836)</f>
        <v>1</v>
      </c>
      <c r="N6836" s="0" t="str">
        <f aca="false">A6836</f>
        <v>Sport Loisir Culture</v>
      </c>
      <c r="O6836" s="0" t="str">
        <f aca="false">B6836</f>
        <v>Sport</v>
      </c>
      <c r="P6836" s="0" t="str">
        <f aca="false">C6836</f>
        <v>Grande salle multisport</v>
      </c>
      <c r="Q6836" s="0" t="str">
        <f aca="false">D6836</f>
        <v>Electrique direct performant</v>
      </c>
      <c r="R6836" s="0" t="str">
        <f aca="false">E6836</f>
        <v>Electricité</v>
      </c>
      <c r="S6836" s="0" t="str">
        <f aca="false">F6836</f>
        <v>0729332602</v>
      </c>
      <c r="T6836" s="0" t="str">
        <f aca="false">G6836</f>
        <v>4</v>
      </c>
      <c r="U6836" s="0" t="n">
        <f aca="false">L6836</f>
        <v>1</v>
      </c>
      <c r="V6836" s="0" t="n">
        <f aca="false">K6836</f>
        <v>12</v>
      </c>
      <c r="W6836" s="0" t="n">
        <f aca="false">J6836</f>
        <v>0</v>
      </c>
    </row>
    <row r="6837" customFormat="false" ht="12.8" hidden="false" customHeight="false" outlineLevel="0" collapsed="false">
      <c r="A6837" s="0" t="s">
        <v>78</v>
      </c>
      <c r="B6837" s="0" t="s">
        <v>1418</v>
      </c>
      <c r="C6837" s="0" t="s">
        <v>1433</v>
      </c>
      <c r="D6837" s="0" t="s">
        <v>38</v>
      </c>
      <c r="E6837" s="0" t="s">
        <v>30</v>
      </c>
      <c r="F6837" s="0" t="s">
        <v>1449</v>
      </c>
      <c r="G6837" s="0" t="s">
        <v>1612</v>
      </c>
      <c r="H6837" s="0" t="n">
        <v>3.40633674418604</v>
      </c>
      <c r="I6837" s="0" t="n">
        <v>15.6783021338966</v>
      </c>
      <c r="J6837" s="0" t="n">
        <v>648</v>
      </c>
      <c r="K6837" s="0" t="n">
        <f aca="false">I6837*SUMIFS(syst_chauffage!$H$3:$H$27,syst_chauffage!$B$3:$B$27,D6837,syst_chauffage!$C$3:$C$27,E6837)</f>
        <v>15.8475306226302</v>
      </c>
      <c r="L6837" s="12" t="n">
        <f aca="false">H6837*SUMIFS(syst_chauffage!$K$3:$K$27,syst_chauffage!$B$3:$B$27,D6837,syst_chauffage!$C$3:$C$27,E6837)</f>
        <v>3.04736226069167</v>
      </c>
      <c r="N6837" s="0" t="str">
        <f aca="false">A6837</f>
        <v>Sport Loisir Culture</v>
      </c>
      <c r="O6837" s="0" t="str">
        <f aca="false">B6837</f>
        <v>Sport</v>
      </c>
      <c r="P6837" s="0" t="str">
        <f aca="false">C6837</f>
        <v>Grande salle multisport</v>
      </c>
      <c r="Q6837" s="0" t="str">
        <f aca="false">D6837</f>
        <v>PAC performant</v>
      </c>
      <c r="R6837" s="0" t="str">
        <f aca="false">E6837</f>
        <v>Electricité</v>
      </c>
      <c r="S6837" s="0" t="str">
        <f aca="false">F6837</f>
        <v>0729332902</v>
      </c>
      <c r="T6837" s="0" t="str">
        <f aca="false">G6837</f>
        <v>4</v>
      </c>
      <c r="U6837" s="0" t="n">
        <f aca="false">L6837</f>
        <v>3.04736226069167</v>
      </c>
      <c r="V6837" s="0" t="n">
        <f aca="false">K6837</f>
        <v>15.8475306226302</v>
      </c>
      <c r="W6837" s="0" t="n">
        <f aca="false">J6837</f>
        <v>648</v>
      </c>
    </row>
    <row r="6838" customFormat="false" ht="12.8" hidden="false" customHeight="false" outlineLevel="0" collapsed="false">
      <c r="A6838" s="0" t="s">
        <v>78</v>
      </c>
      <c r="B6838" s="0" t="s">
        <v>1418</v>
      </c>
      <c r="C6838" s="0" t="s">
        <v>1433</v>
      </c>
      <c r="D6838" s="0" t="s">
        <v>46</v>
      </c>
      <c r="E6838" s="0" t="s">
        <v>30</v>
      </c>
      <c r="F6838" s="0" t="s">
        <v>1450</v>
      </c>
      <c r="G6838" s="0" t="s">
        <v>1612</v>
      </c>
      <c r="H6838" s="0" t="n">
        <v>3.33681966777408</v>
      </c>
      <c r="I6838" s="0" t="n">
        <v>3.27438198591872</v>
      </c>
      <c r="J6838" s="0" t="n">
        <v>648</v>
      </c>
      <c r="K6838" s="0" t="n">
        <f aca="false">I6838*SUMIFS(syst_chauffage!$H$3:$H$27,syst_chauffage!$B$3:$B$27,D6838,syst_chauffage!$C$3:$C$27,E6838)</f>
        <v>5.68074980826377</v>
      </c>
      <c r="L6838" s="12" t="n">
        <f aca="false">H6838*SUMIFS(syst_chauffage!$K$3:$K$27,syst_chauffage!$B$3:$B$27,D6838,syst_chauffage!$C$3:$C$27,E6838)</f>
        <v>3.0081781274625</v>
      </c>
      <c r="N6838" s="0" t="str">
        <f aca="false">A6838</f>
        <v>Sport Loisir Culture</v>
      </c>
      <c r="O6838" s="0" t="str">
        <f aca="false">B6838</f>
        <v>Sport</v>
      </c>
      <c r="P6838" s="0" t="str">
        <f aca="false">C6838</f>
        <v>Grande salle multisport</v>
      </c>
      <c r="Q6838" s="0" t="str">
        <f aca="false">D6838</f>
        <v>Rooftop performant</v>
      </c>
      <c r="R6838" s="0" t="str">
        <f aca="false">E6838</f>
        <v>Electricité</v>
      </c>
      <c r="S6838" s="0" t="str">
        <f aca="false">F6838</f>
        <v>0729333002</v>
      </c>
      <c r="T6838" s="0" t="str">
        <f aca="false">G6838</f>
        <v>4</v>
      </c>
      <c r="U6838" s="0" t="n">
        <f aca="false">L6838</f>
        <v>3.0081781274625</v>
      </c>
      <c r="V6838" s="0" t="n">
        <f aca="false">K6838</f>
        <v>5.68074980826377</v>
      </c>
      <c r="W6838" s="0" t="n">
        <f aca="false">J6838</f>
        <v>648</v>
      </c>
    </row>
    <row r="6839" customFormat="false" ht="12.8" hidden="false" customHeight="false" outlineLevel="0" collapsed="false">
      <c r="A6839" s="0" t="s">
        <v>78</v>
      </c>
      <c r="B6839" s="0" t="s">
        <v>1418</v>
      </c>
      <c r="C6839" s="0" t="s">
        <v>1433</v>
      </c>
      <c r="D6839" s="0" t="s">
        <v>46</v>
      </c>
      <c r="E6839" s="0" t="s">
        <v>30</v>
      </c>
      <c r="F6839" s="0" t="s">
        <v>1451</v>
      </c>
      <c r="G6839" s="0" t="s">
        <v>1612</v>
      </c>
      <c r="H6839" s="0" t="n">
        <v>1</v>
      </c>
      <c r="I6839" s="0" t="n">
        <v>12</v>
      </c>
      <c r="J6839" s="0" t="n">
        <v>648</v>
      </c>
      <c r="K6839" s="0" t="n">
        <f aca="false">I6839*SUMIFS(syst_chauffage!$H$3:$H$27,syst_chauffage!$B$3:$B$27,D6839,syst_chauffage!$C$3:$C$27,E6839)</f>
        <v>20.81888979121</v>
      </c>
      <c r="L6839" s="12" t="n">
        <f aca="false">H6839*SUMIFS(syst_chauffage!$K$3:$K$27,syst_chauffage!$B$3:$B$27,D6839,syst_chauffage!$C$3:$C$27,E6839)</f>
        <v>0.901510548057034</v>
      </c>
      <c r="N6839" s="0" t="str">
        <f aca="false">A6839</f>
        <v>Sport Loisir Culture</v>
      </c>
      <c r="O6839" s="0" t="str">
        <f aca="false">B6839</f>
        <v>Sport</v>
      </c>
      <c r="P6839" s="0" t="str">
        <f aca="false">C6839</f>
        <v>Grande salle multisport</v>
      </c>
      <c r="Q6839" s="0" t="str">
        <f aca="false">D6839</f>
        <v>Rooftop performant</v>
      </c>
      <c r="R6839" s="0" t="str">
        <f aca="false">E6839</f>
        <v>Electricité</v>
      </c>
      <c r="S6839" s="0" t="str">
        <f aca="false">F6839</f>
        <v>0729333104</v>
      </c>
      <c r="T6839" s="0" t="str">
        <f aca="false">G6839</f>
        <v>4</v>
      </c>
      <c r="U6839" s="0" t="n">
        <f aca="false">L6839</f>
        <v>0.901510548057034</v>
      </c>
      <c r="V6839" s="0" t="n">
        <f aca="false">K6839</f>
        <v>20.81888979121</v>
      </c>
      <c r="W6839" s="0" t="n">
        <f aca="false">J6839</f>
        <v>648</v>
      </c>
    </row>
    <row r="6840" customFormat="false" ht="12.8" hidden="false" customHeight="false" outlineLevel="0" collapsed="false">
      <c r="A6840" s="0" t="s">
        <v>78</v>
      </c>
      <c r="B6840" s="0" t="s">
        <v>1418</v>
      </c>
      <c r="C6840" s="0" t="s">
        <v>1452</v>
      </c>
      <c r="D6840" s="0" t="s">
        <v>19</v>
      </c>
      <c r="E6840" s="0" t="s">
        <v>57</v>
      </c>
      <c r="F6840" s="0" t="s">
        <v>1453</v>
      </c>
      <c r="G6840" s="0" t="s">
        <v>1612</v>
      </c>
      <c r="H6840" s="0" t="n">
        <v>1.77351870780882</v>
      </c>
      <c r="I6840" s="0" t="n">
        <v>35.3863600670605</v>
      </c>
      <c r="J6840" s="0" t="n">
        <v>0</v>
      </c>
      <c r="K6840" s="0" t="n">
        <f aca="false">I6840*SUMIFS(syst_chauffage!$H$3:$H$27,syst_chauffage!$B$3:$B$27,D6840,syst_chauffage!$C$3:$C$27,E6840)</f>
        <v>49.2746809607294</v>
      </c>
      <c r="L6840" s="12" t="n">
        <f aca="false">H6840*SUMIFS(syst_chauffage!$K$3:$K$27,syst_chauffage!$B$3:$B$27,D6840,syst_chauffage!$C$3:$C$27,E6840)</f>
        <v>1.77351870780882</v>
      </c>
      <c r="N6840" s="0" t="str">
        <f aca="false">A6840</f>
        <v>Sport Loisir Culture</v>
      </c>
      <c r="O6840" s="0" t="str">
        <f aca="false">B6840</f>
        <v>Sport</v>
      </c>
      <c r="P6840" s="0" t="str">
        <f aca="false">C6840</f>
        <v>Patinoire</v>
      </c>
      <c r="Q6840" s="0" t="str">
        <f aca="false">D6840</f>
        <v>Autre système centralisé</v>
      </c>
      <c r="R6840" s="0" t="str">
        <f aca="false">E6840</f>
        <v>Autres</v>
      </c>
      <c r="S6840" s="0" t="str">
        <f aca="false">F6840</f>
        <v>0729610101</v>
      </c>
      <c r="T6840" s="0" t="str">
        <f aca="false">G6840</f>
        <v>4</v>
      </c>
      <c r="U6840" s="0" t="n">
        <f aca="false">L6840</f>
        <v>1.77351870780882</v>
      </c>
      <c r="V6840" s="0" t="n">
        <f aca="false">K6840</f>
        <v>49.2746809607294</v>
      </c>
      <c r="W6840" s="0" t="n">
        <f aca="false">J6840</f>
        <v>0</v>
      </c>
    </row>
    <row r="6841" customFormat="false" ht="12.8" hidden="false" customHeight="false" outlineLevel="0" collapsed="false">
      <c r="A6841" s="0" t="s">
        <v>78</v>
      </c>
      <c r="B6841" s="0" t="s">
        <v>1418</v>
      </c>
      <c r="C6841" s="0" t="s">
        <v>1452</v>
      </c>
      <c r="D6841" s="0" t="s">
        <v>19</v>
      </c>
      <c r="E6841" s="0" t="s">
        <v>57</v>
      </c>
      <c r="F6841" s="0" t="s">
        <v>1454</v>
      </c>
      <c r="G6841" s="0" t="s">
        <v>1612</v>
      </c>
      <c r="H6841" s="0" t="n">
        <v>2.10828694591579</v>
      </c>
      <c r="I6841" s="0" t="n">
        <v>48.4952677218914</v>
      </c>
      <c r="J6841" s="0" t="n">
        <v>0</v>
      </c>
      <c r="K6841" s="0" t="n">
        <f aca="false">I6841*SUMIFS(syst_chauffage!$H$3:$H$27,syst_chauffage!$B$3:$B$27,D6841,syst_chauffage!$C$3:$C$27,E6841)</f>
        <v>67.5285290878423</v>
      </c>
      <c r="L6841" s="12" t="n">
        <f aca="false">H6841*SUMIFS(syst_chauffage!$K$3:$K$27,syst_chauffage!$B$3:$B$27,D6841,syst_chauffage!$C$3:$C$27,E6841)</f>
        <v>2.10828694591579</v>
      </c>
      <c r="N6841" s="0" t="str">
        <f aca="false">A6841</f>
        <v>Sport Loisir Culture</v>
      </c>
      <c r="O6841" s="0" t="str">
        <f aca="false">B6841</f>
        <v>Sport</v>
      </c>
      <c r="P6841" s="0" t="str">
        <f aca="false">C6841</f>
        <v>Patinoire</v>
      </c>
      <c r="Q6841" s="0" t="str">
        <f aca="false">D6841</f>
        <v>Autre système centralisé</v>
      </c>
      <c r="R6841" s="0" t="str">
        <f aca="false">E6841</f>
        <v>Autres</v>
      </c>
      <c r="S6841" s="0" t="str">
        <f aca="false">F6841</f>
        <v>0729610106</v>
      </c>
      <c r="T6841" s="0" t="str">
        <f aca="false">G6841</f>
        <v>4</v>
      </c>
      <c r="U6841" s="0" t="n">
        <f aca="false">L6841</f>
        <v>2.10828694591579</v>
      </c>
      <c r="V6841" s="0" t="n">
        <f aca="false">K6841</f>
        <v>67.5285290878423</v>
      </c>
      <c r="W6841" s="0" t="n">
        <f aca="false">J6841</f>
        <v>0</v>
      </c>
    </row>
    <row r="6842" customFormat="false" ht="12.8" hidden="false" customHeight="false" outlineLevel="0" collapsed="false">
      <c r="A6842" s="0" t="s">
        <v>78</v>
      </c>
      <c r="B6842" s="0" t="s">
        <v>1418</v>
      </c>
      <c r="C6842" s="0" t="s">
        <v>1452</v>
      </c>
      <c r="D6842" s="0" t="s">
        <v>24</v>
      </c>
      <c r="E6842" s="0" t="s">
        <v>30</v>
      </c>
      <c r="F6842" s="0" t="s">
        <v>1455</v>
      </c>
      <c r="G6842" s="0" t="s">
        <v>1612</v>
      </c>
      <c r="H6842" s="0" t="n">
        <v>0.84</v>
      </c>
      <c r="I6842" s="0" t="n">
        <v>10.4</v>
      </c>
      <c r="J6842" s="0" t="n">
        <v>0</v>
      </c>
      <c r="K6842" s="0" t="n">
        <f aca="false">I6842*SUMIFS(syst_chauffage!$H$3:$H$27,syst_chauffage!$B$3:$B$27,D6842,syst_chauffage!$C$3:$C$27,E6842)</f>
        <v>3</v>
      </c>
      <c r="L6842" s="12" t="n">
        <f aca="false">H6842*SUMIFS(syst_chauffage!$K$3:$K$27,syst_chauffage!$B$3:$B$27,D6842,syst_chauffage!$C$3:$C$27,E6842)</f>
        <v>0.84</v>
      </c>
      <c r="N6842" s="0" t="str">
        <f aca="false">A6842</f>
        <v>Sport Loisir Culture</v>
      </c>
      <c r="O6842" s="0" t="str">
        <f aca="false">B6842</f>
        <v>Sport</v>
      </c>
      <c r="P6842" s="0" t="str">
        <f aca="false">C6842</f>
        <v>Patinoire</v>
      </c>
      <c r="Q6842" s="0" t="str">
        <f aca="false">D6842</f>
        <v>Cassette rayonnante</v>
      </c>
      <c r="R6842" s="0" t="str">
        <f aca="false">E6842</f>
        <v>Electricité</v>
      </c>
      <c r="S6842" s="0" t="str">
        <f aca="false">F6842</f>
        <v>0729610202</v>
      </c>
      <c r="T6842" s="0" t="str">
        <f aca="false">G6842</f>
        <v>4</v>
      </c>
      <c r="U6842" s="0" t="n">
        <f aca="false">L6842</f>
        <v>0.84</v>
      </c>
      <c r="V6842" s="0" t="n">
        <f aca="false">K6842</f>
        <v>3</v>
      </c>
      <c r="W6842" s="0" t="n">
        <f aca="false">J6842</f>
        <v>0</v>
      </c>
    </row>
    <row r="6843" customFormat="false" ht="12.8" hidden="false" customHeight="false" outlineLevel="0" collapsed="false">
      <c r="A6843" s="0" t="s">
        <v>78</v>
      </c>
      <c r="B6843" s="0" t="s">
        <v>1418</v>
      </c>
      <c r="C6843" s="0" t="s">
        <v>1452</v>
      </c>
      <c r="D6843" s="0" t="s">
        <v>24</v>
      </c>
      <c r="E6843" s="0" t="s">
        <v>30</v>
      </c>
      <c r="F6843" s="0" t="s">
        <v>1456</v>
      </c>
      <c r="G6843" s="0" t="s">
        <v>1612</v>
      </c>
      <c r="H6843" s="0" t="n">
        <v>0.70948886649987</v>
      </c>
      <c r="I6843" s="0" t="n">
        <v>13.0124778406362</v>
      </c>
      <c r="J6843" s="0" t="n">
        <v>0</v>
      </c>
      <c r="K6843" s="0" t="n">
        <f aca="false">I6843*SUMIFS(syst_chauffage!$H$3:$H$27,syst_chauffage!$B$3:$B$27,D6843,syst_chauffage!$C$3:$C$27,E6843)</f>
        <v>3.7535993771066</v>
      </c>
      <c r="L6843" s="12" t="n">
        <f aca="false">H6843*SUMIFS(syst_chauffage!$K$3:$K$27,syst_chauffage!$B$3:$B$27,D6843,syst_chauffage!$C$3:$C$27,E6843)</f>
        <v>0.70948886649987</v>
      </c>
      <c r="N6843" s="0" t="str">
        <f aca="false">A6843</f>
        <v>Sport Loisir Culture</v>
      </c>
      <c r="O6843" s="0" t="str">
        <f aca="false">B6843</f>
        <v>Sport</v>
      </c>
      <c r="P6843" s="0" t="str">
        <f aca="false">C6843</f>
        <v>Patinoire</v>
      </c>
      <c r="Q6843" s="0" t="str">
        <f aca="false">D6843</f>
        <v>Cassette rayonnante</v>
      </c>
      <c r="R6843" s="0" t="str">
        <f aca="false">E6843</f>
        <v>Electricité</v>
      </c>
      <c r="S6843" s="0" t="str">
        <f aca="false">F6843</f>
        <v>0729610303</v>
      </c>
      <c r="T6843" s="0" t="str">
        <f aca="false">G6843</f>
        <v>4</v>
      </c>
      <c r="U6843" s="0" t="n">
        <f aca="false">L6843</f>
        <v>0.70948886649987</v>
      </c>
      <c r="V6843" s="0" t="n">
        <f aca="false">K6843</f>
        <v>3.7535993771066</v>
      </c>
      <c r="W6843" s="0" t="n">
        <f aca="false">J6843</f>
        <v>0</v>
      </c>
    </row>
    <row r="6844" customFormat="false" ht="12.8" hidden="false" customHeight="false" outlineLevel="0" collapsed="false">
      <c r="A6844" s="0" t="s">
        <v>78</v>
      </c>
      <c r="B6844" s="0" t="s">
        <v>1418</v>
      </c>
      <c r="C6844" s="0" t="s">
        <v>1452</v>
      </c>
      <c r="D6844" s="0" t="s">
        <v>13</v>
      </c>
      <c r="E6844" s="0" t="s">
        <v>14</v>
      </c>
      <c r="F6844" s="0" t="s">
        <v>1457</v>
      </c>
      <c r="G6844" s="0" t="s">
        <v>1612</v>
      </c>
      <c r="H6844" s="0" t="n">
        <v>0.71034941077014</v>
      </c>
      <c r="I6844" s="0" t="n">
        <v>8.95817033689438</v>
      </c>
      <c r="J6844" s="0" t="n">
        <v>264</v>
      </c>
      <c r="K6844" s="0" t="n">
        <f aca="false">I6844*SUMIFS(syst_chauffage!$H$3:$H$27,syst_chauffage!$B$3:$B$27,D6844,syst_chauffage!$C$3:$C$27,E6844)</f>
        <v>18.0918467901551</v>
      </c>
      <c r="L6844" s="12" t="n">
        <f aca="false">H6844*SUMIFS(syst_chauffage!$K$3:$K$27,syst_chauffage!$B$3:$B$27,D6844,syst_chauffage!$C$3:$C$27,E6844)</f>
        <v>0.71034941077014</v>
      </c>
      <c r="N6844" s="0" t="str">
        <f aca="false">A6844</f>
        <v>Sport Loisir Culture</v>
      </c>
      <c r="O6844" s="0" t="str">
        <f aca="false">B6844</f>
        <v>Sport</v>
      </c>
      <c r="P6844" s="0" t="str">
        <f aca="false">C6844</f>
        <v>Patinoire</v>
      </c>
      <c r="Q6844" s="0" t="str">
        <f aca="false">D6844</f>
        <v>Chaudière gaz</v>
      </c>
      <c r="R6844" s="0" t="str">
        <f aca="false">E6844</f>
        <v>Gaz</v>
      </c>
      <c r="S6844" s="0" t="str">
        <f aca="false">F6844</f>
        <v>0729610404</v>
      </c>
      <c r="T6844" s="0" t="str">
        <f aca="false">G6844</f>
        <v>4</v>
      </c>
      <c r="U6844" s="0" t="n">
        <f aca="false">L6844</f>
        <v>0.71034941077014</v>
      </c>
      <c r="V6844" s="0" t="n">
        <f aca="false">K6844</f>
        <v>18.0918467901551</v>
      </c>
      <c r="W6844" s="0" t="n">
        <f aca="false">J6844</f>
        <v>264</v>
      </c>
    </row>
    <row r="6845" customFormat="false" ht="12.8" hidden="false" customHeight="false" outlineLevel="0" collapsed="false">
      <c r="A6845" s="0" t="s">
        <v>78</v>
      </c>
      <c r="B6845" s="0" t="s">
        <v>1418</v>
      </c>
      <c r="C6845" s="0" t="s">
        <v>1452</v>
      </c>
      <c r="D6845" s="0" t="s">
        <v>29</v>
      </c>
      <c r="E6845" s="0" t="s">
        <v>30</v>
      </c>
      <c r="F6845" s="0" t="s">
        <v>1458</v>
      </c>
      <c r="G6845" s="0" t="s">
        <v>1612</v>
      </c>
      <c r="H6845" s="0" t="n">
        <v>0.92</v>
      </c>
      <c r="I6845" s="0" t="n">
        <v>10.4</v>
      </c>
      <c r="J6845" s="0" t="n">
        <v>0</v>
      </c>
      <c r="K6845" s="0" t="n">
        <f aca="false">I6845*SUMIFS(syst_chauffage!$H$3:$H$27,syst_chauffage!$B$3:$B$27,D6845,syst_chauffage!$C$3:$C$27,E6845)</f>
        <v>3</v>
      </c>
      <c r="L6845" s="12" t="n">
        <f aca="false">H6845*SUMIFS(syst_chauffage!$K$3:$K$27,syst_chauffage!$B$3:$B$27,D6845,syst_chauffage!$C$3:$C$27,E6845)</f>
        <v>0.92</v>
      </c>
      <c r="N6845" s="0" t="str">
        <f aca="false">A6845</f>
        <v>Sport Loisir Culture</v>
      </c>
      <c r="O6845" s="0" t="str">
        <f aca="false">B6845</f>
        <v>Sport</v>
      </c>
      <c r="P6845" s="0" t="str">
        <f aca="false">C6845</f>
        <v>Patinoire</v>
      </c>
      <c r="Q6845" s="0" t="str">
        <f aca="false">D6845</f>
        <v>Electrique direct</v>
      </c>
      <c r="R6845" s="0" t="str">
        <f aca="false">E6845</f>
        <v>Electricité</v>
      </c>
      <c r="S6845" s="0" t="str">
        <f aca="false">F6845</f>
        <v>0729610602</v>
      </c>
      <c r="T6845" s="0" t="str">
        <f aca="false">G6845</f>
        <v>4</v>
      </c>
      <c r="U6845" s="0" t="n">
        <f aca="false">L6845</f>
        <v>0.92</v>
      </c>
      <c r="V6845" s="0" t="n">
        <f aca="false">K6845</f>
        <v>3</v>
      </c>
      <c r="W6845" s="0" t="n">
        <f aca="false">J6845</f>
        <v>0</v>
      </c>
    </row>
    <row r="6846" customFormat="false" ht="12.8" hidden="false" customHeight="false" outlineLevel="0" collapsed="false">
      <c r="A6846" s="0" t="s">
        <v>78</v>
      </c>
      <c r="B6846" s="0" t="s">
        <v>1418</v>
      </c>
      <c r="C6846" s="0" t="s">
        <v>1452</v>
      </c>
      <c r="D6846" s="0" t="s">
        <v>36</v>
      </c>
      <c r="E6846" s="0" t="s">
        <v>30</v>
      </c>
      <c r="F6846" s="0" t="s">
        <v>1459</v>
      </c>
      <c r="G6846" s="0" t="s">
        <v>1612</v>
      </c>
      <c r="H6846" s="0" t="n">
        <v>2.9521585116279</v>
      </c>
      <c r="I6846" s="0" t="n">
        <v>24.2545799733049</v>
      </c>
      <c r="J6846" s="0" t="n">
        <v>603</v>
      </c>
      <c r="K6846" s="0" t="n">
        <f aca="false">I6846*SUMIFS(syst_chauffage!$H$3:$H$27,syst_chauffage!$B$3:$B$27,D6846,syst_chauffage!$C$3:$C$27,E6846)</f>
        <v>15.0052924224891</v>
      </c>
      <c r="L6846" s="12" t="n">
        <f aca="false">H6846*SUMIFS(syst_chauffage!$K$3:$K$27,syst_chauffage!$B$3:$B$27,D6846,syst_chauffage!$C$3:$C$27,E6846)</f>
        <v>2.48037561722716</v>
      </c>
      <c r="N6846" s="0" t="str">
        <f aca="false">A6846</f>
        <v>Sport Loisir Culture</v>
      </c>
      <c r="O6846" s="0" t="str">
        <f aca="false">B6846</f>
        <v>Sport</v>
      </c>
      <c r="P6846" s="0" t="str">
        <f aca="false">C6846</f>
        <v>Patinoire</v>
      </c>
      <c r="Q6846" s="0" t="str">
        <f aca="false">D6846</f>
        <v>PAC</v>
      </c>
      <c r="R6846" s="0" t="str">
        <f aca="false">E6846</f>
        <v>Electricité</v>
      </c>
      <c r="S6846" s="0" t="str">
        <f aca="false">F6846</f>
        <v>0729610902</v>
      </c>
      <c r="T6846" s="0" t="str">
        <f aca="false">G6846</f>
        <v>4</v>
      </c>
      <c r="U6846" s="0" t="n">
        <f aca="false">L6846</f>
        <v>2.48037561722716</v>
      </c>
      <c r="V6846" s="0" t="n">
        <f aca="false">K6846</f>
        <v>15.0052924224891</v>
      </c>
      <c r="W6846" s="0" t="n">
        <f aca="false">J6846</f>
        <v>603</v>
      </c>
    </row>
    <row r="6847" customFormat="false" ht="12.8" hidden="false" customHeight="false" outlineLevel="0" collapsed="false">
      <c r="A6847" s="0" t="s">
        <v>78</v>
      </c>
      <c r="B6847" s="0" t="s">
        <v>1418</v>
      </c>
      <c r="C6847" s="0" t="s">
        <v>1452</v>
      </c>
      <c r="D6847" s="0" t="s">
        <v>42</v>
      </c>
      <c r="E6847" s="0" t="s">
        <v>30</v>
      </c>
      <c r="F6847" s="0" t="s">
        <v>1460</v>
      </c>
      <c r="G6847" s="0" t="s">
        <v>1612</v>
      </c>
      <c r="H6847" s="0" t="n">
        <v>2.81101778073089</v>
      </c>
      <c r="I6847" s="0" t="n">
        <v>7.1138822984337</v>
      </c>
      <c r="J6847" s="0" t="n">
        <v>603</v>
      </c>
      <c r="K6847" s="0" t="n">
        <f aca="false">I6847*SUMIFS(syst_chauffage!$H$3:$H$27,syst_chauffage!$B$3:$B$27,D6847,syst_chauffage!$C$3:$C$27,E6847)</f>
        <v>6.42164631715339</v>
      </c>
      <c r="L6847" s="12" t="n">
        <f aca="false">H6847*SUMIFS(syst_chauffage!$K$3:$K$27,syst_chauffage!$B$3:$B$27,D6847,syst_chauffage!$C$3:$C$27,E6847)</f>
        <v>2.50613183237212</v>
      </c>
      <c r="N6847" s="0" t="str">
        <f aca="false">A6847</f>
        <v>Sport Loisir Culture</v>
      </c>
      <c r="O6847" s="0" t="str">
        <f aca="false">B6847</f>
        <v>Sport</v>
      </c>
      <c r="P6847" s="0" t="str">
        <f aca="false">C6847</f>
        <v>Patinoire</v>
      </c>
      <c r="Q6847" s="0" t="str">
        <f aca="false">D6847</f>
        <v>Rooftop</v>
      </c>
      <c r="R6847" s="0" t="str">
        <f aca="false">E6847</f>
        <v>Electricité</v>
      </c>
      <c r="S6847" s="0" t="str">
        <f aca="false">F6847</f>
        <v>0729611002</v>
      </c>
      <c r="T6847" s="0" t="str">
        <f aca="false">G6847</f>
        <v>4</v>
      </c>
      <c r="U6847" s="0" t="n">
        <f aca="false">L6847</f>
        <v>2.50613183237212</v>
      </c>
      <c r="V6847" s="0" t="n">
        <f aca="false">K6847</f>
        <v>6.42164631715339</v>
      </c>
      <c r="W6847" s="0" t="n">
        <f aca="false">J6847</f>
        <v>603</v>
      </c>
    </row>
    <row r="6848" customFormat="false" ht="12.8" hidden="false" customHeight="false" outlineLevel="0" collapsed="false">
      <c r="A6848" s="0" t="s">
        <v>78</v>
      </c>
      <c r="B6848" s="0" t="s">
        <v>1418</v>
      </c>
      <c r="C6848" s="0" t="s">
        <v>1452</v>
      </c>
      <c r="D6848" s="0" t="s">
        <v>51</v>
      </c>
      <c r="E6848" s="0" t="s">
        <v>57</v>
      </c>
      <c r="F6848" s="0" t="s">
        <v>1461</v>
      </c>
      <c r="G6848" s="0" t="s">
        <v>1612</v>
      </c>
      <c r="H6848" s="0" t="n">
        <v>2.14977513845574</v>
      </c>
      <c r="I6848" s="0" t="n">
        <v>42.126619127453</v>
      </c>
      <c r="J6848" s="0" t="n">
        <v>0</v>
      </c>
      <c r="K6848" s="0" t="n">
        <f aca="false">I6848*SUMIFS(syst_chauffage!$H$3:$H$27,syst_chauffage!$B$3:$B$27,D6848,syst_chauffage!$C$3:$C$27,E6848)</f>
        <v>89.2601493501396</v>
      </c>
      <c r="L6848" s="12" t="n">
        <f aca="false">H6848*SUMIFS(syst_chauffage!$K$3:$K$27,syst_chauffage!$B$3:$B$27,D6848,syst_chauffage!$C$3:$C$27,E6848)</f>
        <v>2.14977513845574</v>
      </c>
      <c r="N6848" s="0" t="str">
        <f aca="false">A6848</f>
        <v>Sport Loisir Culture</v>
      </c>
      <c r="O6848" s="0" t="str">
        <f aca="false">B6848</f>
        <v>Sport</v>
      </c>
      <c r="P6848" s="0" t="str">
        <f aca="false">C6848</f>
        <v>Patinoire</v>
      </c>
      <c r="Q6848" s="0" t="str">
        <f aca="false">D6848</f>
        <v>Autre système centralisé performant</v>
      </c>
      <c r="R6848" s="0" t="str">
        <f aca="false">E6848</f>
        <v>Autres</v>
      </c>
      <c r="S6848" s="0" t="str">
        <f aca="false">F6848</f>
        <v>0729612101</v>
      </c>
      <c r="T6848" s="0" t="str">
        <f aca="false">G6848</f>
        <v>4</v>
      </c>
      <c r="U6848" s="0" t="n">
        <f aca="false">L6848</f>
        <v>2.14977513845574</v>
      </c>
      <c r="V6848" s="0" t="n">
        <f aca="false">K6848</f>
        <v>89.2601493501396</v>
      </c>
      <c r="W6848" s="0" t="n">
        <f aca="false">J6848</f>
        <v>0</v>
      </c>
    </row>
    <row r="6849" customFormat="false" ht="12.8" hidden="false" customHeight="false" outlineLevel="0" collapsed="false">
      <c r="A6849" s="0" t="s">
        <v>78</v>
      </c>
      <c r="B6849" s="0" t="s">
        <v>1418</v>
      </c>
      <c r="C6849" s="0" t="s">
        <v>1452</v>
      </c>
      <c r="D6849" s="0" t="s">
        <v>51</v>
      </c>
      <c r="E6849" s="0" t="s">
        <v>57</v>
      </c>
      <c r="F6849" s="0" t="s">
        <v>1462</v>
      </c>
      <c r="G6849" s="0" t="s">
        <v>1612</v>
      </c>
      <c r="H6849" s="0" t="n">
        <v>2.55969883566744</v>
      </c>
      <c r="I6849" s="0" t="n">
        <v>57.7324615736803</v>
      </c>
      <c r="J6849" s="0" t="n">
        <v>0</v>
      </c>
      <c r="K6849" s="0" t="n">
        <f aca="false">I6849*SUMIFS(syst_chauffage!$H$3:$H$27,syst_chauffage!$B$3:$B$27,D6849,syst_chauffage!$C$3:$C$27,E6849)</f>
        <v>122.32664878297</v>
      </c>
      <c r="L6849" s="12" t="n">
        <f aca="false">H6849*SUMIFS(syst_chauffage!$K$3:$K$27,syst_chauffage!$B$3:$B$27,D6849,syst_chauffage!$C$3:$C$27,E6849)</f>
        <v>2.55969883566744</v>
      </c>
      <c r="N6849" s="0" t="str">
        <f aca="false">A6849</f>
        <v>Sport Loisir Culture</v>
      </c>
      <c r="O6849" s="0" t="str">
        <f aca="false">B6849</f>
        <v>Sport</v>
      </c>
      <c r="P6849" s="0" t="str">
        <f aca="false">C6849</f>
        <v>Patinoire</v>
      </c>
      <c r="Q6849" s="0" t="str">
        <f aca="false">D6849</f>
        <v>Autre système centralisé performant</v>
      </c>
      <c r="R6849" s="0" t="str">
        <f aca="false">E6849</f>
        <v>Autres</v>
      </c>
      <c r="S6849" s="0" t="str">
        <f aca="false">F6849</f>
        <v>0729612106</v>
      </c>
      <c r="T6849" s="0" t="str">
        <f aca="false">G6849</f>
        <v>4</v>
      </c>
      <c r="U6849" s="0" t="n">
        <f aca="false">L6849</f>
        <v>2.55969883566744</v>
      </c>
      <c r="V6849" s="0" t="n">
        <f aca="false">K6849</f>
        <v>122.32664878297</v>
      </c>
      <c r="W6849" s="0" t="n">
        <f aca="false">J6849</f>
        <v>0</v>
      </c>
    </row>
    <row r="6850" customFormat="false" ht="12.8" hidden="false" customHeight="false" outlineLevel="0" collapsed="false">
      <c r="A6850" s="0" t="s">
        <v>78</v>
      </c>
      <c r="B6850" s="0" t="s">
        <v>1418</v>
      </c>
      <c r="C6850" s="0" t="s">
        <v>1452</v>
      </c>
      <c r="D6850" s="0" t="s">
        <v>54</v>
      </c>
      <c r="E6850" s="0" t="s">
        <v>30</v>
      </c>
      <c r="F6850" s="0" t="s">
        <v>1463</v>
      </c>
      <c r="G6850" s="0" t="s">
        <v>1612</v>
      </c>
      <c r="H6850" s="0" t="n">
        <v>1</v>
      </c>
      <c r="I6850" s="0" t="n">
        <v>12</v>
      </c>
      <c r="J6850" s="0" t="n">
        <v>0</v>
      </c>
      <c r="K6850" s="0" t="n">
        <f aca="false">I6850*SUMIFS(syst_chauffage!$H$3:$H$27,syst_chauffage!$B$3:$B$27,D6850,syst_chauffage!$C$3:$C$27,E6850)</f>
        <v>12</v>
      </c>
      <c r="L6850" s="12" t="n">
        <f aca="false">H6850*SUMIFS(syst_chauffage!$K$3:$K$27,syst_chauffage!$B$3:$B$27,D6850,syst_chauffage!$C$3:$C$27,E6850)</f>
        <v>1</v>
      </c>
      <c r="N6850" s="0" t="str">
        <f aca="false">A6850</f>
        <v>Sport Loisir Culture</v>
      </c>
      <c r="O6850" s="0" t="str">
        <f aca="false">B6850</f>
        <v>Sport</v>
      </c>
      <c r="P6850" s="0" t="str">
        <f aca="false">C6850</f>
        <v>Patinoire</v>
      </c>
      <c r="Q6850" s="0" t="str">
        <f aca="false">D6850</f>
        <v>Cassette rayonnante performant</v>
      </c>
      <c r="R6850" s="0" t="str">
        <f aca="false">E6850</f>
        <v>Electricité</v>
      </c>
      <c r="S6850" s="0" t="str">
        <f aca="false">F6850</f>
        <v>0729612202</v>
      </c>
      <c r="T6850" s="0" t="str">
        <f aca="false">G6850</f>
        <v>4</v>
      </c>
      <c r="U6850" s="0" t="n">
        <f aca="false">L6850</f>
        <v>1</v>
      </c>
      <c r="V6850" s="0" t="n">
        <f aca="false">K6850</f>
        <v>12</v>
      </c>
      <c r="W6850" s="0" t="n">
        <f aca="false">J6850</f>
        <v>0</v>
      </c>
    </row>
    <row r="6851" customFormat="false" ht="12.8" hidden="false" customHeight="false" outlineLevel="0" collapsed="false">
      <c r="A6851" s="0" t="s">
        <v>78</v>
      </c>
      <c r="B6851" s="0" t="s">
        <v>1418</v>
      </c>
      <c r="C6851" s="0" t="s">
        <v>1452</v>
      </c>
      <c r="D6851" s="0" t="s">
        <v>54</v>
      </c>
      <c r="E6851" s="0" t="s">
        <v>30</v>
      </c>
      <c r="F6851" s="0" t="s">
        <v>1464</v>
      </c>
      <c r="G6851" s="0" t="s">
        <v>1612</v>
      </c>
      <c r="H6851" s="0" t="n">
        <v>0.755852757534958</v>
      </c>
      <c r="I6851" s="0" t="n">
        <v>15.4910450483764</v>
      </c>
      <c r="J6851" s="0" t="n">
        <v>0</v>
      </c>
      <c r="K6851" s="0" t="n">
        <f aca="false">I6851*SUMIFS(syst_chauffage!$H$3:$H$27,syst_chauffage!$B$3:$B$27,D6851,syst_chauffage!$C$3:$C$27,E6851)</f>
        <v>15.4910450483764</v>
      </c>
      <c r="L6851" s="12" t="n">
        <f aca="false">H6851*SUMIFS(syst_chauffage!$K$3:$K$27,syst_chauffage!$B$3:$B$27,D6851,syst_chauffage!$C$3:$C$27,E6851)</f>
        <v>0.755852757534958</v>
      </c>
      <c r="N6851" s="0" t="str">
        <f aca="false">A6851</f>
        <v>Sport Loisir Culture</v>
      </c>
      <c r="O6851" s="0" t="str">
        <f aca="false">B6851</f>
        <v>Sport</v>
      </c>
      <c r="P6851" s="0" t="str">
        <f aca="false">C6851</f>
        <v>Patinoire</v>
      </c>
      <c r="Q6851" s="0" t="str">
        <f aca="false">D6851</f>
        <v>Cassette rayonnante performant</v>
      </c>
      <c r="R6851" s="0" t="str">
        <f aca="false">E6851</f>
        <v>Electricité</v>
      </c>
      <c r="S6851" s="0" t="str">
        <f aca="false">F6851</f>
        <v>0729612303</v>
      </c>
      <c r="T6851" s="0" t="str">
        <f aca="false">G6851</f>
        <v>4</v>
      </c>
      <c r="U6851" s="0" t="n">
        <f aca="false">L6851</f>
        <v>0.755852757534958</v>
      </c>
      <c r="V6851" s="0" t="n">
        <f aca="false">K6851</f>
        <v>15.4910450483764</v>
      </c>
      <c r="W6851" s="0" t="n">
        <f aca="false">J6851</f>
        <v>0</v>
      </c>
    </row>
    <row r="6852" customFormat="false" ht="12.8" hidden="false" customHeight="false" outlineLevel="0" collapsed="false">
      <c r="A6852" s="0" t="s">
        <v>78</v>
      </c>
      <c r="B6852" s="0" t="s">
        <v>1418</v>
      </c>
      <c r="C6852" s="0" t="s">
        <v>1452</v>
      </c>
      <c r="D6852" s="0" t="s">
        <v>18</v>
      </c>
      <c r="E6852" s="0" t="s">
        <v>14</v>
      </c>
      <c r="F6852" s="0" t="s">
        <v>1465</v>
      </c>
      <c r="G6852" s="0" t="s">
        <v>1612</v>
      </c>
      <c r="H6852" s="0" t="n">
        <v>0.974680009068992</v>
      </c>
      <c r="I6852" s="0" t="n">
        <v>10.6644884963028</v>
      </c>
      <c r="J6852" s="0" t="n">
        <v>608</v>
      </c>
      <c r="K6852" s="0" t="n">
        <f aca="false">I6852*SUMIFS(syst_chauffage!$H$3:$H$27,syst_chauffage!$B$3:$B$27,D6852,syst_chauffage!$C$3:$C$27,E6852)</f>
        <v>29.0599731431051</v>
      </c>
      <c r="L6852" s="12" t="n">
        <f aca="false">H6852*SUMIFS(syst_chauffage!$K$3:$K$27,syst_chauffage!$B$3:$B$27,D6852,syst_chauffage!$C$3:$C$27,E6852)</f>
        <v>0.946849863865996</v>
      </c>
      <c r="N6852" s="0" t="str">
        <f aca="false">A6852</f>
        <v>Sport Loisir Culture</v>
      </c>
      <c r="O6852" s="0" t="str">
        <f aca="false">B6852</f>
        <v>Sport</v>
      </c>
      <c r="P6852" s="0" t="str">
        <f aca="false">C6852</f>
        <v>Patinoire</v>
      </c>
      <c r="Q6852" s="0" t="str">
        <f aca="false">D6852</f>
        <v>Chaudière condensation gaz</v>
      </c>
      <c r="R6852" s="0" t="str">
        <f aca="false">E6852</f>
        <v>Gaz</v>
      </c>
      <c r="S6852" s="0" t="str">
        <f aca="false">F6852</f>
        <v>0729612404</v>
      </c>
      <c r="T6852" s="0" t="str">
        <f aca="false">G6852</f>
        <v>4</v>
      </c>
      <c r="U6852" s="0" t="n">
        <f aca="false">L6852</f>
        <v>0.946849863865996</v>
      </c>
      <c r="V6852" s="0" t="n">
        <f aca="false">K6852</f>
        <v>29.0599731431051</v>
      </c>
      <c r="W6852" s="0" t="n">
        <f aca="false">J6852</f>
        <v>608</v>
      </c>
    </row>
    <row r="6853" customFormat="false" ht="12.8" hidden="false" customHeight="false" outlineLevel="0" collapsed="false">
      <c r="A6853" s="0" t="s">
        <v>78</v>
      </c>
      <c r="B6853" s="0" t="s">
        <v>1418</v>
      </c>
      <c r="C6853" s="0" t="s">
        <v>1452</v>
      </c>
      <c r="D6853" s="0" t="s">
        <v>32</v>
      </c>
      <c r="E6853" s="0" t="s">
        <v>30</v>
      </c>
      <c r="F6853" s="0" t="s">
        <v>1466</v>
      </c>
      <c r="G6853" s="0" t="s">
        <v>1612</v>
      </c>
      <c r="H6853" s="0" t="n">
        <v>1</v>
      </c>
      <c r="I6853" s="0" t="n">
        <v>12</v>
      </c>
      <c r="J6853" s="0" t="n">
        <v>0</v>
      </c>
      <c r="K6853" s="0" t="n">
        <f aca="false">I6853*SUMIFS(syst_chauffage!$H$3:$H$27,syst_chauffage!$B$3:$B$27,D6853,syst_chauffage!$C$3:$C$27,E6853)</f>
        <v>12</v>
      </c>
      <c r="L6853" s="12" t="n">
        <f aca="false">H6853*SUMIFS(syst_chauffage!$K$3:$K$27,syst_chauffage!$B$3:$B$27,D6853,syst_chauffage!$C$3:$C$27,E6853)</f>
        <v>1</v>
      </c>
      <c r="N6853" s="0" t="str">
        <f aca="false">A6853</f>
        <v>Sport Loisir Culture</v>
      </c>
      <c r="O6853" s="0" t="str">
        <f aca="false">B6853</f>
        <v>Sport</v>
      </c>
      <c r="P6853" s="0" t="str">
        <f aca="false">C6853</f>
        <v>Patinoire</v>
      </c>
      <c r="Q6853" s="0" t="str">
        <f aca="false">D6853</f>
        <v>Electrique direct performant</v>
      </c>
      <c r="R6853" s="0" t="str">
        <f aca="false">E6853</f>
        <v>Electricité</v>
      </c>
      <c r="S6853" s="0" t="str">
        <f aca="false">F6853</f>
        <v>0729612602</v>
      </c>
      <c r="T6853" s="0" t="str">
        <f aca="false">G6853</f>
        <v>4</v>
      </c>
      <c r="U6853" s="0" t="n">
        <f aca="false">L6853</f>
        <v>1</v>
      </c>
      <c r="V6853" s="0" t="n">
        <f aca="false">K6853</f>
        <v>12</v>
      </c>
      <c r="W6853" s="0" t="n">
        <f aca="false">J6853</f>
        <v>0</v>
      </c>
    </row>
    <row r="6854" customFormat="false" ht="12.8" hidden="false" customHeight="false" outlineLevel="0" collapsed="false">
      <c r="A6854" s="0" t="s">
        <v>78</v>
      </c>
      <c r="B6854" s="0" t="s">
        <v>1418</v>
      </c>
      <c r="C6854" s="0" t="s">
        <v>1452</v>
      </c>
      <c r="D6854" s="0" t="s">
        <v>38</v>
      </c>
      <c r="E6854" s="0" t="s">
        <v>30</v>
      </c>
      <c r="F6854" s="0" t="s">
        <v>1467</v>
      </c>
      <c r="G6854" s="0" t="s">
        <v>1612</v>
      </c>
      <c r="H6854" s="0" t="n">
        <v>3.40633674418604</v>
      </c>
      <c r="I6854" s="0" t="n">
        <v>28.8744999682202</v>
      </c>
      <c r="J6854" s="0" t="n">
        <v>648</v>
      </c>
      <c r="K6854" s="0" t="n">
        <f aca="false">I6854*SUMIFS(syst_chauffage!$H$3:$H$27,syst_chauffage!$B$3:$B$27,D6854,syst_chauffage!$C$3:$C$27,E6854)</f>
        <v>29.1861656033654</v>
      </c>
      <c r="L6854" s="12" t="n">
        <f aca="false">H6854*SUMIFS(syst_chauffage!$K$3:$K$27,syst_chauffage!$B$3:$B$27,D6854,syst_chauffage!$C$3:$C$27,E6854)</f>
        <v>3.04736226069167</v>
      </c>
      <c r="N6854" s="0" t="str">
        <f aca="false">A6854</f>
        <v>Sport Loisir Culture</v>
      </c>
      <c r="O6854" s="0" t="str">
        <f aca="false">B6854</f>
        <v>Sport</v>
      </c>
      <c r="P6854" s="0" t="str">
        <f aca="false">C6854</f>
        <v>Patinoire</v>
      </c>
      <c r="Q6854" s="0" t="str">
        <f aca="false">D6854</f>
        <v>PAC performant</v>
      </c>
      <c r="R6854" s="0" t="str">
        <f aca="false">E6854</f>
        <v>Electricité</v>
      </c>
      <c r="S6854" s="0" t="str">
        <f aca="false">F6854</f>
        <v>0729612902</v>
      </c>
      <c r="T6854" s="0" t="str">
        <f aca="false">G6854</f>
        <v>4</v>
      </c>
      <c r="U6854" s="0" t="n">
        <f aca="false">L6854</f>
        <v>3.04736226069167</v>
      </c>
      <c r="V6854" s="0" t="n">
        <f aca="false">K6854</f>
        <v>29.1861656033654</v>
      </c>
      <c r="W6854" s="0" t="n">
        <f aca="false">J6854</f>
        <v>648</v>
      </c>
    </row>
    <row r="6855" customFormat="false" ht="12.8" hidden="false" customHeight="false" outlineLevel="0" collapsed="false">
      <c r="A6855" s="0" t="s">
        <v>78</v>
      </c>
      <c r="B6855" s="0" t="s">
        <v>1418</v>
      </c>
      <c r="C6855" s="0" t="s">
        <v>1452</v>
      </c>
      <c r="D6855" s="0" t="s">
        <v>46</v>
      </c>
      <c r="E6855" s="0" t="s">
        <v>30</v>
      </c>
      <c r="F6855" s="0" t="s">
        <v>1468</v>
      </c>
      <c r="G6855" s="0" t="s">
        <v>1612</v>
      </c>
      <c r="H6855" s="0" t="n">
        <v>3.33681966777408</v>
      </c>
      <c r="I6855" s="0" t="n">
        <v>8.46890749813536</v>
      </c>
      <c r="J6855" s="0" t="n">
        <v>648</v>
      </c>
      <c r="K6855" s="0" t="n">
        <f aca="false">I6855*SUMIFS(syst_chauffage!$H$3:$H$27,syst_chauffage!$B$3:$B$27,D6855,syst_chauffage!$C$3:$C$27,E6855)</f>
        <v>14.6927709879694</v>
      </c>
      <c r="L6855" s="12" t="n">
        <f aca="false">H6855*SUMIFS(syst_chauffage!$K$3:$K$27,syst_chauffage!$B$3:$B$27,D6855,syst_chauffage!$C$3:$C$27,E6855)</f>
        <v>3.0081781274625</v>
      </c>
      <c r="N6855" s="0" t="str">
        <f aca="false">A6855</f>
        <v>Sport Loisir Culture</v>
      </c>
      <c r="O6855" s="0" t="str">
        <f aca="false">B6855</f>
        <v>Sport</v>
      </c>
      <c r="P6855" s="0" t="str">
        <f aca="false">C6855</f>
        <v>Patinoire</v>
      </c>
      <c r="Q6855" s="0" t="str">
        <f aca="false">D6855</f>
        <v>Rooftop performant</v>
      </c>
      <c r="R6855" s="0" t="str">
        <f aca="false">E6855</f>
        <v>Electricité</v>
      </c>
      <c r="S6855" s="0" t="str">
        <f aca="false">F6855</f>
        <v>0729613002</v>
      </c>
      <c r="T6855" s="0" t="str">
        <f aca="false">G6855</f>
        <v>4</v>
      </c>
      <c r="U6855" s="0" t="n">
        <f aca="false">L6855</f>
        <v>3.0081781274625</v>
      </c>
      <c r="V6855" s="0" t="n">
        <f aca="false">K6855</f>
        <v>14.6927709879694</v>
      </c>
      <c r="W6855" s="0" t="n">
        <f aca="false">J6855</f>
        <v>648</v>
      </c>
    </row>
    <row r="6856" customFormat="false" ht="12.8" hidden="false" customHeight="false" outlineLevel="0" collapsed="false">
      <c r="A6856" s="0" t="s">
        <v>78</v>
      </c>
      <c r="B6856" s="0" t="s">
        <v>1418</v>
      </c>
      <c r="C6856" s="0" t="s">
        <v>1469</v>
      </c>
      <c r="D6856" s="0" t="s">
        <v>19</v>
      </c>
      <c r="E6856" s="0" t="s">
        <v>57</v>
      </c>
      <c r="F6856" s="0" t="s">
        <v>1470</v>
      </c>
      <c r="G6856" s="0" t="s">
        <v>1612</v>
      </c>
      <c r="H6856" s="0" t="n">
        <v>1.73574052623796</v>
      </c>
      <c r="I6856" s="0" t="n">
        <v>62.2574549423981</v>
      </c>
      <c r="J6856" s="0" t="n">
        <v>0</v>
      </c>
      <c r="K6856" s="0" t="n">
        <f aca="false">I6856*SUMIFS(syst_chauffage!$H$3:$H$27,syst_chauffage!$B$3:$B$27,D6856,syst_chauffage!$C$3:$C$27,E6856)</f>
        <v>86.6920537715673</v>
      </c>
      <c r="L6856" s="12" t="n">
        <f aca="false">H6856*SUMIFS(syst_chauffage!$K$3:$K$27,syst_chauffage!$B$3:$B$27,D6856,syst_chauffage!$C$3:$C$27,E6856)</f>
        <v>1.73574052623796</v>
      </c>
      <c r="N6856" s="0" t="str">
        <f aca="false">A6856</f>
        <v>Sport Loisir Culture</v>
      </c>
      <c r="O6856" s="0" t="str">
        <f aca="false">B6856</f>
        <v>Sport</v>
      </c>
      <c r="P6856" s="0" t="str">
        <f aca="false">C6856</f>
        <v>Petite salle multisport</v>
      </c>
      <c r="Q6856" s="0" t="str">
        <f aca="false">D6856</f>
        <v>Autre système centralisé</v>
      </c>
      <c r="R6856" s="0" t="str">
        <f aca="false">E6856</f>
        <v>Autres</v>
      </c>
      <c r="S6856" s="0" t="str">
        <f aca="false">F6856</f>
        <v>0729810101</v>
      </c>
      <c r="T6856" s="0" t="str">
        <f aca="false">G6856</f>
        <v>4</v>
      </c>
      <c r="U6856" s="0" t="n">
        <f aca="false">L6856</f>
        <v>1.73574052623796</v>
      </c>
      <c r="V6856" s="0" t="n">
        <f aca="false">K6856</f>
        <v>86.6920537715673</v>
      </c>
      <c r="W6856" s="0" t="n">
        <f aca="false">J6856</f>
        <v>0</v>
      </c>
    </row>
    <row r="6857" customFormat="false" ht="12.8" hidden="false" customHeight="false" outlineLevel="0" collapsed="false">
      <c r="A6857" s="0" t="s">
        <v>78</v>
      </c>
      <c r="B6857" s="0" t="s">
        <v>1418</v>
      </c>
      <c r="C6857" s="0" t="s">
        <v>1469</v>
      </c>
      <c r="D6857" s="0" t="s">
        <v>19</v>
      </c>
      <c r="E6857" s="0" t="s">
        <v>58</v>
      </c>
      <c r="F6857" s="0" t="s">
        <v>1471</v>
      </c>
      <c r="G6857" s="0" t="s">
        <v>1612</v>
      </c>
      <c r="H6857" s="0" t="n">
        <v>2.07971482777351</v>
      </c>
      <c r="I6857" s="0" t="n">
        <v>64.271894744214</v>
      </c>
      <c r="J6857" s="0" t="n">
        <v>680</v>
      </c>
      <c r="K6857" s="0" t="n">
        <f aca="false">I6857*SUMIFS(syst_chauffage!$H$3:$H$27,syst_chauffage!$B$3:$B$27,D6857,syst_chauffage!$C$3:$C$27,E6857)</f>
        <v>105.724026916891</v>
      </c>
      <c r="L6857" s="12" t="n">
        <f aca="false">H6857*SUMIFS(syst_chauffage!$K$3:$K$27,syst_chauffage!$B$3:$B$27,D6857,syst_chauffage!$C$3:$C$27,E6857)</f>
        <v>2.07971482777351</v>
      </c>
      <c r="N6857" s="0" t="str">
        <f aca="false">A6857</f>
        <v>Sport Loisir Culture</v>
      </c>
      <c r="O6857" s="0" t="str">
        <f aca="false">B6857</f>
        <v>Sport</v>
      </c>
      <c r="P6857" s="0" t="str">
        <f aca="false">C6857</f>
        <v>Petite salle multisport</v>
      </c>
      <c r="Q6857" s="0" t="str">
        <f aca="false">D6857</f>
        <v>Autre système centralisé</v>
      </c>
      <c r="R6857" s="0" t="str">
        <f aca="false">E6857</f>
        <v>Urbain</v>
      </c>
      <c r="S6857" s="0" t="str">
        <f aca="false">F6857</f>
        <v>0729810106</v>
      </c>
      <c r="T6857" s="0" t="str">
        <f aca="false">G6857</f>
        <v>4</v>
      </c>
      <c r="U6857" s="0" t="n">
        <f aca="false">L6857</f>
        <v>2.07971482777351</v>
      </c>
      <c r="V6857" s="0" t="n">
        <f aca="false">K6857</f>
        <v>105.724026916891</v>
      </c>
      <c r="W6857" s="0" t="n">
        <f aca="false">J6857</f>
        <v>680</v>
      </c>
    </row>
    <row r="6858" customFormat="false" ht="12.8" hidden="false" customHeight="false" outlineLevel="0" collapsed="false">
      <c r="A6858" s="0" t="s">
        <v>78</v>
      </c>
      <c r="B6858" s="0" t="s">
        <v>1418</v>
      </c>
      <c r="C6858" s="0" t="s">
        <v>1469</v>
      </c>
      <c r="D6858" s="0" t="s">
        <v>24</v>
      </c>
      <c r="E6858" s="0" t="s">
        <v>30</v>
      </c>
      <c r="F6858" s="0" t="s">
        <v>1472</v>
      </c>
      <c r="G6858" s="0" t="s">
        <v>1612</v>
      </c>
      <c r="H6858" s="0" t="n">
        <v>0.84</v>
      </c>
      <c r="I6858" s="0" t="n">
        <v>10.4</v>
      </c>
      <c r="J6858" s="0" t="n">
        <v>0</v>
      </c>
      <c r="K6858" s="0" t="n">
        <f aca="false">I6858*SUMIFS(syst_chauffage!$H$3:$H$27,syst_chauffage!$B$3:$B$27,D6858,syst_chauffage!$C$3:$C$27,E6858)</f>
        <v>3</v>
      </c>
      <c r="L6858" s="12" t="n">
        <f aca="false">H6858*SUMIFS(syst_chauffage!$K$3:$K$27,syst_chauffage!$B$3:$B$27,D6858,syst_chauffage!$C$3:$C$27,E6858)</f>
        <v>0.84</v>
      </c>
      <c r="N6858" s="0" t="str">
        <f aca="false">A6858</f>
        <v>Sport Loisir Culture</v>
      </c>
      <c r="O6858" s="0" t="str">
        <f aca="false">B6858</f>
        <v>Sport</v>
      </c>
      <c r="P6858" s="0" t="str">
        <f aca="false">C6858</f>
        <v>Petite salle multisport</v>
      </c>
      <c r="Q6858" s="0" t="str">
        <f aca="false">D6858</f>
        <v>Cassette rayonnante</v>
      </c>
      <c r="R6858" s="0" t="str">
        <f aca="false">E6858</f>
        <v>Electricité</v>
      </c>
      <c r="S6858" s="0" t="str">
        <f aca="false">F6858</f>
        <v>0729810202</v>
      </c>
      <c r="T6858" s="0" t="str">
        <f aca="false">G6858</f>
        <v>4</v>
      </c>
      <c r="U6858" s="0" t="n">
        <f aca="false">L6858</f>
        <v>0.84</v>
      </c>
      <c r="V6858" s="0" t="n">
        <f aca="false">K6858</f>
        <v>3</v>
      </c>
      <c r="W6858" s="0" t="n">
        <f aca="false">J6858</f>
        <v>0</v>
      </c>
    </row>
    <row r="6859" customFormat="false" ht="12.8" hidden="false" customHeight="false" outlineLevel="0" collapsed="false">
      <c r="A6859" s="0" t="s">
        <v>78</v>
      </c>
      <c r="B6859" s="0" t="s">
        <v>1418</v>
      </c>
      <c r="C6859" s="0" t="s">
        <v>1469</v>
      </c>
      <c r="D6859" s="0" t="s">
        <v>22</v>
      </c>
      <c r="E6859" s="0" t="s">
        <v>23</v>
      </c>
      <c r="F6859" s="0" t="s">
        <v>1473</v>
      </c>
      <c r="G6859" s="0" t="s">
        <v>1612</v>
      </c>
      <c r="H6859" s="0" t="n">
        <v>0.693333569576277</v>
      </c>
      <c r="I6859" s="0" t="n">
        <v>30.9631416183033</v>
      </c>
      <c r="J6859" s="0" t="n">
        <v>0</v>
      </c>
      <c r="K6859" s="0" t="n">
        <f aca="false">I6859*SUMIFS(syst_chauffage!$H$3:$H$27,syst_chauffage!$B$3:$B$27,D6859,syst_chauffage!$C$3:$C$27,E6859)</f>
        <v>54.5267893151997</v>
      </c>
      <c r="L6859" s="12" t="n">
        <f aca="false">H6859*SUMIFS(syst_chauffage!$K$3:$K$27,syst_chauffage!$B$3:$B$27,D6859,syst_chauffage!$C$3:$C$27,E6859)</f>
        <v>0.693333569576277</v>
      </c>
      <c r="N6859" s="0" t="str">
        <f aca="false">A6859</f>
        <v>Sport Loisir Culture</v>
      </c>
      <c r="O6859" s="0" t="str">
        <f aca="false">B6859</f>
        <v>Sport</v>
      </c>
      <c r="P6859" s="0" t="str">
        <f aca="false">C6859</f>
        <v>Petite salle multisport</v>
      </c>
      <c r="Q6859" s="0" t="str">
        <f aca="false">D6859</f>
        <v>Chaudière fioul</v>
      </c>
      <c r="R6859" s="0" t="str">
        <f aca="false">E6859</f>
        <v>Fioul</v>
      </c>
      <c r="S6859" s="0" t="str">
        <f aca="false">F6859</f>
        <v>0729810303</v>
      </c>
      <c r="T6859" s="0" t="str">
        <f aca="false">G6859</f>
        <v>4</v>
      </c>
      <c r="U6859" s="0" t="n">
        <f aca="false">L6859</f>
        <v>0.693333569576277</v>
      </c>
      <c r="V6859" s="0" t="n">
        <f aca="false">K6859</f>
        <v>54.5267893151997</v>
      </c>
      <c r="W6859" s="0" t="n">
        <f aca="false">J6859</f>
        <v>0</v>
      </c>
    </row>
    <row r="6860" customFormat="false" ht="12.8" hidden="false" customHeight="false" outlineLevel="0" collapsed="false">
      <c r="A6860" s="0" t="s">
        <v>78</v>
      </c>
      <c r="B6860" s="0" t="s">
        <v>1418</v>
      </c>
      <c r="C6860" s="0" t="s">
        <v>1469</v>
      </c>
      <c r="D6860" s="0" t="s">
        <v>13</v>
      </c>
      <c r="E6860" s="0" t="s">
        <v>14</v>
      </c>
      <c r="F6860" s="0" t="s">
        <v>1474</v>
      </c>
      <c r="G6860" s="0" t="s">
        <v>1612</v>
      </c>
      <c r="H6860" s="0" t="n">
        <v>0.707631132170284</v>
      </c>
      <c r="I6860" s="0" t="n">
        <v>18.927922456511</v>
      </c>
      <c r="J6860" s="0" t="n">
        <v>264</v>
      </c>
      <c r="K6860" s="0" t="n">
        <f aca="false">I6860*SUMIFS(syst_chauffage!$H$3:$H$27,syst_chauffage!$B$3:$B$27,D6860,syst_chauffage!$C$3:$C$27,E6860)</f>
        <v>38.2266757898969</v>
      </c>
      <c r="L6860" s="12" t="n">
        <f aca="false">H6860*SUMIFS(syst_chauffage!$K$3:$K$27,syst_chauffage!$B$3:$B$27,D6860,syst_chauffage!$C$3:$C$27,E6860)</f>
        <v>0.707631132170284</v>
      </c>
      <c r="N6860" s="0" t="str">
        <f aca="false">A6860</f>
        <v>Sport Loisir Culture</v>
      </c>
      <c r="O6860" s="0" t="str">
        <f aca="false">B6860</f>
        <v>Sport</v>
      </c>
      <c r="P6860" s="0" t="str">
        <f aca="false">C6860</f>
        <v>Petite salle multisport</v>
      </c>
      <c r="Q6860" s="0" t="str">
        <f aca="false">D6860</f>
        <v>Chaudière gaz</v>
      </c>
      <c r="R6860" s="0" t="str">
        <f aca="false">E6860</f>
        <v>Gaz</v>
      </c>
      <c r="S6860" s="0" t="str">
        <f aca="false">F6860</f>
        <v>0729810404</v>
      </c>
      <c r="T6860" s="0" t="str">
        <f aca="false">G6860</f>
        <v>4</v>
      </c>
      <c r="U6860" s="0" t="n">
        <f aca="false">L6860</f>
        <v>0.707631132170284</v>
      </c>
      <c r="V6860" s="0" t="n">
        <f aca="false">K6860</f>
        <v>38.2266757898969</v>
      </c>
      <c r="W6860" s="0" t="n">
        <f aca="false">J6860</f>
        <v>264</v>
      </c>
    </row>
    <row r="6861" customFormat="false" ht="12.8" hidden="false" customHeight="false" outlineLevel="0" collapsed="false">
      <c r="A6861" s="0" t="s">
        <v>78</v>
      </c>
      <c r="B6861" s="0" t="s">
        <v>1418</v>
      </c>
      <c r="C6861" s="0" t="s">
        <v>1469</v>
      </c>
      <c r="D6861" s="0" t="s">
        <v>29</v>
      </c>
      <c r="E6861" s="0" t="s">
        <v>30</v>
      </c>
      <c r="F6861" s="0" t="s">
        <v>1475</v>
      </c>
      <c r="G6861" s="0" t="s">
        <v>1612</v>
      </c>
      <c r="H6861" s="0" t="n">
        <v>0.92</v>
      </c>
      <c r="I6861" s="0" t="n">
        <v>10.4</v>
      </c>
      <c r="J6861" s="0" t="n">
        <v>0</v>
      </c>
      <c r="K6861" s="0" t="n">
        <f aca="false">I6861*SUMIFS(syst_chauffage!$H$3:$H$27,syst_chauffage!$B$3:$B$27,D6861,syst_chauffage!$C$3:$C$27,E6861)</f>
        <v>3</v>
      </c>
      <c r="L6861" s="12" t="n">
        <f aca="false">H6861*SUMIFS(syst_chauffage!$K$3:$K$27,syst_chauffage!$B$3:$B$27,D6861,syst_chauffage!$C$3:$C$27,E6861)</f>
        <v>0.92</v>
      </c>
      <c r="N6861" s="0" t="str">
        <f aca="false">A6861</f>
        <v>Sport Loisir Culture</v>
      </c>
      <c r="O6861" s="0" t="str">
        <f aca="false">B6861</f>
        <v>Sport</v>
      </c>
      <c r="P6861" s="0" t="str">
        <f aca="false">C6861</f>
        <v>Petite salle multisport</v>
      </c>
      <c r="Q6861" s="0" t="str">
        <f aca="false">D6861</f>
        <v>Electrique direct</v>
      </c>
      <c r="R6861" s="0" t="str">
        <f aca="false">E6861</f>
        <v>Electricité</v>
      </c>
      <c r="S6861" s="0" t="str">
        <f aca="false">F6861</f>
        <v>0729810602</v>
      </c>
      <c r="T6861" s="0" t="str">
        <f aca="false">G6861</f>
        <v>4</v>
      </c>
      <c r="U6861" s="0" t="n">
        <f aca="false">L6861</f>
        <v>0.92</v>
      </c>
      <c r="V6861" s="0" t="n">
        <f aca="false">K6861</f>
        <v>3</v>
      </c>
      <c r="W6861" s="0" t="n">
        <f aca="false">J6861</f>
        <v>0</v>
      </c>
    </row>
    <row r="6862" customFormat="false" ht="12.8" hidden="false" customHeight="false" outlineLevel="0" collapsed="false">
      <c r="A6862" s="0" t="s">
        <v>78</v>
      </c>
      <c r="B6862" s="0" t="s">
        <v>1418</v>
      </c>
      <c r="C6862" s="0" t="s">
        <v>1469</v>
      </c>
      <c r="D6862" s="0" t="s">
        <v>36</v>
      </c>
      <c r="E6862" s="0" t="s">
        <v>30</v>
      </c>
      <c r="F6862" s="0" t="s">
        <v>1476</v>
      </c>
      <c r="G6862" s="0" t="s">
        <v>1612</v>
      </c>
      <c r="H6862" s="0" t="n">
        <v>2.9521585116279</v>
      </c>
      <c r="I6862" s="0" t="n">
        <v>45.0329905833291</v>
      </c>
      <c r="J6862" s="0" t="n">
        <v>603</v>
      </c>
      <c r="K6862" s="0" t="n">
        <f aca="false">I6862*SUMIFS(syst_chauffage!$H$3:$H$27,syst_chauffage!$B$3:$B$27,D6862,syst_chauffage!$C$3:$C$27,E6862)</f>
        <v>27.8600245028271</v>
      </c>
      <c r="L6862" s="12" t="n">
        <f aca="false">H6862*SUMIFS(syst_chauffage!$K$3:$K$27,syst_chauffage!$B$3:$B$27,D6862,syst_chauffage!$C$3:$C$27,E6862)</f>
        <v>2.48037561722716</v>
      </c>
      <c r="N6862" s="0" t="str">
        <f aca="false">A6862</f>
        <v>Sport Loisir Culture</v>
      </c>
      <c r="O6862" s="0" t="str">
        <f aca="false">B6862</f>
        <v>Sport</v>
      </c>
      <c r="P6862" s="0" t="str">
        <f aca="false">C6862</f>
        <v>Petite salle multisport</v>
      </c>
      <c r="Q6862" s="0" t="str">
        <f aca="false">D6862</f>
        <v>PAC</v>
      </c>
      <c r="R6862" s="0" t="str">
        <f aca="false">E6862</f>
        <v>Electricité</v>
      </c>
      <c r="S6862" s="0" t="str">
        <f aca="false">F6862</f>
        <v>0729810902</v>
      </c>
      <c r="T6862" s="0" t="str">
        <f aca="false">G6862</f>
        <v>4</v>
      </c>
      <c r="U6862" s="0" t="n">
        <f aca="false">L6862</f>
        <v>2.48037561722716</v>
      </c>
      <c r="V6862" s="0" t="n">
        <f aca="false">K6862</f>
        <v>27.8600245028271</v>
      </c>
      <c r="W6862" s="0" t="n">
        <f aca="false">J6862</f>
        <v>603</v>
      </c>
    </row>
    <row r="6863" customFormat="false" ht="12.8" hidden="false" customHeight="false" outlineLevel="0" collapsed="false">
      <c r="A6863" s="0" t="s">
        <v>78</v>
      </c>
      <c r="B6863" s="0" t="s">
        <v>1418</v>
      </c>
      <c r="C6863" s="0" t="s">
        <v>1469</v>
      </c>
      <c r="D6863" s="0" t="s">
        <v>36</v>
      </c>
      <c r="E6863" s="0" t="s">
        <v>30</v>
      </c>
      <c r="F6863" s="0" t="s">
        <v>1477</v>
      </c>
      <c r="G6863" s="0" t="s">
        <v>1612</v>
      </c>
      <c r="H6863" s="0" t="n">
        <v>2.72589990697674</v>
      </c>
      <c r="I6863" s="0" t="n">
        <v>9.19667561526</v>
      </c>
      <c r="J6863" s="0" t="n">
        <v>603</v>
      </c>
      <c r="K6863" s="0" t="n">
        <f aca="false">I6863*SUMIFS(syst_chauffage!$H$3:$H$27,syst_chauffage!$B$3:$B$27,D6863,syst_chauffage!$C$3:$C$27,E6863)</f>
        <v>5.68959788516791</v>
      </c>
      <c r="L6863" s="12" t="n">
        <f aca="false">H6863*SUMIFS(syst_chauffage!$K$3:$K$27,syst_chauffage!$B$3:$B$27,D6863,syst_chauffage!$C$3:$C$27,E6863)</f>
        <v>2.29027528082784</v>
      </c>
      <c r="N6863" s="0" t="str">
        <f aca="false">A6863</f>
        <v>Sport Loisir Culture</v>
      </c>
      <c r="O6863" s="0" t="str">
        <f aca="false">B6863</f>
        <v>Sport</v>
      </c>
      <c r="P6863" s="0" t="str">
        <f aca="false">C6863</f>
        <v>Petite salle multisport</v>
      </c>
      <c r="Q6863" s="0" t="str">
        <f aca="false">D6863</f>
        <v>PAC</v>
      </c>
      <c r="R6863" s="0" t="str">
        <f aca="false">E6863</f>
        <v>Electricité</v>
      </c>
      <c r="S6863" s="0" t="str">
        <f aca="false">F6863</f>
        <v>0729811002</v>
      </c>
      <c r="T6863" s="0" t="str">
        <f aca="false">G6863</f>
        <v>4</v>
      </c>
      <c r="U6863" s="0" t="n">
        <f aca="false">L6863</f>
        <v>2.29027528082784</v>
      </c>
      <c r="V6863" s="0" t="n">
        <f aca="false">K6863</f>
        <v>5.68959788516791</v>
      </c>
      <c r="W6863" s="0" t="n">
        <f aca="false">J6863</f>
        <v>603</v>
      </c>
    </row>
    <row r="6864" customFormat="false" ht="12.8" hidden="false" customHeight="false" outlineLevel="0" collapsed="false">
      <c r="A6864" s="0" t="s">
        <v>78</v>
      </c>
      <c r="B6864" s="0" t="s">
        <v>1418</v>
      </c>
      <c r="C6864" s="0" t="s">
        <v>1469</v>
      </c>
      <c r="D6864" s="0" t="s">
        <v>36</v>
      </c>
      <c r="E6864" s="0" t="s">
        <v>30</v>
      </c>
      <c r="F6864" s="0" t="s">
        <v>1478</v>
      </c>
      <c r="G6864" s="0" t="s">
        <v>1612</v>
      </c>
      <c r="H6864" s="0" t="n">
        <v>0.84</v>
      </c>
      <c r="I6864" s="0" t="n">
        <v>10.4</v>
      </c>
      <c r="J6864" s="0" t="n">
        <v>603</v>
      </c>
      <c r="K6864" s="0" t="n">
        <f aca="false">I6864*SUMIFS(syst_chauffage!$H$3:$H$27,syst_chauffage!$B$3:$B$27,D6864,syst_chauffage!$C$3:$C$27,E6864)</f>
        <v>6.43404426568691</v>
      </c>
      <c r="L6864" s="12" t="n">
        <f aca="false">H6864*SUMIFS(syst_chauffage!$K$3:$K$27,syst_chauffage!$B$3:$B$27,D6864,syst_chauffage!$C$3:$C$27,E6864)</f>
        <v>0.705760043122449</v>
      </c>
      <c r="N6864" s="0" t="str">
        <f aca="false">A6864</f>
        <v>Sport Loisir Culture</v>
      </c>
      <c r="O6864" s="0" t="str">
        <f aca="false">B6864</f>
        <v>Sport</v>
      </c>
      <c r="P6864" s="0" t="str">
        <f aca="false">C6864</f>
        <v>Petite salle multisport</v>
      </c>
      <c r="Q6864" s="0" t="str">
        <f aca="false">D6864</f>
        <v>PAC</v>
      </c>
      <c r="R6864" s="0" t="str">
        <f aca="false">E6864</f>
        <v>Electricité</v>
      </c>
      <c r="S6864" s="0" t="str">
        <f aca="false">F6864</f>
        <v>0729811104</v>
      </c>
      <c r="T6864" s="0" t="str">
        <f aca="false">G6864</f>
        <v>4</v>
      </c>
      <c r="U6864" s="0" t="n">
        <f aca="false">L6864</f>
        <v>0.705760043122449</v>
      </c>
      <c r="V6864" s="0" t="n">
        <f aca="false">K6864</f>
        <v>6.43404426568691</v>
      </c>
      <c r="W6864" s="0" t="n">
        <f aca="false">J6864</f>
        <v>603</v>
      </c>
    </row>
    <row r="6865" customFormat="false" ht="12.8" hidden="false" customHeight="false" outlineLevel="0" collapsed="false">
      <c r="A6865" s="0" t="s">
        <v>78</v>
      </c>
      <c r="B6865" s="0" t="s">
        <v>1418</v>
      </c>
      <c r="C6865" s="0" t="s">
        <v>1469</v>
      </c>
      <c r="D6865" s="0" t="s">
        <v>51</v>
      </c>
      <c r="E6865" s="0" t="s">
        <v>57</v>
      </c>
      <c r="F6865" s="0" t="s">
        <v>1479</v>
      </c>
      <c r="G6865" s="0" t="s">
        <v>1612</v>
      </c>
      <c r="H6865" s="0" t="n">
        <v>2.11430636241852</v>
      </c>
      <c r="I6865" s="0" t="n">
        <v>74.1160177885691</v>
      </c>
      <c r="J6865" s="0" t="n">
        <v>0</v>
      </c>
      <c r="K6865" s="0" t="n">
        <f aca="false">I6865*SUMIFS(syst_chauffage!$H$3:$H$27,syst_chauffage!$B$3:$B$27,D6865,syst_chauffage!$C$3:$C$27,E6865)</f>
        <v>157.041010032871</v>
      </c>
      <c r="L6865" s="12" t="n">
        <f aca="false">H6865*SUMIFS(syst_chauffage!$K$3:$K$27,syst_chauffage!$B$3:$B$27,D6865,syst_chauffage!$C$3:$C$27,E6865)</f>
        <v>2.11430636241852</v>
      </c>
      <c r="N6865" s="0" t="str">
        <f aca="false">A6865</f>
        <v>Sport Loisir Culture</v>
      </c>
      <c r="O6865" s="0" t="str">
        <f aca="false">B6865</f>
        <v>Sport</v>
      </c>
      <c r="P6865" s="0" t="str">
        <f aca="false">C6865</f>
        <v>Petite salle multisport</v>
      </c>
      <c r="Q6865" s="0" t="str">
        <f aca="false">D6865</f>
        <v>Autre système centralisé performant</v>
      </c>
      <c r="R6865" s="0" t="str">
        <f aca="false">E6865</f>
        <v>Autres</v>
      </c>
      <c r="S6865" s="0" t="str">
        <f aca="false">F6865</f>
        <v>0729812101</v>
      </c>
      <c r="T6865" s="0" t="str">
        <f aca="false">G6865</f>
        <v>4</v>
      </c>
      <c r="U6865" s="0" t="n">
        <f aca="false">L6865</f>
        <v>2.11430636241852</v>
      </c>
      <c r="V6865" s="0" t="n">
        <f aca="false">K6865</f>
        <v>157.041010032871</v>
      </c>
      <c r="W6865" s="0" t="n">
        <f aca="false">J6865</f>
        <v>0</v>
      </c>
    </row>
    <row r="6866" customFormat="false" ht="12.8" hidden="false" customHeight="false" outlineLevel="0" collapsed="false">
      <c r="A6866" s="0" t="s">
        <v>78</v>
      </c>
      <c r="B6866" s="0" t="s">
        <v>1418</v>
      </c>
      <c r="C6866" s="0" t="s">
        <v>1469</v>
      </c>
      <c r="D6866" s="0" t="s">
        <v>51</v>
      </c>
      <c r="E6866" s="0" t="s">
        <v>58</v>
      </c>
      <c r="F6866" s="0" t="s">
        <v>1480</v>
      </c>
      <c r="G6866" s="0" t="s">
        <v>1612</v>
      </c>
      <c r="H6866" s="0" t="n">
        <v>2.52235649075005</v>
      </c>
      <c r="I6866" s="0" t="n">
        <v>76.5141604097786</v>
      </c>
      <c r="J6866" s="0" t="n">
        <v>680</v>
      </c>
      <c r="K6866" s="0" t="n">
        <f aca="false">I6866*SUMIFS(syst_chauffage!$H$3:$H$27,syst_chauffage!$B$3:$B$27,D6866,syst_chauffage!$C$3:$C$27,E6866)</f>
        <v>163.281180589855</v>
      </c>
      <c r="L6866" s="12" t="n">
        <f aca="false">H6866*SUMIFS(syst_chauffage!$K$3:$K$27,syst_chauffage!$B$3:$B$27,D6866,syst_chauffage!$C$3:$C$27,E6866)</f>
        <v>2.52235649075005</v>
      </c>
      <c r="N6866" s="0" t="str">
        <f aca="false">A6866</f>
        <v>Sport Loisir Culture</v>
      </c>
      <c r="O6866" s="0" t="str">
        <f aca="false">B6866</f>
        <v>Sport</v>
      </c>
      <c r="P6866" s="0" t="str">
        <f aca="false">C6866</f>
        <v>Petite salle multisport</v>
      </c>
      <c r="Q6866" s="0" t="str">
        <f aca="false">D6866</f>
        <v>Autre système centralisé performant</v>
      </c>
      <c r="R6866" s="0" t="str">
        <f aca="false">E6866</f>
        <v>Urbain</v>
      </c>
      <c r="S6866" s="0" t="str">
        <f aca="false">F6866</f>
        <v>0729812106</v>
      </c>
      <c r="T6866" s="0" t="str">
        <f aca="false">G6866</f>
        <v>4</v>
      </c>
      <c r="U6866" s="0" t="n">
        <f aca="false">L6866</f>
        <v>2.52235649075005</v>
      </c>
      <c r="V6866" s="0" t="n">
        <f aca="false">K6866</f>
        <v>163.281180589855</v>
      </c>
      <c r="W6866" s="0" t="n">
        <f aca="false">J6866</f>
        <v>680</v>
      </c>
    </row>
    <row r="6867" customFormat="false" ht="12.8" hidden="false" customHeight="false" outlineLevel="0" collapsed="false">
      <c r="A6867" s="0" t="s">
        <v>78</v>
      </c>
      <c r="B6867" s="0" t="s">
        <v>1418</v>
      </c>
      <c r="C6867" s="0" t="s">
        <v>1469</v>
      </c>
      <c r="D6867" s="0" t="s">
        <v>54</v>
      </c>
      <c r="E6867" s="0" t="s">
        <v>30</v>
      </c>
      <c r="F6867" s="0" t="s">
        <v>1481</v>
      </c>
      <c r="G6867" s="0" t="s">
        <v>1612</v>
      </c>
      <c r="H6867" s="0" t="n">
        <v>1</v>
      </c>
      <c r="I6867" s="0" t="n">
        <v>12</v>
      </c>
      <c r="J6867" s="0" t="n">
        <v>0</v>
      </c>
      <c r="K6867" s="0" t="n">
        <f aca="false">I6867*SUMIFS(syst_chauffage!$H$3:$H$27,syst_chauffage!$B$3:$B$27,D6867,syst_chauffage!$C$3:$C$27,E6867)</f>
        <v>12</v>
      </c>
      <c r="L6867" s="12" t="n">
        <f aca="false">H6867*SUMIFS(syst_chauffage!$K$3:$K$27,syst_chauffage!$B$3:$B$27,D6867,syst_chauffage!$C$3:$C$27,E6867)</f>
        <v>1</v>
      </c>
      <c r="N6867" s="0" t="str">
        <f aca="false">A6867</f>
        <v>Sport Loisir Culture</v>
      </c>
      <c r="O6867" s="0" t="str">
        <f aca="false">B6867</f>
        <v>Sport</v>
      </c>
      <c r="P6867" s="0" t="str">
        <f aca="false">C6867</f>
        <v>Petite salle multisport</v>
      </c>
      <c r="Q6867" s="0" t="str">
        <f aca="false">D6867</f>
        <v>Cassette rayonnante performant</v>
      </c>
      <c r="R6867" s="0" t="str">
        <f aca="false">E6867</f>
        <v>Electricité</v>
      </c>
      <c r="S6867" s="0" t="str">
        <f aca="false">F6867</f>
        <v>0729812202</v>
      </c>
      <c r="T6867" s="0" t="str">
        <f aca="false">G6867</f>
        <v>4</v>
      </c>
      <c r="U6867" s="0" t="n">
        <f aca="false">L6867</f>
        <v>1</v>
      </c>
      <c r="V6867" s="0" t="n">
        <f aca="false">K6867</f>
        <v>12</v>
      </c>
      <c r="W6867" s="0" t="n">
        <f aca="false">J6867</f>
        <v>0</v>
      </c>
    </row>
    <row r="6868" customFormat="false" ht="12.8" hidden="false" customHeight="false" outlineLevel="0" collapsed="false">
      <c r="A6868" s="0" t="s">
        <v>78</v>
      </c>
      <c r="B6868" s="0" t="s">
        <v>1418</v>
      </c>
      <c r="C6868" s="0" t="s">
        <v>1469</v>
      </c>
      <c r="D6868" s="0" t="s">
        <v>27</v>
      </c>
      <c r="E6868" s="0" t="s">
        <v>23</v>
      </c>
      <c r="F6868" s="0" t="s">
        <v>1482</v>
      </c>
      <c r="G6868" s="0" t="s">
        <v>1612</v>
      </c>
      <c r="H6868" s="0" t="n">
        <v>0.752372056806437</v>
      </c>
      <c r="I6868" s="0" t="n">
        <v>36.8608828789325</v>
      </c>
      <c r="J6868" s="0" t="n">
        <v>608</v>
      </c>
      <c r="K6868" s="0" t="n">
        <f aca="false">I6868*SUMIFS(syst_chauffage!$H$3:$H$27,syst_chauffage!$B$3:$B$27,D6868,syst_chauffage!$C$3:$C$27,E6868)</f>
        <v>94.5261638883656</v>
      </c>
      <c r="L6868" s="12" t="n">
        <f aca="false">H6868*SUMIFS(syst_chauffage!$K$3:$K$27,syst_chauffage!$B$3:$B$27,D6868,syst_chauffage!$C$3:$C$27,E6868)</f>
        <v>0.752372056806437</v>
      </c>
      <c r="N6868" s="0" t="str">
        <f aca="false">A6868</f>
        <v>Sport Loisir Culture</v>
      </c>
      <c r="O6868" s="0" t="str">
        <f aca="false">B6868</f>
        <v>Sport</v>
      </c>
      <c r="P6868" s="0" t="str">
        <f aca="false">C6868</f>
        <v>Petite salle multisport</v>
      </c>
      <c r="Q6868" s="0" t="str">
        <f aca="false">D6868</f>
        <v>Chaudière condensation fioul</v>
      </c>
      <c r="R6868" s="0" t="str">
        <f aca="false">E6868</f>
        <v>Fioul</v>
      </c>
      <c r="S6868" s="0" t="str">
        <f aca="false">F6868</f>
        <v>0729812303</v>
      </c>
      <c r="T6868" s="0" t="str">
        <f aca="false">G6868</f>
        <v>4</v>
      </c>
      <c r="U6868" s="0" t="n">
        <f aca="false">L6868</f>
        <v>0.752372056806437</v>
      </c>
      <c r="V6868" s="0" t="n">
        <f aca="false">K6868</f>
        <v>94.5261638883656</v>
      </c>
      <c r="W6868" s="0" t="n">
        <f aca="false">J6868</f>
        <v>608</v>
      </c>
    </row>
    <row r="6869" customFormat="false" ht="12.8" hidden="false" customHeight="false" outlineLevel="0" collapsed="false">
      <c r="A6869" s="0" t="s">
        <v>78</v>
      </c>
      <c r="B6869" s="0" t="s">
        <v>1418</v>
      </c>
      <c r="C6869" s="0" t="s">
        <v>1469</v>
      </c>
      <c r="D6869" s="0" t="s">
        <v>18</v>
      </c>
      <c r="E6869" s="0" t="s">
        <v>14</v>
      </c>
      <c r="F6869" s="0" t="s">
        <v>1483</v>
      </c>
      <c r="G6869" s="0" t="s">
        <v>1612</v>
      </c>
      <c r="H6869" s="0" t="n">
        <v>0.972147213610622</v>
      </c>
      <c r="I6869" s="0" t="n">
        <v>22.533241019656</v>
      </c>
      <c r="J6869" s="0" t="n">
        <v>608</v>
      </c>
      <c r="K6869" s="0" t="n">
        <f aca="false">I6869*SUMIFS(syst_chauffage!$H$3:$H$27,syst_chauffage!$B$3:$B$27,D6869,syst_chauffage!$C$3:$C$27,E6869)</f>
        <v>61.4014801633787</v>
      </c>
      <c r="L6869" s="12" t="n">
        <f aca="false">H6869*SUMIFS(syst_chauffage!$K$3:$K$27,syst_chauffage!$B$3:$B$27,D6869,syst_chauffage!$C$3:$C$27,E6869)</f>
        <v>0.944389387594149</v>
      </c>
      <c r="N6869" s="0" t="str">
        <f aca="false">A6869</f>
        <v>Sport Loisir Culture</v>
      </c>
      <c r="O6869" s="0" t="str">
        <f aca="false">B6869</f>
        <v>Sport</v>
      </c>
      <c r="P6869" s="0" t="str">
        <f aca="false">C6869</f>
        <v>Petite salle multisport</v>
      </c>
      <c r="Q6869" s="0" t="str">
        <f aca="false">D6869</f>
        <v>Chaudière condensation gaz</v>
      </c>
      <c r="R6869" s="0" t="str">
        <f aca="false">E6869</f>
        <v>Gaz</v>
      </c>
      <c r="S6869" s="0" t="str">
        <f aca="false">F6869</f>
        <v>0729812404</v>
      </c>
      <c r="T6869" s="0" t="str">
        <f aca="false">G6869</f>
        <v>4</v>
      </c>
      <c r="U6869" s="0" t="n">
        <f aca="false">L6869</f>
        <v>0.944389387594149</v>
      </c>
      <c r="V6869" s="0" t="n">
        <f aca="false">K6869</f>
        <v>61.4014801633787</v>
      </c>
      <c r="W6869" s="0" t="n">
        <f aca="false">J6869</f>
        <v>608</v>
      </c>
    </row>
    <row r="6870" customFormat="false" ht="12.8" hidden="false" customHeight="false" outlineLevel="0" collapsed="false">
      <c r="A6870" s="0" t="s">
        <v>78</v>
      </c>
      <c r="B6870" s="0" t="s">
        <v>1418</v>
      </c>
      <c r="C6870" s="0" t="s">
        <v>1469</v>
      </c>
      <c r="D6870" s="0" t="s">
        <v>32</v>
      </c>
      <c r="E6870" s="0" t="s">
        <v>30</v>
      </c>
      <c r="F6870" s="0" t="s">
        <v>1484</v>
      </c>
      <c r="G6870" s="0" t="s">
        <v>1612</v>
      </c>
      <c r="H6870" s="0" t="n">
        <v>1</v>
      </c>
      <c r="I6870" s="0" t="n">
        <v>12</v>
      </c>
      <c r="J6870" s="0" t="n">
        <v>0</v>
      </c>
      <c r="K6870" s="0" t="n">
        <f aca="false">I6870*SUMIFS(syst_chauffage!$H$3:$H$27,syst_chauffage!$B$3:$B$27,D6870,syst_chauffage!$C$3:$C$27,E6870)</f>
        <v>12</v>
      </c>
      <c r="L6870" s="12" t="n">
        <f aca="false">H6870*SUMIFS(syst_chauffage!$K$3:$K$27,syst_chauffage!$B$3:$B$27,D6870,syst_chauffage!$C$3:$C$27,E6870)</f>
        <v>1</v>
      </c>
      <c r="N6870" s="0" t="str">
        <f aca="false">A6870</f>
        <v>Sport Loisir Culture</v>
      </c>
      <c r="O6870" s="0" t="str">
        <f aca="false">B6870</f>
        <v>Sport</v>
      </c>
      <c r="P6870" s="0" t="str">
        <f aca="false">C6870</f>
        <v>Petite salle multisport</v>
      </c>
      <c r="Q6870" s="0" t="str">
        <f aca="false">D6870</f>
        <v>Electrique direct performant</v>
      </c>
      <c r="R6870" s="0" t="str">
        <f aca="false">E6870</f>
        <v>Electricité</v>
      </c>
      <c r="S6870" s="0" t="str">
        <f aca="false">F6870</f>
        <v>0729812602</v>
      </c>
      <c r="T6870" s="0" t="str">
        <f aca="false">G6870</f>
        <v>4</v>
      </c>
      <c r="U6870" s="0" t="n">
        <f aca="false">L6870</f>
        <v>1</v>
      </c>
      <c r="V6870" s="0" t="n">
        <f aca="false">K6870</f>
        <v>12</v>
      </c>
      <c r="W6870" s="0" t="n">
        <f aca="false">J6870</f>
        <v>0</v>
      </c>
    </row>
    <row r="6871" customFormat="false" ht="12.8" hidden="false" customHeight="false" outlineLevel="0" collapsed="false">
      <c r="A6871" s="0" t="s">
        <v>78</v>
      </c>
      <c r="B6871" s="0" t="s">
        <v>1418</v>
      </c>
      <c r="C6871" s="0" t="s">
        <v>1469</v>
      </c>
      <c r="D6871" s="0" t="s">
        <v>38</v>
      </c>
      <c r="E6871" s="0" t="s">
        <v>30</v>
      </c>
      <c r="F6871" s="0" t="s">
        <v>1485</v>
      </c>
      <c r="G6871" s="0" t="s">
        <v>1612</v>
      </c>
      <c r="H6871" s="0" t="n">
        <v>3.40633674418604</v>
      </c>
      <c r="I6871" s="0" t="n">
        <v>53.6107030753918</v>
      </c>
      <c r="J6871" s="0" t="n">
        <v>648</v>
      </c>
      <c r="K6871" s="0" t="n">
        <f aca="false">I6871*SUMIFS(syst_chauffage!$H$3:$H$27,syst_chauffage!$B$3:$B$27,D6871,syst_chauffage!$C$3:$C$27,E6871)</f>
        <v>54.1893663887986</v>
      </c>
      <c r="L6871" s="12" t="n">
        <f aca="false">H6871*SUMIFS(syst_chauffage!$K$3:$K$27,syst_chauffage!$B$3:$B$27,D6871,syst_chauffage!$C$3:$C$27,E6871)</f>
        <v>3.04736226069167</v>
      </c>
      <c r="N6871" s="0" t="str">
        <f aca="false">A6871</f>
        <v>Sport Loisir Culture</v>
      </c>
      <c r="O6871" s="0" t="str">
        <f aca="false">B6871</f>
        <v>Sport</v>
      </c>
      <c r="P6871" s="0" t="str">
        <f aca="false">C6871</f>
        <v>Petite salle multisport</v>
      </c>
      <c r="Q6871" s="0" t="str">
        <f aca="false">D6871</f>
        <v>PAC performant</v>
      </c>
      <c r="R6871" s="0" t="str">
        <f aca="false">E6871</f>
        <v>Electricité</v>
      </c>
      <c r="S6871" s="0" t="str">
        <f aca="false">F6871</f>
        <v>0729812902</v>
      </c>
      <c r="T6871" s="0" t="str">
        <f aca="false">G6871</f>
        <v>4</v>
      </c>
      <c r="U6871" s="0" t="n">
        <f aca="false">L6871</f>
        <v>3.04736226069167</v>
      </c>
      <c r="V6871" s="0" t="n">
        <f aca="false">K6871</f>
        <v>54.1893663887986</v>
      </c>
      <c r="W6871" s="0" t="n">
        <f aca="false">J6871</f>
        <v>648</v>
      </c>
    </row>
    <row r="6872" customFormat="false" ht="12.8" hidden="false" customHeight="false" outlineLevel="0" collapsed="false">
      <c r="A6872" s="0" t="s">
        <v>78</v>
      </c>
      <c r="B6872" s="0" t="s">
        <v>1418</v>
      </c>
      <c r="C6872" s="0" t="s">
        <v>1469</v>
      </c>
      <c r="D6872" s="0" t="s">
        <v>38</v>
      </c>
      <c r="E6872" s="0" t="s">
        <v>30</v>
      </c>
      <c r="F6872" s="0" t="s">
        <v>1486</v>
      </c>
      <c r="G6872" s="0" t="s">
        <v>1612</v>
      </c>
      <c r="H6872" s="0" t="n">
        <v>3.23578046511627</v>
      </c>
      <c r="I6872" s="0" t="n">
        <v>10.9484233515</v>
      </c>
      <c r="J6872" s="0" t="n">
        <v>648</v>
      </c>
      <c r="K6872" s="0" t="n">
        <f aca="false">I6872*SUMIFS(syst_chauffage!$H$3:$H$27,syst_chauffage!$B$3:$B$27,D6872,syst_chauffage!$C$3:$C$27,E6872)</f>
        <v>11.0665984652315</v>
      </c>
      <c r="L6872" s="12" t="n">
        <f aca="false">H6872*SUMIFS(syst_chauffage!$K$3:$K$27,syst_chauffage!$B$3:$B$27,D6872,syst_chauffage!$C$3:$C$27,E6872)</f>
        <v>2.89477993921441</v>
      </c>
      <c r="N6872" s="0" t="str">
        <f aca="false">A6872</f>
        <v>Sport Loisir Culture</v>
      </c>
      <c r="O6872" s="0" t="str">
        <f aca="false">B6872</f>
        <v>Sport</v>
      </c>
      <c r="P6872" s="0" t="str">
        <f aca="false">C6872</f>
        <v>Petite salle multisport</v>
      </c>
      <c r="Q6872" s="0" t="str">
        <f aca="false">D6872</f>
        <v>PAC performant</v>
      </c>
      <c r="R6872" s="0" t="str">
        <f aca="false">E6872</f>
        <v>Electricité</v>
      </c>
      <c r="S6872" s="0" t="str">
        <f aca="false">F6872</f>
        <v>0729813002</v>
      </c>
      <c r="T6872" s="0" t="str">
        <f aca="false">G6872</f>
        <v>4</v>
      </c>
      <c r="U6872" s="0" t="n">
        <f aca="false">L6872</f>
        <v>2.89477993921441</v>
      </c>
      <c r="V6872" s="0" t="n">
        <f aca="false">K6872</f>
        <v>11.0665984652315</v>
      </c>
      <c r="W6872" s="0" t="n">
        <f aca="false">J6872</f>
        <v>648</v>
      </c>
    </row>
    <row r="6873" customFormat="false" ht="12.8" hidden="false" customHeight="false" outlineLevel="0" collapsed="false">
      <c r="A6873" s="0" t="s">
        <v>78</v>
      </c>
      <c r="B6873" s="0" t="s">
        <v>1418</v>
      </c>
      <c r="C6873" s="0" t="s">
        <v>1469</v>
      </c>
      <c r="D6873" s="0" t="s">
        <v>38</v>
      </c>
      <c r="E6873" s="0" t="s">
        <v>30</v>
      </c>
      <c r="F6873" s="0" t="s">
        <v>1487</v>
      </c>
      <c r="G6873" s="0" t="s">
        <v>1612</v>
      </c>
      <c r="H6873" s="0" t="n">
        <v>1</v>
      </c>
      <c r="I6873" s="0" t="n">
        <v>12</v>
      </c>
      <c r="J6873" s="0" t="n">
        <v>648</v>
      </c>
      <c r="K6873" s="0" t="n">
        <f aca="false">I6873*SUMIFS(syst_chauffage!$H$3:$H$27,syst_chauffage!$B$3:$B$27,D6873,syst_chauffage!$C$3:$C$27,E6873)</f>
        <v>12.1295256238501</v>
      </c>
      <c r="L6873" s="12" t="n">
        <f aca="false">H6873*SUMIFS(syst_chauffage!$K$3:$K$27,syst_chauffage!$B$3:$B$27,D6873,syst_chauffage!$C$3:$C$27,E6873)</f>
        <v>0.894615679407779</v>
      </c>
      <c r="N6873" s="0" t="str">
        <f aca="false">A6873</f>
        <v>Sport Loisir Culture</v>
      </c>
      <c r="O6873" s="0" t="str">
        <f aca="false">B6873</f>
        <v>Sport</v>
      </c>
      <c r="P6873" s="0" t="str">
        <f aca="false">C6873</f>
        <v>Petite salle multisport</v>
      </c>
      <c r="Q6873" s="0" t="str">
        <f aca="false">D6873</f>
        <v>PAC performant</v>
      </c>
      <c r="R6873" s="0" t="str">
        <f aca="false">E6873</f>
        <v>Electricité</v>
      </c>
      <c r="S6873" s="0" t="str">
        <f aca="false">F6873</f>
        <v>0729813104</v>
      </c>
      <c r="T6873" s="0" t="str">
        <f aca="false">G6873</f>
        <v>4</v>
      </c>
      <c r="U6873" s="0" t="n">
        <f aca="false">L6873</f>
        <v>0.894615679407779</v>
      </c>
      <c r="V6873" s="0" t="n">
        <f aca="false">K6873</f>
        <v>12.1295256238501</v>
      </c>
      <c r="W6873" s="0" t="n">
        <f aca="false">J6873</f>
        <v>648</v>
      </c>
    </row>
    <row r="6874" customFormat="false" ht="12.8" hidden="false" customHeight="false" outlineLevel="0" collapsed="false">
      <c r="A6874" s="0" t="s">
        <v>78</v>
      </c>
      <c r="B6874" s="0" t="s">
        <v>1418</v>
      </c>
      <c r="C6874" s="0" t="s">
        <v>1488</v>
      </c>
      <c r="D6874" s="0" t="s">
        <v>19</v>
      </c>
      <c r="E6874" s="0" t="s">
        <v>57</v>
      </c>
      <c r="F6874" s="0" t="s">
        <v>1489</v>
      </c>
      <c r="G6874" s="0" t="s">
        <v>1612</v>
      </c>
      <c r="H6874" s="0" t="n">
        <v>1.76243743575946</v>
      </c>
      <c r="I6874" s="0" t="n">
        <v>37.7321481601999</v>
      </c>
      <c r="J6874" s="0" t="n">
        <v>0</v>
      </c>
      <c r="K6874" s="0" t="n">
        <f aca="false">I6874*SUMIFS(syst_chauffage!$H$3:$H$27,syst_chauffage!$B$3:$B$27,D6874,syst_chauffage!$C$3:$C$27,E6874)</f>
        <v>52.5411361618824</v>
      </c>
      <c r="L6874" s="12" t="n">
        <f aca="false">H6874*SUMIFS(syst_chauffage!$K$3:$K$27,syst_chauffage!$B$3:$B$27,D6874,syst_chauffage!$C$3:$C$27,E6874)</f>
        <v>1.76243743575946</v>
      </c>
      <c r="N6874" s="0" t="str">
        <f aca="false">A6874</f>
        <v>Sport Loisir Culture</v>
      </c>
      <c r="O6874" s="0" t="str">
        <f aca="false">B6874</f>
        <v>Sport</v>
      </c>
      <c r="P6874" s="0" t="str">
        <f aca="false">C6874</f>
        <v>Piscine</v>
      </c>
      <c r="Q6874" s="0" t="str">
        <f aca="false">D6874</f>
        <v>Autre système centralisé</v>
      </c>
      <c r="R6874" s="0" t="str">
        <f aca="false">E6874</f>
        <v>Autres</v>
      </c>
      <c r="S6874" s="0" t="str">
        <f aca="false">F6874</f>
        <v>0729820101</v>
      </c>
      <c r="T6874" s="0" t="str">
        <f aca="false">G6874</f>
        <v>4</v>
      </c>
      <c r="U6874" s="0" t="n">
        <f aca="false">L6874</f>
        <v>1.76243743575946</v>
      </c>
      <c r="V6874" s="0" t="n">
        <f aca="false">K6874</f>
        <v>52.5411361618824</v>
      </c>
      <c r="W6874" s="0" t="n">
        <f aca="false">J6874</f>
        <v>0</v>
      </c>
    </row>
    <row r="6875" customFormat="false" ht="12.8" hidden="false" customHeight="false" outlineLevel="0" collapsed="false">
      <c r="A6875" s="0" t="s">
        <v>78</v>
      </c>
      <c r="B6875" s="0" t="s">
        <v>1418</v>
      </c>
      <c r="C6875" s="0" t="s">
        <v>1488</v>
      </c>
      <c r="D6875" s="0" t="s">
        <v>19</v>
      </c>
      <c r="E6875" s="0" t="s">
        <v>58</v>
      </c>
      <c r="F6875" s="0" t="s">
        <v>1490</v>
      </c>
      <c r="G6875" s="0" t="s">
        <v>1612</v>
      </c>
      <c r="H6875" s="0" t="n">
        <v>2.08478818572393</v>
      </c>
      <c r="I6875" s="0" t="n">
        <v>43.7585442958137</v>
      </c>
      <c r="J6875" s="0" t="n">
        <v>680</v>
      </c>
      <c r="K6875" s="0" t="n">
        <f aca="false">I6875*SUMIFS(syst_chauffage!$H$3:$H$27,syst_chauffage!$B$3:$B$27,D6875,syst_chauffage!$C$3:$C$27,E6875)</f>
        <v>71.9805995044369</v>
      </c>
      <c r="L6875" s="12" t="n">
        <f aca="false">H6875*SUMIFS(syst_chauffage!$K$3:$K$27,syst_chauffage!$B$3:$B$27,D6875,syst_chauffage!$C$3:$C$27,E6875)</f>
        <v>2.08478818572393</v>
      </c>
      <c r="N6875" s="0" t="str">
        <f aca="false">A6875</f>
        <v>Sport Loisir Culture</v>
      </c>
      <c r="O6875" s="0" t="str">
        <f aca="false">B6875</f>
        <v>Sport</v>
      </c>
      <c r="P6875" s="0" t="str">
        <f aca="false">C6875</f>
        <v>Piscine</v>
      </c>
      <c r="Q6875" s="0" t="str">
        <f aca="false">D6875</f>
        <v>Autre système centralisé</v>
      </c>
      <c r="R6875" s="0" t="str">
        <f aca="false">E6875</f>
        <v>Urbain</v>
      </c>
      <c r="S6875" s="0" t="str">
        <f aca="false">F6875</f>
        <v>0729820106</v>
      </c>
      <c r="T6875" s="0" t="str">
        <f aca="false">G6875</f>
        <v>4</v>
      </c>
      <c r="U6875" s="0" t="n">
        <f aca="false">L6875</f>
        <v>2.08478818572393</v>
      </c>
      <c r="V6875" s="0" t="n">
        <f aca="false">K6875</f>
        <v>71.9805995044369</v>
      </c>
      <c r="W6875" s="0" t="n">
        <f aca="false">J6875</f>
        <v>680</v>
      </c>
    </row>
    <row r="6876" customFormat="false" ht="12.8" hidden="false" customHeight="false" outlineLevel="0" collapsed="false">
      <c r="A6876" s="0" t="s">
        <v>78</v>
      </c>
      <c r="B6876" s="0" t="s">
        <v>1418</v>
      </c>
      <c r="C6876" s="0" t="s">
        <v>1488</v>
      </c>
      <c r="D6876" s="0" t="s">
        <v>24</v>
      </c>
      <c r="E6876" s="0" t="s">
        <v>30</v>
      </c>
      <c r="F6876" s="0" t="s">
        <v>1491</v>
      </c>
      <c r="G6876" s="0" t="s">
        <v>1612</v>
      </c>
      <c r="H6876" s="0" t="n">
        <v>0.84</v>
      </c>
      <c r="I6876" s="0" t="n">
        <v>10.4</v>
      </c>
      <c r="J6876" s="0" t="n">
        <v>0</v>
      </c>
      <c r="K6876" s="0" t="n">
        <f aca="false">I6876*SUMIFS(syst_chauffage!$H$3:$H$27,syst_chauffage!$B$3:$B$27,D6876,syst_chauffage!$C$3:$C$27,E6876)</f>
        <v>3</v>
      </c>
      <c r="L6876" s="12" t="n">
        <f aca="false">H6876*SUMIFS(syst_chauffage!$K$3:$K$27,syst_chauffage!$B$3:$B$27,D6876,syst_chauffage!$C$3:$C$27,E6876)</f>
        <v>0.84</v>
      </c>
      <c r="N6876" s="0" t="str">
        <f aca="false">A6876</f>
        <v>Sport Loisir Culture</v>
      </c>
      <c r="O6876" s="0" t="str">
        <f aca="false">B6876</f>
        <v>Sport</v>
      </c>
      <c r="P6876" s="0" t="str">
        <f aca="false">C6876</f>
        <v>Piscine</v>
      </c>
      <c r="Q6876" s="0" t="str">
        <f aca="false">D6876</f>
        <v>Cassette rayonnante</v>
      </c>
      <c r="R6876" s="0" t="str">
        <f aca="false">E6876</f>
        <v>Electricité</v>
      </c>
      <c r="S6876" s="0" t="str">
        <f aca="false">F6876</f>
        <v>0729820202</v>
      </c>
      <c r="T6876" s="0" t="str">
        <f aca="false">G6876</f>
        <v>4</v>
      </c>
      <c r="U6876" s="0" t="n">
        <f aca="false">L6876</f>
        <v>0.84</v>
      </c>
      <c r="V6876" s="0" t="n">
        <f aca="false">K6876</f>
        <v>3</v>
      </c>
      <c r="W6876" s="0" t="n">
        <f aca="false">J6876</f>
        <v>0</v>
      </c>
    </row>
    <row r="6877" customFormat="false" ht="12.8" hidden="false" customHeight="false" outlineLevel="0" collapsed="false">
      <c r="A6877" s="0" t="s">
        <v>78</v>
      </c>
      <c r="B6877" s="0" t="s">
        <v>1418</v>
      </c>
      <c r="C6877" s="0" t="s">
        <v>1488</v>
      </c>
      <c r="D6877" s="0" t="s">
        <v>22</v>
      </c>
      <c r="E6877" s="0" t="s">
        <v>23</v>
      </c>
      <c r="F6877" s="0" t="s">
        <v>1492</v>
      </c>
      <c r="G6877" s="0" t="s">
        <v>1612</v>
      </c>
      <c r="H6877" s="0" t="n">
        <v>0.695855422467042</v>
      </c>
      <c r="I6877" s="0" t="n">
        <v>14.0693957069401</v>
      </c>
      <c r="J6877" s="0" t="n">
        <v>0</v>
      </c>
      <c r="K6877" s="0" t="n">
        <f aca="false">I6877*SUMIFS(syst_chauffage!$H$3:$H$27,syst_chauffage!$B$3:$B$27,D6877,syst_chauffage!$C$3:$C$27,E6877)</f>
        <v>24.7765225170499</v>
      </c>
      <c r="L6877" s="12" t="n">
        <f aca="false">H6877*SUMIFS(syst_chauffage!$K$3:$K$27,syst_chauffage!$B$3:$B$27,D6877,syst_chauffage!$C$3:$C$27,E6877)</f>
        <v>0.695855422467042</v>
      </c>
      <c r="N6877" s="0" t="str">
        <f aca="false">A6877</f>
        <v>Sport Loisir Culture</v>
      </c>
      <c r="O6877" s="0" t="str">
        <f aca="false">B6877</f>
        <v>Sport</v>
      </c>
      <c r="P6877" s="0" t="str">
        <f aca="false">C6877</f>
        <v>Piscine</v>
      </c>
      <c r="Q6877" s="0" t="str">
        <f aca="false">D6877</f>
        <v>Chaudière fioul</v>
      </c>
      <c r="R6877" s="0" t="str">
        <f aca="false">E6877</f>
        <v>Fioul</v>
      </c>
      <c r="S6877" s="0" t="str">
        <f aca="false">F6877</f>
        <v>0729820303</v>
      </c>
      <c r="T6877" s="0" t="str">
        <f aca="false">G6877</f>
        <v>4</v>
      </c>
      <c r="U6877" s="0" t="n">
        <f aca="false">L6877</f>
        <v>0.695855422467042</v>
      </c>
      <c r="V6877" s="0" t="n">
        <f aca="false">K6877</f>
        <v>24.7765225170499</v>
      </c>
      <c r="W6877" s="0" t="n">
        <f aca="false">J6877</f>
        <v>0</v>
      </c>
    </row>
    <row r="6878" customFormat="false" ht="12.8" hidden="false" customHeight="false" outlineLevel="0" collapsed="false">
      <c r="A6878" s="0" t="s">
        <v>78</v>
      </c>
      <c r="B6878" s="0" t="s">
        <v>1418</v>
      </c>
      <c r="C6878" s="0" t="s">
        <v>1488</v>
      </c>
      <c r="D6878" s="0" t="s">
        <v>13</v>
      </c>
      <c r="E6878" s="0" t="s">
        <v>14</v>
      </c>
      <c r="F6878" s="0" t="s">
        <v>1493</v>
      </c>
      <c r="G6878" s="0" t="s">
        <v>1612</v>
      </c>
      <c r="H6878" s="0" t="n">
        <v>0.710566064481193</v>
      </c>
      <c r="I6878" s="0" t="n">
        <v>9.85611386858213</v>
      </c>
      <c r="J6878" s="0" t="n">
        <v>264</v>
      </c>
      <c r="K6878" s="0" t="n">
        <f aca="false">I6878*SUMIFS(syst_chauffage!$H$3:$H$27,syst_chauffage!$B$3:$B$27,D6878,syst_chauffage!$C$3:$C$27,E6878)</f>
        <v>19.9053261269565</v>
      </c>
      <c r="L6878" s="12" t="n">
        <f aca="false">H6878*SUMIFS(syst_chauffage!$K$3:$K$27,syst_chauffage!$B$3:$B$27,D6878,syst_chauffage!$C$3:$C$27,E6878)</f>
        <v>0.710566064481193</v>
      </c>
      <c r="N6878" s="0" t="str">
        <f aca="false">A6878</f>
        <v>Sport Loisir Culture</v>
      </c>
      <c r="O6878" s="0" t="str">
        <f aca="false">B6878</f>
        <v>Sport</v>
      </c>
      <c r="P6878" s="0" t="str">
        <f aca="false">C6878</f>
        <v>Piscine</v>
      </c>
      <c r="Q6878" s="0" t="str">
        <f aca="false">D6878</f>
        <v>Chaudière gaz</v>
      </c>
      <c r="R6878" s="0" t="str">
        <f aca="false">E6878</f>
        <v>Gaz</v>
      </c>
      <c r="S6878" s="0" t="str">
        <f aca="false">F6878</f>
        <v>0729820404</v>
      </c>
      <c r="T6878" s="0" t="str">
        <f aca="false">G6878</f>
        <v>4</v>
      </c>
      <c r="U6878" s="0" t="n">
        <f aca="false">L6878</f>
        <v>0.710566064481193</v>
      </c>
      <c r="V6878" s="0" t="n">
        <f aca="false">K6878</f>
        <v>19.9053261269565</v>
      </c>
      <c r="W6878" s="0" t="n">
        <f aca="false">J6878</f>
        <v>264</v>
      </c>
    </row>
    <row r="6879" customFormat="false" ht="12.8" hidden="false" customHeight="false" outlineLevel="0" collapsed="false">
      <c r="A6879" s="0" t="s">
        <v>78</v>
      </c>
      <c r="B6879" s="0" t="s">
        <v>1418</v>
      </c>
      <c r="C6879" s="0" t="s">
        <v>1488</v>
      </c>
      <c r="D6879" s="0" t="s">
        <v>29</v>
      </c>
      <c r="E6879" s="0" t="s">
        <v>30</v>
      </c>
      <c r="F6879" s="0" t="s">
        <v>1494</v>
      </c>
      <c r="G6879" s="0" t="s">
        <v>1612</v>
      </c>
      <c r="H6879" s="0" t="n">
        <v>0.92</v>
      </c>
      <c r="I6879" s="0" t="n">
        <v>10.4</v>
      </c>
      <c r="J6879" s="0" t="n">
        <v>0</v>
      </c>
      <c r="K6879" s="0" t="n">
        <f aca="false">I6879*SUMIFS(syst_chauffage!$H$3:$H$27,syst_chauffage!$B$3:$B$27,D6879,syst_chauffage!$C$3:$C$27,E6879)</f>
        <v>3</v>
      </c>
      <c r="L6879" s="12" t="n">
        <f aca="false">H6879*SUMIFS(syst_chauffage!$K$3:$K$27,syst_chauffage!$B$3:$B$27,D6879,syst_chauffage!$C$3:$C$27,E6879)</f>
        <v>0.92</v>
      </c>
      <c r="N6879" s="0" t="str">
        <f aca="false">A6879</f>
        <v>Sport Loisir Culture</v>
      </c>
      <c r="O6879" s="0" t="str">
        <f aca="false">B6879</f>
        <v>Sport</v>
      </c>
      <c r="P6879" s="0" t="str">
        <f aca="false">C6879</f>
        <v>Piscine</v>
      </c>
      <c r="Q6879" s="0" t="str">
        <f aca="false">D6879</f>
        <v>Electrique direct</v>
      </c>
      <c r="R6879" s="0" t="str">
        <f aca="false">E6879</f>
        <v>Electricité</v>
      </c>
      <c r="S6879" s="0" t="str">
        <f aca="false">F6879</f>
        <v>0729820602</v>
      </c>
      <c r="T6879" s="0" t="str">
        <f aca="false">G6879</f>
        <v>4</v>
      </c>
      <c r="U6879" s="0" t="n">
        <f aca="false">L6879</f>
        <v>0.92</v>
      </c>
      <c r="V6879" s="0" t="n">
        <f aca="false">K6879</f>
        <v>3</v>
      </c>
      <c r="W6879" s="0" t="n">
        <f aca="false">J6879</f>
        <v>0</v>
      </c>
    </row>
    <row r="6880" customFormat="false" ht="12.8" hidden="false" customHeight="false" outlineLevel="0" collapsed="false">
      <c r="A6880" s="0" t="s">
        <v>78</v>
      </c>
      <c r="B6880" s="0" t="s">
        <v>1418</v>
      </c>
      <c r="C6880" s="0" t="s">
        <v>1488</v>
      </c>
      <c r="D6880" s="0" t="s">
        <v>36</v>
      </c>
      <c r="E6880" s="0" t="s">
        <v>30</v>
      </c>
      <c r="F6880" s="0" t="s">
        <v>1495</v>
      </c>
      <c r="G6880" s="0" t="s">
        <v>1612</v>
      </c>
      <c r="H6880" s="0" t="n">
        <v>2.9521585116279</v>
      </c>
      <c r="I6880" s="0" t="n">
        <v>26.6902396830824</v>
      </c>
      <c r="J6880" s="0" t="n">
        <v>603</v>
      </c>
      <c r="K6880" s="0" t="n">
        <f aca="false">I6880*SUMIFS(syst_chauffage!$H$3:$H$27,syst_chauffage!$B$3:$B$27,D6880,syst_chauffage!$C$3:$C$27,E6880)</f>
        <v>16.5121330368025</v>
      </c>
      <c r="L6880" s="12" t="n">
        <f aca="false">H6880*SUMIFS(syst_chauffage!$K$3:$K$27,syst_chauffage!$B$3:$B$27,D6880,syst_chauffage!$C$3:$C$27,E6880)</f>
        <v>2.48037561722716</v>
      </c>
      <c r="N6880" s="0" t="str">
        <f aca="false">A6880</f>
        <v>Sport Loisir Culture</v>
      </c>
      <c r="O6880" s="0" t="str">
        <f aca="false">B6880</f>
        <v>Sport</v>
      </c>
      <c r="P6880" s="0" t="str">
        <f aca="false">C6880</f>
        <v>Piscine</v>
      </c>
      <c r="Q6880" s="0" t="str">
        <f aca="false">D6880</f>
        <v>PAC</v>
      </c>
      <c r="R6880" s="0" t="str">
        <f aca="false">E6880</f>
        <v>Electricité</v>
      </c>
      <c r="S6880" s="0" t="str">
        <f aca="false">F6880</f>
        <v>0729820902</v>
      </c>
      <c r="T6880" s="0" t="str">
        <f aca="false">G6880</f>
        <v>4</v>
      </c>
      <c r="U6880" s="0" t="n">
        <f aca="false">L6880</f>
        <v>2.48037561722716</v>
      </c>
      <c r="V6880" s="0" t="n">
        <f aca="false">K6880</f>
        <v>16.5121330368025</v>
      </c>
      <c r="W6880" s="0" t="n">
        <f aca="false">J6880</f>
        <v>603</v>
      </c>
    </row>
    <row r="6881" customFormat="false" ht="12.8" hidden="false" customHeight="false" outlineLevel="0" collapsed="false">
      <c r="A6881" s="0" t="s">
        <v>78</v>
      </c>
      <c r="B6881" s="0" t="s">
        <v>1418</v>
      </c>
      <c r="C6881" s="0" t="s">
        <v>1488</v>
      </c>
      <c r="D6881" s="0" t="s">
        <v>42</v>
      </c>
      <c r="E6881" s="0" t="s">
        <v>30</v>
      </c>
      <c r="F6881" s="0" t="s">
        <v>1496</v>
      </c>
      <c r="G6881" s="0" t="s">
        <v>1612</v>
      </c>
      <c r="H6881" s="0" t="n">
        <v>2.88602790697674</v>
      </c>
      <c r="I6881" s="0" t="n">
        <v>6.36189974245659</v>
      </c>
      <c r="J6881" s="0" t="n">
        <v>603</v>
      </c>
      <c r="K6881" s="0" t="n">
        <f aca="false">I6881*SUMIFS(syst_chauffage!$H$3:$H$27,syst_chauffage!$B$3:$B$27,D6881,syst_chauffage!$C$3:$C$27,E6881)</f>
        <v>5.7428375024198</v>
      </c>
      <c r="L6881" s="12" t="n">
        <f aca="false">H6881*SUMIFS(syst_chauffage!$K$3:$K$27,syst_chauffage!$B$3:$B$27,D6881,syst_chauffage!$C$3:$C$27,E6881)</f>
        <v>2.57300628134345</v>
      </c>
      <c r="N6881" s="0" t="str">
        <f aca="false">A6881</f>
        <v>Sport Loisir Culture</v>
      </c>
      <c r="O6881" s="0" t="str">
        <f aca="false">B6881</f>
        <v>Sport</v>
      </c>
      <c r="P6881" s="0" t="str">
        <f aca="false">C6881</f>
        <v>Piscine</v>
      </c>
      <c r="Q6881" s="0" t="str">
        <f aca="false">D6881</f>
        <v>Rooftop</v>
      </c>
      <c r="R6881" s="0" t="str">
        <f aca="false">E6881</f>
        <v>Electricité</v>
      </c>
      <c r="S6881" s="0" t="str">
        <f aca="false">F6881</f>
        <v>0729821002</v>
      </c>
      <c r="T6881" s="0" t="str">
        <f aca="false">G6881</f>
        <v>4</v>
      </c>
      <c r="U6881" s="0" t="n">
        <f aca="false">L6881</f>
        <v>2.57300628134345</v>
      </c>
      <c r="V6881" s="0" t="n">
        <f aca="false">K6881</f>
        <v>5.7428375024198</v>
      </c>
      <c r="W6881" s="0" t="n">
        <f aca="false">J6881</f>
        <v>603</v>
      </c>
    </row>
    <row r="6882" customFormat="false" ht="12.8" hidden="false" customHeight="false" outlineLevel="0" collapsed="false">
      <c r="A6882" s="0" t="s">
        <v>78</v>
      </c>
      <c r="B6882" s="0" t="s">
        <v>1418</v>
      </c>
      <c r="C6882" s="0" t="s">
        <v>1488</v>
      </c>
      <c r="D6882" s="0" t="s">
        <v>51</v>
      </c>
      <c r="E6882" s="0" t="s">
        <v>57</v>
      </c>
      <c r="F6882" s="0" t="s">
        <v>1497</v>
      </c>
      <c r="G6882" s="0" t="s">
        <v>1612</v>
      </c>
      <c r="H6882" s="0" t="n">
        <v>2.14669403295609</v>
      </c>
      <c r="I6882" s="0" t="n">
        <v>44.9192240002379</v>
      </c>
      <c r="J6882" s="0" t="n">
        <v>0</v>
      </c>
      <c r="K6882" s="0" t="n">
        <f aca="false">I6882*SUMIFS(syst_chauffage!$H$3:$H$27,syst_chauffage!$B$3:$B$27,D6882,syst_chauffage!$C$3:$C$27,E6882)</f>
        <v>95.1772709512478</v>
      </c>
      <c r="L6882" s="12" t="n">
        <f aca="false">H6882*SUMIFS(syst_chauffage!$K$3:$K$27,syst_chauffage!$B$3:$B$27,D6882,syst_chauffage!$C$3:$C$27,E6882)</f>
        <v>2.14669403295609</v>
      </c>
      <c r="N6882" s="0" t="str">
        <f aca="false">A6882</f>
        <v>Sport Loisir Culture</v>
      </c>
      <c r="O6882" s="0" t="str">
        <f aca="false">B6882</f>
        <v>Sport</v>
      </c>
      <c r="P6882" s="0" t="str">
        <f aca="false">C6882</f>
        <v>Piscine</v>
      </c>
      <c r="Q6882" s="0" t="str">
        <f aca="false">D6882</f>
        <v>Autre système centralisé performant</v>
      </c>
      <c r="R6882" s="0" t="str">
        <f aca="false">E6882</f>
        <v>Autres</v>
      </c>
      <c r="S6882" s="0" t="str">
        <f aca="false">F6882</f>
        <v>0729822101</v>
      </c>
      <c r="T6882" s="0" t="str">
        <f aca="false">G6882</f>
        <v>4</v>
      </c>
      <c r="U6882" s="0" t="n">
        <f aca="false">L6882</f>
        <v>2.14669403295609</v>
      </c>
      <c r="V6882" s="0" t="n">
        <f aca="false">K6882</f>
        <v>95.1772709512478</v>
      </c>
      <c r="W6882" s="0" t="n">
        <f aca="false">J6882</f>
        <v>0</v>
      </c>
    </row>
    <row r="6883" customFormat="false" ht="12.8" hidden="false" customHeight="false" outlineLevel="0" collapsed="false">
      <c r="A6883" s="0" t="s">
        <v>78</v>
      </c>
      <c r="B6883" s="0" t="s">
        <v>1418</v>
      </c>
      <c r="C6883" s="0" t="s">
        <v>1488</v>
      </c>
      <c r="D6883" s="0" t="s">
        <v>51</v>
      </c>
      <c r="E6883" s="0" t="s">
        <v>58</v>
      </c>
      <c r="F6883" s="0" t="s">
        <v>1498</v>
      </c>
      <c r="G6883" s="0" t="s">
        <v>1612</v>
      </c>
      <c r="H6883" s="0" t="n">
        <v>2.52679179068719</v>
      </c>
      <c r="I6883" s="0" t="n">
        <v>52.093505114064</v>
      </c>
      <c r="J6883" s="0" t="n">
        <v>680</v>
      </c>
      <c r="K6883" s="0" t="n">
        <f aca="false">I6883*SUMIFS(syst_chauffage!$H$3:$H$27,syst_chauffage!$B$3:$B$27,D6883,syst_chauffage!$C$3:$C$27,E6883)</f>
        <v>111.167514229183</v>
      </c>
      <c r="L6883" s="12" t="n">
        <f aca="false">H6883*SUMIFS(syst_chauffage!$K$3:$K$27,syst_chauffage!$B$3:$B$27,D6883,syst_chauffage!$C$3:$C$27,E6883)</f>
        <v>2.52679179068719</v>
      </c>
      <c r="N6883" s="0" t="str">
        <f aca="false">A6883</f>
        <v>Sport Loisir Culture</v>
      </c>
      <c r="O6883" s="0" t="str">
        <f aca="false">B6883</f>
        <v>Sport</v>
      </c>
      <c r="P6883" s="0" t="str">
        <f aca="false">C6883</f>
        <v>Piscine</v>
      </c>
      <c r="Q6883" s="0" t="str">
        <f aca="false">D6883</f>
        <v>Autre système centralisé performant</v>
      </c>
      <c r="R6883" s="0" t="str">
        <f aca="false">E6883</f>
        <v>Urbain</v>
      </c>
      <c r="S6883" s="0" t="str">
        <f aca="false">F6883</f>
        <v>0729822106</v>
      </c>
      <c r="T6883" s="0" t="str">
        <f aca="false">G6883</f>
        <v>4</v>
      </c>
      <c r="U6883" s="0" t="n">
        <f aca="false">L6883</f>
        <v>2.52679179068719</v>
      </c>
      <c r="V6883" s="0" t="n">
        <f aca="false">K6883</f>
        <v>111.167514229183</v>
      </c>
      <c r="W6883" s="0" t="n">
        <f aca="false">J6883</f>
        <v>680</v>
      </c>
    </row>
    <row r="6884" customFormat="false" ht="12.8" hidden="false" customHeight="false" outlineLevel="0" collapsed="false">
      <c r="A6884" s="0" t="s">
        <v>78</v>
      </c>
      <c r="B6884" s="0" t="s">
        <v>1418</v>
      </c>
      <c r="C6884" s="0" t="s">
        <v>1488</v>
      </c>
      <c r="D6884" s="0" t="s">
        <v>54</v>
      </c>
      <c r="E6884" s="0" t="s">
        <v>30</v>
      </c>
      <c r="F6884" s="0" t="s">
        <v>1499</v>
      </c>
      <c r="G6884" s="0" t="s">
        <v>1612</v>
      </c>
      <c r="H6884" s="0" t="n">
        <v>1</v>
      </c>
      <c r="I6884" s="0" t="n">
        <v>12</v>
      </c>
      <c r="J6884" s="0" t="n">
        <v>0</v>
      </c>
      <c r="K6884" s="0" t="n">
        <f aca="false">I6884*SUMIFS(syst_chauffage!$H$3:$H$27,syst_chauffage!$B$3:$B$27,D6884,syst_chauffage!$C$3:$C$27,E6884)</f>
        <v>12</v>
      </c>
      <c r="L6884" s="12" t="n">
        <f aca="false">H6884*SUMIFS(syst_chauffage!$K$3:$K$27,syst_chauffage!$B$3:$B$27,D6884,syst_chauffage!$C$3:$C$27,E6884)</f>
        <v>1</v>
      </c>
      <c r="N6884" s="0" t="str">
        <f aca="false">A6884</f>
        <v>Sport Loisir Culture</v>
      </c>
      <c r="O6884" s="0" t="str">
        <f aca="false">B6884</f>
        <v>Sport</v>
      </c>
      <c r="P6884" s="0" t="str">
        <f aca="false">C6884</f>
        <v>Piscine</v>
      </c>
      <c r="Q6884" s="0" t="str">
        <f aca="false">D6884</f>
        <v>Cassette rayonnante performant</v>
      </c>
      <c r="R6884" s="0" t="str">
        <f aca="false">E6884</f>
        <v>Electricité</v>
      </c>
      <c r="S6884" s="0" t="str">
        <f aca="false">F6884</f>
        <v>0729822202</v>
      </c>
      <c r="T6884" s="0" t="str">
        <f aca="false">G6884</f>
        <v>4</v>
      </c>
      <c r="U6884" s="0" t="n">
        <f aca="false">L6884</f>
        <v>1</v>
      </c>
      <c r="V6884" s="0" t="n">
        <f aca="false">K6884</f>
        <v>12</v>
      </c>
      <c r="W6884" s="0" t="n">
        <f aca="false">J6884</f>
        <v>0</v>
      </c>
    </row>
    <row r="6885" customFormat="false" ht="12.8" hidden="false" customHeight="false" outlineLevel="0" collapsed="false">
      <c r="A6885" s="0" t="s">
        <v>78</v>
      </c>
      <c r="B6885" s="0" t="s">
        <v>1418</v>
      </c>
      <c r="C6885" s="0" t="s">
        <v>1488</v>
      </c>
      <c r="D6885" s="0" t="s">
        <v>27</v>
      </c>
      <c r="E6885" s="0" t="s">
        <v>23</v>
      </c>
      <c r="F6885" s="0" t="s">
        <v>1500</v>
      </c>
      <c r="G6885" s="0" t="s">
        <v>1612</v>
      </c>
      <c r="H6885" s="0" t="n">
        <v>0.755216071715872</v>
      </c>
      <c r="I6885" s="0" t="n">
        <v>16.7492806035001</v>
      </c>
      <c r="J6885" s="0" t="n">
        <v>608</v>
      </c>
      <c r="K6885" s="0" t="n">
        <f aca="false">I6885*SUMIFS(syst_chauffage!$H$3:$H$27,syst_chauffage!$B$3:$B$27,D6885,syst_chauffage!$C$3:$C$27,E6885)</f>
        <v>42.9519078134605</v>
      </c>
      <c r="L6885" s="12" t="n">
        <f aca="false">H6885*SUMIFS(syst_chauffage!$K$3:$K$27,syst_chauffage!$B$3:$B$27,D6885,syst_chauffage!$C$3:$C$27,E6885)</f>
        <v>0.755216071715872</v>
      </c>
      <c r="N6885" s="0" t="str">
        <f aca="false">A6885</f>
        <v>Sport Loisir Culture</v>
      </c>
      <c r="O6885" s="0" t="str">
        <f aca="false">B6885</f>
        <v>Sport</v>
      </c>
      <c r="P6885" s="0" t="str">
        <f aca="false">C6885</f>
        <v>Piscine</v>
      </c>
      <c r="Q6885" s="0" t="str">
        <f aca="false">D6885</f>
        <v>Chaudière condensation fioul</v>
      </c>
      <c r="R6885" s="0" t="str">
        <f aca="false">E6885</f>
        <v>Fioul</v>
      </c>
      <c r="S6885" s="0" t="str">
        <f aca="false">F6885</f>
        <v>0729822303</v>
      </c>
      <c r="T6885" s="0" t="str">
        <f aca="false">G6885</f>
        <v>4</v>
      </c>
      <c r="U6885" s="0" t="n">
        <f aca="false">L6885</f>
        <v>0.755216071715872</v>
      </c>
      <c r="V6885" s="0" t="n">
        <f aca="false">K6885</f>
        <v>42.9519078134605</v>
      </c>
      <c r="W6885" s="0" t="n">
        <f aca="false">J6885</f>
        <v>608</v>
      </c>
    </row>
    <row r="6886" customFormat="false" ht="12.8" hidden="false" customHeight="false" outlineLevel="0" collapsed="false">
      <c r="A6886" s="0" t="s">
        <v>78</v>
      </c>
      <c r="B6886" s="0" t="s">
        <v>1418</v>
      </c>
      <c r="C6886" s="0" t="s">
        <v>1488</v>
      </c>
      <c r="D6886" s="0" t="s">
        <v>18</v>
      </c>
      <c r="E6886" s="0" t="s">
        <v>14</v>
      </c>
      <c r="F6886" s="0" t="s">
        <v>1501</v>
      </c>
      <c r="G6886" s="0" t="s">
        <v>1612</v>
      </c>
      <c r="H6886" s="0" t="n">
        <v>0.975044637592735</v>
      </c>
      <c r="I6886" s="0" t="n">
        <v>11.7334688911692</v>
      </c>
      <c r="J6886" s="0" t="n">
        <v>608</v>
      </c>
      <c r="K6886" s="0" t="n">
        <f aca="false">I6886*SUMIFS(syst_chauffage!$H$3:$H$27,syst_chauffage!$B$3:$B$27,D6886,syst_chauffage!$C$3:$C$27,E6886)</f>
        <v>31.9728687382471</v>
      </c>
      <c r="L6886" s="12" t="n">
        <f aca="false">H6886*SUMIFS(syst_chauffage!$K$3:$K$27,syst_chauffage!$B$3:$B$27,D6886,syst_chauffage!$C$3:$C$27,E6886)</f>
        <v>0.947204081111508</v>
      </c>
      <c r="N6886" s="0" t="str">
        <f aca="false">A6886</f>
        <v>Sport Loisir Culture</v>
      </c>
      <c r="O6886" s="0" t="str">
        <f aca="false">B6886</f>
        <v>Sport</v>
      </c>
      <c r="P6886" s="0" t="str">
        <f aca="false">C6886</f>
        <v>Piscine</v>
      </c>
      <c r="Q6886" s="0" t="str">
        <f aca="false">D6886</f>
        <v>Chaudière condensation gaz</v>
      </c>
      <c r="R6886" s="0" t="str">
        <f aca="false">E6886</f>
        <v>Gaz</v>
      </c>
      <c r="S6886" s="0" t="str">
        <f aca="false">F6886</f>
        <v>0729822404</v>
      </c>
      <c r="T6886" s="0" t="str">
        <f aca="false">G6886</f>
        <v>4</v>
      </c>
      <c r="U6886" s="0" t="n">
        <f aca="false">L6886</f>
        <v>0.947204081111508</v>
      </c>
      <c r="V6886" s="0" t="n">
        <f aca="false">K6886</f>
        <v>31.9728687382471</v>
      </c>
      <c r="W6886" s="0" t="n">
        <f aca="false">J6886</f>
        <v>608</v>
      </c>
    </row>
    <row r="6887" customFormat="false" ht="12.8" hidden="false" customHeight="false" outlineLevel="0" collapsed="false">
      <c r="A6887" s="0" t="s">
        <v>78</v>
      </c>
      <c r="B6887" s="0" t="s">
        <v>1418</v>
      </c>
      <c r="C6887" s="0" t="s">
        <v>1488</v>
      </c>
      <c r="D6887" s="0" t="s">
        <v>32</v>
      </c>
      <c r="E6887" s="0" t="s">
        <v>30</v>
      </c>
      <c r="F6887" s="0" t="s">
        <v>1502</v>
      </c>
      <c r="G6887" s="0" t="s">
        <v>1612</v>
      </c>
      <c r="H6887" s="0" t="n">
        <v>1</v>
      </c>
      <c r="I6887" s="0" t="n">
        <v>12</v>
      </c>
      <c r="J6887" s="0" t="n">
        <v>0</v>
      </c>
      <c r="K6887" s="0" t="n">
        <f aca="false">I6887*SUMIFS(syst_chauffage!$H$3:$H$27,syst_chauffage!$B$3:$B$27,D6887,syst_chauffage!$C$3:$C$27,E6887)</f>
        <v>12</v>
      </c>
      <c r="L6887" s="12" t="n">
        <f aca="false">H6887*SUMIFS(syst_chauffage!$K$3:$K$27,syst_chauffage!$B$3:$B$27,D6887,syst_chauffage!$C$3:$C$27,E6887)</f>
        <v>1</v>
      </c>
      <c r="N6887" s="0" t="str">
        <f aca="false">A6887</f>
        <v>Sport Loisir Culture</v>
      </c>
      <c r="O6887" s="0" t="str">
        <f aca="false">B6887</f>
        <v>Sport</v>
      </c>
      <c r="P6887" s="0" t="str">
        <f aca="false">C6887</f>
        <v>Piscine</v>
      </c>
      <c r="Q6887" s="0" t="str">
        <f aca="false">D6887</f>
        <v>Electrique direct performant</v>
      </c>
      <c r="R6887" s="0" t="str">
        <f aca="false">E6887</f>
        <v>Electricité</v>
      </c>
      <c r="S6887" s="0" t="str">
        <f aca="false">F6887</f>
        <v>0729822602</v>
      </c>
      <c r="T6887" s="0" t="str">
        <f aca="false">G6887</f>
        <v>4</v>
      </c>
      <c r="U6887" s="0" t="n">
        <f aca="false">L6887</f>
        <v>1</v>
      </c>
      <c r="V6887" s="0" t="n">
        <f aca="false">K6887</f>
        <v>12</v>
      </c>
      <c r="W6887" s="0" t="n">
        <f aca="false">J6887</f>
        <v>0</v>
      </c>
    </row>
    <row r="6888" customFormat="false" ht="12.8" hidden="false" customHeight="false" outlineLevel="0" collapsed="false">
      <c r="A6888" s="0" t="s">
        <v>78</v>
      </c>
      <c r="B6888" s="0" t="s">
        <v>1418</v>
      </c>
      <c r="C6888" s="0" t="s">
        <v>1488</v>
      </c>
      <c r="D6888" s="0" t="s">
        <v>38</v>
      </c>
      <c r="E6888" s="0" t="s">
        <v>30</v>
      </c>
      <c r="F6888" s="0" t="s">
        <v>1503</v>
      </c>
      <c r="G6888" s="0" t="s">
        <v>1612</v>
      </c>
      <c r="H6888" s="0" t="n">
        <v>3.40633674418604</v>
      </c>
      <c r="I6888" s="0" t="n">
        <v>31.7740948608124</v>
      </c>
      <c r="J6888" s="0" t="n">
        <v>648</v>
      </c>
      <c r="K6888" s="0" t="n">
        <f aca="false">I6888*SUMIFS(syst_chauffage!$H$3:$H$27,syst_chauffage!$B$3:$B$27,D6888,syst_chauffage!$C$3:$C$27,E6888)</f>
        <v>32.1170581490723</v>
      </c>
      <c r="L6888" s="12" t="n">
        <f aca="false">H6888*SUMIFS(syst_chauffage!$K$3:$K$27,syst_chauffage!$B$3:$B$27,D6888,syst_chauffage!$C$3:$C$27,E6888)</f>
        <v>3.04736226069167</v>
      </c>
      <c r="N6888" s="0" t="str">
        <f aca="false">A6888</f>
        <v>Sport Loisir Culture</v>
      </c>
      <c r="O6888" s="0" t="str">
        <f aca="false">B6888</f>
        <v>Sport</v>
      </c>
      <c r="P6888" s="0" t="str">
        <f aca="false">C6888</f>
        <v>Piscine</v>
      </c>
      <c r="Q6888" s="0" t="str">
        <f aca="false">D6888</f>
        <v>PAC performant</v>
      </c>
      <c r="R6888" s="0" t="str">
        <f aca="false">E6888</f>
        <v>Electricité</v>
      </c>
      <c r="S6888" s="0" t="str">
        <f aca="false">F6888</f>
        <v>0729822902</v>
      </c>
      <c r="T6888" s="0" t="str">
        <f aca="false">G6888</f>
        <v>4</v>
      </c>
      <c r="U6888" s="0" t="n">
        <f aca="false">L6888</f>
        <v>3.04736226069167</v>
      </c>
      <c r="V6888" s="0" t="n">
        <f aca="false">K6888</f>
        <v>32.1170581490723</v>
      </c>
      <c r="W6888" s="0" t="n">
        <f aca="false">J6888</f>
        <v>648</v>
      </c>
    </row>
    <row r="6889" customFormat="false" ht="12.8" hidden="false" customHeight="false" outlineLevel="0" collapsed="false">
      <c r="A6889" s="0" t="s">
        <v>78</v>
      </c>
      <c r="B6889" s="0" t="s">
        <v>1418</v>
      </c>
      <c r="C6889" s="0" t="s">
        <v>1488</v>
      </c>
      <c r="D6889" s="0" t="s">
        <v>46</v>
      </c>
      <c r="E6889" s="0" t="s">
        <v>30</v>
      </c>
      <c r="F6889" s="0" t="s">
        <v>1504</v>
      </c>
      <c r="G6889" s="0" t="s">
        <v>1612</v>
      </c>
      <c r="H6889" s="0" t="n">
        <v>3.42586046511627</v>
      </c>
      <c r="I6889" s="0" t="n">
        <v>7.57369016959118</v>
      </c>
      <c r="J6889" s="0" t="n">
        <v>648</v>
      </c>
      <c r="K6889" s="0" t="n">
        <f aca="false">I6889*SUMIFS(syst_chauffage!$H$3:$H$27,syst_chauffage!$B$3:$B$27,D6889,syst_chauffage!$C$3:$C$27,E6889)</f>
        <v>13.1396517461241</v>
      </c>
      <c r="L6889" s="12" t="n">
        <f aca="false">H6889*SUMIFS(syst_chauffage!$K$3:$K$27,syst_chauffage!$B$3:$B$27,D6889,syst_chauffage!$C$3:$C$27,E6889)</f>
        <v>3.0884493454739</v>
      </c>
      <c r="N6889" s="0" t="str">
        <f aca="false">A6889</f>
        <v>Sport Loisir Culture</v>
      </c>
      <c r="O6889" s="0" t="str">
        <f aca="false">B6889</f>
        <v>Sport</v>
      </c>
      <c r="P6889" s="0" t="str">
        <f aca="false">C6889</f>
        <v>Piscine</v>
      </c>
      <c r="Q6889" s="0" t="str">
        <f aca="false">D6889</f>
        <v>Rooftop performant</v>
      </c>
      <c r="R6889" s="0" t="str">
        <f aca="false">E6889</f>
        <v>Electricité</v>
      </c>
      <c r="S6889" s="0" t="str">
        <f aca="false">F6889</f>
        <v>0729823002</v>
      </c>
      <c r="T6889" s="0" t="str">
        <f aca="false">G6889</f>
        <v>4</v>
      </c>
      <c r="U6889" s="0" t="n">
        <f aca="false">L6889</f>
        <v>3.0884493454739</v>
      </c>
      <c r="V6889" s="0" t="n">
        <f aca="false">K6889</f>
        <v>13.1396517461241</v>
      </c>
      <c r="W6889" s="0" t="n">
        <f aca="false">J6889</f>
        <v>648</v>
      </c>
    </row>
    <row r="6890" customFormat="false" ht="12.8" hidden="false" customHeight="false" outlineLevel="0" collapsed="false">
      <c r="A6890" s="0" t="s">
        <v>78</v>
      </c>
      <c r="B6890" s="0" t="s">
        <v>1418</v>
      </c>
      <c r="C6890" s="0" t="s">
        <v>1384</v>
      </c>
      <c r="D6890" s="0" t="s">
        <v>19</v>
      </c>
      <c r="E6890" s="0" t="s">
        <v>57</v>
      </c>
      <c r="F6890" s="0" t="s">
        <v>1505</v>
      </c>
      <c r="G6890" s="0" t="s">
        <v>1612</v>
      </c>
      <c r="H6890" s="0" t="n">
        <v>1.73306802646138</v>
      </c>
      <c r="I6890" s="0" t="n">
        <v>52.9578476213962</v>
      </c>
      <c r="J6890" s="0" t="n">
        <v>0</v>
      </c>
      <c r="K6890" s="0" t="n">
        <f aca="false">I6890*SUMIFS(syst_chauffage!$H$3:$H$27,syst_chauffage!$B$3:$B$27,D6890,syst_chauffage!$C$3:$C$27,E6890)</f>
        <v>73.7425675024502</v>
      </c>
      <c r="L6890" s="12" t="n">
        <f aca="false">H6890*SUMIFS(syst_chauffage!$K$3:$K$27,syst_chauffage!$B$3:$B$27,D6890,syst_chauffage!$C$3:$C$27,E6890)</f>
        <v>1.73306802646138</v>
      </c>
      <c r="N6890" s="0" t="str">
        <f aca="false">A6890</f>
        <v>Sport Loisir Culture</v>
      </c>
      <c r="O6890" s="0" t="str">
        <f aca="false">B6890</f>
        <v>Sport</v>
      </c>
      <c r="P6890" s="0" t="str">
        <f aca="false">C6890</f>
        <v>Salle non spécialisée</v>
      </c>
      <c r="Q6890" s="0" t="str">
        <f aca="false">D6890</f>
        <v>Autre système centralisé</v>
      </c>
      <c r="R6890" s="0" t="str">
        <f aca="false">E6890</f>
        <v>Autres</v>
      </c>
      <c r="S6890" s="0" t="str">
        <f aca="false">F6890</f>
        <v>0729910101</v>
      </c>
      <c r="T6890" s="0" t="str">
        <f aca="false">G6890</f>
        <v>4</v>
      </c>
      <c r="U6890" s="0" t="n">
        <f aca="false">L6890</f>
        <v>1.73306802646138</v>
      </c>
      <c r="V6890" s="0" t="n">
        <f aca="false">K6890</f>
        <v>73.7425675024502</v>
      </c>
      <c r="W6890" s="0" t="n">
        <f aca="false">J6890</f>
        <v>0</v>
      </c>
    </row>
    <row r="6891" customFormat="false" ht="12.8" hidden="false" customHeight="false" outlineLevel="0" collapsed="false">
      <c r="A6891" s="0" t="s">
        <v>78</v>
      </c>
      <c r="B6891" s="0" t="s">
        <v>1418</v>
      </c>
      <c r="C6891" s="0" t="s">
        <v>1384</v>
      </c>
      <c r="D6891" s="0" t="s">
        <v>19</v>
      </c>
      <c r="E6891" s="0" t="s">
        <v>58</v>
      </c>
      <c r="F6891" s="0" t="s">
        <v>1506</v>
      </c>
      <c r="G6891" s="0" t="s">
        <v>1612</v>
      </c>
      <c r="H6891" s="0" t="n">
        <v>2.06594488246752</v>
      </c>
      <c r="I6891" s="0" t="n">
        <v>47.3342804688904</v>
      </c>
      <c r="J6891" s="0" t="n">
        <v>680</v>
      </c>
      <c r="K6891" s="0" t="n">
        <f aca="false">I6891*SUMIFS(syst_chauffage!$H$3:$H$27,syst_chauffage!$B$3:$B$27,D6891,syst_chauffage!$C$3:$C$27,E6891)</f>
        <v>77.8625052567812</v>
      </c>
      <c r="L6891" s="12" t="n">
        <f aca="false">H6891*SUMIFS(syst_chauffage!$K$3:$K$27,syst_chauffage!$B$3:$B$27,D6891,syst_chauffage!$C$3:$C$27,E6891)</f>
        <v>2.06594488246752</v>
      </c>
      <c r="N6891" s="0" t="str">
        <f aca="false">A6891</f>
        <v>Sport Loisir Culture</v>
      </c>
      <c r="O6891" s="0" t="str">
        <f aca="false">B6891</f>
        <v>Sport</v>
      </c>
      <c r="P6891" s="0" t="str">
        <f aca="false">C6891</f>
        <v>Salle non spécialisée</v>
      </c>
      <c r="Q6891" s="0" t="str">
        <f aca="false">D6891</f>
        <v>Autre système centralisé</v>
      </c>
      <c r="R6891" s="0" t="str">
        <f aca="false">E6891</f>
        <v>Urbain</v>
      </c>
      <c r="S6891" s="0" t="str">
        <f aca="false">F6891</f>
        <v>0729910106</v>
      </c>
      <c r="T6891" s="0" t="str">
        <f aca="false">G6891</f>
        <v>4</v>
      </c>
      <c r="U6891" s="0" t="n">
        <f aca="false">L6891</f>
        <v>2.06594488246752</v>
      </c>
      <c r="V6891" s="0" t="n">
        <f aca="false">K6891</f>
        <v>77.8625052567812</v>
      </c>
      <c r="W6891" s="0" t="n">
        <f aca="false">J6891</f>
        <v>680</v>
      </c>
    </row>
    <row r="6892" customFormat="false" ht="12.8" hidden="false" customHeight="false" outlineLevel="0" collapsed="false">
      <c r="A6892" s="0" t="s">
        <v>78</v>
      </c>
      <c r="B6892" s="0" t="s">
        <v>1418</v>
      </c>
      <c r="C6892" s="0" t="s">
        <v>1384</v>
      </c>
      <c r="D6892" s="0" t="s">
        <v>24</v>
      </c>
      <c r="E6892" s="0" t="s">
        <v>30</v>
      </c>
      <c r="F6892" s="0" t="s">
        <v>1507</v>
      </c>
      <c r="G6892" s="0" t="s">
        <v>1612</v>
      </c>
      <c r="H6892" s="0" t="n">
        <v>0.84</v>
      </c>
      <c r="I6892" s="0" t="n">
        <v>10.4</v>
      </c>
      <c r="J6892" s="0" t="n">
        <v>0</v>
      </c>
      <c r="K6892" s="0" t="n">
        <f aca="false">I6892*SUMIFS(syst_chauffage!$H$3:$H$27,syst_chauffage!$B$3:$B$27,D6892,syst_chauffage!$C$3:$C$27,E6892)</f>
        <v>3</v>
      </c>
      <c r="L6892" s="12" t="n">
        <f aca="false">H6892*SUMIFS(syst_chauffage!$K$3:$K$27,syst_chauffage!$B$3:$B$27,D6892,syst_chauffage!$C$3:$C$27,E6892)</f>
        <v>0.84</v>
      </c>
      <c r="N6892" s="0" t="str">
        <f aca="false">A6892</f>
        <v>Sport Loisir Culture</v>
      </c>
      <c r="O6892" s="0" t="str">
        <f aca="false">B6892</f>
        <v>Sport</v>
      </c>
      <c r="P6892" s="0" t="str">
        <f aca="false">C6892</f>
        <v>Salle non spécialisée</v>
      </c>
      <c r="Q6892" s="0" t="str">
        <f aca="false">D6892</f>
        <v>Cassette rayonnante</v>
      </c>
      <c r="R6892" s="0" t="str">
        <f aca="false">E6892</f>
        <v>Electricité</v>
      </c>
      <c r="S6892" s="0" t="str">
        <f aca="false">F6892</f>
        <v>0729910202</v>
      </c>
      <c r="T6892" s="0" t="str">
        <f aca="false">G6892</f>
        <v>4</v>
      </c>
      <c r="U6892" s="0" t="n">
        <f aca="false">L6892</f>
        <v>0.84</v>
      </c>
      <c r="V6892" s="0" t="n">
        <f aca="false">K6892</f>
        <v>3</v>
      </c>
      <c r="W6892" s="0" t="n">
        <f aca="false">J6892</f>
        <v>0</v>
      </c>
    </row>
    <row r="6893" customFormat="false" ht="12.8" hidden="false" customHeight="false" outlineLevel="0" collapsed="false">
      <c r="A6893" s="0" t="s">
        <v>78</v>
      </c>
      <c r="B6893" s="0" t="s">
        <v>1418</v>
      </c>
      <c r="C6893" s="0" t="s">
        <v>1384</v>
      </c>
      <c r="D6893" s="0" t="s">
        <v>22</v>
      </c>
      <c r="E6893" s="0" t="s">
        <v>23</v>
      </c>
      <c r="F6893" s="0" t="s">
        <v>1508</v>
      </c>
      <c r="G6893" s="0" t="s">
        <v>1612</v>
      </c>
      <c r="H6893" s="0" t="n">
        <v>0.686279657493055</v>
      </c>
      <c r="I6893" s="0" t="n">
        <v>35.0391242733229</v>
      </c>
      <c r="J6893" s="0" t="n">
        <v>0</v>
      </c>
      <c r="K6893" s="0" t="n">
        <f aca="false">I6893*SUMIFS(syst_chauffage!$H$3:$H$27,syst_chauffage!$B$3:$B$27,D6893,syst_chauffage!$C$3:$C$27,E6893)</f>
        <v>61.7046865138251</v>
      </c>
      <c r="L6893" s="12" t="n">
        <f aca="false">H6893*SUMIFS(syst_chauffage!$K$3:$K$27,syst_chauffage!$B$3:$B$27,D6893,syst_chauffage!$C$3:$C$27,E6893)</f>
        <v>0.686279657493055</v>
      </c>
      <c r="N6893" s="0" t="str">
        <f aca="false">A6893</f>
        <v>Sport Loisir Culture</v>
      </c>
      <c r="O6893" s="0" t="str">
        <f aca="false">B6893</f>
        <v>Sport</v>
      </c>
      <c r="P6893" s="0" t="str">
        <f aca="false">C6893</f>
        <v>Salle non spécialisée</v>
      </c>
      <c r="Q6893" s="0" t="str">
        <f aca="false">D6893</f>
        <v>Chaudière fioul</v>
      </c>
      <c r="R6893" s="0" t="str">
        <f aca="false">E6893</f>
        <v>Fioul</v>
      </c>
      <c r="S6893" s="0" t="str">
        <f aca="false">F6893</f>
        <v>0729910303</v>
      </c>
      <c r="T6893" s="0" t="str">
        <f aca="false">G6893</f>
        <v>4</v>
      </c>
      <c r="U6893" s="0" t="n">
        <f aca="false">L6893</f>
        <v>0.686279657493055</v>
      </c>
      <c r="V6893" s="0" t="n">
        <f aca="false">K6893</f>
        <v>61.7046865138251</v>
      </c>
      <c r="W6893" s="0" t="n">
        <f aca="false">J6893</f>
        <v>0</v>
      </c>
    </row>
    <row r="6894" customFormat="false" ht="12.8" hidden="false" customHeight="false" outlineLevel="0" collapsed="false">
      <c r="A6894" s="0" t="s">
        <v>78</v>
      </c>
      <c r="B6894" s="0" t="s">
        <v>1418</v>
      </c>
      <c r="C6894" s="0" t="s">
        <v>1384</v>
      </c>
      <c r="D6894" s="0" t="s">
        <v>13</v>
      </c>
      <c r="E6894" s="0" t="s">
        <v>14</v>
      </c>
      <c r="F6894" s="0" t="s">
        <v>1509</v>
      </c>
      <c r="G6894" s="0" t="s">
        <v>1612</v>
      </c>
      <c r="H6894" s="0" t="n">
        <v>0.695664115261651</v>
      </c>
      <c r="I6894" s="0" t="n">
        <v>23.6891130488741</v>
      </c>
      <c r="J6894" s="0" t="n">
        <v>264</v>
      </c>
      <c r="K6894" s="0" t="n">
        <f aca="false">I6894*SUMIFS(syst_chauffage!$H$3:$H$27,syst_chauffage!$B$3:$B$27,D6894,syst_chauffage!$C$3:$C$27,E6894)</f>
        <v>47.8423369680503</v>
      </c>
      <c r="L6894" s="12" t="n">
        <f aca="false">H6894*SUMIFS(syst_chauffage!$K$3:$K$27,syst_chauffage!$B$3:$B$27,D6894,syst_chauffage!$C$3:$C$27,E6894)</f>
        <v>0.695664115261651</v>
      </c>
      <c r="N6894" s="0" t="str">
        <f aca="false">A6894</f>
        <v>Sport Loisir Culture</v>
      </c>
      <c r="O6894" s="0" t="str">
        <f aca="false">B6894</f>
        <v>Sport</v>
      </c>
      <c r="P6894" s="0" t="str">
        <f aca="false">C6894</f>
        <v>Salle non spécialisée</v>
      </c>
      <c r="Q6894" s="0" t="str">
        <f aca="false">D6894</f>
        <v>Chaudière gaz</v>
      </c>
      <c r="R6894" s="0" t="str">
        <f aca="false">E6894</f>
        <v>Gaz</v>
      </c>
      <c r="S6894" s="0" t="str">
        <f aca="false">F6894</f>
        <v>0729910404</v>
      </c>
      <c r="T6894" s="0" t="str">
        <f aca="false">G6894</f>
        <v>4</v>
      </c>
      <c r="U6894" s="0" t="n">
        <f aca="false">L6894</f>
        <v>0.695664115261651</v>
      </c>
      <c r="V6894" s="0" t="n">
        <f aca="false">K6894</f>
        <v>47.8423369680503</v>
      </c>
      <c r="W6894" s="0" t="n">
        <f aca="false">J6894</f>
        <v>264</v>
      </c>
    </row>
    <row r="6895" customFormat="false" ht="12.8" hidden="false" customHeight="false" outlineLevel="0" collapsed="false">
      <c r="A6895" s="0" t="s">
        <v>78</v>
      </c>
      <c r="B6895" s="0" t="s">
        <v>1418</v>
      </c>
      <c r="C6895" s="0" t="s">
        <v>1384</v>
      </c>
      <c r="D6895" s="0" t="s">
        <v>29</v>
      </c>
      <c r="E6895" s="0" t="s">
        <v>30</v>
      </c>
      <c r="F6895" s="0" t="s">
        <v>1510</v>
      </c>
      <c r="G6895" s="0" t="s">
        <v>1612</v>
      </c>
      <c r="H6895" s="0" t="n">
        <v>0.92</v>
      </c>
      <c r="I6895" s="0" t="n">
        <v>10.4</v>
      </c>
      <c r="J6895" s="0" t="n">
        <v>0</v>
      </c>
      <c r="K6895" s="0" t="n">
        <f aca="false">I6895*SUMIFS(syst_chauffage!$H$3:$H$27,syst_chauffage!$B$3:$B$27,D6895,syst_chauffage!$C$3:$C$27,E6895)</f>
        <v>3</v>
      </c>
      <c r="L6895" s="12" t="n">
        <f aca="false">H6895*SUMIFS(syst_chauffage!$K$3:$K$27,syst_chauffage!$B$3:$B$27,D6895,syst_chauffage!$C$3:$C$27,E6895)</f>
        <v>0.92</v>
      </c>
      <c r="N6895" s="0" t="str">
        <f aca="false">A6895</f>
        <v>Sport Loisir Culture</v>
      </c>
      <c r="O6895" s="0" t="str">
        <f aca="false">B6895</f>
        <v>Sport</v>
      </c>
      <c r="P6895" s="0" t="str">
        <f aca="false">C6895</f>
        <v>Salle non spécialisée</v>
      </c>
      <c r="Q6895" s="0" t="str">
        <f aca="false">D6895</f>
        <v>Electrique direct</v>
      </c>
      <c r="R6895" s="0" t="str">
        <f aca="false">E6895</f>
        <v>Electricité</v>
      </c>
      <c r="S6895" s="0" t="str">
        <f aca="false">F6895</f>
        <v>0729910602</v>
      </c>
      <c r="T6895" s="0" t="str">
        <f aca="false">G6895</f>
        <v>4</v>
      </c>
      <c r="U6895" s="0" t="n">
        <f aca="false">L6895</f>
        <v>0.92</v>
      </c>
      <c r="V6895" s="0" t="n">
        <f aca="false">K6895</f>
        <v>3</v>
      </c>
      <c r="W6895" s="0" t="n">
        <f aca="false">J6895</f>
        <v>0</v>
      </c>
    </row>
    <row r="6896" customFormat="false" ht="12.8" hidden="false" customHeight="false" outlineLevel="0" collapsed="false">
      <c r="A6896" s="0" t="s">
        <v>78</v>
      </c>
      <c r="B6896" s="0" t="s">
        <v>1418</v>
      </c>
      <c r="C6896" s="0" t="s">
        <v>1384</v>
      </c>
      <c r="D6896" s="0" t="s">
        <v>36</v>
      </c>
      <c r="E6896" s="0" t="s">
        <v>30</v>
      </c>
      <c r="F6896" s="0" t="s">
        <v>1511</v>
      </c>
      <c r="G6896" s="0" t="s">
        <v>1612</v>
      </c>
      <c r="H6896" s="0" t="n">
        <v>2.9521585116279</v>
      </c>
      <c r="I6896" s="0" t="n">
        <v>55.4819821397358</v>
      </c>
      <c r="J6896" s="0" t="n">
        <v>603</v>
      </c>
      <c r="K6896" s="0" t="n">
        <f aca="false">I6896*SUMIFS(syst_chauffage!$H$3:$H$27,syst_chauffage!$B$3:$B$27,D6896,syst_chauffage!$C$3:$C$27,E6896)</f>
        <v>34.3243777918376</v>
      </c>
      <c r="L6896" s="12" t="n">
        <f aca="false">H6896*SUMIFS(syst_chauffage!$K$3:$K$27,syst_chauffage!$B$3:$B$27,D6896,syst_chauffage!$C$3:$C$27,E6896)</f>
        <v>2.48037561722716</v>
      </c>
      <c r="N6896" s="0" t="str">
        <f aca="false">A6896</f>
        <v>Sport Loisir Culture</v>
      </c>
      <c r="O6896" s="0" t="str">
        <f aca="false">B6896</f>
        <v>Sport</v>
      </c>
      <c r="P6896" s="0" t="str">
        <f aca="false">C6896</f>
        <v>Salle non spécialisée</v>
      </c>
      <c r="Q6896" s="0" t="str">
        <f aca="false">D6896</f>
        <v>PAC</v>
      </c>
      <c r="R6896" s="0" t="str">
        <f aca="false">E6896</f>
        <v>Electricité</v>
      </c>
      <c r="S6896" s="0" t="str">
        <f aca="false">F6896</f>
        <v>0729910902</v>
      </c>
      <c r="T6896" s="0" t="str">
        <f aca="false">G6896</f>
        <v>4</v>
      </c>
      <c r="U6896" s="0" t="n">
        <f aca="false">L6896</f>
        <v>2.48037561722716</v>
      </c>
      <c r="V6896" s="0" t="n">
        <f aca="false">K6896</f>
        <v>34.3243777918376</v>
      </c>
      <c r="W6896" s="0" t="n">
        <f aca="false">J6896</f>
        <v>603</v>
      </c>
    </row>
    <row r="6897" customFormat="false" ht="12.8" hidden="false" customHeight="false" outlineLevel="0" collapsed="false">
      <c r="A6897" s="0" t="s">
        <v>78</v>
      </c>
      <c r="B6897" s="0" t="s">
        <v>1418</v>
      </c>
      <c r="C6897" s="0" t="s">
        <v>1384</v>
      </c>
      <c r="D6897" s="0" t="s">
        <v>36</v>
      </c>
      <c r="E6897" s="0" t="s">
        <v>30</v>
      </c>
      <c r="F6897" s="0" t="s">
        <v>1512</v>
      </c>
      <c r="G6897" s="0" t="s">
        <v>1612</v>
      </c>
      <c r="H6897" s="0" t="n">
        <v>0.84</v>
      </c>
      <c r="I6897" s="0" t="n">
        <v>10.4</v>
      </c>
      <c r="J6897" s="0" t="n">
        <v>603</v>
      </c>
      <c r="K6897" s="0" t="n">
        <f aca="false">I6897*SUMIFS(syst_chauffage!$H$3:$H$27,syst_chauffage!$B$3:$B$27,D6897,syst_chauffage!$C$3:$C$27,E6897)</f>
        <v>6.43404426568691</v>
      </c>
      <c r="L6897" s="12" t="n">
        <f aca="false">H6897*SUMIFS(syst_chauffage!$K$3:$K$27,syst_chauffage!$B$3:$B$27,D6897,syst_chauffage!$C$3:$C$27,E6897)</f>
        <v>0.705760043122449</v>
      </c>
      <c r="N6897" s="0" t="str">
        <f aca="false">A6897</f>
        <v>Sport Loisir Culture</v>
      </c>
      <c r="O6897" s="0" t="str">
        <f aca="false">B6897</f>
        <v>Sport</v>
      </c>
      <c r="P6897" s="0" t="str">
        <f aca="false">C6897</f>
        <v>Salle non spécialisée</v>
      </c>
      <c r="Q6897" s="0" t="str">
        <f aca="false">D6897</f>
        <v>PAC</v>
      </c>
      <c r="R6897" s="0" t="str">
        <f aca="false">E6897</f>
        <v>Electricité</v>
      </c>
      <c r="S6897" s="0" t="str">
        <f aca="false">F6897</f>
        <v>0729911104</v>
      </c>
      <c r="T6897" s="0" t="str">
        <f aca="false">G6897</f>
        <v>4</v>
      </c>
      <c r="U6897" s="0" t="n">
        <f aca="false">L6897</f>
        <v>0.705760043122449</v>
      </c>
      <c r="V6897" s="0" t="n">
        <f aca="false">K6897</f>
        <v>6.43404426568691</v>
      </c>
      <c r="W6897" s="0" t="n">
        <f aca="false">J6897</f>
        <v>603</v>
      </c>
    </row>
    <row r="6898" customFormat="false" ht="12.8" hidden="false" customHeight="false" outlineLevel="0" collapsed="false">
      <c r="A6898" s="0" t="s">
        <v>78</v>
      </c>
      <c r="B6898" s="0" t="s">
        <v>1418</v>
      </c>
      <c r="C6898" s="0" t="s">
        <v>1384</v>
      </c>
      <c r="D6898" s="0" t="s">
        <v>51</v>
      </c>
      <c r="E6898" s="0" t="s">
        <v>57</v>
      </c>
      <c r="F6898" s="0" t="s">
        <v>1513</v>
      </c>
      <c r="G6898" s="0" t="s">
        <v>1612</v>
      </c>
      <c r="H6898" s="0" t="n">
        <v>2.10998700100511</v>
      </c>
      <c r="I6898" s="0" t="n">
        <v>63.0450566921383</v>
      </c>
      <c r="J6898" s="0" t="n">
        <v>0</v>
      </c>
      <c r="K6898" s="0" t="n">
        <f aca="false">I6898*SUMIFS(syst_chauffage!$H$3:$H$27,syst_chauffage!$B$3:$B$27,D6898,syst_chauffage!$C$3:$C$27,E6898)</f>
        <v>133.583261431512</v>
      </c>
      <c r="L6898" s="12" t="n">
        <f aca="false">H6898*SUMIFS(syst_chauffage!$K$3:$K$27,syst_chauffage!$B$3:$B$27,D6898,syst_chauffage!$C$3:$C$27,E6898)</f>
        <v>2.10998700100511</v>
      </c>
      <c r="N6898" s="0" t="str">
        <f aca="false">A6898</f>
        <v>Sport Loisir Culture</v>
      </c>
      <c r="O6898" s="0" t="str">
        <f aca="false">B6898</f>
        <v>Sport</v>
      </c>
      <c r="P6898" s="0" t="str">
        <f aca="false">C6898</f>
        <v>Salle non spécialisée</v>
      </c>
      <c r="Q6898" s="0" t="str">
        <f aca="false">D6898</f>
        <v>Autre système centralisé performant</v>
      </c>
      <c r="R6898" s="0" t="str">
        <f aca="false">E6898</f>
        <v>Autres</v>
      </c>
      <c r="S6898" s="0" t="str">
        <f aca="false">F6898</f>
        <v>0729912101</v>
      </c>
      <c r="T6898" s="0" t="str">
        <f aca="false">G6898</f>
        <v>4</v>
      </c>
      <c r="U6898" s="0" t="n">
        <f aca="false">L6898</f>
        <v>2.10998700100511</v>
      </c>
      <c r="V6898" s="0" t="n">
        <f aca="false">K6898</f>
        <v>133.583261431512</v>
      </c>
      <c r="W6898" s="0" t="n">
        <f aca="false">J6898</f>
        <v>0</v>
      </c>
    </row>
    <row r="6899" customFormat="false" ht="12.8" hidden="false" customHeight="false" outlineLevel="0" collapsed="false">
      <c r="A6899" s="0" t="s">
        <v>78</v>
      </c>
      <c r="B6899" s="0" t="s">
        <v>1418</v>
      </c>
      <c r="C6899" s="0" t="s">
        <v>1384</v>
      </c>
      <c r="D6899" s="0" t="s">
        <v>51</v>
      </c>
      <c r="E6899" s="0" t="s">
        <v>58</v>
      </c>
      <c r="F6899" s="0" t="s">
        <v>1514</v>
      </c>
      <c r="G6899" s="0" t="s">
        <v>1612</v>
      </c>
      <c r="H6899" s="0" t="n">
        <v>2.503327005169</v>
      </c>
      <c r="I6899" s="0" t="n">
        <v>56.3503338915362</v>
      </c>
      <c r="J6899" s="0" t="n">
        <v>680</v>
      </c>
      <c r="K6899" s="0" t="n">
        <f aca="false">I6899*SUMIFS(syst_chauffage!$H$3:$H$27,syst_chauffage!$B$3:$B$27,D6899,syst_chauffage!$C$3:$C$27,E6899)</f>
        <v>120.251584741517</v>
      </c>
      <c r="L6899" s="12" t="n">
        <f aca="false">H6899*SUMIFS(syst_chauffage!$K$3:$K$27,syst_chauffage!$B$3:$B$27,D6899,syst_chauffage!$C$3:$C$27,E6899)</f>
        <v>2.503327005169</v>
      </c>
      <c r="N6899" s="0" t="str">
        <f aca="false">A6899</f>
        <v>Sport Loisir Culture</v>
      </c>
      <c r="O6899" s="0" t="str">
        <f aca="false">B6899</f>
        <v>Sport</v>
      </c>
      <c r="P6899" s="0" t="str">
        <f aca="false">C6899</f>
        <v>Salle non spécialisée</v>
      </c>
      <c r="Q6899" s="0" t="str">
        <f aca="false">D6899</f>
        <v>Autre système centralisé performant</v>
      </c>
      <c r="R6899" s="0" t="str">
        <f aca="false">E6899</f>
        <v>Urbain</v>
      </c>
      <c r="S6899" s="0" t="str">
        <f aca="false">F6899</f>
        <v>0729912106</v>
      </c>
      <c r="T6899" s="0" t="str">
        <f aca="false">G6899</f>
        <v>4</v>
      </c>
      <c r="U6899" s="0" t="n">
        <f aca="false">L6899</f>
        <v>2.503327005169</v>
      </c>
      <c r="V6899" s="0" t="n">
        <f aca="false">K6899</f>
        <v>120.251584741517</v>
      </c>
      <c r="W6899" s="0" t="n">
        <f aca="false">J6899</f>
        <v>680</v>
      </c>
    </row>
    <row r="6900" customFormat="false" ht="12.8" hidden="false" customHeight="false" outlineLevel="0" collapsed="false">
      <c r="A6900" s="0" t="s">
        <v>78</v>
      </c>
      <c r="B6900" s="0" t="s">
        <v>1418</v>
      </c>
      <c r="C6900" s="0" t="s">
        <v>1384</v>
      </c>
      <c r="D6900" s="0" t="s">
        <v>54</v>
      </c>
      <c r="E6900" s="0" t="s">
        <v>30</v>
      </c>
      <c r="F6900" s="0" t="s">
        <v>1515</v>
      </c>
      <c r="G6900" s="0" t="s">
        <v>1612</v>
      </c>
      <c r="H6900" s="0" t="n">
        <v>1</v>
      </c>
      <c r="I6900" s="0" t="n">
        <v>12</v>
      </c>
      <c r="J6900" s="0" t="n">
        <v>0</v>
      </c>
      <c r="K6900" s="0" t="n">
        <f aca="false">I6900*SUMIFS(syst_chauffage!$H$3:$H$27,syst_chauffage!$B$3:$B$27,D6900,syst_chauffage!$C$3:$C$27,E6900)</f>
        <v>12</v>
      </c>
      <c r="L6900" s="12" t="n">
        <f aca="false">H6900*SUMIFS(syst_chauffage!$K$3:$K$27,syst_chauffage!$B$3:$B$27,D6900,syst_chauffage!$C$3:$C$27,E6900)</f>
        <v>1</v>
      </c>
      <c r="N6900" s="0" t="str">
        <f aca="false">A6900</f>
        <v>Sport Loisir Culture</v>
      </c>
      <c r="O6900" s="0" t="str">
        <f aca="false">B6900</f>
        <v>Sport</v>
      </c>
      <c r="P6900" s="0" t="str">
        <f aca="false">C6900</f>
        <v>Salle non spécialisée</v>
      </c>
      <c r="Q6900" s="0" t="str">
        <f aca="false">D6900</f>
        <v>Cassette rayonnante performant</v>
      </c>
      <c r="R6900" s="0" t="str">
        <f aca="false">E6900</f>
        <v>Electricité</v>
      </c>
      <c r="S6900" s="0" t="str">
        <f aca="false">F6900</f>
        <v>0729912202</v>
      </c>
      <c r="T6900" s="0" t="str">
        <f aca="false">G6900</f>
        <v>4</v>
      </c>
      <c r="U6900" s="0" t="n">
        <f aca="false">L6900</f>
        <v>1</v>
      </c>
      <c r="V6900" s="0" t="n">
        <f aca="false">K6900</f>
        <v>12</v>
      </c>
      <c r="W6900" s="0" t="n">
        <f aca="false">J6900</f>
        <v>0</v>
      </c>
    </row>
    <row r="6901" customFormat="false" ht="12.8" hidden="false" customHeight="false" outlineLevel="0" collapsed="false">
      <c r="A6901" s="0" t="s">
        <v>78</v>
      </c>
      <c r="B6901" s="0" t="s">
        <v>1418</v>
      </c>
      <c r="C6901" s="0" t="s">
        <v>1384</v>
      </c>
      <c r="D6901" s="0" t="s">
        <v>27</v>
      </c>
      <c r="E6901" s="0" t="s">
        <v>23</v>
      </c>
      <c r="F6901" s="0" t="s">
        <v>1516</v>
      </c>
      <c r="G6901" s="0" t="s">
        <v>1612</v>
      </c>
      <c r="H6901" s="0" t="n">
        <v>0.748850430715849</v>
      </c>
      <c r="I6901" s="0" t="n">
        <v>41.7132431825273</v>
      </c>
      <c r="J6901" s="0" t="n">
        <v>608</v>
      </c>
      <c r="K6901" s="0" t="n">
        <f aca="false">I6901*SUMIFS(syst_chauffage!$H$3:$H$27,syst_chauffage!$B$3:$B$27,D6901,syst_chauffage!$C$3:$C$27,E6901)</f>
        <v>106.969571899223</v>
      </c>
      <c r="L6901" s="12" t="n">
        <f aca="false">H6901*SUMIFS(syst_chauffage!$K$3:$K$27,syst_chauffage!$B$3:$B$27,D6901,syst_chauffage!$C$3:$C$27,E6901)</f>
        <v>0.748850430715849</v>
      </c>
      <c r="N6901" s="0" t="str">
        <f aca="false">A6901</f>
        <v>Sport Loisir Culture</v>
      </c>
      <c r="O6901" s="0" t="str">
        <f aca="false">B6901</f>
        <v>Sport</v>
      </c>
      <c r="P6901" s="0" t="str">
        <f aca="false">C6901</f>
        <v>Salle non spécialisée</v>
      </c>
      <c r="Q6901" s="0" t="str">
        <f aca="false">D6901</f>
        <v>Chaudière condensation fioul</v>
      </c>
      <c r="R6901" s="0" t="str">
        <f aca="false">E6901</f>
        <v>Fioul</v>
      </c>
      <c r="S6901" s="0" t="str">
        <f aca="false">F6901</f>
        <v>0729912303</v>
      </c>
      <c r="T6901" s="0" t="str">
        <f aca="false">G6901</f>
        <v>4</v>
      </c>
      <c r="U6901" s="0" t="n">
        <f aca="false">L6901</f>
        <v>0.748850430715849</v>
      </c>
      <c r="V6901" s="0" t="n">
        <f aca="false">K6901</f>
        <v>106.969571899223</v>
      </c>
      <c r="W6901" s="0" t="n">
        <f aca="false">J6901</f>
        <v>608</v>
      </c>
    </row>
    <row r="6902" customFormat="false" ht="12.8" hidden="false" customHeight="false" outlineLevel="0" collapsed="false">
      <c r="A6902" s="0" t="s">
        <v>78</v>
      </c>
      <c r="B6902" s="0" t="s">
        <v>1418</v>
      </c>
      <c r="C6902" s="0" t="s">
        <v>1384</v>
      </c>
      <c r="D6902" s="0" t="s">
        <v>18</v>
      </c>
      <c r="E6902" s="0" t="s">
        <v>14</v>
      </c>
      <c r="F6902" s="0" t="s">
        <v>1517</v>
      </c>
      <c r="G6902" s="0" t="s">
        <v>1612</v>
      </c>
      <c r="H6902" s="0" t="n">
        <v>0.967520825803874</v>
      </c>
      <c r="I6902" s="0" t="n">
        <v>28.2013250581835</v>
      </c>
      <c r="J6902" s="0" t="n">
        <v>608</v>
      </c>
      <c r="K6902" s="0" t="n">
        <f aca="false">I6902*SUMIFS(syst_chauffage!$H$3:$H$27,syst_chauffage!$B$3:$B$27,D6902,syst_chauffage!$C$3:$C$27,E6902)</f>
        <v>76.8466062929231</v>
      </c>
      <c r="L6902" s="12" t="n">
        <f aca="false">H6902*SUMIFS(syst_chauffage!$K$3:$K$27,syst_chauffage!$B$3:$B$27,D6902,syst_chauffage!$C$3:$C$27,E6902)</f>
        <v>0.939895097545874</v>
      </c>
      <c r="N6902" s="0" t="str">
        <f aca="false">A6902</f>
        <v>Sport Loisir Culture</v>
      </c>
      <c r="O6902" s="0" t="str">
        <f aca="false">B6902</f>
        <v>Sport</v>
      </c>
      <c r="P6902" s="0" t="str">
        <f aca="false">C6902</f>
        <v>Salle non spécialisée</v>
      </c>
      <c r="Q6902" s="0" t="str">
        <f aca="false">D6902</f>
        <v>Chaudière condensation gaz</v>
      </c>
      <c r="R6902" s="0" t="str">
        <f aca="false">E6902</f>
        <v>Gaz</v>
      </c>
      <c r="S6902" s="0" t="str">
        <f aca="false">F6902</f>
        <v>0729912404</v>
      </c>
      <c r="T6902" s="0" t="str">
        <f aca="false">G6902</f>
        <v>4</v>
      </c>
      <c r="U6902" s="0" t="n">
        <f aca="false">L6902</f>
        <v>0.939895097545874</v>
      </c>
      <c r="V6902" s="0" t="n">
        <f aca="false">K6902</f>
        <v>76.8466062929231</v>
      </c>
      <c r="W6902" s="0" t="n">
        <f aca="false">J6902</f>
        <v>608</v>
      </c>
    </row>
    <row r="6903" customFormat="false" ht="12.8" hidden="false" customHeight="false" outlineLevel="0" collapsed="false">
      <c r="A6903" s="0" t="s">
        <v>78</v>
      </c>
      <c r="B6903" s="0" t="s">
        <v>1418</v>
      </c>
      <c r="C6903" s="0" t="s">
        <v>1384</v>
      </c>
      <c r="D6903" s="0" t="s">
        <v>32</v>
      </c>
      <c r="E6903" s="0" t="s">
        <v>30</v>
      </c>
      <c r="F6903" s="0" t="s">
        <v>1518</v>
      </c>
      <c r="G6903" s="0" t="s">
        <v>1612</v>
      </c>
      <c r="H6903" s="0" t="n">
        <v>1</v>
      </c>
      <c r="I6903" s="0" t="n">
        <v>12</v>
      </c>
      <c r="J6903" s="0" t="n">
        <v>0</v>
      </c>
      <c r="K6903" s="0" t="n">
        <f aca="false">I6903*SUMIFS(syst_chauffage!$H$3:$H$27,syst_chauffage!$B$3:$B$27,D6903,syst_chauffage!$C$3:$C$27,E6903)</f>
        <v>12</v>
      </c>
      <c r="L6903" s="12" t="n">
        <f aca="false">H6903*SUMIFS(syst_chauffage!$K$3:$K$27,syst_chauffage!$B$3:$B$27,D6903,syst_chauffage!$C$3:$C$27,E6903)</f>
        <v>1</v>
      </c>
      <c r="N6903" s="0" t="str">
        <f aca="false">A6903</f>
        <v>Sport Loisir Culture</v>
      </c>
      <c r="O6903" s="0" t="str">
        <f aca="false">B6903</f>
        <v>Sport</v>
      </c>
      <c r="P6903" s="0" t="str">
        <f aca="false">C6903</f>
        <v>Salle non spécialisée</v>
      </c>
      <c r="Q6903" s="0" t="str">
        <f aca="false">D6903</f>
        <v>Electrique direct performant</v>
      </c>
      <c r="R6903" s="0" t="str">
        <f aca="false">E6903</f>
        <v>Electricité</v>
      </c>
      <c r="S6903" s="0" t="str">
        <f aca="false">F6903</f>
        <v>0729912602</v>
      </c>
      <c r="T6903" s="0" t="str">
        <f aca="false">G6903</f>
        <v>4</v>
      </c>
      <c r="U6903" s="0" t="n">
        <f aca="false">L6903</f>
        <v>1</v>
      </c>
      <c r="V6903" s="0" t="n">
        <f aca="false">K6903</f>
        <v>12</v>
      </c>
      <c r="W6903" s="0" t="n">
        <f aca="false">J6903</f>
        <v>0</v>
      </c>
    </row>
    <row r="6904" customFormat="false" ht="12.8" hidden="false" customHeight="false" outlineLevel="0" collapsed="false">
      <c r="A6904" s="0" t="s">
        <v>78</v>
      </c>
      <c r="B6904" s="0" t="s">
        <v>1418</v>
      </c>
      <c r="C6904" s="0" t="s">
        <v>1384</v>
      </c>
      <c r="D6904" s="0" t="s">
        <v>38</v>
      </c>
      <c r="E6904" s="0" t="s">
        <v>30</v>
      </c>
      <c r="F6904" s="0" t="s">
        <v>1519</v>
      </c>
      <c r="G6904" s="0" t="s">
        <v>1612</v>
      </c>
      <c r="H6904" s="0" t="n">
        <v>3.40633674418604</v>
      </c>
      <c r="I6904" s="0" t="n">
        <v>66.0499787377807</v>
      </c>
      <c r="J6904" s="0" t="n">
        <v>648</v>
      </c>
      <c r="K6904" s="0" t="n">
        <f aca="false">I6904*SUMIFS(syst_chauffage!$H$3:$H$27,syst_chauffage!$B$3:$B$27,D6904,syst_chauffage!$C$3:$C$27,E6904)</f>
        <v>66.7629091295554</v>
      </c>
      <c r="L6904" s="12" t="n">
        <f aca="false">H6904*SUMIFS(syst_chauffage!$K$3:$K$27,syst_chauffage!$B$3:$B$27,D6904,syst_chauffage!$C$3:$C$27,E6904)</f>
        <v>3.04736226069167</v>
      </c>
      <c r="N6904" s="0" t="str">
        <f aca="false">A6904</f>
        <v>Sport Loisir Culture</v>
      </c>
      <c r="O6904" s="0" t="str">
        <f aca="false">B6904</f>
        <v>Sport</v>
      </c>
      <c r="P6904" s="0" t="str">
        <f aca="false">C6904</f>
        <v>Salle non spécialisée</v>
      </c>
      <c r="Q6904" s="0" t="str">
        <f aca="false">D6904</f>
        <v>PAC performant</v>
      </c>
      <c r="R6904" s="0" t="str">
        <f aca="false">E6904</f>
        <v>Electricité</v>
      </c>
      <c r="S6904" s="0" t="str">
        <f aca="false">F6904</f>
        <v>0729912902</v>
      </c>
      <c r="T6904" s="0" t="str">
        <f aca="false">G6904</f>
        <v>4</v>
      </c>
      <c r="U6904" s="0" t="n">
        <f aca="false">L6904</f>
        <v>3.04736226069167</v>
      </c>
      <c r="V6904" s="0" t="n">
        <f aca="false">K6904</f>
        <v>66.7629091295554</v>
      </c>
      <c r="W6904" s="0" t="n">
        <f aca="false">J6904</f>
        <v>648</v>
      </c>
    </row>
    <row r="6905" customFormat="false" ht="12.8" hidden="false" customHeight="false" outlineLevel="0" collapsed="false">
      <c r="A6905" s="0" t="s">
        <v>78</v>
      </c>
      <c r="B6905" s="0" t="s">
        <v>1418</v>
      </c>
      <c r="C6905" s="0" t="s">
        <v>1384</v>
      </c>
      <c r="D6905" s="0" t="s">
        <v>38</v>
      </c>
      <c r="E6905" s="0" t="s">
        <v>30</v>
      </c>
      <c r="F6905" s="0" t="s">
        <v>1520</v>
      </c>
      <c r="G6905" s="0" t="s">
        <v>1612</v>
      </c>
      <c r="H6905" s="0" t="n">
        <v>1</v>
      </c>
      <c r="I6905" s="0" t="n">
        <v>12</v>
      </c>
      <c r="J6905" s="0" t="n">
        <v>648</v>
      </c>
      <c r="K6905" s="0" t="n">
        <f aca="false">I6905*SUMIFS(syst_chauffage!$H$3:$H$27,syst_chauffage!$B$3:$B$27,D6905,syst_chauffage!$C$3:$C$27,E6905)</f>
        <v>12.1295256238501</v>
      </c>
      <c r="L6905" s="12" t="n">
        <f aca="false">H6905*SUMIFS(syst_chauffage!$K$3:$K$27,syst_chauffage!$B$3:$B$27,D6905,syst_chauffage!$C$3:$C$27,E6905)</f>
        <v>0.894615679407779</v>
      </c>
      <c r="N6905" s="0" t="str">
        <f aca="false">A6905</f>
        <v>Sport Loisir Culture</v>
      </c>
      <c r="O6905" s="0" t="str">
        <f aca="false">B6905</f>
        <v>Sport</v>
      </c>
      <c r="P6905" s="0" t="str">
        <f aca="false">C6905</f>
        <v>Salle non spécialisée</v>
      </c>
      <c r="Q6905" s="0" t="str">
        <f aca="false">D6905</f>
        <v>PAC performant</v>
      </c>
      <c r="R6905" s="0" t="str">
        <f aca="false">E6905</f>
        <v>Electricité</v>
      </c>
      <c r="S6905" s="0" t="str">
        <f aca="false">F6905</f>
        <v>0729913104</v>
      </c>
      <c r="T6905" s="0" t="str">
        <f aca="false">G6905</f>
        <v>4</v>
      </c>
      <c r="U6905" s="0" t="n">
        <f aca="false">L6905</f>
        <v>0.894615679407779</v>
      </c>
      <c r="V6905" s="0" t="n">
        <f aca="false">K6905</f>
        <v>12.1295256238501</v>
      </c>
      <c r="W6905" s="0" t="n">
        <f aca="false">J6905</f>
        <v>648</v>
      </c>
    </row>
    <row r="6906" customFormat="false" ht="12.8" hidden="false" customHeight="false" outlineLevel="0" collapsed="false">
      <c r="A6906" s="0" t="s">
        <v>78</v>
      </c>
      <c r="B6906" s="0" t="s">
        <v>1418</v>
      </c>
      <c r="C6906" s="0" t="s">
        <v>1401</v>
      </c>
      <c r="D6906" s="0" t="s">
        <v>19</v>
      </c>
      <c r="E6906" s="0" t="s">
        <v>57</v>
      </c>
      <c r="F6906" s="0" t="s">
        <v>1521</v>
      </c>
      <c r="G6906" s="0" t="s">
        <v>1612</v>
      </c>
      <c r="H6906" s="0" t="n">
        <v>1.77000073679037</v>
      </c>
      <c r="I6906" s="0" t="n">
        <v>84.4376879273335</v>
      </c>
      <c r="J6906" s="0" t="n">
        <v>0</v>
      </c>
      <c r="K6906" s="0" t="n">
        <f aca="false">I6906*SUMIFS(syst_chauffage!$H$3:$H$27,syst_chauffage!$B$3:$B$27,D6906,syst_chauffage!$C$3:$C$27,E6906)</f>
        <v>117.577510820446</v>
      </c>
      <c r="L6906" s="12" t="n">
        <f aca="false">H6906*SUMIFS(syst_chauffage!$K$3:$K$27,syst_chauffage!$B$3:$B$27,D6906,syst_chauffage!$C$3:$C$27,E6906)</f>
        <v>1.77000073679037</v>
      </c>
      <c r="N6906" s="0" t="str">
        <f aca="false">A6906</f>
        <v>Sport Loisir Culture</v>
      </c>
      <c r="O6906" s="0" t="str">
        <f aca="false">B6906</f>
        <v>Sport</v>
      </c>
      <c r="P6906" s="0" t="str">
        <f aca="false">C6906</f>
        <v>Vestiaire et rangement</v>
      </c>
      <c r="Q6906" s="0" t="str">
        <f aca="false">D6906</f>
        <v>Autre système centralisé</v>
      </c>
      <c r="R6906" s="0" t="str">
        <f aca="false">E6906</f>
        <v>Autres</v>
      </c>
      <c r="S6906" s="0" t="str">
        <f aca="false">F6906</f>
        <v>0729950101</v>
      </c>
      <c r="T6906" s="0" t="str">
        <f aca="false">G6906</f>
        <v>4</v>
      </c>
      <c r="U6906" s="0" t="n">
        <f aca="false">L6906</f>
        <v>1.77000073679037</v>
      </c>
      <c r="V6906" s="0" t="n">
        <f aca="false">K6906</f>
        <v>117.577510820446</v>
      </c>
      <c r="W6906" s="0" t="n">
        <f aca="false">J6906</f>
        <v>0</v>
      </c>
    </row>
    <row r="6907" customFormat="false" ht="12.8" hidden="false" customHeight="false" outlineLevel="0" collapsed="false">
      <c r="A6907" s="0" t="s">
        <v>78</v>
      </c>
      <c r="B6907" s="0" t="s">
        <v>1418</v>
      </c>
      <c r="C6907" s="0" t="s">
        <v>1401</v>
      </c>
      <c r="D6907" s="0" t="s">
        <v>19</v>
      </c>
      <c r="E6907" s="0" t="s">
        <v>58</v>
      </c>
      <c r="F6907" s="0" t="s">
        <v>1522</v>
      </c>
      <c r="G6907" s="0" t="s">
        <v>1612</v>
      </c>
      <c r="H6907" s="0" t="n">
        <v>2.0492763015603</v>
      </c>
      <c r="I6907" s="0" t="n">
        <v>92.7086953353555</v>
      </c>
      <c r="J6907" s="0" t="n">
        <v>680</v>
      </c>
      <c r="K6907" s="0" t="n">
        <f aca="false">I6907*SUMIFS(syst_chauffage!$H$3:$H$27,syst_chauffage!$B$3:$B$27,D6907,syst_chauffage!$C$3:$C$27,E6907)</f>
        <v>152.501130394127</v>
      </c>
      <c r="L6907" s="12" t="n">
        <f aca="false">H6907*SUMIFS(syst_chauffage!$K$3:$K$27,syst_chauffage!$B$3:$B$27,D6907,syst_chauffage!$C$3:$C$27,E6907)</f>
        <v>2.0492763015603</v>
      </c>
      <c r="N6907" s="0" t="str">
        <f aca="false">A6907</f>
        <v>Sport Loisir Culture</v>
      </c>
      <c r="O6907" s="0" t="str">
        <f aca="false">B6907</f>
        <v>Sport</v>
      </c>
      <c r="P6907" s="0" t="str">
        <f aca="false">C6907</f>
        <v>Vestiaire et rangement</v>
      </c>
      <c r="Q6907" s="0" t="str">
        <f aca="false">D6907</f>
        <v>Autre système centralisé</v>
      </c>
      <c r="R6907" s="0" t="str">
        <f aca="false">E6907</f>
        <v>Urbain</v>
      </c>
      <c r="S6907" s="0" t="str">
        <f aca="false">F6907</f>
        <v>0729950106</v>
      </c>
      <c r="T6907" s="0" t="str">
        <f aca="false">G6907</f>
        <v>4</v>
      </c>
      <c r="U6907" s="0" t="n">
        <f aca="false">L6907</f>
        <v>2.0492763015603</v>
      </c>
      <c r="V6907" s="0" t="n">
        <f aca="false">K6907</f>
        <v>152.501130394127</v>
      </c>
      <c r="W6907" s="0" t="n">
        <f aca="false">J6907</f>
        <v>680</v>
      </c>
    </row>
    <row r="6908" customFormat="false" ht="12.8" hidden="false" customHeight="false" outlineLevel="0" collapsed="false">
      <c r="A6908" s="0" t="s">
        <v>78</v>
      </c>
      <c r="B6908" s="0" t="s">
        <v>1418</v>
      </c>
      <c r="C6908" s="0" t="s">
        <v>1401</v>
      </c>
      <c r="D6908" s="0" t="s">
        <v>24</v>
      </c>
      <c r="E6908" s="0" t="s">
        <v>30</v>
      </c>
      <c r="F6908" s="0" t="s">
        <v>1523</v>
      </c>
      <c r="G6908" s="0" t="s">
        <v>1612</v>
      </c>
      <c r="H6908" s="0" t="n">
        <v>0.84</v>
      </c>
      <c r="I6908" s="0" t="n">
        <v>10.4</v>
      </c>
      <c r="J6908" s="0" t="n">
        <v>0</v>
      </c>
      <c r="K6908" s="0" t="n">
        <f aca="false">I6908*SUMIFS(syst_chauffage!$H$3:$H$27,syst_chauffage!$B$3:$B$27,D6908,syst_chauffage!$C$3:$C$27,E6908)</f>
        <v>3</v>
      </c>
      <c r="L6908" s="12" t="n">
        <f aca="false">H6908*SUMIFS(syst_chauffage!$K$3:$K$27,syst_chauffage!$B$3:$B$27,D6908,syst_chauffage!$C$3:$C$27,E6908)</f>
        <v>0.84</v>
      </c>
      <c r="N6908" s="0" t="str">
        <f aca="false">A6908</f>
        <v>Sport Loisir Culture</v>
      </c>
      <c r="O6908" s="0" t="str">
        <f aca="false">B6908</f>
        <v>Sport</v>
      </c>
      <c r="P6908" s="0" t="str">
        <f aca="false">C6908</f>
        <v>Vestiaire et rangement</v>
      </c>
      <c r="Q6908" s="0" t="str">
        <f aca="false">D6908</f>
        <v>Cassette rayonnante</v>
      </c>
      <c r="R6908" s="0" t="str">
        <f aca="false">E6908</f>
        <v>Electricité</v>
      </c>
      <c r="S6908" s="0" t="str">
        <f aca="false">F6908</f>
        <v>0729950202</v>
      </c>
      <c r="T6908" s="0" t="str">
        <f aca="false">G6908</f>
        <v>4</v>
      </c>
      <c r="U6908" s="0" t="n">
        <f aca="false">L6908</f>
        <v>0.84</v>
      </c>
      <c r="V6908" s="0" t="n">
        <f aca="false">K6908</f>
        <v>3</v>
      </c>
      <c r="W6908" s="0" t="n">
        <f aca="false">J6908</f>
        <v>0</v>
      </c>
    </row>
    <row r="6909" customFormat="false" ht="12.8" hidden="false" customHeight="false" outlineLevel="0" collapsed="false">
      <c r="A6909" s="0" t="s">
        <v>78</v>
      </c>
      <c r="B6909" s="0" t="s">
        <v>1418</v>
      </c>
      <c r="C6909" s="0" t="s">
        <v>1401</v>
      </c>
      <c r="D6909" s="0" t="s">
        <v>22</v>
      </c>
      <c r="E6909" s="0" t="s">
        <v>23</v>
      </c>
      <c r="F6909" s="0" t="s">
        <v>1524</v>
      </c>
      <c r="G6909" s="0" t="s">
        <v>1612</v>
      </c>
      <c r="H6909" s="0" t="n">
        <v>0.675763186679944</v>
      </c>
      <c r="I6909" s="0" t="n">
        <v>69.3618477921276</v>
      </c>
      <c r="J6909" s="0" t="n">
        <v>0</v>
      </c>
      <c r="K6909" s="0" t="n">
        <f aca="false">I6909*SUMIFS(syst_chauffage!$H$3:$H$27,syst_chauffage!$B$3:$B$27,D6909,syst_chauffage!$C$3:$C$27,E6909)</f>
        <v>122.147775174034</v>
      </c>
      <c r="L6909" s="12" t="n">
        <f aca="false">H6909*SUMIFS(syst_chauffage!$K$3:$K$27,syst_chauffage!$B$3:$B$27,D6909,syst_chauffage!$C$3:$C$27,E6909)</f>
        <v>0.675763186679944</v>
      </c>
      <c r="N6909" s="0" t="str">
        <f aca="false">A6909</f>
        <v>Sport Loisir Culture</v>
      </c>
      <c r="O6909" s="0" t="str">
        <f aca="false">B6909</f>
        <v>Sport</v>
      </c>
      <c r="P6909" s="0" t="str">
        <f aca="false">C6909</f>
        <v>Vestiaire et rangement</v>
      </c>
      <c r="Q6909" s="0" t="str">
        <f aca="false">D6909</f>
        <v>Chaudière fioul</v>
      </c>
      <c r="R6909" s="0" t="str">
        <f aca="false">E6909</f>
        <v>Fioul</v>
      </c>
      <c r="S6909" s="0" t="str">
        <f aca="false">F6909</f>
        <v>0729950303</v>
      </c>
      <c r="T6909" s="0" t="str">
        <f aca="false">G6909</f>
        <v>4</v>
      </c>
      <c r="U6909" s="0" t="n">
        <f aca="false">L6909</f>
        <v>0.675763186679944</v>
      </c>
      <c r="V6909" s="0" t="n">
        <f aca="false">K6909</f>
        <v>122.147775174034</v>
      </c>
      <c r="W6909" s="0" t="n">
        <f aca="false">J6909</f>
        <v>0</v>
      </c>
    </row>
    <row r="6910" customFormat="false" ht="12.8" hidden="false" customHeight="false" outlineLevel="0" collapsed="false">
      <c r="A6910" s="0" t="s">
        <v>78</v>
      </c>
      <c r="B6910" s="0" t="s">
        <v>1418</v>
      </c>
      <c r="C6910" s="0" t="s">
        <v>1401</v>
      </c>
      <c r="D6910" s="0" t="s">
        <v>13</v>
      </c>
      <c r="E6910" s="0" t="s">
        <v>14</v>
      </c>
      <c r="F6910" s="0" t="s">
        <v>1525</v>
      </c>
      <c r="G6910" s="0" t="s">
        <v>1612</v>
      </c>
      <c r="H6910" s="0" t="n">
        <v>0.685038715670178</v>
      </c>
      <c r="I6910" s="0" t="n">
        <v>52.4556739816316</v>
      </c>
      <c r="J6910" s="0" t="n">
        <v>224</v>
      </c>
      <c r="K6910" s="0" t="n">
        <f aca="false">I6910*SUMIFS(syst_chauffage!$H$3:$H$27,syst_chauffage!$B$3:$B$27,D6910,syst_chauffage!$C$3:$C$27,E6910)</f>
        <v>105.939045726944</v>
      </c>
      <c r="L6910" s="12" t="n">
        <f aca="false">H6910*SUMIFS(syst_chauffage!$K$3:$K$27,syst_chauffage!$B$3:$B$27,D6910,syst_chauffage!$C$3:$C$27,E6910)</f>
        <v>0.685038715670178</v>
      </c>
      <c r="N6910" s="0" t="str">
        <f aca="false">A6910</f>
        <v>Sport Loisir Culture</v>
      </c>
      <c r="O6910" s="0" t="str">
        <f aca="false">B6910</f>
        <v>Sport</v>
      </c>
      <c r="P6910" s="0" t="str">
        <f aca="false">C6910</f>
        <v>Vestiaire et rangement</v>
      </c>
      <c r="Q6910" s="0" t="str">
        <f aca="false">D6910</f>
        <v>Chaudière gaz</v>
      </c>
      <c r="R6910" s="0" t="str">
        <f aca="false">E6910</f>
        <v>Gaz</v>
      </c>
      <c r="S6910" s="0" t="str">
        <f aca="false">F6910</f>
        <v>0729950404</v>
      </c>
      <c r="T6910" s="0" t="str">
        <f aca="false">G6910</f>
        <v>4</v>
      </c>
      <c r="U6910" s="0" t="n">
        <f aca="false">L6910</f>
        <v>0.685038715670178</v>
      </c>
      <c r="V6910" s="0" t="n">
        <f aca="false">K6910</f>
        <v>105.939045726944</v>
      </c>
      <c r="W6910" s="0" t="n">
        <f aca="false">J6910</f>
        <v>224</v>
      </c>
    </row>
    <row r="6911" customFormat="false" ht="12.8" hidden="false" customHeight="false" outlineLevel="0" collapsed="false">
      <c r="A6911" s="0" t="s">
        <v>78</v>
      </c>
      <c r="B6911" s="0" t="s">
        <v>1418</v>
      </c>
      <c r="C6911" s="0" t="s">
        <v>1401</v>
      </c>
      <c r="D6911" s="0" t="s">
        <v>29</v>
      </c>
      <c r="E6911" s="0" t="s">
        <v>30</v>
      </c>
      <c r="F6911" s="0" t="s">
        <v>1526</v>
      </c>
      <c r="G6911" s="0" t="s">
        <v>1612</v>
      </c>
      <c r="H6911" s="0" t="n">
        <v>0.92</v>
      </c>
      <c r="I6911" s="0" t="n">
        <v>10.4</v>
      </c>
      <c r="J6911" s="0" t="n">
        <v>0</v>
      </c>
      <c r="K6911" s="0" t="n">
        <f aca="false">I6911*SUMIFS(syst_chauffage!$H$3:$H$27,syst_chauffage!$B$3:$B$27,D6911,syst_chauffage!$C$3:$C$27,E6911)</f>
        <v>3</v>
      </c>
      <c r="L6911" s="12" t="n">
        <f aca="false">H6911*SUMIFS(syst_chauffage!$K$3:$K$27,syst_chauffage!$B$3:$B$27,D6911,syst_chauffage!$C$3:$C$27,E6911)</f>
        <v>0.92</v>
      </c>
      <c r="N6911" s="0" t="str">
        <f aca="false">A6911</f>
        <v>Sport Loisir Culture</v>
      </c>
      <c r="O6911" s="0" t="str">
        <f aca="false">B6911</f>
        <v>Sport</v>
      </c>
      <c r="P6911" s="0" t="str">
        <f aca="false">C6911</f>
        <v>Vestiaire et rangement</v>
      </c>
      <c r="Q6911" s="0" t="str">
        <f aca="false">D6911</f>
        <v>Electrique direct</v>
      </c>
      <c r="R6911" s="0" t="str">
        <f aca="false">E6911</f>
        <v>Electricité</v>
      </c>
      <c r="S6911" s="0" t="str">
        <f aca="false">F6911</f>
        <v>0729950602</v>
      </c>
      <c r="T6911" s="0" t="str">
        <f aca="false">G6911</f>
        <v>4</v>
      </c>
      <c r="U6911" s="0" t="n">
        <f aca="false">L6911</f>
        <v>0.92</v>
      </c>
      <c r="V6911" s="0" t="n">
        <f aca="false">K6911</f>
        <v>3</v>
      </c>
      <c r="W6911" s="0" t="n">
        <f aca="false">J6911</f>
        <v>0</v>
      </c>
    </row>
    <row r="6912" customFormat="false" ht="12.8" hidden="false" customHeight="false" outlineLevel="0" collapsed="false">
      <c r="A6912" s="0" t="s">
        <v>78</v>
      </c>
      <c r="B6912" s="0" t="s">
        <v>1418</v>
      </c>
      <c r="C6912" s="0" t="s">
        <v>1401</v>
      </c>
      <c r="D6912" s="0" t="s">
        <v>36</v>
      </c>
      <c r="E6912" s="0" t="s">
        <v>30</v>
      </c>
      <c r="F6912" s="0" t="s">
        <v>1527</v>
      </c>
      <c r="G6912" s="0" t="s">
        <v>1612</v>
      </c>
      <c r="H6912" s="0" t="n">
        <v>2.95662809302325</v>
      </c>
      <c r="I6912" s="0" t="n">
        <v>49.8245836406918</v>
      </c>
      <c r="J6912" s="0" t="n">
        <v>603</v>
      </c>
      <c r="K6912" s="0" t="n">
        <f aca="false">I6912*SUMIFS(syst_chauffage!$H$3:$H$27,syst_chauffage!$B$3:$B$27,D6912,syst_chauffage!$C$3:$C$27,E6912)</f>
        <v>30.824382371503</v>
      </c>
      <c r="L6912" s="12" t="n">
        <f aca="false">H6912*SUMIFS(syst_chauffage!$K$3:$K$27,syst_chauffage!$B$3:$B$27,D6912,syst_chauffage!$C$3:$C$27,E6912)</f>
        <v>2.48413091717754</v>
      </c>
      <c r="N6912" s="0" t="str">
        <f aca="false">A6912</f>
        <v>Sport Loisir Culture</v>
      </c>
      <c r="O6912" s="0" t="str">
        <f aca="false">B6912</f>
        <v>Sport</v>
      </c>
      <c r="P6912" s="0" t="str">
        <f aca="false">C6912</f>
        <v>Vestiaire et rangement</v>
      </c>
      <c r="Q6912" s="0" t="str">
        <f aca="false">D6912</f>
        <v>PAC</v>
      </c>
      <c r="R6912" s="0" t="str">
        <f aca="false">E6912</f>
        <v>Electricité</v>
      </c>
      <c r="S6912" s="0" t="str">
        <f aca="false">F6912</f>
        <v>0729950902</v>
      </c>
      <c r="T6912" s="0" t="str">
        <f aca="false">G6912</f>
        <v>4</v>
      </c>
      <c r="U6912" s="0" t="n">
        <f aca="false">L6912</f>
        <v>2.48413091717754</v>
      </c>
      <c r="V6912" s="0" t="n">
        <f aca="false">K6912</f>
        <v>30.824382371503</v>
      </c>
      <c r="W6912" s="0" t="n">
        <f aca="false">J6912</f>
        <v>603</v>
      </c>
    </row>
    <row r="6913" customFormat="false" ht="12.8" hidden="false" customHeight="false" outlineLevel="0" collapsed="false">
      <c r="A6913" s="0" t="s">
        <v>78</v>
      </c>
      <c r="B6913" s="0" t="s">
        <v>1418</v>
      </c>
      <c r="C6913" s="0" t="s">
        <v>1401</v>
      </c>
      <c r="D6913" s="0" t="s">
        <v>36</v>
      </c>
      <c r="E6913" s="0" t="s">
        <v>30</v>
      </c>
      <c r="F6913" s="0" t="s">
        <v>1528</v>
      </c>
      <c r="G6913" s="0" t="s">
        <v>1612</v>
      </c>
      <c r="H6913" s="0" t="n">
        <v>0.84</v>
      </c>
      <c r="I6913" s="0" t="n">
        <v>10.4</v>
      </c>
      <c r="J6913" s="0" t="n">
        <v>603</v>
      </c>
      <c r="K6913" s="0" t="n">
        <f aca="false">I6913*SUMIFS(syst_chauffage!$H$3:$H$27,syst_chauffage!$B$3:$B$27,D6913,syst_chauffage!$C$3:$C$27,E6913)</f>
        <v>6.43404426568691</v>
      </c>
      <c r="L6913" s="12" t="n">
        <f aca="false">H6913*SUMIFS(syst_chauffage!$K$3:$K$27,syst_chauffage!$B$3:$B$27,D6913,syst_chauffage!$C$3:$C$27,E6913)</f>
        <v>0.705760043122449</v>
      </c>
      <c r="N6913" s="0" t="str">
        <f aca="false">A6913</f>
        <v>Sport Loisir Culture</v>
      </c>
      <c r="O6913" s="0" t="str">
        <f aca="false">B6913</f>
        <v>Sport</v>
      </c>
      <c r="P6913" s="0" t="str">
        <f aca="false">C6913</f>
        <v>Vestiaire et rangement</v>
      </c>
      <c r="Q6913" s="0" t="str">
        <f aca="false">D6913</f>
        <v>PAC</v>
      </c>
      <c r="R6913" s="0" t="str">
        <f aca="false">E6913</f>
        <v>Electricité</v>
      </c>
      <c r="S6913" s="0" t="str">
        <f aca="false">F6913</f>
        <v>0729951104</v>
      </c>
      <c r="T6913" s="0" t="str">
        <f aca="false">G6913</f>
        <v>4</v>
      </c>
      <c r="U6913" s="0" t="n">
        <f aca="false">L6913</f>
        <v>0.705760043122449</v>
      </c>
      <c r="V6913" s="0" t="n">
        <f aca="false">K6913</f>
        <v>6.43404426568691</v>
      </c>
      <c r="W6913" s="0" t="n">
        <f aca="false">J6913</f>
        <v>603</v>
      </c>
    </row>
    <row r="6914" customFormat="false" ht="12.8" hidden="false" customHeight="false" outlineLevel="0" collapsed="false">
      <c r="A6914" s="0" t="s">
        <v>78</v>
      </c>
      <c r="B6914" s="0" t="s">
        <v>1418</v>
      </c>
      <c r="C6914" s="0" t="s">
        <v>1401</v>
      </c>
      <c r="D6914" s="0" t="s">
        <v>51</v>
      </c>
      <c r="E6914" s="0" t="s">
        <v>57</v>
      </c>
      <c r="F6914" s="0" t="s">
        <v>1529</v>
      </c>
      <c r="G6914" s="0" t="s">
        <v>1612</v>
      </c>
      <c r="H6914" s="0" t="n">
        <v>2.15118488632096</v>
      </c>
      <c r="I6914" s="0" t="n">
        <v>100.521057056349</v>
      </c>
      <c r="J6914" s="0" t="n">
        <v>0</v>
      </c>
      <c r="K6914" s="0" t="n">
        <f aca="false">I6914*SUMIFS(syst_chauffage!$H$3:$H$27,syst_chauffage!$B$3:$B$27,D6914,syst_chauffage!$C$3:$C$27,E6914)</f>
        <v>212.989429285495</v>
      </c>
      <c r="L6914" s="12" t="n">
        <f aca="false">H6914*SUMIFS(syst_chauffage!$K$3:$K$27,syst_chauffage!$B$3:$B$27,D6914,syst_chauffage!$C$3:$C$27,E6914)</f>
        <v>2.15118488632096</v>
      </c>
      <c r="N6914" s="0" t="str">
        <f aca="false">A6914</f>
        <v>Sport Loisir Culture</v>
      </c>
      <c r="O6914" s="0" t="str">
        <f aca="false">B6914</f>
        <v>Sport</v>
      </c>
      <c r="P6914" s="0" t="str">
        <f aca="false">C6914</f>
        <v>Vestiaire et rangement</v>
      </c>
      <c r="Q6914" s="0" t="str">
        <f aca="false">D6914</f>
        <v>Autre système centralisé performant</v>
      </c>
      <c r="R6914" s="0" t="str">
        <f aca="false">E6914</f>
        <v>Autres</v>
      </c>
      <c r="S6914" s="0" t="str">
        <f aca="false">F6914</f>
        <v>0729952101</v>
      </c>
      <c r="T6914" s="0" t="str">
        <f aca="false">G6914</f>
        <v>4</v>
      </c>
      <c r="U6914" s="0" t="n">
        <f aca="false">L6914</f>
        <v>2.15118488632096</v>
      </c>
      <c r="V6914" s="0" t="n">
        <f aca="false">K6914</f>
        <v>212.989429285495</v>
      </c>
      <c r="W6914" s="0" t="n">
        <f aca="false">J6914</f>
        <v>0</v>
      </c>
    </row>
    <row r="6915" customFormat="false" ht="12.8" hidden="false" customHeight="false" outlineLevel="0" collapsed="false">
      <c r="A6915" s="0" t="s">
        <v>78</v>
      </c>
      <c r="B6915" s="0" t="s">
        <v>1418</v>
      </c>
      <c r="C6915" s="0" t="s">
        <v>1401</v>
      </c>
      <c r="D6915" s="0" t="s">
        <v>51</v>
      </c>
      <c r="E6915" s="0" t="s">
        <v>58</v>
      </c>
      <c r="F6915" s="0" t="s">
        <v>1530</v>
      </c>
      <c r="G6915" s="0" t="s">
        <v>1612</v>
      </c>
      <c r="H6915" s="0" t="n">
        <v>2.48431820109282</v>
      </c>
      <c r="I6915" s="0" t="n">
        <v>110.367494446852</v>
      </c>
      <c r="J6915" s="0" t="n">
        <v>680</v>
      </c>
      <c r="K6915" s="0" t="n">
        <f aca="false">I6915*SUMIFS(syst_chauffage!$H$3:$H$27,syst_chauffage!$B$3:$B$27,D6915,syst_chauffage!$C$3:$C$27,E6915)</f>
        <v>235.52417873389</v>
      </c>
      <c r="L6915" s="12" t="n">
        <f aca="false">H6915*SUMIFS(syst_chauffage!$K$3:$K$27,syst_chauffage!$B$3:$B$27,D6915,syst_chauffage!$C$3:$C$27,E6915)</f>
        <v>2.48431820109282</v>
      </c>
      <c r="N6915" s="0" t="str">
        <f aca="false">A6915</f>
        <v>Sport Loisir Culture</v>
      </c>
      <c r="O6915" s="0" t="str">
        <f aca="false">B6915</f>
        <v>Sport</v>
      </c>
      <c r="P6915" s="0" t="str">
        <f aca="false">C6915</f>
        <v>Vestiaire et rangement</v>
      </c>
      <c r="Q6915" s="0" t="str">
        <f aca="false">D6915</f>
        <v>Autre système centralisé performant</v>
      </c>
      <c r="R6915" s="0" t="str">
        <f aca="false">E6915</f>
        <v>Urbain</v>
      </c>
      <c r="S6915" s="0" t="str">
        <f aca="false">F6915</f>
        <v>0729952106</v>
      </c>
      <c r="T6915" s="0" t="str">
        <f aca="false">G6915</f>
        <v>4</v>
      </c>
      <c r="U6915" s="0" t="n">
        <f aca="false">L6915</f>
        <v>2.48431820109282</v>
      </c>
      <c r="V6915" s="0" t="n">
        <f aca="false">K6915</f>
        <v>235.52417873389</v>
      </c>
      <c r="W6915" s="0" t="n">
        <f aca="false">J6915</f>
        <v>680</v>
      </c>
    </row>
    <row r="6916" customFormat="false" ht="12.8" hidden="false" customHeight="false" outlineLevel="0" collapsed="false">
      <c r="A6916" s="0" t="s">
        <v>78</v>
      </c>
      <c r="B6916" s="0" t="s">
        <v>1418</v>
      </c>
      <c r="C6916" s="0" t="s">
        <v>1401</v>
      </c>
      <c r="D6916" s="0" t="s">
        <v>54</v>
      </c>
      <c r="E6916" s="0" t="s">
        <v>30</v>
      </c>
      <c r="F6916" s="0" t="s">
        <v>1531</v>
      </c>
      <c r="G6916" s="0" t="s">
        <v>1612</v>
      </c>
      <c r="H6916" s="0" t="n">
        <v>1</v>
      </c>
      <c r="I6916" s="0" t="n">
        <v>12</v>
      </c>
      <c r="J6916" s="0" t="n">
        <v>0</v>
      </c>
      <c r="K6916" s="0" t="n">
        <f aca="false">I6916*SUMIFS(syst_chauffage!$H$3:$H$27,syst_chauffage!$B$3:$B$27,D6916,syst_chauffage!$C$3:$C$27,E6916)</f>
        <v>12</v>
      </c>
      <c r="L6916" s="12" t="n">
        <f aca="false">H6916*SUMIFS(syst_chauffage!$K$3:$K$27,syst_chauffage!$B$3:$B$27,D6916,syst_chauffage!$C$3:$C$27,E6916)</f>
        <v>1</v>
      </c>
      <c r="N6916" s="0" t="str">
        <f aca="false">A6916</f>
        <v>Sport Loisir Culture</v>
      </c>
      <c r="O6916" s="0" t="str">
        <f aca="false">B6916</f>
        <v>Sport</v>
      </c>
      <c r="P6916" s="0" t="str">
        <f aca="false">C6916</f>
        <v>Vestiaire et rangement</v>
      </c>
      <c r="Q6916" s="0" t="str">
        <f aca="false">D6916</f>
        <v>Cassette rayonnante performant</v>
      </c>
      <c r="R6916" s="0" t="str">
        <f aca="false">E6916</f>
        <v>Electricité</v>
      </c>
      <c r="S6916" s="0" t="str">
        <f aca="false">F6916</f>
        <v>0729952202</v>
      </c>
      <c r="T6916" s="0" t="str">
        <f aca="false">G6916</f>
        <v>4</v>
      </c>
      <c r="U6916" s="0" t="n">
        <f aca="false">L6916</f>
        <v>1</v>
      </c>
      <c r="V6916" s="0" t="n">
        <f aca="false">K6916</f>
        <v>12</v>
      </c>
      <c r="W6916" s="0" t="n">
        <f aca="false">J6916</f>
        <v>0</v>
      </c>
    </row>
    <row r="6917" customFormat="false" ht="12.8" hidden="false" customHeight="false" outlineLevel="0" collapsed="false">
      <c r="A6917" s="0" t="s">
        <v>78</v>
      </c>
      <c r="B6917" s="0" t="s">
        <v>1418</v>
      </c>
      <c r="C6917" s="0" t="s">
        <v>1401</v>
      </c>
      <c r="D6917" s="0" t="s">
        <v>27</v>
      </c>
      <c r="E6917" s="0" t="s">
        <v>23</v>
      </c>
      <c r="F6917" s="0" t="s">
        <v>1532</v>
      </c>
      <c r="G6917" s="0" t="s">
        <v>1612</v>
      </c>
      <c r="H6917" s="0" t="n">
        <v>0.742255465604814</v>
      </c>
      <c r="I6917" s="0" t="n">
        <v>82.5736283239614</v>
      </c>
      <c r="J6917" s="0" t="n">
        <v>504</v>
      </c>
      <c r="K6917" s="0" t="n">
        <f aca="false">I6917*SUMIFS(syst_chauffage!$H$3:$H$27,syst_chauffage!$B$3:$B$27,D6917,syst_chauffage!$C$3:$C$27,E6917)</f>
        <v>211.7520719578</v>
      </c>
      <c r="L6917" s="12" t="n">
        <f aca="false">H6917*SUMIFS(syst_chauffage!$K$3:$K$27,syst_chauffage!$B$3:$B$27,D6917,syst_chauffage!$C$3:$C$27,E6917)</f>
        <v>0.742255465604814</v>
      </c>
      <c r="N6917" s="0" t="str">
        <f aca="false">A6917</f>
        <v>Sport Loisir Culture</v>
      </c>
      <c r="O6917" s="0" t="str">
        <f aca="false">B6917</f>
        <v>Sport</v>
      </c>
      <c r="P6917" s="0" t="str">
        <f aca="false">C6917</f>
        <v>Vestiaire et rangement</v>
      </c>
      <c r="Q6917" s="0" t="str">
        <f aca="false">D6917</f>
        <v>Chaudière condensation fioul</v>
      </c>
      <c r="R6917" s="0" t="str">
        <f aca="false">E6917</f>
        <v>Fioul</v>
      </c>
      <c r="S6917" s="0" t="str">
        <f aca="false">F6917</f>
        <v>0729952303</v>
      </c>
      <c r="T6917" s="0" t="str">
        <f aca="false">G6917</f>
        <v>4</v>
      </c>
      <c r="U6917" s="0" t="n">
        <f aca="false">L6917</f>
        <v>0.742255465604814</v>
      </c>
      <c r="V6917" s="0" t="n">
        <f aca="false">K6917</f>
        <v>211.7520719578</v>
      </c>
      <c r="W6917" s="0" t="n">
        <f aca="false">J6917</f>
        <v>504</v>
      </c>
    </row>
    <row r="6918" customFormat="false" ht="12.8" hidden="false" customHeight="false" outlineLevel="0" collapsed="false">
      <c r="A6918" s="0" t="s">
        <v>78</v>
      </c>
      <c r="B6918" s="0" t="s">
        <v>1418</v>
      </c>
      <c r="C6918" s="0" t="s">
        <v>1401</v>
      </c>
      <c r="D6918" s="0" t="s">
        <v>18</v>
      </c>
      <c r="E6918" s="0" t="s">
        <v>14</v>
      </c>
      <c r="F6918" s="0" t="s">
        <v>1533</v>
      </c>
      <c r="G6918" s="0" t="s">
        <v>1612</v>
      </c>
      <c r="H6918" s="0" t="n">
        <v>0.960960244317974</v>
      </c>
      <c r="I6918" s="0" t="n">
        <v>62.4472309305138</v>
      </c>
      <c r="J6918" s="0" t="n">
        <v>504</v>
      </c>
      <c r="K6918" s="0" t="n">
        <f aca="false">I6918*SUMIFS(syst_chauffage!$H$3:$H$27,syst_chauffage!$B$3:$B$27,D6918,syst_chauffage!$C$3:$C$27,E6918)</f>
        <v>170.164265668357</v>
      </c>
      <c r="L6918" s="12" t="n">
        <f aca="false">H6918*SUMIFS(syst_chauffage!$K$3:$K$27,syst_chauffage!$B$3:$B$27,D6918,syst_chauffage!$C$3:$C$27,E6918)</f>
        <v>0.933521841062714</v>
      </c>
      <c r="N6918" s="0" t="str">
        <f aca="false">A6918</f>
        <v>Sport Loisir Culture</v>
      </c>
      <c r="O6918" s="0" t="str">
        <f aca="false">B6918</f>
        <v>Sport</v>
      </c>
      <c r="P6918" s="0" t="str">
        <f aca="false">C6918</f>
        <v>Vestiaire et rangement</v>
      </c>
      <c r="Q6918" s="0" t="str">
        <f aca="false">D6918</f>
        <v>Chaudière condensation gaz</v>
      </c>
      <c r="R6918" s="0" t="str">
        <f aca="false">E6918</f>
        <v>Gaz</v>
      </c>
      <c r="S6918" s="0" t="str">
        <f aca="false">F6918</f>
        <v>0729952404</v>
      </c>
      <c r="T6918" s="0" t="str">
        <f aca="false">G6918</f>
        <v>4</v>
      </c>
      <c r="U6918" s="0" t="n">
        <f aca="false">L6918</f>
        <v>0.933521841062714</v>
      </c>
      <c r="V6918" s="0" t="n">
        <f aca="false">K6918</f>
        <v>170.164265668357</v>
      </c>
      <c r="W6918" s="0" t="n">
        <f aca="false">J6918</f>
        <v>504</v>
      </c>
    </row>
    <row r="6919" customFormat="false" ht="12.8" hidden="false" customHeight="false" outlineLevel="0" collapsed="false">
      <c r="A6919" s="0" t="s">
        <v>78</v>
      </c>
      <c r="B6919" s="0" t="s">
        <v>1418</v>
      </c>
      <c r="C6919" s="0" t="s">
        <v>1401</v>
      </c>
      <c r="D6919" s="0" t="s">
        <v>32</v>
      </c>
      <c r="E6919" s="0" t="s">
        <v>30</v>
      </c>
      <c r="F6919" s="0" t="s">
        <v>1534</v>
      </c>
      <c r="G6919" s="0" t="s">
        <v>1612</v>
      </c>
      <c r="H6919" s="0" t="n">
        <v>1</v>
      </c>
      <c r="I6919" s="0" t="n">
        <v>12</v>
      </c>
      <c r="J6919" s="0" t="n">
        <v>0</v>
      </c>
      <c r="K6919" s="0" t="n">
        <f aca="false">I6919*SUMIFS(syst_chauffage!$H$3:$H$27,syst_chauffage!$B$3:$B$27,D6919,syst_chauffage!$C$3:$C$27,E6919)</f>
        <v>12</v>
      </c>
      <c r="L6919" s="12" t="n">
        <f aca="false">H6919*SUMIFS(syst_chauffage!$K$3:$K$27,syst_chauffage!$B$3:$B$27,D6919,syst_chauffage!$C$3:$C$27,E6919)</f>
        <v>1</v>
      </c>
      <c r="N6919" s="0" t="str">
        <f aca="false">A6919</f>
        <v>Sport Loisir Culture</v>
      </c>
      <c r="O6919" s="0" t="str">
        <f aca="false">B6919</f>
        <v>Sport</v>
      </c>
      <c r="P6919" s="0" t="str">
        <f aca="false">C6919</f>
        <v>Vestiaire et rangement</v>
      </c>
      <c r="Q6919" s="0" t="str">
        <f aca="false">D6919</f>
        <v>Electrique direct performant</v>
      </c>
      <c r="R6919" s="0" t="str">
        <f aca="false">E6919</f>
        <v>Electricité</v>
      </c>
      <c r="S6919" s="0" t="str">
        <f aca="false">F6919</f>
        <v>0729952602</v>
      </c>
      <c r="T6919" s="0" t="str">
        <f aca="false">G6919</f>
        <v>4</v>
      </c>
      <c r="U6919" s="0" t="n">
        <f aca="false">L6919</f>
        <v>1</v>
      </c>
      <c r="V6919" s="0" t="n">
        <f aca="false">K6919</f>
        <v>12</v>
      </c>
      <c r="W6919" s="0" t="n">
        <f aca="false">J6919</f>
        <v>0</v>
      </c>
    </row>
    <row r="6920" customFormat="false" ht="12.8" hidden="false" customHeight="false" outlineLevel="0" collapsed="false">
      <c r="A6920" s="0" t="s">
        <v>78</v>
      </c>
      <c r="B6920" s="0" t="s">
        <v>1418</v>
      </c>
      <c r="C6920" s="0" t="s">
        <v>1401</v>
      </c>
      <c r="D6920" s="0" t="s">
        <v>38</v>
      </c>
      <c r="E6920" s="0" t="s">
        <v>30</v>
      </c>
      <c r="F6920" s="0" t="s">
        <v>1535</v>
      </c>
      <c r="G6920" s="0" t="s">
        <v>1612</v>
      </c>
      <c r="H6920" s="0" t="n">
        <v>3.41149395348837</v>
      </c>
      <c r="I6920" s="0" t="n">
        <v>59.3149805246331</v>
      </c>
      <c r="J6920" s="0" t="n">
        <v>648</v>
      </c>
      <c r="K6920" s="0" t="n">
        <f aca="false">I6920*SUMIFS(syst_chauffage!$H$3:$H$27,syst_chauffage!$B$3:$B$27,D6920,syst_chauffage!$C$3:$C$27,E6920)</f>
        <v>59.9552146793088</v>
      </c>
      <c r="L6920" s="12" t="n">
        <f aca="false">H6920*SUMIFS(syst_chauffage!$K$3:$K$27,syst_chauffage!$B$3:$B$27,D6920,syst_chauffage!$C$3:$C$27,E6920)</f>
        <v>3.05197598099553</v>
      </c>
      <c r="N6920" s="0" t="str">
        <f aca="false">A6920</f>
        <v>Sport Loisir Culture</v>
      </c>
      <c r="O6920" s="0" t="str">
        <f aca="false">B6920</f>
        <v>Sport</v>
      </c>
      <c r="P6920" s="0" t="str">
        <f aca="false">C6920</f>
        <v>Vestiaire et rangement</v>
      </c>
      <c r="Q6920" s="0" t="str">
        <f aca="false">D6920</f>
        <v>PAC performant</v>
      </c>
      <c r="R6920" s="0" t="str">
        <f aca="false">E6920</f>
        <v>Electricité</v>
      </c>
      <c r="S6920" s="0" t="str">
        <f aca="false">F6920</f>
        <v>0729952902</v>
      </c>
      <c r="T6920" s="0" t="str">
        <f aca="false">G6920</f>
        <v>4</v>
      </c>
      <c r="U6920" s="0" t="n">
        <f aca="false">L6920</f>
        <v>3.05197598099553</v>
      </c>
      <c r="V6920" s="0" t="n">
        <f aca="false">K6920</f>
        <v>59.9552146793088</v>
      </c>
      <c r="W6920" s="0" t="n">
        <f aca="false">J6920</f>
        <v>648</v>
      </c>
    </row>
    <row r="6921" customFormat="false" ht="12.8" hidden="false" customHeight="false" outlineLevel="0" collapsed="false">
      <c r="A6921" s="0" t="s">
        <v>78</v>
      </c>
      <c r="B6921" s="0" t="s">
        <v>1418</v>
      </c>
      <c r="C6921" s="0" t="s">
        <v>1401</v>
      </c>
      <c r="D6921" s="0" t="s">
        <v>38</v>
      </c>
      <c r="E6921" s="0" t="s">
        <v>30</v>
      </c>
      <c r="F6921" s="0" t="s">
        <v>1536</v>
      </c>
      <c r="G6921" s="0" t="s">
        <v>1612</v>
      </c>
      <c r="H6921" s="0" t="n">
        <v>1</v>
      </c>
      <c r="I6921" s="0" t="n">
        <v>12</v>
      </c>
      <c r="J6921" s="0" t="n">
        <v>648</v>
      </c>
      <c r="K6921" s="0" t="n">
        <f aca="false">I6921*SUMIFS(syst_chauffage!$H$3:$H$27,syst_chauffage!$B$3:$B$27,D6921,syst_chauffage!$C$3:$C$27,E6921)</f>
        <v>12.1295256238501</v>
      </c>
      <c r="L6921" s="12" t="n">
        <f aca="false">H6921*SUMIFS(syst_chauffage!$K$3:$K$27,syst_chauffage!$B$3:$B$27,D6921,syst_chauffage!$C$3:$C$27,E6921)</f>
        <v>0.894615679407779</v>
      </c>
      <c r="N6921" s="0" t="str">
        <f aca="false">A6921</f>
        <v>Sport Loisir Culture</v>
      </c>
      <c r="O6921" s="0" t="str">
        <f aca="false">B6921</f>
        <v>Sport</v>
      </c>
      <c r="P6921" s="0" t="str">
        <f aca="false">C6921</f>
        <v>Vestiaire et rangement</v>
      </c>
      <c r="Q6921" s="0" t="str">
        <f aca="false">D6921</f>
        <v>PAC performant</v>
      </c>
      <c r="R6921" s="0" t="str">
        <f aca="false">E6921</f>
        <v>Electricité</v>
      </c>
      <c r="S6921" s="0" t="str">
        <f aca="false">F6921</f>
        <v>0729953104</v>
      </c>
      <c r="T6921" s="0" t="str">
        <f aca="false">G6921</f>
        <v>4</v>
      </c>
      <c r="U6921" s="0" t="n">
        <f aca="false">L6921</f>
        <v>0.894615679407779</v>
      </c>
      <c r="V6921" s="0" t="n">
        <f aca="false">K6921</f>
        <v>12.1295256238501</v>
      </c>
      <c r="W6921" s="0" t="n">
        <f aca="false">J6921</f>
        <v>648</v>
      </c>
    </row>
    <row r="6922" customFormat="false" ht="12.8" hidden="false" customHeight="false" outlineLevel="0" collapsed="false">
      <c r="A6922" s="0" t="s">
        <v>73</v>
      </c>
      <c r="B6922" s="0" t="s">
        <v>426</v>
      </c>
      <c r="C6922" s="0" t="s">
        <v>468</v>
      </c>
      <c r="D6922" s="0" t="s">
        <v>19</v>
      </c>
      <c r="E6922" s="0" t="s">
        <v>58</v>
      </c>
      <c r="F6922" s="0" t="s">
        <v>1537</v>
      </c>
      <c r="G6922" s="0" t="s">
        <v>1612</v>
      </c>
      <c r="H6922" s="0" t="n">
        <v>0.567069587922382</v>
      </c>
      <c r="I6922" s="0" t="n">
        <v>14.4661686454213</v>
      </c>
      <c r="J6922" s="0" t="n">
        <v>935</v>
      </c>
      <c r="K6922" s="0" t="n">
        <f aca="false">I6922*SUMIFS(syst_chauffage!$H$3:$H$27,syst_chauffage!$B$3:$B$27,D6922,syst_chauffage!$C$3:$C$27,E6922)</f>
        <v>23.7961181841538</v>
      </c>
      <c r="L6922" s="12" t="n">
        <f aca="false">H6922*SUMIFS(syst_chauffage!$K$3:$K$27,syst_chauffage!$B$3:$B$27,D6922,syst_chauffage!$C$3:$C$27,E6922)</f>
        <v>0.567069587922382</v>
      </c>
      <c r="N6922" s="0" t="str">
        <f aca="false">A6922</f>
        <v>Café Hôtel Restaurant</v>
      </c>
      <c r="O6922" s="0" t="str">
        <f aca="false">B6922</f>
        <v>Hôtel sans restaurant</v>
      </c>
      <c r="P6922" s="0" t="str">
        <f aca="false">C6922</f>
        <v>Hotel d'affaire sans restaurant Haut de Gamme</v>
      </c>
      <c r="Q6922" s="0" t="str">
        <f aca="false">D6922</f>
        <v>Autre système centralisé</v>
      </c>
      <c r="R6922" s="0" t="str">
        <f aca="false">E6922</f>
        <v>Urbain</v>
      </c>
      <c r="S6922" s="0" t="str">
        <f aca="false">F6922</f>
        <v>0219390303</v>
      </c>
      <c r="T6922" s="0" t="str">
        <f aca="false">G6922</f>
        <v>4</v>
      </c>
      <c r="U6922" s="0" t="n">
        <f aca="false">L6922</f>
        <v>0.567069587922382</v>
      </c>
      <c r="V6922" s="0" t="n">
        <f aca="false">K6922</f>
        <v>23.7961181841538</v>
      </c>
      <c r="W6922" s="0" t="n">
        <f aca="false">J6922</f>
        <v>935</v>
      </c>
    </row>
    <row r="6923" customFormat="false" ht="12.8" hidden="false" customHeight="false" outlineLevel="0" collapsed="false">
      <c r="A6923" s="0" t="s">
        <v>73</v>
      </c>
      <c r="B6923" s="0" t="s">
        <v>426</v>
      </c>
      <c r="C6923" s="0" t="s">
        <v>468</v>
      </c>
      <c r="D6923" s="0" t="s">
        <v>13</v>
      </c>
      <c r="E6923" s="0" t="s">
        <v>14</v>
      </c>
      <c r="F6923" s="0" t="s">
        <v>1538</v>
      </c>
      <c r="G6923" s="0" t="s">
        <v>1612</v>
      </c>
      <c r="H6923" s="0" t="n">
        <v>0.92</v>
      </c>
      <c r="I6923" s="0" t="n">
        <v>10.4</v>
      </c>
      <c r="J6923" s="0" t="n">
        <v>462</v>
      </c>
      <c r="K6923" s="0" t="n">
        <f aca="false">I6923*SUMIFS(syst_chauffage!$H$3:$H$27,syst_chauffage!$B$3:$B$27,D6923,syst_chauffage!$C$3:$C$27,E6923)</f>
        <v>21.0037540637838</v>
      </c>
      <c r="L6923" s="12" t="n">
        <f aca="false">H6923*SUMIFS(syst_chauffage!$K$3:$K$27,syst_chauffage!$B$3:$B$27,D6923,syst_chauffage!$C$3:$C$27,E6923)</f>
        <v>0.92</v>
      </c>
      <c r="N6923" s="0" t="str">
        <f aca="false">A6923</f>
        <v>Café Hôtel Restaurant</v>
      </c>
      <c r="O6923" s="0" t="str">
        <f aca="false">B6923</f>
        <v>Hôtel sans restaurant</v>
      </c>
      <c r="P6923" s="0" t="str">
        <f aca="false">C6923</f>
        <v>Hotel d'affaire sans restaurant Haut de Gamme</v>
      </c>
      <c r="Q6923" s="0" t="str">
        <f aca="false">D6923</f>
        <v>Chaudière gaz</v>
      </c>
      <c r="R6923" s="0" t="str">
        <f aca="false">E6923</f>
        <v>Gaz</v>
      </c>
      <c r="S6923" s="0" t="str">
        <f aca="false">F6923</f>
        <v>0219390602</v>
      </c>
      <c r="T6923" s="0" t="str">
        <f aca="false">G6923</f>
        <v>4</v>
      </c>
      <c r="U6923" s="0" t="n">
        <f aca="false">L6923</f>
        <v>0.92</v>
      </c>
      <c r="V6923" s="0" t="n">
        <f aca="false">K6923</f>
        <v>21.0037540637838</v>
      </c>
      <c r="W6923" s="0" t="n">
        <f aca="false">J6923</f>
        <v>462</v>
      </c>
    </row>
    <row r="6924" customFormat="false" ht="12.8" hidden="false" customHeight="false" outlineLevel="0" collapsed="false">
      <c r="A6924" s="0" t="s">
        <v>73</v>
      </c>
      <c r="B6924" s="0" t="s">
        <v>426</v>
      </c>
      <c r="C6924" s="0" t="s">
        <v>468</v>
      </c>
      <c r="D6924" s="0" t="s">
        <v>13</v>
      </c>
      <c r="E6924" s="0" t="s">
        <v>14</v>
      </c>
      <c r="F6924" s="0" t="s">
        <v>1539</v>
      </c>
      <c r="G6924" s="0" t="s">
        <v>1612</v>
      </c>
      <c r="H6924" s="0" t="n">
        <v>2.93120734883721</v>
      </c>
      <c r="I6924" s="0" t="n">
        <v>74.7386572739389</v>
      </c>
      <c r="J6924" s="0" t="n">
        <v>462</v>
      </c>
      <c r="K6924" s="0" t="n">
        <f aca="false">I6924*SUMIFS(syst_chauffage!$H$3:$H$27,syst_chauffage!$B$3:$B$27,D6924,syst_chauffage!$C$3:$C$27,E6924)</f>
        <v>150.941574657619</v>
      </c>
      <c r="L6924" s="12" t="n">
        <f aca="false">H6924*SUMIFS(syst_chauffage!$K$3:$K$27,syst_chauffage!$B$3:$B$27,D6924,syst_chauffage!$C$3:$C$27,E6924)</f>
        <v>2.93120734883721</v>
      </c>
      <c r="N6924" s="0" t="str">
        <f aca="false">A6924</f>
        <v>Café Hôtel Restaurant</v>
      </c>
      <c r="O6924" s="0" t="str">
        <f aca="false">B6924</f>
        <v>Hôtel sans restaurant</v>
      </c>
      <c r="P6924" s="0" t="str">
        <f aca="false">C6924</f>
        <v>Hotel d'affaire sans restaurant Haut de Gamme</v>
      </c>
      <c r="Q6924" s="0" t="str">
        <f aca="false">D6924</f>
        <v>Chaudière gaz</v>
      </c>
      <c r="R6924" s="0" t="str">
        <f aca="false">E6924</f>
        <v>Gaz</v>
      </c>
      <c r="S6924" s="0" t="str">
        <f aca="false">F6924</f>
        <v>0219390902</v>
      </c>
      <c r="T6924" s="0" t="str">
        <f aca="false">G6924</f>
        <v>4</v>
      </c>
      <c r="U6924" s="0" t="n">
        <f aca="false">L6924</f>
        <v>2.93120734883721</v>
      </c>
      <c r="V6924" s="0" t="n">
        <f aca="false">K6924</f>
        <v>150.941574657619</v>
      </c>
      <c r="W6924" s="0" t="n">
        <f aca="false">J6924</f>
        <v>462</v>
      </c>
    </row>
    <row r="6925" customFormat="false" ht="12.8" hidden="false" customHeight="false" outlineLevel="0" collapsed="false">
      <c r="A6925" s="0" t="s">
        <v>73</v>
      </c>
      <c r="B6925" s="0" t="s">
        <v>426</v>
      </c>
      <c r="C6925" s="0" t="s">
        <v>468</v>
      </c>
      <c r="D6925" s="0" t="s">
        <v>13</v>
      </c>
      <c r="E6925" s="0" t="s">
        <v>14</v>
      </c>
      <c r="F6925" s="0" t="s">
        <v>1540</v>
      </c>
      <c r="G6925" s="0" t="s">
        <v>1612</v>
      </c>
      <c r="H6925" s="0" t="n">
        <v>2.79106827906976</v>
      </c>
      <c r="I6925" s="0" t="n">
        <v>32.1407920024921</v>
      </c>
      <c r="J6925" s="0" t="n">
        <v>462</v>
      </c>
      <c r="K6925" s="0" t="n">
        <f aca="false">I6925*SUMIFS(syst_chauffage!$H$3:$H$27,syst_chauffage!$B$3:$B$27,D6925,syst_chauffage!$C$3:$C$27,E6925)</f>
        <v>64.9112779457282</v>
      </c>
      <c r="L6925" s="12" t="n">
        <f aca="false">H6925*SUMIFS(syst_chauffage!$K$3:$K$27,syst_chauffage!$B$3:$B$27,D6925,syst_chauffage!$C$3:$C$27,E6925)</f>
        <v>2.79106827906976</v>
      </c>
      <c r="N6925" s="0" t="str">
        <f aca="false">A6925</f>
        <v>Café Hôtel Restaurant</v>
      </c>
      <c r="O6925" s="0" t="str">
        <f aca="false">B6925</f>
        <v>Hôtel sans restaurant</v>
      </c>
      <c r="P6925" s="0" t="str">
        <f aca="false">C6925</f>
        <v>Hotel d'affaire sans restaurant Haut de Gamme</v>
      </c>
      <c r="Q6925" s="0" t="str">
        <f aca="false">D6925</f>
        <v>Chaudière gaz</v>
      </c>
      <c r="R6925" s="0" t="str">
        <f aca="false">E6925</f>
        <v>Gaz</v>
      </c>
      <c r="S6925" s="0" t="str">
        <f aca="false">F6925</f>
        <v>0219391002</v>
      </c>
      <c r="T6925" s="0" t="str">
        <f aca="false">G6925</f>
        <v>4</v>
      </c>
      <c r="U6925" s="0" t="n">
        <f aca="false">L6925</f>
        <v>2.79106827906976</v>
      </c>
      <c r="V6925" s="0" t="n">
        <f aca="false">K6925</f>
        <v>64.9112779457282</v>
      </c>
      <c r="W6925" s="0" t="n">
        <f aca="false">J6925</f>
        <v>462</v>
      </c>
    </row>
    <row r="6926" customFormat="false" ht="12.8" hidden="false" customHeight="false" outlineLevel="0" collapsed="false">
      <c r="A6926" s="0" t="s">
        <v>73</v>
      </c>
      <c r="B6926" s="0" t="s">
        <v>426</v>
      </c>
      <c r="C6926" s="0" t="s">
        <v>468</v>
      </c>
      <c r="D6926" s="0" t="s">
        <v>51</v>
      </c>
      <c r="E6926" s="0" t="s">
        <v>58</v>
      </c>
      <c r="F6926" s="0" t="s">
        <v>1541</v>
      </c>
      <c r="G6926" s="0" t="s">
        <v>1612</v>
      </c>
      <c r="H6926" s="0" t="n">
        <v>0.754640940200166</v>
      </c>
      <c r="I6926" s="0" t="n">
        <v>17.2216293397872</v>
      </c>
      <c r="J6926" s="0" t="n">
        <v>935</v>
      </c>
      <c r="K6926" s="0" t="n">
        <f aca="false">I6926*SUMIFS(syst_chauffage!$H$3:$H$27,syst_chauffage!$B$3:$B$27,D6926,syst_chauffage!$C$3:$C$27,E6926)</f>
        <v>36.7509485201378</v>
      </c>
      <c r="L6926" s="12" t="n">
        <f aca="false">H6926*SUMIFS(syst_chauffage!$K$3:$K$27,syst_chauffage!$B$3:$B$27,D6926,syst_chauffage!$C$3:$C$27,E6926)</f>
        <v>0.754640940200166</v>
      </c>
      <c r="N6926" s="0" t="str">
        <f aca="false">A6926</f>
        <v>Café Hôtel Restaurant</v>
      </c>
      <c r="O6926" s="0" t="str">
        <f aca="false">B6926</f>
        <v>Hôtel sans restaurant</v>
      </c>
      <c r="P6926" s="0" t="str">
        <f aca="false">C6926</f>
        <v>Hotel d'affaire sans restaurant Haut de Gamme</v>
      </c>
      <c r="Q6926" s="0" t="str">
        <f aca="false">D6926</f>
        <v>Autre système centralisé performant</v>
      </c>
      <c r="R6926" s="0" t="str">
        <f aca="false">E6926</f>
        <v>Urbain</v>
      </c>
      <c r="S6926" s="0" t="str">
        <f aca="false">F6926</f>
        <v>0219392303</v>
      </c>
      <c r="T6926" s="0" t="str">
        <f aca="false">G6926</f>
        <v>4</v>
      </c>
      <c r="U6926" s="0" t="n">
        <f aca="false">L6926</f>
        <v>0.754640940200166</v>
      </c>
      <c r="V6926" s="0" t="n">
        <f aca="false">K6926</f>
        <v>36.7509485201378</v>
      </c>
      <c r="W6926" s="0" t="n">
        <f aca="false">J6926</f>
        <v>935</v>
      </c>
    </row>
    <row r="6927" customFormat="false" ht="12.8" hidden="false" customHeight="false" outlineLevel="0" collapsed="false">
      <c r="A6927" s="0" t="s">
        <v>73</v>
      </c>
      <c r="B6927" s="0" t="s">
        <v>426</v>
      </c>
      <c r="C6927" s="0" t="s">
        <v>468</v>
      </c>
      <c r="D6927" s="0" t="s">
        <v>18</v>
      </c>
      <c r="E6927" s="0" t="s">
        <v>14</v>
      </c>
      <c r="F6927" s="0" t="s">
        <v>1542</v>
      </c>
      <c r="G6927" s="0" t="s">
        <v>1612</v>
      </c>
      <c r="H6927" s="0" t="n">
        <v>1</v>
      </c>
      <c r="I6927" s="0" t="n">
        <v>12</v>
      </c>
      <c r="J6927" s="0" t="n">
        <v>1064</v>
      </c>
      <c r="K6927" s="0" t="n">
        <f aca="false">I6927*SUMIFS(syst_chauffage!$H$3:$H$27,syst_chauffage!$B$3:$B$27,D6927,syst_chauffage!$C$3:$C$27,E6927)</f>
        <v>32.6991470653427</v>
      </c>
      <c r="L6927" s="12" t="n">
        <f aca="false">H6927*SUMIFS(syst_chauffage!$K$3:$K$27,syst_chauffage!$B$3:$B$27,D6927,syst_chauffage!$C$3:$C$27,E6927)</f>
        <v>0.971446890318824</v>
      </c>
      <c r="N6927" s="0" t="str">
        <f aca="false">A6927</f>
        <v>Café Hôtel Restaurant</v>
      </c>
      <c r="O6927" s="0" t="str">
        <f aca="false">B6927</f>
        <v>Hôtel sans restaurant</v>
      </c>
      <c r="P6927" s="0" t="str">
        <f aca="false">C6927</f>
        <v>Hotel d'affaire sans restaurant Haut de Gamme</v>
      </c>
      <c r="Q6927" s="0" t="str">
        <f aca="false">D6927</f>
        <v>Chaudière condensation gaz</v>
      </c>
      <c r="R6927" s="0" t="str">
        <f aca="false">E6927</f>
        <v>Gaz</v>
      </c>
      <c r="S6927" s="0" t="str">
        <f aca="false">F6927</f>
        <v>0219392602</v>
      </c>
      <c r="T6927" s="0" t="str">
        <f aca="false">G6927</f>
        <v>4</v>
      </c>
      <c r="U6927" s="0" t="n">
        <f aca="false">L6927</f>
        <v>0.971446890318824</v>
      </c>
      <c r="V6927" s="0" t="n">
        <f aca="false">K6927</f>
        <v>32.6991470653427</v>
      </c>
      <c r="W6927" s="0" t="n">
        <f aca="false">J6927</f>
        <v>1064</v>
      </c>
    </row>
    <row r="6928" customFormat="false" ht="12.8" hidden="false" customHeight="false" outlineLevel="0" collapsed="false">
      <c r="A6928" s="0" t="s">
        <v>73</v>
      </c>
      <c r="B6928" s="0" t="s">
        <v>426</v>
      </c>
      <c r="C6928" s="0" t="s">
        <v>468</v>
      </c>
      <c r="D6928" s="0" t="s">
        <v>18</v>
      </c>
      <c r="E6928" s="0" t="s">
        <v>14</v>
      </c>
      <c r="F6928" s="0" t="s">
        <v>1543</v>
      </c>
      <c r="G6928" s="0" t="s">
        <v>1612</v>
      </c>
      <c r="H6928" s="0" t="n">
        <v>3.38216232558139</v>
      </c>
      <c r="I6928" s="0" t="n">
        <v>88.9745919927844</v>
      </c>
      <c r="J6928" s="0" t="n">
        <v>1064</v>
      </c>
      <c r="K6928" s="0" t="n">
        <f aca="false">I6928*SUMIFS(syst_chauffage!$H$3:$H$27,syst_chauffage!$B$3:$B$27,D6928,syst_chauffage!$C$3:$C$27,E6928)</f>
        <v>242.449439054243</v>
      </c>
      <c r="L6928" s="12" t="n">
        <f aca="false">H6928*SUMIFS(syst_chauffage!$K$3:$K$27,syst_chauffage!$B$3:$B$27,D6928,syst_chauffage!$C$3:$C$27,E6928)</f>
        <v>3.28559107373952</v>
      </c>
      <c r="N6928" s="0" t="str">
        <f aca="false">A6928</f>
        <v>Café Hôtel Restaurant</v>
      </c>
      <c r="O6928" s="0" t="str">
        <f aca="false">B6928</f>
        <v>Hôtel sans restaurant</v>
      </c>
      <c r="P6928" s="0" t="str">
        <f aca="false">C6928</f>
        <v>Hotel d'affaire sans restaurant Haut de Gamme</v>
      </c>
      <c r="Q6928" s="0" t="str">
        <f aca="false">D6928</f>
        <v>Chaudière condensation gaz</v>
      </c>
      <c r="R6928" s="0" t="str">
        <f aca="false">E6928</f>
        <v>Gaz</v>
      </c>
      <c r="S6928" s="0" t="str">
        <f aca="false">F6928</f>
        <v>0219392902</v>
      </c>
      <c r="T6928" s="0" t="str">
        <f aca="false">G6928</f>
        <v>4</v>
      </c>
      <c r="U6928" s="0" t="n">
        <f aca="false">L6928</f>
        <v>3.28559107373952</v>
      </c>
      <c r="V6928" s="0" t="n">
        <f aca="false">K6928</f>
        <v>242.449439054243</v>
      </c>
      <c r="W6928" s="0" t="n">
        <f aca="false">J6928</f>
        <v>1064</v>
      </c>
    </row>
    <row r="6929" customFormat="false" ht="12.8" hidden="false" customHeight="false" outlineLevel="0" collapsed="false">
      <c r="A6929" s="0" t="s">
        <v>73</v>
      </c>
      <c r="B6929" s="0" t="s">
        <v>426</v>
      </c>
      <c r="C6929" s="0" t="s">
        <v>468</v>
      </c>
      <c r="D6929" s="0" t="s">
        <v>18</v>
      </c>
      <c r="E6929" s="0" t="s">
        <v>14</v>
      </c>
      <c r="F6929" s="0" t="s">
        <v>1544</v>
      </c>
      <c r="G6929" s="0" t="s">
        <v>1612</v>
      </c>
      <c r="H6929" s="0" t="n">
        <v>3.31313860465116</v>
      </c>
      <c r="I6929" s="0" t="n">
        <v>38.2628476220144</v>
      </c>
      <c r="J6929" s="0" t="n">
        <v>1064</v>
      </c>
      <c r="K6929" s="0" t="n">
        <f aca="false">I6929*SUMIFS(syst_chauffage!$H$3:$H$27,syst_chauffage!$B$3:$B$27,D6929,syst_chauffage!$C$3:$C$27,E6929)</f>
        <v>104.263540127587</v>
      </c>
      <c r="L6929" s="12" t="n">
        <f aca="false">H6929*SUMIFS(syst_chauffage!$K$3:$K$27,syst_chauffage!$B$3:$B$27,D6929,syst_chauffage!$C$3:$C$27,E6929)</f>
        <v>3.21853819468362</v>
      </c>
      <c r="N6929" s="0" t="str">
        <f aca="false">A6929</f>
        <v>Café Hôtel Restaurant</v>
      </c>
      <c r="O6929" s="0" t="str">
        <f aca="false">B6929</f>
        <v>Hôtel sans restaurant</v>
      </c>
      <c r="P6929" s="0" t="str">
        <f aca="false">C6929</f>
        <v>Hotel d'affaire sans restaurant Haut de Gamme</v>
      </c>
      <c r="Q6929" s="0" t="str">
        <f aca="false">D6929</f>
        <v>Chaudière condensation gaz</v>
      </c>
      <c r="R6929" s="0" t="str">
        <f aca="false">E6929</f>
        <v>Gaz</v>
      </c>
      <c r="S6929" s="0" t="str">
        <f aca="false">F6929</f>
        <v>0219393002</v>
      </c>
      <c r="T6929" s="0" t="str">
        <f aca="false">G6929</f>
        <v>4</v>
      </c>
      <c r="U6929" s="0" t="n">
        <f aca="false">L6929</f>
        <v>3.21853819468362</v>
      </c>
      <c r="V6929" s="0" t="n">
        <f aca="false">K6929</f>
        <v>104.263540127587</v>
      </c>
      <c r="W6929" s="0" t="n">
        <f aca="false">J6929</f>
        <v>1064</v>
      </c>
    </row>
    <row r="6930" customFormat="false" ht="12.8" hidden="false" customHeight="false" outlineLevel="0" collapsed="false">
      <c r="A6930" s="0" t="s">
        <v>73</v>
      </c>
      <c r="B6930" s="0" t="s">
        <v>426</v>
      </c>
      <c r="C6930" s="0" t="s">
        <v>476</v>
      </c>
      <c r="D6930" s="0" t="s">
        <v>46</v>
      </c>
      <c r="E6930" s="0" t="s">
        <v>30</v>
      </c>
      <c r="F6930" s="0" t="s">
        <v>1545</v>
      </c>
      <c r="G6930" s="0" t="s">
        <v>1612</v>
      </c>
      <c r="H6930" s="0" t="n">
        <v>0.690863770061427</v>
      </c>
      <c r="I6930" s="0" t="n">
        <v>30.1624505234191</v>
      </c>
      <c r="J6930" s="0" t="n">
        <v>792</v>
      </c>
      <c r="K6930" s="0" t="n">
        <f aca="false">I6930*SUMIFS(syst_chauffage!$H$3:$H$27,syst_chauffage!$B$3:$B$27,D6930,syst_chauffage!$C$3:$C$27,E6930)</f>
        <v>52.3290611066573</v>
      </c>
      <c r="L6930" s="12" t="n">
        <f aca="false">H6930*SUMIFS(syst_chauffage!$K$3:$K$27,syst_chauffage!$B$3:$B$27,D6930,syst_chauffage!$C$3:$C$27,E6930)</f>
        <v>0.622820975980826</v>
      </c>
      <c r="N6930" s="0" t="str">
        <f aca="false">A6930</f>
        <v>Café Hôtel Restaurant</v>
      </c>
      <c r="O6930" s="0" t="str">
        <f aca="false">B6930</f>
        <v>Hôtel sans restaurant</v>
      </c>
      <c r="P6930" s="0" t="str">
        <f aca="false">C6930</f>
        <v>Moyen Hotel sans restaurant Bas de gamme</v>
      </c>
      <c r="Q6930" s="0" t="str">
        <f aca="false">D6930</f>
        <v>Rooftop performant</v>
      </c>
      <c r="R6930" s="0" t="str">
        <f aca="false">E6930</f>
        <v>Electricité</v>
      </c>
      <c r="S6930" s="0" t="str">
        <f aca="false">F6930</f>
        <v>0219570101</v>
      </c>
      <c r="T6930" s="0" t="str">
        <f aca="false">G6930</f>
        <v>4</v>
      </c>
      <c r="U6930" s="0" t="n">
        <f aca="false">L6930</f>
        <v>0.622820975980826</v>
      </c>
      <c r="V6930" s="0" t="n">
        <f aca="false">K6930</f>
        <v>52.3290611066573</v>
      </c>
      <c r="W6930" s="0" t="n">
        <f aca="false">J6930</f>
        <v>792</v>
      </c>
    </row>
    <row r="6931" customFormat="false" ht="12.8" hidden="false" customHeight="false" outlineLevel="0" collapsed="false">
      <c r="A6931" s="0" t="s">
        <v>73</v>
      </c>
      <c r="B6931" s="0" t="s">
        <v>426</v>
      </c>
      <c r="C6931" s="0" t="s">
        <v>491</v>
      </c>
      <c r="D6931" s="0" t="s">
        <v>42</v>
      </c>
      <c r="E6931" s="0" t="s">
        <v>30</v>
      </c>
      <c r="F6931" s="0" t="s">
        <v>1546</v>
      </c>
      <c r="G6931" s="0" t="s">
        <v>1612</v>
      </c>
      <c r="H6931" s="0" t="n">
        <v>0.797150503917031</v>
      </c>
      <c r="I6931" s="0" t="n">
        <v>35.9076791945465</v>
      </c>
      <c r="J6931" s="0" t="n">
        <v>738</v>
      </c>
      <c r="K6931" s="0" t="n">
        <f aca="false">I6931*SUMIFS(syst_chauffage!$H$3:$H$27,syst_chauffage!$B$3:$B$27,D6931,syst_chauffage!$C$3:$C$27,E6931)</f>
        <v>32.4135832143237</v>
      </c>
      <c r="L6931" s="12" t="n">
        <f aca="false">H6931*SUMIFS(syst_chauffage!$K$3:$K$27,syst_chauffage!$B$3:$B$27,D6931,syst_chauffage!$C$3:$C$27,E6931)</f>
        <v>0.710690720902702</v>
      </c>
      <c r="N6931" s="0" t="str">
        <f aca="false">A6931</f>
        <v>Café Hôtel Restaurant</v>
      </c>
      <c r="O6931" s="0" t="str">
        <f aca="false">B6931</f>
        <v>Hôtel sans restaurant</v>
      </c>
      <c r="P6931" s="0" t="str">
        <f aca="false">C6931</f>
        <v>Moyen Hotel sans restaurant Haut de gamme</v>
      </c>
      <c r="Q6931" s="0" t="str">
        <f aca="false">D6931</f>
        <v>Rooftop</v>
      </c>
      <c r="R6931" s="0" t="str">
        <f aca="false">E6931</f>
        <v>Electricité</v>
      </c>
      <c r="S6931" s="0" t="str">
        <f aca="false">F6931</f>
        <v>0219572101</v>
      </c>
      <c r="T6931" s="0" t="str">
        <f aca="false">G6931</f>
        <v>4</v>
      </c>
      <c r="U6931" s="0" t="n">
        <f aca="false">L6931</f>
        <v>0.710690720902702</v>
      </c>
      <c r="V6931" s="0" t="n">
        <f aca="false">K6931</f>
        <v>32.4135832143237</v>
      </c>
      <c r="W6931" s="0" t="n">
        <f aca="false">J6931</f>
        <v>738</v>
      </c>
    </row>
    <row r="6932" customFormat="false" ht="12.8" hidden="false" customHeight="false" outlineLevel="0" collapsed="false">
      <c r="A6932" s="0" t="s">
        <v>73</v>
      </c>
      <c r="B6932" s="0" t="s">
        <v>426</v>
      </c>
      <c r="C6932" s="0" t="s">
        <v>517</v>
      </c>
      <c r="D6932" s="0" t="s">
        <v>46</v>
      </c>
      <c r="E6932" s="0" t="s">
        <v>30</v>
      </c>
      <c r="F6932" s="0" t="s">
        <v>1547</v>
      </c>
      <c r="G6932" s="0" t="s">
        <v>1612</v>
      </c>
      <c r="H6932" s="0" t="n">
        <v>0.770345728879022</v>
      </c>
      <c r="I6932" s="0" t="n">
        <v>42.9178868973354</v>
      </c>
      <c r="J6932" s="0" t="n">
        <v>792</v>
      </c>
      <c r="K6932" s="0" t="n">
        <f aca="false">I6932*SUMIFS(syst_chauffage!$H$3:$H$27,syst_chauffage!$B$3:$B$27,D6932,syst_chauffage!$C$3:$C$27,E6932)</f>
        <v>74.4585631156036</v>
      </c>
      <c r="L6932" s="12" t="n">
        <f aca="false">H6932*SUMIFS(syst_chauffage!$K$3:$K$27,syst_chauffage!$B$3:$B$27,D6932,syst_chauffage!$C$3:$C$27,E6932)</f>
        <v>0.694474800235123</v>
      </c>
      <c r="N6932" s="0" t="str">
        <f aca="false">A6932</f>
        <v>Café Hôtel Restaurant</v>
      </c>
      <c r="O6932" s="0" t="str">
        <f aca="false">B6932</f>
        <v>Hôtel sans restaurant</v>
      </c>
      <c r="P6932" s="0" t="str">
        <f aca="false">C6932</f>
        <v>Petit Hotel sans restaurant Bas de gamme</v>
      </c>
      <c r="Q6932" s="0" t="str">
        <f aca="false">D6932</f>
        <v>Rooftop performant</v>
      </c>
      <c r="R6932" s="0" t="str">
        <f aca="false">E6932</f>
        <v>Electricité</v>
      </c>
      <c r="S6932" s="0" t="str">
        <f aca="false">F6932</f>
        <v>0219710101</v>
      </c>
      <c r="T6932" s="0" t="str">
        <f aca="false">G6932</f>
        <v>4</v>
      </c>
      <c r="U6932" s="0" t="n">
        <f aca="false">L6932</f>
        <v>0.694474800235123</v>
      </c>
      <c r="V6932" s="0" t="n">
        <f aca="false">K6932</f>
        <v>74.4585631156036</v>
      </c>
      <c r="W6932" s="0" t="n">
        <f aca="false">J6932</f>
        <v>792</v>
      </c>
    </row>
    <row r="6933" customFormat="false" ht="12.8" hidden="false" customHeight="false" outlineLevel="0" collapsed="false">
      <c r="A6933" s="0" t="s">
        <v>73</v>
      </c>
      <c r="B6933" s="0" t="s">
        <v>426</v>
      </c>
      <c r="C6933" s="0" t="s">
        <v>532</v>
      </c>
      <c r="D6933" s="0" t="s">
        <v>42</v>
      </c>
      <c r="E6933" s="0" t="s">
        <v>30</v>
      </c>
      <c r="F6933" s="0" t="s">
        <v>1548</v>
      </c>
      <c r="G6933" s="0" t="s">
        <v>1612</v>
      </c>
      <c r="H6933" s="0" t="n">
        <v>0.888860456398872</v>
      </c>
      <c r="I6933" s="0" t="n">
        <v>51.0927224968279</v>
      </c>
      <c r="J6933" s="0" t="n">
        <v>738</v>
      </c>
      <c r="K6933" s="0" t="n">
        <f aca="false">I6933*SUMIFS(syst_chauffage!$H$3:$H$27,syst_chauffage!$B$3:$B$27,D6933,syst_chauffage!$C$3:$C$27,E6933)</f>
        <v>46.1210039034992</v>
      </c>
      <c r="L6933" s="12" t="n">
        <f aca="false">H6933*SUMIFS(syst_chauffage!$K$3:$K$27,syst_chauffage!$B$3:$B$27,D6933,syst_chauffage!$C$3:$C$27,E6933)</f>
        <v>0.792453715372383</v>
      </c>
      <c r="N6933" s="0" t="str">
        <f aca="false">A6933</f>
        <v>Café Hôtel Restaurant</v>
      </c>
      <c r="O6933" s="0" t="str">
        <f aca="false">B6933</f>
        <v>Hôtel sans restaurant</v>
      </c>
      <c r="P6933" s="0" t="str">
        <f aca="false">C6933</f>
        <v>Petit Hotel sans restaurant Haut de gamme</v>
      </c>
      <c r="Q6933" s="0" t="str">
        <f aca="false">D6933</f>
        <v>Rooftop</v>
      </c>
      <c r="R6933" s="0" t="str">
        <f aca="false">E6933</f>
        <v>Electricité</v>
      </c>
      <c r="S6933" s="0" t="str">
        <f aca="false">F6933</f>
        <v>0219712101</v>
      </c>
      <c r="T6933" s="0" t="str">
        <f aca="false">G6933</f>
        <v>4</v>
      </c>
      <c r="U6933" s="0" t="n">
        <f aca="false">L6933</f>
        <v>0.792453715372383</v>
      </c>
      <c r="V6933" s="0" t="n">
        <f aca="false">K6933</f>
        <v>46.1210039034992</v>
      </c>
      <c r="W6933" s="0" t="n">
        <f aca="false">J6933</f>
        <v>738</v>
      </c>
    </row>
    <row r="6934" customFormat="false" ht="12.8" hidden="false" customHeight="false" outlineLevel="0" collapsed="false">
      <c r="A6934" s="0" t="s">
        <v>78</v>
      </c>
      <c r="B6934" s="0" t="s">
        <v>1259</v>
      </c>
      <c r="C6934" s="0" t="s">
        <v>1277</v>
      </c>
      <c r="D6934" s="0" t="s">
        <v>42</v>
      </c>
      <c r="E6934" s="0" t="s">
        <v>30</v>
      </c>
      <c r="F6934" s="0" t="s">
        <v>1549</v>
      </c>
      <c r="G6934" s="0" t="s">
        <v>1612</v>
      </c>
      <c r="H6934" s="0" t="n">
        <v>0.84</v>
      </c>
      <c r="I6934" s="0" t="n">
        <v>10.4</v>
      </c>
      <c r="J6934" s="0" t="n">
        <v>495</v>
      </c>
      <c r="K6934" s="0" t="n">
        <f aca="false">I6934*SUMIFS(syst_chauffage!$H$3:$H$27,syst_chauffage!$B$3:$B$27,D6934,syst_chauffage!$C$3:$C$27,E6934)</f>
        <v>9.38799925226478</v>
      </c>
      <c r="L6934" s="12" t="n">
        <f aca="false">H6934*SUMIFS(syst_chauffage!$K$3:$K$27,syst_chauffage!$B$3:$B$27,D6934,syst_chauffage!$C$3:$C$27,E6934)</f>
        <v>0.748892715522142</v>
      </c>
      <c r="N6934" s="0" t="str">
        <f aca="false">A6934</f>
        <v>Sport Loisir Culture</v>
      </c>
      <c r="O6934" s="0" t="str">
        <f aca="false">B6934</f>
        <v>Culture</v>
      </c>
      <c r="P6934" s="0" t="str">
        <f aca="false">C6934</f>
        <v>Grande salle de spectacle</v>
      </c>
      <c r="Q6934" s="0" t="str">
        <f aca="false">D6934</f>
        <v>Rooftop</v>
      </c>
      <c r="R6934" s="0" t="str">
        <f aca="false">E6934</f>
        <v>Electricité</v>
      </c>
      <c r="S6934" s="0" t="str">
        <f aca="false">F6934</f>
        <v>0708321104</v>
      </c>
      <c r="T6934" s="0" t="str">
        <f aca="false">G6934</f>
        <v>4</v>
      </c>
      <c r="U6934" s="0" t="n">
        <f aca="false">L6934</f>
        <v>0.748892715522142</v>
      </c>
      <c r="V6934" s="0" t="n">
        <f aca="false">K6934</f>
        <v>9.38799925226478</v>
      </c>
      <c r="W6934" s="0" t="n">
        <f aca="false">J6934</f>
        <v>495</v>
      </c>
    </row>
    <row r="6935" customFormat="false" ht="12.8" hidden="false" customHeight="false" outlineLevel="0" collapsed="false">
      <c r="A6935" s="0" t="s">
        <v>78</v>
      </c>
      <c r="B6935" s="0" t="s">
        <v>1259</v>
      </c>
      <c r="C6935" s="0" t="s">
        <v>1277</v>
      </c>
      <c r="D6935" s="0" t="s">
        <v>46</v>
      </c>
      <c r="E6935" s="0" t="s">
        <v>30</v>
      </c>
      <c r="F6935" s="0" t="s">
        <v>1550</v>
      </c>
      <c r="G6935" s="0" t="s">
        <v>1612</v>
      </c>
      <c r="H6935" s="0" t="n">
        <v>1</v>
      </c>
      <c r="I6935" s="0" t="n">
        <v>12</v>
      </c>
      <c r="J6935" s="0" t="n">
        <v>540</v>
      </c>
      <c r="K6935" s="0" t="n">
        <f aca="false">I6935*SUMIFS(syst_chauffage!$H$3:$H$27,syst_chauffage!$B$3:$B$27,D6935,syst_chauffage!$C$3:$C$27,E6935)</f>
        <v>20.81888979121</v>
      </c>
      <c r="L6935" s="12" t="n">
        <f aca="false">H6935*SUMIFS(syst_chauffage!$K$3:$K$27,syst_chauffage!$B$3:$B$27,D6935,syst_chauffage!$C$3:$C$27,E6935)</f>
        <v>0.901510548057034</v>
      </c>
      <c r="N6935" s="0" t="str">
        <f aca="false">A6935</f>
        <v>Sport Loisir Culture</v>
      </c>
      <c r="O6935" s="0" t="str">
        <f aca="false">B6935</f>
        <v>Culture</v>
      </c>
      <c r="P6935" s="0" t="str">
        <f aca="false">C6935</f>
        <v>Grande salle de spectacle</v>
      </c>
      <c r="Q6935" s="0" t="str">
        <f aca="false">D6935</f>
        <v>Rooftop performant</v>
      </c>
      <c r="R6935" s="0" t="str">
        <f aca="false">E6935</f>
        <v>Electricité</v>
      </c>
      <c r="S6935" s="0" t="str">
        <f aca="false">F6935</f>
        <v>0708323104</v>
      </c>
      <c r="T6935" s="0" t="str">
        <f aca="false">G6935</f>
        <v>4</v>
      </c>
      <c r="U6935" s="0" t="n">
        <f aca="false">L6935</f>
        <v>0.901510548057034</v>
      </c>
      <c r="V6935" s="0" t="n">
        <f aca="false">K6935</f>
        <v>20.81888979121</v>
      </c>
      <c r="W6935" s="0" t="n">
        <f aca="false">J6935</f>
        <v>540</v>
      </c>
    </row>
    <row r="6936" customFormat="false" ht="12.8" hidden="false" customHeight="false" outlineLevel="0" collapsed="false">
      <c r="A6936" s="0" t="s">
        <v>78</v>
      </c>
      <c r="B6936" s="0" t="s">
        <v>1259</v>
      </c>
      <c r="C6936" s="0" t="s">
        <v>1339</v>
      </c>
      <c r="D6936" s="0" t="s">
        <v>48</v>
      </c>
      <c r="E6936" s="0" t="s">
        <v>14</v>
      </c>
      <c r="F6936" s="0" t="s">
        <v>1551</v>
      </c>
      <c r="G6936" s="0" t="s">
        <v>1612</v>
      </c>
      <c r="H6936" s="0" t="n">
        <v>0.84</v>
      </c>
      <c r="I6936" s="0" t="n">
        <v>10.4</v>
      </c>
      <c r="J6936" s="0" t="n">
        <v>0</v>
      </c>
      <c r="K6936" s="0" t="n">
        <f aca="false">I6936*SUMIFS(syst_chauffage!$H$3:$H$27,syst_chauffage!$B$3:$B$27,D6936,syst_chauffage!$C$3:$C$27,E6936)</f>
        <v>5</v>
      </c>
      <c r="L6936" s="12" t="n">
        <f aca="false">H6936*SUMIFS(syst_chauffage!$K$3:$K$27,syst_chauffage!$B$3:$B$27,D6936,syst_chauffage!$C$3:$C$27,E6936)</f>
        <v>0.84</v>
      </c>
      <c r="N6936" s="0" t="str">
        <f aca="false">A6936</f>
        <v>Sport Loisir Culture</v>
      </c>
      <c r="O6936" s="0" t="str">
        <f aca="false">B6936</f>
        <v>Culture</v>
      </c>
      <c r="P6936" s="0" t="str">
        <f aca="false">C6936</f>
        <v>Petite salle de spectacle</v>
      </c>
      <c r="Q6936" s="0" t="str">
        <f aca="false">D6936</f>
        <v>Tube radiant</v>
      </c>
      <c r="R6936" s="0" t="str">
        <f aca="false">E6936</f>
        <v>Gaz</v>
      </c>
      <c r="S6936" s="0" t="str">
        <f aca="false">F6936</f>
        <v>0708801104</v>
      </c>
      <c r="T6936" s="0" t="str">
        <f aca="false">G6936</f>
        <v>4</v>
      </c>
      <c r="U6936" s="0" t="n">
        <f aca="false">L6936</f>
        <v>0.84</v>
      </c>
      <c r="V6936" s="0" t="n">
        <f aca="false">K6936</f>
        <v>5</v>
      </c>
      <c r="W6936" s="0" t="n">
        <f aca="false">J6936</f>
        <v>0</v>
      </c>
    </row>
    <row r="6937" customFormat="false" ht="12.8" hidden="false" customHeight="false" outlineLevel="0" collapsed="false">
      <c r="A6937" s="0" t="s">
        <v>78</v>
      </c>
      <c r="B6937" s="0" t="s">
        <v>1259</v>
      </c>
      <c r="C6937" s="0" t="s">
        <v>1339</v>
      </c>
      <c r="D6937" s="0" t="s">
        <v>32</v>
      </c>
      <c r="E6937" s="0" t="s">
        <v>30</v>
      </c>
      <c r="F6937" s="0" t="s">
        <v>1552</v>
      </c>
      <c r="G6937" s="0" t="s">
        <v>1612</v>
      </c>
      <c r="H6937" s="0" t="n">
        <v>1</v>
      </c>
      <c r="I6937" s="0" t="n">
        <v>12</v>
      </c>
      <c r="J6937" s="0" t="n">
        <v>0</v>
      </c>
      <c r="K6937" s="0" t="n">
        <f aca="false">I6937*SUMIFS(syst_chauffage!$H$3:$H$27,syst_chauffage!$B$3:$B$27,D6937,syst_chauffage!$C$3:$C$27,E6937)</f>
        <v>12</v>
      </c>
      <c r="L6937" s="12" t="n">
        <f aca="false">H6937*SUMIFS(syst_chauffage!$K$3:$K$27,syst_chauffage!$B$3:$B$27,D6937,syst_chauffage!$C$3:$C$27,E6937)</f>
        <v>1</v>
      </c>
      <c r="N6937" s="0" t="str">
        <f aca="false">A6937</f>
        <v>Sport Loisir Culture</v>
      </c>
      <c r="O6937" s="0" t="str">
        <f aca="false">B6937</f>
        <v>Culture</v>
      </c>
      <c r="P6937" s="0" t="str">
        <f aca="false">C6937</f>
        <v>Petite salle de spectacle</v>
      </c>
      <c r="Q6937" s="0" t="str">
        <f aca="false">D6937</f>
        <v>Electrique direct performant</v>
      </c>
      <c r="R6937" s="0" t="str">
        <f aca="false">E6937</f>
        <v>Electricité</v>
      </c>
      <c r="S6937" s="0" t="str">
        <f aca="false">F6937</f>
        <v>0708803104</v>
      </c>
      <c r="T6937" s="0" t="str">
        <f aca="false">G6937</f>
        <v>4</v>
      </c>
      <c r="U6937" s="0" t="n">
        <f aca="false">L6937</f>
        <v>1</v>
      </c>
      <c r="V6937" s="0" t="n">
        <f aca="false">K6937</f>
        <v>12</v>
      </c>
      <c r="W6937" s="0" t="n">
        <f aca="false">J6937</f>
        <v>0</v>
      </c>
    </row>
    <row r="6938" customFormat="false" ht="12.8" hidden="false" customHeight="false" outlineLevel="0" collapsed="false">
      <c r="A6938" s="0" t="s">
        <v>78</v>
      </c>
      <c r="B6938" s="0" t="s">
        <v>1418</v>
      </c>
      <c r="C6938" s="0" t="s">
        <v>1452</v>
      </c>
      <c r="D6938" s="0" t="s">
        <v>42</v>
      </c>
      <c r="E6938" s="0" t="s">
        <v>30</v>
      </c>
      <c r="F6938" s="0" t="s">
        <v>1553</v>
      </c>
      <c r="G6938" s="0" t="s">
        <v>1612</v>
      </c>
      <c r="H6938" s="0" t="n">
        <v>0.839999999999999</v>
      </c>
      <c r="I6938" s="0" t="n">
        <v>10.4</v>
      </c>
      <c r="J6938" s="0" t="n">
        <v>603</v>
      </c>
      <c r="K6938" s="0" t="n">
        <f aca="false">I6938*SUMIFS(syst_chauffage!$H$3:$H$27,syst_chauffage!$B$3:$B$27,D6938,syst_chauffage!$C$3:$C$27,E6938)</f>
        <v>9.38799925226478</v>
      </c>
      <c r="L6938" s="12" t="n">
        <f aca="false">H6938*SUMIFS(syst_chauffage!$K$3:$K$27,syst_chauffage!$B$3:$B$27,D6938,syst_chauffage!$C$3:$C$27,E6938)</f>
        <v>0.748892715522141</v>
      </c>
      <c r="N6938" s="0" t="str">
        <f aca="false">A6938</f>
        <v>Sport Loisir Culture</v>
      </c>
      <c r="O6938" s="0" t="str">
        <f aca="false">B6938</f>
        <v>Sport</v>
      </c>
      <c r="P6938" s="0" t="str">
        <f aca="false">C6938</f>
        <v>Patinoire</v>
      </c>
      <c r="Q6938" s="0" t="str">
        <f aca="false">D6938</f>
        <v>Rooftop</v>
      </c>
      <c r="R6938" s="0" t="str">
        <f aca="false">E6938</f>
        <v>Electricité</v>
      </c>
      <c r="S6938" s="0" t="str">
        <f aca="false">F6938</f>
        <v>0729611104</v>
      </c>
      <c r="T6938" s="0" t="str">
        <f aca="false">G6938</f>
        <v>4</v>
      </c>
      <c r="U6938" s="0" t="n">
        <f aca="false">L6938</f>
        <v>0.748892715522141</v>
      </c>
      <c r="V6938" s="0" t="n">
        <f aca="false">K6938</f>
        <v>9.38799925226478</v>
      </c>
      <c r="W6938" s="0" t="n">
        <f aca="false">J6938</f>
        <v>603</v>
      </c>
    </row>
    <row r="6939" customFormat="false" ht="12.8" hidden="false" customHeight="false" outlineLevel="0" collapsed="false">
      <c r="A6939" s="0" t="s">
        <v>78</v>
      </c>
      <c r="B6939" s="0" t="s">
        <v>1418</v>
      </c>
      <c r="C6939" s="0" t="s">
        <v>1452</v>
      </c>
      <c r="D6939" s="0" t="s">
        <v>46</v>
      </c>
      <c r="E6939" s="0" t="s">
        <v>30</v>
      </c>
      <c r="F6939" s="0" t="s">
        <v>1554</v>
      </c>
      <c r="G6939" s="0" t="s">
        <v>1612</v>
      </c>
      <c r="H6939" s="0" t="n">
        <v>1</v>
      </c>
      <c r="I6939" s="0" t="n">
        <v>12</v>
      </c>
      <c r="J6939" s="0" t="n">
        <v>648</v>
      </c>
      <c r="K6939" s="0" t="n">
        <f aca="false">I6939*SUMIFS(syst_chauffage!$H$3:$H$27,syst_chauffage!$B$3:$B$27,D6939,syst_chauffage!$C$3:$C$27,E6939)</f>
        <v>20.81888979121</v>
      </c>
      <c r="L6939" s="12" t="n">
        <f aca="false">H6939*SUMIFS(syst_chauffage!$K$3:$K$27,syst_chauffage!$B$3:$B$27,D6939,syst_chauffage!$C$3:$C$27,E6939)</f>
        <v>0.901510548057034</v>
      </c>
      <c r="N6939" s="0" t="str">
        <f aca="false">A6939</f>
        <v>Sport Loisir Culture</v>
      </c>
      <c r="O6939" s="0" t="str">
        <f aca="false">B6939</f>
        <v>Sport</v>
      </c>
      <c r="P6939" s="0" t="str">
        <f aca="false">C6939</f>
        <v>Patinoire</v>
      </c>
      <c r="Q6939" s="0" t="str">
        <f aca="false">D6939</f>
        <v>Rooftop performant</v>
      </c>
      <c r="R6939" s="0" t="str">
        <f aca="false">E6939</f>
        <v>Electricité</v>
      </c>
      <c r="S6939" s="0" t="str">
        <f aca="false">F6939</f>
        <v>0729613104</v>
      </c>
      <c r="T6939" s="0" t="str">
        <f aca="false">G6939</f>
        <v>4</v>
      </c>
      <c r="U6939" s="0" t="n">
        <f aca="false">L6939</f>
        <v>0.901510548057034</v>
      </c>
      <c r="V6939" s="0" t="n">
        <f aca="false">K6939</f>
        <v>20.81888979121</v>
      </c>
      <c r="W6939" s="0" t="n">
        <f aca="false">J6939</f>
        <v>648</v>
      </c>
    </row>
    <row r="6940" customFormat="false" ht="12.8" hidden="false" customHeight="false" outlineLevel="0" collapsed="false">
      <c r="A6940" s="0" t="s">
        <v>78</v>
      </c>
      <c r="B6940" s="0" t="s">
        <v>1418</v>
      </c>
      <c r="C6940" s="0" t="s">
        <v>1488</v>
      </c>
      <c r="D6940" s="0" t="s">
        <v>42</v>
      </c>
      <c r="E6940" s="0" t="s">
        <v>30</v>
      </c>
      <c r="F6940" s="0" t="s">
        <v>1555</v>
      </c>
      <c r="G6940" s="0" t="s">
        <v>1612</v>
      </c>
      <c r="H6940" s="0" t="n">
        <v>0.84</v>
      </c>
      <c r="I6940" s="0" t="n">
        <v>10.4</v>
      </c>
      <c r="J6940" s="0" t="n">
        <v>603</v>
      </c>
      <c r="K6940" s="0" t="n">
        <f aca="false">I6940*SUMIFS(syst_chauffage!$H$3:$H$27,syst_chauffage!$B$3:$B$27,D6940,syst_chauffage!$C$3:$C$27,E6940)</f>
        <v>9.38799925226478</v>
      </c>
      <c r="L6940" s="12" t="n">
        <f aca="false">H6940*SUMIFS(syst_chauffage!$K$3:$K$27,syst_chauffage!$B$3:$B$27,D6940,syst_chauffage!$C$3:$C$27,E6940)</f>
        <v>0.748892715522142</v>
      </c>
      <c r="N6940" s="0" t="str">
        <f aca="false">A6940</f>
        <v>Sport Loisir Culture</v>
      </c>
      <c r="O6940" s="0" t="str">
        <f aca="false">B6940</f>
        <v>Sport</v>
      </c>
      <c r="P6940" s="0" t="str">
        <f aca="false">C6940</f>
        <v>Piscine</v>
      </c>
      <c r="Q6940" s="0" t="str">
        <f aca="false">D6940</f>
        <v>Rooftop</v>
      </c>
      <c r="R6940" s="0" t="str">
        <f aca="false">E6940</f>
        <v>Electricité</v>
      </c>
      <c r="S6940" s="0" t="str">
        <f aca="false">F6940</f>
        <v>0729821104</v>
      </c>
      <c r="T6940" s="0" t="str">
        <f aca="false">G6940</f>
        <v>4</v>
      </c>
      <c r="U6940" s="0" t="n">
        <f aca="false">L6940</f>
        <v>0.748892715522142</v>
      </c>
      <c r="V6940" s="0" t="n">
        <f aca="false">K6940</f>
        <v>9.38799925226478</v>
      </c>
      <c r="W6940" s="0" t="n">
        <f aca="false">J6940</f>
        <v>603</v>
      </c>
    </row>
    <row r="6941" customFormat="false" ht="12.8" hidden="false" customHeight="false" outlineLevel="0" collapsed="false">
      <c r="A6941" s="0" t="s">
        <v>78</v>
      </c>
      <c r="B6941" s="0" t="s">
        <v>1418</v>
      </c>
      <c r="C6941" s="0" t="s">
        <v>1488</v>
      </c>
      <c r="D6941" s="0" t="s">
        <v>46</v>
      </c>
      <c r="E6941" s="0" t="s">
        <v>30</v>
      </c>
      <c r="F6941" s="0" t="s">
        <v>1556</v>
      </c>
      <c r="G6941" s="0" t="s">
        <v>1612</v>
      </c>
      <c r="H6941" s="0" t="n">
        <v>1</v>
      </c>
      <c r="I6941" s="0" t="n">
        <v>12</v>
      </c>
      <c r="J6941" s="0" t="n">
        <v>648</v>
      </c>
      <c r="K6941" s="0" t="n">
        <f aca="false">I6941*SUMIFS(syst_chauffage!$H$3:$H$27,syst_chauffage!$B$3:$B$27,D6941,syst_chauffage!$C$3:$C$27,E6941)</f>
        <v>20.81888979121</v>
      </c>
      <c r="L6941" s="12" t="n">
        <f aca="false">H6941*SUMIFS(syst_chauffage!$K$3:$K$27,syst_chauffage!$B$3:$B$27,D6941,syst_chauffage!$C$3:$C$27,E6941)</f>
        <v>0.901510548057034</v>
      </c>
      <c r="N6941" s="0" t="str">
        <f aca="false">A6941</f>
        <v>Sport Loisir Culture</v>
      </c>
      <c r="O6941" s="0" t="str">
        <f aca="false">B6941</f>
        <v>Sport</v>
      </c>
      <c r="P6941" s="0" t="str">
        <f aca="false">C6941</f>
        <v>Piscine</v>
      </c>
      <c r="Q6941" s="0" t="str">
        <f aca="false">D6941</f>
        <v>Rooftop performant</v>
      </c>
      <c r="R6941" s="0" t="str">
        <f aca="false">E6941</f>
        <v>Electricité</v>
      </c>
      <c r="S6941" s="0" t="str">
        <f aca="false">F6941</f>
        <v>0729823104</v>
      </c>
      <c r="T6941" s="0" t="str">
        <f aca="false">G6941</f>
        <v>4</v>
      </c>
      <c r="U6941" s="0" t="n">
        <f aca="false">L6941</f>
        <v>0.901510548057034</v>
      </c>
      <c r="V6941" s="0" t="n">
        <f aca="false">K6941</f>
        <v>20.81888979121</v>
      </c>
      <c r="W6941" s="0" t="n">
        <f aca="false">J6941</f>
        <v>648</v>
      </c>
    </row>
    <row r="6942" customFormat="false" ht="12.8" hidden="false" customHeight="false" outlineLevel="0" collapsed="false">
      <c r="A6942" s="0" t="s">
        <v>73</v>
      </c>
      <c r="B6942" s="0" t="s">
        <v>264</v>
      </c>
      <c r="C6942" s="0" t="s">
        <v>398</v>
      </c>
      <c r="D6942" s="0" t="s">
        <v>46</v>
      </c>
      <c r="E6942" s="0" t="s">
        <v>30</v>
      </c>
      <c r="F6942" s="0" t="s">
        <v>1557</v>
      </c>
      <c r="G6942" s="0" t="s">
        <v>1612</v>
      </c>
      <c r="H6942" s="0" t="n">
        <v>0.63856</v>
      </c>
      <c r="I6942" s="0" t="n">
        <v>39.021985156579</v>
      </c>
      <c r="J6942" s="0" t="n">
        <v>792</v>
      </c>
      <c r="K6942" s="0" t="n">
        <f aca="false">I6942*SUMIFS(syst_chauffage!$H$3:$H$27,syst_chauffage!$B$3:$B$27,D6942,syst_chauffage!$C$3:$C$27,E6942)</f>
        <v>67.6995340340877</v>
      </c>
      <c r="L6942" s="12" t="n">
        <f aca="false">H6942*SUMIFS(syst_chauffage!$K$3:$K$27,syst_chauffage!$B$3:$B$27,D6942,syst_chauffage!$C$3:$C$27,E6942)</f>
        <v>0.5756685755673</v>
      </c>
      <c r="N6942" s="0" t="str">
        <f aca="false">A6942</f>
        <v>Café Hôtel Restaurant</v>
      </c>
      <c r="O6942" s="0" t="str">
        <f aca="false">B6942</f>
        <v>Hôtel avec restaurant</v>
      </c>
      <c r="P6942" s="0" t="str">
        <f aca="false">C6942</f>
        <v>Petit Hotel avec restaurant Haut de gamme</v>
      </c>
      <c r="Q6942" s="0" t="str">
        <f aca="false">D6942</f>
        <v>Rooftop performant</v>
      </c>
      <c r="R6942" s="0" t="str">
        <f aca="false">E6942</f>
        <v>Electricité</v>
      </c>
      <c r="S6942" s="0" t="str">
        <f aca="false">F6942</f>
        <v>0218690101</v>
      </c>
      <c r="T6942" s="0" t="str">
        <f aca="false">G6942</f>
        <v>4</v>
      </c>
      <c r="U6942" s="0" t="n">
        <f aca="false">L6942</f>
        <v>0.5756685755673</v>
      </c>
      <c r="V6942" s="0" t="n">
        <f aca="false">K6942</f>
        <v>67.6995340340877</v>
      </c>
      <c r="W6942" s="0" t="n">
        <f aca="false">J6942</f>
        <v>792</v>
      </c>
    </row>
    <row r="6943" customFormat="false" ht="12.8" hidden="false" customHeight="false" outlineLevel="0" collapsed="false">
      <c r="A6943" s="0" t="s">
        <v>73</v>
      </c>
      <c r="B6943" s="0" t="s">
        <v>264</v>
      </c>
      <c r="C6943" s="0" t="s">
        <v>413</v>
      </c>
      <c r="D6943" s="0" t="s">
        <v>42</v>
      </c>
      <c r="E6943" s="0" t="s">
        <v>30</v>
      </c>
      <c r="F6943" s="0" t="s">
        <v>1558</v>
      </c>
      <c r="G6943" s="0" t="s">
        <v>1612</v>
      </c>
      <c r="H6943" s="0" t="n">
        <v>0.7368</v>
      </c>
      <c r="I6943" s="0" t="n">
        <v>46.4547442340226</v>
      </c>
      <c r="J6943" s="0" t="n">
        <v>738</v>
      </c>
      <c r="K6943" s="0" t="n">
        <f aca="false">I6943*SUMIFS(syst_chauffage!$H$3:$H$27,syst_chauffage!$B$3:$B$27,D6943,syst_chauffage!$C$3:$C$27,E6943)</f>
        <v>41.9343369358804</v>
      </c>
      <c r="L6943" s="12" t="n">
        <f aca="false">H6943*SUMIFS(syst_chauffage!$K$3:$K$27,syst_chauffage!$B$3:$B$27,D6943,syst_chauffage!$C$3:$C$27,E6943)</f>
        <v>0.656885896186565</v>
      </c>
      <c r="N6943" s="0" t="str">
        <f aca="false">A6943</f>
        <v>Café Hôtel Restaurant</v>
      </c>
      <c r="O6943" s="0" t="str">
        <f aca="false">B6943</f>
        <v>Hôtel avec restaurant</v>
      </c>
      <c r="P6943" s="0" t="str">
        <f aca="false">C6943</f>
        <v>Petit Hotel avec restaurant Luxe</v>
      </c>
      <c r="Q6943" s="0" t="str">
        <f aca="false">D6943</f>
        <v>Rooftop</v>
      </c>
      <c r="R6943" s="0" t="str">
        <f aca="false">E6943</f>
        <v>Electricité</v>
      </c>
      <c r="S6943" s="0" t="str">
        <f aca="false">F6943</f>
        <v>0218692101</v>
      </c>
      <c r="T6943" s="0" t="str">
        <f aca="false">G6943</f>
        <v>4</v>
      </c>
      <c r="U6943" s="0" t="n">
        <f aca="false">L6943</f>
        <v>0.656885896186565</v>
      </c>
      <c r="V6943" s="0" t="n">
        <f aca="false">K6943</f>
        <v>41.9343369358804</v>
      </c>
      <c r="W6943" s="0" t="n">
        <f aca="false">J6943</f>
        <v>738</v>
      </c>
    </row>
    <row r="6944" customFormat="false" ht="12.8" hidden="false" customHeight="false" outlineLevel="0" collapsed="false">
      <c r="A6944" s="0" t="s">
        <v>73</v>
      </c>
      <c r="B6944" s="0" t="s">
        <v>426</v>
      </c>
      <c r="C6944" s="0" t="s">
        <v>532</v>
      </c>
      <c r="D6944" s="0" t="s">
        <v>46</v>
      </c>
      <c r="E6944" s="0" t="s">
        <v>30</v>
      </c>
      <c r="F6944" s="0" t="s">
        <v>1559</v>
      </c>
      <c r="G6944" s="0" t="s">
        <v>1612</v>
      </c>
      <c r="H6944" s="0" t="n">
        <v>0.748838805970149</v>
      </c>
      <c r="I6944" s="0" t="n">
        <v>39.6590833815566</v>
      </c>
      <c r="J6944" s="0" t="n">
        <v>792</v>
      </c>
      <c r="K6944" s="0" t="n">
        <f aca="false">I6944*SUMIFS(syst_chauffage!$H$3:$H$27,syst_chauffage!$B$3:$B$27,D6944,syst_chauffage!$C$3:$C$27,E6944)</f>
        <v>68.804840511753</v>
      </c>
      <c r="L6944" s="12" t="n">
        <f aca="false">H6944*SUMIFS(syst_chauffage!$K$3:$K$27,syst_chauffage!$B$3:$B$27,D6944,syst_chauffage!$C$3:$C$27,E6944)</f>
        <v>0.675086082376524</v>
      </c>
      <c r="N6944" s="0" t="str">
        <f aca="false">A6944</f>
        <v>Café Hôtel Restaurant</v>
      </c>
      <c r="O6944" s="0" t="str">
        <f aca="false">B6944</f>
        <v>Hôtel sans restaurant</v>
      </c>
      <c r="P6944" s="0" t="str">
        <f aca="false">C6944</f>
        <v>Petit Hotel sans restaurant Haut de gamme</v>
      </c>
      <c r="Q6944" s="0" t="str">
        <f aca="false">D6944</f>
        <v>Rooftop performant</v>
      </c>
      <c r="R6944" s="0" t="str">
        <f aca="false">E6944</f>
        <v>Electricité</v>
      </c>
      <c r="S6944" s="0" t="str">
        <f aca="false">F6944</f>
        <v>0219720101</v>
      </c>
      <c r="T6944" s="0" t="str">
        <f aca="false">G6944</f>
        <v>4</v>
      </c>
      <c r="U6944" s="0" t="n">
        <f aca="false">L6944</f>
        <v>0.675086082376524</v>
      </c>
      <c r="V6944" s="0" t="n">
        <f aca="false">K6944</f>
        <v>68.804840511753</v>
      </c>
      <c r="W6944" s="0" t="n">
        <f aca="false">J6944</f>
        <v>792</v>
      </c>
    </row>
    <row r="6945" customFormat="false" ht="12.8" hidden="false" customHeight="false" outlineLevel="0" collapsed="false">
      <c r="A6945" s="0" t="s">
        <v>73</v>
      </c>
      <c r="B6945" s="0" t="s">
        <v>426</v>
      </c>
      <c r="C6945" s="0" t="s">
        <v>532</v>
      </c>
      <c r="D6945" s="0" t="s">
        <v>46</v>
      </c>
      <c r="E6945" s="0" t="s">
        <v>30</v>
      </c>
      <c r="F6945" s="0" t="s">
        <v>1560</v>
      </c>
      <c r="G6945" s="0" t="s">
        <v>1612</v>
      </c>
      <c r="H6945" s="0" t="n">
        <v>0.601156082447874</v>
      </c>
      <c r="I6945" s="0" t="n">
        <v>26.4555432567443</v>
      </c>
      <c r="J6945" s="0" t="n">
        <v>792</v>
      </c>
      <c r="K6945" s="0" t="n">
        <f aca="false">I6945*SUMIFS(syst_chauffage!$H$3:$H$27,syst_chauffage!$B$3:$B$27,D6945,syst_chauffage!$C$3:$C$27,E6945)</f>
        <v>45.8979199523958</v>
      </c>
      <c r="L6945" s="12" t="n">
        <f aca="false">H6945*SUMIFS(syst_chauffage!$K$3:$K$27,syst_chauffage!$B$3:$B$27,D6945,syst_chauffage!$C$3:$C$27,E6945)</f>
        <v>0.541948549355403</v>
      </c>
      <c r="N6945" s="0" t="str">
        <f aca="false">A6945</f>
        <v>Café Hôtel Restaurant</v>
      </c>
      <c r="O6945" s="0" t="str">
        <f aca="false">B6945</f>
        <v>Hôtel sans restaurant</v>
      </c>
      <c r="P6945" s="0" t="str">
        <f aca="false">C6945</f>
        <v>Petit Hotel sans restaurant Haut de gamme</v>
      </c>
      <c r="Q6945" s="0" t="str">
        <f aca="false">D6945</f>
        <v>Rooftop performant</v>
      </c>
      <c r="R6945" s="0" t="str">
        <f aca="false">E6945</f>
        <v>Electricité</v>
      </c>
      <c r="S6945" s="0" t="str">
        <f aca="false">F6945</f>
        <v>0219720303</v>
      </c>
      <c r="T6945" s="0" t="str">
        <f aca="false">G6945</f>
        <v>4</v>
      </c>
      <c r="U6945" s="0" t="n">
        <f aca="false">L6945</f>
        <v>0.541948549355403</v>
      </c>
      <c r="V6945" s="0" t="n">
        <f aca="false">K6945</f>
        <v>45.8979199523958</v>
      </c>
      <c r="W6945" s="0" t="n">
        <f aca="false">J6945</f>
        <v>792</v>
      </c>
    </row>
    <row r="6946" customFormat="false" ht="12.8" hidden="false" customHeight="false" outlineLevel="0" collapsed="false">
      <c r="A6946" s="0" t="s">
        <v>73</v>
      </c>
      <c r="B6946" s="0" t="s">
        <v>426</v>
      </c>
      <c r="C6946" s="0" t="s">
        <v>543</v>
      </c>
      <c r="D6946" s="0" t="s">
        <v>42</v>
      </c>
      <c r="E6946" s="0" t="s">
        <v>30</v>
      </c>
      <c r="F6946" s="0" t="s">
        <v>1561</v>
      </c>
      <c r="G6946" s="0" t="s">
        <v>1612</v>
      </c>
      <c r="H6946" s="0" t="n">
        <v>0.864044776119403</v>
      </c>
      <c r="I6946" s="0" t="n">
        <v>47.2131945018532</v>
      </c>
      <c r="J6946" s="0" t="n">
        <v>738</v>
      </c>
      <c r="K6946" s="0" t="n">
        <f aca="false">I6946*SUMIFS(syst_chauffage!$H$3:$H$27,syst_chauffage!$B$3:$B$27,D6946,syst_chauffage!$C$3:$C$27,E6946)</f>
        <v>42.6189841038874</v>
      </c>
      <c r="L6946" s="12" t="n">
        <f aca="false">H6946*SUMIFS(syst_chauffage!$K$3:$K$27,syst_chauffage!$B$3:$B$27,D6946,syst_chauffage!$C$3:$C$27,E6946)</f>
        <v>0.770329569905692</v>
      </c>
      <c r="N6946" s="0" t="str">
        <f aca="false">A6946</f>
        <v>Café Hôtel Restaurant</v>
      </c>
      <c r="O6946" s="0" t="str">
        <f aca="false">B6946</f>
        <v>Hôtel sans restaurant</v>
      </c>
      <c r="P6946" s="0" t="str">
        <f aca="false">C6946</f>
        <v>Petit Hotel sans restaurant Luxe</v>
      </c>
      <c r="Q6946" s="0" t="str">
        <f aca="false">D6946</f>
        <v>Rooftop</v>
      </c>
      <c r="R6946" s="0" t="str">
        <f aca="false">E6946</f>
        <v>Electricité</v>
      </c>
      <c r="S6946" s="0" t="str">
        <f aca="false">F6946</f>
        <v>0219722101</v>
      </c>
      <c r="T6946" s="0" t="str">
        <f aca="false">G6946</f>
        <v>4</v>
      </c>
      <c r="U6946" s="0" t="n">
        <f aca="false">L6946</f>
        <v>0.770329569905692</v>
      </c>
      <c r="V6946" s="0" t="n">
        <f aca="false">K6946</f>
        <v>42.6189841038874</v>
      </c>
      <c r="W6946" s="0" t="n">
        <f aca="false">J6946</f>
        <v>738</v>
      </c>
    </row>
    <row r="6947" customFormat="false" ht="12.8" hidden="false" customHeight="false" outlineLevel="0" collapsed="false">
      <c r="A6947" s="0" t="s">
        <v>73</v>
      </c>
      <c r="B6947" s="0" t="s">
        <v>426</v>
      </c>
      <c r="C6947" s="0" t="s">
        <v>543</v>
      </c>
      <c r="D6947" s="0" t="s">
        <v>42</v>
      </c>
      <c r="E6947" s="0" t="s">
        <v>30</v>
      </c>
      <c r="F6947" s="0" t="s">
        <v>1562</v>
      </c>
      <c r="G6947" s="0" t="s">
        <v>1612</v>
      </c>
      <c r="H6947" s="0" t="n">
        <v>0.767832329983296</v>
      </c>
      <c r="I6947" s="0" t="n">
        <v>31.4946943532671</v>
      </c>
      <c r="J6947" s="0" t="n">
        <v>738</v>
      </c>
      <c r="K6947" s="0" t="n">
        <f aca="false">I6947*SUMIFS(syst_chauffage!$H$3:$H$27,syst_chauffage!$B$3:$B$27,D6947,syst_chauffage!$C$3:$C$27,E6947)</f>
        <v>28.4300160614211</v>
      </c>
      <c r="L6947" s="12" t="n">
        <f aca="false">H6947*SUMIFS(syst_chauffage!$K$3:$K$27,syst_chauffage!$B$3:$B$27,D6947,syst_chauffage!$C$3:$C$27,E6947)</f>
        <v>0.684552426984386</v>
      </c>
      <c r="N6947" s="0" t="str">
        <f aca="false">A6947</f>
        <v>Café Hôtel Restaurant</v>
      </c>
      <c r="O6947" s="0" t="str">
        <f aca="false">B6947</f>
        <v>Hôtel sans restaurant</v>
      </c>
      <c r="P6947" s="0" t="str">
        <f aca="false">C6947</f>
        <v>Petit Hotel sans restaurant Luxe</v>
      </c>
      <c r="Q6947" s="0" t="str">
        <f aca="false">D6947</f>
        <v>Rooftop</v>
      </c>
      <c r="R6947" s="0" t="str">
        <f aca="false">E6947</f>
        <v>Electricité</v>
      </c>
      <c r="S6947" s="0" t="str">
        <f aca="false">F6947</f>
        <v>0219722303</v>
      </c>
      <c r="T6947" s="0" t="str">
        <f aca="false">G6947</f>
        <v>4</v>
      </c>
      <c r="U6947" s="0" t="n">
        <f aca="false">L6947</f>
        <v>0.684552426984386</v>
      </c>
      <c r="V6947" s="0" t="n">
        <f aca="false">K6947</f>
        <v>28.4300160614211</v>
      </c>
      <c r="W6947" s="0" t="n">
        <f aca="false">J6947</f>
        <v>738</v>
      </c>
    </row>
    <row r="6948" customFormat="false" ht="12.8" hidden="false" customHeight="false" outlineLevel="0" collapsed="false">
      <c r="A6948" s="0" t="s">
        <v>73</v>
      </c>
      <c r="B6948" s="0" t="s">
        <v>426</v>
      </c>
      <c r="C6948" s="0" t="s">
        <v>491</v>
      </c>
      <c r="D6948" s="0" t="s">
        <v>46</v>
      </c>
      <c r="E6948" s="0" t="s">
        <v>30</v>
      </c>
      <c r="F6948" s="0" t="s">
        <v>1563</v>
      </c>
      <c r="G6948" s="0" t="s">
        <v>1612</v>
      </c>
      <c r="H6948" s="0" t="n">
        <v>0.8736</v>
      </c>
      <c r="I6948" s="0" t="n">
        <v>27.4235861958144</v>
      </c>
      <c r="J6948" s="0" t="n">
        <v>792</v>
      </c>
      <c r="K6948" s="0" t="n">
        <f aca="false">I6948*SUMIFS(syst_chauffage!$H$3:$H$27,syst_chauffage!$B$3:$B$27,D6948,syst_chauffage!$C$3:$C$27,E6948)</f>
        <v>47.5773848908674</v>
      </c>
      <c r="L6948" s="12" t="n">
        <f aca="false">H6948*SUMIFS(syst_chauffage!$K$3:$K$27,syst_chauffage!$B$3:$B$27,D6948,syst_chauffage!$C$3:$C$27,E6948)</f>
        <v>0.787559614782625</v>
      </c>
      <c r="N6948" s="0" t="str">
        <f aca="false">A6948</f>
        <v>Café Hôtel Restaurant</v>
      </c>
      <c r="O6948" s="0" t="str">
        <f aca="false">B6948</f>
        <v>Hôtel sans restaurant</v>
      </c>
      <c r="P6948" s="0" t="str">
        <f aca="false">C6948</f>
        <v>Moyen Hotel sans restaurant Haut de gamme</v>
      </c>
      <c r="Q6948" s="0" t="str">
        <f aca="false">D6948</f>
        <v>Rooftop performant</v>
      </c>
      <c r="R6948" s="0" t="str">
        <f aca="false">E6948</f>
        <v>Electricité</v>
      </c>
      <c r="S6948" s="0" t="str">
        <f aca="false">F6948</f>
        <v>0219580101</v>
      </c>
      <c r="T6948" s="0" t="str">
        <f aca="false">G6948</f>
        <v>4</v>
      </c>
      <c r="U6948" s="0" t="n">
        <f aca="false">L6948</f>
        <v>0.787559614782625</v>
      </c>
      <c r="V6948" s="0" t="n">
        <f aca="false">K6948</f>
        <v>47.5773848908674</v>
      </c>
      <c r="W6948" s="0" t="n">
        <f aca="false">J6948</f>
        <v>792</v>
      </c>
    </row>
    <row r="6949" customFormat="false" ht="12.8" hidden="false" customHeight="false" outlineLevel="0" collapsed="false">
      <c r="A6949" s="0" t="s">
        <v>73</v>
      </c>
      <c r="B6949" s="0" t="s">
        <v>426</v>
      </c>
      <c r="C6949" s="0" t="s">
        <v>504</v>
      </c>
      <c r="D6949" s="0" t="s">
        <v>42</v>
      </c>
      <c r="E6949" s="0" t="s">
        <v>30</v>
      </c>
      <c r="F6949" s="0" t="s">
        <v>1564</v>
      </c>
      <c r="G6949" s="0" t="s">
        <v>1612</v>
      </c>
      <c r="H6949" s="0" t="n">
        <v>1.008</v>
      </c>
      <c r="I6949" s="0" t="n">
        <v>32.6471264235886</v>
      </c>
      <c r="J6949" s="0" t="n">
        <v>738</v>
      </c>
      <c r="K6949" s="0" t="n">
        <f aca="false">I6949*SUMIFS(syst_chauffage!$H$3:$H$27,syst_chauffage!$B$3:$B$27,D6949,syst_chauffage!$C$3:$C$27,E6949)</f>
        <v>29.4703075435811</v>
      </c>
      <c r="L6949" s="12" t="n">
        <f aca="false">H6949*SUMIFS(syst_chauffage!$K$3:$K$27,syst_chauffage!$B$3:$B$27,D6949,syst_chauffage!$C$3:$C$27,E6949)</f>
        <v>0.898671258626571</v>
      </c>
      <c r="N6949" s="0" t="str">
        <f aca="false">A6949</f>
        <v>Café Hôtel Restaurant</v>
      </c>
      <c r="O6949" s="0" t="str">
        <f aca="false">B6949</f>
        <v>Hôtel sans restaurant</v>
      </c>
      <c r="P6949" s="0" t="str">
        <f aca="false">C6949</f>
        <v>Moyen Hotel sans restaurant Luxe</v>
      </c>
      <c r="Q6949" s="0" t="str">
        <f aca="false">D6949</f>
        <v>Rooftop</v>
      </c>
      <c r="R6949" s="0" t="str">
        <f aca="false">E6949</f>
        <v>Electricité</v>
      </c>
      <c r="S6949" s="0" t="str">
        <f aca="false">F6949</f>
        <v>0219582101</v>
      </c>
      <c r="T6949" s="0" t="str">
        <f aca="false">G6949</f>
        <v>4</v>
      </c>
      <c r="U6949" s="0" t="n">
        <f aca="false">L6949</f>
        <v>0.898671258626571</v>
      </c>
      <c r="V6949" s="0" t="n">
        <f aca="false">K6949</f>
        <v>29.4703075435811</v>
      </c>
      <c r="W6949" s="0" t="n">
        <f aca="false">J6949</f>
        <v>738</v>
      </c>
    </row>
    <row r="6950" customFormat="false" ht="12.8" hidden="false" customHeight="false" outlineLevel="0" collapsed="false">
      <c r="A6950" s="0" t="s">
        <v>73</v>
      </c>
      <c r="B6950" s="0" t="s">
        <v>426</v>
      </c>
      <c r="C6950" s="0" t="s">
        <v>457</v>
      </c>
      <c r="D6950" s="0" t="s">
        <v>19</v>
      </c>
      <c r="E6950" s="0" t="s">
        <v>58</v>
      </c>
      <c r="F6950" s="0" t="s">
        <v>1565</v>
      </c>
      <c r="G6950" s="0" t="s">
        <v>1612</v>
      </c>
      <c r="H6950" s="0" t="n">
        <v>0.472635496700769</v>
      </c>
      <c r="I6950" s="0" t="n">
        <v>11.2149895283746</v>
      </c>
      <c r="J6950" s="0" t="n">
        <v>935</v>
      </c>
      <c r="K6950" s="0" t="n">
        <f aca="false">I6950*SUMIFS(syst_chauffage!$H$3:$H$27,syst_chauffage!$B$3:$B$27,D6950,syst_chauffage!$C$3:$C$27,E6950)</f>
        <v>18.4480924281024</v>
      </c>
      <c r="L6950" s="12" t="n">
        <f aca="false">H6950*SUMIFS(syst_chauffage!$K$3:$K$27,syst_chauffage!$B$3:$B$27,D6950,syst_chauffage!$C$3:$C$27,E6950)</f>
        <v>0.472635496700769</v>
      </c>
      <c r="N6950" s="0" t="str">
        <f aca="false">A6950</f>
        <v>Café Hôtel Restaurant</v>
      </c>
      <c r="O6950" s="0" t="str">
        <f aca="false">B6950</f>
        <v>Hôtel sans restaurant</v>
      </c>
      <c r="P6950" s="0" t="str">
        <f aca="false">C6950</f>
        <v>Grand Hotel sans restaurant Luxe</v>
      </c>
      <c r="Q6950" s="0" t="str">
        <f aca="false">D6950</f>
        <v>Autre système centralisé</v>
      </c>
      <c r="R6950" s="0" t="str">
        <f aca="false">E6950</f>
        <v>Urbain</v>
      </c>
      <c r="S6950" s="0" t="str">
        <f aca="false">F6950</f>
        <v>0219250303</v>
      </c>
      <c r="T6950" s="0" t="str">
        <f aca="false">G6950</f>
        <v>4</v>
      </c>
      <c r="U6950" s="0" t="n">
        <f aca="false">L6950</f>
        <v>0.472635496700769</v>
      </c>
      <c r="V6950" s="0" t="n">
        <f aca="false">K6950</f>
        <v>18.4480924281024</v>
      </c>
      <c r="W6950" s="0" t="n">
        <f aca="false">J6950</f>
        <v>935</v>
      </c>
    </row>
    <row r="6951" customFormat="false" ht="12.8" hidden="false" customHeight="false" outlineLevel="0" collapsed="false">
      <c r="A6951" s="0" t="s">
        <v>73</v>
      </c>
      <c r="B6951" s="0" t="s">
        <v>426</v>
      </c>
      <c r="C6951" s="0" t="s">
        <v>457</v>
      </c>
      <c r="D6951" s="0" t="s">
        <v>51</v>
      </c>
      <c r="E6951" s="0" t="s">
        <v>58</v>
      </c>
      <c r="F6951" s="0" t="s">
        <v>1566</v>
      </c>
      <c r="G6951" s="0" t="s">
        <v>1612</v>
      </c>
      <c r="H6951" s="0" t="n">
        <v>0.73690396322077</v>
      </c>
      <c r="I6951" s="0" t="n">
        <v>13.3511780099698</v>
      </c>
      <c r="J6951" s="0" t="n">
        <v>935</v>
      </c>
      <c r="K6951" s="0" t="n">
        <f aca="false">I6951*SUMIFS(syst_chauffage!$H$3:$H$27,syst_chauffage!$B$3:$B$27,D6951,syst_chauffage!$C$3:$C$27,E6951)</f>
        <v>28.4914072905984</v>
      </c>
      <c r="L6951" s="12" t="n">
        <f aca="false">H6951*SUMIFS(syst_chauffage!$K$3:$K$27,syst_chauffage!$B$3:$B$27,D6951,syst_chauffage!$C$3:$C$27,E6951)</f>
        <v>0.73690396322077</v>
      </c>
      <c r="N6951" s="0" t="str">
        <f aca="false">A6951</f>
        <v>Café Hôtel Restaurant</v>
      </c>
      <c r="O6951" s="0" t="str">
        <f aca="false">B6951</f>
        <v>Hôtel sans restaurant</v>
      </c>
      <c r="P6951" s="0" t="str">
        <f aca="false">C6951</f>
        <v>Grand Hotel sans restaurant Luxe</v>
      </c>
      <c r="Q6951" s="0" t="str">
        <f aca="false">D6951</f>
        <v>Autre système centralisé performant</v>
      </c>
      <c r="R6951" s="0" t="str">
        <f aca="false">E6951</f>
        <v>Urbain</v>
      </c>
      <c r="S6951" s="0" t="str">
        <f aca="false">F6951</f>
        <v>0219252303</v>
      </c>
      <c r="T6951" s="0" t="str">
        <f aca="false">G6951</f>
        <v>4</v>
      </c>
      <c r="U6951" s="0" t="n">
        <f aca="false">L6951</f>
        <v>0.73690396322077</v>
      </c>
      <c r="V6951" s="0" t="n">
        <f aca="false">K6951</f>
        <v>28.4914072905984</v>
      </c>
      <c r="W6951" s="0" t="n">
        <f aca="false">J6951</f>
        <v>935</v>
      </c>
    </row>
    <row r="6952" customFormat="false" ht="12.8" hidden="false" customHeight="false" outlineLevel="0" collapsed="false">
      <c r="A6952" s="0" t="s">
        <v>79</v>
      </c>
      <c r="B6952" s="0" t="s">
        <v>1567</v>
      </c>
      <c r="C6952" s="0" t="s">
        <v>43</v>
      </c>
      <c r="D6952" s="0" t="s">
        <v>43</v>
      </c>
      <c r="E6952" s="0" t="s">
        <v>30</v>
      </c>
      <c r="F6952" s="0" t="s">
        <v>1568</v>
      </c>
      <c r="G6952" s="0" t="s">
        <v>1612</v>
      </c>
      <c r="H6952" s="0" t="n">
        <v>1.05</v>
      </c>
      <c r="I6952" s="0" t="n">
        <v>45.7866597510231</v>
      </c>
      <c r="J6952" s="0" t="n">
        <v>0</v>
      </c>
      <c r="K6952" s="0" t="n">
        <f aca="false">I6952*SUMIFS(syst_chauffage!$H$3:$H$27,syst_chauffage!$B$3:$B$27,D6952,syst_chauffage!$C$3:$C$27,E6952)</f>
        <v>20</v>
      </c>
      <c r="L6952" s="12" t="n">
        <f aca="false">H6952*SUMIFS(syst_chauffage!$K$3:$K$27,syst_chauffage!$B$3:$B$27,D6952,syst_chauffage!$C$3:$C$27,E6952)</f>
        <v>1.05</v>
      </c>
      <c r="N6952" s="0" t="str">
        <f aca="false">A6952</f>
        <v>Transport</v>
      </c>
      <c r="O6952" s="0" t="str">
        <f aca="false">B6952</f>
        <v>Transport routier</v>
      </c>
      <c r="P6952" s="0" t="str">
        <f aca="false">C6952</f>
        <v>nr</v>
      </c>
      <c r="Q6952" s="0" t="str">
        <f aca="false">D6952</f>
        <v>nr</v>
      </c>
      <c r="R6952" s="0" t="str">
        <f aca="false">E6952</f>
        <v>Electricité</v>
      </c>
      <c r="S6952" s="0" t="str">
        <f aca="false">F6952</f>
        <v>0834600802</v>
      </c>
      <c r="T6952" s="0" t="str">
        <f aca="false">G6952</f>
        <v>4</v>
      </c>
      <c r="U6952" s="0" t="n">
        <f aca="false">L6952</f>
        <v>1.05</v>
      </c>
      <c r="V6952" s="0" t="n">
        <f aca="false">K6952</f>
        <v>20</v>
      </c>
      <c r="W6952" s="0" t="n">
        <f aca="false">J6952</f>
        <v>0</v>
      </c>
    </row>
    <row r="6953" customFormat="false" ht="12.8" hidden="false" customHeight="false" outlineLevel="0" collapsed="false">
      <c r="A6953" s="0" t="s">
        <v>79</v>
      </c>
      <c r="B6953" s="0" t="s">
        <v>1569</v>
      </c>
      <c r="C6953" s="0" t="s">
        <v>43</v>
      </c>
      <c r="D6953" s="0" t="s">
        <v>43</v>
      </c>
      <c r="E6953" s="0" t="s">
        <v>57</v>
      </c>
      <c r="F6953" s="0" t="s">
        <v>1570</v>
      </c>
      <c r="G6953" s="0" t="s">
        <v>1612</v>
      </c>
      <c r="H6953" s="0" t="n">
        <v>1.05</v>
      </c>
      <c r="I6953" s="0" t="n">
        <v>35.7587415700673</v>
      </c>
      <c r="J6953" s="0" t="n">
        <v>0</v>
      </c>
      <c r="K6953" s="0" t="n">
        <f aca="false">I6953*SUMIFS(syst_chauffage!$H$3:$H$27,syst_chauffage!$B$3:$B$27,D6953,syst_chauffage!$C$3:$C$27,E6953)</f>
        <v>35.7587415700673</v>
      </c>
      <c r="L6953" s="12" t="n">
        <f aca="false">H6953*SUMIFS(syst_chauffage!$K$3:$K$27,syst_chauffage!$B$3:$B$27,D6953,syst_chauffage!$C$3:$C$27,E6953)</f>
        <v>1.05</v>
      </c>
      <c r="N6953" s="0" t="str">
        <f aca="false">A6953</f>
        <v>Transport</v>
      </c>
      <c r="O6953" s="0" t="str">
        <f aca="false">B6953</f>
        <v>Service</v>
      </c>
      <c r="P6953" s="0" t="str">
        <f aca="false">C6953</f>
        <v>nr</v>
      </c>
      <c r="Q6953" s="0" t="str">
        <f aca="false">D6953</f>
        <v>nr</v>
      </c>
      <c r="R6953" s="0" t="str">
        <f aca="false">E6953</f>
        <v>Autres</v>
      </c>
      <c r="S6953" s="0" t="str">
        <f aca="false">F6953</f>
        <v>0827600801</v>
      </c>
      <c r="T6953" s="0" t="str">
        <f aca="false">G6953</f>
        <v>4</v>
      </c>
      <c r="U6953" s="0" t="n">
        <f aca="false">L6953</f>
        <v>1.05</v>
      </c>
      <c r="V6953" s="0" t="n">
        <f aca="false">K6953</f>
        <v>35.7587415700673</v>
      </c>
      <c r="W6953" s="0" t="n">
        <f aca="false">J6953</f>
        <v>0</v>
      </c>
    </row>
    <row r="6954" customFormat="false" ht="12.8" hidden="false" customHeight="false" outlineLevel="0" collapsed="false">
      <c r="A6954" s="0" t="s">
        <v>79</v>
      </c>
      <c r="B6954" s="0" t="s">
        <v>1567</v>
      </c>
      <c r="C6954" s="0" t="s">
        <v>43</v>
      </c>
      <c r="D6954" s="0" t="s">
        <v>43</v>
      </c>
      <c r="E6954" s="0" t="s">
        <v>58</v>
      </c>
      <c r="F6954" s="0" t="s">
        <v>1571</v>
      </c>
      <c r="G6954" s="0" t="s">
        <v>1612</v>
      </c>
      <c r="H6954" s="0" t="n">
        <v>1.05</v>
      </c>
      <c r="I6954" s="0" t="n">
        <v>31.3342165536017</v>
      </c>
      <c r="J6954" s="0" t="n">
        <v>0</v>
      </c>
      <c r="K6954" s="0" t="n">
        <f aca="false">I6954*SUMIFS(syst_chauffage!$H$3:$H$27,syst_chauffage!$B$3:$B$27,D6954,syst_chauffage!$C$3:$C$27,E6954)</f>
        <v>35</v>
      </c>
      <c r="L6954" s="12" t="n">
        <f aca="false">H6954*SUMIFS(syst_chauffage!$K$3:$K$27,syst_chauffage!$B$3:$B$27,D6954,syst_chauffage!$C$3:$C$27,E6954)</f>
        <v>1.05</v>
      </c>
      <c r="N6954" s="0" t="str">
        <f aca="false">A6954</f>
        <v>Transport</v>
      </c>
      <c r="O6954" s="0" t="str">
        <f aca="false">B6954</f>
        <v>Transport routier</v>
      </c>
      <c r="P6954" s="0" t="str">
        <f aca="false">C6954</f>
        <v>nr</v>
      </c>
      <c r="Q6954" s="0" t="str">
        <f aca="false">D6954</f>
        <v>nr</v>
      </c>
      <c r="R6954" s="0" t="str">
        <f aca="false">E6954</f>
        <v>Urbain</v>
      </c>
      <c r="S6954" s="0" t="str">
        <f aca="false">F6954</f>
        <v>0834600806</v>
      </c>
      <c r="T6954" s="0" t="str">
        <f aca="false">G6954</f>
        <v>4</v>
      </c>
      <c r="U6954" s="0" t="n">
        <f aca="false">L6954</f>
        <v>1.05</v>
      </c>
      <c r="V6954" s="0" t="n">
        <f aca="false">K6954</f>
        <v>35</v>
      </c>
      <c r="W6954" s="0" t="n">
        <f aca="false">J6954</f>
        <v>0</v>
      </c>
    </row>
    <row r="6955" customFormat="false" ht="12.8" hidden="false" customHeight="false" outlineLevel="0" collapsed="false">
      <c r="A6955" s="0" t="s">
        <v>79</v>
      </c>
      <c r="B6955" s="0" t="s">
        <v>1572</v>
      </c>
      <c r="C6955" s="0" t="s">
        <v>43</v>
      </c>
      <c r="D6955" s="0" t="s">
        <v>43</v>
      </c>
      <c r="E6955" s="0" t="s">
        <v>57</v>
      </c>
      <c r="F6955" s="0" t="s">
        <v>1573</v>
      </c>
      <c r="G6955" s="0" t="s">
        <v>1612</v>
      </c>
      <c r="H6955" s="0" t="n">
        <v>1.05</v>
      </c>
      <c r="I6955" s="0" t="n">
        <v>35.7587415700673</v>
      </c>
      <c r="J6955" s="0" t="n">
        <v>0</v>
      </c>
      <c r="K6955" s="0" t="n">
        <f aca="false">I6955*SUMIFS(syst_chauffage!$H$3:$H$27,syst_chauffage!$B$3:$B$27,D6955,syst_chauffage!$C$3:$C$27,E6955)</f>
        <v>35.7587415700673</v>
      </c>
      <c r="L6955" s="12" t="n">
        <f aca="false">H6955*SUMIFS(syst_chauffage!$K$3:$K$27,syst_chauffage!$B$3:$B$27,D6955,syst_chauffage!$C$3:$C$27,E6955)</f>
        <v>1.05</v>
      </c>
      <c r="N6955" s="0" t="str">
        <f aca="false">A6955</f>
        <v>Transport</v>
      </c>
      <c r="O6955" s="0" t="str">
        <f aca="false">B6955</f>
        <v>Transport urbain</v>
      </c>
      <c r="P6955" s="0" t="str">
        <f aca="false">C6955</f>
        <v>nr</v>
      </c>
      <c r="Q6955" s="0" t="str">
        <f aca="false">D6955</f>
        <v>nr</v>
      </c>
      <c r="R6955" s="0" t="str">
        <f aca="false">E6955</f>
        <v>Autres</v>
      </c>
      <c r="S6955" s="0" t="str">
        <f aca="false">F6955</f>
        <v>0835600801</v>
      </c>
      <c r="T6955" s="0" t="str">
        <f aca="false">G6955</f>
        <v>4</v>
      </c>
      <c r="U6955" s="0" t="n">
        <f aca="false">L6955</f>
        <v>1.05</v>
      </c>
      <c r="V6955" s="0" t="n">
        <f aca="false">K6955</f>
        <v>35.7587415700673</v>
      </c>
      <c r="W6955" s="0" t="n">
        <f aca="false">J6955</f>
        <v>0</v>
      </c>
    </row>
    <row r="6956" customFormat="false" ht="12.8" hidden="false" customHeight="false" outlineLevel="0" collapsed="false">
      <c r="A6956" s="0" t="s">
        <v>79</v>
      </c>
      <c r="B6956" s="0" t="s">
        <v>1569</v>
      </c>
      <c r="C6956" s="0" t="s">
        <v>43</v>
      </c>
      <c r="D6956" s="0" t="s">
        <v>43</v>
      </c>
      <c r="E6956" s="0" t="s">
        <v>14</v>
      </c>
      <c r="F6956" s="0" t="s">
        <v>1574</v>
      </c>
      <c r="G6956" s="0" t="s">
        <v>1612</v>
      </c>
      <c r="H6956" s="0" t="n">
        <v>1.05</v>
      </c>
      <c r="I6956" s="0" t="n">
        <v>15.4120070686871</v>
      </c>
      <c r="J6956" s="0" t="n">
        <v>0</v>
      </c>
      <c r="K6956" s="0" t="n">
        <f aca="false">I6956*SUMIFS(syst_chauffage!$H$3:$H$27,syst_chauffage!$B$3:$B$27,D6956,syst_chauffage!$C$3:$C$27,E6956)</f>
        <v>25</v>
      </c>
      <c r="L6956" s="12" t="n">
        <f aca="false">H6956*SUMIFS(syst_chauffage!$K$3:$K$27,syst_chauffage!$B$3:$B$27,D6956,syst_chauffage!$C$3:$C$27,E6956)</f>
        <v>1.05</v>
      </c>
      <c r="N6956" s="0" t="str">
        <f aca="false">A6956</f>
        <v>Transport</v>
      </c>
      <c r="O6956" s="0" t="str">
        <f aca="false">B6956</f>
        <v>Service</v>
      </c>
      <c r="P6956" s="0" t="str">
        <f aca="false">C6956</f>
        <v>nr</v>
      </c>
      <c r="Q6956" s="0" t="str">
        <f aca="false">D6956</f>
        <v>nr</v>
      </c>
      <c r="R6956" s="0" t="str">
        <f aca="false">E6956</f>
        <v>Gaz</v>
      </c>
      <c r="S6956" s="0" t="str">
        <f aca="false">F6956</f>
        <v>0827600804</v>
      </c>
      <c r="T6956" s="0" t="str">
        <f aca="false">G6956</f>
        <v>4</v>
      </c>
      <c r="U6956" s="0" t="n">
        <f aca="false">L6956</f>
        <v>1.05</v>
      </c>
      <c r="V6956" s="0" t="n">
        <f aca="false">K6956</f>
        <v>25</v>
      </c>
      <c r="W6956" s="0" t="n">
        <f aca="false">J6956</f>
        <v>0</v>
      </c>
    </row>
    <row r="6957" customFormat="false" ht="12.8" hidden="false" customHeight="false" outlineLevel="0" collapsed="false">
      <c r="A6957" s="0" t="s">
        <v>79</v>
      </c>
      <c r="B6957" s="0" t="s">
        <v>1575</v>
      </c>
      <c r="C6957" s="0" t="s">
        <v>43</v>
      </c>
      <c r="D6957" s="0" t="s">
        <v>43</v>
      </c>
      <c r="E6957" s="0" t="s">
        <v>30</v>
      </c>
      <c r="F6957" s="0" t="s">
        <v>1576</v>
      </c>
      <c r="G6957" s="0" t="s">
        <v>1612</v>
      </c>
      <c r="H6957" s="0" t="n">
        <v>1.05</v>
      </c>
      <c r="I6957" s="0" t="n">
        <v>45.7866597510231</v>
      </c>
      <c r="J6957" s="0" t="n">
        <v>0</v>
      </c>
      <c r="K6957" s="0" t="n">
        <f aca="false">I6957*SUMIFS(syst_chauffage!$H$3:$H$27,syst_chauffage!$B$3:$B$27,D6957,syst_chauffage!$C$3:$C$27,E6957)</f>
        <v>20</v>
      </c>
      <c r="L6957" s="12" t="n">
        <f aca="false">H6957*SUMIFS(syst_chauffage!$K$3:$K$27,syst_chauffage!$B$3:$B$27,D6957,syst_chauffage!$C$3:$C$27,E6957)</f>
        <v>1.05</v>
      </c>
      <c r="N6957" s="0" t="str">
        <f aca="false">A6957</f>
        <v>Transport</v>
      </c>
      <c r="O6957" s="0" t="str">
        <f aca="false">B6957</f>
        <v>Transport ferroviaire</v>
      </c>
      <c r="P6957" s="0" t="str">
        <f aca="false">C6957</f>
        <v>nr</v>
      </c>
      <c r="Q6957" s="0" t="str">
        <f aca="false">D6957</f>
        <v>nr</v>
      </c>
      <c r="R6957" s="0" t="str">
        <f aca="false">E6957</f>
        <v>Electricité</v>
      </c>
      <c r="S6957" s="0" t="str">
        <f aca="false">F6957</f>
        <v>0832600802</v>
      </c>
      <c r="T6957" s="0" t="str">
        <f aca="false">G6957</f>
        <v>4</v>
      </c>
      <c r="U6957" s="0" t="n">
        <f aca="false">L6957</f>
        <v>1.05</v>
      </c>
      <c r="V6957" s="0" t="n">
        <f aca="false">K6957</f>
        <v>20</v>
      </c>
      <c r="W6957" s="0" t="n">
        <f aca="false">J6957</f>
        <v>0</v>
      </c>
    </row>
    <row r="6958" customFormat="false" ht="12.8" hidden="false" customHeight="false" outlineLevel="0" collapsed="false">
      <c r="A6958" s="0" t="s">
        <v>79</v>
      </c>
      <c r="B6958" s="0" t="s">
        <v>1572</v>
      </c>
      <c r="C6958" s="0" t="s">
        <v>43</v>
      </c>
      <c r="D6958" s="0" t="s">
        <v>43</v>
      </c>
      <c r="E6958" s="0" t="s">
        <v>23</v>
      </c>
      <c r="F6958" s="0" t="s">
        <v>1577</v>
      </c>
      <c r="G6958" s="0" t="s">
        <v>1612</v>
      </c>
      <c r="H6958" s="0" t="n">
        <v>1.05</v>
      </c>
      <c r="I6958" s="0" t="n">
        <v>20.3444004805829</v>
      </c>
      <c r="J6958" s="0" t="n">
        <v>0</v>
      </c>
      <c r="K6958" s="0" t="n">
        <f aca="false">I6958*SUMIFS(syst_chauffage!$H$3:$H$27,syst_chauffage!$B$3:$B$27,D6958,syst_chauffage!$C$3:$C$27,E6958)</f>
        <v>30</v>
      </c>
      <c r="L6958" s="12" t="n">
        <f aca="false">H6958*SUMIFS(syst_chauffage!$K$3:$K$27,syst_chauffage!$B$3:$B$27,D6958,syst_chauffage!$C$3:$C$27,E6958)</f>
        <v>1.05</v>
      </c>
      <c r="N6958" s="0" t="str">
        <f aca="false">A6958</f>
        <v>Transport</v>
      </c>
      <c r="O6958" s="0" t="str">
        <f aca="false">B6958</f>
        <v>Transport urbain</v>
      </c>
      <c r="P6958" s="0" t="str">
        <f aca="false">C6958</f>
        <v>nr</v>
      </c>
      <c r="Q6958" s="0" t="str">
        <f aca="false">D6958</f>
        <v>nr</v>
      </c>
      <c r="R6958" s="0" t="str">
        <f aca="false">E6958</f>
        <v>Fioul</v>
      </c>
      <c r="S6958" s="0" t="str">
        <f aca="false">F6958</f>
        <v>0835600803</v>
      </c>
      <c r="T6958" s="0" t="str">
        <f aca="false">G6958</f>
        <v>4</v>
      </c>
      <c r="U6958" s="0" t="n">
        <f aca="false">L6958</f>
        <v>1.05</v>
      </c>
      <c r="V6958" s="0" t="n">
        <f aca="false">K6958</f>
        <v>30</v>
      </c>
      <c r="W6958" s="0" t="n">
        <f aca="false">J6958</f>
        <v>0</v>
      </c>
    </row>
    <row r="6959" customFormat="false" ht="12.8" hidden="false" customHeight="false" outlineLevel="0" collapsed="false">
      <c r="A6959" s="0" t="s">
        <v>79</v>
      </c>
      <c r="B6959" s="0" t="s">
        <v>1575</v>
      </c>
      <c r="C6959" s="0" t="s">
        <v>43</v>
      </c>
      <c r="D6959" s="0" t="s">
        <v>43</v>
      </c>
      <c r="E6959" s="0" t="s">
        <v>23</v>
      </c>
      <c r="F6959" s="0" t="s">
        <v>1578</v>
      </c>
      <c r="G6959" s="0" t="s">
        <v>1612</v>
      </c>
      <c r="H6959" s="0" t="n">
        <v>1.05</v>
      </c>
      <c r="I6959" s="0" t="n">
        <v>20.3444004805829</v>
      </c>
      <c r="J6959" s="0" t="n">
        <v>0</v>
      </c>
      <c r="K6959" s="0" t="n">
        <f aca="false">I6959*SUMIFS(syst_chauffage!$H$3:$H$27,syst_chauffage!$B$3:$B$27,D6959,syst_chauffage!$C$3:$C$27,E6959)</f>
        <v>30</v>
      </c>
      <c r="L6959" s="12" t="n">
        <f aca="false">H6959*SUMIFS(syst_chauffage!$K$3:$K$27,syst_chauffage!$B$3:$B$27,D6959,syst_chauffage!$C$3:$C$27,E6959)</f>
        <v>1.05</v>
      </c>
      <c r="N6959" s="0" t="str">
        <f aca="false">A6959</f>
        <v>Transport</v>
      </c>
      <c r="O6959" s="0" t="str">
        <f aca="false">B6959</f>
        <v>Transport ferroviaire</v>
      </c>
      <c r="P6959" s="0" t="str">
        <f aca="false">C6959</f>
        <v>nr</v>
      </c>
      <c r="Q6959" s="0" t="str">
        <f aca="false">D6959</f>
        <v>nr</v>
      </c>
      <c r="R6959" s="0" t="str">
        <f aca="false">E6959</f>
        <v>Fioul</v>
      </c>
      <c r="S6959" s="0" t="str">
        <f aca="false">F6959</f>
        <v>0832600803</v>
      </c>
      <c r="T6959" s="0" t="str">
        <f aca="false">G6959</f>
        <v>4</v>
      </c>
      <c r="U6959" s="0" t="n">
        <f aca="false">L6959</f>
        <v>1.05</v>
      </c>
      <c r="V6959" s="0" t="n">
        <f aca="false">K6959</f>
        <v>30</v>
      </c>
      <c r="W6959" s="0" t="n">
        <f aca="false">J6959</f>
        <v>0</v>
      </c>
    </row>
    <row r="6960" customFormat="false" ht="12.8" hidden="false" customHeight="false" outlineLevel="0" collapsed="false">
      <c r="A6960" s="0" t="s">
        <v>79</v>
      </c>
      <c r="B6960" s="0" t="s">
        <v>1572</v>
      </c>
      <c r="C6960" s="0" t="s">
        <v>43</v>
      </c>
      <c r="D6960" s="0" t="s">
        <v>43</v>
      </c>
      <c r="E6960" s="0" t="s">
        <v>30</v>
      </c>
      <c r="F6960" s="0" t="s">
        <v>1579</v>
      </c>
      <c r="G6960" s="0" t="s">
        <v>1612</v>
      </c>
      <c r="H6960" s="0" t="n">
        <v>1.05</v>
      </c>
      <c r="I6960" s="0" t="n">
        <v>45.7866597510231</v>
      </c>
      <c r="J6960" s="0" t="n">
        <v>0</v>
      </c>
      <c r="K6960" s="0" t="n">
        <f aca="false">I6960*SUMIFS(syst_chauffage!$H$3:$H$27,syst_chauffage!$B$3:$B$27,D6960,syst_chauffage!$C$3:$C$27,E6960)</f>
        <v>20</v>
      </c>
      <c r="L6960" s="12" t="n">
        <f aca="false">H6960*SUMIFS(syst_chauffage!$K$3:$K$27,syst_chauffage!$B$3:$B$27,D6960,syst_chauffage!$C$3:$C$27,E6960)</f>
        <v>1.05</v>
      </c>
      <c r="N6960" s="0" t="str">
        <f aca="false">A6960</f>
        <v>Transport</v>
      </c>
      <c r="O6960" s="0" t="str">
        <f aca="false">B6960</f>
        <v>Transport urbain</v>
      </c>
      <c r="P6960" s="0" t="str">
        <f aca="false">C6960</f>
        <v>nr</v>
      </c>
      <c r="Q6960" s="0" t="str">
        <f aca="false">D6960</f>
        <v>nr</v>
      </c>
      <c r="R6960" s="0" t="str">
        <f aca="false">E6960</f>
        <v>Electricité</v>
      </c>
      <c r="S6960" s="0" t="str">
        <f aca="false">F6960</f>
        <v>0835600802</v>
      </c>
      <c r="T6960" s="0" t="str">
        <f aca="false">G6960</f>
        <v>4</v>
      </c>
      <c r="U6960" s="0" t="n">
        <f aca="false">L6960</f>
        <v>1.05</v>
      </c>
      <c r="V6960" s="0" t="n">
        <f aca="false">K6960</f>
        <v>20</v>
      </c>
      <c r="W6960" s="0" t="n">
        <f aca="false">J6960</f>
        <v>0</v>
      </c>
    </row>
    <row r="6961" customFormat="false" ht="12.8" hidden="false" customHeight="false" outlineLevel="0" collapsed="false">
      <c r="A6961" s="0" t="s">
        <v>79</v>
      </c>
      <c r="B6961" s="0" t="s">
        <v>1572</v>
      </c>
      <c r="C6961" s="0" t="s">
        <v>43</v>
      </c>
      <c r="D6961" s="0" t="s">
        <v>43</v>
      </c>
      <c r="E6961" s="0" t="s">
        <v>14</v>
      </c>
      <c r="F6961" s="0" t="s">
        <v>1580</v>
      </c>
      <c r="G6961" s="0" t="s">
        <v>1612</v>
      </c>
      <c r="H6961" s="0" t="n">
        <v>1.05</v>
      </c>
      <c r="I6961" s="0" t="n">
        <v>15.4120070686871</v>
      </c>
      <c r="J6961" s="0" t="n">
        <v>0</v>
      </c>
      <c r="K6961" s="0" t="n">
        <f aca="false">I6961*SUMIFS(syst_chauffage!$H$3:$H$27,syst_chauffage!$B$3:$B$27,D6961,syst_chauffage!$C$3:$C$27,E6961)</f>
        <v>25</v>
      </c>
      <c r="L6961" s="12" t="n">
        <f aca="false">H6961*SUMIFS(syst_chauffage!$K$3:$K$27,syst_chauffage!$B$3:$B$27,D6961,syst_chauffage!$C$3:$C$27,E6961)</f>
        <v>1.05</v>
      </c>
      <c r="N6961" s="0" t="str">
        <f aca="false">A6961</f>
        <v>Transport</v>
      </c>
      <c r="O6961" s="0" t="str">
        <f aca="false">B6961</f>
        <v>Transport urbain</v>
      </c>
      <c r="P6961" s="0" t="str">
        <f aca="false">C6961</f>
        <v>nr</v>
      </c>
      <c r="Q6961" s="0" t="str">
        <f aca="false">D6961</f>
        <v>nr</v>
      </c>
      <c r="R6961" s="0" t="str">
        <f aca="false">E6961</f>
        <v>Gaz</v>
      </c>
      <c r="S6961" s="0" t="str">
        <f aca="false">F6961</f>
        <v>0835600804</v>
      </c>
      <c r="T6961" s="0" t="str">
        <f aca="false">G6961</f>
        <v>4</v>
      </c>
      <c r="U6961" s="0" t="n">
        <f aca="false">L6961</f>
        <v>1.05</v>
      </c>
      <c r="V6961" s="0" t="n">
        <f aca="false">K6961</f>
        <v>25</v>
      </c>
      <c r="W6961" s="0" t="n">
        <f aca="false">J6961</f>
        <v>0</v>
      </c>
    </row>
    <row r="6962" customFormat="false" ht="12.8" hidden="false" customHeight="false" outlineLevel="0" collapsed="false">
      <c r="A6962" s="0" t="s">
        <v>79</v>
      </c>
      <c r="B6962" s="0" t="s">
        <v>1569</v>
      </c>
      <c r="C6962" s="0" t="s">
        <v>43</v>
      </c>
      <c r="D6962" s="0" t="s">
        <v>43</v>
      </c>
      <c r="E6962" s="0" t="s">
        <v>23</v>
      </c>
      <c r="F6962" s="0" t="s">
        <v>1581</v>
      </c>
      <c r="G6962" s="0" t="s">
        <v>1612</v>
      </c>
      <c r="H6962" s="0" t="n">
        <v>1.05</v>
      </c>
      <c r="I6962" s="0" t="n">
        <v>20.3444004805829</v>
      </c>
      <c r="J6962" s="0" t="n">
        <v>0</v>
      </c>
      <c r="K6962" s="0" t="n">
        <f aca="false">I6962*SUMIFS(syst_chauffage!$H$3:$H$27,syst_chauffage!$B$3:$B$27,D6962,syst_chauffage!$C$3:$C$27,E6962)</f>
        <v>30</v>
      </c>
      <c r="L6962" s="12" t="n">
        <f aca="false">H6962*SUMIFS(syst_chauffage!$K$3:$K$27,syst_chauffage!$B$3:$B$27,D6962,syst_chauffage!$C$3:$C$27,E6962)</f>
        <v>1.05</v>
      </c>
      <c r="N6962" s="0" t="str">
        <f aca="false">A6962</f>
        <v>Transport</v>
      </c>
      <c r="O6962" s="0" t="str">
        <f aca="false">B6962</f>
        <v>Service</v>
      </c>
      <c r="P6962" s="0" t="str">
        <f aca="false">C6962</f>
        <v>nr</v>
      </c>
      <c r="Q6962" s="0" t="str">
        <f aca="false">D6962</f>
        <v>nr</v>
      </c>
      <c r="R6962" s="0" t="str">
        <f aca="false">E6962</f>
        <v>Fioul</v>
      </c>
      <c r="S6962" s="0" t="str">
        <f aca="false">F6962</f>
        <v>0827600803</v>
      </c>
      <c r="T6962" s="0" t="str">
        <f aca="false">G6962</f>
        <v>4</v>
      </c>
      <c r="U6962" s="0" t="n">
        <f aca="false">L6962</f>
        <v>1.05</v>
      </c>
      <c r="V6962" s="0" t="n">
        <f aca="false">K6962</f>
        <v>30</v>
      </c>
      <c r="W6962" s="0" t="n">
        <f aca="false">J6962</f>
        <v>0</v>
      </c>
    </row>
    <row r="6963" customFormat="false" ht="12.8" hidden="false" customHeight="false" outlineLevel="0" collapsed="false">
      <c r="A6963" s="0" t="s">
        <v>79</v>
      </c>
      <c r="B6963" s="0" t="s">
        <v>1582</v>
      </c>
      <c r="C6963" s="0" t="s">
        <v>43</v>
      </c>
      <c r="D6963" s="0" t="s">
        <v>43</v>
      </c>
      <c r="E6963" s="0" t="s">
        <v>23</v>
      </c>
      <c r="F6963" s="0" t="s">
        <v>1583</v>
      </c>
      <c r="G6963" s="0" t="s">
        <v>1612</v>
      </c>
      <c r="H6963" s="0" t="n">
        <v>1.05</v>
      </c>
      <c r="I6963" s="0" t="n">
        <v>20.3444004805829</v>
      </c>
      <c r="J6963" s="0" t="n">
        <v>0</v>
      </c>
      <c r="K6963" s="0" t="n">
        <f aca="false">I6963*SUMIFS(syst_chauffage!$H$3:$H$27,syst_chauffage!$B$3:$B$27,D6963,syst_chauffage!$C$3:$C$27,E6963)</f>
        <v>30</v>
      </c>
      <c r="L6963" s="12" t="n">
        <f aca="false">H6963*SUMIFS(syst_chauffage!$K$3:$K$27,syst_chauffage!$B$3:$B$27,D6963,syst_chauffage!$C$3:$C$27,E6963)</f>
        <v>1.05</v>
      </c>
      <c r="N6963" s="0" t="str">
        <f aca="false">A6963</f>
        <v>Transport</v>
      </c>
      <c r="O6963" s="0" t="str">
        <f aca="false">B6963</f>
        <v>Transport autre</v>
      </c>
      <c r="P6963" s="0" t="str">
        <f aca="false">C6963</f>
        <v>nr</v>
      </c>
      <c r="Q6963" s="0" t="str">
        <f aca="false">D6963</f>
        <v>nr</v>
      </c>
      <c r="R6963" s="0" t="str">
        <f aca="false">E6963</f>
        <v>Fioul</v>
      </c>
      <c r="S6963" s="0" t="str">
        <f aca="false">F6963</f>
        <v>0831600803</v>
      </c>
      <c r="T6963" s="0" t="str">
        <f aca="false">G6963</f>
        <v>4</v>
      </c>
      <c r="U6963" s="0" t="n">
        <f aca="false">L6963</f>
        <v>1.05</v>
      </c>
      <c r="V6963" s="0" t="n">
        <f aca="false">K6963</f>
        <v>30</v>
      </c>
      <c r="W6963" s="0" t="n">
        <f aca="false">J6963</f>
        <v>0</v>
      </c>
    </row>
    <row r="6964" customFormat="false" ht="12.8" hidden="false" customHeight="false" outlineLevel="0" collapsed="false">
      <c r="A6964" s="0" t="s">
        <v>79</v>
      </c>
      <c r="B6964" s="0" t="s">
        <v>1567</v>
      </c>
      <c r="C6964" s="0" t="s">
        <v>43</v>
      </c>
      <c r="D6964" s="0" t="s">
        <v>43</v>
      </c>
      <c r="E6964" s="0" t="s">
        <v>57</v>
      </c>
      <c r="F6964" s="0" t="s">
        <v>1584</v>
      </c>
      <c r="G6964" s="0" t="s">
        <v>1612</v>
      </c>
      <c r="H6964" s="0" t="n">
        <v>1.05</v>
      </c>
      <c r="I6964" s="0" t="n">
        <v>35.7587415700673</v>
      </c>
      <c r="J6964" s="0" t="n">
        <v>0</v>
      </c>
      <c r="K6964" s="0" t="n">
        <f aca="false">I6964*SUMIFS(syst_chauffage!$H$3:$H$27,syst_chauffage!$B$3:$B$27,D6964,syst_chauffage!$C$3:$C$27,E6964)</f>
        <v>35.7587415700673</v>
      </c>
      <c r="L6964" s="12" t="n">
        <f aca="false">H6964*SUMIFS(syst_chauffage!$K$3:$K$27,syst_chauffage!$B$3:$B$27,D6964,syst_chauffage!$C$3:$C$27,E6964)</f>
        <v>1.05</v>
      </c>
      <c r="N6964" s="0" t="str">
        <f aca="false">A6964</f>
        <v>Transport</v>
      </c>
      <c r="O6964" s="0" t="str">
        <f aca="false">B6964</f>
        <v>Transport routier</v>
      </c>
      <c r="P6964" s="0" t="str">
        <f aca="false">C6964</f>
        <v>nr</v>
      </c>
      <c r="Q6964" s="0" t="str">
        <f aca="false">D6964</f>
        <v>nr</v>
      </c>
      <c r="R6964" s="0" t="str">
        <f aca="false">E6964</f>
        <v>Autres</v>
      </c>
      <c r="S6964" s="0" t="str">
        <f aca="false">F6964</f>
        <v>0834600801</v>
      </c>
      <c r="T6964" s="0" t="str">
        <f aca="false">G6964</f>
        <v>4</v>
      </c>
      <c r="U6964" s="0" t="n">
        <f aca="false">L6964</f>
        <v>1.05</v>
      </c>
      <c r="V6964" s="0" t="n">
        <f aca="false">K6964</f>
        <v>35.7587415700673</v>
      </c>
      <c r="W6964" s="0" t="n">
        <f aca="false">J6964</f>
        <v>0</v>
      </c>
    </row>
    <row r="6965" customFormat="false" ht="12.8" hidden="false" customHeight="false" outlineLevel="0" collapsed="false">
      <c r="A6965" s="0" t="s">
        <v>79</v>
      </c>
      <c r="B6965" s="0" t="s">
        <v>1567</v>
      </c>
      <c r="C6965" s="0" t="s">
        <v>43</v>
      </c>
      <c r="D6965" s="0" t="s">
        <v>43</v>
      </c>
      <c r="E6965" s="0" t="s">
        <v>14</v>
      </c>
      <c r="F6965" s="0" t="s">
        <v>1585</v>
      </c>
      <c r="G6965" s="0" t="s">
        <v>1612</v>
      </c>
      <c r="H6965" s="0" t="n">
        <v>1.05</v>
      </c>
      <c r="I6965" s="0" t="n">
        <v>15.4120070686871</v>
      </c>
      <c r="J6965" s="0" t="n">
        <v>0</v>
      </c>
      <c r="K6965" s="0" t="n">
        <f aca="false">I6965*SUMIFS(syst_chauffage!$H$3:$H$27,syst_chauffage!$B$3:$B$27,D6965,syst_chauffage!$C$3:$C$27,E6965)</f>
        <v>25</v>
      </c>
      <c r="L6965" s="12" t="n">
        <f aca="false">H6965*SUMIFS(syst_chauffage!$K$3:$K$27,syst_chauffage!$B$3:$B$27,D6965,syst_chauffage!$C$3:$C$27,E6965)</f>
        <v>1.05</v>
      </c>
      <c r="N6965" s="0" t="str">
        <f aca="false">A6965</f>
        <v>Transport</v>
      </c>
      <c r="O6965" s="0" t="str">
        <f aca="false">B6965</f>
        <v>Transport routier</v>
      </c>
      <c r="P6965" s="0" t="str">
        <f aca="false">C6965</f>
        <v>nr</v>
      </c>
      <c r="Q6965" s="0" t="str">
        <f aca="false">D6965</f>
        <v>nr</v>
      </c>
      <c r="R6965" s="0" t="str">
        <f aca="false">E6965</f>
        <v>Gaz</v>
      </c>
      <c r="S6965" s="0" t="str">
        <f aca="false">F6965</f>
        <v>0834600804</v>
      </c>
      <c r="T6965" s="0" t="str">
        <f aca="false">G6965</f>
        <v>4</v>
      </c>
      <c r="U6965" s="0" t="n">
        <f aca="false">L6965</f>
        <v>1.05</v>
      </c>
      <c r="V6965" s="0" t="n">
        <f aca="false">K6965</f>
        <v>25</v>
      </c>
      <c r="W6965" s="0" t="n">
        <f aca="false">J6965</f>
        <v>0</v>
      </c>
    </row>
    <row r="6966" customFormat="false" ht="12.8" hidden="false" customHeight="false" outlineLevel="0" collapsed="false">
      <c r="A6966" s="0" t="s">
        <v>79</v>
      </c>
      <c r="B6966" s="0" t="s">
        <v>1569</v>
      </c>
      <c r="C6966" s="0" t="s">
        <v>43</v>
      </c>
      <c r="D6966" s="0" t="s">
        <v>43</v>
      </c>
      <c r="E6966" s="0" t="s">
        <v>58</v>
      </c>
      <c r="F6966" s="0" t="s">
        <v>1586</v>
      </c>
      <c r="G6966" s="0" t="s">
        <v>1612</v>
      </c>
      <c r="H6966" s="0" t="n">
        <v>1.05</v>
      </c>
      <c r="I6966" s="0" t="n">
        <v>31.3342165536017</v>
      </c>
      <c r="J6966" s="0" t="n">
        <v>0</v>
      </c>
      <c r="K6966" s="0" t="n">
        <f aca="false">I6966*SUMIFS(syst_chauffage!$H$3:$H$27,syst_chauffage!$B$3:$B$27,D6966,syst_chauffage!$C$3:$C$27,E6966)</f>
        <v>35</v>
      </c>
      <c r="L6966" s="12" t="n">
        <f aca="false">H6966*SUMIFS(syst_chauffage!$K$3:$K$27,syst_chauffage!$B$3:$B$27,D6966,syst_chauffage!$C$3:$C$27,E6966)</f>
        <v>1.05</v>
      </c>
      <c r="N6966" s="0" t="str">
        <f aca="false">A6966</f>
        <v>Transport</v>
      </c>
      <c r="O6966" s="0" t="str">
        <f aca="false">B6966</f>
        <v>Service</v>
      </c>
      <c r="P6966" s="0" t="str">
        <f aca="false">C6966</f>
        <v>nr</v>
      </c>
      <c r="Q6966" s="0" t="str">
        <f aca="false">D6966</f>
        <v>nr</v>
      </c>
      <c r="R6966" s="0" t="str">
        <f aca="false">E6966</f>
        <v>Urbain</v>
      </c>
      <c r="S6966" s="0" t="str">
        <f aca="false">F6966</f>
        <v>0827600806</v>
      </c>
      <c r="T6966" s="0" t="str">
        <f aca="false">G6966</f>
        <v>4</v>
      </c>
      <c r="U6966" s="0" t="n">
        <f aca="false">L6966</f>
        <v>1.05</v>
      </c>
      <c r="V6966" s="0" t="n">
        <f aca="false">K6966</f>
        <v>35</v>
      </c>
      <c r="W6966" s="0" t="n">
        <f aca="false">J6966</f>
        <v>0</v>
      </c>
    </row>
    <row r="6967" customFormat="false" ht="12.8" hidden="false" customHeight="false" outlineLevel="0" collapsed="false">
      <c r="A6967" s="0" t="s">
        <v>79</v>
      </c>
      <c r="B6967" s="0" t="s">
        <v>1575</v>
      </c>
      <c r="C6967" s="0" t="s">
        <v>43</v>
      </c>
      <c r="D6967" s="0" t="s">
        <v>43</v>
      </c>
      <c r="E6967" s="0" t="s">
        <v>58</v>
      </c>
      <c r="F6967" s="0" t="s">
        <v>1587</v>
      </c>
      <c r="G6967" s="0" t="s">
        <v>1612</v>
      </c>
      <c r="H6967" s="0" t="n">
        <v>1.05</v>
      </c>
      <c r="I6967" s="0" t="n">
        <v>31.3342165536017</v>
      </c>
      <c r="J6967" s="0" t="n">
        <v>0</v>
      </c>
      <c r="K6967" s="0" t="n">
        <f aca="false">I6967*SUMIFS(syst_chauffage!$H$3:$H$27,syst_chauffage!$B$3:$B$27,D6967,syst_chauffage!$C$3:$C$27,E6967)</f>
        <v>35</v>
      </c>
      <c r="L6967" s="12" t="n">
        <f aca="false">H6967*SUMIFS(syst_chauffage!$K$3:$K$27,syst_chauffage!$B$3:$B$27,D6967,syst_chauffage!$C$3:$C$27,E6967)</f>
        <v>1.05</v>
      </c>
      <c r="N6967" s="0" t="str">
        <f aca="false">A6967</f>
        <v>Transport</v>
      </c>
      <c r="O6967" s="0" t="str">
        <f aca="false">B6967</f>
        <v>Transport ferroviaire</v>
      </c>
      <c r="P6967" s="0" t="str">
        <f aca="false">C6967</f>
        <v>nr</v>
      </c>
      <c r="Q6967" s="0" t="str">
        <f aca="false">D6967</f>
        <v>nr</v>
      </c>
      <c r="R6967" s="0" t="str">
        <f aca="false">E6967</f>
        <v>Urbain</v>
      </c>
      <c r="S6967" s="0" t="str">
        <f aca="false">F6967</f>
        <v>0832600806</v>
      </c>
      <c r="T6967" s="0" t="str">
        <f aca="false">G6967</f>
        <v>4</v>
      </c>
      <c r="U6967" s="0" t="n">
        <f aca="false">L6967</f>
        <v>1.05</v>
      </c>
      <c r="V6967" s="0" t="n">
        <f aca="false">K6967</f>
        <v>35</v>
      </c>
      <c r="W6967" s="0" t="n">
        <f aca="false">J6967</f>
        <v>0</v>
      </c>
    </row>
    <row r="6968" customFormat="false" ht="12.8" hidden="false" customHeight="false" outlineLevel="0" collapsed="false">
      <c r="A6968" s="0" t="s">
        <v>79</v>
      </c>
      <c r="B6968" s="0" t="s">
        <v>1582</v>
      </c>
      <c r="C6968" s="0" t="s">
        <v>43</v>
      </c>
      <c r="D6968" s="0" t="s">
        <v>43</v>
      </c>
      <c r="E6968" s="0" t="s">
        <v>14</v>
      </c>
      <c r="F6968" s="0" t="s">
        <v>1588</v>
      </c>
      <c r="G6968" s="0" t="s">
        <v>1612</v>
      </c>
      <c r="H6968" s="0" t="n">
        <v>1.05</v>
      </c>
      <c r="I6968" s="0" t="n">
        <v>15.4120070686871</v>
      </c>
      <c r="J6968" s="0" t="n">
        <v>0</v>
      </c>
      <c r="K6968" s="0" t="n">
        <f aca="false">I6968*SUMIFS(syst_chauffage!$H$3:$H$27,syst_chauffage!$B$3:$B$27,D6968,syst_chauffage!$C$3:$C$27,E6968)</f>
        <v>25</v>
      </c>
      <c r="L6968" s="12" t="n">
        <f aca="false">H6968*SUMIFS(syst_chauffage!$K$3:$K$27,syst_chauffage!$B$3:$B$27,D6968,syst_chauffage!$C$3:$C$27,E6968)</f>
        <v>1.05</v>
      </c>
      <c r="N6968" s="0" t="str">
        <f aca="false">A6968</f>
        <v>Transport</v>
      </c>
      <c r="O6968" s="0" t="str">
        <f aca="false">B6968</f>
        <v>Transport autre</v>
      </c>
      <c r="P6968" s="0" t="str">
        <f aca="false">C6968</f>
        <v>nr</v>
      </c>
      <c r="Q6968" s="0" t="str">
        <f aca="false">D6968</f>
        <v>nr</v>
      </c>
      <c r="R6968" s="0" t="str">
        <f aca="false">E6968</f>
        <v>Gaz</v>
      </c>
      <c r="S6968" s="0" t="str">
        <f aca="false">F6968</f>
        <v>0831600804</v>
      </c>
      <c r="T6968" s="0" t="str">
        <f aca="false">G6968</f>
        <v>4</v>
      </c>
      <c r="U6968" s="0" t="n">
        <f aca="false">L6968</f>
        <v>1.05</v>
      </c>
      <c r="V6968" s="0" t="n">
        <f aca="false">K6968</f>
        <v>25</v>
      </c>
      <c r="W6968" s="0" t="n">
        <f aca="false">J6968</f>
        <v>0</v>
      </c>
    </row>
    <row r="6969" customFormat="false" ht="12.8" hidden="false" customHeight="false" outlineLevel="0" collapsed="false">
      <c r="A6969" s="0" t="s">
        <v>79</v>
      </c>
      <c r="B6969" s="0" t="s">
        <v>1575</v>
      </c>
      <c r="C6969" s="0" t="s">
        <v>43</v>
      </c>
      <c r="D6969" s="0" t="s">
        <v>43</v>
      </c>
      <c r="E6969" s="0" t="s">
        <v>14</v>
      </c>
      <c r="F6969" s="0" t="s">
        <v>1589</v>
      </c>
      <c r="G6969" s="0" t="s">
        <v>1612</v>
      </c>
      <c r="H6969" s="0" t="n">
        <v>1.05</v>
      </c>
      <c r="I6969" s="0" t="n">
        <v>15.4120070686871</v>
      </c>
      <c r="J6969" s="0" t="n">
        <v>0</v>
      </c>
      <c r="K6969" s="0" t="n">
        <f aca="false">I6969*SUMIFS(syst_chauffage!$H$3:$H$27,syst_chauffage!$B$3:$B$27,D6969,syst_chauffage!$C$3:$C$27,E6969)</f>
        <v>25</v>
      </c>
      <c r="L6969" s="12" t="n">
        <f aca="false">H6969*SUMIFS(syst_chauffage!$K$3:$K$27,syst_chauffage!$B$3:$B$27,D6969,syst_chauffage!$C$3:$C$27,E6969)</f>
        <v>1.05</v>
      </c>
      <c r="N6969" s="0" t="str">
        <f aca="false">A6969</f>
        <v>Transport</v>
      </c>
      <c r="O6969" s="0" t="str">
        <f aca="false">B6969</f>
        <v>Transport ferroviaire</v>
      </c>
      <c r="P6969" s="0" t="str">
        <f aca="false">C6969</f>
        <v>nr</v>
      </c>
      <c r="Q6969" s="0" t="str">
        <f aca="false">D6969</f>
        <v>nr</v>
      </c>
      <c r="R6969" s="0" t="str">
        <f aca="false">E6969</f>
        <v>Gaz</v>
      </c>
      <c r="S6969" s="0" t="str">
        <f aca="false">F6969</f>
        <v>0832600804</v>
      </c>
      <c r="T6969" s="0" t="str">
        <f aca="false">G6969</f>
        <v>4</v>
      </c>
      <c r="U6969" s="0" t="n">
        <f aca="false">L6969</f>
        <v>1.05</v>
      </c>
      <c r="V6969" s="0" t="n">
        <f aca="false">K6969</f>
        <v>25</v>
      </c>
      <c r="W6969" s="0" t="n">
        <f aca="false">J6969</f>
        <v>0</v>
      </c>
    </row>
    <row r="6970" customFormat="false" ht="12.8" hidden="false" customHeight="false" outlineLevel="0" collapsed="false">
      <c r="A6970" s="0" t="s">
        <v>79</v>
      </c>
      <c r="B6970" s="0" t="s">
        <v>1567</v>
      </c>
      <c r="C6970" s="0" t="s">
        <v>43</v>
      </c>
      <c r="D6970" s="0" t="s">
        <v>43</v>
      </c>
      <c r="E6970" s="0" t="s">
        <v>23</v>
      </c>
      <c r="F6970" s="0" t="s">
        <v>1590</v>
      </c>
      <c r="G6970" s="0" t="s">
        <v>1612</v>
      </c>
      <c r="H6970" s="0" t="n">
        <v>1.05</v>
      </c>
      <c r="I6970" s="0" t="n">
        <v>20.3444004805829</v>
      </c>
      <c r="J6970" s="0" t="n">
        <v>0</v>
      </c>
      <c r="K6970" s="0" t="n">
        <f aca="false">I6970*SUMIFS(syst_chauffage!$H$3:$H$27,syst_chauffage!$B$3:$B$27,D6970,syst_chauffage!$C$3:$C$27,E6970)</f>
        <v>30</v>
      </c>
      <c r="L6970" s="12" t="n">
        <f aca="false">H6970*SUMIFS(syst_chauffage!$K$3:$K$27,syst_chauffage!$B$3:$B$27,D6970,syst_chauffage!$C$3:$C$27,E6970)</f>
        <v>1.05</v>
      </c>
      <c r="N6970" s="0" t="str">
        <f aca="false">A6970</f>
        <v>Transport</v>
      </c>
      <c r="O6970" s="0" t="str">
        <f aca="false">B6970</f>
        <v>Transport routier</v>
      </c>
      <c r="P6970" s="0" t="str">
        <f aca="false">C6970</f>
        <v>nr</v>
      </c>
      <c r="Q6970" s="0" t="str">
        <f aca="false">D6970</f>
        <v>nr</v>
      </c>
      <c r="R6970" s="0" t="str">
        <f aca="false">E6970</f>
        <v>Fioul</v>
      </c>
      <c r="S6970" s="0" t="str">
        <f aca="false">F6970</f>
        <v>0834600803</v>
      </c>
      <c r="T6970" s="0" t="str">
        <f aca="false">G6970</f>
        <v>4</v>
      </c>
      <c r="U6970" s="0" t="n">
        <f aca="false">L6970</f>
        <v>1.05</v>
      </c>
      <c r="V6970" s="0" t="n">
        <f aca="false">K6970</f>
        <v>30</v>
      </c>
      <c r="W6970" s="0" t="n">
        <f aca="false">J6970</f>
        <v>0</v>
      </c>
    </row>
    <row r="6971" customFormat="false" ht="12.8" hidden="false" customHeight="false" outlineLevel="0" collapsed="false">
      <c r="A6971" s="0" t="s">
        <v>79</v>
      </c>
      <c r="B6971" s="0" t="s">
        <v>1569</v>
      </c>
      <c r="C6971" s="0" t="s">
        <v>43</v>
      </c>
      <c r="D6971" s="0" t="s">
        <v>43</v>
      </c>
      <c r="E6971" s="0" t="s">
        <v>30</v>
      </c>
      <c r="F6971" s="0" t="s">
        <v>1591</v>
      </c>
      <c r="G6971" s="0" t="s">
        <v>1612</v>
      </c>
      <c r="H6971" s="0" t="n">
        <v>1.05</v>
      </c>
      <c r="I6971" s="0" t="n">
        <v>45.7866597510231</v>
      </c>
      <c r="J6971" s="0" t="n">
        <v>0</v>
      </c>
      <c r="K6971" s="0" t="n">
        <f aca="false">I6971*SUMIFS(syst_chauffage!$H$3:$H$27,syst_chauffage!$B$3:$B$27,D6971,syst_chauffage!$C$3:$C$27,E6971)</f>
        <v>20</v>
      </c>
      <c r="L6971" s="12" t="n">
        <f aca="false">H6971*SUMIFS(syst_chauffage!$K$3:$K$27,syst_chauffage!$B$3:$B$27,D6971,syst_chauffage!$C$3:$C$27,E6971)</f>
        <v>1.05</v>
      </c>
      <c r="N6971" s="0" t="str">
        <f aca="false">A6971</f>
        <v>Transport</v>
      </c>
      <c r="O6971" s="0" t="str">
        <f aca="false">B6971</f>
        <v>Service</v>
      </c>
      <c r="P6971" s="0" t="str">
        <f aca="false">C6971</f>
        <v>nr</v>
      </c>
      <c r="Q6971" s="0" t="str">
        <f aca="false">D6971</f>
        <v>nr</v>
      </c>
      <c r="R6971" s="0" t="str">
        <f aca="false">E6971</f>
        <v>Electricité</v>
      </c>
      <c r="S6971" s="0" t="str">
        <f aca="false">F6971</f>
        <v>0827600802</v>
      </c>
      <c r="T6971" s="0" t="str">
        <f aca="false">G6971</f>
        <v>4</v>
      </c>
      <c r="U6971" s="0" t="n">
        <f aca="false">L6971</f>
        <v>1.05</v>
      </c>
      <c r="V6971" s="0" t="n">
        <f aca="false">K6971</f>
        <v>20</v>
      </c>
      <c r="W6971" s="0" t="n">
        <f aca="false">J6971</f>
        <v>0</v>
      </c>
    </row>
    <row r="6972" customFormat="false" ht="12.8" hidden="false" customHeight="false" outlineLevel="0" collapsed="false">
      <c r="A6972" s="0" t="s">
        <v>79</v>
      </c>
      <c r="B6972" s="0" t="s">
        <v>1592</v>
      </c>
      <c r="C6972" s="0" t="s">
        <v>43</v>
      </c>
      <c r="D6972" s="0" t="s">
        <v>43</v>
      </c>
      <c r="E6972" s="0" t="s">
        <v>58</v>
      </c>
      <c r="F6972" s="0" t="s">
        <v>1593</v>
      </c>
      <c r="G6972" s="0" t="s">
        <v>1612</v>
      </c>
      <c r="H6972" s="0" t="n">
        <v>1.05</v>
      </c>
      <c r="I6972" s="0" t="n">
        <v>31.3342165536017</v>
      </c>
      <c r="J6972" s="0" t="n">
        <v>0</v>
      </c>
      <c r="K6972" s="0" t="n">
        <f aca="false">I6972*SUMIFS(syst_chauffage!$H$3:$H$27,syst_chauffage!$B$3:$B$27,D6972,syst_chauffage!$C$3:$C$27,E6972)</f>
        <v>35</v>
      </c>
      <c r="L6972" s="12" t="n">
        <f aca="false">H6972*SUMIFS(syst_chauffage!$K$3:$K$27,syst_chauffage!$B$3:$B$27,D6972,syst_chauffage!$C$3:$C$27,E6972)</f>
        <v>1.05</v>
      </c>
      <c r="N6972" s="0" t="str">
        <f aca="false">A6972</f>
        <v>Transport</v>
      </c>
      <c r="O6972" s="0" t="str">
        <f aca="false">B6972</f>
        <v>Transport maritime et fluvial</v>
      </c>
      <c r="P6972" s="0" t="str">
        <f aca="false">C6972</f>
        <v>nr</v>
      </c>
      <c r="Q6972" s="0" t="str">
        <f aca="false">D6972</f>
        <v>nr</v>
      </c>
      <c r="R6972" s="0" t="str">
        <f aca="false">E6972</f>
        <v>Urbain</v>
      </c>
      <c r="S6972" s="0" t="str">
        <f aca="false">F6972</f>
        <v>0833600806</v>
      </c>
      <c r="T6972" s="0" t="str">
        <f aca="false">G6972</f>
        <v>4</v>
      </c>
      <c r="U6972" s="0" t="n">
        <f aca="false">L6972</f>
        <v>1.05</v>
      </c>
      <c r="V6972" s="0" t="n">
        <f aca="false">K6972</f>
        <v>35</v>
      </c>
      <c r="W6972" s="0" t="n">
        <f aca="false">J6972</f>
        <v>0</v>
      </c>
    </row>
    <row r="6973" customFormat="false" ht="12.8" hidden="false" customHeight="false" outlineLevel="0" collapsed="false">
      <c r="A6973" s="0" t="s">
        <v>79</v>
      </c>
      <c r="B6973" s="0" t="s">
        <v>1594</v>
      </c>
      <c r="C6973" s="0" t="s">
        <v>43</v>
      </c>
      <c r="D6973" s="0" t="s">
        <v>43</v>
      </c>
      <c r="E6973" s="0" t="s">
        <v>14</v>
      </c>
      <c r="F6973" s="0" t="s">
        <v>1595</v>
      </c>
      <c r="G6973" s="0" t="s">
        <v>1612</v>
      </c>
      <c r="H6973" s="0" t="n">
        <v>1.05</v>
      </c>
      <c r="I6973" s="0" t="n">
        <v>15.4120070686871</v>
      </c>
      <c r="J6973" s="0" t="n">
        <v>0</v>
      </c>
      <c r="K6973" s="0" t="n">
        <f aca="false">I6973*SUMIFS(syst_chauffage!$H$3:$H$27,syst_chauffage!$B$3:$B$27,D6973,syst_chauffage!$C$3:$C$27,E6973)</f>
        <v>25</v>
      </c>
      <c r="L6973" s="12" t="n">
        <f aca="false">H6973*SUMIFS(syst_chauffage!$K$3:$K$27,syst_chauffage!$B$3:$B$27,D6973,syst_chauffage!$C$3:$C$27,E6973)</f>
        <v>1.05</v>
      </c>
      <c r="N6973" s="0" t="str">
        <f aca="false">A6973</f>
        <v>Transport</v>
      </c>
      <c r="O6973" s="0" t="str">
        <f aca="false">B6973</f>
        <v>Transport aérien</v>
      </c>
      <c r="P6973" s="0" t="str">
        <f aca="false">C6973</f>
        <v>nr</v>
      </c>
      <c r="Q6973" s="0" t="str">
        <f aca="false">D6973</f>
        <v>nr</v>
      </c>
      <c r="R6973" s="0" t="str">
        <f aca="false">E6973</f>
        <v>Gaz</v>
      </c>
      <c r="S6973" s="0" t="str">
        <f aca="false">F6973</f>
        <v>0830600804</v>
      </c>
      <c r="T6973" s="0" t="str">
        <f aca="false">G6973</f>
        <v>4</v>
      </c>
      <c r="U6973" s="0" t="n">
        <f aca="false">L6973</f>
        <v>1.05</v>
      </c>
      <c r="V6973" s="0" t="n">
        <f aca="false">K6973</f>
        <v>25</v>
      </c>
      <c r="W6973" s="0" t="n">
        <f aca="false">J6973</f>
        <v>0</v>
      </c>
    </row>
    <row r="6974" customFormat="false" ht="12.8" hidden="false" customHeight="false" outlineLevel="0" collapsed="false">
      <c r="A6974" s="0" t="s">
        <v>79</v>
      </c>
      <c r="B6974" s="0" t="s">
        <v>1594</v>
      </c>
      <c r="C6974" s="0" t="s">
        <v>43</v>
      </c>
      <c r="D6974" s="0" t="s">
        <v>43</v>
      </c>
      <c r="E6974" s="0" t="s">
        <v>23</v>
      </c>
      <c r="F6974" s="0" t="s">
        <v>1596</v>
      </c>
      <c r="G6974" s="0" t="s">
        <v>1612</v>
      </c>
      <c r="H6974" s="0" t="n">
        <v>1.05</v>
      </c>
      <c r="I6974" s="0" t="n">
        <v>20.3444004805829</v>
      </c>
      <c r="J6974" s="0" t="n">
        <v>0</v>
      </c>
      <c r="K6974" s="0" t="n">
        <f aca="false">I6974*SUMIFS(syst_chauffage!$H$3:$H$27,syst_chauffage!$B$3:$B$27,D6974,syst_chauffage!$C$3:$C$27,E6974)</f>
        <v>30</v>
      </c>
      <c r="L6974" s="12" t="n">
        <f aca="false">H6974*SUMIFS(syst_chauffage!$K$3:$K$27,syst_chauffage!$B$3:$B$27,D6974,syst_chauffage!$C$3:$C$27,E6974)</f>
        <v>1.05</v>
      </c>
      <c r="N6974" s="0" t="str">
        <f aca="false">A6974</f>
        <v>Transport</v>
      </c>
      <c r="O6974" s="0" t="str">
        <f aca="false">B6974</f>
        <v>Transport aérien</v>
      </c>
      <c r="P6974" s="0" t="str">
        <f aca="false">C6974</f>
        <v>nr</v>
      </c>
      <c r="Q6974" s="0" t="str">
        <f aca="false">D6974</f>
        <v>nr</v>
      </c>
      <c r="R6974" s="0" t="str">
        <f aca="false">E6974</f>
        <v>Fioul</v>
      </c>
      <c r="S6974" s="0" t="str">
        <f aca="false">F6974</f>
        <v>0830600803</v>
      </c>
      <c r="T6974" s="0" t="str">
        <f aca="false">G6974</f>
        <v>4</v>
      </c>
      <c r="U6974" s="0" t="n">
        <f aca="false">L6974</f>
        <v>1.05</v>
      </c>
      <c r="V6974" s="0" t="n">
        <f aca="false">K6974</f>
        <v>30</v>
      </c>
      <c r="W6974" s="0" t="n">
        <f aca="false">J6974</f>
        <v>0</v>
      </c>
    </row>
    <row r="6975" customFormat="false" ht="12.8" hidden="false" customHeight="false" outlineLevel="0" collapsed="false">
      <c r="A6975" s="0" t="s">
        <v>79</v>
      </c>
      <c r="B6975" s="0" t="s">
        <v>1592</v>
      </c>
      <c r="C6975" s="0" t="s">
        <v>43</v>
      </c>
      <c r="D6975" s="0" t="s">
        <v>43</v>
      </c>
      <c r="E6975" s="0" t="s">
        <v>57</v>
      </c>
      <c r="F6975" s="0" t="s">
        <v>1597</v>
      </c>
      <c r="G6975" s="0" t="s">
        <v>1612</v>
      </c>
      <c r="H6975" s="0" t="n">
        <v>1.05</v>
      </c>
      <c r="I6975" s="0" t="n">
        <v>35.7587415700673</v>
      </c>
      <c r="J6975" s="0" t="n">
        <v>0</v>
      </c>
      <c r="K6975" s="0" t="n">
        <f aca="false">I6975*SUMIFS(syst_chauffage!$H$3:$H$27,syst_chauffage!$B$3:$B$27,D6975,syst_chauffage!$C$3:$C$27,E6975)</f>
        <v>35.7587415700673</v>
      </c>
      <c r="L6975" s="12" t="n">
        <f aca="false">H6975*SUMIFS(syst_chauffage!$K$3:$K$27,syst_chauffage!$B$3:$B$27,D6975,syst_chauffage!$C$3:$C$27,E6975)</f>
        <v>1.05</v>
      </c>
      <c r="N6975" s="0" t="str">
        <f aca="false">A6975</f>
        <v>Transport</v>
      </c>
      <c r="O6975" s="0" t="str">
        <f aca="false">B6975</f>
        <v>Transport maritime et fluvial</v>
      </c>
      <c r="P6975" s="0" t="str">
        <f aca="false">C6975</f>
        <v>nr</v>
      </c>
      <c r="Q6975" s="0" t="str">
        <f aca="false">D6975</f>
        <v>nr</v>
      </c>
      <c r="R6975" s="0" t="str">
        <f aca="false">E6975</f>
        <v>Autres</v>
      </c>
      <c r="S6975" s="0" t="str">
        <f aca="false">F6975</f>
        <v>0833600801</v>
      </c>
      <c r="T6975" s="0" t="str">
        <f aca="false">G6975</f>
        <v>4</v>
      </c>
      <c r="U6975" s="0" t="n">
        <f aca="false">L6975</f>
        <v>1.05</v>
      </c>
      <c r="V6975" s="0" t="n">
        <f aca="false">K6975</f>
        <v>35.7587415700673</v>
      </c>
      <c r="W6975" s="0" t="n">
        <f aca="false">J6975</f>
        <v>0</v>
      </c>
    </row>
    <row r="6976" customFormat="false" ht="12.8" hidden="false" customHeight="false" outlineLevel="0" collapsed="false">
      <c r="A6976" s="0" t="s">
        <v>79</v>
      </c>
      <c r="B6976" s="0" t="s">
        <v>1594</v>
      </c>
      <c r="C6976" s="0" t="s">
        <v>43</v>
      </c>
      <c r="D6976" s="0" t="s">
        <v>43</v>
      </c>
      <c r="E6976" s="0" t="s">
        <v>30</v>
      </c>
      <c r="F6976" s="0" t="s">
        <v>1598</v>
      </c>
      <c r="G6976" s="0" t="s">
        <v>1612</v>
      </c>
      <c r="H6976" s="0" t="n">
        <v>1.05</v>
      </c>
      <c r="I6976" s="0" t="n">
        <v>45.7866597510231</v>
      </c>
      <c r="J6976" s="0" t="n">
        <v>0</v>
      </c>
      <c r="K6976" s="0" t="n">
        <f aca="false">I6976*SUMIFS(syst_chauffage!$H$3:$H$27,syst_chauffage!$B$3:$B$27,D6976,syst_chauffage!$C$3:$C$27,E6976)</f>
        <v>20</v>
      </c>
      <c r="L6976" s="12" t="n">
        <f aca="false">H6976*SUMIFS(syst_chauffage!$K$3:$K$27,syst_chauffage!$B$3:$B$27,D6976,syst_chauffage!$C$3:$C$27,E6976)</f>
        <v>1.05</v>
      </c>
      <c r="N6976" s="0" t="str">
        <f aca="false">A6976</f>
        <v>Transport</v>
      </c>
      <c r="O6976" s="0" t="str">
        <f aca="false">B6976</f>
        <v>Transport aérien</v>
      </c>
      <c r="P6976" s="0" t="str">
        <f aca="false">C6976</f>
        <v>nr</v>
      </c>
      <c r="Q6976" s="0" t="str">
        <f aca="false">D6976</f>
        <v>nr</v>
      </c>
      <c r="R6976" s="0" t="str">
        <f aca="false">E6976</f>
        <v>Electricité</v>
      </c>
      <c r="S6976" s="0" t="str">
        <f aca="false">F6976</f>
        <v>0830600802</v>
      </c>
      <c r="T6976" s="0" t="str">
        <f aca="false">G6976</f>
        <v>4</v>
      </c>
      <c r="U6976" s="0" t="n">
        <f aca="false">L6976</f>
        <v>1.05</v>
      </c>
      <c r="V6976" s="0" t="n">
        <f aca="false">K6976</f>
        <v>20</v>
      </c>
      <c r="W6976" s="0" t="n">
        <f aca="false">J6976</f>
        <v>0</v>
      </c>
    </row>
    <row r="6977" customFormat="false" ht="12.8" hidden="false" customHeight="false" outlineLevel="0" collapsed="false">
      <c r="A6977" s="0" t="s">
        <v>79</v>
      </c>
      <c r="B6977" s="0" t="s">
        <v>1592</v>
      </c>
      <c r="C6977" s="0" t="s">
        <v>43</v>
      </c>
      <c r="D6977" s="0" t="s">
        <v>43</v>
      </c>
      <c r="E6977" s="0" t="s">
        <v>30</v>
      </c>
      <c r="F6977" s="0" t="s">
        <v>1599</v>
      </c>
      <c r="G6977" s="0" t="s">
        <v>1612</v>
      </c>
      <c r="H6977" s="0" t="n">
        <v>1.05</v>
      </c>
      <c r="I6977" s="0" t="n">
        <v>45.7866597510231</v>
      </c>
      <c r="J6977" s="0" t="n">
        <v>0</v>
      </c>
      <c r="K6977" s="0" t="n">
        <f aca="false">I6977*SUMIFS(syst_chauffage!$H$3:$H$27,syst_chauffage!$B$3:$B$27,D6977,syst_chauffage!$C$3:$C$27,E6977)</f>
        <v>20</v>
      </c>
      <c r="L6977" s="12" t="n">
        <f aca="false">H6977*SUMIFS(syst_chauffage!$K$3:$K$27,syst_chauffage!$B$3:$B$27,D6977,syst_chauffage!$C$3:$C$27,E6977)</f>
        <v>1.05</v>
      </c>
      <c r="N6977" s="0" t="str">
        <f aca="false">A6977</f>
        <v>Transport</v>
      </c>
      <c r="O6977" s="0" t="str">
        <f aca="false">B6977</f>
        <v>Transport maritime et fluvial</v>
      </c>
      <c r="P6977" s="0" t="str">
        <f aca="false">C6977</f>
        <v>nr</v>
      </c>
      <c r="Q6977" s="0" t="str">
        <f aca="false">D6977</f>
        <v>nr</v>
      </c>
      <c r="R6977" s="0" t="str">
        <f aca="false">E6977</f>
        <v>Electricité</v>
      </c>
      <c r="S6977" s="0" t="str">
        <f aca="false">F6977</f>
        <v>0833600802</v>
      </c>
      <c r="T6977" s="0" t="str">
        <f aca="false">G6977</f>
        <v>4</v>
      </c>
      <c r="U6977" s="0" t="n">
        <f aca="false">L6977</f>
        <v>1.05</v>
      </c>
      <c r="V6977" s="0" t="n">
        <f aca="false">K6977</f>
        <v>20</v>
      </c>
      <c r="W6977" s="0" t="n">
        <f aca="false">J6977</f>
        <v>0</v>
      </c>
    </row>
    <row r="6978" customFormat="false" ht="12.8" hidden="false" customHeight="false" outlineLevel="0" collapsed="false">
      <c r="A6978" s="0" t="s">
        <v>79</v>
      </c>
      <c r="B6978" s="0" t="s">
        <v>1592</v>
      </c>
      <c r="C6978" s="0" t="s">
        <v>43</v>
      </c>
      <c r="D6978" s="0" t="s">
        <v>43</v>
      </c>
      <c r="E6978" s="0" t="s">
        <v>14</v>
      </c>
      <c r="F6978" s="0" t="s">
        <v>1600</v>
      </c>
      <c r="G6978" s="0" t="s">
        <v>1612</v>
      </c>
      <c r="H6978" s="0" t="n">
        <v>1.05</v>
      </c>
      <c r="I6978" s="0" t="n">
        <v>15.4120070686871</v>
      </c>
      <c r="J6978" s="0" t="n">
        <v>0</v>
      </c>
      <c r="K6978" s="0" t="n">
        <f aca="false">I6978*SUMIFS(syst_chauffage!$H$3:$H$27,syst_chauffage!$B$3:$B$27,D6978,syst_chauffage!$C$3:$C$27,E6978)</f>
        <v>25</v>
      </c>
      <c r="L6978" s="12" t="n">
        <f aca="false">H6978*SUMIFS(syst_chauffage!$K$3:$K$27,syst_chauffage!$B$3:$B$27,D6978,syst_chauffage!$C$3:$C$27,E6978)</f>
        <v>1.05</v>
      </c>
      <c r="N6978" s="0" t="str">
        <f aca="false">A6978</f>
        <v>Transport</v>
      </c>
      <c r="O6978" s="0" t="str">
        <f aca="false">B6978</f>
        <v>Transport maritime et fluvial</v>
      </c>
      <c r="P6978" s="0" t="str">
        <f aca="false">C6978</f>
        <v>nr</v>
      </c>
      <c r="Q6978" s="0" t="str">
        <f aca="false">D6978</f>
        <v>nr</v>
      </c>
      <c r="R6978" s="0" t="str">
        <f aca="false">E6978</f>
        <v>Gaz</v>
      </c>
      <c r="S6978" s="0" t="str">
        <f aca="false">F6978</f>
        <v>0833600804</v>
      </c>
      <c r="T6978" s="0" t="str">
        <f aca="false">G6978</f>
        <v>4</v>
      </c>
      <c r="U6978" s="0" t="n">
        <f aca="false">L6978</f>
        <v>1.05</v>
      </c>
      <c r="V6978" s="0" t="n">
        <f aca="false">K6978</f>
        <v>25</v>
      </c>
      <c r="W6978" s="0" t="n">
        <f aca="false">J6978</f>
        <v>0</v>
      </c>
    </row>
    <row r="6979" customFormat="false" ht="12.8" hidden="false" customHeight="false" outlineLevel="0" collapsed="false">
      <c r="A6979" s="0" t="s">
        <v>79</v>
      </c>
      <c r="B6979" s="0" t="s">
        <v>1594</v>
      </c>
      <c r="C6979" s="0" t="s">
        <v>43</v>
      </c>
      <c r="D6979" s="0" t="s">
        <v>43</v>
      </c>
      <c r="E6979" s="0" t="s">
        <v>57</v>
      </c>
      <c r="F6979" s="0" t="s">
        <v>1601</v>
      </c>
      <c r="G6979" s="0" t="s">
        <v>1612</v>
      </c>
      <c r="H6979" s="0" t="n">
        <v>1.05</v>
      </c>
      <c r="I6979" s="0" t="n">
        <v>35.7587415700673</v>
      </c>
      <c r="J6979" s="0" t="n">
        <v>0</v>
      </c>
      <c r="K6979" s="0" t="n">
        <f aca="false">I6979*SUMIFS(syst_chauffage!$H$3:$H$27,syst_chauffage!$B$3:$B$27,D6979,syst_chauffage!$C$3:$C$27,E6979)</f>
        <v>35.7587415700673</v>
      </c>
      <c r="L6979" s="12" t="n">
        <f aca="false">H6979*SUMIFS(syst_chauffage!$K$3:$K$27,syst_chauffage!$B$3:$B$27,D6979,syst_chauffage!$C$3:$C$27,E6979)</f>
        <v>1.05</v>
      </c>
      <c r="N6979" s="0" t="str">
        <f aca="false">A6979</f>
        <v>Transport</v>
      </c>
      <c r="O6979" s="0" t="str">
        <f aca="false">B6979</f>
        <v>Transport aérien</v>
      </c>
      <c r="P6979" s="0" t="str">
        <f aca="false">C6979</f>
        <v>nr</v>
      </c>
      <c r="Q6979" s="0" t="str">
        <f aca="false">D6979</f>
        <v>nr</v>
      </c>
      <c r="R6979" s="0" t="str">
        <f aca="false">E6979</f>
        <v>Autres</v>
      </c>
      <c r="S6979" s="0" t="str">
        <f aca="false">F6979</f>
        <v>0830600801</v>
      </c>
      <c r="T6979" s="0" t="str">
        <f aca="false">G6979</f>
        <v>4</v>
      </c>
      <c r="U6979" s="0" t="n">
        <f aca="false">L6979</f>
        <v>1.05</v>
      </c>
      <c r="V6979" s="0" t="n">
        <f aca="false">K6979</f>
        <v>35.7587415700673</v>
      </c>
      <c r="W6979" s="0" t="n">
        <f aca="false">J6979</f>
        <v>0</v>
      </c>
    </row>
    <row r="6980" customFormat="false" ht="12.8" hidden="false" customHeight="false" outlineLevel="0" collapsed="false">
      <c r="A6980" s="0" t="s">
        <v>79</v>
      </c>
      <c r="B6980" s="0" t="s">
        <v>1575</v>
      </c>
      <c r="C6980" s="0" t="s">
        <v>43</v>
      </c>
      <c r="D6980" s="0" t="s">
        <v>43</v>
      </c>
      <c r="E6980" s="0" t="s">
        <v>57</v>
      </c>
      <c r="F6980" s="0" t="s">
        <v>1602</v>
      </c>
      <c r="G6980" s="0" t="s">
        <v>1612</v>
      </c>
      <c r="H6980" s="0" t="n">
        <v>1.05</v>
      </c>
      <c r="I6980" s="0" t="n">
        <v>35.7587415700673</v>
      </c>
      <c r="J6980" s="0" t="n">
        <v>0</v>
      </c>
      <c r="K6980" s="0" t="n">
        <f aca="false">I6980*SUMIFS(syst_chauffage!$H$3:$H$27,syst_chauffage!$B$3:$B$27,D6980,syst_chauffage!$C$3:$C$27,E6980)</f>
        <v>35.7587415700673</v>
      </c>
      <c r="L6980" s="12" t="n">
        <f aca="false">H6980*SUMIFS(syst_chauffage!$K$3:$K$27,syst_chauffage!$B$3:$B$27,D6980,syst_chauffage!$C$3:$C$27,E6980)</f>
        <v>1.05</v>
      </c>
      <c r="N6980" s="0" t="str">
        <f aca="false">A6980</f>
        <v>Transport</v>
      </c>
      <c r="O6980" s="0" t="str">
        <f aca="false">B6980</f>
        <v>Transport ferroviaire</v>
      </c>
      <c r="P6980" s="0" t="str">
        <f aca="false">C6980</f>
        <v>nr</v>
      </c>
      <c r="Q6980" s="0" t="str">
        <f aca="false">D6980</f>
        <v>nr</v>
      </c>
      <c r="R6980" s="0" t="str">
        <f aca="false">E6980</f>
        <v>Autres</v>
      </c>
      <c r="S6980" s="0" t="str">
        <f aca="false">F6980</f>
        <v>0832600801</v>
      </c>
      <c r="T6980" s="0" t="str">
        <f aca="false">G6980</f>
        <v>4</v>
      </c>
      <c r="U6980" s="0" t="n">
        <f aca="false">L6980</f>
        <v>1.05</v>
      </c>
      <c r="V6980" s="0" t="n">
        <f aca="false">K6980</f>
        <v>35.7587415700673</v>
      </c>
      <c r="W6980" s="0" t="n">
        <f aca="false">J6980</f>
        <v>0</v>
      </c>
    </row>
    <row r="6981" customFormat="false" ht="12.8" hidden="false" customHeight="false" outlineLevel="0" collapsed="false">
      <c r="A6981" s="0" t="s">
        <v>79</v>
      </c>
      <c r="B6981" s="0" t="s">
        <v>1592</v>
      </c>
      <c r="C6981" s="0" t="s">
        <v>43</v>
      </c>
      <c r="D6981" s="0" t="s">
        <v>43</v>
      </c>
      <c r="E6981" s="0" t="s">
        <v>23</v>
      </c>
      <c r="F6981" s="0" t="s">
        <v>1603</v>
      </c>
      <c r="G6981" s="0" t="s">
        <v>1612</v>
      </c>
      <c r="H6981" s="0" t="n">
        <v>1.05</v>
      </c>
      <c r="I6981" s="0" t="n">
        <v>20.3444004805829</v>
      </c>
      <c r="J6981" s="0" t="n">
        <v>0</v>
      </c>
      <c r="K6981" s="0" t="n">
        <f aca="false">I6981*SUMIFS(syst_chauffage!$H$3:$H$27,syst_chauffage!$B$3:$B$27,D6981,syst_chauffage!$C$3:$C$27,E6981)</f>
        <v>30</v>
      </c>
      <c r="L6981" s="12" t="n">
        <f aca="false">H6981*SUMIFS(syst_chauffage!$K$3:$K$27,syst_chauffage!$B$3:$B$27,D6981,syst_chauffage!$C$3:$C$27,E6981)</f>
        <v>1.05</v>
      </c>
      <c r="N6981" s="0" t="str">
        <f aca="false">A6981</f>
        <v>Transport</v>
      </c>
      <c r="O6981" s="0" t="str">
        <f aca="false">B6981</f>
        <v>Transport maritime et fluvial</v>
      </c>
      <c r="P6981" s="0" t="str">
        <f aca="false">C6981</f>
        <v>nr</v>
      </c>
      <c r="Q6981" s="0" t="str">
        <f aca="false">D6981</f>
        <v>nr</v>
      </c>
      <c r="R6981" s="0" t="str">
        <f aca="false">E6981</f>
        <v>Fioul</v>
      </c>
      <c r="S6981" s="0" t="str">
        <f aca="false">F6981</f>
        <v>0833600803</v>
      </c>
      <c r="T6981" s="0" t="str">
        <f aca="false">G6981</f>
        <v>4</v>
      </c>
      <c r="U6981" s="0" t="n">
        <f aca="false">L6981</f>
        <v>1.05</v>
      </c>
      <c r="V6981" s="0" t="n">
        <f aca="false">K6981</f>
        <v>30</v>
      </c>
      <c r="W6981" s="0" t="n">
        <f aca="false">J6981</f>
        <v>0</v>
      </c>
    </row>
    <row r="6982" customFormat="false" ht="12.8" hidden="false" customHeight="false" outlineLevel="0" collapsed="false">
      <c r="A6982" s="0" t="s">
        <v>79</v>
      </c>
      <c r="B6982" s="0" t="s">
        <v>1582</v>
      </c>
      <c r="C6982" s="0" t="s">
        <v>43</v>
      </c>
      <c r="D6982" s="0" t="s">
        <v>43</v>
      </c>
      <c r="E6982" s="0" t="s">
        <v>30</v>
      </c>
      <c r="F6982" s="0" t="s">
        <v>1604</v>
      </c>
      <c r="G6982" s="0" t="s">
        <v>1612</v>
      </c>
      <c r="H6982" s="0" t="n">
        <v>1.05</v>
      </c>
      <c r="I6982" s="0" t="n">
        <v>45.7866597510231</v>
      </c>
      <c r="J6982" s="0" t="n">
        <v>0</v>
      </c>
      <c r="K6982" s="0" t="n">
        <f aca="false">I6982*SUMIFS(syst_chauffage!$H$3:$H$27,syst_chauffage!$B$3:$B$27,D6982,syst_chauffage!$C$3:$C$27,E6982)</f>
        <v>20</v>
      </c>
      <c r="L6982" s="12" t="n">
        <f aca="false">H6982*SUMIFS(syst_chauffage!$K$3:$K$27,syst_chauffage!$B$3:$B$27,D6982,syst_chauffage!$C$3:$C$27,E6982)</f>
        <v>1.05</v>
      </c>
      <c r="N6982" s="0" t="str">
        <f aca="false">A6982</f>
        <v>Transport</v>
      </c>
      <c r="O6982" s="0" t="str">
        <f aca="false">B6982</f>
        <v>Transport autre</v>
      </c>
      <c r="P6982" s="0" t="str">
        <f aca="false">C6982</f>
        <v>nr</v>
      </c>
      <c r="Q6982" s="0" t="str">
        <f aca="false">D6982</f>
        <v>nr</v>
      </c>
      <c r="R6982" s="0" t="str">
        <f aca="false">E6982</f>
        <v>Electricité</v>
      </c>
      <c r="S6982" s="0" t="str">
        <f aca="false">F6982</f>
        <v>0831600802</v>
      </c>
      <c r="T6982" s="0" t="str">
        <f aca="false">G6982</f>
        <v>4</v>
      </c>
      <c r="U6982" s="0" t="n">
        <f aca="false">L6982</f>
        <v>1.05</v>
      </c>
      <c r="V6982" s="0" t="n">
        <f aca="false">K6982</f>
        <v>20</v>
      </c>
      <c r="W6982" s="0" t="n">
        <f aca="false">J6982</f>
        <v>0</v>
      </c>
    </row>
    <row r="6983" customFormat="false" ht="12.8" hidden="false" customHeight="false" outlineLevel="0" collapsed="false">
      <c r="A6983" s="0" t="s">
        <v>79</v>
      </c>
      <c r="B6983" s="0" t="s">
        <v>1582</v>
      </c>
      <c r="C6983" s="0" t="s">
        <v>43</v>
      </c>
      <c r="D6983" s="0" t="s">
        <v>43</v>
      </c>
      <c r="E6983" s="0" t="s">
        <v>57</v>
      </c>
      <c r="F6983" s="0" t="s">
        <v>1605</v>
      </c>
      <c r="G6983" s="0" t="s">
        <v>1612</v>
      </c>
      <c r="H6983" s="0" t="n">
        <v>1.05</v>
      </c>
      <c r="I6983" s="0" t="n">
        <v>35.7587415700673</v>
      </c>
      <c r="J6983" s="0" t="n">
        <v>0</v>
      </c>
      <c r="K6983" s="0" t="n">
        <f aca="false">I6983*SUMIFS(syst_chauffage!$H$3:$H$27,syst_chauffage!$B$3:$B$27,D6983,syst_chauffage!$C$3:$C$27,E6983)</f>
        <v>35.7587415700673</v>
      </c>
      <c r="L6983" s="12" t="n">
        <f aca="false">H6983*SUMIFS(syst_chauffage!$K$3:$K$27,syst_chauffage!$B$3:$B$27,D6983,syst_chauffage!$C$3:$C$27,E6983)</f>
        <v>1.05</v>
      </c>
      <c r="N6983" s="0" t="str">
        <f aca="false">A6983</f>
        <v>Transport</v>
      </c>
      <c r="O6983" s="0" t="str">
        <f aca="false">B6983</f>
        <v>Transport autre</v>
      </c>
      <c r="P6983" s="0" t="str">
        <f aca="false">C6983</f>
        <v>nr</v>
      </c>
      <c r="Q6983" s="0" t="str">
        <f aca="false">D6983</f>
        <v>nr</v>
      </c>
      <c r="R6983" s="0" t="str">
        <f aca="false">E6983</f>
        <v>Autres</v>
      </c>
      <c r="S6983" s="0" t="str">
        <f aca="false">F6983</f>
        <v>0831600801</v>
      </c>
      <c r="T6983" s="0" t="str">
        <f aca="false">G6983</f>
        <v>4</v>
      </c>
      <c r="U6983" s="0" t="n">
        <f aca="false">L6983</f>
        <v>1.05</v>
      </c>
      <c r="V6983" s="0" t="n">
        <f aca="false">K6983</f>
        <v>35.7587415700673</v>
      </c>
      <c r="W6983" s="0" t="n">
        <f aca="false">J6983</f>
        <v>0</v>
      </c>
    </row>
    <row r="6984" customFormat="false" ht="12.8" hidden="false" customHeight="false" outlineLevel="0" collapsed="false">
      <c r="A6984" s="0" t="s">
        <v>79</v>
      </c>
      <c r="B6984" s="0" t="s">
        <v>1594</v>
      </c>
      <c r="C6984" s="0" t="s">
        <v>43</v>
      </c>
      <c r="D6984" s="0" t="s">
        <v>43</v>
      </c>
      <c r="E6984" s="0" t="s">
        <v>58</v>
      </c>
      <c r="F6984" s="0" t="s">
        <v>1606</v>
      </c>
      <c r="G6984" s="0" t="s">
        <v>1612</v>
      </c>
      <c r="H6984" s="0" t="n">
        <v>1.05</v>
      </c>
      <c r="I6984" s="0" t="n">
        <v>31.3342165536017</v>
      </c>
      <c r="J6984" s="0" t="n">
        <v>0</v>
      </c>
      <c r="K6984" s="0" t="n">
        <f aca="false">I6984*SUMIFS(syst_chauffage!$H$3:$H$27,syst_chauffage!$B$3:$B$27,D6984,syst_chauffage!$C$3:$C$27,E6984)</f>
        <v>35</v>
      </c>
      <c r="L6984" s="12" t="n">
        <f aca="false">H6984*SUMIFS(syst_chauffage!$K$3:$K$27,syst_chauffage!$B$3:$B$27,D6984,syst_chauffage!$C$3:$C$27,E6984)</f>
        <v>1.05</v>
      </c>
      <c r="N6984" s="0" t="str">
        <f aca="false">A6984</f>
        <v>Transport</v>
      </c>
      <c r="O6984" s="0" t="str">
        <f aca="false">B6984</f>
        <v>Transport aérien</v>
      </c>
      <c r="P6984" s="0" t="str">
        <f aca="false">C6984</f>
        <v>nr</v>
      </c>
      <c r="Q6984" s="0" t="str">
        <f aca="false">D6984</f>
        <v>nr</v>
      </c>
      <c r="R6984" s="0" t="str">
        <f aca="false">E6984</f>
        <v>Urbain</v>
      </c>
      <c r="S6984" s="0" t="str">
        <f aca="false">F6984</f>
        <v>0830600806</v>
      </c>
      <c r="T6984" s="0" t="str">
        <f aca="false">G6984</f>
        <v>4</v>
      </c>
      <c r="U6984" s="0" t="n">
        <f aca="false">L6984</f>
        <v>1.05</v>
      </c>
      <c r="V6984" s="0" t="n">
        <f aca="false">K6984</f>
        <v>35</v>
      </c>
      <c r="W6984" s="0" t="n">
        <f aca="false">J6984</f>
        <v>0</v>
      </c>
    </row>
    <row r="6985" customFormat="false" ht="12.8" hidden="false" customHeight="false" outlineLevel="0" collapsed="false">
      <c r="A6985" s="0" t="s">
        <v>79</v>
      </c>
      <c r="B6985" s="0" t="s">
        <v>1572</v>
      </c>
      <c r="C6985" s="0" t="s">
        <v>43</v>
      </c>
      <c r="D6985" s="0" t="s">
        <v>43</v>
      </c>
      <c r="E6985" s="0" t="s">
        <v>58</v>
      </c>
      <c r="F6985" s="0" t="s">
        <v>1607</v>
      </c>
      <c r="G6985" s="0" t="s">
        <v>1612</v>
      </c>
      <c r="H6985" s="0" t="n">
        <v>1.05</v>
      </c>
      <c r="I6985" s="0" t="n">
        <v>31.3342165536017</v>
      </c>
      <c r="J6985" s="0" t="n">
        <v>0</v>
      </c>
      <c r="K6985" s="0" t="n">
        <f aca="false">I6985*SUMIFS(syst_chauffage!$H$3:$H$27,syst_chauffage!$B$3:$B$27,D6985,syst_chauffage!$C$3:$C$27,E6985)</f>
        <v>35</v>
      </c>
      <c r="L6985" s="12" t="n">
        <f aca="false">H6985*SUMIFS(syst_chauffage!$K$3:$K$27,syst_chauffage!$B$3:$B$27,D6985,syst_chauffage!$C$3:$C$27,E6985)</f>
        <v>1.05</v>
      </c>
      <c r="N6985" s="0" t="str">
        <f aca="false">A6985</f>
        <v>Transport</v>
      </c>
      <c r="O6985" s="0" t="str">
        <f aca="false">B6985</f>
        <v>Transport urbain</v>
      </c>
      <c r="P6985" s="0" t="str">
        <f aca="false">C6985</f>
        <v>nr</v>
      </c>
      <c r="Q6985" s="0" t="str">
        <f aca="false">D6985</f>
        <v>nr</v>
      </c>
      <c r="R6985" s="0" t="str">
        <f aca="false">E6985</f>
        <v>Urbain</v>
      </c>
      <c r="S6985" s="0" t="str">
        <f aca="false">F6985</f>
        <v>0835600806</v>
      </c>
      <c r="T6985" s="0" t="str">
        <f aca="false">G6985</f>
        <v>4</v>
      </c>
      <c r="U6985" s="0" t="n">
        <f aca="false">L6985</f>
        <v>1.05</v>
      </c>
      <c r="V6985" s="0" t="n">
        <f aca="false">K6985</f>
        <v>35</v>
      </c>
      <c r="W6985" s="0" t="n">
        <f aca="false">J6985</f>
        <v>0</v>
      </c>
    </row>
    <row r="6986" customFormat="false" ht="12.8" hidden="false" customHeight="false" outlineLevel="0" collapsed="false">
      <c r="A6986" s="0" t="s">
        <v>79</v>
      </c>
      <c r="B6986" s="0" t="s">
        <v>1582</v>
      </c>
      <c r="C6986" s="0" t="s">
        <v>43</v>
      </c>
      <c r="D6986" s="0" t="s">
        <v>43</v>
      </c>
      <c r="E6986" s="0" t="s">
        <v>58</v>
      </c>
      <c r="F6986" s="0" t="s">
        <v>1608</v>
      </c>
      <c r="G6986" s="0" t="s">
        <v>1612</v>
      </c>
      <c r="H6986" s="0" t="n">
        <v>1.05</v>
      </c>
      <c r="I6986" s="0" t="n">
        <v>31.3342165536017</v>
      </c>
      <c r="J6986" s="0" t="n">
        <v>0</v>
      </c>
      <c r="K6986" s="0" t="n">
        <f aca="false">I6986*SUMIFS(syst_chauffage!$H$3:$H$27,syst_chauffage!$B$3:$B$27,D6986,syst_chauffage!$C$3:$C$27,E6986)</f>
        <v>35</v>
      </c>
      <c r="L6986" s="12" t="n">
        <f aca="false">H6986*SUMIFS(syst_chauffage!$K$3:$K$27,syst_chauffage!$B$3:$B$27,D6986,syst_chauffage!$C$3:$C$27,E6986)</f>
        <v>1.05</v>
      </c>
      <c r="N6986" s="0" t="str">
        <f aca="false">A6986</f>
        <v>Transport</v>
      </c>
      <c r="O6986" s="0" t="str">
        <f aca="false">B6986</f>
        <v>Transport autre</v>
      </c>
      <c r="P6986" s="0" t="str">
        <f aca="false">C6986</f>
        <v>nr</v>
      </c>
      <c r="Q6986" s="0" t="str">
        <f aca="false">D6986</f>
        <v>nr</v>
      </c>
      <c r="R6986" s="0" t="str">
        <f aca="false">E6986</f>
        <v>Urbain</v>
      </c>
      <c r="S6986" s="0" t="str">
        <f aca="false">F6986</f>
        <v>0831600806</v>
      </c>
      <c r="T6986" s="0" t="str">
        <f aca="false">G6986</f>
        <v>4</v>
      </c>
      <c r="U6986" s="0" t="n">
        <f aca="false">L6986</f>
        <v>1.05</v>
      </c>
      <c r="V6986" s="0" t="n">
        <f aca="false">K6986</f>
        <v>35</v>
      </c>
      <c r="W6986" s="0" t="n">
        <f aca="false">J6986</f>
        <v>0</v>
      </c>
    </row>
    <row r="6987" customFormat="false" ht="12.8" hidden="false" customHeight="false" outlineLevel="0" collapsed="false">
      <c r="A6987" s="0" t="s">
        <v>72</v>
      </c>
      <c r="B6987" s="0" t="s">
        <v>89</v>
      </c>
      <c r="C6987" s="0" t="s">
        <v>90</v>
      </c>
      <c r="D6987" s="0" t="s">
        <v>19</v>
      </c>
      <c r="E6987" s="0" t="s">
        <v>57</v>
      </c>
      <c r="F6987" s="0" t="s">
        <v>91</v>
      </c>
      <c r="G6987" s="0" t="s">
        <v>1613</v>
      </c>
      <c r="H6987" s="0" t="n">
        <v>0.660434930888735</v>
      </c>
      <c r="I6987" s="0" t="n">
        <v>23.340074954646</v>
      </c>
      <c r="J6987" s="0" t="n">
        <v>0</v>
      </c>
      <c r="K6987" s="0" t="n">
        <f aca="false">I6987*SUMIFS(syst_chauffage!$H$3:$H$27,syst_chauffage!$B$3:$B$27,D6987,syst_chauffage!$C$3:$C$27,E6987)</f>
        <v>32.500509936885</v>
      </c>
      <c r="L6987" s="12" t="n">
        <f aca="false">H6987*SUMIFS(syst_chauffage!$K$3:$K$27,syst_chauffage!$B$3:$B$27,D6987,syst_chauffage!$C$3:$C$27,E6987)</f>
        <v>0.660434930888735</v>
      </c>
      <c r="N6987" s="0" t="str">
        <f aca="false">A6987</f>
        <v>Bureaux Administration</v>
      </c>
      <c r="O6987" s="0" t="str">
        <f aca="false">B6987</f>
        <v>Administration</v>
      </c>
      <c r="P6987" s="0" t="str">
        <f aca="false">C6987</f>
        <v>immeuble peri urbain</v>
      </c>
      <c r="Q6987" s="0" t="str">
        <f aca="false">D6987</f>
        <v>Autre système centralisé</v>
      </c>
      <c r="R6987" s="0" t="str">
        <f aca="false">E6987</f>
        <v>Autres</v>
      </c>
      <c r="S6987" s="0" t="str">
        <f aca="false">F6987</f>
        <v>0101420101</v>
      </c>
      <c r="T6987" s="0" t="str">
        <f aca="false">G6987</f>
        <v>5</v>
      </c>
      <c r="U6987" s="0" t="n">
        <f aca="false">L6987</f>
        <v>0.660434930888735</v>
      </c>
      <c r="V6987" s="0" t="n">
        <f aca="false">K6987</f>
        <v>32.500509936885</v>
      </c>
      <c r="W6987" s="0" t="n">
        <f aca="false">J6987</f>
        <v>0</v>
      </c>
    </row>
    <row r="6988" customFormat="false" ht="12.8" hidden="false" customHeight="false" outlineLevel="0" collapsed="false">
      <c r="A6988" s="0" t="s">
        <v>72</v>
      </c>
      <c r="B6988" s="0" t="s">
        <v>89</v>
      </c>
      <c r="C6988" s="0" t="s">
        <v>90</v>
      </c>
      <c r="D6988" s="0" t="s">
        <v>19</v>
      </c>
      <c r="E6988" s="0" t="s">
        <v>58</v>
      </c>
      <c r="F6988" s="0" t="s">
        <v>92</v>
      </c>
      <c r="G6988" s="0" t="s">
        <v>1613</v>
      </c>
      <c r="H6988" s="0" t="n">
        <v>0.673090327300143</v>
      </c>
      <c r="I6988" s="0" t="n">
        <v>22.7213704444822</v>
      </c>
      <c r="J6988" s="0" t="n">
        <v>935</v>
      </c>
      <c r="K6988" s="0" t="n">
        <f aca="false">I6988*SUMIFS(syst_chauffage!$H$3:$H$27,syst_chauffage!$B$3:$B$27,D6988,syst_chauffage!$C$3:$C$27,E6988)</f>
        <v>37.375509000026</v>
      </c>
      <c r="L6988" s="12" t="n">
        <f aca="false">H6988*SUMIFS(syst_chauffage!$K$3:$K$27,syst_chauffage!$B$3:$B$27,D6988,syst_chauffage!$C$3:$C$27,E6988)</f>
        <v>0.673090327300143</v>
      </c>
      <c r="N6988" s="0" t="str">
        <f aca="false">A6988</f>
        <v>Bureaux Administration</v>
      </c>
      <c r="O6988" s="0" t="str">
        <f aca="false">B6988</f>
        <v>Administration</v>
      </c>
      <c r="P6988" s="0" t="str">
        <f aca="false">C6988</f>
        <v>immeuble peri urbain</v>
      </c>
      <c r="Q6988" s="0" t="str">
        <f aca="false">D6988</f>
        <v>Autre système centralisé</v>
      </c>
      <c r="R6988" s="0" t="str">
        <f aca="false">E6988</f>
        <v>Urbain</v>
      </c>
      <c r="S6988" s="0" t="str">
        <f aca="false">F6988</f>
        <v>0101420106</v>
      </c>
      <c r="T6988" s="0" t="str">
        <f aca="false">G6988</f>
        <v>5</v>
      </c>
      <c r="U6988" s="0" t="n">
        <f aca="false">L6988</f>
        <v>0.673090327300143</v>
      </c>
      <c r="V6988" s="0" t="n">
        <f aca="false">K6988</f>
        <v>37.375509000026</v>
      </c>
      <c r="W6988" s="0" t="n">
        <f aca="false">J6988</f>
        <v>935</v>
      </c>
    </row>
    <row r="6989" customFormat="false" ht="12.8" hidden="false" customHeight="false" outlineLevel="0" collapsed="false">
      <c r="A6989" s="0" t="s">
        <v>72</v>
      </c>
      <c r="B6989" s="0" t="s">
        <v>89</v>
      </c>
      <c r="C6989" s="0" t="s">
        <v>90</v>
      </c>
      <c r="D6989" s="0" t="s">
        <v>22</v>
      </c>
      <c r="E6989" s="0" t="s">
        <v>23</v>
      </c>
      <c r="F6989" s="0" t="s">
        <v>93</v>
      </c>
      <c r="G6989" s="0" t="s">
        <v>1613</v>
      </c>
      <c r="H6989" s="0" t="n">
        <v>0.551585142123673</v>
      </c>
      <c r="I6989" s="0" t="n">
        <v>12.8829772977718</v>
      </c>
      <c r="J6989" s="0" t="n">
        <v>0</v>
      </c>
      <c r="K6989" s="0" t="n">
        <f aca="false">I6989*SUMIFS(syst_chauffage!$H$3:$H$27,syst_chauffage!$B$3:$B$27,D6989,syst_chauffage!$C$3:$C$27,E6989)</f>
        <v>22.6872129943317</v>
      </c>
      <c r="L6989" s="12" t="n">
        <f aca="false">H6989*SUMIFS(syst_chauffage!$K$3:$K$27,syst_chauffage!$B$3:$B$27,D6989,syst_chauffage!$C$3:$C$27,E6989)</f>
        <v>0.551585142123673</v>
      </c>
      <c r="N6989" s="0" t="str">
        <f aca="false">A6989</f>
        <v>Bureaux Administration</v>
      </c>
      <c r="O6989" s="0" t="str">
        <f aca="false">B6989</f>
        <v>Administration</v>
      </c>
      <c r="P6989" s="0" t="str">
        <f aca="false">C6989</f>
        <v>immeuble peri urbain</v>
      </c>
      <c r="Q6989" s="0" t="str">
        <f aca="false">D6989</f>
        <v>Chaudière fioul</v>
      </c>
      <c r="R6989" s="0" t="str">
        <f aca="false">E6989</f>
        <v>Fioul</v>
      </c>
      <c r="S6989" s="0" t="str">
        <f aca="false">F6989</f>
        <v>0101420303</v>
      </c>
      <c r="T6989" s="0" t="str">
        <f aca="false">G6989</f>
        <v>5</v>
      </c>
      <c r="U6989" s="0" t="n">
        <f aca="false">L6989</f>
        <v>0.551585142123673</v>
      </c>
      <c r="V6989" s="0" t="n">
        <f aca="false">K6989</f>
        <v>22.6872129943317</v>
      </c>
      <c r="W6989" s="0" t="n">
        <f aca="false">J6989</f>
        <v>0</v>
      </c>
    </row>
    <row r="6990" customFormat="false" ht="12.8" hidden="false" customHeight="false" outlineLevel="0" collapsed="false">
      <c r="A6990" s="0" t="s">
        <v>72</v>
      </c>
      <c r="B6990" s="0" t="s">
        <v>89</v>
      </c>
      <c r="C6990" s="0" t="s">
        <v>90</v>
      </c>
      <c r="D6990" s="0" t="s">
        <v>13</v>
      </c>
      <c r="E6990" s="0" t="s">
        <v>14</v>
      </c>
      <c r="F6990" s="0" t="s">
        <v>94</v>
      </c>
      <c r="G6990" s="0" t="s">
        <v>1613</v>
      </c>
      <c r="H6990" s="0" t="n">
        <v>0.727301944094239</v>
      </c>
      <c r="I6990" s="0" t="n">
        <v>8.97300064962139</v>
      </c>
      <c r="J6990" s="0" t="n">
        <v>363</v>
      </c>
      <c r="K6990" s="0" t="n">
        <f aca="false">I6990*SUMIFS(syst_chauffage!$H$3:$H$27,syst_chauffage!$B$3:$B$27,D6990,syst_chauffage!$C$3:$C$27,E6990)</f>
        <v>18.1217979671942</v>
      </c>
      <c r="L6990" s="12" t="n">
        <f aca="false">H6990*SUMIFS(syst_chauffage!$K$3:$K$27,syst_chauffage!$B$3:$B$27,D6990,syst_chauffage!$C$3:$C$27,E6990)</f>
        <v>0.727301944094239</v>
      </c>
      <c r="N6990" s="0" t="str">
        <f aca="false">A6990</f>
        <v>Bureaux Administration</v>
      </c>
      <c r="O6990" s="0" t="str">
        <f aca="false">B6990</f>
        <v>Administration</v>
      </c>
      <c r="P6990" s="0" t="str">
        <f aca="false">C6990</f>
        <v>immeuble peri urbain</v>
      </c>
      <c r="Q6990" s="0" t="str">
        <f aca="false">D6990</f>
        <v>Chaudière gaz</v>
      </c>
      <c r="R6990" s="0" t="str">
        <f aca="false">E6990</f>
        <v>Gaz</v>
      </c>
      <c r="S6990" s="0" t="str">
        <f aca="false">F6990</f>
        <v>0101420404</v>
      </c>
      <c r="T6990" s="0" t="str">
        <f aca="false">G6990</f>
        <v>5</v>
      </c>
      <c r="U6990" s="0" t="n">
        <f aca="false">L6990</f>
        <v>0.727301944094239</v>
      </c>
      <c r="V6990" s="0" t="n">
        <f aca="false">K6990</f>
        <v>18.1217979671942</v>
      </c>
      <c r="W6990" s="0" t="n">
        <f aca="false">J6990</f>
        <v>363</v>
      </c>
    </row>
    <row r="6991" customFormat="false" ht="12.8" hidden="false" customHeight="false" outlineLevel="0" collapsed="false">
      <c r="A6991" s="0" t="s">
        <v>72</v>
      </c>
      <c r="B6991" s="0" t="s">
        <v>89</v>
      </c>
      <c r="C6991" s="0" t="s">
        <v>90</v>
      </c>
      <c r="D6991" s="0" t="s">
        <v>33</v>
      </c>
      <c r="E6991" s="0" t="s">
        <v>30</v>
      </c>
      <c r="F6991" s="0" t="s">
        <v>95</v>
      </c>
      <c r="G6991" s="0" t="s">
        <v>1613</v>
      </c>
      <c r="H6991" s="0" t="n">
        <v>2.45701711046511</v>
      </c>
      <c r="I6991" s="0" t="n">
        <v>28.9340366960554</v>
      </c>
      <c r="J6991" s="0" t="n">
        <v>900</v>
      </c>
      <c r="K6991" s="0" t="n">
        <f aca="false">I6991*SUMIFS(syst_chauffage!$H$3:$H$27,syst_chauffage!$B$3:$B$27,D6991,syst_chauffage!$C$3:$C$27,E6991)</f>
        <v>42.2355881711395</v>
      </c>
      <c r="L6991" s="12" t="n">
        <f aca="false">H6991*SUMIFS(syst_chauffage!$K$3:$K$27,syst_chauffage!$B$3:$B$27,D6991,syst_chauffage!$C$3:$C$27,E6991)</f>
        <v>2.06436250218387</v>
      </c>
      <c r="N6991" s="0" t="str">
        <f aca="false">A6991</f>
        <v>Bureaux Administration</v>
      </c>
      <c r="O6991" s="0" t="str">
        <f aca="false">B6991</f>
        <v>Administration</v>
      </c>
      <c r="P6991" s="0" t="str">
        <f aca="false">C6991</f>
        <v>immeuble peri urbain</v>
      </c>
      <c r="Q6991" s="0" t="str">
        <f aca="false">D6991</f>
        <v>DRV</v>
      </c>
      <c r="R6991" s="0" t="str">
        <f aca="false">E6991</f>
        <v>Electricité</v>
      </c>
      <c r="S6991" s="0" t="str">
        <f aca="false">F6991</f>
        <v>0101420502</v>
      </c>
      <c r="T6991" s="0" t="str">
        <f aca="false">G6991</f>
        <v>5</v>
      </c>
      <c r="U6991" s="0" t="n">
        <f aca="false">L6991</f>
        <v>2.06436250218387</v>
      </c>
      <c r="V6991" s="0" t="n">
        <f aca="false">K6991</f>
        <v>42.2355881711395</v>
      </c>
      <c r="W6991" s="0" t="n">
        <f aca="false">J6991</f>
        <v>900</v>
      </c>
    </row>
    <row r="6992" customFormat="false" ht="12.8" hidden="false" customHeight="false" outlineLevel="0" collapsed="false">
      <c r="A6992" s="0" t="s">
        <v>72</v>
      </c>
      <c r="B6992" s="0" t="s">
        <v>89</v>
      </c>
      <c r="C6992" s="0" t="s">
        <v>90</v>
      </c>
      <c r="D6992" s="0" t="s">
        <v>29</v>
      </c>
      <c r="E6992" s="0" t="s">
        <v>30</v>
      </c>
      <c r="F6992" s="0" t="s">
        <v>96</v>
      </c>
      <c r="G6992" s="0" t="s">
        <v>1613</v>
      </c>
      <c r="H6992" s="0" t="n">
        <v>0.92</v>
      </c>
      <c r="I6992" s="0" t="n">
        <v>10.4</v>
      </c>
      <c r="J6992" s="0" t="n">
        <v>0</v>
      </c>
      <c r="K6992" s="0" t="n">
        <f aca="false">I6992*SUMIFS(syst_chauffage!$H$3:$H$27,syst_chauffage!$B$3:$B$27,D6992,syst_chauffage!$C$3:$C$27,E6992)</f>
        <v>3</v>
      </c>
      <c r="L6992" s="12" t="n">
        <f aca="false">H6992*SUMIFS(syst_chauffage!$K$3:$K$27,syst_chauffage!$B$3:$B$27,D6992,syst_chauffage!$C$3:$C$27,E6992)</f>
        <v>0.92</v>
      </c>
      <c r="N6992" s="0" t="str">
        <f aca="false">A6992</f>
        <v>Bureaux Administration</v>
      </c>
      <c r="O6992" s="0" t="str">
        <f aca="false">B6992</f>
        <v>Administration</v>
      </c>
      <c r="P6992" s="0" t="str">
        <f aca="false">C6992</f>
        <v>immeuble peri urbain</v>
      </c>
      <c r="Q6992" s="0" t="str">
        <f aca="false">D6992</f>
        <v>Electrique direct</v>
      </c>
      <c r="R6992" s="0" t="str">
        <f aca="false">E6992</f>
        <v>Electricité</v>
      </c>
      <c r="S6992" s="0" t="str">
        <f aca="false">F6992</f>
        <v>0101420602</v>
      </c>
      <c r="T6992" s="0" t="str">
        <f aca="false">G6992</f>
        <v>5</v>
      </c>
      <c r="U6992" s="0" t="n">
        <f aca="false">L6992</f>
        <v>0.92</v>
      </c>
      <c r="V6992" s="0" t="n">
        <f aca="false">K6992</f>
        <v>3</v>
      </c>
      <c r="W6992" s="0" t="n">
        <f aca="false">J6992</f>
        <v>0</v>
      </c>
    </row>
    <row r="6993" customFormat="false" ht="12.8" hidden="false" customHeight="false" outlineLevel="0" collapsed="false">
      <c r="A6993" s="0" t="s">
        <v>72</v>
      </c>
      <c r="B6993" s="0" t="s">
        <v>89</v>
      </c>
      <c r="C6993" s="0" t="s">
        <v>90</v>
      </c>
      <c r="D6993" s="0" t="s">
        <v>51</v>
      </c>
      <c r="E6993" s="0" t="s">
        <v>57</v>
      </c>
      <c r="F6993" s="0" t="s">
        <v>97</v>
      </c>
      <c r="G6993" s="0" t="s">
        <v>1613</v>
      </c>
      <c r="H6993" s="0" t="n">
        <v>0.762040304871617</v>
      </c>
      <c r="I6993" s="0" t="n">
        <v>27.7858035174358</v>
      </c>
      <c r="J6993" s="0" t="n">
        <v>0</v>
      </c>
      <c r="K6993" s="0" t="n">
        <f aca="false">I6993*SUMIFS(syst_chauffage!$H$3:$H$27,syst_chauffage!$B$3:$B$27,D6993,syst_chauffage!$C$3:$C$27,E6993)</f>
        <v>58.8740569063062</v>
      </c>
      <c r="L6993" s="12" t="n">
        <f aca="false">H6993*SUMIFS(syst_chauffage!$K$3:$K$27,syst_chauffage!$B$3:$B$27,D6993,syst_chauffage!$C$3:$C$27,E6993)</f>
        <v>0.762040304871617</v>
      </c>
      <c r="N6993" s="0" t="str">
        <f aca="false">A6993</f>
        <v>Bureaux Administration</v>
      </c>
      <c r="O6993" s="0" t="str">
        <f aca="false">B6993</f>
        <v>Administration</v>
      </c>
      <c r="P6993" s="0" t="str">
        <f aca="false">C6993</f>
        <v>immeuble peri urbain</v>
      </c>
      <c r="Q6993" s="0" t="str">
        <f aca="false">D6993</f>
        <v>Autre système centralisé performant</v>
      </c>
      <c r="R6993" s="0" t="str">
        <f aca="false">E6993</f>
        <v>Autres</v>
      </c>
      <c r="S6993" s="0" t="str">
        <f aca="false">F6993</f>
        <v>0101422101</v>
      </c>
      <c r="T6993" s="0" t="str">
        <f aca="false">G6993</f>
        <v>5</v>
      </c>
      <c r="U6993" s="0" t="n">
        <f aca="false">L6993</f>
        <v>0.762040304871617</v>
      </c>
      <c r="V6993" s="0" t="n">
        <f aca="false">K6993</f>
        <v>58.8740569063062</v>
      </c>
      <c r="W6993" s="0" t="n">
        <f aca="false">J6993</f>
        <v>0</v>
      </c>
    </row>
    <row r="6994" customFormat="false" ht="12.8" hidden="false" customHeight="false" outlineLevel="0" collapsed="false">
      <c r="A6994" s="0" t="s">
        <v>72</v>
      </c>
      <c r="B6994" s="0" t="s">
        <v>89</v>
      </c>
      <c r="C6994" s="0" t="s">
        <v>90</v>
      </c>
      <c r="D6994" s="0" t="s">
        <v>51</v>
      </c>
      <c r="E6994" s="0" t="s">
        <v>58</v>
      </c>
      <c r="F6994" s="0" t="s">
        <v>98</v>
      </c>
      <c r="G6994" s="0" t="s">
        <v>1613</v>
      </c>
      <c r="H6994" s="0" t="n">
        <v>0.776642685346319</v>
      </c>
      <c r="I6994" s="0" t="n">
        <v>27.0492505291454</v>
      </c>
      <c r="J6994" s="0" t="n">
        <v>935</v>
      </c>
      <c r="K6994" s="0" t="n">
        <f aca="false">I6994*SUMIFS(syst_chauffage!$H$3:$H$27,syst_chauffage!$B$3:$B$27,D6994,syst_chauffage!$C$3:$C$27,E6994)</f>
        <v>57.7230872928087</v>
      </c>
      <c r="L6994" s="12" t="n">
        <f aca="false">H6994*SUMIFS(syst_chauffage!$K$3:$K$27,syst_chauffage!$B$3:$B$27,D6994,syst_chauffage!$C$3:$C$27,E6994)</f>
        <v>0.776642685346319</v>
      </c>
      <c r="N6994" s="0" t="str">
        <f aca="false">A6994</f>
        <v>Bureaux Administration</v>
      </c>
      <c r="O6994" s="0" t="str">
        <f aca="false">B6994</f>
        <v>Administration</v>
      </c>
      <c r="P6994" s="0" t="str">
        <f aca="false">C6994</f>
        <v>immeuble peri urbain</v>
      </c>
      <c r="Q6994" s="0" t="str">
        <f aca="false">D6994</f>
        <v>Autre système centralisé performant</v>
      </c>
      <c r="R6994" s="0" t="str">
        <f aca="false">E6994</f>
        <v>Urbain</v>
      </c>
      <c r="S6994" s="0" t="str">
        <f aca="false">F6994</f>
        <v>0101422106</v>
      </c>
      <c r="T6994" s="0" t="str">
        <f aca="false">G6994</f>
        <v>5</v>
      </c>
      <c r="U6994" s="0" t="n">
        <f aca="false">L6994</f>
        <v>0.776642685346319</v>
      </c>
      <c r="V6994" s="0" t="n">
        <f aca="false">K6994</f>
        <v>57.7230872928087</v>
      </c>
      <c r="W6994" s="0" t="n">
        <f aca="false">J6994</f>
        <v>935</v>
      </c>
    </row>
    <row r="6995" customFormat="false" ht="12.8" hidden="false" customHeight="false" outlineLevel="0" collapsed="false">
      <c r="A6995" s="0" t="s">
        <v>72</v>
      </c>
      <c r="B6995" s="0" t="s">
        <v>89</v>
      </c>
      <c r="C6995" s="0" t="s">
        <v>90</v>
      </c>
      <c r="D6995" s="0" t="s">
        <v>27</v>
      </c>
      <c r="E6995" s="0" t="s">
        <v>23</v>
      </c>
      <c r="F6995" s="0" t="s">
        <v>99</v>
      </c>
      <c r="G6995" s="0" t="s">
        <v>1613</v>
      </c>
      <c r="H6995" s="0" t="n">
        <v>0.720307631785739</v>
      </c>
      <c r="I6995" s="0" t="n">
        <v>15.3368777354426</v>
      </c>
      <c r="J6995" s="0" t="n">
        <v>836</v>
      </c>
      <c r="K6995" s="0" t="n">
        <f aca="false">I6995*SUMIFS(syst_chauffage!$H$3:$H$27,syst_chauffage!$B$3:$B$27,D6995,syst_chauffage!$C$3:$C$27,E6995)</f>
        <v>39.3299374602027</v>
      </c>
      <c r="L6995" s="12" t="n">
        <f aca="false">H6995*SUMIFS(syst_chauffage!$K$3:$K$27,syst_chauffage!$B$3:$B$27,D6995,syst_chauffage!$C$3:$C$27,E6995)</f>
        <v>0.720307631785739</v>
      </c>
      <c r="N6995" s="0" t="str">
        <f aca="false">A6995</f>
        <v>Bureaux Administration</v>
      </c>
      <c r="O6995" s="0" t="str">
        <f aca="false">B6995</f>
        <v>Administration</v>
      </c>
      <c r="P6995" s="0" t="str">
        <f aca="false">C6995</f>
        <v>immeuble peri urbain</v>
      </c>
      <c r="Q6995" s="0" t="str">
        <f aca="false">D6995</f>
        <v>Chaudière condensation fioul</v>
      </c>
      <c r="R6995" s="0" t="str">
        <f aca="false">E6995</f>
        <v>Fioul</v>
      </c>
      <c r="S6995" s="0" t="str">
        <f aca="false">F6995</f>
        <v>0101422303</v>
      </c>
      <c r="T6995" s="0" t="str">
        <f aca="false">G6995</f>
        <v>5</v>
      </c>
      <c r="U6995" s="0" t="n">
        <f aca="false">L6995</f>
        <v>0.720307631785739</v>
      </c>
      <c r="V6995" s="0" t="n">
        <f aca="false">K6995</f>
        <v>39.3299374602027</v>
      </c>
      <c r="W6995" s="0" t="n">
        <f aca="false">J6995</f>
        <v>836</v>
      </c>
    </row>
    <row r="6996" customFormat="false" ht="12.8" hidden="false" customHeight="false" outlineLevel="0" collapsed="false">
      <c r="A6996" s="0" t="s">
        <v>72</v>
      </c>
      <c r="B6996" s="0" t="s">
        <v>89</v>
      </c>
      <c r="C6996" s="0" t="s">
        <v>90</v>
      </c>
      <c r="D6996" s="0" t="s">
        <v>18</v>
      </c>
      <c r="E6996" s="0" t="s">
        <v>14</v>
      </c>
      <c r="F6996" s="0" t="s">
        <v>100</v>
      </c>
      <c r="G6996" s="0" t="s">
        <v>1613</v>
      </c>
      <c r="H6996" s="0" t="n">
        <v>0.950591675293633</v>
      </c>
      <c r="I6996" s="0" t="n">
        <v>10.6821436305017</v>
      </c>
      <c r="J6996" s="0" t="n">
        <v>836</v>
      </c>
      <c r="K6996" s="0" t="n">
        <f aca="false">I6996*SUMIFS(syst_chauffage!$H$3:$H$27,syst_chauffage!$B$3:$B$27,D6996,syst_chauffage!$C$3:$C$27,E6996)</f>
        <v>29.1080821289074</v>
      </c>
      <c r="L6996" s="12" t="n">
        <f aca="false">H6996*SUMIFS(syst_chauffage!$K$3:$K$27,syst_chauffage!$B$3:$B$27,D6996,syst_chauffage!$C$3:$C$27,E6996)</f>
        <v>0.923449326926962</v>
      </c>
      <c r="N6996" s="0" t="str">
        <f aca="false">A6996</f>
        <v>Bureaux Administration</v>
      </c>
      <c r="O6996" s="0" t="str">
        <f aca="false">B6996</f>
        <v>Administration</v>
      </c>
      <c r="P6996" s="0" t="str">
        <f aca="false">C6996</f>
        <v>immeuble peri urbain</v>
      </c>
      <c r="Q6996" s="0" t="str">
        <f aca="false">D6996</f>
        <v>Chaudière condensation gaz</v>
      </c>
      <c r="R6996" s="0" t="str">
        <f aca="false">E6996</f>
        <v>Gaz</v>
      </c>
      <c r="S6996" s="0" t="str">
        <f aca="false">F6996</f>
        <v>0101422404</v>
      </c>
      <c r="T6996" s="0" t="str">
        <f aca="false">G6996</f>
        <v>5</v>
      </c>
      <c r="U6996" s="0" t="n">
        <f aca="false">L6996</f>
        <v>0.923449326926962</v>
      </c>
      <c r="V6996" s="0" t="n">
        <f aca="false">K6996</f>
        <v>29.1080821289074</v>
      </c>
      <c r="W6996" s="0" t="n">
        <f aca="false">J6996</f>
        <v>836</v>
      </c>
    </row>
    <row r="6997" customFormat="false" ht="12.8" hidden="false" customHeight="false" outlineLevel="0" collapsed="false">
      <c r="A6997" s="0" t="s">
        <v>72</v>
      </c>
      <c r="B6997" s="0" t="s">
        <v>89</v>
      </c>
      <c r="C6997" s="0" t="s">
        <v>90</v>
      </c>
      <c r="D6997" s="0" t="s">
        <v>56</v>
      </c>
      <c r="E6997" s="0" t="s">
        <v>30</v>
      </c>
      <c r="F6997" s="0" t="s">
        <v>101</v>
      </c>
      <c r="G6997" s="0" t="s">
        <v>1613</v>
      </c>
      <c r="H6997" s="0" t="n">
        <v>3.17730976744185</v>
      </c>
      <c r="I6997" s="0" t="n">
        <v>34.4452817810183</v>
      </c>
      <c r="J6997" s="0" t="n">
        <v>990</v>
      </c>
      <c r="K6997" s="0" t="n">
        <f aca="false">I6997*SUMIFS(syst_chauffage!$H$3:$H$27,syst_chauffage!$B$3:$B$27,D6997,syst_chauffage!$C$3:$C$27,E6997)</f>
        <v>113.042574471258</v>
      </c>
      <c r="L6997" s="12" t="n">
        <f aca="false">H6997*SUMIFS(syst_chauffage!$K$3:$K$27,syst_chauffage!$B$3:$B$27,D6997,syst_chauffage!$C$3:$C$27,E6997)</f>
        <v>2.84247113628896</v>
      </c>
      <c r="N6997" s="0" t="str">
        <f aca="false">A6997</f>
        <v>Bureaux Administration</v>
      </c>
      <c r="O6997" s="0" t="str">
        <f aca="false">B6997</f>
        <v>Administration</v>
      </c>
      <c r="P6997" s="0" t="str">
        <f aca="false">C6997</f>
        <v>immeuble peri urbain</v>
      </c>
      <c r="Q6997" s="0" t="str">
        <f aca="false">D6997</f>
        <v>DRV performant</v>
      </c>
      <c r="R6997" s="0" t="str">
        <f aca="false">E6997</f>
        <v>Electricité</v>
      </c>
      <c r="S6997" s="0" t="str">
        <f aca="false">F6997</f>
        <v>0101422502</v>
      </c>
      <c r="T6997" s="0" t="str">
        <f aca="false">G6997</f>
        <v>5</v>
      </c>
      <c r="U6997" s="0" t="n">
        <f aca="false">L6997</f>
        <v>2.84247113628896</v>
      </c>
      <c r="V6997" s="0" t="n">
        <f aca="false">K6997</f>
        <v>113.042574471258</v>
      </c>
      <c r="W6997" s="0" t="n">
        <f aca="false">J6997</f>
        <v>990</v>
      </c>
    </row>
    <row r="6998" customFormat="false" ht="12.8" hidden="false" customHeight="false" outlineLevel="0" collapsed="false">
      <c r="A6998" s="0" t="s">
        <v>72</v>
      </c>
      <c r="B6998" s="0" t="s">
        <v>89</v>
      </c>
      <c r="C6998" s="0" t="s">
        <v>90</v>
      </c>
      <c r="D6998" s="0" t="s">
        <v>32</v>
      </c>
      <c r="E6998" s="0" t="s">
        <v>30</v>
      </c>
      <c r="F6998" s="0" t="s">
        <v>102</v>
      </c>
      <c r="G6998" s="0" t="s">
        <v>1613</v>
      </c>
      <c r="H6998" s="0" t="n">
        <v>1</v>
      </c>
      <c r="I6998" s="0" t="n">
        <v>12</v>
      </c>
      <c r="J6998" s="0" t="n">
        <v>0</v>
      </c>
      <c r="K6998" s="0" t="n">
        <f aca="false">I6998*SUMIFS(syst_chauffage!$H$3:$H$27,syst_chauffage!$B$3:$B$27,D6998,syst_chauffage!$C$3:$C$27,E6998)</f>
        <v>12</v>
      </c>
      <c r="L6998" s="12" t="n">
        <f aca="false">H6998*SUMIFS(syst_chauffage!$K$3:$K$27,syst_chauffage!$B$3:$B$27,D6998,syst_chauffage!$C$3:$C$27,E6998)</f>
        <v>1</v>
      </c>
      <c r="N6998" s="0" t="str">
        <f aca="false">A6998</f>
        <v>Bureaux Administration</v>
      </c>
      <c r="O6998" s="0" t="str">
        <f aca="false">B6998</f>
        <v>Administration</v>
      </c>
      <c r="P6998" s="0" t="str">
        <f aca="false">C6998</f>
        <v>immeuble peri urbain</v>
      </c>
      <c r="Q6998" s="0" t="str">
        <f aca="false">D6998</f>
        <v>Electrique direct performant</v>
      </c>
      <c r="R6998" s="0" t="str">
        <f aca="false">E6998</f>
        <v>Electricité</v>
      </c>
      <c r="S6998" s="0" t="str">
        <f aca="false">F6998</f>
        <v>0101422602</v>
      </c>
      <c r="T6998" s="0" t="str">
        <f aca="false">G6998</f>
        <v>5</v>
      </c>
      <c r="U6998" s="0" t="n">
        <f aca="false">L6998</f>
        <v>1</v>
      </c>
      <c r="V6998" s="0" t="n">
        <f aca="false">K6998</f>
        <v>12</v>
      </c>
      <c r="W6998" s="0" t="n">
        <f aca="false">J6998</f>
        <v>0</v>
      </c>
    </row>
    <row r="6999" customFormat="false" ht="12.8" hidden="false" customHeight="false" outlineLevel="0" collapsed="false">
      <c r="A6999" s="0" t="s">
        <v>72</v>
      </c>
      <c r="B6999" s="0" t="s">
        <v>89</v>
      </c>
      <c r="C6999" s="0" t="s">
        <v>103</v>
      </c>
      <c r="D6999" s="0" t="s">
        <v>19</v>
      </c>
      <c r="E6999" s="0" t="s">
        <v>57</v>
      </c>
      <c r="F6999" s="0" t="s">
        <v>104</v>
      </c>
      <c r="G6999" s="0" t="s">
        <v>1613</v>
      </c>
      <c r="H6999" s="0" t="n">
        <v>0.655336273817924</v>
      </c>
      <c r="I6999" s="0" t="n">
        <v>18.1719866737283</v>
      </c>
      <c r="J6999" s="0" t="n">
        <v>0</v>
      </c>
      <c r="K6999" s="0" t="n">
        <f aca="false">I6999*SUMIFS(syst_chauffage!$H$3:$H$27,syst_chauffage!$B$3:$B$27,D6999,syst_chauffage!$C$3:$C$27,E6999)</f>
        <v>25.3040675580558</v>
      </c>
      <c r="L6999" s="12" t="n">
        <f aca="false">H6999*SUMIFS(syst_chauffage!$K$3:$K$27,syst_chauffage!$B$3:$B$27,D6999,syst_chauffage!$C$3:$C$27,E6999)</f>
        <v>0.655336273817924</v>
      </c>
      <c r="N6999" s="0" t="str">
        <f aca="false">A6999</f>
        <v>Bureaux Administration</v>
      </c>
      <c r="O6999" s="0" t="str">
        <f aca="false">B6999</f>
        <v>Administration</v>
      </c>
      <c r="P6999" s="0" t="str">
        <f aca="false">C6999</f>
        <v>immeuble rénové</v>
      </c>
      <c r="Q6999" s="0" t="str">
        <f aca="false">D6999</f>
        <v>Autre système centralisé</v>
      </c>
      <c r="R6999" s="0" t="str">
        <f aca="false">E6999</f>
        <v>Autres</v>
      </c>
      <c r="S6999" s="0" t="str">
        <f aca="false">F6999</f>
        <v>0101440101</v>
      </c>
      <c r="T6999" s="0" t="str">
        <f aca="false">G6999</f>
        <v>5</v>
      </c>
      <c r="U6999" s="0" t="n">
        <f aca="false">L6999</f>
        <v>0.655336273817924</v>
      </c>
      <c r="V6999" s="0" t="n">
        <f aca="false">K6999</f>
        <v>25.3040675580558</v>
      </c>
      <c r="W6999" s="0" t="n">
        <f aca="false">J6999</f>
        <v>0</v>
      </c>
    </row>
    <row r="7000" customFormat="false" ht="12.8" hidden="false" customHeight="false" outlineLevel="0" collapsed="false">
      <c r="A7000" s="0" t="s">
        <v>72</v>
      </c>
      <c r="B7000" s="0" t="s">
        <v>89</v>
      </c>
      <c r="C7000" s="0" t="s">
        <v>103</v>
      </c>
      <c r="D7000" s="0" t="s">
        <v>19</v>
      </c>
      <c r="E7000" s="0" t="s">
        <v>58</v>
      </c>
      <c r="F7000" s="0" t="s">
        <v>105</v>
      </c>
      <c r="G7000" s="0" t="s">
        <v>1613</v>
      </c>
      <c r="H7000" s="0" t="n">
        <v>0.666866530330741</v>
      </c>
      <c r="I7000" s="0" t="n">
        <v>15.6477134439303</v>
      </c>
      <c r="J7000" s="0" t="n">
        <v>935</v>
      </c>
      <c r="K7000" s="0" t="n">
        <f aca="false">I7000*SUMIFS(syst_chauffage!$H$3:$H$27,syst_chauffage!$B$3:$B$27,D7000,syst_chauffage!$C$3:$C$27,E7000)</f>
        <v>25.7396998161909</v>
      </c>
      <c r="L7000" s="12" t="n">
        <f aca="false">H7000*SUMIFS(syst_chauffage!$K$3:$K$27,syst_chauffage!$B$3:$B$27,D7000,syst_chauffage!$C$3:$C$27,E7000)</f>
        <v>0.666866530330741</v>
      </c>
      <c r="N7000" s="0" t="str">
        <f aca="false">A7000</f>
        <v>Bureaux Administration</v>
      </c>
      <c r="O7000" s="0" t="str">
        <f aca="false">B7000</f>
        <v>Administration</v>
      </c>
      <c r="P7000" s="0" t="str">
        <f aca="false">C7000</f>
        <v>immeuble rénové</v>
      </c>
      <c r="Q7000" s="0" t="str">
        <f aca="false">D7000</f>
        <v>Autre système centralisé</v>
      </c>
      <c r="R7000" s="0" t="str">
        <f aca="false">E7000</f>
        <v>Urbain</v>
      </c>
      <c r="S7000" s="0" t="str">
        <f aca="false">F7000</f>
        <v>0101440106</v>
      </c>
      <c r="T7000" s="0" t="str">
        <f aca="false">G7000</f>
        <v>5</v>
      </c>
      <c r="U7000" s="0" t="n">
        <f aca="false">L7000</f>
        <v>0.666866530330741</v>
      </c>
      <c r="V7000" s="0" t="n">
        <f aca="false">K7000</f>
        <v>25.7396998161909</v>
      </c>
      <c r="W7000" s="0" t="n">
        <f aca="false">J7000</f>
        <v>935</v>
      </c>
    </row>
    <row r="7001" customFormat="false" ht="12.8" hidden="false" customHeight="false" outlineLevel="0" collapsed="false">
      <c r="A7001" s="0" t="s">
        <v>72</v>
      </c>
      <c r="B7001" s="0" t="s">
        <v>89</v>
      </c>
      <c r="C7001" s="0" t="s">
        <v>103</v>
      </c>
      <c r="D7001" s="0" t="s">
        <v>22</v>
      </c>
      <c r="E7001" s="0" t="s">
        <v>23</v>
      </c>
      <c r="F7001" s="0" t="s">
        <v>106</v>
      </c>
      <c r="G7001" s="0" t="s">
        <v>1613</v>
      </c>
      <c r="H7001" s="0" t="n">
        <v>0.554237424878381</v>
      </c>
      <c r="I7001" s="0" t="n">
        <v>9.37097154505267</v>
      </c>
      <c r="J7001" s="0" t="n">
        <v>0</v>
      </c>
      <c r="K7001" s="0" t="n">
        <f aca="false">I7001*SUMIFS(syst_chauffage!$H$3:$H$27,syst_chauffage!$B$3:$B$27,D7001,syst_chauffage!$C$3:$C$27,E7001)</f>
        <v>16.5024918147766</v>
      </c>
      <c r="L7001" s="12" t="n">
        <f aca="false">H7001*SUMIFS(syst_chauffage!$K$3:$K$27,syst_chauffage!$B$3:$B$27,D7001,syst_chauffage!$C$3:$C$27,E7001)</f>
        <v>0.554237424878381</v>
      </c>
      <c r="N7001" s="0" t="str">
        <f aca="false">A7001</f>
        <v>Bureaux Administration</v>
      </c>
      <c r="O7001" s="0" t="str">
        <f aca="false">B7001</f>
        <v>Administration</v>
      </c>
      <c r="P7001" s="0" t="str">
        <f aca="false">C7001</f>
        <v>immeuble rénové</v>
      </c>
      <c r="Q7001" s="0" t="str">
        <f aca="false">D7001</f>
        <v>Chaudière fioul</v>
      </c>
      <c r="R7001" s="0" t="str">
        <f aca="false">E7001</f>
        <v>Fioul</v>
      </c>
      <c r="S7001" s="0" t="str">
        <f aca="false">F7001</f>
        <v>0101440303</v>
      </c>
      <c r="T7001" s="0" t="str">
        <f aca="false">G7001</f>
        <v>5</v>
      </c>
      <c r="U7001" s="0" t="n">
        <f aca="false">L7001</f>
        <v>0.554237424878381</v>
      </c>
      <c r="V7001" s="0" t="n">
        <f aca="false">K7001</f>
        <v>16.5024918147766</v>
      </c>
      <c r="W7001" s="0" t="n">
        <f aca="false">J7001</f>
        <v>0</v>
      </c>
    </row>
    <row r="7002" customFormat="false" ht="12.8" hidden="false" customHeight="false" outlineLevel="0" collapsed="false">
      <c r="A7002" s="0" t="s">
        <v>72</v>
      </c>
      <c r="B7002" s="0" t="s">
        <v>89</v>
      </c>
      <c r="C7002" s="0" t="s">
        <v>103</v>
      </c>
      <c r="D7002" s="0" t="s">
        <v>13</v>
      </c>
      <c r="E7002" s="0" t="s">
        <v>14</v>
      </c>
      <c r="F7002" s="0" t="s">
        <v>107</v>
      </c>
      <c r="G7002" s="0" t="s">
        <v>1613</v>
      </c>
      <c r="H7002" s="0" t="n">
        <v>0.731566413973989</v>
      </c>
      <c r="I7002" s="0" t="n">
        <v>6.48225909344529</v>
      </c>
      <c r="J7002" s="0" t="n">
        <v>363</v>
      </c>
      <c r="K7002" s="0" t="n">
        <f aca="false">I7002*SUMIFS(syst_chauffage!$H$3:$H$27,syst_chauffage!$B$3:$B$27,D7002,syst_chauffage!$C$3:$C$27,E7002)</f>
        <v>13.0915169015818</v>
      </c>
      <c r="L7002" s="12" t="n">
        <f aca="false">H7002*SUMIFS(syst_chauffage!$K$3:$K$27,syst_chauffage!$B$3:$B$27,D7002,syst_chauffage!$C$3:$C$27,E7002)</f>
        <v>0.731566413973989</v>
      </c>
      <c r="N7002" s="0" t="str">
        <f aca="false">A7002</f>
        <v>Bureaux Administration</v>
      </c>
      <c r="O7002" s="0" t="str">
        <f aca="false">B7002</f>
        <v>Administration</v>
      </c>
      <c r="P7002" s="0" t="str">
        <f aca="false">C7002</f>
        <v>immeuble rénové</v>
      </c>
      <c r="Q7002" s="0" t="str">
        <f aca="false">D7002</f>
        <v>Chaudière gaz</v>
      </c>
      <c r="R7002" s="0" t="str">
        <f aca="false">E7002</f>
        <v>Gaz</v>
      </c>
      <c r="S7002" s="0" t="str">
        <f aca="false">F7002</f>
        <v>0101440404</v>
      </c>
      <c r="T7002" s="0" t="str">
        <f aca="false">G7002</f>
        <v>5</v>
      </c>
      <c r="U7002" s="0" t="n">
        <f aca="false">L7002</f>
        <v>0.731566413973989</v>
      </c>
      <c r="V7002" s="0" t="n">
        <f aca="false">K7002</f>
        <v>13.0915169015818</v>
      </c>
      <c r="W7002" s="0" t="n">
        <f aca="false">J7002</f>
        <v>363</v>
      </c>
    </row>
    <row r="7003" customFormat="false" ht="12.8" hidden="false" customHeight="false" outlineLevel="0" collapsed="false">
      <c r="A7003" s="0" t="s">
        <v>72</v>
      </c>
      <c r="B7003" s="0" t="s">
        <v>89</v>
      </c>
      <c r="C7003" s="0" t="s">
        <v>103</v>
      </c>
      <c r="D7003" s="0" t="s">
        <v>29</v>
      </c>
      <c r="E7003" s="0" t="s">
        <v>30</v>
      </c>
      <c r="F7003" s="0" t="s">
        <v>108</v>
      </c>
      <c r="G7003" s="0" t="s">
        <v>1613</v>
      </c>
      <c r="H7003" s="0" t="n">
        <v>0.92</v>
      </c>
      <c r="I7003" s="0" t="n">
        <v>10.4</v>
      </c>
      <c r="J7003" s="0" t="n">
        <v>0</v>
      </c>
      <c r="K7003" s="0" t="n">
        <f aca="false">I7003*SUMIFS(syst_chauffage!$H$3:$H$27,syst_chauffage!$B$3:$B$27,D7003,syst_chauffage!$C$3:$C$27,E7003)</f>
        <v>3</v>
      </c>
      <c r="L7003" s="12" t="n">
        <f aca="false">H7003*SUMIFS(syst_chauffage!$K$3:$K$27,syst_chauffage!$B$3:$B$27,D7003,syst_chauffage!$C$3:$C$27,E7003)</f>
        <v>0.92</v>
      </c>
      <c r="N7003" s="0" t="str">
        <f aca="false">A7003</f>
        <v>Bureaux Administration</v>
      </c>
      <c r="O7003" s="0" t="str">
        <f aca="false">B7003</f>
        <v>Administration</v>
      </c>
      <c r="P7003" s="0" t="str">
        <f aca="false">C7003</f>
        <v>immeuble rénové</v>
      </c>
      <c r="Q7003" s="0" t="str">
        <f aca="false">D7003</f>
        <v>Electrique direct</v>
      </c>
      <c r="R7003" s="0" t="str">
        <f aca="false">E7003</f>
        <v>Electricité</v>
      </c>
      <c r="S7003" s="0" t="str">
        <f aca="false">F7003</f>
        <v>0101440602</v>
      </c>
      <c r="T7003" s="0" t="str">
        <f aca="false">G7003</f>
        <v>5</v>
      </c>
      <c r="U7003" s="0" t="n">
        <f aca="false">L7003</f>
        <v>0.92</v>
      </c>
      <c r="V7003" s="0" t="n">
        <f aca="false">K7003</f>
        <v>3</v>
      </c>
      <c r="W7003" s="0" t="n">
        <f aca="false">J7003</f>
        <v>0</v>
      </c>
    </row>
    <row r="7004" customFormat="false" ht="12.8" hidden="false" customHeight="false" outlineLevel="0" collapsed="false">
      <c r="A7004" s="0" t="s">
        <v>72</v>
      </c>
      <c r="B7004" s="0" t="s">
        <v>89</v>
      </c>
      <c r="C7004" s="0" t="s">
        <v>103</v>
      </c>
      <c r="D7004" s="0" t="s">
        <v>36</v>
      </c>
      <c r="E7004" s="0" t="s">
        <v>30</v>
      </c>
      <c r="F7004" s="0" t="s">
        <v>109</v>
      </c>
      <c r="G7004" s="0" t="s">
        <v>1613</v>
      </c>
      <c r="H7004" s="0" t="n">
        <v>2.94489544186046</v>
      </c>
      <c r="I7004" s="0" t="n">
        <v>49.6783880510816</v>
      </c>
      <c r="J7004" s="0" t="n">
        <v>900</v>
      </c>
      <c r="K7004" s="0" t="n">
        <f aca="false">I7004*SUMIFS(syst_chauffage!$H$3:$H$27,syst_chauffage!$B$3:$B$27,D7004,syst_chauffage!$C$3:$C$27,E7004)</f>
        <v>30.7339372854453</v>
      </c>
      <c r="L7004" s="12" t="n">
        <f aca="false">H7004*SUMIFS(syst_chauffage!$K$3:$K$27,syst_chauffage!$B$3:$B$27,D7004,syst_chauffage!$C$3:$C$27,E7004)</f>
        <v>2.47427325480779</v>
      </c>
      <c r="N7004" s="0" t="str">
        <f aca="false">A7004</f>
        <v>Bureaux Administration</v>
      </c>
      <c r="O7004" s="0" t="str">
        <f aca="false">B7004</f>
        <v>Administration</v>
      </c>
      <c r="P7004" s="0" t="str">
        <f aca="false">C7004</f>
        <v>immeuble rénové</v>
      </c>
      <c r="Q7004" s="0" t="str">
        <f aca="false">D7004</f>
        <v>PAC</v>
      </c>
      <c r="R7004" s="0" t="str">
        <f aca="false">E7004</f>
        <v>Electricité</v>
      </c>
      <c r="S7004" s="0" t="str">
        <f aca="false">F7004</f>
        <v>0101440902</v>
      </c>
      <c r="T7004" s="0" t="str">
        <f aca="false">G7004</f>
        <v>5</v>
      </c>
      <c r="U7004" s="0" t="n">
        <f aca="false">L7004</f>
        <v>2.47427325480779</v>
      </c>
      <c r="V7004" s="0" t="n">
        <f aca="false">K7004</f>
        <v>30.7339372854453</v>
      </c>
      <c r="W7004" s="0" t="n">
        <f aca="false">J7004</f>
        <v>900</v>
      </c>
    </row>
    <row r="7005" customFormat="false" ht="12.8" hidden="false" customHeight="false" outlineLevel="0" collapsed="false">
      <c r="A7005" s="0" t="s">
        <v>72</v>
      </c>
      <c r="B7005" s="0" t="s">
        <v>89</v>
      </c>
      <c r="C7005" s="0" t="s">
        <v>103</v>
      </c>
      <c r="D7005" s="0" t="s">
        <v>51</v>
      </c>
      <c r="E7005" s="0" t="s">
        <v>57</v>
      </c>
      <c r="F7005" s="0" t="s">
        <v>110</v>
      </c>
      <c r="G7005" s="0" t="s">
        <v>1613</v>
      </c>
      <c r="H7005" s="0" t="n">
        <v>0.756157239020681</v>
      </c>
      <c r="I7005" s="0" t="n">
        <v>21.6333174687242</v>
      </c>
      <c r="J7005" s="0" t="n">
        <v>0</v>
      </c>
      <c r="K7005" s="0" t="n">
        <f aca="false">I7005*SUMIFS(syst_chauffage!$H$3:$H$27,syst_chauffage!$B$3:$B$27,D7005,syst_chauffage!$C$3:$C$27,E7005)</f>
        <v>45.8378381221417</v>
      </c>
      <c r="L7005" s="12" t="n">
        <f aca="false">H7005*SUMIFS(syst_chauffage!$K$3:$K$27,syst_chauffage!$B$3:$B$27,D7005,syst_chauffage!$C$3:$C$27,E7005)</f>
        <v>0.756157239020681</v>
      </c>
      <c r="N7005" s="0" t="str">
        <f aca="false">A7005</f>
        <v>Bureaux Administration</v>
      </c>
      <c r="O7005" s="0" t="str">
        <f aca="false">B7005</f>
        <v>Administration</v>
      </c>
      <c r="P7005" s="0" t="str">
        <f aca="false">C7005</f>
        <v>immeuble rénové</v>
      </c>
      <c r="Q7005" s="0" t="str">
        <f aca="false">D7005</f>
        <v>Autre système centralisé performant</v>
      </c>
      <c r="R7005" s="0" t="str">
        <f aca="false">E7005</f>
        <v>Autres</v>
      </c>
      <c r="S7005" s="0" t="str">
        <f aca="false">F7005</f>
        <v>0101442101</v>
      </c>
      <c r="T7005" s="0" t="str">
        <f aca="false">G7005</f>
        <v>5</v>
      </c>
      <c r="U7005" s="0" t="n">
        <f aca="false">L7005</f>
        <v>0.756157239020681</v>
      </c>
      <c r="V7005" s="0" t="n">
        <f aca="false">K7005</f>
        <v>45.8378381221417</v>
      </c>
      <c r="W7005" s="0" t="n">
        <f aca="false">J7005</f>
        <v>0</v>
      </c>
    </row>
    <row r="7006" customFormat="false" ht="12.8" hidden="false" customHeight="false" outlineLevel="0" collapsed="false">
      <c r="A7006" s="0" t="s">
        <v>72</v>
      </c>
      <c r="B7006" s="0" t="s">
        <v>89</v>
      </c>
      <c r="C7006" s="0" t="s">
        <v>103</v>
      </c>
      <c r="D7006" s="0" t="s">
        <v>51</v>
      </c>
      <c r="E7006" s="0" t="s">
        <v>58</v>
      </c>
      <c r="F7006" s="0" t="s">
        <v>111</v>
      </c>
      <c r="G7006" s="0" t="s">
        <v>1613</v>
      </c>
      <c r="H7006" s="0" t="n">
        <v>0.769461381150855</v>
      </c>
      <c r="I7006" s="0" t="n">
        <v>18.6282302903932</v>
      </c>
      <c r="J7006" s="0" t="n">
        <v>935</v>
      </c>
      <c r="K7006" s="0" t="n">
        <f aca="false">I7006*SUMIFS(syst_chauffage!$H$3:$H$27,syst_chauffage!$B$3:$B$27,D7006,syst_chauffage!$C$3:$C$27,E7006)</f>
        <v>39.7526342552192</v>
      </c>
      <c r="L7006" s="12" t="n">
        <f aca="false">H7006*SUMIFS(syst_chauffage!$K$3:$K$27,syst_chauffage!$B$3:$B$27,D7006,syst_chauffage!$C$3:$C$27,E7006)</f>
        <v>0.769461381150855</v>
      </c>
      <c r="N7006" s="0" t="str">
        <f aca="false">A7006</f>
        <v>Bureaux Administration</v>
      </c>
      <c r="O7006" s="0" t="str">
        <f aca="false">B7006</f>
        <v>Administration</v>
      </c>
      <c r="P7006" s="0" t="str">
        <f aca="false">C7006</f>
        <v>immeuble rénové</v>
      </c>
      <c r="Q7006" s="0" t="str">
        <f aca="false">D7006</f>
        <v>Autre système centralisé performant</v>
      </c>
      <c r="R7006" s="0" t="str">
        <f aca="false">E7006</f>
        <v>Urbain</v>
      </c>
      <c r="S7006" s="0" t="str">
        <f aca="false">F7006</f>
        <v>0101442106</v>
      </c>
      <c r="T7006" s="0" t="str">
        <f aca="false">G7006</f>
        <v>5</v>
      </c>
      <c r="U7006" s="0" t="n">
        <f aca="false">L7006</f>
        <v>0.769461381150855</v>
      </c>
      <c r="V7006" s="0" t="n">
        <f aca="false">K7006</f>
        <v>39.7526342552192</v>
      </c>
      <c r="W7006" s="0" t="n">
        <f aca="false">J7006</f>
        <v>935</v>
      </c>
    </row>
    <row r="7007" customFormat="false" ht="12.8" hidden="false" customHeight="false" outlineLevel="0" collapsed="false">
      <c r="A7007" s="0" t="s">
        <v>72</v>
      </c>
      <c r="B7007" s="0" t="s">
        <v>89</v>
      </c>
      <c r="C7007" s="0" t="s">
        <v>103</v>
      </c>
      <c r="D7007" s="0" t="s">
        <v>27</v>
      </c>
      <c r="E7007" s="0" t="s">
        <v>23</v>
      </c>
      <c r="F7007" s="0" t="s">
        <v>112</v>
      </c>
      <c r="G7007" s="0" t="s">
        <v>1613</v>
      </c>
      <c r="H7007" s="0" t="n">
        <v>0.723259021085571</v>
      </c>
      <c r="I7007" s="0" t="n">
        <v>11.1559185060151</v>
      </c>
      <c r="J7007" s="0" t="n">
        <v>836</v>
      </c>
      <c r="K7007" s="0" t="n">
        <f aca="false">I7007*SUMIFS(syst_chauffage!$H$3:$H$27,syst_chauffage!$B$3:$B$27,D7007,syst_chauffage!$C$3:$C$27,E7007)</f>
        <v>28.6082724737865</v>
      </c>
      <c r="L7007" s="12" t="n">
        <f aca="false">H7007*SUMIFS(syst_chauffage!$K$3:$K$27,syst_chauffage!$B$3:$B$27,D7007,syst_chauffage!$C$3:$C$27,E7007)</f>
        <v>0.723259021085571</v>
      </c>
      <c r="N7007" s="0" t="str">
        <f aca="false">A7007</f>
        <v>Bureaux Administration</v>
      </c>
      <c r="O7007" s="0" t="str">
        <f aca="false">B7007</f>
        <v>Administration</v>
      </c>
      <c r="P7007" s="0" t="str">
        <f aca="false">C7007</f>
        <v>immeuble rénové</v>
      </c>
      <c r="Q7007" s="0" t="str">
        <f aca="false">D7007</f>
        <v>Chaudière condensation fioul</v>
      </c>
      <c r="R7007" s="0" t="str">
        <f aca="false">E7007</f>
        <v>Fioul</v>
      </c>
      <c r="S7007" s="0" t="str">
        <f aca="false">F7007</f>
        <v>0101442303</v>
      </c>
      <c r="T7007" s="0" t="str">
        <f aca="false">G7007</f>
        <v>5</v>
      </c>
      <c r="U7007" s="0" t="n">
        <f aca="false">L7007</f>
        <v>0.723259021085571</v>
      </c>
      <c r="V7007" s="0" t="n">
        <f aca="false">K7007</f>
        <v>28.6082724737865</v>
      </c>
      <c r="W7007" s="0" t="n">
        <f aca="false">J7007</f>
        <v>836</v>
      </c>
    </row>
    <row r="7008" customFormat="false" ht="12.8" hidden="false" customHeight="false" outlineLevel="0" collapsed="false">
      <c r="A7008" s="0" t="s">
        <v>72</v>
      </c>
      <c r="B7008" s="0" t="s">
        <v>89</v>
      </c>
      <c r="C7008" s="0" t="s">
        <v>103</v>
      </c>
      <c r="D7008" s="0" t="s">
        <v>18</v>
      </c>
      <c r="E7008" s="0" t="s">
        <v>14</v>
      </c>
      <c r="F7008" s="0" t="s">
        <v>113</v>
      </c>
      <c r="G7008" s="0" t="s">
        <v>1613</v>
      </c>
      <c r="H7008" s="0" t="n">
        <v>0.954696371075861</v>
      </c>
      <c r="I7008" s="0" t="n">
        <v>7.71697511124439</v>
      </c>
      <c r="J7008" s="0" t="n">
        <v>836</v>
      </c>
      <c r="K7008" s="0" t="n">
        <f aca="false">I7008*SUMIFS(syst_chauffage!$H$3:$H$27,syst_chauffage!$B$3:$B$27,D7008,syst_chauffage!$C$3:$C$27,E7008)</f>
        <v>21.0282086718475</v>
      </c>
      <c r="L7008" s="12" t="n">
        <f aca="false">H7008*SUMIFS(syst_chauffage!$K$3:$K$27,syst_chauffage!$B$3:$B$27,D7008,syst_chauffage!$C$3:$C$27,E7008)</f>
        <v>0.927436820880312</v>
      </c>
      <c r="N7008" s="0" t="str">
        <f aca="false">A7008</f>
        <v>Bureaux Administration</v>
      </c>
      <c r="O7008" s="0" t="str">
        <f aca="false">B7008</f>
        <v>Administration</v>
      </c>
      <c r="P7008" s="0" t="str">
        <f aca="false">C7008</f>
        <v>immeuble rénové</v>
      </c>
      <c r="Q7008" s="0" t="str">
        <f aca="false">D7008</f>
        <v>Chaudière condensation gaz</v>
      </c>
      <c r="R7008" s="0" t="str">
        <f aca="false">E7008</f>
        <v>Gaz</v>
      </c>
      <c r="S7008" s="0" t="str">
        <f aca="false">F7008</f>
        <v>0101442404</v>
      </c>
      <c r="T7008" s="0" t="str">
        <f aca="false">G7008</f>
        <v>5</v>
      </c>
      <c r="U7008" s="0" t="n">
        <f aca="false">L7008</f>
        <v>0.927436820880312</v>
      </c>
      <c r="V7008" s="0" t="n">
        <f aca="false">K7008</f>
        <v>21.0282086718475</v>
      </c>
      <c r="W7008" s="0" t="n">
        <f aca="false">J7008</f>
        <v>836</v>
      </c>
    </row>
    <row r="7009" customFormat="false" ht="12.8" hidden="false" customHeight="false" outlineLevel="0" collapsed="false">
      <c r="A7009" s="0" t="s">
        <v>72</v>
      </c>
      <c r="B7009" s="0" t="s">
        <v>89</v>
      </c>
      <c r="C7009" s="0" t="s">
        <v>103</v>
      </c>
      <c r="D7009" s="0" t="s">
        <v>32</v>
      </c>
      <c r="E7009" s="0" t="s">
        <v>30</v>
      </c>
      <c r="F7009" s="0" t="s">
        <v>114</v>
      </c>
      <c r="G7009" s="0" t="s">
        <v>1613</v>
      </c>
      <c r="H7009" s="0" t="n">
        <v>1</v>
      </c>
      <c r="I7009" s="0" t="n">
        <v>12</v>
      </c>
      <c r="J7009" s="0" t="n">
        <v>0</v>
      </c>
      <c r="K7009" s="0" t="n">
        <f aca="false">I7009*SUMIFS(syst_chauffage!$H$3:$H$27,syst_chauffage!$B$3:$B$27,D7009,syst_chauffage!$C$3:$C$27,E7009)</f>
        <v>12</v>
      </c>
      <c r="L7009" s="12" t="n">
        <f aca="false">H7009*SUMIFS(syst_chauffage!$K$3:$K$27,syst_chauffage!$B$3:$B$27,D7009,syst_chauffage!$C$3:$C$27,E7009)</f>
        <v>1</v>
      </c>
      <c r="N7009" s="0" t="str">
        <f aca="false">A7009</f>
        <v>Bureaux Administration</v>
      </c>
      <c r="O7009" s="0" t="str">
        <f aca="false">B7009</f>
        <v>Administration</v>
      </c>
      <c r="P7009" s="0" t="str">
        <f aca="false">C7009</f>
        <v>immeuble rénové</v>
      </c>
      <c r="Q7009" s="0" t="str">
        <f aca="false">D7009</f>
        <v>Electrique direct performant</v>
      </c>
      <c r="R7009" s="0" t="str">
        <f aca="false">E7009</f>
        <v>Electricité</v>
      </c>
      <c r="S7009" s="0" t="str">
        <f aca="false">F7009</f>
        <v>0101442602</v>
      </c>
      <c r="T7009" s="0" t="str">
        <f aca="false">G7009</f>
        <v>5</v>
      </c>
      <c r="U7009" s="0" t="n">
        <f aca="false">L7009</f>
        <v>1</v>
      </c>
      <c r="V7009" s="0" t="n">
        <f aca="false">K7009</f>
        <v>12</v>
      </c>
      <c r="W7009" s="0" t="n">
        <f aca="false">J7009</f>
        <v>0</v>
      </c>
    </row>
    <row r="7010" customFormat="false" ht="12.8" hidden="false" customHeight="false" outlineLevel="0" collapsed="false">
      <c r="A7010" s="0" t="s">
        <v>72</v>
      </c>
      <c r="B7010" s="0" t="s">
        <v>89</v>
      </c>
      <c r="C7010" s="0" t="s">
        <v>103</v>
      </c>
      <c r="D7010" s="0" t="s">
        <v>38</v>
      </c>
      <c r="E7010" s="0" t="s">
        <v>30</v>
      </c>
      <c r="F7010" s="0" t="s">
        <v>115</v>
      </c>
      <c r="G7010" s="0" t="s">
        <v>1613</v>
      </c>
      <c r="H7010" s="0" t="n">
        <v>3.39795627906976</v>
      </c>
      <c r="I7010" s="0" t="n">
        <v>59.1409381560495</v>
      </c>
      <c r="J7010" s="0" t="n">
        <v>990</v>
      </c>
      <c r="K7010" s="0" t="n">
        <f aca="false">I7010*SUMIFS(syst_chauffage!$H$3:$H$27,syst_chauffage!$B$3:$B$27,D7010,syst_chauffage!$C$3:$C$27,E7010)</f>
        <v>59.7792937318613</v>
      </c>
      <c r="L7010" s="12" t="n">
        <f aca="false">H7010*SUMIFS(syst_chauffage!$K$3:$K$27,syst_chauffage!$B$3:$B$27,D7010,syst_chauffage!$C$3:$C$27,E7010)</f>
        <v>3.03986496519792</v>
      </c>
      <c r="N7010" s="0" t="str">
        <f aca="false">A7010</f>
        <v>Bureaux Administration</v>
      </c>
      <c r="O7010" s="0" t="str">
        <f aca="false">B7010</f>
        <v>Administration</v>
      </c>
      <c r="P7010" s="0" t="str">
        <f aca="false">C7010</f>
        <v>immeuble rénové</v>
      </c>
      <c r="Q7010" s="0" t="str">
        <f aca="false">D7010</f>
        <v>PAC performant</v>
      </c>
      <c r="R7010" s="0" t="str">
        <f aca="false">E7010</f>
        <v>Electricité</v>
      </c>
      <c r="S7010" s="0" t="str">
        <f aca="false">F7010</f>
        <v>0101442902</v>
      </c>
      <c r="T7010" s="0" t="str">
        <f aca="false">G7010</f>
        <v>5</v>
      </c>
      <c r="U7010" s="0" t="n">
        <f aca="false">L7010</f>
        <v>3.03986496519792</v>
      </c>
      <c r="V7010" s="0" t="n">
        <f aca="false">K7010</f>
        <v>59.7792937318613</v>
      </c>
      <c r="W7010" s="0" t="n">
        <f aca="false">J7010</f>
        <v>990</v>
      </c>
    </row>
    <row r="7011" customFormat="false" ht="12.8" hidden="false" customHeight="false" outlineLevel="0" collapsed="false">
      <c r="A7011" s="0" t="s">
        <v>72</v>
      </c>
      <c r="B7011" s="0" t="s">
        <v>89</v>
      </c>
      <c r="C7011" s="0" t="s">
        <v>116</v>
      </c>
      <c r="D7011" s="0" t="s">
        <v>19</v>
      </c>
      <c r="E7011" s="0" t="s">
        <v>57</v>
      </c>
      <c r="F7011" s="0" t="s">
        <v>117</v>
      </c>
      <c r="G7011" s="0" t="s">
        <v>1613</v>
      </c>
      <c r="H7011" s="0" t="n">
        <v>0.659500476223797</v>
      </c>
      <c r="I7011" s="0" t="n">
        <v>16.4639832448673</v>
      </c>
      <c r="J7011" s="0" t="n">
        <v>0</v>
      </c>
      <c r="K7011" s="0" t="n">
        <f aca="false">I7011*SUMIFS(syst_chauffage!$H$3:$H$27,syst_chauffage!$B$3:$B$27,D7011,syst_chauffage!$C$3:$C$27,E7011)</f>
        <v>22.9257126247577</v>
      </c>
      <c r="L7011" s="12" t="n">
        <f aca="false">H7011*SUMIFS(syst_chauffage!$K$3:$K$27,syst_chauffage!$B$3:$B$27,D7011,syst_chauffage!$C$3:$C$27,E7011)</f>
        <v>0.659500476223797</v>
      </c>
      <c r="N7011" s="0" t="str">
        <f aca="false">A7011</f>
        <v>Bureaux Administration</v>
      </c>
      <c r="O7011" s="0" t="str">
        <f aca="false">B7011</f>
        <v>Administration</v>
      </c>
      <c r="P7011" s="0" t="str">
        <f aca="false">C7011</f>
        <v>plateau large bureaux cloisonnés</v>
      </c>
      <c r="Q7011" s="0" t="str">
        <f aca="false">D7011</f>
        <v>Autre système centralisé</v>
      </c>
      <c r="R7011" s="0" t="str">
        <f aca="false">E7011</f>
        <v>Autres</v>
      </c>
      <c r="S7011" s="0" t="str">
        <f aca="false">F7011</f>
        <v>0101840101</v>
      </c>
      <c r="T7011" s="0" t="str">
        <f aca="false">G7011</f>
        <v>5</v>
      </c>
      <c r="U7011" s="0" t="n">
        <f aca="false">L7011</f>
        <v>0.659500476223797</v>
      </c>
      <c r="V7011" s="0" t="n">
        <f aca="false">K7011</f>
        <v>22.9257126247577</v>
      </c>
      <c r="W7011" s="0" t="n">
        <f aca="false">J7011</f>
        <v>0</v>
      </c>
    </row>
    <row r="7012" customFormat="false" ht="12.8" hidden="false" customHeight="false" outlineLevel="0" collapsed="false">
      <c r="A7012" s="0" t="s">
        <v>72</v>
      </c>
      <c r="B7012" s="0" t="s">
        <v>89</v>
      </c>
      <c r="C7012" s="0" t="s">
        <v>116</v>
      </c>
      <c r="D7012" s="0" t="s">
        <v>19</v>
      </c>
      <c r="E7012" s="0" t="s">
        <v>58</v>
      </c>
      <c r="F7012" s="0" t="s">
        <v>118</v>
      </c>
      <c r="G7012" s="0" t="s">
        <v>1613</v>
      </c>
      <c r="H7012" s="0" t="n">
        <v>0.67770488577607</v>
      </c>
      <c r="I7012" s="0" t="n">
        <v>18.2769123151778</v>
      </c>
      <c r="J7012" s="0" t="n">
        <v>935</v>
      </c>
      <c r="K7012" s="0" t="n">
        <f aca="false">I7012*SUMIFS(syst_chauffage!$H$3:$H$27,syst_chauffage!$B$3:$B$27,D7012,syst_chauffage!$C$3:$C$27,E7012)</f>
        <v>30.064599421841</v>
      </c>
      <c r="L7012" s="12" t="n">
        <f aca="false">H7012*SUMIFS(syst_chauffage!$K$3:$K$27,syst_chauffage!$B$3:$B$27,D7012,syst_chauffage!$C$3:$C$27,E7012)</f>
        <v>0.67770488577607</v>
      </c>
      <c r="N7012" s="0" t="str">
        <f aca="false">A7012</f>
        <v>Bureaux Administration</v>
      </c>
      <c r="O7012" s="0" t="str">
        <f aca="false">B7012</f>
        <v>Administration</v>
      </c>
      <c r="P7012" s="0" t="str">
        <f aca="false">C7012</f>
        <v>plateau large bureaux cloisonnés</v>
      </c>
      <c r="Q7012" s="0" t="str">
        <f aca="false">D7012</f>
        <v>Autre système centralisé</v>
      </c>
      <c r="R7012" s="0" t="str">
        <f aca="false">E7012</f>
        <v>Urbain</v>
      </c>
      <c r="S7012" s="0" t="str">
        <f aca="false">F7012</f>
        <v>0101840106</v>
      </c>
      <c r="T7012" s="0" t="str">
        <f aca="false">G7012</f>
        <v>5</v>
      </c>
      <c r="U7012" s="0" t="n">
        <f aca="false">L7012</f>
        <v>0.67770488577607</v>
      </c>
      <c r="V7012" s="0" t="n">
        <f aca="false">K7012</f>
        <v>30.064599421841</v>
      </c>
      <c r="W7012" s="0" t="n">
        <f aca="false">J7012</f>
        <v>935</v>
      </c>
    </row>
    <row r="7013" customFormat="false" ht="12.8" hidden="false" customHeight="false" outlineLevel="0" collapsed="false">
      <c r="A7013" s="0" t="s">
        <v>72</v>
      </c>
      <c r="B7013" s="0" t="s">
        <v>89</v>
      </c>
      <c r="C7013" s="0" t="s">
        <v>116</v>
      </c>
      <c r="D7013" s="0" t="s">
        <v>22</v>
      </c>
      <c r="E7013" s="0" t="s">
        <v>23</v>
      </c>
      <c r="F7013" s="0" t="s">
        <v>119</v>
      </c>
      <c r="G7013" s="0" t="s">
        <v>1613</v>
      </c>
      <c r="H7013" s="0" t="n">
        <v>0.554689829773762</v>
      </c>
      <c r="I7013" s="0" t="n">
        <v>4.58562443359722</v>
      </c>
      <c r="J7013" s="0" t="n">
        <v>0</v>
      </c>
      <c r="K7013" s="0" t="n">
        <f aca="false">I7013*SUMIFS(syst_chauffage!$H$3:$H$27,syst_chauffage!$B$3:$B$27,D7013,syst_chauffage!$C$3:$C$27,E7013)</f>
        <v>8.0753878418326</v>
      </c>
      <c r="L7013" s="12" t="n">
        <f aca="false">H7013*SUMIFS(syst_chauffage!$K$3:$K$27,syst_chauffage!$B$3:$B$27,D7013,syst_chauffage!$C$3:$C$27,E7013)</f>
        <v>0.554689829773762</v>
      </c>
      <c r="N7013" s="0" t="str">
        <f aca="false">A7013</f>
        <v>Bureaux Administration</v>
      </c>
      <c r="O7013" s="0" t="str">
        <f aca="false">B7013</f>
        <v>Administration</v>
      </c>
      <c r="P7013" s="0" t="str">
        <f aca="false">C7013</f>
        <v>plateau large bureaux cloisonnés</v>
      </c>
      <c r="Q7013" s="0" t="str">
        <f aca="false">D7013</f>
        <v>Chaudière fioul</v>
      </c>
      <c r="R7013" s="0" t="str">
        <f aca="false">E7013</f>
        <v>Fioul</v>
      </c>
      <c r="S7013" s="0" t="str">
        <f aca="false">F7013</f>
        <v>0101840303</v>
      </c>
      <c r="T7013" s="0" t="str">
        <f aca="false">G7013</f>
        <v>5</v>
      </c>
      <c r="U7013" s="0" t="n">
        <f aca="false">L7013</f>
        <v>0.554689829773762</v>
      </c>
      <c r="V7013" s="0" t="n">
        <f aca="false">K7013</f>
        <v>8.0753878418326</v>
      </c>
      <c r="W7013" s="0" t="n">
        <f aca="false">J7013</f>
        <v>0</v>
      </c>
    </row>
    <row r="7014" customFormat="false" ht="12.8" hidden="false" customHeight="false" outlineLevel="0" collapsed="false">
      <c r="A7014" s="0" t="s">
        <v>72</v>
      </c>
      <c r="B7014" s="0" t="s">
        <v>89</v>
      </c>
      <c r="C7014" s="0" t="s">
        <v>116</v>
      </c>
      <c r="D7014" s="0" t="s">
        <v>13</v>
      </c>
      <c r="E7014" s="0" t="s">
        <v>14</v>
      </c>
      <c r="F7014" s="0" t="s">
        <v>120</v>
      </c>
      <c r="G7014" s="0" t="s">
        <v>1613</v>
      </c>
      <c r="H7014" s="0" t="n">
        <v>0.732189032565586</v>
      </c>
      <c r="I7014" s="0" t="n">
        <v>3.43265424159758</v>
      </c>
      <c r="J7014" s="0" t="n">
        <v>364</v>
      </c>
      <c r="K7014" s="0" t="n">
        <f aca="false">I7014*SUMIFS(syst_chauffage!$H$3:$H$27,syst_chauffage!$B$3:$B$27,D7014,syst_chauffage!$C$3:$C$27,E7014)</f>
        <v>6.93256014197307</v>
      </c>
      <c r="L7014" s="12" t="n">
        <f aca="false">H7014*SUMIFS(syst_chauffage!$K$3:$K$27,syst_chauffage!$B$3:$B$27,D7014,syst_chauffage!$C$3:$C$27,E7014)</f>
        <v>0.732189032565586</v>
      </c>
      <c r="N7014" s="0" t="str">
        <f aca="false">A7014</f>
        <v>Bureaux Administration</v>
      </c>
      <c r="O7014" s="0" t="str">
        <f aca="false">B7014</f>
        <v>Administration</v>
      </c>
      <c r="P7014" s="0" t="str">
        <f aca="false">C7014</f>
        <v>plateau large bureaux cloisonnés</v>
      </c>
      <c r="Q7014" s="0" t="str">
        <f aca="false">D7014</f>
        <v>Chaudière gaz</v>
      </c>
      <c r="R7014" s="0" t="str">
        <f aca="false">E7014</f>
        <v>Gaz</v>
      </c>
      <c r="S7014" s="0" t="str">
        <f aca="false">F7014</f>
        <v>0101840404</v>
      </c>
      <c r="T7014" s="0" t="str">
        <f aca="false">G7014</f>
        <v>5</v>
      </c>
      <c r="U7014" s="0" t="n">
        <f aca="false">L7014</f>
        <v>0.732189032565586</v>
      </c>
      <c r="V7014" s="0" t="n">
        <f aca="false">K7014</f>
        <v>6.93256014197307</v>
      </c>
      <c r="W7014" s="0" t="n">
        <f aca="false">J7014</f>
        <v>364</v>
      </c>
    </row>
    <row r="7015" customFormat="false" ht="12.8" hidden="false" customHeight="false" outlineLevel="0" collapsed="false">
      <c r="A7015" s="0" t="s">
        <v>72</v>
      </c>
      <c r="B7015" s="0" t="s">
        <v>89</v>
      </c>
      <c r="C7015" s="0" t="s">
        <v>116</v>
      </c>
      <c r="D7015" s="0" t="s">
        <v>29</v>
      </c>
      <c r="E7015" s="0" t="s">
        <v>30</v>
      </c>
      <c r="F7015" s="0" t="s">
        <v>121</v>
      </c>
      <c r="G7015" s="0" t="s">
        <v>1613</v>
      </c>
      <c r="H7015" s="0" t="n">
        <v>0.92</v>
      </c>
      <c r="I7015" s="0" t="n">
        <v>10.4</v>
      </c>
      <c r="J7015" s="0" t="n">
        <v>0</v>
      </c>
      <c r="K7015" s="0" t="n">
        <f aca="false">I7015*SUMIFS(syst_chauffage!$H$3:$H$27,syst_chauffage!$B$3:$B$27,D7015,syst_chauffage!$C$3:$C$27,E7015)</f>
        <v>3</v>
      </c>
      <c r="L7015" s="12" t="n">
        <f aca="false">H7015*SUMIFS(syst_chauffage!$K$3:$K$27,syst_chauffage!$B$3:$B$27,D7015,syst_chauffage!$C$3:$C$27,E7015)</f>
        <v>0.92</v>
      </c>
      <c r="N7015" s="0" t="str">
        <f aca="false">A7015</f>
        <v>Bureaux Administration</v>
      </c>
      <c r="O7015" s="0" t="str">
        <f aca="false">B7015</f>
        <v>Administration</v>
      </c>
      <c r="P7015" s="0" t="str">
        <f aca="false">C7015</f>
        <v>plateau large bureaux cloisonnés</v>
      </c>
      <c r="Q7015" s="0" t="str">
        <f aca="false">D7015</f>
        <v>Electrique direct</v>
      </c>
      <c r="R7015" s="0" t="str">
        <f aca="false">E7015</f>
        <v>Electricité</v>
      </c>
      <c r="S7015" s="0" t="str">
        <f aca="false">F7015</f>
        <v>0101840602</v>
      </c>
      <c r="T7015" s="0" t="str">
        <f aca="false">G7015</f>
        <v>5</v>
      </c>
      <c r="U7015" s="0" t="n">
        <f aca="false">L7015</f>
        <v>0.92</v>
      </c>
      <c r="V7015" s="0" t="n">
        <f aca="false">K7015</f>
        <v>3</v>
      </c>
      <c r="W7015" s="0" t="n">
        <f aca="false">J7015</f>
        <v>0</v>
      </c>
    </row>
    <row r="7016" customFormat="false" ht="12.8" hidden="false" customHeight="false" outlineLevel="0" collapsed="false">
      <c r="A7016" s="0" t="s">
        <v>72</v>
      </c>
      <c r="B7016" s="0" t="s">
        <v>89</v>
      </c>
      <c r="C7016" s="0" t="s">
        <v>116</v>
      </c>
      <c r="D7016" s="0" t="s">
        <v>36</v>
      </c>
      <c r="E7016" s="0" t="s">
        <v>30</v>
      </c>
      <c r="F7016" s="0" t="s">
        <v>122</v>
      </c>
      <c r="G7016" s="0" t="s">
        <v>1613</v>
      </c>
      <c r="H7016" s="0" t="n">
        <v>2.94489544186046</v>
      </c>
      <c r="I7016" s="0" t="n">
        <v>48.5743693477525</v>
      </c>
      <c r="J7016" s="0" t="n">
        <v>756</v>
      </c>
      <c r="K7016" s="0" t="n">
        <f aca="false">I7016*SUMIFS(syst_chauffage!$H$3:$H$27,syst_chauffage!$B$3:$B$27,D7016,syst_chauffage!$C$3:$C$27,E7016)</f>
        <v>30.0509271693524</v>
      </c>
      <c r="L7016" s="12" t="n">
        <f aca="false">H7016*SUMIFS(syst_chauffage!$K$3:$K$27,syst_chauffage!$B$3:$B$27,D7016,syst_chauffage!$C$3:$C$27,E7016)</f>
        <v>2.47427325480779</v>
      </c>
      <c r="N7016" s="0" t="str">
        <f aca="false">A7016</f>
        <v>Bureaux Administration</v>
      </c>
      <c r="O7016" s="0" t="str">
        <f aca="false">B7016</f>
        <v>Administration</v>
      </c>
      <c r="P7016" s="0" t="str">
        <f aca="false">C7016</f>
        <v>plateau large bureaux cloisonnés</v>
      </c>
      <c r="Q7016" s="0" t="str">
        <f aca="false">D7016</f>
        <v>PAC</v>
      </c>
      <c r="R7016" s="0" t="str">
        <f aca="false">E7016</f>
        <v>Electricité</v>
      </c>
      <c r="S7016" s="0" t="str">
        <f aca="false">F7016</f>
        <v>0101840902</v>
      </c>
      <c r="T7016" s="0" t="str">
        <f aca="false">G7016</f>
        <v>5</v>
      </c>
      <c r="U7016" s="0" t="n">
        <f aca="false">L7016</f>
        <v>2.47427325480779</v>
      </c>
      <c r="V7016" s="0" t="n">
        <f aca="false">K7016</f>
        <v>30.0509271693524</v>
      </c>
      <c r="W7016" s="0" t="n">
        <f aca="false">J7016</f>
        <v>756</v>
      </c>
    </row>
    <row r="7017" customFormat="false" ht="12.8" hidden="false" customHeight="false" outlineLevel="0" collapsed="false">
      <c r="A7017" s="0" t="s">
        <v>72</v>
      </c>
      <c r="B7017" s="0" t="s">
        <v>89</v>
      </c>
      <c r="C7017" s="0" t="s">
        <v>116</v>
      </c>
      <c r="D7017" s="0" t="s">
        <v>51</v>
      </c>
      <c r="E7017" s="0" t="s">
        <v>57</v>
      </c>
      <c r="F7017" s="0" t="s">
        <v>123</v>
      </c>
      <c r="G7017" s="0" t="s">
        <v>1613</v>
      </c>
      <c r="H7017" s="0" t="n">
        <v>0.760962087950535</v>
      </c>
      <c r="I7017" s="0" t="n">
        <v>19.5999800534135</v>
      </c>
      <c r="J7017" s="0" t="n">
        <v>0</v>
      </c>
      <c r="K7017" s="0" t="n">
        <f aca="false">I7017*SUMIFS(syst_chauffage!$H$3:$H$27,syst_chauffage!$B$3:$B$27,D7017,syst_chauffage!$C$3:$C$27,E7017)</f>
        <v>41.5294933005278</v>
      </c>
      <c r="L7017" s="12" t="n">
        <f aca="false">H7017*SUMIFS(syst_chauffage!$K$3:$K$27,syst_chauffage!$B$3:$B$27,D7017,syst_chauffage!$C$3:$C$27,E7017)</f>
        <v>0.760962087950535</v>
      </c>
      <c r="N7017" s="0" t="str">
        <f aca="false">A7017</f>
        <v>Bureaux Administration</v>
      </c>
      <c r="O7017" s="0" t="str">
        <f aca="false">B7017</f>
        <v>Administration</v>
      </c>
      <c r="P7017" s="0" t="str">
        <f aca="false">C7017</f>
        <v>plateau large bureaux cloisonnés</v>
      </c>
      <c r="Q7017" s="0" t="str">
        <f aca="false">D7017</f>
        <v>Autre système centralisé performant</v>
      </c>
      <c r="R7017" s="0" t="str">
        <f aca="false">E7017</f>
        <v>Autres</v>
      </c>
      <c r="S7017" s="0" t="str">
        <f aca="false">F7017</f>
        <v>0101842101</v>
      </c>
      <c r="T7017" s="0" t="str">
        <f aca="false">G7017</f>
        <v>5</v>
      </c>
      <c r="U7017" s="0" t="n">
        <f aca="false">L7017</f>
        <v>0.760962087950535</v>
      </c>
      <c r="V7017" s="0" t="n">
        <f aca="false">K7017</f>
        <v>41.5294933005278</v>
      </c>
      <c r="W7017" s="0" t="n">
        <f aca="false">J7017</f>
        <v>0</v>
      </c>
    </row>
    <row r="7018" customFormat="false" ht="12.8" hidden="false" customHeight="false" outlineLevel="0" collapsed="false">
      <c r="A7018" s="0" t="s">
        <v>72</v>
      </c>
      <c r="B7018" s="0" t="s">
        <v>89</v>
      </c>
      <c r="C7018" s="0" t="s">
        <v>116</v>
      </c>
      <c r="D7018" s="0" t="s">
        <v>51</v>
      </c>
      <c r="E7018" s="0" t="s">
        <v>58</v>
      </c>
      <c r="F7018" s="0" t="s">
        <v>124</v>
      </c>
      <c r="G7018" s="0" t="s">
        <v>1613</v>
      </c>
      <c r="H7018" s="0" t="n">
        <v>0.781967175895465</v>
      </c>
      <c r="I7018" s="0" t="n">
        <v>21.7582289466402</v>
      </c>
      <c r="J7018" s="0" t="n">
        <v>935</v>
      </c>
      <c r="K7018" s="0" t="n">
        <f aca="false">I7018*SUMIFS(syst_chauffage!$H$3:$H$27,syst_chauffage!$B$3:$B$27,D7018,syst_chauffage!$C$3:$C$27,E7018)</f>
        <v>46.4320498444328</v>
      </c>
      <c r="L7018" s="12" t="n">
        <f aca="false">H7018*SUMIFS(syst_chauffage!$K$3:$K$27,syst_chauffage!$B$3:$B$27,D7018,syst_chauffage!$C$3:$C$27,E7018)</f>
        <v>0.781967175895465</v>
      </c>
      <c r="N7018" s="0" t="str">
        <f aca="false">A7018</f>
        <v>Bureaux Administration</v>
      </c>
      <c r="O7018" s="0" t="str">
        <f aca="false">B7018</f>
        <v>Administration</v>
      </c>
      <c r="P7018" s="0" t="str">
        <f aca="false">C7018</f>
        <v>plateau large bureaux cloisonnés</v>
      </c>
      <c r="Q7018" s="0" t="str">
        <f aca="false">D7018</f>
        <v>Autre système centralisé performant</v>
      </c>
      <c r="R7018" s="0" t="str">
        <f aca="false">E7018</f>
        <v>Urbain</v>
      </c>
      <c r="S7018" s="0" t="str">
        <f aca="false">F7018</f>
        <v>0101842106</v>
      </c>
      <c r="T7018" s="0" t="str">
        <f aca="false">G7018</f>
        <v>5</v>
      </c>
      <c r="U7018" s="0" t="n">
        <f aca="false">L7018</f>
        <v>0.781967175895465</v>
      </c>
      <c r="V7018" s="0" t="n">
        <f aca="false">K7018</f>
        <v>46.4320498444328</v>
      </c>
      <c r="W7018" s="0" t="n">
        <f aca="false">J7018</f>
        <v>935</v>
      </c>
    </row>
    <row r="7019" customFormat="false" ht="12.8" hidden="false" customHeight="false" outlineLevel="0" collapsed="false">
      <c r="A7019" s="0" t="s">
        <v>72</v>
      </c>
      <c r="B7019" s="0" t="s">
        <v>89</v>
      </c>
      <c r="C7019" s="0" t="s">
        <v>116</v>
      </c>
      <c r="D7019" s="0" t="s">
        <v>27</v>
      </c>
      <c r="E7019" s="0" t="s">
        <v>23</v>
      </c>
      <c r="F7019" s="0" t="s">
        <v>125</v>
      </c>
      <c r="G7019" s="0" t="s">
        <v>1613</v>
      </c>
      <c r="H7019" s="0" t="n">
        <v>0.725241125903443</v>
      </c>
      <c r="I7019" s="0" t="n">
        <v>5.45907670666335</v>
      </c>
      <c r="J7019" s="0" t="n">
        <v>819</v>
      </c>
      <c r="K7019" s="0" t="n">
        <f aca="false">I7019*SUMIFS(syst_chauffage!$H$3:$H$27,syst_chauffage!$B$3:$B$27,D7019,syst_chauffage!$C$3:$C$27,E7019)</f>
        <v>13.9992734614653</v>
      </c>
      <c r="L7019" s="12" t="n">
        <f aca="false">H7019*SUMIFS(syst_chauffage!$K$3:$K$27,syst_chauffage!$B$3:$B$27,D7019,syst_chauffage!$C$3:$C$27,E7019)</f>
        <v>0.725241125903443</v>
      </c>
      <c r="N7019" s="0" t="str">
        <f aca="false">A7019</f>
        <v>Bureaux Administration</v>
      </c>
      <c r="O7019" s="0" t="str">
        <f aca="false">B7019</f>
        <v>Administration</v>
      </c>
      <c r="P7019" s="0" t="str">
        <f aca="false">C7019</f>
        <v>plateau large bureaux cloisonnés</v>
      </c>
      <c r="Q7019" s="0" t="str">
        <f aca="false">D7019</f>
        <v>Chaudière condensation fioul</v>
      </c>
      <c r="R7019" s="0" t="str">
        <f aca="false">E7019</f>
        <v>Fioul</v>
      </c>
      <c r="S7019" s="0" t="str">
        <f aca="false">F7019</f>
        <v>0101842303</v>
      </c>
      <c r="T7019" s="0" t="str">
        <f aca="false">G7019</f>
        <v>5</v>
      </c>
      <c r="U7019" s="0" t="n">
        <f aca="false">L7019</f>
        <v>0.725241125903443</v>
      </c>
      <c r="V7019" s="0" t="n">
        <f aca="false">K7019</f>
        <v>13.9992734614653</v>
      </c>
      <c r="W7019" s="0" t="n">
        <f aca="false">J7019</f>
        <v>819</v>
      </c>
    </row>
    <row r="7020" customFormat="false" ht="12.8" hidden="false" customHeight="false" outlineLevel="0" collapsed="false">
      <c r="A7020" s="0" t="s">
        <v>72</v>
      </c>
      <c r="B7020" s="0" t="s">
        <v>89</v>
      </c>
      <c r="C7020" s="0" t="s">
        <v>116</v>
      </c>
      <c r="D7020" s="0" t="s">
        <v>18</v>
      </c>
      <c r="E7020" s="0" t="s">
        <v>14</v>
      </c>
      <c r="F7020" s="0" t="s">
        <v>126</v>
      </c>
      <c r="G7020" s="0" t="s">
        <v>1613</v>
      </c>
      <c r="H7020" s="0" t="n">
        <v>0.957310572513649</v>
      </c>
      <c r="I7020" s="0" t="n">
        <v>4.08649314475903</v>
      </c>
      <c r="J7020" s="0" t="n">
        <v>819</v>
      </c>
      <c r="K7020" s="0" t="n">
        <f aca="false">I7020*SUMIFS(syst_chauffage!$H$3:$H$27,syst_chauffage!$B$3:$B$27,D7020,syst_chauffage!$C$3:$C$27,E7020)</f>
        <v>11.1354033601659</v>
      </c>
      <c r="L7020" s="12" t="n">
        <f aca="false">H7020*SUMIFS(syst_chauffage!$K$3:$K$27,syst_chauffage!$B$3:$B$27,D7020,syst_chauffage!$C$3:$C$27,E7020)</f>
        <v>0.929976378737718</v>
      </c>
      <c r="N7020" s="0" t="str">
        <f aca="false">A7020</f>
        <v>Bureaux Administration</v>
      </c>
      <c r="O7020" s="0" t="str">
        <f aca="false">B7020</f>
        <v>Administration</v>
      </c>
      <c r="P7020" s="0" t="str">
        <f aca="false">C7020</f>
        <v>plateau large bureaux cloisonnés</v>
      </c>
      <c r="Q7020" s="0" t="str">
        <f aca="false">D7020</f>
        <v>Chaudière condensation gaz</v>
      </c>
      <c r="R7020" s="0" t="str">
        <f aca="false">E7020</f>
        <v>Gaz</v>
      </c>
      <c r="S7020" s="0" t="str">
        <f aca="false">F7020</f>
        <v>0101842404</v>
      </c>
      <c r="T7020" s="0" t="str">
        <f aca="false">G7020</f>
        <v>5</v>
      </c>
      <c r="U7020" s="0" t="n">
        <f aca="false">L7020</f>
        <v>0.929976378737718</v>
      </c>
      <c r="V7020" s="0" t="n">
        <f aca="false">K7020</f>
        <v>11.1354033601659</v>
      </c>
      <c r="W7020" s="0" t="n">
        <f aca="false">J7020</f>
        <v>819</v>
      </c>
    </row>
    <row r="7021" customFormat="false" ht="12.8" hidden="false" customHeight="false" outlineLevel="0" collapsed="false">
      <c r="A7021" s="0" t="s">
        <v>72</v>
      </c>
      <c r="B7021" s="0" t="s">
        <v>89</v>
      </c>
      <c r="C7021" s="0" t="s">
        <v>116</v>
      </c>
      <c r="D7021" s="0" t="s">
        <v>32</v>
      </c>
      <c r="E7021" s="0" t="s">
        <v>30</v>
      </c>
      <c r="F7021" s="0" t="s">
        <v>127</v>
      </c>
      <c r="G7021" s="0" t="s">
        <v>1613</v>
      </c>
      <c r="H7021" s="0" t="n">
        <v>1</v>
      </c>
      <c r="I7021" s="0" t="n">
        <v>12</v>
      </c>
      <c r="J7021" s="0" t="n">
        <v>0</v>
      </c>
      <c r="K7021" s="0" t="n">
        <f aca="false">I7021*SUMIFS(syst_chauffage!$H$3:$H$27,syst_chauffage!$B$3:$B$27,D7021,syst_chauffage!$C$3:$C$27,E7021)</f>
        <v>12</v>
      </c>
      <c r="L7021" s="12" t="n">
        <f aca="false">H7021*SUMIFS(syst_chauffage!$K$3:$K$27,syst_chauffage!$B$3:$B$27,D7021,syst_chauffage!$C$3:$C$27,E7021)</f>
        <v>1</v>
      </c>
      <c r="N7021" s="0" t="str">
        <f aca="false">A7021</f>
        <v>Bureaux Administration</v>
      </c>
      <c r="O7021" s="0" t="str">
        <f aca="false">B7021</f>
        <v>Administration</v>
      </c>
      <c r="P7021" s="0" t="str">
        <f aca="false">C7021</f>
        <v>plateau large bureaux cloisonnés</v>
      </c>
      <c r="Q7021" s="0" t="str">
        <f aca="false">D7021</f>
        <v>Electrique direct performant</v>
      </c>
      <c r="R7021" s="0" t="str">
        <f aca="false">E7021</f>
        <v>Electricité</v>
      </c>
      <c r="S7021" s="0" t="str">
        <f aca="false">F7021</f>
        <v>0101842602</v>
      </c>
      <c r="T7021" s="0" t="str">
        <f aca="false">G7021</f>
        <v>5</v>
      </c>
      <c r="U7021" s="0" t="n">
        <f aca="false">L7021</f>
        <v>1</v>
      </c>
      <c r="V7021" s="0" t="n">
        <f aca="false">K7021</f>
        <v>12</v>
      </c>
      <c r="W7021" s="0" t="n">
        <f aca="false">J7021</f>
        <v>0</v>
      </c>
    </row>
    <row r="7022" customFormat="false" ht="12.8" hidden="false" customHeight="false" outlineLevel="0" collapsed="false">
      <c r="A7022" s="0" t="s">
        <v>72</v>
      </c>
      <c r="B7022" s="0" t="s">
        <v>89</v>
      </c>
      <c r="C7022" s="0" t="s">
        <v>116</v>
      </c>
      <c r="D7022" s="0" t="s">
        <v>38</v>
      </c>
      <c r="E7022" s="0" t="s">
        <v>30</v>
      </c>
      <c r="F7022" s="0" t="s">
        <v>128</v>
      </c>
      <c r="G7022" s="0" t="s">
        <v>1613</v>
      </c>
      <c r="H7022" s="0" t="n">
        <v>3.39795627906976</v>
      </c>
      <c r="I7022" s="0" t="n">
        <v>57.8266301758958</v>
      </c>
      <c r="J7022" s="0" t="n">
        <v>819</v>
      </c>
      <c r="K7022" s="0" t="n">
        <f aca="false">I7022*SUMIFS(syst_chauffage!$H$3:$H$27,syst_chauffage!$B$3:$B$27,D7022,syst_chauffage!$C$3:$C$27,E7022)</f>
        <v>58.4507993716192</v>
      </c>
      <c r="L7022" s="12" t="n">
        <f aca="false">H7022*SUMIFS(syst_chauffage!$K$3:$K$27,syst_chauffage!$B$3:$B$27,D7022,syst_chauffage!$C$3:$C$27,E7022)</f>
        <v>3.03986496519792</v>
      </c>
      <c r="N7022" s="0" t="str">
        <f aca="false">A7022</f>
        <v>Bureaux Administration</v>
      </c>
      <c r="O7022" s="0" t="str">
        <f aca="false">B7022</f>
        <v>Administration</v>
      </c>
      <c r="P7022" s="0" t="str">
        <f aca="false">C7022</f>
        <v>plateau large bureaux cloisonnés</v>
      </c>
      <c r="Q7022" s="0" t="str">
        <f aca="false">D7022</f>
        <v>PAC performant</v>
      </c>
      <c r="R7022" s="0" t="str">
        <f aca="false">E7022</f>
        <v>Electricité</v>
      </c>
      <c r="S7022" s="0" t="str">
        <f aca="false">F7022</f>
        <v>0101842902</v>
      </c>
      <c r="T7022" s="0" t="str">
        <f aca="false">G7022</f>
        <v>5</v>
      </c>
      <c r="U7022" s="0" t="n">
        <f aca="false">L7022</f>
        <v>3.03986496519792</v>
      </c>
      <c r="V7022" s="0" t="n">
        <f aca="false">K7022</f>
        <v>58.4507993716192</v>
      </c>
      <c r="W7022" s="0" t="n">
        <f aca="false">J7022</f>
        <v>819</v>
      </c>
    </row>
    <row r="7023" customFormat="false" ht="12.8" hidden="false" customHeight="false" outlineLevel="0" collapsed="false">
      <c r="A7023" s="0" t="s">
        <v>72</v>
      </c>
      <c r="B7023" s="0" t="s">
        <v>129</v>
      </c>
      <c r="C7023" s="0" t="s">
        <v>90</v>
      </c>
      <c r="D7023" s="0" t="s">
        <v>19</v>
      </c>
      <c r="E7023" s="0" t="s">
        <v>57</v>
      </c>
      <c r="F7023" s="0" t="s">
        <v>130</v>
      </c>
      <c r="G7023" s="0" t="s">
        <v>1613</v>
      </c>
      <c r="H7023" s="0" t="n">
        <v>0.665399002037806</v>
      </c>
      <c r="I7023" s="0" t="n">
        <v>21.881433875593</v>
      </c>
      <c r="J7023" s="0" t="n">
        <v>0</v>
      </c>
      <c r="K7023" s="0" t="n">
        <f aca="false">I7023*SUMIFS(syst_chauffage!$H$3:$H$27,syst_chauffage!$B$3:$B$27,D7023,syst_chauffage!$C$3:$C$27,E7023)</f>
        <v>30.469386258995</v>
      </c>
      <c r="L7023" s="12" t="n">
        <f aca="false">H7023*SUMIFS(syst_chauffage!$K$3:$K$27,syst_chauffage!$B$3:$B$27,D7023,syst_chauffage!$C$3:$C$27,E7023)</f>
        <v>0.665399002037806</v>
      </c>
      <c r="N7023" s="0" t="str">
        <f aca="false">A7023</f>
        <v>Bureaux Administration</v>
      </c>
      <c r="O7023" s="0" t="str">
        <f aca="false">B7023</f>
        <v>Bureaux</v>
      </c>
      <c r="P7023" s="0" t="str">
        <f aca="false">C7023</f>
        <v>immeuble peri urbain</v>
      </c>
      <c r="Q7023" s="0" t="str">
        <f aca="false">D7023</f>
        <v>Autre système centralisé</v>
      </c>
      <c r="R7023" s="0" t="str">
        <f aca="false">E7023</f>
        <v>Autres</v>
      </c>
      <c r="S7023" s="0" t="str">
        <f aca="false">F7023</f>
        <v>0102420101</v>
      </c>
      <c r="T7023" s="0" t="str">
        <f aca="false">G7023</f>
        <v>5</v>
      </c>
      <c r="U7023" s="0" t="n">
        <f aca="false">L7023</f>
        <v>0.665399002037806</v>
      </c>
      <c r="V7023" s="0" t="n">
        <f aca="false">K7023</f>
        <v>30.469386258995</v>
      </c>
      <c r="W7023" s="0" t="n">
        <f aca="false">J7023</f>
        <v>0</v>
      </c>
    </row>
    <row r="7024" customFormat="false" ht="12.8" hidden="false" customHeight="false" outlineLevel="0" collapsed="false">
      <c r="A7024" s="0" t="s">
        <v>72</v>
      </c>
      <c r="B7024" s="0" t="s">
        <v>129</v>
      </c>
      <c r="C7024" s="0" t="s">
        <v>90</v>
      </c>
      <c r="D7024" s="0" t="s">
        <v>19</v>
      </c>
      <c r="E7024" s="0" t="s">
        <v>58</v>
      </c>
      <c r="F7024" s="0" t="s">
        <v>131</v>
      </c>
      <c r="G7024" s="0" t="s">
        <v>1613</v>
      </c>
      <c r="H7024" s="0" t="n">
        <v>0.677424035106346</v>
      </c>
      <c r="I7024" s="0" t="n">
        <v>22.0600097861429</v>
      </c>
      <c r="J7024" s="0" t="n">
        <v>935</v>
      </c>
      <c r="K7024" s="0" t="n">
        <f aca="false">I7024*SUMIFS(syst_chauffage!$H$3:$H$27,syst_chauffage!$B$3:$B$27,D7024,syst_chauffage!$C$3:$C$27,E7024)</f>
        <v>36.2876040561573</v>
      </c>
      <c r="L7024" s="12" t="n">
        <f aca="false">H7024*SUMIFS(syst_chauffage!$K$3:$K$27,syst_chauffage!$B$3:$B$27,D7024,syst_chauffage!$C$3:$C$27,E7024)</f>
        <v>0.677424035106346</v>
      </c>
      <c r="N7024" s="0" t="str">
        <f aca="false">A7024</f>
        <v>Bureaux Administration</v>
      </c>
      <c r="O7024" s="0" t="str">
        <f aca="false">B7024</f>
        <v>Bureaux</v>
      </c>
      <c r="P7024" s="0" t="str">
        <f aca="false">C7024</f>
        <v>immeuble peri urbain</v>
      </c>
      <c r="Q7024" s="0" t="str">
        <f aca="false">D7024</f>
        <v>Autre système centralisé</v>
      </c>
      <c r="R7024" s="0" t="str">
        <f aca="false">E7024</f>
        <v>Urbain</v>
      </c>
      <c r="S7024" s="0" t="str">
        <f aca="false">F7024</f>
        <v>0102420106</v>
      </c>
      <c r="T7024" s="0" t="str">
        <f aca="false">G7024</f>
        <v>5</v>
      </c>
      <c r="U7024" s="0" t="n">
        <f aca="false">L7024</f>
        <v>0.677424035106346</v>
      </c>
      <c r="V7024" s="0" t="n">
        <f aca="false">K7024</f>
        <v>36.2876040561573</v>
      </c>
      <c r="W7024" s="0" t="n">
        <f aca="false">J7024</f>
        <v>935</v>
      </c>
    </row>
    <row r="7025" customFormat="false" ht="12.8" hidden="false" customHeight="false" outlineLevel="0" collapsed="false">
      <c r="A7025" s="0" t="s">
        <v>72</v>
      </c>
      <c r="B7025" s="0" t="s">
        <v>129</v>
      </c>
      <c r="C7025" s="0" t="s">
        <v>90</v>
      </c>
      <c r="D7025" s="0" t="s">
        <v>22</v>
      </c>
      <c r="E7025" s="0" t="s">
        <v>23</v>
      </c>
      <c r="F7025" s="0" t="s">
        <v>132</v>
      </c>
      <c r="G7025" s="0" t="s">
        <v>1613</v>
      </c>
      <c r="H7025" s="0" t="n">
        <v>0.550787217736071</v>
      </c>
      <c r="I7025" s="0" t="n">
        <v>11.9702693406019</v>
      </c>
      <c r="J7025" s="0" t="n">
        <v>0</v>
      </c>
      <c r="K7025" s="0" t="n">
        <f aca="false">I7025*SUMIFS(syst_chauffage!$H$3:$H$27,syst_chauffage!$B$3:$B$27,D7025,syst_chauffage!$C$3:$C$27,E7025)</f>
        <v>21.0799137383192</v>
      </c>
      <c r="L7025" s="12" t="n">
        <f aca="false">H7025*SUMIFS(syst_chauffage!$K$3:$K$27,syst_chauffage!$B$3:$B$27,D7025,syst_chauffage!$C$3:$C$27,E7025)</f>
        <v>0.550787217736071</v>
      </c>
      <c r="N7025" s="0" t="str">
        <f aca="false">A7025</f>
        <v>Bureaux Administration</v>
      </c>
      <c r="O7025" s="0" t="str">
        <f aca="false">B7025</f>
        <v>Bureaux</v>
      </c>
      <c r="P7025" s="0" t="str">
        <f aca="false">C7025</f>
        <v>immeuble peri urbain</v>
      </c>
      <c r="Q7025" s="0" t="str">
        <f aca="false">D7025</f>
        <v>Chaudière fioul</v>
      </c>
      <c r="R7025" s="0" t="str">
        <f aca="false">E7025</f>
        <v>Fioul</v>
      </c>
      <c r="S7025" s="0" t="str">
        <f aca="false">F7025</f>
        <v>0102420303</v>
      </c>
      <c r="T7025" s="0" t="str">
        <f aca="false">G7025</f>
        <v>5</v>
      </c>
      <c r="U7025" s="0" t="n">
        <f aca="false">L7025</f>
        <v>0.550787217736071</v>
      </c>
      <c r="V7025" s="0" t="n">
        <f aca="false">K7025</f>
        <v>21.0799137383192</v>
      </c>
      <c r="W7025" s="0" t="n">
        <f aca="false">J7025</f>
        <v>0</v>
      </c>
    </row>
    <row r="7026" customFormat="false" ht="12.8" hidden="false" customHeight="false" outlineLevel="0" collapsed="false">
      <c r="A7026" s="0" t="s">
        <v>72</v>
      </c>
      <c r="B7026" s="0" t="s">
        <v>129</v>
      </c>
      <c r="C7026" s="0" t="s">
        <v>90</v>
      </c>
      <c r="D7026" s="0" t="s">
        <v>13</v>
      </c>
      <c r="E7026" s="0" t="s">
        <v>14</v>
      </c>
      <c r="F7026" s="0" t="s">
        <v>133</v>
      </c>
      <c r="G7026" s="0" t="s">
        <v>1613</v>
      </c>
      <c r="H7026" s="0" t="n">
        <v>0.726796956923601</v>
      </c>
      <c r="I7026" s="0" t="n">
        <v>8.65240061163065</v>
      </c>
      <c r="J7026" s="0" t="n">
        <v>363</v>
      </c>
      <c r="K7026" s="0" t="n">
        <f aca="false">I7026*SUMIFS(syst_chauffage!$H$3:$H$27,syst_chauffage!$B$3:$B$27,D7026,syst_chauffage!$C$3:$C$27,E7026)</f>
        <v>17.4743167796176</v>
      </c>
      <c r="L7026" s="12" t="n">
        <f aca="false">H7026*SUMIFS(syst_chauffage!$K$3:$K$27,syst_chauffage!$B$3:$B$27,D7026,syst_chauffage!$C$3:$C$27,E7026)</f>
        <v>0.726796956923601</v>
      </c>
      <c r="N7026" s="0" t="str">
        <f aca="false">A7026</f>
        <v>Bureaux Administration</v>
      </c>
      <c r="O7026" s="0" t="str">
        <f aca="false">B7026</f>
        <v>Bureaux</v>
      </c>
      <c r="P7026" s="0" t="str">
        <f aca="false">C7026</f>
        <v>immeuble peri urbain</v>
      </c>
      <c r="Q7026" s="0" t="str">
        <f aca="false">D7026</f>
        <v>Chaudière gaz</v>
      </c>
      <c r="R7026" s="0" t="str">
        <f aca="false">E7026</f>
        <v>Gaz</v>
      </c>
      <c r="S7026" s="0" t="str">
        <f aca="false">F7026</f>
        <v>0102420404</v>
      </c>
      <c r="T7026" s="0" t="str">
        <f aca="false">G7026</f>
        <v>5</v>
      </c>
      <c r="U7026" s="0" t="n">
        <f aca="false">L7026</f>
        <v>0.726796956923601</v>
      </c>
      <c r="V7026" s="0" t="n">
        <f aca="false">K7026</f>
        <v>17.4743167796176</v>
      </c>
      <c r="W7026" s="0" t="n">
        <f aca="false">J7026</f>
        <v>363</v>
      </c>
    </row>
    <row r="7027" customFormat="false" ht="12.8" hidden="false" customHeight="false" outlineLevel="0" collapsed="false">
      <c r="A7027" s="0" t="s">
        <v>72</v>
      </c>
      <c r="B7027" s="0" t="s">
        <v>129</v>
      </c>
      <c r="C7027" s="0" t="s">
        <v>90</v>
      </c>
      <c r="D7027" s="0" t="s">
        <v>33</v>
      </c>
      <c r="E7027" s="0" t="s">
        <v>30</v>
      </c>
      <c r="F7027" s="0" t="s">
        <v>134</v>
      </c>
      <c r="G7027" s="0" t="s">
        <v>1613</v>
      </c>
      <c r="H7027" s="0" t="n">
        <v>2.45701711046511</v>
      </c>
      <c r="I7027" s="0" t="n">
        <v>26.3582646960948</v>
      </c>
      <c r="J7027" s="0" t="n">
        <v>900</v>
      </c>
      <c r="K7027" s="0" t="n">
        <f aca="false">I7027*SUMIFS(syst_chauffage!$H$3:$H$27,syst_chauffage!$B$3:$B$27,D7027,syst_chauffage!$C$3:$C$27,E7027)</f>
        <v>38.4756826123027</v>
      </c>
      <c r="L7027" s="12" t="n">
        <f aca="false">H7027*SUMIFS(syst_chauffage!$K$3:$K$27,syst_chauffage!$B$3:$B$27,D7027,syst_chauffage!$C$3:$C$27,E7027)</f>
        <v>2.06436250218387</v>
      </c>
      <c r="N7027" s="0" t="str">
        <f aca="false">A7027</f>
        <v>Bureaux Administration</v>
      </c>
      <c r="O7027" s="0" t="str">
        <f aca="false">B7027</f>
        <v>Bureaux</v>
      </c>
      <c r="P7027" s="0" t="str">
        <f aca="false">C7027</f>
        <v>immeuble peri urbain</v>
      </c>
      <c r="Q7027" s="0" t="str">
        <f aca="false">D7027</f>
        <v>DRV</v>
      </c>
      <c r="R7027" s="0" t="str">
        <f aca="false">E7027</f>
        <v>Electricité</v>
      </c>
      <c r="S7027" s="0" t="str">
        <f aca="false">F7027</f>
        <v>0102420502</v>
      </c>
      <c r="T7027" s="0" t="str">
        <f aca="false">G7027</f>
        <v>5</v>
      </c>
      <c r="U7027" s="0" t="n">
        <f aca="false">L7027</f>
        <v>2.06436250218387</v>
      </c>
      <c r="V7027" s="0" t="n">
        <f aca="false">K7027</f>
        <v>38.4756826123027</v>
      </c>
      <c r="W7027" s="0" t="n">
        <f aca="false">J7027</f>
        <v>900</v>
      </c>
    </row>
    <row r="7028" customFormat="false" ht="12.8" hidden="false" customHeight="false" outlineLevel="0" collapsed="false">
      <c r="A7028" s="0" t="s">
        <v>72</v>
      </c>
      <c r="B7028" s="0" t="s">
        <v>129</v>
      </c>
      <c r="C7028" s="0" t="s">
        <v>90</v>
      </c>
      <c r="D7028" s="0" t="s">
        <v>29</v>
      </c>
      <c r="E7028" s="0" t="s">
        <v>30</v>
      </c>
      <c r="F7028" s="0" t="s">
        <v>135</v>
      </c>
      <c r="G7028" s="0" t="s">
        <v>1613</v>
      </c>
      <c r="H7028" s="0" t="n">
        <v>0.92</v>
      </c>
      <c r="I7028" s="0" t="n">
        <v>10.4</v>
      </c>
      <c r="J7028" s="0" t="n">
        <v>0</v>
      </c>
      <c r="K7028" s="0" t="n">
        <f aca="false">I7028*SUMIFS(syst_chauffage!$H$3:$H$27,syst_chauffage!$B$3:$B$27,D7028,syst_chauffage!$C$3:$C$27,E7028)</f>
        <v>3</v>
      </c>
      <c r="L7028" s="12" t="n">
        <f aca="false">H7028*SUMIFS(syst_chauffage!$K$3:$K$27,syst_chauffage!$B$3:$B$27,D7028,syst_chauffage!$C$3:$C$27,E7028)</f>
        <v>0.92</v>
      </c>
      <c r="N7028" s="0" t="str">
        <f aca="false">A7028</f>
        <v>Bureaux Administration</v>
      </c>
      <c r="O7028" s="0" t="str">
        <f aca="false">B7028</f>
        <v>Bureaux</v>
      </c>
      <c r="P7028" s="0" t="str">
        <f aca="false">C7028</f>
        <v>immeuble peri urbain</v>
      </c>
      <c r="Q7028" s="0" t="str">
        <f aca="false">D7028</f>
        <v>Electrique direct</v>
      </c>
      <c r="R7028" s="0" t="str">
        <f aca="false">E7028</f>
        <v>Electricité</v>
      </c>
      <c r="S7028" s="0" t="str">
        <f aca="false">F7028</f>
        <v>0102420602</v>
      </c>
      <c r="T7028" s="0" t="str">
        <f aca="false">G7028</f>
        <v>5</v>
      </c>
      <c r="U7028" s="0" t="n">
        <f aca="false">L7028</f>
        <v>0.92</v>
      </c>
      <c r="V7028" s="0" t="n">
        <f aca="false">K7028</f>
        <v>3</v>
      </c>
      <c r="W7028" s="0" t="n">
        <f aca="false">J7028</f>
        <v>0</v>
      </c>
    </row>
    <row r="7029" customFormat="false" ht="12.8" hidden="false" customHeight="false" outlineLevel="0" collapsed="false">
      <c r="A7029" s="0" t="s">
        <v>72</v>
      </c>
      <c r="B7029" s="0" t="s">
        <v>129</v>
      </c>
      <c r="C7029" s="0" t="s">
        <v>90</v>
      </c>
      <c r="D7029" s="0" t="s">
        <v>51</v>
      </c>
      <c r="E7029" s="0" t="s">
        <v>57</v>
      </c>
      <c r="F7029" s="0" t="s">
        <v>136</v>
      </c>
      <c r="G7029" s="0" t="s">
        <v>1613</v>
      </c>
      <c r="H7029" s="0" t="n">
        <v>0.767768079274392</v>
      </c>
      <c r="I7029" s="0" t="n">
        <v>26.0493260423727</v>
      </c>
      <c r="J7029" s="0" t="n">
        <v>0</v>
      </c>
      <c r="K7029" s="0" t="n">
        <f aca="false">I7029*SUMIFS(syst_chauffage!$H$3:$H$27,syst_chauffage!$B$3:$B$27,D7029,syst_chauffage!$C$3:$C$27,E7029)</f>
        <v>55.1947149135784</v>
      </c>
      <c r="L7029" s="12" t="n">
        <f aca="false">H7029*SUMIFS(syst_chauffage!$K$3:$K$27,syst_chauffage!$B$3:$B$27,D7029,syst_chauffage!$C$3:$C$27,E7029)</f>
        <v>0.767768079274392</v>
      </c>
      <c r="N7029" s="0" t="str">
        <f aca="false">A7029</f>
        <v>Bureaux Administration</v>
      </c>
      <c r="O7029" s="0" t="str">
        <f aca="false">B7029</f>
        <v>Bureaux</v>
      </c>
      <c r="P7029" s="0" t="str">
        <f aca="false">C7029</f>
        <v>immeuble peri urbain</v>
      </c>
      <c r="Q7029" s="0" t="str">
        <f aca="false">D7029</f>
        <v>Autre système centralisé performant</v>
      </c>
      <c r="R7029" s="0" t="str">
        <f aca="false">E7029</f>
        <v>Autres</v>
      </c>
      <c r="S7029" s="0" t="str">
        <f aca="false">F7029</f>
        <v>0102422101</v>
      </c>
      <c r="T7029" s="0" t="str">
        <f aca="false">G7029</f>
        <v>5</v>
      </c>
      <c r="U7029" s="0" t="n">
        <f aca="false">L7029</f>
        <v>0.767768079274392</v>
      </c>
      <c r="V7029" s="0" t="n">
        <f aca="false">K7029</f>
        <v>55.1947149135784</v>
      </c>
      <c r="W7029" s="0" t="n">
        <f aca="false">J7029</f>
        <v>0</v>
      </c>
    </row>
    <row r="7030" customFormat="false" ht="12.8" hidden="false" customHeight="false" outlineLevel="0" collapsed="false">
      <c r="A7030" s="0" t="s">
        <v>72</v>
      </c>
      <c r="B7030" s="0" t="s">
        <v>129</v>
      </c>
      <c r="C7030" s="0" t="s">
        <v>90</v>
      </c>
      <c r="D7030" s="0" t="s">
        <v>51</v>
      </c>
      <c r="E7030" s="0" t="s">
        <v>58</v>
      </c>
      <c r="F7030" s="0" t="s">
        <v>137</v>
      </c>
      <c r="G7030" s="0" t="s">
        <v>1613</v>
      </c>
      <c r="H7030" s="0" t="n">
        <v>0.781643117430399</v>
      </c>
      <c r="I7030" s="0" t="n">
        <v>26.2619164120749</v>
      </c>
      <c r="J7030" s="0" t="n">
        <v>935</v>
      </c>
      <c r="K7030" s="0" t="n">
        <f aca="false">I7030*SUMIFS(syst_chauffage!$H$3:$H$27,syst_chauffage!$B$3:$B$27,D7030,syst_chauffage!$C$3:$C$27,E7030)</f>
        <v>56.0429166751682</v>
      </c>
      <c r="L7030" s="12" t="n">
        <f aca="false">H7030*SUMIFS(syst_chauffage!$K$3:$K$27,syst_chauffage!$B$3:$B$27,D7030,syst_chauffage!$C$3:$C$27,E7030)</f>
        <v>0.781643117430399</v>
      </c>
      <c r="N7030" s="0" t="str">
        <f aca="false">A7030</f>
        <v>Bureaux Administration</v>
      </c>
      <c r="O7030" s="0" t="str">
        <f aca="false">B7030</f>
        <v>Bureaux</v>
      </c>
      <c r="P7030" s="0" t="str">
        <f aca="false">C7030</f>
        <v>immeuble peri urbain</v>
      </c>
      <c r="Q7030" s="0" t="str">
        <f aca="false">D7030</f>
        <v>Autre système centralisé performant</v>
      </c>
      <c r="R7030" s="0" t="str">
        <f aca="false">E7030</f>
        <v>Urbain</v>
      </c>
      <c r="S7030" s="0" t="str">
        <f aca="false">F7030</f>
        <v>0102422106</v>
      </c>
      <c r="T7030" s="0" t="str">
        <f aca="false">G7030</f>
        <v>5</v>
      </c>
      <c r="U7030" s="0" t="n">
        <f aca="false">L7030</f>
        <v>0.781643117430399</v>
      </c>
      <c r="V7030" s="0" t="n">
        <f aca="false">K7030</f>
        <v>56.0429166751682</v>
      </c>
      <c r="W7030" s="0" t="n">
        <f aca="false">J7030</f>
        <v>935</v>
      </c>
    </row>
    <row r="7031" customFormat="false" ht="12.8" hidden="false" customHeight="false" outlineLevel="0" collapsed="false">
      <c r="A7031" s="0" t="s">
        <v>72</v>
      </c>
      <c r="B7031" s="0" t="s">
        <v>129</v>
      </c>
      <c r="C7031" s="0" t="s">
        <v>90</v>
      </c>
      <c r="D7031" s="0" t="s">
        <v>27</v>
      </c>
      <c r="E7031" s="0" t="s">
        <v>23</v>
      </c>
      <c r="F7031" s="0" t="s">
        <v>138</v>
      </c>
      <c r="G7031" s="0" t="s">
        <v>1613</v>
      </c>
      <c r="H7031" s="0" t="n">
        <v>0.720095303501187</v>
      </c>
      <c r="I7031" s="0" t="n">
        <v>14.2503206435737</v>
      </c>
      <c r="J7031" s="0" t="n">
        <v>836</v>
      </c>
      <c r="K7031" s="0" t="n">
        <f aca="false">I7031*SUMIFS(syst_chauffage!$H$3:$H$27,syst_chauffage!$B$3:$B$27,D7031,syst_chauffage!$C$3:$C$27,E7031)</f>
        <v>36.5435670393584</v>
      </c>
      <c r="L7031" s="12" t="n">
        <f aca="false">H7031*SUMIFS(syst_chauffage!$K$3:$K$27,syst_chauffage!$B$3:$B$27,D7031,syst_chauffage!$C$3:$C$27,E7031)</f>
        <v>0.720095303501187</v>
      </c>
      <c r="N7031" s="0" t="str">
        <f aca="false">A7031</f>
        <v>Bureaux Administration</v>
      </c>
      <c r="O7031" s="0" t="str">
        <f aca="false">B7031</f>
        <v>Bureaux</v>
      </c>
      <c r="P7031" s="0" t="str">
        <f aca="false">C7031</f>
        <v>immeuble peri urbain</v>
      </c>
      <c r="Q7031" s="0" t="str">
        <f aca="false">D7031</f>
        <v>Chaudière condensation fioul</v>
      </c>
      <c r="R7031" s="0" t="str">
        <f aca="false">E7031</f>
        <v>Fioul</v>
      </c>
      <c r="S7031" s="0" t="str">
        <f aca="false">F7031</f>
        <v>0102422303</v>
      </c>
      <c r="T7031" s="0" t="str">
        <f aca="false">G7031</f>
        <v>5</v>
      </c>
      <c r="U7031" s="0" t="n">
        <f aca="false">L7031</f>
        <v>0.720095303501187</v>
      </c>
      <c r="V7031" s="0" t="n">
        <f aca="false">K7031</f>
        <v>36.5435670393584</v>
      </c>
      <c r="W7031" s="0" t="n">
        <f aca="false">J7031</f>
        <v>836</v>
      </c>
    </row>
    <row r="7032" customFormat="false" ht="12.8" hidden="false" customHeight="false" outlineLevel="0" collapsed="false">
      <c r="A7032" s="0" t="s">
        <v>72</v>
      </c>
      <c r="B7032" s="0" t="s">
        <v>129</v>
      </c>
      <c r="C7032" s="0" t="s">
        <v>90</v>
      </c>
      <c r="D7032" s="0" t="s">
        <v>18</v>
      </c>
      <c r="E7032" s="0" t="s">
        <v>14</v>
      </c>
      <c r="F7032" s="0" t="s">
        <v>139</v>
      </c>
      <c r="G7032" s="0" t="s">
        <v>1613</v>
      </c>
      <c r="H7032" s="0" t="n">
        <v>0.950448649339597</v>
      </c>
      <c r="I7032" s="0" t="n">
        <v>10.3004769186079</v>
      </c>
      <c r="J7032" s="0" t="n">
        <v>836</v>
      </c>
      <c r="K7032" s="0" t="n">
        <f aca="false">I7032*SUMIFS(syst_chauffage!$H$3:$H$27,syst_chauffage!$B$3:$B$27,D7032,syst_chauffage!$C$3:$C$27,E7032)</f>
        <v>28.0680674670606</v>
      </c>
      <c r="L7032" s="12" t="n">
        <f aca="false">H7032*SUMIFS(syst_chauffage!$K$3:$K$27,syst_chauffage!$B$3:$B$27,D7032,syst_chauffage!$C$3:$C$27,E7032)</f>
        <v>0.923310384808678</v>
      </c>
      <c r="N7032" s="0" t="str">
        <f aca="false">A7032</f>
        <v>Bureaux Administration</v>
      </c>
      <c r="O7032" s="0" t="str">
        <f aca="false">B7032</f>
        <v>Bureaux</v>
      </c>
      <c r="P7032" s="0" t="str">
        <f aca="false">C7032</f>
        <v>immeuble peri urbain</v>
      </c>
      <c r="Q7032" s="0" t="str">
        <f aca="false">D7032</f>
        <v>Chaudière condensation gaz</v>
      </c>
      <c r="R7032" s="0" t="str">
        <f aca="false">E7032</f>
        <v>Gaz</v>
      </c>
      <c r="S7032" s="0" t="str">
        <f aca="false">F7032</f>
        <v>0102422404</v>
      </c>
      <c r="T7032" s="0" t="str">
        <f aca="false">G7032</f>
        <v>5</v>
      </c>
      <c r="U7032" s="0" t="n">
        <f aca="false">L7032</f>
        <v>0.923310384808678</v>
      </c>
      <c r="V7032" s="0" t="n">
        <f aca="false">K7032</f>
        <v>28.0680674670606</v>
      </c>
      <c r="W7032" s="0" t="n">
        <f aca="false">J7032</f>
        <v>836</v>
      </c>
    </row>
    <row r="7033" customFormat="false" ht="12.8" hidden="false" customHeight="false" outlineLevel="0" collapsed="false">
      <c r="A7033" s="0" t="s">
        <v>72</v>
      </c>
      <c r="B7033" s="0" t="s">
        <v>129</v>
      </c>
      <c r="C7033" s="0" t="s">
        <v>90</v>
      </c>
      <c r="D7033" s="0" t="s">
        <v>56</v>
      </c>
      <c r="E7033" s="0" t="s">
        <v>30</v>
      </c>
      <c r="F7033" s="0" t="s">
        <v>140</v>
      </c>
      <c r="G7033" s="0" t="s">
        <v>1613</v>
      </c>
      <c r="H7033" s="0" t="n">
        <v>3.17730976744185</v>
      </c>
      <c r="I7033" s="0" t="n">
        <v>31.37888654297</v>
      </c>
      <c r="J7033" s="0" t="n">
        <v>990</v>
      </c>
      <c r="K7033" s="0" t="n">
        <f aca="false">I7033*SUMIFS(syst_chauffage!$H$3:$H$27,syst_chauffage!$B$3:$B$27,D7033,syst_chauffage!$C$3:$C$27,E7033)</f>
        <v>102.979274241663</v>
      </c>
      <c r="L7033" s="12" t="n">
        <f aca="false">H7033*SUMIFS(syst_chauffage!$K$3:$K$27,syst_chauffage!$B$3:$B$27,D7033,syst_chauffage!$C$3:$C$27,E7033)</f>
        <v>2.84247113628896</v>
      </c>
      <c r="N7033" s="0" t="str">
        <f aca="false">A7033</f>
        <v>Bureaux Administration</v>
      </c>
      <c r="O7033" s="0" t="str">
        <f aca="false">B7033</f>
        <v>Bureaux</v>
      </c>
      <c r="P7033" s="0" t="str">
        <f aca="false">C7033</f>
        <v>immeuble peri urbain</v>
      </c>
      <c r="Q7033" s="0" t="str">
        <f aca="false">D7033</f>
        <v>DRV performant</v>
      </c>
      <c r="R7033" s="0" t="str">
        <f aca="false">E7033</f>
        <v>Electricité</v>
      </c>
      <c r="S7033" s="0" t="str">
        <f aca="false">F7033</f>
        <v>0102422502</v>
      </c>
      <c r="T7033" s="0" t="str">
        <f aca="false">G7033</f>
        <v>5</v>
      </c>
      <c r="U7033" s="0" t="n">
        <f aca="false">L7033</f>
        <v>2.84247113628896</v>
      </c>
      <c r="V7033" s="0" t="n">
        <f aca="false">K7033</f>
        <v>102.979274241663</v>
      </c>
      <c r="W7033" s="0" t="n">
        <f aca="false">J7033</f>
        <v>990</v>
      </c>
    </row>
    <row r="7034" customFormat="false" ht="12.8" hidden="false" customHeight="false" outlineLevel="0" collapsed="false">
      <c r="A7034" s="0" t="s">
        <v>72</v>
      </c>
      <c r="B7034" s="0" t="s">
        <v>129</v>
      </c>
      <c r="C7034" s="0" t="s">
        <v>90</v>
      </c>
      <c r="D7034" s="0" t="s">
        <v>32</v>
      </c>
      <c r="E7034" s="0" t="s">
        <v>30</v>
      </c>
      <c r="F7034" s="0" t="s">
        <v>141</v>
      </c>
      <c r="G7034" s="0" t="s">
        <v>1613</v>
      </c>
      <c r="H7034" s="0" t="n">
        <v>1</v>
      </c>
      <c r="I7034" s="0" t="n">
        <v>12</v>
      </c>
      <c r="J7034" s="0" t="n">
        <v>0</v>
      </c>
      <c r="K7034" s="0" t="n">
        <f aca="false">I7034*SUMIFS(syst_chauffage!$H$3:$H$27,syst_chauffage!$B$3:$B$27,D7034,syst_chauffage!$C$3:$C$27,E7034)</f>
        <v>12</v>
      </c>
      <c r="L7034" s="12" t="n">
        <f aca="false">H7034*SUMIFS(syst_chauffage!$K$3:$K$27,syst_chauffage!$B$3:$B$27,D7034,syst_chauffage!$C$3:$C$27,E7034)</f>
        <v>1</v>
      </c>
      <c r="N7034" s="0" t="str">
        <f aca="false">A7034</f>
        <v>Bureaux Administration</v>
      </c>
      <c r="O7034" s="0" t="str">
        <f aca="false">B7034</f>
        <v>Bureaux</v>
      </c>
      <c r="P7034" s="0" t="str">
        <f aca="false">C7034</f>
        <v>immeuble peri urbain</v>
      </c>
      <c r="Q7034" s="0" t="str">
        <f aca="false">D7034</f>
        <v>Electrique direct performant</v>
      </c>
      <c r="R7034" s="0" t="str">
        <f aca="false">E7034</f>
        <v>Electricité</v>
      </c>
      <c r="S7034" s="0" t="str">
        <f aca="false">F7034</f>
        <v>0102422602</v>
      </c>
      <c r="T7034" s="0" t="str">
        <f aca="false">G7034</f>
        <v>5</v>
      </c>
      <c r="U7034" s="0" t="n">
        <f aca="false">L7034</f>
        <v>1</v>
      </c>
      <c r="V7034" s="0" t="n">
        <f aca="false">K7034</f>
        <v>12</v>
      </c>
      <c r="W7034" s="0" t="n">
        <f aca="false">J7034</f>
        <v>0</v>
      </c>
    </row>
    <row r="7035" customFormat="false" ht="12.8" hidden="false" customHeight="false" outlineLevel="0" collapsed="false">
      <c r="A7035" s="0" t="s">
        <v>72</v>
      </c>
      <c r="B7035" s="0" t="s">
        <v>129</v>
      </c>
      <c r="C7035" s="0" t="s">
        <v>103</v>
      </c>
      <c r="D7035" s="0" t="s">
        <v>19</v>
      </c>
      <c r="E7035" s="0" t="s">
        <v>57</v>
      </c>
      <c r="F7035" s="0" t="s">
        <v>142</v>
      </c>
      <c r="G7035" s="0" t="s">
        <v>1613</v>
      </c>
      <c r="H7035" s="0" t="n">
        <v>0.667085716879881</v>
      </c>
      <c r="I7035" s="0" t="n">
        <v>17.0273247340513</v>
      </c>
      <c r="J7035" s="0" t="n">
        <v>0</v>
      </c>
      <c r="K7035" s="0" t="n">
        <f aca="false">I7035*SUMIFS(syst_chauffage!$H$3:$H$27,syst_chauffage!$B$3:$B$27,D7035,syst_chauffage!$C$3:$C$27,E7035)</f>
        <v>23.710152507777</v>
      </c>
      <c r="L7035" s="12" t="n">
        <f aca="false">H7035*SUMIFS(syst_chauffage!$K$3:$K$27,syst_chauffage!$B$3:$B$27,D7035,syst_chauffage!$C$3:$C$27,E7035)</f>
        <v>0.667085716879881</v>
      </c>
      <c r="N7035" s="0" t="str">
        <f aca="false">A7035</f>
        <v>Bureaux Administration</v>
      </c>
      <c r="O7035" s="0" t="str">
        <f aca="false">B7035</f>
        <v>Bureaux</v>
      </c>
      <c r="P7035" s="0" t="str">
        <f aca="false">C7035</f>
        <v>immeuble rénové</v>
      </c>
      <c r="Q7035" s="0" t="str">
        <f aca="false">D7035</f>
        <v>Autre système centralisé</v>
      </c>
      <c r="R7035" s="0" t="str">
        <f aca="false">E7035</f>
        <v>Autres</v>
      </c>
      <c r="S7035" s="0" t="str">
        <f aca="false">F7035</f>
        <v>0102440101</v>
      </c>
      <c r="T7035" s="0" t="str">
        <f aca="false">G7035</f>
        <v>5</v>
      </c>
      <c r="U7035" s="0" t="n">
        <f aca="false">L7035</f>
        <v>0.667085716879881</v>
      </c>
      <c r="V7035" s="0" t="n">
        <f aca="false">K7035</f>
        <v>23.710152507777</v>
      </c>
      <c r="W7035" s="0" t="n">
        <f aca="false">J7035</f>
        <v>0</v>
      </c>
    </row>
    <row r="7036" customFormat="false" ht="12.8" hidden="false" customHeight="false" outlineLevel="0" collapsed="false">
      <c r="A7036" s="0" t="s">
        <v>72</v>
      </c>
      <c r="B7036" s="0" t="s">
        <v>129</v>
      </c>
      <c r="C7036" s="0" t="s">
        <v>103</v>
      </c>
      <c r="D7036" s="0" t="s">
        <v>19</v>
      </c>
      <c r="E7036" s="0" t="s">
        <v>58</v>
      </c>
      <c r="F7036" s="0" t="s">
        <v>143</v>
      </c>
      <c r="G7036" s="0" t="s">
        <v>1613</v>
      </c>
      <c r="H7036" s="0" t="n">
        <v>0.678053073365544</v>
      </c>
      <c r="I7036" s="0" t="n">
        <v>16.312118363067</v>
      </c>
      <c r="J7036" s="0" t="n">
        <v>935</v>
      </c>
      <c r="K7036" s="0" t="n">
        <f aca="false">I7036*SUMIFS(syst_chauffage!$H$3:$H$27,syst_chauffage!$B$3:$B$27,D7036,syst_chauffage!$C$3:$C$27,E7036)</f>
        <v>26.8326124156106</v>
      </c>
      <c r="L7036" s="12" t="n">
        <f aca="false">H7036*SUMIFS(syst_chauffage!$K$3:$K$27,syst_chauffage!$B$3:$B$27,D7036,syst_chauffage!$C$3:$C$27,E7036)</f>
        <v>0.678053073365544</v>
      </c>
      <c r="N7036" s="0" t="str">
        <f aca="false">A7036</f>
        <v>Bureaux Administration</v>
      </c>
      <c r="O7036" s="0" t="str">
        <f aca="false">B7036</f>
        <v>Bureaux</v>
      </c>
      <c r="P7036" s="0" t="str">
        <f aca="false">C7036</f>
        <v>immeuble rénové</v>
      </c>
      <c r="Q7036" s="0" t="str">
        <f aca="false">D7036</f>
        <v>Autre système centralisé</v>
      </c>
      <c r="R7036" s="0" t="str">
        <f aca="false">E7036</f>
        <v>Urbain</v>
      </c>
      <c r="S7036" s="0" t="str">
        <f aca="false">F7036</f>
        <v>0102440106</v>
      </c>
      <c r="T7036" s="0" t="str">
        <f aca="false">G7036</f>
        <v>5</v>
      </c>
      <c r="U7036" s="0" t="n">
        <f aca="false">L7036</f>
        <v>0.678053073365544</v>
      </c>
      <c r="V7036" s="0" t="n">
        <f aca="false">K7036</f>
        <v>26.8326124156106</v>
      </c>
      <c r="W7036" s="0" t="n">
        <f aca="false">J7036</f>
        <v>935</v>
      </c>
    </row>
    <row r="7037" customFormat="false" ht="12.8" hidden="false" customHeight="false" outlineLevel="0" collapsed="false">
      <c r="A7037" s="0" t="s">
        <v>72</v>
      </c>
      <c r="B7037" s="0" t="s">
        <v>129</v>
      </c>
      <c r="C7037" s="0" t="s">
        <v>103</v>
      </c>
      <c r="D7037" s="0" t="s">
        <v>22</v>
      </c>
      <c r="E7037" s="0" t="s">
        <v>23</v>
      </c>
      <c r="F7037" s="0" t="s">
        <v>144</v>
      </c>
      <c r="G7037" s="0" t="s">
        <v>1613</v>
      </c>
      <c r="H7037" s="0" t="n">
        <v>0.554203543342743</v>
      </c>
      <c r="I7037" s="0" t="n">
        <v>8.8201053997302</v>
      </c>
      <c r="J7037" s="0" t="n">
        <v>0</v>
      </c>
      <c r="K7037" s="0" t="n">
        <f aca="false">I7037*SUMIFS(syst_chauffage!$H$3:$H$27,syst_chauffage!$B$3:$B$27,D7037,syst_chauffage!$C$3:$C$27,E7037)</f>
        <v>15.5324041338444</v>
      </c>
      <c r="L7037" s="12" t="n">
        <f aca="false">H7037*SUMIFS(syst_chauffage!$K$3:$K$27,syst_chauffage!$B$3:$B$27,D7037,syst_chauffage!$C$3:$C$27,E7037)</f>
        <v>0.554203543342743</v>
      </c>
      <c r="N7037" s="0" t="str">
        <f aca="false">A7037</f>
        <v>Bureaux Administration</v>
      </c>
      <c r="O7037" s="0" t="str">
        <f aca="false">B7037</f>
        <v>Bureaux</v>
      </c>
      <c r="P7037" s="0" t="str">
        <f aca="false">C7037</f>
        <v>immeuble rénové</v>
      </c>
      <c r="Q7037" s="0" t="str">
        <f aca="false">D7037</f>
        <v>Chaudière fioul</v>
      </c>
      <c r="R7037" s="0" t="str">
        <f aca="false">E7037</f>
        <v>Fioul</v>
      </c>
      <c r="S7037" s="0" t="str">
        <f aca="false">F7037</f>
        <v>0102440303</v>
      </c>
      <c r="T7037" s="0" t="str">
        <f aca="false">G7037</f>
        <v>5</v>
      </c>
      <c r="U7037" s="0" t="n">
        <f aca="false">L7037</f>
        <v>0.554203543342743</v>
      </c>
      <c r="V7037" s="0" t="n">
        <f aca="false">K7037</f>
        <v>15.5324041338444</v>
      </c>
      <c r="W7037" s="0" t="n">
        <f aca="false">J7037</f>
        <v>0</v>
      </c>
    </row>
    <row r="7038" customFormat="false" ht="12.8" hidden="false" customHeight="false" outlineLevel="0" collapsed="false">
      <c r="A7038" s="0" t="s">
        <v>72</v>
      </c>
      <c r="B7038" s="0" t="s">
        <v>129</v>
      </c>
      <c r="C7038" s="0" t="s">
        <v>103</v>
      </c>
      <c r="D7038" s="0" t="s">
        <v>13</v>
      </c>
      <c r="E7038" s="0" t="s">
        <v>14</v>
      </c>
      <c r="F7038" s="0" t="s">
        <v>145</v>
      </c>
      <c r="G7038" s="0" t="s">
        <v>1613</v>
      </c>
      <c r="H7038" s="0" t="n">
        <v>0.731548787846393</v>
      </c>
      <c r="I7038" s="0" t="n">
        <v>6.36139211100093</v>
      </c>
      <c r="J7038" s="0" t="n">
        <v>363</v>
      </c>
      <c r="K7038" s="0" t="n">
        <f aca="false">I7038*SUMIFS(syst_chauffage!$H$3:$H$27,syst_chauffage!$B$3:$B$27,D7038,syst_chauffage!$C$3:$C$27,E7038)</f>
        <v>12.8474149425729</v>
      </c>
      <c r="L7038" s="12" t="n">
        <f aca="false">H7038*SUMIFS(syst_chauffage!$K$3:$K$27,syst_chauffage!$B$3:$B$27,D7038,syst_chauffage!$C$3:$C$27,E7038)</f>
        <v>0.731548787846393</v>
      </c>
      <c r="N7038" s="0" t="str">
        <f aca="false">A7038</f>
        <v>Bureaux Administration</v>
      </c>
      <c r="O7038" s="0" t="str">
        <f aca="false">B7038</f>
        <v>Bureaux</v>
      </c>
      <c r="P7038" s="0" t="str">
        <f aca="false">C7038</f>
        <v>immeuble rénové</v>
      </c>
      <c r="Q7038" s="0" t="str">
        <f aca="false">D7038</f>
        <v>Chaudière gaz</v>
      </c>
      <c r="R7038" s="0" t="str">
        <f aca="false">E7038</f>
        <v>Gaz</v>
      </c>
      <c r="S7038" s="0" t="str">
        <f aca="false">F7038</f>
        <v>0102440404</v>
      </c>
      <c r="T7038" s="0" t="str">
        <f aca="false">G7038</f>
        <v>5</v>
      </c>
      <c r="U7038" s="0" t="n">
        <f aca="false">L7038</f>
        <v>0.731548787846393</v>
      </c>
      <c r="V7038" s="0" t="n">
        <f aca="false">K7038</f>
        <v>12.8474149425729</v>
      </c>
      <c r="W7038" s="0" t="n">
        <f aca="false">J7038</f>
        <v>363</v>
      </c>
    </row>
    <row r="7039" customFormat="false" ht="12.8" hidden="false" customHeight="false" outlineLevel="0" collapsed="false">
      <c r="A7039" s="0" t="s">
        <v>72</v>
      </c>
      <c r="B7039" s="0" t="s">
        <v>129</v>
      </c>
      <c r="C7039" s="0" t="s">
        <v>103</v>
      </c>
      <c r="D7039" s="0" t="s">
        <v>29</v>
      </c>
      <c r="E7039" s="0" t="s">
        <v>30</v>
      </c>
      <c r="F7039" s="0" t="s">
        <v>146</v>
      </c>
      <c r="G7039" s="0" t="s">
        <v>1613</v>
      </c>
      <c r="H7039" s="0" t="n">
        <v>0.92</v>
      </c>
      <c r="I7039" s="0" t="n">
        <v>10.4</v>
      </c>
      <c r="J7039" s="0" t="n">
        <v>0</v>
      </c>
      <c r="K7039" s="0" t="n">
        <f aca="false">I7039*SUMIFS(syst_chauffage!$H$3:$H$27,syst_chauffage!$B$3:$B$27,D7039,syst_chauffage!$C$3:$C$27,E7039)</f>
        <v>3</v>
      </c>
      <c r="L7039" s="12" t="n">
        <f aca="false">H7039*SUMIFS(syst_chauffage!$K$3:$K$27,syst_chauffage!$B$3:$B$27,D7039,syst_chauffage!$C$3:$C$27,E7039)</f>
        <v>0.92</v>
      </c>
      <c r="N7039" s="0" t="str">
        <f aca="false">A7039</f>
        <v>Bureaux Administration</v>
      </c>
      <c r="O7039" s="0" t="str">
        <f aca="false">B7039</f>
        <v>Bureaux</v>
      </c>
      <c r="P7039" s="0" t="str">
        <f aca="false">C7039</f>
        <v>immeuble rénové</v>
      </c>
      <c r="Q7039" s="0" t="str">
        <f aca="false">D7039</f>
        <v>Electrique direct</v>
      </c>
      <c r="R7039" s="0" t="str">
        <f aca="false">E7039</f>
        <v>Electricité</v>
      </c>
      <c r="S7039" s="0" t="str">
        <f aca="false">F7039</f>
        <v>0102440602</v>
      </c>
      <c r="T7039" s="0" t="str">
        <f aca="false">G7039</f>
        <v>5</v>
      </c>
      <c r="U7039" s="0" t="n">
        <f aca="false">L7039</f>
        <v>0.92</v>
      </c>
      <c r="V7039" s="0" t="n">
        <f aca="false">K7039</f>
        <v>3</v>
      </c>
      <c r="W7039" s="0" t="n">
        <f aca="false">J7039</f>
        <v>0</v>
      </c>
    </row>
    <row r="7040" customFormat="false" ht="12.8" hidden="false" customHeight="false" outlineLevel="0" collapsed="false">
      <c r="A7040" s="0" t="s">
        <v>72</v>
      </c>
      <c r="B7040" s="0" t="s">
        <v>129</v>
      </c>
      <c r="C7040" s="0" t="s">
        <v>103</v>
      </c>
      <c r="D7040" s="0" t="s">
        <v>36</v>
      </c>
      <c r="E7040" s="0" t="s">
        <v>30</v>
      </c>
      <c r="F7040" s="0" t="s">
        <v>147</v>
      </c>
      <c r="G7040" s="0" t="s">
        <v>1613</v>
      </c>
      <c r="H7040" s="0" t="n">
        <v>2.94489544186046</v>
      </c>
      <c r="I7040" s="0" t="n">
        <v>45.481048553795</v>
      </c>
      <c r="J7040" s="0" t="n">
        <v>900</v>
      </c>
      <c r="K7040" s="0" t="n">
        <f aca="false">I7040*SUMIFS(syst_chauffage!$H$3:$H$27,syst_chauffage!$B$3:$B$27,D7040,syst_chauffage!$C$3:$C$27,E7040)</f>
        <v>28.137219196632</v>
      </c>
      <c r="L7040" s="12" t="n">
        <f aca="false">H7040*SUMIFS(syst_chauffage!$K$3:$K$27,syst_chauffage!$B$3:$B$27,D7040,syst_chauffage!$C$3:$C$27,E7040)</f>
        <v>2.47427325480779</v>
      </c>
      <c r="N7040" s="0" t="str">
        <f aca="false">A7040</f>
        <v>Bureaux Administration</v>
      </c>
      <c r="O7040" s="0" t="str">
        <f aca="false">B7040</f>
        <v>Bureaux</v>
      </c>
      <c r="P7040" s="0" t="str">
        <f aca="false">C7040</f>
        <v>immeuble rénové</v>
      </c>
      <c r="Q7040" s="0" t="str">
        <f aca="false">D7040</f>
        <v>PAC</v>
      </c>
      <c r="R7040" s="0" t="str">
        <f aca="false">E7040</f>
        <v>Electricité</v>
      </c>
      <c r="S7040" s="0" t="str">
        <f aca="false">F7040</f>
        <v>0102440902</v>
      </c>
      <c r="T7040" s="0" t="str">
        <f aca="false">G7040</f>
        <v>5</v>
      </c>
      <c r="U7040" s="0" t="n">
        <f aca="false">L7040</f>
        <v>2.47427325480779</v>
      </c>
      <c r="V7040" s="0" t="n">
        <f aca="false">K7040</f>
        <v>28.137219196632</v>
      </c>
      <c r="W7040" s="0" t="n">
        <f aca="false">J7040</f>
        <v>900</v>
      </c>
    </row>
    <row r="7041" customFormat="false" ht="12.8" hidden="false" customHeight="false" outlineLevel="0" collapsed="false">
      <c r="A7041" s="0" t="s">
        <v>72</v>
      </c>
      <c r="B7041" s="0" t="s">
        <v>129</v>
      </c>
      <c r="C7041" s="0" t="s">
        <v>103</v>
      </c>
      <c r="D7041" s="0" t="s">
        <v>51</v>
      </c>
      <c r="E7041" s="0" t="s">
        <v>57</v>
      </c>
      <c r="F7041" s="0" t="s">
        <v>148</v>
      </c>
      <c r="G7041" s="0" t="s">
        <v>1613</v>
      </c>
      <c r="H7041" s="0" t="n">
        <v>0.769714288707555</v>
      </c>
      <c r="I7041" s="0" t="n">
        <v>20.2706246833944</v>
      </c>
      <c r="J7041" s="0" t="n">
        <v>0</v>
      </c>
      <c r="K7041" s="0" t="n">
        <f aca="false">I7041*SUMIFS(syst_chauffage!$H$3:$H$27,syst_chauffage!$B$3:$B$27,D7041,syst_chauffage!$C$3:$C$27,E7041)</f>
        <v>42.9504912603179</v>
      </c>
      <c r="L7041" s="12" t="n">
        <f aca="false">H7041*SUMIFS(syst_chauffage!$K$3:$K$27,syst_chauffage!$B$3:$B$27,D7041,syst_chauffage!$C$3:$C$27,E7041)</f>
        <v>0.769714288707555</v>
      </c>
      <c r="N7041" s="0" t="str">
        <f aca="false">A7041</f>
        <v>Bureaux Administration</v>
      </c>
      <c r="O7041" s="0" t="str">
        <f aca="false">B7041</f>
        <v>Bureaux</v>
      </c>
      <c r="P7041" s="0" t="str">
        <f aca="false">C7041</f>
        <v>immeuble rénové</v>
      </c>
      <c r="Q7041" s="0" t="str">
        <f aca="false">D7041</f>
        <v>Autre système centralisé performant</v>
      </c>
      <c r="R7041" s="0" t="str">
        <f aca="false">E7041</f>
        <v>Autres</v>
      </c>
      <c r="S7041" s="0" t="str">
        <f aca="false">F7041</f>
        <v>0102442101</v>
      </c>
      <c r="T7041" s="0" t="str">
        <f aca="false">G7041</f>
        <v>5</v>
      </c>
      <c r="U7041" s="0" t="n">
        <f aca="false">L7041</f>
        <v>0.769714288707555</v>
      </c>
      <c r="V7041" s="0" t="n">
        <f aca="false">K7041</f>
        <v>42.9504912603179</v>
      </c>
      <c r="W7041" s="0" t="n">
        <f aca="false">J7041</f>
        <v>0</v>
      </c>
    </row>
    <row r="7042" customFormat="false" ht="12.8" hidden="false" customHeight="false" outlineLevel="0" collapsed="false">
      <c r="A7042" s="0" t="s">
        <v>72</v>
      </c>
      <c r="B7042" s="0" t="s">
        <v>129</v>
      </c>
      <c r="C7042" s="0" t="s">
        <v>103</v>
      </c>
      <c r="D7042" s="0" t="s">
        <v>51</v>
      </c>
      <c r="E7042" s="0" t="s">
        <v>58</v>
      </c>
      <c r="F7042" s="0" t="s">
        <v>149</v>
      </c>
      <c r="G7042" s="0" t="s">
        <v>1613</v>
      </c>
      <c r="H7042" s="0" t="n">
        <v>0.782368930806397</v>
      </c>
      <c r="I7042" s="0" t="n">
        <v>19.4191885274608</v>
      </c>
      <c r="J7042" s="0" t="n">
        <v>935</v>
      </c>
      <c r="K7042" s="0" t="n">
        <f aca="false">I7042*SUMIFS(syst_chauffage!$H$3:$H$27,syst_chauffage!$B$3:$B$27,D7042,syst_chauffage!$C$3:$C$27,E7042)</f>
        <v>41.4405387431466</v>
      </c>
      <c r="L7042" s="12" t="n">
        <f aca="false">H7042*SUMIFS(syst_chauffage!$K$3:$K$27,syst_chauffage!$B$3:$B$27,D7042,syst_chauffage!$C$3:$C$27,E7042)</f>
        <v>0.782368930806397</v>
      </c>
      <c r="N7042" s="0" t="str">
        <f aca="false">A7042</f>
        <v>Bureaux Administration</v>
      </c>
      <c r="O7042" s="0" t="str">
        <f aca="false">B7042</f>
        <v>Bureaux</v>
      </c>
      <c r="P7042" s="0" t="str">
        <f aca="false">C7042</f>
        <v>immeuble rénové</v>
      </c>
      <c r="Q7042" s="0" t="str">
        <f aca="false">D7042</f>
        <v>Autre système centralisé performant</v>
      </c>
      <c r="R7042" s="0" t="str">
        <f aca="false">E7042</f>
        <v>Urbain</v>
      </c>
      <c r="S7042" s="0" t="str">
        <f aca="false">F7042</f>
        <v>0102442106</v>
      </c>
      <c r="T7042" s="0" t="str">
        <f aca="false">G7042</f>
        <v>5</v>
      </c>
      <c r="U7042" s="0" t="n">
        <f aca="false">L7042</f>
        <v>0.782368930806397</v>
      </c>
      <c r="V7042" s="0" t="n">
        <f aca="false">K7042</f>
        <v>41.4405387431466</v>
      </c>
      <c r="W7042" s="0" t="n">
        <f aca="false">J7042</f>
        <v>935</v>
      </c>
    </row>
    <row r="7043" customFormat="false" ht="12.8" hidden="false" customHeight="false" outlineLevel="0" collapsed="false">
      <c r="A7043" s="0" t="s">
        <v>72</v>
      </c>
      <c r="B7043" s="0" t="s">
        <v>129</v>
      </c>
      <c r="C7043" s="0" t="s">
        <v>103</v>
      </c>
      <c r="D7043" s="0" t="s">
        <v>27</v>
      </c>
      <c r="E7043" s="0" t="s">
        <v>23</v>
      </c>
      <c r="F7043" s="0" t="s">
        <v>150</v>
      </c>
      <c r="G7043" s="0" t="s">
        <v>1613</v>
      </c>
      <c r="H7043" s="0" t="n">
        <v>0.723234220075526</v>
      </c>
      <c r="I7043" s="0" t="n">
        <v>10.5001254758693</v>
      </c>
      <c r="J7043" s="0" t="n">
        <v>836</v>
      </c>
      <c r="K7043" s="0" t="n">
        <f aca="false">I7043*SUMIFS(syst_chauffage!$H$3:$H$27,syst_chauffage!$B$3:$B$27,D7043,syst_chauffage!$C$3:$C$27,E7043)</f>
        <v>26.9265547664812</v>
      </c>
      <c r="L7043" s="12" t="n">
        <f aca="false">H7043*SUMIFS(syst_chauffage!$K$3:$K$27,syst_chauffage!$B$3:$B$27,D7043,syst_chauffage!$C$3:$C$27,E7043)</f>
        <v>0.723234220075526</v>
      </c>
      <c r="N7043" s="0" t="str">
        <f aca="false">A7043</f>
        <v>Bureaux Administration</v>
      </c>
      <c r="O7043" s="0" t="str">
        <f aca="false">B7043</f>
        <v>Bureaux</v>
      </c>
      <c r="P7043" s="0" t="str">
        <f aca="false">C7043</f>
        <v>immeuble rénové</v>
      </c>
      <c r="Q7043" s="0" t="str">
        <f aca="false">D7043</f>
        <v>Chaudière condensation fioul</v>
      </c>
      <c r="R7043" s="0" t="str">
        <f aca="false">E7043</f>
        <v>Fioul</v>
      </c>
      <c r="S7043" s="0" t="str">
        <f aca="false">F7043</f>
        <v>0102442303</v>
      </c>
      <c r="T7043" s="0" t="str">
        <f aca="false">G7043</f>
        <v>5</v>
      </c>
      <c r="U7043" s="0" t="n">
        <f aca="false">L7043</f>
        <v>0.723234220075526</v>
      </c>
      <c r="V7043" s="0" t="n">
        <f aca="false">K7043</f>
        <v>26.9265547664812</v>
      </c>
      <c r="W7043" s="0" t="n">
        <f aca="false">J7043</f>
        <v>836</v>
      </c>
    </row>
    <row r="7044" customFormat="false" ht="12.8" hidden="false" customHeight="false" outlineLevel="0" collapsed="false">
      <c r="A7044" s="0" t="s">
        <v>72</v>
      </c>
      <c r="B7044" s="0" t="s">
        <v>129</v>
      </c>
      <c r="C7044" s="0" t="s">
        <v>103</v>
      </c>
      <c r="D7044" s="0" t="s">
        <v>18</v>
      </c>
      <c r="E7044" s="0" t="s">
        <v>14</v>
      </c>
      <c r="F7044" s="0" t="s">
        <v>151</v>
      </c>
      <c r="G7044" s="0" t="s">
        <v>1613</v>
      </c>
      <c r="H7044" s="0" t="n">
        <v>0.954688304363178</v>
      </c>
      <c r="I7044" s="0" t="n">
        <v>7.57308584642968</v>
      </c>
      <c r="J7044" s="0" t="n">
        <v>836</v>
      </c>
      <c r="K7044" s="0" t="n">
        <f aca="false">I7044*SUMIFS(syst_chauffage!$H$3:$H$27,syst_chauffage!$B$3:$B$27,D7044,syst_chauffage!$C$3:$C$27,E7044)</f>
        <v>20.6361206525724</v>
      </c>
      <c r="L7044" s="12" t="n">
        <f aca="false">H7044*SUMIFS(syst_chauffage!$K$3:$K$27,syst_chauffage!$B$3:$B$27,D7044,syst_chauffage!$C$3:$C$27,E7044)</f>
        <v>0.927428984497361</v>
      </c>
      <c r="N7044" s="0" t="str">
        <f aca="false">A7044</f>
        <v>Bureaux Administration</v>
      </c>
      <c r="O7044" s="0" t="str">
        <f aca="false">B7044</f>
        <v>Bureaux</v>
      </c>
      <c r="P7044" s="0" t="str">
        <f aca="false">C7044</f>
        <v>immeuble rénové</v>
      </c>
      <c r="Q7044" s="0" t="str">
        <f aca="false">D7044</f>
        <v>Chaudière condensation gaz</v>
      </c>
      <c r="R7044" s="0" t="str">
        <f aca="false">E7044</f>
        <v>Gaz</v>
      </c>
      <c r="S7044" s="0" t="str">
        <f aca="false">F7044</f>
        <v>0102442404</v>
      </c>
      <c r="T7044" s="0" t="str">
        <f aca="false">G7044</f>
        <v>5</v>
      </c>
      <c r="U7044" s="0" t="n">
        <f aca="false">L7044</f>
        <v>0.927428984497361</v>
      </c>
      <c r="V7044" s="0" t="n">
        <f aca="false">K7044</f>
        <v>20.6361206525724</v>
      </c>
      <c r="W7044" s="0" t="n">
        <f aca="false">J7044</f>
        <v>836</v>
      </c>
    </row>
    <row r="7045" customFormat="false" ht="12.8" hidden="false" customHeight="false" outlineLevel="0" collapsed="false">
      <c r="A7045" s="0" t="s">
        <v>72</v>
      </c>
      <c r="B7045" s="0" t="s">
        <v>129</v>
      </c>
      <c r="C7045" s="0" t="s">
        <v>103</v>
      </c>
      <c r="D7045" s="0" t="s">
        <v>32</v>
      </c>
      <c r="E7045" s="0" t="s">
        <v>30</v>
      </c>
      <c r="F7045" s="0" t="s">
        <v>152</v>
      </c>
      <c r="G7045" s="0" t="s">
        <v>1613</v>
      </c>
      <c r="H7045" s="0" t="n">
        <v>1</v>
      </c>
      <c r="I7045" s="0" t="n">
        <v>12</v>
      </c>
      <c r="J7045" s="0" t="n">
        <v>0</v>
      </c>
      <c r="K7045" s="0" t="n">
        <f aca="false">I7045*SUMIFS(syst_chauffage!$H$3:$H$27,syst_chauffage!$B$3:$B$27,D7045,syst_chauffage!$C$3:$C$27,E7045)</f>
        <v>12</v>
      </c>
      <c r="L7045" s="12" t="n">
        <f aca="false">H7045*SUMIFS(syst_chauffage!$K$3:$K$27,syst_chauffage!$B$3:$B$27,D7045,syst_chauffage!$C$3:$C$27,E7045)</f>
        <v>1</v>
      </c>
      <c r="N7045" s="0" t="str">
        <f aca="false">A7045</f>
        <v>Bureaux Administration</v>
      </c>
      <c r="O7045" s="0" t="str">
        <f aca="false">B7045</f>
        <v>Bureaux</v>
      </c>
      <c r="P7045" s="0" t="str">
        <f aca="false">C7045</f>
        <v>immeuble rénové</v>
      </c>
      <c r="Q7045" s="0" t="str">
        <f aca="false">D7045</f>
        <v>Electrique direct performant</v>
      </c>
      <c r="R7045" s="0" t="str">
        <f aca="false">E7045</f>
        <v>Electricité</v>
      </c>
      <c r="S7045" s="0" t="str">
        <f aca="false">F7045</f>
        <v>0102442602</v>
      </c>
      <c r="T7045" s="0" t="str">
        <f aca="false">G7045</f>
        <v>5</v>
      </c>
      <c r="U7045" s="0" t="n">
        <f aca="false">L7045</f>
        <v>1</v>
      </c>
      <c r="V7045" s="0" t="n">
        <f aca="false">K7045</f>
        <v>12</v>
      </c>
      <c r="W7045" s="0" t="n">
        <f aca="false">J7045</f>
        <v>0</v>
      </c>
    </row>
    <row r="7046" customFormat="false" ht="12.8" hidden="false" customHeight="false" outlineLevel="0" collapsed="false">
      <c r="A7046" s="0" t="s">
        <v>72</v>
      </c>
      <c r="B7046" s="0" t="s">
        <v>129</v>
      </c>
      <c r="C7046" s="0" t="s">
        <v>103</v>
      </c>
      <c r="D7046" s="0" t="s">
        <v>38</v>
      </c>
      <c r="E7046" s="0" t="s">
        <v>30</v>
      </c>
      <c r="F7046" s="0" t="s">
        <v>153</v>
      </c>
      <c r="G7046" s="0" t="s">
        <v>1613</v>
      </c>
      <c r="H7046" s="0" t="n">
        <v>3.39795627906976</v>
      </c>
      <c r="I7046" s="0" t="n">
        <v>54.1441054211846</v>
      </c>
      <c r="J7046" s="0" t="n">
        <v>990</v>
      </c>
      <c r="K7046" s="0" t="n">
        <f aca="false">I7046*SUMIFS(syst_chauffage!$H$3:$H$27,syst_chauffage!$B$3:$B$27,D7046,syst_chauffage!$C$3:$C$27,E7046)</f>
        <v>54.7285261738916</v>
      </c>
      <c r="L7046" s="12" t="n">
        <f aca="false">H7046*SUMIFS(syst_chauffage!$K$3:$K$27,syst_chauffage!$B$3:$B$27,D7046,syst_chauffage!$C$3:$C$27,E7046)</f>
        <v>3.03986496519792</v>
      </c>
      <c r="N7046" s="0" t="str">
        <f aca="false">A7046</f>
        <v>Bureaux Administration</v>
      </c>
      <c r="O7046" s="0" t="str">
        <f aca="false">B7046</f>
        <v>Bureaux</v>
      </c>
      <c r="P7046" s="0" t="str">
        <f aca="false">C7046</f>
        <v>immeuble rénové</v>
      </c>
      <c r="Q7046" s="0" t="str">
        <f aca="false">D7046</f>
        <v>PAC performant</v>
      </c>
      <c r="R7046" s="0" t="str">
        <f aca="false">E7046</f>
        <v>Electricité</v>
      </c>
      <c r="S7046" s="0" t="str">
        <f aca="false">F7046</f>
        <v>0102442902</v>
      </c>
      <c r="T7046" s="0" t="str">
        <f aca="false">G7046</f>
        <v>5</v>
      </c>
      <c r="U7046" s="0" t="n">
        <f aca="false">L7046</f>
        <v>3.03986496519792</v>
      </c>
      <c r="V7046" s="0" t="n">
        <f aca="false">K7046</f>
        <v>54.7285261738916</v>
      </c>
      <c r="W7046" s="0" t="n">
        <f aca="false">J7046</f>
        <v>990</v>
      </c>
    </row>
    <row r="7047" customFormat="false" ht="12.8" hidden="false" customHeight="false" outlineLevel="0" collapsed="false">
      <c r="A7047" s="0" t="s">
        <v>72</v>
      </c>
      <c r="B7047" s="0" t="s">
        <v>129</v>
      </c>
      <c r="C7047" s="0" t="s">
        <v>154</v>
      </c>
      <c r="D7047" s="0" t="s">
        <v>19</v>
      </c>
      <c r="E7047" s="0" t="s">
        <v>57</v>
      </c>
      <c r="F7047" s="0" t="s">
        <v>155</v>
      </c>
      <c r="G7047" s="0" t="s">
        <v>1613</v>
      </c>
      <c r="H7047" s="0" t="n">
        <v>0.667536787556813</v>
      </c>
      <c r="I7047" s="0" t="n">
        <v>25.8018359753418</v>
      </c>
      <c r="J7047" s="0" t="n">
        <v>0</v>
      </c>
      <c r="K7047" s="0" t="n">
        <f aca="false">I7047*SUMIFS(syst_chauffage!$H$3:$H$27,syst_chauffage!$B$3:$B$27,D7047,syst_chauffage!$C$3:$C$27,E7047)</f>
        <v>35.9284547344417</v>
      </c>
      <c r="L7047" s="12" t="n">
        <f aca="false">H7047*SUMIFS(syst_chauffage!$K$3:$K$27,syst_chauffage!$B$3:$B$27,D7047,syst_chauffage!$C$3:$C$27,E7047)</f>
        <v>0.667536787556813</v>
      </c>
      <c r="N7047" s="0" t="str">
        <f aca="false">A7047</f>
        <v>Bureaux Administration</v>
      </c>
      <c r="O7047" s="0" t="str">
        <f aca="false">B7047</f>
        <v>Bureaux</v>
      </c>
      <c r="P7047" s="0" t="str">
        <f aca="false">C7047</f>
        <v>immeuble résidentiel</v>
      </c>
      <c r="Q7047" s="0" t="str">
        <f aca="false">D7047</f>
        <v>Autre système centralisé</v>
      </c>
      <c r="R7047" s="0" t="str">
        <f aca="false">E7047</f>
        <v>Autres</v>
      </c>
      <c r="S7047" s="0" t="str">
        <f aca="false">F7047</f>
        <v>0102450101</v>
      </c>
      <c r="T7047" s="0" t="str">
        <f aca="false">G7047</f>
        <v>5</v>
      </c>
      <c r="U7047" s="0" t="n">
        <f aca="false">L7047</f>
        <v>0.667536787556813</v>
      </c>
      <c r="V7047" s="0" t="n">
        <f aca="false">K7047</f>
        <v>35.9284547344417</v>
      </c>
      <c r="W7047" s="0" t="n">
        <f aca="false">J7047</f>
        <v>0</v>
      </c>
    </row>
    <row r="7048" customFormat="false" ht="12.8" hidden="false" customHeight="false" outlineLevel="0" collapsed="false">
      <c r="A7048" s="0" t="s">
        <v>72</v>
      </c>
      <c r="B7048" s="0" t="s">
        <v>129</v>
      </c>
      <c r="C7048" s="0" t="s">
        <v>154</v>
      </c>
      <c r="D7048" s="0" t="s">
        <v>19</v>
      </c>
      <c r="E7048" s="0" t="s">
        <v>58</v>
      </c>
      <c r="F7048" s="0" t="s">
        <v>156</v>
      </c>
      <c r="G7048" s="0" t="s">
        <v>1613</v>
      </c>
      <c r="H7048" s="0" t="n">
        <v>0.678111580081339</v>
      </c>
      <c r="I7048" s="0" t="n">
        <v>25.8144683715376</v>
      </c>
      <c r="J7048" s="0" t="n">
        <v>935</v>
      </c>
      <c r="K7048" s="0" t="n">
        <f aca="false">I7048*SUMIFS(syst_chauffage!$H$3:$H$27,syst_chauffage!$B$3:$B$27,D7048,syst_chauffage!$C$3:$C$27,E7048)</f>
        <v>42.4634991673927</v>
      </c>
      <c r="L7048" s="12" t="n">
        <f aca="false">H7048*SUMIFS(syst_chauffage!$K$3:$K$27,syst_chauffage!$B$3:$B$27,D7048,syst_chauffage!$C$3:$C$27,E7048)</f>
        <v>0.678111580081339</v>
      </c>
      <c r="N7048" s="0" t="str">
        <f aca="false">A7048</f>
        <v>Bureaux Administration</v>
      </c>
      <c r="O7048" s="0" t="str">
        <f aca="false">B7048</f>
        <v>Bureaux</v>
      </c>
      <c r="P7048" s="0" t="str">
        <f aca="false">C7048</f>
        <v>immeuble résidentiel</v>
      </c>
      <c r="Q7048" s="0" t="str">
        <f aca="false">D7048</f>
        <v>Autre système centralisé</v>
      </c>
      <c r="R7048" s="0" t="str">
        <f aca="false">E7048</f>
        <v>Urbain</v>
      </c>
      <c r="S7048" s="0" t="str">
        <f aca="false">F7048</f>
        <v>0102450106</v>
      </c>
      <c r="T7048" s="0" t="str">
        <f aca="false">G7048</f>
        <v>5</v>
      </c>
      <c r="U7048" s="0" t="n">
        <f aca="false">L7048</f>
        <v>0.678111580081339</v>
      </c>
      <c r="V7048" s="0" t="n">
        <f aca="false">K7048</f>
        <v>42.4634991673927</v>
      </c>
      <c r="W7048" s="0" t="n">
        <f aca="false">J7048</f>
        <v>935</v>
      </c>
    </row>
    <row r="7049" customFormat="false" ht="12.8" hidden="false" customHeight="false" outlineLevel="0" collapsed="false">
      <c r="A7049" s="0" t="s">
        <v>72</v>
      </c>
      <c r="B7049" s="0" t="s">
        <v>129</v>
      </c>
      <c r="C7049" s="0" t="s">
        <v>154</v>
      </c>
      <c r="D7049" s="0" t="s">
        <v>22</v>
      </c>
      <c r="E7049" s="0" t="s">
        <v>23</v>
      </c>
      <c r="F7049" s="0" t="s">
        <v>157</v>
      </c>
      <c r="G7049" s="0" t="s">
        <v>1613</v>
      </c>
      <c r="H7049" s="0" t="n">
        <v>0.54375443646986</v>
      </c>
      <c r="I7049" s="0" t="n">
        <v>27.7271658865915</v>
      </c>
      <c r="J7049" s="0" t="n">
        <v>0</v>
      </c>
      <c r="K7049" s="0" t="n">
        <f aca="false">I7049*SUMIFS(syst_chauffage!$H$3:$H$27,syst_chauffage!$B$3:$B$27,D7049,syst_chauffage!$C$3:$C$27,E7049)</f>
        <v>48.8281632155843</v>
      </c>
      <c r="L7049" s="12" t="n">
        <f aca="false">H7049*SUMIFS(syst_chauffage!$K$3:$K$27,syst_chauffage!$B$3:$B$27,D7049,syst_chauffage!$C$3:$C$27,E7049)</f>
        <v>0.54375443646986</v>
      </c>
      <c r="N7049" s="0" t="str">
        <f aca="false">A7049</f>
        <v>Bureaux Administration</v>
      </c>
      <c r="O7049" s="0" t="str">
        <f aca="false">B7049</f>
        <v>Bureaux</v>
      </c>
      <c r="P7049" s="0" t="str">
        <f aca="false">C7049</f>
        <v>immeuble résidentiel</v>
      </c>
      <c r="Q7049" s="0" t="str">
        <f aca="false">D7049</f>
        <v>Chaudière fioul</v>
      </c>
      <c r="R7049" s="0" t="str">
        <f aca="false">E7049</f>
        <v>Fioul</v>
      </c>
      <c r="S7049" s="0" t="str">
        <f aca="false">F7049</f>
        <v>0102450303</v>
      </c>
      <c r="T7049" s="0" t="str">
        <f aca="false">G7049</f>
        <v>5</v>
      </c>
      <c r="U7049" s="0" t="n">
        <f aca="false">L7049</f>
        <v>0.54375443646986</v>
      </c>
      <c r="V7049" s="0" t="n">
        <f aca="false">K7049</f>
        <v>48.8281632155843</v>
      </c>
      <c r="W7049" s="0" t="n">
        <f aca="false">J7049</f>
        <v>0</v>
      </c>
    </row>
    <row r="7050" customFormat="false" ht="12.8" hidden="false" customHeight="false" outlineLevel="0" collapsed="false">
      <c r="A7050" s="0" t="s">
        <v>72</v>
      </c>
      <c r="B7050" s="0" t="s">
        <v>129</v>
      </c>
      <c r="C7050" s="0" t="s">
        <v>154</v>
      </c>
      <c r="D7050" s="0" t="s">
        <v>13</v>
      </c>
      <c r="E7050" s="0" t="s">
        <v>14</v>
      </c>
      <c r="F7050" s="0" t="s">
        <v>158</v>
      </c>
      <c r="G7050" s="0" t="s">
        <v>1613</v>
      </c>
      <c r="H7050" s="0" t="n">
        <v>0.717746747968256</v>
      </c>
      <c r="I7050" s="0" t="n">
        <v>27.8161747463524</v>
      </c>
      <c r="J7050" s="0" t="n">
        <v>308</v>
      </c>
      <c r="K7050" s="0" t="n">
        <f aca="false">I7050*SUMIFS(syst_chauffage!$H$3:$H$27,syst_chauffage!$B$3:$B$27,D7050,syst_chauffage!$C$3:$C$27,E7050)</f>
        <v>56.1773166699634</v>
      </c>
      <c r="L7050" s="12" t="n">
        <f aca="false">H7050*SUMIFS(syst_chauffage!$K$3:$K$27,syst_chauffage!$B$3:$B$27,D7050,syst_chauffage!$C$3:$C$27,E7050)</f>
        <v>0.717746747968256</v>
      </c>
      <c r="N7050" s="0" t="str">
        <f aca="false">A7050</f>
        <v>Bureaux Administration</v>
      </c>
      <c r="O7050" s="0" t="str">
        <f aca="false">B7050</f>
        <v>Bureaux</v>
      </c>
      <c r="P7050" s="0" t="str">
        <f aca="false">C7050</f>
        <v>immeuble résidentiel</v>
      </c>
      <c r="Q7050" s="0" t="str">
        <f aca="false">D7050</f>
        <v>Chaudière gaz</v>
      </c>
      <c r="R7050" s="0" t="str">
        <f aca="false">E7050</f>
        <v>Gaz</v>
      </c>
      <c r="S7050" s="0" t="str">
        <f aca="false">F7050</f>
        <v>0102450404</v>
      </c>
      <c r="T7050" s="0" t="str">
        <f aca="false">G7050</f>
        <v>5</v>
      </c>
      <c r="U7050" s="0" t="n">
        <f aca="false">L7050</f>
        <v>0.717746747968256</v>
      </c>
      <c r="V7050" s="0" t="n">
        <f aca="false">K7050</f>
        <v>56.1773166699634</v>
      </c>
      <c r="W7050" s="0" t="n">
        <f aca="false">J7050</f>
        <v>308</v>
      </c>
    </row>
    <row r="7051" customFormat="false" ht="12.8" hidden="false" customHeight="false" outlineLevel="0" collapsed="false">
      <c r="A7051" s="0" t="s">
        <v>72</v>
      </c>
      <c r="B7051" s="0" t="s">
        <v>129</v>
      </c>
      <c r="C7051" s="0" t="s">
        <v>154</v>
      </c>
      <c r="D7051" s="0" t="s">
        <v>29</v>
      </c>
      <c r="E7051" s="0" t="s">
        <v>30</v>
      </c>
      <c r="F7051" s="0" t="s">
        <v>159</v>
      </c>
      <c r="G7051" s="0" t="s">
        <v>1613</v>
      </c>
      <c r="H7051" s="0" t="n">
        <v>0.92</v>
      </c>
      <c r="I7051" s="0" t="n">
        <v>10.4</v>
      </c>
      <c r="J7051" s="0" t="n">
        <v>0</v>
      </c>
      <c r="K7051" s="0" t="n">
        <f aca="false">I7051*SUMIFS(syst_chauffage!$H$3:$H$27,syst_chauffage!$B$3:$B$27,D7051,syst_chauffage!$C$3:$C$27,E7051)</f>
        <v>3</v>
      </c>
      <c r="L7051" s="12" t="n">
        <f aca="false">H7051*SUMIFS(syst_chauffage!$K$3:$K$27,syst_chauffage!$B$3:$B$27,D7051,syst_chauffage!$C$3:$C$27,E7051)</f>
        <v>0.92</v>
      </c>
      <c r="N7051" s="0" t="str">
        <f aca="false">A7051</f>
        <v>Bureaux Administration</v>
      </c>
      <c r="O7051" s="0" t="str">
        <f aca="false">B7051</f>
        <v>Bureaux</v>
      </c>
      <c r="P7051" s="0" t="str">
        <f aca="false">C7051</f>
        <v>immeuble résidentiel</v>
      </c>
      <c r="Q7051" s="0" t="str">
        <f aca="false">D7051</f>
        <v>Electrique direct</v>
      </c>
      <c r="R7051" s="0" t="str">
        <f aca="false">E7051</f>
        <v>Electricité</v>
      </c>
      <c r="S7051" s="0" t="str">
        <f aca="false">F7051</f>
        <v>0102450602</v>
      </c>
      <c r="T7051" s="0" t="str">
        <f aca="false">G7051</f>
        <v>5</v>
      </c>
      <c r="U7051" s="0" t="n">
        <f aca="false">L7051</f>
        <v>0.92</v>
      </c>
      <c r="V7051" s="0" t="n">
        <f aca="false">K7051</f>
        <v>3</v>
      </c>
      <c r="W7051" s="0" t="n">
        <f aca="false">J7051</f>
        <v>0</v>
      </c>
    </row>
    <row r="7052" customFormat="false" ht="12.8" hidden="false" customHeight="false" outlineLevel="0" collapsed="false">
      <c r="A7052" s="0" t="s">
        <v>72</v>
      </c>
      <c r="B7052" s="0" t="s">
        <v>129</v>
      </c>
      <c r="C7052" s="0" t="s">
        <v>154</v>
      </c>
      <c r="D7052" s="0" t="s">
        <v>51</v>
      </c>
      <c r="E7052" s="0" t="s">
        <v>57</v>
      </c>
      <c r="F7052" s="0" t="s">
        <v>160</v>
      </c>
      <c r="G7052" s="0" t="s">
        <v>1613</v>
      </c>
      <c r="H7052" s="0" t="n">
        <v>0.770234754873246</v>
      </c>
      <c r="I7052" s="0" t="n">
        <v>30.7164713992164</v>
      </c>
      <c r="J7052" s="0" t="n">
        <v>0</v>
      </c>
      <c r="K7052" s="0" t="n">
        <f aca="false">I7052*SUMIFS(syst_chauffage!$H$3:$H$27,syst_chauffage!$B$3:$B$27,D7052,syst_chauffage!$C$3:$C$27,E7052)</f>
        <v>65.0837138463031</v>
      </c>
      <c r="L7052" s="12" t="n">
        <f aca="false">H7052*SUMIFS(syst_chauffage!$K$3:$K$27,syst_chauffage!$B$3:$B$27,D7052,syst_chauffage!$C$3:$C$27,E7052)</f>
        <v>0.770234754873246</v>
      </c>
      <c r="N7052" s="0" t="str">
        <f aca="false">A7052</f>
        <v>Bureaux Administration</v>
      </c>
      <c r="O7052" s="0" t="str">
        <f aca="false">B7052</f>
        <v>Bureaux</v>
      </c>
      <c r="P7052" s="0" t="str">
        <f aca="false">C7052</f>
        <v>immeuble résidentiel</v>
      </c>
      <c r="Q7052" s="0" t="str">
        <f aca="false">D7052</f>
        <v>Autre système centralisé performant</v>
      </c>
      <c r="R7052" s="0" t="str">
        <f aca="false">E7052</f>
        <v>Autres</v>
      </c>
      <c r="S7052" s="0" t="str">
        <f aca="false">F7052</f>
        <v>0102452101</v>
      </c>
      <c r="T7052" s="0" t="str">
        <f aca="false">G7052</f>
        <v>5</v>
      </c>
      <c r="U7052" s="0" t="n">
        <f aca="false">L7052</f>
        <v>0.770234754873246</v>
      </c>
      <c r="V7052" s="0" t="n">
        <f aca="false">K7052</f>
        <v>65.0837138463031</v>
      </c>
      <c r="W7052" s="0" t="n">
        <f aca="false">J7052</f>
        <v>0</v>
      </c>
    </row>
    <row r="7053" customFormat="false" ht="12.8" hidden="false" customHeight="false" outlineLevel="0" collapsed="false">
      <c r="A7053" s="0" t="s">
        <v>72</v>
      </c>
      <c r="B7053" s="0" t="s">
        <v>129</v>
      </c>
      <c r="C7053" s="0" t="s">
        <v>154</v>
      </c>
      <c r="D7053" s="0" t="s">
        <v>51</v>
      </c>
      <c r="E7053" s="0" t="s">
        <v>58</v>
      </c>
      <c r="F7053" s="0" t="s">
        <v>161</v>
      </c>
      <c r="G7053" s="0" t="s">
        <v>1613</v>
      </c>
      <c r="H7053" s="0" t="n">
        <v>0.782436438555391</v>
      </c>
      <c r="I7053" s="0" t="n">
        <v>30.7315099661162</v>
      </c>
      <c r="J7053" s="0" t="n">
        <v>935</v>
      </c>
      <c r="K7053" s="0" t="n">
        <f aca="false">I7053*SUMIFS(syst_chauffage!$H$3:$H$27,syst_chauffage!$B$3:$B$27,D7053,syst_chauffage!$C$3:$C$27,E7053)</f>
        <v>65.5810271157998</v>
      </c>
      <c r="L7053" s="12" t="n">
        <f aca="false">H7053*SUMIFS(syst_chauffage!$K$3:$K$27,syst_chauffage!$B$3:$B$27,D7053,syst_chauffage!$C$3:$C$27,E7053)</f>
        <v>0.782436438555391</v>
      </c>
      <c r="N7053" s="0" t="str">
        <f aca="false">A7053</f>
        <v>Bureaux Administration</v>
      </c>
      <c r="O7053" s="0" t="str">
        <f aca="false">B7053</f>
        <v>Bureaux</v>
      </c>
      <c r="P7053" s="0" t="str">
        <f aca="false">C7053</f>
        <v>immeuble résidentiel</v>
      </c>
      <c r="Q7053" s="0" t="str">
        <f aca="false">D7053</f>
        <v>Autre système centralisé performant</v>
      </c>
      <c r="R7053" s="0" t="str">
        <f aca="false">E7053</f>
        <v>Urbain</v>
      </c>
      <c r="S7053" s="0" t="str">
        <f aca="false">F7053</f>
        <v>0102452106</v>
      </c>
      <c r="T7053" s="0" t="str">
        <f aca="false">G7053</f>
        <v>5</v>
      </c>
      <c r="U7053" s="0" t="n">
        <f aca="false">L7053</f>
        <v>0.782436438555391</v>
      </c>
      <c r="V7053" s="0" t="n">
        <f aca="false">K7053</f>
        <v>65.5810271157998</v>
      </c>
      <c r="W7053" s="0" t="n">
        <f aca="false">J7053</f>
        <v>935</v>
      </c>
    </row>
    <row r="7054" customFormat="false" ht="12.8" hidden="false" customHeight="false" outlineLevel="0" collapsed="false">
      <c r="A7054" s="0" t="s">
        <v>72</v>
      </c>
      <c r="B7054" s="0" t="s">
        <v>129</v>
      </c>
      <c r="C7054" s="0" t="s">
        <v>154</v>
      </c>
      <c r="D7054" s="0" t="s">
        <v>27</v>
      </c>
      <c r="E7054" s="0" t="s">
        <v>23</v>
      </c>
      <c r="F7054" s="0" t="s">
        <v>162</v>
      </c>
      <c r="G7054" s="0" t="s">
        <v>1613</v>
      </c>
      <c r="H7054" s="0" t="n">
        <v>0.718621645149003</v>
      </c>
      <c r="I7054" s="0" t="n">
        <v>33.0085308173708</v>
      </c>
      <c r="J7054" s="0" t="n">
        <v>693</v>
      </c>
      <c r="K7054" s="0" t="n">
        <f aca="false">I7054*SUMIFS(syst_chauffage!$H$3:$H$27,syst_chauffage!$B$3:$B$27,D7054,syst_chauffage!$C$3:$C$27,E7054)</f>
        <v>84.6471801558574</v>
      </c>
      <c r="L7054" s="12" t="n">
        <f aca="false">H7054*SUMIFS(syst_chauffage!$K$3:$K$27,syst_chauffage!$B$3:$B$27,D7054,syst_chauffage!$C$3:$C$27,E7054)</f>
        <v>0.718621645149003</v>
      </c>
      <c r="N7054" s="0" t="str">
        <f aca="false">A7054</f>
        <v>Bureaux Administration</v>
      </c>
      <c r="O7054" s="0" t="str">
        <f aca="false">B7054</f>
        <v>Bureaux</v>
      </c>
      <c r="P7054" s="0" t="str">
        <f aca="false">C7054</f>
        <v>immeuble résidentiel</v>
      </c>
      <c r="Q7054" s="0" t="str">
        <f aca="false">D7054</f>
        <v>Chaudière condensation fioul</v>
      </c>
      <c r="R7054" s="0" t="str">
        <f aca="false">E7054</f>
        <v>Fioul</v>
      </c>
      <c r="S7054" s="0" t="str">
        <f aca="false">F7054</f>
        <v>0102452303</v>
      </c>
      <c r="T7054" s="0" t="str">
        <f aca="false">G7054</f>
        <v>5</v>
      </c>
      <c r="U7054" s="0" t="n">
        <f aca="false">L7054</f>
        <v>0.718621645149003</v>
      </c>
      <c r="V7054" s="0" t="n">
        <f aca="false">K7054</f>
        <v>84.6471801558574</v>
      </c>
      <c r="W7054" s="0" t="n">
        <f aca="false">J7054</f>
        <v>693</v>
      </c>
    </row>
    <row r="7055" customFormat="false" ht="12.8" hidden="false" customHeight="false" outlineLevel="0" collapsed="false">
      <c r="A7055" s="0" t="s">
        <v>72</v>
      </c>
      <c r="B7055" s="0" t="s">
        <v>129</v>
      </c>
      <c r="C7055" s="0" t="s">
        <v>154</v>
      </c>
      <c r="D7055" s="0" t="s">
        <v>18</v>
      </c>
      <c r="E7055" s="0" t="s">
        <v>14</v>
      </c>
      <c r="F7055" s="0" t="s">
        <v>163</v>
      </c>
      <c r="G7055" s="0" t="s">
        <v>1613</v>
      </c>
      <c r="H7055" s="0" t="n">
        <v>0.948575888067158</v>
      </c>
      <c r="I7055" s="0" t="n">
        <v>33.1144937456576</v>
      </c>
      <c r="J7055" s="0" t="n">
        <v>693</v>
      </c>
      <c r="K7055" s="0" t="n">
        <f aca="false">I7055*SUMIFS(syst_chauffage!$H$3:$H$27,syst_chauffage!$B$3:$B$27,D7055,syst_chauffage!$C$3:$C$27,E7055)</f>
        <v>90.2346417486357</v>
      </c>
      <c r="L7055" s="12" t="n">
        <f aca="false">H7055*SUMIFS(syst_chauffage!$K$3:$K$27,syst_chauffage!$B$3:$B$27,D7055,syst_chauffage!$C$3:$C$27,E7055)</f>
        <v>0.921491096694258</v>
      </c>
      <c r="N7055" s="0" t="str">
        <f aca="false">A7055</f>
        <v>Bureaux Administration</v>
      </c>
      <c r="O7055" s="0" t="str">
        <f aca="false">B7055</f>
        <v>Bureaux</v>
      </c>
      <c r="P7055" s="0" t="str">
        <f aca="false">C7055</f>
        <v>immeuble résidentiel</v>
      </c>
      <c r="Q7055" s="0" t="str">
        <f aca="false">D7055</f>
        <v>Chaudière condensation gaz</v>
      </c>
      <c r="R7055" s="0" t="str">
        <f aca="false">E7055</f>
        <v>Gaz</v>
      </c>
      <c r="S7055" s="0" t="str">
        <f aca="false">F7055</f>
        <v>0102452404</v>
      </c>
      <c r="T7055" s="0" t="str">
        <f aca="false">G7055</f>
        <v>5</v>
      </c>
      <c r="U7055" s="0" t="n">
        <f aca="false">L7055</f>
        <v>0.921491096694258</v>
      </c>
      <c r="V7055" s="0" t="n">
        <f aca="false">K7055</f>
        <v>90.2346417486357</v>
      </c>
      <c r="W7055" s="0" t="n">
        <f aca="false">J7055</f>
        <v>693</v>
      </c>
    </row>
    <row r="7056" customFormat="false" ht="12.8" hidden="false" customHeight="false" outlineLevel="0" collapsed="false">
      <c r="A7056" s="0" t="s">
        <v>72</v>
      </c>
      <c r="B7056" s="0" t="s">
        <v>129</v>
      </c>
      <c r="C7056" s="0" t="s">
        <v>154</v>
      </c>
      <c r="D7056" s="0" t="s">
        <v>32</v>
      </c>
      <c r="E7056" s="0" t="s">
        <v>30</v>
      </c>
      <c r="F7056" s="0" t="s">
        <v>164</v>
      </c>
      <c r="G7056" s="0" t="s">
        <v>1613</v>
      </c>
      <c r="H7056" s="0" t="n">
        <v>1</v>
      </c>
      <c r="I7056" s="0" t="n">
        <v>12</v>
      </c>
      <c r="J7056" s="0" t="n">
        <v>0</v>
      </c>
      <c r="K7056" s="0" t="n">
        <f aca="false">I7056*SUMIFS(syst_chauffage!$H$3:$H$27,syst_chauffage!$B$3:$B$27,D7056,syst_chauffage!$C$3:$C$27,E7056)</f>
        <v>12</v>
      </c>
      <c r="L7056" s="12" t="n">
        <f aca="false">H7056*SUMIFS(syst_chauffage!$K$3:$K$27,syst_chauffage!$B$3:$B$27,D7056,syst_chauffage!$C$3:$C$27,E7056)</f>
        <v>1</v>
      </c>
      <c r="N7056" s="0" t="str">
        <f aca="false">A7056</f>
        <v>Bureaux Administration</v>
      </c>
      <c r="O7056" s="0" t="str">
        <f aca="false">B7056</f>
        <v>Bureaux</v>
      </c>
      <c r="P7056" s="0" t="str">
        <f aca="false">C7056</f>
        <v>immeuble résidentiel</v>
      </c>
      <c r="Q7056" s="0" t="str">
        <f aca="false">D7056</f>
        <v>Electrique direct performant</v>
      </c>
      <c r="R7056" s="0" t="str">
        <f aca="false">E7056</f>
        <v>Electricité</v>
      </c>
      <c r="S7056" s="0" t="str">
        <f aca="false">F7056</f>
        <v>0102452602</v>
      </c>
      <c r="T7056" s="0" t="str">
        <f aca="false">G7056</f>
        <v>5</v>
      </c>
      <c r="U7056" s="0" t="n">
        <f aca="false">L7056</f>
        <v>1</v>
      </c>
      <c r="V7056" s="0" t="n">
        <f aca="false">K7056</f>
        <v>12</v>
      </c>
      <c r="W7056" s="0" t="n">
        <f aca="false">J7056</f>
        <v>0</v>
      </c>
    </row>
    <row r="7057" customFormat="false" ht="12.8" hidden="false" customHeight="false" outlineLevel="0" collapsed="false">
      <c r="A7057" s="0" t="s">
        <v>72</v>
      </c>
      <c r="B7057" s="0" t="s">
        <v>129</v>
      </c>
      <c r="C7057" s="0" t="s">
        <v>165</v>
      </c>
      <c r="D7057" s="0" t="s">
        <v>19</v>
      </c>
      <c r="E7057" s="0" t="s">
        <v>57</v>
      </c>
      <c r="F7057" s="0" t="s">
        <v>166</v>
      </c>
      <c r="G7057" s="0" t="s">
        <v>1613</v>
      </c>
      <c r="H7057" s="0" t="n">
        <v>0.668116768317533</v>
      </c>
      <c r="I7057" s="0" t="n">
        <v>15.494674538956</v>
      </c>
      <c r="J7057" s="0" t="n">
        <v>0</v>
      </c>
      <c r="K7057" s="0" t="n">
        <f aca="false">I7057*SUMIFS(syst_chauffage!$H$3:$H$27,syst_chauffage!$B$3:$B$27,D7057,syst_chauffage!$C$3:$C$27,E7057)</f>
        <v>21.5759728621564</v>
      </c>
      <c r="L7057" s="12" t="n">
        <f aca="false">H7057*SUMIFS(syst_chauffage!$K$3:$K$27,syst_chauffage!$B$3:$B$27,D7057,syst_chauffage!$C$3:$C$27,E7057)</f>
        <v>0.668116768317533</v>
      </c>
      <c r="N7057" s="0" t="str">
        <f aca="false">A7057</f>
        <v>Bureaux Administration</v>
      </c>
      <c r="O7057" s="0" t="str">
        <f aca="false">B7057</f>
        <v>Bureaux</v>
      </c>
      <c r="P7057" s="0" t="str">
        <f aca="false">C7057</f>
        <v>plateau large bureau paysagés</v>
      </c>
      <c r="Q7057" s="0" t="str">
        <f aca="false">D7057</f>
        <v>Autre système centralisé</v>
      </c>
      <c r="R7057" s="0" t="str">
        <f aca="false">E7057</f>
        <v>Autres</v>
      </c>
      <c r="S7057" s="0" t="str">
        <f aca="false">F7057</f>
        <v>0102830101</v>
      </c>
      <c r="T7057" s="0" t="str">
        <f aca="false">G7057</f>
        <v>5</v>
      </c>
      <c r="U7057" s="0" t="n">
        <f aca="false">L7057</f>
        <v>0.668116768317533</v>
      </c>
      <c r="V7057" s="0" t="n">
        <f aca="false">K7057</f>
        <v>21.5759728621564</v>
      </c>
      <c r="W7057" s="0" t="n">
        <f aca="false">J7057</f>
        <v>0</v>
      </c>
    </row>
    <row r="7058" customFormat="false" ht="12.8" hidden="false" customHeight="false" outlineLevel="0" collapsed="false">
      <c r="A7058" s="0" t="s">
        <v>72</v>
      </c>
      <c r="B7058" s="0" t="s">
        <v>129</v>
      </c>
      <c r="C7058" s="0" t="s">
        <v>165</v>
      </c>
      <c r="D7058" s="0" t="s">
        <v>19</v>
      </c>
      <c r="E7058" s="0" t="s">
        <v>58</v>
      </c>
      <c r="F7058" s="0" t="s">
        <v>167</v>
      </c>
      <c r="G7058" s="0" t="s">
        <v>1613</v>
      </c>
      <c r="H7058" s="0" t="n">
        <v>0.682347739508038</v>
      </c>
      <c r="I7058" s="0" t="n">
        <v>16.457391600756</v>
      </c>
      <c r="J7058" s="0" t="n">
        <v>935</v>
      </c>
      <c r="K7058" s="0" t="n">
        <f aca="false">I7058*SUMIFS(syst_chauffage!$H$3:$H$27,syst_chauffage!$B$3:$B$27,D7058,syst_chauffage!$C$3:$C$27,E7058)</f>
        <v>27.0715795684051</v>
      </c>
      <c r="L7058" s="12" t="n">
        <f aca="false">H7058*SUMIFS(syst_chauffage!$K$3:$K$27,syst_chauffage!$B$3:$B$27,D7058,syst_chauffage!$C$3:$C$27,E7058)</f>
        <v>0.682347739508038</v>
      </c>
      <c r="N7058" s="0" t="str">
        <f aca="false">A7058</f>
        <v>Bureaux Administration</v>
      </c>
      <c r="O7058" s="0" t="str">
        <f aca="false">B7058</f>
        <v>Bureaux</v>
      </c>
      <c r="P7058" s="0" t="str">
        <f aca="false">C7058</f>
        <v>plateau large bureau paysagés</v>
      </c>
      <c r="Q7058" s="0" t="str">
        <f aca="false">D7058</f>
        <v>Autre système centralisé</v>
      </c>
      <c r="R7058" s="0" t="str">
        <f aca="false">E7058</f>
        <v>Urbain</v>
      </c>
      <c r="S7058" s="0" t="str">
        <f aca="false">F7058</f>
        <v>0102830106</v>
      </c>
      <c r="T7058" s="0" t="str">
        <f aca="false">G7058</f>
        <v>5</v>
      </c>
      <c r="U7058" s="0" t="n">
        <f aca="false">L7058</f>
        <v>0.682347739508038</v>
      </c>
      <c r="V7058" s="0" t="n">
        <f aca="false">K7058</f>
        <v>27.0715795684051</v>
      </c>
      <c r="W7058" s="0" t="n">
        <f aca="false">J7058</f>
        <v>935</v>
      </c>
    </row>
    <row r="7059" customFormat="false" ht="12.8" hidden="false" customHeight="false" outlineLevel="0" collapsed="false">
      <c r="A7059" s="0" t="s">
        <v>72</v>
      </c>
      <c r="B7059" s="0" t="s">
        <v>129</v>
      </c>
      <c r="C7059" s="0" t="s">
        <v>165</v>
      </c>
      <c r="D7059" s="0" t="s">
        <v>22</v>
      </c>
      <c r="E7059" s="0" t="s">
        <v>23</v>
      </c>
      <c r="F7059" s="0" t="s">
        <v>168</v>
      </c>
      <c r="G7059" s="0" t="s">
        <v>1613</v>
      </c>
      <c r="H7059" s="0" t="n">
        <v>0.554684865734094</v>
      </c>
      <c r="I7059" s="0" t="n">
        <v>4.40204980885649</v>
      </c>
      <c r="J7059" s="0" t="n">
        <v>0</v>
      </c>
      <c r="K7059" s="0" t="n">
        <f aca="false">I7059*SUMIFS(syst_chauffage!$H$3:$H$27,syst_chauffage!$B$3:$B$27,D7059,syst_chauffage!$C$3:$C$27,E7059)</f>
        <v>7.75210879572516</v>
      </c>
      <c r="L7059" s="12" t="n">
        <f aca="false">H7059*SUMIFS(syst_chauffage!$K$3:$K$27,syst_chauffage!$B$3:$B$27,D7059,syst_chauffage!$C$3:$C$27,E7059)</f>
        <v>0.554684865734094</v>
      </c>
      <c r="N7059" s="0" t="str">
        <f aca="false">A7059</f>
        <v>Bureaux Administration</v>
      </c>
      <c r="O7059" s="0" t="str">
        <f aca="false">B7059</f>
        <v>Bureaux</v>
      </c>
      <c r="P7059" s="0" t="str">
        <f aca="false">C7059</f>
        <v>plateau large bureau paysagés</v>
      </c>
      <c r="Q7059" s="0" t="str">
        <f aca="false">D7059</f>
        <v>Chaudière fioul</v>
      </c>
      <c r="R7059" s="0" t="str">
        <f aca="false">E7059</f>
        <v>Fioul</v>
      </c>
      <c r="S7059" s="0" t="str">
        <f aca="false">F7059</f>
        <v>0102830303</v>
      </c>
      <c r="T7059" s="0" t="str">
        <f aca="false">G7059</f>
        <v>5</v>
      </c>
      <c r="U7059" s="0" t="n">
        <f aca="false">L7059</f>
        <v>0.554684865734094</v>
      </c>
      <c r="V7059" s="0" t="n">
        <f aca="false">K7059</f>
        <v>7.75210879572516</v>
      </c>
      <c r="W7059" s="0" t="n">
        <f aca="false">J7059</f>
        <v>0</v>
      </c>
    </row>
    <row r="7060" customFormat="false" ht="12.8" hidden="false" customHeight="false" outlineLevel="0" collapsed="false">
      <c r="A7060" s="0" t="s">
        <v>72</v>
      </c>
      <c r="B7060" s="0" t="s">
        <v>129</v>
      </c>
      <c r="C7060" s="0" t="s">
        <v>165</v>
      </c>
      <c r="D7060" s="0" t="s">
        <v>13</v>
      </c>
      <c r="E7060" s="0" t="s">
        <v>14</v>
      </c>
      <c r="F7060" s="0" t="s">
        <v>169</v>
      </c>
      <c r="G7060" s="0" t="s">
        <v>1613</v>
      </c>
      <c r="H7060" s="0" t="n">
        <v>0.732186051270633</v>
      </c>
      <c r="I7060" s="0" t="n">
        <v>3.27389066891352</v>
      </c>
      <c r="J7060" s="0" t="n">
        <v>364</v>
      </c>
      <c r="K7060" s="0" t="n">
        <f aca="false">I7060*SUMIFS(syst_chauffage!$H$3:$H$27,syst_chauffage!$B$3:$B$27,D7060,syst_chauffage!$C$3:$C$27,E7060)</f>
        <v>6.61192254245925</v>
      </c>
      <c r="L7060" s="12" t="n">
        <f aca="false">H7060*SUMIFS(syst_chauffage!$K$3:$K$27,syst_chauffage!$B$3:$B$27,D7060,syst_chauffage!$C$3:$C$27,E7060)</f>
        <v>0.732186051270633</v>
      </c>
      <c r="N7060" s="0" t="str">
        <f aca="false">A7060</f>
        <v>Bureaux Administration</v>
      </c>
      <c r="O7060" s="0" t="str">
        <f aca="false">B7060</f>
        <v>Bureaux</v>
      </c>
      <c r="P7060" s="0" t="str">
        <f aca="false">C7060</f>
        <v>plateau large bureau paysagés</v>
      </c>
      <c r="Q7060" s="0" t="str">
        <f aca="false">D7060</f>
        <v>Chaudière gaz</v>
      </c>
      <c r="R7060" s="0" t="str">
        <f aca="false">E7060</f>
        <v>Gaz</v>
      </c>
      <c r="S7060" s="0" t="str">
        <f aca="false">F7060</f>
        <v>0102830404</v>
      </c>
      <c r="T7060" s="0" t="str">
        <f aca="false">G7060</f>
        <v>5</v>
      </c>
      <c r="U7060" s="0" t="n">
        <f aca="false">L7060</f>
        <v>0.732186051270633</v>
      </c>
      <c r="V7060" s="0" t="n">
        <f aca="false">K7060</f>
        <v>6.61192254245925</v>
      </c>
      <c r="W7060" s="0" t="n">
        <f aca="false">J7060</f>
        <v>364</v>
      </c>
    </row>
    <row r="7061" customFormat="false" ht="12.8" hidden="false" customHeight="false" outlineLevel="0" collapsed="false">
      <c r="A7061" s="0" t="s">
        <v>72</v>
      </c>
      <c r="B7061" s="0" t="s">
        <v>129</v>
      </c>
      <c r="C7061" s="0" t="s">
        <v>165</v>
      </c>
      <c r="D7061" s="0" t="s">
        <v>29</v>
      </c>
      <c r="E7061" s="0" t="s">
        <v>30</v>
      </c>
      <c r="F7061" s="0" t="s">
        <v>170</v>
      </c>
      <c r="G7061" s="0" t="s">
        <v>1613</v>
      </c>
      <c r="H7061" s="0" t="n">
        <v>0.92</v>
      </c>
      <c r="I7061" s="0" t="n">
        <v>10.4</v>
      </c>
      <c r="J7061" s="0" t="n">
        <v>0</v>
      </c>
      <c r="K7061" s="0" t="n">
        <f aca="false">I7061*SUMIFS(syst_chauffage!$H$3:$H$27,syst_chauffage!$B$3:$B$27,D7061,syst_chauffage!$C$3:$C$27,E7061)</f>
        <v>3</v>
      </c>
      <c r="L7061" s="12" t="n">
        <f aca="false">H7061*SUMIFS(syst_chauffage!$K$3:$K$27,syst_chauffage!$B$3:$B$27,D7061,syst_chauffage!$C$3:$C$27,E7061)</f>
        <v>0.92</v>
      </c>
      <c r="N7061" s="0" t="str">
        <f aca="false">A7061</f>
        <v>Bureaux Administration</v>
      </c>
      <c r="O7061" s="0" t="str">
        <f aca="false">B7061</f>
        <v>Bureaux</v>
      </c>
      <c r="P7061" s="0" t="str">
        <f aca="false">C7061</f>
        <v>plateau large bureau paysagés</v>
      </c>
      <c r="Q7061" s="0" t="str">
        <f aca="false">D7061</f>
        <v>Electrique direct</v>
      </c>
      <c r="R7061" s="0" t="str">
        <f aca="false">E7061</f>
        <v>Electricité</v>
      </c>
      <c r="S7061" s="0" t="str">
        <f aca="false">F7061</f>
        <v>0102830602</v>
      </c>
      <c r="T7061" s="0" t="str">
        <f aca="false">G7061</f>
        <v>5</v>
      </c>
      <c r="U7061" s="0" t="n">
        <f aca="false">L7061</f>
        <v>0.92</v>
      </c>
      <c r="V7061" s="0" t="n">
        <f aca="false">K7061</f>
        <v>3</v>
      </c>
      <c r="W7061" s="0" t="n">
        <f aca="false">J7061</f>
        <v>0</v>
      </c>
    </row>
    <row r="7062" customFormat="false" ht="12.8" hidden="false" customHeight="false" outlineLevel="0" collapsed="false">
      <c r="A7062" s="0" t="s">
        <v>72</v>
      </c>
      <c r="B7062" s="0" t="s">
        <v>129</v>
      </c>
      <c r="C7062" s="0" t="s">
        <v>165</v>
      </c>
      <c r="D7062" s="0" t="s">
        <v>36</v>
      </c>
      <c r="E7062" s="0" t="s">
        <v>30</v>
      </c>
      <c r="F7062" s="0" t="s">
        <v>171</v>
      </c>
      <c r="G7062" s="0" t="s">
        <v>1613</v>
      </c>
      <c r="H7062" s="0" t="n">
        <v>2.94489544186046</v>
      </c>
      <c r="I7062" s="0" t="n">
        <v>44.7584571443371</v>
      </c>
      <c r="J7062" s="0" t="n">
        <v>756</v>
      </c>
      <c r="K7062" s="0" t="n">
        <f aca="false">I7062*SUMIFS(syst_chauffage!$H$3:$H$27,syst_chauffage!$B$3:$B$27,D7062,syst_chauffage!$C$3:$C$27,E7062)</f>
        <v>27.6901821663957</v>
      </c>
      <c r="L7062" s="12" t="n">
        <f aca="false">H7062*SUMIFS(syst_chauffage!$K$3:$K$27,syst_chauffage!$B$3:$B$27,D7062,syst_chauffage!$C$3:$C$27,E7062)</f>
        <v>2.47427325480779</v>
      </c>
      <c r="N7062" s="0" t="str">
        <f aca="false">A7062</f>
        <v>Bureaux Administration</v>
      </c>
      <c r="O7062" s="0" t="str">
        <f aca="false">B7062</f>
        <v>Bureaux</v>
      </c>
      <c r="P7062" s="0" t="str">
        <f aca="false">C7062</f>
        <v>plateau large bureau paysagés</v>
      </c>
      <c r="Q7062" s="0" t="str">
        <f aca="false">D7062</f>
        <v>PAC</v>
      </c>
      <c r="R7062" s="0" t="str">
        <f aca="false">E7062</f>
        <v>Electricité</v>
      </c>
      <c r="S7062" s="0" t="str">
        <f aca="false">F7062</f>
        <v>0102830902</v>
      </c>
      <c r="T7062" s="0" t="str">
        <f aca="false">G7062</f>
        <v>5</v>
      </c>
      <c r="U7062" s="0" t="n">
        <f aca="false">L7062</f>
        <v>2.47427325480779</v>
      </c>
      <c r="V7062" s="0" t="n">
        <f aca="false">K7062</f>
        <v>27.6901821663957</v>
      </c>
      <c r="W7062" s="0" t="n">
        <f aca="false">J7062</f>
        <v>756</v>
      </c>
    </row>
    <row r="7063" customFormat="false" ht="12.8" hidden="false" customHeight="false" outlineLevel="0" collapsed="false">
      <c r="A7063" s="0" t="s">
        <v>72</v>
      </c>
      <c r="B7063" s="0" t="s">
        <v>129</v>
      </c>
      <c r="C7063" s="0" t="s">
        <v>165</v>
      </c>
      <c r="D7063" s="0" t="s">
        <v>51</v>
      </c>
      <c r="E7063" s="0" t="s">
        <v>57</v>
      </c>
      <c r="F7063" s="0" t="s">
        <v>172</v>
      </c>
      <c r="G7063" s="0" t="s">
        <v>1613</v>
      </c>
      <c r="H7063" s="0" t="n">
        <v>0.770903963443307</v>
      </c>
      <c r="I7063" s="0" t="n">
        <v>18.4460411178048</v>
      </c>
      <c r="J7063" s="0" t="n">
        <v>0</v>
      </c>
      <c r="K7063" s="0" t="n">
        <f aca="false">I7063*SUMIFS(syst_chauffage!$H$3:$H$27,syst_chauffage!$B$3:$B$27,D7063,syst_chauffage!$C$3:$C$27,E7063)</f>
        <v>39.0844653380002</v>
      </c>
      <c r="L7063" s="12" t="n">
        <f aca="false">H7063*SUMIFS(syst_chauffage!$K$3:$K$27,syst_chauffage!$B$3:$B$27,D7063,syst_chauffage!$C$3:$C$27,E7063)</f>
        <v>0.770903963443307</v>
      </c>
      <c r="N7063" s="0" t="str">
        <f aca="false">A7063</f>
        <v>Bureaux Administration</v>
      </c>
      <c r="O7063" s="0" t="str">
        <f aca="false">B7063</f>
        <v>Bureaux</v>
      </c>
      <c r="P7063" s="0" t="str">
        <f aca="false">C7063</f>
        <v>plateau large bureau paysagés</v>
      </c>
      <c r="Q7063" s="0" t="str">
        <f aca="false">D7063</f>
        <v>Autre système centralisé performant</v>
      </c>
      <c r="R7063" s="0" t="str">
        <f aca="false">E7063</f>
        <v>Autres</v>
      </c>
      <c r="S7063" s="0" t="str">
        <f aca="false">F7063</f>
        <v>0102832101</v>
      </c>
      <c r="T7063" s="0" t="str">
        <f aca="false">G7063</f>
        <v>5</v>
      </c>
      <c r="U7063" s="0" t="n">
        <f aca="false">L7063</f>
        <v>0.770903963443307</v>
      </c>
      <c r="V7063" s="0" t="n">
        <f aca="false">K7063</f>
        <v>39.0844653380002</v>
      </c>
      <c r="W7063" s="0" t="n">
        <f aca="false">J7063</f>
        <v>0</v>
      </c>
    </row>
    <row r="7064" customFormat="false" ht="12.8" hidden="false" customHeight="false" outlineLevel="0" collapsed="false">
      <c r="A7064" s="0" t="s">
        <v>72</v>
      </c>
      <c r="B7064" s="0" t="s">
        <v>129</v>
      </c>
      <c r="C7064" s="0" t="s">
        <v>165</v>
      </c>
      <c r="D7064" s="0" t="s">
        <v>51</v>
      </c>
      <c r="E7064" s="0" t="s">
        <v>58</v>
      </c>
      <c r="F7064" s="0" t="s">
        <v>173</v>
      </c>
      <c r="G7064" s="0" t="s">
        <v>1613</v>
      </c>
      <c r="H7064" s="0" t="n">
        <v>0.787324314816967</v>
      </c>
      <c r="I7064" s="0" t="n">
        <v>19.5921328580428</v>
      </c>
      <c r="J7064" s="0" t="n">
        <v>935</v>
      </c>
      <c r="K7064" s="0" t="n">
        <f aca="false">I7064*SUMIFS(syst_chauffage!$H$3:$H$27,syst_chauffage!$B$3:$B$27,D7064,syst_chauffage!$C$3:$C$27,E7064)</f>
        <v>41.80960185934</v>
      </c>
      <c r="L7064" s="12" t="n">
        <f aca="false">H7064*SUMIFS(syst_chauffage!$K$3:$K$27,syst_chauffage!$B$3:$B$27,D7064,syst_chauffage!$C$3:$C$27,E7064)</f>
        <v>0.787324314816967</v>
      </c>
      <c r="N7064" s="0" t="str">
        <f aca="false">A7064</f>
        <v>Bureaux Administration</v>
      </c>
      <c r="O7064" s="0" t="str">
        <f aca="false">B7064</f>
        <v>Bureaux</v>
      </c>
      <c r="P7064" s="0" t="str">
        <f aca="false">C7064</f>
        <v>plateau large bureau paysagés</v>
      </c>
      <c r="Q7064" s="0" t="str">
        <f aca="false">D7064</f>
        <v>Autre système centralisé performant</v>
      </c>
      <c r="R7064" s="0" t="str">
        <f aca="false">E7064</f>
        <v>Urbain</v>
      </c>
      <c r="S7064" s="0" t="str">
        <f aca="false">F7064</f>
        <v>0102832106</v>
      </c>
      <c r="T7064" s="0" t="str">
        <f aca="false">G7064</f>
        <v>5</v>
      </c>
      <c r="U7064" s="0" t="n">
        <f aca="false">L7064</f>
        <v>0.787324314816967</v>
      </c>
      <c r="V7064" s="0" t="n">
        <f aca="false">K7064</f>
        <v>41.80960185934</v>
      </c>
      <c r="W7064" s="0" t="n">
        <f aca="false">J7064</f>
        <v>935</v>
      </c>
    </row>
    <row r="7065" customFormat="false" ht="12.8" hidden="false" customHeight="false" outlineLevel="0" collapsed="false">
      <c r="A7065" s="0" t="s">
        <v>72</v>
      </c>
      <c r="B7065" s="0" t="s">
        <v>129</v>
      </c>
      <c r="C7065" s="0" t="s">
        <v>165</v>
      </c>
      <c r="D7065" s="0" t="s">
        <v>27</v>
      </c>
      <c r="E7065" s="0" t="s">
        <v>23</v>
      </c>
      <c r="F7065" s="0" t="s">
        <v>174</v>
      </c>
      <c r="G7065" s="0" t="s">
        <v>1613</v>
      </c>
      <c r="H7065" s="0" t="n">
        <v>0.725216305705104</v>
      </c>
      <c r="I7065" s="0" t="n">
        <v>5.24053548673392</v>
      </c>
      <c r="J7065" s="0" t="n">
        <v>819</v>
      </c>
      <c r="K7065" s="0" t="n">
        <f aca="false">I7065*SUMIFS(syst_chauffage!$H$3:$H$27,syst_chauffage!$B$3:$B$27,D7065,syst_chauffage!$C$3:$C$27,E7065)</f>
        <v>13.4388456703225</v>
      </c>
      <c r="L7065" s="12" t="n">
        <f aca="false">H7065*SUMIFS(syst_chauffage!$K$3:$K$27,syst_chauffage!$B$3:$B$27,D7065,syst_chauffage!$C$3:$C$27,E7065)</f>
        <v>0.725216305705104</v>
      </c>
      <c r="N7065" s="0" t="str">
        <f aca="false">A7065</f>
        <v>Bureaux Administration</v>
      </c>
      <c r="O7065" s="0" t="str">
        <f aca="false">B7065</f>
        <v>Bureaux</v>
      </c>
      <c r="P7065" s="0" t="str">
        <f aca="false">C7065</f>
        <v>plateau large bureau paysagés</v>
      </c>
      <c r="Q7065" s="0" t="str">
        <f aca="false">D7065</f>
        <v>Chaudière condensation fioul</v>
      </c>
      <c r="R7065" s="0" t="str">
        <f aca="false">E7065</f>
        <v>Fioul</v>
      </c>
      <c r="S7065" s="0" t="str">
        <f aca="false">F7065</f>
        <v>0102832303</v>
      </c>
      <c r="T7065" s="0" t="str">
        <f aca="false">G7065</f>
        <v>5</v>
      </c>
      <c r="U7065" s="0" t="n">
        <f aca="false">L7065</f>
        <v>0.725216305705104</v>
      </c>
      <c r="V7065" s="0" t="n">
        <f aca="false">K7065</f>
        <v>13.4388456703225</v>
      </c>
      <c r="W7065" s="0" t="n">
        <f aca="false">J7065</f>
        <v>819</v>
      </c>
    </row>
    <row r="7066" customFormat="false" ht="12.8" hidden="false" customHeight="false" outlineLevel="0" collapsed="false">
      <c r="A7066" s="0" t="s">
        <v>72</v>
      </c>
      <c r="B7066" s="0" t="s">
        <v>129</v>
      </c>
      <c r="C7066" s="0" t="s">
        <v>165</v>
      </c>
      <c r="D7066" s="0" t="s">
        <v>18</v>
      </c>
      <c r="E7066" s="0" t="s">
        <v>14</v>
      </c>
      <c r="F7066" s="0" t="s">
        <v>175</v>
      </c>
      <c r="G7066" s="0" t="s">
        <v>1613</v>
      </c>
      <c r="H7066" s="0" t="n">
        <v>0.957295666038883</v>
      </c>
      <c r="I7066" s="0" t="n">
        <v>3.89748889156372</v>
      </c>
      <c r="J7066" s="0" t="n">
        <v>819</v>
      </c>
      <c r="K7066" s="0" t="n">
        <f aca="false">I7066*SUMIFS(syst_chauffage!$H$3:$H$27,syst_chauffage!$B$3:$B$27,D7066,syst_chauffage!$C$3:$C$27,E7066)</f>
        <v>10.6203802042318</v>
      </c>
      <c r="L7066" s="12" t="n">
        <f aca="false">H7066*SUMIFS(syst_chauffage!$K$3:$K$27,syst_chauffage!$B$3:$B$27,D7066,syst_chauffage!$C$3:$C$27,E7066)</f>
        <v>0.929961897889161</v>
      </c>
      <c r="N7066" s="0" t="str">
        <f aca="false">A7066</f>
        <v>Bureaux Administration</v>
      </c>
      <c r="O7066" s="0" t="str">
        <f aca="false">B7066</f>
        <v>Bureaux</v>
      </c>
      <c r="P7066" s="0" t="str">
        <f aca="false">C7066</f>
        <v>plateau large bureau paysagés</v>
      </c>
      <c r="Q7066" s="0" t="str">
        <f aca="false">D7066</f>
        <v>Chaudière condensation gaz</v>
      </c>
      <c r="R7066" s="0" t="str">
        <f aca="false">E7066</f>
        <v>Gaz</v>
      </c>
      <c r="S7066" s="0" t="str">
        <f aca="false">F7066</f>
        <v>0102832404</v>
      </c>
      <c r="T7066" s="0" t="str">
        <f aca="false">G7066</f>
        <v>5</v>
      </c>
      <c r="U7066" s="0" t="n">
        <f aca="false">L7066</f>
        <v>0.929961897889161</v>
      </c>
      <c r="V7066" s="0" t="n">
        <f aca="false">K7066</f>
        <v>10.6203802042318</v>
      </c>
      <c r="W7066" s="0" t="n">
        <f aca="false">J7066</f>
        <v>819</v>
      </c>
    </row>
    <row r="7067" customFormat="false" ht="12.8" hidden="false" customHeight="false" outlineLevel="0" collapsed="false">
      <c r="A7067" s="0" t="s">
        <v>72</v>
      </c>
      <c r="B7067" s="0" t="s">
        <v>129</v>
      </c>
      <c r="C7067" s="0" t="s">
        <v>165</v>
      </c>
      <c r="D7067" s="0" t="s">
        <v>32</v>
      </c>
      <c r="E7067" s="0" t="s">
        <v>30</v>
      </c>
      <c r="F7067" s="0" t="s">
        <v>176</v>
      </c>
      <c r="G7067" s="0" t="s">
        <v>1613</v>
      </c>
      <c r="H7067" s="0" t="n">
        <v>1</v>
      </c>
      <c r="I7067" s="0" t="n">
        <v>12</v>
      </c>
      <c r="J7067" s="0" t="n">
        <v>0</v>
      </c>
      <c r="K7067" s="0" t="n">
        <f aca="false">I7067*SUMIFS(syst_chauffage!$H$3:$H$27,syst_chauffage!$B$3:$B$27,D7067,syst_chauffage!$C$3:$C$27,E7067)</f>
        <v>12</v>
      </c>
      <c r="L7067" s="12" t="n">
        <f aca="false">H7067*SUMIFS(syst_chauffage!$K$3:$K$27,syst_chauffage!$B$3:$B$27,D7067,syst_chauffage!$C$3:$C$27,E7067)</f>
        <v>1</v>
      </c>
      <c r="N7067" s="0" t="str">
        <f aca="false">A7067</f>
        <v>Bureaux Administration</v>
      </c>
      <c r="O7067" s="0" t="str">
        <f aca="false">B7067</f>
        <v>Bureaux</v>
      </c>
      <c r="P7067" s="0" t="str">
        <f aca="false">C7067</f>
        <v>plateau large bureau paysagés</v>
      </c>
      <c r="Q7067" s="0" t="str">
        <f aca="false">D7067</f>
        <v>Electrique direct performant</v>
      </c>
      <c r="R7067" s="0" t="str">
        <f aca="false">E7067</f>
        <v>Electricité</v>
      </c>
      <c r="S7067" s="0" t="str">
        <f aca="false">F7067</f>
        <v>0102832602</v>
      </c>
      <c r="T7067" s="0" t="str">
        <f aca="false">G7067</f>
        <v>5</v>
      </c>
      <c r="U7067" s="0" t="n">
        <f aca="false">L7067</f>
        <v>1</v>
      </c>
      <c r="V7067" s="0" t="n">
        <f aca="false">K7067</f>
        <v>12</v>
      </c>
      <c r="W7067" s="0" t="n">
        <f aca="false">J7067</f>
        <v>0</v>
      </c>
    </row>
    <row r="7068" customFormat="false" ht="12.8" hidden="false" customHeight="false" outlineLevel="0" collapsed="false">
      <c r="A7068" s="0" t="s">
        <v>72</v>
      </c>
      <c r="B7068" s="0" t="s">
        <v>129</v>
      </c>
      <c r="C7068" s="0" t="s">
        <v>165</v>
      </c>
      <c r="D7068" s="0" t="s">
        <v>38</v>
      </c>
      <c r="E7068" s="0" t="s">
        <v>30</v>
      </c>
      <c r="F7068" s="0" t="s">
        <v>177</v>
      </c>
      <c r="G7068" s="0" t="s">
        <v>1613</v>
      </c>
      <c r="H7068" s="0" t="n">
        <v>3.39795627906976</v>
      </c>
      <c r="I7068" s="0" t="n">
        <v>53.2838775527823</v>
      </c>
      <c r="J7068" s="0" t="n">
        <v>819</v>
      </c>
      <c r="K7068" s="0" t="n">
        <f aca="false">I7068*SUMIFS(syst_chauffage!$H$3:$H$27,syst_chauffage!$B$3:$B$27,D7068,syst_chauffage!$C$3:$C$27,E7068)</f>
        <v>53.8590131762136</v>
      </c>
      <c r="L7068" s="12" t="n">
        <f aca="false">H7068*SUMIFS(syst_chauffage!$K$3:$K$27,syst_chauffage!$B$3:$B$27,D7068,syst_chauffage!$C$3:$C$27,E7068)</f>
        <v>3.03986496519792</v>
      </c>
      <c r="N7068" s="0" t="str">
        <f aca="false">A7068</f>
        <v>Bureaux Administration</v>
      </c>
      <c r="O7068" s="0" t="str">
        <f aca="false">B7068</f>
        <v>Bureaux</v>
      </c>
      <c r="P7068" s="0" t="str">
        <f aca="false">C7068</f>
        <v>plateau large bureau paysagés</v>
      </c>
      <c r="Q7068" s="0" t="str">
        <f aca="false">D7068</f>
        <v>PAC performant</v>
      </c>
      <c r="R7068" s="0" t="str">
        <f aca="false">E7068</f>
        <v>Electricité</v>
      </c>
      <c r="S7068" s="0" t="str">
        <f aca="false">F7068</f>
        <v>0102832902</v>
      </c>
      <c r="T7068" s="0" t="str">
        <f aca="false">G7068</f>
        <v>5</v>
      </c>
      <c r="U7068" s="0" t="n">
        <f aca="false">L7068</f>
        <v>3.03986496519792</v>
      </c>
      <c r="V7068" s="0" t="n">
        <f aca="false">K7068</f>
        <v>53.8590131762136</v>
      </c>
      <c r="W7068" s="0" t="n">
        <f aca="false">J7068</f>
        <v>819</v>
      </c>
    </row>
    <row r="7069" customFormat="false" ht="12.8" hidden="false" customHeight="false" outlineLevel="0" collapsed="false">
      <c r="A7069" s="0" t="s">
        <v>72</v>
      </c>
      <c r="B7069" s="0" t="s">
        <v>129</v>
      </c>
      <c r="C7069" s="0" t="s">
        <v>116</v>
      </c>
      <c r="D7069" s="0" t="s">
        <v>19</v>
      </c>
      <c r="E7069" s="0" t="s">
        <v>57</v>
      </c>
      <c r="F7069" s="0" t="s">
        <v>178</v>
      </c>
      <c r="G7069" s="0" t="s">
        <v>1613</v>
      </c>
      <c r="H7069" s="0" t="n">
        <v>0.664317642708183</v>
      </c>
      <c r="I7069" s="0" t="n">
        <v>17.0296389362657</v>
      </c>
      <c r="J7069" s="0" t="n">
        <v>0</v>
      </c>
      <c r="K7069" s="0" t="n">
        <f aca="false">I7069*SUMIFS(syst_chauffage!$H$3:$H$27,syst_chauffage!$B$3:$B$27,D7069,syst_chauffage!$C$3:$C$27,E7069)</f>
        <v>23.7133749803788</v>
      </c>
      <c r="L7069" s="12" t="n">
        <f aca="false">H7069*SUMIFS(syst_chauffage!$K$3:$K$27,syst_chauffage!$B$3:$B$27,D7069,syst_chauffage!$C$3:$C$27,E7069)</f>
        <v>0.664317642708183</v>
      </c>
      <c r="N7069" s="0" t="str">
        <f aca="false">A7069</f>
        <v>Bureaux Administration</v>
      </c>
      <c r="O7069" s="0" t="str">
        <f aca="false">B7069</f>
        <v>Bureaux</v>
      </c>
      <c r="P7069" s="0" t="str">
        <f aca="false">C7069</f>
        <v>plateau large bureaux cloisonnés</v>
      </c>
      <c r="Q7069" s="0" t="str">
        <f aca="false">D7069</f>
        <v>Autre système centralisé</v>
      </c>
      <c r="R7069" s="0" t="str">
        <f aca="false">E7069</f>
        <v>Autres</v>
      </c>
      <c r="S7069" s="0" t="str">
        <f aca="false">F7069</f>
        <v>0102840101</v>
      </c>
      <c r="T7069" s="0" t="str">
        <f aca="false">G7069</f>
        <v>5</v>
      </c>
      <c r="U7069" s="0" t="n">
        <f aca="false">L7069</f>
        <v>0.664317642708183</v>
      </c>
      <c r="V7069" s="0" t="n">
        <f aca="false">K7069</f>
        <v>23.7133749803788</v>
      </c>
      <c r="W7069" s="0" t="n">
        <f aca="false">J7069</f>
        <v>0</v>
      </c>
    </row>
    <row r="7070" customFormat="false" ht="12.8" hidden="false" customHeight="false" outlineLevel="0" collapsed="false">
      <c r="A7070" s="0" t="s">
        <v>72</v>
      </c>
      <c r="B7070" s="0" t="s">
        <v>129</v>
      </c>
      <c r="C7070" s="0" t="s">
        <v>116</v>
      </c>
      <c r="D7070" s="0" t="s">
        <v>19</v>
      </c>
      <c r="E7070" s="0" t="s">
        <v>58</v>
      </c>
      <c r="F7070" s="0" t="s">
        <v>179</v>
      </c>
      <c r="G7070" s="0" t="s">
        <v>1613</v>
      </c>
      <c r="H7070" s="0" t="n">
        <v>0.679835350001312</v>
      </c>
      <c r="I7070" s="0" t="n">
        <v>16.5333068410633</v>
      </c>
      <c r="J7070" s="0" t="n">
        <v>935</v>
      </c>
      <c r="K7070" s="0" t="n">
        <f aca="false">I7070*SUMIFS(syst_chauffage!$H$3:$H$27,syst_chauffage!$B$3:$B$27,D7070,syst_chauffage!$C$3:$C$27,E7070)</f>
        <v>27.1964563118339</v>
      </c>
      <c r="L7070" s="12" t="n">
        <f aca="false">H7070*SUMIFS(syst_chauffage!$K$3:$K$27,syst_chauffage!$B$3:$B$27,D7070,syst_chauffage!$C$3:$C$27,E7070)</f>
        <v>0.679835350001312</v>
      </c>
      <c r="N7070" s="0" t="str">
        <f aca="false">A7070</f>
        <v>Bureaux Administration</v>
      </c>
      <c r="O7070" s="0" t="str">
        <f aca="false">B7070</f>
        <v>Bureaux</v>
      </c>
      <c r="P7070" s="0" t="str">
        <f aca="false">C7070</f>
        <v>plateau large bureaux cloisonnés</v>
      </c>
      <c r="Q7070" s="0" t="str">
        <f aca="false">D7070</f>
        <v>Autre système centralisé</v>
      </c>
      <c r="R7070" s="0" t="str">
        <f aca="false">E7070</f>
        <v>Urbain</v>
      </c>
      <c r="S7070" s="0" t="str">
        <f aca="false">F7070</f>
        <v>0102840106</v>
      </c>
      <c r="T7070" s="0" t="str">
        <f aca="false">G7070</f>
        <v>5</v>
      </c>
      <c r="U7070" s="0" t="n">
        <f aca="false">L7070</f>
        <v>0.679835350001312</v>
      </c>
      <c r="V7070" s="0" t="n">
        <f aca="false">K7070</f>
        <v>27.1964563118339</v>
      </c>
      <c r="W7070" s="0" t="n">
        <f aca="false">J7070</f>
        <v>935</v>
      </c>
    </row>
    <row r="7071" customFormat="false" ht="12.8" hidden="false" customHeight="false" outlineLevel="0" collapsed="false">
      <c r="A7071" s="0" t="s">
        <v>72</v>
      </c>
      <c r="B7071" s="0" t="s">
        <v>129</v>
      </c>
      <c r="C7071" s="0" t="s">
        <v>116</v>
      </c>
      <c r="D7071" s="0" t="s">
        <v>22</v>
      </c>
      <c r="E7071" s="0" t="s">
        <v>23</v>
      </c>
      <c r="F7071" s="0" t="s">
        <v>180</v>
      </c>
      <c r="G7071" s="0" t="s">
        <v>1613</v>
      </c>
      <c r="H7071" s="0" t="n">
        <v>0.554697009089054</v>
      </c>
      <c r="I7071" s="0" t="n">
        <v>4.29681030874339</v>
      </c>
      <c r="J7071" s="0" t="n">
        <v>0</v>
      </c>
      <c r="K7071" s="0" t="n">
        <f aca="false">I7071*SUMIFS(syst_chauffage!$H$3:$H$27,syst_chauffage!$B$3:$B$27,D7071,syst_chauffage!$C$3:$C$27,E7071)</f>
        <v>7.56677966727161</v>
      </c>
      <c r="L7071" s="12" t="n">
        <f aca="false">H7071*SUMIFS(syst_chauffage!$K$3:$K$27,syst_chauffage!$B$3:$B$27,D7071,syst_chauffage!$C$3:$C$27,E7071)</f>
        <v>0.554697009089054</v>
      </c>
      <c r="N7071" s="0" t="str">
        <f aca="false">A7071</f>
        <v>Bureaux Administration</v>
      </c>
      <c r="O7071" s="0" t="str">
        <f aca="false">B7071</f>
        <v>Bureaux</v>
      </c>
      <c r="P7071" s="0" t="str">
        <f aca="false">C7071</f>
        <v>plateau large bureaux cloisonnés</v>
      </c>
      <c r="Q7071" s="0" t="str">
        <f aca="false">D7071</f>
        <v>Chaudière fioul</v>
      </c>
      <c r="R7071" s="0" t="str">
        <f aca="false">E7071</f>
        <v>Fioul</v>
      </c>
      <c r="S7071" s="0" t="str">
        <f aca="false">F7071</f>
        <v>0102840303</v>
      </c>
      <c r="T7071" s="0" t="str">
        <f aca="false">G7071</f>
        <v>5</v>
      </c>
      <c r="U7071" s="0" t="n">
        <f aca="false">L7071</f>
        <v>0.554697009089054</v>
      </c>
      <c r="V7071" s="0" t="n">
        <f aca="false">K7071</f>
        <v>7.56677966727161</v>
      </c>
      <c r="W7071" s="0" t="n">
        <f aca="false">J7071</f>
        <v>0</v>
      </c>
    </row>
    <row r="7072" customFormat="false" ht="12.8" hidden="false" customHeight="false" outlineLevel="0" collapsed="false">
      <c r="A7072" s="0" t="s">
        <v>72</v>
      </c>
      <c r="B7072" s="0" t="s">
        <v>129</v>
      </c>
      <c r="C7072" s="0" t="s">
        <v>116</v>
      </c>
      <c r="D7072" s="0" t="s">
        <v>13</v>
      </c>
      <c r="E7072" s="0" t="s">
        <v>14</v>
      </c>
      <c r="F7072" s="0" t="s">
        <v>181</v>
      </c>
      <c r="G7072" s="0" t="s">
        <v>1613</v>
      </c>
      <c r="H7072" s="0" t="n">
        <v>0.732189655546549</v>
      </c>
      <c r="I7072" s="0" t="n">
        <v>3.48460882985392</v>
      </c>
      <c r="J7072" s="0" t="n">
        <v>364</v>
      </c>
      <c r="K7072" s="0" t="n">
        <f aca="false">I7072*SUMIFS(syst_chauffage!$H$3:$H$27,syst_chauffage!$B$3:$B$27,D7072,syst_chauffage!$C$3:$C$27,E7072)</f>
        <v>7.03748719910973</v>
      </c>
      <c r="L7072" s="12" t="n">
        <f aca="false">H7072*SUMIFS(syst_chauffage!$K$3:$K$27,syst_chauffage!$B$3:$B$27,D7072,syst_chauffage!$C$3:$C$27,E7072)</f>
        <v>0.732189655546549</v>
      </c>
      <c r="N7072" s="0" t="str">
        <f aca="false">A7072</f>
        <v>Bureaux Administration</v>
      </c>
      <c r="O7072" s="0" t="str">
        <f aca="false">B7072</f>
        <v>Bureaux</v>
      </c>
      <c r="P7072" s="0" t="str">
        <f aca="false">C7072</f>
        <v>plateau large bureaux cloisonnés</v>
      </c>
      <c r="Q7072" s="0" t="str">
        <f aca="false">D7072</f>
        <v>Chaudière gaz</v>
      </c>
      <c r="R7072" s="0" t="str">
        <f aca="false">E7072</f>
        <v>Gaz</v>
      </c>
      <c r="S7072" s="0" t="str">
        <f aca="false">F7072</f>
        <v>0102840404</v>
      </c>
      <c r="T7072" s="0" t="str">
        <f aca="false">G7072</f>
        <v>5</v>
      </c>
      <c r="U7072" s="0" t="n">
        <f aca="false">L7072</f>
        <v>0.732189655546549</v>
      </c>
      <c r="V7072" s="0" t="n">
        <f aca="false">K7072</f>
        <v>7.03748719910973</v>
      </c>
      <c r="W7072" s="0" t="n">
        <f aca="false">J7072</f>
        <v>364</v>
      </c>
    </row>
    <row r="7073" customFormat="false" ht="12.8" hidden="false" customHeight="false" outlineLevel="0" collapsed="false">
      <c r="A7073" s="0" t="s">
        <v>72</v>
      </c>
      <c r="B7073" s="0" t="s">
        <v>129</v>
      </c>
      <c r="C7073" s="0" t="s">
        <v>116</v>
      </c>
      <c r="D7073" s="0" t="s">
        <v>29</v>
      </c>
      <c r="E7073" s="0" t="s">
        <v>30</v>
      </c>
      <c r="F7073" s="0" t="s">
        <v>182</v>
      </c>
      <c r="G7073" s="0" t="s">
        <v>1613</v>
      </c>
      <c r="H7073" s="0" t="n">
        <v>0.92</v>
      </c>
      <c r="I7073" s="0" t="n">
        <v>10.4</v>
      </c>
      <c r="J7073" s="0" t="n">
        <v>0</v>
      </c>
      <c r="K7073" s="0" t="n">
        <f aca="false">I7073*SUMIFS(syst_chauffage!$H$3:$H$27,syst_chauffage!$B$3:$B$27,D7073,syst_chauffage!$C$3:$C$27,E7073)</f>
        <v>3</v>
      </c>
      <c r="L7073" s="12" t="n">
        <f aca="false">H7073*SUMIFS(syst_chauffage!$K$3:$K$27,syst_chauffage!$B$3:$B$27,D7073,syst_chauffage!$C$3:$C$27,E7073)</f>
        <v>0.92</v>
      </c>
      <c r="N7073" s="0" t="str">
        <f aca="false">A7073</f>
        <v>Bureaux Administration</v>
      </c>
      <c r="O7073" s="0" t="str">
        <f aca="false">B7073</f>
        <v>Bureaux</v>
      </c>
      <c r="P7073" s="0" t="str">
        <f aca="false">C7073</f>
        <v>plateau large bureaux cloisonnés</v>
      </c>
      <c r="Q7073" s="0" t="str">
        <f aca="false">D7073</f>
        <v>Electrique direct</v>
      </c>
      <c r="R7073" s="0" t="str">
        <f aca="false">E7073</f>
        <v>Electricité</v>
      </c>
      <c r="S7073" s="0" t="str">
        <f aca="false">F7073</f>
        <v>0102840602</v>
      </c>
      <c r="T7073" s="0" t="str">
        <f aca="false">G7073</f>
        <v>5</v>
      </c>
      <c r="U7073" s="0" t="n">
        <f aca="false">L7073</f>
        <v>0.92</v>
      </c>
      <c r="V7073" s="0" t="n">
        <f aca="false">K7073</f>
        <v>3</v>
      </c>
      <c r="W7073" s="0" t="n">
        <f aca="false">J7073</f>
        <v>0</v>
      </c>
    </row>
    <row r="7074" customFormat="false" ht="12.8" hidden="false" customHeight="false" outlineLevel="0" collapsed="false">
      <c r="A7074" s="0" t="s">
        <v>72</v>
      </c>
      <c r="B7074" s="0" t="s">
        <v>129</v>
      </c>
      <c r="C7074" s="0" t="s">
        <v>116</v>
      </c>
      <c r="D7074" s="0" t="s">
        <v>36</v>
      </c>
      <c r="E7074" s="0" t="s">
        <v>30</v>
      </c>
      <c r="F7074" s="0" t="s">
        <v>183</v>
      </c>
      <c r="G7074" s="0" t="s">
        <v>1613</v>
      </c>
      <c r="H7074" s="0" t="n">
        <v>2.94489544186046</v>
      </c>
      <c r="I7074" s="0" t="n">
        <v>49.1083704451693</v>
      </c>
      <c r="J7074" s="0" t="n">
        <v>756</v>
      </c>
      <c r="K7074" s="0" t="n">
        <f aca="false">I7074*SUMIFS(syst_chauffage!$H$3:$H$27,syst_chauffage!$B$3:$B$27,D7074,syst_chauffage!$C$3:$C$27,E7074)</f>
        <v>30.3812912749971</v>
      </c>
      <c r="L7074" s="12" t="n">
        <f aca="false">H7074*SUMIFS(syst_chauffage!$K$3:$K$27,syst_chauffage!$B$3:$B$27,D7074,syst_chauffage!$C$3:$C$27,E7074)</f>
        <v>2.47427325480779</v>
      </c>
      <c r="N7074" s="0" t="str">
        <f aca="false">A7074</f>
        <v>Bureaux Administration</v>
      </c>
      <c r="O7074" s="0" t="str">
        <f aca="false">B7074</f>
        <v>Bureaux</v>
      </c>
      <c r="P7074" s="0" t="str">
        <f aca="false">C7074</f>
        <v>plateau large bureaux cloisonnés</v>
      </c>
      <c r="Q7074" s="0" t="str">
        <f aca="false">D7074</f>
        <v>PAC</v>
      </c>
      <c r="R7074" s="0" t="str">
        <f aca="false">E7074</f>
        <v>Electricité</v>
      </c>
      <c r="S7074" s="0" t="str">
        <f aca="false">F7074</f>
        <v>0102840902</v>
      </c>
      <c r="T7074" s="0" t="str">
        <f aca="false">G7074</f>
        <v>5</v>
      </c>
      <c r="U7074" s="0" t="n">
        <f aca="false">L7074</f>
        <v>2.47427325480779</v>
      </c>
      <c r="V7074" s="0" t="n">
        <f aca="false">K7074</f>
        <v>30.3812912749971</v>
      </c>
      <c r="W7074" s="0" t="n">
        <f aca="false">J7074</f>
        <v>756</v>
      </c>
    </row>
    <row r="7075" customFormat="false" ht="12.8" hidden="false" customHeight="false" outlineLevel="0" collapsed="false">
      <c r="A7075" s="0" t="s">
        <v>72</v>
      </c>
      <c r="B7075" s="0" t="s">
        <v>129</v>
      </c>
      <c r="C7075" s="0" t="s">
        <v>116</v>
      </c>
      <c r="D7075" s="0" t="s">
        <v>51</v>
      </c>
      <c r="E7075" s="0" t="s">
        <v>57</v>
      </c>
      <c r="F7075" s="0" t="s">
        <v>184</v>
      </c>
      <c r="G7075" s="0" t="s">
        <v>1613</v>
      </c>
      <c r="H7075" s="0" t="n">
        <v>0.76652035697098</v>
      </c>
      <c r="I7075" s="0" t="n">
        <v>20.2733796860306</v>
      </c>
      <c r="J7075" s="0" t="n">
        <v>0</v>
      </c>
      <c r="K7075" s="0" t="n">
        <f aca="false">I7075*SUMIFS(syst_chauffage!$H$3:$H$27,syst_chauffage!$B$3:$B$27,D7075,syst_chauffage!$C$3:$C$27,E7075)</f>
        <v>42.9563287082751</v>
      </c>
      <c r="L7075" s="12" t="n">
        <f aca="false">H7075*SUMIFS(syst_chauffage!$K$3:$K$27,syst_chauffage!$B$3:$B$27,D7075,syst_chauffage!$C$3:$C$27,E7075)</f>
        <v>0.76652035697098</v>
      </c>
      <c r="N7075" s="0" t="str">
        <f aca="false">A7075</f>
        <v>Bureaux Administration</v>
      </c>
      <c r="O7075" s="0" t="str">
        <f aca="false">B7075</f>
        <v>Bureaux</v>
      </c>
      <c r="P7075" s="0" t="str">
        <f aca="false">C7075</f>
        <v>plateau large bureaux cloisonnés</v>
      </c>
      <c r="Q7075" s="0" t="str">
        <f aca="false">D7075</f>
        <v>Autre système centralisé performant</v>
      </c>
      <c r="R7075" s="0" t="str">
        <f aca="false">E7075</f>
        <v>Autres</v>
      </c>
      <c r="S7075" s="0" t="str">
        <f aca="false">F7075</f>
        <v>0102842101</v>
      </c>
      <c r="T7075" s="0" t="str">
        <f aca="false">G7075</f>
        <v>5</v>
      </c>
      <c r="U7075" s="0" t="n">
        <f aca="false">L7075</f>
        <v>0.76652035697098</v>
      </c>
      <c r="V7075" s="0" t="n">
        <f aca="false">K7075</f>
        <v>42.9563287082751</v>
      </c>
      <c r="W7075" s="0" t="n">
        <f aca="false">J7075</f>
        <v>0</v>
      </c>
    </row>
    <row r="7076" customFormat="false" ht="12.8" hidden="false" customHeight="false" outlineLevel="0" collapsed="false">
      <c r="A7076" s="0" t="s">
        <v>72</v>
      </c>
      <c r="B7076" s="0" t="s">
        <v>129</v>
      </c>
      <c r="C7076" s="0" t="s">
        <v>116</v>
      </c>
      <c r="D7076" s="0" t="s">
        <v>51</v>
      </c>
      <c r="E7076" s="0" t="s">
        <v>58</v>
      </c>
      <c r="F7076" s="0" t="s">
        <v>185</v>
      </c>
      <c r="G7076" s="0" t="s">
        <v>1613</v>
      </c>
      <c r="H7076" s="0" t="n">
        <v>0.784425403847667</v>
      </c>
      <c r="I7076" s="0" t="n">
        <v>19.6825081441229</v>
      </c>
      <c r="J7076" s="0" t="n">
        <v>935</v>
      </c>
      <c r="K7076" s="0" t="n">
        <f aca="false">I7076*SUMIFS(syst_chauffage!$H$3:$H$27,syst_chauffage!$B$3:$B$27,D7076,syst_chauffage!$C$3:$C$27,E7076)</f>
        <v>42.0024626752762</v>
      </c>
      <c r="L7076" s="12" t="n">
        <f aca="false">H7076*SUMIFS(syst_chauffage!$K$3:$K$27,syst_chauffage!$B$3:$B$27,D7076,syst_chauffage!$C$3:$C$27,E7076)</f>
        <v>0.784425403847667</v>
      </c>
      <c r="N7076" s="0" t="str">
        <f aca="false">A7076</f>
        <v>Bureaux Administration</v>
      </c>
      <c r="O7076" s="0" t="str">
        <f aca="false">B7076</f>
        <v>Bureaux</v>
      </c>
      <c r="P7076" s="0" t="str">
        <f aca="false">C7076</f>
        <v>plateau large bureaux cloisonnés</v>
      </c>
      <c r="Q7076" s="0" t="str">
        <f aca="false">D7076</f>
        <v>Autre système centralisé performant</v>
      </c>
      <c r="R7076" s="0" t="str">
        <f aca="false">E7076</f>
        <v>Urbain</v>
      </c>
      <c r="S7076" s="0" t="str">
        <f aca="false">F7076</f>
        <v>0102842106</v>
      </c>
      <c r="T7076" s="0" t="str">
        <f aca="false">G7076</f>
        <v>5</v>
      </c>
      <c r="U7076" s="0" t="n">
        <f aca="false">L7076</f>
        <v>0.784425403847667</v>
      </c>
      <c r="V7076" s="0" t="n">
        <f aca="false">K7076</f>
        <v>42.0024626752762</v>
      </c>
      <c r="W7076" s="0" t="n">
        <f aca="false">J7076</f>
        <v>935</v>
      </c>
    </row>
    <row r="7077" customFormat="false" ht="12.8" hidden="false" customHeight="false" outlineLevel="0" collapsed="false">
      <c r="A7077" s="0" t="s">
        <v>72</v>
      </c>
      <c r="B7077" s="0" t="s">
        <v>129</v>
      </c>
      <c r="C7077" s="0" t="s">
        <v>116</v>
      </c>
      <c r="D7077" s="0" t="s">
        <v>27</v>
      </c>
      <c r="E7077" s="0" t="s">
        <v>23</v>
      </c>
      <c r="F7077" s="0" t="s">
        <v>186</v>
      </c>
      <c r="G7077" s="0" t="s">
        <v>1613</v>
      </c>
      <c r="H7077" s="0" t="n">
        <v>0.725277022479904</v>
      </c>
      <c r="I7077" s="0" t="n">
        <v>5.11525036755165</v>
      </c>
      <c r="J7077" s="0" t="n">
        <v>819</v>
      </c>
      <c r="K7077" s="0" t="n">
        <f aca="false">I7077*SUMIFS(syst_chauffage!$H$3:$H$27,syst_chauffage!$B$3:$B$27,D7077,syst_chauffage!$C$3:$C$27,E7077)</f>
        <v>13.1175641169887</v>
      </c>
      <c r="L7077" s="12" t="n">
        <f aca="false">H7077*SUMIFS(syst_chauffage!$K$3:$K$27,syst_chauffage!$B$3:$B$27,D7077,syst_chauffage!$C$3:$C$27,E7077)</f>
        <v>0.725277022479904</v>
      </c>
      <c r="N7077" s="0" t="str">
        <f aca="false">A7077</f>
        <v>Bureaux Administration</v>
      </c>
      <c r="O7077" s="0" t="str">
        <f aca="false">B7077</f>
        <v>Bureaux</v>
      </c>
      <c r="P7077" s="0" t="str">
        <f aca="false">C7077</f>
        <v>plateau large bureaux cloisonnés</v>
      </c>
      <c r="Q7077" s="0" t="str">
        <f aca="false">D7077</f>
        <v>Chaudière condensation fioul</v>
      </c>
      <c r="R7077" s="0" t="str">
        <f aca="false">E7077</f>
        <v>Fioul</v>
      </c>
      <c r="S7077" s="0" t="str">
        <f aca="false">F7077</f>
        <v>0102842303</v>
      </c>
      <c r="T7077" s="0" t="str">
        <f aca="false">G7077</f>
        <v>5</v>
      </c>
      <c r="U7077" s="0" t="n">
        <f aca="false">L7077</f>
        <v>0.725277022479904</v>
      </c>
      <c r="V7077" s="0" t="n">
        <f aca="false">K7077</f>
        <v>13.1175641169887</v>
      </c>
      <c r="W7077" s="0" t="n">
        <f aca="false">J7077</f>
        <v>819</v>
      </c>
    </row>
    <row r="7078" customFormat="false" ht="12.8" hidden="false" customHeight="false" outlineLevel="0" collapsed="false">
      <c r="A7078" s="0" t="s">
        <v>72</v>
      </c>
      <c r="B7078" s="0" t="s">
        <v>129</v>
      </c>
      <c r="C7078" s="0" t="s">
        <v>116</v>
      </c>
      <c r="D7078" s="0" t="s">
        <v>18</v>
      </c>
      <c r="E7078" s="0" t="s">
        <v>14</v>
      </c>
      <c r="F7078" s="0" t="s">
        <v>187</v>
      </c>
      <c r="G7078" s="0" t="s">
        <v>1613</v>
      </c>
      <c r="H7078" s="0" t="n">
        <v>0.957313687418462</v>
      </c>
      <c r="I7078" s="0" t="n">
        <v>4.14834384506419</v>
      </c>
      <c r="J7078" s="0" t="n">
        <v>819</v>
      </c>
      <c r="K7078" s="0" t="n">
        <f aca="false">I7078*SUMIFS(syst_chauffage!$H$3:$H$27,syst_chauffage!$B$3:$B$27,D7078,syst_chauffage!$C$3:$C$27,E7078)</f>
        <v>11.3039421222803</v>
      </c>
      <c r="L7078" s="12" t="n">
        <f aca="false">H7078*SUMIFS(syst_chauffage!$K$3:$K$27,syst_chauffage!$B$3:$B$27,D7078,syst_chauffage!$C$3:$C$27,E7078)</f>
        <v>0.929979404702312</v>
      </c>
      <c r="N7078" s="0" t="str">
        <f aca="false">A7078</f>
        <v>Bureaux Administration</v>
      </c>
      <c r="O7078" s="0" t="str">
        <f aca="false">B7078</f>
        <v>Bureaux</v>
      </c>
      <c r="P7078" s="0" t="str">
        <f aca="false">C7078</f>
        <v>plateau large bureaux cloisonnés</v>
      </c>
      <c r="Q7078" s="0" t="str">
        <f aca="false">D7078</f>
        <v>Chaudière condensation gaz</v>
      </c>
      <c r="R7078" s="0" t="str">
        <f aca="false">E7078</f>
        <v>Gaz</v>
      </c>
      <c r="S7078" s="0" t="str">
        <f aca="false">F7078</f>
        <v>0102842404</v>
      </c>
      <c r="T7078" s="0" t="str">
        <f aca="false">G7078</f>
        <v>5</v>
      </c>
      <c r="U7078" s="0" t="n">
        <f aca="false">L7078</f>
        <v>0.929979404702312</v>
      </c>
      <c r="V7078" s="0" t="n">
        <f aca="false">K7078</f>
        <v>11.3039421222803</v>
      </c>
      <c r="W7078" s="0" t="n">
        <f aca="false">J7078</f>
        <v>819</v>
      </c>
    </row>
    <row r="7079" customFormat="false" ht="12.8" hidden="false" customHeight="false" outlineLevel="0" collapsed="false">
      <c r="A7079" s="0" t="s">
        <v>72</v>
      </c>
      <c r="B7079" s="0" t="s">
        <v>129</v>
      </c>
      <c r="C7079" s="0" t="s">
        <v>116</v>
      </c>
      <c r="D7079" s="0" t="s">
        <v>32</v>
      </c>
      <c r="E7079" s="0" t="s">
        <v>30</v>
      </c>
      <c r="F7079" s="0" t="s">
        <v>188</v>
      </c>
      <c r="G7079" s="0" t="s">
        <v>1613</v>
      </c>
      <c r="H7079" s="0" t="n">
        <v>1</v>
      </c>
      <c r="I7079" s="0" t="n">
        <v>12</v>
      </c>
      <c r="J7079" s="0" t="n">
        <v>0</v>
      </c>
      <c r="K7079" s="0" t="n">
        <f aca="false">I7079*SUMIFS(syst_chauffage!$H$3:$H$27,syst_chauffage!$B$3:$B$27,D7079,syst_chauffage!$C$3:$C$27,E7079)</f>
        <v>12</v>
      </c>
      <c r="L7079" s="12" t="n">
        <f aca="false">H7079*SUMIFS(syst_chauffage!$K$3:$K$27,syst_chauffage!$B$3:$B$27,D7079,syst_chauffage!$C$3:$C$27,E7079)</f>
        <v>1</v>
      </c>
      <c r="N7079" s="0" t="str">
        <f aca="false">A7079</f>
        <v>Bureaux Administration</v>
      </c>
      <c r="O7079" s="0" t="str">
        <f aca="false">B7079</f>
        <v>Bureaux</v>
      </c>
      <c r="P7079" s="0" t="str">
        <f aca="false">C7079</f>
        <v>plateau large bureaux cloisonnés</v>
      </c>
      <c r="Q7079" s="0" t="str">
        <f aca="false">D7079</f>
        <v>Electrique direct performant</v>
      </c>
      <c r="R7079" s="0" t="str">
        <f aca="false">E7079</f>
        <v>Electricité</v>
      </c>
      <c r="S7079" s="0" t="str">
        <f aca="false">F7079</f>
        <v>0102842602</v>
      </c>
      <c r="T7079" s="0" t="str">
        <f aca="false">G7079</f>
        <v>5</v>
      </c>
      <c r="U7079" s="0" t="n">
        <f aca="false">L7079</f>
        <v>1</v>
      </c>
      <c r="V7079" s="0" t="n">
        <f aca="false">K7079</f>
        <v>12</v>
      </c>
      <c r="W7079" s="0" t="n">
        <f aca="false">J7079</f>
        <v>0</v>
      </c>
    </row>
    <row r="7080" customFormat="false" ht="12.8" hidden="false" customHeight="false" outlineLevel="0" collapsed="false">
      <c r="A7080" s="0" t="s">
        <v>72</v>
      </c>
      <c r="B7080" s="0" t="s">
        <v>129</v>
      </c>
      <c r="C7080" s="0" t="s">
        <v>116</v>
      </c>
      <c r="D7080" s="0" t="s">
        <v>38</v>
      </c>
      <c r="E7080" s="0" t="s">
        <v>30</v>
      </c>
      <c r="F7080" s="0" t="s">
        <v>189</v>
      </c>
      <c r="G7080" s="0" t="s">
        <v>1613</v>
      </c>
      <c r="H7080" s="0" t="n">
        <v>3.39795627906976</v>
      </c>
      <c r="I7080" s="0" t="n">
        <v>58.4623457680587</v>
      </c>
      <c r="J7080" s="0" t="n">
        <v>819</v>
      </c>
      <c r="K7080" s="0" t="n">
        <f aca="false">I7080*SUMIFS(syst_chauffage!$H$3:$H$27,syst_chauffage!$B$3:$B$27,D7080,syst_chauffage!$C$3:$C$27,E7080)</f>
        <v>59.0933767520043</v>
      </c>
      <c r="L7080" s="12" t="n">
        <f aca="false">H7080*SUMIFS(syst_chauffage!$K$3:$K$27,syst_chauffage!$B$3:$B$27,D7080,syst_chauffage!$C$3:$C$27,E7080)</f>
        <v>3.03986496519792</v>
      </c>
      <c r="N7080" s="0" t="str">
        <f aca="false">A7080</f>
        <v>Bureaux Administration</v>
      </c>
      <c r="O7080" s="0" t="str">
        <f aca="false">B7080</f>
        <v>Bureaux</v>
      </c>
      <c r="P7080" s="0" t="str">
        <f aca="false">C7080</f>
        <v>plateau large bureaux cloisonnés</v>
      </c>
      <c r="Q7080" s="0" t="str">
        <f aca="false">D7080</f>
        <v>PAC performant</v>
      </c>
      <c r="R7080" s="0" t="str">
        <f aca="false">E7080</f>
        <v>Electricité</v>
      </c>
      <c r="S7080" s="0" t="str">
        <f aca="false">F7080</f>
        <v>0102842902</v>
      </c>
      <c r="T7080" s="0" t="str">
        <f aca="false">G7080</f>
        <v>5</v>
      </c>
      <c r="U7080" s="0" t="n">
        <f aca="false">L7080</f>
        <v>3.03986496519792</v>
      </c>
      <c r="V7080" s="0" t="n">
        <f aca="false">K7080</f>
        <v>59.0933767520043</v>
      </c>
      <c r="W7080" s="0" t="n">
        <f aca="false">J7080</f>
        <v>819</v>
      </c>
    </row>
    <row r="7081" customFormat="false" ht="12.8" hidden="false" customHeight="false" outlineLevel="0" collapsed="false">
      <c r="A7081" s="0" t="s">
        <v>72</v>
      </c>
      <c r="B7081" s="0" t="s">
        <v>129</v>
      </c>
      <c r="C7081" s="0" t="s">
        <v>190</v>
      </c>
      <c r="D7081" s="0" t="s">
        <v>19</v>
      </c>
      <c r="E7081" s="0" t="s">
        <v>57</v>
      </c>
      <c r="F7081" s="0" t="s">
        <v>191</v>
      </c>
      <c r="G7081" s="0" t="s">
        <v>1613</v>
      </c>
      <c r="H7081" s="0" t="n">
        <v>0.674961067637281</v>
      </c>
      <c r="I7081" s="0" t="n">
        <v>20.4892296406805</v>
      </c>
      <c r="J7081" s="0" t="n">
        <v>0</v>
      </c>
      <c r="K7081" s="0" t="n">
        <f aca="false">I7081*SUMIFS(syst_chauffage!$H$3:$H$27,syst_chauffage!$B$3:$B$27,D7081,syst_chauffage!$C$3:$C$27,E7081)</f>
        <v>28.5307743368451</v>
      </c>
      <c r="L7081" s="12" t="n">
        <f aca="false">H7081*SUMIFS(syst_chauffage!$K$3:$K$27,syst_chauffage!$B$3:$B$27,D7081,syst_chauffage!$C$3:$C$27,E7081)</f>
        <v>0.674961067637281</v>
      </c>
      <c r="N7081" s="0" t="str">
        <f aca="false">A7081</f>
        <v>Bureaux Administration</v>
      </c>
      <c r="O7081" s="0" t="str">
        <f aca="false">B7081</f>
        <v>Bureaux</v>
      </c>
      <c r="P7081" s="0" t="str">
        <f aca="false">C7081</f>
        <v>plateau mince</v>
      </c>
      <c r="Q7081" s="0" t="str">
        <f aca="false">D7081</f>
        <v>Autre système centralisé</v>
      </c>
      <c r="R7081" s="0" t="str">
        <f aca="false">E7081</f>
        <v>Autres</v>
      </c>
      <c r="S7081" s="0" t="str">
        <f aca="false">F7081</f>
        <v>0102850101</v>
      </c>
      <c r="T7081" s="0" t="str">
        <f aca="false">G7081</f>
        <v>5</v>
      </c>
      <c r="U7081" s="0" t="n">
        <f aca="false">L7081</f>
        <v>0.674961067637281</v>
      </c>
      <c r="V7081" s="0" t="n">
        <f aca="false">K7081</f>
        <v>28.5307743368451</v>
      </c>
      <c r="W7081" s="0" t="n">
        <f aca="false">J7081</f>
        <v>0</v>
      </c>
    </row>
    <row r="7082" customFormat="false" ht="12.8" hidden="false" customHeight="false" outlineLevel="0" collapsed="false">
      <c r="A7082" s="0" t="s">
        <v>72</v>
      </c>
      <c r="B7082" s="0" t="s">
        <v>129</v>
      </c>
      <c r="C7082" s="0" t="s">
        <v>190</v>
      </c>
      <c r="D7082" s="0" t="s">
        <v>19</v>
      </c>
      <c r="E7082" s="0" t="s">
        <v>58</v>
      </c>
      <c r="F7082" s="0" t="s">
        <v>192</v>
      </c>
      <c r="G7082" s="0" t="s">
        <v>1613</v>
      </c>
      <c r="H7082" s="0" t="n">
        <v>0.678476905338781</v>
      </c>
      <c r="I7082" s="0" t="n">
        <v>20.8884697351015</v>
      </c>
      <c r="J7082" s="0" t="n">
        <v>935</v>
      </c>
      <c r="K7082" s="0" t="n">
        <f aca="false">I7082*SUMIFS(syst_chauffage!$H$3:$H$27,syst_chauffage!$B$3:$B$27,D7082,syst_chauffage!$C$3:$C$27,E7082)</f>
        <v>34.3604797293665</v>
      </c>
      <c r="L7082" s="12" t="n">
        <f aca="false">H7082*SUMIFS(syst_chauffage!$K$3:$K$27,syst_chauffage!$B$3:$B$27,D7082,syst_chauffage!$C$3:$C$27,E7082)</f>
        <v>0.678476905338781</v>
      </c>
      <c r="N7082" s="0" t="str">
        <f aca="false">A7082</f>
        <v>Bureaux Administration</v>
      </c>
      <c r="O7082" s="0" t="str">
        <f aca="false">B7082</f>
        <v>Bureaux</v>
      </c>
      <c r="P7082" s="0" t="str">
        <f aca="false">C7082</f>
        <v>plateau mince</v>
      </c>
      <c r="Q7082" s="0" t="str">
        <f aca="false">D7082</f>
        <v>Autre système centralisé</v>
      </c>
      <c r="R7082" s="0" t="str">
        <f aca="false">E7082</f>
        <v>Urbain</v>
      </c>
      <c r="S7082" s="0" t="str">
        <f aca="false">F7082</f>
        <v>0102850106</v>
      </c>
      <c r="T7082" s="0" t="str">
        <f aca="false">G7082</f>
        <v>5</v>
      </c>
      <c r="U7082" s="0" t="n">
        <f aca="false">L7082</f>
        <v>0.678476905338781</v>
      </c>
      <c r="V7082" s="0" t="n">
        <f aca="false">K7082</f>
        <v>34.3604797293665</v>
      </c>
      <c r="W7082" s="0" t="n">
        <f aca="false">J7082</f>
        <v>935</v>
      </c>
    </row>
    <row r="7083" customFormat="false" ht="12.8" hidden="false" customHeight="false" outlineLevel="0" collapsed="false">
      <c r="A7083" s="0" t="s">
        <v>72</v>
      </c>
      <c r="B7083" s="0" t="s">
        <v>129</v>
      </c>
      <c r="C7083" s="0" t="s">
        <v>190</v>
      </c>
      <c r="D7083" s="0" t="s">
        <v>22</v>
      </c>
      <c r="E7083" s="0" t="s">
        <v>23</v>
      </c>
      <c r="F7083" s="0" t="s">
        <v>193</v>
      </c>
      <c r="G7083" s="0" t="s">
        <v>1613</v>
      </c>
      <c r="H7083" s="0" t="n">
        <v>0.554697283220289</v>
      </c>
      <c r="I7083" s="0" t="n">
        <v>5.01104042699817</v>
      </c>
      <c r="J7083" s="0" t="n">
        <v>0</v>
      </c>
      <c r="K7083" s="0" t="n">
        <f aca="false">I7083*SUMIFS(syst_chauffage!$H$3:$H$27,syst_chauffage!$B$3:$B$27,D7083,syst_chauffage!$C$3:$C$27,E7083)</f>
        <v>8.8245549815707</v>
      </c>
      <c r="L7083" s="12" t="n">
        <f aca="false">H7083*SUMIFS(syst_chauffage!$K$3:$K$27,syst_chauffage!$B$3:$B$27,D7083,syst_chauffage!$C$3:$C$27,E7083)</f>
        <v>0.554697283220289</v>
      </c>
      <c r="N7083" s="0" t="str">
        <f aca="false">A7083</f>
        <v>Bureaux Administration</v>
      </c>
      <c r="O7083" s="0" t="str">
        <f aca="false">B7083</f>
        <v>Bureaux</v>
      </c>
      <c r="P7083" s="0" t="str">
        <f aca="false">C7083</f>
        <v>plateau mince</v>
      </c>
      <c r="Q7083" s="0" t="str">
        <f aca="false">D7083</f>
        <v>Chaudière fioul</v>
      </c>
      <c r="R7083" s="0" t="str">
        <f aca="false">E7083</f>
        <v>Fioul</v>
      </c>
      <c r="S7083" s="0" t="str">
        <f aca="false">F7083</f>
        <v>0102850303</v>
      </c>
      <c r="T7083" s="0" t="str">
        <f aca="false">G7083</f>
        <v>5</v>
      </c>
      <c r="U7083" s="0" t="n">
        <f aca="false">L7083</f>
        <v>0.554697283220289</v>
      </c>
      <c r="V7083" s="0" t="n">
        <f aca="false">K7083</f>
        <v>8.8245549815707</v>
      </c>
      <c r="W7083" s="0" t="n">
        <f aca="false">J7083</f>
        <v>0</v>
      </c>
    </row>
    <row r="7084" customFormat="false" ht="12.8" hidden="false" customHeight="false" outlineLevel="0" collapsed="false">
      <c r="A7084" s="0" t="s">
        <v>72</v>
      </c>
      <c r="B7084" s="0" t="s">
        <v>129</v>
      </c>
      <c r="C7084" s="0" t="s">
        <v>190</v>
      </c>
      <c r="D7084" s="0" t="s">
        <v>13</v>
      </c>
      <c r="E7084" s="0" t="s">
        <v>14</v>
      </c>
      <c r="F7084" s="0" t="s">
        <v>194</v>
      </c>
      <c r="G7084" s="0" t="s">
        <v>1613</v>
      </c>
      <c r="H7084" s="0" t="n">
        <v>0.732200684074406</v>
      </c>
      <c r="I7084" s="0" t="n">
        <v>3.84201411369297</v>
      </c>
      <c r="J7084" s="0" t="n">
        <v>364</v>
      </c>
      <c r="K7084" s="0" t="n">
        <f aca="false">I7084*SUMIFS(syst_chauffage!$H$3:$H$27,syst_chauffage!$B$3:$B$27,D7084,syst_chauffage!$C$3:$C$27,E7084)</f>
        <v>7.75929995707629</v>
      </c>
      <c r="L7084" s="12" t="n">
        <f aca="false">H7084*SUMIFS(syst_chauffage!$K$3:$K$27,syst_chauffage!$B$3:$B$27,D7084,syst_chauffage!$C$3:$C$27,E7084)</f>
        <v>0.732200684074406</v>
      </c>
      <c r="N7084" s="0" t="str">
        <f aca="false">A7084</f>
        <v>Bureaux Administration</v>
      </c>
      <c r="O7084" s="0" t="str">
        <f aca="false">B7084</f>
        <v>Bureaux</v>
      </c>
      <c r="P7084" s="0" t="str">
        <f aca="false">C7084</f>
        <v>plateau mince</v>
      </c>
      <c r="Q7084" s="0" t="str">
        <f aca="false">D7084</f>
        <v>Chaudière gaz</v>
      </c>
      <c r="R7084" s="0" t="str">
        <f aca="false">E7084</f>
        <v>Gaz</v>
      </c>
      <c r="S7084" s="0" t="str">
        <f aca="false">F7084</f>
        <v>0102850404</v>
      </c>
      <c r="T7084" s="0" t="str">
        <f aca="false">G7084</f>
        <v>5</v>
      </c>
      <c r="U7084" s="0" t="n">
        <f aca="false">L7084</f>
        <v>0.732200684074406</v>
      </c>
      <c r="V7084" s="0" t="n">
        <f aca="false">K7084</f>
        <v>7.75929995707629</v>
      </c>
      <c r="W7084" s="0" t="n">
        <f aca="false">J7084</f>
        <v>364</v>
      </c>
    </row>
    <row r="7085" customFormat="false" ht="12.8" hidden="false" customHeight="false" outlineLevel="0" collapsed="false">
      <c r="A7085" s="0" t="s">
        <v>72</v>
      </c>
      <c r="B7085" s="0" t="s">
        <v>129</v>
      </c>
      <c r="C7085" s="0" t="s">
        <v>190</v>
      </c>
      <c r="D7085" s="0" t="s">
        <v>29</v>
      </c>
      <c r="E7085" s="0" t="s">
        <v>30</v>
      </c>
      <c r="F7085" s="0" t="s">
        <v>195</v>
      </c>
      <c r="G7085" s="0" t="s">
        <v>1613</v>
      </c>
      <c r="H7085" s="0" t="n">
        <v>0.92</v>
      </c>
      <c r="I7085" s="0" t="n">
        <v>10.4</v>
      </c>
      <c r="J7085" s="0" t="n">
        <v>0</v>
      </c>
      <c r="K7085" s="0" t="n">
        <f aca="false">I7085*SUMIFS(syst_chauffage!$H$3:$H$27,syst_chauffage!$B$3:$B$27,D7085,syst_chauffage!$C$3:$C$27,E7085)</f>
        <v>3</v>
      </c>
      <c r="L7085" s="12" t="n">
        <f aca="false">H7085*SUMIFS(syst_chauffage!$K$3:$K$27,syst_chauffage!$B$3:$B$27,D7085,syst_chauffage!$C$3:$C$27,E7085)</f>
        <v>0.92</v>
      </c>
      <c r="N7085" s="0" t="str">
        <f aca="false">A7085</f>
        <v>Bureaux Administration</v>
      </c>
      <c r="O7085" s="0" t="str">
        <f aca="false">B7085</f>
        <v>Bureaux</v>
      </c>
      <c r="P7085" s="0" t="str">
        <f aca="false">C7085</f>
        <v>plateau mince</v>
      </c>
      <c r="Q7085" s="0" t="str">
        <f aca="false">D7085</f>
        <v>Electrique direct</v>
      </c>
      <c r="R7085" s="0" t="str">
        <f aca="false">E7085</f>
        <v>Electricité</v>
      </c>
      <c r="S7085" s="0" t="str">
        <f aca="false">F7085</f>
        <v>0102850602</v>
      </c>
      <c r="T7085" s="0" t="str">
        <f aca="false">G7085</f>
        <v>5</v>
      </c>
      <c r="U7085" s="0" t="n">
        <f aca="false">L7085</f>
        <v>0.92</v>
      </c>
      <c r="V7085" s="0" t="n">
        <f aca="false">K7085</f>
        <v>3</v>
      </c>
      <c r="W7085" s="0" t="n">
        <f aca="false">J7085</f>
        <v>0</v>
      </c>
    </row>
    <row r="7086" customFormat="false" ht="12.8" hidden="false" customHeight="false" outlineLevel="0" collapsed="false">
      <c r="A7086" s="0" t="s">
        <v>72</v>
      </c>
      <c r="B7086" s="0" t="s">
        <v>129</v>
      </c>
      <c r="C7086" s="0" t="s">
        <v>190</v>
      </c>
      <c r="D7086" s="0" t="s">
        <v>36</v>
      </c>
      <c r="E7086" s="0" t="s">
        <v>30</v>
      </c>
      <c r="F7086" s="0" t="s">
        <v>196</v>
      </c>
      <c r="G7086" s="0" t="s">
        <v>1613</v>
      </c>
      <c r="H7086" s="0" t="n">
        <v>2.94489544186046</v>
      </c>
      <c r="I7086" s="0" t="n">
        <v>58.3663687374653</v>
      </c>
      <c r="J7086" s="0" t="n">
        <v>756</v>
      </c>
      <c r="K7086" s="0" t="n">
        <f aca="false">I7086*SUMIFS(syst_chauffage!$H$3:$H$27,syst_chauffage!$B$3:$B$27,D7086,syst_chauffage!$C$3:$C$27,E7086)</f>
        <v>36.1088269311785</v>
      </c>
      <c r="L7086" s="12" t="n">
        <f aca="false">H7086*SUMIFS(syst_chauffage!$K$3:$K$27,syst_chauffage!$B$3:$B$27,D7086,syst_chauffage!$C$3:$C$27,E7086)</f>
        <v>2.47427325480779</v>
      </c>
      <c r="N7086" s="0" t="str">
        <f aca="false">A7086</f>
        <v>Bureaux Administration</v>
      </c>
      <c r="O7086" s="0" t="str">
        <f aca="false">B7086</f>
        <v>Bureaux</v>
      </c>
      <c r="P7086" s="0" t="str">
        <f aca="false">C7086</f>
        <v>plateau mince</v>
      </c>
      <c r="Q7086" s="0" t="str">
        <f aca="false">D7086</f>
        <v>PAC</v>
      </c>
      <c r="R7086" s="0" t="str">
        <f aca="false">E7086</f>
        <v>Electricité</v>
      </c>
      <c r="S7086" s="0" t="str">
        <f aca="false">F7086</f>
        <v>0102850902</v>
      </c>
      <c r="T7086" s="0" t="str">
        <f aca="false">G7086</f>
        <v>5</v>
      </c>
      <c r="U7086" s="0" t="n">
        <f aca="false">L7086</f>
        <v>2.47427325480779</v>
      </c>
      <c r="V7086" s="0" t="n">
        <f aca="false">K7086</f>
        <v>36.1088269311785</v>
      </c>
      <c r="W7086" s="0" t="n">
        <f aca="false">J7086</f>
        <v>756</v>
      </c>
    </row>
    <row r="7087" customFormat="false" ht="12.8" hidden="false" customHeight="false" outlineLevel="0" collapsed="false">
      <c r="A7087" s="0" t="s">
        <v>72</v>
      </c>
      <c r="B7087" s="0" t="s">
        <v>129</v>
      </c>
      <c r="C7087" s="0" t="s">
        <v>190</v>
      </c>
      <c r="D7087" s="0" t="s">
        <v>51</v>
      </c>
      <c r="E7087" s="0" t="s">
        <v>57</v>
      </c>
      <c r="F7087" s="0" t="s">
        <v>197</v>
      </c>
      <c r="G7087" s="0" t="s">
        <v>1613</v>
      </c>
      <c r="H7087" s="0" t="n">
        <v>0.77880123188917</v>
      </c>
      <c r="I7087" s="0" t="n">
        <v>24.3919400484291</v>
      </c>
      <c r="J7087" s="0" t="n">
        <v>0</v>
      </c>
      <c r="K7087" s="0" t="n">
        <f aca="false">I7087*SUMIFS(syst_chauffage!$H$3:$H$27,syst_chauffage!$B$3:$B$27,D7087,syst_chauffage!$C$3:$C$27,E7087)</f>
        <v>51.6829562105444</v>
      </c>
      <c r="L7087" s="12" t="n">
        <f aca="false">H7087*SUMIFS(syst_chauffage!$K$3:$K$27,syst_chauffage!$B$3:$B$27,D7087,syst_chauffage!$C$3:$C$27,E7087)</f>
        <v>0.77880123188917</v>
      </c>
      <c r="N7087" s="0" t="str">
        <f aca="false">A7087</f>
        <v>Bureaux Administration</v>
      </c>
      <c r="O7087" s="0" t="str">
        <f aca="false">B7087</f>
        <v>Bureaux</v>
      </c>
      <c r="P7087" s="0" t="str">
        <f aca="false">C7087</f>
        <v>plateau mince</v>
      </c>
      <c r="Q7087" s="0" t="str">
        <f aca="false">D7087</f>
        <v>Autre système centralisé performant</v>
      </c>
      <c r="R7087" s="0" t="str">
        <f aca="false">E7087</f>
        <v>Autres</v>
      </c>
      <c r="S7087" s="0" t="str">
        <f aca="false">F7087</f>
        <v>0102852101</v>
      </c>
      <c r="T7087" s="0" t="str">
        <f aca="false">G7087</f>
        <v>5</v>
      </c>
      <c r="U7087" s="0" t="n">
        <f aca="false">L7087</f>
        <v>0.77880123188917</v>
      </c>
      <c r="V7087" s="0" t="n">
        <f aca="false">K7087</f>
        <v>51.6829562105444</v>
      </c>
      <c r="W7087" s="0" t="n">
        <f aca="false">J7087</f>
        <v>0</v>
      </c>
    </row>
    <row r="7088" customFormat="false" ht="12.8" hidden="false" customHeight="false" outlineLevel="0" collapsed="false">
      <c r="A7088" s="0" t="s">
        <v>72</v>
      </c>
      <c r="B7088" s="0" t="s">
        <v>129</v>
      </c>
      <c r="C7088" s="0" t="s">
        <v>190</v>
      </c>
      <c r="D7088" s="0" t="s">
        <v>51</v>
      </c>
      <c r="E7088" s="0" t="s">
        <v>58</v>
      </c>
      <c r="F7088" s="0" t="s">
        <v>198</v>
      </c>
      <c r="G7088" s="0" t="s">
        <v>1613</v>
      </c>
      <c r="H7088" s="0" t="n">
        <v>0.782857967698593</v>
      </c>
      <c r="I7088" s="0" t="n">
        <v>24.8672258751209</v>
      </c>
      <c r="J7088" s="0" t="n">
        <v>935</v>
      </c>
      <c r="K7088" s="0" t="n">
        <f aca="false">I7088*SUMIFS(syst_chauffage!$H$3:$H$27,syst_chauffage!$B$3:$B$27,D7088,syst_chauffage!$C$3:$C$27,E7088)</f>
        <v>53.0666477569479</v>
      </c>
      <c r="L7088" s="12" t="n">
        <f aca="false">H7088*SUMIFS(syst_chauffage!$K$3:$K$27,syst_chauffage!$B$3:$B$27,D7088,syst_chauffage!$C$3:$C$27,E7088)</f>
        <v>0.782857967698593</v>
      </c>
      <c r="N7088" s="0" t="str">
        <f aca="false">A7088</f>
        <v>Bureaux Administration</v>
      </c>
      <c r="O7088" s="0" t="str">
        <f aca="false">B7088</f>
        <v>Bureaux</v>
      </c>
      <c r="P7088" s="0" t="str">
        <f aca="false">C7088</f>
        <v>plateau mince</v>
      </c>
      <c r="Q7088" s="0" t="str">
        <f aca="false">D7088</f>
        <v>Autre système centralisé performant</v>
      </c>
      <c r="R7088" s="0" t="str">
        <f aca="false">E7088</f>
        <v>Urbain</v>
      </c>
      <c r="S7088" s="0" t="str">
        <f aca="false">F7088</f>
        <v>0102852106</v>
      </c>
      <c r="T7088" s="0" t="str">
        <f aca="false">G7088</f>
        <v>5</v>
      </c>
      <c r="U7088" s="0" t="n">
        <f aca="false">L7088</f>
        <v>0.782857967698593</v>
      </c>
      <c r="V7088" s="0" t="n">
        <f aca="false">K7088</f>
        <v>53.0666477569479</v>
      </c>
      <c r="W7088" s="0" t="n">
        <f aca="false">J7088</f>
        <v>935</v>
      </c>
    </row>
    <row r="7089" customFormat="false" ht="12.8" hidden="false" customHeight="false" outlineLevel="0" collapsed="false">
      <c r="A7089" s="0" t="s">
        <v>72</v>
      </c>
      <c r="B7089" s="0" t="s">
        <v>129</v>
      </c>
      <c r="C7089" s="0" t="s">
        <v>190</v>
      </c>
      <c r="D7089" s="0" t="s">
        <v>27</v>
      </c>
      <c r="E7089" s="0" t="s">
        <v>23</v>
      </c>
      <c r="F7089" s="0" t="s">
        <v>199</v>
      </c>
      <c r="G7089" s="0" t="s">
        <v>1613</v>
      </c>
      <c r="H7089" s="0" t="n">
        <v>0.725278393136078</v>
      </c>
      <c r="I7089" s="0" t="n">
        <v>5.96552431785496</v>
      </c>
      <c r="J7089" s="0" t="n">
        <v>819</v>
      </c>
      <c r="K7089" s="0" t="n">
        <f aca="false">I7089*SUMIFS(syst_chauffage!$H$3:$H$27,syst_chauffage!$B$3:$B$27,D7089,syst_chauffage!$C$3:$C$27,E7089)</f>
        <v>15.2980093070934</v>
      </c>
      <c r="L7089" s="12" t="n">
        <f aca="false">H7089*SUMIFS(syst_chauffage!$K$3:$K$27,syst_chauffage!$B$3:$B$27,D7089,syst_chauffage!$C$3:$C$27,E7089)</f>
        <v>0.725278393136078</v>
      </c>
      <c r="N7089" s="0" t="str">
        <f aca="false">A7089</f>
        <v>Bureaux Administration</v>
      </c>
      <c r="O7089" s="0" t="str">
        <f aca="false">B7089</f>
        <v>Bureaux</v>
      </c>
      <c r="P7089" s="0" t="str">
        <f aca="false">C7089</f>
        <v>plateau mince</v>
      </c>
      <c r="Q7089" s="0" t="str">
        <f aca="false">D7089</f>
        <v>Chaudière condensation fioul</v>
      </c>
      <c r="R7089" s="0" t="str">
        <f aca="false">E7089</f>
        <v>Fioul</v>
      </c>
      <c r="S7089" s="0" t="str">
        <f aca="false">F7089</f>
        <v>0102852303</v>
      </c>
      <c r="T7089" s="0" t="str">
        <f aca="false">G7089</f>
        <v>5</v>
      </c>
      <c r="U7089" s="0" t="n">
        <f aca="false">L7089</f>
        <v>0.725278393136078</v>
      </c>
      <c r="V7089" s="0" t="n">
        <f aca="false">K7089</f>
        <v>15.2980093070934</v>
      </c>
      <c r="W7089" s="0" t="n">
        <f aca="false">J7089</f>
        <v>819</v>
      </c>
    </row>
    <row r="7090" customFormat="false" ht="12.8" hidden="false" customHeight="false" outlineLevel="0" collapsed="false">
      <c r="A7090" s="0" t="s">
        <v>72</v>
      </c>
      <c r="B7090" s="0" t="s">
        <v>129</v>
      </c>
      <c r="C7090" s="0" t="s">
        <v>190</v>
      </c>
      <c r="D7090" s="0" t="s">
        <v>18</v>
      </c>
      <c r="E7090" s="0" t="s">
        <v>14</v>
      </c>
      <c r="F7090" s="0" t="s">
        <v>200</v>
      </c>
      <c r="G7090" s="0" t="s">
        <v>1613</v>
      </c>
      <c r="H7090" s="0" t="n">
        <v>0.957368830057749</v>
      </c>
      <c r="I7090" s="0" t="n">
        <v>4.57382632582496</v>
      </c>
      <c r="J7090" s="0" t="n">
        <v>819</v>
      </c>
      <c r="K7090" s="0" t="n">
        <f aca="false">I7090*SUMIFS(syst_chauffage!$H$3:$H$27,syst_chauffage!$B$3:$B$27,D7090,syst_chauffage!$C$3:$C$27,E7090)</f>
        <v>12.4633516399572</v>
      </c>
      <c r="L7090" s="12" t="n">
        <f aca="false">H7090*SUMIFS(syst_chauffage!$K$3:$K$27,syst_chauffage!$B$3:$B$27,D7090,syst_chauffage!$C$3:$C$27,E7090)</f>
        <v>0.930032972847772</v>
      </c>
      <c r="N7090" s="0" t="str">
        <f aca="false">A7090</f>
        <v>Bureaux Administration</v>
      </c>
      <c r="O7090" s="0" t="str">
        <f aca="false">B7090</f>
        <v>Bureaux</v>
      </c>
      <c r="P7090" s="0" t="str">
        <f aca="false">C7090</f>
        <v>plateau mince</v>
      </c>
      <c r="Q7090" s="0" t="str">
        <f aca="false">D7090</f>
        <v>Chaudière condensation gaz</v>
      </c>
      <c r="R7090" s="0" t="str">
        <f aca="false">E7090</f>
        <v>Gaz</v>
      </c>
      <c r="S7090" s="0" t="str">
        <f aca="false">F7090</f>
        <v>0102852404</v>
      </c>
      <c r="T7090" s="0" t="str">
        <f aca="false">G7090</f>
        <v>5</v>
      </c>
      <c r="U7090" s="0" t="n">
        <f aca="false">L7090</f>
        <v>0.930032972847772</v>
      </c>
      <c r="V7090" s="0" t="n">
        <f aca="false">K7090</f>
        <v>12.4633516399572</v>
      </c>
      <c r="W7090" s="0" t="n">
        <f aca="false">J7090</f>
        <v>819</v>
      </c>
    </row>
    <row r="7091" customFormat="false" ht="12.8" hidden="false" customHeight="false" outlineLevel="0" collapsed="false">
      <c r="A7091" s="0" t="s">
        <v>72</v>
      </c>
      <c r="B7091" s="0" t="s">
        <v>129</v>
      </c>
      <c r="C7091" s="0" t="s">
        <v>190</v>
      </c>
      <c r="D7091" s="0" t="s">
        <v>32</v>
      </c>
      <c r="E7091" s="0" t="s">
        <v>30</v>
      </c>
      <c r="F7091" s="0" t="s">
        <v>201</v>
      </c>
      <c r="G7091" s="0" t="s">
        <v>1613</v>
      </c>
      <c r="H7091" s="0" t="n">
        <v>1</v>
      </c>
      <c r="I7091" s="0" t="n">
        <v>12</v>
      </c>
      <c r="J7091" s="0" t="n">
        <v>0</v>
      </c>
      <c r="K7091" s="0" t="n">
        <f aca="false">I7091*SUMIFS(syst_chauffage!$H$3:$H$27,syst_chauffage!$B$3:$B$27,D7091,syst_chauffage!$C$3:$C$27,E7091)</f>
        <v>12</v>
      </c>
      <c r="L7091" s="12" t="n">
        <f aca="false">H7091*SUMIFS(syst_chauffage!$K$3:$K$27,syst_chauffage!$B$3:$B$27,D7091,syst_chauffage!$C$3:$C$27,E7091)</f>
        <v>1</v>
      </c>
      <c r="N7091" s="0" t="str">
        <f aca="false">A7091</f>
        <v>Bureaux Administration</v>
      </c>
      <c r="O7091" s="0" t="str">
        <f aca="false">B7091</f>
        <v>Bureaux</v>
      </c>
      <c r="P7091" s="0" t="str">
        <f aca="false">C7091</f>
        <v>plateau mince</v>
      </c>
      <c r="Q7091" s="0" t="str">
        <f aca="false">D7091</f>
        <v>Electrique direct performant</v>
      </c>
      <c r="R7091" s="0" t="str">
        <f aca="false">E7091</f>
        <v>Electricité</v>
      </c>
      <c r="S7091" s="0" t="str">
        <f aca="false">F7091</f>
        <v>0102852602</v>
      </c>
      <c r="T7091" s="0" t="str">
        <f aca="false">G7091</f>
        <v>5</v>
      </c>
      <c r="U7091" s="0" t="n">
        <f aca="false">L7091</f>
        <v>1</v>
      </c>
      <c r="V7091" s="0" t="n">
        <f aca="false">K7091</f>
        <v>12</v>
      </c>
      <c r="W7091" s="0" t="n">
        <f aca="false">J7091</f>
        <v>0</v>
      </c>
    </row>
    <row r="7092" customFormat="false" ht="12.8" hidden="false" customHeight="false" outlineLevel="0" collapsed="false">
      <c r="A7092" s="0" t="s">
        <v>72</v>
      </c>
      <c r="B7092" s="0" t="s">
        <v>129</v>
      </c>
      <c r="C7092" s="0" t="s">
        <v>190</v>
      </c>
      <c r="D7092" s="0" t="s">
        <v>38</v>
      </c>
      <c r="E7092" s="0" t="s">
        <v>30</v>
      </c>
      <c r="F7092" s="0" t="s">
        <v>202</v>
      </c>
      <c r="G7092" s="0" t="s">
        <v>1613</v>
      </c>
      <c r="H7092" s="0" t="n">
        <v>3.39795627906976</v>
      </c>
      <c r="I7092" s="0" t="n">
        <v>69.4837723065064</v>
      </c>
      <c r="J7092" s="0" t="n">
        <v>819</v>
      </c>
      <c r="K7092" s="0" t="n">
        <f aca="false">I7092*SUMIFS(syst_chauffage!$H$3:$H$27,syst_chauffage!$B$3:$B$27,D7092,syst_chauffage!$C$3:$C$27,E7092)</f>
        <v>70.2337663861278</v>
      </c>
      <c r="L7092" s="12" t="n">
        <f aca="false">H7092*SUMIFS(syst_chauffage!$K$3:$K$27,syst_chauffage!$B$3:$B$27,D7092,syst_chauffage!$C$3:$C$27,E7092)</f>
        <v>3.03986496519792</v>
      </c>
      <c r="N7092" s="0" t="str">
        <f aca="false">A7092</f>
        <v>Bureaux Administration</v>
      </c>
      <c r="O7092" s="0" t="str">
        <f aca="false">B7092</f>
        <v>Bureaux</v>
      </c>
      <c r="P7092" s="0" t="str">
        <f aca="false">C7092</f>
        <v>plateau mince</v>
      </c>
      <c r="Q7092" s="0" t="str">
        <f aca="false">D7092</f>
        <v>PAC performant</v>
      </c>
      <c r="R7092" s="0" t="str">
        <f aca="false">E7092</f>
        <v>Electricité</v>
      </c>
      <c r="S7092" s="0" t="str">
        <f aca="false">F7092</f>
        <v>0102852902</v>
      </c>
      <c r="T7092" s="0" t="str">
        <f aca="false">G7092</f>
        <v>5</v>
      </c>
      <c r="U7092" s="0" t="n">
        <f aca="false">L7092</f>
        <v>3.03986496519792</v>
      </c>
      <c r="V7092" s="0" t="n">
        <f aca="false">K7092</f>
        <v>70.2337663861278</v>
      </c>
      <c r="W7092" s="0" t="n">
        <f aca="false">J7092</f>
        <v>819</v>
      </c>
    </row>
    <row r="7093" customFormat="false" ht="12.8" hidden="false" customHeight="false" outlineLevel="0" collapsed="false">
      <c r="A7093" s="0" t="s">
        <v>73</v>
      </c>
      <c r="B7093" s="0" t="s">
        <v>203</v>
      </c>
      <c r="C7093" s="0" t="s">
        <v>204</v>
      </c>
      <c r="D7093" s="0" t="s">
        <v>19</v>
      </c>
      <c r="E7093" s="0" t="s">
        <v>57</v>
      </c>
      <c r="F7093" s="0" t="s">
        <v>205</v>
      </c>
      <c r="G7093" s="0" t="s">
        <v>1613</v>
      </c>
      <c r="H7093" s="0" t="n">
        <v>0.736040784395178</v>
      </c>
      <c r="I7093" s="0" t="n">
        <v>25.4823332830455</v>
      </c>
      <c r="J7093" s="0" t="n">
        <v>0</v>
      </c>
      <c r="K7093" s="0" t="n">
        <f aca="false">I7093*SUMIFS(syst_chauffage!$H$3:$H$27,syst_chauffage!$B$3:$B$27,D7093,syst_chauffage!$C$3:$C$27,E7093)</f>
        <v>35.4835546882329</v>
      </c>
      <c r="L7093" s="12" t="n">
        <f aca="false">H7093*SUMIFS(syst_chauffage!$K$3:$K$27,syst_chauffage!$B$3:$B$27,D7093,syst_chauffage!$C$3:$C$27,E7093)</f>
        <v>0.736040784395178</v>
      </c>
      <c r="N7093" s="0" t="str">
        <f aca="false">A7093</f>
        <v>Café Hôtel Restaurant</v>
      </c>
      <c r="O7093" s="0" t="str">
        <f aca="false">B7093</f>
        <v>Café, cantine, traiteur</v>
      </c>
      <c r="P7093" s="0" t="str">
        <f aca="false">C7093</f>
        <v>Grand bar café tabac</v>
      </c>
      <c r="Q7093" s="0" t="str">
        <f aca="false">D7093</f>
        <v>Autre système centralisé</v>
      </c>
      <c r="R7093" s="0" t="str">
        <f aca="false">E7093</f>
        <v>Autres</v>
      </c>
      <c r="S7093" s="0" t="str">
        <f aca="false">F7093</f>
        <v>0204160101</v>
      </c>
      <c r="T7093" s="0" t="str">
        <f aca="false">G7093</f>
        <v>5</v>
      </c>
      <c r="U7093" s="0" t="n">
        <f aca="false">L7093</f>
        <v>0.736040784395178</v>
      </c>
      <c r="V7093" s="0" t="n">
        <f aca="false">K7093</f>
        <v>35.4835546882329</v>
      </c>
      <c r="W7093" s="0" t="n">
        <f aca="false">J7093</f>
        <v>0</v>
      </c>
    </row>
    <row r="7094" customFormat="false" ht="12.8" hidden="false" customHeight="false" outlineLevel="0" collapsed="false">
      <c r="A7094" s="0" t="s">
        <v>73</v>
      </c>
      <c r="B7094" s="0" t="s">
        <v>203</v>
      </c>
      <c r="C7094" s="0" t="s">
        <v>204</v>
      </c>
      <c r="D7094" s="0" t="s">
        <v>19</v>
      </c>
      <c r="E7094" s="0" t="s">
        <v>58</v>
      </c>
      <c r="F7094" s="0" t="s">
        <v>206</v>
      </c>
      <c r="G7094" s="0" t="s">
        <v>1613</v>
      </c>
      <c r="H7094" s="0" t="n">
        <v>0.699854343743125</v>
      </c>
      <c r="I7094" s="0" t="n">
        <v>25.6605315319725</v>
      </c>
      <c r="J7094" s="0" t="n">
        <v>935</v>
      </c>
      <c r="K7094" s="0" t="n">
        <f aca="false">I7094*SUMIFS(syst_chauffage!$H$3:$H$27,syst_chauffage!$B$3:$B$27,D7094,syst_chauffage!$C$3:$C$27,E7094)</f>
        <v>42.2102808262429</v>
      </c>
      <c r="L7094" s="12" t="n">
        <f aca="false">H7094*SUMIFS(syst_chauffage!$K$3:$K$27,syst_chauffage!$B$3:$B$27,D7094,syst_chauffage!$C$3:$C$27,E7094)</f>
        <v>0.699854343743125</v>
      </c>
      <c r="N7094" s="0" t="str">
        <f aca="false">A7094</f>
        <v>Café Hôtel Restaurant</v>
      </c>
      <c r="O7094" s="0" t="str">
        <f aca="false">B7094</f>
        <v>Café, cantine, traiteur</v>
      </c>
      <c r="P7094" s="0" t="str">
        <f aca="false">C7094</f>
        <v>Grand bar café tabac</v>
      </c>
      <c r="Q7094" s="0" t="str">
        <f aca="false">D7094</f>
        <v>Autre système centralisé</v>
      </c>
      <c r="R7094" s="0" t="str">
        <f aca="false">E7094</f>
        <v>Urbain</v>
      </c>
      <c r="S7094" s="0" t="str">
        <f aca="false">F7094</f>
        <v>0204160106</v>
      </c>
      <c r="T7094" s="0" t="str">
        <f aca="false">G7094</f>
        <v>5</v>
      </c>
      <c r="U7094" s="0" t="n">
        <f aca="false">L7094</f>
        <v>0.699854343743125</v>
      </c>
      <c r="V7094" s="0" t="n">
        <f aca="false">K7094</f>
        <v>42.2102808262429</v>
      </c>
      <c r="W7094" s="0" t="n">
        <f aca="false">J7094</f>
        <v>935</v>
      </c>
    </row>
    <row r="7095" customFormat="false" ht="12.8" hidden="false" customHeight="false" outlineLevel="0" collapsed="false">
      <c r="A7095" s="0" t="s">
        <v>73</v>
      </c>
      <c r="B7095" s="0" t="s">
        <v>203</v>
      </c>
      <c r="C7095" s="0" t="s">
        <v>204</v>
      </c>
      <c r="D7095" s="0" t="s">
        <v>22</v>
      </c>
      <c r="E7095" s="0" t="s">
        <v>23</v>
      </c>
      <c r="F7095" s="0" t="s">
        <v>207</v>
      </c>
      <c r="G7095" s="0" t="s">
        <v>1613</v>
      </c>
      <c r="H7095" s="0" t="n">
        <v>0.570431409553063</v>
      </c>
      <c r="I7095" s="0" t="n">
        <v>17.6832784095665</v>
      </c>
      <c r="J7095" s="0" t="n">
        <v>0</v>
      </c>
      <c r="K7095" s="0" t="n">
        <f aca="false">I7095*SUMIFS(syst_chauffage!$H$3:$H$27,syst_chauffage!$B$3:$B$27,D7095,syst_chauffage!$C$3:$C$27,E7095)</f>
        <v>31.1406512984611</v>
      </c>
      <c r="L7095" s="12" t="n">
        <f aca="false">H7095*SUMIFS(syst_chauffage!$K$3:$K$27,syst_chauffage!$B$3:$B$27,D7095,syst_chauffage!$C$3:$C$27,E7095)</f>
        <v>0.570431409553063</v>
      </c>
      <c r="N7095" s="0" t="str">
        <f aca="false">A7095</f>
        <v>Café Hôtel Restaurant</v>
      </c>
      <c r="O7095" s="0" t="str">
        <f aca="false">B7095</f>
        <v>Café, cantine, traiteur</v>
      </c>
      <c r="P7095" s="0" t="str">
        <f aca="false">C7095</f>
        <v>Grand bar café tabac</v>
      </c>
      <c r="Q7095" s="0" t="str">
        <f aca="false">D7095</f>
        <v>Chaudière fioul</v>
      </c>
      <c r="R7095" s="0" t="str">
        <f aca="false">E7095</f>
        <v>Fioul</v>
      </c>
      <c r="S7095" s="0" t="str">
        <f aca="false">F7095</f>
        <v>0204160303</v>
      </c>
      <c r="T7095" s="0" t="str">
        <f aca="false">G7095</f>
        <v>5</v>
      </c>
      <c r="U7095" s="0" t="n">
        <f aca="false">L7095</f>
        <v>0.570431409553063</v>
      </c>
      <c r="V7095" s="0" t="n">
        <f aca="false">K7095</f>
        <v>31.1406512984611</v>
      </c>
      <c r="W7095" s="0" t="n">
        <f aca="false">J7095</f>
        <v>0</v>
      </c>
    </row>
    <row r="7096" customFormat="false" ht="12.8" hidden="false" customHeight="false" outlineLevel="0" collapsed="false">
      <c r="A7096" s="0" t="s">
        <v>73</v>
      </c>
      <c r="B7096" s="0" t="s">
        <v>203</v>
      </c>
      <c r="C7096" s="0" t="s">
        <v>204</v>
      </c>
      <c r="D7096" s="0" t="s">
        <v>13</v>
      </c>
      <c r="E7096" s="0" t="s">
        <v>14</v>
      </c>
      <c r="F7096" s="0" t="s">
        <v>208</v>
      </c>
      <c r="G7096" s="0" t="s">
        <v>1613</v>
      </c>
      <c r="H7096" s="0" t="n">
        <v>0.686139603819634</v>
      </c>
      <c r="I7096" s="0" t="n">
        <v>12.5998117870144</v>
      </c>
      <c r="J7096" s="0" t="n">
        <v>462</v>
      </c>
      <c r="K7096" s="0" t="n">
        <f aca="false">I7096*SUMIFS(syst_chauffage!$H$3:$H$27,syst_chauffage!$B$3:$B$27,D7096,syst_chauffage!$C$3:$C$27,E7096)</f>
        <v>25.4464757715783</v>
      </c>
      <c r="L7096" s="12" t="n">
        <f aca="false">H7096*SUMIFS(syst_chauffage!$K$3:$K$27,syst_chauffage!$B$3:$B$27,D7096,syst_chauffage!$C$3:$C$27,E7096)</f>
        <v>0.686139603819634</v>
      </c>
      <c r="N7096" s="0" t="str">
        <f aca="false">A7096</f>
        <v>Café Hôtel Restaurant</v>
      </c>
      <c r="O7096" s="0" t="str">
        <f aca="false">B7096</f>
        <v>Café, cantine, traiteur</v>
      </c>
      <c r="P7096" s="0" t="str">
        <f aca="false">C7096</f>
        <v>Grand bar café tabac</v>
      </c>
      <c r="Q7096" s="0" t="str">
        <f aca="false">D7096</f>
        <v>Chaudière gaz</v>
      </c>
      <c r="R7096" s="0" t="str">
        <f aca="false">E7096</f>
        <v>Gaz</v>
      </c>
      <c r="S7096" s="0" t="str">
        <f aca="false">F7096</f>
        <v>0204160404</v>
      </c>
      <c r="T7096" s="0" t="str">
        <f aca="false">G7096</f>
        <v>5</v>
      </c>
      <c r="U7096" s="0" t="n">
        <f aca="false">L7096</f>
        <v>0.686139603819634</v>
      </c>
      <c r="V7096" s="0" t="n">
        <f aca="false">K7096</f>
        <v>25.4464757715783</v>
      </c>
      <c r="W7096" s="0" t="n">
        <f aca="false">J7096</f>
        <v>462</v>
      </c>
    </row>
    <row r="7097" customFormat="false" ht="12.8" hidden="false" customHeight="false" outlineLevel="0" collapsed="false">
      <c r="A7097" s="0" t="s">
        <v>73</v>
      </c>
      <c r="B7097" s="0" t="s">
        <v>203</v>
      </c>
      <c r="C7097" s="0" t="s">
        <v>204</v>
      </c>
      <c r="D7097" s="0" t="s">
        <v>29</v>
      </c>
      <c r="E7097" s="0" t="s">
        <v>30</v>
      </c>
      <c r="F7097" s="0" t="s">
        <v>209</v>
      </c>
      <c r="G7097" s="0" t="s">
        <v>1613</v>
      </c>
      <c r="H7097" s="0" t="n">
        <v>0.919999999999999</v>
      </c>
      <c r="I7097" s="0" t="n">
        <v>10.4</v>
      </c>
      <c r="J7097" s="0" t="n">
        <v>0</v>
      </c>
      <c r="K7097" s="0" t="n">
        <f aca="false">I7097*SUMIFS(syst_chauffage!$H$3:$H$27,syst_chauffage!$B$3:$B$27,D7097,syst_chauffage!$C$3:$C$27,E7097)</f>
        <v>3</v>
      </c>
      <c r="L7097" s="12" t="n">
        <f aca="false">H7097*SUMIFS(syst_chauffage!$K$3:$K$27,syst_chauffage!$B$3:$B$27,D7097,syst_chauffage!$C$3:$C$27,E7097)</f>
        <v>0.919999999999999</v>
      </c>
      <c r="N7097" s="0" t="str">
        <f aca="false">A7097</f>
        <v>Café Hôtel Restaurant</v>
      </c>
      <c r="O7097" s="0" t="str">
        <f aca="false">B7097</f>
        <v>Café, cantine, traiteur</v>
      </c>
      <c r="P7097" s="0" t="str">
        <f aca="false">C7097</f>
        <v>Grand bar café tabac</v>
      </c>
      <c r="Q7097" s="0" t="str">
        <f aca="false">D7097</f>
        <v>Electrique direct</v>
      </c>
      <c r="R7097" s="0" t="str">
        <f aca="false">E7097</f>
        <v>Electricité</v>
      </c>
      <c r="S7097" s="0" t="str">
        <f aca="false">F7097</f>
        <v>0204160602</v>
      </c>
      <c r="T7097" s="0" t="str">
        <f aca="false">G7097</f>
        <v>5</v>
      </c>
      <c r="U7097" s="0" t="n">
        <f aca="false">L7097</f>
        <v>0.919999999999999</v>
      </c>
      <c r="V7097" s="0" t="n">
        <f aca="false">K7097</f>
        <v>3</v>
      </c>
      <c r="W7097" s="0" t="n">
        <f aca="false">J7097</f>
        <v>0</v>
      </c>
    </row>
    <row r="7098" customFormat="false" ht="12.8" hidden="false" customHeight="false" outlineLevel="0" collapsed="false">
      <c r="A7098" s="0" t="s">
        <v>73</v>
      </c>
      <c r="B7098" s="0" t="s">
        <v>203</v>
      </c>
      <c r="C7098" s="0" t="s">
        <v>204</v>
      </c>
      <c r="D7098" s="0" t="s">
        <v>36</v>
      </c>
      <c r="E7098" s="0" t="s">
        <v>30</v>
      </c>
      <c r="F7098" s="0" t="s">
        <v>210</v>
      </c>
      <c r="G7098" s="0" t="s">
        <v>1613</v>
      </c>
      <c r="H7098" s="0" t="n">
        <v>2.94489544186046</v>
      </c>
      <c r="I7098" s="0" t="n">
        <v>66.2109544580448</v>
      </c>
      <c r="J7098" s="0" t="n">
        <v>738</v>
      </c>
      <c r="K7098" s="0" t="n">
        <f aca="false">I7098*SUMIFS(syst_chauffage!$H$3:$H$27,syst_chauffage!$B$3:$B$27,D7098,syst_chauffage!$C$3:$C$27,E7098)</f>
        <v>40.9619434477347</v>
      </c>
      <c r="L7098" s="12" t="n">
        <f aca="false">H7098*SUMIFS(syst_chauffage!$K$3:$K$27,syst_chauffage!$B$3:$B$27,D7098,syst_chauffage!$C$3:$C$27,E7098)</f>
        <v>2.47427325480779</v>
      </c>
      <c r="N7098" s="0" t="str">
        <f aca="false">A7098</f>
        <v>Café Hôtel Restaurant</v>
      </c>
      <c r="O7098" s="0" t="str">
        <f aca="false">B7098</f>
        <v>Café, cantine, traiteur</v>
      </c>
      <c r="P7098" s="0" t="str">
        <f aca="false">C7098</f>
        <v>Grand bar café tabac</v>
      </c>
      <c r="Q7098" s="0" t="str">
        <f aca="false">D7098</f>
        <v>PAC</v>
      </c>
      <c r="R7098" s="0" t="str">
        <f aca="false">E7098</f>
        <v>Electricité</v>
      </c>
      <c r="S7098" s="0" t="str">
        <f aca="false">F7098</f>
        <v>0204160902</v>
      </c>
      <c r="T7098" s="0" t="str">
        <f aca="false">G7098</f>
        <v>5</v>
      </c>
      <c r="U7098" s="0" t="n">
        <f aca="false">L7098</f>
        <v>2.47427325480779</v>
      </c>
      <c r="V7098" s="0" t="n">
        <f aca="false">K7098</f>
        <v>40.9619434477347</v>
      </c>
      <c r="W7098" s="0" t="n">
        <f aca="false">J7098</f>
        <v>738</v>
      </c>
    </row>
    <row r="7099" customFormat="false" ht="12.8" hidden="false" customHeight="false" outlineLevel="0" collapsed="false">
      <c r="A7099" s="0" t="s">
        <v>73</v>
      </c>
      <c r="B7099" s="0" t="s">
        <v>203</v>
      </c>
      <c r="C7099" s="0" t="s">
        <v>204</v>
      </c>
      <c r="D7099" s="0" t="s">
        <v>42</v>
      </c>
      <c r="E7099" s="0" t="s">
        <v>30</v>
      </c>
      <c r="F7099" s="0" t="s">
        <v>211</v>
      </c>
      <c r="G7099" s="0" t="s">
        <v>1613</v>
      </c>
      <c r="H7099" s="0" t="n">
        <v>2.80410195348837</v>
      </c>
      <c r="I7099" s="0" t="n">
        <v>33.0770171054375</v>
      </c>
      <c r="J7099" s="0" t="n">
        <v>738</v>
      </c>
      <c r="K7099" s="0" t="n">
        <f aca="false">I7099*SUMIFS(syst_chauffage!$H$3:$H$27,syst_chauffage!$B$3:$B$27,D7099,syst_chauffage!$C$3:$C$27,E7099)</f>
        <v>29.8583665243266</v>
      </c>
      <c r="L7099" s="12" t="n">
        <f aca="false">H7099*SUMIFS(syst_chauffage!$K$3:$K$27,syst_chauffage!$B$3:$B$27,D7099,syst_chauffage!$C$3:$C$27,E7099)</f>
        <v>2.49996610303434</v>
      </c>
      <c r="N7099" s="0" t="str">
        <f aca="false">A7099</f>
        <v>Café Hôtel Restaurant</v>
      </c>
      <c r="O7099" s="0" t="str">
        <f aca="false">B7099</f>
        <v>Café, cantine, traiteur</v>
      </c>
      <c r="P7099" s="0" t="str">
        <f aca="false">C7099</f>
        <v>Grand bar café tabac</v>
      </c>
      <c r="Q7099" s="0" t="str">
        <f aca="false">D7099</f>
        <v>Rooftop</v>
      </c>
      <c r="R7099" s="0" t="str">
        <f aca="false">E7099</f>
        <v>Electricité</v>
      </c>
      <c r="S7099" s="0" t="str">
        <f aca="false">F7099</f>
        <v>0204161002</v>
      </c>
      <c r="T7099" s="0" t="str">
        <f aca="false">G7099</f>
        <v>5</v>
      </c>
      <c r="U7099" s="0" t="n">
        <f aca="false">L7099</f>
        <v>2.49996610303434</v>
      </c>
      <c r="V7099" s="0" t="n">
        <f aca="false">K7099</f>
        <v>29.8583665243266</v>
      </c>
      <c r="W7099" s="0" t="n">
        <f aca="false">J7099</f>
        <v>738</v>
      </c>
    </row>
    <row r="7100" customFormat="false" ht="12.8" hidden="false" customHeight="false" outlineLevel="0" collapsed="false">
      <c r="A7100" s="0" t="s">
        <v>73</v>
      </c>
      <c r="B7100" s="0" t="s">
        <v>203</v>
      </c>
      <c r="C7100" s="0" t="s">
        <v>204</v>
      </c>
      <c r="D7100" s="0" t="s">
        <v>51</v>
      </c>
      <c r="E7100" s="0" t="s">
        <v>57</v>
      </c>
      <c r="F7100" s="0" t="s">
        <v>212</v>
      </c>
      <c r="G7100" s="0" t="s">
        <v>1613</v>
      </c>
      <c r="H7100" s="0" t="n">
        <v>0.849277828148282</v>
      </c>
      <c r="I7100" s="0" t="n">
        <v>30.3361110512446</v>
      </c>
      <c r="J7100" s="0" t="n">
        <v>0</v>
      </c>
      <c r="K7100" s="0" t="n">
        <f aca="false">I7100*SUMIFS(syst_chauffage!$H$3:$H$27,syst_chauffage!$B$3:$B$27,D7100,syst_chauffage!$C$3:$C$27,E7100)</f>
        <v>64.2777858565891</v>
      </c>
      <c r="L7100" s="12" t="n">
        <f aca="false">H7100*SUMIFS(syst_chauffage!$K$3:$K$27,syst_chauffage!$B$3:$B$27,D7100,syst_chauffage!$C$3:$C$27,E7100)</f>
        <v>0.849277828148282</v>
      </c>
      <c r="N7100" s="0" t="str">
        <f aca="false">A7100</f>
        <v>Café Hôtel Restaurant</v>
      </c>
      <c r="O7100" s="0" t="str">
        <f aca="false">B7100</f>
        <v>Café, cantine, traiteur</v>
      </c>
      <c r="P7100" s="0" t="str">
        <f aca="false">C7100</f>
        <v>Grand bar café tabac</v>
      </c>
      <c r="Q7100" s="0" t="str">
        <f aca="false">D7100</f>
        <v>Autre système centralisé performant</v>
      </c>
      <c r="R7100" s="0" t="str">
        <f aca="false">E7100</f>
        <v>Autres</v>
      </c>
      <c r="S7100" s="0" t="str">
        <f aca="false">F7100</f>
        <v>0204162101</v>
      </c>
      <c r="T7100" s="0" t="str">
        <f aca="false">G7100</f>
        <v>5</v>
      </c>
      <c r="U7100" s="0" t="n">
        <f aca="false">L7100</f>
        <v>0.849277828148282</v>
      </c>
      <c r="V7100" s="0" t="n">
        <f aca="false">K7100</f>
        <v>64.2777858565891</v>
      </c>
      <c r="W7100" s="0" t="n">
        <f aca="false">J7100</f>
        <v>0</v>
      </c>
    </row>
    <row r="7101" customFormat="false" ht="12.8" hidden="false" customHeight="false" outlineLevel="0" collapsed="false">
      <c r="A7101" s="0" t="s">
        <v>73</v>
      </c>
      <c r="B7101" s="0" t="s">
        <v>203</v>
      </c>
      <c r="C7101" s="0" t="s">
        <v>204</v>
      </c>
      <c r="D7101" s="0" t="s">
        <v>51</v>
      </c>
      <c r="E7101" s="0" t="s">
        <v>58</v>
      </c>
      <c r="F7101" s="0" t="s">
        <v>213</v>
      </c>
      <c r="G7101" s="0" t="s">
        <v>1613</v>
      </c>
      <c r="H7101" s="0" t="n">
        <v>0.807524242780528</v>
      </c>
      <c r="I7101" s="0" t="n">
        <v>30.5482518237768</v>
      </c>
      <c r="J7101" s="0" t="n">
        <v>935</v>
      </c>
      <c r="K7101" s="0" t="n">
        <f aca="false">I7101*SUMIFS(syst_chauffage!$H$3:$H$27,syst_chauffage!$B$3:$B$27,D7101,syst_chauffage!$C$3:$C$27,E7101)</f>
        <v>65.1899543304013</v>
      </c>
      <c r="L7101" s="12" t="n">
        <f aca="false">H7101*SUMIFS(syst_chauffage!$K$3:$K$27,syst_chauffage!$B$3:$B$27,D7101,syst_chauffage!$C$3:$C$27,E7101)</f>
        <v>0.807524242780528</v>
      </c>
      <c r="N7101" s="0" t="str">
        <f aca="false">A7101</f>
        <v>Café Hôtel Restaurant</v>
      </c>
      <c r="O7101" s="0" t="str">
        <f aca="false">B7101</f>
        <v>Café, cantine, traiteur</v>
      </c>
      <c r="P7101" s="0" t="str">
        <f aca="false">C7101</f>
        <v>Grand bar café tabac</v>
      </c>
      <c r="Q7101" s="0" t="str">
        <f aca="false">D7101</f>
        <v>Autre système centralisé performant</v>
      </c>
      <c r="R7101" s="0" t="str">
        <f aca="false">E7101</f>
        <v>Urbain</v>
      </c>
      <c r="S7101" s="0" t="str">
        <f aca="false">F7101</f>
        <v>0204162106</v>
      </c>
      <c r="T7101" s="0" t="str">
        <f aca="false">G7101</f>
        <v>5</v>
      </c>
      <c r="U7101" s="0" t="n">
        <f aca="false">L7101</f>
        <v>0.807524242780528</v>
      </c>
      <c r="V7101" s="0" t="n">
        <f aca="false">K7101</f>
        <v>65.1899543304013</v>
      </c>
      <c r="W7101" s="0" t="n">
        <f aca="false">J7101</f>
        <v>935</v>
      </c>
    </row>
    <row r="7102" customFormat="false" ht="12.8" hidden="false" customHeight="false" outlineLevel="0" collapsed="false">
      <c r="A7102" s="0" t="s">
        <v>73</v>
      </c>
      <c r="B7102" s="0" t="s">
        <v>203</v>
      </c>
      <c r="C7102" s="0" t="s">
        <v>204</v>
      </c>
      <c r="D7102" s="0" t="s">
        <v>27</v>
      </c>
      <c r="E7102" s="0" t="s">
        <v>23</v>
      </c>
      <c r="F7102" s="0" t="s">
        <v>214</v>
      </c>
      <c r="G7102" s="0" t="s">
        <v>1613</v>
      </c>
      <c r="H7102" s="0" t="n">
        <v>0.754189753101437</v>
      </c>
      <c r="I7102" s="0" t="n">
        <v>21.0515219161506</v>
      </c>
      <c r="J7102" s="0" t="n">
        <v>1064</v>
      </c>
      <c r="K7102" s="0" t="n">
        <f aca="false">I7102*SUMIFS(syst_chauffage!$H$3:$H$27,syst_chauffage!$B$3:$B$27,D7102,syst_chauffage!$C$3:$C$27,E7102)</f>
        <v>53.9845889552171</v>
      </c>
      <c r="L7102" s="12" t="n">
        <f aca="false">H7102*SUMIFS(syst_chauffage!$K$3:$K$27,syst_chauffage!$B$3:$B$27,D7102,syst_chauffage!$C$3:$C$27,E7102)</f>
        <v>0.754189753101437</v>
      </c>
      <c r="N7102" s="0" t="str">
        <f aca="false">A7102</f>
        <v>Café Hôtel Restaurant</v>
      </c>
      <c r="O7102" s="0" t="str">
        <f aca="false">B7102</f>
        <v>Café, cantine, traiteur</v>
      </c>
      <c r="P7102" s="0" t="str">
        <f aca="false">C7102</f>
        <v>Grand bar café tabac</v>
      </c>
      <c r="Q7102" s="0" t="str">
        <f aca="false">D7102</f>
        <v>Chaudière condensation fioul</v>
      </c>
      <c r="R7102" s="0" t="str">
        <f aca="false">E7102</f>
        <v>Fioul</v>
      </c>
      <c r="S7102" s="0" t="str">
        <f aca="false">F7102</f>
        <v>0204162303</v>
      </c>
      <c r="T7102" s="0" t="str">
        <f aca="false">G7102</f>
        <v>5</v>
      </c>
      <c r="U7102" s="0" t="n">
        <f aca="false">L7102</f>
        <v>0.754189753101437</v>
      </c>
      <c r="V7102" s="0" t="n">
        <f aca="false">K7102</f>
        <v>53.9845889552171</v>
      </c>
      <c r="W7102" s="0" t="n">
        <f aca="false">J7102</f>
        <v>1064</v>
      </c>
    </row>
    <row r="7103" customFormat="false" ht="12.8" hidden="false" customHeight="false" outlineLevel="0" collapsed="false">
      <c r="A7103" s="0" t="s">
        <v>73</v>
      </c>
      <c r="B7103" s="0" t="s">
        <v>203</v>
      </c>
      <c r="C7103" s="0" t="s">
        <v>204</v>
      </c>
      <c r="D7103" s="0" t="s">
        <v>18</v>
      </c>
      <c r="E7103" s="0" t="s">
        <v>14</v>
      </c>
      <c r="F7103" s="0" t="s">
        <v>215</v>
      </c>
      <c r="G7103" s="0" t="s">
        <v>1613</v>
      </c>
      <c r="H7103" s="0" t="n">
        <v>0.981787082244074</v>
      </c>
      <c r="I7103" s="0" t="n">
        <v>14.9997759369219</v>
      </c>
      <c r="J7103" s="0" t="n">
        <v>1064</v>
      </c>
      <c r="K7103" s="0" t="n">
        <f aca="false">I7103*SUMIFS(syst_chauffage!$H$3:$H$27,syst_chauffage!$B$3:$B$27,D7103,syst_chauffage!$C$3:$C$27,E7103)</f>
        <v>40.8733232757165</v>
      </c>
      <c r="L7103" s="12" t="n">
        <f aca="false">H7103*SUMIFS(syst_chauffage!$K$3:$K$27,syst_chauffage!$B$3:$B$27,D7103,syst_chauffage!$C$3:$C$27,E7103)</f>
        <v>0.953754008001198</v>
      </c>
      <c r="N7103" s="0" t="str">
        <f aca="false">A7103</f>
        <v>Café Hôtel Restaurant</v>
      </c>
      <c r="O7103" s="0" t="str">
        <f aca="false">B7103</f>
        <v>Café, cantine, traiteur</v>
      </c>
      <c r="P7103" s="0" t="str">
        <f aca="false">C7103</f>
        <v>Grand bar café tabac</v>
      </c>
      <c r="Q7103" s="0" t="str">
        <f aca="false">D7103</f>
        <v>Chaudière condensation gaz</v>
      </c>
      <c r="R7103" s="0" t="str">
        <f aca="false">E7103</f>
        <v>Gaz</v>
      </c>
      <c r="S7103" s="0" t="str">
        <f aca="false">F7103</f>
        <v>0204162404</v>
      </c>
      <c r="T7103" s="0" t="str">
        <f aca="false">G7103</f>
        <v>5</v>
      </c>
      <c r="U7103" s="0" t="n">
        <f aca="false">L7103</f>
        <v>0.953754008001198</v>
      </c>
      <c r="V7103" s="0" t="n">
        <f aca="false">K7103</f>
        <v>40.8733232757165</v>
      </c>
      <c r="W7103" s="0" t="n">
        <f aca="false">J7103</f>
        <v>1064</v>
      </c>
    </row>
    <row r="7104" customFormat="false" ht="12.8" hidden="false" customHeight="false" outlineLevel="0" collapsed="false">
      <c r="A7104" s="0" t="s">
        <v>73</v>
      </c>
      <c r="B7104" s="0" t="s">
        <v>203</v>
      </c>
      <c r="C7104" s="0" t="s">
        <v>204</v>
      </c>
      <c r="D7104" s="0" t="s">
        <v>32</v>
      </c>
      <c r="E7104" s="0" t="s">
        <v>30</v>
      </c>
      <c r="F7104" s="0" t="s">
        <v>216</v>
      </c>
      <c r="G7104" s="0" t="s">
        <v>1613</v>
      </c>
      <c r="H7104" s="0" t="n">
        <v>1</v>
      </c>
      <c r="I7104" s="0" t="n">
        <v>12</v>
      </c>
      <c r="J7104" s="0" t="n">
        <v>0</v>
      </c>
      <c r="K7104" s="0" t="n">
        <f aca="false">I7104*SUMIFS(syst_chauffage!$H$3:$H$27,syst_chauffage!$B$3:$B$27,D7104,syst_chauffage!$C$3:$C$27,E7104)</f>
        <v>12</v>
      </c>
      <c r="L7104" s="12" t="n">
        <f aca="false">H7104*SUMIFS(syst_chauffage!$K$3:$K$27,syst_chauffage!$B$3:$B$27,D7104,syst_chauffage!$C$3:$C$27,E7104)</f>
        <v>1</v>
      </c>
      <c r="N7104" s="0" t="str">
        <f aca="false">A7104</f>
        <v>Café Hôtel Restaurant</v>
      </c>
      <c r="O7104" s="0" t="str">
        <f aca="false">B7104</f>
        <v>Café, cantine, traiteur</v>
      </c>
      <c r="P7104" s="0" t="str">
        <f aca="false">C7104</f>
        <v>Grand bar café tabac</v>
      </c>
      <c r="Q7104" s="0" t="str">
        <f aca="false">D7104</f>
        <v>Electrique direct performant</v>
      </c>
      <c r="R7104" s="0" t="str">
        <f aca="false">E7104</f>
        <v>Electricité</v>
      </c>
      <c r="S7104" s="0" t="str">
        <f aca="false">F7104</f>
        <v>0204162602</v>
      </c>
      <c r="T7104" s="0" t="str">
        <f aca="false">G7104</f>
        <v>5</v>
      </c>
      <c r="U7104" s="0" t="n">
        <f aca="false">L7104</f>
        <v>1</v>
      </c>
      <c r="V7104" s="0" t="n">
        <f aca="false">K7104</f>
        <v>12</v>
      </c>
      <c r="W7104" s="0" t="n">
        <f aca="false">J7104</f>
        <v>0</v>
      </c>
    </row>
    <row r="7105" customFormat="false" ht="12.8" hidden="false" customHeight="false" outlineLevel="0" collapsed="false">
      <c r="A7105" s="0" t="s">
        <v>73</v>
      </c>
      <c r="B7105" s="0" t="s">
        <v>203</v>
      </c>
      <c r="C7105" s="0" t="s">
        <v>204</v>
      </c>
      <c r="D7105" s="0" t="s">
        <v>38</v>
      </c>
      <c r="E7105" s="0" t="s">
        <v>30</v>
      </c>
      <c r="F7105" s="0" t="s">
        <v>217</v>
      </c>
      <c r="G7105" s="0" t="s">
        <v>1613</v>
      </c>
      <c r="H7105" s="0" t="n">
        <v>3.39795627906976</v>
      </c>
      <c r="I7105" s="0" t="n">
        <v>78.8225648310057</v>
      </c>
      <c r="J7105" s="0" t="n">
        <v>792</v>
      </c>
      <c r="K7105" s="0" t="n">
        <f aca="false">I7105*SUMIFS(syst_chauffage!$H$3:$H$27,syst_chauffage!$B$3:$B$27,D7105,syst_chauffage!$C$3:$C$27,E7105)</f>
        <v>79.673359987939</v>
      </c>
      <c r="L7105" s="12" t="n">
        <f aca="false">H7105*SUMIFS(syst_chauffage!$K$3:$K$27,syst_chauffage!$B$3:$B$27,D7105,syst_chauffage!$C$3:$C$27,E7105)</f>
        <v>3.03986496519792</v>
      </c>
      <c r="N7105" s="0" t="str">
        <f aca="false">A7105</f>
        <v>Café Hôtel Restaurant</v>
      </c>
      <c r="O7105" s="0" t="str">
        <f aca="false">B7105</f>
        <v>Café, cantine, traiteur</v>
      </c>
      <c r="P7105" s="0" t="str">
        <f aca="false">C7105</f>
        <v>Grand bar café tabac</v>
      </c>
      <c r="Q7105" s="0" t="str">
        <f aca="false">D7105</f>
        <v>PAC performant</v>
      </c>
      <c r="R7105" s="0" t="str">
        <f aca="false">E7105</f>
        <v>Electricité</v>
      </c>
      <c r="S7105" s="0" t="str">
        <f aca="false">F7105</f>
        <v>0204162902</v>
      </c>
      <c r="T7105" s="0" t="str">
        <f aca="false">G7105</f>
        <v>5</v>
      </c>
      <c r="U7105" s="0" t="n">
        <f aca="false">L7105</f>
        <v>3.03986496519792</v>
      </c>
      <c r="V7105" s="0" t="n">
        <f aca="false">K7105</f>
        <v>79.673359987939</v>
      </c>
      <c r="W7105" s="0" t="n">
        <f aca="false">J7105</f>
        <v>792</v>
      </c>
    </row>
    <row r="7106" customFormat="false" ht="12.8" hidden="false" customHeight="false" outlineLevel="0" collapsed="false">
      <c r="A7106" s="0" t="s">
        <v>73</v>
      </c>
      <c r="B7106" s="0" t="s">
        <v>203</v>
      </c>
      <c r="C7106" s="0" t="s">
        <v>204</v>
      </c>
      <c r="D7106" s="0" t="s">
        <v>46</v>
      </c>
      <c r="E7106" s="0" t="s">
        <v>30</v>
      </c>
      <c r="F7106" s="0" t="s">
        <v>218</v>
      </c>
      <c r="G7106" s="0" t="s">
        <v>1613</v>
      </c>
      <c r="H7106" s="0" t="n">
        <v>3.32861023255814</v>
      </c>
      <c r="I7106" s="0" t="n">
        <v>39.377401315997</v>
      </c>
      <c r="J7106" s="0" t="n">
        <v>792</v>
      </c>
      <c r="K7106" s="0" t="n">
        <f aca="false">I7106*SUMIFS(syst_chauffage!$H$3:$H$27,syst_chauffage!$B$3:$B$27,D7106,syst_chauffage!$C$3:$C$27,E7106)</f>
        <v>68.3161481884992</v>
      </c>
      <c r="L7106" s="12" t="n">
        <f aca="false">H7106*SUMIFS(syst_chauffage!$K$3:$K$27,syst_chauffage!$B$3:$B$27,D7106,syst_chauffage!$C$3:$C$27,E7106)</f>
        <v>3.00077723502174</v>
      </c>
      <c r="N7106" s="0" t="str">
        <f aca="false">A7106</f>
        <v>Café Hôtel Restaurant</v>
      </c>
      <c r="O7106" s="0" t="str">
        <f aca="false">B7106</f>
        <v>Café, cantine, traiteur</v>
      </c>
      <c r="P7106" s="0" t="str">
        <f aca="false">C7106</f>
        <v>Grand bar café tabac</v>
      </c>
      <c r="Q7106" s="0" t="str">
        <f aca="false">D7106</f>
        <v>Rooftop performant</v>
      </c>
      <c r="R7106" s="0" t="str">
        <f aca="false">E7106</f>
        <v>Electricité</v>
      </c>
      <c r="S7106" s="0" t="str">
        <f aca="false">F7106</f>
        <v>0204163002</v>
      </c>
      <c r="T7106" s="0" t="str">
        <f aca="false">G7106</f>
        <v>5</v>
      </c>
      <c r="U7106" s="0" t="n">
        <f aca="false">L7106</f>
        <v>3.00077723502174</v>
      </c>
      <c r="V7106" s="0" t="n">
        <f aca="false">K7106</f>
        <v>68.3161481884992</v>
      </c>
      <c r="W7106" s="0" t="n">
        <f aca="false">J7106</f>
        <v>792</v>
      </c>
    </row>
    <row r="7107" customFormat="false" ht="12.8" hidden="false" customHeight="false" outlineLevel="0" collapsed="false">
      <c r="A7107" s="0" t="s">
        <v>73</v>
      </c>
      <c r="B7107" s="0" t="s">
        <v>203</v>
      </c>
      <c r="C7107" s="0" t="s">
        <v>219</v>
      </c>
      <c r="D7107" s="0" t="s">
        <v>19</v>
      </c>
      <c r="E7107" s="0" t="s">
        <v>57</v>
      </c>
      <c r="F7107" s="0" t="s">
        <v>220</v>
      </c>
      <c r="G7107" s="0" t="s">
        <v>1613</v>
      </c>
      <c r="H7107" s="0" t="n">
        <v>0.728638579638752</v>
      </c>
      <c r="I7107" s="0" t="n">
        <v>34.5409010373701</v>
      </c>
      <c r="J7107" s="0" t="n">
        <v>0</v>
      </c>
      <c r="K7107" s="0" t="n">
        <f aca="false">I7107*SUMIFS(syst_chauffage!$H$3:$H$27,syst_chauffage!$B$3:$B$27,D7107,syst_chauffage!$C$3:$C$27,E7107)</f>
        <v>48.0973989833117</v>
      </c>
      <c r="L7107" s="12" t="n">
        <f aca="false">H7107*SUMIFS(syst_chauffage!$K$3:$K$27,syst_chauffage!$B$3:$B$27,D7107,syst_chauffage!$C$3:$C$27,E7107)</f>
        <v>0.728638579638752</v>
      </c>
      <c r="N7107" s="0" t="str">
        <f aca="false">A7107</f>
        <v>Café Hôtel Restaurant</v>
      </c>
      <c r="O7107" s="0" t="str">
        <f aca="false">B7107</f>
        <v>Café, cantine, traiteur</v>
      </c>
      <c r="P7107" s="0" t="str">
        <f aca="false">C7107</f>
        <v>Grande cantine</v>
      </c>
      <c r="Q7107" s="0" t="str">
        <f aca="false">D7107</f>
        <v>Autre système centralisé</v>
      </c>
      <c r="R7107" s="0" t="str">
        <f aca="false">E7107</f>
        <v>Autres</v>
      </c>
      <c r="S7107" s="0" t="str">
        <f aca="false">F7107</f>
        <v>0204310101</v>
      </c>
      <c r="T7107" s="0" t="str">
        <f aca="false">G7107</f>
        <v>5</v>
      </c>
      <c r="U7107" s="0" t="n">
        <f aca="false">L7107</f>
        <v>0.728638579638752</v>
      </c>
      <c r="V7107" s="0" t="n">
        <f aca="false">K7107</f>
        <v>48.0973989833117</v>
      </c>
      <c r="W7107" s="0" t="n">
        <f aca="false">J7107</f>
        <v>0</v>
      </c>
    </row>
    <row r="7108" customFormat="false" ht="12.8" hidden="false" customHeight="false" outlineLevel="0" collapsed="false">
      <c r="A7108" s="0" t="s">
        <v>73</v>
      </c>
      <c r="B7108" s="0" t="s">
        <v>203</v>
      </c>
      <c r="C7108" s="0" t="s">
        <v>219</v>
      </c>
      <c r="D7108" s="0" t="s">
        <v>19</v>
      </c>
      <c r="E7108" s="0" t="s">
        <v>58</v>
      </c>
      <c r="F7108" s="0" t="s">
        <v>221</v>
      </c>
      <c r="G7108" s="0" t="s">
        <v>1613</v>
      </c>
      <c r="H7108" s="0" t="n">
        <v>0.685993554346033</v>
      </c>
      <c r="I7108" s="0" t="n">
        <v>34.8104388957285</v>
      </c>
      <c r="J7108" s="0" t="n">
        <v>935</v>
      </c>
      <c r="K7108" s="0" t="n">
        <f aca="false">I7108*SUMIFS(syst_chauffage!$H$3:$H$27,syst_chauffage!$B$3:$B$27,D7108,syst_chauffage!$C$3:$C$27,E7108)</f>
        <v>57.2614171940546</v>
      </c>
      <c r="L7108" s="12" t="n">
        <f aca="false">H7108*SUMIFS(syst_chauffage!$K$3:$K$27,syst_chauffage!$B$3:$B$27,D7108,syst_chauffage!$C$3:$C$27,E7108)</f>
        <v>0.685993554346033</v>
      </c>
      <c r="N7108" s="0" t="str">
        <f aca="false">A7108</f>
        <v>Café Hôtel Restaurant</v>
      </c>
      <c r="O7108" s="0" t="str">
        <f aca="false">B7108</f>
        <v>Café, cantine, traiteur</v>
      </c>
      <c r="P7108" s="0" t="str">
        <f aca="false">C7108</f>
        <v>Grande cantine</v>
      </c>
      <c r="Q7108" s="0" t="str">
        <f aca="false">D7108</f>
        <v>Autre système centralisé</v>
      </c>
      <c r="R7108" s="0" t="str">
        <f aca="false">E7108</f>
        <v>Urbain</v>
      </c>
      <c r="S7108" s="0" t="str">
        <f aca="false">F7108</f>
        <v>0204310106</v>
      </c>
      <c r="T7108" s="0" t="str">
        <f aca="false">G7108</f>
        <v>5</v>
      </c>
      <c r="U7108" s="0" t="n">
        <f aca="false">L7108</f>
        <v>0.685993554346033</v>
      </c>
      <c r="V7108" s="0" t="n">
        <f aca="false">K7108</f>
        <v>57.2614171940546</v>
      </c>
      <c r="W7108" s="0" t="n">
        <f aca="false">J7108</f>
        <v>935</v>
      </c>
    </row>
    <row r="7109" customFormat="false" ht="12.8" hidden="false" customHeight="false" outlineLevel="0" collapsed="false">
      <c r="A7109" s="0" t="s">
        <v>73</v>
      </c>
      <c r="B7109" s="0" t="s">
        <v>203</v>
      </c>
      <c r="C7109" s="0" t="s">
        <v>219</v>
      </c>
      <c r="D7109" s="0" t="s">
        <v>22</v>
      </c>
      <c r="E7109" s="0" t="s">
        <v>23</v>
      </c>
      <c r="F7109" s="0" t="s">
        <v>222</v>
      </c>
      <c r="G7109" s="0" t="s">
        <v>1613</v>
      </c>
      <c r="H7109" s="0" t="n">
        <v>0.570690864510559</v>
      </c>
      <c r="I7109" s="0" t="n">
        <v>23.6696205067146</v>
      </c>
      <c r="J7109" s="0" t="n">
        <v>0</v>
      </c>
      <c r="K7109" s="0" t="n">
        <f aca="false">I7109*SUMIFS(syst_chauffage!$H$3:$H$27,syst_chauffage!$B$3:$B$27,D7109,syst_chauffage!$C$3:$C$27,E7109)</f>
        <v>41.6827344734756</v>
      </c>
      <c r="L7109" s="12" t="n">
        <f aca="false">H7109*SUMIFS(syst_chauffage!$K$3:$K$27,syst_chauffage!$B$3:$B$27,D7109,syst_chauffage!$C$3:$C$27,E7109)</f>
        <v>0.570690864510559</v>
      </c>
      <c r="N7109" s="0" t="str">
        <f aca="false">A7109</f>
        <v>Café Hôtel Restaurant</v>
      </c>
      <c r="O7109" s="0" t="str">
        <f aca="false">B7109</f>
        <v>Café, cantine, traiteur</v>
      </c>
      <c r="P7109" s="0" t="str">
        <f aca="false">C7109</f>
        <v>Grande cantine</v>
      </c>
      <c r="Q7109" s="0" t="str">
        <f aca="false">D7109</f>
        <v>Chaudière fioul</v>
      </c>
      <c r="R7109" s="0" t="str">
        <f aca="false">E7109</f>
        <v>Fioul</v>
      </c>
      <c r="S7109" s="0" t="str">
        <f aca="false">F7109</f>
        <v>0204310303</v>
      </c>
      <c r="T7109" s="0" t="str">
        <f aca="false">G7109</f>
        <v>5</v>
      </c>
      <c r="U7109" s="0" t="n">
        <f aca="false">L7109</f>
        <v>0.570690864510559</v>
      </c>
      <c r="V7109" s="0" t="n">
        <f aca="false">K7109</f>
        <v>41.6827344734756</v>
      </c>
      <c r="W7109" s="0" t="n">
        <f aca="false">J7109</f>
        <v>0</v>
      </c>
    </row>
    <row r="7110" customFormat="false" ht="12.8" hidden="false" customHeight="false" outlineLevel="0" collapsed="false">
      <c r="A7110" s="0" t="s">
        <v>73</v>
      </c>
      <c r="B7110" s="0" t="s">
        <v>203</v>
      </c>
      <c r="C7110" s="0" t="s">
        <v>219</v>
      </c>
      <c r="D7110" s="0" t="s">
        <v>13</v>
      </c>
      <c r="E7110" s="0" t="s">
        <v>14</v>
      </c>
      <c r="F7110" s="0" t="s">
        <v>223</v>
      </c>
      <c r="G7110" s="0" t="s">
        <v>1613</v>
      </c>
      <c r="H7110" s="0" t="n">
        <v>0.686435101190093</v>
      </c>
      <c r="I7110" s="0" t="n">
        <v>17.019560285379</v>
      </c>
      <c r="J7110" s="0" t="n">
        <v>462</v>
      </c>
      <c r="K7110" s="0" t="n">
        <f aca="false">I7110*SUMIFS(syst_chauffage!$H$3:$H$27,syst_chauffage!$B$3:$B$27,D7110,syst_chauffage!$C$3:$C$27,E7110)</f>
        <v>34.3725633180618</v>
      </c>
      <c r="L7110" s="12" t="n">
        <f aca="false">H7110*SUMIFS(syst_chauffage!$K$3:$K$27,syst_chauffage!$B$3:$B$27,D7110,syst_chauffage!$C$3:$C$27,E7110)</f>
        <v>0.686435101190093</v>
      </c>
      <c r="N7110" s="0" t="str">
        <f aca="false">A7110</f>
        <v>Café Hôtel Restaurant</v>
      </c>
      <c r="O7110" s="0" t="str">
        <f aca="false">B7110</f>
        <v>Café, cantine, traiteur</v>
      </c>
      <c r="P7110" s="0" t="str">
        <f aca="false">C7110</f>
        <v>Grande cantine</v>
      </c>
      <c r="Q7110" s="0" t="str">
        <f aca="false">D7110</f>
        <v>Chaudière gaz</v>
      </c>
      <c r="R7110" s="0" t="str">
        <f aca="false">E7110</f>
        <v>Gaz</v>
      </c>
      <c r="S7110" s="0" t="str">
        <f aca="false">F7110</f>
        <v>0204310404</v>
      </c>
      <c r="T7110" s="0" t="str">
        <f aca="false">G7110</f>
        <v>5</v>
      </c>
      <c r="U7110" s="0" t="n">
        <f aca="false">L7110</f>
        <v>0.686435101190093</v>
      </c>
      <c r="V7110" s="0" t="n">
        <f aca="false">K7110</f>
        <v>34.3725633180618</v>
      </c>
      <c r="W7110" s="0" t="n">
        <f aca="false">J7110</f>
        <v>462</v>
      </c>
    </row>
    <row r="7111" customFormat="false" ht="12.8" hidden="false" customHeight="false" outlineLevel="0" collapsed="false">
      <c r="A7111" s="0" t="s">
        <v>73</v>
      </c>
      <c r="B7111" s="0" t="s">
        <v>203</v>
      </c>
      <c r="C7111" s="0" t="s">
        <v>219</v>
      </c>
      <c r="D7111" s="0" t="s">
        <v>29</v>
      </c>
      <c r="E7111" s="0" t="s">
        <v>30</v>
      </c>
      <c r="F7111" s="0" t="s">
        <v>224</v>
      </c>
      <c r="G7111" s="0" t="s">
        <v>1613</v>
      </c>
      <c r="H7111" s="0" t="n">
        <v>0.919999999999999</v>
      </c>
      <c r="I7111" s="0" t="n">
        <v>10.4</v>
      </c>
      <c r="J7111" s="0" t="n">
        <v>0</v>
      </c>
      <c r="K7111" s="0" t="n">
        <f aca="false">I7111*SUMIFS(syst_chauffage!$H$3:$H$27,syst_chauffage!$B$3:$B$27,D7111,syst_chauffage!$C$3:$C$27,E7111)</f>
        <v>3</v>
      </c>
      <c r="L7111" s="12" t="n">
        <f aca="false">H7111*SUMIFS(syst_chauffage!$K$3:$K$27,syst_chauffage!$B$3:$B$27,D7111,syst_chauffage!$C$3:$C$27,E7111)</f>
        <v>0.919999999999999</v>
      </c>
      <c r="N7111" s="0" t="str">
        <f aca="false">A7111</f>
        <v>Café Hôtel Restaurant</v>
      </c>
      <c r="O7111" s="0" t="str">
        <f aca="false">B7111</f>
        <v>Café, cantine, traiteur</v>
      </c>
      <c r="P7111" s="0" t="str">
        <f aca="false">C7111</f>
        <v>Grande cantine</v>
      </c>
      <c r="Q7111" s="0" t="str">
        <f aca="false">D7111</f>
        <v>Electrique direct</v>
      </c>
      <c r="R7111" s="0" t="str">
        <f aca="false">E7111</f>
        <v>Electricité</v>
      </c>
      <c r="S7111" s="0" t="str">
        <f aca="false">F7111</f>
        <v>0204310602</v>
      </c>
      <c r="T7111" s="0" t="str">
        <f aca="false">G7111</f>
        <v>5</v>
      </c>
      <c r="U7111" s="0" t="n">
        <f aca="false">L7111</f>
        <v>0.919999999999999</v>
      </c>
      <c r="V7111" s="0" t="n">
        <f aca="false">K7111</f>
        <v>3</v>
      </c>
      <c r="W7111" s="0" t="n">
        <f aca="false">J7111</f>
        <v>0</v>
      </c>
    </row>
    <row r="7112" customFormat="false" ht="12.8" hidden="false" customHeight="false" outlineLevel="0" collapsed="false">
      <c r="A7112" s="0" t="s">
        <v>73</v>
      </c>
      <c r="B7112" s="0" t="s">
        <v>203</v>
      </c>
      <c r="C7112" s="0" t="s">
        <v>219</v>
      </c>
      <c r="D7112" s="0" t="s">
        <v>36</v>
      </c>
      <c r="E7112" s="0" t="s">
        <v>30</v>
      </c>
      <c r="F7112" s="0" t="s">
        <v>225</v>
      </c>
      <c r="G7112" s="0" t="s">
        <v>1613</v>
      </c>
      <c r="H7112" s="0" t="n">
        <v>2.94489544186046</v>
      </c>
      <c r="I7112" s="0" t="n">
        <v>90.6908860173849</v>
      </c>
      <c r="J7112" s="0" t="n">
        <v>738</v>
      </c>
      <c r="K7112" s="0" t="n">
        <f aca="false">I7112*SUMIFS(syst_chauffage!$H$3:$H$27,syst_chauffage!$B$3:$B$27,D7112,syst_chauffage!$C$3:$C$27,E7112)</f>
        <v>56.1066514548289</v>
      </c>
      <c r="L7112" s="12" t="n">
        <f aca="false">H7112*SUMIFS(syst_chauffage!$K$3:$K$27,syst_chauffage!$B$3:$B$27,D7112,syst_chauffage!$C$3:$C$27,E7112)</f>
        <v>2.47427325480779</v>
      </c>
      <c r="N7112" s="0" t="str">
        <f aca="false">A7112</f>
        <v>Café Hôtel Restaurant</v>
      </c>
      <c r="O7112" s="0" t="str">
        <f aca="false">B7112</f>
        <v>Café, cantine, traiteur</v>
      </c>
      <c r="P7112" s="0" t="str">
        <f aca="false">C7112</f>
        <v>Grande cantine</v>
      </c>
      <c r="Q7112" s="0" t="str">
        <f aca="false">D7112</f>
        <v>PAC</v>
      </c>
      <c r="R7112" s="0" t="str">
        <f aca="false">E7112</f>
        <v>Electricité</v>
      </c>
      <c r="S7112" s="0" t="str">
        <f aca="false">F7112</f>
        <v>0204310902</v>
      </c>
      <c r="T7112" s="0" t="str">
        <f aca="false">G7112</f>
        <v>5</v>
      </c>
      <c r="U7112" s="0" t="n">
        <f aca="false">L7112</f>
        <v>2.47427325480779</v>
      </c>
      <c r="V7112" s="0" t="n">
        <f aca="false">K7112</f>
        <v>56.1066514548289</v>
      </c>
      <c r="W7112" s="0" t="n">
        <f aca="false">J7112</f>
        <v>738</v>
      </c>
    </row>
    <row r="7113" customFormat="false" ht="12.8" hidden="false" customHeight="false" outlineLevel="0" collapsed="false">
      <c r="A7113" s="0" t="s">
        <v>73</v>
      </c>
      <c r="B7113" s="0" t="s">
        <v>203</v>
      </c>
      <c r="C7113" s="0" t="s">
        <v>219</v>
      </c>
      <c r="D7113" s="0" t="s">
        <v>42</v>
      </c>
      <c r="E7113" s="0" t="s">
        <v>30</v>
      </c>
      <c r="F7113" s="0" t="s">
        <v>226</v>
      </c>
      <c r="G7113" s="0" t="s">
        <v>1613</v>
      </c>
      <c r="H7113" s="0" t="n">
        <v>2.80410195348837</v>
      </c>
      <c r="I7113" s="0" t="n">
        <v>44.5993275642808</v>
      </c>
      <c r="J7113" s="0" t="n">
        <v>738</v>
      </c>
      <c r="K7113" s="0" t="n">
        <f aca="false">I7113*SUMIFS(syst_chauffage!$H$3:$H$27,syst_chauffage!$B$3:$B$27,D7113,syst_chauffage!$C$3:$C$27,E7113)</f>
        <v>40.2594667139404</v>
      </c>
      <c r="L7113" s="12" t="n">
        <f aca="false">H7113*SUMIFS(syst_chauffage!$K$3:$K$27,syst_chauffage!$B$3:$B$27,D7113,syst_chauffage!$C$3:$C$27,E7113)</f>
        <v>2.49996610303434</v>
      </c>
      <c r="N7113" s="0" t="str">
        <f aca="false">A7113</f>
        <v>Café Hôtel Restaurant</v>
      </c>
      <c r="O7113" s="0" t="str">
        <f aca="false">B7113</f>
        <v>Café, cantine, traiteur</v>
      </c>
      <c r="P7113" s="0" t="str">
        <f aca="false">C7113</f>
        <v>Grande cantine</v>
      </c>
      <c r="Q7113" s="0" t="str">
        <f aca="false">D7113</f>
        <v>Rooftop</v>
      </c>
      <c r="R7113" s="0" t="str">
        <f aca="false">E7113</f>
        <v>Electricité</v>
      </c>
      <c r="S7113" s="0" t="str">
        <f aca="false">F7113</f>
        <v>0204311002</v>
      </c>
      <c r="T7113" s="0" t="str">
        <f aca="false">G7113</f>
        <v>5</v>
      </c>
      <c r="U7113" s="0" t="n">
        <f aca="false">L7113</f>
        <v>2.49996610303434</v>
      </c>
      <c r="V7113" s="0" t="n">
        <f aca="false">K7113</f>
        <v>40.2594667139404</v>
      </c>
      <c r="W7113" s="0" t="n">
        <f aca="false">J7113</f>
        <v>738</v>
      </c>
    </row>
    <row r="7114" customFormat="false" ht="12.8" hidden="false" customHeight="false" outlineLevel="0" collapsed="false">
      <c r="A7114" s="0" t="s">
        <v>73</v>
      </c>
      <c r="B7114" s="0" t="s">
        <v>203</v>
      </c>
      <c r="C7114" s="0" t="s">
        <v>219</v>
      </c>
      <c r="D7114" s="0" t="s">
        <v>51</v>
      </c>
      <c r="E7114" s="0" t="s">
        <v>57</v>
      </c>
      <c r="F7114" s="0" t="s">
        <v>227</v>
      </c>
      <c r="G7114" s="0" t="s">
        <v>1613</v>
      </c>
      <c r="H7114" s="0" t="n">
        <v>0.840736822660098</v>
      </c>
      <c r="I7114" s="0" t="n">
        <v>41.1201202825834</v>
      </c>
      <c r="J7114" s="0" t="n">
        <v>0</v>
      </c>
      <c r="K7114" s="0" t="n">
        <f aca="false">I7114*SUMIFS(syst_chauffage!$H$3:$H$27,syst_chauffage!$B$3:$B$27,D7114,syst_chauffage!$C$3:$C$27,E7114)</f>
        <v>87.1275253923045</v>
      </c>
      <c r="L7114" s="12" t="n">
        <f aca="false">H7114*SUMIFS(syst_chauffage!$K$3:$K$27,syst_chauffage!$B$3:$B$27,D7114,syst_chauffage!$C$3:$C$27,E7114)</f>
        <v>0.840736822660098</v>
      </c>
      <c r="N7114" s="0" t="str">
        <f aca="false">A7114</f>
        <v>Café Hôtel Restaurant</v>
      </c>
      <c r="O7114" s="0" t="str">
        <f aca="false">B7114</f>
        <v>Café, cantine, traiteur</v>
      </c>
      <c r="P7114" s="0" t="str">
        <f aca="false">C7114</f>
        <v>Grande cantine</v>
      </c>
      <c r="Q7114" s="0" t="str">
        <f aca="false">D7114</f>
        <v>Autre système centralisé performant</v>
      </c>
      <c r="R7114" s="0" t="str">
        <f aca="false">E7114</f>
        <v>Autres</v>
      </c>
      <c r="S7114" s="0" t="str">
        <f aca="false">F7114</f>
        <v>0204312101</v>
      </c>
      <c r="T7114" s="0" t="str">
        <f aca="false">G7114</f>
        <v>5</v>
      </c>
      <c r="U7114" s="0" t="n">
        <f aca="false">L7114</f>
        <v>0.840736822660098</v>
      </c>
      <c r="V7114" s="0" t="n">
        <f aca="false">K7114</f>
        <v>87.1275253923045</v>
      </c>
      <c r="W7114" s="0" t="n">
        <f aca="false">J7114</f>
        <v>0</v>
      </c>
    </row>
    <row r="7115" customFormat="false" ht="12.8" hidden="false" customHeight="false" outlineLevel="0" collapsed="false">
      <c r="A7115" s="0" t="s">
        <v>73</v>
      </c>
      <c r="B7115" s="0" t="s">
        <v>203</v>
      </c>
      <c r="C7115" s="0" t="s">
        <v>219</v>
      </c>
      <c r="D7115" s="0" t="s">
        <v>51</v>
      </c>
      <c r="E7115" s="0" t="s">
        <v>58</v>
      </c>
      <c r="F7115" s="0" t="s">
        <v>228</v>
      </c>
      <c r="G7115" s="0" t="s">
        <v>1613</v>
      </c>
      <c r="H7115" s="0" t="n">
        <v>0.791531024245423</v>
      </c>
      <c r="I7115" s="0" t="n">
        <v>41.4409986853911</v>
      </c>
      <c r="J7115" s="0" t="n">
        <v>935</v>
      </c>
      <c r="K7115" s="0" t="n">
        <f aca="false">I7115*SUMIFS(syst_chauffage!$H$3:$H$27,syst_chauffage!$B$3:$B$27,D7115,syst_chauffage!$C$3:$C$27,E7115)</f>
        <v>88.4350707625162</v>
      </c>
      <c r="L7115" s="12" t="n">
        <f aca="false">H7115*SUMIFS(syst_chauffage!$K$3:$K$27,syst_chauffage!$B$3:$B$27,D7115,syst_chauffage!$C$3:$C$27,E7115)</f>
        <v>0.791531024245423</v>
      </c>
      <c r="N7115" s="0" t="str">
        <f aca="false">A7115</f>
        <v>Café Hôtel Restaurant</v>
      </c>
      <c r="O7115" s="0" t="str">
        <f aca="false">B7115</f>
        <v>Café, cantine, traiteur</v>
      </c>
      <c r="P7115" s="0" t="str">
        <f aca="false">C7115</f>
        <v>Grande cantine</v>
      </c>
      <c r="Q7115" s="0" t="str">
        <f aca="false">D7115</f>
        <v>Autre système centralisé performant</v>
      </c>
      <c r="R7115" s="0" t="str">
        <f aca="false">E7115</f>
        <v>Urbain</v>
      </c>
      <c r="S7115" s="0" t="str">
        <f aca="false">F7115</f>
        <v>0204312106</v>
      </c>
      <c r="T7115" s="0" t="str">
        <f aca="false">G7115</f>
        <v>5</v>
      </c>
      <c r="U7115" s="0" t="n">
        <f aca="false">L7115</f>
        <v>0.791531024245423</v>
      </c>
      <c r="V7115" s="0" t="n">
        <f aca="false">K7115</f>
        <v>88.4350707625162</v>
      </c>
      <c r="W7115" s="0" t="n">
        <f aca="false">J7115</f>
        <v>935</v>
      </c>
    </row>
    <row r="7116" customFormat="false" ht="12.8" hidden="false" customHeight="false" outlineLevel="0" collapsed="false">
      <c r="A7116" s="0" t="s">
        <v>73</v>
      </c>
      <c r="B7116" s="0" t="s">
        <v>203</v>
      </c>
      <c r="C7116" s="0" t="s">
        <v>219</v>
      </c>
      <c r="D7116" s="0" t="s">
        <v>27</v>
      </c>
      <c r="E7116" s="0" t="s">
        <v>23</v>
      </c>
      <c r="F7116" s="0" t="s">
        <v>229</v>
      </c>
      <c r="G7116" s="0" t="s">
        <v>1613</v>
      </c>
      <c r="H7116" s="0" t="n">
        <v>0.756655537934347</v>
      </c>
      <c r="I7116" s="0" t="n">
        <v>28.1781196508507</v>
      </c>
      <c r="J7116" s="0" t="n">
        <v>1064</v>
      </c>
      <c r="K7116" s="0" t="n">
        <f aca="false">I7116*SUMIFS(syst_chauffage!$H$3:$H$27,syst_chauffage!$B$3:$B$27,D7116,syst_chauffage!$C$3:$C$27,E7116)</f>
        <v>72.2600585810881</v>
      </c>
      <c r="L7116" s="12" t="n">
        <f aca="false">H7116*SUMIFS(syst_chauffage!$K$3:$K$27,syst_chauffage!$B$3:$B$27,D7116,syst_chauffage!$C$3:$C$27,E7116)</f>
        <v>0.756655537934347</v>
      </c>
      <c r="N7116" s="0" t="str">
        <f aca="false">A7116</f>
        <v>Café Hôtel Restaurant</v>
      </c>
      <c r="O7116" s="0" t="str">
        <f aca="false">B7116</f>
        <v>Café, cantine, traiteur</v>
      </c>
      <c r="P7116" s="0" t="str">
        <f aca="false">C7116</f>
        <v>Grande cantine</v>
      </c>
      <c r="Q7116" s="0" t="str">
        <f aca="false">D7116</f>
        <v>Chaudière condensation fioul</v>
      </c>
      <c r="R7116" s="0" t="str">
        <f aca="false">E7116</f>
        <v>Fioul</v>
      </c>
      <c r="S7116" s="0" t="str">
        <f aca="false">F7116</f>
        <v>0204312303</v>
      </c>
      <c r="T7116" s="0" t="str">
        <f aca="false">G7116</f>
        <v>5</v>
      </c>
      <c r="U7116" s="0" t="n">
        <f aca="false">L7116</f>
        <v>0.756655537934347</v>
      </c>
      <c r="V7116" s="0" t="n">
        <f aca="false">K7116</f>
        <v>72.2600585810881</v>
      </c>
      <c r="W7116" s="0" t="n">
        <f aca="false">J7116</f>
        <v>1064</v>
      </c>
    </row>
    <row r="7117" customFormat="false" ht="12.8" hidden="false" customHeight="false" outlineLevel="0" collapsed="false">
      <c r="A7117" s="0" t="s">
        <v>73</v>
      </c>
      <c r="B7117" s="0" t="s">
        <v>203</v>
      </c>
      <c r="C7117" s="0" t="s">
        <v>219</v>
      </c>
      <c r="D7117" s="0" t="s">
        <v>18</v>
      </c>
      <c r="E7117" s="0" t="s">
        <v>14</v>
      </c>
      <c r="F7117" s="0" t="s">
        <v>230</v>
      </c>
      <c r="G7117" s="0" t="s">
        <v>1613</v>
      </c>
      <c r="H7117" s="0" t="n">
        <v>0.984276466931565</v>
      </c>
      <c r="I7117" s="0" t="n">
        <v>20.2613812921179</v>
      </c>
      <c r="J7117" s="0" t="n">
        <v>1064</v>
      </c>
      <c r="K7117" s="0" t="n">
        <f aca="false">I7117*SUMIFS(syst_chauffage!$H$3:$H$27,syst_chauffage!$B$3:$B$27,D7117,syst_chauffage!$C$3:$C$27,E7117)</f>
        <v>55.2108238848289</v>
      </c>
      <c r="L7117" s="12" t="n">
        <f aca="false">H7117*SUMIFS(syst_chauffage!$K$3:$K$27,syst_chauffage!$B$3:$B$27,D7117,syst_chauffage!$C$3:$C$27,E7117)</f>
        <v>0.956172313014668</v>
      </c>
      <c r="N7117" s="0" t="str">
        <f aca="false">A7117</f>
        <v>Café Hôtel Restaurant</v>
      </c>
      <c r="O7117" s="0" t="str">
        <f aca="false">B7117</f>
        <v>Café, cantine, traiteur</v>
      </c>
      <c r="P7117" s="0" t="str">
        <f aca="false">C7117</f>
        <v>Grande cantine</v>
      </c>
      <c r="Q7117" s="0" t="str">
        <f aca="false">D7117</f>
        <v>Chaudière condensation gaz</v>
      </c>
      <c r="R7117" s="0" t="str">
        <f aca="false">E7117</f>
        <v>Gaz</v>
      </c>
      <c r="S7117" s="0" t="str">
        <f aca="false">F7117</f>
        <v>0204312404</v>
      </c>
      <c r="T7117" s="0" t="str">
        <f aca="false">G7117</f>
        <v>5</v>
      </c>
      <c r="U7117" s="0" t="n">
        <f aca="false">L7117</f>
        <v>0.956172313014668</v>
      </c>
      <c r="V7117" s="0" t="n">
        <f aca="false">K7117</f>
        <v>55.2108238848289</v>
      </c>
      <c r="W7117" s="0" t="n">
        <f aca="false">J7117</f>
        <v>1064</v>
      </c>
    </row>
    <row r="7118" customFormat="false" ht="12.8" hidden="false" customHeight="false" outlineLevel="0" collapsed="false">
      <c r="A7118" s="0" t="s">
        <v>73</v>
      </c>
      <c r="B7118" s="0" t="s">
        <v>203</v>
      </c>
      <c r="C7118" s="0" t="s">
        <v>219</v>
      </c>
      <c r="D7118" s="0" t="s">
        <v>32</v>
      </c>
      <c r="E7118" s="0" t="s">
        <v>30</v>
      </c>
      <c r="F7118" s="0" t="s">
        <v>231</v>
      </c>
      <c r="G7118" s="0" t="s">
        <v>1613</v>
      </c>
      <c r="H7118" s="0" t="n">
        <v>1</v>
      </c>
      <c r="I7118" s="0" t="n">
        <v>12</v>
      </c>
      <c r="J7118" s="0" t="n">
        <v>0</v>
      </c>
      <c r="K7118" s="0" t="n">
        <f aca="false">I7118*SUMIFS(syst_chauffage!$H$3:$H$27,syst_chauffage!$B$3:$B$27,D7118,syst_chauffage!$C$3:$C$27,E7118)</f>
        <v>12</v>
      </c>
      <c r="L7118" s="12" t="n">
        <f aca="false">H7118*SUMIFS(syst_chauffage!$K$3:$K$27,syst_chauffage!$B$3:$B$27,D7118,syst_chauffage!$C$3:$C$27,E7118)</f>
        <v>1</v>
      </c>
      <c r="N7118" s="0" t="str">
        <f aca="false">A7118</f>
        <v>Café Hôtel Restaurant</v>
      </c>
      <c r="O7118" s="0" t="str">
        <f aca="false">B7118</f>
        <v>Café, cantine, traiteur</v>
      </c>
      <c r="P7118" s="0" t="str">
        <f aca="false">C7118</f>
        <v>Grande cantine</v>
      </c>
      <c r="Q7118" s="0" t="str">
        <f aca="false">D7118</f>
        <v>Electrique direct performant</v>
      </c>
      <c r="R7118" s="0" t="str">
        <f aca="false">E7118</f>
        <v>Electricité</v>
      </c>
      <c r="S7118" s="0" t="str">
        <f aca="false">F7118</f>
        <v>0204312602</v>
      </c>
      <c r="T7118" s="0" t="str">
        <f aca="false">G7118</f>
        <v>5</v>
      </c>
      <c r="U7118" s="0" t="n">
        <f aca="false">L7118</f>
        <v>1</v>
      </c>
      <c r="V7118" s="0" t="n">
        <f aca="false">K7118</f>
        <v>12</v>
      </c>
      <c r="W7118" s="0" t="n">
        <f aca="false">J7118</f>
        <v>0</v>
      </c>
    </row>
    <row r="7119" customFormat="false" ht="12.8" hidden="false" customHeight="false" outlineLevel="0" collapsed="false">
      <c r="A7119" s="0" t="s">
        <v>73</v>
      </c>
      <c r="B7119" s="0" t="s">
        <v>203</v>
      </c>
      <c r="C7119" s="0" t="s">
        <v>219</v>
      </c>
      <c r="D7119" s="0" t="s">
        <v>38</v>
      </c>
      <c r="E7119" s="0" t="s">
        <v>30</v>
      </c>
      <c r="F7119" s="0" t="s">
        <v>232</v>
      </c>
      <c r="G7119" s="0" t="s">
        <v>1613</v>
      </c>
      <c r="H7119" s="0" t="n">
        <v>3.39795627906976</v>
      </c>
      <c r="I7119" s="0" t="n">
        <v>107.965340496887</v>
      </c>
      <c r="J7119" s="0" t="n">
        <v>792</v>
      </c>
      <c r="K7119" s="0" t="n">
        <f aca="false">I7119*SUMIFS(syst_chauffage!$H$3:$H$27,syst_chauffage!$B$3:$B$27,D7119,syst_chauffage!$C$3:$C$27,E7119)</f>
        <v>109.130697003724</v>
      </c>
      <c r="L7119" s="12" t="n">
        <f aca="false">H7119*SUMIFS(syst_chauffage!$K$3:$K$27,syst_chauffage!$B$3:$B$27,D7119,syst_chauffage!$C$3:$C$27,E7119)</f>
        <v>3.03986496519792</v>
      </c>
      <c r="N7119" s="0" t="str">
        <f aca="false">A7119</f>
        <v>Café Hôtel Restaurant</v>
      </c>
      <c r="O7119" s="0" t="str">
        <f aca="false">B7119</f>
        <v>Café, cantine, traiteur</v>
      </c>
      <c r="P7119" s="0" t="str">
        <f aca="false">C7119</f>
        <v>Grande cantine</v>
      </c>
      <c r="Q7119" s="0" t="str">
        <f aca="false">D7119</f>
        <v>PAC performant</v>
      </c>
      <c r="R7119" s="0" t="str">
        <f aca="false">E7119</f>
        <v>Electricité</v>
      </c>
      <c r="S7119" s="0" t="str">
        <f aca="false">F7119</f>
        <v>0204312902</v>
      </c>
      <c r="T7119" s="0" t="str">
        <f aca="false">G7119</f>
        <v>5</v>
      </c>
      <c r="U7119" s="0" t="n">
        <f aca="false">L7119</f>
        <v>3.03986496519792</v>
      </c>
      <c r="V7119" s="0" t="n">
        <f aca="false">K7119</f>
        <v>109.130697003724</v>
      </c>
      <c r="W7119" s="0" t="n">
        <f aca="false">J7119</f>
        <v>792</v>
      </c>
    </row>
    <row r="7120" customFormat="false" ht="12.8" hidden="false" customHeight="false" outlineLevel="0" collapsed="false">
      <c r="A7120" s="0" t="s">
        <v>73</v>
      </c>
      <c r="B7120" s="0" t="s">
        <v>203</v>
      </c>
      <c r="C7120" s="0" t="s">
        <v>219</v>
      </c>
      <c r="D7120" s="0" t="s">
        <v>46</v>
      </c>
      <c r="E7120" s="0" t="s">
        <v>30</v>
      </c>
      <c r="F7120" s="0" t="s">
        <v>233</v>
      </c>
      <c r="G7120" s="0" t="s">
        <v>1613</v>
      </c>
      <c r="H7120" s="0" t="n">
        <v>3.32861023255814</v>
      </c>
      <c r="I7120" s="0" t="n">
        <v>53.0944375765247</v>
      </c>
      <c r="J7120" s="0" t="n">
        <v>792</v>
      </c>
      <c r="K7120" s="0" t="n">
        <f aca="false">I7120*SUMIFS(syst_chauffage!$H$3:$H$27,syst_chauffage!$B$3:$B$27,D7120,syst_chauffage!$C$3:$C$27,E7120)</f>
        <v>92.1139370359957</v>
      </c>
      <c r="L7120" s="12" t="n">
        <f aca="false">H7120*SUMIFS(syst_chauffage!$K$3:$K$27,syst_chauffage!$B$3:$B$27,D7120,syst_chauffage!$C$3:$C$27,E7120)</f>
        <v>3.00077723502174</v>
      </c>
      <c r="N7120" s="0" t="str">
        <f aca="false">A7120</f>
        <v>Café Hôtel Restaurant</v>
      </c>
      <c r="O7120" s="0" t="str">
        <f aca="false">B7120</f>
        <v>Café, cantine, traiteur</v>
      </c>
      <c r="P7120" s="0" t="str">
        <f aca="false">C7120</f>
        <v>Grande cantine</v>
      </c>
      <c r="Q7120" s="0" t="str">
        <f aca="false">D7120</f>
        <v>Rooftop performant</v>
      </c>
      <c r="R7120" s="0" t="str">
        <f aca="false">E7120</f>
        <v>Electricité</v>
      </c>
      <c r="S7120" s="0" t="str">
        <f aca="false">F7120</f>
        <v>0204313002</v>
      </c>
      <c r="T7120" s="0" t="str">
        <f aca="false">G7120</f>
        <v>5</v>
      </c>
      <c r="U7120" s="0" t="n">
        <f aca="false">L7120</f>
        <v>3.00077723502174</v>
      </c>
      <c r="V7120" s="0" t="n">
        <f aca="false">K7120</f>
        <v>92.1139370359957</v>
      </c>
      <c r="W7120" s="0" t="n">
        <f aca="false">J7120</f>
        <v>792</v>
      </c>
    </row>
    <row r="7121" customFormat="false" ht="12.8" hidden="false" customHeight="false" outlineLevel="0" collapsed="false">
      <c r="A7121" s="0" t="s">
        <v>73</v>
      </c>
      <c r="B7121" s="0" t="s">
        <v>203</v>
      </c>
      <c r="C7121" s="0" t="s">
        <v>234</v>
      </c>
      <c r="D7121" s="0" t="s">
        <v>19</v>
      </c>
      <c r="E7121" s="0" t="s">
        <v>57</v>
      </c>
      <c r="F7121" s="0" t="s">
        <v>235</v>
      </c>
      <c r="G7121" s="0" t="s">
        <v>1613</v>
      </c>
      <c r="H7121" s="0" t="n">
        <v>0.732082911982879</v>
      </c>
      <c r="I7121" s="0" t="n">
        <v>38.8269056930082</v>
      </c>
      <c r="J7121" s="0" t="n">
        <v>0</v>
      </c>
      <c r="K7121" s="0" t="n">
        <f aca="false">I7121*SUMIFS(syst_chauffage!$H$3:$H$27,syst_chauffage!$B$3:$B$27,D7121,syst_chauffage!$C$3:$C$27,E7121)</f>
        <v>54.0655604896814</v>
      </c>
      <c r="L7121" s="12" t="n">
        <f aca="false">H7121*SUMIFS(syst_chauffage!$K$3:$K$27,syst_chauffage!$B$3:$B$27,D7121,syst_chauffage!$C$3:$C$27,E7121)</f>
        <v>0.732082911982879</v>
      </c>
      <c r="N7121" s="0" t="str">
        <f aca="false">A7121</f>
        <v>Café Hôtel Restaurant</v>
      </c>
      <c r="O7121" s="0" t="str">
        <f aca="false">B7121</f>
        <v>Café, cantine, traiteur</v>
      </c>
      <c r="P7121" s="0" t="str">
        <f aca="false">C7121</f>
        <v>Petit bar café tabac</v>
      </c>
      <c r="Q7121" s="0" t="str">
        <f aca="false">D7121</f>
        <v>Autre système centralisé</v>
      </c>
      <c r="R7121" s="0" t="str">
        <f aca="false">E7121</f>
        <v>Autres</v>
      </c>
      <c r="S7121" s="0" t="str">
        <f aca="false">F7121</f>
        <v>0204620101</v>
      </c>
      <c r="T7121" s="0" t="str">
        <f aca="false">G7121</f>
        <v>5</v>
      </c>
      <c r="U7121" s="0" t="n">
        <f aca="false">L7121</f>
        <v>0.732082911982879</v>
      </c>
      <c r="V7121" s="0" t="n">
        <f aca="false">K7121</f>
        <v>54.0655604896814</v>
      </c>
      <c r="W7121" s="0" t="n">
        <f aca="false">J7121</f>
        <v>0</v>
      </c>
    </row>
    <row r="7122" customFormat="false" ht="12.8" hidden="false" customHeight="false" outlineLevel="0" collapsed="false">
      <c r="A7122" s="0" t="s">
        <v>73</v>
      </c>
      <c r="B7122" s="0" t="s">
        <v>203</v>
      </c>
      <c r="C7122" s="0" t="s">
        <v>234</v>
      </c>
      <c r="D7122" s="0" t="s">
        <v>19</v>
      </c>
      <c r="E7122" s="0" t="s">
        <v>58</v>
      </c>
      <c r="F7122" s="0" t="s">
        <v>236</v>
      </c>
      <c r="G7122" s="0" t="s">
        <v>1613</v>
      </c>
      <c r="H7122" s="0" t="n">
        <v>0.718631358599432</v>
      </c>
      <c r="I7122" s="0" t="n">
        <v>38.8383561710724</v>
      </c>
      <c r="J7122" s="0" t="n">
        <v>935</v>
      </c>
      <c r="K7122" s="0" t="n">
        <f aca="false">I7122*SUMIFS(syst_chauffage!$H$3:$H$27,syst_chauffage!$B$3:$B$27,D7122,syst_chauffage!$C$3:$C$27,E7122)</f>
        <v>63.8871380652415</v>
      </c>
      <c r="L7122" s="12" t="n">
        <f aca="false">H7122*SUMIFS(syst_chauffage!$K$3:$K$27,syst_chauffage!$B$3:$B$27,D7122,syst_chauffage!$C$3:$C$27,E7122)</f>
        <v>0.718631358599432</v>
      </c>
      <c r="N7122" s="0" t="str">
        <f aca="false">A7122</f>
        <v>Café Hôtel Restaurant</v>
      </c>
      <c r="O7122" s="0" t="str">
        <f aca="false">B7122</f>
        <v>Café, cantine, traiteur</v>
      </c>
      <c r="P7122" s="0" t="str">
        <f aca="false">C7122</f>
        <v>Petit bar café tabac</v>
      </c>
      <c r="Q7122" s="0" t="str">
        <f aca="false">D7122</f>
        <v>Autre système centralisé</v>
      </c>
      <c r="R7122" s="0" t="str">
        <f aca="false">E7122</f>
        <v>Urbain</v>
      </c>
      <c r="S7122" s="0" t="str">
        <f aca="false">F7122</f>
        <v>0204620106</v>
      </c>
      <c r="T7122" s="0" t="str">
        <f aca="false">G7122</f>
        <v>5</v>
      </c>
      <c r="U7122" s="0" t="n">
        <f aca="false">L7122</f>
        <v>0.718631358599432</v>
      </c>
      <c r="V7122" s="0" t="n">
        <f aca="false">K7122</f>
        <v>63.8871380652415</v>
      </c>
      <c r="W7122" s="0" t="n">
        <f aca="false">J7122</f>
        <v>935</v>
      </c>
    </row>
    <row r="7123" customFormat="false" ht="12.8" hidden="false" customHeight="false" outlineLevel="0" collapsed="false">
      <c r="A7123" s="0" t="s">
        <v>73</v>
      </c>
      <c r="B7123" s="0" t="s">
        <v>203</v>
      </c>
      <c r="C7123" s="0" t="s">
        <v>234</v>
      </c>
      <c r="D7123" s="0" t="s">
        <v>22</v>
      </c>
      <c r="E7123" s="0" t="s">
        <v>23</v>
      </c>
      <c r="F7123" s="0" t="s">
        <v>237</v>
      </c>
      <c r="G7123" s="0" t="s">
        <v>1613</v>
      </c>
      <c r="H7123" s="0" t="n">
        <v>0.557298053687021</v>
      </c>
      <c r="I7123" s="0" t="n">
        <v>42.16296</v>
      </c>
      <c r="J7123" s="0" t="n">
        <v>0</v>
      </c>
      <c r="K7123" s="0" t="n">
        <f aca="false">I7123*SUMIFS(syst_chauffage!$H$3:$H$27,syst_chauffage!$B$3:$B$27,D7123,syst_chauffage!$C$3:$C$27,E7123)</f>
        <v>74.249921573403</v>
      </c>
      <c r="L7123" s="12" t="n">
        <f aca="false">H7123*SUMIFS(syst_chauffage!$K$3:$K$27,syst_chauffage!$B$3:$B$27,D7123,syst_chauffage!$C$3:$C$27,E7123)</f>
        <v>0.557298053687021</v>
      </c>
      <c r="N7123" s="0" t="str">
        <f aca="false">A7123</f>
        <v>Café Hôtel Restaurant</v>
      </c>
      <c r="O7123" s="0" t="str">
        <f aca="false">B7123</f>
        <v>Café, cantine, traiteur</v>
      </c>
      <c r="P7123" s="0" t="str">
        <f aca="false">C7123</f>
        <v>Petit bar café tabac</v>
      </c>
      <c r="Q7123" s="0" t="str">
        <f aca="false">D7123</f>
        <v>Chaudière fioul</v>
      </c>
      <c r="R7123" s="0" t="str">
        <f aca="false">E7123</f>
        <v>Fioul</v>
      </c>
      <c r="S7123" s="0" t="str">
        <f aca="false">F7123</f>
        <v>0204620303</v>
      </c>
      <c r="T7123" s="0" t="str">
        <f aca="false">G7123</f>
        <v>5</v>
      </c>
      <c r="U7123" s="0" t="n">
        <f aca="false">L7123</f>
        <v>0.557298053687021</v>
      </c>
      <c r="V7123" s="0" t="n">
        <f aca="false">K7123</f>
        <v>74.249921573403</v>
      </c>
      <c r="W7123" s="0" t="n">
        <f aca="false">J7123</f>
        <v>0</v>
      </c>
    </row>
    <row r="7124" customFormat="false" ht="12.8" hidden="false" customHeight="false" outlineLevel="0" collapsed="false">
      <c r="A7124" s="0" t="s">
        <v>73</v>
      </c>
      <c r="B7124" s="0" t="s">
        <v>203</v>
      </c>
      <c r="C7124" s="0" t="s">
        <v>234</v>
      </c>
      <c r="D7124" s="0" t="s">
        <v>13</v>
      </c>
      <c r="E7124" s="0" t="s">
        <v>14</v>
      </c>
      <c r="F7124" s="0" t="s">
        <v>238</v>
      </c>
      <c r="G7124" s="0" t="s">
        <v>1613</v>
      </c>
      <c r="H7124" s="0" t="n">
        <v>0.673018751521657</v>
      </c>
      <c r="I7124" s="0" t="n">
        <v>42.16296</v>
      </c>
      <c r="J7124" s="0" t="n">
        <v>392</v>
      </c>
      <c r="K7124" s="0" t="n">
        <f aca="false">I7124*SUMIFS(syst_chauffage!$H$3:$H$27,syst_chauffage!$B$3:$B$27,D7124,syst_chauffage!$C$3:$C$27,E7124)</f>
        <v>85.1519656193417</v>
      </c>
      <c r="L7124" s="12" t="n">
        <f aca="false">H7124*SUMIFS(syst_chauffage!$K$3:$K$27,syst_chauffage!$B$3:$B$27,D7124,syst_chauffage!$C$3:$C$27,E7124)</f>
        <v>0.673018751521657</v>
      </c>
      <c r="N7124" s="0" t="str">
        <f aca="false">A7124</f>
        <v>Café Hôtel Restaurant</v>
      </c>
      <c r="O7124" s="0" t="str">
        <f aca="false">B7124</f>
        <v>Café, cantine, traiteur</v>
      </c>
      <c r="P7124" s="0" t="str">
        <f aca="false">C7124</f>
        <v>Petit bar café tabac</v>
      </c>
      <c r="Q7124" s="0" t="str">
        <f aca="false">D7124</f>
        <v>Chaudière gaz</v>
      </c>
      <c r="R7124" s="0" t="str">
        <f aca="false">E7124</f>
        <v>Gaz</v>
      </c>
      <c r="S7124" s="0" t="str">
        <f aca="false">F7124</f>
        <v>0204620404</v>
      </c>
      <c r="T7124" s="0" t="str">
        <f aca="false">G7124</f>
        <v>5</v>
      </c>
      <c r="U7124" s="0" t="n">
        <f aca="false">L7124</f>
        <v>0.673018751521657</v>
      </c>
      <c r="V7124" s="0" t="n">
        <f aca="false">K7124</f>
        <v>85.1519656193417</v>
      </c>
      <c r="W7124" s="0" t="n">
        <f aca="false">J7124</f>
        <v>392</v>
      </c>
    </row>
    <row r="7125" customFormat="false" ht="12.8" hidden="false" customHeight="false" outlineLevel="0" collapsed="false">
      <c r="A7125" s="0" t="s">
        <v>73</v>
      </c>
      <c r="B7125" s="0" t="s">
        <v>203</v>
      </c>
      <c r="C7125" s="0" t="s">
        <v>234</v>
      </c>
      <c r="D7125" s="0" t="s">
        <v>29</v>
      </c>
      <c r="E7125" s="0" t="s">
        <v>30</v>
      </c>
      <c r="F7125" s="0" t="s">
        <v>239</v>
      </c>
      <c r="G7125" s="0" t="s">
        <v>1613</v>
      </c>
      <c r="H7125" s="0" t="n">
        <v>0.92</v>
      </c>
      <c r="I7125" s="0" t="n">
        <v>10.4</v>
      </c>
      <c r="J7125" s="0" t="n">
        <v>0</v>
      </c>
      <c r="K7125" s="0" t="n">
        <f aca="false">I7125*SUMIFS(syst_chauffage!$H$3:$H$27,syst_chauffage!$B$3:$B$27,D7125,syst_chauffage!$C$3:$C$27,E7125)</f>
        <v>3</v>
      </c>
      <c r="L7125" s="12" t="n">
        <f aca="false">H7125*SUMIFS(syst_chauffage!$K$3:$K$27,syst_chauffage!$B$3:$B$27,D7125,syst_chauffage!$C$3:$C$27,E7125)</f>
        <v>0.92</v>
      </c>
      <c r="N7125" s="0" t="str">
        <f aca="false">A7125</f>
        <v>Café Hôtel Restaurant</v>
      </c>
      <c r="O7125" s="0" t="str">
        <f aca="false">B7125</f>
        <v>Café, cantine, traiteur</v>
      </c>
      <c r="P7125" s="0" t="str">
        <f aca="false">C7125</f>
        <v>Petit bar café tabac</v>
      </c>
      <c r="Q7125" s="0" t="str">
        <f aca="false">D7125</f>
        <v>Electrique direct</v>
      </c>
      <c r="R7125" s="0" t="str">
        <f aca="false">E7125</f>
        <v>Electricité</v>
      </c>
      <c r="S7125" s="0" t="str">
        <f aca="false">F7125</f>
        <v>0204620602</v>
      </c>
      <c r="T7125" s="0" t="str">
        <f aca="false">G7125</f>
        <v>5</v>
      </c>
      <c r="U7125" s="0" t="n">
        <f aca="false">L7125</f>
        <v>0.92</v>
      </c>
      <c r="V7125" s="0" t="n">
        <f aca="false">K7125</f>
        <v>3</v>
      </c>
      <c r="W7125" s="0" t="n">
        <f aca="false">J7125</f>
        <v>0</v>
      </c>
    </row>
    <row r="7126" customFormat="false" ht="12.8" hidden="false" customHeight="false" outlineLevel="0" collapsed="false">
      <c r="A7126" s="0" t="s">
        <v>73</v>
      </c>
      <c r="B7126" s="0" t="s">
        <v>203</v>
      </c>
      <c r="C7126" s="0" t="s">
        <v>234</v>
      </c>
      <c r="D7126" s="0" t="s">
        <v>36</v>
      </c>
      <c r="E7126" s="0" t="s">
        <v>30</v>
      </c>
      <c r="F7126" s="0" t="s">
        <v>240</v>
      </c>
      <c r="G7126" s="0" t="s">
        <v>1613</v>
      </c>
      <c r="H7126" s="0" t="n">
        <v>2.94489544186046</v>
      </c>
      <c r="I7126" s="0" t="n">
        <v>72.2971635436096</v>
      </c>
      <c r="J7126" s="0" t="n">
        <v>738</v>
      </c>
      <c r="K7126" s="0" t="n">
        <f aca="false">I7126*SUMIFS(syst_chauffage!$H$3:$H$27,syst_chauffage!$B$3:$B$27,D7126,syst_chauffage!$C$3:$C$27,E7126)</f>
        <v>44.7272260118452</v>
      </c>
      <c r="L7126" s="12" t="n">
        <f aca="false">H7126*SUMIFS(syst_chauffage!$K$3:$K$27,syst_chauffage!$B$3:$B$27,D7126,syst_chauffage!$C$3:$C$27,E7126)</f>
        <v>2.47427325480779</v>
      </c>
      <c r="N7126" s="0" t="str">
        <f aca="false">A7126</f>
        <v>Café Hôtel Restaurant</v>
      </c>
      <c r="O7126" s="0" t="str">
        <f aca="false">B7126</f>
        <v>Café, cantine, traiteur</v>
      </c>
      <c r="P7126" s="0" t="str">
        <f aca="false">C7126</f>
        <v>Petit bar café tabac</v>
      </c>
      <c r="Q7126" s="0" t="str">
        <f aca="false">D7126</f>
        <v>PAC</v>
      </c>
      <c r="R7126" s="0" t="str">
        <f aca="false">E7126</f>
        <v>Electricité</v>
      </c>
      <c r="S7126" s="0" t="str">
        <f aca="false">F7126</f>
        <v>0204620902</v>
      </c>
      <c r="T7126" s="0" t="str">
        <f aca="false">G7126</f>
        <v>5</v>
      </c>
      <c r="U7126" s="0" t="n">
        <f aca="false">L7126</f>
        <v>2.47427325480779</v>
      </c>
      <c r="V7126" s="0" t="n">
        <f aca="false">K7126</f>
        <v>44.7272260118452</v>
      </c>
      <c r="W7126" s="0" t="n">
        <f aca="false">J7126</f>
        <v>738</v>
      </c>
    </row>
    <row r="7127" customFormat="false" ht="12.8" hidden="false" customHeight="false" outlineLevel="0" collapsed="false">
      <c r="A7127" s="0" t="s">
        <v>73</v>
      </c>
      <c r="B7127" s="0" t="s">
        <v>203</v>
      </c>
      <c r="C7127" s="0" t="s">
        <v>234</v>
      </c>
      <c r="D7127" s="0" t="s">
        <v>42</v>
      </c>
      <c r="E7127" s="0" t="s">
        <v>30</v>
      </c>
      <c r="F7127" s="0" t="s">
        <v>241</v>
      </c>
      <c r="G7127" s="0" t="s">
        <v>1613</v>
      </c>
      <c r="H7127" s="0" t="n">
        <v>2.80410195348837</v>
      </c>
      <c r="I7127" s="0" t="n">
        <v>69.855135</v>
      </c>
      <c r="J7127" s="0" t="n">
        <v>738</v>
      </c>
      <c r="K7127" s="0" t="n">
        <f aca="false">I7127*SUMIFS(syst_chauffage!$H$3:$H$27,syst_chauffage!$B$3:$B$27,D7127,syst_chauffage!$C$3:$C$27,E7127)</f>
        <v>63.0576879948899</v>
      </c>
      <c r="L7127" s="12" t="n">
        <f aca="false">H7127*SUMIFS(syst_chauffage!$K$3:$K$27,syst_chauffage!$B$3:$B$27,D7127,syst_chauffage!$C$3:$C$27,E7127)</f>
        <v>2.49996610303434</v>
      </c>
      <c r="N7127" s="0" t="str">
        <f aca="false">A7127</f>
        <v>Café Hôtel Restaurant</v>
      </c>
      <c r="O7127" s="0" t="str">
        <f aca="false">B7127</f>
        <v>Café, cantine, traiteur</v>
      </c>
      <c r="P7127" s="0" t="str">
        <f aca="false">C7127</f>
        <v>Petit bar café tabac</v>
      </c>
      <c r="Q7127" s="0" t="str">
        <f aca="false">D7127</f>
        <v>Rooftop</v>
      </c>
      <c r="R7127" s="0" t="str">
        <f aca="false">E7127</f>
        <v>Electricité</v>
      </c>
      <c r="S7127" s="0" t="str">
        <f aca="false">F7127</f>
        <v>0204621002</v>
      </c>
      <c r="T7127" s="0" t="str">
        <f aca="false">G7127</f>
        <v>5</v>
      </c>
      <c r="U7127" s="0" t="n">
        <f aca="false">L7127</f>
        <v>2.49996610303434</v>
      </c>
      <c r="V7127" s="0" t="n">
        <f aca="false">K7127</f>
        <v>63.0576879948899</v>
      </c>
      <c r="W7127" s="0" t="n">
        <f aca="false">J7127</f>
        <v>738</v>
      </c>
    </row>
    <row r="7128" customFormat="false" ht="12.8" hidden="false" customHeight="false" outlineLevel="0" collapsed="false">
      <c r="A7128" s="0" t="s">
        <v>73</v>
      </c>
      <c r="B7128" s="0" t="s">
        <v>203</v>
      </c>
      <c r="C7128" s="0" t="s">
        <v>234</v>
      </c>
      <c r="D7128" s="0" t="s">
        <v>51</v>
      </c>
      <c r="E7128" s="0" t="s">
        <v>57</v>
      </c>
      <c r="F7128" s="0" t="s">
        <v>242</v>
      </c>
      <c r="G7128" s="0" t="s">
        <v>1613</v>
      </c>
      <c r="H7128" s="0" t="n">
        <v>0.844711052287937</v>
      </c>
      <c r="I7128" s="0" t="n">
        <v>46.2225067773907</v>
      </c>
      <c r="J7128" s="0" t="n">
        <v>0</v>
      </c>
      <c r="K7128" s="0" t="n">
        <f aca="false">I7128*SUMIFS(syst_chauffage!$H$3:$H$27,syst_chauffage!$B$3:$B$27,D7128,syst_chauffage!$C$3:$C$27,E7128)</f>
        <v>97.9387366882006</v>
      </c>
      <c r="L7128" s="12" t="n">
        <f aca="false">H7128*SUMIFS(syst_chauffage!$K$3:$K$27,syst_chauffage!$B$3:$B$27,D7128,syst_chauffage!$C$3:$C$27,E7128)</f>
        <v>0.844711052287937</v>
      </c>
      <c r="N7128" s="0" t="str">
        <f aca="false">A7128</f>
        <v>Café Hôtel Restaurant</v>
      </c>
      <c r="O7128" s="0" t="str">
        <f aca="false">B7128</f>
        <v>Café, cantine, traiteur</v>
      </c>
      <c r="P7128" s="0" t="str">
        <f aca="false">C7128</f>
        <v>Petit bar café tabac</v>
      </c>
      <c r="Q7128" s="0" t="str">
        <f aca="false">D7128</f>
        <v>Autre système centralisé performant</v>
      </c>
      <c r="R7128" s="0" t="str">
        <f aca="false">E7128</f>
        <v>Autres</v>
      </c>
      <c r="S7128" s="0" t="str">
        <f aca="false">F7128</f>
        <v>0204622101</v>
      </c>
      <c r="T7128" s="0" t="str">
        <f aca="false">G7128</f>
        <v>5</v>
      </c>
      <c r="U7128" s="0" t="n">
        <f aca="false">L7128</f>
        <v>0.844711052287937</v>
      </c>
      <c r="V7128" s="0" t="n">
        <f aca="false">K7128</f>
        <v>97.9387366882006</v>
      </c>
      <c r="W7128" s="0" t="n">
        <f aca="false">J7128</f>
        <v>0</v>
      </c>
    </row>
    <row r="7129" customFormat="false" ht="12.8" hidden="false" customHeight="false" outlineLevel="0" collapsed="false">
      <c r="A7129" s="0" t="s">
        <v>73</v>
      </c>
      <c r="B7129" s="0" t="s">
        <v>203</v>
      </c>
      <c r="C7129" s="0" t="s">
        <v>234</v>
      </c>
      <c r="D7129" s="0" t="s">
        <v>51</v>
      </c>
      <c r="E7129" s="0" t="s">
        <v>58</v>
      </c>
      <c r="F7129" s="0" t="s">
        <v>243</v>
      </c>
      <c r="G7129" s="0" t="s">
        <v>1613</v>
      </c>
      <c r="H7129" s="0" t="n">
        <v>0.829190029153191</v>
      </c>
      <c r="I7129" s="0" t="n">
        <v>46.2361382988958</v>
      </c>
      <c r="J7129" s="0" t="n">
        <v>935</v>
      </c>
      <c r="K7129" s="0" t="n">
        <f aca="false">I7129*SUMIFS(syst_chauffage!$H$3:$H$27,syst_chauffage!$B$3:$B$27,D7129,syst_chauffage!$C$3:$C$27,E7129)</f>
        <v>98.6678963335351</v>
      </c>
      <c r="L7129" s="12" t="n">
        <f aca="false">H7129*SUMIFS(syst_chauffage!$K$3:$K$27,syst_chauffage!$B$3:$B$27,D7129,syst_chauffage!$C$3:$C$27,E7129)</f>
        <v>0.829190029153191</v>
      </c>
      <c r="N7129" s="0" t="str">
        <f aca="false">A7129</f>
        <v>Café Hôtel Restaurant</v>
      </c>
      <c r="O7129" s="0" t="str">
        <f aca="false">B7129</f>
        <v>Café, cantine, traiteur</v>
      </c>
      <c r="P7129" s="0" t="str">
        <f aca="false">C7129</f>
        <v>Petit bar café tabac</v>
      </c>
      <c r="Q7129" s="0" t="str">
        <f aca="false">D7129</f>
        <v>Autre système centralisé performant</v>
      </c>
      <c r="R7129" s="0" t="str">
        <f aca="false">E7129</f>
        <v>Urbain</v>
      </c>
      <c r="S7129" s="0" t="str">
        <f aca="false">F7129</f>
        <v>0204622106</v>
      </c>
      <c r="T7129" s="0" t="str">
        <f aca="false">G7129</f>
        <v>5</v>
      </c>
      <c r="U7129" s="0" t="n">
        <f aca="false">L7129</f>
        <v>0.829190029153191</v>
      </c>
      <c r="V7129" s="0" t="n">
        <f aca="false">K7129</f>
        <v>98.6678963335351</v>
      </c>
      <c r="W7129" s="0" t="n">
        <f aca="false">J7129</f>
        <v>935</v>
      </c>
    </row>
    <row r="7130" customFormat="false" ht="12.8" hidden="false" customHeight="false" outlineLevel="0" collapsed="false">
      <c r="A7130" s="0" t="s">
        <v>73</v>
      </c>
      <c r="B7130" s="0" t="s">
        <v>203</v>
      </c>
      <c r="C7130" s="0" t="s">
        <v>234</v>
      </c>
      <c r="D7130" s="0" t="s">
        <v>27</v>
      </c>
      <c r="E7130" s="0" t="s">
        <v>23</v>
      </c>
      <c r="F7130" s="0" t="s">
        <v>244</v>
      </c>
      <c r="G7130" s="0" t="s">
        <v>1613</v>
      </c>
      <c r="H7130" s="0" t="n">
        <v>0.747392581912613</v>
      </c>
      <c r="I7130" s="0" t="n">
        <v>50.194</v>
      </c>
      <c r="J7130" s="0" t="n">
        <v>882</v>
      </c>
      <c r="K7130" s="0" t="n">
        <f aca="false">I7130*SUMIFS(syst_chauffage!$H$3:$H$27,syst_chauffage!$B$3:$B$27,D7130,syst_chauffage!$C$3:$C$27,E7130)</f>
        <v>128.717651332339</v>
      </c>
      <c r="L7130" s="12" t="n">
        <f aca="false">H7130*SUMIFS(syst_chauffage!$K$3:$K$27,syst_chauffage!$B$3:$B$27,D7130,syst_chauffage!$C$3:$C$27,E7130)</f>
        <v>0.747392581912613</v>
      </c>
      <c r="N7130" s="0" t="str">
        <f aca="false">A7130</f>
        <v>Café Hôtel Restaurant</v>
      </c>
      <c r="O7130" s="0" t="str">
        <f aca="false">B7130</f>
        <v>Café, cantine, traiteur</v>
      </c>
      <c r="P7130" s="0" t="str">
        <f aca="false">C7130</f>
        <v>Petit bar café tabac</v>
      </c>
      <c r="Q7130" s="0" t="str">
        <f aca="false">D7130</f>
        <v>Chaudière condensation fioul</v>
      </c>
      <c r="R7130" s="0" t="str">
        <f aca="false">E7130</f>
        <v>Fioul</v>
      </c>
      <c r="S7130" s="0" t="str">
        <f aca="false">F7130</f>
        <v>0204622303</v>
      </c>
      <c r="T7130" s="0" t="str">
        <f aca="false">G7130</f>
        <v>5</v>
      </c>
      <c r="U7130" s="0" t="n">
        <f aca="false">L7130</f>
        <v>0.747392581912613</v>
      </c>
      <c r="V7130" s="0" t="n">
        <f aca="false">K7130</f>
        <v>128.717651332339</v>
      </c>
      <c r="W7130" s="0" t="n">
        <f aca="false">J7130</f>
        <v>882</v>
      </c>
    </row>
    <row r="7131" customFormat="false" ht="12.8" hidden="false" customHeight="false" outlineLevel="0" collapsed="false">
      <c r="A7131" s="0" t="s">
        <v>73</v>
      </c>
      <c r="B7131" s="0" t="s">
        <v>203</v>
      </c>
      <c r="C7131" s="0" t="s">
        <v>234</v>
      </c>
      <c r="D7131" s="0" t="s">
        <v>18</v>
      </c>
      <c r="E7131" s="0" t="s">
        <v>14</v>
      </c>
      <c r="F7131" s="0" t="s">
        <v>245</v>
      </c>
      <c r="G7131" s="0" t="s">
        <v>1613</v>
      </c>
      <c r="H7131" s="0" t="n">
        <v>0.974998744269499</v>
      </c>
      <c r="I7131" s="0" t="n">
        <v>50.194</v>
      </c>
      <c r="J7131" s="0" t="n">
        <v>882</v>
      </c>
      <c r="K7131" s="0" t="n">
        <f aca="false">I7131*SUMIFS(syst_chauffage!$H$3:$H$27,syst_chauffage!$B$3:$B$27,D7131,syst_chauffage!$C$3:$C$27,E7131)</f>
        <v>136.775082316484</v>
      </c>
      <c r="L7131" s="12" t="n">
        <f aca="false">H7131*SUMIFS(syst_chauffage!$K$3:$K$27,syst_chauffage!$B$3:$B$27,D7131,syst_chauffage!$C$3:$C$27,E7131)</f>
        <v>0.947159498185364</v>
      </c>
      <c r="N7131" s="0" t="str">
        <f aca="false">A7131</f>
        <v>Café Hôtel Restaurant</v>
      </c>
      <c r="O7131" s="0" t="str">
        <f aca="false">B7131</f>
        <v>Café, cantine, traiteur</v>
      </c>
      <c r="P7131" s="0" t="str">
        <f aca="false">C7131</f>
        <v>Petit bar café tabac</v>
      </c>
      <c r="Q7131" s="0" t="str">
        <f aca="false">D7131</f>
        <v>Chaudière condensation gaz</v>
      </c>
      <c r="R7131" s="0" t="str">
        <f aca="false">E7131</f>
        <v>Gaz</v>
      </c>
      <c r="S7131" s="0" t="str">
        <f aca="false">F7131</f>
        <v>0204622404</v>
      </c>
      <c r="T7131" s="0" t="str">
        <f aca="false">G7131</f>
        <v>5</v>
      </c>
      <c r="U7131" s="0" t="n">
        <f aca="false">L7131</f>
        <v>0.947159498185364</v>
      </c>
      <c r="V7131" s="0" t="n">
        <f aca="false">K7131</f>
        <v>136.775082316484</v>
      </c>
      <c r="W7131" s="0" t="n">
        <f aca="false">J7131</f>
        <v>882</v>
      </c>
    </row>
    <row r="7132" customFormat="false" ht="12.8" hidden="false" customHeight="false" outlineLevel="0" collapsed="false">
      <c r="A7132" s="0" t="s">
        <v>73</v>
      </c>
      <c r="B7132" s="0" t="s">
        <v>203</v>
      </c>
      <c r="C7132" s="0" t="s">
        <v>234</v>
      </c>
      <c r="D7132" s="0" t="s">
        <v>32</v>
      </c>
      <c r="E7132" s="0" t="s">
        <v>30</v>
      </c>
      <c r="F7132" s="0" t="s">
        <v>246</v>
      </c>
      <c r="G7132" s="0" t="s">
        <v>1613</v>
      </c>
      <c r="H7132" s="0" t="n">
        <v>1</v>
      </c>
      <c r="I7132" s="0" t="n">
        <v>12</v>
      </c>
      <c r="J7132" s="0" t="n">
        <v>0</v>
      </c>
      <c r="K7132" s="0" t="n">
        <f aca="false">I7132*SUMIFS(syst_chauffage!$H$3:$H$27,syst_chauffage!$B$3:$B$27,D7132,syst_chauffage!$C$3:$C$27,E7132)</f>
        <v>12</v>
      </c>
      <c r="L7132" s="12" t="n">
        <f aca="false">H7132*SUMIFS(syst_chauffage!$K$3:$K$27,syst_chauffage!$B$3:$B$27,D7132,syst_chauffage!$C$3:$C$27,E7132)</f>
        <v>1</v>
      </c>
      <c r="N7132" s="0" t="str">
        <f aca="false">A7132</f>
        <v>Café Hôtel Restaurant</v>
      </c>
      <c r="O7132" s="0" t="str">
        <f aca="false">B7132</f>
        <v>Café, cantine, traiteur</v>
      </c>
      <c r="P7132" s="0" t="str">
        <f aca="false">C7132</f>
        <v>Petit bar café tabac</v>
      </c>
      <c r="Q7132" s="0" t="str">
        <f aca="false">D7132</f>
        <v>Electrique direct performant</v>
      </c>
      <c r="R7132" s="0" t="str">
        <f aca="false">E7132</f>
        <v>Electricité</v>
      </c>
      <c r="S7132" s="0" t="str">
        <f aca="false">F7132</f>
        <v>0204622602</v>
      </c>
      <c r="T7132" s="0" t="str">
        <f aca="false">G7132</f>
        <v>5</v>
      </c>
      <c r="U7132" s="0" t="n">
        <f aca="false">L7132</f>
        <v>1</v>
      </c>
      <c r="V7132" s="0" t="n">
        <f aca="false">K7132</f>
        <v>12</v>
      </c>
      <c r="W7132" s="0" t="n">
        <f aca="false">J7132</f>
        <v>0</v>
      </c>
    </row>
    <row r="7133" customFormat="false" ht="12.8" hidden="false" customHeight="false" outlineLevel="0" collapsed="false">
      <c r="A7133" s="0" t="s">
        <v>73</v>
      </c>
      <c r="B7133" s="0" t="s">
        <v>203</v>
      </c>
      <c r="C7133" s="0" t="s">
        <v>234</v>
      </c>
      <c r="D7133" s="0" t="s">
        <v>38</v>
      </c>
      <c r="E7133" s="0" t="s">
        <v>30</v>
      </c>
      <c r="F7133" s="0" t="s">
        <v>247</v>
      </c>
      <c r="G7133" s="0" t="s">
        <v>1613</v>
      </c>
      <c r="H7133" s="0" t="n">
        <v>3.39795627906976</v>
      </c>
      <c r="I7133" s="0" t="n">
        <v>86.0680518376305</v>
      </c>
      <c r="J7133" s="0" t="n">
        <v>792</v>
      </c>
      <c r="K7133" s="0" t="n">
        <f aca="false">I7133*SUMIFS(syst_chauffage!$H$3:$H$27,syst_chauffage!$B$3:$B$27,D7133,syst_chauffage!$C$3:$C$27,E7133)</f>
        <v>86.9970533466164</v>
      </c>
      <c r="L7133" s="12" t="n">
        <f aca="false">H7133*SUMIFS(syst_chauffage!$K$3:$K$27,syst_chauffage!$B$3:$B$27,D7133,syst_chauffage!$C$3:$C$27,E7133)</f>
        <v>3.03986496519792</v>
      </c>
      <c r="N7133" s="0" t="str">
        <f aca="false">A7133</f>
        <v>Café Hôtel Restaurant</v>
      </c>
      <c r="O7133" s="0" t="str">
        <f aca="false">B7133</f>
        <v>Café, cantine, traiteur</v>
      </c>
      <c r="P7133" s="0" t="str">
        <f aca="false">C7133</f>
        <v>Petit bar café tabac</v>
      </c>
      <c r="Q7133" s="0" t="str">
        <f aca="false">D7133</f>
        <v>PAC performant</v>
      </c>
      <c r="R7133" s="0" t="str">
        <f aca="false">E7133</f>
        <v>Electricité</v>
      </c>
      <c r="S7133" s="0" t="str">
        <f aca="false">F7133</f>
        <v>0204622902</v>
      </c>
      <c r="T7133" s="0" t="str">
        <f aca="false">G7133</f>
        <v>5</v>
      </c>
      <c r="U7133" s="0" t="n">
        <f aca="false">L7133</f>
        <v>3.03986496519792</v>
      </c>
      <c r="V7133" s="0" t="n">
        <f aca="false">K7133</f>
        <v>86.9970533466164</v>
      </c>
      <c r="W7133" s="0" t="n">
        <f aca="false">J7133</f>
        <v>792</v>
      </c>
    </row>
    <row r="7134" customFormat="false" ht="12.8" hidden="false" customHeight="false" outlineLevel="0" collapsed="false">
      <c r="A7134" s="0" t="s">
        <v>73</v>
      </c>
      <c r="B7134" s="0" t="s">
        <v>203</v>
      </c>
      <c r="C7134" s="0" t="s">
        <v>234</v>
      </c>
      <c r="D7134" s="0" t="s">
        <v>46</v>
      </c>
      <c r="E7134" s="0" t="s">
        <v>30</v>
      </c>
      <c r="F7134" s="0" t="s">
        <v>248</v>
      </c>
      <c r="G7134" s="0" t="s">
        <v>1613</v>
      </c>
      <c r="H7134" s="0" t="n">
        <v>3.32861023255814</v>
      </c>
      <c r="I7134" s="0" t="n">
        <v>83.160875</v>
      </c>
      <c r="J7134" s="0" t="n">
        <v>792</v>
      </c>
      <c r="K7134" s="0" t="n">
        <f aca="false">I7134*SUMIFS(syst_chauffage!$H$3:$H$27,syst_chauffage!$B$3:$B$27,D7134,syst_chauffage!$C$3:$C$27,E7134)</f>
        <v>144.276424297133</v>
      </c>
      <c r="L7134" s="12" t="n">
        <f aca="false">H7134*SUMIFS(syst_chauffage!$K$3:$K$27,syst_chauffage!$B$3:$B$27,D7134,syst_chauffage!$C$3:$C$27,E7134)</f>
        <v>3.00077723502174</v>
      </c>
      <c r="N7134" s="0" t="str">
        <f aca="false">A7134</f>
        <v>Café Hôtel Restaurant</v>
      </c>
      <c r="O7134" s="0" t="str">
        <f aca="false">B7134</f>
        <v>Café, cantine, traiteur</v>
      </c>
      <c r="P7134" s="0" t="str">
        <f aca="false">C7134</f>
        <v>Petit bar café tabac</v>
      </c>
      <c r="Q7134" s="0" t="str">
        <f aca="false">D7134</f>
        <v>Rooftop performant</v>
      </c>
      <c r="R7134" s="0" t="str">
        <f aca="false">E7134</f>
        <v>Electricité</v>
      </c>
      <c r="S7134" s="0" t="str">
        <f aca="false">F7134</f>
        <v>0204623002</v>
      </c>
      <c r="T7134" s="0" t="str">
        <f aca="false">G7134</f>
        <v>5</v>
      </c>
      <c r="U7134" s="0" t="n">
        <f aca="false">L7134</f>
        <v>3.00077723502174</v>
      </c>
      <c r="V7134" s="0" t="n">
        <f aca="false">K7134</f>
        <v>144.276424297133</v>
      </c>
      <c r="W7134" s="0" t="n">
        <f aca="false">J7134</f>
        <v>792</v>
      </c>
    </row>
    <row r="7135" customFormat="false" ht="12.8" hidden="false" customHeight="false" outlineLevel="0" collapsed="false">
      <c r="A7135" s="0" t="s">
        <v>73</v>
      </c>
      <c r="B7135" s="0" t="s">
        <v>203</v>
      </c>
      <c r="C7135" s="0" t="s">
        <v>249</v>
      </c>
      <c r="D7135" s="0" t="s">
        <v>19</v>
      </c>
      <c r="E7135" s="0" t="s">
        <v>57</v>
      </c>
      <c r="F7135" s="0" t="s">
        <v>250</v>
      </c>
      <c r="G7135" s="0" t="s">
        <v>1613</v>
      </c>
      <c r="H7135" s="0" t="n">
        <v>0.735666302935951</v>
      </c>
      <c r="I7135" s="0" t="n">
        <v>77.469</v>
      </c>
      <c r="J7135" s="0" t="n">
        <v>0</v>
      </c>
      <c r="K7135" s="0" t="n">
        <f aca="false">I7135*SUMIFS(syst_chauffage!$H$3:$H$27,syst_chauffage!$B$3:$B$27,D7135,syst_chauffage!$C$3:$C$27,E7135)</f>
        <v>107.8737754353</v>
      </c>
      <c r="L7135" s="12" t="n">
        <f aca="false">H7135*SUMIFS(syst_chauffage!$K$3:$K$27,syst_chauffage!$B$3:$B$27,D7135,syst_chauffage!$C$3:$C$27,E7135)</f>
        <v>0.735666302935951</v>
      </c>
      <c r="N7135" s="0" t="str">
        <f aca="false">A7135</f>
        <v>Café Hôtel Restaurant</v>
      </c>
      <c r="O7135" s="0" t="str">
        <f aca="false">B7135</f>
        <v>Café, cantine, traiteur</v>
      </c>
      <c r="P7135" s="0" t="str">
        <f aca="false">C7135</f>
        <v>Petite cantine</v>
      </c>
      <c r="Q7135" s="0" t="str">
        <f aca="false">D7135</f>
        <v>Autre système centralisé</v>
      </c>
      <c r="R7135" s="0" t="str">
        <f aca="false">E7135</f>
        <v>Autres</v>
      </c>
      <c r="S7135" s="0" t="str">
        <f aca="false">F7135</f>
        <v>0204790101</v>
      </c>
      <c r="T7135" s="0" t="str">
        <f aca="false">G7135</f>
        <v>5</v>
      </c>
      <c r="U7135" s="0" t="n">
        <f aca="false">L7135</f>
        <v>0.735666302935951</v>
      </c>
      <c r="V7135" s="0" t="n">
        <f aca="false">K7135</f>
        <v>107.8737754353</v>
      </c>
      <c r="W7135" s="0" t="n">
        <f aca="false">J7135</f>
        <v>0</v>
      </c>
    </row>
    <row r="7136" customFormat="false" ht="12.8" hidden="false" customHeight="false" outlineLevel="0" collapsed="false">
      <c r="A7136" s="0" t="s">
        <v>73</v>
      </c>
      <c r="B7136" s="0" t="s">
        <v>203</v>
      </c>
      <c r="C7136" s="0" t="s">
        <v>249</v>
      </c>
      <c r="D7136" s="0" t="s">
        <v>19</v>
      </c>
      <c r="E7136" s="0" t="s">
        <v>58</v>
      </c>
      <c r="F7136" s="0" t="s">
        <v>251</v>
      </c>
      <c r="G7136" s="0" t="s">
        <v>1613</v>
      </c>
      <c r="H7136" s="0" t="n">
        <v>0.69136778391277</v>
      </c>
      <c r="I7136" s="0" t="n">
        <v>77.469</v>
      </c>
      <c r="J7136" s="0" t="n">
        <v>935</v>
      </c>
      <c r="K7136" s="0" t="n">
        <f aca="false">I7136*SUMIFS(syst_chauffage!$H$3:$H$27,syst_chauffage!$B$3:$B$27,D7136,syst_chauffage!$C$3:$C$27,E7136)</f>
        <v>127.432599798405</v>
      </c>
      <c r="L7136" s="12" t="n">
        <f aca="false">H7136*SUMIFS(syst_chauffage!$K$3:$K$27,syst_chauffage!$B$3:$B$27,D7136,syst_chauffage!$C$3:$C$27,E7136)</f>
        <v>0.69136778391277</v>
      </c>
      <c r="N7136" s="0" t="str">
        <f aca="false">A7136</f>
        <v>Café Hôtel Restaurant</v>
      </c>
      <c r="O7136" s="0" t="str">
        <f aca="false">B7136</f>
        <v>Café, cantine, traiteur</v>
      </c>
      <c r="P7136" s="0" t="str">
        <f aca="false">C7136</f>
        <v>Petite cantine</v>
      </c>
      <c r="Q7136" s="0" t="str">
        <f aca="false">D7136</f>
        <v>Autre système centralisé</v>
      </c>
      <c r="R7136" s="0" t="str">
        <f aca="false">E7136</f>
        <v>Urbain</v>
      </c>
      <c r="S7136" s="0" t="str">
        <f aca="false">F7136</f>
        <v>0204790106</v>
      </c>
      <c r="T7136" s="0" t="str">
        <f aca="false">G7136</f>
        <v>5</v>
      </c>
      <c r="U7136" s="0" t="n">
        <f aca="false">L7136</f>
        <v>0.69136778391277</v>
      </c>
      <c r="V7136" s="0" t="n">
        <f aca="false">K7136</f>
        <v>127.432599798405</v>
      </c>
      <c r="W7136" s="0" t="n">
        <f aca="false">J7136</f>
        <v>935</v>
      </c>
    </row>
    <row r="7137" customFormat="false" ht="12.8" hidden="false" customHeight="false" outlineLevel="0" collapsed="false">
      <c r="A7137" s="0" t="s">
        <v>73</v>
      </c>
      <c r="B7137" s="0" t="s">
        <v>203</v>
      </c>
      <c r="C7137" s="0" t="s">
        <v>249</v>
      </c>
      <c r="D7137" s="0" t="s">
        <v>22</v>
      </c>
      <c r="E7137" s="0" t="s">
        <v>23</v>
      </c>
      <c r="F7137" s="0" t="s">
        <v>252</v>
      </c>
      <c r="G7137" s="0" t="s">
        <v>1613</v>
      </c>
      <c r="H7137" s="0" t="n">
        <v>0.553633231039974</v>
      </c>
      <c r="I7137" s="0" t="n">
        <v>84.32592</v>
      </c>
      <c r="J7137" s="0" t="n">
        <v>0</v>
      </c>
      <c r="K7137" s="0" t="n">
        <f aca="false">I7137*SUMIFS(syst_chauffage!$H$3:$H$27,syst_chauffage!$B$3:$B$27,D7137,syst_chauffage!$C$3:$C$27,E7137)</f>
        <v>148.499843146806</v>
      </c>
      <c r="L7137" s="12" t="n">
        <f aca="false">H7137*SUMIFS(syst_chauffage!$K$3:$K$27,syst_chauffage!$B$3:$B$27,D7137,syst_chauffage!$C$3:$C$27,E7137)</f>
        <v>0.553633231039974</v>
      </c>
      <c r="N7137" s="0" t="str">
        <f aca="false">A7137</f>
        <v>Café Hôtel Restaurant</v>
      </c>
      <c r="O7137" s="0" t="str">
        <f aca="false">B7137</f>
        <v>Café, cantine, traiteur</v>
      </c>
      <c r="P7137" s="0" t="str">
        <f aca="false">C7137</f>
        <v>Petite cantine</v>
      </c>
      <c r="Q7137" s="0" t="str">
        <f aca="false">D7137</f>
        <v>Chaudière fioul</v>
      </c>
      <c r="R7137" s="0" t="str">
        <f aca="false">E7137</f>
        <v>Fioul</v>
      </c>
      <c r="S7137" s="0" t="str">
        <f aca="false">F7137</f>
        <v>0204790303</v>
      </c>
      <c r="T7137" s="0" t="str">
        <f aca="false">G7137</f>
        <v>5</v>
      </c>
      <c r="U7137" s="0" t="n">
        <f aca="false">L7137</f>
        <v>0.553633231039974</v>
      </c>
      <c r="V7137" s="0" t="n">
        <f aca="false">K7137</f>
        <v>148.499843146806</v>
      </c>
      <c r="W7137" s="0" t="n">
        <f aca="false">J7137</f>
        <v>0</v>
      </c>
    </row>
    <row r="7138" customFormat="false" ht="12.8" hidden="false" customHeight="false" outlineLevel="0" collapsed="false">
      <c r="A7138" s="0" t="s">
        <v>73</v>
      </c>
      <c r="B7138" s="0" t="s">
        <v>203</v>
      </c>
      <c r="C7138" s="0" t="s">
        <v>249</v>
      </c>
      <c r="D7138" s="0" t="s">
        <v>13</v>
      </c>
      <c r="E7138" s="0" t="s">
        <v>14</v>
      </c>
      <c r="F7138" s="0" t="s">
        <v>253</v>
      </c>
      <c r="G7138" s="0" t="s">
        <v>1613</v>
      </c>
      <c r="H7138" s="0" t="n">
        <v>0.669355350920102</v>
      </c>
      <c r="I7138" s="0" t="n">
        <v>84.32592</v>
      </c>
      <c r="J7138" s="0" t="n">
        <v>462</v>
      </c>
      <c r="K7138" s="0" t="n">
        <f aca="false">I7138*SUMIFS(syst_chauffage!$H$3:$H$27,syst_chauffage!$B$3:$B$27,D7138,syst_chauffage!$C$3:$C$27,E7138)</f>
        <v>170.303931238683</v>
      </c>
      <c r="L7138" s="12" t="n">
        <f aca="false">H7138*SUMIFS(syst_chauffage!$K$3:$K$27,syst_chauffage!$B$3:$B$27,D7138,syst_chauffage!$C$3:$C$27,E7138)</f>
        <v>0.669355350920102</v>
      </c>
      <c r="N7138" s="0" t="str">
        <f aca="false">A7138</f>
        <v>Café Hôtel Restaurant</v>
      </c>
      <c r="O7138" s="0" t="str">
        <f aca="false">B7138</f>
        <v>Café, cantine, traiteur</v>
      </c>
      <c r="P7138" s="0" t="str">
        <f aca="false">C7138</f>
        <v>Petite cantine</v>
      </c>
      <c r="Q7138" s="0" t="str">
        <f aca="false">D7138</f>
        <v>Chaudière gaz</v>
      </c>
      <c r="R7138" s="0" t="str">
        <f aca="false">E7138</f>
        <v>Gaz</v>
      </c>
      <c r="S7138" s="0" t="str">
        <f aca="false">F7138</f>
        <v>0204790404</v>
      </c>
      <c r="T7138" s="0" t="str">
        <f aca="false">G7138</f>
        <v>5</v>
      </c>
      <c r="U7138" s="0" t="n">
        <f aca="false">L7138</f>
        <v>0.669355350920102</v>
      </c>
      <c r="V7138" s="0" t="n">
        <f aca="false">K7138</f>
        <v>170.303931238683</v>
      </c>
      <c r="W7138" s="0" t="n">
        <f aca="false">J7138</f>
        <v>462</v>
      </c>
    </row>
    <row r="7139" customFormat="false" ht="12.8" hidden="false" customHeight="false" outlineLevel="0" collapsed="false">
      <c r="A7139" s="0" t="s">
        <v>73</v>
      </c>
      <c r="B7139" s="0" t="s">
        <v>203</v>
      </c>
      <c r="C7139" s="0" t="s">
        <v>249</v>
      </c>
      <c r="D7139" s="0" t="s">
        <v>29</v>
      </c>
      <c r="E7139" s="0" t="s">
        <v>30</v>
      </c>
      <c r="F7139" s="0" t="s">
        <v>254</v>
      </c>
      <c r="G7139" s="0" t="s">
        <v>1613</v>
      </c>
      <c r="H7139" s="0" t="n">
        <v>0.92</v>
      </c>
      <c r="I7139" s="0" t="n">
        <v>10.4</v>
      </c>
      <c r="J7139" s="0" t="n">
        <v>0</v>
      </c>
      <c r="K7139" s="0" t="n">
        <f aca="false">I7139*SUMIFS(syst_chauffage!$H$3:$H$27,syst_chauffage!$B$3:$B$27,D7139,syst_chauffage!$C$3:$C$27,E7139)</f>
        <v>3</v>
      </c>
      <c r="L7139" s="12" t="n">
        <f aca="false">H7139*SUMIFS(syst_chauffage!$K$3:$K$27,syst_chauffage!$B$3:$B$27,D7139,syst_chauffage!$C$3:$C$27,E7139)</f>
        <v>0.92</v>
      </c>
      <c r="N7139" s="0" t="str">
        <f aca="false">A7139</f>
        <v>Café Hôtel Restaurant</v>
      </c>
      <c r="O7139" s="0" t="str">
        <f aca="false">B7139</f>
        <v>Café, cantine, traiteur</v>
      </c>
      <c r="P7139" s="0" t="str">
        <f aca="false">C7139</f>
        <v>Petite cantine</v>
      </c>
      <c r="Q7139" s="0" t="str">
        <f aca="false">D7139</f>
        <v>Electrique direct</v>
      </c>
      <c r="R7139" s="0" t="str">
        <f aca="false">E7139</f>
        <v>Electricité</v>
      </c>
      <c r="S7139" s="0" t="str">
        <f aca="false">F7139</f>
        <v>0204790602</v>
      </c>
      <c r="T7139" s="0" t="str">
        <f aca="false">G7139</f>
        <v>5</v>
      </c>
      <c r="U7139" s="0" t="n">
        <f aca="false">L7139</f>
        <v>0.92</v>
      </c>
      <c r="V7139" s="0" t="n">
        <f aca="false">K7139</f>
        <v>3</v>
      </c>
      <c r="W7139" s="0" t="n">
        <f aca="false">J7139</f>
        <v>0</v>
      </c>
    </row>
    <row r="7140" customFormat="false" ht="12.8" hidden="false" customHeight="false" outlineLevel="0" collapsed="false">
      <c r="A7140" s="0" t="s">
        <v>73</v>
      </c>
      <c r="B7140" s="0" t="s">
        <v>203</v>
      </c>
      <c r="C7140" s="0" t="s">
        <v>249</v>
      </c>
      <c r="D7140" s="0" t="s">
        <v>36</v>
      </c>
      <c r="E7140" s="0" t="s">
        <v>30</v>
      </c>
      <c r="F7140" s="0" t="s">
        <v>255</v>
      </c>
      <c r="G7140" s="0" t="s">
        <v>1613</v>
      </c>
      <c r="H7140" s="0" t="n">
        <v>2.94489544186046</v>
      </c>
      <c r="I7140" s="0" t="n">
        <v>47.8818659998189</v>
      </c>
      <c r="J7140" s="0" t="n">
        <v>738</v>
      </c>
      <c r="K7140" s="0" t="n">
        <f aca="false">I7140*SUMIFS(syst_chauffage!$H$3:$H$27,syst_chauffage!$B$3:$B$27,D7140,syst_chauffage!$C$3:$C$27,E7140)</f>
        <v>29.6225043621658</v>
      </c>
      <c r="L7140" s="12" t="n">
        <f aca="false">H7140*SUMIFS(syst_chauffage!$K$3:$K$27,syst_chauffage!$B$3:$B$27,D7140,syst_chauffage!$C$3:$C$27,E7140)</f>
        <v>2.47427325480779</v>
      </c>
      <c r="N7140" s="0" t="str">
        <f aca="false">A7140</f>
        <v>Café Hôtel Restaurant</v>
      </c>
      <c r="O7140" s="0" t="str">
        <f aca="false">B7140</f>
        <v>Café, cantine, traiteur</v>
      </c>
      <c r="P7140" s="0" t="str">
        <f aca="false">C7140</f>
        <v>Petite cantine</v>
      </c>
      <c r="Q7140" s="0" t="str">
        <f aca="false">D7140</f>
        <v>PAC</v>
      </c>
      <c r="R7140" s="0" t="str">
        <f aca="false">E7140</f>
        <v>Electricité</v>
      </c>
      <c r="S7140" s="0" t="str">
        <f aca="false">F7140</f>
        <v>0204790902</v>
      </c>
      <c r="T7140" s="0" t="str">
        <f aca="false">G7140</f>
        <v>5</v>
      </c>
      <c r="U7140" s="0" t="n">
        <f aca="false">L7140</f>
        <v>2.47427325480779</v>
      </c>
      <c r="V7140" s="0" t="n">
        <f aca="false">K7140</f>
        <v>29.6225043621658</v>
      </c>
      <c r="W7140" s="0" t="n">
        <f aca="false">J7140</f>
        <v>738</v>
      </c>
    </row>
    <row r="7141" customFormat="false" ht="12.8" hidden="false" customHeight="false" outlineLevel="0" collapsed="false">
      <c r="A7141" s="0" t="s">
        <v>73</v>
      </c>
      <c r="B7141" s="0" t="s">
        <v>203</v>
      </c>
      <c r="C7141" s="0" t="s">
        <v>249</v>
      </c>
      <c r="D7141" s="0" t="s">
        <v>42</v>
      </c>
      <c r="E7141" s="0" t="s">
        <v>30</v>
      </c>
      <c r="F7141" s="0" t="s">
        <v>256</v>
      </c>
      <c r="G7141" s="0" t="s">
        <v>1613</v>
      </c>
      <c r="H7141" s="0" t="n">
        <v>2.80410195348837</v>
      </c>
      <c r="I7141" s="0" t="n">
        <v>139.71027</v>
      </c>
      <c r="J7141" s="0" t="n">
        <v>738</v>
      </c>
      <c r="K7141" s="0" t="n">
        <f aca="false">I7141*SUMIFS(syst_chauffage!$H$3:$H$27,syst_chauffage!$B$3:$B$27,D7141,syst_chauffage!$C$3:$C$27,E7141)</f>
        <v>126.11537598978</v>
      </c>
      <c r="L7141" s="12" t="n">
        <f aca="false">H7141*SUMIFS(syst_chauffage!$K$3:$K$27,syst_chauffage!$B$3:$B$27,D7141,syst_chauffage!$C$3:$C$27,E7141)</f>
        <v>2.49996610303434</v>
      </c>
      <c r="N7141" s="0" t="str">
        <f aca="false">A7141</f>
        <v>Café Hôtel Restaurant</v>
      </c>
      <c r="O7141" s="0" t="str">
        <f aca="false">B7141</f>
        <v>Café, cantine, traiteur</v>
      </c>
      <c r="P7141" s="0" t="str">
        <f aca="false">C7141</f>
        <v>Petite cantine</v>
      </c>
      <c r="Q7141" s="0" t="str">
        <f aca="false">D7141</f>
        <v>Rooftop</v>
      </c>
      <c r="R7141" s="0" t="str">
        <f aca="false">E7141</f>
        <v>Electricité</v>
      </c>
      <c r="S7141" s="0" t="str">
        <f aca="false">F7141</f>
        <v>0204791002</v>
      </c>
      <c r="T7141" s="0" t="str">
        <f aca="false">G7141</f>
        <v>5</v>
      </c>
      <c r="U7141" s="0" t="n">
        <f aca="false">L7141</f>
        <v>2.49996610303434</v>
      </c>
      <c r="V7141" s="0" t="n">
        <f aca="false">K7141</f>
        <v>126.11537598978</v>
      </c>
      <c r="W7141" s="0" t="n">
        <f aca="false">J7141</f>
        <v>738</v>
      </c>
    </row>
    <row r="7142" customFormat="false" ht="12.8" hidden="false" customHeight="false" outlineLevel="0" collapsed="false">
      <c r="A7142" s="0" t="s">
        <v>73</v>
      </c>
      <c r="B7142" s="0" t="s">
        <v>203</v>
      </c>
      <c r="C7142" s="0" t="s">
        <v>249</v>
      </c>
      <c r="D7142" s="0" t="s">
        <v>51</v>
      </c>
      <c r="E7142" s="0" t="s">
        <v>57</v>
      </c>
      <c r="F7142" s="0" t="s">
        <v>257</v>
      </c>
      <c r="G7142" s="0" t="s">
        <v>1613</v>
      </c>
      <c r="H7142" s="0" t="n">
        <v>0.848845734156867</v>
      </c>
      <c r="I7142" s="0" t="n">
        <v>92.225</v>
      </c>
      <c r="J7142" s="0" t="n">
        <v>0</v>
      </c>
      <c r="K7142" s="0" t="n">
        <f aca="false">I7142*SUMIFS(syst_chauffage!$H$3:$H$27,syst_chauffage!$B$3:$B$27,D7142,syst_chauffage!$C$3:$C$27,E7142)</f>
        <v>195.411296807628</v>
      </c>
      <c r="L7142" s="12" t="n">
        <f aca="false">H7142*SUMIFS(syst_chauffage!$K$3:$K$27,syst_chauffage!$B$3:$B$27,D7142,syst_chauffage!$C$3:$C$27,E7142)</f>
        <v>0.848845734156867</v>
      </c>
      <c r="N7142" s="0" t="str">
        <f aca="false">A7142</f>
        <v>Café Hôtel Restaurant</v>
      </c>
      <c r="O7142" s="0" t="str">
        <f aca="false">B7142</f>
        <v>Café, cantine, traiteur</v>
      </c>
      <c r="P7142" s="0" t="str">
        <f aca="false">C7142</f>
        <v>Petite cantine</v>
      </c>
      <c r="Q7142" s="0" t="str">
        <f aca="false">D7142</f>
        <v>Autre système centralisé performant</v>
      </c>
      <c r="R7142" s="0" t="str">
        <f aca="false">E7142</f>
        <v>Autres</v>
      </c>
      <c r="S7142" s="0" t="str">
        <f aca="false">F7142</f>
        <v>0204792101</v>
      </c>
      <c r="T7142" s="0" t="str">
        <f aca="false">G7142</f>
        <v>5</v>
      </c>
      <c r="U7142" s="0" t="n">
        <f aca="false">L7142</f>
        <v>0.848845734156867</v>
      </c>
      <c r="V7142" s="0" t="n">
        <f aca="false">K7142</f>
        <v>195.411296807628</v>
      </c>
      <c r="W7142" s="0" t="n">
        <f aca="false">J7142</f>
        <v>0</v>
      </c>
    </row>
    <row r="7143" customFormat="false" ht="12.8" hidden="false" customHeight="false" outlineLevel="0" collapsed="false">
      <c r="A7143" s="0" t="s">
        <v>73</v>
      </c>
      <c r="B7143" s="0" t="s">
        <v>203</v>
      </c>
      <c r="C7143" s="0" t="s">
        <v>249</v>
      </c>
      <c r="D7143" s="0" t="s">
        <v>51</v>
      </c>
      <c r="E7143" s="0" t="s">
        <v>58</v>
      </c>
      <c r="F7143" s="0" t="s">
        <v>258</v>
      </c>
      <c r="G7143" s="0" t="s">
        <v>1613</v>
      </c>
      <c r="H7143" s="0" t="n">
        <v>0.797732058360888</v>
      </c>
      <c r="I7143" s="0" t="n">
        <v>92.225</v>
      </c>
      <c r="J7143" s="0" t="n">
        <v>935</v>
      </c>
      <c r="K7143" s="0" t="n">
        <f aca="false">I7143*SUMIFS(syst_chauffage!$H$3:$H$27,syst_chauffage!$B$3:$B$27,D7143,syst_chauffage!$C$3:$C$27,E7143)</f>
        <v>196.8081045293</v>
      </c>
      <c r="L7143" s="12" t="n">
        <f aca="false">H7143*SUMIFS(syst_chauffage!$K$3:$K$27,syst_chauffage!$B$3:$B$27,D7143,syst_chauffage!$C$3:$C$27,E7143)</f>
        <v>0.797732058360888</v>
      </c>
      <c r="N7143" s="0" t="str">
        <f aca="false">A7143</f>
        <v>Café Hôtel Restaurant</v>
      </c>
      <c r="O7143" s="0" t="str">
        <f aca="false">B7143</f>
        <v>Café, cantine, traiteur</v>
      </c>
      <c r="P7143" s="0" t="str">
        <f aca="false">C7143</f>
        <v>Petite cantine</v>
      </c>
      <c r="Q7143" s="0" t="str">
        <f aca="false">D7143</f>
        <v>Autre système centralisé performant</v>
      </c>
      <c r="R7143" s="0" t="str">
        <f aca="false">E7143</f>
        <v>Urbain</v>
      </c>
      <c r="S7143" s="0" t="str">
        <f aca="false">F7143</f>
        <v>0204792106</v>
      </c>
      <c r="T7143" s="0" t="str">
        <f aca="false">G7143</f>
        <v>5</v>
      </c>
      <c r="U7143" s="0" t="n">
        <f aca="false">L7143</f>
        <v>0.797732058360888</v>
      </c>
      <c r="V7143" s="0" t="n">
        <f aca="false">K7143</f>
        <v>196.8081045293</v>
      </c>
      <c r="W7143" s="0" t="n">
        <f aca="false">J7143</f>
        <v>935</v>
      </c>
    </row>
    <row r="7144" customFormat="false" ht="12.8" hidden="false" customHeight="false" outlineLevel="0" collapsed="false">
      <c r="A7144" s="0" t="s">
        <v>73</v>
      </c>
      <c r="B7144" s="0" t="s">
        <v>203</v>
      </c>
      <c r="C7144" s="0" t="s">
        <v>249</v>
      </c>
      <c r="D7144" s="0" t="s">
        <v>27</v>
      </c>
      <c r="E7144" s="0" t="s">
        <v>23</v>
      </c>
      <c r="F7144" s="0" t="s">
        <v>259</v>
      </c>
      <c r="G7144" s="0" t="s">
        <v>1613</v>
      </c>
      <c r="H7144" s="0" t="n">
        <v>0.746208777785911</v>
      </c>
      <c r="I7144" s="0" t="n">
        <v>100.388</v>
      </c>
      <c r="J7144" s="0" t="n">
        <v>1064</v>
      </c>
      <c r="K7144" s="0" t="n">
        <f aca="false">I7144*SUMIFS(syst_chauffage!$H$3:$H$27,syst_chauffage!$B$3:$B$27,D7144,syst_chauffage!$C$3:$C$27,E7144)</f>
        <v>257.435302664678</v>
      </c>
      <c r="L7144" s="12" t="n">
        <f aca="false">H7144*SUMIFS(syst_chauffage!$K$3:$K$27,syst_chauffage!$B$3:$B$27,D7144,syst_chauffage!$C$3:$C$27,E7144)</f>
        <v>0.746208777785911</v>
      </c>
      <c r="N7144" s="0" t="str">
        <f aca="false">A7144</f>
        <v>Café Hôtel Restaurant</v>
      </c>
      <c r="O7144" s="0" t="str">
        <f aca="false">B7144</f>
        <v>Café, cantine, traiteur</v>
      </c>
      <c r="P7144" s="0" t="str">
        <f aca="false">C7144</f>
        <v>Petite cantine</v>
      </c>
      <c r="Q7144" s="0" t="str">
        <f aca="false">D7144</f>
        <v>Chaudière condensation fioul</v>
      </c>
      <c r="R7144" s="0" t="str">
        <f aca="false">E7144</f>
        <v>Fioul</v>
      </c>
      <c r="S7144" s="0" t="str">
        <f aca="false">F7144</f>
        <v>0204792303</v>
      </c>
      <c r="T7144" s="0" t="str">
        <f aca="false">G7144</f>
        <v>5</v>
      </c>
      <c r="U7144" s="0" t="n">
        <f aca="false">L7144</f>
        <v>0.746208777785911</v>
      </c>
      <c r="V7144" s="0" t="n">
        <f aca="false">K7144</f>
        <v>257.435302664678</v>
      </c>
      <c r="W7144" s="0" t="n">
        <f aca="false">J7144</f>
        <v>1064</v>
      </c>
    </row>
    <row r="7145" customFormat="false" ht="12.8" hidden="false" customHeight="false" outlineLevel="0" collapsed="false">
      <c r="A7145" s="0" t="s">
        <v>73</v>
      </c>
      <c r="B7145" s="0" t="s">
        <v>203</v>
      </c>
      <c r="C7145" s="0" t="s">
        <v>249</v>
      </c>
      <c r="D7145" s="0" t="s">
        <v>18</v>
      </c>
      <c r="E7145" s="0" t="s">
        <v>14</v>
      </c>
      <c r="F7145" s="0" t="s">
        <v>260</v>
      </c>
      <c r="G7145" s="0" t="s">
        <v>1613</v>
      </c>
      <c r="H7145" s="0" t="n">
        <v>0.973811599538727</v>
      </c>
      <c r="I7145" s="0" t="n">
        <v>100.388</v>
      </c>
      <c r="J7145" s="0" t="n">
        <v>1064</v>
      </c>
      <c r="K7145" s="0" t="n">
        <f aca="false">I7145*SUMIFS(syst_chauffage!$H$3:$H$27,syst_chauffage!$B$3:$B$27,D7145,syst_chauffage!$C$3:$C$27,E7145)</f>
        <v>273.550164632969</v>
      </c>
      <c r="L7145" s="12" t="n">
        <f aca="false">H7145*SUMIFS(syst_chauffage!$K$3:$K$27,syst_chauffage!$B$3:$B$27,D7145,syst_chauffage!$C$3:$C$27,E7145)</f>
        <v>0.946006250128297</v>
      </c>
      <c r="N7145" s="0" t="str">
        <f aca="false">A7145</f>
        <v>Café Hôtel Restaurant</v>
      </c>
      <c r="O7145" s="0" t="str">
        <f aca="false">B7145</f>
        <v>Café, cantine, traiteur</v>
      </c>
      <c r="P7145" s="0" t="str">
        <f aca="false">C7145</f>
        <v>Petite cantine</v>
      </c>
      <c r="Q7145" s="0" t="str">
        <f aca="false">D7145</f>
        <v>Chaudière condensation gaz</v>
      </c>
      <c r="R7145" s="0" t="str">
        <f aca="false">E7145</f>
        <v>Gaz</v>
      </c>
      <c r="S7145" s="0" t="str">
        <f aca="false">F7145</f>
        <v>0204792404</v>
      </c>
      <c r="T7145" s="0" t="str">
        <f aca="false">G7145</f>
        <v>5</v>
      </c>
      <c r="U7145" s="0" t="n">
        <f aca="false">L7145</f>
        <v>0.946006250128297</v>
      </c>
      <c r="V7145" s="0" t="n">
        <f aca="false">K7145</f>
        <v>273.550164632969</v>
      </c>
      <c r="W7145" s="0" t="n">
        <f aca="false">J7145</f>
        <v>1064</v>
      </c>
    </row>
    <row r="7146" customFormat="false" ht="12.8" hidden="false" customHeight="false" outlineLevel="0" collapsed="false">
      <c r="A7146" s="0" t="s">
        <v>73</v>
      </c>
      <c r="B7146" s="0" t="s">
        <v>203</v>
      </c>
      <c r="C7146" s="0" t="s">
        <v>249</v>
      </c>
      <c r="D7146" s="0" t="s">
        <v>32</v>
      </c>
      <c r="E7146" s="0" t="s">
        <v>30</v>
      </c>
      <c r="F7146" s="0" t="s">
        <v>261</v>
      </c>
      <c r="G7146" s="0" t="s">
        <v>1613</v>
      </c>
      <c r="H7146" s="0" t="n">
        <v>1</v>
      </c>
      <c r="I7146" s="0" t="n">
        <v>12</v>
      </c>
      <c r="J7146" s="0" t="n">
        <v>0</v>
      </c>
      <c r="K7146" s="0" t="n">
        <f aca="false">I7146*SUMIFS(syst_chauffage!$H$3:$H$27,syst_chauffage!$B$3:$B$27,D7146,syst_chauffage!$C$3:$C$27,E7146)</f>
        <v>12</v>
      </c>
      <c r="L7146" s="12" t="n">
        <f aca="false">H7146*SUMIFS(syst_chauffage!$K$3:$K$27,syst_chauffage!$B$3:$B$27,D7146,syst_chauffage!$C$3:$C$27,E7146)</f>
        <v>1</v>
      </c>
      <c r="N7146" s="0" t="str">
        <f aca="false">A7146</f>
        <v>Café Hôtel Restaurant</v>
      </c>
      <c r="O7146" s="0" t="str">
        <f aca="false">B7146</f>
        <v>Café, cantine, traiteur</v>
      </c>
      <c r="P7146" s="0" t="str">
        <f aca="false">C7146</f>
        <v>Petite cantine</v>
      </c>
      <c r="Q7146" s="0" t="str">
        <f aca="false">D7146</f>
        <v>Electrique direct performant</v>
      </c>
      <c r="R7146" s="0" t="str">
        <f aca="false">E7146</f>
        <v>Electricité</v>
      </c>
      <c r="S7146" s="0" t="str">
        <f aca="false">F7146</f>
        <v>0204792602</v>
      </c>
      <c r="T7146" s="0" t="str">
        <f aca="false">G7146</f>
        <v>5</v>
      </c>
      <c r="U7146" s="0" t="n">
        <f aca="false">L7146</f>
        <v>1</v>
      </c>
      <c r="V7146" s="0" t="n">
        <f aca="false">K7146</f>
        <v>12</v>
      </c>
      <c r="W7146" s="0" t="n">
        <f aca="false">J7146</f>
        <v>0</v>
      </c>
    </row>
    <row r="7147" customFormat="false" ht="12.8" hidden="false" customHeight="false" outlineLevel="0" collapsed="false">
      <c r="A7147" s="0" t="s">
        <v>73</v>
      </c>
      <c r="B7147" s="0" t="s">
        <v>203</v>
      </c>
      <c r="C7147" s="0" t="s">
        <v>249</v>
      </c>
      <c r="D7147" s="0" t="s">
        <v>38</v>
      </c>
      <c r="E7147" s="0" t="s">
        <v>30</v>
      </c>
      <c r="F7147" s="0" t="s">
        <v>262</v>
      </c>
      <c r="G7147" s="0" t="s">
        <v>1613</v>
      </c>
      <c r="H7147" s="0" t="n">
        <v>3.39795627906976</v>
      </c>
      <c r="I7147" s="0" t="n">
        <v>57.0022214283558</v>
      </c>
      <c r="J7147" s="0" t="n">
        <v>792</v>
      </c>
      <c r="K7147" s="0" t="n">
        <f aca="false">I7147*SUMIFS(syst_chauffage!$H$3:$H$27,syst_chauffage!$B$3:$B$27,D7147,syst_chauffage!$C$3:$C$27,E7147)</f>
        <v>57.6174921193015</v>
      </c>
      <c r="L7147" s="12" t="n">
        <f aca="false">H7147*SUMIFS(syst_chauffage!$K$3:$K$27,syst_chauffage!$B$3:$B$27,D7147,syst_chauffage!$C$3:$C$27,E7147)</f>
        <v>3.03986496519792</v>
      </c>
      <c r="N7147" s="0" t="str">
        <f aca="false">A7147</f>
        <v>Café Hôtel Restaurant</v>
      </c>
      <c r="O7147" s="0" t="str">
        <f aca="false">B7147</f>
        <v>Café, cantine, traiteur</v>
      </c>
      <c r="P7147" s="0" t="str">
        <f aca="false">C7147</f>
        <v>Petite cantine</v>
      </c>
      <c r="Q7147" s="0" t="str">
        <f aca="false">D7147</f>
        <v>PAC performant</v>
      </c>
      <c r="R7147" s="0" t="str">
        <f aca="false">E7147</f>
        <v>Electricité</v>
      </c>
      <c r="S7147" s="0" t="str">
        <f aca="false">F7147</f>
        <v>0204792902</v>
      </c>
      <c r="T7147" s="0" t="str">
        <f aca="false">G7147</f>
        <v>5</v>
      </c>
      <c r="U7147" s="0" t="n">
        <f aca="false">L7147</f>
        <v>3.03986496519792</v>
      </c>
      <c r="V7147" s="0" t="n">
        <f aca="false">K7147</f>
        <v>57.6174921193015</v>
      </c>
      <c r="W7147" s="0" t="n">
        <f aca="false">J7147</f>
        <v>792</v>
      </c>
    </row>
    <row r="7148" customFormat="false" ht="12.8" hidden="false" customHeight="false" outlineLevel="0" collapsed="false">
      <c r="A7148" s="0" t="s">
        <v>73</v>
      </c>
      <c r="B7148" s="0" t="s">
        <v>203</v>
      </c>
      <c r="C7148" s="0" t="s">
        <v>249</v>
      </c>
      <c r="D7148" s="0" t="s">
        <v>46</v>
      </c>
      <c r="E7148" s="0" t="s">
        <v>30</v>
      </c>
      <c r="F7148" s="0" t="s">
        <v>263</v>
      </c>
      <c r="G7148" s="0" t="s">
        <v>1613</v>
      </c>
      <c r="H7148" s="0" t="n">
        <v>3.32861023255814</v>
      </c>
      <c r="I7148" s="0" t="n">
        <v>166.32175</v>
      </c>
      <c r="J7148" s="0" t="n">
        <v>792</v>
      </c>
      <c r="K7148" s="0" t="n">
        <f aca="false">I7148*SUMIFS(syst_chauffage!$H$3:$H$27,syst_chauffage!$B$3:$B$27,D7148,syst_chauffage!$C$3:$C$27,E7148)</f>
        <v>288.552848594266</v>
      </c>
      <c r="L7148" s="12" t="n">
        <f aca="false">H7148*SUMIFS(syst_chauffage!$K$3:$K$27,syst_chauffage!$B$3:$B$27,D7148,syst_chauffage!$C$3:$C$27,E7148)</f>
        <v>3.00077723502174</v>
      </c>
      <c r="N7148" s="0" t="str">
        <f aca="false">A7148</f>
        <v>Café Hôtel Restaurant</v>
      </c>
      <c r="O7148" s="0" t="str">
        <f aca="false">B7148</f>
        <v>Café, cantine, traiteur</v>
      </c>
      <c r="P7148" s="0" t="str">
        <f aca="false">C7148</f>
        <v>Petite cantine</v>
      </c>
      <c r="Q7148" s="0" t="str">
        <f aca="false">D7148</f>
        <v>Rooftop performant</v>
      </c>
      <c r="R7148" s="0" t="str">
        <f aca="false">E7148</f>
        <v>Electricité</v>
      </c>
      <c r="S7148" s="0" t="str">
        <f aca="false">F7148</f>
        <v>0204793002</v>
      </c>
      <c r="T7148" s="0" t="str">
        <f aca="false">G7148</f>
        <v>5</v>
      </c>
      <c r="U7148" s="0" t="n">
        <f aca="false">L7148</f>
        <v>3.00077723502174</v>
      </c>
      <c r="V7148" s="0" t="n">
        <f aca="false">K7148</f>
        <v>288.552848594266</v>
      </c>
      <c r="W7148" s="0" t="n">
        <f aca="false">J7148</f>
        <v>792</v>
      </c>
    </row>
    <row r="7149" customFormat="false" ht="12.8" hidden="false" customHeight="false" outlineLevel="0" collapsed="false">
      <c r="A7149" s="0" t="s">
        <v>73</v>
      </c>
      <c r="B7149" s="0" t="s">
        <v>264</v>
      </c>
      <c r="C7149" s="0" t="s">
        <v>265</v>
      </c>
      <c r="D7149" s="0" t="s">
        <v>19</v>
      </c>
      <c r="E7149" s="0" t="s">
        <v>57</v>
      </c>
      <c r="F7149" s="0" t="s">
        <v>266</v>
      </c>
      <c r="G7149" s="0" t="s">
        <v>1613</v>
      </c>
      <c r="H7149" s="0" t="n">
        <v>0.698966267666589</v>
      </c>
      <c r="I7149" s="0" t="n">
        <v>19.8331323736674</v>
      </c>
      <c r="J7149" s="0" t="n">
        <v>0</v>
      </c>
      <c r="K7149" s="0" t="n">
        <f aca="false">I7149*SUMIFS(syst_chauffage!$H$3:$H$27,syst_chauffage!$B$3:$B$27,D7149,syst_chauffage!$C$3:$C$27,E7149)</f>
        <v>27.6171741968474</v>
      </c>
      <c r="L7149" s="12" t="n">
        <f aca="false">H7149*SUMIFS(syst_chauffage!$K$3:$K$27,syst_chauffage!$B$3:$B$27,D7149,syst_chauffage!$C$3:$C$27,E7149)</f>
        <v>0.698966267666589</v>
      </c>
      <c r="N7149" s="0" t="str">
        <f aca="false">A7149</f>
        <v>Café Hôtel Restaurant</v>
      </c>
      <c r="O7149" s="0" t="str">
        <f aca="false">B7149</f>
        <v>Hôtel avec restaurant</v>
      </c>
      <c r="P7149" s="0" t="str">
        <f aca="false">C7149</f>
        <v>Grand Hotel avec restaurant Bas de gamme</v>
      </c>
      <c r="Q7149" s="0" t="str">
        <f aca="false">D7149</f>
        <v>Autre système centralisé</v>
      </c>
      <c r="R7149" s="0" t="str">
        <f aca="false">E7149</f>
        <v>Autres</v>
      </c>
      <c r="S7149" s="0" t="str">
        <f aca="false">F7149</f>
        <v>0218200101</v>
      </c>
      <c r="T7149" s="0" t="str">
        <f aca="false">G7149</f>
        <v>5</v>
      </c>
      <c r="U7149" s="0" t="n">
        <f aca="false">L7149</f>
        <v>0.698966267666589</v>
      </c>
      <c r="V7149" s="0" t="n">
        <f aca="false">K7149</f>
        <v>27.6171741968474</v>
      </c>
      <c r="W7149" s="0" t="n">
        <f aca="false">J7149</f>
        <v>0</v>
      </c>
    </row>
    <row r="7150" customFormat="false" ht="12.8" hidden="false" customHeight="false" outlineLevel="0" collapsed="false">
      <c r="A7150" s="0" t="s">
        <v>73</v>
      </c>
      <c r="B7150" s="0" t="s">
        <v>264</v>
      </c>
      <c r="C7150" s="0" t="s">
        <v>265</v>
      </c>
      <c r="D7150" s="0" t="s">
        <v>19</v>
      </c>
      <c r="E7150" s="0" t="s">
        <v>58</v>
      </c>
      <c r="F7150" s="0" t="s">
        <v>267</v>
      </c>
      <c r="G7150" s="0" t="s">
        <v>1613</v>
      </c>
      <c r="H7150" s="0" t="n">
        <v>0.61410143551778</v>
      </c>
      <c r="I7150" s="0" t="n">
        <v>19.9952667338047</v>
      </c>
      <c r="J7150" s="0" t="n">
        <v>935</v>
      </c>
      <c r="K7150" s="0" t="n">
        <f aca="false">I7150*SUMIFS(syst_chauffage!$H$3:$H$27,syst_chauffage!$B$3:$B$27,D7150,syst_chauffage!$C$3:$C$27,E7150)</f>
        <v>32.8912058184732</v>
      </c>
      <c r="L7150" s="12" t="n">
        <f aca="false">H7150*SUMIFS(syst_chauffage!$K$3:$K$27,syst_chauffage!$B$3:$B$27,D7150,syst_chauffage!$C$3:$C$27,E7150)</f>
        <v>0.61410143551778</v>
      </c>
      <c r="N7150" s="0" t="str">
        <f aca="false">A7150</f>
        <v>Café Hôtel Restaurant</v>
      </c>
      <c r="O7150" s="0" t="str">
        <f aca="false">B7150</f>
        <v>Hôtel avec restaurant</v>
      </c>
      <c r="P7150" s="0" t="str">
        <f aca="false">C7150</f>
        <v>Grand Hotel avec restaurant Bas de gamme</v>
      </c>
      <c r="Q7150" s="0" t="str">
        <f aca="false">D7150</f>
        <v>Autre système centralisé</v>
      </c>
      <c r="R7150" s="0" t="str">
        <f aca="false">E7150</f>
        <v>Urbain</v>
      </c>
      <c r="S7150" s="0" t="str">
        <f aca="false">F7150</f>
        <v>0218200106</v>
      </c>
      <c r="T7150" s="0" t="str">
        <f aca="false">G7150</f>
        <v>5</v>
      </c>
      <c r="U7150" s="0" t="n">
        <f aca="false">L7150</f>
        <v>0.61410143551778</v>
      </c>
      <c r="V7150" s="0" t="n">
        <f aca="false">K7150</f>
        <v>32.8912058184732</v>
      </c>
      <c r="W7150" s="0" t="n">
        <f aca="false">J7150</f>
        <v>935</v>
      </c>
    </row>
    <row r="7151" customFormat="false" ht="12.8" hidden="false" customHeight="false" outlineLevel="0" collapsed="false">
      <c r="A7151" s="0" t="s">
        <v>73</v>
      </c>
      <c r="B7151" s="0" t="s">
        <v>264</v>
      </c>
      <c r="C7151" s="0" t="s">
        <v>265</v>
      </c>
      <c r="D7151" s="0" t="s">
        <v>22</v>
      </c>
      <c r="E7151" s="0" t="s">
        <v>23</v>
      </c>
      <c r="F7151" s="0" t="s">
        <v>268</v>
      </c>
      <c r="G7151" s="0" t="s">
        <v>1613</v>
      </c>
      <c r="H7151" s="0" t="n">
        <v>0.565301453501175</v>
      </c>
      <c r="I7151" s="0" t="n">
        <v>12.3908051459665</v>
      </c>
      <c r="J7151" s="0" t="n">
        <v>0</v>
      </c>
      <c r="K7151" s="0" t="n">
        <f aca="false">I7151*SUMIFS(syst_chauffage!$H$3:$H$27,syst_chauffage!$B$3:$B$27,D7151,syst_chauffage!$C$3:$C$27,E7151)</f>
        <v>21.8204867570809</v>
      </c>
      <c r="L7151" s="12" t="n">
        <f aca="false">H7151*SUMIFS(syst_chauffage!$K$3:$K$27,syst_chauffage!$B$3:$B$27,D7151,syst_chauffage!$C$3:$C$27,E7151)</f>
        <v>0.565301453501175</v>
      </c>
      <c r="N7151" s="0" t="str">
        <f aca="false">A7151</f>
        <v>Café Hôtel Restaurant</v>
      </c>
      <c r="O7151" s="0" t="str">
        <f aca="false">B7151</f>
        <v>Hôtel avec restaurant</v>
      </c>
      <c r="P7151" s="0" t="str">
        <f aca="false">C7151</f>
        <v>Grand Hotel avec restaurant Bas de gamme</v>
      </c>
      <c r="Q7151" s="0" t="str">
        <f aca="false">D7151</f>
        <v>Chaudière fioul</v>
      </c>
      <c r="R7151" s="0" t="str">
        <f aca="false">E7151</f>
        <v>Fioul</v>
      </c>
      <c r="S7151" s="0" t="str">
        <f aca="false">F7151</f>
        <v>0218200303</v>
      </c>
      <c r="T7151" s="0" t="str">
        <f aca="false">G7151</f>
        <v>5</v>
      </c>
      <c r="U7151" s="0" t="n">
        <f aca="false">L7151</f>
        <v>0.565301453501175</v>
      </c>
      <c r="V7151" s="0" t="n">
        <f aca="false">K7151</f>
        <v>21.8204867570809</v>
      </c>
      <c r="W7151" s="0" t="n">
        <f aca="false">J7151</f>
        <v>0</v>
      </c>
    </row>
    <row r="7152" customFormat="false" ht="12.8" hidden="false" customHeight="false" outlineLevel="0" collapsed="false">
      <c r="A7152" s="0" t="s">
        <v>73</v>
      </c>
      <c r="B7152" s="0" t="s">
        <v>264</v>
      </c>
      <c r="C7152" s="0" t="s">
        <v>265</v>
      </c>
      <c r="D7152" s="0" t="s">
        <v>13</v>
      </c>
      <c r="E7152" s="0" t="s">
        <v>14</v>
      </c>
      <c r="F7152" s="0" t="s">
        <v>269</v>
      </c>
      <c r="G7152" s="0" t="s">
        <v>1613</v>
      </c>
      <c r="H7152" s="0" t="n">
        <v>0.681007327530916</v>
      </c>
      <c r="I7152" s="0" t="n">
        <v>9.03134682383983</v>
      </c>
      <c r="J7152" s="0" t="n">
        <v>462</v>
      </c>
      <c r="K7152" s="0" t="n">
        <f aca="false">I7152*SUMIFS(syst_chauffage!$H$3:$H$27,syst_chauffage!$B$3:$B$27,D7152,syst_chauffage!$C$3:$C$27,E7152)</f>
        <v>18.2396334185257</v>
      </c>
      <c r="L7152" s="12" t="n">
        <f aca="false">H7152*SUMIFS(syst_chauffage!$K$3:$K$27,syst_chauffage!$B$3:$B$27,D7152,syst_chauffage!$C$3:$C$27,E7152)</f>
        <v>0.681007327530916</v>
      </c>
      <c r="N7152" s="0" t="str">
        <f aca="false">A7152</f>
        <v>Café Hôtel Restaurant</v>
      </c>
      <c r="O7152" s="0" t="str">
        <f aca="false">B7152</f>
        <v>Hôtel avec restaurant</v>
      </c>
      <c r="P7152" s="0" t="str">
        <f aca="false">C7152</f>
        <v>Grand Hotel avec restaurant Bas de gamme</v>
      </c>
      <c r="Q7152" s="0" t="str">
        <f aca="false">D7152</f>
        <v>Chaudière gaz</v>
      </c>
      <c r="R7152" s="0" t="str">
        <f aca="false">E7152</f>
        <v>Gaz</v>
      </c>
      <c r="S7152" s="0" t="str">
        <f aca="false">F7152</f>
        <v>0218200404</v>
      </c>
      <c r="T7152" s="0" t="str">
        <f aca="false">G7152</f>
        <v>5</v>
      </c>
      <c r="U7152" s="0" t="n">
        <f aca="false">L7152</f>
        <v>0.681007327530916</v>
      </c>
      <c r="V7152" s="0" t="n">
        <f aca="false">K7152</f>
        <v>18.2396334185257</v>
      </c>
      <c r="W7152" s="0" t="n">
        <f aca="false">J7152</f>
        <v>462</v>
      </c>
    </row>
    <row r="7153" customFormat="false" ht="12.8" hidden="false" customHeight="false" outlineLevel="0" collapsed="false">
      <c r="A7153" s="0" t="s">
        <v>73</v>
      </c>
      <c r="B7153" s="0" t="s">
        <v>264</v>
      </c>
      <c r="C7153" s="0" t="s">
        <v>265</v>
      </c>
      <c r="D7153" s="0" t="s">
        <v>29</v>
      </c>
      <c r="E7153" s="0" t="s">
        <v>30</v>
      </c>
      <c r="F7153" s="0" t="s">
        <v>270</v>
      </c>
      <c r="G7153" s="0" t="s">
        <v>1613</v>
      </c>
      <c r="H7153" s="0" t="n">
        <v>0.92</v>
      </c>
      <c r="I7153" s="0" t="n">
        <v>10.4</v>
      </c>
      <c r="J7153" s="0" t="n">
        <v>0</v>
      </c>
      <c r="K7153" s="0" t="n">
        <f aca="false">I7153*SUMIFS(syst_chauffage!$H$3:$H$27,syst_chauffage!$B$3:$B$27,D7153,syst_chauffage!$C$3:$C$27,E7153)</f>
        <v>3</v>
      </c>
      <c r="L7153" s="12" t="n">
        <f aca="false">H7153*SUMIFS(syst_chauffage!$K$3:$K$27,syst_chauffage!$B$3:$B$27,D7153,syst_chauffage!$C$3:$C$27,E7153)</f>
        <v>0.92</v>
      </c>
      <c r="N7153" s="0" t="str">
        <f aca="false">A7153</f>
        <v>Café Hôtel Restaurant</v>
      </c>
      <c r="O7153" s="0" t="str">
        <f aca="false">B7153</f>
        <v>Hôtel avec restaurant</v>
      </c>
      <c r="P7153" s="0" t="str">
        <f aca="false">C7153</f>
        <v>Grand Hotel avec restaurant Bas de gamme</v>
      </c>
      <c r="Q7153" s="0" t="str">
        <f aca="false">D7153</f>
        <v>Electrique direct</v>
      </c>
      <c r="R7153" s="0" t="str">
        <f aca="false">E7153</f>
        <v>Electricité</v>
      </c>
      <c r="S7153" s="0" t="str">
        <f aca="false">F7153</f>
        <v>0218200602</v>
      </c>
      <c r="T7153" s="0" t="str">
        <f aca="false">G7153</f>
        <v>5</v>
      </c>
      <c r="U7153" s="0" t="n">
        <f aca="false">L7153</f>
        <v>0.92</v>
      </c>
      <c r="V7153" s="0" t="n">
        <f aca="false">K7153</f>
        <v>3</v>
      </c>
      <c r="W7153" s="0" t="n">
        <f aca="false">J7153</f>
        <v>0</v>
      </c>
    </row>
    <row r="7154" customFormat="false" ht="12.8" hidden="false" customHeight="false" outlineLevel="0" collapsed="false">
      <c r="A7154" s="0" t="s">
        <v>73</v>
      </c>
      <c r="B7154" s="0" t="s">
        <v>264</v>
      </c>
      <c r="C7154" s="0" t="s">
        <v>265</v>
      </c>
      <c r="D7154" s="0" t="s">
        <v>36</v>
      </c>
      <c r="E7154" s="0" t="s">
        <v>30</v>
      </c>
      <c r="F7154" s="0" t="s">
        <v>271</v>
      </c>
      <c r="G7154" s="0" t="s">
        <v>1613</v>
      </c>
      <c r="H7154" s="0" t="n">
        <v>2.94489544186046</v>
      </c>
      <c r="I7154" s="0" t="n">
        <v>53.3763303211263</v>
      </c>
      <c r="J7154" s="0" t="n">
        <v>738</v>
      </c>
      <c r="K7154" s="0" t="n">
        <f aca="false">I7154*SUMIFS(syst_chauffage!$H$3:$H$27,syst_chauffage!$B$3:$B$27,D7154,syst_chauffage!$C$3:$C$27,E7154)</f>
        <v>33.0216992332743</v>
      </c>
      <c r="L7154" s="12" t="n">
        <f aca="false">H7154*SUMIFS(syst_chauffage!$K$3:$K$27,syst_chauffage!$B$3:$B$27,D7154,syst_chauffage!$C$3:$C$27,E7154)</f>
        <v>2.47427325480779</v>
      </c>
      <c r="N7154" s="0" t="str">
        <f aca="false">A7154</f>
        <v>Café Hôtel Restaurant</v>
      </c>
      <c r="O7154" s="0" t="str">
        <f aca="false">B7154</f>
        <v>Hôtel avec restaurant</v>
      </c>
      <c r="P7154" s="0" t="str">
        <f aca="false">C7154</f>
        <v>Grand Hotel avec restaurant Bas de gamme</v>
      </c>
      <c r="Q7154" s="0" t="str">
        <f aca="false">D7154</f>
        <v>PAC</v>
      </c>
      <c r="R7154" s="0" t="str">
        <f aca="false">E7154</f>
        <v>Electricité</v>
      </c>
      <c r="S7154" s="0" t="str">
        <f aca="false">F7154</f>
        <v>0218200902</v>
      </c>
      <c r="T7154" s="0" t="str">
        <f aca="false">G7154</f>
        <v>5</v>
      </c>
      <c r="U7154" s="0" t="n">
        <f aca="false">L7154</f>
        <v>2.47427325480779</v>
      </c>
      <c r="V7154" s="0" t="n">
        <f aca="false">K7154</f>
        <v>33.0216992332743</v>
      </c>
      <c r="W7154" s="0" t="n">
        <f aca="false">J7154</f>
        <v>738</v>
      </c>
    </row>
    <row r="7155" customFormat="false" ht="12.8" hidden="false" customHeight="false" outlineLevel="0" collapsed="false">
      <c r="A7155" s="0" t="s">
        <v>73</v>
      </c>
      <c r="B7155" s="0" t="s">
        <v>264</v>
      </c>
      <c r="C7155" s="0" t="s">
        <v>265</v>
      </c>
      <c r="D7155" s="0" t="s">
        <v>42</v>
      </c>
      <c r="E7155" s="0" t="s">
        <v>30</v>
      </c>
      <c r="F7155" s="0" t="s">
        <v>272</v>
      </c>
      <c r="G7155" s="0" t="s">
        <v>1613</v>
      </c>
      <c r="H7155" s="0" t="n">
        <v>2.80410195348837</v>
      </c>
      <c r="I7155" s="0" t="n">
        <v>24.3096112544748</v>
      </c>
      <c r="J7155" s="0" t="n">
        <v>738</v>
      </c>
      <c r="K7155" s="0" t="n">
        <f aca="false">I7155*SUMIFS(syst_chauffage!$H$3:$H$27,syst_chauffage!$B$3:$B$27,D7155,syst_chauffage!$C$3:$C$27,E7155)</f>
        <v>21.9440973346016</v>
      </c>
      <c r="L7155" s="12" t="n">
        <f aca="false">H7155*SUMIFS(syst_chauffage!$K$3:$K$27,syst_chauffage!$B$3:$B$27,D7155,syst_chauffage!$C$3:$C$27,E7155)</f>
        <v>2.49996610303434</v>
      </c>
      <c r="N7155" s="0" t="str">
        <f aca="false">A7155</f>
        <v>Café Hôtel Restaurant</v>
      </c>
      <c r="O7155" s="0" t="str">
        <f aca="false">B7155</f>
        <v>Hôtel avec restaurant</v>
      </c>
      <c r="P7155" s="0" t="str">
        <f aca="false">C7155</f>
        <v>Grand Hotel avec restaurant Bas de gamme</v>
      </c>
      <c r="Q7155" s="0" t="str">
        <f aca="false">D7155</f>
        <v>Rooftop</v>
      </c>
      <c r="R7155" s="0" t="str">
        <f aca="false">E7155</f>
        <v>Electricité</v>
      </c>
      <c r="S7155" s="0" t="str">
        <f aca="false">F7155</f>
        <v>0218201002</v>
      </c>
      <c r="T7155" s="0" t="str">
        <f aca="false">G7155</f>
        <v>5</v>
      </c>
      <c r="U7155" s="0" t="n">
        <f aca="false">L7155</f>
        <v>2.49996610303434</v>
      </c>
      <c r="V7155" s="0" t="n">
        <f aca="false">K7155</f>
        <v>21.9440973346016</v>
      </c>
      <c r="W7155" s="0" t="n">
        <f aca="false">J7155</f>
        <v>738</v>
      </c>
    </row>
    <row r="7156" customFormat="false" ht="12.8" hidden="false" customHeight="false" outlineLevel="0" collapsed="false">
      <c r="A7156" s="0" t="s">
        <v>73</v>
      </c>
      <c r="B7156" s="0" t="s">
        <v>264</v>
      </c>
      <c r="C7156" s="0" t="s">
        <v>265</v>
      </c>
      <c r="D7156" s="0" t="s">
        <v>51</v>
      </c>
      <c r="E7156" s="0" t="s">
        <v>57</v>
      </c>
      <c r="F7156" s="0" t="s">
        <v>273</v>
      </c>
      <c r="G7156" s="0" t="s">
        <v>1613</v>
      </c>
      <c r="H7156" s="0" t="n">
        <v>0.806499539615295</v>
      </c>
      <c r="I7156" s="0" t="n">
        <v>23.6108718734136</v>
      </c>
      <c r="J7156" s="0" t="n">
        <v>0</v>
      </c>
      <c r="K7156" s="0" t="n">
        <f aca="false">I7156*SUMIFS(syst_chauffage!$H$3:$H$27,syst_chauffage!$B$3:$B$27,D7156,syst_chauffage!$C$3:$C$27,E7156)</f>
        <v>50.0279868966387</v>
      </c>
      <c r="L7156" s="12" t="n">
        <f aca="false">H7156*SUMIFS(syst_chauffage!$K$3:$K$27,syst_chauffage!$B$3:$B$27,D7156,syst_chauffage!$C$3:$C$27,E7156)</f>
        <v>0.806499539615295</v>
      </c>
      <c r="N7156" s="0" t="str">
        <f aca="false">A7156</f>
        <v>Café Hôtel Restaurant</v>
      </c>
      <c r="O7156" s="0" t="str">
        <f aca="false">B7156</f>
        <v>Hôtel avec restaurant</v>
      </c>
      <c r="P7156" s="0" t="str">
        <f aca="false">C7156</f>
        <v>Grand Hotel avec restaurant Bas de gamme</v>
      </c>
      <c r="Q7156" s="0" t="str">
        <f aca="false">D7156</f>
        <v>Autre système centralisé performant</v>
      </c>
      <c r="R7156" s="0" t="str">
        <f aca="false">E7156</f>
        <v>Autres</v>
      </c>
      <c r="S7156" s="0" t="str">
        <f aca="false">F7156</f>
        <v>0218202101</v>
      </c>
      <c r="T7156" s="0" t="str">
        <f aca="false">G7156</f>
        <v>5</v>
      </c>
      <c r="U7156" s="0" t="n">
        <f aca="false">L7156</f>
        <v>0.806499539615295</v>
      </c>
      <c r="V7156" s="0" t="n">
        <f aca="false">K7156</f>
        <v>50.0279868966387</v>
      </c>
      <c r="W7156" s="0" t="n">
        <f aca="false">J7156</f>
        <v>0</v>
      </c>
    </row>
    <row r="7157" customFormat="false" ht="12.8" hidden="false" customHeight="false" outlineLevel="0" collapsed="false">
      <c r="A7157" s="0" t="s">
        <v>73</v>
      </c>
      <c r="B7157" s="0" t="s">
        <v>264</v>
      </c>
      <c r="C7157" s="0" t="s">
        <v>265</v>
      </c>
      <c r="D7157" s="0" t="s">
        <v>51</v>
      </c>
      <c r="E7157" s="0" t="s">
        <v>58</v>
      </c>
      <c r="F7157" s="0" t="s">
        <v>274</v>
      </c>
      <c r="G7157" s="0" t="s">
        <v>1613</v>
      </c>
      <c r="H7157" s="0" t="n">
        <v>0.708578579443592</v>
      </c>
      <c r="I7157" s="0" t="n">
        <v>23.8038889688152</v>
      </c>
      <c r="J7157" s="0" t="n">
        <v>935</v>
      </c>
      <c r="K7157" s="0" t="n">
        <f aca="false">I7157*SUMIFS(syst_chauffage!$H$3:$H$27,syst_chauffage!$B$3:$B$27,D7157,syst_chauffage!$C$3:$C$27,E7157)</f>
        <v>50.7974873231601</v>
      </c>
      <c r="L7157" s="12" t="n">
        <f aca="false">H7157*SUMIFS(syst_chauffage!$K$3:$K$27,syst_chauffage!$B$3:$B$27,D7157,syst_chauffage!$C$3:$C$27,E7157)</f>
        <v>0.708578579443592</v>
      </c>
      <c r="N7157" s="0" t="str">
        <f aca="false">A7157</f>
        <v>Café Hôtel Restaurant</v>
      </c>
      <c r="O7157" s="0" t="str">
        <f aca="false">B7157</f>
        <v>Hôtel avec restaurant</v>
      </c>
      <c r="P7157" s="0" t="str">
        <f aca="false">C7157</f>
        <v>Grand Hotel avec restaurant Bas de gamme</v>
      </c>
      <c r="Q7157" s="0" t="str">
        <f aca="false">D7157</f>
        <v>Autre système centralisé performant</v>
      </c>
      <c r="R7157" s="0" t="str">
        <f aca="false">E7157</f>
        <v>Urbain</v>
      </c>
      <c r="S7157" s="0" t="str">
        <f aca="false">F7157</f>
        <v>0218202106</v>
      </c>
      <c r="T7157" s="0" t="str">
        <f aca="false">G7157</f>
        <v>5</v>
      </c>
      <c r="U7157" s="0" t="n">
        <f aca="false">L7157</f>
        <v>0.708578579443592</v>
      </c>
      <c r="V7157" s="0" t="n">
        <f aca="false">K7157</f>
        <v>50.7974873231601</v>
      </c>
      <c r="W7157" s="0" t="n">
        <f aca="false">J7157</f>
        <v>935</v>
      </c>
    </row>
    <row r="7158" customFormat="false" ht="12.8" hidden="false" customHeight="false" outlineLevel="0" collapsed="false">
      <c r="A7158" s="0" t="s">
        <v>73</v>
      </c>
      <c r="B7158" s="0" t="s">
        <v>264</v>
      </c>
      <c r="C7158" s="0" t="s">
        <v>265</v>
      </c>
      <c r="D7158" s="0" t="s">
        <v>27</v>
      </c>
      <c r="E7158" s="0" t="s">
        <v>23</v>
      </c>
      <c r="F7158" s="0" t="s">
        <v>275</v>
      </c>
      <c r="G7158" s="0" t="s">
        <v>1613</v>
      </c>
      <c r="H7158" s="0" t="n">
        <v>0.753837865780885</v>
      </c>
      <c r="I7158" s="0" t="n">
        <v>14.750958507103</v>
      </c>
      <c r="J7158" s="0" t="n">
        <v>1064</v>
      </c>
      <c r="K7158" s="0" t="n">
        <f aca="false">I7158*SUMIFS(syst_chauffage!$H$3:$H$27,syst_chauffage!$B$3:$B$27,D7158,syst_chauffage!$C$3:$C$27,E7158)</f>
        <v>37.8274043498244</v>
      </c>
      <c r="L7158" s="12" t="n">
        <f aca="false">H7158*SUMIFS(syst_chauffage!$K$3:$K$27,syst_chauffage!$B$3:$B$27,D7158,syst_chauffage!$C$3:$C$27,E7158)</f>
        <v>0.753837865780885</v>
      </c>
      <c r="N7158" s="0" t="str">
        <f aca="false">A7158</f>
        <v>Café Hôtel Restaurant</v>
      </c>
      <c r="O7158" s="0" t="str">
        <f aca="false">B7158</f>
        <v>Hôtel avec restaurant</v>
      </c>
      <c r="P7158" s="0" t="str">
        <f aca="false">C7158</f>
        <v>Grand Hotel avec restaurant Bas de gamme</v>
      </c>
      <c r="Q7158" s="0" t="str">
        <f aca="false">D7158</f>
        <v>Chaudière condensation fioul</v>
      </c>
      <c r="R7158" s="0" t="str">
        <f aca="false">E7158</f>
        <v>Fioul</v>
      </c>
      <c r="S7158" s="0" t="str">
        <f aca="false">F7158</f>
        <v>0218202303</v>
      </c>
      <c r="T7158" s="0" t="str">
        <f aca="false">G7158</f>
        <v>5</v>
      </c>
      <c r="U7158" s="0" t="n">
        <f aca="false">L7158</f>
        <v>0.753837865780885</v>
      </c>
      <c r="V7158" s="0" t="n">
        <f aca="false">K7158</f>
        <v>37.8274043498244</v>
      </c>
      <c r="W7158" s="0" t="n">
        <f aca="false">J7158</f>
        <v>1064</v>
      </c>
    </row>
    <row r="7159" customFormat="false" ht="12.8" hidden="false" customHeight="false" outlineLevel="0" collapsed="false">
      <c r="A7159" s="0" t="s">
        <v>73</v>
      </c>
      <c r="B7159" s="0" t="s">
        <v>264</v>
      </c>
      <c r="C7159" s="0" t="s">
        <v>265</v>
      </c>
      <c r="D7159" s="0" t="s">
        <v>18</v>
      </c>
      <c r="E7159" s="0" t="s">
        <v>14</v>
      </c>
      <c r="F7159" s="0" t="s">
        <v>276</v>
      </c>
      <c r="G7159" s="0" t="s">
        <v>1613</v>
      </c>
      <c r="H7159" s="0" t="n">
        <v>0.981434950501124</v>
      </c>
      <c r="I7159" s="0" t="n">
        <v>10.7516033617141</v>
      </c>
      <c r="J7159" s="0" t="n">
        <v>1064</v>
      </c>
      <c r="K7159" s="0" t="n">
        <f aca="false">I7159*SUMIFS(syst_chauffage!$H$3:$H$27,syst_chauffage!$B$3:$B$27,D7159,syst_chauffage!$C$3:$C$27,E7159)</f>
        <v>29.2973549594102</v>
      </c>
      <c r="L7159" s="12" t="n">
        <f aca="false">H7159*SUMIFS(syst_chauffage!$K$3:$K$27,syst_chauffage!$B$3:$B$27,D7159,syst_chauffage!$C$3:$C$27,E7159)</f>
        <v>0.953411930714526</v>
      </c>
      <c r="N7159" s="0" t="str">
        <f aca="false">A7159</f>
        <v>Café Hôtel Restaurant</v>
      </c>
      <c r="O7159" s="0" t="str">
        <f aca="false">B7159</f>
        <v>Hôtel avec restaurant</v>
      </c>
      <c r="P7159" s="0" t="str">
        <f aca="false">C7159</f>
        <v>Grand Hotel avec restaurant Bas de gamme</v>
      </c>
      <c r="Q7159" s="0" t="str">
        <f aca="false">D7159</f>
        <v>Chaudière condensation gaz</v>
      </c>
      <c r="R7159" s="0" t="str">
        <f aca="false">E7159</f>
        <v>Gaz</v>
      </c>
      <c r="S7159" s="0" t="str">
        <f aca="false">F7159</f>
        <v>0218202404</v>
      </c>
      <c r="T7159" s="0" t="str">
        <f aca="false">G7159</f>
        <v>5</v>
      </c>
      <c r="U7159" s="0" t="n">
        <f aca="false">L7159</f>
        <v>0.953411930714526</v>
      </c>
      <c r="V7159" s="0" t="n">
        <f aca="false">K7159</f>
        <v>29.2973549594102</v>
      </c>
      <c r="W7159" s="0" t="n">
        <f aca="false">J7159</f>
        <v>1064</v>
      </c>
    </row>
    <row r="7160" customFormat="false" ht="12.8" hidden="false" customHeight="false" outlineLevel="0" collapsed="false">
      <c r="A7160" s="0" t="s">
        <v>73</v>
      </c>
      <c r="B7160" s="0" t="s">
        <v>264</v>
      </c>
      <c r="C7160" s="0" t="s">
        <v>265</v>
      </c>
      <c r="D7160" s="0" t="s">
        <v>32</v>
      </c>
      <c r="E7160" s="0" t="s">
        <v>30</v>
      </c>
      <c r="F7160" s="0" t="s">
        <v>277</v>
      </c>
      <c r="G7160" s="0" t="s">
        <v>1613</v>
      </c>
      <c r="H7160" s="0" t="n">
        <v>1</v>
      </c>
      <c r="I7160" s="0" t="n">
        <v>12</v>
      </c>
      <c r="J7160" s="0" t="n">
        <v>0</v>
      </c>
      <c r="K7160" s="0" t="n">
        <f aca="false">I7160*SUMIFS(syst_chauffage!$H$3:$H$27,syst_chauffage!$B$3:$B$27,D7160,syst_chauffage!$C$3:$C$27,E7160)</f>
        <v>12</v>
      </c>
      <c r="L7160" s="12" t="n">
        <f aca="false">H7160*SUMIFS(syst_chauffage!$K$3:$K$27,syst_chauffage!$B$3:$B$27,D7160,syst_chauffage!$C$3:$C$27,E7160)</f>
        <v>1</v>
      </c>
      <c r="N7160" s="0" t="str">
        <f aca="false">A7160</f>
        <v>Café Hôtel Restaurant</v>
      </c>
      <c r="O7160" s="0" t="str">
        <f aca="false">B7160</f>
        <v>Hôtel avec restaurant</v>
      </c>
      <c r="P7160" s="0" t="str">
        <f aca="false">C7160</f>
        <v>Grand Hotel avec restaurant Bas de gamme</v>
      </c>
      <c r="Q7160" s="0" t="str">
        <f aca="false">D7160</f>
        <v>Electrique direct performant</v>
      </c>
      <c r="R7160" s="0" t="str">
        <f aca="false">E7160</f>
        <v>Electricité</v>
      </c>
      <c r="S7160" s="0" t="str">
        <f aca="false">F7160</f>
        <v>0218202602</v>
      </c>
      <c r="T7160" s="0" t="str">
        <f aca="false">G7160</f>
        <v>5</v>
      </c>
      <c r="U7160" s="0" t="n">
        <f aca="false">L7160</f>
        <v>1</v>
      </c>
      <c r="V7160" s="0" t="n">
        <f aca="false">K7160</f>
        <v>12</v>
      </c>
      <c r="W7160" s="0" t="n">
        <f aca="false">J7160</f>
        <v>0</v>
      </c>
    </row>
    <row r="7161" customFormat="false" ht="12.8" hidden="false" customHeight="false" outlineLevel="0" collapsed="false">
      <c r="A7161" s="0" t="s">
        <v>73</v>
      </c>
      <c r="B7161" s="0" t="s">
        <v>264</v>
      </c>
      <c r="C7161" s="0" t="s">
        <v>265</v>
      </c>
      <c r="D7161" s="0" t="s">
        <v>38</v>
      </c>
      <c r="E7161" s="0" t="s">
        <v>30</v>
      </c>
      <c r="F7161" s="0" t="s">
        <v>278</v>
      </c>
      <c r="G7161" s="0" t="s">
        <v>1613</v>
      </c>
      <c r="H7161" s="0" t="n">
        <v>3.39795627906976</v>
      </c>
      <c r="I7161" s="0" t="n">
        <v>63.5432503822932</v>
      </c>
      <c r="J7161" s="0" t="n">
        <v>792</v>
      </c>
      <c r="K7161" s="0" t="n">
        <f aca="false">I7161*SUMIFS(syst_chauffage!$H$3:$H$27,syst_chauffage!$B$3:$B$27,D7161,syst_chauffage!$C$3:$C$27,E7161)</f>
        <v>64.2291236445623</v>
      </c>
      <c r="L7161" s="12" t="n">
        <f aca="false">H7161*SUMIFS(syst_chauffage!$K$3:$K$27,syst_chauffage!$B$3:$B$27,D7161,syst_chauffage!$C$3:$C$27,E7161)</f>
        <v>3.03986496519792</v>
      </c>
      <c r="N7161" s="0" t="str">
        <f aca="false">A7161</f>
        <v>Café Hôtel Restaurant</v>
      </c>
      <c r="O7161" s="0" t="str">
        <f aca="false">B7161</f>
        <v>Hôtel avec restaurant</v>
      </c>
      <c r="P7161" s="0" t="str">
        <f aca="false">C7161</f>
        <v>Grand Hotel avec restaurant Bas de gamme</v>
      </c>
      <c r="Q7161" s="0" t="str">
        <f aca="false">D7161</f>
        <v>PAC performant</v>
      </c>
      <c r="R7161" s="0" t="str">
        <f aca="false">E7161</f>
        <v>Electricité</v>
      </c>
      <c r="S7161" s="0" t="str">
        <f aca="false">F7161</f>
        <v>0218202902</v>
      </c>
      <c r="T7161" s="0" t="str">
        <f aca="false">G7161</f>
        <v>5</v>
      </c>
      <c r="U7161" s="0" t="n">
        <f aca="false">L7161</f>
        <v>3.03986496519792</v>
      </c>
      <c r="V7161" s="0" t="n">
        <f aca="false">K7161</f>
        <v>64.2291236445623</v>
      </c>
      <c r="W7161" s="0" t="n">
        <f aca="false">J7161</f>
        <v>792</v>
      </c>
    </row>
    <row r="7162" customFormat="false" ht="12.8" hidden="false" customHeight="false" outlineLevel="0" collapsed="false">
      <c r="A7162" s="0" t="s">
        <v>73</v>
      </c>
      <c r="B7162" s="0" t="s">
        <v>264</v>
      </c>
      <c r="C7162" s="0" t="s">
        <v>265</v>
      </c>
      <c r="D7162" s="0" t="s">
        <v>46</v>
      </c>
      <c r="E7162" s="0" t="s">
        <v>30</v>
      </c>
      <c r="F7162" s="0" t="s">
        <v>279</v>
      </c>
      <c r="G7162" s="0" t="s">
        <v>1613</v>
      </c>
      <c r="H7162" s="0" t="n">
        <v>3.32861023255814</v>
      </c>
      <c r="I7162" s="0" t="n">
        <v>28.9400133981843</v>
      </c>
      <c r="J7162" s="0" t="n">
        <v>792</v>
      </c>
      <c r="K7162" s="0" t="n">
        <f aca="false">I7162*SUMIFS(syst_chauffage!$H$3:$H$27,syst_chauffage!$B$3:$B$27,D7162,syst_chauffage!$C$3:$C$27,E7162)</f>
        <v>50.2082457910784</v>
      </c>
      <c r="L7162" s="12" t="n">
        <f aca="false">H7162*SUMIFS(syst_chauffage!$K$3:$K$27,syst_chauffage!$B$3:$B$27,D7162,syst_chauffage!$C$3:$C$27,E7162)</f>
        <v>3.00077723502174</v>
      </c>
      <c r="N7162" s="0" t="str">
        <f aca="false">A7162</f>
        <v>Café Hôtel Restaurant</v>
      </c>
      <c r="O7162" s="0" t="str">
        <f aca="false">B7162</f>
        <v>Hôtel avec restaurant</v>
      </c>
      <c r="P7162" s="0" t="str">
        <f aca="false">C7162</f>
        <v>Grand Hotel avec restaurant Bas de gamme</v>
      </c>
      <c r="Q7162" s="0" t="str">
        <f aca="false">D7162</f>
        <v>Rooftop performant</v>
      </c>
      <c r="R7162" s="0" t="str">
        <f aca="false">E7162</f>
        <v>Electricité</v>
      </c>
      <c r="S7162" s="0" t="str">
        <f aca="false">F7162</f>
        <v>0218203002</v>
      </c>
      <c r="T7162" s="0" t="str">
        <f aca="false">G7162</f>
        <v>5</v>
      </c>
      <c r="U7162" s="0" t="n">
        <f aca="false">L7162</f>
        <v>3.00077723502174</v>
      </c>
      <c r="V7162" s="0" t="n">
        <f aca="false">K7162</f>
        <v>50.2082457910784</v>
      </c>
      <c r="W7162" s="0" t="n">
        <f aca="false">J7162</f>
        <v>792</v>
      </c>
    </row>
    <row r="7163" customFormat="false" ht="12.8" hidden="false" customHeight="false" outlineLevel="0" collapsed="false">
      <c r="A7163" s="0" t="s">
        <v>73</v>
      </c>
      <c r="B7163" s="0" t="s">
        <v>264</v>
      </c>
      <c r="C7163" s="0" t="s">
        <v>280</v>
      </c>
      <c r="D7163" s="0" t="s">
        <v>19</v>
      </c>
      <c r="E7163" s="0" t="s">
        <v>57</v>
      </c>
      <c r="F7163" s="0" t="s">
        <v>281</v>
      </c>
      <c r="G7163" s="0" t="s">
        <v>1613</v>
      </c>
      <c r="H7163" s="0" t="n">
        <v>0.719745101146905</v>
      </c>
      <c r="I7163" s="0" t="n">
        <v>18.7675066575737</v>
      </c>
      <c r="J7163" s="0" t="n">
        <v>0</v>
      </c>
      <c r="K7163" s="0" t="n">
        <f aca="false">I7163*SUMIFS(syst_chauffage!$H$3:$H$27,syst_chauffage!$B$3:$B$27,D7163,syst_chauffage!$C$3:$C$27,E7163)</f>
        <v>26.1333152442861</v>
      </c>
      <c r="L7163" s="12" t="n">
        <f aca="false">H7163*SUMIFS(syst_chauffage!$K$3:$K$27,syst_chauffage!$B$3:$B$27,D7163,syst_chauffage!$C$3:$C$27,E7163)</f>
        <v>0.719745101146905</v>
      </c>
      <c r="N7163" s="0" t="str">
        <f aca="false">A7163</f>
        <v>Café Hôtel Restaurant</v>
      </c>
      <c r="O7163" s="0" t="str">
        <f aca="false">B7163</f>
        <v>Hôtel avec restaurant</v>
      </c>
      <c r="P7163" s="0" t="str">
        <f aca="false">C7163</f>
        <v>Grand Hotel avec restaurant Haut de gamme</v>
      </c>
      <c r="Q7163" s="0" t="str">
        <f aca="false">D7163</f>
        <v>Autre système centralisé</v>
      </c>
      <c r="R7163" s="0" t="str">
        <f aca="false">E7163</f>
        <v>Autres</v>
      </c>
      <c r="S7163" s="0" t="str">
        <f aca="false">F7163</f>
        <v>0218210101</v>
      </c>
      <c r="T7163" s="0" t="str">
        <f aca="false">G7163</f>
        <v>5</v>
      </c>
      <c r="U7163" s="0" t="n">
        <f aca="false">L7163</f>
        <v>0.719745101146905</v>
      </c>
      <c r="V7163" s="0" t="n">
        <f aca="false">K7163</f>
        <v>26.1333152442861</v>
      </c>
      <c r="W7163" s="0" t="n">
        <f aca="false">J7163</f>
        <v>0</v>
      </c>
    </row>
    <row r="7164" customFormat="false" ht="12.8" hidden="false" customHeight="false" outlineLevel="0" collapsed="false">
      <c r="A7164" s="0" t="s">
        <v>73</v>
      </c>
      <c r="B7164" s="0" t="s">
        <v>264</v>
      </c>
      <c r="C7164" s="0" t="s">
        <v>280</v>
      </c>
      <c r="D7164" s="0" t="s">
        <v>19</v>
      </c>
      <c r="E7164" s="0" t="s">
        <v>58</v>
      </c>
      <c r="F7164" s="0" t="s">
        <v>282</v>
      </c>
      <c r="G7164" s="0" t="s">
        <v>1613</v>
      </c>
      <c r="H7164" s="0" t="n">
        <v>0.646878990233442</v>
      </c>
      <c r="I7164" s="0" t="n">
        <v>18.8633900218724</v>
      </c>
      <c r="J7164" s="0" t="n">
        <v>935</v>
      </c>
      <c r="K7164" s="0" t="n">
        <f aca="false">I7164*SUMIFS(syst_chauffage!$H$3:$H$27,syst_chauffage!$B$3:$B$27,D7164,syst_chauffage!$C$3:$C$27,E7164)</f>
        <v>31.0293256850934</v>
      </c>
      <c r="L7164" s="12" t="n">
        <f aca="false">H7164*SUMIFS(syst_chauffage!$K$3:$K$27,syst_chauffage!$B$3:$B$27,D7164,syst_chauffage!$C$3:$C$27,E7164)</f>
        <v>0.646878990233442</v>
      </c>
      <c r="N7164" s="0" t="str">
        <f aca="false">A7164</f>
        <v>Café Hôtel Restaurant</v>
      </c>
      <c r="O7164" s="0" t="str">
        <f aca="false">B7164</f>
        <v>Hôtel avec restaurant</v>
      </c>
      <c r="P7164" s="0" t="str">
        <f aca="false">C7164</f>
        <v>Grand Hotel avec restaurant Haut de gamme</v>
      </c>
      <c r="Q7164" s="0" t="str">
        <f aca="false">D7164</f>
        <v>Autre système centralisé</v>
      </c>
      <c r="R7164" s="0" t="str">
        <f aca="false">E7164</f>
        <v>Urbain</v>
      </c>
      <c r="S7164" s="0" t="str">
        <f aca="false">F7164</f>
        <v>0218210106</v>
      </c>
      <c r="T7164" s="0" t="str">
        <f aca="false">G7164</f>
        <v>5</v>
      </c>
      <c r="U7164" s="0" t="n">
        <f aca="false">L7164</f>
        <v>0.646878990233442</v>
      </c>
      <c r="V7164" s="0" t="n">
        <f aca="false">K7164</f>
        <v>31.0293256850934</v>
      </c>
      <c r="W7164" s="0" t="n">
        <f aca="false">J7164</f>
        <v>935</v>
      </c>
    </row>
    <row r="7165" customFormat="false" ht="12.8" hidden="false" customHeight="false" outlineLevel="0" collapsed="false">
      <c r="A7165" s="0" t="s">
        <v>73</v>
      </c>
      <c r="B7165" s="0" t="s">
        <v>264</v>
      </c>
      <c r="C7165" s="0" t="s">
        <v>280</v>
      </c>
      <c r="D7165" s="0" t="s">
        <v>22</v>
      </c>
      <c r="E7165" s="0" t="s">
        <v>23</v>
      </c>
      <c r="F7165" s="0" t="s">
        <v>283</v>
      </c>
      <c r="G7165" s="0" t="s">
        <v>1613</v>
      </c>
      <c r="H7165" s="0" t="n">
        <v>0.581365979758549</v>
      </c>
      <c r="I7165" s="0" t="n">
        <v>11.1740545786739</v>
      </c>
      <c r="J7165" s="0" t="n">
        <v>0</v>
      </c>
      <c r="K7165" s="0" t="n">
        <f aca="false">I7165*SUMIFS(syst_chauffage!$H$3:$H$27,syst_chauffage!$B$3:$B$27,D7165,syst_chauffage!$C$3:$C$27,E7165)</f>
        <v>19.6777616211827</v>
      </c>
      <c r="L7165" s="12" t="n">
        <f aca="false">H7165*SUMIFS(syst_chauffage!$K$3:$K$27,syst_chauffage!$B$3:$B$27,D7165,syst_chauffage!$C$3:$C$27,E7165)</f>
        <v>0.581365979758549</v>
      </c>
      <c r="N7165" s="0" t="str">
        <f aca="false">A7165</f>
        <v>Café Hôtel Restaurant</v>
      </c>
      <c r="O7165" s="0" t="str">
        <f aca="false">B7165</f>
        <v>Hôtel avec restaurant</v>
      </c>
      <c r="P7165" s="0" t="str">
        <f aca="false">C7165</f>
        <v>Grand Hotel avec restaurant Haut de gamme</v>
      </c>
      <c r="Q7165" s="0" t="str">
        <f aca="false">D7165</f>
        <v>Chaudière fioul</v>
      </c>
      <c r="R7165" s="0" t="str">
        <f aca="false">E7165</f>
        <v>Fioul</v>
      </c>
      <c r="S7165" s="0" t="str">
        <f aca="false">F7165</f>
        <v>0218210303</v>
      </c>
      <c r="T7165" s="0" t="str">
        <f aca="false">G7165</f>
        <v>5</v>
      </c>
      <c r="U7165" s="0" t="n">
        <f aca="false">L7165</f>
        <v>0.581365979758549</v>
      </c>
      <c r="V7165" s="0" t="n">
        <f aca="false">K7165</f>
        <v>19.6777616211827</v>
      </c>
      <c r="W7165" s="0" t="n">
        <f aca="false">J7165</f>
        <v>0</v>
      </c>
    </row>
    <row r="7166" customFormat="false" ht="12.8" hidden="false" customHeight="false" outlineLevel="0" collapsed="false">
      <c r="A7166" s="0" t="s">
        <v>73</v>
      </c>
      <c r="B7166" s="0" t="s">
        <v>264</v>
      </c>
      <c r="C7166" s="0" t="s">
        <v>280</v>
      </c>
      <c r="D7166" s="0" t="s">
        <v>13</v>
      </c>
      <c r="E7166" s="0" t="s">
        <v>14</v>
      </c>
      <c r="F7166" s="0" t="s">
        <v>284</v>
      </c>
      <c r="G7166" s="0" t="s">
        <v>1613</v>
      </c>
      <c r="H7166" s="0" t="n">
        <v>0.682512226147949</v>
      </c>
      <c r="I7166" s="0" t="n">
        <v>8.19136542430314</v>
      </c>
      <c r="J7166" s="0" t="n">
        <v>462</v>
      </c>
      <c r="K7166" s="0" t="n">
        <f aca="false">I7166*SUMIFS(syst_chauffage!$H$3:$H$27,syst_chauffage!$B$3:$B$27,D7166,syst_chauffage!$C$3:$C$27,E7166)</f>
        <v>16.5432139248697</v>
      </c>
      <c r="L7166" s="12" t="n">
        <f aca="false">H7166*SUMIFS(syst_chauffage!$K$3:$K$27,syst_chauffage!$B$3:$B$27,D7166,syst_chauffage!$C$3:$C$27,E7166)</f>
        <v>0.682512226147949</v>
      </c>
      <c r="N7166" s="0" t="str">
        <f aca="false">A7166</f>
        <v>Café Hôtel Restaurant</v>
      </c>
      <c r="O7166" s="0" t="str">
        <f aca="false">B7166</f>
        <v>Hôtel avec restaurant</v>
      </c>
      <c r="P7166" s="0" t="str">
        <f aca="false">C7166</f>
        <v>Grand Hotel avec restaurant Haut de gamme</v>
      </c>
      <c r="Q7166" s="0" t="str">
        <f aca="false">D7166</f>
        <v>Chaudière gaz</v>
      </c>
      <c r="R7166" s="0" t="str">
        <f aca="false">E7166</f>
        <v>Gaz</v>
      </c>
      <c r="S7166" s="0" t="str">
        <f aca="false">F7166</f>
        <v>0218210404</v>
      </c>
      <c r="T7166" s="0" t="str">
        <f aca="false">G7166</f>
        <v>5</v>
      </c>
      <c r="U7166" s="0" t="n">
        <f aca="false">L7166</f>
        <v>0.682512226147949</v>
      </c>
      <c r="V7166" s="0" t="n">
        <f aca="false">K7166</f>
        <v>16.5432139248697</v>
      </c>
      <c r="W7166" s="0" t="n">
        <f aca="false">J7166</f>
        <v>462</v>
      </c>
    </row>
    <row r="7167" customFormat="false" ht="12.8" hidden="false" customHeight="false" outlineLevel="0" collapsed="false">
      <c r="A7167" s="0" t="s">
        <v>73</v>
      </c>
      <c r="B7167" s="0" t="s">
        <v>264</v>
      </c>
      <c r="C7167" s="0" t="s">
        <v>280</v>
      </c>
      <c r="D7167" s="0" t="s">
        <v>29</v>
      </c>
      <c r="E7167" s="0" t="s">
        <v>30</v>
      </c>
      <c r="F7167" s="0" t="s">
        <v>285</v>
      </c>
      <c r="G7167" s="0" t="s">
        <v>1613</v>
      </c>
      <c r="H7167" s="0" t="n">
        <v>0.92</v>
      </c>
      <c r="I7167" s="0" t="n">
        <v>10.4</v>
      </c>
      <c r="J7167" s="0" t="n">
        <v>0</v>
      </c>
      <c r="K7167" s="0" t="n">
        <f aca="false">I7167*SUMIFS(syst_chauffage!$H$3:$H$27,syst_chauffage!$B$3:$B$27,D7167,syst_chauffage!$C$3:$C$27,E7167)</f>
        <v>3</v>
      </c>
      <c r="L7167" s="12" t="n">
        <f aca="false">H7167*SUMIFS(syst_chauffage!$K$3:$K$27,syst_chauffage!$B$3:$B$27,D7167,syst_chauffage!$C$3:$C$27,E7167)</f>
        <v>0.92</v>
      </c>
      <c r="N7167" s="0" t="str">
        <f aca="false">A7167</f>
        <v>Café Hôtel Restaurant</v>
      </c>
      <c r="O7167" s="0" t="str">
        <f aca="false">B7167</f>
        <v>Hôtel avec restaurant</v>
      </c>
      <c r="P7167" s="0" t="str">
        <f aca="false">C7167</f>
        <v>Grand Hotel avec restaurant Haut de gamme</v>
      </c>
      <c r="Q7167" s="0" t="str">
        <f aca="false">D7167</f>
        <v>Electrique direct</v>
      </c>
      <c r="R7167" s="0" t="str">
        <f aca="false">E7167</f>
        <v>Electricité</v>
      </c>
      <c r="S7167" s="0" t="str">
        <f aca="false">F7167</f>
        <v>0218210602</v>
      </c>
      <c r="T7167" s="0" t="str">
        <f aca="false">G7167</f>
        <v>5</v>
      </c>
      <c r="U7167" s="0" t="n">
        <f aca="false">L7167</f>
        <v>0.92</v>
      </c>
      <c r="V7167" s="0" t="n">
        <f aca="false">K7167</f>
        <v>3</v>
      </c>
      <c r="W7167" s="0" t="n">
        <f aca="false">J7167</f>
        <v>0</v>
      </c>
    </row>
    <row r="7168" customFormat="false" ht="12.8" hidden="false" customHeight="false" outlineLevel="0" collapsed="false">
      <c r="A7168" s="0" t="s">
        <v>73</v>
      </c>
      <c r="B7168" s="0" t="s">
        <v>264</v>
      </c>
      <c r="C7168" s="0" t="s">
        <v>280</v>
      </c>
      <c r="D7168" s="0" t="s">
        <v>36</v>
      </c>
      <c r="E7168" s="0" t="s">
        <v>30</v>
      </c>
      <c r="F7168" s="0" t="s">
        <v>286</v>
      </c>
      <c r="G7168" s="0" t="s">
        <v>1613</v>
      </c>
      <c r="H7168" s="0" t="n">
        <v>2.94489544186046</v>
      </c>
      <c r="I7168" s="0" t="n">
        <v>51.0388004946254</v>
      </c>
      <c r="J7168" s="0" t="n">
        <v>738</v>
      </c>
      <c r="K7168" s="0" t="n">
        <f aca="false">I7168*SUMIFS(syst_chauffage!$H$3:$H$27,syst_chauffage!$B$3:$B$27,D7168,syst_chauffage!$C$3:$C$27,E7168)</f>
        <v>31.5755674663445</v>
      </c>
      <c r="L7168" s="12" t="n">
        <f aca="false">H7168*SUMIFS(syst_chauffage!$K$3:$K$27,syst_chauffage!$B$3:$B$27,D7168,syst_chauffage!$C$3:$C$27,E7168)</f>
        <v>2.47427325480779</v>
      </c>
      <c r="N7168" s="0" t="str">
        <f aca="false">A7168</f>
        <v>Café Hôtel Restaurant</v>
      </c>
      <c r="O7168" s="0" t="str">
        <f aca="false">B7168</f>
        <v>Hôtel avec restaurant</v>
      </c>
      <c r="P7168" s="0" t="str">
        <f aca="false">C7168</f>
        <v>Grand Hotel avec restaurant Haut de gamme</v>
      </c>
      <c r="Q7168" s="0" t="str">
        <f aca="false">D7168</f>
        <v>PAC</v>
      </c>
      <c r="R7168" s="0" t="str">
        <f aca="false">E7168</f>
        <v>Electricité</v>
      </c>
      <c r="S7168" s="0" t="str">
        <f aca="false">F7168</f>
        <v>0218210902</v>
      </c>
      <c r="T7168" s="0" t="str">
        <f aca="false">G7168</f>
        <v>5</v>
      </c>
      <c r="U7168" s="0" t="n">
        <f aca="false">L7168</f>
        <v>2.47427325480779</v>
      </c>
      <c r="V7168" s="0" t="n">
        <f aca="false">K7168</f>
        <v>31.5755674663445</v>
      </c>
      <c r="W7168" s="0" t="n">
        <f aca="false">J7168</f>
        <v>738</v>
      </c>
    </row>
    <row r="7169" customFormat="false" ht="12.8" hidden="false" customHeight="false" outlineLevel="0" collapsed="false">
      <c r="A7169" s="0" t="s">
        <v>73</v>
      </c>
      <c r="B7169" s="0" t="s">
        <v>264</v>
      </c>
      <c r="C7169" s="0" t="s">
        <v>280</v>
      </c>
      <c r="D7169" s="0" t="s">
        <v>42</v>
      </c>
      <c r="E7169" s="0" t="s">
        <v>30</v>
      </c>
      <c r="F7169" s="0" t="s">
        <v>287</v>
      </c>
      <c r="G7169" s="0" t="s">
        <v>1613</v>
      </c>
      <c r="H7169" s="0" t="n">
        <v>2.80410195348837</v>
      </c>
      <c r="I7169" s="0" t="n">
        <v>22.6394501994838</v>
      </c>
      <c r="J7169" s="0" t="n">
        <v>738</v>
      </c>
      <c r="K7169" s="0" t="n">
        <f aca="false">I7169*SUMIFS(syst_chauffage!$H$3:$H$27,syst_chauffage!$B$3:$B$27,D7169,syst_chauffage!$C$3:$C$27,E7169)</f>
        <v>20.4364559177346</v>
      </c>
      <c r="L7169" s="12" t="n">
        <f aca="false">H7169*SUMIFS(syst_chauffage!$K$3:$K$27,syst_chauffage!$B$3:$B$27,D7169,syst_chauffage!$C$3:$C$27,E7169)</f>
        <v>2.49996610303434</v>
      </c>
      <c r="N7169" s="0" t="str">
        <f aca="false">A7169</f>
        <v>Café Hôtel Restaurant</v>
      </c>
      <c r="O7169" s="0" t="str">
        <f aca="false">B7169</f>
        <v>Hôtel avec restaurant</v>
      </c>
      <c r="P7169" s="0" t="str">
        <f aca="false">C7169</f>
        <v>Grand Hotel avec restaurant Haut de gamme</v>
      </c>
      <c r="Q7169" s="0" t="str">
        <f aca="false">D7169</f>
        <v>Rooftop</v>
      </c>
      <c r="R7169" s="0" t="str">
        <f aca="false">E7169</f>
        <v>Electricité</v>
      </c>
      <c r="S7169" s="0" t="str">
        <f aca="false">F7169</f>
        <v>0218211002</v>
      </c>
      <c r="T7169" s="0" t="str">
        <f aca="false">G7169</f>
        <v>5</v>
      </c>
      <c r="U7169" s="0" t="n">
        <f aca="false">L7169</f>
        <v>2.49996610303434</v>
      </c>
      <c r="V7169" s="0" t="n">
        <f aca="false">K7169</f>
        <v>20.4364559177346</v>
      </c>
      <c r="W7169" s="0" t="n">
        <f aca="false">J7169</f>
        <v>738</v>
      </c>
    </row>
    <row r="7170" customFormat="false" ht="12.8" hidden="false" customHeight="false" outlineLevel="0" collapsed="false">
      <c r="A7170" s="0" t="s">
        <v>73</v>
      </c>
      <c r="B7170" s="0" t="s">
        <v>264</v>
      </c>
      <c r="C7170" s="0" t="s">
        <v>280</v>
      </c>
      <c r="D7170" s="0" t="s">
        <v>51</v>
      </c>
      <c r="E7170" s="0" t="s">
        <v>57</v>
      </c>
      <c r="F7170" s="0" t="s">
        <v>288</v>
      </c>
      <c r="G7170" s="0" t="s">
        <v>1613</v>
      </c>
      <c r="H7170" s="0" t="n">
        <v>0.830475116707967</v>
      </c>
      <c r="I7170" s="0" t="n">
        <v>22.3422698304449</v>
      </c>
      <c r="J7170" s="0" t="n">
        <v>0</v>
      </c>
      <c r="K7170" s="0" t="n">
        <f aca="false">I7170*SUMIFS(syst_chauffage!$H$3:$H$27,syst_chauffage!$B$3:$B$27,D7170,syst_chauffage!$C$3:$C$27,E7170)</f>
        <v>47.3400045670175</v>
      </c>
      <c r="L7170" s="12" t="n">
        <f aca="false">H7170*SUMIFS(syst_chauffage!$K$3:$K$27,syst_chauffage!$B$3:$B$27,D7170,syst_chauffage!$C$3:$C$27,E7170)</f>
        <v>0.830475116707967</v>
      </c>
      <c r="N7170" s="0" t="str">
        <f aca="false">A7170</f>
        <v>Café Hôtel Restaurant</v>
      </c>
      <c r="O7170" s="0" t="str">
        <f aca="false">B7170</f>
        <v>Hôtel avec restaurant</v>
      </c>
      <c r="P7170" s="0" t="str">
        <f aca="false">C7170</f>
        <v>Grand Hotel avec restaurant Haut de gamme</v>
      </c>
      <c r="Q7170" s="0" t="str">
        <f aca="false">D7170</f>
        <v>Autre système centralisé performant</v>
      </c>
      <c r="R7170" s="0" t="str">
        <f aca="false">E7170</f>
        <v>Autres</v>
      </c>
      <c r="S7170" s="0" t="str">
        <f aca="false">F7170</f>
        <v>0218212101</v>
      </c>
      <c r="T7170" s="0" t="str">
        <f aca="false">G7170</f>
        <v>5</v>
      </c>
      <c r="U7170" s="0" t="n">
        <f aca="false">L7170</f>
        <v>0.830475116707967</v>
      </c>
      <c r="V7170" s="0" t="n">
        <f aca="false">K7170</f>
        <v>47.3400045670175</v>
      </c>
      <c r="W7170" s="0" t="n">
        <f aca="false">J7170</f>
        <v>0</v>
      </c>
    </row>
    <row r="7171" customFormat="false" ht="12.8" hidden="false" customHeight="false" outlineLevel="0" collapsed="false">
      <c r="A7171" s="0" t="s">
        <v>73</v>
      </c>
      <c r="B7171" s="0" t="s">
        <v>264</v>
      </c>
      <c r="C7171" s="0" t="s">
        <v>280</v>
      </c>
      <c r="D7171" s="0" t="s">
        <v>51</v>
      </c>
      <c r="E7171" s="0" t="s">
        <v>58</v>
      </c>
      <c r="F7171" s="0" t="s">
        <v>289</v>
      </c>
      <c r="G7171" s="0" t="s">
        <v>1613</v>
      </c>
      <c r="H7171" s="0" t="n">
        <v>0.74639883488474</v>
      </c>
      <c r="I7171" s="0" t="n">
        <v>22.4564166927053</v>
      </c>
      <c r="J7171" s="0" t="n">
        <v>935</v>
      </c>
      <c r="K7171" s="0" t="n">
        <f aca="false">I7171*SUMIFS(syst_chauffage!$H$3:$H$27,syst_chauffage!$B$3:$B$27,D7171,syst_chauffage!$C$3:$C$27,E7171)</f>
        <v>47.9219821503006</v>
      </c>
      <c r="L7171" s="12" t="n">
        <f aca="false">H7171*SUMIFS(syst_chauffage!$K$3:$K$27,syst_chauffage!$B$3:$B$27,D7171,syst_chauffage!$C$3:$C$27,E7171)</f>
        <v>0.74639883488474</v>
      </c>
      <c r="N7171" s="0" t="str">
        <f aca="false">A7171</f>
        <v>Café Hôtel Restaurant</v>
      </c>
      <c r="O7171" s="0" t="str">
        <f aca="false">B7171</f>
        <v>Hôtel avec restaurant</v>
      </c>
      <c r="P7171" s="0" t="str">
        <f aca="false">C7171</f>
        <v>Grand Hotel avec restaurant Haut de gamme</v>
      </c>
      <c r="Q7171" s="0" t="str">
        <f aca="false">D7171</f>
        <v>Autre système centralisé performant</v>
      </c>
      <c r="R7171" s="0" t="str">
        <f aca="false">E7171</f>
        <v>Urbain</v>
      </c>
      <c r="S7171" s="0" t="str">
        <f aca="false">F7171</f>
        <v>0218212106</v>
      </c>
      <c r="T7171" s="0" t="str">
        <f aca="false">G7171</f>
        <v>5</v>
      </c>
      <c r="U7171" s="0" t="n">
        <f aca="false">L7171</f>
        <v>0.74639883488474</v>
      </c>
      <c r="V7171" s="0" t="n">
        <f aca="false">K7171</f>
        <v>47.9219821503006</v>
      </c>
      <c r="W7171" s="0" t="n">
        <f aca="false">J7171</f>
        <v>935</v>
      </c>
    </row>
    <row r="7172" customFormat="false" ht="12.8" hidden="false" customHeight="false" outlineLevel="0" collapsed="false">
      <c r="A7172" s="0" t="s">
        <v>73</v>
      </c>
      <c r="B7172" s="0" t="s">
        <v>264</v>
      </c>
      <c r="C7172" s="0" t="s">
        <v>280</v>
      </c>
      <c r="D7172" s="0" t="s">
        <v>27</v>
      </c>
      <c r="E7172" s="0" t="s">
        <v>23</v>
      </c>
      <c r="F7172" s="0" t="s">
        <v>290</v>
      </c>
      <c r="G7172" s="0" t="s">
        <v>1613</v>
      </c>
      <c r="H7172" s="0" t="n">
        <v>0.758352405063247</v>
      </c>
      <c r="I7172" s="0" t="n">
        <v>13.3024459269928</v>
      </c>
      <c r="J7172" s="0" t="n">
        <v>1064</v>
      </c>
      <c r="K7172" s="0" t="n">
        <f aca="false">I7172*SUMIFS(syst_chauffage!$H$3:$H$27,syst_chauffage!$B$3:$B$27,D7172,syst_chauffage!$C$3:$C$27,E7172)</f>
        <v>34.1128341375056</v>
      </c>
      <c r="L7172" s="12" t="n">
        <f aca="false">H7172*SUMIFS(syst_chauffage!$K$3:$K$27,syst_chauffage!$B$3:$B$27,D7172,syst_chauffage!$C$3:$C$27,E7172)</f>
        <v>0.758352405063247</v>
      </c>
      <c r="N7172" s="0" t="str">
        <f aca="false">A7172</f>
        <v>Café Hôtel Restaurant</v>
      </c>
      <c r="O7172" s="0" t="str">
        <f aca="false">B7172</f>
        <v>Hôtel avec restaurant</v>
      </c>
      <c r="P7172" s="0" t="str">
        <f aca="false">C7172</f>
        <v>Grand Hotel avec restaurant Haut de gamme</v>
      </c>
      <c r="Q7172" s="0" t="str">
        <f aca="false">D7172</f>
        <v>Chaudière condensation fioul</v>
      </c>
      <c r="R7172" s="0" t="str">
        <f aca="false">E7172</f>
        <v>Fioul</v>
      </c>
      <c r="S7172" s="0" t="str">
        <f aca="false">F7172</f>
        <v>0218212303</v>
      </c>
      <c r="T7172" s="0" t="str">
        <f aca="false">G7172</f>
        <v>5</v>
      </c>
      <c r="U7172" s="0" t="n">
        <f aca="false">L7172</f>
        <v>0.758352405063247</v>
      </c>
      <c r="V7172" s="0" t="n">
        <f aca="false">K7172</f>
        <v>34.1128341375056</v>
      </c>
      <c r="W7172" s="0" t="n">
        <f aca="false">J7172</f>
        <v>1064</v>
      </c>
    </row>
    <row r="7173" customFormat="false" ht="12.8" hidden="false" customHeight="false" outlineLevel="0" collapsed="false">
      <c r="A7173" s="0" t="s">
        <v>73</v>
      </c>
      <c r="B7173" s="0" t="s">
        <v>264</v>
      </c>
      <c r="C7173" s="0" t="s">
        <v>280</v>
      </c>
      <c r="D7173" s="0" t="s">
        <v>18</v>
      </c>
      <c r="E7173" s="0" t="s">
        <v>14</v>
      </c>
      <c r="F7173" s="0" t="s">
        <v>291</v>
      </c>
      <c r="G7173" s="0" t="s">
        <v>1613</v>
      </c>
      <c r="H7173" s="0" t="n">
        <v>0.982298920385733</v>
      </c>
      <c r="I7173" s="0" t="n">
        <v>9.75162550512279</v>
      </c>
      <c r="J7173" s="0" t="n">
        <v>1064</v>
      </c>
      <c r="K7173" s="0" t="n">
        <f aca="false">I7173*SUMIFS(syst_chauffage!$H$3:$H$27,syst_chauffage!$B$3:$B$27,D7173,syst_chauffage!$C$3:$C$27,E7173)</f>
        <v>26.5724863765131</v>
      </c>
      <c r="L7173" s="12" t="n">
        <f aca="false">H7173*SUMIFS(syst_chauffage!$K$3:$K$27,syst_chauffage!$B$3:$B$27,D7173,syst_chauffage!$C$3:$C$27,E7173)</f>
        <v>0.954251231572259</v>
      </c>
      <c r="N7173" s="0" t="str">
        <f aca="false">A7173</f>
        <v>Café Hôtel Restaurant</v>
      </c>
      <c r="O7173" s="0" t="str">
        <f aca="false">B7173</f>
        <v>Hôtel avec restaurant</v>
      </c>
      <c r="P7173" s="0" t="str">
        <f aca="false">C7173</f>
        <v>Grand Hotel avec restaurant Haut de gamme</v>
      </c>
      <c r="Q7173" s="0" t="str">
        <f aca="false">D7173</f>
        <v>Chaudière condensation gaz</v>
      </c>
      <c r="R7173" s="0" t="str">
        <f aca="false">E7173</f>
        <v>Gaz</v>
      </c>
      <c r="S7173" s="0" t="str">
        <f aca="false">F7173</f>
        <v>0218212404</v>
      </c>
      <c r="T7173" s="0" t="str">
        <f aca="false">G7173</f>
        <v>5</v>
      </c>
      <c r="U7173" s="0" t="n">
        <f aca="false">L7173</f>
        <v>0.954251231572259</v>
      </c>
      <c r="V7173" s="0" t="n">
        <f aca="false">K7173</f>
        <v>26.5724863765131</v>
      </c>
      <c r="W7173" s="0" t="n">
        <f aca="false">J7173</f>
        <v>1064</v>
      </c>
    </row>
    <row r="7174" customFormat="false" ht="12.8" hidden="false" customHeight="false" outlineLevel="0" collapsed="false">
      <c r="A7174" s="0" t="s">
        <v>73</v>
      </c>
      <c r="B7174" s="0" t="s">
        <v>264</v>
      </c>
      <c r="C7174" s="0" t="s">
        <v>280</v>
      </c>
      <c r="D7174" s="0" t="s">
        <v>32</v>
      </c>
      <c r="E7174" s="0" t="s">
        <v>30</v>
      </c>
      <c r="F7174" s="0" t="s">
        <v>292</v>
      </c>
      <c r="G7174" s="0" t="s">
        <v>1613</v>
      </c>
      <c r="H7174" s="0" t="n">
        <v>1</v>
      </c>
      <c r="I7174" s="0" t="n">
        <v>12</v>
      </c>
      <c r="J7174" s="0" t="n">
        <v>0</v>
      </c>
      <c r="K7174" s="0" t="n">
        <f aca="false">I7174*SUMIFS(syst_chauffage!$H$3:$H$27,syst_chauffage!$B$3:$B$27,D7174,syst_chauffage!$C$3:$C$27,E7174)</f>
        <v>12</v>
      </c>
      <c r="L7174" s="12" t="n">
        <f aca="false">H7174*SUMIFS(syst_chauffage!$K$3:$K$27,syst_chauffage!$B$3:$B$27,D7174,syst_chauffage!$C$3:$C$27,E7174)</f>
        <v>1</v>
      </c>
      <c r="N7174" s="0" t="str">
        <f aca="false">A7174</f>
        <v>Café Hôtel Restaurant</v>
      </c>
      <c r="O7174" s="0" t="str">
        <f aca="false">B7174</f>
        <v>Hôtel avec restaurant</v>
      </c>
      <c r="P7174" s="0" t="str">
        <f aca="false">C7174</f>
        <v>Grand Hotel avec restaurant Haut de gamme</v>
      </c>
      <c r="Q7174" s="0" t="str">
        <f aca="false">D7174</f>
        <v>Electrique direct performant</v>
      </c>
      <c r="R7174" s="0" t="str">
        <f aca="false">E7174</f>
        <v>Electricité</v>
      </c>
      <c r="S7174" s="0" t="str">
        <f aca="false">F7174</f>
        <v>0218212602</v>
      </c>
      <c r="T7174" s="0" t="str">
        <f aca="false">G7174</f>
        <v>5</v>
      </c>
      <c r="U7174" s="0" t="n">
        <f aca="false">L7174</f>
        <v>1</v>
      </c>
      <c r="V7174" s="0" t="n">
        <f aca="false">K7174</f>
        <v>12</v>
      </c>
      <c r="W7174" s="0" t="n">
        <f aca="false">J7174</f>
        <v>0</v>
      </c>
    </row>
    <row r="7175" customFormat="false" ht="12.8" hidden="false" customHeight="false" outlineLevel="0" collapsed="false">
      <c r="A7175" s="0" t="s">
        <v>73</v>
      </c>
      <c r="B7175" s="0" t="s">
        <v>264</v>
      </c>
      <c r="C7175" s="0" t="s">
        <v>280</v>
      </c>
      <c r="D7175" s="0" t="s">
        <v>38</v>
      </c>
      <c r="E7175" s="0" t="s">
        <v>30</v>
      </c>
      <c r="F7175" s="0" t="s">
        <v>293</v>
      </c>
      <c r="G7175" s="0" t="s">
        <v>1613</v>
      </c>
      <c r="H7175" s="0" t="n">
        <v>3.39795627906976</v>
      </c>
      <c r="I7175" s="0" t="n">
        <v>60.760476779316</v>
      </c>
      <c r="J7175" s="0" t="n">
        <v>792</v>
      </c>
      <c r="K7175" s="0" t="n">
        <f aca="false">I7175*SUMIFS(syst_chauffage!$H$3:$H$27,syst_chauffage!$B$3:$B$27,D7175,syst_chauffage!$C$3:$C$27,E7175)</f>
        <v>61.4163133343384</v>
      </c>
      <c r="L7175" s="12" t="n">
        <f aca="false">H7175*SUMIFS(syst_chauffage!$K$3:$K$27,syst_chauffage!$B$3:$B$27,D7175,syst_chauffage!$C$3:$C$27,E7175)</f>
        <v>3.03986496519792</v>
      </c>
      <c r="N7175" s="0" t="str">
        <f aca="false">A7175</f>
        <v>Café Hôtel Restaurant</v>
      </c>
      <c r="O7175" s="0" t="str">
        <f aca="false">B7175</f>
        <v>Hôtel avec restaurant</v>
      </c>
      <c r="P7175" s="0" t="str">
        <f aca="false">C7175</f>
        <v>Grand Hotel avec restaurant Haut de gamme</v>
      </c>
      <c r="Q7175" s="0" t="str">
        <f aca="false">D7175</f>
        <v>PAC performant</v>
      </c>
      <c r="R7175" s="0" t="str">
        <f aca="false">E7175</f>
        <v>Electricité</v>
      </c>
      <c r="S7175" s="0" t="str">
        <f aca="false">F7175</f>
        <v>0218212902</v>
      </c>
      <c r="T7175" s="0" t="str">
        <f aca="false">G7175</f>
        <v>5</v>
      </c>
      <c r="U7175" s="0" t="n">
        <f aca="false">L7175</f>
        <v>3.03986496519792</v>
      </c>
      <c r="V7175" s="0" t="n">
        <f aca="false">K7175</f>
        <v>61.4163133343384</v>
      </c>
      <c r="W7175" s="0" t="n">
        <f aca="false">J7175</f>
        <v>792</v>
      </c>
    </row>
    <row r="7176" customFormat="false" ht="12.8" hidden="false" customHeight="false" outlineLevel="0" collapsed="false">
      <c r="A7176" s="0" t="s">
        <v>73</v>
      </c>
      <c r="B7176" s="0" t="s">
        <v>264</v>
      </c>
      <c r="C7176" s="0" t="s">
        <v>280</v>
      </c>
      <c r="D7176" s="0" t="s">
        <v>46</v>
      </c>
      <c r="E7176" s="0" t="s">
        <v>30</v>
      </c>
      <c r="F7176" s="0" t="s">
        <v>294</v>
      </c>
      <c r="G7176" s="0" t="s">
        <v>1613</v>
      </c>
      <c r="H7176" s="0" t="n">
        <v>3.32861023255814</v>
      </c>
      <c r="I7176" s="0" t="n">
        <v>26.9517264279569</v>
      </c>
      <c r="J7176" s="0" t="n">
        <v>792</v>
      </c>
      <c r="K7176" s="0" t="n">
        <f aca="false">I7176*SUMIFS(syst_chauffage!$H$3:$H$27,syst_chauffage!$B$3:$B$27,D7176,syst_chauffage!$C$3:$C$27,E7176)</f>
        <v>46.7587518488731</v>
      </c>
      <c r="L7176" s="12" t="n">
        <f aca="false">H7176*SUMIFS(syst_chauffage!$K$3:$K$27,syst_chauffage!$B$3:$B$27,D7176,syst_chauffage!$C$3:$C$27,E7176)</f>
        <v>3.00077723502174</v>
      </c>
      <c r="N7176" s="0" t="str">
        <f aca="false">A7176</f>
        <v>Café Hôtel Restaurant</v>
      </c>
      <c r="O7176" s="0" t="str">
        <f aca="false">B7176</f>
        <v>Hôtel avec restaurant</v>
      </c>
      <c r="P7176" s="0" t="str">
        <f aca="false">C7176</f>
        <v>Grand Hotel avec restaurant Haut de gamme</v>
      </c>
      <c r="Q7176" s="0" t="str">
        <f aca="false">D7176</f>
        <v>Rooftop performant</v>
      </c>
      <c r="R7176" s="0" t="str">
        <f aca="false">E7176</f>
        <v>Electricité</v>
      </c>
      <c r="S7176" s="0" t="str">
        <f aca="false">F7176</f>
        <v>0218213002</v>
      </c>
      <c r="T7176" s="0" t="str">
        <f aca="false">G7176</f>
        <v>5</v>
      </c>
      <c r="U7176" s="0" t="n">
        <f aca="false">L7176</f>
        <v>3.00077723502174</v>
      </c>
      <c r="V7176" s="0" t="n">
        <f aca="false">K7176</f>
        <v>46.7587518488731</v>
      </c>
      <c r="W7176" s="0" t="n">
        <f aca="false">J7176</f>
        <v>792</v>
      </c>
    </row>
    <row r="7177" customFormat="false" ht="12.8" hidden="false" customHeight="false" outlineLevel="0" collapsed="false">
      <c r="A7177" s="0" t="s">
        <v>73</v>
      </c>
      <c r="B7177" s="0" t="s">
        <v>264</v>
      </c>
      <c r="C7177" s="0" t="s">
        <v>295</v>
      </c>
      <c r="D7177" s="0" t="s">
        <v>19</v>
      </c>
      <c r="E7177" s="0" t="s">
        <v>57</v>
      </c>
      <c r="F7177" s="0" t="s">
        <v>296</v>
      </c>
      <c r="G7177" s="0" t="s">
        <v>1613</v>
      </c>
      <c r="H7177" s="0" t="n">
        <v>0.708655229691465</v>
      </c>
      <c r="I7177" s="0" t="n">
        <v>24.4359131266772</v>
      </c>
      <c r="J7177" s="0" t="n">
        <v>0</v>
      </c>
      <c r="K7177" s="0" t="n">
        <f aca="false">I7177*SUMIFS(syst_chauffage!$H$3:$H$27,syst_chauffage!$B$3:$B$27,D7177,syst_chauffage!$C$3:$C$27,E7177)</f>
        <v>34.0264390295947</v>
      </c>
      <c r="L7177" s="12" t="n">
        <f aca="false">H7177*SUMIFS(syst_chauffage!$K$3:$K$27,syst_chauffage!$B$3:$B$27,D7177,syst_chauffage!$C$3:$C$27,E7177)</f>
        <v>0.708655229691465</v>
      </c>
      <c r="N7177" s="0" t="str">
        <f aca="false">A7177</f>
        <v>Café Hôtel Restaurant</v>
      </c>
      <c r="O7177" s="0" t="str">
        <f aca="false">B7177</f>
        <v>Hôtel avec restaurant</v>
      </c>
      <c r="P7177" s="0" t="str">
        <f aca="false">C7177</f>
        <v>Grand Hotel avec restaurant Luxe</v>
      </c>
      <c r="Q7177" s="0" t="str">
        <f aca="false">D7177</f>
        <v>Autre système centralisé</v>
      </c>
      <c r="R7177" s="0" t="str">
        <f aca="false">E7177</f>
        <v>Autres</v>
      </c>
      <c r="S7177" s="0" t="str">
        <f aca="false">F7177</f>
        <v>0218220101</v>
      </c>
      <c r="T7177" s="0" t="str">
        <f aca="false">G7177</f>
        <v>5</v>
      </c>
      <c r="U7177" s="0" t="n">
        <f aca="false">L7177</f>
        <v>0.708655229691465</v>
      </c>
      <c r="V7177" s="0" t="n">
        <f aca="false">K7177</f>
        <v>34.0264390295947</v>
      </c>
      <c r="W7177" s="0" t="n">
        <f aca="false">J7177</f>
        <v>0</v>
      </c>
    </row>
    <row r="7178" customFormat="false" ht="12.8" hidden="false" customHeight="false" outlineLevel="0" collapsed="false">
      <c r="A7178" s="0" t="s">
        <v>73</v>
      </c>
      <c r="B7178" s="0" t="s">
        <v>264</v>
      </c>
      <c r="C7178" s="0" t="s">
        <v>295</v>
      </c>
      <c r="D7178" s="0" t="s">
        <v>19</v>
      </c>
      <c r="E7178" s="0" t="s">
        <v>58</v>
      </c>
      <c r="F7178" s="0" t="s">
        <v>297</v>
      </c>
      <c r="G7178" s="0" t="s">
        <v>1613</v>
      </c>
      <c r="H7178" s="0" t="n">
        <v>0.683855646693372</v>
      </c>
      <c r="I7178" s="0" t="n">
        <v>24.5521564118385</v>
      </c>
      <c r="J7178" s="0" t="n">
        <v>935</v>
      </c>
      <c r="K7178" s="0" t="n">
        <f aca="false">I7178*SUMIFS(syst_chauffage!$H$3:$H$27,syst_chauffage!$B$3:$B$27,D7178,syst_chauffage!$C$3:$C$27,E7178)</f>
        <v>40.3870596266593</v>
      </c>
      <c r="L7178" s="12" t="n">
        <f aca="false">H7178*SUMIFS(syst_chauffage!$K$3:$K$27,syst_chauffage!$B$3:$B$27,D7178,syst_chauffage!$C$3:$C$27,E7178)</f>
        <v>0.683855646693372</v>
      </c>
      <c r="N7178" s="0" t="str">
        <f aca="false">A7178</f>
        <v>Café Hôtel Restaurant</v>
      </c>
      <c r="O7178" s="0" t="str">
        <f aca="false">B7178</f>
        <v>Hôtel avec restaurant</v>
      </c>
      <c r="P7178" s="0" t="str">
        <f aca="false">C7178</f>
        <v>Grand Hotel avec restaurant Luxe</v>
      </c>
      <c r="Q7178" s="0" t="str">
        <f aca="false">D7178</f>
        <v>Autre système centralisé</v>
      </c>
      <c r="R7178" s="0" t="str">
        <f aca="false">E7178</f>
        <v>Urbain</v>
      </c>
      <c r="S7178" s="0" t="str">
        <f aca="false">F7178</f>
        <v>0218220106</v>
      </c>
      <c r="T7178" s="0" t="str">
        <f aca="false">G7178</f>
        <v>5</v>
      </c>
      <c r="U7178" s="0" t="n">
        <f aca="false">L7178</f>
        <v>0.683855646693372</v>
      </c>
      <c r="V7178" s="0" t="n">
        <f aca="false">K7178</f>
        <v>40.3870596266593</v>
      </c>
      <c r="W7178" s="0" t="n">
        <f aca="false">J7178</f>
        <v>935</v>
      </c>
    </row>
    <row r="7179" customFormat="false" ht="12.8" hidden="false" customHeight="false" outlineLevel="0" collapsed="false">
      <c r="A7179" s="0" t="s">
        <v>73</v>
      </c>
      <c r="B7179" s="0" t="s">
        <v>264</v>
      </c>
      <c r="C7179" s="0" t="s">
        <v>295</v>
      </c>
      <c r="D7179" s="0" t="s">
        <v>22</v>
      </c>
      <c r="E7179" s="0" t="s">
        <v>23</v>
      </c>
      <c r="F7179" s="0" t="s">
        <v>298</v>
      </c>
      <c r="G7179" s="0" t="s">
        <v>1613</v>
      </c>
      <c r="H7179" s="0" t="n">
        <v>0.574753394677324</v>
      </c>
      <c r="I7179" s="0" t="n">
        <v>11.0427501723722</v>
      </c>
      <c r="J7179" s="0" t="n">
        <v>0</v>
      </c>
      <c r="K7179" s="0" t="n">
        <f aca="false">I7179*SUMIFS(syst_chauffage!$H$3:$H$27,syst_chauffage!$B$3:$B$27,D7179,syst_chauffage!$C$3:$C$27,E7179)</f>
        <v>19.4465316062563</v>
      </c>
      <c r="L7179" s="12" t="n">
        <f aca="false">H7179*SUMIFS(syst_chauffage!$K$3:$K$27,syst_chauffage!$B$3:$B$27,D7179,syst_chauffage!$C$3:$C$27,E7179)</f>
        <v>0.574753394677324</v>
      </c>
      <c r="N7179" s="0" t="str">
        <f aca="false">A7179</f>
        <v>Café Hôtel Restaurant</v>
      </c>
      <c r="O7179" s="0" t="str">
        <f aca="false">B7179</f>
        <v>Hôtel avec restaurant</v>
      </c>
      <c r="P7179" s="0" t="str">
        <f aca="false">C7179</f>
        <v>Grand Hotel avec restaurant Luxe</v>
      </c>
      <c r="Q7179" s="0" t="str">
        <f aca="false">D7179</f>
        <v>Chaudière fioul</v>
      </c>
      <c r="R7179" s="0" t="str">
        <f aca="false">E7179</f>
        <v>Fioul</v>
      </c>
      <c r="S7179" s="0" t="str">
        <f aca="false">F7179</f>
        <v>0218220303</v>
      </c>
      <c r="T7179" s="0" t="str">
        <f aca="false">G7179</f>
        <v>5</v>
      </c>
      <c r="U7179" s="0" t="n">
        <f aca="false">L7179</f>
        <v>0.574753394677324</v>
      </c>
      <c r="V7179" s="0" t="n">
        <f aca="false">K7179</f>
        <v>19.4465316062563</v>
      </c>
      <c r="W7179" s="0" t="n">
        <f aca="false">J7179</f>
        <v>0</v>
      </c>
    </row>
    <row r="7180" customFormat="false" ht="12.8" hidden="false" customHeight="false" outlineLevel="0" collapsed="false">
      <c r="A7180" s="0" t="s">
        <v>73</v>
      </c>
      <c r="B7180" s="0" t="s">
        <v>264</v>
      </c>
      <c r="C7180" s="0" t="s">
        <v>295</v>
      </c>
      <c r="D7180" s="0" t="s">
        <v>13</v>
      </c>
      <c r="E7180" s="0" t="s">
        <v>14</v>
      </c>
      <c r="F7180" s="0" t="s">
        <v>299</v>
      </c>
      <c r="G7180" s="0" t="s">
        <v>1613</v>
      </c>
      <c r="H7180" s="0" t="n">
        <v>0.690457968589026</v>
      </c>
      <c r="I7180" s="0" t="n">
        <v>8.21899530728621</v>
      </c>
      <c r="J7180" s="0" t="n">
        <v>462</v>
      </c>
      <c r="K7180" s="0" t="n">
        <f aca="false">I7180*SUMIFS(syst_chauffage!$H$3:$H$27,syst_chauffage!$B$3:$B$27,D7180,syst_chauffage!$C$3:$C$27,E7180)</f>
        <v>16.5990150082339</v>
      </c>
      <c r="L7180" s="12" t="n">
        <f aca="false">H7180*SUMIFS(syst_chauffage!$K$3:$K$27,syst_chauffage!$B$3:$B$27,D7180,syst_chauffage!$C$3:$C$27,E7180)</f>
        <v>0.690457968589026</v>
      </c>
      <c r="N7180" s="0" t="str">
        <f aca="false">A7180</f>
        <v>Café Hôtel Restaurant</v>
      </c>
      <c r="O7180" s="0" t="str">
        <f aca="false">B7180</f>
        <v>Hôtel avec restaurant</v>
      </c>
      <c r="P7180" s="0" t="str">
        <f aca="false">C7180</f>
        <v>Grand Hotel avec restaurant Luxe</v>
      </c>
      <c r="Q7180" s="0" t="str">
        <f aca="false">D7180</f>
        <v>Chaudière gaz</v>
      </c>
      <c r="R7180" s="0" t="str">
        <f aca="false">E7180</f>
        <v>Gaz</v>
      </c>
      <c r="S7180" s="0" t="str">
        <f aca="false">F7180</f>
        <v>0218220404</v>
      </c>
      <c r="T7180" s="0" t="str">
        <f aca="false">G7180</f>
        <v>5</v>
      </c>
      <c r="U7180" s="0" t="n">
        <f aca="false">L7180</f>
        <v>0.690457968589026</v>
      </c>
      <c r="V7180" s="0" t="n">
        <f aca="false">K7180</f>
        <v>16.5990150082339</v>
      </c>
      <c r="W7180" s="0" t="n">
        <f aca="false">J7180</f>
        <v>462</v>
      </c>
    </row>
    <row r="7181" customFormat="false" ht="12.8" hidden="false" customHeight="false" outlineLevel="0" collapsed="false">
      <c r="A7181" s="0" t="s">
        <v>73</v>
      </c>
      <c r="B7181" s="0" t="s">
        <v>264</v>
      </c>
      <c r="C7181" s="0" t="s">
        <v>295</v>
      </c>
      <c r="D7181" s="0" t="s">
        <v>29</v>
      </c>
      <c r="E7181" s="0" t="s">
        <v>30</v>
      </c>
      <c r="F7181" s="0" t="s">
        <v>300</v>
      </c>
      <c r="G7181" s="0" t="s">
        <v>1613</v>
      </c>
      <c r="H7181" s="0" t="n">
        <v>0.92</v>
      </c>
      <c r="I7181" s="0" t="n">
        <v>10.4</v>
      </c>
      <c r="J7181" s="0" t="n">
        <v>0</v>
      </c>
      <c r="K7181" s="0" t="n">
        <f aca="false">I7181*SUMIFS(syst_chauffage!$H$3:$H$27,syst_chauffage!$B$3:$B$27,D7181,syst_chauffage!$C$3:$C$27,E7181)</f>
        <v>3</v>
      </c>
      <c r="L7181" s="12" t="n">
        <f aca="false">H7181*SUMIFS(syst_chauffage!$K$3:$K$27,syst_chauffage!$B$3:$B$27,D7181,syst_chauffage!$C$3:$C$27,E7181)</f>
        <v>0.92</v>
      </c>
      <c r="N7181" s="0" t="str">
        <f aca="false">A7181</f>
        <v>Café Hôtel Restaurant</v>
      </c>
      <c r="O7181" s="0" t="str">
        <f aca="false">B7181</f>
        <v>Hôtel avec restaurant</v>
      </c>
      <c r="P7181" s="0" t="str">
        <f aca="false">C7181</f>
        <v>Grand Hotel avec restaurant Luxe</v>
      </c>
      <c r="Q7181" s="0" t="str">
        <f aca="false">D7181</f>
        <v>Electrique direct</v>
      </c>
      <c r="R7181" s="0" t="str">
        <f aca="false">E7181</f>
        <v>Electricité</v>
      </c>
      <c r="S7181" s="0" t="str">
        <f aca="false">F7181</f>
        <v>0218220602</v>
      </c>
      <c r="T7181" s="0" t="str">
        <f aca="false">G7181</f>
        <v>5</v>
      </c>
      <c r="U7181" s="0" t="n">
        <f aca="false">L7181</f>
        <v>0.92</v>
      </c>
      <c r="V7181" s="0" t="n">
        <f aca="false">K7181</f>
        <v>3</v>
      </c>
      <c r="W7181" s="0" t="n">
        <f aca="false">J7181</f>
        <v>0</v>
      </c>
    </row>
    <row r="7182" customFormat="false" ht="12.8" hidden="false" customHeight="false" outlineLevel="0" collapsed="false">
      <c r="A7182" s="0" t="s">
        <v>73</v>
      </c>
      <c r="B7182" s="0" t="s">
        <v>264</v>
      </c>
      <c r="C7182" s="0" t="s">
        <v>295</v>
      </c>
      <c r="D7182" s="0" t="s">
        <v>36</v>
      </c>
      <c r="E7182" s="0" t="s">
        <v>30</v>
      </c>
      <c r="F7182" s="0" t="s">
        <v>301</v>
      </c>
      <c r="G7182" s="0" t="s">
        <v>1613</v>
      </c>
      <c r="H7182" s="0" t="n">
        <v>2.94489544186046</v>
      </c>
      <c r="I7182" s="0" t="n">
        <v>67.9080410677211</v>
      </c>
      <c r="J7182" s="0" t="n">
        <v>738</v>
      </c>
      <c r="K7182" s="0" t="n">
        <f aca="false">I7182*SUMIFS(syst_chauffage!$H$3:$H$27,syst_chauffage!$B$3:$B$27,D7182,syst_chauffage!$C$3:$C$27,E7182)</f>
        <v>42.0118598294041</v>
      </c>
      <c r="L7182" s="12" t="n">
        <f aca="false">H7182*SUMIFS(syst_chauffage!$K$3:$K$27,syst_chauffage!$B$3:$B$27,D7182,syst_chauffage!$C$3:$C$27,E7182)</f>
        <v>2.47427325480779</v>
      </c>
      <c r="N7182" s="0" t="str">
        <f aca="false">A7182</f>
        <v>Café Hôtel Restaurant</v>
      </c>
      <c r="O7182" s="0" t="str">
        <f aca="false">B7182</f>
        <v>Hôtel avec restaurant</v>
      </c>
      <c r="P7182" s="0" t="str">
        <f aca="false">C7182</f>
        <v>Grand Hotel avec restaurant Luxe</v>
      </c>
      <c r="Q7182" s="0" t="str">
        <f aca="false">D7182</f>
        <v>PAC</v>
      </c>
      <c r="R7182" s="0" t="str">
        <f aca="false">E7182</f>
        <v>Electricité</v>
      </c>
      <c r="S7182" s="0" t="str">
        <f aca="false">F7182</f>
        <v>0218220902</v>
      </c>
      <c r="T7182" s="0" t="str">
        <f aca="false">G7182</f>
        <v>5</v>
      </c>
      <c r="U7182" s="0" t="n">
        <f aca="false">L7182</f>
        <v>2.47427325480779</v>
      </c>
      <c r="V7182" s="0" t="n">
        <f aca="false">K7182</f>
        <v>42.0118598294041</v>
      </c>
      <c r="W7182" s="0" t="n">
        <f aca="false">J7182</f>
        <v>738</v>
      </c>
    </row>
    <row r="7183" customFormat="false" ht="12.8" hidden="false" customHeight="false" outlineLevel="0" collapsed="false">
      <c r="A7183" s="0" t="s">
        <v>73</v>
      </c>
      <c r="B7183" s="0" t="s">
        <v>264</v>
      </c>
      <c r="C7183" s="0" t="s">
        <v>295</v>
      </c>
      <c r="D7183" s="0" t="s">
        <v>42</v>
      </c>
      <c r="E7183" s="0" t="s">
        <v>30</v>
      </c>
      <c r="F7183" s="0" t="s">
        <v>302</v>
      </c>
      <c r="G7183" s="0" t="s">
        <v>1613</v>
      </c>
      <c r="H7183" s="0" t="n">
        <v>2.80410195348837</v>
      </c>
      <c r="I7183" s="0" t="n">
        <v>28.3844225402563</v>
      </c>
      <c r="J7183" s="0" t="n">
        <v>738</v>
      </c>
      <c r="K7183" s="0" t="n">
        <f aca="false">I7183*SUMIFS(syst_chauffage!$H$3:$H$27,syst_chauffage!$B$3:$B$27,D7183,syst_chauffage!$C$3:$C$27,E7183)</f>
        <v>25.6223978446052</v>
      </c>
      <c r="L7183" s="12" t="n">
        <f aca="false">H7183*SUMIFS(syst_chauffage!$K$3:$K$27,syst_chauffage!$B$3:$B$27,D7183,syst_chauffage!$C$3:$C$27,E7183)</f>
        <v>2.49996610303434</v>
      </c>
      <c r="N7183" s="0" t="str">
        <f aca="false">A7183</f>
        <v>Café Hôtel Restaurant</v>
      </c>
      <c r="O7183" s="0" t="str">
        <f aca="false">B7183</f>
        <v>Hôtel avec restaurant</v>
      </c>
      <c r="P7183" s="0" t="str">
        <f aca="false">C7183</f>
        <v>Grand Hotel avec restaurant Luxe</v>
      </c>
      <c r="Q7183" s="0" t="str">
        <f aca="false">D7183</f>
        <v>Rooftop</v>
      </c>
      <c r="R7183" s="0" t="str">
        <f aca="false">E7183</f>
        <v>Electricité</v>
      </c>
      <c r="S7183" s="0" t="str">
        <f aca="false">F7183</f>
        <v>0218221002</v>
      </c>
      <c r="T7183" s="0" t="str">
        <f aca="false">G7183</f>
        <v>5</v>
      </c>
      <c r="U7183" s="0" t="n">
        <f aca="false">L7183</f>
        <v>2.49996610303434</v>
      </c>
      <c r="V7183" s="0" t="n">
        <f aca="false">K7183</f>
        <v>25.6223978446052</v>
      </c>
      <c r="W7183" s="0" t="n">
        <f aca="false">J7183</f>
        <v>738</v>
      </c>
    </row>
    <row r="7184" customFormat="false" ht="12.8" hidden="false" customHeight="false" outlineLevel="0" collapsed="false">
      <c r="A7184" s="0" t="s">
        <v>73</v>
      </c>
      <c r="B7184" s="0" t="s">
        <v>264</v>
      </c>
      <c r="C7184" s="0" t="s">
        <v>295</v>
      </c>
      <c r="D7184" s="0" t="s">
        <v>51</v>
      </c>
      <c r="E7184" s="0" t="s">
        <v>57</v>
      </c>
      <c r="F7184" s="0" t="s">
        <v>303</v>
      </c>
      <c r="G7184" s="0" t="s">
        <v>1613</v>
      </c>
      <c r="H7184" s="0" t="n">
        <v>0.817679111182459</v>
      </c>
      <c r="I7184" s="0" t="n">
        <v>29.0903727698538</v>
      </c>
      <c r="J7184" s="0" t="n">
        <v>0</v>
      </c>
      <c r="K7184" s="0" t="n">
        <f aca="false">I7184*SUMIFS(syst_chauffage!$H$3:$H$27,syst_chauffage!$B$3:$B$27,D7184,syst_chauffage!$C$3:$C$27,E7184)</f>
        <v>61.6382484963345</v>
      </c>
      <c r="L7184" s="12" t="n">
        <f aca="false">H7184*SUMIFS(syst_chauffage!$K$3:$K$27,syst_chauffage!$B$3:$B$27,D7184,syst_chauffage!$C$3:$C$27,E7184)</f>
        <v>0.817679111182459</v>
      </c>
      <c r="N7184" s="0" t="str">
        <f aca="false">A7184</f>
        <v>Café Hôtel Restaurant</v>
      </c>
      <c r="O7184" s="0" t="str">
        <f aca="false">B7184</f>
        <v>Hôtel avec restaurant</v>
      </c>
      <c r="P7184" s="0" t="str">
        <f aca="false">C7184</f>
        <v>Grand Hotel avec restaurant Luxe</v>
      </c>
      <c r="Q7184" s="0" t="str">
        <f aca="false">D7184</f>
        <v>Autre système centralisé performant</v>
      </c>
      <c r="R7184" s="0" t="str">
        <f aca="false">E7184</f>
        <v>Autres</v>
      </c>
      <c r="S7184" s="0" t="str">
        <f aca="false">F7184</f>
        <v>0218222101</v>
      </c>
      <c r="T7184" s="0" t="str">
        <f aca="false">G7184</f>
        <v>5</v>
      </c>
      <c r="U7184" s="0" t="n">
        <f aca="false">L7184</f>
        <v>0.817679111182459</v>
      </c>
      <c r="V7184" s="0" t="n">
        <f aca="false">K7184</f>
        <v>61.6382484963345</v>
      </c>
      <c r="W7184" s="0" t="n">
        <f aca="false">J7184</f>
        <v>0</v>
      </c>
    </row>
    <row r="7185" customFormat="false" ht="12.8" hidden="false" customHeight="false" outlineLevel="0" collapsed="false">
      <c r="A7185" s="0" t="s">
        <v>73</v>
      </c>
      <c r="B7185" s="0" t="s">
        <v>264</v>
      </c>
      <c r="C7185" s="0" t="s">
        <v>295</v>
      </c>
      <c r="D7185" s="0" t="s">
        <v>51</v>
      </c>
      <c r="E7185" s="0" t="s">
        <v>58</v>
      </c>
      <c r="F7185" s="0" t="s">
        <v>304</v>
      </c>
      <c r="G7185" s="0" t="s">
        <v>1613</v>
      </c>
      <c r="H7185" s="0" t="n">
        <v>0.789064207723122</v>
      </c>
      <c r="I7185" s="0" t="n">
        <v>29.2287576331411</v>
      </c>
      <c r="J7185" s="0" t="n">
        <v>935</v>
      </c>
      <c r="K7185" s="0" t="n">
        <f aca="false">I7185*SUMIFS(syst_chauffage!$H$3:$H$27,syst_chauffage!$B$3:$B$27,D7185,syst_chauffage!$C$3:$C$27,E7185)</f>
        <v>62.3741543781493</v>
      </c>
      <c r="L7185" s="12" t="n">
        <f aca="false">H7185*SUMIFS(syst_chauffage!$K$3:$K$27,syst_chauffage!$B$3:$B$27,D7185,syst_chauffage!$C$3:$C$27,E7185)</f>
        <v>0.789064207723122</v>
      </c>
      <c r="N7185" s="0" t="str">
        <f aca="false">A7185</f>
        <v>Café Hôtel Restaurant</v>
      </c>
      <c r="O7185" s="0" t="str">
        <f aca="false">B7185</f>
        <v>Hôtel avec restaurant</v>
      </c>
      <c r="P7185" s="0" t="str">
        <f aca="false">C7185</f>
        <v>Grand Hotel avec restaurant Luxe</v>
      </c>
      <c r="Q7185" s="0" t="str">
        <f aca="false">D7185</f>
        <v>Autre système centralisé performant</v>
      </c>
      <c r="R7185" s="0" t="str">
        <f aca="false">E7185</f>
        <v>Urbain</v>
      </c>
      <c r="S7185" s="0" t="str">
        <f aca="false">F7185</f>
        <v>0218222106</v>
      </c>
      <c r="T7185" s="0" t="str">
        <f aca="false">G7185</f>
        <v>5</v>
      </c>
      <c r="U7185" s="0" t="n">
        <f aca="false">L7185</f>
        <v>0.789064207723122</v>
      </c>
      <c r="V7185" s="0" t="n">
        <f aca="false">K7185</f>
        <v>62.3741543781493</v>
      </c>
      <c r="W7185" s="0" t="n">
        <f aca="false">J7185</f>
        <v>935</v>
      </c>
    </row>
    <row r="7186" customFormat="false" ht="12.8" hidden="false" customHeight="false" outlineLevel="0" collapsed="false">
      <c r="A7186" s="0" t="s">
        <v>73</v>
      </c>
      <c r="B7186" s="0" t="s">
        <v>264</v>
      </c>
      <c r="C7186" s="0" t="s">
        <v>295</v>
      </c>
      <c r="D7186" s="0" t="s">
        <v>27</v>
      </c>
      <c r="E7186" s="0" t="s">
        <v>23</v>
      </c>
      <c r="F7186" s="0" t="s">
        <v>305</v>
      </c>
      <c r="G7186" s="0" t="s">
        <v>1613</v>
      </c>
      <c r="H7186" s="0" t="n">
        <v>0.762498659845602</v>
      </c>
      <c r="I7186" s="0" t="n">
        <v>13.1461311575859</v>
      </c>
      <c r="J7186" s="0" t="n">
        <v>1064</v>
      </c>
      <c r="K7186" s="0" t="n">
        <f aca="false">I7186*SUMIFS(syst_chauffage!$H$3:$H$27,syst_chauffage!$B$3:$B$27,D7186,syst_chauffage!$C$3:$C$27,E7186)</f>
        <v>33.7119800516265</v>
      </c>
      <c r="L7186" s="12" t="n">
        <f aca="false">H7186*SUMIFS(syst_chauffage!$K$3:$K$27,syst_chauffage!$B$3:$B$27,D7186,syst_chauffage!$C$3:$C$27,E7186)</f>
        <v>0.762498659845602</v>
      </c>
      <c r="N7186" s="0" t="str">
        <f aca="false">A7186</f>
        <v>Café Hôtel Restaurant</v>
      </c>
      <c r="O7186" s="0" t="str">
        <f aca="false">B7186</f>
        <v>Hôtel avec restaurant</v>
      </c>
      <c r="P7186" s="0" t="str">
        <f aca="false">C7186</f>
        <v>Grand Hotel avec restaurant Luxe</v>
      </c>
      <c r="Q7186" s="0" t="str">
        <f aca="false">D7186</f>
        <v>Chaudière condensation fioul</v>
      </c>
      <c r="R7186" s="0" t="str">
        <f aca="false">E7186</f>
        <v>Fioul</v>
      </c>
      <c r="S7186" s="0" t="str">
        <f aca="false">F7186</f>
        <v>0218222303</v>
      </c>
      <c r="T7186" s="0" t="str">
        <f aca="false">G7186</f>
        <v>5</v>
      </c>
      <c r="U7186" s="0" t="n">
        <f aca="false">L7186</f>
        <v>0.762498659845602</v>
      </c>
      <c r="V7186" s="0" t="n">
        <f aca="false">K7186</f>
        <v>33.7119800516265</v>
      </c>
      <c r="W7186" s="0" t="n">
        <f aca="false">J7186</f>
        <v>1064</v>
      </c>
    </row>
    <row r="7187" customFormat="false" ht="12.8" hidden="false" customHeight="false" outlineLevel="0" collapsed="false">
      <c r="A7187" s="0" t="s">
        <v>73</v>
      </c>
      <c r="B7187" s="0" t="s">
        <v>264</v>
      </c>
      <c r="C7187" s="0" t="s">
        <v>295</v>
      </c>
      <c r="D7187" s="0" t="s">
        <v>18</v>
      </c>
      <c r="E7187" s="0" t="s">
        <v>14</v>
      </c>
      <c r="F7187" s="0" t="s">
        <v>306</v>
      </c>
      <c r="G7187" s="0" t="s">
        <v>1613</v>
      </c>
      <c r="H7187" s="0" t="n">
        <v>0.990094639762869</v>
      </c>
      <c r="I7187" s="0" t="n">
        <v>9.78451822295977</v>
      </c>
      <c r="J7187" s="0" t="n">
        <v>1064</v>
      </c>
      <c r="K7187" s="0" t="n">
        <f aca="false">I7187*SUMIFS(syst_chauffage!$H$3:$H$27,syst_chauffage!$B$3:$B$27,D7187,syst_chauffage!$C$3:$C$27,E7187)</f>
        <v>26.6621166946739</v>
      </c>
      <c r="L7187" s="12" t="n">
        <f aca="false">H7187*SUMIFS(syst_chauffage!$K$3:$K$27,syst_chauffage!$B$3:$B$27,D7187,syst_chauffage!$C$3:$C$27,E7187)</f>
        <v>0.961824358918976</v>
      </c>
      <c r="N7187" s="0" t="str">
        <f aca="false">A7187</f>
        <v>Café Hôtel Restaurant</v>
      </c>
      <c r="O7187" s="0" t="str">
        <f aca="false">B7187</f>
        <v>Hôtel avec restaurant</v>
      </c>
      <c r="P7187" s="0" t="str">
        <f aca="false">C7187</f>
        <v>Grand Hotel avec restaurant Luxe</v>
      </c>
      <c r="Q7187" s="0" t="str">
        <f aca="false">D7187</f>
        <v>Chaudière condensation gaz</v>
      </c>
      <c r="R7187" s="0" t="str">
        <f aca="false">E7187</f>
        <v>Gaz</v>
      </c>
      <c r="S7187" s="0" t="str">
        <f aca="false">F7187</f>
        <v>0218222404</v>
      </c>
      <c r="T7187" s="0" t="str">
        <f aca="false">G7187</f>
        <v>5</v>
      </c>
      <c r="U7187" s="0" t="n">
        <f aca="false">L7187</f>
        <v>0.961824358918976</v>
      </c>
      <c r="V7187" s="0" t="n">
        <f aca="false">K7187</f>
        <v>26.6621166946739</v>
      </c>
      <c r="W7187" s="0" t="n">
        <f aca="false">J7187</f>
        <v>1064</v>
      </c>
    </row>
    <row r="7188" customFormat="false" ht="12.8" hidden="false" customHeight="false" outlineLevel="0" collapsed="false">
      <c r="A7188" s="0" t="s">
        <v>73</v>
      </c>
      <c r="B7188" s="0" t="s">
        <v>264</v>
      </c>
      <c r="C7188" s="0" t="s">
        <v>295</v>
      </c>
      <c r="D7188" s="0" t="s">
        <v>32</v>
      </c>
      <c r="E7188" s="0" t="s">
        <v>30</v>
      </c>
      <c r="F7188" s="0" t="s">
        <v>307</v>
      </c>
      <c r="G7188" s="0" t="s">
        <v>1613</v>
      </c>
      <c r="H7188" s="0" t="n">
        <v>1</v>
      </c>
      <c r="I7188" s="0" t="n">
        <v>12</v>
      </c>
      <c r="J7188" s="0" t="n">
        <v>0</v>
      </c>
      <c r="K7188" s="0" t="n">
        <f aca="false">I7188*SUMIFS(syst_chauffage!$H$3:$H$27,syst_chauffage!$B$3:$B$27,D7188,syst_chauffage!$C$3:$C$27,E7188)</f>
        <v>12</v>
      </c>
      <c r="L7188" s="12" t="n">
        <f aca="false">H7188*SUMIFS(syst_chauffage!$K$3:$K$27,syst_chauffage!$B$3:$B$27,D7188,syst_chauffage!$C$3:$C$27,E7188)</f>
        <v>1</v>
      </c>
      <c r="N7188" s="0" t="str">
        <f aca="false">A7188</f>
        <v>Café Hôtel Restaurant</v>
      </c>
      <c r="O7188" s="0" t="str">
        <f aca="false">B7188</f>
        <v>Hôtel avec restaurant</v>
      </c>
      <c r="P7188" s="0" t="str">
        <f aca="false">C7188</f>
        <v>Grand Hotel avec restaurant Luxe</v>
      </c>
      <c r="Q7188" s="0" t="str">
        <f aca="false">D7188</f>
        <v>Electrique direct performant</v>
      </c>
      <c r="R7188" s="0" t="str">
        <f aca="false">E7188</f>
        <v>Electricité</v>
      </c>
      <c r="S7188" s="0" t="str">
        <f aca="false">F7188</f>
        <v>0218222602</v>
      </c>
      <c r="T7188" s="0" t="str">
        <f aca="false">G7188</f>
        <v>5</v>
      </c>
      <c r="U7188" s="0" t="n">
        <f aca="false">L7188</f>
        <v>1</v>
      </c>
      <c r="V7188" s="0" t="n">
        <f aca="false">K7188</f>
        <v>12</v>
      </c>
      <c r="W7188" s="0" t="n">
        <f aca="false">J7188</f>
        <v>0</v>
      </c>
    </row>
    <row r="7189" customFormat="false" ht="12.8" hidden="false" customHeight="false" outlineLevel="0" collapsed="false">
      <c r="A7189" s="0" t="s">
        <v>73</v>
      </c>
      <c r="B7189" s="0" t="s">
        <v>264</v>
      </c>
      <c r="C7189" s="0" t="s">
        <v>295</v>
      </c>
      <c r="D7189" s="0" t="s">
        <v>38</v>
      </c>
      <c r="E7189" s="0" t="s">
        <v>30</v>
      </c>
      <c r="F7189" s="0" t="s">
        <v>308</v>
      </c>
      <c r="G7189" s="0" t="s">
        <v>1613</v>
      </c>
      <c r="H7189" s="0" t="n">
        <v>3.39795627906976</v>
      </c>
      <c r="I7189" s="0" t="n">
        <v>80.8429060330013</v>
      </c>
      <c r="J7189" s="0" t="n">
        <v>792</v>
      </c>
      <c r="K7189" s="0" t="n">
        <f aca="false">I7189*SUMIFS(syst_chauffage!$H$3:$H$27,syst_chauffage!$B$3:$B$27,D7189,syst_chauffage!$C$3:$C$27,E7189)</f>
        <v>81.7155083528161</v>
      </c>
      <c r="L7189" s="12" t="n">
        <f aca="false">H7189*SUMIFS(syst_chauffage!$K$3:$K$27,syst_chauffage!$B$3:$B$27,D7189,syst_chauffage!$C$3:$C$27,E7189)</f>
        <v>3.03986496519792</v>
      </c>
      <c r="N7189" s="0" t="str">
        <f aca="false">A7189</f>
        <v>Café Hôtel Restaurant</v>
      </c>
      <c r="O7189" s="0" t="str">
        <f aca="false">B7189</f>
        <v>Hôtel avec restaurant</v>
      </c>
      <c r="P7189" s="0" t="str">
        <f aca="false">C7189</f>
        <v>Grand Hotel avec restaurant Luxe</v>
      </c>
      <c r="Q7189" s="0" t="str">
        <f aca="false">D7189</f>
        <v>PAC performant</v>
      </c>
      <c r="R7189" s="0" t="str">
        <f aca="false">E7189</f>
        <v>Electricité</v>
      </c>
      <c r="S7189" s="0" t="str">
        <f aca="false">F7189</f>
        <v>0218222902</v>
      </c>
      <c r="T7189" s="0" t="str">
        <f aca="false">G7189</f>
        <v>5</v>
      </c>
      <c r="U7189" s="0" t="n">
        <f aca="false">L7189</f>
        <v>3.03986496519792</v>
      </c>
      <c r="V7189" s="0" t="n">
        <f aca="false">K7189</f>
        <v>81.7155083528161</v>
      </c>
      <c r="W7189" s="0" t="n">
        <f aca="false">J7189</f>
        <v>792</v>
      </c>
    </row>
    <row r="7190" customFormat="false" ht="12.8" hidden="false" customHeight="false" outlineLevel="0" collapsed="false">
      <c r="A7190" s="0" t="s">
        <v>73</v>
      </c>
      <c r="B7190" s="0" t="s">
        <v>264</v>
      </c>
      <c r="C7190" s="0" t="s">
        <v>295</v>
      </c>
      <c r="D7190" s="0" t="s">
        <v>46</v>
      </c>
      <c r="E7190" s="0" t="s">
        <v>30</v>
      </c>
      <c r="F7190" s="0" t="s">
        <v>309</v>
      </c>
      <c r="G7190" s="0" t="s">
        <v>1613</v>
      </c>
      <c r="H7190" s="0" t="n">
        <v>3.32861023255814</v>
      </c>
      <c r="I7190" s="0" t="n">
        <v>33.7909792145908</v>
      </c>
      <c r="J7190" s="0" t="n">
        <v>792</v>
      </c>
      <c r="K7190" s="0" t="n">
        <f aca="false">I7190*SUMIFS(syst_chauffage!$H$3:$H$27,syst_chauffage!$B$3:$B$27,D7190,syst_chauffage!$C$3:$C$27,E7190)</f>
        <v>58.6242226838029</v>
      </c>
      <c r="L7190" s="12" t="n">
        <f aca="false">H7190*SUMIFS(syst_chauffage!$K$3:$K$27,syst_chauffage!$B$3:$B$27,D7190,syst_chauffage!$C$3:$C$27,E7190)</f>
        <v>3.00077723502174</v>
      </c>
      <c r="N7190" s="0" t="str">
        <f aca="false">A7190</f>
        <v>Café Hôtel Restaurant</v>
      </c>
      <c r="O7190" s="0" t="str">
        <f aca="false">B7190</f>
        <v>Hôtel avec restaurant</v>
      </c>
      <c r="P7190" s="0" t="str">
        <f aca="false">C7190</f>
        <v>Grand Hotel avec restaurant Luxe</v>
      </c>
      <c r="Q7190" s="0" t="str">
        <f aca="false">D7190</f>
        <v>Rooftop performant</v>
      </c>
      <c r="R7190" s="0" t="str">
        <f aca="false">E7190</f>
        <v>Electricité</v>
      </c>
      <c r="S7190" s="0" t="str">
        <f aca="false">F7190</f>
        <v>0218223002</v>
      </c>
      <c r="T7190" s="0" t="str">
        <f aca="false">G7190</f>
        <v>5</v>
      </c>
      <c r="U7190" s="0" t="n">
        <f aca="false">L7190</f>
        <v>3.00077723502174</v>
      </c>
      <c r="V7190" s="0" t="n">
        <f aca="false">K7190</f>
        <v>58.6242226838029</v>
      </c>
      <c r="W7190" s="0" t="n">
        <f aca="false">J7190</f>
        <v>792</v>
      </c>
    </row>
    <row r="7191" customFormat="false" ht="12.8" hidden="false" customHeight="false" outlineLevel="0" collapsed="false">
      <c r="A7191" s="0" t="s">
        <v>73</v>
      </c>
      <c r="B7191" s="0" t="s">
        <v>264</v>
      </c>
      <c r="C7191" s="0" t="s">
        <v>310</v>
      </c>
      <c r="D7191" s="0" t="s">
        <v>19</v>
      </c>
      <c r="E7191" s="0" t="s">
        <v>58</v>
      </c>
      <c r="F7191" s="0" t="s">
        <v>311</v>
      </c>
      <c r="G7191" s="0" t="s">
        <v>1613</v>
      </c>
      <c r="H7191" s="0" t="n">
        <v>0.728</v>
      </c>
      <c r="I7191" s="0" t="n">
        <v>26.6371938458102</v>
      </c>
      <c r="J7191" s="0" t="n">
        <v>935</v>
      </c>
      <c r="K7191" s="0" t="n">
        <f aca="false">I7191*SUMIFS(syst_chauffage!$H$3:$H$27,syst_chauffage!$B$3:$B$27,D7191,syst_chauffage!$C$3:$C$27,E7191)</f>
        <v>43.8168410990935</v>
      </c>
      <c r="L7191" s="12" t="n">
        <f aca="false">H7191*SUMIFS(syst_chauffage!$K$3:$K$27,syst_chauffage!$B$3:$B$27,D7191,syst_chauffage!$C$3:$C$27,E7191)</f>
        <v>0.728</v>
      </c>
      <c r="N7191" s="0" t="str">
        <f aca="false">A7191</f>
        <v>Café Hôtel Restaurant</v>
      </c>
      <c r="O7191" s="0" t="str">
        <f aca="false">B7191</f>
        <v>Hôtel avec restaurant</v>
      </c>
      <c r="P7191" s="0" t="str">
        <f aca="false">C7191</f>
        <v>Hotel d'affaire avec restaurant Haut de gamme</v>
      </c>
      <c r="Q7191" s="0" t="str">
        <f aca="false">D7191</f>
        <v>Autre système centralisé</v>
      </c>
      <c r="R7191" s="0" t="str">
        <f aca="false">E7191</f>
        <v>Urbain</v>
      </c>
      <c r="S7191" s="0" t="str">
        <f aca="false">F7191</f>
        <v>0218370106</v>
      </c>
      <c r="T7191" s="0" t="str">
        <f aca="false">G7191</f>
        <v>5</v>
      </c>
      <c r="U7191" s="0" t="n">
        <f aca="false">L7191</f>
        <v>0.728</v>
      </c>
      <c r="V7191" s="0" t="n">
        <f aca="false">K7191</f>
        <v>43.8168410990935</v>
      </c>
      <c r="W7191" s="0" t="n">
        <f aca="false">J7191</f>
        <v>935</v>
      </c>
    </row>
    <row r="7192" customFormat="false" ht="12.8" hidden="false" customHeight="false" outlineLevel="0" collapsed="false">
      <c r="A7192" s="0" t="s">
        <v>73</v>
      </c>
      <c r="B7192" s="0" t="s">
        <v>264</v>
      </c>
      <c r="C7192" s="0" t="s">
        <v>310</v>
      </c>
      <c r="D7192" s="0" t="s">
        <v>22</v>
      </c>
      <c r="E7192" s="0" t="s">
        <v>23</v>
      </c>
      <c r="F7192" s="0" t="s">
        <v>312</v>
      </c>
      <c r="G7192" s="0" t="s">
        <v>1613</v>
      </c>
      <c r="H7192" s="0" t="n">
        <v>0.61431817752899</v>
      </c>
      <c r="I7192" s="0" t="n">
        <v>14.2532102709953</v>
      </c>
      <c r="J7192" s="0" t="n">
        <v>0</v>
      </c>
      <c r="K7192" s="0" t="n">
        <f aca="false">I7192*SUMIFS(syst_chauffage!$H$3:$H$27,syst_chauffage!$B$3:$B$27,D7192,syst_chauffage!$C$3:$C$27,E7192)</f>
        <v>25.1002241016908</v>
      </c>
      <c r="L7192" s="12" t="n">
        <f aca="false">H7192*SUMIFS(syst_chauffage!$K$3:$K$27,syst_chauffage!$B$3:$B$27,D7192,syst_chauffage!$C$3:$C$27,E7192)</f>
        <v>0.61431817752899</v>
      </c>
      <c r="N7192" s="0" t="str">
        <f aca="false">A7192</f>
        <v>Café Hôtel Restaurant</v>
      </c>
      <c r="O7192" s="0" t="str">
        <f aca="false">B7192</f>
        <v>Hôtel avec restaurant</v>
      </c>
      <c r="P7192" s="0" t="str">
        <f aca="false">C7192</f>
        <v>Hotel d'affaire avec restaurant Haut de gamme</v>
      </c>
      <c r="Q7192" s="0" t="str">
        <f aca="false">D7192</f>
        <v>Chaudière fioul</v>
      </c>
      <c r="R7192" s="0" t="str">
        <f aca="false">E7192</f>
        <v>Fioul</v>
      </c>
      <c r="S7192" s="0" t="str">
        <f aca="false">F7192</f>
        <v>0218370303</v>
      </c>
      <c r="T7192" s="0" t="str">
        <f aca="false">G7192</f>
        <v>5</v>
      </c>
      <c r="U7192" s="0" t="n">
        <f aca="false">L7192</f>
        <v>0.61431817752899</v>
      </c>
      <c r="V7192" s="0" t="n">
        <f aca="false">K7192</f>
        <v>25.1002241016908</v>
      </c>
      <c r="W7192" s="0" t="n">
        <f aca="false">J7192</f>
        <v>0</v>
      </c>
    </row>
    <row r="7193" customFormat="false" ht="12.8" hidden="false" customHeight="false" outlineLevel="0" collapsed="false">
      <c r="A7193" s="0" t="s">
        <v>73</v>
      </c>
      <c r="B7193" s="0" t="s">
        <v>264</v>
      </c>
      <c r="C7193" s="0" t="s">
        <v>310</v>
      </c>
      <c r="D7193" s="0" t="s">
        <v>13</v>
      </c>
      <c r="E7193" s="0" t="s">
        <v>14</v>
      </c>
      <c r="F7193" s="0" t="s">
        <v>313</v>
      </c>
      <c r="G7193" s="0" t="s">
        <v>1613</v>
      </c>
      <c r="H7193" s="0" t="n">
        <v>0.729626107769277</v>
      </c>
      <c r="I7193" s="0" t="n">
        <v>10.5255911753744</v>
      </c>
      <c r="J7193" s="0" t="n">
        <v>462</v>
      </c>
      <c r="K7193" s="0" t="n">
        <f aca="false">I7193*SUMIFS(syst_chauffage!$H$3:$H$27,syst_chauffage!$B$3:$B$27,D7193,syst_chauffage!$C$3:$C$27,E7193)</f>
        <v>21.2573969637978</v>
      </c>
      <c r="L7193" s="12" t="n">
        <f aca="false">H7193*SUMIFS(syst_chauffage!$K$3:$K$27,syst_chauffage!$B$3:$B$27,D7193,syst_chauffage!$C$3:$C$27,E7193)</f>
        <v>0.729626107769277</v>
      </c>
      <c r="N7193" s="0" t="str">
        <f aca="false">A7193</f>
        <v>Café Hôtel Restaurant</v>
      </c>
      <c r="O7193" s="0" t="str">
        <f aca="false">B7193</f>
        <v>Hôtel avec restaurant</v>
      </c>
      <c r="P7193" s="0" t="str">
        <f aca="false">C7193</f>
        <v>Hotel d'affaire avec restaurant Haut de gamme</v>
      </c>
      <c r="Q7193" s="0" t="str">
        <f aca="false">D7193</f>
        <v>Chaudière gaz</v>
      </c>
      <c r="R7193" s="0" t="str">
        <f aca="false">E7193</f>
        <v>Gaz</v>
      </c>
      <c r="S7193" s="0" t="str">
        <f aca="false">F7193</f>
        <v>0218370404</v>
      </c>
      <c r="T7193" s="0" t="str">
        <f aca="false">G7193</f>
        <v>5</v>
      </c>
      <c r="U7193" s="0" t="n">
        <f aca="false">L7193</f>
        <v>0.729626107769277</v>
      </c>
      <c r="V7193" s="0" t="n">
        <f aca="false">K7193</f>
        <v>21.2573969637978</v>
      </c>
      <c r="W7193" s="0" t="n">
        <f aca="false">J7193</f>
        <v>462</v>
      </c>
    </row>
    <row r="7194" customFormat="false" ht="12.8" hidden="false" customHeight="false" outlineLevel="0" collapsed="false">
      <c r="A7194" s="0" t="s">
        <v>73</v>
      </c>
      <c r="B7194" s="0" t="s">
        <v>264</v>
      </c>
      <c r="C7194" s="0" t="s">
        <v>310</v>
      </c>
      <c r="D7194" s="0" t="s">
        <v>29</v>
      </c>
      <c r="E7194" s="0" t="s">
        <v>30</v>
      </c>
      <c r="F7194" s="0" t="s">
        <v>314</v>
      </c>
      <c r="G7194" s="0" t="s">
        <v>1613</v>
      </c>
      <c r="H7194" s="0" t="n">
        <v>0.92</v>
      </c>
      <c r="I7194" s="0" t="n">
        <v>10.4</v>
      </c>
      <c r="J7194" s="0" t="n">
        <v>0</v>
      </c>
      <c r="K7194" s="0" t="n">
        <f aca="false">I7194*SUMIFS(syst_chauffage!$H$3:$H$27,syst_chauffage!$B$3:$B$27,D7194,syst_chauffage!$C$3:$C$27,E7194)</f>
        <v>3</v>
      </c>
      <c r="L7194" s="12" t="n">
        <f aca="false">H7194*SUMIFS(syst_chauffage!$K$3:$K$27,syst_chauffage!$B$3:$B$27,D7194,syst_chauffage!$C$3:$C$27,E7194)</f>
        <v>0.92</v>
      </c>
      <c r="N7194" s="0" t="str">
        <f aca="false">A7194</f>
        <v>Café Hôtel Restaurant</v>
      </c>
      <c r="O7194" s="0" t="str">
        <f aca="false">B7194</f>
        <v>Hôtel avec restaurant</v>
      </c>
      <c r="P7194" s="0" t="str">
        <f aca="false">C7194</f>
        <v>Hotel d'affaire avec restaurant Haut de gamme</v>
      </c>
      <c r="Q7194" s="0" t="str">
        <f aca="false">D7194</f>
        <v>Electrique direct</v>
      </c>
      <c r="R7194" s="0" t="str">
        <f aca="false">E7194</f>
        <v>Electricité</v>
      </c>
      <c r="S7194" s="0" t="str">
        <f aca="false">F7194</f>
        <v>0218370602</v>
      </c>
      <c r="T7194" s="0" t="str">
        <f aca="false">G7194</f>
        <v>5</v>
      </c>
      <c r="U7194" s="0" t="n">
        <f aca="false">L7194</f>
        <v>0.92</v>
      </c>
      <c r="V7194" s="0" t="n">
        <f aca="false">K7194</f>
        <v>3</v>
      </c>
      <c r="W7194" s="0" t="n">
        <f aca="false">J7194</f>
        <v>0</v>
      </c>
    </row>
    <row r="7195" customFormat="false" ht="12.8" hidden="false" customHeight="false" outlineLevel="0" collapsed="false">
      <c r="A7195" s="0" t="s">
        <v>73</v>
      </c>
      <c r="B7195" s="0" t="s">
        <v>264</v>
      </c>
      <c r="C7195" s="0" t="s">
        <v>310</v>
      </c>
      <c r="D7195" s="0" t="s">
        <v>36</v>
      </c>
      <c r="E7195" s="0" t="s">
        <v>30</v>
      </c>
      <c r="F7195" s="0" t="s">
        <v>315</v>
      </c>
      <c r="G7195" s="0" t="s">
        <v>1613</v>
      </c>
      <c r="H7195" s="0" t="n">
        <v>2.9761825116279</v>
      </c>
      <c r="I7195" s="0" t="n">
        <v>73.4757436637086</v>
      </c>
      <c r="J7195" s="0" t="n">
        <v>738</v>
      </c>
      <c r="K7195" s="0" t="n">
        <f aca="false">I7195*SUMIFS(syst_chauffage!$H$3:$H$27,syst_chauffage!$B$3:$B$27,D7195,syst_chauffage!$C$3:$C$27,E7195)</f>
        <v>45.4563641525544</v>
      </c>
      <c r="L7195" s="12" t="n">
        <f aca="false">H7195*SUMIFS(syst_chauffage!$K$3:$K$27,syst_chauffage!$B$3:$B$27,D7195,syst_chauffage!$C$3:$C$27,E7195)</f>
        <v>2.50056035446046</v>
      </c>
      <c r="N7195" s="0" t="str">
        <f aca="false">A7195</f>
        <v>Café Hôtel Restaurant</v>
      </c>
      <c r="O7195" s="0" t="str">
        <f aca="false">B7195</f>
        <v>Hôtel avec restaurant</v>
      </c>
      <c r="P7195" s="0" t="str">
        <f aca="false">C7195</f>
        <v>Hotel d'affaire avec restaurant Haut de gamme</v>
      </c>
      <c r="Q7195" s="0" t="str">
        <f aca="false">D7195</f>
        <v>PAC</v>
      </c>
      <c r="R7195" s="0" t="str">
        <f aca="false">E7195</f>
        <v>Electricité</v>
      </c>
      <c r="S7195" s="0" t="str">
        <f aca="false">F7195</f>
        <v>0218370902</v>
      </c>
      <c r="T7195" s="0" t="str">
        <f aca="false">G7195</f>
        <v>5</v>
      </c>
      <c r="U7195" s="0" t="n">
        <f aca="false">L7195</f>
        <v>2.50056035446046</v>
      </c>
      <c r="V7195" s="0" t="n">
        <f aca="false">K7195</f>
        <v>45.4563641525544</v>
      </c>
      <c r="W7195" s="0" t="n">
        <f aca="false">J7195</f>
        <v>738</v>
      </c>
    </row>
    <row r="7196" customFormat="false" ht="12.8" hidden="false" customHeight="false" outlineLevel="0" collapsed="false">
      <c r="A7196" s="0" t="s">
        <v>73</v>
      </c>
      <c r="B7196" s="0" t="s">
        <v>264</v>
      </c>
      <c r="C7196" s="0" t="s">
        <v>310</v>
      </c>
      <c r="D7196" s="0" t="s">
        <v>42</v>
      </c>
      <c r="E7196" s="0" t="s">
        <v>30</v>
      </c>
      <c r="F7196" s="0" t="s">
        <v>316</v>
      </c>
      <c r="G7196" s="0" t="s">
        <v>1613</v>
      </c>
      <c r="H7196" s="0" t="n">
        <v>2.83389320930232</v>
      </c>
      <c r="I7196" s="0" t="n">
        <v>31.5780070219366</v>
      </c>
      <c r="J7196" s="0" t="n">
        <v>738</v>
      </c>
      <c r="K7196" s="0" t="n">
        <f aca="false">I7196*SUMIFS(syst_chauffage!$H$3:$H$27,syst_chauffage!$B$3:$B$27,D7196,syst_chauffage!$C$3:$C$27,E7196)</f>
        <v>28.5052217605724</v>
      </c>
      <c r="L7196" s="12" t="n">
        <f aca="false">H7196*SUMIFS(syst_chauffage!$K$3:$K$27,syst_chauffage!$B$3:$B$27,D7196,syst_chauffage!$C$3:$C$27,E7196)</f>
        <v>2.52652616787402</v>
      </c>
      <c r="N7196" s="0" t="str">
        <f aca="false">A7196</f>
        <v>Café Hôtel Restaurant</v>
      </c>
      <c r="O7196" s="0" t="str">
        <f aca="false">B7196</f>
        <v>Hôtel avec restaurant</v>
      </c>
      <c r="P7196" s="0" t="str">
        <f aca="false">C7196</f>
        <v>Hotel d'affaire avec restaurant Haut de gamme</v>
      </c>
      <c r="Q7196" s="0" t="str">
        <f aca="false">D7196</f>
        <v>Rooftop</v>
      </c>
      <c r="R7196" s="0" t="str">
        <f aca="false">E7196</f>
        <v>Electricité</v>
      </c>
      <c r="S7196" s="0" t="str">
        <f aca="false">F7196</f>
        <v>0218371002</v>
      </c>
      <c r="T7196" s="0" t="str">
        <f aca="false">G7196</f>
        <v>5</v>
      </c>
      <c r="U7196" s="0" t="n">
        <f aca="false">L7196</f>
        <v>2.52652616787402</v>
      </c>
      <c r="V7196" s="0" t="n">
        <f aca="false">K7196</f>
        <v>28.5052217605724</v>
      </c>
      <c r="W7196" s="0" t="n">
        <f aca="false">J7196</f>
        <v>738</v>
      </c>
    </row>
    <row r="7197" customFormat="false" ht="12.8" hidden="false" customHeight="false" outlineLevel="0" collapsed="false">
      <c r="A7197" s="0" t="s">
        <v>73</v>
      </c>
      <c r="B7197" s="0" t="s">
        <v>264</v>
      </c>
      <c r="C7197" s="0" t="s">
        <v>310</v>
      </c>
      <c r="D7197" s="0" t="s">
        <v>51</v>
      </c>
      <c r="E7197" s="0" t="s">
        <v>58</v>
      </c>
      <c r="F7197" s="0" t="s">
        <v>317</v>
      </c>
      <c r="G7197" s="0" t="s">
        <v>1613</v>
      </c>
      <c r="H7197" s="0" t="n">
        <v>0.84</v>
      </c>
      <c r="I7197" s="0" t="n">
        <v>31.7109450545359</v>
      </c>
      <c r="J7197" s="0" t="n">
        <v>935</v>
      </c>
      <c r="K7197" s="0" t="n">
        <f aca="false">I7197*SUMIFS(syst_chauffage!$H$3:$H$27,syst_chauffage!$B$3:$B$27,D7197,syst_chauffage!$C$3:$C$27,E7197)</f>
        <v>67.6711411115859</v>
      </c>
      <c r="L7197" s="12" t="n">
        <f aca="false">H7197*SUMIFS(syst_chauffage!$K$3:$K$27,syst_chauffage!$B$3:$B$27,D7197,syst_chauffage!$C$3:$C$27,E7197)</f>
        <v>0.84</v>
      </c>
      <c r="N7197" s="0" t="str">
        <f aca="false">A7197</f>
        <v>Café Hôtel Restaurant</v>
      </c>
      <c r="O7197" s="0" t="str">
        <f aca="false">B7197</f>
        <v>Hôtel avec restaurant</v>
      </c>
      <c r="P7197" s="0" t="str">
        <f aca="false">C7197</f>
        <v>Hotel d'affaire avec restaurant Haut de gamme</v>
      </c>
      <c r="Q7197" s="0" t="str">
        <f aca="false">D7197</f>
        <v>Autre système centralisé performant</v>
      </c>
      <c r="R7197" s="0" t="str">
        <f aca="false">E7197</f>
        <v>Urbain</v>
      </c>
      <c r="S7197" s="0" t="str">
        <f aca="false">F7197</f>
        <v>0218372106</v>
      </c>
      <c r="T7197" s="0" t="str">
        <f aca="false">G7197</f>
        <v>5</v>
      </c>
      <c r="U7197" s="0" t="n">
        <f aca="false">L7197</f>
        <v>0.84</v>
      </c>
      <c r="V7197" s="0" t="n">
        <f aca="false">K7197</f>
        <v>67.6711411115859</v>
      </c>
      <c r="W7197" s="0" t="n">
        <f aca="false">J7197</f>
        <v>935</v>
      </c>
    </row>
    <row r="7198" customFormat="false" ht="12.8" hidden="false" customHeight="false" outlineLevel="0" collapsed="false">
      <c r="A7198" s="0" t="s">
        <v>73</v>
      </c>
      <c r="B7198" s="0" t="s">
        <v>264</v>
      </c>
      <c r="C7198" s="0" t="s">
        <v>310</v>
      </c>
      <c r="D7198" s="0" t="s">
        <v>27</v>
      </c>
      <c r="E7198" s="0" t="s">
        <v>23</v>
      </c>
      <c r="F7198" s="0" t="s">
        <v>318</v>
      </c>
      <c r="G7198" s="0" t="s">
        <v>1613</v>
      </c>
      <c r="H7198" s="0" t="n">
        <v>0.766407066544978</v>
      </c>
      <c r="I7198" s="0" t="n">
        <v>16.9681074654706</v>
      </c>
      <c r="J7198" s="0" t="n">
        <v>1064</v>
      </c>
      <c r="K7198" s="0" t="n">
        <f aca="false">I7198*SUMIFS(syst_chauffage!$H$3:$H$27,syst_chauffage!$B$3:$B$27,D7198,syst_chauffage!$C$3:$C$27,E7198)</f>
        <v>43.513068105951</v>
      </c>
      <c r="L7198" s="12" t="n">
        <f aca="false">H7198*SUMIFS(syst_chauffage!$K$3:$K$27,syst_chauffage!$B$3:$B$27,D7198,syst_chauffage!$C$3:$C$27,E7198)</f>
        <v>0.766407066544978</v>
      </c>
      <c r="N7198" s="0" t="str">
        <f aca="false">A7198</f>
        <v>Café Hôtel Restaurant</v>
      </c>
      <c r="O7198" s="0" t="str">
        <f aca="false">B7198</f>
        <v>Hôtel avec restaurant</v>
      </c>
      <c r="P7198" s="0" t="str">
        <f aca="false">C7198</f>
        <v>Hotel d'affaire avec restaurant Haut de gamme</v>
      </c>
      <c r="Q7198" s="0" t="str">
        <f aca="false">D7198</f>
        <v>Chaudière condensation fioul</v>
      </c>
      <c r="R7198" s="0" t="str">
        <f aca="false">E7198</f>
        <v>Fioul</v>
      </c>
      <c r="S7198" s="0" t="str">
        <f aca="false">F7198</f>
        <v>0218372303</v>
      </c>
      <c r="T7198" s="0" t="str">
        <f aca="false">G7198</f>
        <v>5</v>
      </c>
      <c r="U7198" s="0" t="n">
        <f aca="false">L7198</f>
        <v>0.766407066544978</v>
      </c>
      <c r="V7198" s="0" t="n">
        <f aca="false">K7198</f>
        <v>43.513068105951</v>
      </c>
      <c r="W7198" s="0" t="n">
        <f aca="false">J7198</f>
        <v>1064</v>
      </c>
    </row>
    <row r="7199" customFormat="false" ht="12.8" hidden="false" customHeight="false" outlineLevel="0" collapsed="false">
      <c r="A7199" s="0" t="s">
        <v>73</v>
      </c>
      <c r="B7199" s="0" t="s">
        <v>264</v>
      </c>
      <c r="C7199" s="0" t="s">
        <v>310</v>
      </c>
      <c r="D7199" s="0" t="s">
        <v>18</v>
      </c>
      <c r="E7199" s="0" t="s">
        <v>14</v>
      </c>
      <c r="F7199" s="0" t="s">
        <v>319</v>
      </c>
      <c r="G7199" s="0" t="s">
        <v>1613</v>
      </c>
      <c r="H7199" s="0" t="n">
        <v>0.990807302183952</v>
      </c>
      <c r="I7199" s="0" t="n">
        <v>12.5304656849695</v>
      </c>
      <c r="J7199" s="0" t="n">
        <v>1064</v>
      </c>
      <c r="K7199" s="0" t="n">
        <f aca="false">I7199*SUMIFS(syst_chauffage!$H$3:$H$27,syst_chauffage!$B$3:$B$27,D7199,syst_chauffage!$C$3:$C$27,E7199)</f>
        <v>34.144628352504</v>
      </c>
      <c r="L7199" s="12" t="n">
        <f aca="false">H7199*SUMIFS(syst_chauffage!$K$3:$K$27,syst_chauffage!$B$3:$B$27,D7199,syst_chauffage!$C$3:$C$27,E7199)</f>
        <v>0.962516672611784</v>
      </c>
      <c r="N7199" s="0" t="str">
        <f aca="false">A7199</f>
        <v>Café Hôtel Restaurant</v>
      </c>
      <c r="O7199" s="0" t="str">
        <f aca="false">B7199</f>
        <v>Hôtel avec restaurant</v>
      </c>
      <c r="P7199" s="0" t="str">
        <f aca="false">C7199</f>
        <v>Hotel d'affaire avec restaurant Haut de gamme</v>
      </c>
      <c r="Q7199" s="0" t="str">
        <f aca="false">D7199</f>
        <v>Chaudière condensation gaz</v>
      </c>
      <c r="R7199" s="0" t="str">
        <f aca="false">E7199</f>
        <v>Gaz</v>
      </c>
      <c r="S7199" s="0" t="str">
        <f aca="false">F7199</f>
        <v>0218372404</v>
      </c>
      <c r="T7199" s="0" t="str">
        <f aca="false">G7199</f>
        <v>5</v>
      </c>
      <c r="U7199" s="0" t="n">
        <f aca="false">L7199</f>
        <v>0.962516672611784</v>
      </c>
      <c r="V7199" s="0" t="n">
        <f aca="false">K7199</f>
        <v>34.144628352504</v>
      </c>
      <c r="W7199" s="0" t="n">
        <f aca="false">J7199</f>
        <v>1064</v>
      </c>
    </row>
    <row r="7200" customFormat="false" ht="12.8" hidden="false" customHeight="false" outlineLevel="0" collapsed="false">
      <c r="A7200" s="0" t="s">
        <v>73</v>
      </c>
      <c r="B7200" s="0" t="s">
        <v>264</v>
      </c>
      <c r="C7200" s="0" t="s">
        <v>310</v>
      </c>
      <c r="D7200" s="0" t="s">
        <v>32</v>
      </c>
      <c r="E7200" s="0" t="s">
        <v>30</v>
      </c>
      <c r="F7200" s="0" t="s">
        <v>320</v>
      </c>
      <c r="G7200" s="0" t="s">
        <v>1613</v>
      </c>
      <c r="H7200" s="0" t="n">
        <v>1</v>
      </c>
      <c r="I7200" s="0" t="n">
        <v>12</v>
      </c>
      <c r="J7200" s="0" t="n">
        <v>0</v>
      </c>
      <c r="K7200" s="0" t="n">
        <f aca="false">I7200*SUMIFS(syst_chauffage!$H$3:$H$27,syst_chauffage!$B$3:$B$27,D7200,syst_chauffage!$C$3:$C$27,E7200)</f>
        <v>12</v>
      </c>
      <c r="L7200" s="12" t="n">
        <f aca="false">H7200*SUMIFS(syst_chauffage!$K$3:$K$27,syst_chauffage!$B$3:$B$27,D7200,syst_chauffage!$C$3:$C$27,E7200)</f>
        <v>1</v>
      </c>
      <c r="N7200" s="0" t="str">
        <f aca="false">A7200</f>
        <v>Café Hôtel Restaurant</v>
      </c>
      <c r="O7200" s="0" t="str">
        <f aca="false">B7200</f>
        <v>Hôtel avec restaurant</v>
      </c>
      <c r="P7200" s="0" t="str">
        <f aca="false">C7200</f>
        <v>Hotel d'affaire avec restaurant Haut de gamme</v>
      </c>
      <c r="Q7200" s="0" t="str">
        <f aca="false">D7200</f>
        <v>Electrique direct performant</v>
      </c>
      <c r="R7200" s="0" t="str">
        <f aca="false">E7200</f>
        <v>Electricité</v>
      </c>
      <c r="S7200" s="0" t="str">
        <f aca="false">F7200</f>
        <v>0218372602</v>
      </c>
      <c r="T7200" s="0" t="str">
        <f aca="false">G7200</f>
        <v>5</v>
      </c>
      <c r="U7200" s="0" t="n">
        <f aca="false">L7200</f>
        <v>1</v>
      </c>
      <c r="V7200" s="0" t="n">
        <f aca="false">K7200</f>
        <v>12</v>
      </c>
      <c r="W7200" s="0" t="n">
        <f aca="false">J7200</f>
        <v>0</v>
      </c>
    </row>
    <row r="7201" customFormat="false" ht="12.8" hidden="false" customHeight="false" outlineLevel="0" collapsed="false">
      <c r="A7201" s="0" t="s">
        <v>73</v>
      </c>
      <c r="B7201" s="0" t="s">
        <v>264</v>
      </c>
      <c r="C7201" s="0" t="s">
        <v>310</v>
      </c>
      <c r="D7201" s="0" t="s">
        <v>38</v>
      </c>
      <c r="E7201" s="0" t="s">
        <v>30</v>
      </c>
      <c r="F7201" s="0" t="s">
        <v>321</v>
      </c>
      <c r="G7201" s="0" t="s">
        <v>1613</v>
      </c>
      <c r="H7201" s="0" t="n">
        <v>3.43405674418604</v>
      </c>
      <c r="I7201" s="0" t="n">
        <v>87.4711234091769</v>
      </c>
      <c r="J7201" s="0" t="n">
        <v>792</v>
      </c>
      <c r="K7201" s="0" t="n">
        <f aca="false">I7201*SUMIFS(syst_chauffage!$H$3:$H$27,syst_chauffage!$B$3:$B$27,D7201,syst_chauffage!$C$3:$C$27,E7201)</f>
        <v>88.4152693948803</v>
      </c>
      <c r="L7201" s="12" t="n">
        <f aca="false">H7201*SUMIFS(syst_chauffage!$K$3:$K$27,syst_chauffage!$B$3:$B$27,D7201,syst_chauffage!$C$3:$C$27,E7201)</f>
        <v>3.07216100732486</v>
      </c>
      <c r="N7201" s="0" t="str">
        <f aca="false">A7201</f>
        <v>Café Hôtel Restaurant</v>
      </c>
      <c r="O7201" s="0" t="str">
        <f aca="false">B7201</f>
        <v>Hôtel avec restaurant</v>
      </c>
      <c r="P7201" s="0" t="str">
        <f aca="false">C7201</f>
        <v>Hotel d'affaire avec restaurant Haut de gamme</v>
      </c>
      <c r="Q7201" s="0" t="str">
        <f aca="false">D7201</f>
        <v>PAC performant</v>
      </c>
      <c r="R7201" s="0" t="str">
        <f aca="false">E7201</f>
        <v>Electricité</v>
      </c>
      <c r="S7201" s="0" t="str">
        <f aca="false">F7201</f>
        <v>0218372902</v>
      </c>
      <c r="T7201" s="0" t="str">
        <f aca="false">G7201</f>
        <v>5</v>
      </c>
      <c r="U7201" s="0" t="n">
        <f aca="false">L7201</f>
        <v>3.07216100732486</v>
      </c>
      <c r="V7201" s="0" t="n">
        <f aca="false">K7201</f>
        <v>88.4152693948803</v>
      </c>
      <c r="W7201" s="0" t="n">
        <f aca="false">J7201</f>
        <v>792</v>
      </c>
    </row>
    <row r="7202" customFormat="false" ht="12.8" hidden="false" customHeight="false" outlineLevel="0" collapsed="false">
      <c r="A7202" s="0" t="s">
        <v>73</v>
      </c>
      <c r="B7202" s="0" t="s">
        <v>264</v>
      </c>
      <c r="C7202" s="0" t="s">
        <v>310</v>
      </c>
      <c r="D7202" s="0" t="s">
        <v>46</v>
      </c>
      <c r="E7202" s="0" t="s">
        <v>30</v>
      </c>
      <c r="F7202" s="0" t="s">
        <v>322</v>
      </c>
      <c r="G7202" s="0" t="s">
        <v>1613</v>
      </c>
      <c r="H7202" s="0" t="n">
        <v>3.36397395348837</v>
      </c>
      <c r="I7202" s="0" t="n">
        <v>37.5928655023054</v>
      </c>
      <c r="J7202" s="0" t="n">
        <v>792</v>
      </c>
      <c r="K7202" s="0" t="n">
        <f aca="false">I7202*SUMIFS(syst_chauffage!$H$3:$H$27,syst_chauffage!$B$3:$B$27,D7202,syst_chauffage!$C$3:$C$27,E7202)</f>
        <v>65.2201436523565</v>
      </c>
      <c r="L7202" s="12" t="n">
        <f aca="false">H7202*SUMIFS(syst_chauffage!$K$3:$K$27,syst_chauffage!$B$3:$B$27,D7202,syst_chauffage!$C$3:$C$27,E7202)</f>
        <v>3.03265800245889</v>
      </c>
      <c r="N7202" s="0" t="str">
        <f aca="false">A7202</f>
        <v>Café Hôtel Restaurant</v>
      </c>
      <c r="O7202" s="0" t="str">
        <f aca="false">B7202</f>
        <v>Hôtel avec restaurant</v>
      </c>
      <c r="P7202" s="0" t="str">
        <f aca="false">C7202</f>
        <v>Hotel d'affaire avec restaurant Haut de gamme</v>
      </c>
      <c r="Q7202" s="0" t="str">
        <f aca="false">D7202</f>
        <v>Rooftop performant</v>
      </c>
      <c r="R7202" s="0" t="str">
        <f aca="false">E7202</f>
        <v>Electricité</v>
      </c>
      <c r="S7202" s="0" t="str">
        <f aca="false">F7202</f>
        <v>0218373002</v>
      </c>
      <c r="T7202" s="0" t="str">
        <f aca="false">G7202</f>
        <v>5</v>
      </c>
      <c r="U7202" s="0" t="n">
        <f aca="false">L7202</f>
        <v>3.03265800245889</v>
      </c>
      <c r="V7202" s="0" t="n">
        <f aca="false">K7202</f>
        <v>65.2201436523565</v>
      </c>
      <c r="W7202" s="0" t="n">
        <f aca="false">J7202</f>
        <v>792</v>
      </c>
    </row>
    <row r="7203" customFormat="false" ht="12.8" hidden="false" customHeight="false" outlineLevel="0" collapsed="false">
      <c r="A7203" s="0" t="s">
        <v>73</v>
      </c>
      <c r="B7203" s="0" t="s">
        <v>264</v>
      </c>
      <c r="C7203" s="0" t="s">
        <v>323</v>
      </c>
      <c r="D7203" s="0" t="s">
        <v>19</v>
      </c>
      <c r="E7203" s="0" t="s">
        <v>57</v>
      </c>
      <c r="F7203" s="0" t="s">
        <v>324</v>
      </c>
      <c r="G7203" s="0" t="s">
        <v>1613</v>
      </c>
      <c r="H7203" s="0" t="n">
        <v>0.6526</v>
      </c>
      <c r="I7203" s="0" t="n">
        <v>22.6386337593512</v>
      </c>
      <c r="J7203" s="0" t="n">
        <v>0</v>
      </c>
      <c r="K7203" s="0" t="n">
        <f aca="false">I7203*SUMIFS(syst_chauffage!$H$3:$H$27,syst_chauffage!$B$3:$B$27,D7203,syst_chauffage!$C$3:$C$27,E7203)</f>
        <v>31.5237694344608</v>
      </c>
      <c r="L7203" s="12" t="n">
        <f aca="false">H7203*SUMIFS(syst_chauffage!$K$3:$K$27,syst_chauffage!$B$3:$B$27,D7203,syst_chauffage!$C$3:$C$27,E7203)</f>
        <v>0.6526</v>
      </c>
      <c r="N7203" s="0" t="str">
        <f aca="false">A7203</f>
        <v>Café Hôtel Restaurant</v>
      </c>
      <c r="O7203" s="0" t="str">
        <f aca="false">B7203</f>
        <v>Hôtel avec restaurant</v>
      </c>
      <c r="P7203" s="0" t="str">
        <f aca="false">C7203</f>
        <v>Hotel d'affaire avec restaurant Luxe</v>
      </c>
      <c r="Q7203" s="0" t="str">
        <f aca="false">D7203</f>
        <v>Autre système centralisé</v>
      </c>
      <c r="R7203" s="0" t="str">
        <f aca="false">E7203</f>
        <v>Autres</v>
      </c>
      <c r="S7203" s="0" t="str">
        <f aca="false">F7203</f>
        <v>0218380101</v>
      </c>
      <c r="T7203" s="0" t="str">
        <f aca="false">G7203</f>
        <v>5</v>
      </c>
      <c r="U7203" s="0" t="n">
        <f aca="false">L7203</f>
        <v>0.6526</v>
      </c>
      <c r="V7203" s="0" t="n">
        <f aca="false">K7203</f>
        <v>31.5237694344608</v>
      </c>
      <c r="W7203" s="0" t="n">
        <f aca="false">J7203</f>
        <v>0</v>
      </c>
    </row>
    <row r="7204" customFormat="false" ht="12.8" hidden="false" customHeight="false" outlineLevel="0" collapsed="false">
      <c r="A7204" s="0" t="s">
        <v>73</v>
      </c>
      <c r="B7204" s="0" t="s">
        <v>264</v>
      </c>
      <c r="C7204" s="0" t="s">
        <v>323</v>
      </c>
      <c r="D7204" s="0" t="s">
        <v>19</v>
      </c>
      <c r="E7204" s="0" t="s">
        <v>58</v>
      </c>
      <c r="F7204" s="0" t="s">
        <v>325</v>
      </c>
      <c r="G7204" s="0" t="s">
        <v>1613</v>
      </c>
      <c r="H7204" s="0" t="n">
        <v>0.641333333333333</v>
      </c>
      <c r="I7204" s="0" t="n">
        <v>22.6597298182967</v>
      </c>
      <c r="J7204" s="0" t="n">
        <v>935</v>
      </c>
      <c r="K7204" s="0" t="n">
        <f aca="false">I7204*SUMIFS(syst_chauffage!$H$3:$H$27,syst_chauffage!$B$3:$B$27,D7204,syst_chauffage!$C$3:$C$27,E7204)</f>
        <v>37.2741132772463</v>
      </c>
      <c r="L7204" s="12" t="n">
        <f aca="false">H7204*SUMIFS(syst_chauffage!$K$3:$K$27,syst_chauffage!$B$3:$B$27,D7204,syst_chauffage!$C$3:$C$27,E7204)</f>
        <v>0.641333333333333</v>
      </c>
      <c r="N7204" s="0" t="str">
        <f aca="false">A7204</f>
        <v>Café Hôtel Restaurant</v>
      </c>
      <c r="O7204" s="0" t="str">
        <f aca="false">B7204</f>
        <v>Hôtel avec restaurant</v>
      </c>
      <c r="P7204" s="0" t="str">
        <f aca="false">C7204</f>
        <v>Hotel d'affaire avec restaurant Luxe</v>
      </c>
      <c r="Q7204" s="0" t="str">
        <f aca="false">D7204</f>
        <v>Autre système centralisé</v>
      </c>
      <c r="R7204" s="0" t="str">
        <f aca="false">E7204</f>
        <v>Urbain</v>
      </c>
      <c r="S7204" s="0" t="str">
        <f aca="false">F7204</f>
        <v>0218380106</v>
      </c>
      <c r="T7204" s="0" t="str">
        <f aca="false">G7204</f>
        <v>5</v>
      </c>
      <c r="U7204" s="0" t="n">
        <f aca="false">L7204</f>
        <v>0.641333333333333</v>
      </c>
      <c r="V7204" s="0" t="n">
        <f aca="false">K7204</f>
        <v>37.2741132772463</v>
      </c>
      <c r="W7204" s="0" t="n">
        <f aca="false">J7204</f>
        <v>935</v>
      </c>
    </row>
    <row r="7205" customFormat="false" ht="12.8" hidden="false" customHeight="false" outlineLevel="0" collapsed="false">
      <c r="A7205" s="0" t="s">
        <v>73</v>
      </c>
      <c r="B7205" s="0" t="s">
        <v>264</v>
      </c>
      <c r="C7205" s="0" t="s">
        <v>323</v>
      </c>
      <c r="D7205" s="0" t="s">
        <v>22</v>
      </c>
      <c r="E7205" s="0" t="s">
        <v>23</v>
      </c>
      <c r="F7205" s="0" t="s">
        <v>326</v>
      </c>
      <c r="G7205" s="0" t="s">
        <v>1613</v>
      </c>
      <c r="H7205" s="0" t="n">
        <v>0.588299978518893</v>
      </c>
      <c r="I7205" s="0" t="n">
        <v>10.4868813692498</v>
      </c>
      <c r="J7205" s="0" t="n">
        <v>0</v>
      </c>
      <c r="K7205" s="0" t="n">
        <f aca="false">I7205*SUMIFS(syst_chauffage!$H$3:$H$27,syst_chauffage!$B$3:$B$27,D7205,syst_chauffage!$C$3:$C$27,E7205)</f>
        <v>18.4676341323375</v>
      </c>
      <c r="L7205" s="12" t="n">
        <f aca="false">H7205*SUMIFS(syst_chauffage!$K$3:$K$27,syst_chauffage!$B$3:$B$27,D7205,syst_chauffage!$C$3:$C$27,E7205)</f>
        <v>0.588299978518893</v>
      </c>
      <c r="N7205" s="0" t="str">
        <f aca="false">A7205</f>
        <v>Café Hôtel Restaurant</v>
      </c>
      <c r="O7205" s="0" t="str">
        <f aca="false">B7205</f>
        <v>Hôtel avec restaurant</v>
      </c>
      <c r="P7205" s="0" t="str">
        <f aca="false">C7205</f>
        <v>Hotel d'affaire avec restaurant Luxe</v>
      </c>
      <c r="Q7205" s="0" t="str">
        <f aca="false">D7205</f>
        <v>Chaudière fioul</v>
      </c>
      <c r="R7205" s="0" t="str">
        <f aca="false">E7205</f>
        <v>Fioul</v>
      </c>
      <c r="S7205" s="0" t="str">
        <f aca="false">F7205</f>
        <v>0218380303</v>
      </c>
      <c r="T7205" s="0" t="str">
        <f aca="false">G7205</f>
        <v>5</v>
      </c>
      <c r="U7205" s="0" t="n">
        <f aca="false">L7205</f>
        <v>0.588299978518893</v>
      </c>
      <c r="V7205" s="0" t="n">
        <f aca="false">K7205</f>
        <v>18.4676341323375</v>
      </c>
      <c r="W7205" s="0" t="n">
        <f aca="false">J7205</f>
        <v>0</v>
      </c>
    </row>
    <row r="7206" customFormat="false" ht="12.8" hidden="false" customHeight="false" outlineLevel="0" collapsed="false">
      <c r="A7206" s="0" t="s">
        <v>73</v>
      </c>
      <c r="B7206" s="0" t="s">
        <v>264</v>
      </c>
      <c r="C7206" s="0" t="s">
        <v>323</v>
      </c>
      <c r="D7206" s="0" t="s">
        <v>13</v>
      </c>
      <c r="E7206" s="0" t="s">
        <v>14</v>
      </c>
      <c r="F7206" s="0" t="s">
        <v>327</v>
      </c>
      <c r="G7206" s="0" t="s">
        <v>1613</v>
      </c>
      <c r="H7206" s="0" t="n">
        <v>0.699672908966661</v>
      </c>
      <c r="I7206" s="0" t="n">
        <v>7.81432809484462</v>
      </c>
      <c r="J7206" s="0" t="n">
        <v>392</v>
      </c>
      <c r="K7206" s="0" t="n">
        <f aca="false">I7206*SUMIFS(syst_chauffage!$H$3:$H$27,syst_chauffage!$B$3:$B$27,D7206,syst_chauffage!$C$3:$C$27,E7206)</f>
        <v>15.7817524497916</v>
      </c>
      <c r="L7206" s="12" t="n">
        <f aca="false">H7206*SUMIFS(syst_chauffage!$K$3:$K$27,syst_chauffage!$B$3:$B$27,D7206,syst_chauffage!$C$3:$C$27,E7206)</f>
        <v>0.699672908966661</v>
      </c>
      <c r="N7206" s="0" t="str">
        <f aca="false">A7206</f>
        <v>Café Hôtel Restaurant</v>
      </c>
      <c r="O7206" s="0" t="str">
        <f aca="false">B7206</f>
        <v>Hôtel avec restaurant</v>
      </c>
      <c r="P7206" s="0" t="str">
        <f aca="false">C7206</f>
        <v>Hotel d'affaire avec restaurant Luxe</v>
      </c>
      <c r="Q7206" s="0" t="str">
        <f aca="false">D7206</f>
        <v>Chaudière gaz</v>
      </c>
      <c r="R7206" s="0" t="str">
        <f aca="false">E7206</f>
        <v>Gaz</v>
      </c>
      <c r="S7206" s="0" t="str">
        <f aca="false">F7206</f>
        <v>0218380404</v>
      </c>
      <c r="T7206" s="0" t="str">
        <f aca="false">G7206</f>
        <v>5</v>
      </c>
      <c r="U7206" s="0" t="n">
        <f aca="false">L7206</f>
        <v>0.699672908966661</v>
      </c>
      <c r="V7206" s="0" t="n">
        <f aca="false">K7206</f>
        <v>15.7817524497916</v>
      </c>
      <c r="W7206" s="0" t="n">
        <f aca="false">J7206</f>
        <v>392</v>
      </c>
    </row>
    <row r="7207" customFormat="false" ht="12.8" hidden="false" customHeight="false" outlineLevel="0" collapsed="false">
      <c r="A7207" s="0" t="s">
        <v>73</v>
      </c>
      <c r="B7207" s="0" t="s">
        <v>264</v>
      </c>
      <c r="C7207" s="0" t="s">
        <v>323</v>
      </c>
      <c r="D7207" s="0" t="s">
        <v>29</v>
      </c>
      <c r="E7207" s="0" t="s">
        <v>30</v>
      </c>
      <c r="F7207" s="0" t="s">
        <v>328</v>
      </c>
      <c r="G7207" s="0" t="s">
        <v>1613</v>
      </c>
      <c r="H7207" s="0" t="n">
        <v>0.92</v>
      </c>
      <c r="I7207" s="0" t="n">
        <v>10.4</v>
      </c>
      <c r="J7207" s="0" t="n">
        <v>0</v>
      </c>
      <c r="K7207" s="0" t="n">
        <f aca="false">I7207*SUMIFS(syst_chauffage!$H$3:$H$27,syst_chauffage!$B$3:$B$27,D7207,syst_chauffage!$C$3:$C$27,E7207)</f>
        <v>3</v>
      </c>
      <c r="L7207" s="12" t="n">
        <f aca="false">H7207*SUMIFS(syst_chauffage!$K$3:$K$27,syst_chauffage!$B$3:$B$27,D7207,syst_chauffage!$C$3:$C$27,E7207)</f>
        <v>0.92</v>
      </c>
      <c r="N7207" s="0" t="str">
        <f aca="false">A7207</f>
        <v>Café Hôtel Restaurant</v>
      </c>
      <c r="O7207" s="0" t="str">
        <f aca="false">B7207</f>
        <v>Hôtel avec restaurant</v>
      </c>
      <c r="P7207" s="0" t="str">
        <f aca="false">C7207</f>
        <v>Hotel d'affaire avec restaurant Luxe</v>
      </c>
      <c r="Q7207" s="0" t="str">
        <f aca="false">D7207</f>
        <v>Electrique direct</v>
      </c>
      <c r="R7207" s="0" t="str">
        <f aca="false">E7207</f>
        <v>Electricité</v>
      </c>
      <c r="S7207" s="0" t="str">
        <f aca="false">F7207</f>
        <v>0218380602</v>
      </c>
      <c r="T7207" s="0" t="str">
        <f aca="false">G7207</f>
        <v>5</v>
      </c>
      <c r="U7207" s="0" t="n">
        <f aca="false">L7207</f>
        <v>0.92</v>
      </c>
      <c r="V7207" s="0" t="n">
        <f aca="false">K7207</f>
        <v>3</v>
      </c>
      <c r="W7207" s="0" t="n">
        <f aca="false">J7207</f>
        <v>0</v>
      </c>
    </row>
    <row r="7208" customFormat="false" ht="12.8" hidden="false" customHeight="false" outlineLevel="0" collapsed="false">
      <c r="A7208" s="0" t="s">
        <v>73</v>
      </c>
      <c r="B7208" s="0" t="s">
        <v>264</v>
      </c>
      <c r="C7208" s="0" t="s">
        <v>323</v>
      </c>
      <c r="D7208" s="0" t="s">
        <v>36</v>
      </c>
      <c r="E7208" s="0" t="s">
        <v>30</v>
      </c>
      <c r="F7208" s="0" t="s">
        <v>329</v>
      </c>
      <c r="G7208" s="0" t="s">
        <v>1613</v>
      </c>
      <c r="H7208" s="0" t="n">
        <v>2.94489544186046</v>
      </c>
      <c r="I7208" s="0" t="n">
        <v>62.5395485183894</v>
      </c>
      <c r="J7208" s="0" t="n">
        <v>495</v>
      </c>
      <c r="K7208" s="0" t="n">
        <f aca="false">I7208*SUMIFS(syst_chauffage!$H$3:$H$27,syst_chauffage!$B$3:$B$27,D7208,syst_chauffage!$C$3:$C$27,E7208)</f>
        <v>38.6905984157108</v>
      </c>
      <c r="L7208" s="12" t="n">
        <f aca="false">H7208*SUMIFS(syst_chauffage!$K$3:$K$27,syst_chauffage!$B$3:$B$27,D7208,syst_chauffage!$C$3:$C$27,E7208)</f>
        <v>2.47427325480779</v>
      </c>
      <c r="N7208" s="0" t="str">
        <f aca="false">A7208</f>
        <v>Café Hôtel Restaurant</v>
      </c>
      <c r="O7208" s="0" t="str">
        <f aca="false">B7208</f>
        <v>Hôtel avec restaurant</v>
      </c>
      <c r="P7208" s="0" t="str">
        <f aca="false">C7208</f>
        <v>Hotel d'affaire avec restaurant Luxe</v>
      </c>
      <c r="Q7208" s="0" t="str">
        <f aca="false">D7208</f>
        <v>PAC</v>
      </c>
      <c r="R7208" s="0" t="str">
        <f aca="false">E7208</f>
        <v>Electricité</v>
      </c>
      <c r="S7208" s="0" t="str">
        <f aca="false">F7208</f>
        <v>0218380902</v>
      </c>
      <c r="T7208" s="0" t="str">
        <f aca="false">G7208</f>
        <v>5</v>
      </c>
      <c r="U7208" s="0" t="n">
        <f aca="false">L7208</f>
        <v>2.47427325480779</v>
      </c>
      <c r="V7208" s="0" t="n">
        <f aca="false">K7208</f>
        <v>38.6905984157108</v>
      </c>
      <c r="W7208" s="0" t="n">
        <f aca="false">J7208</f>
        <v>495</v>
      </c>
    </row>
    <row r="7209" customFormat="false" ht="12.8" hidden="false" customHeight="false" outlineLevel="0" collapsed="false">
      <c r="A7209" s="0" t="s">
        <v>73</v>
      </c>
      <c r="B7209" s="0" t="s">
        <v>264</v>
      </c>
      <c r="C7209" s="0" t="s">
        <v>323</v>
      </c>
      <c r="D7209" s="0" t="s">
        <v>42</v>
      </c>
      <c r="E7209" s="0" t="s">
        <v>30</v>
      </c>
      <c r="F7209" s="0" t="s">
        <v>330</v>
      </c>
      <c r="G7209" s="0" t="s">
        <v>1613</v>
      </c>
      <c r="H7209" s="0" t="n">
        <v>2.80410195348837</v>
      </c>
      <c r="I7209" s="0" t="n">
        <v>26.2551482425135</v>
      </c>
      <c r="J7209" s="0" t="n">
        <v>495</v>
      </c>
      <c r="K7209" s="0" t="n">
        <f aca="false">I7209*SUMIFS(syst_chauffage!$H$3:$H$27,syst_chauffage!$B$3:$B$27,D7209,syst_chauffage!$C$3:$C$27,E7209)</f>
        <v>23.7003184681555</v>
      </c>
      <c r="L7209" s="12" t="n">
        <f aca="false">H7209*SUMIFS(syst_chauffage!$K$3:$K$27,syst_chauffage!$B$3:$B$27,D7209,syst_chauffage!$C$3:$C$27,E7209)</f>
        <v>2.49996610303434</v>
      </c>
      <c r="N7209" s="0" t="str">
        <f aca="false">A7209</f>
        <v>Café Hôtel Restaurant</v>
      </c>
      <c r="O7209" s="0" t="str">
        <f aca="false">B7209</f>
        <v>Hôtel avec restaurant</v>
      </c>
      <c r="P7209" s="0" t="str">
        <f aca="false">C7209</f>
        <v>Hotel d'affaire avec restaurant Luxe</v>
      </c>
      <c r="Q7209" s="0" t="str">
        <f aca="false">D7209</f>
        <v>Rooftop</v>
      </c>
      <c r="R7209" s="0" t="str">
        <f aca="false">E7209</f>
        <v>Electricité</v>
      </c>
      <c r="S7209" s="0" t="str">
        <f aca="false">F7209</f>
        <v>0218381002</v>
      </c>
      <c r="T7209" s="0" t="str">
        <f aca="false">G7209</f>
        <v>5</v>
      </c>
      <c r="U7209" s="0" t="n">
        <f aca="false">L7209</f>
        <v>2.49996610303434</v>
      </c>
      <c r="V7209" s="0" t="n">
        <f aca="false">K7209</f>
        <v>23.7003184681555</v>
      </c>
      <c r="W7209" s="0" t="n">
        <f aca="false">J7209</f>
        <v>495</v>
      </c>
    </row>
    <row r="7210" customFormat="false" ht="12.8" hidden="false" customHeight="false" outlineLevel="0" collapsed="false">
      <c r="A7210" s="0" t="s">
        <v>73</v>
      </c>
      <c r="B7210" s="0" t="s">
        <v>264</v>
      </c>
      <c r="C7210" s="0" t="s">
        <v>323</v>
      </c>
      <c r="D7210" s="0" t="s">
        <v>51</v>
      </c>
      <c r="E7210" s="0" t="s">
        <v>57</v>
      </c>
      <c r="F7210" s="0" t="s">
        <v>331</v>
      </c>
      <c r="G7210" s="0" t="s">
        <v>1613</v>
      </c>
      <c r="H7210" s="0" t="n">
        <v>0.753</v>
      </c>
      <c r="I7210" s="0" t="n">
        <v>26.9507544754181</v>
      </c>
      <c r="J7210" s="0" t="n">
        <v>0</v>
      </c>
      <c r="K7210" s="0" t="n">
        <f aca="false">I7210*SUMIFS(syst_chauffage!$H$3:$H$27,syst_chauffage!$B$3:$B$27,D7210,syst_chauffage!$C$3:$C$27,E7210)</f>
        <v>57.104710024239</v>
      </c>
      <c r="L7210" s="12" t="n">
        <f aca="false">H7210*SUMIFS(syst_chauffage!$K$3:$K$27,syst_chauffage!$B$3:$B$27,D7210,syst_chauffage!$C$3:$C$27,E7210)</f>
        <v>0.753</v>
      </c>
      <c r="N7210" s="0" t="str">
        <f aca="false">A7210</f>
        <v>Café Hôtel Restaurant</v>
      </c>
      <c r="O7210" s="0" t="str">
        <f aca="false">B7210</f>
        <v>Hôtel avec restaurant</v>
      </c>
      <c r="P7210" s="0" t="str">
        <f aca="false">C7210</f>
        <v>Hotel d'affaire avec restaurant Luxe</v>
      </c>
      <c r="Q7210" s="0" t="str">
        <f aca="false">D7210</f>
        <v>Autre système centralisé performant</v>
      </c>
      <c r="R7210" s="0" t="str">
        <f aca="false">E7210</f>
        <v>Autres</v>
      </c>
      <c r="S7210" s="0" t="str">
        <f aca="false">F7210</f>
        <v>0218382101</v>
      </c>
      <c r="T7210" s="0" t="str">
        <f aca="false">G7210</f>
        <v>5</v>
      </c>
      <c r="U7210" s="0" t="n">
        <f aca="false">L7210</f>
        <v>0.753</v>
      </c>
      <c r="V7210" s="0" t="n">
        <f aca="false">K7210</f>
        <v>57.104710024239</v>
      </c>
      <c r="W7210" s="0" t="n">
        <f aca="false">J7210</f>
        <v>0</v>
      </c>
    </row>
    <row r="7211" customFormat="false" ht="12.8" hidden="false" customHeight="false" outlineLevel="0" collapsed="false">
      <c r="A7211" s="0" t="s">
        <v>73</v>
      </c>
      <c r="B7211" s="0" t="s">
        <v>264</v>
      </c>
      <c r="C7211" s="0" t="s">
        <v>323</v>
      </c>
      <c r="D7211" s="0" t="s">
        <v>51</v>
      </c>
      <c r="E7211" s="0" t="s">
        <v>58</v>
      </c>
      <c r="F7211" s="0" t="s">
        <v>332</v>
      </c>
      <c r="G7211" s="0" t="s">
        <v>1613</v>
      </c>
      <c r="H7211" s="0" t="n">
        <v>0.74</v>
      </c>
      <c r="I7211" s="0" t="n">
        <v>26.9758688313056</v>
      </c>
      <c r="J7211" s="0" t="n">
        <v>935</v>
      </c>
      <c r="K7211" s="0" t="n">
        <f aca="false">I7211*SUMIFS(syst_chauffage!$H$3:$H$27,syst_chauffage!$B$3:$B$27,D7211,syst_chauffage!$C$3:$C$27,E7211)</f>
        <v>57.5664907857988</v>
      </c>
      <c r="L7211" s="12" t="n">
        <f aca="false">H7211*SUMIFS(syst_chauffage!$K$3:$K$27,syst_chauffage!$B$3:$B$27,D7211,syst_chauffage!$C$3:$C$27,E7211)</f>
        <v>0.74</v>
      </c>
      <c r="N7211" s="0" t="str">
        <f aca="false">A7211</f>
        <v>Café Hôtel Restaurant</v>
      </c>
      <c r="O7211" s="0" t="str">
        <f aca="false">B7211</f>
        <v>Hôtel avec restaurant</v>
      </c>
      <c r="P7211" s="0" t="str">
        <f aca="false">C7211</f>
        <v>Hotel d'affaire avec restaurant Luxe</v>
      </c>
      <c r="Q7211" s="0" t="str">
        <f aca="false">D7211</f>
        <v>Autre système centralisé performant</v>
      </c>
      <c r="R7211" s="0" t="str">
        <f aca="false">E7211</f>
        <v>Urbain</v>
      </c>
      <c r="S7211" s="0" t="str">
        <f aca="false">F7211</f>
        <v>0218382106</v>
      </c>
      <c r="T7211" s="0" t="str">
        <f aca="false">G7211</f>
        <v>5</v>
      </c>
      <c r="U7211" s="0" t="n">
        <f aca="false">L7211</f>
        <v>0.74</v>
      </c>
      <c r="V7211" s="0" t="n">
        <f aca="false">K7211</f>
        <v>57.5664907857988</v>
      </c>
      <c r="W7211" s="0" t="n">
        <f aca="false">J7211</f>
        <v>935</v>
      </c>
    </row>
    <row r="7212" customFormat="false" ht="12.8" hidden="false" customHeight="false" outlineLevel="0" collapsed="false">
      <c r="A7212" s="0" t="s">
        <v>73</v>
      </c>
      <c r="B7212" s="0" t="s">
        <v>264</v>
      </c>
      <c r="C7212" s="0" t="s">
        <v>323</v>
      </c>
      <c r="D7212" s="0" t="s">
        <v>27</v>
      </c>
      <c r="E7212" s="0" t="s">
        <v>23</v>
      </c>
      <c r="F7212" s="0" t="s">
        <v>333</v>
      </c>
      <c r="G7212" s="0" t="s">
        <v>1613</v>
      </c>
      <c r="H7212" s="0" t="n">
        <v>0.761834183123975</v>
      </c>
      <c r="I7212" s="0" t="n">
        <v>12.4843825824403</v>
      </c>
      <c r="J7212" s="0" t="n">
        <v>882</v>
      </c>
      <c r="K7212" s="0" t="n">
        <f aca="false">I7212*SUMIFS(syst_chauffage!$H$3:$H$27,syst_chauffage!$B$3:$B$27,D7212,syst_chauffage!$C$3:$C$27,E7212)</f>
        <v>32.0149899260087</v>
      </c>
      <c r="L7212" s="12" t="n">
        <f aca="false">H7212*SUMIFS(syst_chauffage!$K$3:$K$27,syst_chauffage!$B$3:$B$27,D7212,syst_chauffage!$C$3:$C$27,E7212)</f>
        <v>0.761834183123975</v>
      </c>
      <c r="N7212" s="0" t="str">
        <f aca="false">A7212</f>
        <v>Café Hôtel Restaurant</v>
      </c>
      <c r="O7212" s="0" t="str">
        <f aca="false">B7212</f>
        <v>Hôtel avec restaurant</v>
      </c>
      <c r="P7212" s="0" t="str">
        <f aca="false">C7212</f>
        <v>Hotel d'affaire avec restaurant Luxe</v>
      </c>
      <c r="Q7212" s="0" t="str">
        <f aca="false">D7212</f>
        <v>Chaudière condensation fioul</v>
      </c>
      <c r="R7212" s="0" t="str">
        <f aca="false">E7212</f>
        <v>Fioul</v>
      </c>
      <c r="S7212" s="0" t="str">
        <f aca="false">F7212</f>
        <v>0218382303</v>
      </c>
      <c r="T7212" s="0" t="str">
        <f aca="false">G7212</f>
        <v>5</v>
      </c>
      <c r="U7212" s="0" t="n">
        <f aca="false">L7212</f>
        <v>0.761834183123975</v>
      </c>
      <c r="V7212" s="0" t="n">
        <f aca="false">K7212</f>
        <v>32.0149899260087</v>
      </c>
      <c r="W7212" s="0" t="n">
        <f aca="false">J7212</f>
        <v>882</v>
      </c>
    </row>
    <row r="7213" customFormat="false" ht="12.8" hidden="false" customHeight="false" outlineLevel="0" collapsed="false">
      <c r="A7213" s="0" t="s">
        <v>73</v>
      </c>
      <c r="B7213" s="0" t="s">
        <v>264</v>
      </c>
      <c r="C7213" s="0" t="s">
        <v>323</v>
      </c>
      <c r="D7213" s="0" t="s">
        <v>18</v>
      </c>
      <c r="E7213" s="0" t="s">
        <v>14</v>
      </c>
      <c r="F7213" s="0" t="s">
        <v>334</v>
      </c>
      <c r="G7213" s="0" t="s">
        <v>1613</v>
      </c>
      <c r="H7213" s="0" t="n">
        <v>0.987567162789052</v>
      </c>
      <c r="I7213" s="0" t="n">
        <v>9.3027715414817</v>
      </c>
      <c r="J7213" s="0" t="n">
        <v>882</v>
      </c>
      <c r="K7213" s="0" t="n">
        <f aca="false">I7213*SUMIFS(syst_chauffage!$H$3:$H$27,syst_chauffage!$B$3:$B$27,D7213,syst_chauffage!$C$3:$C$27,E7213)</f>
        <v>25.3493912291829</v>
      </c>
      <c r="L7213" s="12" t="n">
        <f aca="false">H7213*SUMIFS(syst_chauffage!$K$3:$K$27,syst_chauffage!$B$3:$B$27,D7213,syst_chauffage!$C$3:$C$27,E7213)</f>
        <v>0.959369049272409</v>
      </c>
      <c r="N7213" s="0" t="str">
        <f aca="false">A7213</f>
        <v>Café Hôtel Restaurant</v>
      </c>
      <c r="O7213" s="0" t="str">
        <f aca="false">B7213</f>
        <v>Hôtel avec restaurant</v>
      </c>
      <c r="P7213" s="0" t="str">
        <f aca="false">C7213</f>
        <v>Hotel d'affaire avec restaurant Luxe</v>
      </c>
      <c r="Q7213" s="0" t="str">
        <f aca="false">D7213</f>
        <v>Chaudière condensation gaz</v>
      </c>
      <c r="R7213" s="0" t="str">
        <f aca="false">E7213</f>
        <v>Gaz</v>
      </c>
      <c r="S7213" s="0" t="str">
        <f aca="false">F7213</f>
        <v>0218382404</v>
      </c>
      <c r="T7213" s="0" t="str">
        <f aca="false">G7213</f>
        <v>5</v>
      </c>
      <c r="U7213" s="0" t="n">
        <f aca="false">L7213</f>
        <v>0.959369049272409</v>
      </c>
      <c r="V7213" s="0" t="n">
        <f aca="false">K7213</f>
        <v>25.3493912291829</v>
      </c>
      <c r="W7213" s="0" t="n">
        <f aca="false">J7213</f>
        <v>882</v>
      </c>
    </row>
    <row r="7214" customFormat="false" ht="12.8" hidden="false" customHeight="false" outlineLevel="0" collapsed="false">
      <c r="A7214" s="0" t="s">
        <v>73</v>
      </c>
      <c r="B7214" s="0" t="s">
        <v>264</v>
      </c>
      <c r="C7214" s="0" t="s">
        <v>323</v>
      </c>
      <c r="D7214" s="0" t="s">
        <v>32</v>
      </c>
      <c r="E7214" s="0" t="s">
        <v>30</v>
      </c>
      <c r="F7214" s="0" t="s">
        <v>335</v>
      </c>
      <c r="G7214" s="0" t="s">
        <v>1613</v>
      </c>
      <c r="H7214" s="0" t="n">
        <v>1</v>
      </c>
      <c r="I7214" s="0" t="n">
        <v>12</v>
      </c>
      <c r="J7214" s="0" t="n">
        <v>0</v>
      </c>
      <c r="K7214" s="0" t="n">
        <f aca="false">I7214*SUMIFS(syst_chauffage!$H$3:$H$27,syst_chauffage!$B$3:$B$27,D7214,syst_chauffage!$C$3:$C$27,E7214)</f>
        <v>12</v>
      </c>
      <c r="L7214" s="12" t="n">
        <f aca="false">H7214*SUMIFS(syst_chauffage!$K$3:$K$27,syst_chauffage!$B$3:$B$27,D7214,syst_chauffage!$C$3:$C$27,E7214)</f>
        <v>1</v>
      </c>
      <c r="N7214" s="0" t="str">
        <f aca="false">A7214</f>
        <v>Café Hôtel Restaurant</v>
      </c>
      <c r="O7214" s="0" t="str">
        <f aca="false">B7214</f>
        <v>Hôtel avec restaurant</v>
      </c>
      <c r="P7214" s="0" t="str">
        <f aca="false">C7214</f>
        <v>Hotel d'affaire avec restaurant Luxe</v>
      </c>
      <c r="Q7214" s="0" t="str">
        <f aca="false">D7214</f>
        <v>Electrique direct performant</v>
      </c>
      <c r="R7214" s="0" t="str">
        <f aca="false">E7214</f>
        <v>Electricité</v>
      </c>
      <c r="S7214" s="0" t="str">
        <f aca="false">F7214</f>
        <v>0218382602</v>
      </c>
      <c r="T7214" s="0" t="str">
        <f aca="false">G7214</f>
        <v>5</v>
      </c>
      <c r="U7214" s="0" t="n">
        <f aca="false">L7214</f>
        <v>1</v>
      </c>
      <c r="V7214" s="0" t="n">
        <f aca="false">K7214</f>
        <v>12</v>
      </c>
      <c r="W7214" s="0" t="n">
        <f aca="false">J7214</f>
        <v>0</v>
      </c>
    </row>
    <row r="7215" customFormat="false" ht="12.8" hidden="false" customHeight="false" outlineLevel="0" collapsed="false">
      <c r="A7215" s="0" t="s">
        <v>73</v>
      </c>
      <c r="B7215" s="0" t="s">
        <v>264</v>
      </c>
      <c r="C7215" s="0" t="s">
        <v>323</v>
      </c>
      <c r="D7215" s="0" t="s">
        <v>38</v>
      </c>
      <c r="E7215" s="0" t="s">
        <v>30</v>
      </c>
      <c r="F7215" s="0" t="s">
        <v>336</v>
      </c>
      <c r="G7215" s="0" t="s">
        <v>1613</v>
      </c>
      <c r="H7215" s="0" t="n">
        <v>3.39795627906976</v>
      </c>
      <c r="I7215" s="0" t="n">
        <v>74.4518434742731</v>
      </c>
      <c r="J7215" s="0" t="n">
        <v>540</v>
      </c>
      <c r="K7215" s="0" t="n">
        <f aca="false">I7215*SUMIFS(syst_chauffage!$H$3:$H$27,syst_chauffage!$B$3:$B$27,D7215,syst_chauffage!$C$3:$C$27,E7215)</f>
        <v>75.2554619303393</v>
      </c>
      <c r="L7215" s="12" t="n">
        <f aca="false">H7215*SUMIFS(syst_chauffage!$K$3:$K$27,syst_chauffage!$B$3:$B$27,D7215,syst_chauffage!$C$3:$C$27,E7215)</f>
        <v>3.03986496519792</v>
      </c>
      <c r="N7215" s="0" t="str">
        <f aca="false">A7215</f>
        <v>Café Hôtel Restaurant</v>
      </c>
      <c r="O7215" s="0" t="str">
        <f aca="false">B7215</f>
        <v>Hôtel avec restaurant</v>
      </c>
      <c r="P7215" s="0" t="str">
        <f aca="false">C7215</f>
        <v>Hotel d'affaire avec restaurant Luxe</v>
      </c>
      <c r="Q7215" s="0" t="str">
        <f aca="false">D7215</f>
        <v>PAC performant</v>
      </c>
      <c r="R7215" s="0" t="str">
        <f aca="false">E7215</f>
        <v>Electricité</v>
      </c>
      <c r="S7215" s="0" t="str">
        <f aca="false">F7215</f>
        <v>0218382902</v>
      </c>
      <c r="T7215" s="0" t="str">
        <f aca="false">G7215</f>
        <v>5</v>
      </c>
      <c r="U7215" s="0" t="n">
        <f aca="false">L7215</f>
        <v>3.03986496519792</v>
      </c>
      <c r="V7215" s="0" t="n">
        <f aca="false">K7215</f>
        <v>75.2554619303393</v>
      </c>
      <c r="W7215" s="0" t="n">
        <f aca="false">J7215</f>
        <v>540</v>
      </c>
    </row>
    <row r="7216" customFormat="false" ht="12.8" hidden="false" customHeight="false" outlineLevel="0" collapsed="false">
      <c r="A7216" s="0" t="s">
        <v>73</v>
      </c>
      <c r="B7216" s="0" t="s">
        <v>264</v>
      </c>
      <c r="C7216" s="0" t="s">
        <v>323</v>
      </c>
      <c r="D7216" s="0" t="s">
        <v>46</v>
      </c>
      <c r="E7216" s="0" t="s">
        <v>30</v>
      </c>
      <c r="F7216" s="0" t="s">
        <v>337</v>
      </c>
      <c r="G7216" s="0" t="s">
        <v>1613</v>
      </c>
      <c r="H7216" s="0" t="n">
        <v>3.32861023255814</v>
      </c>
      <c r="I7216" s="0" t="n">
        <v>31.2561288601351</v>
      </c>
      <c r="J7216" s="0" t="n">
        <v>540</v>
      </c>
      <c r="K7216" s="0" t="n">
        <f aca="false">I7216*SUMIFS(syst_chauffage!$H$3:$H$27,syst_chauffage!$B$3:$B$27,D7216,syst_chauffage!$C$3:$C$27,E7216)</f>
        <v>54.2264918365843</v>
      </c>
      <c r="L7216" s="12" t="n">
        <f aca="false">H7216*SUMIFS(syst_chauffage!$K$3:$K$27,syst_chauffage!$B$3:$B$27,D7216,syst_chauffage!$C$3:$C$27,E7216)</f>
        <v>3.00077723502174</v>
      </c>
      <c r="N7216" s="0" t="str">
        <f aca="false">A7216</f>
        <v>Café Hôtel Restaurant</v>
      </c>
      <c r="O7216" s="0" t="str">
        <f aca="false">B7216</f>
        <v>Hôtel avec restaurant</v>
      </c>
      <c r="P7216" s="0" t="str">
        <f aca="false">C7216</f>
        <v>Hotel d'affaire avec restaurant Luxe</v>
      </c>
      <c r="Q7216" s="0" t="str">
        <f aca="false">D7216</f>
        <v>Rooftop performant</v>
      </c>
      <c r="R7216" s="0" t="str">
        <f aca="false">E7216</f>
        <v>Electricité</v>
      </c>
      <c r="S7216" s="0" t="str">
        <f aca="false">F7216</f>
        <v>0218383002</v>
      </c>
      <c r="T7216" s="0" t="str">
        <f aca="false">G7216</f>
        <v>5</v>
      </c>
      <c r="U7216" s="0" t="n">
        <f aca="false">L7216</f>
        <v>3.00077723502174</v>
      </c>
      <c r="V7216" s="0" t="n">
        <f aca="false">K7216</f>
        <v>54.2264918365843</v>
      </c>
      <c r="W7216" s="0" t="n">
        <f aca="false">J7216</f>
        <v>540</v>
      </c>
    </row>
    <row r="7217" customFormat="false" ht="12.8" hidden="false" customHeight="false" outlineLevel="0" collapsed="false">
      <c r="A7217" s="0" t="s">
        <v>73</v>
      </c>
      <c r="B7217" s="0" t="s">
        <v>264</v>
      </c>
      <c r="C7217" s="0" t="s">
        <v>338</v>
      </c>
      <c r="D7217" s="0" t="s">
        <v>19</v>
      </c>
      <c r="E7217" s="0" t="s">
        <v>57</v>
      </c>
      <c r="F7217" s="0" t="s">
        <v>339</v>
      </c>
      <c r="G7217" s="0" t="s">
        <v>1613</v>
      </c>
      <c r="H7217" s="0" t="n">
        <v>0.686827174398296</v>
      </c>
      <c r="I7217" s="0" t="n">
        <v>32.0521168096175</v>
      </c>
      <c r="J7217" s="0" t="n">
        <v>0</v>
      </c>
      <c r="K7217" s="0" t="n">
        <f aca="false">I7217*SUMIFS(syst_chauffage!$H$3:$H$27,syst_chauffage!$B$3:$B$27,D7217,syst_chauffage!$C$3:$C$27,E7217)</f>
        <v>44.6318250002798</v>
      </c>
      <c r="L7217" s="12" t="n">
        <f aca="false">H7217*SUMIFS(syst_chauffage!$K$3:$K$27,syst_chauffage!$B$3:$B$27,D7217,syst_chauffage!$C$3:$C$27,E7217)</f>
        <v>0.686827174398296</v>
      </c>
      <c r="N7217" s="0" t="str">
        <f aca="false">A7217</f>
        <v>Café Hôtel Restaurant</v>
      </c>
      <c r="O7217" s="0" t="str">
        <f aca="false">B7217</f>
        <v>Hôtel avec restaurant</v>
      </c>
      <c r="P7217" s="0" t="str">
        <f aca="false">C7217</f>
        <v>Moyen Hotel avec restaurant Bas de gamme</v>
      </c>
      <c r="Q7217" s="0" t="str">
        <f aca="false">D7217</f>
        <v>Autre système centralisé</v>
      </c>
      <c r="R7217" s="0" t="str">
        <f aca="false">E7217</f>
        <v>Autres</v>
      </c>
      <c r="S7217" s="0" t="str">
        <f aca="false">F7217</f>
        <v>0218530101</v>
      </c>
      <c r="T7217" s="0" t="str">
        <f aca="false">G7217</f>
        <v>5</v>
      </c>
      <c r="U7217" s="0" t="n">
        <f aca="false">L7217</f>
        <v>0.686827174398296</v>
      </c>
      <c r="V7217" s="0" t="n">
        <f aca="false">K7217</f>
        <v>44.6318250002798</v>
      </c>
      <c r="W7217" s="0" t="n">
        <f aca="false">J7217</f>
        <v>0</v>
      </c>
    </row>
    <row r="7218" customFormat="false" ht="12.8" hidden="false" customHeight="false" outlineLevel="0" collapsed="false">
      <c r="A7218" s="0" t="s">
        <v>73</v>
      </c>
      <c r="B7218" s="0" t="s">
        <v>264</v>
      </c>
      <c r="C7218" s="0" t="s">
        <v>338</v>
      </c>
      <c r="D7218" s="0" t="s">
        <v>19</v>
      </c>
      <c r="E7218" s="0" t="s">
        <v>58</v>
      </c>
      <c r="F7218" s="0" t="s">
        <v>340</v>
      </c>
      <c r="G7218" s="0" t="s">
        <v>1613</v>
      </c>
      <c r="H7218" s="0" t="n">
        <v>0.714102427078554</v>
      </c>
      <c r="I7218" s="0" t="n">
        <v>32.2169295932231</v>
      </c>
      <c r="J7218" s="0" t="n">
        <v>935</v>
      </c>
      <c r="K7218" s="0" t="n">
        <f aca="false">I7218*SUMIFS(syst_chauffage!$H$3:$H$27,syst_chauffage!$B$3:$B$27,D7218,syst_chauffage!$C$3:$C$27,E7218)</f>
        <v>52.9952251298791</v>
      </c>
      <c r="L7218" s="12" t="n">
        <f aca="false">H7218*SUMIFS(syst_chauffage!$K$3:$K$27,syst_chauffage!$B$3:$B$27,D7218,syst_chauffage!$C$3:$C$27,E7218)</f>
        <v>0.714102427078554</v>
      </c>
      <c r="N7218" s="0" t="str">
        <f aca="false">A7218</f>
        <v>Café Hôtel Restaurant</v>
      </c>
      <c r="O7218" s="0" t="str">
        <f aca="false">B7218</f>
        <v>Hôtel avec restaurant</v>
      </c>
      <c r="P7218" s="0" t="str">
        <f aca="false">C7218</f>
        <v>Moyen Hotel avec restaurant Bas de gamme</v>
      </c>
      <c r="Q7218" s="0" t="str">
        <f aca="false">D7218</f>
        <v>Autre système centralisé</v>
      </c>
      <c r="R7218" s="0" t="str">
        <f aca="false">E7218</f>
        <v>Urbain</v>
      </c>
      <c r="S7218" s="0" t="str">
        <f aca="false">F7218</f>
        <v>0218530106</v>
      </c>
      <c r="T7218" s="0" t="str">
        <f aca="false">G7218</f>
        <v>5</v>
      </c>
      <c r="U7218" s="0" t="n">
        <f aca="false">L7218</f>
        <v>0.714102427078554</v>
      </c>
      <c r="V7218" s="0" t="n">
        <f aca="false">K7218</f>
        <v>52.9952251298791</v>
      </c>
      <c r="W7218" s="0" t="n">
        <f aca="false">J7218</f>
        <v>935</v>
      </c>
    </row>
    <row r="7219" customFormat="false" ht="12.8" hidden="false" customHeight="false" outlineLevel="0" collapsed="false">
      <c r="A7219" s="0" t="s">
        <v>73</v>
      </c>
      <c r="B7219" s="0" t="s">
        <v>264</v>
      </c>
      <c r="C7219" s="0" t="s">
        <v>338</v>
      </c>
      <c r="D7219" s="0" t="s">
        <v>22</v>
      </c>
      <c r="E7219" s="0" t="s">
        <v>23</v>
      </c>
      <c r="F7219" s="0" t="s">
        <v>341</v>
      </c>
      <c r="G7219" s="0" t="s">
        <v>1613</v>
      </c>
      <c r="H7219" s="0" t="n">
        <v>0.568150760762035</v>
      </c>
      <c r="I7219" s="0" t="n">
        <v>20.9849928891126</v>
      </c>
      <c r="J7219" s="0" t="n">
        <v>0</v>
      </c>
      <c r="K7219" s="0" t="n">
        <f aca="false">I7219*SUMIFS(syst_chauffage!$H$3:$H$27,syst_chauffage!$B$3:$B$27,D7219,syst_chauffage!$C$3:$C$27,E7219)</f>
        <v>36.9550448126752</v>
      </c>
      <c r="L7219" s="12" t="n">
        <f aca="false">H7219*SUMIFS(syst_chauffage!$K$3:$K$27,syst_chauffage!$B$3:$B$27,D7219,syst_chauffage!$C$3:$C$27,E7219)</f>
        <v>0.568150760762035</v>
      </c>
      <c r="N7219" s="0" t="str">
        <f aca="false">A7219</f>
        <v>Café Hôtel Restaurant</v>
      </c>
      <c r="O7219" s="0" t="str">
        <f aca="false">B7219</f>
        <v>Hôtel avec restaurant</v>
      </c>
      <c r="P7219" s="0" t="str">
        <f aca="false">C7219</f>
        <v>Moyen Hotel avec restaurant Bas de gamme</v>
      </c>
      <c r="Q7219" s="0" t="str">
        <f aca="false">D7219</f>
        <v>Chaudière fioul</v>
      </c>
      <c r="R7219" s="0" t="str">
        <f aca="false">E7219</f>
        <v>Fioul</v>
      </c>
      <c r="S7219" s="0" t="str">
        <f aca="false">F7219</f>
        <v>0218530303</v>
      </c>
      <c r="T7219" s="0" t="str">
        <f aca="false">G7219</f>
        <v>5</v>
      </c>
      <c r="U7219" s="0" t="n">
        <f aca="false">L7219</f>
        <v>0.568150760762035</v>
      </c>
      <c r="V7219" s="0" t="n">
        <f aca="false">K7219</f>
        <v>36.9550448126752</v>
      </c>
      <c r="W7219" s="0" t="n">
        <f aca="false">J7219</f>
        <v>0</v>
      </c>
    </row>
    <row r="7220" customFormat="false" ht="12.8" hidden="false" customHeight="false" outlineLevel="0" collapsed="false">
      <c r="A7220" s="0" t="s">
        <v>73</v>
      </c>
      <c r="B7220" s="0" t="s">
        <v>264</v>
      </c>
      <c r="C7220" s="0" t="s">
        <v>338</v>
      </c>
      <c r="D7220" s="0" t="s">
        <v>13</v>
      </c>
      <c r="E7220" s="0" t="s">
        <v>14</v>
      </c>
      <c r="F7220" s="0" t="s">
        <v>342</v>
      </c>
      <c r="G7220" s="0" t="s">
        <v>1613</v>
      </c>
      <c r="H7220" s="0" t="n">
        <v>0.683857235795842</v>
      </c>
      <c r="I7220" s="0" t="n">
        <v>15.1767092787929</v>
      </c>
      <c r="J7220" s="0" t="n">
        <v>462</v>
      </c>
      <c r="K7220" s="0" t="n">
        <f aca="false">I7220*SUMIFS(syst_chauffage!$H$3:$H$27,syst_chauffage!$B$3:$B$27,D7220,syst_chauffage!$C$3:$C$27,E7220)</f>
        <v>30.6507566528184</v>
      </c>
      <c r="L7220" s="12" t="n">
        <f aca="false">H7220*SUMIFS(syst_chauffage!$K$3:$K$27,syst_chauffage!$B$3:$B$27,D7220,syst_chauffage!$C$3:$C$27,E7220)</f>
        <v>0.683857235795842</v>
      </c>
      <c r="N7220" s="0" t="str">
        <f aca="false">A7220</f>
        <v>Café Hôtel Restaurant</v>
      </c>
      <c r="O7220" s="0" t="str">
        <f aca="false">B7220</f>
        <v>Hôtel avec restaurant</v>
      </c>
      <c r="P7220" s="0" t="str">
        <f aca="false">C7220</f>
        <v>Moyen Hotel avec restaurant Bas de gamme</v>
      </c>
      <c r="Q7220" s="0" t="str">
        <f aca="false">D7220</f>
        <v>Chaudière gaz</v>
      </c>
      <c r="R7220" s="0" t="str">
        <f aca="false">E7220</f>
        <v>Gaz</v>
      </c>
      <c r="S7220" s="0" t="str">
        <f aca="false">F7220</f>
        <v>0218530404</v>
      </c>
      <c r="T7220" s="0" t="str">
        <f aca="false">G7220</f>
        <v>5</v>
      </c>
      <c r="U7220" s="0" t="n">
        <f aca="false">L7220</f>
        <v>0.683857235795842</v>
      </c>
      <c r="V7220" s="0" t="n">
        <f aca="false">K7220</f>
        <v>30.6507566528184</v>
      </c>
      <c r="W7220" s="0" t="n">
        <f aca="false">J7220</f>
        <v>462</v>
      </c>
    </row>
    <row r="7221" customFormat="false" ht="12.8" hidden="false" customHeight="false" outlineLevel="0" collapsed="false">
      <c r="A7221" s="0" t="s">
        <v>73</v>
      </c>
      <c r="B7221" s="0" t="s">
        <v>264</v>
      </c>
      <c r="C7221" s="0" t="s">
        <v>338</v>
      </c>
      <c r="D7221" s="0" t="s">
        <v>29</v>
      </c>
      <c r="E7221" s="0" t="s">
        <v>30</v>
      </c>
      <c r="F7221" s="0" t="s">
        <v>343</v>
      </c>
      <c r="G7221" s="0" t="s">
        <v>1613</v>
      </c>
      <c r="H7221" s="0" t="n">
        <v>0.92</v>
      </c>
      <c r="I7221" s="0" t="n">
        <v>10.4</v>
      </c>
      <c r="J7221" s="0" t="n">
        <v>0</v>
      </c>
      <c r="K7221" s="0" t="n">
        <f aca="false">I7221*SUMIFS(syst_chauffage!$H$3:$H$27,syst_chauffage!$B$3:$B$27,D7221,syst_chauffage!$C$3:$C$27,E7221)</f>
        <v>3</v>
      </c>
      <c r="L7221" s="12" t="n">
        <f aca="false">H7221*SUMIFS(syst_chauffage!$K$3:$K$27,syst_chauffage!$B$3:$B$27,D7221,syst_chauffage!$C$3:$C$27,E7221)</f>
        <v>0.92</v>
      </c>
      <c r="N7221" s="0" t="str">
        <f aca="false">A7221</f>
        <v>Café Hôtel Restaurant</v>
      </c>
      <c r="O7221" s="0" t="str">
        <f aca="false">B7221</f>
        <v>Hôtel avec restaurant</v>
      </c>
      <c r="P7221" s="0" t="str">
        <f aca="false">C7221</f>
        <v>Moyen Hotel avec restaurant Bas de gamme</v>
      </c>
      <c r="Q7221" s="0" t="str">
        <f aca="false">D7221</f>
        <v>Electrique direct</v>
      </c>
      <c r="R7221" s="0" t="str">
        <f aca="false">E7221</f>
        <v>Electricité</v>
      </c>
      <c r="S7221" s="0" t="str">
        <f aca="false">F7221</f>
        <v>0218530602</v>
      </c>
      <c r="T7221" s="0" t="str">
        <f aca="false">G7221</f>
        <v>5</v>
      </c>
      <c r="U7221" s="0" t="n">
        <f aca="false">L7221</f>
        <v>0.92</v>
      </c>
      <c r="V7221" s="0" t="n">
        <f aca="false">K7221</f>
        <v>3</v>
      </c>
      <c r="W7221" s="0" t="n">
        <f aca="false">J7221</f>
        <v>0</v>
      </c>
    </row>
    <row r="7222" customFormat="false" ht="12.8" hidden="false" customHeight="false" outlineLevel="0" collapsed="false">
      <c r="A7222" s="0" t="s">
        <v>73</v>
      </c>
      <c r="B7222" s="0" t="s">
        <v>264</v>
      </c>
      <c r="C7222" s="0" t="s">
        <v>338</v>
      </c>
      <c r="D7222" s="0" t="s">
        <v>36</v>
      </c>
      <c r="E7222" s="0" t="s">
        <v>30</v>
      </c>
      <c r="F7222" s="0" t="s">
        <v>344</v>
      </c>
      <c r="G7222" s="0" t="s">
        <v>1613</v>
      </c>
      <c r="H7222" s="0" t="n">
        <v>2.94489544186046</v>
      </c>
      <c r="I7222" s="0" t="n">
        <v>85.5623473984308</v>
      </c>
      <c r="J7222" s="0" t="n">
        <v>738</v>
      </c>
      <c r="K7222" s="0" t="n">
        <f aca="false">I7222*SUMIFS(syst_chauffage!$H$3:$H$27,syst_chauffage!$B$3:$B$27,D7222,syst_chauffage!$C$3:$C$27,E7222)</f>
        <v>52.9338394843832</v>
      </c>
      <c r="L7222" s="12" t="n">
        <f aca="false">H7222*SUMIFS(syst_chauffage!$K$3:$K$27,syst_chauffage!$B$3:$B$27,D7222,syst_chauffage!$C$3:$C$27,E7222)</f>
        <v>2.47427325480779</v>
      </c>
      <c r="N7222" s="0" t="str">
        <f aca="false">A7222</f>
        <v>Café Hôtel Restaurant</v>
      </c>
      <c r="O7222" s="0" t="str">
        <f aca="false">B7222</f>
        <v>Hôtel avec restaurant</v>
      </c>
      <c r="P7222" s="0" t="str">
        <f aca="false">C7222</f>
        <v>Moyen Hotel avec restaurant Bas de gamme</v>
      </c>
      <c r="Q7222" s="0" t="str">
        <f aca="false">D7222</f>
        <v>PAC</v>
      </c>
      <c r="R7222" s="0" t="str">
        <f aca="false">E7222</f>
        <v>Electricité</v>
      </c>
      <c r="S7222" s="0" t="str">
        <f aca="false">F7222</f>
        <v>0218530902</v>
      </c>
      <c r="T7222" s="0" t="str">
        <f aca="false">G7222</f>
        <v>5</v>
      </c>
      <c r="U7222" s="0" t="n">
        <f aca="false">L7222</f>
        <v>2.47427325480779</v>
      </c>
      <c r="V7222" s="0" t="n">
        <f aca="false">K7222</f>
        <v>52.9338394843832</v>
      </c>
      <c r="W7222" s="0" t="n">
        <f aca="false">J7222</f>
        <v>738</v>
      </c>
    </row>
    <row r="7223" customFormat="false" ht="12.8" hidden="false" customHeight="false" outlineLevel="0" collapsed="false">
      <c r="A7223" s="0" t="s">
        <v>73</v>
      </c>
      <c r="B7223" s="0" t="s">
        <v>264</v>
      </c>
      <c r="C7223" s="0" t="s">
        <v>338</v>
      </c>
      <c r="D7223" s="0" t="s">
        <v>42</v>
      </c>
      <c r="E7223" s="0" t="s">
        <v>30</v>
      </c>
      <c r="F7223" s="0" t="s">
        <v>345</v>
      </c>
      <c r="G7223" s="0" t="s">
        <v>1613</v>
      </c>
      <c r="H7223" s="0" t="n">
        <v>2.80410195348837</v>
      </c>
      <c r="I7223" s="0" t="n">
        <v>39.806751269725</v>
      </c>
      <c r="J7223" s="0" t="n">
        <v>738</v>
      </c>
      <c r="K7223" s="0" t="n">
        <f aca="false">I7223*SUMIFS(syst_chauffage!$H$3:$H$27,syst_chauffage!$B$3:$B$27,D7223,syst_chauffage!$C$3:$C$27,E7223)</f>
        <v>35.9332453033912</v>
      </c>
      <c r="L7223" s="12" t="n">
        <f aca="false">H7223*SUMIFS(syst_chauffage!$K$3:$K$27,syst_chauffage!$B$3:$B$27,D7223,syst_chauffage!$C$3:$C$27,E7223)</f>
        <v>2.49996610303434</v>
      </c>
      <c r="N7223" s="0" t="str">
        <f aca="false">A7223</f>
        <v>Café Hôtel Restaurant</v>
      </c>
      <c r="O7223" s="0" t="str">
        <f aca="false">B7223</f>
        <v>Hôtel avec restaurant</v>
      </c>
      <c r="P7223" s="0" t="str">
        <f aca="false">C7223</f>
        <v>Moyen Hotel avec restaurant Bas de gamme</v>
      </c>
      <c r="Q7223" s="0" t="str">
        <f aca="false">D7223</f>
        <v>Rooftop</v>
      </c>
      <c r="R7223" s="0" t="str">
        <f aca="false">E7223</f>
        <v>Electricité</v>
      </c>
      <c r="S7223" s="0" t="str">
        <f aca="false">F7223</f>
        <v>0218531002</v>
      </c>
      <c r="T7223" s="0" t="str">
        <f aca="false">G7223</f>
        <v>5</v>
      </c>
      <c r="U7223" s="0" t="n">
        <f aca="false">L7223</f>
        <v>2.49996610303434</v>
      </c>
      <c r="V7223" s="0" t="n">
        <f aca="false">K7223</f>
        <v>35.9332453033912</v>
      </c>
      <c r="W7223" s="0" t="n">
        <f aca="false">J7223</f>
        <v>738</v>
      </c>
    </row>
    <row r="7224" customFormat="false" ht="12.8" hidden="false" customHeight="false" outlineLevel="0" collapsed="false">
      <c r="A7224" s="0" t="s">
        <v>73</v>
      </c>
      <c r="B7224" s="0" t="s">
        <v>264</v>
      </c>
      <c r="C7224" s="0" t="s">
        <v>338</v>
      </c>
      <c r="D7224" s="0" t="s">
        <v>51</v>
      </c>
      <c r="E7224" s="0" t="s">
        <v>57</v>
      </c>
      <c r="F7224" s="0" t="s">
        <v>346</v>
      </c>
      <c r="G7224" s="0" t="s">
        <v>1613</v>
      </c>
      <c r="H7224" s="0" t="n">
        <v>0.792492893536496</v>
      </c>
      <c r="I7224" s="0" t="n">
        <v>38.1572819162113</v>
      </c>
      <c r="J7224" s="0" t="n">
        <v>0</v>
      </c>
      <c r="K7224" s="0" t="n">
        <f aca="false">I7224*SUMIFS(syst_chauffage!$H$3:$H$27,syst_chauffage!$B$3:$B$27,D7224,syst_chauffage!$C$3:$C$27,E7224)</f>
        <v>80.8497038970031</v>
      </c>
      <c r="L7224" s="12" t="n">
        <f aca="false">H7224*SUMIFS(syst_chauffage!$K$3:$K$27,syst_chauffage!$B$3:$B$27,D7224,syst_chauffage!$C$3:$C$27,E7224)</f>
        <v>0.792492893536496</v>
      </c>
      <c r="N7224" s="0" t="str">
        <f aca="false">A7224</f>
        <v>Café Hôtel Restaurant</v>
      </c>
      <c r="O7224" s="0" t="str">
        <f aca="false">B7224</f>
        <v>Hôtel avec restaurant</v>
      </c>
      <c r="P7224" s="0" t="str">
        <f aca="false">C7224</f>
        <v>Moyen Hotel avec restaurant Bas de gamme</v>
      </c>
      <c r="Q7224" s="0" t="str">
        <f aca="false">D7224</f>
        <v>Autre système centralisé performant</v>
      </c>
      <c r="R7224" s="0" t="str">
        <f aca="false">E7224</f>
        <v>Autres</v>
      </c>
      <c r="S7224" s="0" t="str">
        <f aca="false">F7224</f>
        <v>0218532101</v>
      </c>
      <c r="T7224" s="0" t="str">
        <f aca="false">G7224</f>
        <v>5</v>
      </c>
      <c r="U7224" s="0" t="n">
        <f aca="false">L7224</f>
        <v>0.792492893536496</v>
      </c>
      <c r="V7224" s="0" t="n">
        <f aca="false">K7224</f>
        <v>80.8497038970031</v>
      </c>
      <c r="W7224" s="0" t="n">
        <f aca="false">J7224</f>
        <v>0</v>
      </c>
    </row>
    <row r="7225" customFormat="false" ht="12.8" hidden="false" customHeight="false" outlineLevel="0" collapsed="false">
      <c r="A7225" s="0" t="s">
        <v>73</v>
      </c>
      <c r="B7225" s="0" t="s">
        <v>264</v>
      </c>
      <c r="C7225" s="0" t="s">
        <v>338</v>
      </c>
      <c r="D7225" s="0" t="s">
        <v>51</v>
      </c>
      <c r="E7225" s="0" t="s">
        <v>58</v>
      </c>
      <c r="F7225" s="0" t="s">
        <v>347</v>
      </c>
      <c r="G7225" s="0" t="s">
        <v>1613</v>
      </c>
      <c r="H7225" s="0" t="n">
        <v>0.823964338936793</v>
      </c>
      <c r="I7225" s="0" t="n">
        <v>38.3534876109799</v>
      </c>
      <c r="J7225" s="0" t="n">
        <v>935</v>
      </c>
      <c r="K7225" s="0" t="n">
        <f aca="false">I7225*SUMIFS(syst_chauffage!$H$3:$H$27,syst_chauffage!$B$3:$B$27,D7225,syst_chauffage!$C$3:$C$27,E7225)</f>
        <v>81.846323651992</v>
      </c>
      <c r="L7225" s="12" t="n">
        <f aca="false">H7225*SUMIFS(syst_chauffage!$K$3:$K$27,syst_chauffage!$B$3:$B$27,D7225,syst_chauffage!$C$3:$C$27,E7225)</f>
        <v>0.823964338936793</v>
      </c>
      <c r="N7225" s="0" t="str">
        <f aca="false">A7225</f>
        <v>Café Hôtel Restaurant</v>
      </c>
      <c r="O7225" s="0" t="str">
        <f aca="false">B7225</f>
        <v>Hôtel avec restaurant</v>
      </c>
      <c r="P7225" s="0" t="str">
        <f aca="false">C7225</f>
        <v>Moyen Hotel avec restaurant Bas de gamme</v>
      </c>
      <c r="Q7225" s="0" t="str">
        <f aca="false">D7225</f>
        <v>Autre système centralisé performant</v>
      </c>
      <c r="R7225" s="0" t="str">
        <f aca="false">E7225</f>
        <v>Urbain</v>
      </c>
      <c r="S7225" s="0" t="str">
        <f aca="false">F7225</f>
        <v>0218532106</v>
      </c>
      <c r="T7225" s="0" t="str">
        <f aca="false">G7225</f>
        <v>5</v>
      </c>
      <c r="U7225" s="0" t="n">
        <f aca="false">L7225</f>
        <v>0.823964338936793</v>
      </c>
      <c r="V7225" s="0" t="n">
        <f aca="false">K7225</f>
        <v>81.846323651992</v>
      </c>
      <c r="W7225" s="0" t="n">
        <f aca="false">J7225</f>
        <v>935</v>
      </c>
    </row>
    <row r="7226" customFormat="false" ht="12.8" hidden="false" customHeight="false" outlineLevel="0" collapsed="false">
      <c r="A7226" s="0" t="s">
        <v>73</v>
      </c>
      <c r="B7226" s="0" t="s">
        <v>264</v>
      </c>
      <c r="C7226" s="0" t="s">
        <v>338</v>
      </c>
      <c r="D7226" s="0" t="s">
        <v>27</v>
      </c>
      <c r="E7226" s="0" t="s">
        <v>23</v>
      </c>
      <c r="F7226" s="0" t="s">
        <v>348</v>
      </c>
      <c r="G7226" s="0" t="s">
        <v>1613</v>
      </c>
      <c r="H7226" s="0" t="n">
        <v>0.754205893077403</v>
      </c>
      <c r="I7226" s="0" t="n">
        <v>24.9821343918007</v>
      </c>
      <c r="J7226" s="0" t="n">
        <v>1064</v>
      </c>
      <c r="K7226" s="0" t="n">
        <f aca="false">I7226*SUMIFS(syst_chauffage!$H$3:$H$27,syst_chauffage!$B$3:$B$27,D7226,syst_chauffage!$C$3:$C$27,E7226)</f>
        <v>64.0642639395434</v>
      </c>
      <c r="L7226" s="12" t="n">
        <f aca="false">H7226*SUMIFS(syst_chauffage!$K$3:$K$27,syst_chauffage!$B$3:$B$27,D7226,syst_chauffage!$C$3:$C$27,E7226)</f>
        <v>0.754205893077403</v>
      </c>
      <c r="N7226" s="0" t="str">
        <f aca="false">A7226</f>
        <v>Café Hôtel Restaurant</v>
      </c>
      <c r="O7226" s="0" t="str">
        <f aca="false">B7226</f>
        <v>Hôtel avec restaurant</v>
      </c>
      <c r="P7226" s="0" t="str">
        <f aca="false">C7226</f>
        <v>Moyen Hotel avec restaurant Bas de gamme</v>
      </c>
      <c r="Q7226" s="0" t="str">
        <f aca="false">D7226</f>
        <v>Chaudière condensation fioul</v>
      </c>
      <c r="R7226" s="0" t="str">
        <f aca="false">E7226</f>
        <v>Fioul</v>
      </c>
      <c r="S7226" s="0" t="str">
        <f aca="false">F7226</f>
        <v>0218532303</v>
      </c>
      <c r="T7226" s="0" t="str">
        <f aca="false">G7226</f>
        <v>5</v>
      </c>
      <c r="U7226" s="0" t="n">
        <f aca="false">L7226</f>
        <v>0.754205893077403</v>
      </c>
      <c r="V7226" s="0" t="n">
        <f aca="false">K7226</f>
        <v>64.0642639395434</v>
      </c>
      <c r="W7226" s="0" t="n">
        <f aca="false">J7226</f>
        <v>1064</v>
      </c>
    </row>
    <row r="7227" customFormat="false" ht="12.8" hidden="false" customHeight="false" outlineLevel="0" collapsed="false">
      <c r="A7227" s="0" t="s">
        <v>73</v>
      </c>
      <c r="B7227" s="0" t="s">
        <v>264</v>
      </c>
      <c r="C7227" s="0" t="s">
        <v>338</v>
      </c>
      <c r="D7227" s="0" t="s">
        <v>18</v>
      </c>
      <c r="E7227" s="0" t="s">
        <v>14</v>
      </c>
      <c r="F7227" s="0" t="s">
        <v>349</v>
      </c>
      <c r="G7227" s="0" t="s">
        <v>1613</v>
      </c>
      <c r="H7227" s="0" t="n">
        <v>0.981803553628876</v>
      </c>
      <c r="I7227" s="0" t="n">
        <v>18.0675110461821</v>
      </c>
      <c r="J7227" s="0" t="n">
        <v>1064</v>
      </c>
      <c r="K7227" s="0" t="n">
        <f aca="false">I7227*SUMIFS(syst_chauffage!$H$3:$H$27,syst_chauffage!$B$3:$B$27,D7227,syst_chauffage!$C$3:$C$27,E7227)</f>
        <v>49.2326834003177</v>
      </c>
      <c r="L7227" s="12" t="n">
        <f aca="false">H7227*SUMIFS(syst_chauffage!$K$3:$K$27,syst_chauffage!$B$3:$B$27,D7227,syst_chauffage!$C$3:$C$27,E7227)</f>
        <v>0.953770009076743</v>
      </c>
      <c r="N7227" s="0" t="str">
        <f aca="false">A7227</f>
        <v>Café Hôtel Restaurant</v>
      </c>
      <c r="O7227" s="0" t="str">
        <f aca="false">B7227</f>
        <v>Hôtel avec restaurant</v>
      </c>
      <c r="P7227" s="0" t="str">
        <f aca="false">C7227</f>
        <v>Moyen Hotel avec restaurant Bas de gamme</v>
      </c>
      <c r="Q7227" s="0" t="str">
        <f aca="false">D7227</f>
        <v>Chaudière condensation gaz</v>
      </c>
      <c r="R7227" s="0" t="str">
        <f aca="false">E7227</f>
        <v>Gaz</v>
      </c>
      <c r="S7227" s="0" t="str">
        <f aca="false">F7227</f>
        <v>0218532404</v>
      </c>
      <c r="T7227" s="0" t="str">
        <f aca="false">G7227</f>
        <v>5</v>
      </c>
      <c r="U7227" s="0" t="n">
        <f aca="false">L7227</f>
        <v>0.953770009076743</v>
      </c>
      <c r="V7227" s="0" t="n">
        <f aca="false">K7227</f>
        <v>49.2326834003177</v>
      </c>
      <c r="W7227" s="0" t="n">
        <f aca="false">J7227</f>
        <v>1064</v>
      </c>
    </row>
    <row r="7228" customFormat="false" ht="12.8" hidden="false" customHeight="false" outlineLevel="0" collapsed="false">
      <c r="A7228" s="0" t="s">
        <v>73</v>
      </c>
      <c r="B7228" s="0" t="s">
        <v>264</v>
      </c>
      <c r="C7228" s="0" t="s">
        <v>338</v>
      </c>
      <c r="D7228" s="0" t="s">
        <v>32</v>
      </c>
      <c r="E7228" s="0" t="s">
        <v>30</v>
      </c>
      <c r="F7228" s="0" t="s">
        <v>350</v>
      </c>
      <c r="G7228" s="0" t="s">
        <v>1613</v>
      </c>
      <c r="H7228" s="0" t="n">
        <v>1</v>
      </c>
      <c r="I7228" s="0" t="n">
        <v>12</v>
      </c>
      <c r="J7228" s="0" t="n">
        <v>0</v>
      </c>
      <c r="K7228" s="0" t="n">
        <f aca="false">I7228*SUMIFS(syst_chauffage!$H$3:$H$27,syst_chauffage!$B$3:$B$27,D7228,syst_chauffage!$C$3:$C$27,E7228)</f>
        <v>12</v>
      </c>
      <c r="L7228" s="12" t="n">
        <f aca="false">H7228*SUMIFS(syst_chauffage!$K$3:$K$27,syst_chauffage!$B$3:$B$27,D7228,syst_chauffage!$C$3:$C$27,E7228)</f>
        <v>1</v>
      </c>
      <c r="N7228" s="0" t="str">
        <f aca="false">A7228</f>
        <v>Café Hôtel Restaurant</v>
      </c>
      <c r="O7228" s="0" t="str">
        <f aca="false">B7228</f>
        <v>Hôtel avec restaurant</v>
      </c>
      <c r="P7228" s="0" t="str">
        <f aca="false">C7228</f>
        <v>Moyen Hotel avec restaurant Bas de gamme</v>
      </c>
      <c r="Q7228" s="0" t="str">
        <f aca="false">D7228</f>
        <v>Electrique direct performant</v>
      </c>
      <c r="R7228" s="0" t="str">
        <f aca="false">E7228</f>
        <v>Electricité</v>
      </c>
      <c r="S7228" s="0" t="str">
        <f aca="false">F7228</f>
        <v>0218532602</v>
      </c>
      <c r="T7228" s="0" t="str">
        <f aca="false">G7228</f>
        <v>5</v>
      </c>
      <c r="U7228" s="0" t="n">
        <f aca="false">L7228</f>
        <v>1</v>
      </c>
      <c r="V7228" s="0" t="n">
        <f aca="false">K7228</f>
        <v>12</v>
      </c>
      <c r="W7228" s="0" t="n">
        <f aca="false">J7228</f>
        <v>0</v>
      </c>
    </row>
    <row r="7229" customFormat="false" ht="12.8" hidden="false" customHeight="false" outlineLevel="0" collapsed="false">
      <c r="A7229" s="0" t="s">
        <v>73</v>
      </c>
      <c r="B7229" s="0" t="s">
        <v>264</v>
      </c>
      <c r="C7229" s="0" t="s">
        <v>338</v>
      </c>
      <c r="D7229" s="0" t="s">
        <v>38</v>
      </c>
      <c r="E7229" s="0" t="s">
        <v>30</v>
      </c>
      <c r="F7229" s="0" t="s">
        <v>351</v>
      </c>
      <c r="G7229" s="0" t="s">
        <v>1613</v>
      </c>
      <c r="H7229" s="0" t="n">
        <v>3.39795627906976</v>
      </c>
      <c r="I7229" s="0" t="n">
        <v>101.859937379084</v>
      </c>
      <c r="J7229" s="0" t="n">
        <v>792</v>
      </c>
      <c r="K7229" s="0" t="n">
        <f aca="false">I7229*SUMIFS(syst_chauffage!$H$3:$H$27,syst_chauffage!$B$3:$B$27,D7229,syst_chauffage!$C$3:$C$27,E7229)</f>
        <v>102.959393373614</v>
      </c>
      <c r="L7229" s="12" t="n">
        <f aca="false">H7229*SUMIFS(syst_chauffage!$K$3:$K$27,syst_chauffage!$B$3:$B$27,D7229,syst_chauffage!$C$3:$C$27,E7229)</f>
        <v>3.03986496519792</v>
      </c>
      <c r="N7229" s="0" t="str">
        <f aca="false">A7229</f>
        <v>Café Hôtel Restaurant</v>
      </c>
      <c r="O7229" s="0" t="str">
        <f aca="false">B7229</f>
        <v>Hôtel avec restaurant</v>
      </c>
      <c r="P7229" s="0" t="str">
        <f aca="false">C7229</f>
        <v>Moyen Hotel avec restaurant Bas de gamme</v>
      </c>
      <c r="Q7229" s="0" t="str">
        <f aca="false">D7229</f>
        <v>PAC performant</v>
      </c>
      <c r="R7229" s="0" t="str">
        <f aca="false">E7229</f>
        <v>Electricité</v>
      </c>
      <c r="S7229" s="0" t="str">
        <f aca="false">F7229</f>
        <v>0218532902</v>
      </c>
      <c r="T7229" s="0" t="str">
        <f aca="false">G7229</f>
        <v>5</v>
      </c>
      <c r="U7229" s="0" t="n">
        <f aca="false">L7229</f>
        <v>3.03986496519792</v>
      </c>
      <c r="V7229" s="0" t="n">
        <f aca="false">K7229</f>
        <v>102.959393373614</v>
      </c>
      <c r="W7229" s="0" t="n">
        <f aca="false">J7229</f>
        <v>792</v>
      </c>
    </row>
    <row r="7230" customFormat="false" ht="12.8" hidden="false" customHeight="false" outlineLevel="0" collapsed="false">
      <c r="A7230" s="0" t="s">
        <v>73</v>
      </c>
      <c r="B7230" s="0" t="s">
        <v>264</v>
      </c>
      <c r="C7230" s="0" t="s">
        <v>338</v>
      </c>
      <c r="D7230" s="0" t="s">
        <v>46</v>
      </c>
      <c r="E7230" s="0" t="s">
        <v>30</v>
      </c>
      <c r="F7230" s="0" t="s">
        <v>352</v>
      </c>
      <c r="G7230" s="0" t="s">
        <v>1613</v>
      </c>
      <c r="H7230" s="0" t="n">
        <v>3.32861023255814</v>
      </c>
      <c r="I7230" s="0" t="n">
        <v>47.3889896068154</v>
      </c>
      <c r="J7230" s="0" t="n">
        <v>792</v>
      </c>
      <c r="K7230" s="0" t="n">
        <f aca="false">I7230*SUMIFS(syst_chauffage!$H$3:$H$27,syst_chauffage!$B$3:$B$27,D7230,syst_chauffage!$C$3:$C$27,E7230)</f>
        <v>82.2155126617573</v>
      </c>
      <c r="L7230" s="12" t="n">
        <f aca="false">H7230*SUMIFS(syst_chauffage!$K$3:$K$27,syst_chauffage!$B$3:$B$27,D7230,syst_chauffage!$C$3:$C$27,E7230)</f>
        <v>3.00077723502174</v>
      </c>
      <c r="N7230" s="0" t="str">
        <f aca="false">A7230</f>
        <v>Café Hôtel Restaurant</v>
      </c>
      <c r="O7230" s="0" t="str">
        <f aca="false">B7230</f>
        <v>Hôtel avec restaurant</v>
      </c>
      <c r="P7230" s="0" t="str">
        <f aca="false">C7230</f>
        <v>Moyen Hotel avec restaurant Bas de gamme</v>
      </c>
      <c r="Q7230" s="0" t="str">
        <f aca="false">D7230</f>
        <v>Rooftop performant</v>
      </c>
      <c r="R7230" s="0" t="str">
        <f aca="false">E7230</f>
        <v>Electricité</v>
      </c>
      <c r="S7230" s="0" t="str">
        <f aca="false">F7230</f>
        <v>0218533002</v>
      </c>
      <c r="T7230" s="0" t="str">
        <f aca="false">G7230</f>
        <v>5</v>
      </c>
      <c r="U7230" s="0" t="n">
        <f aca="false">L7230</f>
        <v>3.00077723502174</v>
      </c>
      <c r="V7230" s="0" t="n">
        <f aca="false">K7230</f>
        <v>82.2155126617573</v>
      </c>
      <c r="W7230" s="0" t="n">
        <f aca="false">J7230</f>
        <v>792</v>
      </c>
    </row>
    <row r="7231" customFormat="false" ht="12.8" hidden="false" customHeight="false" outlineLevel="0" collapsed="false">
      <c r="A7231" s="0" t="s">
        <v>73</v>
      </c>
      <c r="B7231" s="0" t="s">
        <v>264</v>
      </c>
      <c r="C7231" s="0" t="s">
        <v>353</v>
      </c>
      <c r="D7231" s="0" t="s">
        <v>19</v>
      </c>
      <c r="E7231" s="0" t="s">
        <v>57</v>
      </c>
      <c r="F7231" s="0" t="s">
        <v>354</v>
      </c>
      <c r="G7231" s="0" t="s">
        <v>1613</v>
      </c>
      <c r="H7231" s="0" t="n">
        <v>0.720070992576745</v>
      </c>
      <c r="I7231" s="0" t="n">
        <v>30.1132224645</v>
      </c>
      <c r="J7231" s="0" t="n">
        <v>0</v>
      </c>
      <c r="K7231" s="0" t="n">
        <f aca="false">I7231*SUMIFS(syst_chauffage!$H$3:$H$27,syst_chauffage!$B$3:$B$27,D7231,syst_chauffage!$C$3:$C$27,E7231)</f>
        <v>41.931959851924</v>
      </c>
      <c r="L7231" s="12" t="n">
        <f aca="false">H7231*SUMIFS(syst_chauffage!$K$3:$K$27,syst_chauffage!$B$3:$B$27,D7231,syst_chauffage!$C$3:$C$27,E7231)</f>
        <v>0.720070992576745</v>
      </c>
      <c r="N7231" s="0" t="str">
        <f aca="false">A7231</f>
        <v>Café Hôtel Restaurant</v>
      </c>
      <c r="O7231" s="0" t="str">
        <f aca="false">B7231</f>
        <v>Hôtel avec restaurant</v>
      </c>
      <c r="P7231" s="0" t="str">
        <f aca="false">C7231</f>
        <v>Moyen Hotel avec restaurant Haut de gamme</v>
      </c>
      <c r="Q7231" s="0" t="str">
        <f aca="false">D7231</f>
        <v>Autre système centralisé</v>
      </c>
      <c r="R7231" s="0" t="str">
        <f aca="false">E7231</f>
        <v>Autres</v>
      </c>
      <c r="S7231" s="0" t="str">
        <f aca="false">F7231</f>
        <v>0218540101</v>
      </c>
      <c r="T7231" s="0" t="str">
        <f aca="false">G7231</f>
        <v>5</v>
      </c>
      <c r="U7231" s="0" t="n">
        <f aca="false">L7231</f>
        <v>0.720070992576745</v>
      </c>
      <c r="V7231" s="0" t="n">
        <f aca="false">K7231</f>
        <v>41.931959851924</v>
      </c>
      <c r="W7231" s="0" t="n">
        <f aca="false">J7231</f>
        <v>0</v>
      </c>
    </row>
    <row r="7232" customFormat="false" ht="12.8" hidden="false" customHeight="false" outlineLevel="0" collapsed="false">
      <c r="A7232" s="0" t="s">
        <v>73</v>
      </c>
      <c r="B7232" s="0" t="s">
        <v>264</v>
      </c>
      <c r="C7232" s="0" t="s">
        <v>353</v>
      </c>
      <c r="D7232" s="0" t="s">
        <v>19</v>
      </c>
      <c r="E7232" s="0" t="s">
        <v>58</v>
      </c>
      <c r="F7232" s="0" t="s">
        <v>355</v>
      </c>
      <c r="G7232" s="0" t="s">
        <v>1613</v>
      </c>
      <c r="H7232" s="0" t="n">
        <v>0.675571882700592</v>
      </c>
      <c r="I7232" s="0" t="n">
        <v>30.1720650923402</v>
      </c>
      <c r="J7232" s="0" t="n">
        <v>935</v>
      </c>
      <c r="K7232" s="0" t="n">
        <f aca="false">I7232*SUMIFS(syst_chauffage!$H$3:$H$27,syst_chauffage!$B$3:$B$27,D7232,syst_chauffage!$C$3:$C$27,E7232)</f>
        <v>49.6315261072639</v>
      </c>
      <c r="L7232" s="12" t="n">
        <f aca="false">H7232*SUMIFS(syst_chauffage!$K$3:$K$27,syst_chauffage!$B$3:$B$27,D7232,syst_chauffage!$C$3:$C$27,E7232)</f>
        <v>0.675571882700592</v>
      </c>
      <c r="N7232" s="0" t="str">
        <f aca="false">A7232</f>
        <v>Café Hôtel Restaurant</v>
      </c>
      <c r="O7232" s="0" t="str">
        <f aca="false">B7232</f>
        <v>Hôtel avec restaurant</v>
      </c>
      <c r="P7232" s="0" t="str">
        <f aca="false">C7232</f>
        <v>Moyen Hotel avec restaurant Haut de gamme</v>
      </c>
      <c r="Q7232" s="0" t="str">
        <f aca="false">D7232</f>
        <v>Autre système centralisé</v>
      </c>
      <c r="R7232" s="0" t="str">
        <f aca="false">E7232</f>
        <v>Urbain</v>
      </c>
      <c r="S7232" s="0" t="str">
        <f aca="false">F7232</f>
        <v>0218540106</v>
      </c>
      <c r="T7232" s="0" t="str">
        <f aca="false">G7232</f>
        <v>5</v>
      </c>
      <c r="U7232" s="0" t="n">
        <f aca="false">L7232</f>
        <v>0.675571882700592</v>
      </c>
      <c r="V7232" s="0" t="n">
        <f aca="false">K7232</f>
        <v>49.6315261072639</v>
      </c>
      <c r="W7232" s="0" t="n">
        <f aca="false">J7232</f>
        <v>935</v>
      </c>
    </row>
    <row r="7233" customFormat="false" ht="12.8" hidden="false" customHeight="false" outlineLevel="0" collapsed="false">
      <c r="A7233" s="0" t="s">
        <v>73</v>
      </c>
      <c r="B7233" s="0" t="s">
        <v>264</v>
      </c>
      <c r="C7233" s="0" t="s">
        <v>353</v>
      </c>
      <c r="D7233" s="0" t="s">
        <v>22</v>
      </c>
      <c r="E7233" s="0" t="s">
        <v>23</v>
      </c>
      <c r="F7233" s="0" t="s">
        <v>356</v>
      </c>
      <c r="G7233" s="0" t="s">
        <v>1613</v>
      </c>
      <c r="H7233" s="0" t="n">
        <v>0.569480442982163</v>
      </c>
      <c r="I7233" s="0" t="n">
        <v>18.9460378187622</v>
      </c>
      <c r="J7233" s="0" t="n">
        <v>0</v>
      </c>
      <c r="K7233" s="0" t="n">
        <f aca="false">I7233*SUMIFS(syst_chauffage!$H$3:$H$27,syst_chauffage!$B$3:$B$27,D7233,syst_chauffage!$C$3:$C$27,E7233)</f>
        <v>33.364399040528</v>
      </c>
      <c r="L7233" s="12" t="n">
        <f aca="false">H7233*SUMIFS(syst_chauffage!$K$3:$K$27,syst_chauffage!$B$3:$B$27,D7233,syst_chauffage!$C$3:$C$27,E7233)</f>
        <v>0.569480442982163</v>
      </c>
      <c r="N7233" s="0" t="str">
        <f aca="false">A7233</f>
        <v>Café Hôtel Restaurant</v>
      </c>
      <c r="O7233" s="0" t="str">
        <f aca="false">B7233</f>
        <v>Hôtel avec restaurant</v>
      </c>
      <c r="P7233" s="0" t="str">
        <f aca="false">C7233</f>
        <v>Moyen Hotel avec restaurant Haut de gamme</v>
      </c>
      <c r="Q7233" s="0" t="str">
        <f aca="false">D7233</f>
        <v>Chaudière fioul</v>
      </c>
      <c r="R7233" s="0" t="str">
        <f aca="false">E7233</f>
        <v>Fioul</v>
      </c>
      <c r="S7233" s="0" t="str">
        <f aca="false">F7233</f>
        <v>0218540303</v>
      </c>
      <c r="T7233" s="0" t="str">
        <f aca="false">G7233</f>
        <v>5</v>
      </c>
      <c r="U7233" s="0" t="n">
        <f aca="false">L7233</f>
        <v>0.569480442982163</v>
      </c>
      <c r="V7233" s="0" t="n">
        <f aca="false">K7233</f>
        <v>33.364399040528</v>
      </c>
      <c r="W7233" s="0" t="n">
        <f aca="false">J7233</f>
        <v>0</v>
      </c>
    </row>
    <row r="7234" customFormat="false" ht="12.8" hidden="false" customHeight="false" outlineLevel="0" collapsed="false">
      <c r="A7234" s="0" t="s">
        <v>73</v>
      </c>
      <c r="B7234" s="0" t="s">
        <v>264</v>
      </c>
      <c r="C7234" s="0" t="s">
        <v>353</v>
      </c>
      <c r="D7234" s="0" t="s">
        <v>13</v>
      </c>
      <c r="E7234" s="0" t="s">
        <v>14</v>
      </c>
      <c r="F7234" s="0" t="s">
        <v>357</v>
      </c>
      <c r="G7234" s="0" t="s">
        <v>1613</v>
      </c>
      <c r="H7234" s="0" t="n">
        <v>0.685179105803747</v>
      </c>
      <c r="I7234" s="0" t="n">
        <v>13.7739644520177</v>
      </c>
      <c r="J7234" s="0" t="n">
        <v>462</v>
      </c>
      <c r="K7234" s="0" t="n">
        <f aca="false">I7234*SUMIFS(syst_chauffage!$H$3:$H$27,syst_chauffage!$B$3:$B$27,D7234,syst_chauffage!$C$3:$C$27,E7234)</f>
        <v>27.8177847916808</v>
      </c>
      <c r="L7234" s="12" t="n">
        <f aca="false">H7234*SUMIFS(syst_chauffage!$K$3:$K$27,syst_chauffage!$B$3:$B$27,D7234,syst_chauffage!$C$3:$C$27,E7234)</f>
        <v>0.685179105803747</v>
      </c>
      <c r="N7234" s="0" t="str">
        <f aca="false">A7234</f>
        <v>Café Hôtel Restaurant</v>
      </c>
      <c r="O7234" s="0" t="str">
        <f aca="false">B7234</f>
        <v>Hôtel avec restaurant</v>
      </c>
      <c r="P7234" s="0" t="str">
        <f aca="false">C7234</f>
        <v>Moyen Hotel avec restaurant Haut de gamme</v>
      </c>
      <c r="Q7234" s="0" t="str">
        <f aca="false">D7234</f>
        <v>Chaudière gaz</v>
      </c>
      <c r="R7234" s="0" t="str">
        <f aca="false">E7234</f>
        <v>Gaz</v>
      </c>
      <c r="S7234" s="0" t="str">
        <f aca="false">F7234</f>
        <v>0218540404</v>
      </c>
      <c r="T7234" s="0" t="str">
        <f aca="false">G7234</f>
        <v>5</v>
      </c>
      <c r="U7234" s="0" t="n">
        <f aca="false">L7234</f>
        <v>0.685179105803747</v>
      </c>
      <c r="V7234" s="0" t="n">
        <f aca="false">K7234</f>
        <v>27.8177847916808</v>
      </c>
      <c r="W7234" s="0" t="n">
        <f aca="false">J7234</f>
        <v>462</v>
      </c>
    </row>
    <row r="7235" customFormat="false" ht="12.8" hidden="false" customHeight="false" outlineLevel="0" collapsed="false">
      <c r="A7235" s="0" t="s">
        <v>73</v>
      </c>
      <c r="B7235" s="0" t="s">
        <v>264</v>
      </c>
      <c r="C7235" s="0" t="s">
        <v>353</v>
      </c>
      <c r="D7235" s="0" t="s">
        <v>29</v>
      </c>
      <c r="E7235" s="0" t="s">
        <v>30</v>
      </c>
      <c r="F7235" s="0" t="s">
        <v>358</v>
      </c>
      <c r="G7235" s="0" t="s">
        <v>1613</v>
      </c>
      <c r="H7235" s="0" t="n">
        <v>0.92</v>
      </c>
      <c r="I7235" s="0" t="n">
        <v>10.4</v>
      </c>
      <c r="J7235" s="0" t="n">
        <v>0</v>
      </c>
      <c r="K7235" s="0" t="n">
        <f aca="false">I7235*SUMIFS(syst_chauffage!$H$3:$H$27,syst_chauffage!$B$3:$B$27,D7235,syst_chauffage!$C$3:$C$27,E7235)</f>
        <v>3</v>
      </c>
      <c r="L7235" s="12" t="n">
        <f aca="false">H7235*SUMIFS(syst_chauffage!$K$3:$K$27,syst_chauffage!$B$3:$B$27,D7235,syst_chauffage!$C$3:$C$27,E7235)</f>
        <v>0.92</v>
      </c>
      <c r="N7235" s="0" t="str">
        <f aca="false">A7235</f>
        <v>Café Hôtel Restaurant</v>
      </c>
      <c r="O7235" s="0" t="str">
        <f aca="false">B7235</f>
        <v>Hôtel avec restaurant</v>
      </c>
      <c r="P7235" s="0" t="str">
        <f aca="false">C7235</f>
        <v>Moyen Hotel avec restaurant Haut de gamme</v>
      </c>
      <c r="Q7235" s="0" t="str">
        <f aca="false">D7235</f>
        <v>Electrique direct</v>
      </c>
      <c r="R7235" s="0" t="str">
        <f aca="false">E7235</f>
        <v>Electricité</v>
      </c>
      <c r="S7235" s="0" t="str">
        <f aca="false">F7235</f>
        <v>0218540602</v>
      </c>
      <c r="T7235" s="0" t="str">
        <f aca="false">G7235</f>
        <v>5</v>
      </c>
      <c r="U7235" s="0" t="n">
        <f aca="false">L7235</f>
        <v>0.92</v>
      </c>
      <c r="V7235" s="0" t="n">
        <f aca="false">K7235</f>
        <v>3</v>
      </c>
      <c r="W7235" s="0" t="n">
        <f aca="false">J7235</f>
        <v>0</v>
      </c>
    </row>
    <row r="7236" customFormat="false" ht="12.8" hidden="false" customHeight="false" outlineLevel="0" collapsed="false">
      <c r="A7236" s="0" t="s">
        <v>73</v>
      </c>
      <c r="B7236" s="0" t="s">
        <v>264</v>
      </c>
      <c r="C7236" s="0" t="s">
        <v>353</v>
      </c>
      <c r="D7236" s="0" t="s">
        <v>36</v>
      </c>
      <c r="E7236" s="0" t="s">
        <v>30</v>
      </c>
      <c r="F7236" s="0" t="s">
        <v>359</v>
      </c>
      <c r="G7236" s="0" t="s">
        <v>1613</v>
      </c>
      <c r="H7236" s="0" t="n">
        <v>2.94489544186046</v>
      </c>
      <c r="I7236" s="0" t="n">
        <v>80.9827957430462</v>
      </c>
      <c r="J7236" s="0" t="n">
        <v>738</v>
      </c>
      <c r="K7236" s="0" t="n">
        <f aca="false">I7236*SUMIFS(syst_chauffage!$H$3:$H$27,syst_chauffage!$B$3:$B$27,D7236,syst_chauffage!$C$3:$C$27,E7236)</f>
        <v>50.1006627471001</v>
      </c>
      <c r="L7236" s="12" t="n">
        <f aca="false">H7236*SUMIFS(syst_chauffage!$K$3:$K$27,syst_chauffage!$B$3:$B$27,D7236,syst_chauffage!$C$3:$C$27,E7236)</f>
        <v>2.47427325480779</v>
      </c>
      <c r="N7236" s="0" t="str">
        <f aca="false">A7236</f>
        <v>Café Hôtel Restaurant</v>
      </c>
      <c r="O7236" s="0" t="str">
        <f aca="false">B7236</f>
        <v>Hôtel avec restaurant</v>
      </c>
      <c r="P7236" s="0" t="str">
        <f aca="false">C7236</f>
        <v>Moyen Hotel avec restaurant Haut de gamme</v>
      </c>
      <c r="Q7236" s="0" t="str">
        <f aca="false">D7236</f>
        <v>PAC</v>
      </c>
      <c r="R7236" s="0" t="str">
        <f aca="false">E7236</f>
        <v>Electricité</v>
      </c>
      <c r="S7236" s="0" t="str">
        <f aca="false">F7236</f>
        <v>0218540902</v>
      </c>
      <c r="T7236" s="0" t="str">
        <f aca="false">G7236</f>
        <v>5</v>
      </c>
      <c r="U7236" s="0" t="n">
        <f aca="false">L7236</f>
        <v>2.47427325480779</v>
      </c>
      <c r="V7236" s="0" t="n">
        <f aca="false">K7236</f>
        <v>50.1006627471001</v>
      </c>
      <c r="W7236" s="0" t="n">
        <f aca="false">J7236</f>
        <v>738</v>
      </c>
    </row>
    <row r="7237" customFormat="false" ht="12.8" hidden="false" customHeight="false" outlineLevel="0" collapsed="false">
      <c r="A7237" s="0" t="s">
        <v>73</v>
      </c>
      <c r="B7237" s="0" t="s">
        <v>264</v>
      </c>
      <c r="C7237" s="0" t="s">
        <v>353</v>
      </c>
      <c r="D7237" s="0" t="s">
        <v>42</v>
      </c>
      <c r="E7237" s="0" t="s">
        <v>30</v>
      </c>
      <c r="F7237" s="0" t="s">
        <v>360</v>
      </c>
      <c r="G7237" s="0" t="s">
        <v>1613</v>
      </c>
      <c r="H7237" s="0" t="n">
        <v>2.80410195348837</v>
      </c>
      <c r="I7237" s="0" t="n">
        <v>36.7675300177749</v>
      </c>
      <c r="J7237" s="0" t="n">
        <v>738</v>
      </c>
      <c r="K7237" s="0" t="n">
        <f aca="false">I7237*SUMIFS(syst_chauffage!$H$3:$H$27,syst_chauffage!$B$3:$B$27,D7237,syst_chauffage!$C$3:$C$27,E7237)</f>
        <v>33.1897638763936</v>
      </c>
      <c r="L7237" s="12" t="n">
        <f aca="false">H7237*SUMIFS(syst_chauffage!$K$3:$K$27,syst_chauffage!$B$3:$B$27,D7237,syst_chauffage!$C$3:$C$27,E7237)</f>
        <v>2.49996610303434</v>
      </c>
      <c r="N7237" s="0" t="str">
        <f aca="false">A7237</f>
        <v>Café Hôtel Restaurant</v>
      </c>
      <c r="O7237" s="0" t="str">
        <f aca="false">B7237</f>
        <v>Hôtel avec restaurant</v>
      </c>
      <c r="P7237" s="0" t="str">
        <f aca="false">C7237</f>
        <v>Moyen Hotel avec restaurant Haut de gamme</v>
      </c>
      <c r="Q7237" s="0" t="str">
        <f aca="false">D7237</f>
        <v>Rooftop</v>
      </c>
      <c r="R7237" s="0" t="str">
        <f aca="false">E7237</f>
        <v>Electricité</v>
      </c>
      <c r="S7237" s="0" t="str">
        <f aca="false">F7237</f>
        <v>0218541002</v>
      </c>
      <c r="T7237" s="0" t="str">
        <f aca="false">G7237</f>
        <v>5</v>
      </c>
      <c r="U7237" s="0" t="n">
        <f aca="false">L7237</f>
        <v>2.49996610303434</v>
      </c>
      <c r="V7237" s="0" t="n">
        <f aca="false">K7237</f>
        <v>33.1897638763936</v>
      </c>
      <c r="W7237" s="0" t="n">
        <f aca="false">J7237</f>
        <v>738</v>
      </c>
    </row>
    <row r="7238" customFormat="false" ht="12.8" hidden="false" customHeight="false" outlineLevel="0" collapsed="false">
      <c r="A7238" s="0" t="s">
        <v>73</v>
      </c>
      <c r="B7238" s="0" t="s">
        <v>264</v>
      </c>
      <c r="C7238" s="0" t="s">
        <v>353</v>
      </c>
      <c r="D7238" s="0" t="s">
        <v>51</v>
      </c>
      <c r="E7238" s="0" t="s">
        <v>57</v>
      </c>
      <c r="F7238" s="0" t="s">
        <v>361</v>
      </c>
      <c r="G7238" s="0" t="s">
        <v>1613</v>
      </c>
      <c r="H7238" s="0" t="n">
        <v>0.83085114528086</v>
      </c>
      <c r="I7238" s="0" t="n">
        <v>35.8490743625</v>
      </c>
      <c r="J7238" s="0" t="n">
        <v>0</v>
      </c>
      <c r="K7238" s="0" t="n">
        <f aca="false">I7238*SUMIFS(syst_chauffage!$H$3:$H$27,syst_chauffage!$B$3:$B$27,D7238,syst_chauffage!$C$3:$C$27,E7238)</f>
        <v>75.9589494229246</v>
      </c>
      <c r="L7238" s="12" t="n">
        <f aca="false">H7238*SUMIFS(syst_chauffage!$K$3:$K$27,syst_chauffage!$B$3:$B$27,D7238,syst_chauffage!$C$3:$C$27,E7238)</f>
        <v>0.83085114528086</v>
      </c>
      <c r="N7238" s="0" t="str">
        <f aca="false">A7238</f>
        <v>Café Hôtel Restaurant</v>
      </c>
      <c r="O7238" s="0" t="str">
        <f aca="false">B7238</f>
        <v>Hôtel avec restaurant</v>
      </c>
      <c r="P7238" s="0" t="str">
        <f aca="false">C7238</f>
        <v>Moyen Hotel avec restaurant Haut de gamme</v>
      </c>
      <c r="Q7238" s="0" t="str">
        <f aca="false">D7238</f>
        <v>Autre système centralisé performant</v>
      </c>
      <c r="R7238" s="0" t="str">
        <f aca="false">E7238</f>
        <v>Autres</v>
      </c>
      <c r="S7238" s="0" t="str">
        <f aca="false">F7238</f>
        <v>0218542101</v>
      </c>
      <c r="T7238" s="0" t="str">
        <f aca="false">G7238</f>
        <v>5</v>
      </c>
      <c r="U7238" s="0" t="n">
        <f aca="false">L7238</f>
        <v>0.83085114528086</v>
      </c>
      <c r="V7238" s="0" t="n">
        <f aca="false">K7238</f>
        <v>75.9589494229246</v>
      </c>
      <c r="W7238" s="0" t="n">
        <f aca="false">J7238</f>
        <v>0</v>
      </c>
    </row>
    <row r="7239" customFormat="false" ht="12.8" hidden="false" customHeight="false" outlineLevel="0" collapsed="false">
      <c r="A7239" s="0" t="s">
        <v>73</v>
      </c>
      <c r="B7239" s="0" t="s">
        <v>264</v>
      </c>
      <c r="C7239" s="0" t="s">
        <v>353</v>
      </c>
      <c r="D7239" s="0" t="s">
        <v>51</v>
      </c>
      <c r="E7239" s="0" t="s">
        <v>58</v>
      </c>
      <c r="F7239" s="0" t="s">
        <v>362</v>
      </c>
      <c r="G7239" s="0" t="s">
        <v>1613</v>
      </c>
      <c r="H7239" s="0" t="n">
        <v>0.779506018500683</v>
      </c>
      <c r="I7239" s="0" t="n">
        <v>35.9191251099288</v>
      </c>
      <c r="J7239" s="0" t="n">
        <v>935</v>
      </c>
      <c r="K7239" s="0" t="n">
        <f aca="false">I7239*SUMIFS(syst_chauffage!$H$3:$H$27,syst_chauffage!$B$3:$B$27,D7239,syst_chauffage!$C$3:$C$27,E7239)</f>
        <v>76.6513952749893</v>
      </c>
      <c r="L7239" s="12" t="n">
        <f aca="false">H7239*SUMIFS(syst_chauffage!$K$3:$K$27,syst_chauffage!$B$3:$B$27,D7239,syst_chauffage!$C$3:$C$27,E7239)</f>
        <v>0.779506018500683</v>
      </c>
      <c r="N7239" s="0" t="str">
        <f aca="false">A7239</f>
        <v>Café Hôtel Restaurant</v>
      </c>
      <c r="O7239" s="0" t="str">
        <f aca="false">B7239</f>
        <v>Hôtel avec restaurant</v>
      </c>
      <c r="P7239" s="0" t="str">
        <f aca="false">C7239</f>
        <v>Moyen Hotel avec restaurant Haut de gamme</v>
      </c>
      <c r="Q7239" s="0" t="str">
        <f aca="false">D7239</f>
        <v>Autre système centralisé performant</v>
      </c>
      <c r="R7239" s="0" t="str">
        <f aca="false">E7239</f>
        <v>Urbain</v>
      </c>
      <c r="S7239" s="0" t="str">
        <f aca="false">F7239</f>
        <v>0218542106</v>
      </c>
      <c r="T7239" s="0" t="str">
        <f aca="false">G7239</f>
        <v>5</v>
      </c>
      <c r="U7239" s="0" t="n">
        <f aca="false">L7239</f>
        <v>0.779506018500683</v>
      </c>
      <c r="V7239" s="0" t="n">
        <f aca="false">K7239</f>
        <v>76.6513952749893</v>
      </c>
      <c r="W7239" s="0" t="n">
        <f aca="false">J7239</f>
        <v>935</v>
      </c>
    </row>
    <row r="7240" customFormat="false" ht="12.8" hidden="false" customHeight="false" outlineLevel="0" collapsed="false">
      <c r="A7240" s="0" t="s">
        <v>73</v>
      </c>
      <c r="B7240" s="0" t="s">
        <v>264</v>
      </c>
      <c r="C7240" s="0" t="s">
        <v>353</v>
      </c>
      <c r="D7240" s="0" t="s">
        <v>27</v>
      </c>
      <c r="E7240" s="0" t="s">
        <v>23</v>
      </c>
      <c r="F7240" s="0" t="s">
        <v>363</v>
      </c>
      <c r="G7240" s="0" t="s">
        <v>1613</v>
      </c>
      <c r="H7240" s="0" t="n">
        <v>0.755009135385139</v>
      </c>
      <c r="I7240" s="0" t="n">
        <v>22.5548069270979</v>
      </c>
      <c r="J7240" s="0" t="n">
        <v>1064</v>
      </c>
      <c r="K7240" s="0" t="n">
        <f aca="false">I7240*SUMIFS(syst_chauffage!$H$3:$H$27,syst_chauffage!$B$3:$B$27,D7240,syst_chauffage!$C$3:$C$27,E7240)</f>
        <v>57.8396177612945</v>
      </c>
      <c r="L7240" s="12" t="n">
        <f aca="false">H7240*SUMIFS(syst_chauffage!$K$3:$K$27,syst_chauffage!$B$3:$B$27,D7240,syst_chauffage!$C$3:$C$27,E7240)</f>
        <v>0.755009135385139</v>
      </c>
      <c r="N7240" s="0" t="str">
        <f aca="false">A7240</f>
        <v>Café Hôtel Restaurant</v>
      </c>
      <c r="O7240" s="0" t="str">
        <f aca="false">B7240</f>
        <v>Hôtel avec restaurant</v>
      </c>
      <c r="P7240" s="0" t="str">
        <f aca="false">C7240</f>
        <v>Moyen Hotel avec restaurant Haut de gamme</v>
      </c>
      <c r="Q7240" s="0" t="str">
        <f aca="false">D7240</f>
        <v>Chaudière condensation fioul</v>
      </c>
      <c r="R7240" s="0" t="str">
        <f aca="false">E7240</f>
        <v>Fioul</v>
      </c>
      <c r="S7240" s="0" t="str">
        <f aca="false">F7240</f>
        <v>0218542303</v>
      </c>
      <c r="T7240" s="0" t="str">
        <f aca="false">G7240</f>
        <v>5</v>
      </c>
      <c r="U7240" s="0" t="n">
        <f aca="false">L7240</f>
        <v>0.755009135385139</v>
      </c>
      <c r="V7240" s="0" t="n">
        <f aca="false">K7240</f>
        <v>57.8396177612945</v>
      </c>
      <c r="W7240" s="0" t="n">
        <f aca="false">J7240</f>
        <v>1064</v>
      </c>
    </row>
    <row r="7241" customFormat="false" ht="12.8" hidden="false" customHeight="false" outlineLevel="0" collapsed="false">
      <c r="A7241" s="0" t="s">
        <v>73</v>
      </c>
      <c r="B7241" s="0" t="s">
        <v>264</v>
      </c>
      <c r="C7241" s="0" t="s">
        <v>353</v>
      </c>
      <c r="D7241" s="0" t="s">
        <v>18</v>
      </c>
      <c r="E7241" s="0" t="s">
        <v>14</v>
      </c>
      <c r="F7241" s="0" t="s">
        <v>364</v>
      </c>
      <c r="G7241" s="0" t="s">
        <v>1613</v>
      </c>
      <c r="H7241" s="0" t="n">
        <v>0.982603523081288</v>
      </c>
      <c r="I7241" s="0" t="n">
        <v>16.3975767285925</v>
      </c>
      <c r="J7241" s="0" t="n">
        <v>1064</v>
      </c>
      <c r="K7241" s="0" t="n">
        <f aca="false">I7241*SUMIFS(syst_chauffage!$H$3:$H$27,syst_chauffage!$B$3:$B$27,D7241,syst_chauffage!$C$3:$C$27,E7241)</f>
        <v>44.6822310802906</v>
      </c>
      <c r="L7241" s="12" t="n">
        <f aca="false">H7241*SUMIFS(syst_chauffage!$K$3:$K$27,syst_chauffage!$B$3:$B$27,D7241,syst_chauffage!$C$3:$C$27,E7241)</f>
        <v>0.954547136913638</v>
      </c>
      <c r="N7241" s="0" t="str">
        <f aca="false">A7241</f>
        <v>Café Hôtel Restaurant</v>
      </c>
      <c r="O7241" s="0" t="str">
        <f aca="false">B7241</f>
        <v>Hôtel avec restaurant</v>
      </c>
      <c r="P7241" s="0" t="str">
        <f aca="false">C7241</f>
        <v>Moyen Hotel avec restaurant Haut de gamme</v>
      </c>
      <c r="Q7241" s="0" t="str">
        <f aca="false">D7241</f>
        <v>Chaudière condensation gaz</v>
      </c>
      <c r="R7241" s="0" t="str">
        <f aca="false">E7241</f>
        <v>Gaz</v>
      </c>
      <c r="S7241" s="0" t="str">
        <f aca="false">F7241</f>
        <v>0218542404</v>
      </c>
      <c r="T7241" s="0" t="str">
        <f aca="false">G7241</f>
        <v>5</v>
      </c>
      <c r="U7241" s="0" t="n">
        <f aca="false">L7241</f>
        <v>0.954547136913638</v>
      </c>
      <c r="V7241" s="0" t="n">
        <f aca="false">K7241</f>
        <v>44.6822310802906</v>
      </c>
      <c r="W7241" s="0" t="n">
        <f aca="false">J7241</f>
        <v>1064</v>
      </c>
    </row>
    <row r="7242" customFormat="false" ht="12.8" hidden="false" customHeight="false" outlineLevel="0" collapsed="false">
      <c r="A7242" s="0" t="s">
        <v>73</v>
      </c>
      <c r="B7242" s="0" t="s">
        <v>264</v>
      </c>
      <c r="C7242" s="0" t="s">
        <v>353</v>
      </c>
      <c r="D7242" s="0" t="s">
        <v>32</v>
      </c>
      <c r="E7242" s="0" t="s">
        <v>30</v>
      </c>
      <c r="F7242" s="0" t="s">
        <v>365</v>
      </c>
      <c r="G7242" s="0" t="s">
        <v>1613</v>
      </c>
      <c r="H7242" s="0" t="n">
        <v>1</v>
      </c>
      <c r="I7242" s="0" t="n">
        <v>12</v>
      </c>
      <c r="J7242" s="0" t="n">
        <v>0</v>
      </c>
      <c r="K7242" s="0" t="n">
        <f aca="false">I7242*SUMIFS(syst_chauffage!$H$3:$H$27,syst_chauffage!$B$3:$B$27,D7242,syst_chauffage!$C$3:$C$27,E7242)</f>
        <v>12</v>
      </c>
      <c r="L7242" s="12" t="n">
        <f aca="false">H7242*SUMIFS(syst_chauffage!$K$3:$K$27,syst_chauffage!$B$3:$B$27,D7242,syst_chauffage!$C$3:$C$27,E7242)</f>
        <v>1</v>
      </c>
      <c r="N7242" s="0" t="str">
        <f aca="false">A7242</f>
        <v>Café Hôtel Restaurant</v>
      </c>
      <c r="O7242" s="0" t="str">
        <f aca="false">B7242</f>
        <v>Hôtel avec restaurant</v>
      </c>
      <c r="P7242" s="0" t="str">
        <f aca="false">C7242</f>
        <v>Moyen Hotel avec restaurant Haut de gamme</v>
      </c>
      <c r="Q7242" s="0" t="str">
        <f aca="false">D7242</f>
        <v>Electrique direct performant</v>
      </c>
      <c r="R7242" s="0" t="str">
        <f aca="false">E7242</f>
        <v>Electricité</v>
      </c>
      <c r="S7242" s="0" t="str">
        <f aca="false">F7242</f>
        <v>0218542602</v>
      </c>
      <c r="T7242" s="0" t="str">
        <f aca="false">G7242</f>
        <v>5</v>
      </c>
      <c r="U7242" s="0" t="n">
        <f aca="false">L7242</f>
        <v>1</v>
      </c>
      <c r="V7242" s="0" t="n">
        <f aca="false">K7242</f>
        <v>12</v>
      </c>
      <c r="W7242" s="0" t="n">
        <f aca="false">J7242</f>
        <v>0</v>
      </c>
    </row>
    <row r="7243" customFormat="false" ht="12.8" hidden="false" customHeight="false" outlineLevel="0" collapsed="false">
      <c r="A7243" s="0" t="s">
        <v>73</v>
      </c>
      <c r="B7243" s="0" t="s">
        <v>264</v>
      </c>
      <c r="C7243" s="0" t="s">
        <v>353</v>
      </c>
      <c r="D7243" s="0" t="s">
        <v>38</v>
      </c>
      <c r="E7243" s="0" t="s">
        <v>30</v>
      </c>
      <c r="F7243" s="0" t="s">
        <v>366</v>
      </c>
      <c r="G7243" s="0" t="s">
        <v>1613</v>
      </c>
      <c r="H7243" s="0" t="n">
        <v>3.39795627906976</v>
      </c>
      <c r="I7243" s="0" t="n">
        <v>96.4080901702931</v>
      </c>
      <c r="J7243" s="0" t="n">
        <v>792</v>
      </c>
      <c r="K7243" s="0" t="n">
        <f aca="false">I7243*SUMIFS(syst_chauffage!$H$3:$H$27,syst_chauffage!$B$3:$B$27,D7243,syst_chauffage!$C$3:$C$27,E7243)</f>
        <v>97.448700005585</v>
      </c>
      <c r="L7243" s="12" t="n">
        <f aca="false">H7243*SUMIFS(syst_chauffage!$K$3:$K$27,syst_chauffage!$B$3:$B$27,D7243,syst_chauffage!$C$3:$C$27,E7243)</f>
        <v>3.03986496519792</v>
      </c>
      <c r="N7243" s="0" t="str">
        <f aca="false">A7243</f>
        <v>Café Hôtel Restaurant</v>
      </c>
      <c r="O7243" s="0" t="str">
        <f aca="false">B7243</f>
        <v>Hôtel avec restaurant</v>
      </c>
      <c r="P7243" s="0" t="str">
        <f aca="false">C7243</f>
        <v>Moyen Hotel avec restaurant Haut de gamme</v>
      </c>
      <c r="Q7243" s="0" t="str">
        <f aca="false">D7243</f>
        <v>PAC performant</v>
      </c>
      <c r="R7243" s="0" t="str">
        <f aca="false">E7243</f>
        <v>Electricité</v>
      </c>
      <c r="S7243" s="0" t="str">
        <f aca="false">F7243</f>
        <v>0218542902</v>
      </c>
      <c r="T7243" s="0" t="str">
        <f aca="false">G7243</f>
        <v>5</v>
      </c>
      <c r="U7243" s="0" t="n">
        <f aca="false">L7243</f>
        <v>3.03986496519792</v>
      </c>
      <c r="V7243" s="0" t="n">
        <f aca="false">K7243</f>
        <v>97.448700005585</v>
      </c>
      <c r="W7243" s="0" t="n">
        <f aca="false">J7243</f>
        <v>792</v>
      </c>
    </row>
    <row r="7244" customFormat="false" ht="12.8" hidden="false" customHeight="false" outlineLevel="0" collapsed="false">
      <c r="A7244" s="0" t="s">
        <v>73</v>
      </c>
      <c r="B7244" s="0" t="s">
        <v>264</v>
      </c>
      <c r="C7244" s="0" t="s">
        <v>353</v>
      </c>
      <c r="D7244" s="0" t="s">
        <v>46</v>
      </c>
      <c r="E7244" s="0" t="s">
        <v>30</v>
      </c>
      <c r="F7244" s="0" t="s">
        <v>367</v>
      </c>
      <c r="G7244" s="0" t="s">
        <v>1613</v>
      </c>
      <c r="H7244" s="0" t="n">
        <v>3.32861023255814</v>
      </c>
      <c r="I7244" s="0" t="n">
        <v>43.7708690687796</v>
      </c>
      <c r="J7244" s="0" t="n">
        <v>792</v>
      </c>
      <c r="K7244" s="0" t="n">
        <f aca="false">I7244*SUMIFS(syst_chauffage!$H$3:$H$27,syst_chauffage!$B$3:$B$27,D7244,syst_chauffage!$C$3:$C$27,E7244)</f>
        <v>75.9384082673672</v>
      </c>
      <c r="L7244" s="12" t="n">
        <f aca="false">H7244*SUMIFS(syst_chauffage!$K$3:$K$27,syst_chauffage!$B$3:$B$27,D7244,syst_chauffage!$C$3:$C$27,E7244)</f>
        <v>3.00077723502174</v>
      </c>
      <c r="N7244" s="0" t="str">
        <f aca="false">A7244</f>
        <v>Café Hôtel Restaurant</v>
      </c>
      <c r="O7244" s="0" t="str">
        <f aca="false">B7244</f>
        <v>Hôtel avec restaurant</v>
      </c>
      <c r="P7244" s="0" t="str">
        <f aca="false">C7244</f>
        <v>Moyen Hotel avec restaurant Haut de gamme</v>
      </c>
      <c r="Q7244" s="0" t="str">
        <f aca="false">D7244</f>
        <v>Rooftop performant</v>
      </c>
      <c r="R7244" s="0" t="str">
        <f aca="false">E7244</f>
        <v>Electricité</v>
      </c>
      <c r="S7244" s="0" t="str">
        <f aca="false">F7244</f>
        <v>0218543002</v>
      </c>
      <c r="T7244" s="0" t="str">
        <f aca="false">G7244</f>
        <v>5</v>
      </c>
      <c r="U7244" s="0" t="n">
        <f aca="false">L7244</f>
        <v>3.00077723502174</v>
      </c>
      <c r="V7244" s="0" t="n">
        <f aca="false">K7244</f>
        <v>75.9384082673672</v>
      </c>
      <c r="W7244" s="0" t="n">
        <f aca="false">J7244</f>
        <v>792</v>
      </c>
    </row>
    <row r="7245" customFormat="false" ht="12.8" hidden="false" customHeight="false" outlineLevel="0" collapsed="false">
      <c r="A7245" s="0" t="s">
        <v>73</v>
      </c>
      <c r="B7245" s="0" t="s">
        <v>264</v>
      </c>
      <c r="C7245" s="0" t="s">
        <v>368</v>
      </c>
      <c r="D7245" s="0" t="s">
        <v>19</v>
      </c>
      <c r="E7245" s="0" t="s">
        <v>57</v>
      </c>
      <c r="F7245" s="0" t="s">
        <v>369</v>
      </c>
      <c r="G7245" s="0" t="s">
        <v>1613</v>
      </c>
      <c r="H7245" s="0" t="n">
        <v>0.711580769566853</v>
      </c>
      <c r="I7245" s="0" t="n">
        <v>27.1900033710191</v>
      </c>
      <c r="J7245" s="0" t="n">
        <v>0</v>
      </c>
      <c r="K7245" s="0" t="n">
        <f aca="false">I7245*SUMIFS(syst_chauffage!$H$3:$H$27,syst_chauffage!$B$3:$B$27,D7245,syst_chauffage!$C$3:$C$27,E7245)</f>
        <v>37.861445452121</v>
      </c>
      <c r="L7245" s="12" t="n">
        <f aca="false">H7245*SUMIFS(syst_chauffage!$K$3:$K$27,syst_chauffage!$B$3:$B$27,D7245,syst_chauffage!$C$3:$C$27,E7245)</f>
        <v>0.711580769566853</v>
      </c>
      <c r="N7245" s="0" t="str">
        <f aca="false">A7245</f>
        <v>Café Hôtel Restaurant</v>
      </c>
      <c r="O7245" s="0" t="str">
        <f aca="false">B7245</f>
        <v>Hôtel avec restaurant</v>
      </c>
      <c r="P7245" s="0" t="str">
        <f aca="false">C7245</f>
        <v>Moyen Hotel avec restaurant Luxe</v>
      </c>
      <c r="Q7245" s="0" t="str">
        <f aca="false">D7245</f>
        <v>Autre système centralisé</v>
      </c>
      <c r="R7245" s="0" t="str">
        <f aca="false">E7245</f>
        <v>Autres</v>
      </c>
      <c r="S7245" s="0" t="str">
        <f aca="false">F7245</f>
        <v>0218550101</v>
      </c>
      <c r="T7245" s="0" t="str">
        <f aca="false">G7245</f>
        <v>5</v>
      </c>
      <c r="U7245" s="0" t="n">
        <f aca="false">L7245</f>
        <v>0.711580769566853</v>
      </c>
      <c r="V7245" s="0" t="n">
        <f aca="false">K7245</f>
        <v>37.861445452121</v>
      </c>
      <c r="W7245" s="0" t="n">
        <f aca="false">J7245</f>
        <v>0</v>
      </c>
    </row>
    <row r="7246" customFormat="false" ht="12.8" hidden="false" customHeight="false" outlineLevel="0" collapsed="false">
      <c r="A7246" s="0" t="s">
        <v>73</v>
      </c>
      <c r="B7246" s="0" t="s">
        <v>264</v>
      </c>
      <c r="C7246" s="0" t="s">
        <v>368</v>
      </c>
      <c r="D7246" s="0" t="s">
        <v>19</v>
      </c>
      <c r="E7246" s="0" t="s">
        <v>58</v>
      </c>
      <c r="F7246" s="0" t="s">
        <v>370</v>
      </c>
      <c r="G7246" s="0" t="s">
        <v>1613</v>
      </c>
      <c r="H7246" s="0" t="n">
        <v>0.645409549671871</v>
      </c>
      <c r="I7246" s="0" t="n">
        <v>27.2836851520711</v>
      </c>
      <c r="J7246" s="0" t="n">
        <v>935</v>
      </c>
      <c r="K7246" s="0" t="n">
        <f aca="false">I7246*SUMIFS(syst_chauffage!$H$3:$H$27,syst_chauffage!$B$3:$B$27,D7246,syst_chauffage!$C$3:$C$27,E7246)</f>
        <v>44.8802867083552</v>
      </c>
      <c r="L7246" s="12" t="n">
        <f aca="false">H7246*SUMIFS(syst_chauffage!$K$3:$K$27,syst_chauffage!$B$3:$B$27,D7246,syst_chauffage!$C$3:$C$27,E7246)</f>
        <v>0.645409549671871</v>
      </c>
      <c r="N7246" s="0" t="str">
        <f aca="false">A7246</f>
        <v>Café Hôtel Restaurant</v>
      </c>
      <c r="O7246" s="0" t="str">
        <f aca="false">B7246</f>
        <v>Hôtel avec restaurant</v>
      </c>
      <c r="P7246" s="0" t="str">
        <f aca="false">C7246</f>
        <v>Moyen Hotel avec restaurant Luxe</v>
      </c>
      <c r="Q7246" s="0" t="str">
        <f aca="false">D7246</f>
        <v>Autre système centralisé</v>
      </c>
      <c r="R7246" s="0" t="str">
        <f aca="false">E7246</f>
        <v>Urbain</v>
      </c>
      <c r="S7246" s="0" t="str">
        <f aca="false">F7246</f>
        <v>0218550106</v>
      </c>
      <c r="T7246" s="0" t="str">
        <f aca="false">G7246</f>
        <v>5</v>
      </c>
      <c r="U7246" s="0" t="n">
        <f aca="false">L7246</f>
        <v>0.645409549671871</v>
      </c>
      <c r="V7246" s="0" t="n">
        <f aca="false">K7246</f>
        <v>44.8802867083552</v>
      </c>
      <c r="W7246" s="0" t="n">
        <f aca="false">J7246</f>
        <v>935</v>
      </c>
    </row>
    <row r="7247" customFormat="false" ht="12.8" hidden="false" customHeight="false" outlineLevel="0" collapsed="false">
      <c r="A7247" s="0" t="s">
        <v>73</v>
      </c>
      <c r="B7247" s="0" t="s">
        <v>264</v>
      </c>
      <c r="C7247" s="0" t="s">
        <v>368</v>
      </c>
      <c r="D7247" s="0" t="s">
        <v>22</v>
      </c>
      <c r="E7247" s="0" t="s">
        <v>23</v>
      </c>
      <c r="F7247" s="0" t="s">
        <v>371</v>
      </c>
      <c r="G7247" s="0" t="s">
        <v>1613</v>
      </c>
      <c r="H7247" s="0" t="n">
        <v>0.574563391929069</v>
      </c>
      <c r="I7247" s="0" t="n">
        <v>15.2451584994126</v>
      </c>
      <c r="J7247" s="0" t="n">
        <v>0</v>
      </c>
      <c r="K7247" s="0" t="n">
        <f aca="false">I7247*SUMIFS(syst_chauffage!$H$3:$H$27,syst_chauffage!$B$3:$B$27,D7247,syst_chauffage!$C$3:$C$27,E7247)</f>
        <v>26.8470672589278</v>
      </c>
      <c r="L7247" s="12" t="n">
        <f aca="false">H7247*SUMIFS(syst_chauffage!$K$3:$K$27,syst_chauffage!$B$3:$B$27,D7247,syst_chauffage!$C$3:$C$27,E7247)</f>
        <v>0.574563391929069</v>
      </c>
      <c r="N7247" s="0" t="str">
        <f aca="false">A7247</f>
        <v>Café Hôtel Restaurant</v>
      </c>
      <c r="O7247" s="0" t="str">
        <f aca="false">B7247</f>
        <v>Hôtel avec restaurant</v>
      </c>
      <c r="P7247" s="0" t="str">
        <f aca="false">C7247</f>
        <v>Moyen Hotel avec restaurant Luxe</v>
      </c>
      <c r="Q7247" s="0" t="str">
        <f aca="false">D7247</f>
        <v>Chaudière fioul</v>
      </c>
      <c r="R7247" s="0" t="str">
        <f aca="false">E7247</f>
        <v>Fioul</v>
      </c>
      <c r="S7247" s="0" t="str">
        <f aca="false">F7247</f>
        <v>0218550303</v>
      </c>
      <c r="T7247" s="0" t="str">
        <f aca="false">G7247</f>
        <v>5</v>
      </c>
      <c r="U7247" s="0" t="n">
        <f aca="false">L7247</f>
        <v>0.574563391929069</v>
      </c>
      <c r="V7247" s="0" t="n">
        <f aca="false">K7247</f>
        <v>26.8470672589278</v>
      </c>
      <c r="W7247" s="0" t="n">
        <f aca="false">J7247</f>
        <v>0</v>
      </c>
    </row>
    <row r="7248" customFormat="false" ht="12.8" hidden="false" customHeight="false" outlineLevel="0" collapsed="false">
      <c r="A7248" s="0" t="s">
        <v>73</v>
      </c>
      <c r="B7248" s="0" t="s">
        <v>264</v>
      </c>
      <c r="C7248" s="0" t="s">
        <v>368</v>
      </c>
      <c r="D7248" s="0" t="s">
        <v>13</v>
      </c>
      <c r="E7248" s="0" t="s">
        <v>14</v>
      </c>
      <c r="F7248" s="0" t="s">
        <v>372</v>
      </c>
      <c r="G7248" s="0" t="s">
        <v>1613</v>
      </c>
      <c r="H7248" s="0" t="n">
        <v>0.69026412946869</v>
      </c>
      <c r="I7248" s="0" t="n">
        <v>11.224787527752</v>
      </c>
      <c r="J7248" s="0" t="n">
        <v>462</v>
      </c>
      <c r="K7248" s="0" t="n">
        <f aca="false">I7248*SUMIFS(syst_chauffage!$H$3:$H$27,syst_chauffage!$B$3:$B$27,D7248,syst_chauffage!$C$3:$C$27,E7248)</f>
        <v>22.6694881395318</v>
      </c>
      <c r="L7248" s="12" t="n">
        <f aca="false">H7248*SUMIFS(syst_chauffage!$K$3:$K$27,syst_chauffage!$B$3:$B$27,D7248,syst_chauffage!$C$3:$C$27,E7248)</f>
        <v>0.69026412946869</v>
      </c>
      <c r="N7248" s="0" t="str">
        <f aca="false">A7248</f>
        <v>Café Hôtel Restaurant</v>
      </c>
      <c r="O7248" s="0" t="str">
        <f aca="false">B7248</f>
        <v>Hôtel avec restaurant</v>
      </c>
      <c r="P7248" s="0" t="str">
        <f aca="false">C7248</f>
        <v>Moyen Hotel avec restaurant Luxe</v>
      </c>
      <c r="Q7248" s="0" t="str">
        <f aca="false">D7248</f>
        <v>Chaudière gaz</v>
      </c>
      <c r="R7248" s="0" t="str">
        <f aca="false">E7248</f>
        <v>Gaz</v>
      </c>
      <c r="S7248" s="0" t="str">
        <f aca="false">F7248</f>
        <v>0218550404</v>
      </c>
      <c r="T7248" s="0" t="str">
        <f aca="false">G7248</f>
        <v>5</v>
      </c>
      <c r="U7248" s="0" t="n">
        <f aca="false">L7248</f>
        <v>0.69026412946869</v>
      </c>
      <c r="V7248" s="0" t="n">
        <f aca="false">K7248</f>
        <v>22.6694881395318</v>
      </c>
      <c r="W7248" s="0" t="n">
        <f aca="false">J7248</f>
        <v>462</v>
      </c>
    </row>
    <row r="7249" customFormat="false" ht="12.8" hidden="false" customHeight="false" outlineLevel="0" collapsed="false">
      <c r="A7249" s="0" t="s">
        <v>73</v>
      </c>
      <c r="B7249" s="0" t="s">
        <v>264</v>
      </c>
      <c r="C7249" s="0" t="s">
        <v>368</v>
      </c>
      <c r="D7249" s="0" t="s">
        <v>29</v>
      </c>
      <c r="E7249" s="0" t="s">
        <v>30</v>
      </c>
      <c r="F7249" s="0" t="s">
        <v>373</v>
      </c>
      <c r="G7249" s="0" t="s">
        <v>1613</v>
      </c>
      <c r="H7249" s="0" t="n">
        <v>0.92</v>
      </c>
      <c r="I7249" s="0" t="n">
        <v>10.4</v>
      </c>
      <c r="J7249" s="0" t="n">
        <v>0</v>
      </c>
      <c r="K7249" s="0" t="n">
        <f aca="false">I7249*SUMIFS(syst_chauffage!$H$3:$H$27,syst_chauffage!$B$3:$B$27,D7249,syst_chauffage!$C$3:$C$27,E7249)</f>
        <v>3</v>
      </c>
      <c r="L7249" s="12" t="n">
        <f aca="false">H7249*SUMIFS(syst_chauffage!$K$3:$K$27,syst_chauffage!$B$3:$B$27,D7249,syst_chauffage!$C$3:$C$27,E7249)</f>
        <v>0.92</v>
      </c>
      <c r="N7249" s="0" t="str">
        <f aca="false">A7249</f>
        <v>Café Hôtel Restaurant</v>
      </c>
      <c r="O7249" s="0" t="str">
        <f aca="false">B7249</f>
        <v>Hôtel avec restaurant</v>
      </c>
      <c r="P7249" s="0" t="str">
        <f aca="false">C7249</f>
        <v>Moyen Hotel avec restaurant Luxe</v>
      </c>
      <c r="Q7249" s="0" t="str">
        <f aca="false">D7249</f>
        <v>Electrique direct</v>
      </c>
      <c r="R7249" s="0" t="str">
        <f aca="false">E7249</f>
        <v>Electricité</v>
      </c>
      <c r="S7249" s="0" t="str">
        <f aca="false">F7249</f>
        <v>0218550602</v>
      </c>
      <c r="T7249" s="0" t="str">
        <f aca="false">G7249</f>
        <v>5</v>
      </c>
      <c r="U7249" s="0" t="n">
        <f aca="false">L7249</f>
        <v>0.92</v>
      </c>
      <c r="V7249" s="0" t="n">
        <f aca="false">K7249</f>
        <v>3</v>
      </c>
      <c r="W7249" s="0" t="n">
        <f aca="false">J7249</f>
        <v>0</v>
      </c>
    </row>
    <row r="7250" customFormat="false" ht="12.8" hidden="false" customHeight="false" outlineLevel="0" collapsed="false">
      <c r="A7250" s="0" t="s">
        <v>73</v>
      </c>
      <c r="B7250" s="0" t="s">
        <v>264</v>
      </c>
      <c r="C7250" s="0" t="s">
        <v>368</v>
      </c>
      <c r="D7250" s="0" t="s">
        <v>36</v>
      </c>
      <c r="E7250" s="0" t="s">
        <v>30</v>
      </c>
      <c r="F7250" s="0" t="s">
        <v>374</v>
      </c>
      <c r="G7250" s="0" t="s">
        <v>1613</v>
      </c>
      <c r="H7250" s="0" t="n">
        <v>2.94489544186046</v>
      </c>
      <c r="I7250" s="0" t="n">
        <v>74.5337919549073</v>
      </c>
      <c r="J7250" s="0" t="n">
        <v>738</v>
      </c>
      <c r="K7250" s="0" t="n">
        <f aca="false">I7250*SUMIFS(syst_chauffage!$H$3:$H$27,syst_chauffage!$B$3:$B$27,D7250,syst_chauffage!$C$3:$C$27,E7250)</f>
        <v>46.1109343007089</v>
      </c>
      <c r="L7250" s="12" t="n">
        <f aca="false">H7250*SUMIFS(syst_chauffage!$K$3:$K$27,syst_chauffage!$B$3:$B$27,D7250,syst_chauffage!$C$3:$C$27,E7250)</f>
        <v>2.47427325480779</v>
      </c>
      <c r="N7250" s="0" t="str">
        <f aca="false">A7250</f>
        <v>Café Hôtel Restaurant</v>
      </c>
      <c r="O7250" s="0" t="str">
        <f aca="false">B7250</f>
        <v>Hôtel avec restaurant</v>
      </c>
      <c r="P7250" s="0" t="str">
        <f aca="false">C7250</f>
        <v>Moyen Hotel avec restaurant Luxe</v>
      </c>
      <c r="Q7250" s="0" t="str">
        <f aca="false">D7250</f>
        <v>PAC</v>
      </c>
      <c r="R7250" s="0" t="str">
        <f aca="false">E7250</f>
        <v>Electricité</v>
      </c>
      <c r="S7250" s="0" t="str">
        <f aca="false">F7250</f>
        <v>0218550902</v>
      </c>
      <c r="T7250" s="0" t="str">
        <f aca="false">G7250</f>
        <v>5</v>
      </c>
      <c r="U7250" s="0" t="n">
        <f aca="false">L7250</f>
        <v>2.47427325480779</v>
      </c>
      <c r="V7250" s="0" t="n">
        <f aca="false">K7250</f>
        <v>46.1109343007089</v>
      </c>
      <c r="W7250" s="0" t="n">
        <f aca="false">J7250</f>
        <v>738</v>
      </c>
    </row>
    <row r="7251" customFormat="false" ht="12.8" hidden="false" customHeight="false" outlineLevel="0" collapsed="false">
      <c r="A7251" s="0" t="s">
        <v>73</v>
      </c>
      <c r="B7251" s="0" t="s">
        <v>264</v>
      </c>
      <c r="C7251" s="0" t="s">
        <v>368</v>
      </c>
      <c r="D7251" s="0" t="s">
        <v>42</v>
      </c>
      <c r="E7251" s="0" t="s">
        <v>30</v>
      </c>
      <c r="F7251" s="0" t="s">
        <v>375</v>
      </c>
      <c r="G7251" s="0" t="s">
        <v>1613</v>
      </c>
      <c r="H7251" s="0" t="n">
        <v>2.80410195348837</v>
      </c>
      <c r="I7251" s="0" t="n">
        <v>32.3936424933788</v>
      </c>
      <c r="J7251" s="0" t="n">
        <v>738</v>
      </c>
      <c r="K7251" s="0" t="n">
        <f aca="false">I7251*SUMIFS(syst_chauffage!$H$3:$H$27,syst_chauffage!$B$3:$B$27,D7251,syst_chauffage!$C$3:$C$27,E7251)</f>
        <v>29.241489567882</v>
      </c>
      <c r="L7251" s="12" t="n">
        <f aca="false">H7251*SUMIFS(syst_chauffage!$K$3:$K$27,syst_chauffage!$B$3:$B$27,D7251,syst_chauffage!$C$3:$C$27,E7251)</f>
        <v>2.49996610303434</v>
      </c>
      <c r="N7251" s="0" t="str">
        <f aca="false">A7251</f>
        <v>Café Hôtel Restaurant</v>
      </c>
      <c r="O7251" s="0" t="str">
        <f aca="false">B7251</f>
        <v>Hôtel avec restaurant</v>
      </c>
      <c r="P7251" s="0" t="str">
        <f aca="false">C7251</f>
        <v>Moyen Hotel avec restaurant Luxe</v>
      </c>
      <c r="Q7251" s="0" t="str">
        <f aca="false">D7251</f>
        <v>Rooftop</v>
      </c>
      <c r="R7251" s="0" t="str">
        <f aca="false">E7251</f>
        <v>Electricité</v>
      </c>
      <c r="S7251" s="0" t="str">
        <f aca="false">F7251</f>
        <v>0218551002</v>
      </c>
      <c r="T7251" s="0" t="str">
        <f aca="false">G7251</f>
        <v>5</v>
      </c>
      <c r="U7251" s="0" t="n">
        <f aca="false">L7251</f>
        <v>2.49996610303434</v>
      </c>
      <c r="V7251" s="0" t="n">
        <f aca="false">K7251</f>
        <v>29.241489567882</v>
      </c>
      <c r="W7251" s="0" t="n">
        <f aca="false">J7251</f>
        <v>738</v>
      </c>
    </row>
    <row r="7252" customFormat="false" ht="12.8" hidden="false" customHeight="false" outlineLevel="0" collapsed="false">
      <c r="A7252" s="0" t="s">
        <v>73</v>
      </c>
      <c r="B7252" s="0" t="s">
        <v>264</v>
      </c>
      <c r="C7252" s="0" t="s">
        <v>368</v>
      </c>
      <c r="D7252" s="0" t="s">
        <v>51</v>
      </c>
      <c r="E7252" s="0" t="s">
        <v>57</v>
      </c>
      <c r="F7252" s="0" t="s">
        <v>376</v>
      </c>
      <c r="G7252" s="0" t="s">
        <v>1613</v>
      </c>
      <c r="H7252" s="0" t="n">
        <v>0.8210547341156</v>
      </c>
      <c r="I7252" s="0" t="n">
        <v>32.3690516321656</v>
      </c>
      <c r="J7252" s="0" t="n">
        <v>0</v>
      </c>
      <c r="K7252" s="0" t="n">
        <f aca="false">I7252*SUMIFS(syst_chauffage!$H$3:$H$27,syst_chauffage!$B$3:$B$27,D7252,syst_chauffage!$C$3:$C$27,E7252)</f>
        <v>68.5852898441264</v>
      </c>
      <c r="L7252" s="12" t="n">
        <f aca="false">H7252*SUMIFS(syst_chauffage!$K$3:$K$27,syst_chauffage!$B$3:$B$27,D7252,syst_chauffage!$C$3:$C$27,E7252)</f>
        <v>0.8210547341156</v>
      </c>
      <c r="N7252" s="0" t="str">
        <f aca="false">A7252</f>
        <v>Café Hôtel Restaurant</v>
      </c>
      <c r="O7252" s="0" t="str">
        <f aca="false">B7252</f>
        <v>Hôtel avec restaurant</v>
      </c>
      <c r="P7252" s="0" t="str">
        <f aca="false">C7252</f>
        <v>Moyen Hotel avec restaurant Luxe</v>
      </c>
      <c r="Q7252" s="0" t="str">
        <f aca="false">D7252</f>
        <v>Autre système centralisé performant</v>
      </c>
      <c r="R7252" s="0" t="str">
        <f aca="false">E7252</f>
        <v>Autres</v>
      </c>
      <c r="S7252" s="0" t="str">
        <f aca="false">F7252</f>
        <v>0218552101</v>
      </c>
      <c r="T7252" s="0" t="str">
        <f aca="false">G7252</f>
        <v>5</v>
      </c>
      <c r="U7252" s="0" t="n">
        <f aca="false">L7252</f>
        <v>0.8210547341156</v>
      </c>
      <c r="V7252" s="0" t="n">
        <f aca="false">K7252</f>
        <v>68.5852898441264</v>
      </c>
      <c r="W7252" s="0" t="n">
        <f aca="false">J7252</f>
        <v>0</v>
      </c>
    </row>
    <row r="7253" customFormat="false" ht="12.8" hidden="false" customHeight="false" outlineLevel="0" collapsed="false">
      <c r="A7253" s="0" t="s">
        <v>73</v>
      </c>
      <c r="B7253" s="0" t="s">
        <v>264</v>
      </c>
      <c r="C7253" s="0" t="s">
        <v>368</v>
      </c>
      <c r="D7253" s="0" t="s">
        <v>51</v>
      </c>
      <c r="E7253" s="0" t="s">
        <v>58</v>
      </c>
      <c r="F7253" s="0" t="s">
        <v>377</v>
      </c>
      <c r="G7253" s="0" t="s">
        <v>1613</v>
      </c>
      <c r="H7253" s="0" t="n">
        <v>0.744703326544467</v>
      </c>
      <c r="I7253" s="0" t="n">
        <v>32.4805775619894</v>
      </c>
      <c r="J7253" s="0" t="n">
        <v>935</v>
      </c>
      <c r="K7253" s="0" t="n">
        <f aca="false">I7253*SUMIFS(syst_chauffage!$H$3:$H$27,syst_chauffage!$B$3:$B$27,D7253,syst_chauffage!$C$3:$C$27,E7253)</f>
        <v>69.3135365030313</v>
      </c>
      <c r="L7253" s="12" t="n">
        <f aca="false">H7253*SUMIFS(syst_chauffage!$K$3:$K$27,syst_chauffage!$B$3:$B$27,D7253,syst_chauffage!$C$3:$C$27,E7253)</f>
        <v>0.744703326544467</v>
      </c>
      <c r="N7253" s="0" t="str">
        <f aca="false">A7253</f>
        <v>Café Hôtel Restaurant</v>
      </c>
      <c r="O7253" s="0" t="str">
        <f aca="false">B7253</f>
        <v>Hôtel avec restaurant</v>
      </c>
      <c r="P7253" s="0" t="str">
        <f aca="false">C7253</f>
        <v>Moyen Hotel avec restaurant Luxe</v>
      </c>
      <c r="Q7253" s="0" t="str">
        <f aca="false">D7253</f>
        <v>Autre système centralisé performant</v>
      </c>
      <c r="R7253" s="0" t="str">
        <f aca="false">E7253</f>
        <v>Urbain</v>
      </c>
      <c r="S7253" s="0" t="str">
        <f aca="false">F7253</f>
        <v>0218552106</v>
      </c>
      <c r="T7253" s="0" t="str">
        <f aca="false">G7253</f>
        <v>5</v>
      </c>
      <c r="U7253" s="0" t="n">
        <f aca="false">L7253</f>
        <v>0.744703326544467</v>
      </c>
      <c r="V7253" s="0" t="n">
        <f aca="false">K7253</f>
        <v>69.3135365030313</v>
      </c>
      <c r="W7253" s="0" t="n">
        <f aca="false">J7253</f>
        <v>935</v>
      </c>
    </row>
    <row r="7254" customFormat="false" ht="12.8" hidden="false" customHeight="false" outlineLevel="0" collapsed="false">
      <c r="A7254" s="0" t="s">
        <v>73</v>
      </c>
      <c r="B7254" s="0" t="s">
        <v>264</v>
      </c>
      <c r="C7254" s="0" t="s">
        <v>368</v>
      </c>
      <c r="D7254" s="0" t="s">
        <v>27</v>
      </c>
      <c r="E7254" s="0" t="s">
        <v>23</v>
      </c>
      <c r="F7254" s="0" t="s">
        <v>378</v>
      </c>
      <c r="G7254" s="0" t="s">
        <v>1613</v>
      </c>
      <c r="H7254" s="0" t="n">
        <v>0.7625007083061</v>
      </c>
      <c r="I7254" s="0" t="n">
        <v>18.1489982135864</v>
      </c>
      <c r="J7254" s="0" t="n">
        <v>1064</v>
      </c>
      <c r="K7254" s="0" t="n">
        <f aca="false">I7254*SUMIFS(syst_chauffage!$H$3:$H$27,syst_chauffage!$B$3:$B$27,D7254,syst_chauffage!$C$3:$C$27,E7254)</f>
        <v>46.5413480513141</v>
      </c>
      <c r="L7254" s="12" t="n">
        <f aca="false">H7254*SUMIFS(syst_chauffage!$K$3:$K$27,syst_chauffage!$B$3:$B$27,D7254,syst_chauffage!$C$3:$C$27,E7254)</f>
        <v>0.7625007083061</v>
      </c>
      <c r="N7254" s="0" t="str">
        <f aca="false">A7254</f>
        <v>Café Hôtel Restaurant</v>
      </c>
      <c r="O7254" s="0" t="str">
        <f aca="false">B7254</f>
        <v>Hôtel avec restaurant</v>
      </c>
      <c r="P7254" s="0" t="str">
        <f aca="false">C7254</f>
        <v>Moyen Hotel avec restaurant Luxe</v>
      </c>
      <c r="Q7254" s="0" t="str">
        <f aca="false">D7254</f>
        <v>Chaudière condensation fioul</v>
      </c>
      <c r="R7254" s="0" t="str">
        <f aca="false">E7254</f>
        <v>Fioul</v>
      </c>
      <c r="S7254" s="0" t="str">
        <f aca="false">F7254</f>
        <v>0218552303</v>
      </c>
      <c r="T7254" s="0" t="str">
        <f aca="false">G7254</f>
        <v>5</v>
      </c>
      <c r="U7254" s="0" t="n">
        <f aca="false">L7254</f>
        <v>0.7625007083061</v>
      </c>
      <c r="V7254" s="0" t="n">
        <f aca="false">K7254</f>
        <v>46.5413480513141</v>
      </c>
      <c r="W7254" s="0" t="n">
        <f aca="false">J7254</f>
        <v>1064</v>
      </c>
    </row>
    <row r="7255" customFormat="false" ht="12.8" hidden="false" customHeight="false" outlineLevel="0" collapsed="false">
      <c r="A7255" s="0" t="s">
        <v>73</v>
      </c>
      <c r="B7255" s="0" t="s">
        <v>264</v>
      </c>
      <c r="C7255" s="0" t="s">
        <v>368</v>
      </c>
      <c r="D7255" s="0" t="s">
        <v>18</v>
      </c>
      <c r="E7255" s="0" t="s">
        <v>14</v>
      </c>
      <c r="F7255" s="0" t="s">
        <v>379</v>
      </c>
      <c r="G7255" s="0" t="s">
        <v>1613</v>
      </c>
      <c r="H7255" s="0" t="n">
        <v>0.990096728379375</v>
      </c>
      <c r="I7255" s="0" t="n">
        <v>13.3628422949428</v>
      </c>
      <c r="J7255" s="0" t="n">
        <v>1064</v>
      </c>
      <c r="K7255" s="0" t="n">
        <f aca="false">I7255*SUMIFS(syst_chauffage!$H$3:$H$27,syst_chauffage!$B$3:$B$27,D7255,syst_chauffage!$C$3:$C$27,E7255)</f>
        <v>36.4127954511097</v>
      </c>
      <c r="L7255" s="12" t="n">
        <f aca="false">H7255*SUMIFS(syst_chauffage!$K$3:$K$27,syst_chauffage!$B$3:$B$27,D7255,syst_chauffage!$C$3:$C$27,E7255)</f>
        <v>0.961826387898986</v>
      </c>
      <c r="N7255" s="0" t="str">
        <f aca="false">A7255</f>
        <v>Café Hôtel Restaurant</v>
      </c>
      <c r="O7255" s="0" t="str">
        <f aca="false">B7255</f>
        <v>Hôtel avec restaurant</v>
      </c>
      <c r="P7255" s="0" t="str">
        <f aca="false">C7255</f>
        <v>Moyen Hotel avec restaurant Luxe</v>
      </c>
      <c r="Q7255" s="0" t="str">
        <f aca="false">D7255</f>
        <v>Chaudière condensation gaz</v>
      </c>
      <c r="R7255" s="0" t="str">
        <f aca="false">E7255</f>
        <v>Gaz</v>
      </c>
      <c r="S7255" s="0" t="str">
        <f aca="false">F7255</f>
        <v>0218552404</v>
      </c>
      <c r="T7255" s="0" t="str">
        <f aca="false">G7255</f>
        <v>5</v>
      </c>
      <c r="U7255" s="0" t="n">
        <f aca="false">L7255</f>
        <v>0.961826387898986</v>
      </c>
      <c r="V7255" s="0" t="n">
        <f aca="false">K7255</f>
        <v>36.4127954511097</v>
      </c>
      <c r="W7255" s="0" t="n">
        <f aca="false">J7255</f>
        <v>1064</v>
      </c>
    </row>
    <row r="7256" customFormat="false" ht="12.8" hidden="false" customHeight="false" outlineLevel="0" collapsed="false">
      <c r="A7256" s="0" t="s">
        <v>73</v>
      </c>
      <c r="B7256" s="0" t="s">
        <v>264</v>
      </c>
      <c r="C7256" s="0" t="s">
        <v>368</v>
      </c>
      <c r="D7256" s="0" t="s">
        <v>32</v>
      </c>
      <c r="E7256" s="0" t="s">
        <v>30</v>
      </c>
      <c r="F7256" s="0" t="s">
        <v>380</v>
      </c>
      <c r="G7256" s="0" t="s">
        <v>1613</v>
      </c>
      <c r="H7256" s="0" t="n">
        <v>1</v>
      </c>
      <c r="I7256" s="0" t="n">
        <v>12</v>
      </c>
      <c r="J7256" s="0" t="n">
        <v>0</v>
      </c>
      <c r="K7256" s="0" t="n">
        <f aca="false">I7256*SUMIFS(syst_chauffage!$H$3:$H$27,syst_chauffage!$B$3:$B$27,D7256,syst_chauffage!$C$3:$C$27,E7256)</f>
        <v>12</v>
      </c>
      <c r="L7256" s="12" t="n">
        <f aca="false">H7256*SUMIFS(syst_chauffage!$K$3:$K$27,syst_chauffage!$B$3:$B$27,D7256,syst_chauffage!$C$3:$C$27,E7256)</f>
        <v>1</v>
      </c>
      <c r="N7256" s="0" t="str">
        <f aca="false">A7256</f>
        <v>Café Hôtel Restaurant</v>
      </c>
      <c r="O7256" s="0" t="str">
        <f aca="false">B7256</f>
        <v>Hôtel avec restaurant</v>
      </c>
      <c r="P7256" s="0" t="str">
        <f aca="false">C7256</f>
        <v>Moyen Hotel avec restaurant Luxe</v>
      </c>
      <c r="Q7256" s="0" t="str">
        <f aca="false">D7256</f>
        <v>Electrique direct performant</v>
      </c>
      <c r="R7256" s="0" t="str">
        <f aca="false">E7256</f>
        <v>Electricité</v>
      </c>
      <c r="S7256" s="0" t="str">
        <f aca="false">F7256</f>
        <v>0218552602</v>
      </c>
      <c r="T7256" s="0" t="str">
        <f aca="false">G7256</f>
        <v>5</v>
      </c>
      <c r="U7256" s="0" t="n">
        <f aca="false">L7256</f>
        <v>1</v>
      </c>
      <c r="V7256" s="0" t="n">
        <f aca="false">K7256</f>
        <v>12</v>
      </c>
      <c r="W7256" s="0" t="n">
        <f aca="false">J7256</f>
        <v>0</v>
      </c>
    </row>
    <row r="7257" customFormat="false" ht="12.8" hidden="false" customHeight="false" outlineLevel="0" collapsed="false">
      <c r="A7257" s="0" t="s">
        <v>73</v>
      </c>
      <c r="B7257" s="0" t="s">
        <v>264</v>
      </c>
      <c r="C7257" s="0" t="s">
        <v>368</v>
      </c>
      <c r="D7257" s="0" t="s">
        <v>38</v>
      </c>
      <c r="E7257" s="0" t="s">
        <v>30</v>
      </c>
      <c r="F7257" s="0" t="s">
        <v>381</v>
      </c>
      <c r="G7257" s="0" t="s">
        <v>1613</v>
      </c>
      <c r="H7257" s="0" t="n">
        <v>3.39795627906976</v>
      </c>
      <c r="I7257" s="0" t="n">
        <v>88.7307047082229</v>
      </c>
      <c r="J7257" s="0" t="n">
        <v>792</v>
      </c>
      <c r="K7257" s="0" t="n">
        <f aca="false">I7257*SUMIFS(syst_chauffage!$H$3:$H$27,syst_chauffage!$B$3:$B$27,D7257,syst_chauffage!$C$3:$C$27,E7257)</f>
        <v>89.6884463650554</v>
      </c>
      <c r="L7257" s="12" t="n">
        <f aca="false">H7257*SUMIFS(syst_chauffage!$K$3:$K$27,syst_chauffage!$B$3:$B$27,D7257,syst_chauffage!$C$3:$C$27,E7257)</f>
        <v>3.03986496519792</v>
      </c>
      <c r="N7257" s="0" t="str">
        <f aca="false">A7257</f>
        <v>Café Hôtel Restaurant</v>
      </c>
      <c r="O7257" s="0" t="str">
        <f aca="false">B7257</f>
        <v>Hôtel avec restaurant</v>
      </c>
      <c r="P7257" s="0" t="str">
        <f aca="false">C7257</f>
        <v>Moyen Hotel avec restaurant Luxe</v>
      </c>
      <c r="Q7257" s="0" t="str">
        <f aca="false">D7257</f>
        <v>PAC performant</v>
      </c>
      <c r="R7257" s="0" t="str">
        <f aca="false">E7257</f>
        <v>Electricité</v>
      </c>
      <c r="S7257" s="0" t="str">
        <f aca="false">F7257</f>
        <v>0218552902</v>
      </c>
      <c r="T7257" s="0" t="str">
        <f aca="false">G7257</f>
        <v>5</v>
      </c>
      <c r="U7257" s="0" t="n">
        <f aca="false">L7257</f>
        <v>3.03986496519792</v>
      </c>
      <c r="V7257" s="0" t="n">
        <f aca="false">K7257</f>
        <v>89.6884463650554</v>
      </c>
      <c r="W7257" s="0" t="n">
        <f aca="false">J7257</f>
        <v>792</v>
      </c>
    </row>
    <row r="7258" customFormat="false" ht="12.8" hidden="false" customHeight="false" outlineLevel="0" collapsed="false">
      <c r="A7258" s="0" t="s">
        <v>73</v>
      </c>
      <c r="B7258" s="0" t="s">
        <v>264</v>
      </c>
      <c r="C7258" s="0" t="s">
        <v>368</v>
      </c>
      <c r="D7258" s="0" t="s">
        <v>46</v>
      </c>
      <c r="E7258" s="0" t="s">
        <v>30</v>
      </c>
      <c r="F7258" s="0" t="s">
        <v>382</v>
      </c>
      <c r="G7258" s="0" t="s">
        <v>1613</v>
      </c>
      <c r="H7258" s="0" t="n">
        <v>3.32861023255814</v>
      </c>
      <c r="I7258" s="0" t="n">
        <v>38.5638601111652</v>
      </c>
      <c r="J7258" s="0" t="n">
        <v>792</v>
      </c>
      <c r="K7258" s="0" t="n">
        <f aca="false">I7258*SUMIFS(syst_chauffage!$H$3:$H$27,syst_chauffage!$B$3:$B$27,D7258,syst_chauffage!$C$3:$C$27,E7258)</f>
        <v>66.9047294648324</v>
      </c>
      <c r="L7258" s="12" t="n">
        <f aca="false">H7258*SUMIFS(syst_chauffage!$K$3:$K$27,syst_chauffage!$B$3:$B$27,D7258,syst_chauffage!$C$3:$C$27,E7258)</f>
        <v>3.00077723502174</v>
      </c>
      <c r="N7258" s="0" t="str">
        <f aca="false">A7258</f>
        <v>Café Hôtel Restaurant</v>
      </c>
      <c r="O7258" s="0" t="str">
        <f aca="false">B7258</f>
        <v>Hôtel avec restaurant</v>
      </c>
      <c r="P7258" s="0" t="str">
        <f aca="false">C7258</f>
        <v>Moyen Hotel avec restaurant Luxe</v>
      </c>
      <c r="Q7258" s="0" t="str">
        <f aca="false">D7258</f>
        <v>Rooftop performant</v>
      </c>
      <c r="R7258" s="0" t="str">
        <f aca="false">E7258</f>
        <v>Electricité</v>
      </c>
      <c r="S7258" s="0" t="str">
        <f aca="false">F7258</f>
        <v>0218553002</v>
      </c>
      <c r="T7258" s="0" t="str">
        <f aca="false">G7258</f>
        <v>5</v>
      </c>
      <c r="U7258" s="0" t="n">
        <f aca="false">L7258</f>
        <v>3.00077723502174</v>
      </c>
      <c r="V7258" s="0" t="n">
        <f aca="false">K7258</f>
        <v>66.9047294648324</v>
      </c>
      <c r="W7258" s="0" t="n">
        <f aca="false">J7258</f>
        <v>792</v>
      </c>
    </row>
    <row r="7259" customFormat="false" ht="12.8" hidden="false" customHeight="false" outlineLevel="0" collapsed="false">
      <c r="A7259" s="0" t="s">
        <v>73</v>
      </c>
      <c r="B7259" s="0" t="s">
        <v>264</v>
      </c>
      <c r="C7259" s="0" t="s">
        <v>383</v>
      </c>
      <c r="D7259" s="0" t="s">
        <v>19</v>
      </c>
      <c r="E7259" s="0" t="s">
        <v>57</v>
      </c>
      <c r="F7259" s="0" t="s">
        <v>384</v>
      </c>
      <c r="G7259" s="0" t="s">
        <v>1613</v>
      </c>
      <c r="H7259" s="0" t="n">
        <v>0.713703393217922</v>
      </c>
      <c r="I7259" s="0" t="n">
        <v>45.5309117641219</v>
      </c>
      <c r="J7259" s="0" t="n">
        <v>0</v>
      </c>
      <c r="K7259" s="0" t="n">
        <f aca="false">I7259*SUMIFS(syst_chauffage!$H$3:$H$27,syst_chauffage!$B$3:$B$27,D7259,syst_chauffage!$C$3:$C$27,E7259)</f>
        <v>63.400732564088</v>
      </c>
      <c r="L7259" s="12" t="n">
        <f aca="false">H7259*SUMIFS(syst_chauffage!$K$3:$K$27,syst_chauffage!$B$3:$B$27,D7259,syst_chauffage!$C$3:$C$27,E7259)</f>
        <v>0.713703393217922</v>
      </c>
      <c r="N7259" s="0" t="str">
        <f aca="false">A7259</f>
        <v>Café Hôtel Restaurant</v>
      </c>
      <c r="O7259" s="0" t="str">
        <f aca="false">B7259</f>
        <v>Hôtel avec restaurant</v>
      </c>
      <c r="P7259" s="0" t="str">
        <f aca="false">C7259</f>
        <v>Petit Hotel avec restaurant Bas de gamme</v>
      </c>
      <c r="Q7259" s="0" t="str">
        <f aca="false">D7259</f>
        <v>Autre système centralisé</v>
      </c>
      <c r="R7259" s="0" t="str">
        <f aca="false">E7259</f>
        <v>Autres</v>
      </c>
      <c r="S7259" s="0" t="str">
        <f aca="false">F7259</f>
        <v>0218670101</v>
      </c>
      <c r="T7259" s="0" t="str">
        <f aca="false">G7259</f>
        <v>5</v>
      </c>
      <c r="U7259" s="0" t="n">
        <f aca="false">L7259</f>
        <v>0.713703393217922</v>
      </c>
      <c r="V7259" s="0" t="n">
        <f aca="false">K7259</f>
        <v>63.400732564088</v>
      </c>
      <c r="W7259" s="0" t="n">
        <f aca="false">J7259</f>
        <v>0</v>
      </c>
    </row>
    <row r="7260" customFormat="false" ht="12.8" hidden="false" customHeight="false" outlineLevel="0" collapsed="false">
      <c r="A7260" s="0" t="s">
        <v>73</v>
      </c>
      <c r="B7260" s="0" t="s">
        <v>264</v>
      </c>
      <c r="C7260" s="0" t="s">
        <v>383</v>
      </c>
      <c r="D7260" s="0" t="s">
        <v>19</v>
      </c>
      <c r="E7260" s="0" t="s">
        <v>58</v>
      </c>
      <c r="F7260" s="0" t="s">
        <v>385</v>
      </c>
      <c r="G7260" s="0" t="s">
        <v>1613</v>
      </c>
      <c r="H7260" s="0" t="n">
        <v>0.715976808018648</v>
      </c>
      <c r="I7260" s="0" t="n">
        <v>45.8046264407353</v>
      </c>
      <c r="J7260" s="0" t="n">
        <v>935</v>
      </c>
      <c r="K7260" s="0" t="n">
        <f aca="false">I7260*SUMIFS(syst_chauffage!$H$3:$H$27,syst_chauffage!$B$3:$B$27,D7260,syst_chauffage!$C$3:$C$27,E7260)</f>
        <v>75.3463014901145</v>
      </c>
      <c r="L7260" s="12" t="n">
        <f aca="false">H7260*SUMIFS(syst_chauffage!$K$3:$K$27,syst_chauffage!$B$3:$B$27,D7260,syst_chauffage!$C$3:$C$27,E7260)</f>
        <v>0.715976808018648</v>
      </c>
      <c r="N7260" s="0" t="str">
        <f aca="false">A7260</f>
        <v>Café Hôtel Restaurant</v>
      </c>
      <c r="O7260" s="0" t="str">
        <f aca="false">B7260</f>
        <v>Hôtel avec restaurant</v>
      </c>
      <c r="P7260" s="0" t="str">
        <f aca="false">C7260</f>
        <v>Petit Hotel avec restaurant Bas de gamme</v>
      </c>
      <c r="Q7260" s="0" t="str">
        <f aca="false">D7260</f>
        <v>Autre système centralisé</v>
      </c>
      <c r="R7260" s="0" t="str">
        <f aca="false">E7260</f>
        <v>Urbain</v>
      </c>
      <c r="S7260" s="0" t="str">
        <f aca="false">F7260</f>
        <v>0218670106</v>
      </c>
      <c r="T7260" s="0" t="str">
        <f aca="false">G7260</f>
        <v>5</v>
      </c>
      <c r="U7260" s="0" t="n">
        <f aca="false">L7260</f>
        <v>0.715976808018648</v>
      </c>
      <c r="V7260" s="0" t="n">
        <f aca="false">K7260</f>
        <v>75.3463014901145</v>
      </c>
      <c r="W7260" s="0" t="n">
        <f aca="false">J7260</f>
        <v>935</v>
      </c>
    </row>
    <row r="7261" customFormat="false" ht="12.8" hidden="false" customHeight="false" outlineLevel="0" collapsed="false">
      <c r="A7261" s="0" t="s">
        <v>73</v>
      </c>
      <c r="B7261" s="0" t="s">
        <v>264</v>
      </c>
      <c r="C7261" s="0" t="s">
        <v>383</v>
      </c>
      <c r="D7261" s="0" t="s">
        <v>22</v>
      </c>
      <c r="E7261" s="0" t="s">
        <v>23</v>
      </c>
      <c r="F7261" s="0" t="s">
        <v>386</v>
      </c>
      <c r="G7261" s="0" t="s">
        <v>1613</v>
      </c>
      <c r="H7261" s="0" t="n">
        <v>0.562349082086783</v>
      </c>
      <c r="I7261" s="0" t="n">
        <v>32.007418185894</v>
      </c>
      <c r="J7261" s="0" t="n">
        <v>0</v>
      </c>
      <c r="K7261" s="0" t="n">
        <f aca="false">I7261*SUMIFS(syst_chauffage!$H$3:$H$27,syst_chauffage!$B$3:$B$27,D7261,syst_chauffage!$C$3:$C$27,E7261)</f>
        <v>56.3657838555391</v>
      </c>
      <c r="L7261" s="12" t="n">
        <f aca="false">H7261*SUMIFS(syst_chauffage!$K$3:$K$27,syst_chauffage!$B$3:$B$27,D7261,syst_chauffage!$C$3:$C$27,E7261)</f>
        <v>0.562349082086783</v>
      </c>
      <c r="N7261" s="0" t="str">
        <f aca="false">A7261</f>
        <v>Café Hôtel Restaurant</v>
      </c>
      <c r="O7261" s="0" t="str">
        <f aca="false">B7261</f>
        <v>Hôtel avec restaurant</v>
      </c>
      <c r="P7261" s="0" t="str">
        <f aca="false">C7261</f>
        <v>Petit Hotel avec restaurant Bas de gamme</v>
      </c>
      <c r="Q7261" s="0" t="str">
        <f aca="false">D7261</f>
        <v>Chaudière fioul</v>
      </c>
      <c r="R7261" s="0" t="str">
        <f aca="false">E7261</f>
        <v>Fioul</v>
      </c>
      <c r="S7261" s="0" t="str">
        <f aca="false">F7261</f>
        <v>0218670303</v>
      </c>
      <c r="T7261" s="0" t="str">
        <f aca="false">G7261</f>
        <v>5</v>
      </c>
      <c r="U7261" s="0" t="n">
        <f aca="false">L7261</f>
        <v>0.562349082086783</v>
      </c>
      <c r="V7261" s="0" t="n">
        <f aca="false">K7261</f>
        <v>56.3657838555391</v>
      </c>
      <c r="W7261" s="0" t="n">
        <f aca="false">J7261</f>
        <v>0</v>
      </c>
    </row>
    <row r="7262" customFormat="false" ht="12.8" hidden="false" customHeight="false" outlineLevel="0" collapsed="false">
      <c r="A7262" s="0" t="s">
        <v>73</v>
      </c>
      <c r="B7262" s="0" t="s">
        <v>264</v>
      </c>
      <c r="C7262" s="0" t="s">
        <v>383</v>
      </c>
      <c r="D7262" s="0" t="s">
        <v>13</v>
      </c>
      <c r="E7262" s="0" t="s">
        <v>14</v>
      </c>
      <c r="F7262" s="0" t="s">
        <v>387</v>
      </c>
      <c r="G7262" s="0" t="s">
        <v>1613</v>
      </c>
      <c r="H7262" s="0" t="n">
        <v>0.678056748584817</v>
      </c>
      <c r="I7262" s="0" t="n">
        <v>22.2829853753373</v>
      </c>
      <c r="J7262" s="0" t="n">
        <v>392</v>
      </c>
      <c r="K7262" s="0" t="n">
        <f aca="false">I7262*SUMIFS(syst_chauffage!$H$3:$H$27,syst_chauffage!$B$3:$B$27,D7262,syst_chauffage!$C$3:$C$27,E7262)</f>
        <v>45.0025331375458</v>
      </c>
      <c r="L7262" s="12" t="n">
        <f aca="false">H7262*SUMIFS(syst_chauffage!$K$3:$K$27,syst_chauffage!$B$3:$B$27,D7262,syst_chauffage!$C$3:$C$27,E7262)</f>
        <v>0.678056748584817</v>
      </c>
      <c r="N7262" s="0" t="str">
        <f aca="false">A7262</f>
        <v>Café Hôtel Restaurant</v>
      </c>
      <c r="O7262" s="0" t="str">
        <f aca="false">B7262</f>
        <v>Hôtel avec restaurant</v>
      </c>
      <c r="P7262" s="0" t="str">
        <f aca="false">C7262</f>
        <v>Petit Hotel avec restaurant Bas de gamme</v>
      </c>
      <c r="Q7262" s="0" t="str">
        <f aca="false">D7262</f>
        <v>Chaudière gaz</v>
      </c>
      <c r="R7262" s="0" t="str">
        <f aca="false">E7262</f>
        <v>Gaz</v>
      </c>
      <c r="S7262" s="0" t="str">
        <f aca="false">F7262</f>
        <v>0218670404</v>
      </c>
      <c r="T7262" s="0" t="str">
        <f aca="false">G7262</f>
        <v>5</v>
      </c>
      <c r="U7262" s="0" t="n">
        <f aca="false">L7262</f>
        <v>0.678056748584817</v>
      </c>
      <c r="V7262" s="0" t="n">
        <f aca="false">K7262</f>
        <v>45.0025331375458</v>
      </c>
      <c r="W7262" s="0" t="n">
        <f aca="false">J7262</f>
        <v>392</v>
      </c>
    </row>
    <row r="7263" customFormat="false" ht="12.8" hidden="false" customHeight="false" outlineLevel="0" collapsed="false">
      <c r="A7263" s="0" t="s">
        <v>73</v>
      </c>
      <c r="B7263" s="0" t="s">
        <v>264</v>
      </c>
      <c r="C7263" s="0" t="s">
        <v>383</v>
      </c>
      <c r="D7263" s="0" t="s">
        <v>29</v>
      </c>
      <c r="E7263" s="0" t="s">
        <v>30</v>
      </c>
      <c r="F7263" s="0" t="s">
        <v>388</v>
      </c>
      <c r="G7263" s="0" t="s">
        <v>1613</v>
      </c>
      <c r="H7263" s="0" t="n">
        <v>0.92</v>
      </c>
      <c r="I7263" s="0" t="n">
        <v>10.4</v>
      </c>
      <c r="J7263" s="0" t="n">
        <v>0</v>
      </c>
      <c r="K7263" s="0" t="n">
        <f aca="false">I7263*SUMIFS(syst_chauffage!$H$3:$H$27,syst_chauffage!$B$3:$B$27,D7263,syst_chauffage!$C$3:$C$27,E7263)</f>
        <v>3</v>
      </c>
      <c r="L7263" s="12" t="n">
        <f aca="false">H7263*SUMIFS(syst_chauffage!$K$3:$K$27,syst_chauffage!$B$3:$B$27,D7263,syst_chauffage!$C$3:$C$27,E7263)</f>
        <v>0.92</v>
      </c>
      <c r="N7263" s="0" t="str">
        <f aca="false">A7263</f>
        <v>Café Hôtel Restaurant</v>
      </c>
      <c r="O7263" s="0" t="str">
        <f aca="false">B7263</f>
        <v>Hôtel avec restaurant</v>
      </c>
      <c r="P7263" s="0" t="str">
        <f aca="false">C7263</f>
        <v>Petit Hotel avec restaurant Bas de gamme</v>
      </c>
      <c r="Q7263" s="0" t="str">
        <f aca="false">D7263</f>
        <v>Electrique direct</v>
      </c>
      <c r="R7263" s="0" t="str">
        <f aca="false">E7263</f>
        <v>Electricité</v>
      </c>
      <c r="S7263" s="0" t="str">
        <f aca="false">F7263</f>
        <v>0218670602</v>
      </c>
      <c r="T7263" s="0" t="str">
        <f aca="false">G7263</f>
        <v>5</v>
      </c>
      <c r="U7263" s="0" t="n">
        <f aca="false">L7263</f>
        <v>0.92</v>
      </c>
      <c r="V7263" s="0" t="n">
        <f aca="false">K7263</f>
        <v>3</v>
      </c>
      <c r="W7263" s="0" t="n">
        <f aca="false">J7263</f>
        <v>0</v>
      </c>
    </row>
    <row r="7264" customFormat="false" ht="12.8" hidden="false" customHeight="false" outlineLevel="0" collapsed="false">
      <c r="A7264" s="0" t="s">
        <v>73</v>
      </c>
      <c r="B7264" s="0" t="s">
        <v>264</v>
      </c>
      <c r="C7264" s="0" t="s">
        <v>383</v>
      </c>
      <c r="D7264" s="0" t="s">
        <v>36</v>
      </c>
      <c r="E7264" s="0" t="s">
        <v>30</v>
      </c>
      <c r="F7264" s="0" t="s">
        <v>389</v>
      </c>
      <c r="G7264" s="0" t="s">
        <v>1613</v>
      </c>
      <c r="H7264" s="0" t="n">
        <v>2.94489544186046</v>
      </c>
      <c r="I7264" s="0" t="n">
        <v>115.061531844514</v>
      </c>
      <c r="J7264" s="0" t="n">
        <v>738</v>
      </c>
      <c r="K7264" s="0" t="n">
        <f aca="false">I7264*SUMIFS(syst_chauffage!$H$3:$H$27,syst_chauffage!$B$3:$B$27,D7264,syst_chauffage!$C$3:$C$27,E7264)</f>
        <v>71.1837489582065</v>
      </c>
      <c r="L7264" s="12" t="n">
        <f aca="false">H7264*SUMIFS(syst_chauffage!$K$3:$K$27,syst_chauffage!$B$3:$B$27,D7264,syst_chauffage!$C$3:$C$27,E7264)</f>
        <v>2.47427325480779</v>
      </c>
      <c r="N7264" s="0" t="str">
        <f aca="false">A7264</f>
        <v>Café Hôtel Restaurant</v>
      </c>
      <c r="O7264" s="0" t="str">
        <f aca="false">B7264</f>
        <v>Hôtel avec restaurant</v>
      </c>
      <c r="P7264" s="0" t="str">
        <f aca="false">C7264</f>
        <v>Petit Hotel avec restaurant Bas de gamme</v>
      </c>
      <c r="Q7264" s="0" t="str">
        <f aca="false">D7264</f>
        <v>PAC</v>
      </c>
      <c r="R7264" s="0" t="str">
        <f aca="false">E7264</f>
        <v>Electricité</v>
      </c>
      <c r="S7264" s="0" t="str">
        <f aca="false">F7264</f>
        <v>0218670902</v>
      </c>
      <c r="T7264" s="0" t="str">
        <f aca="false">G7264</f>
        <v>5</v>
      </c>
      <c r="U7264" s="0" t="n">
        <f aca="false">L7264</f>
        <v>2.47427325480779</v>
      </c>
      <c r="V7264" s="0" t="n">
        <f aca="false">K7264</f>
        <v>71.1837489582065</v>
      </c>
      <c r="W7264" s="0" t="n">
        <f aca="false">J7264</f>
        <v>738</v>
      </c>
    </row>
    <row r="7265" customFormat="false" ht="12.8" hidden="false" customHeight="false" outlineLevel="0" collapsed="false">
      <c r="A7265" s="0" t="s">
        <v>73</v>
      </c>
      <c r="B7265" s="0" t="s">
        <v>264</v>
      </c>
      <c r="C7265" s="0" t="s">
        <v>383</v>
      </c>
      <c r="D7265" s="0" t="s">
        <v>42</v>
      </c>
      <c r="E7265" s="0" t="s">
        <v>30</v>
      </c>
      <c r="F7265" s="0" t="s">
        <v>390</v>
      </c>
      <c r="G7265" s="0" t="s">
        <v>1613</v>
      </c>
      <c r="H7265" s="0" t="n">
        <v>2.80410195348837</v>
      </c>
      <c r="I7265" s="0" t="n">
        <v>61.7493865652556</v>
      </c>
      <c r="J7265" s="0" t="n">
        <v>738</v>
      </c>
      <c r="K7265" s="0" t="n">
        <f aca="false">I7265*SUMIFS(syst_chauffage!$H$3:$H$27,syst_chauffage!$B$3:$B$27,D7265,syst_chauffage!$C$3:$C$27,E7265)</f>
        <v>55.7406918175412</v>
      </c>
      <c r="L7265" s="12" t="n">
        <f aca="false">H7265*SUMIFS(syst_chauffage!$K$3:$K$27,syst_chauffage!$B$3:$B$27,D7265,syst_chauffage!$C$3:$C$27,E7265)</f>
        <v>2.49996610303434</v>
      </c>
      <c r="N7265" s="0" t="str">
        <f aca="false">A7265</f>
        <v>Café Hôtel Restaurant</v>
      </c>
      <c r="O7265" s="0" t="str">
        <f aca="false">B7265</f>
        <v>Hôtel avec restaurant</v>
      </c>
      <c r="P7265" s="0" t="str">
        <f aca="false">C7265</f>
        <v>Petit Hotel avec restaurant Bas de gamme</v>
      </c>
      <c r="Q7265" s="0" t="str">
        <f aca="false">D7265</f>
        <v>Rooftop</v>
      </c>
      <c r="R7265" s="0" t="str">
        <f aca="false">E7265</f>
        <v>Electricité</v>
      </c>
      <c r="S7265" s="0" t="str">
        <f aca="false">F7265</f>
        <v>0218671002</v>
      </c>
      <c r="T7265" s="0" t="str">
        <f aca="false">G7265</f>
        <v>5</v>
      </c>
      <c r="U7265" s="0" t="n">
        <f aca="false">L7265</f>
        <v>2.49996610303434</v>
      </c>
      <c r="V7265" s="0" t="n">
        <f aca="false">K7265</f>
        <v>55.7406918175412</v>
      </c>
      <c r="W7265" s="0" t="n">
        <f aca="false">J7265</f>
        <v>738</v>
      </c>
    </row>
    <row r="7266" customFormat="false" ht="12.8" hidden="false" customHeight="false" outlineLevel="0" collapsed="false">
      <c r="A7266" s="0" t="s">
        <v>73</v>
      </c>
      <c r="B7266" s="0" t="s">
        <v>264</v>
      </c>
      <c r="C7266" s="0" t="s">
        <v>383</v>
      </c>
      <c r="D7266" s="0" t="s">
        <v>51</v>
      </c>
      <c r="E7266" s="0" t="s">
        <v>57</v>
      </c>
      <c r="F7266" s="0" t="s">
        <v>391</v>
      </c>
      <c r="G7266" s="0" t="s">
        <v>1613</v>
      </c>
      <c r="H7266" s="0" t="n">
        <v>0.823503915251448</v>
      </c>
      <c r="I7266" s="0" t="n">
        <v>54.2034663858594</v>
      </c>
      <c r="J7266" s="0" t="n">
        <v>0</v>
      </c>
      <c r="K7266" s="0" t="n">
        <f aca="false">I7266*SUMIFS(syst_chauffage!$H$3:$H$27,syst_chauffage!$B$3:$B$27,D7266,syst_chauffage!$C$3:$C$27,E7266)</f>
        <v>114.849223723822</v>
      </c>
      <c r="L7266" s="12" t="n">
        <f aca="false">H7266*SUMIFS(syst_chauffage!$K$3:$K$27,syst_chauffage!$B$3:$B$27,D7266,syst_chauffage!$C$3:$C$27,E7266)</f>
        <v>0.823503915251448</v>
      </c>
      <c r="N7266" s="0" t="str">
        <f aca="false">A7266</f>
        <v>Café Hôtel Restaurant</v>
      </c>
      <c r="O7266" s="0" t="str">
        <f aca="false">B7266</f>
        <v>Hôtel avec restaurant</v>
      </c>
      <c r="P7266" s="0" t="str">
        <f aca="false">C7266</f>
        <v>Petit Hotel avec restaurant Bas de gamme</v>
      </c>
      <c r="Q7266" s="0" t="str">
        <f aca="false">D7266</f>
        <v>Autre système centralisé performant</v>
      </c>
      <c r="R7266" s="0" t="str">
        <f aca="false">E7266</f>
        <v>Autres</v>
      </c>
      <c r="S7266" s="0" t="str">
        <f aca="false">F7266</f>
        <v>0218672101</v>
      </c>
      <c r="T7266" s="0" t="str">
        <f aca="false">G7266</f>
        <v>5</v>
      </c>
      <c r="U7266" s="0" t="n">
        <f aca="false">L7266</f>
        <v>0.823503915251448</v>
      </c>
      <c r="V7266" s="0" t="n">
        <f aca="false">K7266</f>
        <v>114.849223723822</v>
      </c>
      <c r="W7266" s="0" t="n">
        <f aca="false">J7266</f>
        <v>0</v>
      </c>
    </row>
    <row r="7267" customFormat="false" ht="12.8" hidden="false" customHeight="false" outlineLevel="0" collapsed="false">
      <c r="A7267" s="0" t="s">
        <v>73</v>
      </c>
      <c r="B7267" s="0" t="s">
        <v>264</v>
      </c>
      <c r="C7267" s="0" t="s">
        <v>383</v>
      </c>
      <c r="D7267" s="0" t="s">
        <v>51</v>
      </c>
      <c r="E7267" s="0" t="s">
        <v>58</v>
      </c>
      <c r="F7267" s="0" t="s">
        <v>392</v>
      </c>
      <c r="G7267" s="0" t="s">
        <v>1613</v>
      </c>
      <c r="H7267" s="0" t="n">
        <v>0.826127086175363</v>
      </c>
      <c r="I7267" s="0" t="n">
        <v>54.5293171913516</v>
      </c>
      <c r="J7267" s="0" t="n">
        <v>935</v>
      </c>
      <c r="K7267" s="0" t="n">
        <f aca="false">I7267*SUMIFS(syst_chauffage!$H$3:$H$27,syst_chauffage!$B$3:$B$27,D7267,syst_chauffage!$C$3:$C$27,E7267)</f>
        <v>116.365536001159</v>
      </c>
      <c r="L7267" s="12" t="n">
        <f aca="false">H7267*SUMIFS(syst_chauffage!$K$3:$K$27,syst_chauffage!$B$3:$B$27,D7267,syst_chauffage!$C$3:$C$27,E7267)</f>
        <v>0.826127086175363</v>
      </c>
      <c r="N7267" s="0" t="str">
        <f aca="false">A7267</f>
        <v>Café Hôtel Restaurant</v>
      </c>
      <c r="O7267" s="0" t="str">
        <f aca="false">B7267</f>
        <v>Hôtel avec restaurant</v>
      </c>
      <c r="P7267" s="0" t="str">
        <f aca="false">C7267</f>
        <v>Petit Hotel avec restaurant Bas de gamme</v>
      </c>
      <c r="Q7267" s="0" t="str">
        <f aca="false">D7267</f>
        <v>Autre système centralisé performant</v>
      </c>
      <c r="R7267" s="0" t="str">
        <f aca="false">E7267</f>
        <v>Urbain</v>
      </c>
      <c r="S7267" s="0" t="str">
        <f aca="false">F7267</f>
        <v>0218672106</v>
      </c>
      <c r="T7267" s="0" t="str">
        <f aca="false">G7267</f>
        <v>5</v>
      </c>
      <c r="U7267" s="0" t="n">
        <f aca="false">L7267</f>
        <v>0.826127086175363</v>
      </c>
      <c r="V7267" s="0" t="n">
        <f aca="false">K7267</f>
        <v>116.365536001159</v>
      </c>
      <c r="W7267" s="0" t="n">
        <f aca="false">J7267</f>
        <v>935</v>
      </c>
    </row>
    <row r="7268" customFormat="false" ht="12.8" hidden="false" customHeight="false" outlineLevel="0" collapsed="false">
      <c r="A7268" s="0" t="s">
        <v>73</v>
      </c>
      <c r="B7268" s="0" t="s">
        <v>264</v>
      </c>
      <c r="C7268" s="0" t="s">
        <v>383</v>
      </c>
      <c r="D7268" s="0" t="s">
        <v>27</v>
      </c>
      <c r="E7268" s="0" t="s">
        <v>23</v>
      </c>
      <c r="F7268" s="0" t="s">
        <v>393</v>
      </c>
      <c r="G7268" s="0" t="s">
        <v>1613</v>
      </c>
      <c r="H7268" s="0" t="n">
        <v>0.75177960704484</v>
      </c>
      <c r="I7268" s="0" t="n">
        <v>38.1040692689214</v>
      </c>
      <c r="J7268" s="0" t="n">
        <v>882</v>
      </c>
      <c r="K7268" s="0" t="n">
        <f aca="false">I7268*SUMIFS(syst_chauffage!$H$3:$H$27,syst_chauffage!$B$3:$B$27,D7268,syst_chauffage!$C$3:$C$27,E7268)</f>
        <v>97.7141949735093</v>
      </c>
      <c r="L7268" s="12" t="n">
        <f aca="false">H7268*SUMIFS(syst_chauffage!$K$3:$K$27,syst_chauffage!$B$3:$B$27,D7268,syst_chauffage!$C$3:$C$27,E7268)</f>
        <v>0.75177960704484</v>
      </c>
      <c r="N7268" s="0" t="str">
        <f aca="false">A7268</f>
        <v>Café Hôtel Restaurant</v>
      </c>
      <c r="O7268" s="0" t="str">
        <f aca="false">B7268</f>
        <v>Hôtel avec restaurant</v>
      </c>
      <c r="P7268" s="0" t="str">
        <f aca="false">C7268</f>
        <v>Petit Hotel avec restaurant Bas de gamme</v>
      </c>
      <c r="Q7268" s="0" t="str">
        <f aca="false">D7268</f>
        <v>Chaudière condensation fioul</v>
      </c>
      <c r="R7268" s="0" t="str">
        <f aca="false">E7268</f>
        <v>Fioul</v>
      </c>
      <c r="S7268" s="0" t="str">
        <f aca="false">F7268</f>
        <v>0218672303</v>
      </c>
      <c r="T7268" s="0" t="str">
        <f aca="false">G7268</f>
        <v>5</v>
      </c>
      <c r="U7268" s="0" t="n">
        <f aca="false">L7268</f>
        <v>0.75177960704484</v>
      </c>
      <c r="V7268" s="0" t="n">
        <f aca="false">K7268</f>
        <v>97.7141949735093</v>
      </c>
      <c r="W7268" s="0" t="n">
        <f aca="false">J7268</f>
        <v>882</v>
      </c>
    </row>
    <row r="7269" customFormat="false" ht="12.8" hidden="false" customHeight="false" outlineLevel="0" collapsed="false">
      <c r="A7269" s="0" t="s">
        <v>73</v>
      </c>
      <c r="B7269" s="0" t="s">
        <v>264</v>
      </c>
      <c r="C7269" s="0" t="s">
        <v>383</v>
      </c>
      <c r="D7269" s="0" t="s">
        <v>18</v>
      </c>
      <c r="E7269" s="0" t="s">
        <v>14</v>
      </c>
      <c r="F7269" s="0" t="s">
        <v>394</v>
      </c>
      <c r="G7269" s="0" t="s">
        <v>1613</v>
      </c>
      <c r="H7269" s="0" t="n">
        <v>0.979378944549163</v>
      </c>
      <c r="I7269" s="0" t="n">
        <v>26.5273635420682</v>
      </c>
      <c r="J7269" s="0" t="n">
        <v>882</v>
      </c>
      <c r="K7269" s="0" t="n">
        <f aca="false">I7269*SUMIFS(syst_chauffage!$H$3:$H$27,syst_chauffage!$B$3:$B$27,D7269,syst_chauffage!$C$3:$C$27,E7269)</f>
        <v>72.2851801431582</v>
      </c>
      <c r="L7269" s="12" t="n">
        <f aca="false">H7269*SUMIFS(syst_chauffage!$K$3:$K$27,syst_chauffage!$B$3:$B$27,D7269,syst_chauffage!$C$3:$C$27,E7269)</f>
        <v>0.951414630126017</v>
      </c>
      <c r="N7269" s="0" t="str">
        <f aca="false">A7269</f>
        <v>Café Hôtel Restaurant</v>
      </c>
      <c r="O7269" s="0" t="str">
        <f aca="false">B7269</f>
        <v>Hôtel avec restaurant</v>
      </c>
      <c r="P7269" s="0" t="str">
        <f aca="false">C7269</f>
        <v>Petit Hotel avec restaurant Bas de gamme</v>
      </c>
      <c r="Q7269" s="0" t="str">
        <f aca="false">D7269</f>
        <v>Chaudière condensation gaz</v>
      </c>
      <c r="R7269" s="0" t="str">
        <f aca="false">E7269</f>
        <v>Gaz</v>
      </c>
      <c r="S7269" s="0" t="str">
        <f aca="false">F7269</f>
        <v>0218672404</v>
      </c>
      <c r="T7269" s="0" t="str">
        <f aca="false">G7269</f>
        <v>5</v>
      </c>
      <c r="U7269" s="0" t="n">
        <f aca="false">L7269</f>
        <v>0.951414630126017</v>
      </c>
      <c r="V7269" s="0" t="n">
        <f aca="false">K7269</f>
        <v>72.2851801431582</v>
      </c>
      <c r="W7269" s="0" t="n">
        <f aca="false">J7269</f>
        <v>882</v>
      </c>
    </row>
    <row r="7270" customFormat="false" ht="12.8" hidden="false" customHeight="false" outlineLevel="0" collapsed="false">
      <c r="A7270" s="0" t="s">
        <v>73</v>
      </c>
      <c r="B7270" s="0" t="s">
        <v>264</v>
      </c>
      <c r="C7270" s="0" t="s">
        <v>383</v>
      </c>
      <c r="D7270" s="0" t="s">
        <v>32</v>
      </c>
      <c r="E7270" s="0" t="s">
        <v>30</v>
      </c>
      <c r="F7270" s="0" t="s">
        <v>395</v>
      </c>
      <c r="G7270" s="0" t="s">
        <v>1613</v>
      </c>
      <c r="H7270" s="0" t="n">
        <v>1</v>
      </c>
      <c r="I7270" s="0" t="n">
        <v>12</v>
      </c>
      <c r="J7270" s="0" t="n">
        <v>0</v>
      </c>
      <c r="K7270" s="0" t="n">
        <f aca="false">I7270*SUMIFS(syst_chauffage!$H$3:$H$27,syst_chauffage!$B$3:$B$27,D7270,syst_chauffage!$C$3:$C$27,E7270)</f>
        <v>12</v>
      </c>
      <c r="L7270" s="12" t="n">
        <f aca="false">H7270*SUMIFS(syst_chauffage!$K$3:$K$27,syst_chauffage!$B$3:$B$27,D7270,syst_chauffage!$C$3:$C$27,E7270)</f>
        <v>1</v>
      </c>
      <c r="N7270" s="0" t="str">
        <f aca="false">A7270</f>
        <v>Café Hôtel Restaurant</v>
      </c>
      <c r="O7270" s="0" t="str">
        <f aca="false">B7270</f>
        <v>Hôtel avec restaurant</v>
      </c>
      <c r="P7270" s="0" t="str">
        <f aca="false">C7270</f>
        <v>Petit Hotel avec restaurant Bas de gamme</v>
      </c>
      <c r="Q7270" s="0" t="str">
        <f aca="false">D7270</f>
        <v>Electrique direct performant</v>
      </c>
      <c r="R7270" s="0" t="str">
        <f aca="false">E7270</f>
        <v>Electricité</v>
      </c>
      <c r="S7270" s="0" t="str">
        <f aca="false">F7270</f>
        <v>0218672602</v>
      </c>
      <c r="T7270" s="0" t="str">
        <f aca="false">G7270</f>
        <v>5</v>
      </c>
      <c r="U7270" s="0" t="n">
        <f aca="false">L7270</f>
        <v>1</v>
      </c>
      <c r="V7270" s="0" t="n">
        <f aca="false">K7270</f>
        <v>12</v>
      </c>
      <c r="W7270" s="0" t="n">
        <f aca="false">J7270</f>
        <v>0</v>
      </c>
    </row>
    <row r="7271" customFormat="false" ht="12.8" hidden="false" customHeight="false" outlineLevel="0" collapsed="false">
      <c r="A7271" s="0" t="s">
        <v>73</v>
      </c>
      <c r="B7271" s="0" t="s">
        <v>264</v>
      </c>
      <c r="C7271" s="0" t="s">
        <v>383</v>
      </c>
      <c r="D7271" s="0" t="s">
        <v>38</v>
      </c>
      <c r="E7271" s="0" t="s">
        <v>30</v>
      </c>
      <c r="F7271" s="0" t="s">
        <v>396</v>
      </c>
      <c r="G7271" s="0" t="s">
        <v>1613</v>
      </c>
      <c r="H7271" s="0" t="n">
        <v>3.39795627906976</v>
      </c>
      <c r="I7271" s="0" t="n">
        <v>136.978014100612</v>
      </c>
      <c r="J7271" s="0" t="n">
        <v>792</v>
      </c>
      <c r="K7271" s="0" t="n">
        <f aca="false">I7271*SUMIFS(syst_chauffage!$H$3:$H$27,syst_chauffage!$B$3:$B$27,D7271,syst_chauffage!$C$3:$C$27,E7271)</f>
        <v>138.456527661456</v>
      </c>
      <c r="L7271" s="12" t="n">
        <f aca="false">H7271*SUMIFS(syst_chauffage!$K$3:$K$27,syst_chauffage!$B$3:$B$27,D7271,syst_chauffage!$C$3:$C$27,E7271)</f>
        <v>3.03986496519792</v>
      </c>
      <c r="N7271" s="0" t="str">
        <f aca="false">A7271</f>
        <v>Café Hôtel Restaurant</v>
      </c>
      <c r="O7271" s="0" t="str">
        <f aca="false">B7271</f>
        <v>Hôtel avec restaurant</v>
      </c>
      <c r="P7271" s="0" t="str">
        <f aca="false">C7271</f>
        <v>Petit Hotel avec restaurant Bas de gamme</v>
      </c>
      <c r="Q7271" s="0" t="str">
        <f aca="false">D7271</f>
        <v>PAC performant</v>
      </c>
      <c r="R7271" s="0" t="str">
        <f aca="false">E7271</f>
        <v>Electricité</v>
      </c>
      <c r="S7271" s="0" t="str">
        <f aca="false">F7271</f>
        <v>0218672902</v>
      </c>
      <c r="T7271" s="0" t="str">
        <f aca="false">G7271</f>
        <v>5</v>
      </c>
      <c r="U7271" s="0" t="n">
        <f aca="false">L7271</f>
        <v>3.03986496519792</v>
      </c>
      <c r="V7271" s="0" t="n">
        <f aca="false">K7271</f>
        <v>138.456527661456</v>
      </c>
      <c r="W7271" s="0" t="n">
        <f aca="false">J7271</f>
        <v>792</v>
      </c>
    </row>
    <row r="7272" customFormat="false" ht="12.8" hidden="false" customHeight="false" outlineLevel="0" collapsed="false">
      <c r="A7272" s="0" t="s">
        <v>73</v>
      </c>
      <c r="B7272" s="0" t="s">
        <v>264</v>
      </c>
      <c r="C7272" s="0" t="s">
        <v>383</v>
      </c>
      <c r="D7272" s="0" t="s">
        <v>46</v>
      </c>
      <c r="E7272" s="0" t="s">
        <v>30</v>
      </c>
      <c r="F7272" s="0" t="s">
        <v>397</v>
      </c>
      <c r="G7272" s="0" t="s">
        <v>1613</v>
      </c>
      <c r="H7272" s="0" t="n">
        <v>3.32861023255814</v>
      </c>
      <c r="I7272" s="0" t="n">
        <v>73.5111744824471</v>
      </c>
      <c r="J7272" s="0" t="n">
        <v>792</v>
      </c>
      <c r="K7272" s="0" t="n">
        <f aca="false">I7272*SUMIFS(syst_chauffage!$H$3:$H$27,syst_chauffage!$B$3:$B$27,D7272,syst_chauffage!$C$3:$C$27,E7272)</f>
        <v>127.535086664373</v>
      </c>
      <c r="L7272" s="12" t="n">
        <f aca="false">H7272*SUMIFS(syst_chauffage!$K$3:$K$27,syst_chauffage!$B$3:$B$27,D7272,syst_chauffage!$C$3:$C$27,E7272)</f>
        <v>3.00077723502174</v>
      </c>
      <c r="N7272" s="0" t="str">
        <f aca="false">A7272</f>
        <v>Café Hôtel Restaurant</v>
      </c>
      <c r="O7272" s="0" t="str">
        <f aca="false">B7272</f>
        <v>Hôtel avec restaurant</v>
      </c>
      <c r="P7272" s="0" t="str">
        <f aca="false">C7272</f>
        <v>Petit Hotel avec restaurant Bas de gamme</v>
      </c>
      <c r="Q7272" s="0" t="str">
        <f aca="false">D7272</f>
        <v>Rooftop performant</v>
      </c>
      <c r="R7272" s="0" t="str">
        <f aca="false">E7272</f>
        <v>Electricité</v>
      </c>
      <c r="S7272" s="0" t="str">
        <f aca="false">F7272</f>
        <v>0218673002</v>
      </c>
      <c r="T7272" s="0" t="str">
        <f aca="false">G7272</f>
        <v>5</v>
      </c>
      <c r="U7272" s="0" t="n">
        <f aca="false">L7272</f>
        <v>3.00077723502174</v>
      </c>
      <c r="V7272" s="0" t="n">
        <f aca="false">K7272</f>
        <v>127.535086664373</v>
      </c>
      <c r="W7272" s="0" t="n">
        <f aca="false">J7272</f>
        <v>792</v>
      </c>
    </row>
    <row r="7273" customFormat="false" ht="12.8" hidden="false" customHeight="false" outlineLevel="0" collapsed="false">
      <c r="A7273" s="0" t="s">
        <v>73</v>
      </c>
      <c r="B7273" s="0" t="s">
        <v>264</v>
      </c>
      <c r="C7273" s="0" t="s">
        <v>398</v>
      </c>
      <c r="D7273" s="0" t="s">
        <v>19</v>
      </c>
      <c r="E7273" s="0" t="s">
        <v>57</v>
      </c>
      <c r="F7273" s="0" t="s">
        <v>399</v>
      </c>
      <c r="G7273" s="0" t="s">
        <v>1613</v>
      </c>
      <c r="H7273" s="0" t="n">
        <v>0.733023215608393</v>
      </c>
      <c r="I7273" s="0" t="n">
        <v>42.4335867342661</v>
      </c>
      <c r="J7273" s="0" t="n">
        <v>0</v>
      </c>
      <c r="K7273" s="0" t="n">
        <f aca="false">I7273*SUMIFS(syst_chauffage!$H$3:$H$27,syst_chauffage!$B$3:$B$27,D7273,syst_chauffage!$C$3:$C$27,E7273)</f>
        <v>59.0877797091293</v>
      </c>
      <c r="L7273" s="12" t="n">
        <f aca="false">H7273*SUMIFS(syst_chauffage!$K$3:$K$27,syst_chauffage!$B$3:$B$27,D7273,syst_chauffage!$C$3:$C$27,E7273)</f>
        <v>0.733023215608393</v>
      </c>
      <c r="N7273" s="0" t="str">
        <f aca="false">A7273</f>
        <v>Café Hôtel Restaurant</v>
      </c>
      <c r="O7273" s="0" t="str">
        <f aca="false">B7273</f>
        <v>Hôtel avec restaurant</v>
      </c>
      <c r="P7273" s="0" t="str">
        <f aca="false">C7273</f>
        <v>Petit Hotel avec restaurant Haut de gamme</v>
      </c>
      <c r="Q7273" s="0" t="str">
        <f aca="false">D7273</f>
        <v>Autre système centralisé</v>
      </c>
      <c r="R7273" s="0" t="str">
        <f aca="false">E7273</f>
        <v>Autres</v>
      </c>
      <c r="S7273" s="0" t="str">
        <f aca="false">F7273</f>
        <v>0218680101</v>
      </c>
      <c r="T7273" s="0" t="str">
        <f aca="false">G7273</f>
        <v>5</v>
      </c>
      <c r="U7273" s="0" t="n">
        <f aca="false">L7273</f>
        <v>0.733023215608393</v>
      </c>
      <c r="V7273" s="0" t="n">
        <f aca="false">K7273</f>
        <v>59.0877797091293</v>
      </c>
      <c r="W7273" s="0" t="n">
        <f aca="false">J7273</f>
        <v>0</v>
      </c>
    </row>
    <row r="7274" customFormat="false" ht="12.8" hidden="false" customHeight="false" outlineLevel="0" collapsed="false">
      <c r="A7274" s="0" t="s">
        <v>73</v>
      </c>
      <c r="B7274" s="0" t="s">
        <v>264</v>
      </c>
      <c r="C7274" s="0" t="s">
        <v>398</v>
      </c>
      <c r="D7274" s="0" t="s">
        <v>19</v>
      </c>
      <c r="E7274" s="0" t="s">
        <v>58</v>
      </c>
      <c r="F7274" s="0" t="s">
        <v>400</v>
      </c>
      <c r="G7274" s="0" t="s">
        <v>1613</v>
      </c>
      <c r="H7274" s="0" t="n">
        <v>0.714094414793986</v>
      </c>
      <c r="I7274" s="0" t="n">
        <v>42.6760471791481</v>
      </c>
      <c r="J7274" s="0" t="n">
        <v>935</v>
      </c>
      <c r="K7274" s="0" t="n">
        <f aca="false">I7274*SUMIFS(syst_chauffage!$H$3:$H$27,syst_chauffage!$B$3:$B$27,D7274,syst_chauffage!$C$3:$C$27,E7274)</f>
        <v>70.1999463160522</v>
      </c>
      <c r="L7274" s="12" t="n">
        <f aca="false">H7274*SUMIFS(syst_chauffage!$K$3:$K$27,syst_chauffage!$B$3:$B$27,D7274,syst_chauffage!$C$3:$C$27,E7274)</f>
        <v>0.714094414793986</v>
      </c>
      <c r="N7274" s="0" t="str">
        <f aca="false">A7274</f>
        <v>Café Hôtel Restaurant</v>
      </c>
      <c r="O7274" s="0" t="str">
        <f aca="false">B7274</f>
        <v>Hôtel avec restaurant</v>
      </c>
      <c r="P7274" s="0" t="str">
        <f aca="false">C7274</f>
        <v>Petit Hotel avec restaurant Haut de gamme</v>
      </c>
      <c r="Q7274" s="0" t="str">
        <f aca="false">D7274</f>
        <v>Autre système centralisé</v>
      </c>
      <c r="R7274" s="0" t="str">
        <f aca="false">E7274</f>
        <v>Urbain</v>
      </c>
      <c r="S7274" s="0" t="str">
        <f aca="false">F7274</f>
        <v>0218680106</v>
      </c>
      <c r="T7274" s="0" t="str">
        <f aca="false">G7274</f>
        <v>5</v>
      </c>
      <c r="U7274" s="0" t="n">
        <f aca="false">L7274</f>
        <v>0.714094414793986</v>
      </c>
      <c r="V7274" s="0" t="n">
        <f aca="false">K7274</f>
        <v>70.1999463160522</v>
      </c>
      <c r="W7274" s="0" t="n">
        <f aca="false">J7274</f>
        <v>935</v>
      </c>
    </row>
    <row r="7275" customFormat="false" ht="12.8" hidden="false" customHeight="false" outlineLevel="0" collapsed="false">
      <c r="A7275" s="0" t="s">
        <v>73</v>
      </c>
      <c r="B7275" s="0" t="s">
        <v>264</v>
      </c>
      <c r="C7275" s="0" t="s">
        <v>398</v>
      </c>
      <c r="D7275" s="0" t="s">
        <v>22</v>
      </c>
      <c r="E7275" s="0" t="s">
        <v>23</v>
      </c>
      <c r="F7275" s="0" t="s">
        <v>401</v>
      </c>
      <c r="G7275" s="0" t="s">
        <v>1613</v>
      </c>
      <c r="H7275" s="0" t="n">
        <v>0.5636394651132</v>
      </c>
      <c r="I7275" s="0" t="n">
        <v>29.888411724656</v>
      </c>
      <c r="J7275" s="0" t="n">
        <v>0</v>
      </c>
      <c r="K7275" s="0" t="n">
        <f aca="false">I7275*SUMIFS(syst_chauffage!$H$3:$H$27,syst_chauffage!$B$3:$B$27,D7275,syst_chauffage!$C$3:$C$27,E7275)</f>
        <v>52.6341657822242</v>
      </c>
      <c r="L7275" s="12" t="n">
        <f aca="false">H7275*SUMIFS(syst_chauffage!$K$3:$K$27,syst_chauffage!$B$3:$B$27,D7275,syst_chauffage!$C$3:$C$27,E7275)</f>
        <v>0.5636394651132</v>
      </c>
      <c r="N7275" s="0" t="str">
        <f aca="false">A7275</f>
        <v>Café Hôtel Restaurant</v>
      </c>
      <c r="O7275" s="0" t="str">
        <f aca="false">B7275</f>
        <v>Hôtel avec restaurant</v>
      </c>
      <c r="P7275" s="0" t="str">
        <f aca="false">C7275</f>
        <v>Petit Hotel avec restaurant Haut de gamme</v>
      </c>
      <c r="Q7275" s="0" t="str">
        <f aca="false">D7275</f>
        <v>Chaudière fioul</v>
      </c>
      <c r="R7275" s="0" t="str">
        <f aca="false">E7275</f>
        <v>Fioul</v>
      </c>
      <c r="S7275" s="0" t="str">
        <f aca="false">F7275</f>
        <v>0218680303</v>
      </c>
      <c r="T7275" s="0" t="str">
        <f aca="false">G7275</f>
        <v>5</v>
      </c>
      <c r="U7275" s="0" t="n">
        <f aca="false">L7275</f>
        <v>0.5636394651132</v>
      </c>
      <c r="V7275" s="0" t="n">
        <f aca="false">K7275</f>
        <v>52.6341657822242</v>
      </c>
      <c r="W7275" s="0" t="n">
        <f aca="false">J7275</f>
        <v>0</v>
      </c>
    </row>
    <row r="7276" customFormat="false" ht="12.8" hidden="false" customHeight="false" outlineLevel="0" collapsed="false">
      <c r="A7276" s="0" t="s">
        <v>73</v>
      </c>
      <c r="B7276" s="0" t="s">
        <v>264</v>
      </c>
      <c r="C7276" s="0" t="s">
        <v>398</v>
      </c>
      <c r="D7276" s="0" t="s">
        <v>13</v>
      </c>
      <c r="E7276" s="0" t="s">
        <v>14</v>
      </c>
      <c r="F7276" s="0" t="s">
        <v>402</v>
      </c>
      <c r="G7276" s="0" t="s">
        <v>1613</v>
      </c>
      <c r="H7276" s="0" t="n">
        <v>0.679345387474673</v>
      </c>
      <c r="I7276" s="0" t="n">
        <v>20.9686434999275</v>
      </c>
      <c r="J7276" s="0" t="n">
        <v>462</v>
      </c>
      <c r="K7276" s="0" t="n">
        <f aca="false">I7276*SUMIFS(syst_chauffage!$H$3:$H$27,syst_chauffage!$B$3:$B$27,D7276,syst_chauffage!$C$3:$C$27,E7276)</f>
        <v>42.3480991465035</v>
      </c>
      <c r="L7276" s="12" t="n">
        <f aca="false">H7276*SUMIFS(syst_chauffage!$K$3:$K$27,syst_chauffage!$B$3:$B$27,D7276,syst_chauffage!$C$3:$C$27,E7276)</f>
        <v>0.679345387474673</v>
      </c>
      <c r="N7276" s="0" t="str">
        <f aca="false">A7276</f>
        <v>Café Hôtel Restaurant</v>
      </c>
      <c r="O7276" s="0" t="str">
        <f aca="false">B7276</f>
        <v>Hôtel avec restaurant</v>
      </c>
      <c r="P7276" s="0" t="str">
        <f aca="false">C7276</f>
        <v>Petit Hotel avec restaurant Haut de gamme</v>
      </c>
      <c r="Q7276" s="0" t="str">
        <f aca="false">D7276</f>
        <v>Chaudière gaz</v>
      </c>
      <c r="R7276" s="0" t="str">
        <f aca="false">E7276</f>
        <v>Gaz</v>
      </c>
      <c r="S7276" s="0" t="str">
        <f aca="false">F7276</f>
        <v>0218680404</v>
      </c>
      <c r="T7276" s="0" t="str">
        <f aca="false">G7276</f>
        <v>5</v>
      </c>
      <c r="U7276" s="0" t="n">
        <f aca="false">L7276</f>
        <v>0.679345387474673</v>
      </c>
      <c r="V7276" s="0" t="n">
        <f aca="false">K7276</f>
        <v>42.3480991465035</v>
      </c>
      <c r="W7276" s="0" t="n">
        <f aca="false">J7276</f>
        <v>462</v>
      </c>
    </row>
    <row r="7277" customFormat="false" ht="12.8" hidden="false" customHeight="false" outlineLevel="0" collapsed="false">
      <c r="A7277" s="0" t="s">
        <v>73</v>
      </c>
      <c r="B7277" s="0" t="s">
        <v>264</v>
      </c>
      <c r="C7277" s="0" t="s">
        <v>398</v>
      </c>
      <c r="D7277" s="0" t="s">
        <v>29</v>
      </c>
      <c r="E7277" s="0" t="s">
        <v>30</v>
      </c>
      <c r="F7277" s="0" t="s">
        <v>403</v>
      </c>
      <c r="G7277" s="0" t="s">
        <v>1613</v>
      </c>
      <c r="H7277" s="0" t="n">
        <v>0.92</v>
      </c>
      <c r="I7277" s="0" t="n">
        <v>10.4</v>
      </c>
      <c r="J7277" s="0" t="n">
        <v>0</v>
      </c>
      <c r="K7277" s="0" t="n">
        <f aca="false">I7277*SUMIFS(syst_chauffage!$H$3:$H$27,syst_chauffage!$B$3:$B$27,D7277,syst_chauffage!$C$3:$C$27,E7277)</f>
        <v>3</v>
      </c>
      <c r="L7277" s="12" t="n">
        <f aca="false">H7277*SUMIFS(syst_chauffage!$K$3:$K$27,syst_chauffage!$B$3:$B$27,D7277,syst_chauffage!$C$3:$C$27,E7277)</f>
        <v>0.92</v>
      </c>
      <c r="N7277" s="0" t="str">
        <f aca="false">A7277</f>
        <v>Café Hôtel Restaurant</v>
      </c>
      <c r="O7277" s="0" t="str">
        <f aca="false">B7277</f>
        <v>Hôtel avec restaurant</v>
      </c>
      <c r="P7277" s="0" t="str">
        <f aca="false">C7277</f>
        <v>Petit Hotel avec restaurant Haut de gamme</v>
      </c>
      <c r="Q7277" s="0" t="str">
        <f aca="false">D7277</f>
        <v>Electrique direct</v>
      </c>
      <c r="R7277" s="0" t="str">
        <f aca="false">E7277</f>
        <v>Electricité</v>
      </c>
      <c r="S7277" s="0" t="str">
        <f aca="false">F7277</f>
        <v>0218680602</v>
      </c>
      <c r="T7277" s="0" t="str">
        <f aca="false">G7277</f>
        <v>5</v>
      </c>
      <c r="U7277" s="0" t="n">
        <f aca="false">L7277</f>
        <v>0.92</v>
      </c>
      <c r="V7277" s="0" t="n">
        <f aca="false">K7277</f>
        <v>3</v>
      </c>
      <c r="W7277" s="0" t="n">
        <f aca="false">J7277</f>
        <v>0</v>
      </c>
    </row>
    <row r="7278" customFormat="false" ht="12.8" hidden="false" customHeight="false" outlineLevel="0" collapsed="false">
      <c r="A7278" s="0" t="s">
        <v>73</v>
      </c>
      <c r="B7278" s="0" t="s">
        <v>264</v>
      </c>
      <c r="C7278" s="0" t="s">
        <v>398</v>
      </c>
      <c r="D7278" s="0" t="s">
        <v>36</v>
      </c>
      <c r="E7278" s="0" t="s">
        <v>30</v>
      </c>
      <c r="F7278" s="0" t="s">
        <v>404</v>
      </c>
      <c r="G7278" s="0" t="s">
        <v>1613</v>
      </c>
      <c r="H7278" s="0" t="n">
        <v>2.94489544186046</v>
      </c>
      <c r="I7278" s="0" t="n">
        <v>109.344140049647</v>
      </c>
      <c r="J7278" s="0" t="n">
        <v>738</v>
      </c>
      <c r="K7278" s="0" t="n">
        <f aca="false">I7278*SUMIFS(syst_chauffage!$H$3:$H$27,syst_chauffage!$B$3:$B$27,D7278,syst_chauffage!$C$3:$C$27,E7278)</f>
        <v>67.6466381993171</v>
      </c>
      <c r="L7278" s="12" t="n">
        <f aca="false">H7278*SUMIFS(syst_chauffage!$K$3:$K$27,syst_chauffage!$B$3:$B$27,D7278,syst_chauffage!$C$3:$C$27,E7278)</f>
        <v>2.47427325480779</v>
      </c>
      <c r="N7278" s="0" t="str">
        <f aca="false">A7278</f>
        <v>Café Hôtel Restaurant</v>
      </c>
      <c r="O7278" s="0" t="str">
        <f aca="false">B7278</f>
        <v>Hôtel avec restaurant</v>
      </c>
      <c r="P7278" s="0" t="str">
        <f aca="false">C7278</f>
        <v>Petit Hotel avec restaurant Haut de gamme</v>
      </c>
      <c r="Q7278" s="0" t="str">
        <f aca="false">D7278</f>
        <v>PAC</v>
      </c>
      <c r="R7278" s="0" t="str">
        <f aca="false">E7278</f>
        <v>Electricité</v>
      </c>
      <c r="S7278" s="0" t="str">
        <f aca="false">F7278</f>
        <v>0218680902</v>
      </c>
      <c r="T7278" s="0" t="str">
        <f aca="false">G7278</f>
        <v>5</v>
      </c>
      <c r="U7278" s="0" t="n">
        <f aca="false">L7278</f>
        <v>2.47427325480779</v>
      </c>
      <c r="V7278" s="0" t="n">
        <f aca="false">K7278</f>
        <v>67.6466381993171</v>
      </c>
      <c r="W7278" s="0" t="n">
        <f aca="false">J7278</f>
        <v>738</v>
      </c>
    </row>
    <row r="7279" customFormat="false" ht="12.8" hidden="false" customHeight="false" outlineLevel="0" collapsed="false">
      <c r="A7279" s="0" t="s">
        <v>73</v>
      </c>
      <c r="B7279" s="0" t="s">
        <v>264</v>
      </c>
      <c r="C7279" s="0" t="s">
        <v>398</v>
      </c>
      <c r="D7279" s="0" t="s">
        <v>42</v>
      </c>
      <c r="E7279" s="0" t="s">
        <v>30</v>
      </c>
      <c r="F7279" s="0" t="s">
        <v>405</v>
      </c>
      <c r="G7279" s="0" t="s">
        <v>1613</v>
      </c>
      <c r="H7279" s="0" t="n">
        <v>2.80410195348837</v>
      </c>
      <c r="I7279" s="0" t="n">
        <v>56.3044990024197</v>
      </c>
      <c r="J7279" s="0" t="n">
        <v>738</v>
      </c>
      <c r="K7279" s="0" t="n">
        <f aca="false">I7279*SUMIFS(syst_chauffage!$H$3:$H$27,syst_chauffage!$B$3:$B$27,D7279,syst_chauffage!$C$3:$C$27,E7279)</f>
        <v>50.8256340897941</v>
      </c>
      <c r="L7279" s="12" t="n">
        <f aca="false">H7279*SUMIFS(syst_chauffage!$K$3:$K$27,syst_chauffage!$B$3:$B$27,D7279,syst_chauffage!$C$3:$C$27,E7279)</f>
        <v>2.49996610303434</v>
      </c>
      <c r="N7279" s="0" t="str">
        <f aca="false">A7279</f>
        <v>Café Hôtel Restaurant</v>
      </c>
      <c r="O7279" s="0" t="str">
        <f aca="false">B7279</f>
        <v>Hôtel avec restaurant</v>
      </c>
      <c r="P7279" s="0" t="str">
        <f aca="false">C7279</f>
        <v>Petit Hotel avec restaurant Haut de gamme</v>
      </c>
      <c r="Q7279" s="0" t="str">
        <f aca="false">D7279</f>
        <v>Rooftop</v>
      </c>
      <c r="R7279" s="0" t="str">
        <f aca="false">E7279</f>
        <v>Electricité</v>
      </c>
      <c r="S7279" s="0" t="str">
        <f aca="false">F7279</f>
        <v>0218681002</v>
      </c>
      <c r="T7279" s="0" t="str">
        <f aca="false">G7279</f>
        <v>5</v>
      </c>
      <c r="U7279" s="0" t="n">
        <f aca="false">L7279</f>
        <v>2.49996610303434</v>
      </c>
      <c r="V7279" s="0" t="n">
        <f aca="false">K7279</f>
        <v>50.8256340897941</v>
      </c>
      <c r="W7279" s="0" t="n">
        <f aca="false">J7279</f>
        <v>738</v>
      </c>
    </row>
    <row r="7280" customFormat="false" ht="12.8" hidden="false" customHeight="false" outlineLevel="0" collapsed="false">
      <c r="A7280" s="0" t="s">
        <v>73</v>
      </c>
      <c r="B7280" s="0" t="s">
        <v>264</v>
      </c>
      <c r="C7280" s="0" t="s">
        <v>398</v>
      </c>
      <c r="D7280" s="0" t="s">
        <v>51</v>
      </c>
      <c r="E7280" s="0" t="s">
        <v>57</v>
      </c>
      <c r="F7280" s="0" t="s">
        <v>406</v>
      </c>
      <c r="G7280" s="0" t="s">
        <v>1613</v>
      </c>
      <c r="H7280" s="0" t="n">
        <v>0.845796018009684</v>
      </c>
      <c r="I7280" s="0" t="n">
        <v>50.5161746836502</v>
      </c>
      <c r="J7280" s="0" t="n">
        <v>0</v>
      </c>
      <c r="K7280" s="0" t="n">
        <f aca="false">I7280*SUMIFS(syst_chauffage!$H$3:$H$27,syst_chauffage!$B$3:$B$27,D7280,syst_chauffage!$C$3:$C$27,E7280)</f>
        <v>107.036391484877</v>
      </c>
      <c r="L7280" s="12" t="n">
        <f aca="false">H7280*SUMIFS(syst_chauffage!$K$3:$K$27,syst_chauffage!$B$3:$B$27,D7280,syst_chauffage!$C$3:$C$27,E7280)</f>
        <v>0.845796018009684</v>
      </c>
      <c r="N7280" s="0" t="str">
        <f aca="false">A7280</f>
        <v>Café Hôtel Restaurant</v>
      </c>
      <c r="O7280" s="0" t="str">
        <f aca="false">B7280</f>
        <v>Hôtel avec restaurant</v>
      </c>
      <c r="P7280" s="0" t="str">
        <f aca="false">C7280</f>
        <v>Petit Hotel avec restaurant Haut de gamme</v>
      </c>
      <c r="Q7280" s="0" t="str">
        <f aca="false">D7280</f>
        <v>Autre système centralisé performant</v>
      </c>
      <c r="R7280" s="0" t="str">
        <f aca="false">E7280</f>
        <v>Autres</v>
      </c>
      <c r="S7280" s="0" t="str">
        <f aca="false">F7280</f>
        <v>0218682101</v>
      </c>
      <c r="T7280" s="0" t="str">
        <f aca="false">G7280</f>
        <v>5</v>
      </c>
      <c r="U7280" s="0" t="n">
        <f aca="false">L7280</f>
        <v>0.845796018009684</v>
      </c>
      <c r="V7280" s="0" t="n">
        <f aca="false">K7280</f>
        <v>107.036391484877</v>
      </c>
      <c r="W7280" s="0" t="n">
        <f aca="false">J7280</f>
        <v>0</v>
      </c>
    </row>
    <row r="7281" customFormat="false" ht="12.8" hidden="false" customHeight="false" outlineLevel="0" collapsed="false">
      <c r="A7281" s="0" t="s">
        <v>73</v>
      </c>
      <c r="B7281" s="0" t="s">
        <v>264</v>
      </c>
      <c r="C7281" s="0" t="s">
        <v>398</v>
      </c>
      <c r="D7281" s="0" t="s">
        <v>51</v>
      </c>
      <c r="E7281" s="0" t="s">
        <v>58</v>
      </c>
      <c r="F7281" s="0" t="s">
        <v>407</v>
      </c>
      <c r="G7281" s="0" t="s">
        <v>1613</v>
      </c>
      <c r="H7281" s="0" t="n">
        <v>0.823955093993061</v>
      </c>
      <c r="I7281" s="0" t="n">
        <v>50.8048180704144</v>
      </c>
      <c r="J7281" s="0" t="n">
        <v>935</v>
      </c>
      <c r="K7281" s="0" t="n">
        <f aca="false">I7281*SUMIFS(syst_chauffage!$H$3:$H$27,syst_chauffage!$B$3:$B$27,D7281,syst_chauffage!$C$3:$C$27,E7281)</f>
        <v>108.41745671341</v>
      </c>
      <c r="L7281" s="12" t="n">
        <f aca="false">H7281*SUMIFS(syst_chauffage!$K$3:$K$27,syst_chauffage!$B$3:$B$27,D7281,syst_chauffage!$C$3:$C$27,E7281)</f>
        <v>0.823955093993061</v>
      </c>
      <c r="N7281" s="0" t="str">
        <f aca="false">A7281</f>
        <v>Café Hôtel Restaurant</v>
      </c>
      <c r="O7281" s="0" t="str">
        <f aca="false">B7281</f>
        <v>Hôtel avec restaurant</v>
      </c>
      <c r="P7281" s="0" t="str">
        <f aca="false">C7281</f>
        <v>Petit Hotel avec restaurant Haut de gamme</v>
      </c>
      <c r="Q7281" s="0" t="str">
        <f aca="false">D7281</f>
        <v>Autre système centralisé performant</v>
      </c>
      <c r="R7281" s="0" t="str">
        <f aca="false">E7281</f>
        <v>Urbain</v>
      </c>
      <c r="S7281" s="0" t="str">
        <f aca="false">F7281</f>
        <v>0218682106</v>
      </c>
      <c r="T7281" s="0" t="str">
        <f aca="false">G7281</f>
        <v>5</v>
      </c>
      <c r="U7281" s="0" t="n">
        <f aca="false">L7281</f>
        <v>0.823955093993061</v>
      </c>
      <c r="V7281" s="0" t="n">
        <f aca="false">K7281</f>
        <v>108.41745671341</v>
      </c>
      <c r="W7281" s="0" t="n">
        <f aca="false">J7281</f>
        <v>935</v>
      </c>
    </row>
    <row r="7282" customFormat="false" ht="12.8" hidden="false" customHeight="false" outlineLevel="0" collapsed="false">
      <c r="A7282" s="0" t="s">
        <v>73</v>
      </c>
      <c r="B7282" s="0" t="s">
        <v>264</v>
      </c>
      <c r="C7282" s="0" t="s">
        <v>398</v>
      </c>
      <c r="D7282" s="0" t="s">
        <v>27</v>
      </c>
      <c r="E7282" s="0" t="s">
        <v>23</v>
      </c>
      <c r="F7282" s="0" t="s">
        <v>408</v>
      </c>
      <c r="G7282" s="0" t="s">
        <v>1613</v>
      </c>
      <c r="H7282" s="0" t="n">
        <v>0.752377036543849</v>
      </c>
      <c r="I7282" s="0" t="n">
        <v>35.5814425293523</v>
      </c>
      <c r="J7282" s="0" t="n">
        <v>1064</v>
      </c>
      <c r="K7282" s="0" t="n">
        <f aca="false">I7282*SUMIFS(syst_chauffage!$H$3:$H$27,syst_chauffage!$B$3:$B$27,D7282,syst_chauffage!$C$3:$C$27,E7282)</f>
        <v>91.2451630353196</v>
      </c>
      <c r="L7282" s="12" t="n">
        <f aca="false">H7282*SUMIFS(syst_chauffage!$K$3:$K$27,syst_chauffage!$B$3:$B$27,D7282,syst_chauffage!$C$3:$C$27,E7282)</f>
        <v>0.752377036543849</v>
      </c>
      <c r="N7282" s="0" t="str">
        <f aca="false">A7282</f>
        <v>Café Hôtel Restaurant</v>
      </c>
      <c r="O7282" s="0" t="str">
        <f aca="false">B7282</f>
        <v>Hôtel avec restaurant</v>
      </c>
      <c r="P7282" s="0" t="str">
        <f aca="false">C7282</f>
        <v>Petit Hotel avec restaurant Haut de gamme</v>
      </c>
      <c r="Q7282" s="0" t="str">
        <f aca="false">D7282</f>
        <v>Chaudière condensation fioul</v>
      </c>
      <c r="R7282" s="0" t="str">
        <f aca="false">E7282</f>
        <v>Fioul</v>
      </c>
      <c r="S7282" s="0" t="str">
        <f aca="false">F7282</f>
        <v>0218682303</v>
      </c>
      <c r="T7282" s="0" t="str">
        <f aca="false">G7282</f>
        <v>5</v>
      </c>
      <c r="U7282" s="0" t="n">
        <f aca="false">L7282</f>
        <v>0.752377036543849</v>
      </c>
      <c r="V7282" s="0" t="n">
        <f aca="false">K7282</f>
        <v>91.2451630353196</v>
      </c>
      <c r="W7282" s="0" t="n">
        <f aca="false">J7282</f>
        <v>1064</v>
      </c>
    </row>
    <row r="7283" customFormat="false" ht="12.8" hidden="false" customHeight="false" outlineLevel="0" collapsed="false">
      <c r="A7283" s="0" t="s">
        <v>73</v>
      </c>
      <c r="B7283" s="0" t="s">
        <v>264</v>
      </c>
      <c r="C7283" s="0" t="s">
        <v>398</v>
      </c>
      <c r="D7283" s="0" t="s">
        <v>18</v>
      </c>
      <c r="E7283" s="0" t="s">
        <v>14</v>
      </c>
      <c r="F7283" s="0" t="s">
        <v>409</v>
      </c>
      <c r="G7283" s="0" t="s">
        <v>1613</v>
      </c>
      <c r="H7283" s="0" t="n">
        <v>0.979975515103783</v>
      </c>
      <c r="I7283" s="0" t="n">
        <v>24.962670833247</v>
      </c>
      <c r="J7283" s="0" t="n">
        <v>1064</v>
      </c>
      <c r="K7283" s="0" t="n">
        <f aca="false">I7283*SUMIFS(syst_chauffage!$H$3:$H$27,syst_chauffage!$B$3:$B$27,D7283,syst_chauffage!$C$3:$C$27,E7283)</f>
        <v>68.0215037266737</v>
      </c>
      <c r="L7283" s="12" t="n">
        <f aca="false">H7283*SUMIFS(syst_chauffage!$K$3:$K$27,syst_chauffage!$B$3:$B$27,D7283,syst_chauffage!$C$3:$C$27,E7283)</f>
        <v>0.951994166736158</v>
      </c>
      <c r="N7283" s="0" t="str">
        <f aca="false">A7283</f>
        <v>Café Hôtel Restaurant</v>
      </c>
      <c r="O7283" s="0" t="str">
        <f aca="false">B7283</f>
        <v>Hôtel avec restaurant</v>
      </c>
      <c r="P7283" s="0" t="str">
        <f aca="false">C7283</f>
        <v>Petit Hotel avec restaurant Haut de gamme</v>
      </c>
      <c r="Q7283" s="0" t="str">
        <f aca="false">D7283</f>
        <v>Chaudière condensation gaz</v>
      </c>
      <c r="R7283" s="0" t="str">
        <f aca="false">E7283</f>
        <v>Gaz</v>
      </c>
      <c r="S7283" s="0" t="str">
        <f aca="false">F7283</f>
        <v>0218682404</v>
      </c>
      <c r="T7283" s="0" t="str">
        <f aca="false">G7283</f>
        <v>5</v>
      </c>
      <c r="U7283" s="0" t="n">
        <f aca="false">L7283</f>
        <v>0.951994166736158</v>
      </c>
      <c r="V7283" s="0" t="n">
        <f aca="false">K7283</f>
        <v>68.0215037266737</v>
      </c>
      <c r="W7283" s="0" t="n">
        <f aca="false">J7283</f>
        <v>1064</v>
      </c>
    </row>
    <row r="7284" customFormat="false" ht="12.8" hidden="false" customHeight="false" outlineLevel="0" collapsed="false">
      <c r="A7284" s="0" t="s">
        <v>73</v>
      </c>
      <c r="B7284" s="0" t="s">
        <v>264</v>
      </c>
      <c r="C7284" s="0" t="s">
        <v>398</v>
      </c>
      <c r="D7284" s="0" t="s">
        <v>32</v>
      </c>
      <c r="E7284" s="0" t="s">
        <v>30</v>
      </c>
      <c r="F7284" s="0" t="s">
        <v>410</v>
      </c>
      <c r="G7284" s="0" t="s">
        <v>1613</v>
      </c>
      <c r="H7284" s="0" t="n">
        <v>1</v>
      </c>
      <c r="I7284" s="0" t="n">
        <v>12</v>
      </c>
      <c r="J7284" s="0" t="n">
        <v>0</v>
      </c>
      <c r="K7284" s="0" t="n">
        <f aca="false">I7284*SUMIFS(syst_chauffage!$H$3:$H$27,syst_chauffage!$B$3:$B$27,D7284,syst_chauffage!$C$3:$C$27,E7284)</f>
        <v>12</v>
      </c>
      <c r="L7284" s="12" t="n">
        <f aca="false">H7284*SUMIFS(syst_chauffage!$K$3:$K$27,syst_chauffage!$B$3:$B$27,D7284,syst_chauffage!$C$3:$C$27,E7284)</f>
        <v>1</v>
      </c>
      <c r="N7284" s="0" t="str">
        <f aca="false">A7284</f>
        <v>Café Hôtel Restaurant</v>
      </c>
      <c r="O7284" s="0" t="str">
        <f aca="false">B7284</f>
        <v>Hôtel avec restaurant</v>
      </c>
      <c r="P7284" s="0" t="str">
        <f aca="false">C7284</f>
        <v>Petit Hotel avec restaurant Haut de gamme</v>
      </c>
      <c r="Q7284" s="0" t="str">
        <f aca="false">D7284</f>
        <v>Electrique direct performant</v>
      </c>
      <c r="R7284" s="0" t="str">
        <f aca="false">E7284</f>
        <v>Electricité</v>
      </c>
      <c r="S7284" s="0" t="str">
        <f aca="false">F7284</f>
        <v>0218682602</v>
      </c>
      <c r="T7284" s="0" t="str">
        <f aca="false">G7284</f>
        <v>5</v>
      </c>
      <c r="U7284" s="0" t="n">
        <f aca="false">L7284</f>
        <v>1</v>
      </c>
      <c r="V7284" s="0" t="n">
        <f aca="false">K7284</f>
        <v>12</v>
      </c>
      <c r="W7284" s="0" t="n">
        <f aca="false">J7284</f>
        <v>0</v>
      </c>
    </row>
    <row r="7285" customFormat="false" ht="12.8" hidden="false" customHeight="false" outlineLevel="0" collapsed="false">
      <c r="A7285" s="0" t="s">
        <v>73</v>
      </c>
      <c r="B7285" s="0" t="s">
        <v>264</v>
      </c>
      <c r="C7285" s="0" t="s">
        <v>398</v>
      </c>
      <c r="D7285" s="0" t="s">
        <v>38</v>
      </c>
      <c r="E7285" s="0" t="s">
        <v>30</v>
      </c>
      <c r="F7285" s="0" t="s">
        <v>411</v>
      </c>
      <c r="G7285" s="0" t="s">
        <v>1613</v>
      </c>
      <c r="H7285" s="0" t="n">
        <v>3.39795627906976</v>
      </c>
      <c r="I7285" s="0" t="n">
        <v>130.171595297199</v>
      </c>
      <c r="J7285" s="0" t="n">
        <v>792</v>
      </c>
      <c r="K7285" s="0" t="n">
        <f aca="false">I7285*SUMIFS(syst_chauffage!$H$3:$H$27,syst_chauffage!$B$3:$B$27,D7285,syst_chauffage!$C$3:$C$27,E7285)</f>
        <v>131.576641721235</v>
      </c>
      <c r="L7285" s="12" t="n">
        <f aca="false">H7285*SUMIFS(syst_chauffage!$K$3:$K$27,syst_chauffage!$B$3:$B$27,D7285,syst_chauffage!$C$3:$C$27,E7285)</f>
        <v>3.03986496519792</v>
      </c>
      <c r="N7285" s="0" t="str">
        <f aca="false">A7285</f>
        <v>Café Hôtel Restaurant</v>
      </c>
      <c r="O7285" s="0" t="str">
        <f aca="false">B7285</f>
        <v>Hôtel avec restaurant</v>
      </c>
      <c r="P7285" s="0" t="str">
        <f aca="false">C7285</f>
        <v>Petit Hotel avec restaurant Haut de gamme</v>
      </c>
      <c r="Q7285" s="0" t="str">
        <f aca="false">D7285</f>
        <v>PAC performant</v>
      </c>
      <c r="R7285" s="0" t="str">
        <f aca="false">E7285</f>
        <v>Electricité</v>
      </c>
      <c r="S7285" s="0" t="str">
        <f aca="false">F7285</f>
        <v>0218682902</v>
      </c>
      <c r="T7285" s="0" t="str">
        <f aca="false">G7285</f>
        <v>5</v>
      </c>
      <c r="U7285" s="0" t="n">
        <f aca="false">L7285</f>
        <v>3.03986496519792</v>
      </c>
      <c r="V7285" s="0" t="n">
        <f aca="false">K7285</f>
        <v>131.576641721235</v>
      </c>
      <c r="W7285" s="0" t="n">
        <f aca="false">J7285</f>
        <v>792</v>
      </c>
    </row>
    <row r="7286" customFormat="false" ht="12.8" hidden="false" customHeight="false" outlineLevel="0" collapsed="false">
      <c r="A7286" s="0" t="s">
        <v>73</v>
      </c>
      <c r="B7286" s="0" t="s">
        <v>264</v>
      </c>
      <c r="C7286" s="0" t="s">
        <v>398</v>
      </c>
      <c r="D7286" s="0" t="s">
        <v>46</v>
      </c>
      <c r="E7286" s="0" t="s">
        <v>30</v>
      </c>
      <c r="F7286" s="0" t="s">
        <v>412</v>
      </c>
      <c r="G7286" s="0" t="s">
        <v>1613</v>
      </c>
      <c r="H7286" s="0" t="n">
        <v>3.32861023255814</v>
      </c>
      <c r="I7286" s="0" t="n">
        <v>67.0291654790711</v>
      </c>
      <c r="J7286" s="0" t="n">
        <v>792</v>
      </c>
      <c r="K7286" s="0" t="n">
        <f aca="false">I7286*SUMIFS(syst_chauffage!$H$3:$H$27,syst_chauffage!$B$3:$B$27,D7286,syst_chauffage!$C$3:$C$27,E7286)</f>
        <v>116.28940074213</v>
      </c>
      <c r="L7286" s="12" t="n">
        <f aca="false">H7286*SUMIFS(syst_chauffage!$K$3:$K$27,syst_chauffage!$B$3:$B$27,D7286,syst_chauffage!$C$3:$C$27,E7286)</f>
        <v>3.00077723502174</v>
      </c>
      <c r="N7286" s="0" t="str">
        <f aca="false">A7286</f>
        <v>Café Hôtel Restaurant</v>
      </c>
      <c r="O7286" s="0" t="str">
        <f aca="false">B7286</f>
        <v>Hôtel avec restaurant</v>
      </c>
      <c r="P7286" s="0" t="str">
        <f aca="false">C7286</f>
        <v>Petit Hotel avec restaurant Haut de gamme</v>
      </c>
      <c r="Q7286" s="0" t="str">
        <f aca="false">D7286</f>
        <v>Rooftop performant</v>
      </c>
      <c r="R7286" s="0" t="str">
        <f aca="false">E7286</f>
        <v>Electricité</v>
      </c>
      <c r="S7286" s="0" t="str">
        <f aca="false">F7286</f>
        <v>0218683002</v>
      </c>
      <c r="T7286" s="0" t="str">
        <f aca="false">G7286</f>
        <v>5</v>
      </c>
      <c r="U7286" s="0" t="n">
        <f aca="false">L7286</f>
        <v>3.00077723502174</v>
      </c>
      <c r="V7286" s="0" t="n">
        <f aca="false">K7286</f>
        <v>116.28940074213</v>
      </c>
      <c r="W7286" s="0" t="n">
        <f aca="false">J7286</f>
        <v>792</v>
      </c>
    </row>
    <row r="7287" customFormat="false" ht="12.8" hidden="false" customHeight="false" outlineLevel="0" collapsed="false">
      <c r="A7287" s="0" t="s">
        <v>73</v>
      </c>
      <c r="B7287" s="0" t="s">
        <v>264</v>
      </c>
      <c r="C7287" s="0" t="s">
        <v>413</v>
      </c>
      <c r="D7287" s="0" t="s">
        <v>19</v>
      </c>
      <c r="E7287" s="0" t="s">
        <v>58</v>
      </c>
      <c r="F7287" s="0" t="s">
        <v>414</v>
      </c>
      <c r="G7287" s="0" t="s">
        <v>1613</v>
      </c>
      <c r="H7287" s="0" t="n">
        <v>0.728</v>
      </c>
      <c r="I7287" s="0" t="n">
        <v>39.0366733991905</v>
      </c>
      <c r="J7287" s="0" t="n">
        <v>935</v>
      </c>
      <c r="K7287" s="0" t="n">
        <f aca="false">I7287*SUMIFS(syst_chauffage!$H$3:$H$27,syst_chauffage!$B$3:$B$27,D7287,syst_chauffage!$C$3:$C$27,E7287)</f>
        <v>64.2133599083517</v>
      </c>
      <c r="L7287" s="12" t="n">
        <f aca="false">H7287*SUMIFS(syst_chauffage!$K$3:$K$27,syst_chauffage!$B$3:$B$27,D7287,syst_chauffage!$C$3:$C$27,E7287)</f>
        <v>0.728</v>
      </c>
      <c r="N7287" s="0" t="str">
        <f aca="false">A7287</f>
        <v>Café Hôtel Restaurant</v>
      </c>
      <c r="O7287" s="0" t="str">
        <f aca="false">B7287</f>
        <v>Hôtel avec restaurant</v>
      </c>
      <c r="P7287" s="0" t="str">
        <f aca="false">C7287</f>
        <v>Petit Hotel avec restaurant Luxe</v>
      </c>
      <c r="Q7287" s="0" t="str">
        <f aca="false">D7287</f>
        <v>Autre système centralisé</v>
      </c>
      <c r="R7287" s="0" t="str">
        <f aca="false">E7287</f>
        <v>Urbain</v>
      </c>
      <c r="S7287" s="0" t="str">
        <f aca="false">F7287</f>
        <v>0218690106</v>
      </c>
      <c r="T7287" s="0" t="str">
        <f aca="false">G7287</f>
        <v>5</v>
      </c>
      <c r="U7287" s="0" t="n">
        <f aca="false">L7287</f>
        <v>0.728</v>
      </c>
      <c r="V7287" s="0" t="n">
        <f aca="false">K7287</f>
        <v>64.2133599083517</v>
      </c>
      <c r="W7287" s="0" t="n">
        <f aca="false">J7287</f>
        <v>935</v>
      </c>
    </row>
    <row r="7288" customFormat="false" ht="12.8" hidden="false" customHeight="false" outlineLevel="0" collapsed="false">
      <c r="A7288" s="0" t="s">
        <v>73</v>
      </c>
      <c r="B7288" s="0" t="s">
        <v>264</v>
      </c>
      <c r="C7288" s="0" t="s">
        <v>413</v>
      </c>
      <c r="D7288" s="0" t="s">
        <v>22</v>
      </c>
      <c r="E7288" s="0" t="s">
        <v>23</v>
      </c>
      <c r="F7288" s="0" t="s">
        <v>415</v>
      </c>
      <c r="G7288" s="0" t="s">
        <v>1613</v>
      </c>
      <c r="H7288" s="0" t="n">
        <v>0.573095434406381</v>
      </c>
      <c r="I7288" s="0" t="n">
        <v>26.0473434209598</v>
      </c>
      <c r="J7288" s="0" t="n">
        <v>0</v>
      </c>
      <c r="K7288" s="0" t="n">
        <f aca="false">I7288*SUMIFS(syst_chauffage!$H$3:$H$27,syst_chauffage!$B$3:$B$27,D7288,syst_chauffage!$C$3:$C$27,E7288)</f>
        <v>45.8699580437844</v>
      </c>
      <c r="L7288" s="12" t="n">
        <f aca="false">H7288*SUMIFS(syst_chauffage!$K$3:$K$27,syst_chauffage!$B$3:$B$27,D7288,syst_chauffage!$C$3:$C$27,E7288)</f>
        <v>0.573095434406381</v>
      </c>
      <c r="N7288" s="0" t="str">
        <f aca="false">A7288</f>
        <v>Café Hôtel Restaurant</v>
      </c>
      <c r="O7288" s="0" t="str">
        <f aca="false">B7288</f>
        <v>Hôtel avec restaurant</v>
      </c>
      <c r="P7288" s="0" t="str">
        <f aca="false">C7288</f>
        <v>Petit Hotel avec restaurant Luxe</v>
      </c>
      <c r="Q7288" s="0" t="str">
        <f aca="false">D7288</f>
        <v>Chaudière fioul</v>
      </c>
      <c r="R7288" s="0" t="str">
        <f aca="false">E7288</f>
        <v>Fioul</v>
      </c>
      <c r="S7288" s="0" t="str">
        <f aca="false">F7288</f>
        <v>0218690303</v>
      </c>
      <c r="T7288" s="0" t="str">
        <f aca="false">G7288</f>
        <v>5</v>
      </c>
      <c r="U7288" s="0" t="n">
        <f aca="false">L7288</f>
        <v>0.573095434406381</v>
      </c>
      <c r="V7288" s="0" t="n">
        <f aca="false">K7288</f>
        <v>45.8699580437844</v>
      </c>
      <c r="W7288" s="0" t="n">
        <f aca="false">J7288</f>
        <v>0</v>
      </c>
    </row>
    <row r="7289" customFormat="false" ht="12.8" hidden="false" customHeight="false" outlineLevel="0" collapsed="false">
      <c r="A7289" s="0" t="s">
        <v>73</v>
      </c>
      <c r="B7289" s="0" t="s">
        <v>264</v>
      </c>
      <c r="C7289" s="0" t="s">
        <v>413</v>
      </c>
      <c r="D7289" s="0" t="s">
        <v>13</v>
      </c>
      <c r="E7289" s="0" t="s">
        <v>14</v>
      </c>
      <c r="F7289" s="0" t="s">
        <v>416</v>
      </c>
      <c r="G7289" s="0" t="s">
        <v>1613</v>
      </c>
      <c r="H7289" s="0" t="n">
        <v>0.688808507167761</v>
      </c>
      <c r="I7289" s="0" t="n">
        <v>18.7692034355441</v>
      </c>
      <c r="J7289" s="0" t="n">
        <v>462</v>
      </c>
      <c r="K7289" s="0" t="n">
        <f aca="false">I7289*SUMIFS(syst_chauffage!$H$3:$H$27,syst_chauffage!$B$3:$B$27,D7289,syst_chauffage!$C$3:$C$27,E7289)</f>
        <v>37.9061281666629</v>
      </c>
      <c r="L7289" s="12" t="n">
        <f aca="false">H7289*SUMIFS(syst_chauffage!$K$3:$K$27,syst_chauffage!$B$3:$B$27,D7289,syst_chauffage!$C$3:$C$27,E7289)</f>
        <v>0.688808507167761</v>
      </c>
      <c r="N7289" s="0" t="str">
        <f aca="false">A7289</f>
        <v>Café Hôtel Restaurant</v>
      </c>
      <c r="O7289" s="0" t="str">
        <f aca="false">B7289</f>
        <v>Hôtel avec restaurant</v>
      </c>
      <c r="P7289" s="0" t="str">
        <f aca="false">C7289</f>
        <v>Petit Hotel avec restaurant Luxe</v>
      </c>
      <c r="Q7289" s="0" t="str">
        <f aca="false">D7289</f>
        <v>Chaudière gaz</v>
      </c>
      <c r="R7289" s="0" t="str">
        <f aca="false">E7289</f>
        <v>Gaz</v>
      </c>
      <c r="S7289" s="0" t="str">
        <f aca="false">F7289</f>
        <v>0218690404</v>
      </c>
      <c r="T7289" s="0" t="str">
        <f aca="false">G7289</f>
        <v>5</v>
      </c>
      <c r="U7289" s="0" t="n">
        <f aca="false">L7289</f>
        <v>0.688808507167761</v>
      </c>
      <c r="V7289" s="0" t="n">
        <f aca="false">K7289</f>
        <v>37.9061281666629</v>
      </c>
      <c r="W7289" s="0" t="n">
        <f aca="false">J7289</f>
        <v>462</v>
      </c>
    </row>
    <row r="7290" customFormat="false" ht="12.8" hidden="false" customHeight="false" outlineLevel="0" collapsed="false">
      <c r="A7290" s="0" t="s">
        <v>73</v>
      </c>
      <c r="B7290" s="0" t="s">
        <v>264</v>
      </c>
      <c r="C7290" s="0" t="s">
        <v>413</v>
      </c>
      <c r="D7290" s="0" t="s">
        <v>29</v>
      </c>
      <c r="E7290" s="0" t="s">
        <v>30</v>
      </c>
      <c r="F7290" s="0" t="s">
        <v>417</v>
      </c>
      <c r="G7290" s="0" t="s">
        <v>1613</v>
      </c>
      <c r="H7290" s="0" t="n">
        <v>0.92</v>
      </c>
      <c r="I7290" s="0" t="n">
        <v>10.4</v>
      </c>
      <c r="J7290" s="0" t="n">
        <v>0</v>
      </c>
      <c r="K7290" s="0" t="n">
        <f aca="false">I7290*SUMIFS(syst_chauffage!$H$3:$H$27,syst_chauffage!$B$3:$B$27,D7290,syst_chauffage!$C$3:$C$27,E7290)</f>
        <v>3</v>
      </c>
      <c r="L7290" s="12" t="n">
        <f aca="false">H7290*SUMIFS(syst_chauffage!$K$3:$K$27,syst_chauffage!$B$3:$B$27,D7290,syst_chauffage!$C$3:$C$27,E7290)</f>
        <v>0.92</v>
      </c>
      <c r="N7290" s="0" t="str">
        <f aca="false">A7290</f>
        <v>Café Hôtel Restaurant</v>
      </c>
      <c r="O7290" s="0" t="str">
        <f aca="false">B7290</f>
        <v>Hôtel avec restaurant</v>
      </c>
      <c r="P7290" s="0" t="str">
        <f aca="false">C7290</f>
        <v>Petit Hotel avec restaurant Luxe</v>
      </c>
      <c r="Q7290" s="0" t="str">
        <f aca="false">D7290</f>
        <v>Electrique direct</v>
      </c>
      <c r="R7290" s="0" t="str">
        <f aca="false">E7290</f>
        <v>Electricité</v>
      </c>
      <c r="S7290" s="0" t="str">
        <f aca="false">F7290</f>
        <v>0218690602</v>
      </c>
      <c r="T7290" s="0" t="str">
        <f aca="false">G7290</f>
        <v>5</v>
      </c>
      <c r="U7290" s="0" t="n">
        <f aca="false">L7290</f>
        <v>0.92</v>
      </c>
      <c r="V7290" s="0" t="n">
        <f aca="false">K7290</f>
        <v>3</v>
      </c>
      <c r="W7290" s="0" t="n">
        <f aca="false">J7290</f>
        <v>0</v>
      </c>
    </row>
    <row r="7291" customFormat="false" ht="12.8" hidden="false" customHeight="false" outlineLevel="0" collapsed="false">
      <c r="A7291" s="0" t="s">
        <v>73</v>
      </c>
      <c r="B7291" s="0" t="s">
        <v>264</v>
      </c>
      <c r="C7291" s="0" t="s">
        <v>413</v>
      </c>
      <c r="D7291" s="0" t="s">
        <v>36</v>
      </c>
      <c r="E7291" s="0" t="s">
        <v>30</v>
      </c>
      <c r="F7291" s="0" t="s">
        <v>418</v>
      </c>
      <c r="G7291" s="0" t="s">
        <v>1613</v>
      </c>
      <c r="H7291" s="0" t="n">
        <v>2.94489544186046</v>
      </c>
      <c r="I7291" s="0" t="n">
        <v>103.403974125127</v>
      </c>
      <c r="J7291" s="0" t="n">
        <v>738</v>
      </c>
      <c r="K7291" s="0" t="n">
        <f aca="false">I7291*SUMIFS(syst_chauffage!$H$3:$H$27,syst_chauffage!$B$3:$B$27,D7291,syst_chauffage!$C$3:$C$27,E7291)</f>
        <v>63.9717064200972</v>
      </c>
      <c r="L7291" s="12" t="n">
        <f aca="false">H7291*SUMIFS(syst_chauffage!$K$3:$K$27,syst_chauffage!$B$3:$B$27,D7291,syst_chauffage!$C$3:$C$27,E7291)</f>
        <v>2.47427325480779</v>
      </c>
      <c r="N7291" s="0" t="str">
        <f aca="false">A7291</f>
        <v>Café Hôtel Restaurant</v>
      </c>
      <c r="O7291" s="0" t="str">
        <f aca="false">B7291</f>
        <v>Hôtel avec restaurant</v>
      </c>
      <c r="P7291" s="0" t="str">
        <f aca="false">C7291</f>
        <v>Petit Hotel avec restaurant Luxe</v>
      </c>
      <c r="Q7291" s="0" t="str">
        <f aca="false">D7291</f>
        <v>PAC</v>
      </c>
      <c r="R7291" s="0" t="str">
        <f aca="false">E7291</f>
        <v>Electricité</v>
      </c>
      <c r="S7291" s="0" t="str">
        <f aca="false">F7291</f>
        <v>0218690902</v>
      </c>
      <c r="T7291" s="0" t="str">
        <f aca="false">G7291</f>
        <v>5</v>
      </c>
      <c r="U7291" s="0" t="n">
        <f aca="false">L7291</f>
        <v>2.47427325480779</v>
      </c>
      <c r="V7291" s="0" t="n">
        <f aca="false">K7291</f>
        <v>63.9717064200972</v>
      </c>
      <c r="W7291" s="0" t="n">
        <f aca="false">J7291</f>
        <v>738</v>
      </c>
    </row>
    <row r="7292" customFormat="false" ht="12.8" hidden="false" customHeight="false" outlineLevel="0" collapsed="false">
      <c r="A7292" s="0" t="s">
        <v>73</v>
      </c>
      <c r="B7292" s="0" t="s">
        <v>264</v>
      </c>
      <c r="C7292" s="0" t="s">
        <v>413</v>
      </c>
      <c r="D7292" s="0" t="s">
        <v>42</v>
      </c>
      <c r="E7292" s="0" t="s">
        <v>30</v>
      </c>
      <c r="F7292" s="0" t="s">
        <v>419</v>
      </c>
      <c r="G7292" s="0" t="s">
        <v>1613</v>
      </c>
      <c r="H7292" s="0" t="n">
        <v>2.80410195348837</v>
      </c>
      <c r="I7292" s="0" t="n">
        <v>48.8296919182732</v>
      </c>
      <c r="J7292" s="0" t="n">
        <v>738</v>
      </c>
      <c r="K7292" s="0" t="n">
        <f aca="false">I7292*SUMIFS(syst_chauffage!$H$3:$H$27,syst_chauffage!$B$3:$B$27,D7292,syst_chauffage!$C$3:$C$27,E7292)</f>
        <v>44.0781837708719</v>
      </c>
      <c r="L7292" s="12" t="n">
        <f aca="false">H7292*SUMIFS(syst_chauffage!$K$3:$K$27,syst_chauffage!$B$3:$B$27,D7292,syst_chauffage!$C$3:$C$27,E7292)</f>
        <v>2.49996610303434</v>
      </c>
      <c r="N7292" s="0" t="str">
        <f aca="false">A7292</f>
        <v>Café Hôtel Restaurant</v>
      </c>
      <c r="O7292" s="0" t="str">
        <f aca="false">B7292</f>
        <v>Hôtel avec restaurant</v>
      </c>
      <c r="P7292" s="0" t="str">
        <f aca="false">C7292</f>
        <v>Petit Hotel avec restaurant Luxe</v>
      </c>
      <c r="Q7292" s="0" t="str">
        <f aca="false">D7292</f>
        <v>Rooftop</v>
      </c>
      <c r="R7292" s="0" t="str">
        <f aca="false">E7292</f>
        <v>Electricité</v>
      </c>
      <c r="S7292" s="0" t="str">
        <f aca="false">F7292</f>
        <v>0218691002</v>
      </c>
      <c r="T7292" s="0" t="str">
        <f aca="false">G7292</f>
        <v>5</v>
      </c>
      <c r="U7292" s="0" t="n">
        <f aca="false">L7292</f>
        <v>2.49996610303434</v>
      </c>
      <c r="V7292" s="0" t="n">
        <f aca="false">K7292</f>
        <v>44.0781837708719</v>
      </c>
      <c r="W7292" s="0" t="n">
        <f aca="false">J7292</f>
        <v>738</v>
      </c>
    </row>
    <row r="7293" customFormat="false" ht="12.8" hidden="false" customHeight="false" outlineLevel="0" collapsed="false">
      <c r="A7293" s="0" t="s">
        <v>73</v>
      </c>
      <c r="B7293" s="0" t="s">
        <v>264</v>
      </c>
      <c r="C7293" s="0" t="s">
        <v>413</v>
      </c>
      <c r="D7293" s="0" t="s">
        <v>51</v>
      </c>
      <c r="E7293" s="0" t="s">
        <v>58</v>
      </c>
      <c r="F7293" s="0" t="s">
        <v>420</v>
      </c>
      <c r="G7293" s="0" t="s">
        <v>1613</v>
      </c>
      <c r="H7293" s="0" t="n">
        <v>0.84</v>
      </c>
      <c r="I7293" s="0" t="n">
        <v>46.4722302371316</v>
      </c>
      <c r="J7293" s="0" t="n">
        <v>935</v>
      </c>
      <c r="K7293" s="0" t="n">
        <f aca="false">I7293*SUMIFS(syst_chauffage!$H$3:$H$27,syst_chauffage!$B$3:$B$27,D7293,syst_chauffage!$C$3:$C$27,E7293)</f>
        <v>99.1717164133273</v>
      </c>
      <c r="L7293" s="12" t="n">
        <f aca="false">H7293*SUMIFS(syst_chauffage!$K$3:$K$27,syst_chauffage!$B$3:$B$27,D7293,syst_chauffage!$C$3:$C$27,E7293)</f>
        <v>0.84</v>
      </c>
      <c r="N7293" s="0" t="str">
        <f aca="false">A7293</f>
        <v>Café Hôtel Restaurant</v>
      </c>
      <c r="O7293" s="0" t="str">
        <f aca="false">B7293</f>
        <v>Hôtel avec restaurant</v>
      </c>
      <c r="P7293" s="0" t="str">
        <f aca="false">C7293</f>
        <v>Petit Hotel avec restaurant Luxe</v>
      </c>
      <c r="Q7293" s="0" t="str">
        <f aca="false">D7293</f>
        <v>Autre système centralisé performant</v>
      </c>
      <c r="R7293" s="0" t="str">
        <f aca="false">E7293</f>
        <v>Urbain</v>
      </c>
      <c r="S7293" s="0" t="str">
        <f aca="false">F7293</f>
        <v>0218692106</v>
      </c>
      <c r="T7293" s="0" t="str">
        <f aca="false">G7293</f>
        <v>5</v>
      </c>
      <c r="U7293" s="0" t="n">
        <f aca="false">L7293</f>
        <v>0.84</v>
      </c>
      <c r="V7293" s="0" t="n">
        <f aca="false">K7293</f>
        <v>99.1717164133273</v>
      </c>
      <c r="W7293" s="0" t="n">
        <f aca="false">J7293</f>
        <v>935</v>
      </c>
    </row>
    <row r="7294" customFormat="false" ht="12.8" hidden="false" customHeight="false" outlineLevel="0" collapsed="false">
      <c r="A7294" s="0" t="s">
        <v>73</v>
      </c>
      <c r="B7294" s="0" t="s">
        <v>264</v>
      </c>
      <c r="C7294" s="0" t="s">
        <v>413</v>
      </c>
      <c r="D7294" s="0" t="s">
        <v>27</v>
      </c>
      <c r="E7294" s="0" t="s">
        <v>23</v>
      </c>
      <c r="F7294" s="0" t="s">
        <v>421</v>
      </c>
      <c r="G7294" s="0" t="s">
        <v>1613</v>
      </c>
      <c r="H7294" s="0" t="n">
        <v>0.760442591056032</v>
      </c>
      <c r="I7294" s="0" t="n">
        <v>31.0087421678093</v>
      </c>
      <c r="J7294" s="0" t="n">
        <v>1064</v>
      </c>
      <c r="K7294" s="0" t="n">
        <f aca="false">I7294*SUMIFS(syst_chauffage!$H$3:$H$27,syst_chauffage!$B$3:$B$27,D7294,syst_chauffage!$C$3:$C$27,E7294)</f>
        <v>79.5189158586779</v>
      </c>
      <c r="L7294" s="12" t="n">
        <f aca="false">H7294*SUMIFS(syst_chauffage!$K$3:$K$27,syst_chauffage!$B$3:$B$27,D7294,syst_chauffage!$C$3:$C$27,E7294)</f>
        <v>0.760442591056032</v>
      </c>
      <c r="N7294" s="0" t="str">
        <f aca="false">A7294</f>
        <v>Café Hôtel Restaurant</v>
      </c>
      <c r="O7294" s="0" t="str">
        <f aca="false">B7294</f>
        <v>Hôtel avec restaurant</v>
      </c>
      <c r="P7294" s="0" t="str">
        <f aca="false">C7294</f>
        <v>Petit Hotel avec restaurant Luxe</v>
      </c>
      <c r="Q7294" s="0" t="str">
        <f aca="false">D7294</f>
        <v>Chaudière condensation fioul</v>
      </c>
      <c r="R7294" s="0" t="str">
        <f aca="false">E7294</f>
        <v>Fioul</v>
      </c>
      <c r="S7294" s="0" t="str">
        <f aca="false">F7294</f>
        <v>0218692303</v>
      </c>
      <c r="T7294" s="0" t="str">
        <f aca="false">G7294</f>
        <v>5</v>
      </c>
      <c r="U7294" s="0" t="n">
        <f aca="false">L7294</f>
        <v>0.760442591056032</v>
      </c>
      <c r="V7294" s="0" t="n">
        <f aca="false">K7294</f>
        <v>79.5189158586779</v>
      </c>
      <c r="W7294" s="0" t="n">
        <f aca="false">J7294</f>
        <v>1064</v>
      </c>
    </row>
    <row r="7295" customFormat="false" ht="12.8" hidden="false" customHeight="false" outlineLevel="0" collapsed="false">
      <c r="A7295" s="0" t="s">
        <v>73</v>
      </c>
      <c r="B7295" s="0" t="s">
        <v>264</v>
      </c>
      <c r="C7295" s="0" t="s">
        <v>413</v>
      </c>
      <c r="D7295" s="0" t="s">
        <v>18</v>
      </c>
      <c r="E7295" s="0" t="s">
        <v>14</v>
      </c>
      <c r="F7295" s="0" t="s">
        <v>422</v>
      </c>
      <c r="G7295" s="0" t="s">
        <v>1613</v>
      </c>
      <c r="H7295" s="0" t="n">
        <v>0.98804509048525</v>
      </c>
      <c r="I7295" s="0" t="n">
        <v>22.3442898042191</v>
      </c>
      <c r="J7295" s="0" t="n">
        <v>1064</v>
      </c>
      <c r="K7295" s="0" t="n">
        <f aca="false">I7295*SUMIFS(syst_chauffage!$H$3:$H$27,syst_chauffage!$B$3:$B$27,D7295,syst_chauffage!$C$3:$C$27,E7295)</f>
        <v>60.8866015315665</v>
      </c>
      <c r="L7295" s="12" t="n">
        <f aca="false">H7295*SUMIFS(syst_chauffage!$K$3:$K$27,syst_chauffage!$B$3:$B$27,D7295,syst_chauffage!$C$3:$C$27,E7295)</f>
        <v>0.959833330646678</v>
      </c>
      <c r="N7295" s="0" t="str">
        <f aca="false">A7295</f>
        <v>Café Hôtel Restaurant</v>
      </c>
      <c r="O7295" s="0" t="str">
        <f aca="false">B7295</f>
        <v>Hôtel avec restaurant</v>
      </c>
      <c r="P7295" s="0" t="str">
        <f aca="false">C7295</f>
        <v>Petit Hotel avec restaurant Luxe</v>
      </c>
      <c r="Q7295" s="0" t="str">
        <f aca="false">D7295</f>
        <v>Chaudière condensation gaz</v>
      </c>
      <c r="R7295" s="0" t="str">
        <f aca="false">E7295</f>
        <v>Gaz</v>
      </c>
      <c r="S7295" s="0" t="str">
        <f aca="false">F7295</f>
        <v>0218692404</v>
      </c>
      <c r="T7295" s="0" t="str">
        <f aca="false">G7295</f>
        <v>5</v>
      </c>
      <c r="U7295" s="0" t="n">
        <f aca="false">L7295</f>
        <v>0.959833330646678</v>
      </c>
      <c r="V7295" s="0" t="n">
        <f aca="false">K7295</f>
        <v>60.8866015315665</v>
      </c>
      <c r="W7295" s="0" t="n">
        <f aca="false">J7295</f>
        <v>1064</v>
      </c>
    </row>
    <row r="7296" customFormat="false" ht="12.8" hidden="false" customHeight="false" outlineLevel="0" collapsed="false">
      <c r="A7296" s="0" t="s">
        <v>73</v>
      </c>
      <c r="B7296" s="0" t="s">
        <v>264</v>
      </c>
      <c r="C7296" s="0" t="s">
        <v>413</v>
      </c>
      <c r="D7296" s="0" t="s">
        <v>32</v>
      </c>
      <c r="E7296" s="0" t="s">
        <v>30</v>
      </c>
      <c r="F7296" s="0" t="s">
        <v>423</v>
      </c>
      <c r="G7296" s="0" t="s">
        <v>1613</v>
      </c>
      <c r="H7296" s="0" t="n">
        <v>1</v>
      </c>
      <c r="I7296" s="0" t="n">
        <v>12</v>
      </c>
      <c r="J7296" s="0" t="n">
        <v>0</v>
      </c>
      <c r="K7296" s="0" t="n">
        <f aca="false">I7296*SUMIFS(syst_chauffage!$H$3:$H$27,syst_chauffage!$B$3:$B$27,D7296,syst_chauffage!$C$3:$C$27,E7296)</f>
        <v>12</v>
      </c>
      <c r="L7296" s="12" t="n">
        <f aca="false">H7296*SUMIFS(syst_chauffage!$K$3:$K$27,syst_chauffage!$B$3:$B$27,D7296,syst_chauffage!$C$3:$C$27,E7296)</f>
        <v>1</v>
      </c>
      <c r="N7296" s="0" t="str">
        <f aca="false">A7296</f>
        <v>Café Hôtel Restaurant</v>
      </c>
      <c r="O7296" s="0" t="str">
        <f aca="false">B7296</f>
        <v>Hôtel avec restaurant</v>
      </c>
      <c r="P7296" s="0" t="str">
        <f aca="false">C7296</f>
        <v>Petit Hotel avec restaurant Luxe</v>
      </c>
      <c r="Q7296" s="0" t="str">
        <f aca="false">D7296</f>
        <v>Electrique direct performant</v>
      </c>
      <c r="R7296" s="0" t="str">
        <f aca="false">E7296</f>
        <v>Electricité</v>
      </c>
      <c r="S7296" s="0" t="str">
        <f aca="false">F7296</f>
        <v>0218692602</v>
      </c>
      <c r="T7296" s="0" t="str">
        <f aca="false">G7296</f>
        <v>5</v>
      </c>
      <c r="U7296" s="0" t="n">
        <f aca="false">L7296</f>
        <v>1</v>
      </c>
      <c r="V7296" s="0" t="n">
        <f aca="false">K7296</f>
        <v>12</v>
      </c>
      <c r="W7296" s="0" t="n">
        <f aca="false">J7296</f>
        <v>0</v>
      </c>
    </row>
    <row r="7297" customFormat="false" ht="12.8" hidden="false" customHeight="false" outlineLevel="0" collapsed="false">
      <c r="A7297" s="0" t="s">
        <v>73</v>
      </c>
      <c r="B7297" s="0" t="s">
        <v>264</v>
      </c>
      <c r="C7297" s="0" t="s">
        <v>413</v>
      </c>
      <c r="D7297" s="0" t="s">
        <v>38</v>
      </c>
      <c r="E7297" s="0" t="s">
        <v>30</v>
      </c>
      <c r="F7297" s="0" t="s">
        <v>424</v>
      </c>
      <c r="G7297" s="0" t="s">
        <v>1613</v>
      </c>
      <c r="H7297" s="0" t="n">
        <v>3.39795627906976</v>
      </c>
      <c r="I7297" s="0" t="n">
        <v>123.09996919658</v>
      </c>
      <c r="J7297" s="0" t="n">
        <v>792</v>
      </c>
      <c r="K7297" s="0" t="n">
        <f aca="false">I7297*SUMIFS(syst_chauffage!$H$3:$H$27,syst_chauffage!$B$3:$B$27,D7297,syst_chauffage!$C$3:$C$27,E7297)</f>
        <v>124.428685888756</v>
      </c>
      <c r="L7297" s="12" t="n">
        <f aca="false">H7297*SUMIFS(syst_chauffage!$K$3:$K$27,syst_chauffage!$B$3:$B$27,D7297,syst_chauffage!$C$3:$C$27,E7297)</f>
        <v>3.03986496519792</v>
      </c>
      <c r="N7297" s="0" t="str">
        <f aca="false">A7297</f>
        <v>Café Hôtel Restaurant</v>
      </c>
      <c r="O7297" s="0" t="str">
        <f aca="false">B7297</f>
        <v>Hôtel avec restaurant</v>
      </c>
      <c r="P7297" s="0" t="str">
        <f aca="false">C7297</f>
        <v>Petit Hotel avec restaurant Luxe</v>
      </c>
      <c r="Q7297" s="0" t="str">
        <f aca="false">D7297</f>
        <v>PAC performant</v>
      </c>
      <c r="R7297" s="0" t="str">
        <f aca="false">E7297</f>
        <v>Electricité</v>
      </c>
      <c r="S7297" s="0" t="str">
        <f aca="false">F7297</f>
        <v>0218692902</v>
      </c>
      <c r="T7297" s="0" t="str">
        <f aca="false">G7297</f>
        <v>5</v>
      </c>
      <c r="U7297" s="0" t="n">
        <f aca="false">L7297</f>
        <v>3.03986496519792</v>
      </c>
      <c r="V7297" s="0" t="n">
        <f aca="false">K7297</f>
        <v>124.428685888756</v>
      </c>
      <c r="W7297" s="0" t="n">
        <f aca="false">J7297</f>
        <v>792</v>
      </c>
    </row>
    <row r="7298" customFormat="false" ht="12.8" hidden="false" customHeight="false" outlineLevel="0" collapsed="false">
      <c r="A7298" s="0" t="s">
        <v>73</v>
      </c>
      <c r="B7298" s="0" t="s">
        <v>264</v>
      </c>
      <c r="C7298" s="0" t="s">
        <v>413</v>
      </c>
      <c r="D7298" s="0" t="s">
        <v>46</v>
      </c>
      <c r="E7298" s="0" t="s">
        <v>30</v>
      </c>
      <c r="F7298" s="0" t="s">
        <v>425</v>
      </c>
      <c r="G7298" s="0" t="s">
        <v>1613</v>
      </c>
      <c r="H7298" s="0" t="n">
        <v>3.32861023255814</v>
      </c>
      <c r="I7298" s="0" t="n">
        <v>58.1305856169919</v>
      </c>
      <c r="J7298" s="0" t="n">
        <v>792</v>
      </c>
      <c r="K7298" s="0" t="n">
        <f aca="false">I7298*SUMIFS(syst_chauffage!$H$3:$H$27,syst_chauffage!$B$3:$B$27,D7298,syst_chauffage!$C$3:$C$27,E7298)</f>
        <v>100.851187954888</v>
      </c>
      <c r="L7298" s="12" t="n">
        <f aca="false">H7298*SUMIFS(syst_chauffage!$K$3:$K$27,syst_chauffage!$B$3:$B$27,D7298,syst_chauffage!$C$3:$C$27,E7298)</f>
        <v>3.00077723502174</v>
      </c>
      <c r="N7298" s="0" t="str">
        <f aca="false">A7298</f>
        <v>Café Hôtel Restaurant</v>
      </c>
      <c r="O7298" s="0" t="str">
        <f aca="false">B7298</f>
        <v>Hôtel avec restaurant</v>
      </c>
      <c r="P7298" s="0" t="str">
        <f aca="false">C7298</f>
        <v>Petit Hotel avec restaurant Luxe</v>
      </c>
      <c r="Q7298" s="0" t="str">
        <f aca="false">D7298</f>
        <v>Rooftop performant</v>
      </c>
      <c r="R7298" s="0" t="str">
        <f aca="false">E7298</f>
        <v>Electricité</v>
      </c>
      <c r="S7298" s="0" t="str">
        <f aca="false">F7298</f>
        <v>0218693002</v>
      </c>
      <c r="T7298" s="0" t="str">
        <f aca="false">G7298</f>
        <v>5</v>
      </c>
      <c r="U7298" s="0" t="n">
        <f aca="false">L7298</f>
        <v>3.00077723502174</v>
      </c>
      <c r="V7298" s="0" t="n">
        <f aca="false">K7298</f>
        <v>100.851187954888</v>
      </c>
      <c r="W7298" s="0" t="n">
        <f aca="false">J7298</f>
        <v>792</v>
      </c>
    </row>
    <row r="7299" customFormat="false" ht="12.8" hidden="false" customHeight="false" outlineLevel="0" collapsed="false">
      <c r="A7299" s="0" t="s">
        <v>73</v>
      </c>
      <c r="B7299" s="0" t="s">
        <v>426</v>
      </c>
      <c r="C7299" s="0" t="s">
        <v>427</v>
      </c>
      <c r="D7299" s="0" t="s">
        <v>19</v>
      </c>
      <c r="E7299" s="0" t="s">
        <v>57</v>
      </c>
      <c r="F7299" s="0" t="s">
        <v>428</v>
      </c>
      <c r="G7299" s="0" t="s">
        <v>1613</v>
      </c>
      <c r="H7299" s="0" t="n">
        <v>0.733621187309296</v>
      </c>
      <c r="I7299" s="0" t="n">
        <v>20.2878277915504</v>
      </c>
      <c r="J7299" s="0" t="n">
        <v>0</v>
      </c>
      <c r="K7299" s="0" t="n">
        <f aca="false">I7299*SUMIFS(syst_chauffage!$H$3:$H$27,syst_chauffage!$B$3:$B$27,D7299,syst_chauffage!$C$3:$C$27,E7299)</f>
        <v>28.2503269598903</v>
      </c>
      <c r="L7299" s="12" t="n">
        <f aca="false">H7299*SUMIFS(syst_chauffage!$K$3:$K$27,syst_chauffage!$B$3:$B$27,D7299,syst_chauffage!$C$3:$C$27,E7299)</f>
        <v>0.733621187309296</v>
      </c>
      <c r="N7299" s="0" t="str">
        <f aca="false">A7299</f>
        <v>Café Hôtel Restaurant</v>
      </c>
      <c r="O7299" s="0" t="str">
        <f aca="false">B7299</f>
        <v>Hôtel sans restaurant</v>
      </c>
      <c r="P7299" s="0" t="str">
        <f aca="false">C7299</f>
        <v>Grand Hotel sans restaurant Bas de gamme</v>
      </c>
      <c r="Q7299" s="0" t="str">
        <f aca="false">D7299</f>
        <v>Autre système centralisé</v>
      </c>
      <c r="R7299" s="0" t="str">
        <f aca="false">E7299</f>
        <v>Autres</v>
      </c>
      <c r="S7299" s="0" t="str">
        <f aca="false">F7299</f>
        <v>0219230101</v>
      </c>
      <c r="T7299" s="0" t="str">
        <f aca="false">G7299</f>
        <v>5</v>
      </c>
      <c r="U7299" s="0" t="n">
        <f aca="false">L7299</f>
        <v>0.733621187309296</v>
      </c>
      <c r="V7299" s="0" t="n">
        <f aca="false">K7299</f>
        <v>28.2503269598903</v>
      </c>
      <c r="W7299" s="0" t="n">
        <f aca="false">J7299</f>
        <v>0</v>
      </c>
    </row>
    <row r="7300" customFormat="false" ht="12.8" hidden="false" customHeight="false" outlineLevel="0" collapsed="false">
      <c r="A7300" s="0" t="s">
        <v>73</v>
      </c>
      <c r="B7300" s="0" t="s">
        <v>426</v>
      </c>
      <c r="C7300" s="0" t="s">
        <v>427</v>
      </c>
      <c r="D7300" s="0" t="s">
        <v>19</v>
      </c>
      <c r="E7300" s="0" t="s">
        <v>58</v>
      </c>
      <c r="F7300" s="0" t="s">
        <v>429</v>
      </c>
      <c r="G7300" s="0" t="s">
        <v>1613</v>
      </c>
      <c r="H7300" s="0" t="n">
        <v>0.663603926695662</v>
      </c>
      <c r="I7300" s="0" t="n">
        <v>20.3847559183241</v>
      </c>
      <c r="J7300" s="0" t="n">
        <v>935</v>
      </c>
      <c r="K7300" s="0" t="n">
        <f aca="false">I7300*SUMIFS(syst_chauffage!$H$3:$H$27,syst_chauffage!$B$3:$B$27,D7300,syst_chauffage!$C$3:$C$27,E7300)</f>
        <v>33.5318958929116</v>
      </c>
      <c r="L7300" s="12" t="n">
        <f aca="false">H7300*SUMIFS(syst_chauffage!$K$3:$K$27,syst_chauffage!$B$3:$B$27,D7300,syst_chauffage!$C$3:$C$27,E7300)</f>
        <v>0.663603926695662</v>
      </c>
      <c r="N7300" s="0" t="str">
        <f aca="false">A7300</f>
        <v>Café Hôtel Restaurant</v>
      </c>
      <c r="O7300" s="0" t="str">
        <f aca="false">B7300</f>
        <v>Hôtel sans restaurant</v>
      </c>
      <c r="P7300" s="0" t="str">
        <f aca="false">C7300</f>
        <v>Grand Hotel sans restaurant Bas de gamme</v>
      </c>
      <c r="Q7300" s="0" t="str">
        <f aca="false">D7300</f>
        <v>Autre système centralisé</v>
      </c>
      <c r="R7300" s="0" t="str">
        <f aca="false">E7300</f>
        <v>Urbain</v>
      </c>
      <c r="S7300" s="0" t="str">
        <f aca="false">F7300</f>
        <v>0219230106</v>
      </c>
      <c r="T7300" s="0" t="str">
        <f aca="false">G7300</f>
        <v>5</v>
      </c>
      <c r="U7300" s="0" t="n">
        <f aca="false">L7300</f>
        <v>0.663603926695662</v>
      </c>
      <c r="V7300" s="0" t="n">
        <f aca="false">K7300</f>
        <v>33.5318958929116</v>
      </c>
      <c r="W7300" s="0" t="n">
        <f aca="false">J7300</f>
        <v>935</v>
      </c>
    </row>
    <row r="7301" customFormat="false" ht="12.8" hidden="false" customHeight="false" outlineLevel="0" collapsed="false">
      <c r="A7301" s="0" t="s">
        <v>73</v>
      </c>
      <c r="B7301" s="0" t="s">
        <v>426</v>
      </c>
      <c r="C7301" s="0" t="s">
        <v>427</v>
      </c>
      <c r="D7301" s="0" t="s">
        <v>22</v>
      </c>
      <c r="E7301" s="0" t="s">
        <v>23</v>
      </c>
      <c r="F7301" s="0" t="s">
        <v>430</v>
      </c>
      <c r="G7301" s="0" t="s">
        <v>1613</v>
      </c>
      <c r="H7301" s="0" t="n">
        <v>0.565716109444711</v>
      </c>
      <c r="I7301" s="0" t="n">
        <v>12.612336426809</v>
      </c>
      <c r="J7301" s="0" t="n">
        <v>0</v>
      </c>
      <c r="K7301" s="0" t="n">
        <f aca="false">I7301*SUMIFS(syst_chauffage!$H$3:$H$27,syst_chauffage!$B$3:$B$27,D7301,syst_chauffage!$C$3:$C$27,E7301)</f>
        <v>22.2106083289205</v>
      </c>
      <c r="L7301" s="12" t="n">
        <f aca="false">H7301*SUMIFS(syst_chauffage!$K$3:$K$27,syst_chauffage!$B$3:$B$27,D7301,syst_chauffage!$C$3:$C$27,E7301)</f>
        <v>0.565716109444711</v>
      </c>
      <c r="N7301" s="0" t="str">
        <f aca="false">A7301</f>
        <v>Café Hôtel Restaurant</v>
      </c>
      <c r="O7301" s="0" t="str">
        <f aca="false">B7301</f>
        <v>Hôtel sans restaurant</v>
      </c>
      <c r="P7301" s="0" t="str">
        <f aca="false">C7301</f>
        <v>Grand Hotel sans restaurant Bas de gamme</v>
      </c>
      <c r="Q7301" s="0" t="str">
        <f aca="false">D7301</f>
        <v>Chaudière fioul</v>
      </c>
      <c r="R7301" s="0" t="str">
        <f aca="false">E7301</f>
        <v>Fioul</v>
      </c>
      <c r="S7301" s="0" t="str">
        <f aca="false">F7301</f>
        <v>0219230303</v>
      </c>
      <c r="T7301" s="0" t="str">
        <f aca="false">G7301</f>
        <v>5</v>
      </c>
      <c r="U7301" s="0" t="n">
        <f aca="false">L7301</f>
        <v>0.565716109444711</v>
      </c>
      <c r="V7301" s="0" t="n">
        <f aca="false">K7301</f>
        <v>22.2106083289205</v>
      </c>
      <c r="W7301" s="0" t="n">
        <f aca="false">J7301</f>
        <v>0</v>
      </c>
    </row>
    <row r="7302" customFormat="false" ht="12.8" hidden="false" customHeight="false" outlineLevel="0" collapsed="false">
      <c r="A7302" s="0" t="s">
        <v>73</v>
      </c>
      <c r="B7302" s="0" t="s">
        <v>426</v>
      </c>
      <c r="C7302" s="0" t="s">
        <v>427</v>
      </c>
      <c r="D7302" s="0" t="s">
        <v>13</v>
      </c>
      <c r="E7302" s="0" t="s">
        <v>14</v>
      </c>
      <c r="F7302" s="0" t="s">
        <v>431</v>
      </c>
      <c r="G7302" s="0" t="s">
        <v>1613</v>
      </c>
      <c r="H7302" s="0" t="n">
        <v>0.681409734890702</v>
      </c>
      <c r="I7302" s="0" t="n">
        <v>9.18741123319378</v>
      </c>
      <c r="J7302" s="0" t="n">
        <v>462</v>
      </c>
      <c r="K7302" s="0" t="n">
        <f aca="false">I7302*SUMIFS(syst_chauffage!$H$3:$H$27,syst_chauffage!$B$3:$B$27,D7302,syst_chauffage!$C$3:$C$27,E7302)</f>
        <v>18.5548198100814</v>
      </c>
      <c r="L7302" s="12" t="n">
        <f aca="false">H7302*SUMIFS(syst_chauffage!$K$3:$K$27,syst_chauffage!$B$3:$B$27,D7302,syst_chauffage!$C$3:$C$27,E7302)</f>
        <v>0.681409734890702</v>
      </c>
      <c r="N7302" s="0" t="str">
        <f aca="false">A7302</f>
        <v>Café Hôtel Restaurant</v>
      </c>
      <c r="O7302" s="0" t="str">
        <f aca="false">B7302</f>
        <v>Hôtel sans restaurant</v>
      </c>
      <c r="P7302" s="0" t="str">
        <f aca="false">C7302</f>
        <v>Grand Hotel sans restaurant Bas de gamme</v>
      </c>
      <c r="Q7302" s="0" t="str">
        <f aca="false">D7302</f>
        <v>Chaudière gaz</v>
      </c>
      <c r="R7302" s="0" t="str">
        <f aca="false">E7302</f>
        <v>Gaz</v>
      </c>
      <c r="S7302" s="0" t="str">
        <f aca="false">F7302</f>
        <v>0219230404</v>
      </c>
      <c r="T7302" s="0" t="str">
        <f aca="false">G7302</f>
        <v>5</v>
      </c>
      <c r="U7302" s="0" t="n">
        <f aca="false">L7302</f>
        <v>0.681409734890702</v>
      </c>
      <c r="V7302" s="0" t="n">
        <f aca="false">K7302</f>
        <v>18.5548198100814</v>
      </c>
      <c r="W7302" s="0" t="n">
        <f aca="false">J7302</f>
        <v>462</v>
      </c>
    </row>
    <row r="7303" customFormat="false" ht="12.8" hidden="false" customHeight="false" outlineLevel="0" collapsed="false">
      <c r="A7303" s="0" t="s">
        <v>73</v>
      </c>
      <c r="B7303" s="0" t="s">
        <v>426</v>
      </c>
      <c r="C7303" s="0" t="s">
        <v>427</v>
      </c>
      <c r="D7303" s="0" t="s">
        <v>29</v>
      </c>
      <c r="E7303" s="0" t="s">
        <v>30</v>
      </c>
      <c r="F7303" s="0" t="s">
        <v>432</v>
      </c>
      <c r="G7303" s="0" t="s">
        <v>1613</v>
      </c>
      <c r="H7303" s="0" t="n">
        <v>0.919999999999999</v>
      </c>
      <c r="I7303" s="0" t="n">
        <v>10.4</v>
      </c>
      <c r="J7303" s="0" t="n">
        <v>0</v>
      </c>
      <c r="K7303" s="0" t="n">
        <f aca="false">I7303*SUMIFS(syst_chauffage!$H$3:$H$27,syst_chauffage!$B$3:$B$27,D7303,syst_chauffage!$C$3:$C$27,E7303)</f>
        <v>3</v>
      </c>
      <c r="L7303" s="12" t="n">
        <f aca="false">H7303*SUMIFS(syst_chauffage!$K$3:$K$27,syst_chauffage!$B$3:$B$27,D7303,syst_chauffage!$C$3:$C$27,E7303)</f>
        <v>0.919999999999999</v>
      </c>
      <c r="N7303" s="0" t="str">
        <f aca="false">A7303</f>
        <v>Café Hôtel Restaurant</v>
      </c>
      <c r="O7303" s="0" t="str">
        <f aca="false">B7303</f>
        <v>Hôtel sans restaurant</v>
      </c>
      <c r="P7303" s="0" t="str">
        <f aca="false">C7303</f>
        <v>Grand Hotel sans restaurant Bas de gamme</v>
      </c>
      <c r="Q7303" s="0" t="str">
        <f aca="false">D7303</f>
        <v>Electrique direct</v>
      </c>
      <c r="R7303" s="0" t="str">
        <f aca="false">E7303</f>
        <v>Electricité</v>
      </c>
      <c r="S7303" s="0" t="str">
        <f aca="false">F7303</f>
        <v>0219230602</v>
      </c>
      <c r="T7303" s="0" t="str">
        <f aca="false">G7303</f>
        <v>5</v>
      </c>
      <c r="U7303" s="0" t="n">
        <f aca="false">L7303</f>
        <v>0.919999999999999</v>
      </c>
      <c r="V7303" s="0" t="n">
        <f aca="false">K7303</f>
        <v>3</v>
      </c>
      <c r="W7303" s="0" t="n">
        <f aca="false">J7303</f>
        <v>0</v>
      </c>
    </row>
    <row r="7304" customFormat="false" ht="12.8" hidden="false" customHeight="false" outlineLevel="0" collapsed="false">
      <c r="A7304" s="0" t="s">
        <v>73</v>
      </c>
      <c r="B7304" s="0" t="s">
        <v>426</v>
      </c>
      <c r="C7304" s="0" t="s">
        <v>427</v>
      </c>
      <c r="D7304" s="0" t="s">
        <v>36</v>
      </c>
      <c r="E7304" s="0" t="s">
        <v>30</v>
      </c>
      <c r="F7304" s="0" t="s">
        <v>433</v>
      </c>
      <c r="G7304" s="0" t="s">
        <v>1613</v>
      </c>
      <c r="H7304" s="0" t="n">
        <v>2.94489544186046</v>
      </c>
      <c r="I7304" s="0" t="n">
        <v>54.5654004625513</v>
      </c>
      <c r="J7304" s="0" t="n">
        <v>738</v>
      </c>
      <c r="K7304" s="0" t="n">
        <f aca="false">I7304*SUMIFS(syst_chauffage!$H$3:$H$27,syst_chauffage!$B$3:$B$27,D7304,syst_chauffage!$C$3:$C$27,E7304)</f>
        <v>33.7573271106719</v>
      </c>
      <c r="L7304" s="12" t="n">
        <f aca="false">H7304*SUMIFS(syst_chauffage!$K$3:$K$27,syst_chauffage!$B$3:$B$27,D7304,syst_chauffage!$C$3:$C$27,E7304)</f>
        <v>2.47427325480779</v>
      </c>
      <c r="N7304" s="0" t="str">
        <f aca="false">A7304</f>
        <v>Café Hôtel Restaurant</v>
      </c>
      <c r="O7304" s="0" t="str">
        <f aca="false">B7304</f>
        <v>Hôtel sans restaurant</v>
      </c>
      <c r="P7304" s="0" t="str">
        <f aca="false">C7304</f>
        <v>Grand Hotel sans restaurant Bas de gamme</v>
      </c>
      <c r="Q7304" s="0" t="str">
        <f aca="false">D7304</f>
        <v>PAC</v>
      </c>
      <c r="R7304" s="0" t="str">
        <f aca="false">E7304</f>
        <v>Electricité</v>
      </c>
      <c r="S7304" s="0" t="str">
        <f aca="false">F7304</f>
        <v>0219230902</v>
      </c>
      <c r="T7304" s="0" t="str">
        <f aca="false">G7304</f>
        <v>5</v>
      </c>
      <c r="U7304" s="0" t="n">
        <f aca="false">L7304</f>
        <v>2.47427325480779</v>
      </c>
      <c r="V7304" s="0" t="n">
        <f aca="false">K7304</f>
        <v>33.7573271106719</v>
      </c>
      <c r="W7304" s="0" t="n">
        <f aca="false">J7304</f>
        <v>738</v>
      </c>
    </row>
    <row r="7305" customFormat="false" ht="12.8" hidden="false" customHeight="false" outlineLevel="0" collapsed="false">
      <c r="A7305" s="0" t="s">
        <v>73</v>
      </c>
      <c r="B7305" s="0" t="s">
        <v>426</v>
      </c>
      <c r="C7305" s="0" t="s">
        <v>427</v>
      </c>
      <c r="D7305" s="0" t="s">
        <v>42</v>
      </c>
      <c r="E7305" s="0" t="s">
        <v>30</v>
      </c>
      <c r="F7305" s="0" t="s">
        <v>434</v>
      </c>
      <c r="G7305" s="0" t="s">
        <v>1613</v>
      </c>
      <c r="H7305" s="0" t="n">
        <v>2.80410195348837</v>
      </c>
      <c r="I7305" s="0" t="n">
        <v>24.8337912722315</v>
      </c>
      <c r="J7305" s="0" t="n">
        <v>738</v>
      </c>
      <c r="K7305" s="0" t="n">
        <f aca="false">I7305*SUMIFS(syst_chauffage!$H$3:$H$27,syst_chauffage!$B$3:$B$27,D7305,syst_chauffage!$C$3:$C$27,E7305)</f>
        <v>22.4172705667893</v>
      </c>
      <c r="L7305" s="12" t="n">
        <f aca="false">H7305*SUMIFS(syst_chauffage!$K$3:$K$27,syst_chauffage!$B$3:$B$27,D7305,syst_chauffage!$C$3:$C$27,E7305)</f>
        <v>2.49996610303434</v>
      </c>
      <c r="N7305" s="0" t="str">
        <f aca="false">A7305</f>
        <v>Café Hôtel Restaurant</v>
      </c>
      <c r="O7305" s="0" t="str">
        <f aca="false">B7305</f>
        <v>Hôtel sans restaurant</v>
      </c>
      <c r="P7305" s="0" t="str">
        <f aca="false">C7305</f>
        <v>Grand Hotel sans restaurant Bas de gamme</v>
      </c>
      <c r="Q7305" s="0" t="str">
        <f aca="false">D7305</f>
        <v>Rooftop</v>
      </c>
      <c r="R7305" s="0" t="str">
        <f aca="false">E7305</f>
        <v>Electricité</v>
      </c>
      <c r="S7305" s="0" t="str">
        <f aca="false">F7305</f>
        <v>0219231002</v>
      </c>
      <c r="T7305" s="0" t="str">
        <f aca="false">G7305</f>
        <v>5</v>
      </c>
      <c r="U7305" s="0" t="n">
        <f aca="false">L7305</f>
        <v>2.49996610303434</v>
      </c>
      <c r="V7305" s="0" t="n">
        <f aca="false">K7305</f>
        <v>22.4172705667893</v>
      </c>
      <c r="W7305" s="0" t="n">
        <f aca="false">J7305</f>
        <v>738</v>
      </c>
    </row>
    <row r="7306" customFormat="false" ht="12.8" hidden="false" customHeight="false" outlineLevel="0" collapsed="false">
      <c r="A7306" s="0" t="s">
        <v>73</v>
      </c>
      <c r="B7306" s="0" t="s">
        <v>426</v>
      </c>
      <c r="C7306" s="0" t="s">
        <v>427</v>
      </c>
      <c r="D7306" s="0" t="s">
        <v>51</v>
      </c>
      <c r="E7306" s="0" t="s">
        <v>57</v>
      </c>
      <c r="F7306" s="0" t="s">
        <v>435</v>
      </c>
      <c r="G7306" s="0" t="s">
        <v>1613</v>
      </c>
      <c r="H7306" s="0" t="n">
        <v>0.84648598535688</v>
      </c>
      <c r="I7306" s="0" t="n">
        <v>24.1521759423219</v>
      </c>
      <c r="J7306" s="0" t="n">
        <v>0</v>
      </c>
      <c r="K7306" s="0" t="n">
        <f aca="false">I7306*SUMIFS(syst_chauffage!$H$3:$H$27,syst_chauffage!$B$3:$B$27,D7306,syst_chauffage!$C$3:$C$27,E7306)</f>
        <v>51.1749311099498</v>
      </c>
      <c r="L7306" s="12" t="n">
        <f aca="false">H7306*SUMIFS(syst_chauffage!$K$3:$K$27,syst_chauffage!$B$3:$B$27,D7306,syst_chauffage!$C$3:$C$27,E7306)</f>
        <v>0.84648598535688</v>
      </c>
      <c r="N7306" s="0" t="str">
        <f aca="false">A7306</f>
        <v>Café Hôtel Restaurant</v>
      </c>
      <c r="O7306" s="0" t="str">
        <f aca="false">B7306</f>
        <v>Hôtel sans restaurant</v>
      </c>
      <c r="P7306" s="0" t="str">
        <f aca="false">C7306</f>
        <v>Grand Hotel sans restaurant Bas de gamme</v>
      </c>
      <c r="Q7306" s="0" t="str">
        <f aca="false">D7306</f>
        <v>Autre système centralisé performant</v>
      </c>
      <c r="R7306" s="0" t="str">
        <f aca="false">E7306</f>
        <v>Autres</v>
      </c>
      <c r="S7306" s="0" t="str">
        <f aca="false">F7306</f>
        <v>0219232101</v>
      </c>
      <c r="T7306" s="0" t="str">
        <f aca="false">G7306</f>
        <v>5</v>
      </c>
      <c r="U7306" s="0" t="n">
        <f aca="false">L7306</f>
        <v>0.84648598535688</v>
      </c>
      <c r="V7306" s="0" t="n">
        <f aca="false">K7306</f>
        <v>51.1749311099498</v>
      </c>
      <c r="W7306" s="0" t="n">
        <f aca="false">J7306</f>
        <v>0</v>
      </c>
    </row>
    <row r="7307" customFormat="false" ht="12.8" hidden="false" customHeight="false" outlineLevel="0" collapsed="false">
      <c r="A7307" s="0" t="s">
        <v>73</v>
      </c>
      <c r="B7307" s="0" t="s">
        <v>426</v>
      </c>
      <c r="C7307" s="0" t="s">
        <v>427</v>
      </c>
      <c r="D7307" s="0" t="s">
        <v>51</v>
      </c>
      <c r="E7307" s="0" t="s">
        <v>58</v>
      </c>
      <c r="F7307" s="0" t="s">
        <v>436</v>
      </c>
      <c r="G7307" s="0" t="s">
        <v>1613</v>
      </c>
      <c r="H7307" s="0" t="n">
        <v>0.765696838494994</v>
      </c>
      <c r="I7307" s="0" t="n">
        <v>24.2675665694334</v>
      </c>
      <c r="J7307" s="0" t="n">
        <v>935</v>
      </c>
      <c r="K7307" s="0" t="n">
        <f aca="false">I7307*SUMIFS(syst_chauffage!$H$3:$H$27,syst_chauffage!$B$3:$B$27,D7307,syst_chauffage!$C$3:$C$27,E7307)</f>
        <v>51.7869750942674</v>
      </c>
      <c r="L7307" s="12" t="n">
        <f aca="false">H7307*SUMIFS(syst_chauffage!$K$3:$K$27,syst_chauffage!$B$3:$B$27,D7307,syst_chauffage!$C$3:$C$27,E7307)</f>
        <v>0.765696838494994</v>
      </c>
      <c r="N7307" s="0" t="str">
        <f aca="false">A7307</f>
        <v>Café Hôtel Restaurant</v>
      </c>
      <c r="O7307" s="0" t="str">
        <f aca="false">B7307</f>
        <v>Hôtel sans restaurant</v>
      </c>
      <c r="P7307" s="0" t="str">
        <f aca="false">C7307</f>
        <v>Grand Hotel sans restaurant Bas de gamme</v>
      </c>
      <c r="Q7307" s="0" t="str">
        <f aca="false">D7307</f>
        <v>Autre système centralisé performant</v>
      </c>
      <c r="R7307" s="0" t="str">
        <f aca="false">E7307</f>
        <v>Urbain</v>
      </c>
      <c r="S7307" s="0" t="str">
        <f aca="false">F7307</f>
        <v>0219232106</v>
      </c>
      <c r="T7307" s="0" t="str">
        <f aca="false">G7307</f>
        <v>5</v>
      </c>
      <c r="U7307" s="0" t="n">
        <f aca="false">L7307</f>
        <v>0.765696838494994</v>
      </c>
      <c r="V7307" s="0" t="n">
        <f aca="false">K7307</f>
        <v>51.7869750942674</v>
      </c>
      <c r="W7307" s="0" t="n">
        <f aca="false">J7307</f>
        <v>935</v>
      </c>
    </row>
    <row r="7308" customFormat="false" ht="12.8" hidden="false" customHeight="false" outlineLevel="0" collapsed="false">
      <c r="A7308" s="0" t="s">
        <v>73</v>
      </c>
      <c r="B7308" s="0" t="s">
        <v>426</v>
      </c>
      <c r="C7308" s="0" t="s">
        <v>427</v>
      </c>
      <c r="D7308" s="0" t="s">
        <v>27</v>
      </c>
      <c r="E7308" s="0" t="s">
        <v>23</v>
      </c>
      <c r="F7308" s="0" t="s">
        <v>437</v>
      </c>
      <c r="G7308" s="0" t="s">
        <v>1613</v>
      </c>
      <c r="H7308" s="0" t="n">
        <v>0.753844297192812</v>
      </c>
      <c r="I7308" s="0" t="n">
        <v>15.0146862223916</v>
      </c>
      <c r="J7308" s="0" t="n">
        <v>1064</v>
      </c>
      <c r="K7308" s="0" t="n">
        <f aca="false">I7308*SUMIFS(syst_chauffage!$H$3:$H$27,syst_chauffage!$B$3:$B$27,D7308,syst_chauffage!$C$3:$C$27,E7308)</f>
        <v>38.5037085316627</v>
      </c>
      <c r="L7308" s="12" t="n">
        <f aca="false">H7308*SUMIFS(syst_chauffage!$K$3:$K$27,syst_chauffage!$B$3:$B$27,D7308,syst_chauffage!$C$3:$C$27,E7308)</f>
        <v>0.753844297192812</v>
      </c>
      <c r="N7308" s="0" t="str">
        <f aca="false">A7308</f>
        <v>Café Hôtel Restaurant</v>
      </c>
      <c r="O7308" s="0" t="str">
        <f aca="false">B7308</f>
        <v>Hôtel sans restaurant</v>
      </c>
      <c r="P7308" s="0" t="str">
        <f aca="false">C7308</f>
        <v>Grand Hotel sans restaurant Bas de gamme</v>
      </c>
      <c r="Q7308" s="0" t="str">
        <f aca="false">D7308</f>
        <v>Chaudière condensation fioul</v>
      </c>
      <c r="R7308" s="0" t="str">
        <f aca="false">E7308</f>
        <v>Fioul</v>
      </c>
      <c r="S7308" s="0" t="str">
        <f aca="false">F7308</f>
        <v>0219232303</v>
      </c>
      <c r="T7308" s="0" t="str">
        <f aca="false">G7308</f>
        <v>5</v>
      </c>
      <c r="U7308" s="0" t="n">
        <f aca="false">L7308</f>
        <v>0.753844297192812</v>
      </c>
      <c r="V7308" s="0" t="n">
        <f aca="false">K7308</f>
        <v>38.5037085316627</v>
      </c>
      <c r="W7308" s="0" t="n">
        <f aca="false">J7308</f>
        <v>1064</v>
      </c>
    </row>
    <row r="7309" customFormat="false" ht="12.8" hidden="false" customHeight="false" outlineLevel="0" collapsed="false">
      <c r="A7309" s="0" t="s">
        <v>73</v>
      </c>
      <c r="B7309" s="0" t="s">
        <v>426</v>
      </c>
      <c r="C7309" s="0" t="s">
        <v>427</v>
      </c>
      <c r="D7309" s="0" t="s">
        <v>18</v>
      </c>
      <c r="E7309" s="0" t="s">
        <v>14</v>
      </c>
      <c r="F7309" s="0" t="s">
        <v>438</v>
      </c>
      <c r="G7309" s="0" t="s">
        <v>1613</v>
      </c>
      <c r="H7309" s="0" t="n">
        <v>0.981436514185371</v>
      </c>
      <c r="I7309" s="0" t="n">
        <v>10.9373943252307</v>
      </c>
      <c r="J7309" s="0" t="n">
        <v>1064</v>
      </c>
      <c r="K7309" s="0" t="n">
        <f aca="false">I7309*SUMIFS(syst_chauffage!$H$3:$H$27,syst_chauffage!$B$3:$B$27,D7309,syst_chauffage!$C$3:$C$27,E7309)</f>
        <v>29.8036221293636</v>
      </c>
      <c r="L7309" s="12" t="n">
        <f aca="false">H7309*SUMIFS(syst_chauffage!$K$3:$K$27,syst_chauffage!$B$3:$B$27,D7309,syst_chauffage!$C$3:$C$27,E7309)</f>
        <v>0.953413449750726</v>
      </c>
      <c r="N7309" s="0" t="str">
        <f aca="false">A7309</f>
        <v>Café Hôtel Restaurant</v>
      </c>
      <c r="O7309" s="0" t="str">
        <f aca="false">B7309</f>
        <v>Hôtel sans restaurant</v>
      </c>
      <c r="P7309" s="0" t="str">
        <f aca="false">C7309</f>
        <v>Grand Hotel sans restaurant Bas de gamme</v>
      </c>
      <c r="Q7309" s="0" t="str">
        <f aca="false">D7309</f>
        <v>Chaudière condensation gaz</v>
      </c>
      <c r="R7309" s="0" t="str">
        <f aca="false">E7309</f>
        <v>Gaz</v>
      </c>
      <c r="S7309" s="0" t="str">
        <f aca="false">F7309</f>
        <v>0219232404</v>
      </c>
      <c r="T7309" s="0" t="str">
        <f aca="false">G7309</f>
        <v>5</v>
      </c>
      <c r="U7309" s="0" t="n">
        <f aca="false">L7309</f>
        <v>0.953413449750726</v>
      </c>
      <c r="V7309" s="0" t="n">
        <f aca="false">K7309</f>
        <v>29.8036221293636</v>
      </c>
      <c r="W7309" s="0" t="n">
        <f aca="false">J7309</f>
        <v>1064</v>
      </c>
    </row>
    <row r="7310" customFormat="false" ht="12.8" hidden="false" customHeight="false" outlineLevel="0" collapsed="false">
      <c r="A7310" s="0" t="s">
        <v>73</v>
      </c>
      <c r="B7310" s="0" t="s">
        <v>426</v>
      </c>
      <c r="C7310" s="0" t="s">
        <v>427</v>
      </c>
      <c r="D7310" s="0" t="s">
        <v>32</v>
      </c>
      <c r="E7310" s="0" t="s">
        <v>30</v>
      </c>
      <c r="F7310" s="0" t="s">
        <v>439</v>
      </c>
      <c r="G7310" s="0" t="s">
        <v>1613</v>
      </c>
      <c r="H7310" s="0" t="n">
        <v>1</v>
      </c>
      <c r="I7310" s="0" t="n">
        <v>12</v>
      </c>
      <c r="J7310" s="0" t="n">
        <v>0</v>
      </c>
      <c r="K7310" s="0" t="n">
        <f aca="false">I7310*SUMIFS(syst_chauffage!$H$3:$H$27,syst_chauffage!$B$3:$B$27,D7310,syst_chauffage!$C$3:$C$27,E7310)</f>
        <v>12</v>
      </c>
      <c r="L7310" s="12" t="n">
        <f aca="false">H7310*SUMIFS(syst_chauffage!$K$3:$K$27,syst_chauffage!$B$3:$B$27,D7310,syst_chauffage!$C$3:$C$27,E7310)</f>
        <v>1</v>
      </c>
      <c r="N7310" s="0" t="str">
        <f aca="false">A7310</f>
        <v>Café Hôtel Restaurant</v>
      </c>
      <c r="O7310" s="0" t="str">
        <f aca="false">B7310</f>
        <v>Hôtel sans restaurant</v>
      </c>
      <c r="P7310" s="0" t="str">
        <f aca="false">C7310</f>
        <v>Grand Hotel sans restaurant Bas de gamme</v>
      </c>
      <c r="Q7310" s="0" t="str">
        <f aca="false">D7310</f>
        <v>Electrique direct performant</v>
      </c>
      <c r="R7310" s="0" t="str">
        <f aca="false">E7310</f>
        <v>Electricité</v>
      </c>
      <c r="S7310" s="0" t="str">
        <f aca="false">F7310</f>
        <v>0219232602</v>
      </c>
      <c r="T7310" s="0" t="str">
        <f aca="false">G7310</f>
        <v>5</v>
      </c>
      <c r="U7310" s="0" t="n">
        <f aca="false">L7310</f>
        <v>1</v>
      </c>
      <c r="V7310" s="0" t="n">
        <f aca="false">K7310</f>
        <v>12</v>
      </c>
      <c r="W7310" s="0" t="n">
        <f aca="false">J7310</f>
        <v>0</v>
      </c>
    </row>
    <row r="7311" customFormat="false" ht="12.8" hidden="false" customHeight="false" outlineLevel="0" collapsed="false">
      <c r="A7311" s="0" t="s">
        <v>73</v>
      </c>
      <c r="B7311" s="0" t="s">
        <v>426</v>
      </c>
      <c r="C7311" s="0" t="s">
        <v>427</v>
      </c>
      <c r="D7311" s="0" t="s">
        <v>38</v>
      </c>
      <c r="E7311" s="0" t="s">
        <v>30</v>
      </c>
      <c r="F7311" s="0" t="s">
        <v>440</v>
      </c>
      <c r="G7311" s="0" t="s">
        <v>1613</v>
      </c>
      <c r="H7311" s="0" t="n">
        <v>3.39795627906976</v>
      </c>
      <c r="I7311" s="0" t="n">
        <v>64.9588100744659</v>
      </c>
      <c r="J7311" s="0" t="n">
        <v>792</v>
      </c>
      <c r="K7311" s="0" t="n">
        <f aca="false">I7311*SUMIFS(syst_chauffage!$H$3:$H$27,syst_chauffage!$B$3:$B$27,D7311,syst_chauffage!$C$3:$C$27,E7311)</f>
        <v>65.6599626077538</v>
      </c>
      <c r="L7311" s="12" t="n">
        <f aca="false">H7311*SUMIFS(syst_chauffage!$K$3:$K$27,syst_chauffage!$B$3:$B$27,D7311,syst_chauffage!$C$3:$C$27,E7311)</f>
        <v>3.03986496519792</v>
      </c>
      <c r="N7311" s="0" t="str">
        <f aca="false">A7311</f>
        <v>Café Hôtel Restaurant</v>
      </c>
      <c r="O7311" s="0" t="str">
        <f aca="false">B7311</f>
        <v>Hôtel sans restaurant</v>
      </c>
      <c r="P7311" s="0" t="str">
        <f aca="false">C7311</f>
        <v>Grand Hotel sans restaurant Bas de gamme</v>
      </c>
      <c r="Q7311" s="0" t="str">
        <f aca="false">D7311</f>
        <v>PAC performant</v>
      </c>
      <c r="R7311" s="0" t="str">
        <f aca="false">E7311</f>
        <v>Electricité</v>
      </c>
      <c r="S7311" s="0" t="str">
        <f aca="false">F7311</f>
        <v>0219232902</v>
      </c>
      <c r="T7311" s="0" t="str">
        <f aca="false">G7311</f>
        <v>5</v>
      </c>
      <c r="U7311" s="0" t="n">
        <f aca="false">L7311</f>
        <v>3.03986496519792</v>
      </c>
      <c r="V7311" s="0" t="n">
        <f aca="false">K7311</f>
        <v>65.6599626077538</v>
      </c>
      <c r="W7311" s="0" t="n">
        <f aca="false">J7311</f>
        <v>792</v>
      </c>
    </row>
    <row r="7312" customFormat="false" ht="12.8" hidden="false" customHeight="false" outlineLevel="0" collapsed="false">
      <c r="A7312" s="0" t="s">
        <v>73</v>
      </c>
      <c r="B7312" s="0" t="s">
        <v>426</v>
      </c>
      <c r="C7312" s="0" t="s">
        <v>427</v>
      </c>
      <c r="D7312" s="0" t="s">
        <v>46</v>
      </c>
      <c r="E7312" s="0" t="s">
        <v>30</v>
      </c>
      <c r="F7312" s="0" t="s">
        <v>441</v>
      </c>
      <c r="G7312" s="0" t="s">
        <v>1613</v>
      </c>
      <c r="H7312" s="0" t="n">
        <v>3.32861023255814</v>
      </c>
      <c r="I7312" s="0" t="n">
        <v>29.564037228847</v>
      </c>
      <c r="J7312" s="0" t="n">
        <v>792</v>
      </c>
      <c r="K7312" s="0" t="n">
        <f aca="false">I7312*SUMIFS(syst_chauffage!$H$3:$H$27,syst_chauffage!$B$3:$B$27,D7312,syst_chauffage!$C$3:$C$27,E7312)</f>
        <v>51.2908694042164</v>
      </c>
      <c r="L7312" s="12" t="n">
        <f aca="false">H7312*SUMIFS(syst_chauffage!$K$3:$K$27,syst_chauffage!$B$3:$B$27,D7312,syst_chauffage!$C$3:$C$27,E7312)</f>
        <v>3.00077723502174</v>
      </c>
      <c r="N7312" s="0" t="str">
        <f aca="false">A7312</f>
        <v>Café Hôtel Restaurant</v>
      </c>
      <c r="O7312" s="0" t="str">
        <f aca="false">B7312</f>
        <v>Hôtel sans restaurant</v>
      </c>
      <c r="P7312" s="0" t="str">
        <f aca="false">C7312</f>
        <v>Grand Hotel sans restaurant Bas de gamme</v>
      </c>
      <c r="Q7312" s="0" t="str">
        <f aca="false">D7312</f>
        <v>Rooftop performant</v>
      </c>
      <c r="R7312" s="0" t="str">
        <f aca="false">E7312</f>
        <v>Electricité</v>
      </c>
      <c r="S7312" s="0" t="str">
        <f aca="false">F7312</f>
        <v>0219233002</v>
      </c>
      <c r="T7312" s="0" t="str">
        <f aca="false">G7312</f>
        <v>5</v>
      </c>
      <c r="U7312" s="0" t="n">
        <f aca="false">L7312</f>
        <v>3.00077723502174</v>
      </c>
      <c r="V7312" s="0" t="n">
        <f aca="false">K7312</f>
        <v>51.2908694042164</v>
      </c>
      <c r="W7312" s="0" t="n">
        <f aca="false">J7312</f>
        <v>792</v>
      </c>
    </row>
    <row r="7313" customFormat="false" ht="12.8" hidden="false" customHeight="false" outlineLevel="0" collapsed="false">
      <c r="A7313" s="0" t="s">
        <v>73</v>
      </c>
      <c r="B7313" s="0" t="s">
        <v>426</v>
      </c>
      <c r="C7313" s="0" t="s">
        <v>442</v>
      </c>
      <c r="D7313" s="0" t="s">
        <v>19</v>
      </c>
      <c r="E7313" s="0" t="s">
        <v>57</v>
      </c>
      <c r="F7313" s="0" t="s">
        <v>443</v>
      </c>
      <c r="G7313" s="0" t="s">
        <v>1613</v>
      </c>
      <c r="H7313" s="0" t="n">
        <v>0.78</v>
      </c>
      <c r="I7313" s="0" t="n">
        <v>19.2967777934212</v>
      </c>
      <c r="J7313" s="0" t="n">
        <v>0</v>
      </c>
      <c r="K7313" s="0" t="n">
        <f aca="false">I7313*SUMIFS(syst_chauffage!$H$3:$H$27,syst_chauffage!$B$3:$B$27,D7313,syst_chauffage!$C$3:$C$27,E7313)</f>
        <v>26.8703129550194</v>
      </c>
      <c r="L7313" s="12" t="n">
        <f aca="false">H7313*SUMIFS(syst_chauffage!$K$3:$K$27,syst_chauffage!$B$3:$B$27,D7313,syst_chauffage!$C$3:$C$27,E7313)</f>
        <v>0.78</v>
      </c>
      <c r="N7313" s="0" t="str">
        <f aca="false">A7313</f>
        <v>Café Hôtel Restaurant</v>
      </c>
      <c r="O7313" s="0" t="str">
        <f aca="false">B7313</f>
        <v>Hôtel sans restaurant</v>
      </c>
      <c r="P7313" s="0" t="str">
        <f aca="false">C7313</f>
        <v>Grand Hotel sans restaurant Haut de gamme</v>
      </c>
      <c r="Q7313" s="0" t="str">
        <f aca="false">D7313</f>
        <v>Autre système centralisé</v>
      </c>
      <c r="R7313" s="0" t="str">
        <f aca="false">E7313</f>
        <v>Autres</v>
      </c>
      <c r="S7313" s="0" t="str">
        <f aca="false">F7313</f>
        <v>0219240101</v>
      </c>
      <c r="T7313" s="0" t="str">
        <f aca="false">G7313</f>
        <v>5</v>
      </c>
      <c r="U7313" s="0" t="n">
        <f aca="false">L7313</f>
        <v>0.78</v>
      </c>
      <c r="V7313" s="0" t="n">
        <f aca="false">K7313</f>
        <v>26.8703129550194</v>
      </c>
      <c r="W7313" s="0" t="n">
        <f aca="false">J7313</f>
        <v>0</v>
      </c>
    </row>
    <row r="7314" customFormat="false" ht="12.8" hidden="false" customHeight="false" outlineLevel="0" collapsed="false">
      <c r="A7314" s="0" t="s">
        <v>73</v>
      </c>
      <c r="B7314" s="0" t="s">
        <v>426</v>
      </c>
      <c r="C7314" s="0" t="s">
        <v>442</v>
      </c>
      <c r="D7314" s="0" t="s">
        <v>19</v>
      </c>
      <c r="E7314" s="0" t="s">
        <v>58</v>
      </c>
      <c r="F7314" s="0" t="s">
        <v>444</v>
      </c>
      <c r="G7314" s="0" t="s">
        <v>1613</v>
      </c>
      <c r="H7314" s="0" t="n">
        <v>0.719912471527922</v>
      </c>
      <c r="I7314" s="0" t="n">
        <v>19.2934143575861</v>
      </c>
      <c r="J7314" s="0" t="n">
        <v>935</v>
      </c>
      <c r="K7314" s="0" t="n">
        <f aca="false">I7314*SUMIFS(syst_chauffage!$H$3:$H$27,syst_chauffage!$B$3:$B$27,D7314,syst_chauffage!$C$3:$C$27,E7314)</f>
        <v>31.736694039875</v>
      </c>
      <c r="L7314" s="12" t="n">
        <f aca="false">H7314*SUMIFS(syst_chauffage!$K$3:$K$27,syst_chauffage!$B$3:$B$27,D7314,syst_chauffage!$C$3:$C$27,E7314)</f>
        <v>0.719912471527922</v>
      </c>
      <c r="N7314" s="0" t="str">
        <f aca="false">A7314</f>
        <v>Café Hôtel Restaurant</v>
      </c>
      <c r="O7314" s="0" t="str">
        <f aca="false">B7314</f>
        <v>Hôtel sans restaurant</v>
      </c>
      <c r="P7314" s="0" t="str">
        <f aca="false">C7314</f>
        <v>Grand Hotel sans restaurant Haut de gamme</v>
      </c>
      <c r="Q7314" s="0" t="str">
        <f aca="false">D7314</f>
        <v>Autre système centralisé</v>
      </c>
      <c r="R7314" s="0" t="str">
        <f aca="false">E7314</f>
        <v>Urbain</v>
      </c>
      <c r="S7314" s="0" t="str">
        <f aca="false">F7314</f>
        <v>0219240106</v>
      </c>
      <c r="T7314" s="0" t="str">
        <f aca="false">G7314</f>
        <v>5</v>
      </c>
      <c r="U7314" s="0" t="n">
        <f aca="false">L7314</f>
        <v>0.719912471527922</v>
      </c>
      <c r="V7314" s="0" t="n">
        <f aca="false">K7314</f>
        <v>31.736694039875</v>
      </c>
      <c r="W7314" s="0" t="n">
        <f aca="false">J7314</f>
        <v>935</v>
      </c>
    </row>
    <row r="7315" customFormat="false" ht="12.8" hidden="false" customHeight="false" outlineLevel="0" collapsed="false">
      <c r="A7315" s="0" t="s">
        <v>73</v>
      </c>
      <c r="B7315" s="0" t="s">
        <v>426</v>
      </c>
      <c r="C7315" s="0" t="s">
        <v>442</v>
      </c>
      <c r="D7315" s="0" t="s">
        <v>22</v>
      </c>
      <c r="E7315" s="0" t="s">
        <v>23</v>
      </c>
      <c r="F7315" s="0" t="s">
        <v>445</v>
      </c>
      <c r="G7315" s="0" t="s">
        <v>1613</v>
      </c>
      <c r="H7315" s="0" t="n">
        <v>0.600038667234725</v>
      </c>
      <c r="I7315" s="0" t="n">
        <v>11.4097086262286</v>
      </c>
      <c r="J7315" s="0" t="n">
        <v>0</v>
      </c>
      <c r="K7315" s="0" t="n">
        <f aca="false">I7315*SUMIFS(syst_chauffage!$H$3:$H$27,syst_chauffage!$B$3:$B$27,D7315,syst_chauffage!$C$3:$C$27,E7315)</f>
        <v>20.0927537030809</v>
      </c>
      <c r="L7315" s="12" t="n">
        <f aca="false">H7315*SUMIFS(syst_chauffage!$K$3:$K$27,syst_chauffage!$B$3:$B$27,D7315,syst_chauffage!$C$3:$C$27,E7315)</f>
        <v>0.600038667234725</v>
      </c>
      <c r="N7315" s="0" t="str">
        <f aca="false">A7315</f>
        <v>Café Hôtel Restaurant</v>
      </c>
      <c r="O7315" s="0" t="str">
        <f aca="false">B7315</f>
        <v>Hôtel sans restaurant</v>
      </c>
      <c r="P7315" s="0" t="str">
        <f aca="false">C7315</f>
        <v>Grand Hotel sans restaurant Haut de gamme</v>
      </c>
      <c r="Q7315" s="0" t="str">
        <f aca="false">D7315</f>
        <v>Chaudière fioul</v>
      </c>
      <c r="R7315" s="0" t="str">
        <f aca="false">E7315</f>
        <v>Fioul</v>
      </c>
      <c r="S7315" s="0" t="str">
        <f aca="false">F7315</f>
        <v>0219240303</v>
      </c>
      <c r="T7315" s="0" t="str">
        <f aca="false">G7315</f>
        <v>5</v>
      </c>
      <c r="U7315" s="0" t="n">
        <f aca="false">L7315</f>
        <v>0.600038667234725</v>
      </c>
      <c r="V7315" s="0" t="n">
        <f aca="false">K7315</f>
        <v>20.0927537030809</v>
      </c>
      <c r="W7315" s="0" t="n">
        <f aca="false">J7315</f>
        <v>0</v>
      </c>
    </row>
    <row r="7316" customFormat="false" ht="12.8" hidden="false" customHeight="false" outlineLevel="0" collapsed="false">
      <c r="A7316" s="0" t="s">
        <v>73</v>
      </c>
      <c r="B7316" s="0" t="s">
        <v>426</v>
      </c>
      <c r="C7316" s="0" t="s">
        <v>442</v>
      </c>
      <c r="D7316" s="0" t="s">
        <v>13</v>
      </c>
      <c r="E7316" s="0" t="s">
        <v>14</v>
      </c>
      <c r="F7316" s="0" t="s">
        <v>446</v>
      </c>
      <c r="G7316" s="0" t="s">
        <v>1613</v>
      </c>
      <c r="H7316" s="0" t="n">
        <v>0.716853817575085</v>
      </c>
      <c r="I7316" s="0" t="n">
        <v>8.33377789016909</v>
      </c>
      <c r="J7316" s="0" t="n">
        <v>462</v>
      </c>
      <c r="K7316" s="0" t="n">
        <f aca="false">I7316*SUMIFS(syst_chauffage!$H$3:$H$27,syst_chauffage!$B$3:$B$27,D7316,syst_chauffage!$C$3:$C$27,E7316)</f>
        <v>16.8308289641645</v>
      </c>
      <c r="L7316" s="12" t="n">
        <f aca="false">H7316*SUMIFS(syst_chauffage!$K$3:$K$27,syst_chauffage!$B$3:$B$27,D7316,syst_chauffage!$C$3:$C$27,E7316)</f>
        <v>0.716853817575085</v>
      </c>
      <c r="N7316" s="0" t="str">
        <f aca="false">A7316</f>
        <v>Café Hôtel Restaurant</v>
      </c>
      <c r="O7316" s="0" t="str">
        <f aca="false">B7316</f>
        <v>Hôtel sans restaurant</v>
      </c>
      <c r="P7316" s="0" t="str">
        <f aca="false">C7316</f>
        <v>Grand Hotel sans restaurant Haut de gamme</v>
      </c>
      <c r="Q7316" s="0" t="str">
        <f aca="false">D7316</f>
        <v>Chaudière gaz</v>
      </c>
      <c r="R7316" s="0" t="str">
        <f aca="false">E7316</f>
        <v>Gaz</v>
      </c>
      <c r="S7316" s="0" t="str">
        <f aca="false">F7316</f>
        <v>0219240404</v>
      </c>
      <c r="T7316" s="0" t="str">
        <f aca="false">G7316</f>
        <v>5</v>
      </c>
      <c r="U7316" s="0" t="n">
        <f aca="false">L7316</f>
        <v>0.716853817575085</v>
      </c>
      <c r="V7316" s="0" t="n">
        <f aca="false">K7316</f>
        <v>16.8308289641645</v>
      </c>
      <c r="W7316" s="0" t="n">
        <f aca="false">J7316</f>
        <v>462</v>
      </c>
    </row>
    <row r="7317" customFormat="false" ht="12.8" hidden="false" customHeight="false" outlineLevel="0" collapsed="false">
      <c r="A7317" s="0" t="s">
        <v>73</v>
      </c>
      <c r="B7317" s="0" t="s">
        <v>426</v>
      </c>
      <c r="C7317" s="0" t="s">
        <v>442</v>
      </c>
      <c r="D7317" s="0" t="s">
        <v>29</v>
      </c>
      <c r="E7317" s="0" t="s">
        <v>30</v>
      </c>
      <c r="F7317" s="0" t="s">
        <v>447</v>
      </c>
      <c r="G7317" s="0" t="s">
        <v>1613</v>
      </c>
      <c r="H7317" s="0" t="n">
        <v>0.92</v>
      </c>
      <c r="I7317" s="0" t="n">
        <v>10.4</v>
      </c>
      <c r="J7317" s="0" t="n">
        <v>0</v>
      </c>
      <c r="K7317" s="0" t="n">
        <f aca="false">I7317*SUMIFS(syst_chauffage!$H$3:$H$27,syst_chauffage!$B$3:$B$27,D7317,syst_chauffage!$C$3:$C$27,E7317)</f>
        <v>3</v>
      </c>
      <c r="L7317" s="12" t="n">
        <f aca="false">H7317*SUMIFS(syst_chauffage!$K$3:$K$27,syst_chauffage!$B$3:$B$27,D7317,syst_chauffage!$C$3:$C$27,E7317)</f>
        <v>0.92</v>
      </c>
      <c r="N7317" s="0" t="str">
        <f aca="false">A7317</f>
        <v>Café Hôtel Restaurant</v>
      </c>
      <c r="O7317" s="0" t="str">
        <f aca="false">B7317</f>
        <v>Hôtel sans restaurant</v>
      </c>
      <c r="P7317" s="0" t="str">
        <f aca="false">C7317</f>
        <v>Grand Hotel sans restaurant Haut de gamme</v>
      </c>
      <c r="Q7317" s="0" t="str">
        <f aca="false">D7317</f>
        <v>Electrique direct</v>
      </c>
      <c r="R7317" s="0" t="str">
        <f aca="false">E7317</f>
        <v>Electricité</v>
      </c>
      <c r="S7317" s="0" t="str">
        <f aca="false">F7317</f>
        <v>0219240602</v>
      </c>
      <c r="T7317" s="0" t="str">
        <f aca="false">G7317</f>
        <v>5</v>
      </c>
      <c r="U7317" s="0" t="n">
        <f aca="false">L7317</f>
        <v>0.92</v>
      </c>
      <c r="V7317" s="0" t="n">
        <f aca="false">K7317</f>
        <v>3</v>
      </c>
      <c r="W7317" s="0" t="n">
        <f aca="false">J7317</f>
        <v>0</v>
      </c>
    </row>
    <row r="7318" customFormat="false" ht="12.8" hidden="false" customHeight="false" outlineLevel="0" collapsed="false">
      <c r="A7318" s="0" t="s">
        <v>73</v>
      </c>
      <c r="B7318" s="0" t="s">
        <v>426</v>
      </c>
      <c r="C7318" s="0" t="s">
        <v>442</v>
      </c>
      <c r="D7318" s="0" t="s">
        <v>36</v>
      </c>
      <c r="E7318" s="0" t="s">
        <v>30</v>
      </c>
      <c r="F7318" s="0" t="s">
        <v>448</v>
      </c>
      <c r="G7318" s="0" t="s">
        <v>1613</v>
      </c>
      <c r="H7318" s="0" t="n">
        <v>2.94489544186046</v>
      </c>
      <c r="I7318" s="0" t="n">
        <v>52.3101026298834</v>
      </c>
      <c r="J7318" s="0" t="n">
        <v>738</v>
      </c>
      <c r="K7318" s="0" t="n">
        <f aca="false">I7318*SUMIFS(syst_chauffage!$H$3:$H$27,syst_chauffage!$B$3:$B$27,D7318,syst_chauffage!$C$3:$C$27,E7318)</f>
        <v>32.3620688330092</v>
      </c>
      <c r="L7318" s="12" t="n">
        <f aca="false">H7318*SUMIFS(syst_chauffage!$K$3:$K$27,syst_chauffage!$B$3:$B$27,D7318,syst_chauffage!$C$3:$C$27,E7318)</f>
        <v>2.47427325480779</v>
      </c>
      <c r="N7318" s="0" t="str">
        <f aca="false">A7318</f>
        <v>Café Hôtel Restaurant</v>
      </c>
      <c r="O7318" s="0" t="str">
        <f aca="false">B7318</f>
        <v>Hôtel sans restaurant</v>
      </c>
      <c r="P7318" s="0" t="str">
        <f aca="false">C7318</f>
        <v>Grand Hotel sans restaurant Haut de gamme</v>
      </c>
      <c r="Q7318" s="0" t="str">
        <f aca="false">D7318</f>
        <v>PAC</v>
      </c>
      <c r="R7318" s="0" t="str">
        <f aca="false">E7318</f>
        <v>Electricité</v>
      </c>
      <c r="S7318" s="0" t="str">
        <f aca="false">F7318</f>
        <v>0219240902</v>
      </c>
      <c r="T7318" s="0" t="str">
        <f aca="false">G7318</f>
        <v>5</v>
      </c>
      <c r="U7318" s="0" t="n">
        <f aca="false">L7318</f>
        <v>2.47427325480779</v>
      </c>
      <c r="V7318" s="0" t="n">
        <f aca="false">K7318</f>
        <v>32.3620688330092</v>
      </c>
      <c r="W7318" s="0" t="n">
        <f aca="false">J7318</f>
        <v>738</v>
      </c>
    </row>
    <row r="7319" customFormat="false" ht="12.8" hidden="false" customHeight="false" outlineLevel="0" collapsed="false">
      <c r="A7319" s="0" t="s">
        <v>73</v>
      </c>
      <c r="B7319" s="0" t="s">
        <v>426</v>
      </c>
      <c r="C7319" s="0" t="s">
        <v>442</v>
      </c>
      <c r="D7319" s="0" t="s">
        <v>42</v>
      </c>
      <c r="E7319" s="0" t="s">
        <v>30</v>
      </c>
      <c r="F7319" s="0" t="s">
        <v>449</v>
      </c>
      <c r="G7319" s="0" t="s">
        <v>1613</v>
      </c>
      <c r="H7319" s="0" t="n">
        <v>2.80410195348837</v>
      </c>
      <c r="I7319" s="0" t="n">
        <v>23.2229838292193</v>
      </c>
      <c r="J7319" s="0" t="n">
        <v>738</v>
      </c>
      <c r="K7319" s="0" t="n">
        <f aca="false">I7319*SUMIFS(syst_chauffage!$H$3:$H$27,syst_chauffage!$B$3:$B$27,D7319,syst_chauffage!$C$3:$C$27,E7319)</f>
        <v>20.9632071946219</v>
      </c>
      <c r="L7319" s="12" t="n">
        <f aca="false">H7319*SUMIFS(syst_chauffage!$K$3:$K$27,syst_chauffage!$B$3:$B$27,D7319,syst_chauffage!$C$3:$C$27,E7319)</f>
        <v>2.49996610303434</v>
      </c>
      <c r="N7319" s="0" t="str">
        <f aca="false">A7319</f>
        <v>Café Hôtel Restaurant</v>
      </c>
      <c r="O7319" s="0" t="str">
        <f aca="false">B7319</f>
        <v>Hôtel sans restaurant</v>
      </c>
      <c r="P7319" s="0" t="str">
        <f aca="false">C7319</f>
        <v>Grand Hotel sans restaurant Haut de gamme</v>
      </c>
      <c r="Q7319" s="0" t="str">
        <f aca="false">D7319</f>
        <v>Rooftop</v>
      </c>
      <c r="R7319" s="0" t="str">
        <f aca="false">E7319</f>
        <v>Electricité</v>
      </c>
      <c r="S7319" s="0" t="str">
        <f aca="false">F7319</f>
        <v>0219241002</v>
      </c>
      <c r="T7319" s="0" t="str">
        <f aca="false">G7319</f>
        <v>5</v>
      </c>
      <c r="U7319" s="0" t="n">
        <f aca="false">L7319</f>
        <v>2.49996610303434</v>
      </c>
      <c r="V7319" s="0" t="n">
        <f aca="false">K7319</f>
        <v>20.9632071946219</v>
      </c>
      <c r="W7319" s="0" t="n">
        <f aca="false">J7319</f>
        <v>738</v>
      </c>
    </row>
    <row r="7320" customFormat="false" ht="12.8" hidden="false" customHeight="false" outlineLevel="0" collapsed="false">
      <c r="A7320" s="0" t="s">
        <v>73</v>
      </c>
      <c r="B7320" s="0" t="s">
        <v>426</v>
      </c>
      <c r="C7320" s="0" t="s">
        <v>442</v>
      </c>
      <c r="D7320" s="0" t="s">
        <v>51</v>
      </c>
      <c r="E7320" s="0" t="s">
        <v>57</v>
      </c>
      <c r="F7320" s="0" t="s">
        <v>450</v>
      </c>
      <c r="G7320" s="0" t="s">
        <v>1613</v>
      </c>
      <c r="H7320" s="0" t="n">
        <v>0.9</v>
      </c>
      <c r="I7320" s="0" t="n">
        <v>22.9723545159776</v>
      </c>
      <c r="J7320" s="0" t="n">
        <v>0</v>
      </c>
      <c r="K7320" s="0" t="n">
        <f aca="false">I7320*SUMIFS(syst_chauffage!$H$3:$H$27,syst_chauffage!$B$3:$B$27,D7320,syst_chauffage!$C$3:$C$27,E7320)</f>
        <v>48.6750619321416</v>
      </c>
      <c r="L7320" s="12" t="n">
        <f aca="false">H7320*SUMIFS(syst_chauffage!$K$3:$K$27,syst_chauffage!$B$3:$B$27,D7320,syst_chauffage!$C$3:$C$27,E7320)</f>
        <v>0.9</v>
      </c>
      <c r="N7320" s="0" t="str">
        <f aca="false">A7320</f>
        <v>Café Hôtel Restaurant</v>
      </c>
      <c r="O7320" s="0" t="str">
        <f aca="false">B7320</f>
        <v>Hôtel sans restaurant</v>
      </c>
      <c r="P7320" s="0" t="str">
        <f aca="false">C7320</f>
        <v>Grand Hotel sans restaurant Haut de gamme</v>
      </c>
      <c r="Q7320" s="0" t="str">
        <f aca="false">D7320</f>
        <v>Autre système centralisé performant</v>
      </c>
      <c r="R7320" s="0" t="str">
        <f aca="false">E7320</f>
        <v>Autres</v>
      </c>
      <c r="S7320" s="0" t="str">
        <f aca="false">F7320</f>
        <v>0219242101</v>
      </c>
      <c r="T7320" s="0" t="str">
        <f aca="false">G7320</f>
        <v>5</v>
      </c>
      <c r="U7320" s="0" t="n">
        <f aca="false">L7320</f>
        <v>0.9</v>
      </c>
      <c r="V7320" s="0" t="n">
        <f aca="false">K7320</f>
        <v>48.6750619321416</v>
      </c>
      <c r="W7320" s="0" t="n">
        <f aca="false">J7320</f>
        <v>0</v>
      </c>
    </row>
    <row r="7321" customFormat="false" ht="12.8" hidden="false" customHeight="false" outlineLevel="0" collapsed="false">
      <c r="A7321" s="0" t="s">
        <v>73</v>
      </c>
      <c r="B7321" s="0" t="s">
        <v>426</v>
      </c>
      <c r="C7321" s="0" t="s">
        <v>442</v>
      </c>
      <c r="D7321" s="0" t="s">
        <v>51</v>
      </c>
      <c r="E7321" s="0" t="s">
        <v>58</v>
      </c>
      <c r="F7321" s="0" t="s">
        <v>451</v>
      </c>
      <c r="G7321" s="0" t="s">
        <v>1613</v>
      </c>
      <c r="H7321" s="0" t="n">
        <v>0.830668236378372</v>
      </c>
      <c r="I7321" s="0" t="n">
        <v>22.9683504256977</v>
      </c>
      <c r="J7321" s="0" t="n">
        <v>935</v>
      </c>
      <c r="K7321" s="0" t="n">
        <f aca="false">I7321*SUMIFS(syst_chauffage!$H$3:$H$27,syst_chauffage!$B$3:$B$27,D7321,syst_chauffage!$C$3:$C$27,E7321)</f>
        <v>49.0144484841021</v>
      </c>
      <c r="L7321" s="12" t="n">
        <f aca="false">H7321*SUMIFS(syst_chauffage!$K$3:$K$27,syst_chauffage!$B$3:$B$27,D7321,syst_chauffage!$C$3:$C$27,E7321)</f>
        <v>0.830668236378372</v>
      </c>
      <c r="N7321" s="0" t="str">
        <f aca="false">A7321</f>
        <v>Café Hôtel Restaurant</v>
      </c>
      <c r="O7321" s="0" t="str">
        <f aca="false">B7321</f>
        <v>Hôtel sans restaurant</v>
      </c>
      <c r="P7321" s="0" t="str">
        <f aca="false">C7321</f>
        <v>Grand Hotel sans restaurant Haut de gamme</v>
      </c>
      <c r="Q7321" s="0" t="str">
        <f aca="false">D7321</f>
        <v>Autre système centralisé performant</v>
      </c>
      <c r="R7321" s="0" t="str">
        <f aca="false">E7321</f>
        <v>Urbain</v>
      </c>
      <c r="S7321" s="0" t="str">
        <f aca="false">F7321</f>
        <v>0219242106</v>
      </c>
      <c r="T7321" s="0" t="str">
        <f aca="false">G7321</f>
        <v>5</v>
      </c>
      <c r="U7321" s="0" t="n">
        <f aca="false">L7321</f>
        <v>0.830668236378372</v>
      </c>
      <c r="V7321" s="0" t="n">
        <f aca="false">K7321</f>
        <v>49.0144484841021</v>
      </c>
      <c r="W7321" s="0" t="n">
        <f aca="false">J7321</f>
        <v>935</v>
      </c>
    </row>
    <row r="7322" customFormat="false" ht="12.8" hidden="false" customHeight="false" outlineLevel="0" collapsed="false">
      <c r="A7322" s="0" t="s">
        <v>73</v>
      </c>
      <c r="B7322" s="0" t="s">
        <v>426</v>
      </c>
      <c r="C7322" s="0" t="s">
        <v>442</v>
      </c>
      <c r="D7322" s="0" t="s">
        <v>27</v>
      </c>
      <c r="E7322" s="0" t="s">
        <v>23</v>
      </c>
      <c r="F7322" s="0" t="s">
        <v>452</v>
      </c>
      <c r="G7322" s="0" t="s">
        <v>1613</v>
      </c>
      <c r="H7322" s="0" t="n">
        <v>0.762990495237197</v>
      </c>
      <c r="I7322" s="0" t="n">
        <v>13.582986459796</v>
      </c>
      <c r="J7322" s="0" t="n">
        <v>1064</v>
      </c>
      <c r="K7322" s="0" t="n">
        <f aca="false">I7322*SUMIFS(syst_chauffage!$H$3:$H$27,syst_chauffage!$B$3:$B$27,D7322,syst_chauffage!$C$3:$C$27,E7322)</f>
        <v>34.8322531614118</v>
      </c>
      <c r="L7322" s="12" t="n">
        <f aca="false">H7322*SUMIFS(syst_chauffage!$K$3:$K$27,syst_chauffage!$B$3:$B$27,D7322,syst_chauffage!$C$3:$C$27,E7322)</f>
        <v>0.762990495237197</v>
      </c>
      <c r="N7322" s="0" t="str">
        <f aca="false">A7322</f>
        <v>Café Hôtel Restaurant</v>
      </c>
      <c r="O7322" s="0" t="str">
        <f aca="false">B7322</f>
        <v>Hôtel sans restaurant</v>
      </c>
      <c r="P7322" s="0" t="str">
        <f aca="false">C7322</f>
        <v>Grand Hotel sans restaurant Haut de gamme</v>
      </c>
      <c r="Q7322" s="0" t="str">
        <f aca="false">D7322</f>
        <v>Chaudière condensation fioul</v>
      </c>
      <c r="R7322" s="0" t="str">
        <f aca="false">E7322</f>
        <v>Fioul</v>
      </c>
      <c r="S7322" s="0" t="str">
        <f aca="false">F7322</f>
        <v>0219242303</v>
      </c>
      <c r="T7322" s="0" t="str">
        <f aca="false">G7322</f>
        <v>5</v>
      </c>
      <c r="U7322" s="0" t="n">
        <f aca="false">L7322</f>
        <v>0.762990495237197</v>
      </c>
      <c r="V7322" s="0" t="n">
        <f aca="false">K7322</f>
        <v>34.8322531614118</v>
      </c>
      <c r="W7322" s="0" t="n">
        <f aca="false">J7322</f>
        <v>1064</v>
      </c>
    </row>
    <row r="7323" customFormat="false" ht="12.8" hidden="false" customHeight="false" outlineLevel="0" collapsed="false">
      <c r="A7323" s="0" t="s">
        <v>73</v>
      </c>
      <c r="B7323" s="0" t="s">
        <v>426</v>
      </c>
      <c r="C7323" s="0" t="s">
        <v>442</v>
      </c>
      <c r="D7323" s="0" t="s">
        <v>18</v>
      </c>
      <c r="E7323" s="0" t="s">
        <v>14</v>
      </c>
      <c r="F7323" s="0" t="s">
        <v>453</v>
      </c>
      <c r="G7323" s="0" t="s">
        <v>1613</v>
      </c>
      <c r="H7323" s="0" t="n">
        <v>0.98802655068553</v>
      </c>
      <c r="I7323" s="0" t="n">
        <v>9.9211641549632</v>
      </c>
      <c r="J7323" s="0" t="n">
        <v>1064</v>
      </c>
      <c r="K7323" s="0" t="n">
        <f aca="false">I7323*SUMIFS(syst_chauffage!$H$3:$H$27,syst_chauffage!$B$3:$B$27,D7323,syst_chauffage!$C$3:$C$27,E7323)</f>
        <v>27.034467146879</v>
      </c>
      <c r="L7323" s="12" t="n">
        <f aca="false">H7323*SUMIFS(syst_chauffage!$K$3:$K$27,syst_chauffage!$B$3:$B$27,D7323,syst_chauffage!$C$3:$C$27,E7323)</f>
        <v>0.959815320215892</v>
      </c>
      <c r="N7323" s="0" t="str">
        <f aca="false">A7323</f>
        <v>Café Hôtel Restaurant</v>
      </c>
      <c r="O7323" s="0" t="str">
        <f aca="false">B7323</f>
        <v>Hôtel sans restaurant</v>
      </c>
      <c r="P7323" s="0" t="str">
        <f aca="false">C7323</f>
        <v>Grand Hotel sans restaurant Haut de gamme</v>
      </c>
      <c r="Q7323" s="0" t="str">
        <f aca="false">D7323</f>
        <v>Chaudière condensation gaz</v>
      </c>
      <c r="R7323" s="0" t="str">
        <f aca="false">E7323</f>
        <v>Gaz</v>
      </c>
      <c r="S7323" s="0" t="str">
        <f aca="false">F7323</f>
        <v>0219242404</v>
      </c>
      <c r="T7323" s="0" t="str">
        <f aca="false">G7323</f>
        <v>5</v>
      </c>
      <c r="U7323" s="0" t="n">
        <f aca="false">L7323</f>
        <v>0.959815320215892</v>
      </c>
      <c r="V7323" s="0" t="n">
        <f aca="false">K7323</f>
        <v>27.034467146879</v>
      </c>
      <c r="W7323" s="0" t="n">
        <f aca="false">J7323</f>
        <v>1064</v>
      </c>
    </row>
    <row r="7324" customFormat="false" ht="12.8" hidden="false" customHeight="false" outlineLevel="0" collapsed="false">
      <c r="A7324" s="0" t="s">
        <v>73</v>
      </c>
      <c r="B7324" s="0" t="s">
        <v>426</v>
      </c>
      <c r="C7324" s="0" t="s">
        <v>442</v>
      </c>
      <c r="D7324" s="0" t="s">
        <v>32</v>
      </c>
      <c r="E7324" s="0" t="s">
        <v>30</v>
      </c>
      <c r="F7324" s="0" t="s">
        <v>454</v>
      </c>
      <c r="G7324" s="0" t="s">
        <v>1613</v>
      </c>
      <c r="H7324" s="0" t="n">
        <v>1</v>
      </c>
      <c r="I7324" s="0" t="n">
        <v>12</v>
      </c>
      <c r="J7324" s="0" t="n">
        <v>0</v>
      </c>
      <c r="K7324" s="0" t="n">
        <f aca="false">I7324*SUMIFS(syst_chauffage!$H$3:$H$27,syst_chauffage!$B$3:$B$27,D7324,syst_chauffage!$C$3:$C$27,E7324)</f>
        <v>12</v>
      </c>
      <c r="L7324" s="12" t="n">
        <f aca="false">H7324*SUMIFS(syst_chauffage!$K$3:$K$27,syst_chauffage!$B$3:$B$27,D7324,syst_chauffage!$C$3:$C$27,E7324)</f>
        <v>1</v>
      </c>
      <c r="N7324" s="0" t="str">
        <f aca="false">A7324</f>
        <v>Café Hôtel Restaurant</v>
      </c>
      <c r="O7324" s="0" t="str">
        <f aca="false">B7324</f>
        <v>Hôtel sans restaurant</v>
      </c>
      <c r="P7324" s="0" t="str">
        <f aca="false">C7324</f>
        <v>Grand Hotel sans restaurant Haut de gamme</v>
      </c>
      <c r="Q7324" s="0" t="str">
        <f aca="false">D7324</f>
        <v>Electrique direct performant</v>
      </c>
      <c r="R7324" s="0" t="str">
        <f aca="false">E7324</f>
        <v>Electricité</v>
      </c>
      <c r="S7324" s="0" t="str">
        <f aca="false">F7324</f>
        <v>0219242602</v>
      </c>
      <c r="T7324" s="0" t="str">
        <f aca="false">G7324</f>
        <v>5</v>
      </c>
      <c r="U7324" s="0" t="n">
        <f aca="false">L7324</f>
        <v>1</v>
      </c>
      <c r="V7324" s="0" t="n">
        <f aca="false">K7324</f>
        <v>12</v>
      </c>
      <c r="W7324" s="0" t="n">
        <f aca="false">J7324</f>
        <v>0</v>
      </c>
    </row>
    <row r="7325" customFormat="false" ht="12.8" hidden="false" customHeight="false" outlineLevel="0" collapsed="false">
      <c r="A7325" s="0" t="s">
        <v>73</v>
      </c>
      <c r="B7325" s="0" t="s">
        <v>426</v>
      </c>
      <c r="C7325" s="0" t="s">
        <v>442</v>
      </c>
      <c r="D7325" s="0" t="s">
        <v>38</v>
      </c>
      <c r="E7325" s="0" t="s">
        <v>30</v>
      </c>
      <c r="F7325" s="0" t="s">
        <v>455</v>
      </c>
      <c r="G7325" s="0" t="s">
        <v>1613</v>
      </c>
      <c r="H7325" s="0" t="n">
        <v>3.39795627906976</v>
      </c>
      <c r="I7325" s="0" t="n">
        <v>62.2739317022421</v>
      </c>
      <c r="J7325" s="0" t="n">
        <v>792</v>
      </c>
      <c r="K7325" s="0" t="n">
        <f aca="false">I7325*SUMIFS(syst_chauffage!$H$3:$H$27,syst_chauffage!$B$3:$B$27,D7325,syst_chauffage!$C$3:$C$27,E7325)</f>
        <v>62.9461041900196</v>
      </c>
      <c r="L7325" s="12" t="n">
        <f aca="false">H7325*SUMIFS(syst_chauffage!$K$3:$K$27,syst_chauffage!$B$3:$B$27,D7325,syst_chauffage!$C$3:$C$27,E7325)</f>
        <v>3.03986496519792</v>
      </c>
      <c r="N7325" s="0" t="str">
        <f aca="false">A7325</f>
        <v>Café Hôtel Restaurant</v>
      </c>
      <c r="O7325" s="0" t="str">
        <f aca="false">B7325</f>
        <v>Hôtel sans restaurant</v>
      </c>
      <c r="P7325" s="0" t="str">
        <f aca="false">C7325</f>
        <v>Grand Hotel sans restaurant Haut de gamme</v>
      </c>
      <c r="Q7325" s="0" t="str">
        <f aca="false">D7325</f>
        <v>PAC performant</v>
      </c>
      <c r="R7325" s="0" t="str">
        <f aca="false">E7325</f>
        <v>Electricité</v>
      </c>
      <c r="S7325" s="0" t="str">
        <f aca="false">F7325</f>
        <v>0219242902</v>
      </c>
      <c r="T7325" s="0" t="str">
        <f aca="false">G7325</f>
        <v>5</v>
      </c>
      <c r="U7325" s="0" t="n">
        <f aca="false">L7325</f>
        <v>3.03986496519792</v>
      </c>
      <c r="V7325" s="0" t="n">
        <f aca="false">K7325</f>
        <v>62.9461041900196</v>
      </c>
      <c r="W7325" s="0" t="n">
        <f aca="false">J7325</f>
        <v>792</v>
      </c>
    </row>
    <row r="7326" customFormat="false" ht="12.8" hidden="false" customHeight="false" outlineLevel="0" collapsed="false">
      <c r="A7326" s="0" t="s">
        <v>73</v>
      </c>
      <c r="B7326" s="0" t="s">
        <v>426</v>
      </c>
      <c r="C7326" s="0" t="s">
        <v>442</v>
      </c>
      <c r="D7326" s="0" t="s">
        <v>46</v>
      </c>
      <c r="E7326" s="0" t="s">
        <v>30</v>
      </c>
      <c r="F7326" s="0" t="s">
        <v>456</v>
      </c>
      <c r="G7326" s="0" t="s">
        <v>1613</v>
      </c>
      <c r="H7326" s="0" t="n">
        <v>3.32861023255814</v>
      </c>
      <c r="I7326" s="0" t="n">
        <v>27.6464093204992</v>
      </c>
      <c r="J7326" s="0" t="n">
        <v>792</v>
      </c>
      <c r="K7326" s="0" t="n">
        <f aca="false">I7326*SUMIFS(syst_chauffage!$H$3:$H$27,syst_chauffage!$B$3:$B$27,D7326,syst_chauffage!$C$3:$C$27,E7326)</f>
        <v>47.9639623971796</v>
      </c>
      <c r="L7326" s="12" t="n">
        <f aca="false">H7326*SUMIFS(syst_chauffage!$K$3:$K$27,syst_chauffage!$B$3:$B$27,D7326,syst_chauffage!$C$3:$C$27,E7326)</f>
        <v>3.00077723502174</v>
      </c>
      <c r="N7326" s="0" t="str">
        <f aca="false">A7326</f>
        <v>Café Hôtel Restaurant</v>
      </c>
      <c r="O7326" s="0" t="str">
        <f aca="false">B7326</f>
        <v>Hôtel sans restaurant</v>
      </c>
      <c r="P7326" s="0" t="str">
        <f aca="false">C7326</f>
        <v>Grand Hotel sans restaurant Haut de gamme</v>
      </c>
      <c r="Q7326" s="0" t="str">
        <f aca="false">D7326</f>
        <v>Rooftop performant</v>
      </c>
      <c r="R7326" s="0" t="str">
        <f aca="false">E7326</f>
        <v>Electricité</v>
      </c>
      <c r="S7326" s="0" t="str">
        <f aca="false">F7326</f>
        <v>0219243002</v>
      </c>
      <c r="T7326" s="0" t="str">
        <f aca="false">G7326</f>
        <v>5</v>
      </c>
      <c r="U7326" s="0" t="n">
        <f aca="false">L7326</f>
        <v>3.00077723502174</v>
      </c>
      <c r="V7326" s="0" t="n">
        <f aca="false">K7326</f>
        <v>47.9639623971796</v>
      </c>
      <c r="W7326" s="0" t="n">
        <f aca="false">J7326</f>
        <v>792</v>
      </c>
    </row>
    <row r="7327" customFormat="false" ht="12.8" hidden="false" customHeight="false" outlineLevel="0" collapsed="false">
      <c r="A7327" s="0" t="s">
        <v>73</v>
      </c>
      <c r="B7327" s="0" t="s">
        <v>426</v>
      </c>
      <c r="C7327" s="0" t="s">
        <v>457</v>
      </c>
      <c r="D7327" s="0" t="s">
        <v>19</v>
      </c>
      <c r="E7327" s="0" t="s">
        <v>58</v>
      </c>
      <c r="F7327" s="0" t="s">
        <v>458</v>
      </c>
      <c r="G7327" s="0" t="s">
        <v>1613</v>
      </c>
      <c r="H7327" s="0" t="n">
        <v>0.728</v>
      </c>
      <c r="I7327" s="0" t="n">
        <v>24.8295397246297</v>
      </c>
      <c r="J7327" s="0" t="n">
        <v>935</v>
      </c>
      <c r="K7327" s="0" t="n">
        <f aca="false">I7327*SUMIFS(syst_chauffage!$H$3:$H$27,syst_chauffage!$B$3:$B$27,D7327,syst_chauffage!$C$3:$C$27,E7327)</f>
        <v>40.8433411933463</v>
      </c>
      <c r="L7327" s="12" t="n">
        <f aca="false">H7327*SUMIFS(syst_chauffage!$K$3:$K$27,syst_chauffage!$B$3:$B$27,D7327,syst_chauffage!$C$3:$C$27,E7327)</f>
        <v>0.728</v>
      </c>
      <c r="N7327" s="0" t="str">
        <f aca="false">A7327</f>
        <v>Café Hôtel Restaurant</v>
      </c>
      <c r="O7327" s="0" t="str">
        <f aca="false">B7327</f>
        <v>Hôtel sans restaurant</v>
      </c>
      <c r="P7327" s="0" t="str">
        <f aca="false">C7327</f>
        <v>Grand Hotel sans restaurant Luxe</v>
      </c>
      <c r="Q7327" s="0" t="str">
        <f aca="false">D7327</f>
        <v>Autre système centralisé</v>
      </c>
      <c r="R7327" s="0" t="str">
        <f aca="false">E7327</f>
        <v>Urbain</v>
      </c>
      <c r="S7327" s="0" t="str">
        <f aca="false">F7327</f>
        <v>0219250106</v>
      </c>
      <c r="T7327" s="0" t="str">
        <f aca="false">G7327</f>
        <v>5</v>
      </c>
      <c r="U7327" s="0" t="n">
        <f aca="false">L7327</f>
        <v>0.728</v>
      </c>
      <c r="V7327" s="0" t="n">
        <f aca="false">K7327</f>
        <v>40.8433411933463</v>
      </c>
      <c r="W7327" s="0" t="n">
        <f aca="false">J7327</f>
        <v>935</v>
      </c>
    </row>
    <row r="7328" customFormat="false" ht="12.8" hidden="false" customHeight="false" outlineLevel="0" collapsed="false">
      <c r="A7328" s="0" t="s">
        <v>73</v>
      </c>
      <c r="B7328" s="0" t="s">
        <v>426</v>
      </c>
      <c r="C7328" s="0" t="s">
        <v>457</v>
      </c>
      <c r="D7328" s="0" t="s">
        <v>13</v>
      </c>
      <c r="E7328" s="0" t="s">
        <v>14</v>
      </c>
      <c r="F7328" s="0" t="s">
        <v>459</v>
      </c>
      <c r="G7328" s="0" t="s">
        <v>1613</v>
      </c>
      <c r="H7328" s="0" t="n">
        <v>0.683200475342152</v>
      </c>
      <c r="I7328" s="0" t="n">
        <v>8.31764693622479</v>
      </c>
      <c r="J7328" s="0" t="n">
        <v>462</v>
      </c>
      <c r="K7328" s="0" t="n">
        <f aca="false">I7328*SUMIFS(syst_chauffage!$H$3:$H$27,syst_chauffage!$B$3:$B$27,D7328,syst_chauffage!$C$3:$C$27,E7328)</f>
        <v>16.7982510228702</v>
      </c>
      <c r="L7328" s="12" t="n">
        <f aca="false">H7328*SUMIFS(syst_chauffage!$K$3:$K$27,syst_chauffage!$B$3:$B$27,D7328,syst_chauffage!$C$3:$C$27,E7328)</f>
        <v>0.683200475342152</v>
      </c>
      <c r="N7328" s="0" t="str">
        <f aca="false">A7328</f>
        <v>Café Hôtel Restaurant</v>
      </c>
      <c r="O7328" s="0" t="str">
        <f aca="false">B7328</f>
        <v>Hôtel sans restaurant</v>
      </c>
      <c r="P7328" s="0" t="str">
        <f aca="false">C7328</f>
        <v>Grand Hotel sans restaurant Luxe</v>
      </c>
      <c r="Q7328" s="0" t="str">
        <f aca="false">D7328</f>
        <v>Chaudière gaz</v>
      </c>
      <c r="R7328" s="0" t="str">
        <f aca="false">E7328</f>
        <v>Gaz</v>
      </c>
      <c r="S7328" s="0" t="str">
        <f aca="false">F7328</f>
        <v>0219250404</v>
      </c>
      <c r="T7328" s="0" t="str">
        <f aca="false">G7328</f>
        <v>5</v>
      </c>
      <c r="U7328" s="0" t="n">
        <f aca="false">L7328</f>
        <v>0.683200475342152</v>
      </c>
      <c r="V7328" s="0" t="n">
        <f aca="false">K7328</f>
        <v>16.7982510228702</v>
      </c>
      <c r="W7328" s="0" t="n">
        <f aca="false">J7328</f>
        <v>462</v>
      </c>
    </row>
    <row r="7329" customFormat="false" ht="12.8" hidden="false" customHeight="false" outlineLevel="0" collapsed="false">
      <c r="A7329" s="0" t="s">
        <v>73</v>
      </c>
      <c r="B7329" s="0" t="s">
        <v>426</v>
      </c>
      <c r="C7329" s="0" t="s">
        <v>457</v>
      </c>
      <c r="D7329" s="0" t="s">
        <v>29</v>
      </c>
      <c r="E7329" s="0" t="s">
        <v>30</v>
      </c>
      <c r="F7329" s="0" t="s">
        <v>460</v>
      </c>
      <c r="G7329" s="0" t="s">
        <v>1613</v>
      </c>
      <c r="H7329" s="0" t="n">
        <v>0.92</v>
      </c>
      <c r="I7329" s="0" t="n">
        <v>10.4</v>
      </c>
      <c r="J7329" s="0" t="n">
        <v>0</v>
      </c>
      <c r="K7329" s="0" t="n">
        <f aca="false">I7329*SUMIFS(syst_chauffage!$H$3:$H$27,syst_chauffage!$B$3:$B$27,D7329,syst_chauffage!$C$3:$C$27,E7329)</f>
        <v>3</v>
      </c>
      <c r="L7329" s="12" t="n">
        <f aca="false">H7329*SUMIFS(syst_chauffage!$K$3:$K$27,syst_chauffage!$B$3:$B$27,D7329,syst_chauffage!$C$3:$C$27,E7329)</f>
        <v>0.92</v>
      </c>
      <c r="N7329" s="0" t="str">
        <f aca="false">A7329</f>
        <v>Café Hôtel Restaurant</v>
      </c>
      <c r="O7329" s="0" t="str">
        <f aca="false">B7329</f>
        <v>Hôtel sans restaurant</v>
      </c>
      <c r="P7329" s="0" t="str">
        <f aca="false">C7329</f>
        <v>Grand Hotel sans restaurant Luxe</v>
      </c>
      <c r="Q7329" s="0" t="str">
        <f aca="false">D7329</f>
        <v>Electrique direct</v>
      </c>
      <c r="R7329" s="0" t="str">
        <f aca="false">E7329</f>
        <v>Electricité</v>
      </c>
      <c r="S7329" s="0" t="str">
        <f aca="false">F7329</f>
        <v>0219250602</v>
      </c>
      <c r="T7329" s="0" t="str">
        <f aca="false">G7329</f>
        <v>5</v>
      </c>
      <c r="U7329" s="0" t="n">
        <f aca="false">L7329</f>
        <v>0.92</v>
      </c>
      <c r="V7329" s="0" t="n">
        <f aca="false">K7329</f>
        <v>3</v>
      </c>
      <c r="W7329" s="0" t="n">
        <f aca="false">J7329</f>
        <v>0</v>
      </c>
    </row>
    <row r="7330" customFormat="false" ht="12.8" hidden="false" customHeight="false" outlineLevel="0" collapsed="false">
      <c r="A7330" s="0" t="s">
        <v>73</v>
      </c>
      <c r="B7330" s="0" t="s">
        <v>426</v>
      </c>
      <c r="C7330" s="0" t="s">
        <v>457</v>
      </c>
      <c r="D7330" s="0" t="s">
        <v>36</v>
      </c>
      <c r="E7330" s="0" t="s">
        <v>30</v>
      </c>
      <c r="F7330" s="0" t="s">
        <v>461</v>
      </c>
      <c r="G7330" s="0" t="s">
        <v>1613</v>
      </c>
      <c r="H7330" s="0" t="n">
        <v>3.01659497674418</v>
      </c>
      <c r="I7330" s="0" t="n">
        <v>69.1099990634117</v>
      </c>
      <c r="J7330" s="0" t="n">
        <v>738</v>
      </c>
      <c r="K7330" s="0" t="n">
        <f aca="false">I7330*SUMIFS(syst_chauffage!$H$3:$H$27,syst_chauffage!$B$3:$B$27,D7330,syst_chauffage!$C$3:$C$27,E7330)</f>
        <v>42.7554608822666</v>
      </c>
      <c r="L7330" s="12" t="n">
        <f aca="false">H7330*SUMIFS(syst_chauffage!$K$3:$K$27,syst_chauffage!$B$3:$B$27,D7330,syst_chauffage!$C$3:$C$27,E7330)</f>
        <v>2.53451452484516</v>
      </c>
      <c r="N7330" s="0" t="str">
        <f aca="false">A7330</f>
        <v>Café Hôtel Restaurant</v>
      </c>
      <c r="O7330" s="0" t="str">
        <f aca="false">B7330</f>
        <v>Hôtel sans restaurant</v>
      </c>
      <c r="P7330" s="0" t="str">
        <f aca="false">C7330</f>
        <v>Grand Hotel sans restaurant Luxe</v>
      </c>
      <c r="Q7330" s="0" t="str">
        <f aca="false">D7330</f>
        <v>PAC</v>
      </c>
      <c r="R7330" s="0" t="str">
        <f aca="false">E7330</f>
        <v>Electricité</v>
      </c>
      <c r="S7330" s="0" t="str">
        <f aca="false">F7330</f>
        <v>0219250902</v>
      </c>
      <c r="T7330" s="0" t="str">
        <f aca="false">G7330</f>
        <v>5</v>
      </c>
      <c r="U7330" s="0" t="n">
        <f aca="false">L7330</f>
        <v>2.53451452484516</v>
      </c>
      <c r="V7330" s="0" t="n">
        <f aca="false">K7330</f>
        <v>42.7554608822666</v>
      </c>
      <c r="W7330" s="0" t="n">
        <f aca="false">J7330</f>
        <v>738</v>
      </c>
    </row>
    <row r="7331" customFormat="false" ht="12.8" hidden="false" customHeight="false" outlineLevel="0" collapsed="false">
      <c r="A7331" s="0" t="s">
        <v>73</v>
      </c>
      <c r="B7331" s="0" t="s">
        <v>426</v>
      </c>
      <c r="C7331" s="0" t="s">
        <v>457</v>
      </c>
      <c r="D7331" s="0" t="s">
        <v>42</v>
      </c>
      <c r="E7331" s="0" t="s">
        <v>30</v>
      </c>
      <c r="F7331" s="0" t="s">
        <v>462</v>
      </c>
      <c r="G7331" s="0" t="s">
        <v>1613</v>
      </c>
      <c r="H7331" s="0" t="n">
        <v>2.87237358139535</v>
      </c>
      <c r="I7331" s="0" t="n">
        <v>28.9368869872017</v>
      </c>
      <c r="J7331" s="0" t="n">
        <v>738</v>
      </c>
      <c r="K7331" s="0" t="n">
        <f aca="false">I7331*SUMIFS(syst_chauffage!$H$3:$H$27,syst_chauffage!$B$3:$B$27,D7331,syst_chauffage!$C$3:$C$27,E7331)</f>
        <v>26.1211032114154</v>
      </c>
      <c r="L7331" s="12" t="n">
        <f aca="false">H7331*SUMIFS(syst_chauffage!$K$3:$K$27,syst_chauffage!$B$3:$B$27,D7331,syst_chauffage!$C$3:$C$27,E7331)</f>
        <v>2.56083291829193</v>
      </c>
      <c r="N7331" s="0" t="str">
        <f aca="false">A7331</f>
        <v>Café Hôtel Restaurant</v>
      </c>
      <c r="O7331" s="0" t="str">
        <f aca="false">B7331</f>
        <v>Hôtel sans restaurant</v>
      </c>
      <c r="P7331" s="0" t="str">
        <f aca="false">C7331</f>
        <v>Grand Hotel sans restaurant Luxe</v>
      </c>
      <c r="Q7331" s="0" t="str">
        <f aca="false">D7331</f>
        <v>Rooftop</v>
      </c>
      <c r="R7331" s="0" t="str">
        <f aca="false">E7331</f>
        <v>Electricité</v>
      </c>
      <c r="S7331" s="0" t="str">
        <f aca="false">F7331</f>
        <v>0219251002</v>
      </c>
      <c r="T7331" s="0" t="str">
        <f aca="false">G7331</f>
        <v>5</v>
      </c>
      <c r="U7331" s="0" t="n">
        <f aca="false">L7331</f>
        <v>2.56083291829193</v>
      </c>
      <c r="V7331" s="0" t="n">
        <f aca="false">K7331</f>
        <v>26.1211032114154</v>
      </c>
      <c r="W7331" s="0" t="n">
        <f aca="false">J7331</f>
        <v>738</v>
      </c>
    </row>
    <row r="7332" customFormat="false" ht="12.8" hidden="false" customHeight="false" outlineLevel="0" collapsed="false">
      <c r="A7332" s="0" t="s">
        <v>73</v>
      </c>
      <c r="B7332" s="0" t="s">
        <v>426</v>
      </c>
      <c r="C7332" s="0" t="s">
        <v>457</v>
      </c>
      <c r="D7332" s="0" t="s">
        <v>51</v>
      </c>
      <c r="E7332" s="0" t="s">
        <v>58</v>
      </c>
      <c r="F7332" s="0" t="s">
        <v>463</v>
      </c>
      <c r="G7332" s="0" t="s">
        <v>1613</v>
      </c>
      <c r="H7332" s="0" t="n">
        <v>0.84</v>
      </c>
      <c r="I7332" s="0" t="n">
        <v>29.5589758626543</v>
      </c>
      <c r="J7332" s="0" t="n">
        <v>935</v>
      </c>
      <c r="K7332" s="0" t="n">
        <f aca="false">I7332*SUMIFS(syst_chauffage!$H$3:$H$27,syst_chauffage!$B$3:$B$27,D7332,syst_chauffage!$C$3:$C$27,E7332)</f>
        <v>63.0788399171194</v>
      </c>
      <c r="L7332" s="12" t="n">
        <f aca="false">H7332*SUMIFS(syst_chauffage!$K$3:$K$27,syst_chauffage!$B$3:$B$27,D7332,syst_chauffage!$C$3:$C$27,E7332)</f>
        <v>0.84</v>
      </c>
      <c r="N7332" s="0" t="str">
        <f aca="false">A7332</f>
        <v>Café Hôtel Restaurant</v>
      </c>
      <c r="O7332" s="0" t="str">
        <f aca="false">B7332</f>
        <v>Hôtel sans restaurant</v>
      </c>
      <c r="P7332" s="0" t="str">
        <f aca="false">C7332</f>
        <v>Grand Hotel sans restaurant Luxe</v>
      </c>
      <c r="Q7332" s="0" t="str">
        <f aca="false">D7332</f>
        <v>Autre système centralisé performant</v>
      </c>
      <c r="R7332" s="0" t="str">
        <f aca="false">E7332</f>
        <v>Urbain</v>
      </c>
      <c r="S7332" s="0" t="str">
        <f aca="false">F7332</f>
        <v>0219252106</v>
      </c>
      <c r="T7332" s="0" t="str">
        <f aca="false">G7332</f>
        <v>5</v>
      </c>
      <c r="U7332" s="0" t="n">
        <f aca="false">L7332</f>
        <v>0.84</v>
      </c>
      <c r="V7332" s="0" t="n">
        <f aca="false">K7332</f>
        <v>63.0788399171194</v>
      </c>
      <c r="W7332" s="0" t="n">
        <f aca="false">J7332</f>
        <v>935</v>
      </c>
    </row>
    <row r="7333" customFormat="false" ht="12.8" hidden="false" customHeight="false" outlineLevel="0" collapsed="false">
      <c r="A7333" s="0" t="s">
        <v>73</v>
      </c>
      <c r="B7333" s="0" t="s">
        <v>426</v>
      </c>
      <c r="C7333" s="0" t="s">
        <v>457</v>
      </c>
      <c r="D7333" s="0" t="s">
        <v>18</v>
      </c>
      <c r="E7333" s="0" t="s">
        <v>14</v>
      </c>
      <c r="F7333" s="0" t="s">
        <v>464</v>
      </c>
      <c r="G7333" s="0" t="s">
        <v>1613</v>
      </c>
      <c r="H7333" s="0" t="n">
        <v>0.988723648691933</v>
      </c>
      <c r="I7333" s="0" t="n">
        <v>9.90196063836284</v>
      </c>
      <c r="J7333" s="0" t="n">
        <v>1064</v>
      </c>
      <c r="K7333" s="0" t="n">
        <f aca="false">I7333*SUMIFS(syst_chauffage!$H$3:$H$27,syst_chauffage!$B$3:$B$27,D7333,syst_chauffage!$C$3:$C$27,E7333)</f>
        <v>26.9821389290884</v>
      </c>
      <c r="L7333" s="12" t="n">
        <f aca="false">H7333*SUMIFS(syst_chauffage!$K$3:$K$27,syst_chauffage!$B$3:$B$27,D7333,syst_chauffage!$C$3:$C$27,E7333)</f>
        <v>0.96049251390646</v>
      </c>
      <c r="N7333" s="0" t="str">
        <f aca="false">A7333</f>
        <v>Café Hôtel Restaurant</v>
      </c>
      <c r="O7333" s="0" t="str">
        <f aca="false">B7333</f>
        <v>Hôtel sans restaurant</v>
      </c>
      <c r="P7333" s="0" t="str">
        <f aca="false">C7333</f>
        <v>Grand Hotel sans restaurant Luxe</v>
      </c>
      <c r="Q7333" s="0" t="str">
        <f aca="false">D7333</f>
        <v>Chaudière condensation gaz</v>
      </c>
      <c r="R7333" s="0" t="str">
        <f aca="false">E7333</f>
        <v>Gaz</v>
      </c>
      <c r="S7333" s="0" t="str">
        <f aca="false">F7333</f>
        <v>0219252404</v>
      </c>
      <c r="T7333" s="0" t="str">
        <f aca="false">G7333</f>
        <v>5</v>
      </c>
      <c r="U7333" s="0" t="n">
        <f aca="false">L7333</f>
        <v>0.96049251390646</v>
      </c>
      <c r="V7333" s="0" t="n">
        <f aca="false">K7333</f>
        <v>26.9821389290884</v>
      </c>
      <c r="W7333" s="0" t="n">
        <f aca="false">J7333</f>
        <v>1064</v>
      </c>
    </row>
    <row r="7334" customFormat="false" ht="12.8" hidden="false" customHeight="false" outlineLevel="0" collapsed="false">
      <c r="A7334" s="0" t="s">
        <v>73</v>
      </c>
      <c r="B7334" s="0" t="s">
        <v>426</v>
      </c>
      <c r="C7334" s="0" t="s">
        <v>457</v>
      </c>
      <c r="D7334" s="0" t="s">
        <v>32</v>
      </c>
      <c r="E7334" s="0" t="s">
        <v>30</v>
      </c>
      <c r="F7334" s="0" t="s">
        <v>465</v>
      </c>
      <c r="G7334" s="0" t="s">
        <v>1613</v>
      </c>
      <c r="H7334" s="0" t="n">
        <v>1</v>
      </c>
      <c r="I7334" s="0" t="n">
        <v>12</v>
      </c>
      <c r="J7334" s="0" t="n">
        <v>0</v>
      </c>
      <c r="K7334" s="0" t="n">
        <f aca="false">I7334*SUMIFS(syst_chauffage!$H$3:$H$27,syst_chauffage!$B$3:$B$27,D7334,syst_chauffage!$C$3:$C$27,E7334)</f>
        <v>12</v>
      </c>
      <c r="L7334" s="12" t="n">
        <f aca="false">H7334*SUMIFS(syst_chauffage!$K$3:$K$27,syst_chauffage!$B$3:$B$27,D7334,syst_chauffage!$C$3:$C$27,E7334)</f>
        <v>1</v>
      </c>
      <c r="N7334" s="0" t="str">
        <f aca="false">A7334</f>
        <v>Café Hôtel Restaurant</v>
      </c>
      <c r="O7334" s="0" t="str">
        <f aca="false">B7334</f>
        <v>Hôtel sans restaurant</v>
      </c>
      <c r="P7334" s="0" t="str">
        <f aca="false">C7334</f>
        <v>Grand Hotel sans restaurant Luxe</v>
      </c>
      <c r="Q7334" s="0" t="str">
        <f aca="false">D7334</f>
        <v>Electrique direct performant</v>
      </c>
      <c r="R7334" s="0" t="str">
        <f aca="false">E7334</f>
        <v>Electricité</v>
      </c>
      <c r="S7334" s="0" t="str">
        <f aca="false">F7334</f>
        <v>0219252602</v>
      </c>
      <c r="T7334" s="0" t="str">
        <f aca="false">G7334</f>
        <v>5</v>
      </c>
      <c r="U7334" s="0" t="n">
        <f aca="false">L7334</f>
        <v>1</v>
      </c>
      <c r="V7334" s="0" t="n">
        <f aca="false">K7334</f>
        <v>12</v>
      </c>
      <c r="W7334" s="0" t="n">
        <f aca="false">J7334</f>
        <v>0</v>
      </c>
    </row>
    <row r="7335" customFormat="false" ht="12.8" hidden="false" customHeight="false" outlineLevel="0" collapsed="false">
      <c r="A7335" s="0" t="s">
        <v>73</v>
      </c>
      <c r="B7335" s="0" t="s">
        <v>426</v>
      </c>
      <c r="C7335" s="0" t="s">
        <v>457</v>
      </c>
      <c r="D7335" s="0" t="s">
        <v>38</v>
      </c>
      <c r="E7335" s="0" t="s">
        <v>30</v>
      </c>
      <c r="F7335" s="0" t="s">
        <v>466</v>
      </c>
      <c r="G7335" s="0" t="s">
        <v>1613</v>
      </c>
      <c r="H7335" s="0" t="n">
        <v>3.4806865116279</v>
      </c>
      <c r="I7335" s="0" t="n">
        <v>82.2738084088234</v>
      </c>
      <c r="J7335" s="0" t="n">
        <v>792</v>
      </c>
      <c r="K7335" s="0" t="n">
        <f aca="false">I7335*SUMIFS(syst_chauffage!$H$3:$H$27,syst_chauffage!$B$3:$B$27,D7335,syst_chauffage!$C$3:$C$27,E7335)</f>
        <v>83.1618556055463</v>
      </c>
      <c r="L7335" s="12" t="n">
        <f aca="false">H7335*SUMIFS(syst_chauffage!$K$3:$K$27,syst_chauffage!$B$3:$B$27,D7335,syst_chauffage!$C$3:$C$27,E7335)</f>
        <v>3.11387672840548</v>
      </c>
      <c r="N7335" s="0" t="str">
        <f aca="false">A7335</f>
        <v>Café Hôtel Restaurant</v>
      </c>
      <c r="O7335" s="0" t="str">
        <f aca="false">B7335</f>
        <v>Hôtel sans restaurant</v>
      </c>
      <c r="P7335" s="0" t="str">
        <f aca="false">C7335</f>
        <v>Grand Hotel sans restaurant Luxe</v>
      </c>
      <c r="Q7335" s="0" t="str">
        <f aca="false">D7335</f>
        <v>PAC performant</v>
      </c>
      <c r="R7335" s="0" t="str">
        <f aca="false">E7335</f>
        <v>Electricité</v>
      </c>
      <c r="S7335" s="0" t="str">
        <f aca="false">F7335</f>
        <v>0219252902</v>
      </c>
      <c r="T7335" s="0" t="str">
        <f aca="false">G7335</f>
        <v>5</v>
      </c>
      <c r="U7335" s="0" t="n">
        <f aca="false">L7335</f>
        <v>3.11387672840548</v>
      </c>
      <c r="V7335" s="0" t="n">
        <f aca="false">K7335</f>
        <v>83.1618556055463</v>
      </c>
      <c r="W7335" s="0" t="n">
        <f aca="false">J7335</f>
        <v>792</v>
      </c>
    </row>
    <row r="7336" customFormat="false" ht="12.8" hidden="false" customHeight="false" outlineLevel="0" collapsed="false">
      <c r="A7336" s="0" t="s">
        <v>73</v>
      </c>
      <c r="B7336" s="0" t="s">
        <v>426</v>
      </c>
      <c r="C7336" s="0" t="s">
        <v>457</v>
      </c>
      <c r="D7336" s="0" t="s">
        <v>46</v>
      </c>
      <c r="E7336" s="0" t="s">
        <v>30</v>
      </c>
      <c r="F7336" s="0" t="s">
        <v>467</v>
      </c>
      <c r="G7336" s="0" t="s">
        <v>1613</v>
      </c>
      <c r="H7336" s="0" t="n">
        <v>3.40965209302325</v>
      </c>
      <c r="I7336" s="0" t="n">
        <v>34.448674984764</v>
      </c>
      <c r="J7336" s="0" t="n">
        <v>792</v>
      </c>
      <c r="K7336" s="0" t="n">
        <f aca="false">I7336*SUMIFS(syst_chauffage!$H$3:$H$27,syst_chauffage!$B$3:$B$27,D7336,syst_chauffage!$C$3:$C$27,E7336)</f>
        <v>59.7652639967513</v>
      </c>
      <c r="L7336" s="12" t="n">
        <f aca="false">H7336*SUMIFS(syst_chauffage!$K$3:$K$27,syst_chauffage!$B$3:$B$27,D7336,syst_chauffage!$C$3:$C$27,E7336)</f>
        <v>3.0738373270652</v>
      </c>
      <c r="N7336" s="0" t="str">
        <f aca="false">A7336</f>
        <v>Café Hôtel Restaurant</v>
      </c>
      <c r="O7336" s="0" t="str">
        <f aca="false">B7336</f>
        <v>Hôtel sans restaurant</v>
      </c>
      <c r="P7336" s="0" t="str">
        <f aca="false">C7336</f>
        <v>Grand Hotel sans restaurant Luxe</v>
      </c>
      <c r="Q7336" s="0" t="str">
        <f aca="false">D7336</f>
        <v>Rooftop performant</v>
      </c>
      <c r="R7336" s="0" t="str">
        <f aca="false">E7336</f>
        <v>Electricité</v>
      </c>
      <c r="S7336" s="0" t="str">
        <f aca="false">F7336</f>
        <v>0219253002</v>
      </c>
      <c r="T7336" s="0" t="str">
        <f aca="false">G7336</f>
        <v>5</v>
      </c>
      <c r="U7336" s="0" t="n">
        <f aca="false">L7336</f>
        <v>3.0738373270652</v>
      </c>
      <c r="V7336" s="0" t="n">
        <f aca="false">K7336</f>
        <v>59.7652639967513</v>
      </c>
      <c r="W7336" s="0" t="n">
        <f aca="false">J7336</f>
        <v>792</v>
      </c>
    </row>
    <row r="7337" customFormat="false" ht="12.8" hidden="false" customHeight="false" outlineLevel="0" collapsed="false">
      <c r="A7337" s="0" t="s">
        <v>73</v>
      </c>
      <c r="B7337" s="0" t="s">
        <v>426</v>
      </c>
      <c r="C7337" s="0" t="s">
        <v>468</v>
      </c>
      <c r="D7337" s="0" t="s">
        <v>19</v>
      </c>
      <c r="E7337" s="0" t="s">
        <v>58</v>
      </c>
      <c r="F7337" s="0" t="s">
        <v>469</v>
      </c>
      <c r="G7337" s="0" t="s">
        <v>1613</v>
      </c>
      <c r="H7337" s="0" t="n">
        <v>0.728</v>
      </c>
      <c r="I7337" s="0" t="n">
        <v>27.1065193643178</v>
      </c>
      <c r="J7337" s="0" t="n">
        <v>935</v>
      </c>
      <c r="K7337" s="0" t="n">
        <f aca="false">I7337*SUMIFS(syst_chauffage!$H$3:$H$27,syst_chauffage!$B$3:$B$27,D7337,syst_chauffage!$C$3:$C$27,E7337)</f>
        <v>44.5888579184039</v>
      </c>
      <c r="L7337" s="12" t="n">
        <f aca="false">H7337*SUMIFS(syst_chauffage!$K$3:$K$27,syst_chauffage!$B$3:$B$27,D7337,syst_chauffage!$C$3:$C$27,E7337)</f>
        <v>0.728</v>
      </c>
      <c r="N7337" s="0" t="str">
        <f aca="false">A7337</f>
        <v>Café Hôtel Restaurant</v>
      </c>
      <c r="O7337" s="0" t="str">
        <f aca="false">B7337</f>
        <v>Hôtel sans restaurant</v>
      </c>
      <c r="P7337" s="0" t="str">
        <f aca="false">C7337</f>
        <v>Hotel d'affaire sans restaurant Haut de Gamme</v>
      </c>
      <c r="Q7337" s="0" t="str">
        <f aca="false">D7337</f>
        <v>Autre système centralisé</v>
      </c>
      <c r="R7337" s="0" t="str">
        <f aca="false">E7337</f>
        <v>Urbain</v>
      </c>
      <c r="S7337" s="0" t="str">
        <f aca="false">F7337</f>
        <v>0219390106</v>
      </c>
      <c r="T7337" s="0" t="str">
        <f aca="false">G7337</f>
        <v>5</v>
      </c>
      <c r="U7337" s="0" t="n">
        <f aca="false">L7337</f>
        <v>0.728</v>
      </c>
      <c r="V7337" s="0" t="n">
        <f aca="false">K7337</f>
        <v>44.5888579184039</v>
      </c>
      <c r="W7337" s="0" t="n">
        <f aca="false">J7337</f>
        <v>935</v>
      </c>
    </row>
    <row r="7338" customFormat="false" ht="12.8" hidden="false" customHeight="false" outlineLevel="0" collapsed="false">
      <c r="A7338" s="0" t="s">
        <v>73</v>
      </c>
      <c r="B7338" s="0" t="s">
        <v>426</v>
      </c>
      <c r="C7338" s="0" t="s">
        <v>468</v>
      </c>
      <c r="D7338" s="0" t="s">
        <v>13</v>
      </c>
      <c r="E7338" s="0" t="s">
        <v>14</v>
      </c>
      <c r="F7338" s="0" t="s">
        <v>470</v>
      </c>
      <c r="G7338" s="0" t="s">
        <v>1613</v>
      </c>
      <c r="H7338" s="0" t="n">
        <v>0.729772601742632</v>
      </c>
      <c r="I7338" s="0" t="n">
        <v>10.6544981501414</v>
      </c>
      <c r="J7338" s="0" t="n">
        <v>462</v>
      </c>
      <c r="K7338" s="0" t="n">
        <f aca="false">I7338*SUMIFS(syst_chauffage!$H$3:$H$27,syst_chauffage!$B$3:$B$27,D7338,syst_chauffage!$C$3:$C$27,E7338)</f>
        <v>21.5177364248663</v>
      </c>
      <c r="L7338" s="12" t="n">
        <f aca="false">H7338*SUMIFS(syst_chauffage!$K$3:$K$27,syst_chauffage!$B$3:$B$27,D7338,syst_chauffage!$C$3:$C$27,E7338)</f>
        <v>0.729772601742632</v>
      </c>
      <c r="N7338" s="0" t="str">
        <f aca="false">A7338</f>
        <v>Café Hôtel Restaurant</v>
      </c>
      <c r="O7338" s="0" t="str">
        <f aca="false">B7338</f>
        <v>Hôtel sans restaurant</v>
      </c>
      <c r="P7338" s="0" t="str">
        <f aca="false">C7338</f>
        <v>Hotel d'affaire sans restaurant Haut de Gamme</v>
      </c>
      <c r="Q7338" s="0" t="str">
        <f aca="false">D7338</f>
        <v>Chaudière gaz</v>
      </c>
      <c r="R7338" s="0" t="str">
        <f aca="false">E7338</f>
        <v>Gaz</v>
      </c>
      <c r="S7338" s="0" t="str">
        <f aca="false">F7338</f>
        <v>0219390404</v>
      </c>
      <c r="T7338" s="0" t="str">
        <f aca="false">G7338</f>
        <v>5</v>
      </c>
      <c r="U7338" s="0" t="n">
        <f aca="false">L7338</f>
        <v>0.729772601742632</v>
      </c>
      <c r="V7338" s="0" t="n">
        <f aca="false">K7338</f>
        <v>21.5177364248663</v>
      </c>
      <c r="W7338" s="0" t="n">
        <f aca="false">J7338</f>
        <v>462</v>
      </c>
    </row>
    <row r="7339" customFormat="false" ht="12.8" hidden="false" customHeight="false" outlineLevel="0" collapsed="false">
      <c r="A7339" s="0" t="s">
        <v>73</v>
      </c>
      <c r="B7339" s="0" t="s">
        <v>426</v>
      </c>
      <c r="C7339" s="0" t="s">
        <v>468</v>
      </c>
      <c r="D7339" s="0" t="s">
        <v>51</v>
      </c>
      <c r="E7339" s="0" t="s">
        <v>58</v>
      </c>
      <c r="F7339" s="0" t="s">
        <v>471</v>
      </c>
      <c r="G7339" s="0" t="s">
        <v>1613</v>
      </c>
      <c r="H7339" s="0" t="n">
        <v>0.84</v>
      </c>
      <c r="I7339" s="0" t="n">
        <v>32.2696659099021</v>
      </c>
      <c r="J7339" s="0" t="n">
        <v>935</v>
      </c>
      <c r="K7339" s="0" t="n">
        <f aca="false">I7339*SUMIFS(syst_chauffage!$H$3:$H$27,syst_chauffage!$B$3:$B$27,D7339,syst_chauffage!$C$3:$C$27,E7339)</f>
        <v>68.8634511414651</v>
      </c>
      <c r="L7339" s="12" t="n">
        <f aca="false">H7339*SUMIFS(syst_chauffage!$K$3:$K$27,syst_chauffage!$B$3:$B$27,D7339,syst_chauffage!$C$3:$C$27,E7339)</f>
        <v>0.84</v>
      </c>
      <c r="N7339" s="0" t="str">
        <f aca="false">A7339</f>
        <v>Café Hôtel Restaurant</v>
      </c>
      <c r="O7339" s="0" t="str">
        <f aca="false">B7339</f>
        <v>Hôtel sans restaurant</v>
      </c>
      <c r="P7339" s="0" t="str">
        <f aca="false">C7339</f>
        <v>Hotel d'affaire sans restaurant Haut de Gamme</v>
      </c>
      <c r="Q7339" s="0" t="str">
        <f aca="false">D7339</f>
        <v>Autre système centralisé performant</v>
      </c>
      <c r="R7339" s="0" t="str">
        <f aca="false">E7339</f>
        <v>Urbain</v>
      </c>
      <c r="S7339" s="0" t="str">
        <f aca="false">F7339</f>
        <v>0219392106</v>
      </c>
      <c r="T7339" s="0" t="str">
        <f aca="false">G7339</f>
        <v>5</v>
      </c>
      <c r="U7339" s="0" t="n">
        <f aca="false">L7339</f>
        <v>0.84</v>
      </c>
      <c r="V7339" s="0" t="n">
        <f aca="false">K7339</f>
        <v>68.8634511414651</v>
      </c>
      <c r="W7339" s="0" t="n">
        <f aca="false">J7339</f>
        <v>935</v>
      </c>
    </row>
    <row r="7340" customFormat="false" ht="12.8" hidden="false" customHeight="false" outlineLevel="0" collapsed="false">
      <c r="A7340" s="0" t="s">
        <v>73</v>
      </c>
      <c r="B7340" s="0" t="s">
        <v>426</v>
      </c>
      <c r="C7340" s="0" t="s">
        <v>468</v>
      </c>
      <c r="D7340" s="0" t="s">
        <v>18</v>
      </c>
      <c r="E7340" s="0" t="s">
        <v>14</v>
      </c>
      <c r="F7340" s="0" t="s">
        <v>472</v>
      </c>
      <c r="G7340" s="0" t="s">
        <v>1613</v>
      </c>
      <c r="H7340" s="0" t="n">
        <v>0.990797516492237</v>
      </c>
      <c r="I7340" s="0" t="n">
        <v>12.683926369216</v>
      </c>
      <c r="J7340" s="0" t="n">
        <v>1064</v>
      </c>
      <c r="K7340" s="0" t="n">
        <f aca="false">I7340*SUMIFS(syst_chauffage!$H$3:$H$27,syst_chauffage!$B$3:$B$27,D7340,syst_chauffage!$C$3:$C$27,E7340)</f>
        <v>34.5627978094144</v>
      </c>
      <c r="L7340" s="12" t="n">
        <f aca="false">H7340*SUMIFS(syst_chauffage!$K$3:$K$27,syst_chauffage!$B$3:$B$27,D7340,syst_chauffage!$C$3:$C$27,E7340)</f>
        <v>0.962507166331998</v>
      </c>
      <c r="N7340" s="0" t="str">
        <f aca="false">A7340</f>
        <v>Café Hôtel Restaurant</v>
      </c>
      <c r="O7340" s="0" t="str">
        <f aca="false">B7340</f>
        <v>Hôtel sans restaurant</v>
      </c>
      <c r="P7340" s="0" t="str">
        <f aca="false">C7340</f>
        <v>Hotel d'affaire sans restaurant Haut de Gamme</v>
      </c>
      <c r="Q7340" s="0" t="str">
        <f aca="false">D7340</f>
        <v>Chaudière condensation gaz</v>
      </c>
      <c r="R7340" s="0" t="str">
        <f aca="false">E7340</f>
        <v>Gaz</v>
      </c>
      <c r="S7340" s="0" t="str">
        <f aca="false">F7340</f>
        <v>0219392404</v>
      </c>
      <c r="T7340" s="0" t="str">
        <f aca="false">G7340</f>
        <v>5</v>
      </c>
      <c r="U7340" s="0" t="n">
        <f aca="false">L7340</f>
        <v>0.962507166331998</v>
      </c>
      <c r="V7340" s="0" t="n">
        <f aca="false">K7340</f>
        <v>34.5627978094144</v>
      </c>
      <c r="W7340" s="0" t="n">
        <f aca="false">J7340</f>
        <v>1064</v>
      </c>
    </row>
    <row r="7341" customFormat="false" ht="12.8" hidden="false" customHeight="false" outlineLevel="0" collapsed="false">
      <c r="A7341" s="0" t="s">
        <v>73</v>
      </c>
      <c r="B7341" s="0" t="s">
        <v>426</v>
      </c>
      <c r="C7341" s="0" t="s">
        <v>473</v>
      </c>
      <c r="D7341" s="0" t="s">
        <v>13</v>
      </c>
      <c r="E7341" s="0" t="s">
        <v>14</v>
      </c>
      <c r="F7341" s="0" t="s">
        <v>474</v>
      </c>
      <c r="G7341" s="0" t="s">
        <v>1613</v>
      </c>
      <c r="H7341" s="0" t="n">
        <v>0.729324423231864</v>
      </c>
      <c r="I7341" s="0" t="n">
        <v>7.80592293698882</v>
      </c>
      <c r="J7341" s="0" t="n">
        <v>462</v>
      </c>
      <c r="K7341" s="0" t="n">
        <f aca="false">I7341*SUMIFS(syst_chauffage!$H$3:$H$27,syst_chauffage!$B$3:$B$27,D7341,syst_chauffage!$C$3:$C$27,E7341)</f>
        <v>15.7647774624387</v>
      </c>
      <c r="L7341" s="12" t="n">
        <f aca="false">H7341*SUMIFS(syst_chauffage!$K$3:$K$27,syst_chauffage!$B$3:$B$27,D7341,syst_chauffage!$C$3:$C$27,E7341)</f>
        <v>0.729324423231864</v>
      </c>
      <c r="N7341" s="0" t="str">
        <f aca="false">A7341</f>
        <v>Café Hôtel Restaurant</v>
      </c>
      <c r="O7341" s="0" t="str">
        <f aca="false">B7341</f>
        <v>Hôtel sans restaurant</v>
      </c>
      <c r="P7341" s="0" t="str">
        <f aca="false">C7341</f>
        <v>Hotel d'affaire sans restaurant Luxe</v>
      </c>
      <c r="Q7341" s="0" t="str">
        <f aca="false">D7341</f>
        <v>Chaudière gaz</v>
      </c>
      <c r="R7341" s="0" t="str">
        <f aca="false">E7341</f>
        <v>Gaz</v>
      </c>
      <c r="S7341" s="0" t="str">
        <f aca="false">F7341</f>
        <v>0219400404</v>
      </c>
      <c r="T7341" s="0" t="str">
        <f aca="false">G7341</f>
        <v>5</v>
      </c>
      <c r="U7341" s="0" t="n">
        <f aca="false">L7341</f>
        <v>0.729324423231864</v>
      </c>
      <c r="V7341" s="0" t="n">
        <f aca="false">K7341</f>
        <v>15.7647774624387</v>
      </c>
      <c r="W7341" s="0" t="n">
        <f aca="false">J7341</f>
        <v>462</v>
      </c>
    </row>
    <row r="7342" customFormat="false" ht="12.8" hidden="false" customHeight="false" outlineLevel="0" collapsed="false">
      <c r="A7342" s="0" t="s">
        <v>73</v>
      </c>
      <c r="B7342" s="0" t="s">
        <v>426</v>
      </c>
      <c r="C7342" s="0" t="s">
        <v>473</v>
      </c>
      <c r="D7342" s="0" t="s">
        <v>18</v>
      </c>
      <c r="E7342" s="0" t="s">
        <v>14</v>
      </c>
      <c r="F7342" s="0" t="s">
        <v>475</v>
      </c>
      <c r="G7342" s="0" t="s">
        <v>1613</v>
      </c>
      <c r="H7342" s="0" t="n">
        <v>0.992334403709151</v>
      </c>
      <c r="I7342" s="0" t="n">
        <v>9.29276540117716</v>
      </c>
      <c r="J7342" s="0" t="n">
        <v>1064</v>
      </c>
      <c r="K7342" s="0" t="n">
        <f aca="false">I7342*SUMIFS(syst_chauffage!$H$3:$H$27,syst_chauffage!$B$3:$B$27,D7342,syst_chauffage!$C$3:$C$27,E7342)</f>
        <v>25.3221252080684</v>
      </c>
      <c r="L7342" s="12" t="n">
        <f aca="false">H7342*SUMIFS(syst_chauffage!$K$3:$K$27,syst_chauffage!$B$3:$B$27,D7342,syst_chauffage!$C$3:$C$27,E7342)</f>
        <v>0.96400017063964</v>
      </c>
      <c r="N7342" s="0" t="str">
        <f aca="false">A7342</f>
        <v>Café Hôtel Restaurant</v>
      </c>
      <c r="O7342" s="0" t="str">
        <f aca="false">B7342</f>
        <v>Hôtel sans restaurant</v>
      </c>
      <c r="P7342" s="0" t="str">
        <f aca="false">C7342</f>
        <v>Hotel d'affaire sans restaurant Luxe</v>
      </c>
      <c r="Q7342" s="0" t="str">
        <f aca="false">D7342</f>
        <v>Chaudière condensation gaz</v>
      </c>
      <c r="R7342" s="0" t="str">
        <f aca="false">E7342</f>
        <v>Gaz</v>
      </c>
      <c r="S7342" s="0" t="str">
        <f aca="false">F7342</f>
        <v>0219402404</v>
      </c>
      <c r="T7342" s="0" t="str">
        <f aca="false">G7342</f>
        <v>5</v>
      </c>
      <c r="U7342" s="0" t="n">
        <f aca="false">L7342</f>
        <v>0.96400017063964</v>
      </c>
      <c r="V7342" s="0" t="n">
        <f aca="false">K7342</f>
        <v>25.3221252080684</v>
      </c>
      <c r="W7342" s="0" t="n">
        <f aca="false">J7342</f>
        <v>1064</v>
      </c>
    </row>
    <row r="7343" customFormat="false" ht="12.8" hidden="false" customHeight="false" outlineLevel="0" collapsed="false">
      <c r="A7343" s="0" t="s">
        <v>73</v>
      </c>
      <c r="B7343" s="0" t="s">
        <v>426</v>
      </c>
      <c r="C7343" s="0" t="s">
        <v>476</v>
      </c>
      <c r="D7343" s="0" t="s">
        <v>19</v>
      </c>
      <c r="E7343" s="0" t="s">
        <v>57</v>
      </c>
      <c r="F7343" s="0" t="s">
        <v>477</v>
      </c>
      <c r="G7343" s="0" t="s">
        <v>1613</v>
      </c>
      <c r="H7343" s="0" t="n">
        <v>0.731757536081197</v>
      </c>
      <c r="I7343" s="0" t="n">
        <v>32.4177419789443</v>
      </c>
      <c r="J7343" s="0" t="n">
        <v>0</v>
      </c>
      <c r="K7343" s="0" t="n">
        <f aca="false">I7343*SUMIFS(syst_chauffage!$H$3:$H$27,syst_chauffage!$B$3:$B$27,D7343,syst_chauffage!$C$3:$C$27,E7343)</f>
        <v>45.140949519887</v>
      </c>
      <c r="L7343" s="12" t="n">
        <f aca="false">H7343*SUMIFS(syst_chauffage!$K$3:$K$27,syst_chauffage!$B$3:$B$27,D7343,syst_chauffage!$C$3:$C$27,E7343)</f>
        <v>0.731757536081197</v>
      </c>
      <c r="N7343" s="0" t="str">
        <f aca="false">A7343</f>
        <v>Café Hôtel Restaurant</v>
      </c>
      <c r="O7343" s="0" t="str">
        <f aca="false">B7343</f>
        <v>Hôtel sans restaurant</v>
      </c>
      <c r="P7343" s="0" t="str">
        <f aca="false">C7343</f>
        <v>Moyen Hotel sans restaurant Bas de gamme</v>
      </c>
      <c r="Q7343" s="0" t="str">
        <f aca="false">D7343</f>
        <v>Autre système centralisé</v>
      </c>
      <c r="R7343" s="0" t="str">
        <f aca="false">E7343</f>
        <v>Autres</v>
      </c>
      <c r="S7343" s="0" t="str">
        <f aca="false">F7343</f>
        <v>0219560101</v>
      </c>
      <c r="T7343" s="0" t="str">
        <f aca="false">G7343</f>
        <v>5</v>
      </c>
      <c r="U7343" s="0" t="n">
        <f aca="false">L7343</f>
        <v>0.731757536081197</v>
      </c>
      <c r="V7343" s="0" t="n">
        <f aca="false">K7343</f>
        <v>45.140949519887</v>
      </c>
      <c r="W7343" s="0" t="n">
        <f aca="false">J7343</f>
        <v>0</v>
      </c>
    </row>
    <row r="7344" customFormat="false" ht="12.8" hidden="false" customHeight="false" outlineLevel="0" collapsed="false">
      <c r="A7344" s="0" t="s">
        <v>73</v>
      </c>
      <c r="B7344" s="0" t="s">
        <v>426</v>
      </c>
      <c r="C7344" s="0" t="s">
        <v>476</v>
      </c>
      <c r="D7344" s="0" t="s">
        <v>19</v>
      </c>
      <c r="E7344" s="0" t="s">
        <v>58</v>
      </c>
      <c r="F7344" s="0" t="s">
        <v>478</v>
      </c>
      <c r="G7344" s="0" t="s">
        <v>1613</v>
      </c>
      <c r="H7344" s="0" t="n">
        <v>0.662780428577016</v>
      </c>
      <c r="I7344" s="0" t="n">
        <v>32.6981113628385</v>
      </c>
      <c r="J7344" s="0" t="n">
        <v>935</v>
      </c>
      <c r="K7344" s="0" t="n">
        <f aca="false">I7344*SUMIFS(syst_chauffage!$H$3:$H$27,syst_chauffage!$B$3:$B$27,D7344,syst_chauffage!$C$3:$C$27,E7344)</f>
        <v>53.7867448845898</v>
      </c>
      <c r="L7344" s="12" t="n">
        <f aca="false">H7344*SUMIFS(syst_chauffage!$K$3:$K$27,syst_chauffage!$B$3:$B$27,D7344,syst_chauffage!$C$3:$C$27,E7344)</f>
        <v>0.662780428577016</v>
      </c>
      <c r="N7344" s="0" t="str">
        <f aca="false">A7344</f>
        <v>Café Hôtel Restaurant</v>
      </c>
      <c r="O7344" s="0" t="str">
        <f aca="false">B7344</f>
        <v>Hôtel sans restaurant</v>
      </c>
      <c r="P7344" s="0" t="str">
        <f aca="false">C7344</f>
        <v>Moyen Hotel sans restaurant Bas de gamme</v>
      </c>
      <c r="Q7344" s="0" t="str">
        <f aca="false">D7344</f>
        <v>Autre système centralisé</v>
      </c>
      <c r="R7344" s="0" t="str">
        <f aca="false">E7344</f>
        <v>Urbain</v>
      </c>
      <c r="S7344" s="0" t="str">
        <f aca="false">F7344</f>
        <v>0219560106</v>
      </c>
      <c r="T7344" s="0" t="str">
        <f aca="false">G7344</f>
        <v>5</v>
      </c>
      <c r="U7344" s="0" t="n">
        <f aca="false">L7344</f>
        <v>0.662780428577016</v>
      </c>
      <c r="V7344" s="0" t="n">
        <f aca="false">K7344</f>
        <v>53.7867448845898</v>
      </c>
      <c r="W7344" s="0" t="n">
        <f aca="false">J7344</f>
        <v>935</v>
      </c>
    </row>
    <row r="7345" customFormat="false" ht="12.8" hidden="false" customHeight="false" outlineLevel="0" collapsed="false">
      <c r="A7345" s="0" t="s">
        <v>73</v>
      </c>
      <c r="B7345" s="0" t="s">
        <v>426</v>
      </c>
      <c r="C7345" s="0" t="s">
        <v>476</v>
      </c>
      <c r="D7345" s="0" t="s">
        <v>22</v>
      </c>
      <c r="E7345" s="0" t="s">
        <v>23</v>
      </c>
      <c r="F7345" s="0" t="s">
        <v>479</v>
      </c>
      <c r="G7345" s="0" t="s">
        <v>1613</v>
      </c>
      <c r="H7345" s="0" t="n">
        <v>0.568421574024708</v>
      </c>
      <c r="I7345" s="0" t="n">
        <v>21.2431906076626</v>
      </c>
      <c r="J7345" s="0" t="n">
        <v>0</v>
      </c>
      <c r="K7345" s="0" t="n">
        <f aca="false">I7345*SUMIFS(syst_chauffage!$H$3:$H$27,syst_chauffage!$B$3:$B$27,D7345,syst_chauffage!$C$3:$C$27,E7345)</f>
        <v>37.4097368066141</v>
      </c>
      <c r="L7345" s="12" t="n">
        <f aca="false">H7345*SUMIFS(syst_chauffage!$K$3:$K$27,syst_chauffage!$B$3:$B$27,D7345,syst_chauffage!$C$3:$C$27,E7345)</f>
        <v>0.568421574024708</v>
      </c>
      <c r="N7345" s="0" t="str">
        <f aca="false">A7345</f>
        <v>Café Hôtel Restaurant</v>
      </c>
      <c r="O7345" s="0" t="str">
        <f aca="false">B7345</f>
        <v>Hôtel sans restaurant</v>
      </c>
      <c r="P7345" s="0" t="str">
        <f aca="false">C7345</f>
        <v>Moyen Hotel sans restaurant Bas de gamme</v>
      </c>
      <c r="Q7345" s="0" t="str">
        <f aca="false">D7345</f>
        <v>Chaudière fioul</v>
      </c>
      <c r="R7345" s="0" t="str">
        <f aca="false">E7345</f>
        <v>Fioul</v>
      </c>
      <c r="S7345" s="0" t="str">
        <f aca="false">F7345</f>
        <v>0219560303</v>
      </c>
      <c r="T7345" s="0" t="str">
        <f aca="false">G7345</f>
        <v>5</v>
      </c>
      <c r="U7345" s="0" t="n">
        <f aca="false">L7345</f>
        <v>0.568421574024708</v>
      </c>
      <c r="V7345" s="0" t="n">
        <f aca="false">K7345</f>
        <v>37.4097368066141</v>
      </c>
      <c r="W7345" s="0" t="n">
        <f aca="false">J7345</f>
        <v>0</v>
      </c>
    </row>
    <row r="7346" customFormat="false" ht="12.8" hidden="false" customHeight="false" outlineLevel="0" collapsed="false">
      <c r="A7346" s="0" t="s">
        <v>73</v>
      </c>
      <c r="B7346" s="0" t="s">
        <v>426</v>
      </c>
      <c r="C7346" s="0" t="s">
        <v>476</v>
      </c>
      <c r="D7346" s="0" t="s">
        <v>13</v>
      </c>
      <c r="E7346" s="0" t="s">
        <v>14</v>
      </c>
      <c r="F7346" s="0" t="s">
        <v>480</v>
      </c>
      <c r="G7346" s="0" t="s">
        <v>1613</v>
      </c>
      <c r="H7346" s="0" t="n">
        <v>0.684119400598487</v>
      </c>
      <c r="I7346" s="0" t="n">
        <v>15.3509471103615</v>
      </c>
      <c r="J7346" s="0" t="n">
        <v>462</v>
      </c>
      <c r="K7346" s="0" t="n">
        <f aca="false">I7346*SUMIFS(syst_chauffage!$H$3:$H$27,syst_chauffage!$B$3:$B$27,D7346,syst_chauffage!$C$3:$C$27,E7346)</f>
        <v>31.0026459377102</v>
      </c>
      <c r="L7346" s="12" t="n">
        <f aca="false">H7346*SUMIFS(syst_chauffage!$K$3:$K$27,syst_chauffage!$B$3:$B$27,D7346,syst_chauffage!$C$3:$C$27,E7346)</f>
        <v>0.684119400598487</v>
      </c>
      <c r="N7346" s="0" t="str">
        <f aca="false">A7346</f>
        <v>Café Hôtel Restaurant</v>
      </c>
      <c r="O7346" s="0" t="str">
        <f aca="false">B7346</f>
        <v>Hôtel sans restaurant</v>
      </c>
      <c r="P7346" s="0" t="str">
        <f aca="false">C7346</f>
        <v>Moyen Hotel sans restaurant Bas de gamme</v>
      </c>
      <c r="Q7346" s="0" t="str">
        <f aca="false">D7346</f>
        <v>Chaudière gaz</v>
      </c>
      <c r="R7346" s="0" t="str">
        <f aca="false">E7346</f>
        <v>Gaz</v>
      </c>
      <c r="S7346" s="0" t="str">
        <f aca="false">F7346</f>
        <v>0219560404</v>
      </c>
      <c r="T7346" s="0" t="str">
        <f aca="false">G7346</f>
        <v>5</v>
      </c>
      <c r="U7346" s="0" t="n">
        <f aca="false">L7346</f>
        <v>0.684119400598487</v>
      </c>
      <c r="V7346" s="0" t="n">
        <f aca="false">K7346</f>
        <v>31.0026459377102</v>
      </c>
      <c r="W7346" s="0" t="n">
        <f aca="false">J7346</f>
        <v>462</v>
      </c>
    </row>
    <row r="7347" customFormat="false" ht="12.8" hidden="false" customHeight="false" outlineLevel="0" collapsed="false">
      <c r="A7347" s="0" t="s">
        <v>73</v>
      </c>
      <c r="B7347" s="0" t="s">
        <v>426</v>
      </c>
      <c r="C7347" s="0" t="s">
        <v>476</v>
      </c>
      <c r="D7347" s="0" t="s">
        <v>29</v>
      </c>
      <c r="E7347" s="0" t="s">
        <v>30</v>
      </c>
      <c r="F7347" s="0" t="s">
        <v>481</v>
      </c>
      <c r="G7347" s="0" t="s">
        <v>1613</v>
      </c>
      <c r="H7347" s="0" t="n">
        <v>0.92</v>
      </c>
      <c r="I7347" s="0" t="n">
        <v>10.4</v>
      </c>
      <c r="J7347" s="0" t="n">
        <v>0</v>
      </c>
      <c r="K7347" s="0" t="n">
        <f aca="false">I7347*SUMIFS(syst_chauffage!$H$3:$H$27,syst_chauffage!$B$3:$B$27,D7347,syst_chauffage!$C$3:$C$27,E7347)</f>
        <v>3</v>
      </c>
      <c r="L7347" s="12" t="n">
        <f aca="false">H7347*SUMIFS(syst_chauffage!$K$3:$K$27,syst_chauffage!$B$3:$B$27,D7347,syst_chauffage!$C$3:$C$27,E7347)</f>
        <v>0.92</v>
      </c>
      <c r="N7347" s="0" t="str">
        <f aca="false">A7347</f>
        <v>Café Hôtel Restaurant</v>
      </c>
      <c r="O7347" s="0" t="str">
        <f aca="false">B7347</f>
        <v>Hôtel sans restaurant</v>
      </c>
      <c r="P7347" s="0" t="str">
        <f aca="false">C7347</f>
        <v>Moyen Hotel sans restaurant Bas de gamme</v>
      </c>
      <c r="Q7347" s="0" t="str">
        <f aca="false">D7347</f>
        <v>Electrique direct</v>
      </c>
      <c r="R7347" s="0" t="str">
        <f aca="false">E7347</f>
        <v>Electricité</v>
      </c>
      <c r="S7347" s="0" t="str">
        <f aca="false">F7347</f>
        <v>0219560602</v>
      </c>
      <c r="T7347" s="0" t="str">
        <f aca="false">G7347</f>
        <v>5</v>
      </c>
      <c r="U7347" s="0" t="n">
        <f aca="false">L7347</f>
        <v>0.92</v>
      </c>
      <c r="V7347" s="0" t="n">
        <f aca="false">K7347</f>
        <v>3</v>
      </c>
      <c r="W7347" s="0" t="n">
        <f aca="false">J7347</f>
        <v>0</v>
      </c>
    </row>
    <row r="7348" customFormat="false" ht="12.8" hidden="false" customHeight="false" outlineLevel="0" collapsed="false">
      <c r="A7348" s="0" t="s">
        <v>73</v>
      </c>
      <c r="B7348" s="0" t="s">
        <v>426</v>
      </c>
      <c r="C7348" s="0" t="s">
        <v>476</v>
      </c>
      <c r="D7348" s="0" t="s">
        <v>36</v>
      </c>
      <c r="E7348" s="0" t="s">
        <v>30</v>
      </c>
      <c r="F7348" s="0" t="s">
        <v>482</v>
      </c>
      <c r="G7348" s="0" t="s">
        <v>1613</v>
      </c>
      <c r="H7348" s="0" t="n">
        <v>2.94489544186046</v>
      </c>
      <c r="I7348" s="0" t="n">
        <v>86.8282101014325</v>
      </c>
      <c r="J7348" s="0" t="n">
        <v>738</v>
      </c>
      <c r="K7348" s="0" t="n">
        <f aca="false">I7348*SUMIFS(syst_chauffage!$H$3:$H$27,syst_chauffage!$B$3:$B$27,D7348,syst_chauffage!$C$3:$C$27,E7348)</f>
        <v>53.7169757022097</v>
      </c>
      <c r="L7348" s="12" t="n">
        <f aca="false">H7348*SUMIFS(syst_chauffage!$K$3:$K$27,syst_chauffage!$B$3:$B$27,D7348,syst_chauffage!$C$3:$C$27,E7348)</f>
        <v>2.47427325480779</v>
      </c>
      <c r="N7348" s="0" t="str">
        <f aca="false">A7348</f>
        <v>Café Hôtel Restaurant</v>
      </c>
      <c r="O7348" s="0" t="str">
        <f aca="false">B7348</f>
        <v>Hôtel sans restaurant</v>
      </c>
      <c r="P7348" s="0" t="str">
        <f aca="false">C7348</f>
        <v>Moyen Hotel sans restaurant Bas de gamme</v>
      </c>
      <c r="Q7348" s="0" t="str">
        <f aca="false">D7348</f>
        <v>PAC</v>
      </c>
      <c r="R7348" s="0" t="str">
        <f aca="false">E7348</f>
        <v>Electricité</v>
      </c>
      <c r="S7348" s="0" t="str">
        <f aca="false">F7348</f>
        <v>0219560902</v>
      </c>
      <c r="T7348" s="0" t="str">
        <f aca="false">G7348</f>
        <v>5</v>
      </c>
      <c r="U7348" s="0" t="n">
        <f aca="false">L7348</f>
        <v>2.47427325480779</v>
      </c>
      <c r="V7348" s="0" t="n">
        <f aca="false">K7348</f>
        <v>53.7169757022097</v>
      </c>
      <c r="W7348" s="0" t="n">
        <f aca="false">J7348</f>
        <v>738</v>
      </c>
    </row>
    <row r="7349" customFormat="false" ht="12.8" hidden="false" customHeight="false" outlineLevel="0" collapsed="false">
      <c r="A7349" s="0" t="s">
        <v>73</v>
      </c>
      <c r="B7349" s="0" t="s">
        <v>426</v>
      </c>
      <c r="C7349" s="0" t="s">
        <v>476</v>
      </c>
      <c r="D7349" s="0" t="s">
        <v>42</v>
      </c>
      <c r="E7349" s="0" t="s">
        <v>30</v>
      </c>
      <c r="F7349" s="0" t="s">
        <v>483</v>
      </c>
      <c r="G7349" s="0" t="s">
        <v>1613</v>
      </c>
      <c r="H7349" s="0" t="n">
        <v>2.80410195348837</v>
      </c>
      <c r="I7349" s="0" t="n">
        <v>40.3540066948089</v>
      </c>
      <c r="J7349" s="0" t="n">
        <v>738</v>
      </c>
      <c r="K7349" s="0" t="n">
        <f aca="false">I7349*SUMIFS(syst_chauffage!$H$3:$H$27,syst_chauffage!$B$3:$B$27,D7349,syst_chauffage!$C$3:$C$27,E7349)</f>
        <v>36.4272485266109</v>
      </c>
      <c r="L7349" s="12" t="n">
        <f aca="false">H7349*SUMIFS(syst_chauffage!$K$3:$K$27,syst_chauffage!$B$3:$B$27,D7349,syst_chauffage!$C$3:$C$27,E7349)</f>
        <v>2.49996610303434</v>
      </c>
      <c r="N7349" s="0" t="str">
        <f aca="false">A7349</f>
        <v>Café Hôtel Restaurant</v>
      </c>
      <c r="O7349" s="0" t="str">
        <f aca="false">B7349</f>
        <v>Hôtel sans restaurant</v>
      </c>
      <c r="P7349" s="0" t="str">
        <f aca="false">C7349</f>
        <v>Moyen Hotel sans restaurant Bas de gamme</v>
      </c>
      <c r="Q7349" s="0" t="str">
        <f aca="false">D7349</f>
        <v>Rooftop</v>
      </c>
      <c r="R7349" s="0" t="str">
        <f aca="false">E7349</f>
        <v>Electricité</v>
      </c>
      <c r="S7349" s="0" t="str">
        <f aca="false">F7349</f>
        <v>0219561002</v>
      </c>
      <c r="T7349" s="0" t="str">
        <f aca="false">G7349</f>
        <v>5</v>
      </c>
      <c r="U7349" s="0" t="n">
        <f aca="false">L7349</f>
        <v>2.49996610303434</v>
      </c>
      <c r="V7349" s="0" t="n">
        <f aca="false">K7349</f>
        <v>36.4272485266109</v>
      </c>
      <c r="W7349" s="0" t="n">
        <f aca="false">J7349</f>
        <v>738</v>
      </c>
    </row>
    <row r="7350" customFormat="false" ht="12.8" hidden="false" customHeight="false" outlineLevel="0" collapsed="false">
      <c r="A7350" s="0" t="s">
        <v>73</v>
      </c>
      <c r="B7350" s="0" t="s">
        <v>426</v>
      </c>
      <c r="C7350" s="0" t="s">
        <v>476</v>
      </c>
      <c r="D7350" s="0" t="s">
        <v>51</v>
      </c>
      <c r="E7350" s="0" t="s">
        <v>57</v>
      </c>
      <c r="F7350" s="0" t="s">
        <v>484</v>
      </c>
      <c r="G7350" s="0" t="s">
        <v>1613</v>
      </c>
      <c r="H7350" s="0" t="n">
        <v>0.844335618555227</v>
      </c>
      <c r="I7350" s="0" t="n">
        <v>38.5925499749336</v>
      </c>
      <c r="J7350" s="0" t="n">
        <v>0</v>
      </c>
      <c r="K7350" s="0" t="n">
        <f aca="false">I7350*SUMIFS(syst_chauffage!$H$3:$H$27,syst_chauffage!$B$3:$B$27,D7350,syst_chauffage!$C$3:$C$27,E7350)</f>
        <v>81.771973301328</v>
      </c>
      <c r="L7350" s="12" t="n">
        <f aca="false">H7350*SUMIFS(syst_chauffage!$K$3:$K$27,syst_chauffage!$B$3:$B$27,D7350,syst_chauffage!$C$3:$C$27,E7350)</f>
        <v>0.844335618555227</v>
      </c>
      <c r="N7350" s="0" t="str">
        <f aca="false">A7350</f>
        <v>Café Hôtel Restaurant</v>
      </c>
      <c r="O7350" s="0" t="str">
        <f aca="false">B7350</f>
        <v>Hôtel sans restaurant</v>
      </c>
      <c r="P7350" s="0" t="str">
        <f aca="false">C7350</f>
        <v>Moyen Hotel sans restaurant Bas de gamme</v>
      </c>
      <c r="Q7350" s="0" t="str">
        <f aca="false">D7350</f>
        <v>Autre système centralisé performant</v>
      </c>
      <c r="R7350" s="0" t="str">
        <f aca="false">E7350</f>
        <v>Autres</v>
      </c>
      <c r="S7350" s="0" t="str">
        <f aca="false">F7350</f>
        <v>0219562101</v>
      </c>
      <c r="T7350" s="0" t="str">
        <f aca="false">G7350</f>
        <v>5</v>
      </c>
      <c r="U7350" s="0" t="n">
        <f aca="false">L7350</f>
        <v>0.844335618555227</v>
      </c>
      <c r="V7350" s="0" t="n">
        <f aca="false">K7350</f>
        <v>81.771973301328</v>
      </c>
      <c r="W7350" s="0" t="n">
        <f aca="false">J7350</f>
        <v>0</v>
      </c>
    </row>
    <row r="7351" customFormat="false" ht="12.8" hidden="false" customHeight="false" outlineLevel="0" collapsed="false">
      <c r="A7351" s="0" t="s">
        <v>73</v>
      </c>
      <c r="B7351" s="0" t="s">
        <v>426</v>
      </c>
      <c r="C7351" s="0" t="s">
        <v>476</v>
      </c>
      <c r="D7351" s="0" t="s">
        <v>51</v>
      </c>
      <c r="E7351" s="0" t="s">
        <v>58</v>
      </c>
      <c r="F7351" s="0" t="s">
        <v>485</v>
      </c>
      <c r="G7351" s="0" t="s">
        <v>1613</v>
      </c>
      <c r="H7351" s="0" t="n">
        <v>0.764746648358096</v>
      </c>
      <c r="I7351" s="0" t="n">
        <v>38.9263230509982</v>
      </c>
      <c r="J7351" s="0" t="n">
        <v>935</v>
      </c>
      <c r="K7351" s="0" t="n">
        <f aca="false">I7351*SUMIFS(syst_chauffage!$H$3:$H$27,syst_chauffage!$B$3:$B$27,D7351,syst_chauffage!$C$3:$C$27,E7351)</f>
        <v>83.0687541985597</v>
      </c>
      <c r="L7351" s="12" t="n">
        <f aca="false">H7351*SUMIFS(syst_chauffage!$K$3:$K$27,syst_chauffage!$B$3:$B$27,D7351,syst_chauffage!$C$3:$C$27,E7351)</f>
        <v>0.764746648358096</v>
      </c>
      <c r="N7351" s="0" t="str">
        <f aca="false">A7351</f>
        <v>Café Hôtel Restaurant</v>
      </c>
      <c r="O7351" s="0" t="str">
        <f aca="false">B7351</f>
        <v>Hôtel sans restaurant</v>
      </c>
      <c r="P7351" s="0" t="str">
        <f aca="false">C7351</f>
        <v>Moyen Hotel sans restaurant Bas de gamme</v>
      </c>
      <c r="Q7351" s="0" t="str">
        <f aca="false">D7351</f>
        <v>Autre système centralisé performant</v>
      </c>
      <c r="R7351" s="0" t="str">
        <f aca="false">E7351</f>
        <v>Urbain</v>
      </c>
      <c r="S7351" s="0" t="str">
        <f aca="false">F7351</f>
        <v>0219562106</v>
      </c>
      <c r="T7351" s="0" t="str">
        <f aca="false">G7351</f>
        <v>5</v>
      </c>
      <c r="U7351" s="0" t="n">
        <f aca="false">L7351</f>
        <v>0.764746648358096</v>
      </c>
      <c r="V7351" s="0" t="n">
        <f aca="false">K7351</f>
        <v>83.0687541985597</v>
      </c>
      <c r="W7351" s="0" t="n">
        <f aca="false">J7351</f>
        <v>935</v>
      </c>
    </row>
    <row r="7352" customFormat="false" ht="12.8" hidden="false" customHeight="false" outlineLevel="0" collapsed="false">
      <c r="A7352" s="0" t="s">
        <v>73</v>
      </c>
      <c r="B7352" s="0" t="s">
        <v>426</v>
      </c>
      <c r="C7352" s="0" t="s">
        <v>476</v>
      </c>
      <c r="D7352" s="0" t="s">
        <v>27</v>
      </c>
      <c r="E7352" s="0" t="s">
        <v>23</v>
      </c>
      <c r="F7352" s="0" t="s">
        <v>486</v>
      </c>
      <c r="G7352" s="0" t="s">
        <v>1613</v>
      </c>
      <c r="H7352" s="0" t="n">
        <v>0.754216465033923</v>
      </c>
      <c r="I7352" s="0" t="n">
        <v>25.2895126281697</v>
      </c>
      <c r="J7352" s="0" t="n">
        <v>1064</v>
      </c>
      <c r="K7352" s="0" t="n">
        <f aca="false">I7352*SUMIFS(syst_chauffage!$H$3:$H$27,syst_chauffage!$B$3:$B$27,D7352,syst_chauffage!$C$3:$C$27,E7352)</f>
        <v>64.85250565481</v>
      </c>
      <c r="L7352" s="12" t="n">
        <f aca="false">H7352*SUMIFS(syst_chauffage!$K$3:$K$27,syst_chauffage!$B$3:$B$27,D7352,syst_chauffage!$C$3:$C$27,E7352)</f>
        <v>0.754216465033923</v>
      </c>
      <c r="N7352" s="0" t="str">
        <f aca="false">A7352</f>
        <v>Café Hôtel Restaurant</v>
      </c>
      <c r="O7352" s="0" t="str">
        <f aca="false">B7352</f>
        <v>Hôtel sans restaurant</v>
      </c>
      <c r="P7352" s="0" t="str">
        <f aca="false">C7352</f>
        <v>Moyen Hotel sans restaurant Bas de gamme</v>
      </c>
      <c r="Q7352" s="0" t="str">
        <f aca="false">D7352</f>
        <v>Chaudière condensation fioul</v>
      </c>
      <c r="R7352" s="0" t="str">
        <f aca="false">E7352</f>
        <v>Fioul</v>
      </c>
      <c r="S7352" s="0" t="str">
        <f aca="false">F7352</f>
        <v>0219562303</v>
      </c>
      <c r="T7352" s="0" t="str">
        <f aca="false">G7352</f>
        <v>5</v>
      </c>
      <c r="U7352" s="0" t="n">
        <f aca="false">L7352</f>
        <v>0.754216465033923</v>
      </c>
      <c r="V7352" s="0" t="n">
        <f aca="false">K7352</f>
        <v>64.85250565481</v>
      </c>
      <c r="W7352" s="0" t="n">
        <f aca="false">J7352</f>
        <v>1064</v>
      </c>
    </row>
    <row r="7353" customFormat="false" ht="12.8" hidden="false" customHeight="false" outlineLevel="0" collapsed="false">
      <c r="A7353" s="0" t="s">
        <v>73</v>
      </c>
      <c r="B7353" s="0" t="s">
        <v>426</v>
      </c>
      <c r="C7353" s="0" t="s">
        <v>476</v>
      </c>
      <c r="D7353" s="0" t="s">
        <v>18</v>
      </c>
      <c r="E7353" s="0" t="s">
        <v>14</v>
      </c>
      <c r="F7353" s="0" t="s">
        <v>487</v>
      </c>
      <c r="G7353" s="0" t="s">
        <v>1613</v>
      </c>
      <c r="H7353" s="0" t="n">
        <v>0.981810997448415</v>
      </c>
      <c r="I7353" s="0" t="n">
        <v>18.2749370361447</v>
      </c>
      <c r="J7353" s="0" t="n">
        <v>1064</v>
      </c>
      <c r="K7353" s="0" t="n">
        <f aca="false">I7353*SUMIFS(syst_chauffage!$H$3:$H$27,syst_chauffage!$B$3:$B$27,D7353,syst_chauffage!$C$3:$C$27,E7353)</f>
        <v>49.7979044795645</v>
      </c>
      <c r="L7353" s="12" t="n">
        <f aca="false">H7353*SUMIFS(syst_chauffage!$K$3:$K$27,syst_chauffage!$B$3:$B$27,D7353,syst_chauffage!$C$3:$C$27,E7353)</f>
        <v>0.953777240352086</v>
      </c>
      <c r="N7353" s="0" t="str">
        <f aca="false">A7353</f>
        <v>Café Hôtel Restaurant</v>
      </c>
      <c r="O7353" s="0" t="str">
        <f aca="false">B7353</f>
        <v>Hôtel sans restaurant</v>
      </c>
      <c r="P7353" s="0" t="str">
        <f aca="false">C7353</f>
        <v>Moyen Hotel sans restaurant Bas de gamme</v>
      </c>
      <c r="Q7353" s="0" t="str">
        <f aca="false">D7353</f>
        <v>Chaudière condensation gaz</v>
      </c>
      <c r="R7353" s="0" t="str">
        <f aca="false">E7353</f>
        <v>Gaz</v>
      </c>
      <c r="S7353" s="0" t="str">
        <f aca="false">F7353</f>
        <v>0219562404</v>
      </c>
      <c r="T7353" s="0" t="str">
        <f aca="false">G7353</f>
        <v>5</v>
      </c>
      <c r="U7353" s="0" t="n">
        <f aca="false">L7353</f>
        <v>0.953777240352086</v>
      </c>
      <c r="V7353" s="0" t="n">
        <f aca="false">K7353</f>
        <v>49.7979044795645</v>
      </c>
      <c r="W7353" s="0" t="n">
        <f aca="false">J7353</f>
        <v>1064</v>
      </c>
    </row>
    <row r="7354" customFormat="false" ht="12.8" hidden="false" customHeight="false" outlineLevel="0" collapsed="false">
      <c r="A7354" s="0" t="s">
        <v>73</v>
      </c>
      <c r="B7354" s="0" t="s">
        <v>426</v>
      </c>
      <c r="C7354" s="0" t="s">
        <v>476</v>
      </c>
      <c r="D7354" s="0" t="s">
        <v>32</v>
      </c>
      <c r="E7354" s="0" t="s">
        <v>30</v>
      </c>
      <c r="F7354" s="0" t="s">
        <v>488</v>
      </c>
      <c r="G7354" s="0" t="s">
        <v>1613</v>
      </c>
      <c r="H7354" s="0" t="n">
        <v>1</v>
      </c>
      <c r="I7354" s="0" t="n">
        <v>12</v>
      </c>
      <c r="J7354" s="0" t="n">
        <v>0</v>
      </c>
      <c r="K7354" s="0" t="n">
        <f aca="false">I7354*SUMIFS(syst_chauffage!$H$3:$H$27,syst_chauffage!$B$3:$B$27,D7354,syst_chauffage!$C$3:$C$27,E7354)</f>
        <v>12</v>
      </c>
      <c r="L7354" s="12" t="n">
        <f aca="false">H7354*SUMIFS(syst_chauffage!$K$3:$K$27,syst_chauffage!$B$3:$B$27,D7354,syst_chauffage!$C$3:$C$27,E7354)</f>
        <v>1</v>
      </c>
      <c r="N7354" s="0" t="str">
        <f aca="false">A7354</f>
        <v>Café Hôtel Restaurant</v>
      </c>
      <c r="O7354" s="0" t="str">
        <f aca="false">B7354</f>
        <v>Hôtel sans restaurant</v>
      </c>
      <c r="P7354" s="0" t="str">
        <f aca="false">C7354</f>
        <v>Moyen Hotel sans restaurant Bas de gamme</v>
      </c>
      <c r="Q7354" s="0" t="str">
        <f aca="false">D7354</f>
        <v>Electrique direct performant</v>
      </c>
      <c r="R7354" s="0" t="str">
        <f aca="false">E7354</f>
        <v>Electricité</v>
      </c>
      <c r="S7354" s="0" t="str">
        <f aca="false">F7354</f>
        <v>0219562602</v>
      </c>
      <c r="T7354" s="0" t="str">
        <f aca="false">G7354</f>
        <v>5</v>
      </c>
      <c r="U7354" s="0" t="n">
        <f aca="false">L7354</f>
        <v>1</v>
      </c>
      <c r="V7354" s="0" t="n">
        <f aca="false">K7354</f>
        <v>12</v>
      </c>
      <c r="W7354" s="0" t="n">
        <f aca="false">J7354</f>
        <v>0</v>
      </c>
    </row>
    <row r="7355" customFormat="false" ht="12.8" hidden="false" customHeight="false" outlineLevel="0" collapsed="false">
      <c r="A7355" s="0" t="s">
        <v>73</v>
      </c>
      <c r="B7355" s="0" t="s">
        <v>426</v>
      </c>
      <c r="C7355" s="0" t="s">
        <v>476</v>
      </c>
      <c r="D7355" s="0" t="s">
        <v>38</v>
      </c>
      <c r="E7355" s="0" t="s">
        <v>30</v>
      </c>
      <c r="F7355" s="0" t="s">
        <v>489</v>
      </c>
      <c r="G7355" s="0" t="s">
        <v>1613</v>
      </c>
      <c r="H7355" s="0" t="n">
        <v>3.39795627906976</v>
      </c>
      <c r="I7355" s="0" t="n">
        <v>103.36691678742</v>
      </c>
      <c r="J7355" s="0" t="n">
        <v>792</v>
      </c>
      <c r="K7355" s="0" t="n">
        <f aca="false">I7355*SUMIFS(syst_chauffage!$H$3:$H$27,syst_chauffage!$B$3:$B$27,D7355,syst_chauffage!$C$3:$C$27,E7355)</f>
        <v>104.482638819283</v>
      </c>
      <c r="L7355" s="12" t="n">
        <f aca="false">H7355*SUMIFS(syst_chauffage!$K$3:$K$27,syst_chauffage!$B$3:$B$27,D7355,syst_chauffage!$C$3:$C$27,E7355)</f>
        <v>3.03986496519792</v>
      </c>
      <c r="N7355" s="0" t="str">
        <f aca="false">A7355</f>
        <v>Café Hôtel Restaurant</v>
      </c>
      <c r="O7355" s="0" t="str">
        <f aca="false">B7355</f>
        <v>Hôtel sans restaurant</v>
      </c>
      <c r="P7355" s="0" t="str">
        <f aca="false">C7355</f>
        <v>Moyen Hotel sans restaurant Bas de gamme</v>
      </c>
      <c r="Q7355" s="0" t="str">
        <f aca="false">D7355</f>
        <v>PAC performant</v>
      </c>
      <c r="R7355" s="0" t="str">
        <f aca="false">E7355</f>
        <v>Electricité</v>
      </c>
      <c r="S7355" s="0" t="str">
        <f aca="false">F7355</f>
        <v>0219562902</v>
      </c>
      <c r="T7355" s="0" t="str">
        <f aca="false">G7355</f>
        <v>5</v>
      </c>
      <c r="U7355" s="0" t="n">
        <f aca="false">L7355</f>
        <v>3.03986496519792</v>
      </c>
      <c r="V7355" s="0" t="n">
        <f aca="false">K7355</f>
        <v>104.482638819283</v>
      </c>
      <c r="W7355" s="0" t="n">
        <f aca="false">J7355</f>
        <v>792</v>
      </c>
    </row>
    <row r="7356" customFormat="false" ht="12.8" hidden="false" customHeight="false" outlineLevel="0" collapsed="false">
      <c r="A7356" s="0" t="s">
        <v>73</v>
      </c>
      <c r="B7356" s="0" t="s">
        <v>426</v>
      </c>
      <c r="C7356" s="0" t="s">
        <v>476</v>
      </c>
      <c r="D7356" s="0" t="s">
        <v>46</v>
      </c>
      <c r="E7356" s="0" t="s">
        <v>30</v>
      </c>
      <c r="F7356" s="0" t="s">
        <v>490</v>
      </c>
      <c r="G7356" s="0" t="s">
        <v>1613</v>
      </c>
      <c r="H7356" s="0" t="n">
        <v>3.32861023255814</v>
      </c>
      <c r="I7356" s="0" t="n">
        <v>48.0404841604868</v>
      </c>
      <c r="J7356" s="0" t="n">
        <v>792</v>
      </c>
      <c r="K7356" s="0" t="n">
        <f aca="false">I7356*SUMIFS(syst_chauffage!$H$3:$H$27,syst_chauffage!$B$3:$B$27,D7356,syst_chauffage!$C$3:$C$27,E7356)</f>
        <v>83.3457954377955</v>
      </c>
      <c r="L7356" s="12" t="n">
        <f aca="false">H7356*SUMIFS(syst_chauffage!$K$3:$K$27,syst_chauffage!$B$3:$B$27,D7356,syst_chauffage!$C$3:$C$27,E7356)</f>
        <v>3.00077723502174</v>
      </c>
      <c r="N7356" s="0" t="str">
        <f aca="false">A7356</f>
        <v>Café Hôtel Restaurant</v>
      </c>
      <c r="O7356" s="0" t="str">
        <f aca="false">B7356</f>
        <v>Hôtel sans restaurant</v>
      </c>
      <c r="P7356" s="0" t="str">
        <f aca="false">C7356</f>
        <v>Moyen Hotel sans restaurant Bas de gamme</v>
      </c>
      <c r="Q7356" s="0" t="str">
        <f aca="false">D7356</f>
        <v>Rooftop performant</v>
      </c>
      <c r="R7356" s="0" t="str">
        <f aca="false">E7356</f>
        <v>Electricité</v>
      </c>
      <c r="S7356" s="0" t="str">
        <f aca="false">F7356</f>
        <v>0219563002</v>
      </c>
      <c r="T7356" s="0" t="str">
        <f aca="false">G7356</f>
        <v>5</v>
      </c>
      <c r="U7356" s="0" t="n">
        <f aca="false">L7356</f>
        <v>3.00077723502174</v>
      </c>
      <c r="V7356" s="0" t="n">
        <f aca="false">K7356</f>
        <v>83.3457954377955</v>
      </c>
      <c r="W7356" s="0" t="n">
        <f aca="false">J7356</f>
        <v>792</v>
      </c>
    </row>
    <row r="7357" customFormat="false" ht="12.8" hidden="false" customHeight="false" outlineLevel="0" collapsed="false">
      <c r="A7357" s="0" t="s">
        <v>73</v>
      </c>
      <c r="B7357" s="0" t="s">
        <v>426</v>
      </c>
      <c r="C7357" s="0" t="s">
        <v>491</v>
      </c>
      <c r="D7357" s="0" t="s">
        <v>19</v>
      </c>
      <c r="E7357" s="0" t="s">
        <v>58</v>
      </c>
      <c r="F7357" s="0" t="s">
        <v>492</v>
      </c>
      <c r="G7357" s="0" t="s">
        <v>1613</v>
      </c>
      <c r="H7357" s="0" t="n">
        <v>0.670779307335857</v>
      </c>
      <c r="I7357" s="0" t="n">
        <v>30.30646884472</v>
      </c>
      <c r="J7357" s="0" t="n">
        <v>935</v>
      </c>
      <c r="K7357" s="0" t="n">
        <f aca="false">I7357*SUMIFS(syst_chauffage!$H$3:$H$27,syst_chauffage!$B$3:$B$27,D7357,syst_chauffage!$C$3:$C$27,E7357)</f>
        <v>49.852613504654</v>
      </c>
      <c r="L7357" s="12" t="n">
        <f aca="false">H7357*SUMIFS(syst_chauffage!$K$3:$K$27,syst_chauffage!$B$3:$B$27,D7357,syst_chauffage!$C$3:$C$27,E7357)</f>
        <v>0.670779307335857</v>
      </c>
      <c r="N7357" s="0" t="str">
        <f aca="false">A7357</f>
        <v>Café Hôtel Restaurant</v>
      </c>
      <c r="O7357" s="0" t="str">
        <f aca="false">B7357</f>
        <v>Hôtel sans restaurant</v>
      </c>
      <c r="P7357" s="0" t="str">
        <f aca="false">C7357</f>
        <v>Moyen Hotel sans restaurant Haut de gamme</v>
      </c>
      <c r="Q7357" s="0" t="str">
        <f aca="false">D7357</f>
        <v>Autre système centralisé</v>
      </c>
      <c r="R7357" s="0" t="str">
        <f aca="false">E7357</f>
        <v>Urbain</v>
      </c>
      <c r="S7357" s="0" t="str">
        <f aca="false">F7357</f>
        <v>0219570106</v>
      </c>
      <c r="T7357" s="0" t="str">
        <f aca="false">G7357</f>
        <v>5</v>
      </c>
      <c r="U7357" s="0" t="n">
        <f aca="false">L7357</f>
        <v>0.670779307335857</v>
      </c>
      <c r="V7357" s="0" t="n">
        <f aca="false">K7357</f>
        <v>49.852613504654</v>
      </c>
      <c r="W7357" s="0" t="n">
        <f aca="false">J7357</f>
        <v>935</v>
      </c>
    </row>
    <row r="7358" customFormat="false" ht="12.8" hidden="false" customHeight="false" outlineLevel="0" collapsed="false">
      <c r="A7358" s="0" t="s">
        <v>73</v>
      </c>
      <c r="B7358" s="0" t="s">
        <v>426</v>
      </c>
      <c r="C7358" s="0" t="s">
        <v>491</v>
      </c>
      <c r="D7358" s="0" t="s">
        <v>22</v>
      </c>
      <c r="E7358" s="0" t="s">
        <v>23</v>
      </c>
      <c r="F7358" s="0" t="s">
        <v>493</v>
      </c>
      <c r="G7358" s="0" t="s">
        <v>1613</v>
      </c>
      <c r="H7358" s="0" t="n">
        <v>0.56975773235372</v>
      </c>
      <c r="I7358" s="0" t="n">
        <v>19.0195937566018</v>
      </c>
      <c r="J7358" s="0" t="n">
        <v>0</v>
      </c>
      <c r="K7358" s="0" t="n">
        <f aca="false">I7358*SUMIFS(syst_chauffage!$H$3:$H$27,syst_chauffage!$B$3:$B$27,D7358,syst_chauffage!$C$3:$C$27,E7358)</f>
        <v>33.4939327026772</v>
      </c>
      <c r="L7358" s="12" t="n">
        <f aca="false">H7358*SUMIFS(syst_chauffage!$K$3:$K$27,syst_chauffage!$B$3:$B$27,D7358,syst_chauffage!$C$3:$C$27,E7358)</f>
        <v>0.56975773235372</v>
      </c>
      <c r="N7358" s="0" t="str">
        <f aca="false">A7358</f>
        <v>Café Hôtel Restaurant</v>
      </c>
      <c r="O7358" s="0" t="str">
        <f aca="false">B7358</f>
        <v>Hôtel sans restaurant</v>
      </c>
      <c r="P7358" s="0" t="str">
        <f aca="false">C7358</f>
        <v>Moyen Hotel sans restaurant Haut de gamme</v>
      </c>
      <c r="Q7358" s="0" t="str">
        <f aca="false">D7358</f>
        <v>Chaudière fioul</v>
      </c>
      <c r="R7358" s="0" t="str">
        <f aca="false">E7358</f>
        <v>Fioul</v>
      </c>
      <c r="S7358" s="0" t="str">
        <f aca="false">F7358</f>
        <v>0219570303</v>
      </c>
      <c r="T7358" s="0" t="str">
        <f aca="false">G7358</f>
        <v>5</v>
      </c>
      <c r="U7358" s="0" t="n">
        <f aca="false">L7358</f>
        <v>0.56975773235372</v>
      </c>
      <c r="V7358" s="0" t="n">
        <f aca="false">K7358</f>
        <v>33.4939327026772</v>
      </c>
      <c r="W7358" s="0" t="n">
        <f aca="false">J7358</f>
        <v>0</v>
      </c>
    </row>
    <row r="7359" customFormat="false" ht="12.8" hidden="false" customHeight="false" outlineLevel="0" collapsed="false">
      <c r="A7359" s="0" t="s">
        <v>73</v>
      </c>
      <c r="B7359" s="0" t="s">
        <v>426</v>
      </c>
      <c r="C7359" s="0" t="s">
        <v>491</v>
      </c>
      <c r="D7359" s="0" t="s">
        <v>13</v>
      </c>
      <c r="E7359" s="0" t="s">
        <v>14</v>
      </c>
      <c r="F7359" s="0" t="s">
        <v>494</v>
      </c>
      <c r="G7359" s="0" t="s">
        <v>1613</v>
      </c>
      <c r="H7359" s="0" t="n">
        <v>0.685456368473844</v>
      </c>
      <c r="I7359" s="0" t="n">
        <v>13.8276481916889</v>
      </c>
      <c r="J7359" s="0" t="n">
        <v>462</v>
      </c>
      <c r="K7359" s="0" t="n">
        <f aca="false">I7359*SUMIFS(syst_chauffage!$H$3:$H$27,syst_chauffage!$B$3:$B$27,D7359,syst_chauffage!$C$3:$C$27,E7359)</f>
        <v>27.9262040287268</v>
      </c>
      <c r="L7359" s="12" t="n">
        <f aca="false">H7359*SUMIFS(syst_chauffage!$K$3:$K$27,syst_chauffage!$B$3:$B$27,D7359,syst_chauffage!$C$3:$C$27,E7359)</f>
        <v>0.685456368473844</v>
      </c>
      <c r="N7359" s="0" t="str">
        <f aca="false">A7359</f>
        <v>Café Hôtel Restaurant</v>
      </c>
      <c r="O7359" s="0" t="str">
        <f aca="false">B7359</f>
        <v>Hôtel sans restaurant</v>
      </c>
      <c r="P7359" s="0" t="str">
        <f aca="false">C7359</f>
        <v>Moyen Hotel sans restaurant Haut de gamme</v>
      </c>
      <c r="Q7359" s="0" t="str">
        <f aca="false">D7359</f>
        <v>Chaudière gaz</v>
      </c>
      <c r="R7359" s="0" t="str">
        <f aca="false">E7359</f>
        <v>Gaz</v>
      </c>
      <c r="S7359" s="0" t="str">
        <f aca="false">F7359</f>
        <v>0219570404</v>
      </c>
      <c r="T7359" s="0" t="str">
        <f aca="false">G7359</f>
        <v>5</v>
      </c>
      <c r="U7359" s="0" t="n">
        <f aca="false">L7359</f>
        <v>0.685456368473844</v>
      </c>
      <c r="V7359" s="0" t="n">
        <f aca="false">K7359</f>
        <v>27.9262040287268</v>
      </c>
      <c r="W7359" s="0" t="n">
        <f aca="false">J7359</f>
        <v>462</v>
      </c>
    </row>
    <row r="7360" customFormat="false" ht="12.8" hidden="false" customHeight="false" outlineLevel="0" collapsed="false">
      <c r="A7360" s="0" t="s">
        <v>73</v>
      </c>
      <c r="B7360" s="0" t="s">
        <v>426</v>
      </c>
      <c r="C7360" s="0" t="s">
        <v>491</v>
      </c>
      <c r="D7360" s="0" t="s">
        <v>29</v>
      </c>
      <c r="E7360" s="0" t="s">
        <v>30</v>
      </c>
      <c r="F7360" s="0" t="s">
        <v>495</v>
      </c>
      <c r="G7360" s="0" t="s">
        <v>1613</v>
      </c>
      <c r="H7360" s="0" t="n">
        <v>0.92</v>
      </c>
      <c r="I7360" s="0" t="n">
        <v>10.4</v>
      </c>
      <c r="J7360" s="0" t="n">
        <v>0</v>
      </c>
      <c r="K7360" s="0" t="n">
        <f aca="false">I7360*SUMIFS(syst_chauffage!$H$3:$H$27,syst_chauffage!$B$3:$B$27,D7360,syst_chauffage!$C$3:$C$27,E7360)</f>
        <v>3</v>
      </c>
      <c r="L7360" s="12" t="n">
        <f aca="false">H7360*SUMIFS(syst_chauffage!$K$3:$K$27,syst_chauffage!$B$3:$B$27,D7360,syst_chauffage!$C$3:$C$27,E7360)</f>
        <v>0.92</v>
      </c>
      <c r="N7360" s="0" t="str">
        <f aca="false">A7360</f>
        <v>Café Hôtel Restaurant</v>
      </c>
      <c r="O7360" s="0" t="str">
        <f aca="false">B7360</f>
        <v>Hôtel sans restaurant</v>
      </c>
      <c r="P7360" s="0" t="str">
        <f aca="false">C7360</f>
        <v>Moyen Hotel sans restaurant Haut de gamme</v>
      </c>
      <c r="Q7360" s="0" t="str">
        <f aca="false">D7360</f>
        <v>Electrique direct</v>
      </c>
      <c r="R7360" s="0" t="str">
        <f aca="false">E7360</f>
        <v>Electricité</v>
      </c>
      <c r="S7360" s="0" t="str">
        <f aca="false">F7360</f>
        <v>0219570602</v>
      </c>
      <c r="T7360" s="0" t="str">
        <f aca="false">G7360</f>
        <v>5</v>
      </c>
      <c r="U7360" s="0" t="n">
        <f aca="false">L7360</f>
        <v>0.92</v>
      </c>
      <c r="V7360" s="0" t="n">
        <f aca="false">K7360</f>
        <v>3</v>
      </c>
      <c r="W7360" s="0" t="n">
        <f aca="false">J7360</f>
        <v>0</v>
      </c>
    </row>
    <row r="7361" customFormat="false" ht="12.8" hidden="false" customHeight="false" outlineLevel="0" collapsed="false">
      <c r="A7361" s="0" t="s">
        <v>73</v>
      </c>
      <c r="B7361" s="0" t="s">
        <v>426</v>
      </c>
      <c r="C7361" s="0" t="s">
        <v>491</v>
      </c>
      <c r="D7361" s="0" t="s">
        <v>36</v>
      </c>
      <c r="E7361" s="0" t="s">
        <v>30</v>
      </c>
      <c r="F7361" s="0" t="s">
        <v>496</v>
      </c>
      <c r="G7361" s="0" t="s">
        <v>1613</v>
      </c>
      <c r="H7361" s="0" t="n">
        <v>2.94489544186046</v>
      </c>
      <c r="I7361" s="0" t="n">
        <v>81.2880909123097</v>
      </c>
      <c r="J7361" s="0" t="n">
        <v>738</v>
      </c>
      <c r="K7361" s="0" t="n">
        <f aca="false">I7361*SUMIFS(syst_chauffage!$H$3:$H$27,syst_chauffage!$B$3:$B$27,D7361,syst_chauffage!$C$3:$C$27,E7361)</f>
        <v>50.2895360772099</v>
      </c>
      <c r="L7361" s="12" t="n">
        <f aca="false">H7361*SUMIFS(syst_chauffage!$K$3:$K$27,syst_chauffage!$B$3:$B$27,D7361,syst_chauffage!$C$3:$C$27,E7361)</f>
        <v>2.47427325480779</v>
      </c>
      <c r="N7361" s="0" t="str">
        <f aca="false">A7361</f>
        <v>Café Hôtel Restaurant</v>
      </c>
      <c r="O7361" s="0" t="str">
        <f aca="false">B7361</f>
        <v>Hôtel sans restaurant</v>
      </c>
      <c r="P7361" s="0" t="str">
        <f aca="false">C7361</f>
        <v>Moyen Hotel sans restaurant Haut de gamme</v>
      </c>
      <c r="Q7361" s="0" t="str">
        <f aca="false">D7361</f>
        <v>PAC</v>
      </c>
      <c r="R7361" s="0" t="str">
        <f aca="false">E7361</f>
        <v>Electricité</v>
      </c>
      <c r="S7361" s="0" t="str">
        <f aca="false">F7361</f>
        <v>0219570902</v>
      </c>
      <c r="T7361" s="0" t="str">
        <f aca="false">G7361</f>
        <v>5</v>
      </c>
      <c r="U7361" s="0" t="n">
        <f aca="false">L7361</f>
        <v>2.47427325480779</v>
      </c>
      <c r="V7361" s="0" t="n">
        <f aca="false">K7361</f>
        <v>50.2895360772099</v>
      </c>
      <c r="W7361" s="0" t="n">
        <f aca="false">J7361</f>
        <v>738</v>
      </c>
    </row>
    <row r="7362" customFormat="false" ht="12.8" hidden="false" customHeight="false" outlineLevel="0" collapsed="false">
      <c r="A7362" s="0" t="s">
        <v>73</v>
      </c>
      <c r="B7362" s="0" t="s">
        <v>426</v>
      </c>
      <c r="C7362" s="0" t="s">
        <v>491</v>
      </c>
      <c r="D7362" s="0" t="s">
        <v>42</v>
      </c>
      <c r="E7362" s="0" t="s">
        <v>30</v>
      </c>
      <c r="F7362" s="0" t="s">
        <v>497</v>
      </c>
      <c r="G7362" s="0" t="s">
        <v>1613</v>
      </c>
      <c r="H7362" s="0" t="n">
        <v>2.80410195348837</v>
      </c>
      <c r="I7362" s="0" t="n">
        <v>36.9359629633094</v>
      </c>
      <c r="J7362" s="0" t="n">
        <v>738</v>
      </c>
      <c r="K7362" s="0" t="n">
        <f aca="false">I7362*SUMIFS(syst_chauffage!$H$3:$H$27,syst_chauffage!$B$3:$B$27,D7362,syst_chauffage!$C$3:$C$27,E7362)</f>
        <v>33.3418069885796</v>
      </c>
      <c r="L7362" s="12" t="n">
        <f aca="false">H7362*SUMIFS(syst_chauffage!$K$3:$K$27,syst_chauffage!$B$3:$B$27,D7362,syst_chauffage!$C$3:$C$27,E7362)</f>
        <v>2.49996610303434</v>
      </c>
      <c r="N7362" s="0" t="str">
        <f aca="false">A7362</f>
        <v>Café Hôtel Restaurant</v>
      </c>
      <c r="O7362" s="0" t="str">
        <f aca="false">B7362</f>
        <v>Hôtel sans restaurant</v>
      </c>
      <c r="P7362" s="0" t="str">
        <f aca="false">C7362</f>
        <v>Moyen Hotel sans restaurant Haut de gamme</v>
      </c>
      <c r="Q7362" s="0" t="str">
        <f aca="false">D7362</f>
        <v>Rooftop</v>
      </c>
      <c r="R7362" s="0" t="str">
        <f aca="false">E7362</f>
        <v>Electricité</v>
      </c>
      <c r="S7362" s="0" t="str">
        <f aca="false">F7362</f>
        <v>0219571002</v>
      </c>
      <c r="T7362" s="0" t="str">
        <f aca="false">G7362</f>
        <v>5</v>
      </c>
      <c r="U7362" s="0" t="n">
        <f aca="false">L7362</f>
        <v>2.49996610303434</v>
      </c>
      <c r="V7362" s="0" t="n">
        <f aca="false">K7362</f>
        <v>33.3418069885796</v>
      </c>
      <c r="W7362" s="0" t="n">
        <f aca="false">J7362</f>
        <v>738</v>
      </c>
    </row>
    <row r="7363" customFormat="false" ht="12.8" hidden="false" customHeight="false" outlineLevel="0" collapsed="false">
      <c r="A7363" s="0" t="s">
        <v>73</v>
      </c>
      <c r="B7363" s="0" t="s">
        <v>426</v>
      </c>
      <c r="C7363" s="0" t="s">
        <v>491</v>
      </c>
      <c r="D7363" s="0" t="s">
        <v>51</v>
      </c>
      <c r="E7363" s="0" t="s">
        <v>58</v>
      </c>
      <c r="F7363" s="0" t="s">
        <v>498</v>
      </c>
      <c r="G7363" s="0" t="s">
        <v>1613</v>
      </c>
      <c r="H7363" s="0" t="n">
        <v>0.773976123849066</v>
      </c>
      <c r="I7363" s="0" t="n">
        <v>36.0791295770476</v>
      </c>
      <c r="J7363" s="0" t="n">
        <v>935</v>
      </c>
      <c r="K7363" s="0" t="n">
        <f aca="false">I7363*SUMIFS(syst_chauffage!$H$3:$H$27,syst_chauffage!$B$3:$B$27,D7363,syst_chauffage!$C$3:$C$27,E7363)</f>
        <v>76.9928447289321</v>
      </c>
      <c r="L7363" s="12" t="n">
        <f aca="false">H7363*SUMIFS(syst_chauffage!$K$3:$K$27,syst_chauffage!$B$3:$B$27,D7363,syst_chauffage!$C$3:$C$27,E7363)</f>
        <v>0.773976123849066</v>
      </c>
      <c r="N7363" s="0" t="str">
        <f aca="false">A7363</f>
        <v>Café Hôtel Restaurant</v>
      </c>
      <c r="O7363" s="0" t="str">
        <f aca="false">B7363</f>
        <v>Hôtel sans restaurant</v>
      </c>
      <c r="P7363" s="0" t="str">
        <f aca="false">C7363</f>
        <v>Moyen Hotel sans restaurant Haut de gamme</v>
      </c>
      <c r="Q7363" s="0" t="str">
        <f aca="false">D7363</f>
        <v>Autre système centralisé performant</v>
      </c>
      <c r="R7363" s="0" t="str">
        <f aca="false">E7363</f>
        <v>Urbain</v>
      </c>
      <c r="S7363" s="0" t="str">
        <f aca="false">F7363</f>
        <v>0219572106</v>
      </c>
      <c r="T7363" s="0" t="str">
        <f aca="false">G7363</f>
        <v>5</v>
      </c>
      <c r="U7363" s="0" t="n">
        <f aca="false">L7363</f>
        <v>0.773976123849066</v>
      </c>
      <c r="V7363" s="0" t="n">
        <f aca="false">K7363</f>
        <v>76.9928447289321</v>
      </c>
      <c r="W7363" s="0" t="n">
        <f aca="false">J7363</f>
        <v>935</v>
      </c>
    </row>
    <row r="7364" customFormat="false" ht="12.8" hidden="false" customHeight="false" outlineLevel="0" collapsed="false">
      <c r="A7364" s="0" t="s">
        <v>73</v>
      </c>
      <c r="B7364" s="0" t="s">
        <v>426</v>
      </c>
      <c r="C7364" s="0" t="s">
        <v>491</v>
      </c>
      <c r="D7364" s="0" t="s">
        <v>27</v>
      </c>
      <c r="E7364" s="0" t="s">
        <v>23</v>
      </c>
      <c r="F7364" s="0" t="s">
        <v>499</v>
      </c>
      <c r="G7364" s="0" t="s">
        <v>1613</v>
      </c>
      <c r="H7364" s="0" t="n">
        <v>0.754990906044746</v>
      </c>
      <c r="I7364" s="0" t="n">
        <v>22.642373519764</v>
      </c>
      <c r="J7364" s="0" t="n">
        <v>1064</v>
      </c>
      <c r="K7364" s="0" t="n">
        <f aca="false">I7364*SUMIFS(syst_chauffage!$H$3:$H$27,syst_chauffage!$B$3:$B$27,D7364,syst_chauffage!$C$3:$C$27,E7364)</f>
        <v>58.0641738067014</v>
      </c>
      <c r="L7364" s="12" t="n">
        <f aca="false">H7364*SUMIFS(syst_chauffage!$K$3:$K$27,syst_chauffage!$B$3:$B$27,D7364,syst_chauffage!$C$3:$C$27,E7364)</f>
        <v>0.754990906044746</v>
      </c>
      <c r="N7364" s="0" t="str">
        <f aca="false">A7364</f>
        <v>Café Hôtel Restaurant</v>
      </c>
      <c r="O7364" s="0" t="str">
        <f aca="false">B7364</f>
        <v>Hôtel sans restaurant</v>
      </c>
      <c r="P7364" s="0" t="str">
        <f aca="false">C7364</f>
        <v>Moyen Hotel sans restaurant Haut de gamme</v>
      </c>
      <c r="Q7364" s="0" t="str">
        <f aca="false">D7364</f>
        <v>Chaudière condensation fioul</v>
      </c>
      <c r="R7364" s="0" t="str">
        <f aca="false">E7364</f>
        <v>Fioul</v>
      </c>
      <c r="S7364" s="0" t="str">
        <f aca="false">F7364</f>
        <v>0219572303</v>
      </c>
      <c r="T7364" s="0" t="str">
        <f aca="false">G7364</f>
        <v>5</v>
      </c>
      <c r="U7364" s="0" t="n">
        <f aca="false">L7364</f>
        <v>0.754990906044746</v>
      </c>
      <c r="V7364" s="0" t="n">
        <f aca="false">K7364</f>
        <v>58.0641738067014</v>
      </c>
      <c r="W7364" s="0" t="n">
        <f aca="false">J7364</f>
        <v>1064</v>
      </c>
    </row>
    <row r="7365" customFormat="false" ht="12.8" hidden="false" customHeight="false" outlineLevel="0" collapsed="false">
      <c r="A7365" s="0" t="s">
        <v>73</v>
      </c>
      <c r="B7365" s="0" t="s">
        <v>426</v>
      </c>
      <c r="C7365" s="0" t="s">
        <v>491</v>
      </c>
      <c r="D7365" s="0" t="s">
        <v>18</v>
      </c>
      <c r="E7365" s="0" t="s">
        <v>14</v>
      </c>
      <c r="F7365" s="0" t="s">
        <v>500</v>
      </c>
      <c r="G7365" s="0" t="s">
        <v>1613</v>
      </c>
      <c r="H7365" s="0" t="n">
        <v>0.982585748025649</v>
      </c>
      <c r="I7365" s="0" t="n">
        <v>16.4614859424868</v>
      </c>
      <c r="J7365" s="0" t="n">
        <v>1064</v>
      </c>
      <c r="K7365" s="0" t="n">
        <f aca="false">I7365*SUMIFS(syst_chauffage!$H$3:$H$27,syst_chauffage!$B$3:$B$27,D7365,syst_chauffage!$C$3:$C$27,E7365)</f>
        <v>44.8563791456206</v>
      </c>
      <c r="L7365" s="12" t="n">
        <f aca="false">H7365*SUMIFS(syst_chauffage!$K$3:$K$27,syst_chauffage!$B$3:$B$27,D7365,syst_chauffage!$C$3:$C$27,E7365)</f>
        <v>0.954529869391113</v>
      </c>
      <c r="N7365" s="0" t="str">
        <f aca="false">A7365</f>
        <v>Café Hôtel Restaurant</v>
      </c>
      <c r="O7365" s="0" t="str">
        <f aca="false">B7365</f>
        <v>Hôtel sans restaurant</v>
      </c>
      <c r="P7365" s="0" t="str">
        <f aca="false">C7365</f>
        <v>Moyen Hotel sans restaurant Haut de gamme</v>
      </c>
      <c r="Q7365" s="0" t="str">
        <f aca="false">D7365</f>
        <v>Chaudière condensation gaz</v>
      </c>
      <c r="R7365" s="0" t="str">
        <f aca="false">E7365</f>
        <v>Gaz</v>
      </c>
      <c r="S7365" s="0" t="str">
        <f aca="false">F7365</f>
        <v>0219572404</v>
      </c>
      <c r="T7365" s="0" t="str">
        <f aca="false">G7365</f>
        <v>5</v>
      </c>
      <c r="U7365" s="0" t="n">
        <f aca="false">L7365</f>
        <v>0.954529869391113</v>
      </c>
      <c r="V7365" s="0" t="n">
        <f aca="false">K7365</f>
        <v>44.8563791456206</v>
      </c>
      <c r="W7365" s="0" t="n">
        <f aca="false">J7365</f>
        <v>1064</v>
      </c>
    </row>
    <row r="7366" customFormat="false" ht="12.8" hidden="false" customHeight="false" outlineLevel="0" collapsed="false">
      <c r="A7366" s="0" t="s">
        <v>73</v>
      </c>
      <c r="B7366" s="0" t="s">
        <v>426</v>
      </c>
      <c r="C7366" s="0" t="s">
        <v>491</v>
      </c>
      <c r="D7366" s="0" t="s">
        <v>32</v>
      </c>
      <c r="E7366" s="0" t="s">
        <v>30</v>
      </c>
      <c r="F7366" s="0" t="s">
        <v>501</v>
      </c>
      <c r="G7366" s="0" t="s">
        <v>1613</v>
      </c>
      <c r="H7366" s="0" t="n">
        <v>1</v>
      </c>
      <c r="I7366" s="0" t="n">
        <v>12</v>
      </c>
      <c r="J7366" s="0" t="n">
        <v>0</v>
      </c>
      <c r="K7366" s="0" t="n">
        <f aca="false">I7366*SUMIFS(syst_chauffage!$H$3:$H$27,syst_chauffage!$B$3:$B$27,D7366,syst_chauffage!$C$3:$C$27,E7366)</f>
        <v>12</v>
      </c>
      <c r="L7366" s="12" t="n">
        <f aca="false">H7366*SUMIFS(syst_chauffage!$K$3:$K$27,syst_chauffage!$B$3:$B$27,D7366,syst_chauffage!$C$3:$C$27,E7366)</f>
        <v>1</v>
      </c>
      <c r="N7366" s="0" t="str">
        <f aca="false">A7366</f>
        <v>Café Hôtel Restaurant</v>
      </c>
      <c r="O7366" s="0" t="str">
        <f aca="false">B7366</f>
        <v>Hôtel sans restaurant</v>
      </c>
      <c r="P7366" s="0" t="str">
        <f aca="false">C7366</f>
        <v>Moyen Hotel sans restaurant Haut de gamme</v>
      </c>
      <c r="Q7366" s="0" t="str">
        <f aca="false">D7366</f>
        <v>Electrique direct performant</v>
      </c>
      <c r="R7366" s="0" t="str">
        <f aca="false">E7366</f>
        <v>Electricité</v>
      </c>
      <c r="S7366" s="0" t="str">
        <f aca="false">F7366</f>
        <v>0219572602</v>
      </c>
      <c r="T7366" s="0" t="str">
        <f aca="false">G7366</f>
        <v>5</v>
      </c>
      <c r="U7366" s="0" t="n">
        <f aca="false">L7366</f>
        <v>1</v>
      </c>
      <c r="V7366" s="0" t="n">
        <f aca="false">K7366</f>
        <v>12</v>
      </c>
      <c r="W7366" s="0" t="n">
        <f aca="false">J7366</f>
        <v>0</v>
      </c>
    </row>
    <row r="7367" customFormat="false" ht="12.8" hidden="false" customHeight="false" outlineLevel="0" collapsed="false">
      <c r="A7367" s="0" t="s">
        <v>73</v>
      </c>
      <c r="B7367" s="0" t="s">
        <v>426</v>
      </c>
      <c r="C7367" s="0" t="s">
        <v>491</v>
      </c>
      <c r="D7367" s="0" t="s">
        <v>38</v>
      </c>
      <c r="E7367" s="0" t="s">
        <v>30</v>
      </c>
      <c r="F7367" s="0" t="s">
        <v>502</v>
      </c>
      <c r="G7367" s="0" t="s">
        <v>1613</v>
      </c>
      <c r="H7367" s="0" t="n">
        <v>3.39795627906976</v>
      </c>
      <c r="I7367" s="0" t="n">
        <v>96.7715368003687</v>
      </c>
      <c r="J7367" s="0" t="n">
        <v>792</v>
      </c>
      <c r="K7367" s="0" t="n">
        <f aca="false">I7367*SUMIFS(syst_chauffage!$H$3:$H$27,syst_chauffage!$B$3:$B$27,D7367,syst_chauffage!$C$3:$C$27,E7367)</f>
        <v>97.8160696066186</v>
      </c>
      <c r="L7367" s="12" t="n">
        <f aca="false">H7367*SUMIFS(syst_chauffage!$K$3:$K$27,syst_chauffage!$B$3:$B$27,D7367,syst_chauffage!$C$3:$C$27,E7367)</f>
        <v>3.03986496519792</v>
      </c>
      <c r="N7367" s="0" t="str">
        <f aca="false">A7367</f>
        <v>Café Hôtel Restaurant</v>
      </c>
      <c r="O7367" s="0" t="str">
        <f aca="false">B7367</f>
        <v>Hôtel sans restaurant</v>
      </c>
      <c r="P7367" s="0" t="str">
        <f aca="false">C7367</f>
        <v>Moyen Hotel sans restaurant Haut de gamme</v>
      </c>
      <c r="Q7367" s="0" t="str">
        <f aca="false">D7367</f>
        <v>PAC performant</v>
      </c>
      <c r="R7367" s="0" t="str">
        <f aca="false">E7367</f>
        <v>Electricité</v>
      </c>
      <c r="S7367" s="0" t="str">
        <f aca="false">F7367</f>
        <v>0219572902</v>
      </c>
      <c r="T7367" s="0" t="str">
        <f aca="false">G7367</f>
        <v>5</v>
      </c>
      <c r="U7367" s="0" t="n">
        <f aca="false">L7367</f>
        <v>3.03986496519792</v>
      </c>
      <c r="V7367" s="0" t="n">
        <f aca="false">K7367</f>
        <v>97.8160696066186</v>
      </c>
      <c r="W7367" s="0" t="n">
        <f aca="false">J7367</f>
        <v>792</v>
      </c>
    </row>
    <row r="7368" customFormat="false" ht="12.8" hidden="false" customHeight="false" outlineLevel="0" collapsed="false">
      <c r="A7368" s="0" t="s">
        <v>73</v>
      </c>
      <c r="B7368" s="0" t="s">
        <v>426</v>
      </c>
      <c r="C7368" s="0" t="s">
        <v>491</v>
      </c>
      <c r="D7368" s="0" t="s">
        <v>46</v>
      </c>
      <c r="E7368" s="0" t="s">
        <v>30</v>
      </c>
      <c r="F7368" s="0" t="s">
        <v>503</v>
      </c>
      <c r="G7368" s="0" t="s">
        <v>1613</v>
      </c>
      <c r="H7368" s="0" t="n">
        <v>3.32861023255814</v>
      </c>
      <c r="I7368" s="0" t="n">
        <v>43.9713844801302</v>
      </c>
      <c r="J7368" s="0" t="n">
        <v>792</v>
      </c>
      <c r="K7368" s="0" t="n">
        <f aca="false">I7368*SUMIFS(syst_chauffage!$H$3:$H$27,syst_chauffage!$B$3:$B$27,D7368,syst_chauffage!$C$3:$C$27,E7368)</f>
        <v>76.2862839548962</v>
      </c>
      <c r="L7368" s="12" t="n">
        <f aca="false">H7368*SUMIFS(syst_chauffage!$K$3:$K$27,syst_chauffage!$B$3:$B$27,D7368,syst_chauffage!$C$3:$C$27,E7368)</f>
        <v>3.00077723502174</v>
      </c>
      <c r="N7368" s="0" t="str">
        <f aca="false">A7368</f>
        <v>Café Hôtel Restaurant</v>
      </c>
      <c r="O7368" s="0" t="str">
        <f aca="false">B7368</f>
        <v>Hôtel sans restaurant</v>
      </c>
      <c r="P7368" s="0" t="str">
        <f aca="false">C7368</f>
        <v>Moyen Hotel sans restaurant Haut de gamme</v>
      </c>
      <c r="Q7368" s="0" t="str">
        <f aca="false">D7368</f>
        <v>Rooftop performant</v>
      </c>
      <c r="R7368" s="0" t="str">
        <f aca="false">E7368</f>
        <v>Electricité</v>
      </c>
      <c r="S7368" s="0" t="str">
        <f aca="false">F7368</f>
        <v>0219573002</v>
      </c>
      <c r="T7368" s="0" t="str">
        <f aca="false">G7368</f>
        <v>5</v>
      </c>
      <c r="U7368" s="0" t="n">
        <f aca="false">L7368</f>
        <v>3.00077723502174</v>
      </c>
      <c r="V7368" s="0" t="n">
        <f aca="false">K7368</f>
        <v>76.2862839548962</v>
      </c>
      <c r="W7368" s="0" t="n">
        <f aca="false">J7368</f>
        <v>792</v>
      </c>
    </row>
    <row r="7369" customFormat="false" ht="12.8" hidden="false" customHeight="false" outlineLevel="0" collapsed="false">
      <c r="A7369" s="0" t="s">
        <v>73</v>
      </c>
      <c r="B7369" s="0" t="s">
        <v>426</v>
      </c>
      <c r="C7369" s="0" t="s">
        <v>504</v>
      </c>
      <c r="D7369" s="0" t="s">
        <v>19</v>
      </c>
      <c r="E7369" s="0" t="s">
        <v>58</v>
      </c>
      <c r="F7369" s="0" t="s">
        <v>505</v>
      </c>
      <c r="G7369" s="0" t="s">
        <v>1613</v>
      </c>
      <c r="H7369" s="0" t="n">
        <v>0.7124</v>
      </c>
      <c r="I7369" s="0" t="n">
        <v>27.4169912174355</v>
      </c>
      <c r="J7369" s="0" t="n">
        <v>935</v>
      </c>
      <c r="K7369" s="0" t="n">
        <f aca="false">I7369*SUMIFS(syst_chauffage!$H$3:$H$27,syst_chauffage!$B$3:$B$27,D7369,syst_chauffage!$C$3:$C$27,E7369)</f>
        <v>45.0995684659393</v>
      </c>
      <c r="L7369" s="12" t="n">
        <f aca="false">H7369*SUMIFS(syst_chauffage!$K$3:$K$27,syst_chauffage!$B$3:$B$27,D7369,syst_chauffage!$C$3:$C$27,E7369)</f>
        <v>0.7124</v>
      </c>
      <c r="N7369" s="0" t="str">
        <f aca="false">A7369</f>
        <v>Café Hôtel Restaurant</v>
      </c>
      <c r="O7369" s="0" t="str">
        <f aca="false">B7369</f>
        <v>Hôtel sans restaurant</v>
      </c>
      <c r="P7369" s="0" t="str">
        <f aca="false">C7369</f>
        <v>Moyen Hotel sans restaurant Luxe</v>
      </c>
      <c r="Q7369" s="0" t="str">
        <f aca="false">D7369</f>
        <v>Autre système centralisé</v>
      </c>
      <c r="R7369" s="0" t="str">
        <f aca="false">E7369</f>
        <v>Urbain</v>
      </c>
      <c r="S7369" s="0" t="str">
        <f aca="false">F7369</f>
        <v>0219580106</v>
      </c>
      <c r="T7369" s="0" t="str">
        <f aca="false">G7369</f>
        <v>5</v>
      </c>
      <c r="U7369" s="0" t="n">
        <f aca="false">L7369</f>
        <v>0.7124</v>
      </c>
      <c r="V7369" s="0" t="n">
        <f aca="false">K7369</f>
        <v>45.0995684659393</v>
      </c>
      <c r="W7369" s="0" t="n">
        <f aca="false">J7369</f>
        <v>935</v>
      </c>
    </row>
    <row r="7370" customFormat="false" ht="12.8" hidden="false" customHeight="false" outlineLevel="0" collapsed="false">
      <c r="A7370" s="0" t="s">
        <v>73</v>
      </c>
      <c r="B7370" s="0" t="s">
        <v>426</v>
      </c>
      <c r="C7370" s="0" t="s">
        <v>504</v>
      </c>
      <c r="D7370" s="0" t="s">
        <v>22</v>
      </c>
      <c r="E7370" s="0" t="s">
        <v>23</v>
      </c>
      <c r="F7370" s="0" t="s">
        <v>506</v>
      </c>
      <c r="G7370" s="0" t="s">
        <v>1613</v>
      </c>
      <c r="H7370" s="0" t="n">
        <v>0.578819977512267</v>
      </c>
      <c r="I7370" s="0" t="n">
        <v>15.3562773340752</v>
      </c>
      <c r="J7370" s="0" t="n">
        <v>0</v>
      </c>
      <c r="K7370" s="0" t="n">
        <f aca="false">I7370*SUMIFS(syst_chauffage!$H$3:$H$27,syst_chauffage!$B$3:$B$27,D7370,syst_chauffage!$C$3:$C$27,E7370)</f>
        <v>27.0427500278564</v>
      </c>
      <c r="L7370" s="12" t="n">
        <f aca="false">H7370*SUMIFS(syst_chauffage!$K$3:$K$27,syst_chauffage!$B$3:$B$27,D7370,syst_chauffage!$C$3:$C$27,E7370)</f>
        <v>0.578819977512267</v>
      </c>
      <c r="N7370" s="0" t="str">
        <f aca="false">A7370</f>
        <v>Café Hôtel Restaurant</v>
      </c>
      <c r="O7370" s="0" t="str">
        <f aca="false">B7370</f>
        <v>Hôtel sans restaurant</v>
      </c>
      <c r="P7370" s="0" t="str">
        <f aca="false">C7370</f>
        <v>Moyen Hotel sans restaurant Luxe</v>
      </c>
      <c r="Q7370" s="0" t="str">
        <f aca="false">D7370</f>
        <v>Chaudière fioul</v>
      </c>
      <c r="R7370" s="0" t="str">
        <f aca="false">E7370</f>
        <v>Fioul</v>
      </c>
      <c r="S7370" s="0" t="str">
        <f aca="false">F7370</f>
        <v>0219580303</v>
      </c>
      <c r="T7370" s="0" t="str">
        <f aca="false">G7370</f>
        <v>5</v>
      </c>
      <c r="U7370" s="0" t="n">
        <f aca="false">L7370</f>
        <v>0.578819977512267</v>
      </c>
      <c r="V7370" s="0" t="n">
        <f aca="false">K7370</f>
        <v>27.0427500278564</v>
      </c>
      <c r="W7370" s="0" t="n">
        <f aca="false">J7370</f>
        <v>0</v>
      </c>
    </row>
    <row r="7371" customFormat="false" ht="12.8" hidden="false" customHeight="false" outlineLevel="0" collapsed="false">
      <c r="A7371" s="0" t="s">
        <v>73</v>
      </c>
      <c r="B7371" s="0" t="s">
        <v>426</v>
      </c>
      <c r="C7371" s="0" t="s">
        <v>504</v>
      </c>
      <c r="D7371" s="0" t="s">
        <v>13</v>
      </c>
      <c r="E7371" s="0" t="s">
        <v>14</v>
      </c>
      <c r="F7371" s="0" t="s">
        <v>507</v>
      </c>
      <c r="G7371" s="0" t="s">
        <v>1613</v>
      </c>
      <c r="H7371" s="0" t="n">
        <v>0.694615581188205</v>
      </c>
      <c r="I7371" s="0" t="n">
        <v>11.3073224453647</v>
      </c>
      <c r="J7371" s="0" t="n">
        <v>462</v>
      </c>
      <c r="K7371" s="0" t="n">
        <f aca="false">I7371*SUMIFS(syst_chauffage!$H$3:$H$27,syst_chauffage!$B$3:$B$27,D7371,syst_chauffage!$C$3:$C$27,E7371)</f>
        <v>22.8361749771483</v>
      </c>
      <c r="L7371" s="12" t="n">
        <f aca="false">H7371*SUMIFS(syst_chauffage!$K$3:$K$27,syst_chauffage!$B$3:$B$27,D7371,syst_chauffage!$C$3:$C$27,E7371)</f>
        <v>0.694615581188205</v>
      </c>
      <c r="N7371" s="0" t="str">
        <f aca="false">A7371</f>
        <v>Café Hôtel Restaurant</v>
      </c>
      <c r="O7371" s="0" t="str">
        <f aca="false">B7371</f>
        <v>Hôtel sans restaurant</v>
      </c>
      <c r="P7371" s="0" t="str">
        <f aca="false">C7371</f>
        <v>Moyen Hotel sans restaurant Luxe</v>
      </c>
      <c r="Q7371" s="0" t="str">
        <f aca="false">D7371</f>
        <v>Chaudière gaz</v>
      </c>
      <c r="R7371" s="0" t="str">
        <f aca="false">E7371</f>
        <v>Gaz</v>
      </c>
      <c r="S7371" s="0" t="str">
        <f aca="false">F7371</f>
        <v>0219580404</v>
      </c>
      <c r="T7371" s="0" t="str">
        <f aca="false">G7371</f>
        <v>5</v>
      </c>
      <c r="U7371" s="0" t="n">
        <f aca="false">L7371</f>
        <v>0.694615581188205</v>
      </c>
      <c r="V7371" s="0" t="n">
        <f aca="false">K7371</f>
        <v>22.8361749771483</v>
      </c>
      <c r="W7371" s="0" t="n">
        <f aca="false">J7371</f>
        <v>462</v>
      </c>
    </row>
    <row r="7372" customFormat="false" ht="12.8" hidden="false" customHeight="false" outlineLevel="0" collapsed="false">
      <c r="A7372" s="0" t="s">
        <v>73</v>
      </c>
      <c r="B7372" s="0" t="s">
        <v>426</v>
      </c>
      <c r="C7372" s="0" t="s">
        <v>504</v>
      </c>
      <c r="D7372" s="0" t="s">
        <v>29</v>
      </c>
      <c r="E7372" s="0" t="s">
        <v>30</v>
      </c>
      <c r="F7372" s="0" t="s">
        <v>508</v>
      </c>
      <c r="G7372" s="0" t="s">
        <v>1613</v>
      </c>
      <c r="H7372" s="0" t="n">
        <v>0.92</v>
      </c>
      <c r="I7372" s="0" t="n">
        <v>10.4</v>
      </c>
      <c r="J7372" s="0" t="n">
        <v>0</v>
      </c>
      <c r="K7372" s="0" t="n">
        <f aca="false">I7372*SUMIFS(syst_chauffage!$H$3:$H$27,syst_chauffage!$B$3:$B$27,D7372,syst_chauffage!$C$3:$C$27,E7372)</f>
        <v>3</v>
      </c>
      <c r="L7372" s="12" t="n">
        <f aca="false">H7372*SUMIFS(syst_chauffage!$K$3:$K$27,syst_chauffage!$B$3:$B$27,D7372,syst_chauffage!$C$3:$C$27,E7372)</f>
        <v>0.92</v>
      </c>
      <c r="N7372" s="0" t="str">
        <f aca="false">A7372</f>
        <v>Café Hôtel Restaurant</v>
      </c>
      <c r="O7372" s="0" t="str">
        <f aca="false">B7372</f>
        <v>Hôtel sans restaurant</v>
      </c>
      <c r="P7372" s="0" t="str">
        <f aca="false">C7372</f>
        <v>Moyen Hotel sans restaurant Luxe</v>
      </c>
      <c r="Q7372" s="0" t="str">
        <f aca="false">D7372</f>
        <v>Electrique direct</v>
      </c>
      <c r="R7372" s="0" t="str">
        <f aca="false">E7372</f>
        <v>Electricité</v>
      </c>
      <c r="S7372" s="0" t="str">
        <f aca="false">F7372</f>
        <v>0219580602</v>
      </c>
      <c r="T7372" s="0" t="str">
        <f aca="false">G7372</f>
        <v>5</v>
      </c>
      <c r="U7372" s="0" t="n">
        <f aca="false">L7372</f>
        <v>0.92</v>
      </c>
      <c r="V7372" s="0" t="n">
        <f aca="false">K7372</f>
        <v>3</v>
      </c>
      <c r="W7372" s="0" t="n">
        <f aca="false">J7372</f>
        <v>0</v>
      </c>
    </row>
    <row r="7373" customFormat="false" ht="12.8" hidden="false" customHeight="false" outlineLevel="0" collapsed="false">
      <c r="A7373" s="0" t="s">
        <v>73</v>
      </c>
      <c r="B7373" s="0" t="s">
        <v>426</v>
      </c>
      <c r="C7373" s="0" t="s">
        <v>504</v>
      </c>
      <c r="D7373" s="0" t="s">
        <v>36</v>
      </c>
      <c r="E7373" s="0" t="s">
        <v>30</v>
      </c>
      <c r="F7373" s="0" t="s">
        <v>509</v>
      </c>
      <c r="G7373" s="0" t="s">
        <v>1613</v>
      </c>
      <c r="H7373" s="0" t="n">
        <v>2.9521585116279</v>
      </c>
      <c r="I7373" s="0" t="n">
        <v>74.9338048303788</v>
      </c>
      <c r="J7373" s="0" t="n">
        <v>738</v>
      </c>
      <c r="K7373" s="0" t="n">
        <f aca="false">I7373*SUMIFS(syst_chauffage!$H$3:$H$27,syst_chauffage!$B$3:$B$27,D7373,syst_chauffage!$C$3:$C$27,E7373)</f>
        <v>46.3584055072116</v>
      </c>
      <c r="L7373" s="12" t="n">
        <f aca="false">H7373*SUMIFS(syst_chauffage!$K$3:$K$27,syst_chauffage!$B$3:$B$27,D7373,syst_chauffage!$C$3:$C$27,E7373)</f>
        <v>2.48037561722716</v>
      </c>
      <c r="N7373" s="0" t="str">
        <f aca="false">A7373</f>
        <v>Café Hôtel Restaurant</v>
      </c>
      <c r="O7373" s="0" t="str">
        <f aca="false">B7373</f>
        <v>Hôtel sans restaurant</v>
      </c>
      <c r="P7373" s="0" t="str">
        <f aca="false">C7373</f>
        <v>Moyen Hotel sans restaurant Luxe</v>
      </c>
      <c r="Q7373" s="0" t="str">
        <f aca="false">D7373</f>
        <v>PAC</v>
      </c>
      <c r="R7373" s="0" t="str">
        <f aca="false">E7373</f>
        <v>Electricité</v>
      </c>
      <c r="S7373" s="0" t="str">
        <f aca="false">F7373</f>
        <v>0219580902</v>
      </c>
      <c r="T7373" s="0" t="str">
        <f aca="false">G7373</f>
        <v>5</v>
      </c>
      <c r="U7373" s="0" t="n">
        <f aca="false">L7373</f>
        <v>2.48037561722716</v>
      </c>
      <c r="V7373" s="0" t="n">
        <f aca="false">K7373</f>
        <v>46.3584055072116</v>
      </c>
      <c r="W7373" s="0" t="n">
        <f aca="false">J7373</f>
        <v>738</v>
      </c>
    </row>
    <row r="7374" customFormat="false" ht="12.8" hidden="false" customHeight="false" outlineLevel="0" collapsed="false">
      <c r="A7374" s="0" t="s">
        <v>73</v>
      </c>
      <c r="B7374" s="0" t="s">
        <v>426</v>
      </c>
      <c r="C7374" s="0" t="s">
        <v>504</v>
      </c>
      <c r="D7374" s="0" t="s">
        <v>42</v>
      </c>
      <c r="E7374" s="0" t="s">
        <v>30</v>
      </c>
      <c r="F7374" s="0" t="s">
        <v>510</v>
      </c>
      <c r="G7374" s="0" t="s">
        <v>1613</v>
      </c>
      <c r="H7374" s="0" t="n">
        <v>2.81101778073089</v>
      </c>
      <c r="I7374" s="0" t="n">
        <v>32.5987657415523</v>
      </c>
      <c r="J7374" s="0" t="n">
        <v>738</v>
      </c>
      <c r="K7374" s="0" t="n">
        <f aca="false">I7374*SUMIFS(syst_chauffage!$H$3:$H$27,syst_chauffage!$B$3:$B$27,D7374,syst_chauffage!$C$3:$C$27,E7374)</f>
        <v>29.4266527313892</v>
      </c>
      <c r="L7374" s="12" t="n">
        <f aca="false">H7374*SUMIFS(syst_chauffage!$K$3:$K$27,syst_chauffage!$B$3:$B$27,D7374,syst_chauffage!$C$3:$C$27,E7374)</f>
        <v>2.50613183237212</v>
      </c>
      <c r="N7374" s="0" t="str">
        <f aca="false">A7374</f>
        <v>Café Hôtel Restaurant</v>
      </c>
      <c r="O7374" s="0" t="str">
        <f aca="false">B7374</f>
        <v>Hôtel sans restaurant</v>
      </c>
      <c r="P7374" s="0" t="str">
        <f aca="false">C7374</f>
        <v>Moyen Hotel sans restaurant Luxe</v>
      </c>
      <c r="Q7374" s="0" t="str">
        <f aca="false">D7374</f>
        <v>Rooftop</v>
      </c>
      <c r="R7374" s="0" t="str">
        <f aca="false">E7374</f>
        <v>Electricité</v>
      </c>
      <c r="S7374" s="0" t="str">
        <f aca="false">F7374</f>
        <v>0219581002</v>
      </c>
      <c r="T7374" s="0" t="str">
        <f aca="false">G7374</f>
        <v>5</v>
      </c>
      <c r="U7374" s="0" t="n">
        <f aca="false">L7374</f>
        <v>2.50613183237212</v>
      </c>
      <c r="V7374" s="0" t="n">
        <f aca="false">K7374</f>
        <v>29.4266527313892</v>
      </c>
      <c r="W7374" s="0" t="n">
        <f aca="false">J7374</f>
        <v>738</v>
      </c>
    </row>
    <row r="7375" customFormat="false" ht="12.8" hidden="false" customHeight="false" outlineLevel="0" collapsed="false">
      <c r="A7375" s="0" t="s">
        <v>73</v>
      </c>
      <c r="B7375" s="0" t="s">
        <v>426</v>
      </c>
      <c r="C7375" s="0" t="s">
        <v>504</v>
      </c>
      <c r="D7375" s="0" t="s">
        <v>51</v>
      </c>
      <c r="E7375" s="0" t="s">
        <v>58</v>
      </c>
      <c r="F7375" s="0" t="s">
        <v>511</v>
      </c>
      <c r="G7375" s="0" t="s">
        <v>1613</v>
      </c>
      <c r="H7375" s="0" t="n">
        <v>0.822</v>
      </c>
      <c r="I7375" s="0" t="n">
        <v>32.6392752588518</v>
      </c>
      <c r="J7375" s="0" t="n">
        <v>935</v>
      </c>
      <c r="K7375" s="0" t="n">
        <f aca="false">I7375*SUMIFS(syst_chauffage!$H$3:$H$27,syst_chauffage!$B$3:$B$27,D7375,syst_chauffage!$C$3:$C$27,E7375)</f>
        <v>69.6521973098912</v>
      </c>
      <c r="L7375" s="12" t="n">
        <f aca="false">H7375*SUMIFS(syst_chauffage!$K$3:$K$27,syst_chauffage!$B$3:$B$27,D7375,syst_chauffage!$C$3:$C$27,E7375)</f>
        <v>0.822</v>
      </c>
      <c r="N7375" s="0" t="str">
        <f aca="false">A7375</f>
        <v>Café Hôtel Restaurant</v>
      </c>
      <c r="O7375" s="0" t="str">
        <f aca="false">B7375</f>
        <v>Hôtel sans restaurant</v>
      </c>
      <c r="P7375" s="0" t="str">
        <f aca="false">C7375</f>
        <v>Moyen Hotel sans restaurant Luxe</v>
      </c>
      <c r="Q7375" s="0" t="str">
        <f aca="false">D7375</f>
        <v>Autre système centralisé performant</v>
      </c>
      <c r="R7375" s="0" t="str">
        <f aca="false">E7375</f>
        <v>Urbain</v>
      </c>
      <c r="S7375" s="0" t="str">
        <f aca="false">F7375</f>
        <v>0219582106</v>
      </c>
      <c r="T7375" s="0" t="str">
        <f aca="false">G7375</f>
        <v>5</v>
      </c>
      <c r="U7375" s="0" t="n">
        <f aca="false">L7375</f>
        <v>0.822</v>
      </c>
      <c r="V7375" s="0" t="n">
        <f aca="false">K7375</f>
        <v>69.6521973098912</v>
      </c>
      <c r="W7375" s="0" t="n">
        <f aca="false">J7375</f>
        <v>935</v>
      </c>
    </row>
    <row r="7376" customFormat="false" ht="12.8" hidden="false" customHeight="false" outlineLevel="0" collapsed="false">
      <c r="A7376" s="0" t="s">
        <v>73</v>
      </c>
      <c r="B7376" s="0" t="s">
        <v>426</v>
      </c>
      <c r="C7376" s="0" t="s">
        <v>504</v>
      </c>
      <c r="D7376" s="0" t="s">
        <v>27</v>
      </c>
      <c r="E7376" s="0" t="s">
        <v>23</v>
      </c>
      <c r="F7376" s="0" t="s">
        <v>512</v>
      </c>
      <c r="G7376" s="0" t="s">
        <v>1613</v>
      </c>
      <c r="H7376" s="0" t="n">
        <v>0.763718224222217</v>
      </c>
      <c r="I7376" s="0" t="n">
        <v>18.2812825405657</v>
      </c>
      <c r="J7376" s="0" t="n">
        <v>1064</v>
      </c>
      <c r="K7376" s="0" t="n">
        <f aca="false">I7376*SUMIFS(syst_chauffage!$H$3:$H$27,syst_chauffage!$B$3:$B$27,D7376,syst_chauffage!$C$3:$C$27,E7376)</f>
        <v>46.8805783951173</v>
      </c>
      <c r="L7376" s="12" t="n">
        <f aca="false">H7376*SUMIFS(syst_chauffage!$K$3:$K$27,syst_chauffage!$B$3:$B$27,D7376,syst_chauffage!$C$3:$C$27,E7376)</f>
        <v>0.763718224222217</v>
      </c>
      <c r="N7376" s="0" t="str">
        <f aca="false">A7376</f>
        <v>Café Hôtel Restaurant</v>
      </c>
      <c r="O7376" s="0" t="str">
        <f aca="false">B7376</f>
        <v>Hôtel sans restaurant</v>
      </c>
      <c r="P7376" s="0" t="str">
        <f aca="false">C7376</f>
        <v>Moyen Hotel sans restaurant Luxe</v>
      </c>
      <c r="Q7376" s="0" t="str">
        <f aca="false">D7376</f>
        <v>Chaudière condensation fioul</v>
      </c>
      <c r="R7376" s="0" t="str">
        <f aca="false">E7376</f>
        <v>Fioul</v>
      </c>
      <c r="S7376" s="0" t="str">
        <f aca="false">F7376</f>
        <v>0219582303</v>
      </c>
      <c r="T7376" s="0" t="str">
        <f aca="false">G7376</f>
        <v>5</v>
      </c>
      <c r="U7376" s="0" t="n">
        <f aca="false">L7376</f>
        <v>0.763718224222217</v>
      </c>
      <c r="V7376" s="0" t="n">
        <f aca="false">K7376</f>
        <v>46.8805783951173</v>
      </c>
      <c r="W7376" s="0" t="n">
        <f aca="false">J7376</f>
        <v>1064</v>
      </c>
    </row>
    <row r="7377" customFormat="false" ht="12.8" hidden="false" customHeight="false" outlineLevel="0" collapsed="false">
      <c r="A7377" s="0" t="s">
        <v>73</v>
      </c>
      <c r="B7377" s="0" t="s">
        <v>426</v>
      </c>
      <c r="C7377" s="0" t="s">
        <v>504</v>
      </c>
      <c r="D7377" s="0" t="s">
        <v>18</v>
      </c>
      <c r="E7377" s="0" t="s">
        <v>14</v>
      </c>
      <c r="F7377" s="0" t="s">
        <v>513</v>
      </c>
      <c r="G7377" s="0" t="s">
        <v>1613</v>
      </c>
      <c r="H7377" s="0" t="n">
        <v>0.99092357134619</v>
      </c>
      <c r="I7377" s="0" t="n">
        <v>13.4610981492437</v>
      </c>
      <c r="J7377" s="0" t="n">
        <v>1064</v>
      </c>
      <c r="K7377" s="0" t="n">
        <f aca="false">I7377*SUMIFS(syst_chauffage!$H$3:$H$27,syst_chauffage!$B$3:$B$27,D7377,syst_chauffage!$C$3:$C$27,E7377)</f>
        <v>36.680535670261</v>
      </c>
      <c r="L7377" s="12" t="n">
        <f aca="false">H7377*SUMIFS(syst_chauffage!$K$3:$K$27,syst_chauffage!$B$3:$B$27,D7377,syst_chauffage!$C$3:$C$27,E7377)</f>
        <v>0.96262962192788</v>
      </c>
      <c r="N7377" s="0" t="str">
        <f aca="false">A7377</f>
        <v>Café Hôtel Restaurant</v>
      </c>
      <c r="O7377" s="0" t="str">
        <f aca="false">B7377</f>
        <v>Hôtel sans restaurant</v>
      </c>
      <c r="P7377" s="0" t="str">
        <f aca="false">C7377</f>
        <v>Moyen Hotel sans restaurant Luxe</v>
      </c>
      <c r="Q7377" s="0" t="str">
        <f aca="false">D7377</f>
        <v>Chaudière condensation gaz</v>
      </c>
      <c r="R7377" s="0" t="str">
        <f aca="false">E7377</f>
        <v>Gaz</v>
      </c>
      <c r="S7377" s="0" t="str">
        <f aca="false">F7377</f>
        <v>0219582404</v>
      </c>
      <c r="T7377" s="0" t="str">
        <f aca="false">G7377</f>
        <v>5</v>
      </c>
      <c r="U7377" s="0" t="n">
        <f aca="false">L7377</f>
        <v>0.96262962192788</v>
      </c>
      <c r="V7377" s="0" t="n">
        <f aca="false">K7377</f>
        <v>36.680535670261</v>
      </c>
      <c r="W7377" s="0" t="n">
        <f aca="false">J7377</f>
        <v>1064</v>
      </c>
    </row>
    <row r="7378" customFormat="false" ht="12.8" hidden="false" customHeight="false" outlineLevel="0" collapsed="false">
      <c r="A7378" s="0" t="s">
        <v>73</v>
      </c>
      <c r="B7378" s="0" t="s">
        <v>426</v>
      </c>
      <c r="C7378" s="0" t="s">
        <v>504</v>
      </c>
      <c r="D7378" s="0" t="s">
        <v>32</v>
      </c>
      <c r="E7378" s="0" t="s">
        <v>30</v>
      </c>
      <c r="F7378" s="0" t="s">
        <v>514</v>
      </c>
      <c r="G7378" s="0" t="s">
        <v>1613</v>
      </c>
      <c r="H7378" s="0" t="n">
        <v>1</v>
      </c>
      <c r="I7378" s="0" t="n">
        <v>12</v>
      </c>
      <c r="J7378" s="0" t="n">
        <v>0</v>
      </c>
      <c r="K7378" s="0" t="n">
        <f aca="false">I7378*SUMIFS(syst_chauffage!$H$3:$H$27,syst_chauffage!$B$3:$B$27,D7378,syst_chauffage!$C$3:$C$27,E7378)</f>
        <v>12</v>
      </c>
      <c r="L7378" s="12" t="n">
        <f aca="false">H7378*SUMIFS(syst_chauffage!$K$3:$K$27,syst_chauffage!$B$3:$B$27,D7378,syst_chauffage!$C$3:$C$27,E7378)</f>
        <v>1</v>
      </c>
      <c r="N7378" s="0" t="str">
        <f aca="false">A7378</f>
        <v>Café Hôtel Restaurant</v>
      </c>
      <c r="O7378" s="0" t="str">
        <f aca="false">B7378</f>
        <v>Hôtel sans restaurant</v>
      </c>
      <c r="P7378" s="0" t="str">
        <f aca="false">C7378</f>
        <v>Moyen Hotel sans restaurant Luxe</v>
      </c>
      <c r="Q7378" s="0" t="str">
        <f aca="false">D7378</f>
        <v>Electrique direct performant</v>
      </c>
      <c r="R7378" s="0" t="str">
        <f aca="false">E7378</f>
        <v>Electricité</v>
      </c>
      <c r="S7378" s="0" t="str">
        <f aca="false">F7378</f>
        <v>0219582602</v>
      </c>
      <c r="T7378" s="0" t="str">
        <f aca="false">G7378</f>
        <v>5</v>
      </c>
      <c r="U7378" s="0" t="n">
        <f aca="false">L7378</f>
        <v>1</v>
      </c>
      <c r="V7378" s="0" t="n">
        <f aca="false">K7378</f>
        <v>12</v>
      </c>
      <c r="W7378" s="0" t="n">
        <f aca="false">J7378</f>
        <v>0</v>
      </c>
    </row>
    <row r="7379" customFormat="false" ht="12.8" hidden="false" customHeight="false" outlineLevel="0" collapsed="false">
      <c r="A7379" s="0" t="s">
        <v>73</v>
      </c>
      <c r="B7379" s="0" t="s">
        <v>426</v>
      </c>
      <c r="C7379" s="0" t="s">
        <v>504</v>
      </c>
      <c r="D7379" s="0" t="s">
        <v>38</v>
      </c>
      <c r="E7379" s="0" t="s">
        <v>30</v>
      </c>
      <c r="F7379" s="0" t="s">
        <v>515</v>
      </c>
      <c r="G7379" s="0" t="s">
        <v>1613</v>
      </c>
      <c r="H7379" s="0" t="n">
        <v>3.40633674418604</v>
      </c>
      <c r="I7379" s="0" t="n">
        <v>89.2069105123557</v>
      </c>
      <c r="J7379" s="0" t="n">
        <v>792</v>
      </c>
      <c r="K7379" s="0" t="n">
        <f aca="false">I7379*SUMIFS(syst_chauffage!$H$3:$H$27,syst_chauffage!$B$3:$B$27,D7379,syst_chauffage!$C$3:$C$27,E7379)</f>
        <v>90.1697922403433</v>
      </c>
      <c r="L7379" s="12" t="n">
        <f aca="false">H7379*SUMIFS(syst_chauffage!$K$3:$K$27,syst_chauffage!$B$3:$B$27,D7379,syst_chauffage!$C$3:$C$27,E7379)</f>
        <v>3.04736226069167</v>
      </c>
      <c r="N7379" s="0" t="str">
        <f aca="false">A7379</f>
        <v>Café Hôtel Restaurant</v>
      </c>
      <c r="O7379" s="0" t="str">
        <f aca="false">B7379</f>
        <v>Hôtel sans restaurant</v>
      </c>
      <c r="P7379" s="0" t="str">
        <f aca="false">C7379</f>
        <v>Moyen Hotel sans restaurant Luxe</v>
      </c>
      <c r="Q7379" s="0" t="str">
        <f aca="false">D7379</f>
        <v>PAC performant</v>
      </c>
      <c r="R7379" s="0" t="str">
        <f aca="false">E7379</f>
        <v>Electricité</v>
      </c>
      <c r="S7379" s="0" t="str">
        <f aca="false">F7379</f>
        <v>0219582902</v>
      </c>
      <c r="T7379" s="0" t="str">
        <f aca="false">G7379</f>
        <v>5</v>
      </c>
      <c r="U7379" s="0" t="n">
        <f aca="false">L7379</f>
        <v>3.04736226069167</v>
      </c>
      <c r="V7379" s="0" t="n">
        <f aca="false">K7379</f>
        <v>90.1697922403433</v>
      </c>
      <c r="W7379" s="0" t="n">
        <f aca="false">J7379</f>
        <v>792</v>
      </c>
    </row>
    <row r="7380" customFormat="false" ht="12.8" hidden="false" customHeight="false" outlineLevel="0" collapsed="false">
      <c r="A7380" s="0" t="s">
        <v>73</v>
      </c>
      <c r="B7380" s="0" t="s">
        <v>426</v>
      </c>
      <c r="C7380" s="0" t="s">
        <v>504</v>
      </c>
      <c r="D7380" s="0" t="s">
        <v>46</v>
      </c>
      <c r="E7380" s="0" t="s">
        <v>30</v>
      </c>
      <c r="F7380" s="0" t="s">
        <v>516</v>
      </c>
      <c r="G7380" s="0" t="s">
        <v>1613</v>
      </c>
      <c r="H7380" s="0" t="n">
        <v>3.33681966777408</v>
      </c>
      <c r="I7380" s="0" t="n">
        <v>38.808054454229</v>
      </c>
      <c r="J7380" s="0" t="n">
        <v>792</v>
      </c>
      <c r="K7380" s="0" t="n">
        <f aca="false">I7380*SUMIFS(syst_chauffage!$H$3:$H$27,syst_chauffage!$B$3:$B$27,D7380,syst_chauffage!$C$3:$C$27,E7380)</f>
        <v>67.3283840578226</v>
      </c>
      <c r="L7380" s="12" t="n">
        <f aca="false">H7380*SUMIFS(syst_chauffage!$K$3:$K$27,syst_chauffage!$B$3:$B$27,D7380,syst_chauffage!$C$3:$C$27,E7380)</f>
        <v>3.0081781274625</v>
      </c>
      <c r="N7380" s="0" t="str">
        <f aca="false">A7380</f>
        <v>Café Hôtel Restaurant</v>
      </c>
      <c r="O7380" s="0" t="str">
        <f aca="false">B7380</f>
        <v>Hôtel sans restaurant</v>
      </c>
      <c r="P7380" s="0" t="str">
        <f aca="false">C7380</f>
        <v>Moyen Hotel sans restaurant Luxe</v>
      </c>
      <c r="Q7380" s="0" t="str">
        <f aca="false">D7380</f>
        <v>Rooftop performant</v>
      </c>
      <c r="R7380" s="0" t="str">
        <f aca="false">E7380</f>
        <v>Electricité</v>
      </c>
      <c r="S7380" s="0" t="str">
        <f aca="false">F7380</f>
        <v>0219583002</v>
      </c>
      <c r="T7380" s="0" t="str">
        <f aca="false">G7380</f>
        <v>5</v>
      </c>
      <c r="U7380" s="0" t="n">
        <f aca="false">L7380</f>
        <v>3.0081781274625</v>
      </c>
      <c r="V7380" s="0" t="n">
        <f aca="false">K7380</f>
        <v>67.3283840578226</v>
      </c>
      <c r="W7380" s="0" t="n">
        <f aca="false">J7380</f>
        <v>792</v>
      </c>
    </row>
    <row r="7381" customFormat="false" ht="12.8" hidden="false" customHeight="false" outlineLevel="0" collapsed="false">
      <c r="A7381" s="0" t="s">
        <v>73</v>
      </c>
      <c r="B7381" s="0" t="s">
        <v>426</v>
      </c>
      <c r="C7381" s="0" t="s">
        <v>517</v>
      </c>
      <c r="D7381" s="0" t="s">
        <v>19</v>
      </c>
      <c r="E7381" s="0" t="s">
        <v>57</v>
      </c>
      <c r="F7381" s="0" t="s">
        <v>518</v>
      </c>
      <c r="G7381" s="0" t="s">
        <v>1613</v>
      </c>
      <c r="H7381" s="0" t="n">
        <v>0.718687229459577</v>
      </c>
      <c r="I7381" s="0" t="n">
        <v>46.5669265998722</v>
      </c>
      <c r="J7381" s="0" t="n">
        <v>0</v>
      </c>
      <c r="K7381" s="0" t="n">
        <f aca="false">I7381*SUMIFS(syst_chauffage!$H$3:$H$27,syst_chauffage!$B$3:$B$27,D7381,syst_chauffage!$C$3:$C$27,E7381)</f>
        <v>64.8433590564833</v>
      </c>
      <c r="L7381" s="12" t="n">
        <f aca="false">H7381*SUMIFS(syst_chauffage!$K$3:$K$27,syst_chauffage!$B$3:$B$27,D7381,syst_chauffage!$C$3:$C$27,E7381)</f>
        <v>0.718687229459577</v>
      </c>
      <c r="N7381" s="0" t="str">
        <f aca="false">A7381</f>
        <v>Café Hôtel Restaurant</v>
      </c>
      <c r="O7381" s="0" t="str">
        <f aca="false">B7381</f>
        <v>Hôtel sans restaurant</v>
      </c>
      <c r="P7381" s="0" t="str">
        <f aca="false">C7381</f>
        <v>Petit Hotel sans restaurant Bas de gamme</v>
      </c>
      <c r="Q7381" s="0" t="str">
        <f aca="false">D7381</f>
        <v>Autre système centralisé</v>
      </c>
      <c r="R7381" s="0" t="str">
        <f aca="false">E7381</f>
        <v>Autres</v>
      </c>
      <c r="S7381" s="0" t="str">
        <f aca="false">F7381</f>
        <v>0219700101</v>
      </c>
      <c r="T7381" s="0" t="str">
        <f aca="false">G7381</f>
        <v>5</v>
      </c>
      <c r="U7381" s="0" t="n">
        <f aca="false">L7381</f>
        <v>0.718687229459577</v>
      </c>
      <c r="V7381" s="0" t="n">
        <f aca="false">K7381</f>
        <v>64.8433590564833</v>
      </c>
      <c r="W7381" s="0" t="n">
        <f aca="false">J7381</f>
        <v>0</v>
      </c>
    </row>
    <row r="7382" customFormat="false" ht="12.8" hidden="false" customHeight="false" outlineLevel="0" collapsed="false">
      <c r="A7382" s="0" t="s">
        <v>73</v>
      </c>
      <c r="B7382" s="0" t="s">
        <v>426</v>
      </c>
      <c r="C7382" s="0" t="s">
        <v>517</v>
      </c>
      <c r="D7382" s="0" t="s">
        <v>19</v>
      </c>
      <c r="E7382" s="0" t="s">
        <v>58</v>
      </c>
      <c r="F7382" s="0" t="s">
        <v>519</v>
      </c>
      <c r="G7382" s="0" t="s">
        <v>1613</v>
      </c>
      <c r="H7382" s="0" t="n">
        <v>0.669066666666667</v>
      </c>
      <c r="I7382" s="0" t="n">
        <v>46.7242172007232</v>
      </c>
      <c r="J7382" s="0" t="n">
        <v>935</v>
      </c>
      <c r="K7382" s="0" t="n">
        <f aca="false">I7382*SUMIFS(syst_chauffage!$H$3:$H$27,syst_chauffage!$B$3:$B$27,D7382,syst_chauffage!$C$3:$C$27,E7382)</f>
        <v>76.8589819338513</v>
      </c>
      <c r="L7382" s="12" t="n">
        <f aca="false">H7382*SUMIFS(syst_chauffage!$K$3:$K$27,syst_chauffage!$B$3:$B$27,D7382,syst_chauffage!$C$3:$C$27,E7382)</f>
        <v>0.669066666666667</v>
      </c>
      <c r="N7382" s="0" t="str">
        <f aca="false">A7382</f>
        <v>Café Hôtel Restaurant</v>
      </c>
      <c r="O7382" s="0" t="str">
        <f aca="false">B7382</f>
        <v>Hôtel sans restaurant</v>
      </c>
      <c r="P7382" s="0" t="str">
        <f aca="false">C7382</f>
        <v>Petit Hotel sans restaurant Bas de gamme</v>
      </c>
      <c r="Q7382" s="0" t="str">
        <f aca="false">D7382</f>
        <v>Autre système centralisé</v>
      </c>
      <c r="R7382" s="0" t="str">
        <f aca="false">E7382</f>
        <v>Urbain</v>
      </c>
      <c r="S7382" s="0" t="str">
        <f aca="false">F7382</f>
        <v>0219700106</v>
      </c>
      <c r="T7382" s="0" t="str">
        <f aca="false">G7382</f>
        <v>5</v>
      </c>
      <c r="U7382" s="0" t="n">
        <f aca="false">L7382</f>
        <v>0.669066666666667</v>
      </c>
      <c r="V7382" s="0" t="n">
        <f aca="false">K7382</f>
        <v>76.8589819338513</v>
      </c>
      <c r="W7382" s="0" t="n">
        <f aca="false">J7382</f>
        <v>935</v>
      </c>
    </row>
    <row r="7383" customFormat="false" ht="12.8" hidden="false" customHeight="false" outlineLevel="0" collapsed="false">
      <c r="A7383" s="0" t="s">
        <v>73</v>
      </c>
      <c r="B7383" s="0" t="s">
        <v>426</v>
      </c>
      <c r="C7383" s="0" t="s">
        <v>517</v>
      </c>
      <c r="D7383" s="0" t="s">
        <v>22</v>
      </c>
      <c r="E7383" s="0" t="s">
        <v>23</v>
      </c>
      <c r="F7383" s="0" t="s">
        <v>520</v>
      </c>
      <c r="G7383" s="0" t="s">
        <v>1613</v>
      </c>
      <c r="H7383" s="0" t="n">
        <v>0.562671283670444</v>
      </c>
      <c r="I7383" s="0" t="n">
        <v>32.7419951096819</v>
      </c>
      <c r="J7383" s="0" t="n">
        <v>0</v>
      </c>
      <c r="K7383" s="0" t="n">
        <f aca="false">I7383*SUMIFS(syst_chauffage!$H$3:$H$27,syst_chauffage!$B$3:$B$27,D7383,syst_chauffage!$C$3:$C$27,E7383)</f>
        <v>57.6593903523525</v>
      </c>
      <c r="L7383" s="12" t="n">
        <f aca="false">H7383*SUMIFS(syst_chauffage!$K$3:$K$27,syst_chauffage!$B$3:$B$27,D7383,syst_chauffage!$C$3:$C$27,E7383)</f>
        <v>0.562671283670444</v>
      </c>
      <c r="N7383" s="0" t="str">
        <f aca="false">A7383</f>
        <v>Café Hôtel Restaurant</v>
      </c>
      <c r="O7383" s="0" t="str">
        <f aca="false">B7383</f>
        <v>Hôtel sans restaurant</v>
      </c>
      <c r="P7383" s="0" t="str">
        <f aca="false">C7383</f>
        <v>Petit Hotel sans restaurant Bas de gamme</v>
      </c>
      <c r="Q7383" s="0" t="str">
        <f aca="false">D7383</f>
        <v>Chaudière fioul</v>
      </c>
      <c r="R7383" s="0" t="str">
        <f aca="false">E7383</f>
        <v>Fioul</v>
      </c>
      <c r="S7383" s="0" t="str">
        <f aca="false">F7383</f>
        <v>0219700303</v>
      </c>
      <c r="T7383" s="0" t="str">
        <f aca="false">G7383</f>
        <v>5</v>
      </c>
      <c r="U7383" s="0" t="n">
        <f aca="false">L7383</f>
        <v>0.562671283670444</v>
      </c>
      <c r="V7383" s="0" t="n">
        <f aca="false">K7383</f>
        <v>57.6593903523525</v>
      </c>
      <c r="W7383" s="0" t="n">
        <f aca="false">J7383</f>
        <v>0</v>
      </c>
    </row>
    <row r="7384" customFormat="false" ht="12.8" hidden="false" customHeight="false" outlineLevel="0" collapsed="false">
      <c r="A7384" s="0" t="s">
        <v>73</v>
      </c>
      <c r="B7384" s="0" t="s">
        <v>426</v>
      </c>
      <c r="C7384" s="0" t="s">
        <v>517</v>
      </c>
      <c r="D7384" s="0" t="s">
        <v>13</v>
      </c>
      <c r="E7384" s="0" t="s">
        <v>14</v>
      </c>
      <c r="F7384" s="0" t="s">
        <v>521</v>
      </c>
      <c r="G7384" s="0" t="s">
        <v>1613</v>
      </c>
      <c r="H7384" s="0" t="n">
        <v>0.678372267532665</v>
      </c>
      <c r="I7384" s="0" t="n">
        <v>22.751774921423</v>
      </c>
      <c r="J7384" s="0" t="n">
        <v>392</v>
      </c>
      <c r="K7384" s="0" t="n">
        <f aca="false">I7384*SUMIFS(syst_chauffage!$H$3:$H$27,syst_chauffage!$B$3:$B$27,D7384,syst_chauffage!$C$3:$C$27,E7384)</f>
        <v>45.9492966311666</v>
      </c>
      <c r="L7384" s="12" t="n">
        <f aca="false">H7384*SUMIFS(syst_chauffage!$K$3:$K$27,syst_chauffage!$B$3:$B$27,D7384,syst_chauffage!$C$3:$C$27,E7384)</f>
        <v>0.678372267532665</v>
      </c>
      <c r="N7384" s="0" t="str">
        <f aca="false">A7384</f>
        <v>Café Hôtel Restaurant</v>
      </c>
      <c r="O7384" s="0" t="str">
        <f aca="false">B7384</f>
        <v>Hôtel sans restaurant</v>
      </c>
      <c r="P7384" s="0" t="str">
        <f aca="false">C7384</f>
        <v>Petit Hotel sans restaurant Bas de gamme</v>
      </c>
      <c r="Q7384" s="0" t="str">
        <f aca="false">D7384</f>
        <v>Chaudière gaz</v>
      </c>
      <c r="R7384" s="0" t="str">
        <f aca="false">E7384</f>
        <v>Gaz</v>
      </c>
      <c r="S7384" s="0" t="str">
        <f aca="false">F7384</f>
        <v>0219700404</v>
      </c>
      <c r="T7384" s="0" t="str">
        <f aca="false">G7384</f>
        <v>5</v>
      </c>
      <c r="U7384" s="0" t="n">
        <f aca="false">L7384</f>
        <v>0.678372267532665</v>
      </c>
      <c r="V7384" s="0" t="n">
        <f aca="false">K7384</f>
        <v>45.9492966311666</v>
      </c>
      <c r="W7384" s="0" t="n">
        <f aca="false">J7384</f>
        <v>392</v>
      </c>
    </row>
    <row r="7385" customFormat="false" ht="12.8" hidden="false" customHeight="false" outlineLevel="0" collapsed="false">
      <c r="A7385" s="0" t="s">
        <v>73</v>
      </c>
      <c r="B7385" s="0" t="s">
        <v>426</v>
      </c>
      <c r="C7385" s="0" t="s">
        <v>517</v>
      </c>
      <c r="D7385" s="0" t="s">
        <v>29</v>
      </c>
      <c r="E7385" s="0" t="s">
        <v>30</v>
      </c>
      <c r="F7385" s="0" t="s">
        <v>522</v>
      </c>
      <c r="G7385" s="0" t="s">
        <v>1613</v>
      </c>
      <c r="H7385" s="0" t="n">
        <v>0.92</v>
      </c>
      <c r="I7385" s="0" t="n">
        <v>10.4</v>
      </c>
      <c r="J7385" s="0" t="n">
        <v>0</v>
      </c>
      <c r="K7385" s="0" t="n">
        <f aca="false">I7385*SUMIFS(syst_chauffage!$H$3:$H$27,syst_chauffage!$B$3:$B$27,D7385,syst_chauffage!$C$3:$C$27,E7385)</f>
        <v>3</v>
      </c>
      <c r="L7385" s="12" t="n">
        <f aca="false">H7385*SUMIFS(syst_chauffage!$K$3:$K$27,syst_chauffage!$B$3:$B$27,D7385,syst_chauffage!$C$3:$C$27,E7385)</f>
        <v>0.92</v>
      </c>
      <c r="N7385" s="0" t="str">
        <f aca="false">A7385</f>
        <v>Café Hôtel Restaurant</v>
      </c>
      <c r="O7385" s="0" t="str">
        <f aca="false">B7385</f>
        <v>Hôtel sans restaurant</v>
      </c>
      <c r="P7385" s="0" t="str">
        <f aca="false">C7385</f>
        <v>Petit Hotel sans restaurant Bas de gamme</v>
      </c>
      <c r="Q7385" s="0" t="str">
        <f aca="false">D7385</f>
        <v>Electrique direct</v>
      </c>
      <c r="R7385" s="0" t="str">
        <f aca="false">E7385</f>
        <v>Electricité</v>
      </c>
      <c r="S7385" s="0" t="str">
        <f aca="false">F7385</f>
        <v>0219700602</v>
      </c>
      <c r="T7385" s="0" t="str">
        <f aca="false">G7385</f>
        <v>5</v>
      </c>
      <c r="U7385" s="0" t="n">
        <f aca="false">L7385</f>
        <v>0.92</v>
      </c>
      <c r="V7385" s="0" t="n">
        <f aca="false">K7385</f>
        <v>3</v>
      </c>
      <c r="W7385" s="0" t="n">
        <f aca="false">J7385</f>
        <v>0</v>
      </c>
    </row>
    <row r="7386" customFormat="false" ht="12.8" hidden="false" customHeight="false" outlineLevel="0" collapsed="false">
      <c r="A7386" s="0" t="s">
        <v>73</v>
      </c>
      <c r="B7386" s="0" t="s">
        <v>426</v>
      </c>
      <c r="C7386" s="0" t="s">
        <v>517</v>
      </c>
      <c r="D7386" s="0" t="s">
        <v>36</v>
      </c>
      <c r="E7386" s="0" t="s">
        <v>30</v>
      </c>
      <c r="F7386" s="0" t="s">
        <v>523</v>
      </c>
      <c r="G7386" s="0" t="s">
        <v>1613</v>
      </c>
      <c r="H7386" s="0" t="n">
        <v>2.94489544186046</v>
      </c>
      <c r="I7386" s="0" t="n">
        <v>117.778569620897</v>
      </c>
      <c r="J7386" s="0" t="n">
        <v>738</v>
      </c>
      <c r="K7386" s="0" t="n">
        <f aca="false">I7386*SUMIFS(syst_chauffage!$H$3:$H$27,syst_chauffage!$B$3:$B$27,D7386,syst_chauffage!$C$3:$C$27,E7386)</f>
        <v>72.8646663932826</v>
      </c>
      <c r="L7386" s="12" t="n">
        <f aca="false">H7386*SUMIFS(syst_chauffage!$K$3:$K$27,syst_chauffage!$B$3:$B$27,D7386,syst_chauffage!$C$3:$C$27,E7386)</f>
        <v>2.47427325480779</v>
      </c>
      <c r="N7386" s="0" t="str">
        <f aca="false">A7386</f>
        <v>Café Hôtel Restaurant</v>
      </c>
      <c r="O7386" s="0" t="str">
        <f aca="false">B7386</f>
        <v>Hôtel sans restaurant</v>
      </c>
      <c r="P7386" s="0" t="str">
        <f aca="false">C7386</f>
        <v>Petit Hotel sans restaurant Bas de gamme</v>
      </c>
      <c r="Q7386" s="0" t="str">
        <f aca="false">D7386</f>
        <v>PAC</v>
      </c>
      <c r="R7386" s="0" t="str">
        <f aca="false">E7386</f>
        <v>Electricité</v>
      </c>
      <c r="S7386" s="0" t="str">
        <f aca="false">F7386</f>
        <v>0219700902</v>
      </c>
      <c r="T7386" s="0" t="str">
        <f aca="false">G7386</f>
        <v>5</v>
      </c>
      <c r="U7386" s="0" t="n">
        <f aca="false">L7386</f>
        <v>2.47427325480779</v>
      </c>
      <c r="V7386" s="0" t="n">
        <f aca="false">K7386</f>
        <v>72.8646663932826</v>
      </c>
      <c r="W7386" s="0" t="n">
        <f aca="false">J7386</f>
        <v>738</v>
      </c>
    </row>
    <row r="7387" customFormat="false" ht="12.8" hidden="false" customHeight="false" outlineLevel="0" collapsed="false">
      <c r="A7387" s="0" t="s">
        <v>73</v>
      </c>
      <c r="B7387" s="0" t="s">
        <v>426</v>
      </c>
      <c r="C7387" s="0" t="s">
        <v>517</v>
      </c>
      <c r="D7387" s="0" t="s">
        <v>42</v>
      </c>
      <c r="E7387" s="0" t="s">
        <v>30</v>
      </c>
      <c r="F7387" s="0" t="s">
        <v>524</v>
      </c>
      <c r="G7387" s="0" t="s">
        <v>1613</v>
      </c>
      <c r="H7387" s="0" t="n">
        <v>2.80410195348837</v>
      </c>
      <c r="I7387" s="0" t="n">
        <v>62.8906683504719</v>
      </c>
      <c r="J7387" s="0" t="n">
        <v>738</v>
      </c>
      <c r="K7387" s="0" t="n">
        <f aca="false">I7387*SUMIFS(syst_chauffage!$H$3:$H$27,syst_chauffage!$B$3:$B$27,D7387,syst_chauffage!$C$3:$C$27,E7387)</f>
        <v>56.7709180239098</v>
      </c>
      <c r="L7387" s="12" t="n">
        <f aca="false">H7387*SUMIFS(syst_chauffage!$K$3:$K$27,syst_chauffage!$B$3:$B$27,D7387,syst_chauffage!$C$3:$C$27,E7387)</f>
        <v>2.49996610303434</v>
      </c>
      <c r="N7387" s="0" t="str">
        <f aca="false">A7387</f>
        <v>Café Hôtel Restaurant</v>
      </c>
      <c r="O7387" s="0" t="str">
        <f aca="false">B7387</f>
        <v>Hôtel sans restaurant</v>
      </c>
      <c r="P7387" s="0" t="str">
        <f aca="false">C7387</f>
        <v>Petit Hotel sans restaurant Bas de gamme</v>
      </c>
      <c r="Q7387" s="0" t="str">
        <f aca="false">D7387</f>
        <v>Rooftop</v>
      </c>
      <c r="R7387" s="0" t="str">
        <f aca="false">E7387</f>
        <v>Electricité</v>
      </c>
      <c r="S7387" s="0" t="str">
        <f aca="false">F7387</f>
        <v>0219701002</v>
      </c>
      <c r="T7387" s="0" t="str">
        <f aca="false">G7387</f>
        <v>5</v>
      </c>
      <c r="U7387" s="0" t="n">
        <f aca="false">L7387</f>
        <v>2.49996610303434</v>
      </c>
      <c r="V7387" s="0" t="n">
        <f aca="false">K7387</f>
        <v>56.7709180239098</v>
      </c>
      <c r="W7387" s="0" t="n">
        <f aca="false">J7387</f>
        <v>738</v>
      </c>
    </row>
    <row r="7388" customFormat="false" ht="12.8" hidden="false" customHeight="false" outlineLevel="0" collapsed="false">
      <c r="A7388" s="0" t="s">
        <v>73</v>
      </c>
      <c r="B7388" s="0" t="s">
        <v>426</v>
      </c>
      <c r="C7388" s="0" t="s">
        <v>517</v>
      </c>
      <c r="D7388" s="0" t="s">
        <v>51</v>
      </c>
      <c r="E7388" s="0" t="s">
        <v>57</v>
      </c>
      <c r="F7388" s="0" t="s">
        <v>525</v>
      </c>
      <c r="G7388" s="0" t="s">
        <v>1613</v>
      </c>
      <c r="H7388" s="0" t="n">
        <v>0.82925449553028</v>
      </c>
      <c r="I7388" s="0" t="n">
        <v>55.4368173808002</v>
      </c>
      <c r="J7388" s="0" t="n">
        <v>0</v>
      </c>
      <c r="K7388" s="0" t="n">
        <f aca="false">I7388*SUMIFS(syst_chauffage!$H$3:$H$27,syst_chauffage!$B$3:$B$27,D7388,syst_chauffage!$C$3:$C$27,E7388)</f>
        <v>117.462514234425</v>
      </c>
      <c r="L7388" s="12" t="n">
        <f aca="false">H7388*SUMIFS(syst_chauffage!$K$3:$K$27,syst_chauffage!$B$3:$B$27,D7388,syst_chauffage!$C$3:$C$27,E7388)</f>
        <v>0.82925449553028</v>
      </c>
      <c r="N7388" s="0" t="str">
        <f aca="false">A7388</f>
        <v>Café Hôtel Restaurant</v>
      </c>
      <c r="O7388" s="0" t="str">
        <f aca="false">B7388</f>
        <v>Hôtel sans restaurant</v>
      </c>
      <c r="P7388" s="0" t="str">
        <f aca="false">C7388</f>
        <v>Petit Hotel sans restaurant Bas de gamme</v>
      </c>
      <c r="Q7388" s="0" t="str">
        <f aca="false">D7388</f>
        <v>Autre système centralisé performant</v>
      </c>
      <c r="R7388" s="0" t="str">
        <f aca="false">E7388</f>
        <v>Autres</v>
      </c>
      <c r="S7388" s="0" t="str">
        <f aca="false">F7388</f>
        <v>0219702101</v>
      </c>
      <c r="T7388" s="0" t="str">
        <f aca="false">G7388</f>
        <v>5</v>
      </c>
      <c r="U7388" s="0" t="n">
        <f aca="false">L7388</f>
        <v>0.82925449553028</v>
      </c>
      <c r="V7388" s="0" t="n">
        <f aca="false">K7388</f>
        <v>117.462514234425</v>
      </c>
      <c r="W7388" s="0" t="n">
        <f aca="false">J7388</f>
        <v>0</v>
      </c>
    </row>
    <row r="7389" customFormat="false" ht="12.8" hidden="false" customHeight="false" outlineLevel="0" collapsed="false">
      <c r="A7389" s="0" t="s">
        <v>73</v>
      </c>
      <c r="B7389" s="0" t="s">
        <v>426</v>
      </c>
      <c r="C7389" s="0" t="s">
        <v>517</v>
      </c>
      <c r="D7389" s="0" t="s">
        <v>51</v>
      </c>
      <c r="E7389" s="0" t="s">
        <v>58</v>
      </c>
      <c r="F7389" s="0" t="s">
        <v>526</v>
      </c>
      <c r="G7389" s="0" t="s">
        <v>1613</v>
      </c>
      <c r="H7389" s="0" t="n">
        <v>0.772</v>
      </c>
      <c r="I7389" s="0" t="n">
        <v>55.6240680960991</v>
      </c>
      <c r="J7389" s="0" t="n">
        <v>935</v>
      </c>
      <c r="K7389" s="0" t="n">
        <f aca="false">I7389*SUMIFS(syst_chauffage!$H$3:$H$27,syst_chauffage!$B$3:$B$27,D7389,syst_chauffage!$C$3:$C$27,E7389)</f>
        <v>118.701733892133</v>
      </c>
      <c r="L7389" s="12" t="n">
        <f aca="false">H7389*SUMIFS(syst_chauffage!$K$3:$K$27,syst_chauffage!$B$3:$B$27,D7389,syst_chauffage!$C$3:$C$27,E7389)</f>
        <v>0.772</v>
      </c>
      <c r="N7389" s="0" t="str">
        <f aca="false">A7389</f>
        <v>Café Hôtel Restaurant</v>
      </c>
      <c r="O7389" s="0" t="str">
        <f aca="false">B7389</f>
        <v>Hôtel sans restaurant</v>
      </c>
      <c r="P7389" s="0" t="str">
        <f aca="false">C7389</f>
        <v>Petit Hotel sans restaurant Bas de gamme</v>
      </c>
      <c r="Q7389" s="0" t="str">
        <f aca="false">D7389</f>
        <v>Autre système centralisé performant</v>
      </c>
      <c r="R7389" s="0" t="str">
        <f aca="false">E7389</f>
        <v>Urbain</v>
      </c>
      <c r="S7389" s="0" t="str">
        <f aca="false">F7389</f>
        <v>0219702106</v>
      </c>
      <c r="T7389" s="0" t="str">
        <f aca="false">G7389</f>
        <v>5</v>
      </c>
      <c r="U7389" s="0" t="n">
        <f aca="false">L7389</f>
        <v>0.772</v>
      </c>
      <c r="V7389" s="0" t="n">
        <f aca="false">K7389</f>
        <v>118.701733892133</v>
      </c>
      <c r="W7389" s="0" t="n">
        <f aca="false">J7389</f>
        <v>935</v>
      </c>
    </row>
    <row r="7390" customFormat="false" ht="12.8" hidden="false" customHeight="false" outlineLevel="0" collapsed="false">
      <c r="A7390" s="0" t="s">
        <v>73</v>
      </c>
      <c r="B7390" s="0" t="s">
        <v>426</v>
      </c>
      <c r="C7390" s="0" t="s">
        <v>517</v>
      </c>
      <c r="D7390" s="0" t="s">
        <v>27</v>
      </c>
      <c r="E7390" s="0" t="s">
        <v>23</v>
      </c>
      <c r="F7390" s="0" t="s">
        <v>527</v>
      </c>
      <c r="G7390" s="0" t="s">
        <v>1613</v>
      </c>
      <c r="H7390" s="0" t="n">
        <v>0.751794894187846</v>
      </c>
      <c r="I7390" s="0" t="n">
        <v>38.9785656067641</v>
      </c>
      <c r="J7390" s="0" t="n">
        <v>882</v>
      </c>
      <c r="K7390" s="0" t="n">
        <f aca="false">I7390*SUMIFS(syst_chauffage!$H$3:$H$27,syst_chauffage!$B$3:$B$27,D7390,syst_chauffage!$C$3:$C$27,E7390)</f>
        <v>99.9567561303376</v>
      </c>
      <c r="L7390" s="12" t="n">
        <f aca="false">H7390*SUMIFS(syst_chauffage!$K$3:$K$27,syst_chauffage!$B$3:$B$27,D7390,syst_chauffage!$C$3:$C$27,E7390)</f>
        <v>0.751794894187846</v>
      </c>
      <c r="N7390" s="0" t="str">
        <f aca="false">A7390</f>
        <v>Café Hôtel Restaurant</v>
      </c>
      <c r="O7390" s="0" t="str">
        <f aca="false">B7390</f>
        <v>Hôtel sans restaurant</v>
      </c>
      <c r="P7390" s="0" t="str">
        <f aca="false">C7390</f>
        <v>Petit Hotel sans restaurant Bas de gamme</v>
      </c>
      <c r="Q7390" s="0" t="str">
        <f aca="false">D7390</f>
        <v>Chaudière condensation fioul</v>
      </c>
      <c r="R7390" s="0" t="str">
        <f aca="false">E7390</f>
        <v>Fioul</v>
      </c>
      <c r="S7390" s="0" t="str">
        <f aca="false">F7390</f>
        <v>0219702303</v>
      </c>
      <c r="T7390" s="0" t="str">
        <f aca="false">G7390</f>
        <v>5</v>
      </c>
      <c r="U7390" s="0" t="n">
        <f aca="false">L7390</f>
        <v>0.751794894187846</v>
      </c>
      <c r="V7390" s="0" t="n">
        <f aca="false">K7390</f>
        <v>99.9567561303376</v>
      </c>
      <c r="W7390" s="0" t="n">
        <f aca="false">J7390</f>
        <v>882</v>
      </c>
    </row>
    <row r="7391" customFormat="false" ht="12.8" hidden="false" customHeight="false" outlineLevel="0" collapsed="false">
      <c r="A7391" s="0" t="s">
        <v>73</v>
      </c>
      <c r="B7391" s="0" t="s">
        <v>426</v>
      </c>
      <c r="C7391" s="0" t="s">
        <v>517</v>
      </c>
      <c r="D7391" s="0" t="s">
        <v>18</v>
      </c>
      <c r="E7391" s="0" t="s">
        <v>14</v>
      </c>
      <c r="F7391" s="0" t="s">
        <v>528</v>
      </c>
      <c r="G7391" s="0" t="s">
        <v>1613</v>
      </c>
      <c r="H7391" s="0" t="n">
        <v>0.979389222027567</v>
      </c>
      <c r="I7391" s="0" t="n">
        <v>27.0854463350274</v>
      </c>
      <c r="J7391" s="0" t="n">
        <v>882</v>
      </c>
      <c r="K7391" s="0" t="n">
        <f aca="false">I7391*SUMIFS(syst_chauffage!$H$3:$H$27,syst_chauffage!$B$3:$B$27,D7391,syst_chauffage!$C$3:$C$27,E7391)</f>
        <v>73.8059160866257</v>
      </c>
      <c r="L7391" s="12" t="n">
        <f aca="false">H7391*SUMIFS(syst_chauffage!$K$3:$K$27,syst_chauffage!$B$3:$B$27,D7391,syst_chauffage!$C$3:$C$27,E7391)</f>
        <v>0.951424614150453</v>
      </c>
      <c r="N7391" s="0" t="str">
        <f aca="false">A7391</f>
        <v>Café Hôtel Restaurant</v>
      </c>
      <c r="O7391" s="0" t="str">
        <f aca="false">B7391</f>
        <v>Hôtel sans restaurant</v>
      </c>
      <c r="P7391" s="0" t="str">
        <f aca="false">C7391</f>
        <v>Petit Hotel sans restaurant Bas de gamme</v>
      </c>
      <c r="Q7391" s="0" t="str">
        <f aca="false">D7391</f>
        <v>Chaudière condensation gaz</v>
      </c>
      <c r="R7391" s="0" t="str">
        <f aca="false">E7391</f>
        <v>Gaz</v>
      </c>
      <c r="S7391" s="0" t="str">
        <f aca="false">F7391</f>
        <v>0219702404</v>
      </c>
      <c r="T7391" s="0" t="str">
        <f aca="false">G7391</f>
        <v>5</v>
      </c>
      <c r="U7391" s="0" t="n">
        <f aca="false">L7391</f>
        <v>0.951424614150453</v>
      </c>
      <c r="V7391" s="0" t="n">
        <f aca="false">K7391</f>
        <v>73.8059160866257</v>
      </c>
      <c r="W7391" s="0" t="n">
        <f aca="false">J7391</f>
        <v>882</v>
      </c>
    </row>
    <row r="7392" customFormat="false" ht="12.8" hidden="false" customHeight="false" outlineLevel="0" collapsed="false">
      <c r="A7392" s="0" t="s">
        <v>73</v>
      </c>
      <c r="B7392" s="0" t="s">
        <v>426</v>
      </c>
      <c r="C7392" s="0" t="s">
        <v>517</v>
      </c>
      <c r="D7392" s="0" t="s">
        <v>32</v>
      </c>
      <c r="E7392" s="0" t="s">
        <v>30</v>
      </c>
      <c r="F7392" s="0" t="s">
        <v>529</v>
      </c>
      <c r="G7392" s="0" t="s">
        <v>1613</v>
      </c>
      <c r="H7392" s="0" t="n">
        <v>1</v>
      </c>
      <c r="I7392" s="0" t="n">
        <v>12</v>
      </c>
      <c r="J7392" s="0" t="n">
        <v>0</v>
      </c>
      <c r="K7392" s="0" t="n">
        <f aca="false">I7392*SUMIFS(syst_chauffage!$H$3:$H$27,syst_chauffage!$B$3:$B$27,D7392,syst_chauffage!$C$3:$C$27,E7392)</f>
        <v>12</v>
      </c>
      <c r="L7392" s="12" t="n">
        <f aca="false">H7392*SUMIFS(syst_chauffage!$K$3:$K$27,syst_chauffage!$B$3:$B$27,D7392,syst_chauffage!$C$3:$C$27,E7392)</f>
        <v>1</v>
      </c>
      <c r="N7392" s="0" t="str">
        <f aca="false">A7392</f>
        <v>Café Hôtel Restaurant</v>
      </c>
      <c r="O7392" s="0" t="str">
        <f aca="false">B7392</f>
        <v>Hôtel sans restaurant</v>
      </c>
      <c r="P7392" s="0" t="str">
        <f aca="false">C7392</f>
        <v>Petit Hotel sans restaurant Bas de gamme</v>
      </c>
      <c r="Q7392" s="0" t="str">
        <f aca="false">D7392</f>
        <v>Electrique direct performant</v>
      </c>
      <c r="R7392" s="0" t="str">
        <f aca="false">E7392</f>
        <v>Electricité</v>
      </c>
      <c r="S7392" s="0" t="str">
        <f aca="false">F7392</f>
        <v>0219702602</v>
      </c>
      <c r="T7392" s="0" t="str">
        <f aca="false">G7392</f>
        <v>5</v>
      </c>
      <c r="U7392" s="0" t="n">
        <f aca="false">L7392</f>
        <v>1</v>
      </c>
      <c r="V7392" s="0" t="n">
        <f aca="false">K7392</f>
        <v>12</v>
      </c>
      <c r="W7392" s="0" t="n">
        <f aca="false">J7392</f>
        <v>0</v>
      </c>
    </row>
    <row r="7393" customFormat="false" ht="12.8" hidden="false" customHeight="false" outlineLevel="0" collapsed="false">
      <c r="A7393" s="0" t="s">
        <v>73</v>
      </c>
      <c r="B7393" s="0" t="s">
        <v>426</v>
      </c>
      <c r="C7393" s="0" t="s">
        <v>517</v>
      </c>
      <c r="D7393" s="0" t="s">
        <v>38</v>
      </c>
      <c r="E7393" s="0" t="s">
        <v>30</v>
      </c>
      <c r="F7393" s="0" t="s">
        <v>530</v>
      </c>
      <c r="G7393" s="0" t="s">
        <v>1613</v>
      </c>
      <c r="H7393" s="0" t="n">
        <v>3.39795627906976</v>
      </c>
      <c r="I7393" s="0" t="n">
        <v>140.21258288202</v>
      </c>
      <c r="J7393" s="0" t="n">
        <v>792</v>
      </c>
      <c r="K7393" s="0" t="n">
        <f aca="false">I7393*SUMIFS(syst_chauffage!$H$3:$H$27,syst_chauffage!$B$3:$B$27,D7393,syst_chauffage!$C$3:$C$27,E7393)</f>
        <v>141.726009737805</v>
      </c>
      <c r="L7393" s="12" t="n">
        <f aca="false">H7393*SUMIFS(syst_chauffage!$K$3:$K$27,syst_chauffage!$B$3:$B$27,D7393,syst_chauffage!$C$3:$C$27,E7393)</f>
        <v>3.03986496519792</v>
      </c>
      <c r="N7393" s="0" t="str">
        <f aca="false">A7393</f>
        <v>Café Hôtel Restaurant</v>
      </c>
      <c r="O7393" s="0" t="str">
        <f aca="false">B7393</f>
        <v>Hôtel sans restaurant</v>
      </c>
      <c r="P7393" s="0" t="str">
        <f aca="false">C7393</f>
        <v>Petit Hotel sans restaurant Bas de gamme</v>
      </c>
      <c r="Q7393" s="0" t="str">
        <f aca="false">D7393</f>
        <v>PAC performant</v>
      </c>
      <c r="R7393" s="0" t="str">
        <f aca="false">E7393</f>
        <v>Electricité</v>
      </c>
      <c r="S7393" s="0" t="str">
        <f aca="false">F7393</f>
        <v>0219702902</v>
      </c>
      <c r="T7393" s="0" t="str">
        <f aca="false">G7393</f>
        <v>5</v>
      </c>
      <c r="U7393" s="0" t="n">
        <f aca="false">L7393</f>
        <v>3.03986496519792</v>
      </c>
      <c r="V7393" s="0" t="n">
        <f aca="false">K7393</f>
        <v>141.726009737805</v>
      </c>
      <c r="W7393" s="0" t="n">
        <f aca="false">J7393</f>
        <v>792</v>
      </c>
    </row>
    <row r="7394" customFormat="false" ht="12.8" hidden="false" customHeight="false" outlineLevel="0" collapsed="false">
      <c r="A7394" s="0" t="s">
        <v>73</v>
      </c>
      <c r="B7394" s="0" t="s">
        <v>426</v>
      </c>
      <c r="C7394" s="0" t="s">
        <v>517</v>
      </c>
      <c r="D7394" s="0" t="s">
        <v>46</v>
      </c>
      <c r="E7394" s="0" t="s">
        <v>30</v>
      </c>
      <c r="F7394" s="0" t="s">
        <v>531</v>
      </c>
      <c r="G7394" s="0" t="s">
        <v>1613</v>
      </c>
      <c r="H7394" s="0" t="n">
        <v>3.32861023255814</v>
      </c>
      <c r="I7394" s="0" t="n">
        <v>74.8698432743713</v>
      </c>
      <c r="J7394" s="0" t="n">
        <v>792</v>
      </c>
      <c r="K7394" s="0" t="n">
        <f aca="false">I7394*SUMIFS(syst_chauffage!$H$3:$H$27,syst_chauffage!$B$3:$B$27,D7394,syst_chauffage!$C$3:$C$27,E7394)</f>
        <v>129.892251317859</v>
      </c>
      <c r="L7394" s="12" t="n">
        <f aca="false">H7394*SUMIFS(syst_chauffage!$K$3:$K$27,syst_chauffage!$B$3:$B$27,D7394,syst_chauffage!$C$3:$C$27,E7394)</f>
        <v>3.00077723502174</v>
      </c>
      <c r="N7394" s="0" t="str">
        <f aca="false">A7394</f>
        <v>Café Hôtel Restaurant</v>
      </c>
      <c r="O7394" s="0" t="str">
        <f aca="false">B7394</f>
        <v>Hôtel sans restaurant</v>
      </c>
      <c r="P7394" s="0" t="str">
        <f aca="false">C7394</f>
        <v>Petit Hotel sans restaurant Bas de gamme</v>
      </c>
      <c r="Q7394" s="0" t="str">
        <f aca="false">D7394</f>
        <v>Rooftop performant</v>
      </c>
      <c r="R7394" s="0" t="str">
        <f aca="false">E7394</f>
        <v>Electricité</v>
      </c>
      <c r="S7394" s="0" t="str">
        <f aca="false">F7394</f>
        <v>0219703002</v>
      </c>
      <c r="T7394" s="0" t="str">
        <f aca="false">G7394</f>
        <v>5</v>
      </c>
      <c r="U7394" s="0" t="n">
        <f aca="false">L7394</f>
        <v>3.00077723502174</v>
      </c>
      <c r="V7394" s="0" t="n">
        <f aca="false">K7394</f>
        <v>129.892251317859</v>
      </c>
      <c r="W7394" s="0" t="n">
        <f aca="false">J7394</f>
        <v>792</v>
      </c>
    </row>
    <row r="7395" customFormat="false" ht="12.8" hidden="false" customHeight="false" outlineLevel="0" collapsed="false">
      <c r="A7395" s="0" t="s">
        <v>73</v>
      </c>
      <c r="B7395" s="0" t="s">
        <v>426</v>
      </c>
      <c r="C7395" s="0" t="s">
        <v>532</v>
      </c>
      <c r="D7395" s="0" t="s">
        <v>22</v>
      </c>
      <c r="E7395" s="0" t="s">
        <v>23</v>
      </c>
      <c r="F7395" s="0" t="s">
        <v>533</v>
      </c>
      <c r="G7395" s="0" t="s">
        <v>1613</v>
      </c>
      <c r="H7395" s="0" t="n">
        <v>0.564023319271781</v>
      </c>
      <c r="I7395" s="0" t="n">
        <v>30.1548079890685</v>
      </c>
      <c r="J7395" s="0" t="n">
        <v>0</v>
      </c>
      <c r="K7395" s="0" t="n">
        <f aca="false">I7395*SUMIFS(syst_chauffage!$H$3:$H$27,syst_chauffage!$B$3:$B$27,D7395,syst_chauffage!$C$3:$C$27,E7395)</f>
        <v>53.1032955999617</v>
      </c>
      <c r="L7395" s="12" t="n">
        <f aca="false">H7395*SUMIFS(syst_chauffage!$K$3:$K$27,syst_chauffage!$B$3:$B$27,D7395,syst_chauffage!$C$3:$C$27,E7395)</f>
        <v>0.564023319271781</v>
      </c>
      <c r="N7395" s="0" t="str">
        <f aca="false">A7395</f>
        <v>Café Hôtel Restaurant</v>
      </c>
      <c r="O7395" s="0" t="str">
        <f aca="false">B7395</f>
        <v>Hôtel sans restaurant</v>
      </c>
      <c r="P7395" s="0" t="str">
        <f aca="false">C7395</f>
        <v>Petit Hotel sans restaurant Haut de gamme</v>
      </c>
      <c r="Q7395" s="0" t="str">
        <f aca="false">D7395</f>
        <v>Chaudière fioul</v>
      </c>
      <c r="R7395" s="0" t="str">
        <f aca="false">E7395</f>
        <v>Fioul</v>
      </c>
      <c r="S7395" s="0" t="str">
        <f aca="false">F7395</f>
        <v>0219710303</v>
      </c>
      <c r="T7395" s="0" t="str">
        <f aca="false">G7395</f>
        <v>5</v>
      </c>
      <c r="U7395" s="0" t="n">
        <f aca="false">L7395</f>
        <v>0.564023319271781</v>
      </c>
      <c r="V7395" s="0" t="n">
        <f aca="false">K7395</f>
        <v>53.1032955999617</v>
      </c>
      <c r="W7395" s="0" t="n">
        <f aca="false">J7395</f>
        <v>0</v>
      </c>
    </row>
    <row r="7396" customFormat="false" ht="12.8" hidden="false" customHeight="false" outlineLevel="0" collapsed="false">
      <c r="A7396" s="0" t="s">
        <v>73</v>
      </c>
      <c r="B7396" s="0" t="s">
        <v>426</v>
      </c>
      <c r="C7396" s="0" t="s">
        <v>532</v>
      </c>
      <c r="D7396" s="0" t="s">
        <v>13</v>
      </c>
      <c r="E7396" s="0" t="s">
        <v>14</v>
      </c>
      <c r="F7396" s="0" t="s">
        <v>534</v>
      </c>
      <c r="G7396" s="0" t="s">
        <v>1613</v>
      </c>
      <c r="H7396" s="0" t="n">
        <v>0.679725948054593</v>
      </c>
      <c r="I7396" s="0" t="n">
        <v>21.1543725178318</v>
      </c>
      <c r="J7396" s="0" t="n">
        <v>462</v>
      </c>
      <c r="K7396" s="0" t="n">
        <f aca="false">I7396*SUMIFS(syst_chauffage!$H$3:$H$27,syst_chauffage!$B$3:$B$27,D7396,syst_chauffage!$C$3:$C$27,E7396)</f>
        <v>42.723195936366</v>
      </c>
      <c r="L7396" s="12" t="n">
        <f aca="false">H7396*SUMIFS(syst_chauffage!$K$3:$K$27,syst_chauffage!$B$3:$B$27,D7396,syst_chauffage!$C$3:$C$27,E7396)</f>
        <v>0.679725948054593</v>
      </c>
      <c r="N7396" s="0" t="str">
        <f aca="false">A7396</f>
        <v>Café Hôtel Restaurant</v>
      </c>
      <c r="O7396" s="0" t="str">
        <f aca="false">B7396</f>
        <v>Hôtel sans restaurant</v>
      </c>
      <c r="P7396" s="0" t="str">
        <f aca="false">C7396</f>
        <v>Petit Hotel sans restaurant Haut de gamme</v>
      </c>
      <c r="Q7396" s="0" t="str">
        <f aca="false">D7396</f>
        <v>Chaudière gaz</v>
      </c>
      <c r="R7396" s="0" t="str">
        <f aca="false">E7396</f>
        <v>Gaz</v>
      </c>
      <c r="S7396" s="0" t="str">
        <f aca="false">F7396</f>
        <v>0219710404</v>
      </c>
      <c r="T7396" s="0" t="str">
        <f aca="false">G7396</f>
        <v>5</v>
      </c>
      <c r="U7396" s="0" t="n">
        <f aca="false">L7396</f>
        <v>0.679725948054593</v>
      </c>
      <c r="V7396" s="0" t="n">
        <f aca="false">K7396</f>
        <v>42.723195936366</v>
      </c>
      <c r="W7396" s="0" t="n">
        <f aca="false">J7396</f>
        <v>462</v>
      </c>
    </row>
    <row r="7397" customFormat="false" ht="12.8" hidden="false" customHeight="false" outlineLevel="0" collapsed="false">
      <c r="A7397" s="0" t="s">
        <v>73</v>
      </c>
      <c r="B7397" s="0" t="s">
        <v>426</v>
      </c>
      <c r="C7397" s="0" t="s">
        <v>532</v>
      </c>
      <c r="D7397" s="0" t="s">
        <v>29</v>
      </c>
      <c r="E7397" s="0" t="s">
        <v>30</v>
      </c>
      <c r="F7397" s="0" t="s">
        <v>535</v>
      </c>
      <c r="G7397" s="0" t="s">
        <v>1613</v>
      </c>
      <c r="H7397" s="0" t="n">
        <v>0.92</v>
      </c>
      <c r="I7397" s="0" t="n">
        <v>10.4</v>
      </c>
      <c r="J7397" s="0" t="n">
        <v>0</v>
      </c>
      <c r="K7397" s="0" t="n">
        <f aca="false">I7397*SUMIFS(syst_chauffage!$H$3:$H$27,syst_chauffage!$B$3:$B$27,D7397,syst_chauffage!$C$3:$C$27,E7397)</f>
        <v>3</v>
      </c>
      <c r="L7397" s="12" t="n">
        <f aca="false">H7397*SUMIFS(syst_chauffage!$K$3:$K$27,syst_chauffage!$B$3:$B$27,D7397,syst_chauffage!$C$3:$C$27,E7397)</f>
        <v>0.92</v>
      </c>
      <c r="N7397" s="0" t="str">
        <f aca="false">A7397</f>
        <v>Café Hôtel Restaurant</v>
      </c>
      <c r="O7397" s="0" t="str">
        <f aca="false">B7397</f>
        <v>Hôtel sans restaurant</v>
      </c>
      <c r="P7397" s="0" t="str">
        <f aca="false">C7397</f>
        <v>Petit Hotel sans restaurant Haut de gamme</v>
      </c>
      <c r="Q7397" s="0" t="str">
        <f aca="false">D7397</f>
        <v>Electrique direct</v>
      </c>
      <c r="R7397" s="0" t="str">
        <f aca="false">E7397</f>
        <v>Electricité</v>
      </c>
      <c r="S7397" s="0" t="str">
        <f aca="false">F7397</f>
        <v>0219710602</v>
      </c>
      <c r="T7397" s="0" t="str">
        <f aca="false">G7397</f>
        <v>5</v>
      </c>
      <c r="U7397" s="0" t="n">
        <f aca="false">L7397</f>
        <v>0.92</v>
      </c>
      <c r="V7397" s="0" t="n">
        <f aca="false">K7397</f>
        <v>3</v>
      </c>
      <c r="W7397" s="0" t="n">
        <f aca="false">J7397</f>
        <v>0</v>
      </c>
    </row>
    <row r="7398" customFormat="false" ht="12.8" hidden="false" customHeight="false" outlineLevel="0" collapsed="false">
      <c r="A7398" s="0" t="s">
        <v>73</v>
      </c>
      <c r="B7398" s="0" t="s">
        <v>426</v>
      </c>
      <c r="C7398" s="0" t="s">
        <v>532</v>
      </c>
      <c r="D7398" s="0" t="s">
        <v>36</v>
      </c>
      <c r="E7398" s="0" t="s">
        <v>30</v>
      </c>
      <c r="F7398" s="0" t="s">
        <v>536</v>
      </c>
      <c r="G7398" s="0" t="s">
        <v>1613</v>
      </c>
      <c r="H7398" s="0" t="n">
        <v>2.94489544186046</v>
      </c>
      <c r="I7398" s="0" t="n">
        <v>110.115974829805</v>
      </c>
      <c r="J7398" s="0" t="n">
        <v>738</v>
      </c>
      <c r="K7398" s="0" t="n">
        <f aca="false">I7398*SUMIFS(syst_chauffage!$H$3:$H$27,syst_chauffage!$B$3:$B$27,D7398,syst_chauffage!$C$3:$C$27,E7398)</f>
        <v>68.1241400398299</v>
      </c>
      <c r="L7398" s="12" t="n">
        <f aca="false">H7398*SUMIFS(syst_chauffage!$K$3:$K$27,syst_chauffage!$B$3:$B$27,D7398,syst_chauffage!$C$3:$C$27,E7398)</f>
        <v>2.47427325480779</v>
      </c>
      <c r="N7398" s="0" t="str">
        <f aca="false">A7398</f>
        <v>Café Hôtel Restaurant</v>
      </c>
      <c r="O7398" s="0" t="str">
        <f aca="false">B7398</f>
        <v>Hôtel sans restaurant</v>
      </c>
      <c r="P7398" s="0" t="str">
        <f aca="false">C7398</f>
        <v>Petit Hotel sans restaurant Haut de gamme</v>
      </c>
      <c r="Q7398" s="0" t="str">
        <f aca="false">D7398</f>
        <v>PAC</v>
      </c>
      <c r="R7398" s="0" t="str">
        <f aca="false">E7398</f>
        <v>Electricité</v>
      </c>
      <c r="S7398" s="0" t="str">
        <f aca="false">F7398</f>
        <v>0219710902</v>
      </c>
      <c r="T7398" s="0" t="str">
        <f aca="false">G7398</f>
        <v>5</v>
      </c>
      <c r="U7398" s="0" t="n">
        <f aca="false">L7398</f>
        <v>2.47427325480779</v>
      </c>
      <c r="V7398" s="0" t="n">
        <f aca="false">K7398</f>
        <v>68.1241400398299</v>
      </c>
      <c r="W7398" s="0" t="n">
        <f aca="false">J7398</f>
        <v>738</v>
      </c>
    </row>
    <row r="7399" customFormat="false" ht="12.8" hidden="false" customHeight="false" outlineLevel="0" collapsed="false">
      <c r="A7399" s="0" t="s">
        <v>73</v>
      </c>
      <c r="B7399" s="0" t="s">
        <v>426</v>
      </c>
      <c r="C7399" s="0" t="s">
        <v>532</v>
      </c>
      <c r="D7399" s="0" t="s">
        <v>42</v>
      </c>
      <c r="E7399" s="0" t="s">
        <v>30</v>
      </c>
      <c r="F7399" s="0" t="s">
        <v>537</v>
      </c>
      <c r="G7399" s="0" t="s">
        <v>1613</v>
      </c>
      <c r="H7399" s="0" t="n">
        <v>2.80410195348837</v>
      </c>
      <c r="I7399" s="0" t="n">
        <v>56.6742184723577</v>
      </c>
      <c r="J7399" s="0" t="n">
        <v>738</v>
      </c>
      <c r="K7399" s="0" t="n">
        <f aca="false">I7399*SUMIFS(syst_chauffage!$H$3:$H$27,syst_chauffage!$B$3:$B$27,D7399,syst_chauffage!$C$3:$C$27,E7399)</f>
        <v>51.1593769847293</v>
      </c>
      <c r="L7399" s="12" t="n">
        <f aca="false">H7399*SUMIFS(syst_chauffage!$K$3:$K$27,syst_chauffage!$B$3:$B$27,D7399,syst_chauffage!$C$3:$C$27,E7399)</f>
        <v>2.49996610303434</v>
      </c>
      <c r="N7399" s="0" t="str">
        <f aca="false">A7399</f>
        <v>Café Hôtel Restaurant</v>
      </c>
      <c r="O7399" s="0" t="str">
        <f aca="false">B7399</f>
        <v>Hôtel sans restaurant</v>
      </c>
      <c r="P7399" s="0" t="str">
        <f aca="false">C7399</f>
        <v>Petit Hotel sans restaurant Haut de gamme</v>
      </c>
      <c r="Q7399" s="0" t="str">
        <f aca="false">D7399</f>
        <v>Rooftop</v>
      </c>
      <c r="R7399" s="0" t="str">
        <f aca="false">E7399</f>
        <v>Electricité</v>
      </c>
      <c r="S7399" s="0" t="str">
        <f aca="false">F7399</f>
        <v>0219711002</v>
      </c>
      <c r="T7399" s="0" t="str">
        <f aca="false">G7399</f>
        <v>5</v>
      </c>
      <c r="U7399" s="0" t="n">
        <f aca="false">L7399</f>
        <v>2.49996610303434</v>
      </c>
      <c r="V7399" s="0" t="n">
        <f aca="false">K7399</f>
        <v>51.1593769847293</v>
      </c>
      <c r="W7399" s="0" t="n">
        <f aca="false">J7399</f>
        <v>738</v>
      </c>
    </row>
    <row r="7400" customFormat="false" ht="12.8" hidden="false" customHeight="false" outlineLevel="0" collapsed="false">
      <c r="A7400" s="0" t="s">
        <v>73</v>
      </c>
      <c r="B7400" s="0" t="s">
        <v>426</v>
      </c>
      <c r="C7400" s="0" t="s">
        <v>532</v>
      </c>
      <c r="D7400" s="0" t="s">
        <v>27</v>
      </c>
      <c r="E7400" s="0" t="s">
        <v>23</v>
      </c>
      <c r="F7400" s="0" t="s">
        <v>538</v>
      </c>
      <c r="G7400" s="0" t="s">
        <v>1613</v>
      </c>
      <c r="H7400" s="0" t="n">
        <v>0.752510185819243</v>
      </c>
      <c r="I7400" s="0" t="n">
        <v>35.8985809393672</v>
      </c>
      <c r="J7400" s="0" t="n">
        <v>1064</v>
      </c>
      <c r="K7400" s="0" t="n">
        <f aca="false">I7400*SUMIFS(syst_chauffage!$H$3:$H$27,syst_chauffage!$B$3:$B$27,D7400,syst_chauffage!$C$3:$C$27,E7400)</f>
        <v>92.0584337705547</v>
      </c>
      <c r="L7400" s="12" t="n">
        <f aca="false">H7400*SUMIFS(syst_chauffage!$K$3:$K$27,syst_chauffage!$B$3:$B$27,D7400,syst_chauffage!$C$3:$C$27,E7400)</f>
        <v>0.752510185819243</v>
      </c>
      <c r="N7400" s="0" t="str">
        <f aca="false">A7400</f>
        <v>Café Hôtel Restaurant</v>
      </c>
      <c r="O7400" s="0" t="str">
        <f aca="false">B7400</f>
        <v>Hôtel sans restaurant</v>
      </c>
      <c r="P7400" s="0" t="str">
        <f aca="false">C7400</f>
        <v>Petit Hotel sans restaurant Haut de gamme</v>
      </c>
      <c r="Q7400" s="0" t="str">
        <f aca="false">D7400</f>
        <v>Chaudière condensation fioul</v>
      </c>
      <c r="R7400" s="0" t="str">
        <f aca="false">E7400</f>
        <v>Fioul</v>
      </c>
      <c r="S7400" s="0" t="str">
        <f aca="false">F7400</f>
        <v>0219712303</v>
      </c>
      <c r="T7400" s="0" t="str">
        <f aca="false">G7400</f>
        <v>5</v>
      </c>
      <c r="U7400" s="0" t="n">
        <f aca="false">L7400</f>
        <v>0.752510185819243</v>
      </c>
      <c r="V7400" s="0" t="n">
        <f aca="false">K7400</f>
        <v>92.0584337705547</v>
      </c>
      <c r="W7400" s="0" t="n">
        <f aca="false">J7400</f>
        <v>1064</v>
      </c>
    </row>
    <row r="7401" customFormat="false" ht="12.8" hidden="false" customHeight="false" outlineLevel="0" collapsed="false">
      <c r="A7401" s="0" t="s">
        <v>73</v>
      </c>
      <c r="B7401" s="0" t="s">
        <v>426</v>
      </c>
      <c r="C7401" s="0" t="s">
        <v>532</v>
      </c>
      <c r="D7401" s="0" t="s">
        <v>18</v>
      </c>
      <c r="E7401" s="0" t="s">
        <v>14</v>
      </c>
      <c r="F7401" s="0" t="s">
        <v>539</v>
      </c>
      <c r="G7401" s="0" t="s">
        <v>1613</v>
      </c>
      <c r="H7401" s="0" t="n">
        <v>0.980105766965097</v>
      </c>
      <c r="I7401" s="0" t="n">
        <v>25.1837768069426</v>
      </c>
      <c r="J7401" s="0" t="n">
        <v>1064</v>
      </c>
      <c r="K7401" s="0" t="n">
        <f aca="false">I7401*SUMIFS(syst_chauffage!$H$3:$H$27,syst_chauffage!$B$3:$B$27,D7401,syst_chauffage!$C$3:$C$27,E7401)</f>
        <v>68.6240017892486</v>
      </c>
      <c r="L7401" s="12" t="n">
        <f aca="false">H7401*SUMIFS(syst_chauffage!$K$3:$K$27,syst_chauffage!$B$3:$B$27,D7401,syst_chauffage!$C$3:$C$27,E7401)</f>
        <v>0.95212069950179</v>
      </c>
      <c r="N7401" s="0" t="str">
        <f aca="false">A7401</f>
        <v>Café Hôtel Restaurant</v>
      </c>
      <c r="O7401" s="0" t="str">
        <f aca="false">B7401</f>
        <v>Hôtel sans restaurant</v>
      </c>
      <c r="P7401" s="0" t="str">
        <f aca="false">C7401</f>
        <v>Petit Hotel sans restaurant Haut de gamme</v>
      </c>
      <c r="Q7401" s="0" t="str">
        <f aca="false">D7401</f>
        <v>Chaudière condensation gaz</v>
      </c>
      <c r="R7401" s="0" t="str">
        <f aca="false">E7401</f>
        <v>Gaz</v>
      </c>
      <c r="S7401" s="0" t="str">
        <f aca="false">F7401</f>
        <v>0219712404</v>
      </c>
      <c r="T7401" s="0" t="str">
        <f aca="false">G7401</f>
        <v>5</v>
      </c>
      <c r="U7401" s="0" t="n">
        <f aca="false">L7401</f>
        <v>0.95212069950179</v>
      </c>
      <c r="V7401" s="0" t="n">
        <f aca="false">K7401</f>
        <v>68.6240017892486</v>
      </c>
      <c r="W7401" s="0" t="n">
        <f aca="false">J7401</f>
        <v>1064</v>
      </c>
    </row>
    <row r="7402" customFormat="false" ht="12.8" hidden="false" customHeight="false" outlineLevel="0" collapsed="false">
      <c r="A7402" s="0" t="s">
        <v>73</v>
      </c>
      <c r="B7402" s="0" t="s">
        <v>426</v>
      </c>
      <c r="C7402" s="0" t="s">
        <v>532</v>
      </c>
      <c r="D7402" s="0" t="s">
        <v>32</v>
      </c>
      <c r="E7402" s="0" t="s">
        <v>30</v>
      </c>
      <c r="F7402" s="0" t="s">
        <v>540</v>
      </c>
      <c r="G7402" s="0" t="s">
        <v>1613</v>
      </c>
      <c r="H7402" s="0" t="n">
        <v>1</v>
      </c>
      <c r="I7402" s="0" t="n">
        <v>12</v>
      </c>
      <c r="J7402" s="0" t="n">
        <v>0</v>
      </c>
      <c r="K7402" s="0" t="n">
        <f aca="false">I7402*SUMIFS(syst_chauffage!$H$3:$H$27,syst_chauffage!$B$3:$B$27,D7402,syst_chauffage!$C$3:$C$27,E7402)</f>
        <v>12</v>
      </c>
      <c r="L7402" s="12" t="n">
        <f aca="false">H7402*SUMIFS(syst_chauffage!$K$3:$K$27,syst_chauffage!$B$3:$B$27,D7402,syst_chauffage!$C$3:$C$27,E7402)</f>
        <v>1</v>
      </c>
      <c r="N7402" s="0" t="str">
        <f aca="false">A7402</f>
        <v>Café Hôtel Restaurant</v>
      </c>
      <c r="O7402" s="0" t="str">
        <f aca="false">B7402</f>
        <v>Hôtel sans restaurant</v>
      </c>
      <c r="P7402" s="0" t="str">
        <f aca="false">C7402</f>
        <v>Petit Hotel sans restaurant Haut de gamme</v>
      </c>
      <c r="Q7402" s="0" t="str">
        <f aca="false">D7402</f>
        <v>Electrique direct performant</v>
      </c>
      <c r="R7402" s="0" t="str">
        <f aca="false">E7402</f>
        <v>Electricité</v>
      </c>
      <c r="S7402" s="0" t="str">
        <f aca="false">F7402</f>
        <v>0219712602</v>
      </c>
      <c r="T7402" s="0" t="str">
        <f aca="false">G7402</f>
        <v>5</v>
      </c>
      <c r="U7402" s="0" t="n">
        <f aca="false">L7402</f>
        <v>1</v>
      </c>
      <c r="V7402" s="0" t="n">
        <f aca="false">K7402</f>
        <v>12</v>
      </c>
      <c r="W7402" s="0" t="n">
        <f aca="false">J7402</f>
        <v>0</v>
      </c>
    </row>
    <row r="7403" customFormat="false" ht="12.8" hidden="false" customHeight="false" outlineLevel="0" collapsed="false">
      <c r="A7403" s="0" t="s">
        <v>73</v>
      </c>
      <c r="B7403" s="0" t="s">
        <v>426</v>
      </c>
      <c r="C7403" s="0" t="s">
        <v>532</v>
      </c>
      <c r="D7403" s="0" t="s">
        <v>38</v>
      </c>
      <c r="E7403" s="0" t="s">
        <v>30</v>
      </c>
      <c r="F7403" s="0" t="s">
        <v>541</v>
      </c>
      <c r="G7403" s="0" t="s">
        <v>1613</v>
      </c>
      <c r="H7403" s="0" t="n">
        <v>3.39795627906976</v>
      </c>
      <c r="I7403" s="0" t="n">
        <v>131.090446225958</v>
      </c>
      <c r="J7403" s="0" t="n">
        <v>792</v>
      </c>
      <c r="K7403" s="0" t="n">
        <f aca="false">I7403*SUMIFS(syst_chauffage!$H$3:$H$27,syst_chauffage!$B$3:$B$27,D7403,syst_chauffage!$C$3:$C$27,E7403)</f>
        <v>132.505410544975</v>
      </c>
      <c r="L7403" s="12" t="n">
        <f aca="false">H7403*SUMIFS(syst_chauffage!$K$3:$K$27,syst_chauffage!$B$3:$B$27,D7403,syst_chauffage!$C$3:$C$27,E7403)</f>
        <v>3.03986496519792</v>
      </c>
      <c r="N7403" s="0" t="str">
        <f aca="false">A7403</f>
        <v>Café Hôtel Restaurant</v>
      </c>
      <c r="O7403" s="0" t="str">
        <f aca="false">B7403</f>
        <v>Hôtel sans restaurant</v>
      </c>
      <c r="P7403" s="0" t="str">
        <f aca="false">C7403</f>
        <v>Petit Hotel sans restaurant Haut de gamme</v>
      </c>
      <c r="Q7403" s="0" t="str">
        <f aca="false">D7403</f>
        <v>PAC performant</v>
      </c>
      <c r="R7403" s="0" t="str">
        <f aca="false">E7403</f>
        <v>Electricité</v>
      </c>
      <c r="S7403" s="0" t="str">
        <f aca="false">F7403</f>
        <v>0219712902</v>
      </c>
      <c r="T7403" s="0" t="str">
        <f aca="false">G7403</f>
        <v>5</v>
      </c>
      <c r="U7403" s="0" t="n">
        <f aca="false">L7403</f>
        <v>3.03986496519792</v>
      </c>
      <c r="V7403" s="0" t="n">
        <f aca="false">K7403</f>
        <v>132.505410544975</v>
      </c>
      <c r="W7403" s="0" t="n">
        <f aca="false">J7403</f>
        <v>792</v>
      </c>
    </row>
    <row r="7404" customFormat="false" ht="12.8" hidden="false" customHeight="false" outlineLevel="0" collapsed="false">
      <c r="A7404" s="0" t="s">
        <v>73</v>
      </c>
      <c r="B7404" s="0" t="s">
        <v>426</v>
      </c>
      <c r="C7404" s="0" t="s">
        <v>532</v>
      </c>
      <c r="D7404" s="0" t="s">
        <v>46</v>
      </c>
      <c r="E7404" s="0" t="s">
        <v>30</v>
      </c>
      <c r="F7404" s="0" t="s">
        <v>542</v>
      </c>
      <c r="G7404" s="0" t="s">
        <v>1613</v>
      </c>
      <c r="H7404" s="0" t="n">
        <v>3.32861023255814</v>
      </c>
      <c r="I7404" s="0" t="n">
        <v>67.4693077051877</v>
      </c>
      <c r="J7404" s="0" t="n">
        <v>792</v>
      </c>
      <c r="K7404" s="0" t="n">
        <f aca="false">I7404*SUMIFS(syst_chauffage!$H$3:$H$27,syst_chauffage!$B$3:$B$27,D7404,syst_chauffage!$C$3:$C$27,E7404)</f>
        <v>117.053006783628</v>
      </c>
      <c r="L7404" s="12" t="n">
        <f aca="false">H7404*SUMIFS(syst_chauffage!$K$3:$K$27,syst_chauffage!$B$3:$B$27,D7404,syst_chauffage!$C$3:$C$27,E7404)</f>
        <v>3.00077723502174</v>
      </c>
      <c r="N7404" s="0" t="str">
        <f aca="false">A7404</f>
        <v>Café Hôtel Restaurant</v>
      </c>
      <c r="O7404" s="0" t="str">
        <f aca="false">B7404</f>
        <v>Hôtel sans restaurant</v>
      </c>
      <c r="P7404" s="0" t="str">
        <f aca="false">C7404</f>
        <v>Petit Hotel sans restaurant Haut de gamme</v>
      </c>
      <c r="Q7404" s="0" t="str">
        <f aca="false">D7404</f>
        <v>Rooftop performant</v>
      </c>
      <c r="R7404" s="0" t="str">
        <f aca="false">E7404</f>
        <v>Electricité</v>
      </c>
      <c r="S7404" s="0" t="str">
        <f aca="false">F7404</f>
        <v>0219713002</v>
      </c>
      <c r="T7404" s="0" t="str">
        <f aca="false">G7404</f>
        <v>5</v>
      </c>
      <c r="U7404" s="0" t="n">
        <f aca="false">L7404</f>
        <v>3.00077723502174</v>
      </c>
      <c r="V7404" s="0" t="n">
        <f aca="false">K7404</f>
        <v>117.053006783628</v>
      </c>
      <c r="W7404" s="0" t="n">
        <f aca="false">J7404</f>
        <v>792</v>
      </c>
    </row>
    <row r="7405" customFormat="false" ht="12.8" hidden="false" customHeight="false" outlineLevel="0" collapsed="false">
      <c r="A7405" s="0" t="s">
        <v>73</v>
      </c>
      <c r="B7405" s="0" t="s">
        <v>426</v>
      </c>
      <c r="C7405" s="0" t="s">
        <v>543</v>
      </c>
      <c r="D7405" s="0" t="s">
        <v>13</v>
      </c>
      <c r="E7405" s="0" t="s">
        <v>14</v>
      </c>
      <c r="F7405" s="0" t="s">
        <v>544</v>
      </c>
      <c r="G7405" s="0" t="s">
        <v>1613</v>
      </c>
      <c r="H7405" s="0" t="n">
        <v>0.658328801886295</v>
      </c>
      <c r="I7405" s="0" t="n">
        <v>19.1365842139496</v>
      </c>
      <c r="J7405" s="0" t="n">
        <v>462</v>
      </c>
      <c r="K7405" s="0" t="n">
        <f aca="false">I7405*SUMIFS(syst_chauffage!$H$3:$H$27,syst_chauffage!$B$3:$B$27,D7405,syst_chauffage!$C$3:$C$27,E7405)</f>
        <v>38.6480873510274</v>
      </c>
      <c r="L7405" s="12" t="n">
        <f aca="false">H7405*SUMIFS(syst_chauffage!$K$3:$K$27,syst_chauffage!$B$3:$B$27,D7405,syst_chauffage!$C$3:$C$27,E7405)</f>
        <v>0.658328801886295</v>
      </c>
      <c r="N7405" s="0" t="str">
        <f aca="false">A7405</f>
        <v>Café Hôtel Restaurant</v>
      </c>
      <c r="O7405" s="0" t="str">
        <f aca="false">B7405</f>
        <v>Hôtel sans restaurant</v>
      </c>
      <c r="P7405" s="0" t="str">
        <f aca="false">C7405</f>
        <v>Petit Hotel sans restaurant Luxe</v>
      </c>
      <c r="Q7405" s="0" t="str">
        <f aca="false">D7405</f>
        <v>Chaudière gaz</v>
      </c>
      <c r="R7405" s="0" t="str">
        <f aca="false">E7405</f>
        <v>Gaz</v>
      </c>
      <c r="S7405" s="0" t="str">
        <f aca="false">F7405</f>
        <v>0219720404</v>
      </c>
      <c r="T7405" s="0" t="str">
        <f aca="false">G7405</f>
        <v>5</v>
      </c>
      <c r="U7405" s="0" t="n">
        <f aca="false">L7405</f>
        <v>0.658328801886295</v>
      </c>
      <c r="V7405" s="0" t="n">
        <f aca="false">K7405</f>
        <v>38.6480873510274</v>
      </c>
      <c r="W7405" s="0" t="n">
        <f aca="false">J7405</f>
        <v>462</v>
      </c>
    </row>
    <row r="7406" customFormat="false" ht="12.8" hidden="false" customHeight="false" outlineLevel="0" collapsed="false">
      <c r="A7406" s="0" t="s">
        <v>73</v>
      </c>
      <c r="B7406" s="0" t="s">
        <v>426</v>
      </c>
      <c r="C7406" s="0" t="s">
        <v>543</v>
      </c>
      <c r="D7406" s="0" t="s">
        <v>29</v>
      </c>
      <c r="E7406" s="0" t="s">
        <v>30</v>
      </c>
      <c r="F7406" s="0" t="s">
        <v>545</v>
      </c>
      <c r="G7406" s="0" t="s">
        <v>1613</v>
      </c>
      <c r="H7406" s="0" t="n">
        <v>0.92</v>
      </c>
      <c r="I7406" s="0" t="n">
        <v>10.4</v>
      </c>
      <c r="J7406" s="0" t="n">
        <v>0</v>
      </c>
      <c r="K7406" s="0" t="n">
        <f aca="false">I7406*SUMIFS(syst_chauffage!$H$3:$H$27,syst_chauffage!$B$3:$B$27,D7406,syst_chauffage!$C$3:$C$27,E7406)</f>
        <v>3</v>
      </c>
      <c r="L7406" s="12" t="n">
        <f aca="false">H7406*SUMIFS(syst_chauffage!$K$3:$K$27,syst_chauffage!$B$3:$B$27,D7406,syst_chauffage!$C$3:$C$27,E7406)</f>
        <v>0.92</v>
      </c>
      <c r="N7406" s="0" t="str">
        <f aca="false">A7406</f>
        <v>Café Hôtel Restaurant</v>
      </c>
      <c r="O7406" s="0" t="str">
        <f aca="false">B7406</f>
        <v>Hôtel sans restaurant</v>
      </c>
      <c r="P7406" s="0" t="str">
        <f aca="false">C7406</f>
        <v>Petit Hotel sans restaurant Luxe</v>
      </c>
      <c r="Q7406" s="0" t="str">
        <f aca="false">D7406</f>
        <v>Electrique direct</v>
      </c>
      <c r="R7406" s="0" t="str">
        <f aca="false">E7406</f>
        <v>Electricité</v>
      </c>
      <c r="S7406" s="0" t="str">
        <f aca="false">F7406</f>
        <v>0219720602</v>
      </c>
      <c r="T7406" s="0" t="str">
        <f aca="false">G7406</f>
        <v>5</v>
      </c>
      <c r="U7406" s="0" t="n">
        <f aca="false">L7406</f>
        <v>0.92</v>
      </c>
      <c r="V7406" s="0" t="n">
        <f aca="false">K7406</f>
        <v>3</v>
      </c>
      <c r="W7406" s="0" t="n">
        <f aca="false">J7406</f>
        <v>0</v>
      </c>
    </row>
    <row r="7407" customFormat="false" ht="12.8" hidden="false" customHeight="false" outlineLevel="0" collapsed="false">
      <c r="A7407" s="0" t="s">
        <v>73</v>
      </c>
      <c r="B7407" s="0" t="s">
        <v>426</v>
      </c>
      <c r="C7407" s="0" t="s">
        <v>543</v>
      </c>
      <c r="D7407" s="0" t="s">
        <v>36</v>
      </c>
      <c r="E7407" s="0" t="s">
        <v>30</v>
      </c>
      <c r="F7407" s="0" t="s">
        <v>546</v>
      </c>
      <c r="G7407" s="0" t="s">
        <v>1613</v>
      </c>
      <c r="H7407" s="0" t="n">
        <v>2.96333246511628</v>
      </c>
      <c r="I7407" s="0" t="n">
        <v>105.625992796579</v>
      </c>
      <c r="J7407" s="0" t="n">
        <v>738</v>
      </c>
      <c r="K7407" s="0" t="n">
        <f aca="false">I7407*SUMIFS(syst_chauffage!$H$3:$H$27,syst_chauffage!$B$3:$B$27,D7407,syst_chauffage!$C$3:$C$27,E7407)</f>
        <v>65.3463762750304</v>
      </c>
      <c r="L7407" s="12" t="n">
        <f aca="false">H7407*SUMIFS(syst_chauffage!$K$3:$K$27,syst_chauffage!$B$3:$B$27,D7407,syst_chauffage!$C$3:$C$27,E7407)</f>
        <v>2.48976386710312</v>
      </c>
      <c r="N7407" s="0" t="str">
        <f aca="false">A7407</f>
        <v>Café Hôtel Restaurant</v>
      </c>
      <c r="O7407" s="0" t="str">
        <f aca="false">B7407</f>
        <v>Hôtel sans restaurant</v>
      </c>
      <c r="P7407" s="0" t="str">
        <f aca="false">C7407</f>
        <v>Petit Hotel sans restaurant Luxe</v>
      </c>
      <c r="Q7407" s="0" t="str">
        <f aca="false">D7407</f>
        <v>PAC</v>
      </c>
      <c r="R7407" s="0" t="str">
        <f aca="false">E7407</f>
        <v>Electricité</v>
      </c>
      <c r="S7407" s="0" t="str">
        <f aca="false">F7407</f>
        <v>0219720902</v>
      </c>
      <c r="T7407" s="0" t="str">
        <f aca="false">G7407</f>
        <v>5</v>
      </c>
      <c r="U7407" s="0" t="n">
        <f aca="false">L7407</f>
        <v>2.48976386710312</v>
      </c>
      <c r="V7407" s="0" t="n">
        <f aca="false">K7407</f>
        <v>65.3463762750304</v>
      </c>
      <c r="W7407" s="0" t="n">
        <f aca="false">J7407</f>
        <v>738</v>
      </c>
    </row>
    <row r="7408" customFormat="false" ht="12.8" hidden="false" customHeight="false" outlineLevel="0" collapsed="false">
      <c r="A7408" s="0" t="s">
        <v>73</v>
      </c>
      <c r="B7408" s="0" t="s">
        <v>426</v>
      </c>
      <c r="C7408" s="0" t="s">
        <v>543</v>
      </c>
      <c r="D7408" s="0" t="s">
        <v>42</v>
      </c>
      <c r="E7408" s="0" t="s">
        <v>30</v>
      </c>
      <c r="F7408" s="0" t="s">
        <v>547</v>
      </c>
      <c r="G7408" s="0" t="s">
        <v>1613</v>
      </c>
      <c r="H7408" s="0" t="n">
        <v>2.82165751495016</v>
      </c>
      <c r="I7408" s="0" t="n">
        <v>49.810296199715</v>
      </c>
      <c r="J7408" s="0" t="n">
        <v>738</v>
      </c>
      <c r="K7408" s="0" t="n">
        <f aca="false">I7408*SUMIFS(syst_chauffage!$H$3:$H$27,syst_chauffage!$B$3:$B$27,D7408,syst_chauffage!$C$3:$C$27,E7408)</f>
        <v>44.9633676421165</v>
      </c>
      <c r="L7408" s="12" t="n">
        <f aca="false">H7408*SUMIFS(syst_chauffage!$K$3:$K$27,syst_chauffage!$B$3:$B$27,D7408,syst_chauffage!$C$3:$C$27,E7408)</f>
        <v>2.51561756981486</v>
      </c>
      <c r="N7408" s="0" t="str">
        <f aca="false">A7408</f>
        <v>Café Hôtel Restaurant</v>
      </c>
      <c r="O7408" s="0" t="str">
        <f aca="false">B7408</f>
        <v>Hôtel sans restaurant</v>
      </c>
      <c r="P7408" s="0" t="str">
        <f aca="false">C7408</f>
        <v>Petit Hotel sans restaurant Luxe</v>
      </c>
      <c r="Q7408" s="0" t="str">
        <f aca="false">D7408</f>
        <v>Rooftop</v>
      </c>
      <c r="R7408" s="0" t="str">
        <f aca="false">E7408</f>
        <v>Electricité</v>
      </c>
      <c r="S7408" s="0" t="str">
        <f aca="false">F7408</f>
        <v>0219721002</v>
      </c>
      <c r="T7408" s="0" t="str">
        <f aca="false">G7408</f>
        <v>5</v>
      </c>
      <c r="U7408" s="0" t="n">
        <f aca="false">L7408</f>
        <v>2.51561756981486</v>
      </c>
      <c r="V7408" s="0" t="n">
        <f aca="false">K7408</f>
        <v>44.9633676421165</v>
      </c>
      <c r="W7408" s="0" t="n">
        <f aca="false">J7408</f>
        <v>738</v>
      </c>
    </row>
    <row r="7409" customFormat="false" ht="12.8" hidden="false" customHeight="false" outlineLevel="0" collapsed="false">
      <c r="A7409" s="0" t="s">
        <v>73</v>
      </c>
      <c r="B7409" s="0" t="s">
        <v>426</v>
      </c>
      <c r="C7409" s="0" t="s">
        <v>543</v>
      </c>
      <c r="D7409" s="0" t="s">
        <v>18</v>
      </c>
      <c r="E7409" s="0" t="s">
        <v>14</v>
      </c>
      <c r="F7409" s="0" t="s">
        <v>548</v>
      </c>
      <c r="G7409" s="0" t="s">
        <v>1613</v>
      </c>
      <c r="H7409" s="0" t="n">
        <v>0.98279976359244</v>
      </c>
      <c r="I7409" s="0" t="n">
        <v>22.7816478737495</v>
      </c>
      <c r="J7409" s="0" t="n">
        <v>1064</v>
      </c>
      <c r="K7409" s="0" t="n">
        <f aca="false">I7409*SUMIFS(syst_chauffage!$H$3:$H$27,syst_chauffage!$B$3:$B$27,D7409,syst_chauffage!$C$3:$C$27,E7409)</f>
        <v>62.0783711845489</v>
      </c>
      <c r="L7409" s="12" t="n">
        <f aca="false">H7409*SUMIFS(syst_chauffage!$K$3:$K$27,syst_chauffage!$B$3:$B$27,D7409,syst_chauffage!$C$3:$C$27,E7409)</f>
        <v>0.954737774147952</v>
      </c>
      <c r="N7409" s="0" t="str">
        <f aca="false">A7409</f>
        <v>Café Hôtel Restaurant</v>
      </c>
      <c r="O7409" s="0" t="str">
        <f aca="false">B7409</f>
        <v>Hôtel sans restaurant</v>
      </c>
      <c r="P7409" s="0" t="str">
        <f aca="false">C7409</f>
        <v>Petit Hotel sans restaurant Luxe</v>
      </c>
      <c r="Q7409" s="0" t="str">
        <f aca="false">D7409</f>
        <v>Chaudière condensation gaz</v>
      </c>
      <c r="R7409" s="0" t="str">
        <f aca="false">E7409</f>
        <v>Gaz</v>
      </c>
      <c r="S7409" s="0" t="str">
        <f aca="false">F7409</f>
        <v>0219722404</v>
      </c>
      <c r="T7409" s="0" t="str">
        <f aca="false">G7409</f>
        <v>5</v>
      </c>
      <c r="U7409" s="0" t="n">
        <f aca="false">L7409</f>
        <v>0.954737774147952</v>
      </c>
      <c r="V7409" s="0" t="n">
        <f aca="false">K7409</f>
        <v>62.0783711845489</v>
      </c>
      <c r="W7409" s="0" t="n">
        <f aca="false">J7409</f>
        <v>1064</v>
      </c>
    </row>
    <row r="7410" customFormat="false" ht="12.8" hidden="false" customHeight="false" outlineLevel="0" collapsed="false">
      <c r="A7410" s="0" t="s">
        <v>73</v>
      </c>
      <c r="B7410" s="0" t="s">
        <v>426</v>
      </c>
      <c r="C7410" s="0" t="s">
        <v>543</v>
      </c>
      <c r="D7410" s="0" t="s">
        <v>32</v>
      </c>
      <c r="E7410" s="0" t="s">
        <v>30</v>
      </c>
      <c r="F7410" s="0" t="s">
        <v>549</v>
      </c>
      <c r="G7410" s="0" t="s">
        <v>1613</v>
      </c>
      <c r="H7410" s="0" t="n">
        <v>1</v>
      </c>
      <c r="I7410" s="0" t="n">
        <v>12</v>
      </c>
      <c r="J7410" s="0" t="n">
        <v>0</v>
      </c>
      <c r="K7410" s="0" t="n">
        <f aca="false">I7410*SUMIFS(syst_chauffage!$H$3:$H$27,syst_chauffage!$B$3:$B$27,D7410,syst_chauffage!$C$3:$C$27,E7410)</f>
        <v>12</v>
      </c>
      <c r="L7410" s="12" t="n">
        <f aca="false">H7410*SUMIFS(syst_chauffage!$K$3:$K$27,syst_chauffage!$B$3:$B$27,D7410,syst_chauffage!$C$3:$C$27,E7410)</f>
        <v>1</v>
      </c>
      <c r="N7410" s="0" t="str">
        <f aca="false">A7410</f>
        <v>Café Hôtel Restaurant</v>
      </c>
      <c r="O7410" s="0" t="str">
        <f aca="false">B7410</f>
        <v>Hôtel sans restaurant</v>
      </c>
      <c r="P7410" s="0" t="str">
        <f aca="false">C7410</f>
        <v>Petit Hotel sans restaurant Luxe</v>
      </c>
      <c r="Q7410" s="0" t="str">
        <f aca="false">D7410</f>
        <v>Electrique direct performant</v>
      </c>
      <c r="R7410" s="0" t="str">
        <f aca="false">E7410</f>
        <v>Electricité</v>
      </c>
      <c r="S7410" s="0" t="str">
        <f aca="false">F7410</f>
        <v>0219722602</v>
      </c>
      <c r="T7410" s="0" t="str">
        <f aca="false">G7410</f>
        <v>5</v>
      </c>
      <c r="U7410" s="0" t="n">
        <f aca="false">L7410</f>
        <v>1</v>
      </c>
      <c r="V7410" s="0" t="n">
        <f aca="false">K7410</f>
        <v>12</v>
      </c>
      <c r="W7410" s="0" t="n">
        <f aca="false">J7410</f>
        <v>0</v>
      </c>
    </row>
    <row r="7411" customFormat="false" ht="12.8" hidden="false" customHeight="false" outlineLevel="0" collapsed="false">
      <c r="A7411" s="0" t="s">
        <v>73</v>
      </c>
      <c r="B7411" s="0" t="s">
        <v>426</v>
      </c>
      <c r="C7411" s="0" t="s">
        <v>543</v>
      </c>
      <c r="D7411" s="0" t="s">
        <v>38</v>
      </c>
      <c r="E7411" s="0" t="s">
        <v>30</v>
      </c>
      <c r="F7411" s="0" t="s">
        <v>550</v>
      </c>
      <c r="G7411" s="0" t="s">
        <v>1613</v>
      </c>
      <c r="H7411" s="0" t="n">
        <v>3.41922976744186</v>
      </c>
      <c r="I7411" s="0" t="n">
        <v>125.745229519737</v>
      </c>
      <c r="J7411" s="0" t="n">
        <v>792</v>
      </c>
      <c r="K7411" s="0" t="n">
        <f aca="false">I7411*SUMIFS(syst_chauffage!$H$3:$H$27,syst_chauffage!$B$3:$B$27,D7411,syst_chauffage!$C$3:$C$27,E7411)</f>
        <v>127.102498628047</v>
      </c>
      <c r="L7411" s="12" t="n">
        <f aca="false">H7411*SUMIFS(syst_chauffage!$K$3:$K$27,syst_chauffage!$B$3:$B$27,D7411,syst_chauffage!$C$3:$C$27,E7411)</f>
        <v>3.0588965614513</v>
      </c>
      <c r="N7411" s="0" t="str">
        <f aca="false">A7411</f>
        <v>Café Hôtel Restaurant</v>
      </c>
      <c r="O7411" s="0" t="str">
        <f aca="false">B7411</f>
        <v>Hôtel sans restaurant</v>
      </c>
      <c r="P7411" s="0" t="str">
        <f aca="false">C7411</f>
        <v>Petit Hotel sans restaurant Luxe</v>
      </c>
      <c r="Q7411" s="0" t="str">
        <f aca="false">D7411</f>
        <v>PAC performant</v>
      </c>
      <c r="R7411" s="0" t="str">
        <f aca="false">E7411</f>
        <v>Electricité</v>
      </c>
      <c r="S7411" s="0" t="str">
        <f aca="false">F7411</f>
        <v>0219722902</v>
      </c>
      <c r="T7411" s="0" t="str">
        <f aca="false">G7411</f>
        <v>5</v>
      </c>
      <c r="U7411" s="0" t="n">
        <f aca="false">L7411</f>
        <v>3.0588965614513</v>
      </c>
      <c r="V7411" s="0" t="n">
        <f aca="false">K7411</f>
        <v>127.102498628047</v>
      </c>
      <c r="W7411" s="0" t="n">
        <f aca="false">J7411</f>
        <v>792</v>
      </c>
    </row>
    <row r="7412" customFormat="false" ht="12.8" hidden="false" customHeight="false" outlineLevel="0" collapsed="false">
      <c r="A7412" s="0" t="s">
        <v>73</v>
      </c>
      <c r="B7412" s="0" t="s">
        <v>426</v>
      </c>
      <c r="C7412" s="0" t="s">
        <v>543</v>
      </c>
      <c r="D7412" s="0" t="s">
        <v>46</v>
      </c>
      <c r="E7412" s="0" t="s">
        <v>30</v>
      </c>
      <c r="F7412" s="0" t="s">
        <v>551</v>
      </c>
      <c r="G7412" s="0" t="s">
        <v>1613</v>
      </c>
      <c r="H7412" s="0" t="n">
        <v>3.34944956810631</v>
      </c>
      <c r="I7412" s="0" t="n">
        <v>59.2979716663273</v>
      </c>
      <c r="J7412" s="0" t="n">
        <v>792</v>
      </c>
      <c r="K7412" s="0" t="n">
        <f aca="false">I7412*SUMIFS(syst_chauffage!$H$3:$H$27,syst_chauffage!$B$3:$B$27,D7412,syst_chauffage!$C$3:$C$27,E7412)</f>
        <v>102.876494746964</v>
      </c>
      <c r="L7412" s="12" t="n">
        <f aca="false">H7412*SUMIFS(syst_chauffage!$K$3:$K$27,syst_chauffage!$B$3:$B$27,D7412,syst_chauffage!$C$3:$C$27,E7412)</f>
        <v>3.01956411583292</v>
      </c>
      <c r="N7412" s="0" t="str">
        <f aca="false">A7412</f>
        <v>Café Hôtel Restaurant</v>
      </c>
      <c r="O7412" s="0" t="str">
        <f aca="false">B7412</f>
        <v>Hôtel sans restaurant</v>
      </c>
      <c r="P7412" s="0" t="str">
        <f aca="false">C7412</f>
        <v>Petit Hotel sans restaurant Luxe</v>
      </c>
      <c r="Q7412" s="0" t="str">
        <f aca="false">D7412</f>
        <v>Rooftop performant</v>
      </c>
      <c r="R7412" s="0" t="str">
        <f aca="false">E7412</f>
        <v>Electricité</v>
      </c>
      <c r="S7412" s="0" t="str">
        <f aca="false">F7412</f>
        <v>0219723002</v>
      </c>
      <c r="T7412" s="0" t="str">
        <f aca="false">G7412</f>
        <v>5</v>
      </c>
      <c r="U7412" s="0" t="n">
        <f aca="false">L7412</f>
        <v>3.01956411583292</v>
      </c>
      <c r="V7412" s="0" t="n">
        <f aca="false">K7412</f>
        <v>102.876494746964</v>
      </c>
      <c r="W7412" s="0" t="n">
        <f aca="false">J7412</f>
        <v>792</v>
      </c>
    </row>
    <row r="7413" customFormat="false" ht="12.8" hidden="false" customHeight="false" outlineLevel="0" collapsed="false">
      <c r="A7413" s="0" t="s">
        <v>73</v>
      </c>
      <c r="B7413" s="0" t="s">
        <v>552</v>
      </c>
      <c r="C7413" s="0" t="s">
        <v>553</v>
      </c>
      <c r="D7413" s="0" t="s">
        <v>19</v>
      </c>
      <c r="E7413" s="0" t="s">
        <v>57</v>
      </c>
      <c r="F7413" s="0" t="s">
        <v>554</v>
      </c>
      <c r="G7413" s="0" t="s">
        <v>1613</v>
      </c>
      <c r="H7413" s="0" t="n">
        <v>0.74776953215873</v>
      </c>
      <c r="I7413" s="0" t="n">
        <v>51.1942444369419</v>
      </c>
      <c r="J7413" s="0" t="n">
        <v>0</v>
      </c>
      <c r="K7413" s="0" t="n">
        <f aca="false">I7413*SUMIFS(syst_chauffage!$H$3:$H$27,syst_chauffage!$B$3:$B$27,D7413,syst_chauffage!$C$3:$C$27,E7413)</f>
        <v>71.2867912064247</v>
      </c>
      <c r="L7413" s="12" t="n">
        <f aca="false">H7413*SUMIFS(syst_chauffage!$K$3:$K$27,syst_chauffage!$B$3:$B$27,D7413,syst_chauffage!$C$3:$C$27,E7413)</f>
        <v>0.74776953215873</v>
      </c>
      <c r="N7413" s="0" t="str">
        <f aca="false">A7413</f>
        <v>Café Hôtel Restaurant</v>
      </c>
      <c r="O7413" s="0" t="str">
        <f aca="false">B7413</f>
        <v>Restaurant</v>
      </c>
      <c r="P7413" s="0" t="str">
        <f aca="false">C7413</f>
        <v>Grand restaurant rapide</v>
      </c>
      <c r="Q7413" s="0" t="str">
        <f aca="false">D7413</f>
        <v>Autre système centralisé</v>
      </c>
      <c r="R7413" s="0" t="str">
        <f aca="false">E7413</f>
        <v>Autres</v>
      </c>
      <c r="S7413" s="0" t="str">
        <f aca="false">F7413</f>
        <v>0226290101</v>
      </c>
      <c r="T7413" s="0" t="str">
        <f aca="false">G7413</f>
        <v>5</v>
      </c>
      <c r="U7413" s="0" t="n">
        <f aca="false">L7413</f>
        <v>0.74776953215873</v>
      </c>
      <c r="V7413" s="0" t="n">
        <f aca="false">K7413</f>
        <v>71.2867912064247</v>
      </c>
      <c r="W7413" s="0" t="n">
        <f aca="false">J7413</f>
        <v>0</v>
      </c>
    </row>
    <row r="7414" customFormat="false" ht="12.8" hidden="false" customHeight="false" outlineLevel="0" collapsed="false">
      <c r="A7414" s="0" t="s">
        <v>73</v>
      </c>
      <c r="B7414" s="0" t="s">
        <v>552</v>
      </c>
      <c r="C7414" s="0" t="s">
        <v>553</v>
      </c>
      <c r="D7414" s="0" t="s">
        <v>19</v>
      </c>
      <c r="E7414" s="0" t="s">
        <v>58</v>
      </c>
      <c r="F7414" s="0" t="s">
        <v>555</v>
      </c>
      <c r="G7414" s="0" t="s">
        <v>1613</v>
      </c>
      <c r="H7414" s="0" t="n">
        <v>0.703934636423298</v>
      </c>
      <c r="I7414" s="0" t="n">
        <v>51.5620958973504</v>
      </c>
      <c r="J7414" s="0" t="n">
        <v>935</v>
      </c>
      <c r="K7414" s="0" t="n">
        <f aca="false">I7414*SUMIFS(syst_chauffage!$H$3:$H$27,syst_chauffage!$B$3:$B$27,D7414,syst_chauffage!$C$3:$C$27,E7414)</f>
        <v>84.8170485130059</v>
      </c>
      <c r="L7414" s="12" t="n">
        <f aca="false">H7414*SUMIFS(syst_chauffage!$K$3:$K$27,syst_chauffage!$B$3:$B$27,D7414,syst_chauffage!$C$3:$C$27,E7414)</f>
        <v>0.703934636423298</v>
      </c>
      <c r="N7414" s="0" t="str">
        <f aca="false">A7414</f>
        <v>Café Hôtel Restaurant</v>
      </c>
      <c r="O7414" s="0" t="str">
        <f aca="false">B7414</f>
        <v>Restaurant</v>
      </c>
      <c r="P7414" s="0" t="str">
        <f aca="false">C7414</f>
        <v>Grand restaurant rapide</v>
      </c>
      <c r="Q7414" s="0" t="str">
        <f aca="false">D7414</f>
        <v>Autre système centralisé</v>
      </c>
      <c r="R7414" s="0" t="str">
        <f aca="false">E7414</f>
        <v>Urbain</v>
      </c>
      <c r="S7414" s="0" t="str">
        <f aca="false">F7414</f>
        <v>0226290106</v>
      </c>
      <c r="T7414" s="0" t="str">
        <f aca="false">G7414</f>
        <v>5</v>
      </c>
      <c r="U7414" s="0" t="n">
        <f aca="false">L7414</f>
        <v>0.703934636423298</v>
      </c>
      <c r="V7414" s="0" t="n">
        <f aca="false">K7414</f>
        <v>84.8170485130059</v>
      </c>
      <c r="W7414" s="0" t="n">
        <f aca="false">J7414</f>
        <v>935</v>
      </c>
    </row>
    <row r="7415" customFormat="false" ht="12.8" hidden="false" customHeight="false" outlineLevel="0" collapsed="false">
      <c r="A7415" s="0" t="s">
        <v>73</v>
      </c>
      <c r="B7415" s="0" t="s">
        <v>552</v>
      </c>
      <c r="C7415" s="0" t="s">
        <v>553</v>
      </c>
      <c r="D7415" s="0" t="s">
        <v>22</v>
      </c>
      <c r="E7415" s="0" t="s">
        <v>23</v>
      </c>
      <c r="F7415" s="0" t="s">
        <v>556</v>
      </c>
      <c r="G7415" s="0" t="s">
        <v>1613</v>
      </c>
      <c r="H7415" s="0" t="n">
        <v>0.572049066474526</v>
      </c>
      <c r="I7415" s="0" t="n">
        <v>32.4373114658625</v>
      </c>
      <c r="J7415" s="0" t="n">
        <v>0</v>
      </c>
      <c r="K7415" s="0" t="n">
        <f aca="false">I7415*SUMIFS(syst_chauffage!$H$3:$H$27,syst_chauffage!$B$3:$B$27,D7415,syst_chauffage!$C$3:$C$27,E7415)</f>
        <v>57.1228355976985</v>
      </c>
      <c r="L7415" s="12" t="n">
        <f aca="false">H7415*SUMIFS(syst_chauffage!$K$3:$K$27,syst_chauffage!$B$3:$B$27,D7415,syst_chauffage!$C$3:$C$27,E7415)</f>
        <v>0.572049066474526</v>
      </c>
      <c r="N7415" s="0" t="str">
        <f aca="false">A7415</f>
        <v>Café Hôtel Restaurant</v>
      </c>
      <c r="O7415" s="0" t="str">
        <f aca="false">B7415</f>
        <v>Restaurant</v>
      </c>
      <c r="P7415" s="0" t="str">
        <f aca="false">C7415</f>
        <v>Grand restaurant rapide</v>
      </c>
      <c r="Q7415" s="0" t="str">
        <f aca="false">D7415</f>
        <v>Chaudière fioul</v>
      </c>
      <c r="R7415" s="0" t="str">
        <f aca="false">E7415</f>
        <v>Fioul</v>
      </c>
      <c r="S7415" s="0" t="str">
        <f aca="false">F7415</f>
        <v>0226290303</v>
      </c>
      <c r="T7415" s="0" t="str">
        <f aca="false">G7415</f>
        <v>5</v>
      </c>
      <c r="U7415" s="0" t="n">
        <f aca="false">L7415</f>
        <v>0.572049066474526</v>
      </c>
      <c r="V7415" s="0" t="n">
        <f aca="false">K7415</f>
        <v>57.1228355976985</v>
      </c>
      <c r="W7415" s="0" t="n">
        <f aca="false">J7415</f>
        <v>0</v>
      </c>
    </row>
    <row r="7416" customFormat="false" ht="12.8" hidden="false" customHeight="false" outlineLevel="0" collapsed="false">
      <c r="A7416" s="0" t="s">
        <v>73</v>
      </c>
      <c r="B7416" s="0" t="s">
        <v>552</v>
      </c>
      <c r="C7416" s="0" t="s">
        <v>553</v>
      </c>
      <c r="D7416" s="0" t="s">
        <v>13</v>
      </c>
      <c r="E7416" s="0" t="s">
        <v>14</v>
      </c>
      <c r="F7416" s="0" t="s">
        <v>557</v>
      </c>
      <c r="G7416" s="0" t="s">
        <v>1613</v>
      </c>
      <c r="H7416" s="0" t="n">
        <v>0.687755765079867</v>
      </c>
      <c r="I7416" s="0" t="n">
        <v>23.6038880239269</v>
      </c>
      <c r="J7416" s="0" t="n">
        <v>462</v>
      </c>
      <c r="K7416" s="0" t="n">
        <f aca="false">I7416*SUMIFS(syst_chauffage!$H$3:$H$27,syst_chauffage!$B$3:$B$27,D7416,syst_chauffage!$C$3:$C$27,E7416)</f>
        <v>47.6702172118897</v>
      </c>
      <c r="L7416" s="12" t="n">
        <f aca="false">H7416*SUMIFS(syst_chauffage!$K$3:$K$27,syst_chauffage!$B$3:$B$27,D7416,syst_chauffage!$C$3:$C$27,E7416)</f>
        <v>0.687755765079867</v>
      </c>
      <c r="N7416" s="0" t="str">
        <f aca="false">A7416</f>
        <v>Café Hôtel Restaurant</v>
      </c>
      <c r="O7416" s="0" t="str">
        <f aca="false">B7416</f>
        <v>Restaurant</v>
      </c>
      <c r="P7416" s="0" t="str">
        <f aca="false">C7416</f>
        <v>Grand restaurant rapide</v>
      </c>
      <c r="Q7416" s="0" t="str">
        <f aca="false">D7416</f>
        <v>Chaudière gaz</v>
      </c>
      <c r="R7416" s="0" t="str">
        <f aca="false">E7416</f>
        <v>Gaz</v>
      </c>
      <c r="S7416" s="0" t="str">
        <f aca="false">F7416</f>
        <v>0226290404</v>
      </c>
      <c r="T7416" s="0" t="str">
        <f aca="false">G7416</f>
        <v>5</v>
      </c>
      <c r="U7416" s="0" t="n">
        <f aca="false">L7416</f>
        <v>0.687755765079867</v>
      </c>
      <c r="V7416" s="0" t="n">
        <f aca="false">K7416</f>
        <v>47.6702172118897</v>
      </c>
      <c r="W7416" s="0" t="n">
        <f aca="false">J7416</f>
        <v>462</v>
      </c>
    </row>
    <row r="7417" customFormat="false" ht="12.8" hidden="false" customHeight="false" outlineLevel="0" collapsed="false">
      <c r="A7417" s="0" t="s">
        <v>73</v>
      </c>
      <c r="B7417" s="0" t="s">
        <v>552</v>
      </c>
      <c r="C7417" s="0" t="s">
        <v>553</v>
      </c>
      <c r="D7417" s="0" t="s">
        <v>29</v>
      </c>
      <c r="E7417" s="0" t="s">
        <v>30</v>
      </c>
      <c r="F7417" s="0" t="s">
        <v>558</v>
      </c>
      <c r="G7417" s="0" t="s">
        <v>1613</v>
      </c>
      <c r="H7417" s="0" t="n">
        <v>0.92</v>
      </c>
      <c r="I7417" s="0" t="n">
        <v>10.4</v>
      </c>
      <c r="J7417" s="0" t="n">
        <v>0</v>
      </c>
      <c r="K7417" s="0" t="n">
        <f aca="false">I7417*SUMIFS(syst_chauffage!$H$3:$H$27,syst_chauffage!$B$3:$B$27,D7417,syst_chauffage!$C$3:$C$27,E7417)</f>
        <v>3</v>
      </c>
      <c r="L7417" s="12" t="n">
        <f aca="false">H7417*SUMIFS(syst_chauffage!$K$3:$K$27,syst_chauffage!$B$3:$B$27,D7417,syst_chauffage!$C$3:$C$27,E7417)</f>
        <v>0.92</v>
      </c>
      <c r="N7417" s="0" t="str">
        <f aca="false">A7417</f>
        <v>Café Hôtel Restaurant</v>
      </c>
      <c r="O7417" s="0" t="str">
        <f aca="false">B7417</f>
        <v>Restaurant</v>
      </c>
      <c r="P7417" s="0" t="str">
        <f aca="false">C7417</f>
        <v>Grand restaurant rapide</v>
      </c>
      <c r="Q7417" s="0" t="str">
        <f aca="false">D7417</f>
        <v>Electrique direct</v>
      </c>
      <c r="R7417" s="0" t="str">
        <f aca="false">E7417</f>
        <v>Electricité</v>
      </c>
      <c r="S7417" s="0" t="str">
        <f aca="false">F7417</f>
        <v>0226290602</v>
      </c>
      <c r="T7417" s="0" t="str">
        <f aca="false">G7417</f>
        <v>5</v>
      </c>
      <c r="U7417" s="0" t="n">
        <f aca="false">L7417</f>
        <v>0.92</v>
      </c>
      <c r="V7417" s="0" t="n">
        <f aca="false">K7417</f>
        <v>3</v>
      </c>
      <c r="W7417" s="0" t="n">
        <f aca="false">J7417</f>
        <v>0</v>
      </c>
    </row>
    <row r="7418" customFormat="false" ht="12.8" hidden="false" customHeight="false" outlineLevel="0" collapsed="false">
      <c r="A7418" s="0" t="s">
        <v>73</v>
      </c>
      <c r="B7418" s="0" t="s">
        <v>552</v>
      </c>
      <c r="C7418" s="0" t="s">
        <v>553</v>
      </c>
      <c r="D7418" s="0" t="s">
        <v>36</v>
      </c>
      <c r="E7418" s="0" t="s">
        <v>30</v>
      </c>
      <c r="F7418" s="0" t="s">
        <v>559</v>
      </c>
      <c r="G7418" s="0" t="s">
        <v>1613</v>
      </c>
      <c r="H7418" s="0" t="n">
        <v>2.94489544186046</v>
      </c>
      <c r="I7418" s="0" t="n">
        <v>137.765738495289</v>
      </c>
      <c r="J7418" s="0" t="n">
        <v>738</v>
      </c>
      <c r="K7418" s="0" t="n">
        <f aca="false">I7418*SUMIFS(syst_chauffage!$H$3:$H$27,syst_chauffage!$B$3:$B$27,D7418,syst_chauffage!$C$3:$C$27,E7418)</f>
        <v>85.2298903628594</v>
      </c>
      <c r="L7418" s="12" t="n">
        <f aca="false">H7418*SUMIFS(syst_chauffage!$K$3:$K$27,syst_chauffage!$B$3:$B$27,D7418,syst_chauffage!$C$3:$C$27,E7418)</f>
        <v>2.47427325480779</v>
      </c>
      <c r="N7418" s="0" t="str">
        <f aca="false">A7418</f>
        <v>Café Hôtel Restaurant</v>
      </c>
      <c r="O7418" s="0" t="str">
        <f aca="false">B7418</f>
        <v>Restaurant</v>
      </c>
      <c r="P7418" s="0" t="str">
        <f aca="false">C7418</f>
        <v>Grand restaurant rapide</v>
      </c>
      <c r="Q7418" s="0" t="str">
        <f aca="false">D7418</f>
        <v>PAC</v>
      </c>
      <c r="R7418" s="0" t="str">
        <f aca="false">E7418</f>
        <v>Electricité</v>
      </c>
      <c r="S7418" s="0" t="str">
        <f aca="false">F7418</f>
        <v>0226290902</v>
      </c>
      <c r="T7418" s="0" t="str">
        <f aca="false">G7418</f>
        <v>5</v>
      </c>
      <c r="U7418" s="0" t="n">
        <f aca="false">L7418</f>
        <v>2.47427325480779</v>
      </c>
      <c r="V7418" s="0" t="n">
        <f aca="false">K7418</f>
        <v>85.2298903628594</v>
      </c>
      <c r="W7418" s="0" t="n">
        <f aca="false">J7418</f>
        <v>738</v>
      </c>
    </row>
    <row r="7419" customFormat="false" ht="12.8" hidden="false" customHeight="false" outlineLevel="0" collapsed="false">
      <c r="A7419" s="0" t="s">
        <v>73</v>
      </c>
      <c r="B7419" s="0" t="s">
        <v>552</v>
      </c>
      <c r="C7419" s="0" t="s">
        <v>553</v>
      </c>
      <c r="D7419" s="0" t="s">
        <v>42</v>
      </c>
      <c r="E7419" s="0" t="s">
        <v>30</v>
      </c>
      <c r="F7419" s="0" t="s">
        <v>560</v>
      </c>
      <c r="G7419" s="0" t="s">
        <v>1613</v>
      </c>
      <c r="H7419" s="0" t="n">
        <v>2.80410195348837</v>
      </c>
      <c r="I7419" s="0" t="n">
        <v>63.2185271154578</v>
      </c>
      <c r="J7419" s="0" t="n">
        <v>738</v>
      </c>
      <c r="K7419" s="0" t="n">
        <f aca="false">I7419*SUMIFS(syst_chauffage!$H$3:$H$27,syst_chauffage!$B$3:$B$27,D7419,syst_chauffage!$C$3:$C$27,E7419)</f>
        <v>57.0668735854998</v>
      </c>
      <c r="L7419" s="12" t="n">
        <f aca="false">H7419*SUMIFS(syst_chauffage!$K$3:$K$27,syst_chauffage!$B$3:$B$27,D7419,syst_chauffage!$C$3:$C$27,E7419)</f>
        <v>2.49996610303434</v>
      </c>
      <c r="N7419" s="0" t="str">
        <f aca="false">A7419</f>
        <v>Café Hôtel Restaurant</v>
      </c>
      <c r="O7419" s="0" t="str">
        <f aca="false">B7419</f>
        <v>Restaurant</v>
      </c>
      <c r="P7419" s="0" t="str">
        <f aca="false">C7419</f>
        <v>Grand restaurant rapide</v>
      </c>
      <c r="Q7419" s="0" t="str">
        <f aca="false">D7419</f>
        <v>Rooftop</v>
      </c>
      <c r="R7419" s="0" t="str">
        <f aca="false">E7419</f>
        <v>Electricité</v>
      </c>
      <c r="S7419" s="0" t="str">
        <f aca="false">F7419</f>
        <v>0226291002</v>
      </c>
      <c r="T7419" s="0" t="str">
        <f aca="false">G7419</f>
        <v>5</v>
      </c>
      <c r="U7419" s="0" t="n">
        <f aca="false">L7419</f>
        <v>2.49996610303434</v>
      </c>
      <c r="V7419" s="0" t="n">
        <f aca="false">K7419</f>
        <v>57.0668735854998</v>
      </c>
      <c r="W7419" s="0" t="n">
        <f aca="false">J7419</f>
        <v>738</v>
      </c>
    </row>
    <row r="7420" customFormat="false" ht="12.8" hidden="false" customHeight="false" outlineLevel="0" collapsed="false">
      <c r="A7420" s="0" t="s">
        <v>73</v>
      </c>
      <c r="B7420" s="0" t="s">
        <v>552</v>
      </c>
      <c r="C7420" s="0" t="s">
        <v>553</v>
      </c>
      <c r="D7420" s="0" t="s">
        <v>51</v>
      </c>
      <c r="E7420" s="0" t="s">
        <v>57</v>
      </c>
      <c r="F7420" s="0" t="s">
        <v>561</v>
      </c>
      <c r="G7420" s="0" t="s">
        <v>1613</v>
      </c>
      <c r="H7420" s="0" t="n">
        <v>0.862810998644689</v>
      </c>
      <c r="I7420" s="0" t="n">
        <v>60.9455290915975</v>
      </c>
      <c r="J7420" s="0" t="n">
        <v>0</v>
      </c>
      <c r="K7420" s="0" t="n">
        <f aca="false">I7420*SUMIFS(syst_chauffage!$H$3:$H$27,syst_chauffage!$B$3:$B$27,D7420,syst_chauffage!$C$3:$C$27,E7420)</f>
        <v>129.134669280738</v>
      </c>
      <c r="L7420" s="12" t="n">
        <f aca="false">H7420*SUMIFS(syst_chauffage!$K$3:$K$27,syst_chauffage!$B$3:$B$27,D7420,syst_chauffage!$C$3:$C$27,E7420)</f>
        <v>0.862810998644689</v>
      </c>
      <c r="N7420" s="0" t="str">
        <f aca="false">A7420</f>
        <v>Café Hôtel Restaurant</v>
      </c>
      <c r="O7420" s="0" t="str">
        <f aca="false">B7420</f>
        <v>Restaurant</v>
      </c>
      <c r="P7420" s="0" t="str">
        <f aca="false">C7420</f>
        <v>Grand restaurant rapide</v>
      </c>
      <c r="Q7420" s="0" t="str">
        <f aca="false">D7420</f>
        <v>Autre système centralisé performant</v>
      </c>
      <c r="R7420" s="0" t="str">
        <f aca="false">E7420</f>
        <v>Autres</v>
      </c>
      <c r="S7420" s="0" t="str">
        <f aca="false">F7420</f>
        <v>0226292101</v>
      </c>
      <c r="T7420" s="0" t="str">
        <f aca="false">G7420</f>
        <v>5</v>
      </c>
      <c r="U7420" s="0" t="n">
        <f aca="false">L7420</f>
        <v>0.862810998644689</v>
      </c>
      <c r="V7420" s="0" t="n">
        <f aca="false">K7420</f>
        <v>129.134669280738</v>
      </c>
      <c r="W7420" s="0" t="n">
        <f aca="false">J7420</f>
        <v>0</v>
      </c>
    </row>
    <row r="7421" customFormat="false" ht="12.8" hidden="false" customHeight="false" outlineLevel="0" collapsed="false">
      <c r="A7421" s="0" t="s">
        <v>73</v>
      </c>
      <c r="B7421" s="0" t="s">
        <v>552</v>
      </c>
      <c r="C7421" s="0" t="s">
        <v>553</v>
      </c>
      <c r="D7421" s="0" t="s">
        <v>51</v>
      </c>
      <c r="E7421" s="0" t="s">
        <v>58</v>
      </c>
      <c r="F7421" s="0" t="s">
        <v>562</v>
      </c>
      <c r="G7421" s="0" t="s">
        <v>1613</v>
      </c>
      <c r="H7421" s="0" t="n">
        <v>0.812232272796113</v>
      </c>
      <c r="I7421" s="0" t="n">
        <v>61.3834474968458</v>
      </c>
      <c r="J7421" s="0" t="n">
        <v>935</v>
      </c>
      <c r="K7421" s="0" t="n">
        <f aca="false">I7421*SUMIFS(syst_chauffage!$H$3:$H$27,syst_chauffage!$B$3:$B$27,D7421,syst_chauffage!$C$3:$C$27,E7421)</f>
        <v>130.992246693717</v>
      </c>
      <c r="L7421" s="12" t="n">
        <f aca="false">H7421*SUMIFS(syst_chauffage!$K$3:$K$27,syst_chauffage!$B$3:$B$27,D7421,syst_chauffage!$C$3:$C$27,E7421)</f>
        <v>0.812232272796113</v>
      </c>
      <c r="N7421" s="0" t="str">
        <f aca="false">A7421</f>
        <v>Café Hôtel Restaurant</v>
      </c>
      <c r="O7421" s="0" t="str">
        <f aca="false">B7421</f>
        <v>Restaurant</v>
      </c>
      <c r="P7421" s="0" t="str">
        <f aca="false">C7421</f>
        <v>Grand restaurant rapide</v>
      </c>
      <c r="Q7421" s="0" t="str">
        <f aca="false">D7421</f>
        <v>Autre système centralisé performant</v>
      </c>
      <c r="R7421" s="0" t="str">
        <f aca="false">E7421</f>
        <v>Urbain</v>
      </c>
      <c r="S7421" s="0" t="str">
        <f aca="false">F7421</f>
        <v>0226292106</v>
      </c>
      <c r="T7421" s="0" t="str">
        <f aca="false">G7421</f>
        <v>5</v>
      </c>
      <c r="U7421" s="0" t="n">
        <f aca="false">L7421</f>
        <v>0.812232272796113</v>
      </c>
      <c r="V7421" s="0" t="n">
        <f aca="false">K7421</f>
        <v>130.992246693717</v>
      </c>
      <c r="W7421" s="0" t="n">
        <f aca="false">J7421</f>
        <v>935</v>
      </c>
    </row>
    <row r="7422" customFormat="false" ht="12.8" hidden="false" customHeight="false" outlineLevel="0" collapsed="false">
      <c r="A7422" s="0" t="s">
        <v>73</v>
      </c>
      <c r="B7422" s="0" t="s">
        <v>552</v>
      </c>
      <c r="C7422" s="0" t="s">
        <v>553</v>
      </c>
      <c r="D7422" s="0" t="s">
        <v>27</v>
      </c>
      <c r="E7422" s="0" t="s">
        <v>23</v>
      </c>
      <c r="F7422" s="0" t="s">
        <v>563</v>
      </c>
      <c r="G7422" s="0" t="s">
        <v>1613</v>
      </c>
      <c r="H7422" s="0" t="n">
        <v>0.757492449422588</v>
      </c>
      <c r="I7422" s="0" t="n">
        <v>38.6158469831696</v>
      </c>
      <c r="J7422" s="0" t="n">
        <v>1064</v>
      </c>
      <c r="K7422" s="0" t="n">
        <f aca="false">I7422*SUMIFS(syst_chauffage!$H$3:$H$27,syst_chauffage!$B$3:$B$27,D7422,syst_chauffage!$C$3:$C$27,E7422)</f>
        <v>99.0265993521653</v>
      </c>
      <c r="L7422" s="12" t="n">
        <f aca="false">H7422*SUMIFS(syst_chauffage!$K$3:$K$27,syst_chauffage!$B$3:$B$27,D7422,syst_chauffage!$C$3:$C$27,E7422)</f>
        <v>0.757492449422588</v>
      </c>
      <c r="N7422" s="0" t="str">
        <f aca="false">A7422</f>
        <v>Café Hôtel Restaurant</v>
      </c>
      <c r="O7422" s="0" t="str">
        <f aca="false">B7422</f>
        <v>Restaurant</v>
      </c>
      <c r="P7422" s="0" t="str">
        <f aca="false">C7422</f>
        <v>Grand restaurant rapide</v>
      </c>
      <c r="Q7422" s="0" t="str">
        <f aca="false">D7422</f>
        <v>Chaudière condensation fioul</v>
      </c>
      <c r="R7422" s="0" t="str">
        <f aca="false">E7422</f>
        <v>Fioul</v>
      </c>
      <c r="S7422" s="0" t="str">
        <f aca="false">F7422</f>
        <v>0226292303</v>
      </c>
      <c r="T7422" s="0" t="str">
        <f aca="false">G7422</f>
        <v>5</v>
      </c>
      <c r="U7422" s="0" t="n">
        <f aca="false">L7422</f>
        <v>0.757492449422588</v>
      </c>
      <c r="V7422" s="0" t="n">
        <f aca="false">K7422</f>
        <v>99.0265993521653</v>
      </c>
      <c r="W7422" s="0" t="n">
        <f aca="false">J7422</f>
        <v>1064</v>
      </c>
    </row>
    <row r="7423" customFormat="false" ht="12.8" hidden="false" customHeight="false" outlineLevel="0" collapsed="false">
      <c r="A7423" s="0" t="s">
        <v>73</v>
      </c>
      <c r="B7423" s="0" t="s">
        <v>552</v>
      </c>
      <c r="C7423" s="0" t="s">
        <v>553</v>
      </c>
      <c r="D7423" s="0" t="s">
        <v>18</v>
      </c>
      <c r="E7423" s="0" t="s">
        <v>14</v>
      </c>
      <c r="F7423" s="0" t="s">
        <v>564</v>
      </c>
      <c r="G7423" s="0" t="s">
        <v>1613</v>
      </c>
      <c r="H7423" s="0" t="n">
        <v>0.985089870618627</v>
      </c>
      <c r="I7423" s="0" t="n">
        <v>28.0998666951511</v>
      </c>
      <c r="J7423" s="0" t="n">
        <v>1064</v>
      </c>
      <c r="K7423" s="0" t="n">
        <f aca="false">I7423*SUMIFS(syst_chauffage!$H$3:$H$27,syst_chauffage!$B$3:$B$27,D7423,syst_chauffage!$C$3:$C$27,E7423)</f>
        <v>76.5701394651059</v>
      </c>
      <c r="L7423" s="12" t="n">
        <f aca="false">H7423*SUMIFS(syst_chauffage!$K$3:$K$27,syst_chauffage!$B$3:$B$27,D7423,syst_chauffage!$C$3:$C$27,E7423)</f>
        <v>0.956962491497038</v>
      </c>
      <c r="N7423" s="0" t="str">
        <f aca="false">A7423</f>
        <v>Café Hôtel Restaurant</v>
      </c>
      <c r="O7423" s="0" t="str">
        <f aca="false">B7423</f>
        <v>Restaurant</v>
      </c>
      <c r="P7423" s="0" t="str">
        <f aca="false">C7423</f>
        <v>Grand restaurant rapide</v>
      </c>
      <c r="Q7423" s="0" t="str">
        <f aca="false">D7423</f>
        <v>Chaudière condensation gaz</v>
      </c>
      <c r="R7423" s="0" t="str">
        <f aca="false">E7423</f>
        <v>Gaz</v>
      </c>
      <c r="S7423" s="0" t="str">
        <f aca="false">F7423</f>
        <v>0226292404</v>
      </c>
      <c r="T7423" s="0" t="str">
        <f aca="false">G7423</f>
        <v>5</v>
      </c>
      <c r="U7423" s="0" t="n">
        <f aca="false">L7423</f>
        <v>0.956962491497038</v>
      </c>
      <c r="V7423" s="0" t="n">
        <f aca="false">K7423</f>
        <v>76.5701394651059</v>
      </c>
      <c r="W7423" s="0" t="n">
        <f aca="false">J7423</f>
        <v>1064</v>
      </c>
    </row>
    <row r="7424" customFormat="false" ht="12.8" hidden="false" customHeight="false" outlineLevel="0" collapsed="false">
      <c r="A7424" s="0" t="s">
        <v>73</v>
      </c>
      <c r="B7424" s="0" t="s">
        <v>552</v>
      </c>
      <c r="C7424" s="0" t="s">
        <v>553</v>
      </c>
      <c r="D7424" s="0" t="s">
        <v>32</v>
      </c>
      <c r="E7424" s="0" t="s">
        <v>30</v>
      </c>
      <c r="F7424" s="0" t="s">
        <v>565</v>
      </c>
      <c r="G7424" s="0" t="s">
        <v>1613</v>
      </c>
      <c r="H7424" s="0" t="n">
        <v>1</v>
      </c>
      <c r="I7424" s="0" t="n">
        <v>12</v>
      </c>
      <c r="J7424" s="0" t="n">
        <v>0</v>
      </c>
      <c r="K7424" s="0" t="n">
        <f aca="false">I7424*SUMIFS(syst_chauffage!$H$3:$H$27,syst_chauffage!$B$3:$B$27,D7424,syst_chauffage!$C$3:$C$27,E7424)</f>
        <v>12</v>
      </c>
      <c r="L7424" s="12" t="n">
        <f aca="false">H7424*SUMIFS(syst_chauffage!$K$3:$K$27,syst_chauffage!$B$3:$B$27,D7424,syst_chauffage!$C$3:$C$27,E7424)</f>
        <v>1</v>
      </c>
      <c r="N7424" s="0" t="str">
        <f aca="false">A7424</f>
        <v>Café Hôtel Restaurant</v>
      </c>
      <c r="O7424" s="0" t="str">
        <f aca="false">B7424</f>
        <v>Restaurant</v>
      </c>
      <c r="P7424" s="0" t="str">
        <f aca="false">C7424</f>
        <v>Grand restaurant rapide</v>
      </c>
      <c r="Q7424" s="0" t="str">
        <f aca="false">D7424</f>
        <v>Electrique direct performant</v>
      </c>
      <c r="R7424" s="0" t="str">
        <f aca="false">E7424</f>
        <v>Electricité</v>
      </c>
      <c r="S7424" s="0" t="str">
        <f aca="false">F7424</f>
        <v>0226292602</v>
      </c>
      <c r="T7424" s="0" t="str">
        <f aca="false">G7424</f>
        <v>5</v>
      </c>
      <c r="U7424" s="0" t="n">
        <f aca="false">L7424</f>
        <v>1</v>
      </c>
      <c r="V7424" s="0" t="n">
        <f aca="false">K7424</f>
        <v>12</v>
      </c>
      <c r="W7424" s="0" t="n">
        <f aca="false">J7424</f>
        <v>0</v>
      </c>
    </row>
    <row r="7425" customFormat="false" ht="12.8" hidden="false" customHeight="false" outlineLevel="0" collapsed="false">
      <c r="A7425" s="0" t="s">
        <v>73</v>
      </c>
      <c r="B7425" s="0" t="s">
        <v>552</v>
      </c>
      <c r="C7425" s="0" t="s">
        <v>553</v>
      </c>
      <c r="D7425" s="0" t="s">
        <v>38</v>
      </c>
      <c r="E7425" s="0" t="s">
        <v>30</v>
      </c>
      <c r="F7425" s="0" t="s">
        <v>566</v>
      </c>
      <c r="G7425" s="0" t="s">
        <v>1613</v>
      </c>
      <c r="H7425" s="0" t="n">
        <v>3.39795627906976</v>
      </c>
      <c r="I7425" s="0" t="n">
        <v>164.006831542011</v>
      </c>
      <c r="J7425" s="0" t="n">
        <v>792</v>
      </c>
      <c r="K7425" s="0" t="n">
        <f aca="false">I7425*SUMIFS(syst_chauffage!$H$3:$H$27,syst_chauffage!$B$3:$B$27,D7425,syst_chauffage!$C$3:$C$27,E7425)</f>
        <v>165.777088806274</v>
      </c>
      <c r="L7425" s="12" t="n">
        <f aca="false">H7425*SUMIFS(syst_chauffage!$K$3:$K$27,syst_chauffage!$B$3:$B$27,D7425,syst_chauffage!$C$3:$C$27,E7425)</f>
        <v>3.03986496519792</v>
      </c>
      <c r="N7425" s="0" t="str">
        <f aca="false">A7425</f>
        <v>Café Hôtel Restaurant</v>
      </c>
      <c r="O7425" s="0" t="str">
        <f aca="false">B7425</f>
        <v>Restaurant</v>
      </c>
      <c r="P7425" s="0" t="str">
        <f aca="false">C7425</f>
        <v>Grand restaurant rapide</v>
      </c>
      <c r="Q7425" s="0" t="str">
        <f aca="false">D7425</f>
        <v>PAC performant</v>
      </c>
      <c r="R7425" s="0" t="str">
        <f aca="false">E7425</f>
        <v>Electricité</v>
      </c>
      <c r="S7425" s="0" t="str">
        <f aca="false">F7425</f>
        <v>0226292902</v>
      </c>
      <c r="T7425" s="0" t="str">
        <f aca="false">G7425</f>
        <v>5</v>
      </c>
      <c r="U7425" s="0" t="n">
        <f aca="false">L7425</f>
        <v>3.03986496519792</v>
      </c>
      <c r="V7425" s="0" t="n">
        <f aca="false">K7425</f>
        <v>165.777088806274</v>
      </c>
      <c r="W7425" s="0" t="n">
        <f aca="false">J7425</f>
        <v>792</v>
      </c>
    </row>
    <row r="7426" customFormat="false" ht="12.8" hidden="false" customHeight="false" outlineLevel="0" collapsed="false">
      <c r="A7426" s="0" t="s">
        <v>73</v>
      </c>
      <c r="B7426" s="0" t="s">
        <v>552</v>
      </c>
      <c r="C7426" s="0" t="s">
        <v>553</v>
      </c>
      <c r="D7426" s="0" t="s">
        <v>46</v>
      </c>
      <c r="E7426" s="0" t="s">
        <v>30</v>
      </c>
      <c r="F7426" s="0" t="s">
        <v>567</v>
      </c>
      <c r="G7426" s="0" t="s">
        <v>1613</v>
      </c>
      <c r="H7426" s="0" t="n">
        <v>3.32861023255814</v>
      </c>
      <c r="I7426" s="0" t="n">
        <v>75.2601513279259</v>
      </c>
      <c r="J7426" s="0" t="n">
        <v>792</v>
      </c>
      <c r="K7426" s="0" t="n">
        <f aca="false">I7426*SUMIFS(syst_chauffage!$H$3:$H$27,syst_chauffage!$B$3:$B$27,D7426,syst_chauffage!$C$3:$C$27,E7426)</f>
        <v>130.56939968049</v>
      </c>
      <c r="L7426" s="12" t="n">
        <f aca="false">H7426*SUMIFS(syst_chauffage!$K$3:$K$27,syst_chauffage!$B$3:$B$27,D7426,syst_chauffage!$C$3:$C$27,E7426)</f>
        <v>3.00077723502174</v>
      </c>
      <c r="N7426" s="0" t="str">
        <f aca="false">A7426</f>
        <v>Café Hôtel Restaurant</v>
      </c>
      <c r="O7426" s="0" t="str">
        <f aca="false">B7426</f>
        <v>Restaurant</v>
      </c>
      <c r="P7426" s="0" t="str">
        <f aca="false">C7426</f>
        <v>Grand restaurant rapide</v>
      </c>
      <c r="Q7426" s="0" t="str">
        <f aca="false">D7426</f>
        <v>Rooftop performant</v>
      </c>
      <c r="R7426" s="0" t="str">
        <f aca="false">E7426</f>
        <v>Electricité</v>
      </c>
      <c r="S7426" s="0" t="str">
        <f aca="false">F7426</f>
        <v>0226293002</v>
      </c>
      <c r="T7426" s="0" t="str">
        <f aca="false">G7426</f>
        <v>5</v>
      </c>
      <c r="U7426" s="0" t="n">
        <f aca="false">L7426</f>
        <v>3.00077723502174</v>
      </c>
      <c r="V7426" s="0" t="n">
        <f aca="false">K7426</f>
        <v>130.56939968049</v>
      </c>
      <c r="W7426" s="0" t="n">
        <f aca="false">J7426</f>
        <v>792</v>
      </c>
    </row>
    <row r="7427" customFormat="false" ht="12.8" hidden="false" customHeight="false" outlineLevel="0" collapsed="false">
      <c r="A7427" s="0" t="s">
        <v>73</v>
      </c>
      <c r="B7427" s="0" t="s">
        <v>552</v>
      </c>
      <c r="C7427" s="0" t="s">
        <v>568</v>
      </c>
      <c r="D7427" s="0" t="s">
        <v>19</v>
      </c>
      <c r="E7427" s="0" t="s">
        <v>57</v>
      </c>
      <c r="F7427" s="0" t="s">
        <v>569</v>
      </c>
      <c r="G7427" s="0" t="s">
        <v>1613</v>
      </c>
      <c r="H7427" s="0" t="n">
        <v>0.720442141071039</v>
      </c>
      <c r="I7427" s="0" t="n">
        <v>35.858702484033</v>
      </c>
      <c r="J7427" s="0" t="n">
        <v>0</v>
      </c>
      <c r="K7427" s="0" t="n">
        <f aca="false">I7427*SUMIFS(syst_chauffage!$H$3:$H$27,syst_chauffage!$B$3:$B$27,D7427,syst_chauffage!$C$3:$C$27,E7427)</f>
        <v>49.9324067583653</v>
      </c>
      <c r="L7427" s="12" t="n">
        <f aca="false">H7427*SUMIFS(syst_chauffage!$K$3:$K$27,syst_chauffage!$B$3:$B$27,D7427,syst_chauffage!$C$3:$C$27,E7427)</f>
        <v>0.720442141071039</v>
      </c>
      <c r="N7427" s="0" t="str">
        <f aca="false">A7427</f>
        <v>Café Hôtel Restaurant</v>
      </c>
      <c r="O7427" s="0" t="str">
        <f aca="false">B7427</f>
        <v>Restaurant</v>
      </c>
      <c r="P7427" s="0" t="str">
        <f aca="false">C7427</f>
        <v>Grand restaurant traditionnel</v>
      </c>
      <c r="Q7427" s="0" t="str">
        <f aca="false">D7427</f>
        <v>Autre système centralisé</v>
      </c>
      <c r="R7427" s="0" t="str">
        <f aca="false">E7427</f>
        <v>Autres</v>
      </c>
      <c r="S7427" s="0" t="str">
        <f aca="false">F7427</f>
        <v>0226300101</v>
      </c>
      <c r="T7427" s="0" t="str">
        <f aca="false">G7427</f>
        <v>5</v>
      </c>
      <c r="U7427" s="0" t="n">
        <f aca="false">L7427</f>
        <v>0.720442141071039</v>
      </c>
      <c r="V7427" s="0" t="n">
        <f aca="false">K7427</f>
        <v>49.9324067583653</v>
      </c>
      <c r="W7427" s="0" t="n">
        <f aca="false">J7427</f>
        <v>0</v>
      </c>
    </row>
    <row r="7428" customFormat="false" ht="12.8" hidden="false" customHeight="false" outlineLevel="0" collapsed="false">
      <c r="A7428" s="0" t="s">
        <v>73</v>
      </c>
      <c r="B7428" s="0" t="s">
        <v>552</v>
      </c>
      <c r="C7428" s="0" t="s">
        <v>568</v>
      </c>
      <c r="D7428" s="0" t="s">
        <v>19</v>
      </c>
      <c r="E7428" s="0" t="s">
        <v>58</v>
      </c>
      <c r="F7428" s="0" t="s">
        <v>570</v>
      </c>
      <c r="G7428" s="0" t="s">
        <v>1613</v>
      </c>
      <c r="H7428" s="0" t="n">
        <v>0.698451417646905</v>
      </c>
      <c r="I7428" s="0" t="n">
        <v>35.8734963707387</v>
      </c>
      <c r="J7428" s="0" t="n">
        <v>935</v>
      </c>
      <c r="K7428" s="0" t="n">
        <f aca="false">I7428*SUMIFS(syst_chauffage!$H$3:$H$27,syst_chauffage!$B$3:$B$27,D7428,syst_chauffage!$C$3:$C$27,E7428)</f>
        <v>59.0100931518658</v>
      </c>
      <c r="L7428" s="12" t="n">
        <f aca="false">H7428*SUMIFS(syst_chauffage!$K$3:$K$27,syst_chauffage!$B$3:$B$27,D7428,syst_chauffage!$C$3:$C$27,E7428)</f>
        <v>0.698451417646905</v>
      </c>
      <c r="N7428" s="0" t="str">
        <f aca="false">A7428</f>
        <v>Café Hôtel Restaurant</v>
      </c>
      <c r="O7428" s="0" t="str">
        <f aca="false">B7428</f>
        <v>Restaurant</v>
      </c>
      <c r="P7428" s="0" t="str">
        <f aca="false">C7428</f>
        <v>Grand restaurant traditionnel</v>
      </c>
      <c r="Q7428" s="0" t="str">
        <f aca="false">D7428</f>
        <v>Autre système centralisé</v>
      </c>
      <c r="R7428" s="0" t="str">
        <f aca="false">E7428</f>
        <v>Urbain</v>
      </c>
      <c r="S7428" s="0" t="str">
        <f aca="false">F7428</f>
        <v>0226300106</v>
      </c>
      <c r="T7428" s="0" t="str">
        <f aca="false">G7428</f>
        <v>5</v>
      </c>
      <c r="U7428" s="0" t="n">
        <f aca="false">L7428</f>
        <v>0.698451417646905</v>
      </c>
      <c r="V7428" s="0" t="n">
        <f aca="false">K7428</f>
        <v>59.0100931518658</v>
      </c>
      <c r="W7428" s="0" t="n">
        <f aca="false">J7428</f>
        <v>935</v>
      </c>
    </row>
    <row r="7429" customFormat="false" ht="12.8" hidden="false" customHeight="false" outlineLevel="0" collapsed="false">
      <c r="A7429" s="0" t="s">
        <v>73</v>
      </c>
      <c r="B7429" s="0" t="s">
        <v>552</v>
      </c>
      <c r="C7429" s="0" t="s">
        <v>568</v>
      </c>
      <c r="D7429" s="0" t="s">
        <v>22</v>
      </c>
      <c r="E7429" s="0" t="s">
        <v>23</v>
      </c>
      <c r="F7429" s="0" t="s">
        <v>571</v>
      </c>
      <c r="G7429" s="0" t="s">
        <v>1613</v>
      </c>
      <c r="H7429" s="0" t="n">
        <v>0.571482967080969</v>
      </c>
      <c r="I7429" s="0" t="n">
        <v>24.3722343006805</v>
      </c>
      <c r="J7429" s="0" t="n">
        <v>0</v>
      </c>
      <c r="K7429" s="0" t="n">
        <f aca="false">I7429*SUMIFS(syst_chauffage!$H$3:$H$27,syst_chauffage!$B$3:$B$27,D7429,syst_chauffage!$C$3:$C$27,E7429)</f>
        <v>42.9200531792391</v>
      </c>
      <c r="L7429" s="12" t="n">
        <f aca="false">H7429*SUMIFS(syst_chauffage!$K$3:$K$27,syst_chauffage!$B$3:$B$27,D7429,syst_chauffage!$C$3:$C$27,E7429)</f>
        <v>0.571482967080969</v>
      </c>
      <c r="N7429" s="0" t="str">
        <f aca="false">A7429</f>
        <v>Café Hôtel Restaurant</v>
      </c>
      <c r="O7429" s="0" t="str">
        <f aca="false">B7429</f>
        <v>Restaurant</v>
      </c>
      <c r="P7429" s="0" t="str">
        <f aca="false">C7429</f>
        <v>Grand restaurant traditionnel</v>
      </c>
      <c r="Q7429" s="0" t="str">
        <f aca="false">D7429</f>
        <v>Chaudière fioul</v>
      </c>
      <c r="R7429" s="0" t="str">
        <f aca="false">E7429</f>
        <v>Fioul</v>
      </c>
      <c r="S7429" s="0" t="str">
        <f aca="false">F7429</f>
        <v>0226300303</v>
      </c>
      <c r="T7429" s="0" t="str">
        <f aca="false">G7429</f>
        <v>5</v>
      </c>
      <c r="U7429" s="0" t="n">
        <f aca="false">L7429</f>
        <v>0.571482967080969</v>
      </c>
      <c r="V7429" s="0" t="n">
        <f aca="false">K7429</f>
        <v>42.9200531792391</v>
      </c>
      <c r="W7429" s="0" t="n">
        <f aca="false">J7429</f>
        <v>0</v>
      </c>
    </row>
    <row r="7430" customFormat="false" ht="12.8" hidden="false" customHeight="false" outlineLevel="0" collapsed="false">
      <c r="A7430" s="0" t="s">
        <v>73</v>
      </c>
      <c r="B7430" s="0" t="s">
        <v>552</v>
      </c>
      <c r="C7430" s="0" t="s">
        <v>568</v>
      </c>
      <c r="D7430" s="0" t="s">
        <v>13</v>
      </c>
      <c r="E7430" s="0" t="s">
        <v>14</v>
      </c>
      <c r="F7430" s="0" t="s">
        <v>572</v>
      </c>
      <c r="G7430" s="0" t="s">
        <v>1613</v>
      </c>
      <c r="H7430" s="0" t="n">
        <v>0.687177411638383</v>
      </c>
      <c r="I7430" s="0" t="n">
        <v>17.4691744773267</v>
      </c>
      <c r="J7430" s="0" t="n">
        <v>462</v>
      </c>
      <c r="K7430" s="0" t="n">
        <f aca="false">I7430*SUMIFS(syst_chauffage!$H$3:$H$27,syst_chauffage!$B$3:$B$27,D7430,syst_chauffage!$C$3:$C$27,E7430)</f>
        <v>35.2806004249134</v>
      </c>
      <c r="L7430" s="12" t="n">
        <f aca="false">H7430*SUMIFS(syst_chauffage!$K$3:$K$27,syst_chauffage!$B$3:$B$27,D7430,syst_chauffage!$C$3:$C$27,E7430)</f>
        <v>0.687177411638383</v>
      </c>
      <c r="N7430" s="0" t="str">
        <f aca="false">A7430</f>
        <v>Café Hôtel Restaurant</v>
      </c>
      <c r="O7430" s="0" t="str">
        <f aca="false">B7430</f>
        <v>Restaurant</v>
      </c>
      <c r="P7430" s="0" t="str">
        <f aca="false">C7430</f>
        <v>Grand restaurant traditionnel</v>
      </c>
      <c r="Q7430" s="0" t="str">
        <f aca="false">D7430</f>
        <v>Chaudière gaz</v>
      </c>
      <c r="R7430" s="0" t="str">
        <f aca="false">E7430</f>
        <v>Gaz</v>
      </c>
      <c r="S7430" s="0" t="str">
        <f aca="false">F7430</f>
        <v>0226300404</v>
      </c>
      <c r="T7430" s="0" t="str">
        <f aca="false">G7430</f>
        <v>5</v>
      </c>
      <c r="U7430" s="0" t="n">
        <f aca="false">L7430</f>
        <v>0.687177411638383</v>
      </c>
      <c r="V7430" s="0" t="n">
        <f aca="false">K7430</f>
        <v>35.2806004249134</v>
      </c>
      <c r="W7430" s="0" t="n">
        <f aca="false">J7430</f>
        <v>462</v>
      </c>
    </row>
    <row r="7431" customFormat="false" ht="12.8" hidden="false" customHeight="false" outlineLevel="0" collapsed="false">
      <c r="A7431" s="0" t="s">
        <v>73</v>
      </c>
      <c r="B7431" s="0" t="s">
        <v>552</v>
      </c>
      <c r="C7431" s="0" t="s">
        <v>568</v>
      </c>
      <c r="D7431" s="0" t="s">
        <v>29</v>
      </c>
      <c r="E7431" s="0" t="s">
        <v>30</v>
      </c>
      <c r="F7431" s="0" t="s">
        <v>573</v>
      </c>
      <c r="G7431" s="0" t="s">
        <v>1613</v>
      </c>
      <c r="H7431" s="0" t="n">
        <v>0.92</v>
      </c>
      <c r="I7431" s="0" t="n">
        <v>10.4</v>
      </c>
      <c r="J7431" s="0" t="n">
        <v>0</v>
      </c>
      <c r="K7431" s="0" t="n">
        <f aca="false">I7431*SUMIFS(syst_chauffage!$H$3:$H$27,syst_chauffage!$B$3:$B$27,D7431,syst_chauffage!$C$3:$C$27,E7431)</f>
        <v>3</v>
      </c>
      <c r="L7431" s="12" t="n">
        <f aca="false">H7431*SUMIFS(syst_chauffage!$K$3:$K$27,syst_chauffage!$B$3:$B$27,D7431,syst_chauffage!$C$3:$C$27,E7431)</f>
        <v>0.92</v>
      </c>
      <c r="N7431" s="0" t="str">
        <f aca="false">A7431</f>
        <v>Café Hôtel Restaurant</v>
      </c>
      <c r="O7431" s="0" t="str">
        <f aca="false">B7431</f>
        <v>Restaurant</v>
      </c>
      <c r="P7431" s="0" t="str">
        <f aca="false">C7431</f>
        <v>Grand restaurant traditionnel</v>
      </c>
      <c r="Q7431" s="0" t="str">
        <f aca="false">D7431</f>
        <v>Electrique direct</v>
      </c>
      <c r="R7431" s="0" t="str">
        <f aca="false">E7431</f>
        <v>Electricité</v>
      </c>
      <c r="S7431" s="0" t="str">
        <f aca="false">F7431</f>
        <v>0226300602</v>
      </c>
      <c r="T7431" s="0" t="str">
        <f aca="false">G7431</f>
        <v>5</v>
      </c>
      <c r="U7431" s="0" t="n">
        <f aca="false">L7431</f>
        <v>0.92</v>
      </c>
      <c r="V7431" s="0" t="n">
        <f aca="false">K7431</f>
        <v>3</v>
      </c>
      <c r="W7431" s="0" t="n">
        <f aca="false">J7431</f>
        <v>0</v>
      </c>
    </row>
    <row r="7432" customFormat="false" ht="12.8" hidden="false" customHeight="false" outlineLevel="0" collapsed="false">
      <c r="A7432" s="0" t="s">
        <v>73</v>
      </c>
      <c r="B7432" s="0" t="s">
        <v>552</v>
      </c>
      <c r="C7432" s="0" t="s">
        <v>568</v>
      </c>
      <c r="D7432" s="0" t="s">
        <v>36</v>
      </c>
      <c r="E7432" s="0" t="s">
        <v>30</v>
      </c>
      <c r="F7432" s="0" t="s">
        <v>574</v>
      </c>
      <c r="G7432" s="0" t="s">
        <v>1613</v>
      </c>
      <c r="H7432" s="0" t="n">
        <v>2.94489544186046</v>
      </c>
      <c r="I7432" s="0" t="n">
        <v>93.8642236681069</v>
      </c>
      <c r="J7432" s="0" t="n">
        <v>738</v>
      </c>
      <c r="K7432" s="0" t="n">
        <f aca="false">I7432*SUMIFS(syst_chauffage!$H$3:$H$27,syst_chauffage!$B$3:$B$27,D7432,syst_chauffage!$C$3:$C$27,E7432)</f>
        <v>58.0698625043209</v>
      </c>
      <c r="L7432" s="12" t="n">
        <f aca="false">H7432*SUMIFS(syst_chauffage!$K$3:$K$27,syst_chauffage!$B$3:$B$27,D7432,syst_chauffage!$C$3:$C$27,E7432)</f>
        <v>2.47427325480779</v>
      </c>
      <c r="N7432" s="0" t="str">
        <f aca="false">A7432</f>
        <v>Café Hôtel Restaurant</v>
      </c>
      <c r="O7432" s="0" t="str">
        <f aca="false">B7432</f>
        <v>Restaurant</v>
      </c>
      <c r="P7432" s="0" t="str">
        <f aca="false">C7432</f>
        <v>Grand restaurant traditionnel</v>
      </c>
      <c r="Q7432" s="0" t="str">
        <f aca="false">D7432</f>
        <v>PAC</v>
      </c>
      <c r="R7432" s="0" t="str">
        <f aca="false">E7432</f>
        <v>Electricité</v>
      </c>
      <c r="S7432" s="0" t="str">
        <f aca="false">F7432</f>
        <v>0226300902</v>
      </c>
      <c r="T7432" s="0" t="str">
        <f aca="false">G7432</f>
        <v>5</v>
      </c>
      <c r="U7432" s="0" t="n">
        <f aca="false">L7432</f>
        <v>2.47427325480779</v>
      </c>
      <c r="V7432" s="0" t="n">
        <f aca="false">K7432</f>
        <v>58.0698625043209</v>
      </c>
      <c r="W7432" s="0" t="n">
        <f aca="false">J7432</f>
        <v>738</v>
      </c>
    </row>
    <row r="7433" customFormat="false" ht="12.8" hidden="false" customHeight="false" outlineLevel="0" collapsed="false">
      <c r="A7433" s="0" t="s">
        <v>73</v>
      </c>
      <c r="B7433" s="0" t="s">
        <v>552</v>
      </c>
      <c r="C7433" s="0" t="s">
        <v>568</v>
      </c>
      <c r="D7433" s="0" t="s">
        <v>42</v>
      </c>
      <c r="E7433" s="0" t="s">
        <v>30</v>
      </c>
      <c r="F7433" s="0" t="s">
        <v>575</v>
      </c>
      <c r="G7433" s="0" t="s">
        <v>1613</v>
      </c>
      <c r="H7433" s="0" t="n">
        <v>2.80410195348837</v>
      </c>
      <c r="I7433" s="0" t="n">
        <v>45.8042451632165</v>
      </c>
      <c r="J7433" s="0" t="n">
        <v>738</v>
      </c>
      <c r="K7433" s="0" t="n">
        <f aca="false">I7433*SUMIFS(syst_chauffage!$H$3:$H$27,syst_chauffage!$B$3:$B$27,D7433,syst_chauffage!$C$3:$C$27,E7433)</f>
        <v>41.347136475272</v>
      </c>
      <c r="L7433" s="12" t="n">
        <f aca="false">H7433*SUMIFS(syst_chauffage!$K$3:$K$27,syst_chauffage!$B$3:$B$27,D7433,syst_chauffage!$C$3:$C$27,E7433)</f>
        <v>2.49996610303434</v>
      </c>
      <c r="N7433" s="0" t="str">
        <f aca="false">A7433</f>
        <v>Café Hôtel Restaurant</v>
      </c>
      <c r="O7433" s="0" t="str">
        <f aca="false">B7433</f>
        <v>Restaurant</v>
      </c>
      <c r="P7433" s="0" t="str">
        <f aca="false">C7433</f>
        <v>Grand restaurant traditionnel</v>
      </c>
      <c r="Q7433" s="0" t="str">
        <f aca="false">D7433</f>
        <v>Rooftop</v>
      </c>
      <c r="R7433" s="0" t="str">
        <f aca="false">E7433</f>
        <v>Electricité</v>
      </c>
      <c r="S7433" s="0" t="str">
        <f aca="false">F7433</f>
        <v>0226301002</v>
      </c>
      <c r="T7433" s="0" t="str">
        <f aca="false">G7433</f>
        <v>5</v>
      </c>
      <c r="U7433" s="0" t="n">
        <f aca="false">L7433</f>
        <v>2.49996610303434</v>
      </c>
      <c r="V7433" s="0" t="n">
        <f aca="false">K7433</f>
        <v>41.347136475272</v>
      </c>
      <c r="W7433" s="0" t="n">
        <f aca="false">J7433</f>
        <v>738</v>
      </c>
    </row>
    <row r="7434" customFormat="false" ht="12.8" hidden="false" customHeight="false" outlineLevel="0" collapsed="false">
      <c r="A7434" s="0" t="s">
        <v>73</v>
      </c>
      <c r="B7434" s="0" t="s">
        <v>552</v>
      </c>
      <c r="C7434" s="0" t="s">
        <v>568</v>
      </c>
      <c r="D7434" s="0" t="s">
        <v>51</v>
      </c>
      <c r="E7434" s="0" t="s">
        <v>57</v>
      </c>
      <c r="F7434" s="0" t="s">
        <v>576</v>
      </c>
      <c r="G7434" s="0" t="s">
        <v>1613</v>
      </c>
      <c r="H7434" s="0" t="n">
        <v>0.831279393543507</v>
      </c>
      <c r="I7434" s="0" t="n">
        <v>42.6889315286107</v>
      </c>
      <c r="J7434" s="0" t="n">
        <v>0</v>
      </c>
      <c r="K7434" s="0" t="n">
        <f aca="false">I7434*SUMIFS(syst_chauffage!$H$3:$H$27,syst_chauffage!$B$3:$B$27,D7434,syst_chauffage!$C$3:$C$27,E7434)</f>
        <v>90.4516071492314</v>
      </c>
      <c r="L7434" s="12" t="n">
        <f aca="false">H7434*SUMIFS(syst_chauffage!$K$3:$K$27,syst_chauffage!$B$3:$B$27,D7434,syst_chauffage!$C$3:$C$27,E7434)</f>
        <v>0.831279393543507</v>
      </c>
      <c r="N7434" s="0" t="str">
        <f aca="false">A7434</f>
        <v>Café Hôtel Restaurant</v>
      </c>
      <c r="O7434" s="0" t="str">
        <f aca="false">B7434</f>
        <v>Restaurant</v>
      </c>
      <c r="P7434" s="0" t="str">
        <f aca="false">C7434</f>
        <v>Grand restaurant traditionnel</v>
      </c>
      <c r="Q7434" s="0" t="str">
        <f aca="false">D7434</f>
        <v>Autre système centralisé performant</v>
      </c>
      <c r="R7434" s="0" t="str">
        <f aca="false">E7434</f>
        <v>Autres</v>
      </c>
      <c r="S7434" s="0" t="str">
        <f aca="false">F7434</f>
        <v>0226302101</v>
      </c>
      <c r="T7434" s="0" t="str">
        <f aca="false">G7434</f>
        <v>5</v>
      </c>
      <c r="U7434" s="0" t="n">
        <f aca="false">L7434</f>
        <v>0.831279393543507</v>
      </c>
      <c r="V7434" s="0" t="n">
        <f aca="false">K7434</f>
        <v>90.4516071492314</v>
      </c>
      <c r="W7434" s="0" t="n">
        <f aca="false">J7434</f>
        <v>0</v>
      </c>
    </row>
    <row r="7435" customFormat="false" ht="12.8" hidden="false" customHeight="false" outlineLevel="0" collapsed="false">
      <c r="A7435" s="0" t="s">
        <v>73</v>
      </c>
      <c r="B7435" s="0" t="s">
        <v>552</v>
      </c>
      <c r="C7435" s="0" t="s">
        <v>568</v>
      </c>
      <c r="D7435" s="0" t="s">
        <v>51</v>
      </c>
      <c r="E7435" s="0" t="s">
        <v>58</v>
      </c>
      <c r="F7435" s="0" t="s">
        <v>577</v>
      </c>
      <c r="G7435" s="0" t="s">
        <v>1613</v>
      </c>
      <c r="H7435" s="0" t="n">
        <v>0.805905481900275</v>
      </c>
      <c r="I7435" s="0" t="n">
        <v>42.7065432984984</v>
      </c>
      <c r="J7435" s="0" t="n">
        <v>935</v>
      </c>
      <c r="K7435" s="0" t="n">
        <f aca="false">I7435*SUMIFS(syst_chauffage!$H$3:$H$27,syst_chauffage!$B$3:$B$27,D7435,syst_chauffage!$C$3:$C$27,E7435)</f>
        <v>91.1357423429219</v>
      </c>
      <c r="L7435" s="12" t="n">
        <f aca="false">H7435*SUMIFS(syst_chauffage!$K$3:$K$27,syst_chauffage!$B$3:$B$27,D7435,syst_chauffage!$C$3:$C$27,E7435)</f>
        <v>0.805905481900275</v>
      </c>
      <c r="N7435" s="0" t="str">
        <f aca="false">A7435</f>
        <v>Café Hôtel Restaurant</v>
      </c>
      <c r="O7435" s="0" t="str">
        <f aca="false">B7435</f>
        <v>Restaurant</v>
      </c>
      <c r="P7435" s="0" t="str">
        <f aca="false">C7435</f>
        <v>Grand restaurant traditionnel</v>
      </c>
      <c r="Q7435" s="0" t="str">
        <f aca="false">D7435</f>
        <v>Autre système centralisé performant</v>
      </c>
      <c r="R7435" s="0" t="str">
        <f aca="false">E7435</f>
        <v>Urbain</v>
      </c>
      <c r="S7435" s="0" t="str">
        <f aca="false">F7435</f>
        <v>0226302106</v>
      </c>
      <c r="T7435" s="0" t="str">
        <f aca="false">G7435</f>
        <v>5</v>
      </c>
      <c r="U7435" s="0" t="n">
        <f aca="false">L7435</f>
        <v>0.805905481900275</v>
      </c>
      <c r="V7435" s="0" t="n">
        <f aca="false">K7435</f>
        <v>91.1357423429219</v>
      </c>
      <c r="W7435" s="0" t="n">
        <f aca="false">J7435</f>
        <v>935</v>
      </c>
    </row>
    <row r="7436" customFormat="false" ht="12.8" hidden="false" customHeight="false" outlineLevel="0" collapsed="false">
      <c r="A7436" s="0" t="s">
        <v>73</v>
      </c>
      <c r="B7436" s="0" t="s">
        <v>552</v>
      </c>
      <c r="C7436" s="0" t="s">
        <v>568</v>
      </c>
      <c r="D7436" s="0" t="s">
        <v>27</v>
      </c>
      <c r="E7436" s="0" t="s">
        <v>23</v>
      </c>
      <c r="F7436" s="0" t="s">
        <v>578</v>
      </c>
      <c r="G7436" s="0" t="s">
        <v>1613</v>
      </c>
      <c r="H7436" s="0" t="n">
        <v>0.756818940629301</v>
      </c>
      <c r="I7436" s="0" t="n">
        <v>29.0145646436672</v>
      </c>
      <c r="J7436" s="0" t="n">
        <v>1064</v>
      </c>
      <c r="K7436" s="0" t="n">
        <f aca="false">I7436*SUMIFS(syst_chauffage!$H$3:$H$27,syst_chauffage!$B$3:$B$27,D7436,syst_chauffage!$C$3:$C$27,E7436)</f>
        <v>74.4050407491567</v>
      </c>
      <c r="L7436" s="12" t="n">
        <f aca="false">H7436*SUMIFS(syst_chauffage!$K$3:$K$27,syst_chauffage!$B$3:$B$27,D7436,syst_chauffage!$C$3:$C$27,E7436)</f>
        <v>0.756818940629301</v>
      </c>
      <c r="N7436" s="0" t="str">
        <f aca="false">A7436</f>
        <v>Café Hôtel Restaurant</v>
      </c>
      <c r="O7436" s="0" t="str">
        <f aca="false">B7436</f>
        <v>Restaurant</v>
      </c>
      <c r="P7436" s="0" t="str">
        <f aca="false">C7436</f>
        <v>Grand restaurant traditionnel</v>
      </c>
      <c r="Q7436" s="0" t="str">
        <f aca="false">D7436</f>
        <v>Chaudière condensation fioul</v>
      </c>
      <c r="R7436" s="0" t="str">
        <f aca="false">E7436</f>
        <v>Fioul</v>
      </c>
      <c r="S7436" s="0" t="str">
        <f aca="false">F7436</f>
        <v>0226302303</v>
      </c>
      <c r="T7436" s="0" t="str">
        <f aca="false">G7436</f>
        <v>5</v>
      </c>
      <c r="U7436" s="0" t="n">
        <f aca="false">L7436</f>
        <v>0.756818940629301</v>
      </c>
      <c r="V7436" s="0" t="n">
        <f aca="false">K7436</f>
        <v>74.4050407491567</v>
      </c>
      <c r="W7436" s="0" t="n">
        <f aca="false">J7436</f>
        <v>1064</v>
      </c>
    </row>
    <row r="7437" customFormat="false" ht="12.8" hidden="false" customHeight="false" outlineLevel="0" collapsed="false">
      <c r="A7437" s="0" t="s">
        <v>73</v>
      </c>
      <c r="B7437" s="0" t="s">
        <v>552</v>
      </c>
      <c r="C7437" s="0" t="s">
        <v>568</v>
      </c>
      <c r="D7437" s="0" t="s">
        <v>18</v>
      </c>
      <c r="E7437" s="0" t="s">
        <v>14</v>
      </c>
      <c r="F7437" s="0" t="s">
        <v>579</v>
      </c>
      <c r="G7437" s="0" t="s">
        <v>1613</v>
      </c>
      <c r="H7437" s="0" t="n">
        <v>0.984414425847987</v>
      </c>
      <c r="I7437" s="0" t="n">
        <v>20.7966362825318</v>
      </c>
      <c r="J7437" s="0" t="n">
        <v>1064</v>
      </c>
      <c r="K7437" s="0" t="n">
        <f aca="false">I7437*SUMIFS(syst_chauffage!$H$3:$H$27,syst_chauffage!$B$3:$B$27,D7437,syst_chauffage!$C$3:$C$27,E7437)</f>
        <v>56.6693556889124</v>
      </c>
      <c r="L7437" s="12" t="n">
        <f aca="false">H7437*SUMIFS(syst_chauffage!$K$3:$K$27,syst_chauffage!$B$3:$B$27,D7437,syst_chauffage!$C$3:$C$27,E7437)</f>
        <v>0.956306332775018</v>
      </c>
      <c r="N7437" s="0" t="str">
        <f aca="false">A7437</f>
        <v>Café Hôtel Restaurant</v>
      </c>
      <c r="O7437" s="0" t="str">
        <f aca="false">B7437</f>
        <v>Restaurant</v>
      </c>
      <c r="P7437" s="0" t="str">
        <f aca="false">C7437</f>
        <v>Grand restaurant traditionnel</v>
      </c>
      <c r="Q7437" s="0" t="str">
        <f aca="false">D7437</f>
        <v>Chaudière condensation gaz</v>
      </c>
      <c r="R7437" s="0" t="str">
        <f aca="false">E7437</f>
        <v>Gaz</v>
      </c>
      <c r="S7437" s="0" t="str">
        <f aca="false">F7437</f>
        <v>0226302404</v>
      </c>
      <c r="T7437" s="0" t="str">
        <f aca="false">G7437</f>
        <v>5</v>
      </c>
      <c r="U7437" s="0" t="n">
        <f aca="false">L7437</f>
        <v>0.956306332775018</v>
      </c>
      <c r="V7437" s="0" t="n">
        <f aca="false">K7437</f>
        <v>56.6693556889124</v>
      </c>
      <c r="W7437" s="0" t="n">
        <f aca="false">J7437</f>
        <v>1064</v>
      </c>
    </row>
    <row r="7438" customFormat="false" ht="12.8" hidden="false" customHeight="false" outlineLevel="0" collapsed="false">
      <c r="A7438" s="0" t="s">
        <v>73</v>
      </c>
      <c r="B7438" s="0" t="s">
        <v>552</v>
      </c>
      <c r="C7438" s="0" t="s">
        <v>568</v>
      </c>
      <c r="D7438" s="0" t="s">
        <v>32</v>
      </c>
      <c r="E7438" s="0" t="s">
        <v>30</v>
      </c>
      <c r="F7438" s="0" t="s">
        <v>580</v>
      </c>
      <c r="G7438" s="0" t="s">
        <v>1613</v>
      </c>
      <c r="H7438" s="0" t="n">
        <v>1</v>
      </c>
      <c r="I7438" s="0" t="n">
        <v>12</v>
      </c>
      <c r="J7438" s="0" t="n">
        <v>0</v>
      </c>
      <c r="K7438" s="0" t="n">
        <f aca="false">I7438*SUMIFS(syst_chauffage!$H$3:$H$27,syst_chauffage!$B$3:$B$27,D7438,syst_chauffage!$C$3:$C$27,E7438)</f>
        <v>12</v>
      </c>
      <c r="L7438" s="12" t="n">
        <f aca="false">H7438*SUMIFS(syst_chauffage!$K$3:$K$27,syst_chauffage!$B$3:$B$27,D7438,syst_chauffage!$C$3:$C$27,E7438)</f>
        <v>1</v>
      </c>
      <c r="N7438" s="0" t="str">
        <f aca="false">A7438</f>
        <v>Café Hôtel Restaurant</v>
      </c>
      <c r="O7438" s="0" t="str">
        <f aca="false">B7438</f>
        <v>Restaurant</v>
      </c>
      <c r="P7438" s="0" t="str">
        <f aca="false">C7438</f>
        <v>Grand restaurant traditionnel</v>
      </c>
      <c r="Q7438" s="0" t="str">
        <f aca="false">D7438</f>
        <v>Electrique direct performant</v>
      </c>
      <c r="R7438" s="0" t="str">
        <f aca="false">E7438</f>
        <v>Electricité</v>
      </c>
      <c r="S7438" s="0" t="str">
        <f aca="false">F7438</f>
        <v>0226302602</v>
      </c>
      <c r="T7438" s="0" t="str">
        <f aca="false">G7438</f>
        <v>5</v>
      </c>
      <c r="U7438" s="0" t="n">
        <f aca="false">L7438</f>
        <v>1</v>
      </c>
      <c r="V7438" s="0" t="n">
        <f aca="false">K7438</f>
        <v>12</v>
      </c>
      <c r="W7438" s="0" t="n">
        <f aca="false">J7438</f>
        <v>0</v>
      </c>
    </row>
    <row r="7439" customFormat="false" ht="12.8" hidden="false" customHeight="false" outlineLevel="0" collapsed="false">
      <c r="A7439" s="0" t="s">
        <v>73</v>
      </c>
      <c r="B7439" s="0" t="s">
        <v>552</v>
      </c>
      <c r="C7439" s="0" t="s">
        <v>568</v>
      </c>
      <c r="D7439" s="0" t="s">
        <v>38</v>
      </c>
      <c r="E7439" s="0" t="s">
        <v>30</v>
      </c>
      <c r="F7439" s="0" t="s">
        <v>581</v>
      </c>
      <c r="G7439" s="0" t="s">
        <v>1613</v>
      </c>
      <c r="H7439" s="0" t="n">
        <v>3.39795627906976</v>
      </c>
      <c r="I7439" s="0" t="n">
        <v>111.743123414413</v>
      </c>
      <c r="J7439" s="0" t="n">
        <v>792</v>
      </c>
      <c r="K7439" s="0" t="n">
        <f aca="false">I7439*SUMIFS(syst_chauffage!$H$3:$H$27,syst_chauffage!$B$3:$B$27,D7439,syst_chauffage!$C$3:$C$27,E7439)</f>
        <v>112.949256562014</v>
      </c>
      <c r="L7439" s="12" t="n">
        <f aca="false">H7439*SUMIFS(syst_chauffage!$K$3:$K$27,syst_chauffage!$B$3:$B$27,D7439,syst_chauffage!$C$3:$C$27,E7439)</f>
        <v>3.03986496519792</v>
      </c>
      <c r="N7439" s="0" t="str">
        <f aca="false">A7439</f>
        <v>Café Hôtel Restaurant</v>
      </c>
      <c r="O7439" s="0" t="str">
        <f aca="false">B7439</f>
        <v>Restaurant</v>
      </c>
      <c r="P7439" s="0" t="str">
        <f aca="false">C7439</f>
        <v>Grand restaurant traditionnel</v>
      </c>
      <c r="Q7439" s="0" t="str">
        <f aca="false">D7439</f>
        <v>PAC performant</v>
      </c>
      <c r="R7439" s="0" t="str">
        <f aca="false">E7439</f>
        <v>Electricité</v>
      </c>
      <c r="S7439" s="0" t="str">
        <f aca="false">F7439</f>
        <v>0226302902</v>
      </c>
      <c r="T7439" s="0" t="str">
        <f aca="false">G7439</f>
        <v>5</v>
      </c>
      <c r="U7439" s="0" t="n">
        <f aca="false">L7439</f>
        <v>3.03986496519792</v>
      </c>
      <c r="V7439" s="0" t="n">
        <f aca="false">K7439</f>
        <v>112.949256562014</v>
      </c>
      <c r="W7439" s="0" t="n">
        <f aca="false">J7439</f>
        <v>792</v>
      </c>
    </row>
    <row r="7440" customFormat="false" ht="12.8" hidden="false" customHeight="false" outlineLevel="0" collapsed="false">
      <c r="A7440" s="0" t="s">
        <v>73</v>
      </c>
      <c r="B7440" s="0" t="s">
        <v>552</v>
      </c>
      <c r="C7440" s="0" t="s">
        <v>568</v>
      </c>
      <c r="D7440" s="0" t="s">
        <v>46</v>
      </c>
      <c r="E7440" s="0" t="s">
        <v>30</v>
      </c>
      <c r="F7440" s="0" t="s">
        <v>582</v>
      </c>
      <c r="G7440" s="0" t="s">
        <v>1613</v>
      </c>
      <c r="H7440" s="0" t="n">
        <v>3.32861023255814</v>
      </c>
      <c r="I7440" s="0" t="n">
        <v>54.5288632895435</v>
      </c>
      <c r="J7440" s="0" t="n">
        <v>792</v>
      </c>
      <c r="K7440" s="0" t="n">
        <f aca="false">I7440*SUMIFS(syst_chauffage!$H$3:$H$27,syst_chauffage!$B$3:$B$27,D7440,syst_chauffage!$C$3:$C$27,E7440)</f>
        <v>94.6025329387471</v>
      </c>
      <c r="L7440" s="12" t="n">
        <f aca="false">H7440*SUMIFS(syst_chauffage!$K$3:$K$27,syst_chauffage!$B$3:$B$27,D7440,syst_chauffage!$C$3:$C$27,E7440)</f>
        <v>3.00077723502174</v>
      </c>
      <c r="N7440" s="0" t="str">
        <f aca="false">A7440</f>
        <v>Café Hôtel Restaurant</v>
      </c>
      <c r="O7440" s="0" t="str">
        <f aca="false">B7440</f>
        <v>Restaurant</v>
      </c>
      <c r="P7440" s="0" t="str">
        <f aca="false">C7440</f>
        <v>Grand restaurant traditionnel</v>
      </c>
      <c r="Q7440" s="0" t="str">
        <f aca="false">D7440</f>
        <v>Rooftop performant</v>
      </c>
      <c r="R7440" s="0" t="str">
        <f aca="false">E7440</f>
        <v>Electricité</v>
      </c>
      <c r="S7440" s="0" t="str">
        <f aca="false">F7440</f>
        <v>0226303002</v>
      </c>
      <c r="T7440" s="0" t="str">
        <f aca="false">G7440</f>
        <v>5</v>
      </c>
      <c r="U7440" s="0" t="n">
        <f aca="false">L7440</f>
        <v>3.00077723502174</v>
      </c>
      <c r="V7440" s="0" t="n">
        <f aca="false">K7440</f>
        <v>94.6025329387471</v>
      </c>
      <c r="W7440" s="0" t="n">
        <f aca="false">J7440</f>
        <v>792</v>
      </c>
    </row>
    <row r="7441" customFormat="false" ht="12.8" hidden="false" customHeight="false" outlineLevel="0" collapsed="false">
      <c r="A7441" s="0" t="s">
        <v>73</v>
      </c>
      <c r="B7441" s="0" t="s">
        <v>552</v>
      </c>
      <c r="C7441" s="0" t="s">
        <v>583</v>
      </c>
      <c r="D7441" s="0" t="s">
        <v>19</v>
      </c>
      <c r="E7441" s="0" t="s">
        <v>57</v>
      </c>
      <c r="F7441" s="0" t="s">
        <v>584</v>
      </c>
      <c r="G7441" s="0" t="s">
        <v>1613</v>
      </c>
      <c r="H7441" s="0" t="n">
        <v>0.731296597609838</v>
      </c>
      <c r="I7441" s="0" t="n">
        <v>77.469</v>
      </c>
      <c r="J7441" s="0" t="n">
        <v>0</v>
      </c>
      <c r="K7441" s="0" t="n">
        <f aca="false">I7441*SUMIFS(syst_chauffage!$H$3:$H$27,syst_chauffage!$B$3:$B$27,D7441,syst_chauffage!$C$3:$C$27,E7441)</f>
        <v>107.8737754353</v>
      </c>
      <c r="L7441" s="12" t="n">
        <f aca="false">H7441*SUMIFS(syst_chauffage!$K$3:$K$27,syst_chauffage!$B$3:$B$27,D7441,syst_chauffage!$C$3:$C$27,E7441)</f>
        <v>0.731296597609838</v>
      </c>
      <c r="N7441" s="0" t="str">
        <f aca="false">A7441</f>
        <v>Café Hôtel Restaurant</v>
      </c>
      <c r="O7441" s="0" t="str">
        <f aca="false">B7441</f>
        <v>Restaurant</v>
      </c>
      <c r="P7441" s="0" t="str">
        <f aca="false">C7441</f>
        <v>Petit restaurant rapide</v>
      </c>
      <c r="Q7441" s="0" t="str">
        <f aca="false">D7441</f>
        <v>Autre système centralisé</v>
      </c>
      <c r="R7441" s="0" t="str">
        <f aca="false">E7441</f>
        <v>Autres</v>
      </c>
      <c r="S7441" s="0" t="str">
        <f aca="false">F7441</f>
        <v>0226770101</v>
      </c>
      <c r="T7441" s="0" t="str">
        <f aca="false">G7441</f>
        <v>5</v>
      </c>
      <c r="U7441" s="0" t="n">
        <f aca="false">L7441</f>
        <v>0.731296597609838</v>
      </c>
      <c r="V7441" s="0" t="n">
        <f aca="false">K7441</f>
        <v>107.8737754353</v>
      </c>
      <c r="W7441" s="0" t="n">
        <f aca="false">J7441</f>
        <v>0</v>
      </c>
    </row>
    <row r="7442" customFormat="false" ht="12.8" hidden="false" customHeight="false" outlineLevel="0" collapsed="false">
      <c r="A7442" s="0" t="s">
        <v>73</v>
      </c>
      <c r="B7442" s="0" t="s">
        <v>552</v>
      </c>
      <c r="C7442" s="0" t="s">
        <v>583</v>
      </c>
      <c r="D7442" s="0" t="s">
        <v>19</v>
      </c>
      <c r="E7442" s="0" t="s">
        <v>58</v>
      </c>
      <c r="F7442" s="0" t="s">
        <v>585</v>
      </c>
      <c r="G7442" s="0" t="s">
        <v>1613</v>
      </c>
      <c r="H7442" s="0" t="n">
        <v>0.70631871745058</v>
      </c>
      <c r="I7442" s="0" t="n">
        <v>77.469</v>
      </c>
      <c r="J7442" s="0" t="n">
        <v>935</v>
      </c>
      <c r="K7442" s="0" t="n">
        <f aca="false">I7442*SUMIFS(syst_chauffage!$H$3:$H$27,syst_chauffage!$B$3:$B$27,D7442,syst_chauffage!$C$3:$C$27,E7442)</f>
        <v>127.432599798405</v>
      </c>
      <c r="L7442" s="12" t="n">
        <f aca="false">H7442*SUMIFS(syst_chauffage!$K$3:$K$27,syst_chauffage!$B$3:$B$27,D7442,syst_chauffage!$C$3:$C$27,E7442)</f>
        <v>0.70631871745058</v>
      </c>
      <c r="N7442" s="0" t="str">
        <f aca="false">A7442</f>
        <v>Café Hôtel Restaurant</v>
      </c>
      <c r="O7442" s="0" t="str">
        <f aca="false">B7442</f>
        <v>Restaurant</v>
      </c>
      <c r="P7442" s="0" t="str">
        <f aca="false">C7442</f>
        <v>Petit restaurant rapide</v>
      </c>
      <c r="Q7442" s="0" t="str">
        <f aca="false">D7442</f>
        <v>Autre système centralisé</v>
      </c>
      <c r="R7442" s="0" t="str">
        <f aca="false">E7442</f>
        <v>Urbain</v>
      </c>
      <c r="S7442" s="0" t="str">
        <f aca="false">F7442</f>
        <v>0226770106</v>
      </c>
      <c r="T7442" s="0" t="str">
        <f aca="false">G7442</f>
        <v>5</v>
      </c>
      <c r="U7442" s="0" t="n">
        <f aca="false">L7442</f>
        <v>0.70631871745058</v>
      </c>
      <c r="V7442" s="0" t="n">
        <f aca="false">K7442</f>
        <v>127.432599798405</v>
      </c>
      <c r="W7442" s="0" t="n">
        <f aca="false">J7442</f>
        <v>935</v>
      </c>
    </row>
    <row r="7443" customFormat="false" ht="12.8" hidden="false" customHeight="false" outlineLevel="0" collapsed="false">
      <c r="A7443" s="0" t="s">
        <v>73</v>
      </c>
      <c r="B7443" s="0" t="s">
        <v>552</v>
      </c>
      <c r="C7443" s="0" t="s">
        <v>583</v>
      </c>
      <c r="D7443" s="0" t="s">
        <v>22</v>
      </c>
      <c r="E7443" s="0" t="s">
        <v>23</v>
      </c>
      <c r="F7443" s="0" t="s">
        <v>586</v>
      </c>
      <c r="G7443" s="0" t="s">
        <v>1613</v>
      </c>
      <c r="H7443" s="0" t="n">
        <v>0.554107504523336</v>
      </c>
      <c r="I7443" s="0" t="n">
        <v>84.32592</v>
      </c>
      <c r="J7443" s="0" t="n">
        <v>0</v>
      </c>
      <c r="K7443" s="0" t="n">
        <f aca="false">I7443*SUMIFS(syst_chauffage!$H$3:$H$27,syst_chauffage!$B$3:$B$27,D7443,syst_chauffage!$C$3:$C$27,E7443)</f>
        <v>148.499843146806</v>
      </c>
      <c r="L7443" s="12" t="n">
        <f aca="false">H7443*SUMIFS(syst_chauffage!$K$3:$K$27,syst_chauffage!$B$3:$B$27,D7443,syst_chauffage!$C$3:$C$27,E7443)</f>
        <v>0.554107504523336</v>
      </c>
      <c r="N7443" s="0" t="str">
        <f aca="false">A7443</f>
        <v>Café Hôtel Restaurant</v>
      </c>
      <c r="O7443" s="0" t="str">
        <f aca="false">B7443</f>
        <v>Restaurant</v>
      </c>
      <c r="P7443" s="0" t="str">
        <f aca="false">C7443</f>
        <v>Petit restaurant rapide</v>
      </c>
      <c r="Q7443" s="0" t="str">
        <f aca="false">D7443</f>
        <v>Chaudière fioul</v>
      </c>
      <c r="R7443" s="0" t="str">
        <f aca="false">E7443</f>
        <v>Fioul</v>
      </c>
      <c r="S7443" s="0" t="str">
        <f aca="false">F7443</f>
        <v>0226770303</v>
      </c>
      <c r="T7443" s="0" t="str">
        <f aca="false">G7443</f>
        <v>5</v>
      </c>
      <c r="U7443" s="0" t="n">
        <f aca="false">L7443</f>
        <v>0.554107504523336</v>
      </c>
      <c r="V7443" s="0" t="n">
        <f aca="false">K7443</f>
        <v>148.499843146806</v>
      </c>
      <c r="W7443" s="0" t="n">
        <f aca="false">J7443</f>
        <v>0</v>
      </c>
    </row>
    <row r="7444" customFormat="false" ht="12.8" hidden="false" customHeight="false" outlineLevel="0" collapsed="false">
      <c r="A7444" s="0" t="s">
        <v>73</v>
      </c>
      <c r="B7444" s="0" t="s">
        <v>552</v>
      </c>
      <c r="C7444" s="0" t="s">
        <v>583</v>
      </c>
      <c r="D7444" s="0" t="s">
        <v>13</v>
      </c>
      <c r="E7444" s="0" t="s">
        <v>14</v>
      </c>
      <c r="F7444" s="0" t="s">
        <v>587</v>
      </c>
      <c r="G7444" s="0" t="s">
        <v>1613</v>
      </c>
      <c r="H7444" s="0" t="n">
        <v>0.669811894775165</v>
      </c>
      <c r="I7444" s="0" t="n">
        <v>84.32592</v>
      </c>
      <c r="J7444" s="0" t="n">
        <v>392</v>
      </c>
      <c r="K7444" s="0" t="n">
        <f aca="false">I7444*SUMIFS(syst_chauffage!$H$3:$H$27,syst_chauffage!$B$3:$B$27,D7444,syst_chauffage!$C$3:$C$27,E7444)</f>
        <v>170.303931238683</v>
      </c>
      <c r="L7444" s="12" t="n">
        <f aca="false">H7444*SUMIFS(syst_chauffage!$K$3:$K$27,syst_chauffage!$B$3:$B$27,D7444,syst_chauffage!$C$3:$C$27,E7444)</f>
        <v>0.669811894775165</v>
      </c>
      <c r="N7444" s="0" t="str">
        <f aca="false">A7444</f>
        <v>Café Hôtel Restaurant</v>
      </c>
      <c r="O7444" s="0" t="str">
        <f aca="false">B7444</f>
        <v>Restaurant</v>
      </c>
      <c r="P7444" s="0" t="str">
        <f aca="false">C7444</f>
        <v>Petit restaurant rapide</v>
      </c>
      <c r="Q7444" s="0" t="str">
        <f aca="false">D7444</f>
        <v>Chaudière gaz</v>
      </c>
      <c r="R7444" s="0" t="str">
        <f aca="false">E7444</f>
        <v>Gaz</v>
      </c>
      <c r="S7444" s="0" t="str">
        <f aca="false">F7444</f>
        <v>0226770404</v>
      </c>
      <c r="T7444" s="0" t="str">
        <f aca="false">G7444</f>
        <v>5</v>
      </c>
      <c r="U7444" s="0" t="n">
        <f aca="false">L7444</f>
        <v>0.669811894775165</v>
      </c>
      <c r="V7444" s="0" t="n">
        <f aca="false">K7444</f>
        <v>170.303931238683</v>
      </c>
      <c r="W7444" s="0" t="n">
        <f aca="false">J7444</f>
        <v>392</v>
      </c>
    </row>
    <row r="7445" customFormat="false" ht="12.8" hidden="false" customHeight="false" outlineLevel="0" collapsed="false">
      <c r="A7445" s="0" t="s">
        <v>73</v>
      </c>
      <c r="B7445" s="0" t="s">
        <v>552</v>
      </c>
      <c r="C7445" s="0" t="s">
        <v>583</v>
      </c>
      <c r="D7445" s="0" t="s">
        <v>29</v>
      </c>
      <c r="E7445" s="0" t="s">
        <v>30</v>
      </c>
      <c r="F7445" s="0" t="s">
        <v>588</v>
      </c>
      <c r="G7445" s="0" t="s">
        <v>1613</v>
      </c>
      <c r="H7445" s="0" t="n">
        <v>0.92</v>
      </c>
      <c r="I7445" s="0" t="n">
        <v>10.4</v>
      </c>
      <c r="J7445" s="0" t="n">
        <v>0</v>
      </c>
      <c r="K7445" s="0" t="n">
        <f aca="false">I7445*SUMIFS(syst_chauffage!$H$3:$H$27,syst_chauffage!$B$3:$B$27,D7445,syst_chauffage!$C$3:$C$27,E7445)</f>
        <v>3</v>
      </c>
      <c r="L7445" s="12" t="n">
        <f aca="false">H7445*SUMIFS(syst_chauffage!$K$3:$K$27,syst_chauffage!$B$3:$B$27,D7445,syst_chauffage!$C$3:$C$27,E7445)</f>
        <v>0.92</v>
      </c>
      <c r="N7445" s="0" t="str">
        <f aca="false">A7445</f>
        <v>Café Hôtel Restaurant</v>
      </c>
      <c r="O7445" s="0" t="str">
        <f aca="false">B7445</f>
        <v>Restaurant</v>
      </c>
      <c r="P7445" s="0" t="str">
        <f aca="false">C7445</f>
        <v>Petit restaurant rapide</v>
      </c>
      <c r="Q7445" s="0" t="str">
        <f aca="false">D7445</f>
        <v>Electrique direct</v>
      </c>
      <c r="R7445" s="0" t="str">
        <f aca="false">E7445</f>
        <v>Electricité</v>
      </c>
      <c r="S7445" s="0" t="str">
        <f aca="false">F7445</f>
        <v>0226770602</v>
      </c>
      <c r="T7445" s="0" t="str">
        <f aca="false">G7445</f>
        <v>5</v>
      </c>
      <c r="U7445" s="0" t="n">
        <f aca="false">L7445</f>
        <v>0.92</v>
      </c>
      <c r="V7445" s="0" t="n">
        <f aca="false">K7445</f>
        <v>3</v>
      </c>
      <c r="W7445" s="0" t="n">
        <f aca="false">J7445</f>
        <v>0</v>
      </c>
    </row>
    <row r="7446" customFormat="false" ht="12.8" hidden="false" customHeight="false" outlineLevel="0" collapsed="false">
      <c r="A7446" s="0" t="s">
        <v>73</v>
      </c>
      <c r="B7446" s="0" t="s">
        <v>552</v>
      </c>
      <c r="C7446" s="0" t="s">
        <v>583</v>
      </c>
      <c r="D7446" s="0" t="s">
        <v>36</v>
      </c>
      <c r="E7446" s="0" t="s">
        <v>30</v>
      </c>
      <c r="F7446" s="0" t="s">
        <v>589</v>
      </c>
      <c r="G7446" s="0" t="s">
        <v>1613</v>
      </c>
      <c r="H7446" s="0" t="n">
        <v>2.94489544186046</v>
      </c>
      <c r="I7446" s="0" t="n">
        <v>49.4339252735619</v>
      </c>
      <c r="J7446" s="0" t="n">
        <v>738</v>
      </c>
      <c r="K7446" s="0" t="n">
        <f aca="false">I7446*SUMIFS(syst_chauffage!$H$3:$H$27,syst_chauffage!$B$3:$B$27,D7446,syst_chauffage!$C$3:$C$27,E7446)</f>
        <v>30.5826984073804</v>
      </c>
      <c r="L7446" s="12" t="n">
        <f aca="false">H7446*SUMIFS(syst_chauffage!$K$3:$K$27,syst_chauffage!$B$3:$B$27,D7446,syst_chauffage!$C$3:$C$27,E7446)</f>
        <v>2.47427325480779</v>
      </c>
      <c r="N7446" s="0" t="str">
        <f aca="false">A7446</f>
        <v>Café Hôtel Restaurant</v>
      </c>
      <c r="O7446" s="0" t="str">
        <f aca="false">B7446</f>
        <v>Restaurant</v>
      </c>
      <c r="P7446" s="0" t="str">
        <f aca="false">C7446</f>
        <v>Petit restaurant rapide</v>
      </c>
      <c r="Q7446" s="0" t="str">
        <f aca="false">D7446</f>
        <v>PAC</v>
      </c>
      <c r="R7446" s="0" t="str">
        <f aca="false">E7446</f>
        <v>Electricité</v>
      </c>
      <c r="S7446" s="0" t="str">
        <f aca="false">F7446</f>
        <v>0226770902</v>
      </c>
      <c r="T7446" s="0" t="str">
        <f aca="false">G7446</f>
        <v>5</v>
      </c>
      <c r="U7446" s="0" t="n">
        <f aca="false">L7446</f>
        <v>2.47427325480779</v>
      </c>
      <c r="V7446" s="0" t="n">
        <f aca="false">K7446</f>
        <v>30.5826984073804</v>
      </c>
      <c r="W7446" s="0" t="n">
        <f aca="false">J7446</f>
        <v>738</v>
      </c>
    </row>
    <row r="7447" customFormat="false" ht="12.8" hidden="false" customHeight="false" outlineLevel="0" collapsed="false">
      <c r="A7447" s="0" t="s">
        <v>73</v>
      </c>
      <c r="B7447" s="0" t="s">
        <v>552</v>
      </c>
      <c r="C7447" s="0" t="s">
        <v>583</v>
      </c>
      <c r="D7447" s="0" t="s">
        <v>42</v>
      </c>
      <c r="E7447" s="0" t="s">
        <v>30</v>
      </c>
      <c r="F7447" s="0" t="s">
        <v>590</v>
      </c>
      <c r="G7447" s="0" t="s">
        <v>1613</v>
      </c>
      <c r="H7447" s="0" t="n">
        <v>2.80410195348837</v>
      </c>
      <c r="I7447" s="0" t="n">
        <v>139.71027</v>
      </c>
      <c r="J7447" s="0" t="n">
        <v>738</v>
      </c>
      <c r="K7447" s="0" t="n">
        <f aca="false">I7447*SUMIFS(syst_chauffage!$H$3:$H$27,syst_chauffage!$B$3:$B$27,D7447,syst_chauffage!$C$3:$C$27,E7447)</f>
        <v>126.11537598978</v>
      </c>
      <c r="L7447" s="12" t="n">
        <f aca="false">H7447*SUMIFS(syst_chauffage!$K$3:$K$27,syst_chauffage!$B$3:$B$27,D7447,syst_chauffage!$C$3:$C$27,E7447)</f>
        <v>2.49996610303434</v>
      </c>
      <c r="N7447" s="0" t="str">
        <f aca="false">A7447</f>
        <v>Café Hôtel Restaurant</v>
      </c>
      <c r="O7447" s="0" t="str">
        <f aca="false">B7447</f>
        <v>Restaurant</v>
      </c>
      <c r="P7447" s="0" t="str">
        <f aca="false">C7447</f>
        <v>Petit restaurant rapide</v>
      </c>
      <c r="Q7447" s="0" t="str">
        <f aca="false">D7447</f>
        <v>Rooftop</v>
      </c>
      <c r="R7447" s="0" t="str">
        <f aca="false">E7447</f>
        <v>Electricité</v>
      </c>
      <c r="S7447" s="0" t="str">
        <f aca="false">F7447</f>
        <v>0226771002</v>
      </c>
      <c r="T7447" s="0" t="str">
        <f aca="false">G7447</f>
        <v>5</v>
      </c>
      <c r="U7447" s="0" t="n">
        <f aca="false">L7447</f>
        <v>2.49996610303434</v>
      </c>
      <c r="V7447" s="0" t="n">
        <f aca="false">K7447</f>
        <v>126.11537598978</v>
      </c>
      <c r="W7447" s="0" t="n">
        <f aca="false">J7447</f>
        <v>738</v>
      </c>
    </row>
    <row r="7448" customFormat="false" ht="12.8" hidden="false" customHeight="false" outlineLevel="0" collapsed="false">
      <c r="A7448" s="0" t="s">
        <v>73</v>
      </c>
      <c r="B7448" s="0" t="s">
        <v>552</v>
      </c>
      <c r="C7448" s="0" t="s">
        <v>583</v>
      </c>
      <c r="D7448" s="0" t="s">
        <v>51</v>
      </c>
      <c r="E7448" s="0" t="s">
        <v>57</v>
      </c>
      <c r="F7448" s="0" t="s">
        <v>591</v>
      </c>
      <c r="G7448" s="0" t="s">
        <v>1613</v>
      </c>
      <c r="H7448" s="0" t="n">
        <v>0.84380376647289</v>
      </c>
      <c r="I7448" s="0" t="n">
        <v>92.225</v>
      </c>
      <c r="J7448" s="0" t="n">
        <v>0</v>
      </c>
      <c r="K7448" s="0" t="n">
        <f aca="false">I7448*SUMIFS(syst_chauffage!$H$3:$H$27,syst_chauffage!$B$3:$B$27,D7448,syst_chauffage!$C$3:$C$27,E7448)</f>
        <v>195.411296807628</v>
      </c>
      <c r="L7448" s="12" t="n">
        <f aca="false">H7448*SUMIFS(syst_chauffage!$K$3:$K$27,syst_chauffage!$B$3:$B$27,D7448,syst_chauffage!$C$3:$C$27,E7448)</f>
        <v>0.84380376647289</v>
      </c>
      <c r="N7448" s="0" t="str">
        <f aca="false">A7448</f>
        <v>Café Hôtel Restaurant</v>
      </c>
      <c r="O7448" s="0" t="str">
        <f aca="false">B7448</f>
        <v>Restaurant</v>
      </c>
      <c r="P7448" s="0" t="str">
        <f aca="false">C7448</f>
        <v>Petit restaurant rapide</v>
      </c>
      <c r="Q7448" s="0" t="str">
        <f aca="false">D7448</f>
        <v>Autre système centralisé performant</v>
      </c>
      <c r="R7448" s="0" t="str">
        <f aca="false">E7448</f>
        <v>Autres</v>
      </c>
      <c r="S7448" s="0" t="str">
        <f aca="false">F7448</f>
        <v>0226772101</v>
      </c>
      <c r="T7448" s="0" t="str">
        <f aca="false">G7448</f>
        <v>5</v>
      </c>
      <c r="U7448" s="0" t="n">
        <f aca="false">L7448</f>
        <v>0.84380376647289</v>
      </c>
      <c r="V7448" s="0" t="n">
        <f aca="false">K7448</f>
        <v>195.411296807628</v>
      </c>
      <c r="W7448" s="0" t="n">
        <f aca="false">J7448</f>
        <v>0</v>
      </c>
    </row>
    <row r="7449" customFormat="false" ht="12.8" hidden="false" customHeight="false" outlineLevel="0" collapsed="false">
      <c r="A7449" s="0" t="s">
        <v>73</v>
      </c>
      <c r="B7449" s="0" t="s">
        <v>552</v>
      </c>
      <c r="C7449" s="0" t="s">
        <v>583</v>
      </c>
      <c r="D7449" s="0" t="s">
        <v>51</v>
      </c>
      <c r="E7449" s="0" t="s">
        <v>58</v>
      </c>
      <c r="F7449" s="0" t="s">
        <v>592</v>
      </c>
      <c r="G7449" s="0" t="s">
        <v>1613</v>
      </c>
      <c r="H7449" s="0" t="n">
        <v>0.8149831355199</v>
      </c>
      <c r="I7449" s="0" t="n">
        <v>92.225</v>
      </c>
      <c r="J7449" s="0" t="n">
        <v>935</v>
      </c>
      <c r="K7449" s="0" t="n">
        <f aca="false">I7449*SUMIFS(syst_chauffage!$H$3:$H$27,syst_chauffage!$B$3:$B$27,D7449,syst_chauffage!$C$3:$C$27,E7449)</f>
        <v>196.8081045293</v>
      </c>
      <c r="L7449" s="12" t="n">
        <f aca="false">H7449*SUMIFS(syst_chauffage!$K$3:$K$27,syst_chauffage!$B$3:$B$27,D7449,syst_chauffage!$C$3:$C$27,E7449)</f>
        <v>0.8149831355199</v>
      </c>
      <c r="N7449" s="0" t="str">
        <f aca="false">A7449</f>
        <v>Café Hôtel Restaurant</v>
      </c>
      <c r="O7449" s="0" t="str">
        <f aca="false">B7449</f>
        <v>Restaurant</v>
      </c>
      <c r="P7449" s="0" t="str">
        <f aca="false">C7449</f>
        <v>Petit restaurant rapide</v>
      </c>
      <c r="Q7449" s="0" t="str">
        <f aca="false">D7449</f>
        <v>Autre système centralisé performant</v>
      </c>
      <c r="R7449" s="0" t="str">
        <f aca="false">E7449</f>
        <v>Urbain</v>
      </c>
      <c r="S7449" s="0" t="str">
        <f aca="false">F7449</f>
        <v>0226772106</v>
      </c>
      <c r="T7449" s="0" t="str">
        <f aca="false">G7449</f>
        <v>5</v>
      </c>
      <c r="U7449" s="0" t="n">
        <f aca="false">L7449</f>
        <v>0.8149831355199</v>
      </c>
      <c r="V7449" s="0" t="n">
        <f aca="false">K7449</f>
        <v>196.8081045293</v>
      </c>
      <c r="W7449" s="0" t="n">
        <f aca="false">J7449</f>
        <v>935</v>
      </c>
    </row>
    <row r="7450" customFormat="false" ht="12.8" hidden="false" customHeight="false" outlineLevel="0" collapsed="false">
      <c r="A7450" s="0" t="s">
        <v>73</v>
      </c>
      <c r="B7450" s="0" t="s">
        <v>552</v>
      </c>
      <c r="C7450" s="0" t="s">
        <v>583</v>
      </c>
      <c r="D7450" s="0" t="s">
        <v>27</v>
      </c>
      <c r="E7450" s="0" t="s">
        <v>23</v>
      </c>
      <c r="F7450" s="0" t="s">
        <v>593</v>
      </c>
      <c r="G7450" s="0" t="s">
        <v>1613</v>
      </c>
      <c r="H7450" s="0" t="n">
        <v>0.746284322795158</v>
      </c>
      <c r="I7450" s="0" t="n">
        <v>100.388</v>
      </c>
      <c r="J7450" s="0" t="n">
        <v>882</v>
      </c>
      <c r="K7450" s="0" t="n">
        <f aca="false">I7450*SUMIFS(syst_chauffage!$H$3:$H$27,syst_chauffage!$B$3:$B$27,D7450,syst_chauffage!$C$3:$C$27,E7450)</f>
        <v>257.435302664678</v>
      </c>
      <c r="L7450" s="12" t="n">
        <f aca="false">H7450*SUMIFS(syst_chauffage!$K$3:$K$27,syst_chauffage!$B$3:$B$27,D7450,syst_chauffage!$C$3:$C$27,E7450)</f>
        <v>0.746284322795158</v>
      </c>
      <c r="N7450" s="0" t="str">
        <f aca="false">A7450</f>
        <v>Café Hôtel Restaurant</v>
      </c>
      <c r="O7450" s="0" t="str">
        <f aca="false">B7450</f>
        <v>Restaurant</v>
      </c>
      <c r="P7450" s="0" t="str">
        <f aca="false">C7450</f>
        <v>Petit restaurant rapide</v>
      </c>
      <c r="Q7450" s="0" t="str">
        <f aca="false">D7450</f>
        <v>Chaudière condensation fioul</v>
      </c>
      <c r="R7450" s="0" t="str">
        <f aca="false">E7450</f>
        <v>Fioul</v>
      </c>
      <c r="S7450" s="0" t="str">
        <f aca="false">F7450</f>
        <v>0226772303</v>
      </c>
      <c r="T7450" s="0" t="str">
        <f aca="false">G7450</f>
        <v>5</v>
      </c>
      <c r="U7450" s="0" t="n">
        <f aca="false">L7450</f>
        <v>0.746284322795158</v>
      </c>
      <c r="V7450" s="0" t="n">
        <f aca="false">K7450</f>
        <v>257.435302664678</v>
      </c>
      <c r="W7450" s="0" t="n">
        <f aca="false">J7450</f>
        <v>882</v>
      </c>
    </row>
    <row r="7451" customFormat="false" ht="12.8" hidden="false" customHeight="false" outlineLevel="0" collapsed="false">
      <c r="A7451" s="0" t="s">
        <v>73</v>
      </c>
      <c r="B7451" s="0" t="s">
        <v>552</v>
      </c>
      <c r="C7451" s="0" t="s">
        <v>583</v>
      </c>
      <c r="D7451" s="0" t="s">
        <v>18</v>
      </c>
      <c r="E7451" s="0" t="s">
        <v>14</v>
      </c>
      <c r="F7451" s="0" t="s">
        <v>594</v>
      </c>
      <c r="G7451" s="0" t="s">
        <v>1613</v>
      </c>
      <c r="H7451" s="0" t="n">
        <v>0.973878889551827</v>
      </c>
      <c r="I7451" s="0" t="n">
        <v>100.388</v>
      </c>
      <c r="J7451" s="0" t="n">
        <v>882</v>
      </c>
      <c r="K7451" s="0" t="n">
        <f aca="false">I7451*SUMIFS(syst_chauffage!$H$3:$H$27,syst_chauffage!$B$3:$B$27,D7451,syst_chauffage!$C$3:$C$27,E7451)</f>
        <v>273.550164632969</v>
      </c>
      <c r="L7451" s="12" t="n">
        <f aca="false">H7451*SUMIFS(syst_chauffage!$K$3:$K$27,syst_chauffage!$B$3:$B$27,D7451,syst_chauffage!$C$3:$C$27,E7451)</f>
        <v>0.946071618802272</v>
      </c>
      <c r="N7451" s="0" t="str">
        <f aca="false">A7451</f>
        <v>Café Hôtel Restaurant</v>
      </c>
      <c r="O7451" s="0" t="str">
        <f aca="false">B7451</f>
        <v>Restaurant</v>
      </c>
      <c r="P7451" s="0" t="str">
        <f aca="false">C7451</f>
        <v>Petit restaurant rapide</v>
      </c>
      <c r="Q7451" s="0" t="str">
        <f aca="false">D7451</f>
        <v>Chaudière condensation gaz</v>
      </c>
      <c r="R7451" s="0" t="str">
        <f aca="false">E7451</f>
        <v>Gaz</v>
      </c>
      <c r="S7451" s="0" t="str">
        <f aca="false">F7451</f>
        <v>0226772404</v>
      </c>
      <c r="T7451" s="0" t="str">
        <f aca="false">G7451</f>
        <v>5</v>
      </c>
      <c r="U7451" s="0" t="n">
        <f aca="false">L7451</f>
        <v>0.946071618802272</v>
      </c>
      <c r="V7451" s="0" t="n">
        <f aca="false">K7451</f>
        <v>273.550164632969</v>
      </c>
      <c r="W7451" s="0" t="n">
        <f aca="false">J7451</f>
        <v>882</v>
      </c>
    </row>
    <row r="7452" customFormat="false" ht="12.8" hidden="false" customHeight="false" outlineLevel="0" collapsed="false">
      <c r="A7452" s="0" t="s">
        <v>73</v>
      </c>
      <c r="B7452" s="0" t="s">
        <v>552</v>
      </c>
      <c r="C7452" s="0" t="s">
        <v>583</v>
      </c>
      <c r="D7452" s="0" t="s">
        <v>32</v>
      </c>
      <c r="E7452" s="0" t="s">
        <v>30</v>
      </c>
      <c r="F7452" s="0" t="s">
        <v>595</v>
      </c>
      <c r="G7452" s="0" t="s">
        <v>1613</v>
      </c>
      <c r="H7452" s="0" t="n">
        <v>1</v>
      </c>
      <c r="I7452" s="0" t="n">
        <v>12</v>
      </c>
      <c r="J7452" s="0" t="n">
        <v>0</v>
      </c>
      <c r="K7452" s="0" t="n">
        <f aca="false">I7452*SUMIFS(syst_chauffage!$H$3:$H$27,syst_chauffage!$B$3:$B$27,D7452,syst_chauffage!$C$3:$C$27,E7452)</f>
        <v>12</v>
      </c>
      <c r="L7452" s="12" t="n">
        <f aca="false">H7452*SUMIFS(syst_chauffage!$K$3:$K$27,syst_chauffage!$B$3:$B$27,D7452,syst_chauffage!$C$3:$C$27,E7452)</f>
        <v>1</v>
      </c>
      <c r="N7452" s="0" t="str">
        <f aca="false">A7452</f>
        <v>Café Hôtel Restaurant</v>
      </c>
      <c r="O7452" s="0" t="str">
        <f aca="false">B7452</f>
        <v>Restaurant</v>
      </c>
      <c r="P7452" s="0" t="str">
        <f aca="false">C7452</f>
        <v>Petit restaurant rapide</v>
      </c>
      <c r="Q7452" s="0" t="str">
        <f aca="false">D7452</f>
        <v>Electrique direct performant</v>
      </c>
      <c r="R7452" s="0" t="str">
        <f aca="false">E7452</f>
        <v>Electricité</v>
      </c>
      <c r="S7452" s="0" t="str">
        <f aca="false">F7452</f>
        <v>0226772602</v>
      </c>
      <c r="T7452" s="0" t="str">
        <f aca="false">G7452</f>
        <v>5</v>
      </c>
      <c r="U7452" s="0" t="n">
        <f aca="false">L7452</f>
        <v>1</v>
      </c>
      <c r="V7452" s="0" t="n">
        <f aca="false">K7452</f>
        <v>12</v>
      </c>
      <c r="W7452" s="0" t="n">
        <f aca="false">J7452</f>
        <v>0</v>
      </c>
    </row>
    <row r="7453" customFormat="false" ht="12.8" hidden="false" customHeight="false" outlineLevel="0" collapsed="false">
      <c r="A7453" s="0" t="s">
        <v>73</v>
      </c>
      <c r="B7453" s="0" t="s">
        <v>552</v>
      </c>
      <c r="C7453" s="0" t="s">
        <v>583</v>
      </c>
      <c r="D7453" s="0" t="s">
        <v>38</v>
      </c>
      <c r="E7453" s="0" t="s">
        <v>30</v>
      </c>
      <c r="F7453" s="0" t="s">
        <v>596</v>
      </c>
      <c r="G7453" s="0" t="s">
        <v>1613</v>
      </c>
      <c r="H7453" s="0" t="n">
        <v>3.39795627906976</v>
      </c>
      <c r="I7453" s="0" t="n">
        <v>58.8499110399546</v>
      </c>
      <c r="J7453" s="0" t="n">
        <v>792</v>
      </c>
      <c r="K7453" s="0" t="n">
        <f aca="false">I7453*SUMIFS(syst_chauffage!$H$3:$H$27,syst_chauffage!$B$3:$B$27,D7453,syst_chauffage!$C$3:$C$27,E7453)</f>
        <v>59.4851253267023</v>
      </c>
      <c r="L7453" s="12" t="n">
        <f aca="false">H7453*SUMIFS(syst_chauffage!$K$3:$K$27,syst_chauffage!$B$3:$B$27,D7453,syst_chauffage!$C$3:$C$27,E7453)</f>
        <v>3.03986496519792</v>
      </c>
      <c r="N7453" s="0" t="str">
        <f aca="false">A7453</f>
        <v>Café Hôtel Restaurant</v>
      </c>
      <c r="O7453" s="0" t="str">
        <f aca="false">B7453</f>
        <v>Restaurant</v>
      </c>
      <c r="P7453" s="0" t="str">
        <f aca="false">C7453</f>
        <v>Petit restaurant rapide</v>
      </c>
      <c r="Q7453" s="0" t="str">
        <f aca="false">D7453</f>
        <v>PAC performant</v>
      </c>
      <c r="R7453" s="0" t="str">
        <f aca="false">E7453</f>
        <v>Electricité</v>
      </c>
      <c r="S7453" s="0" t="str">
        <f aca="false">F7453</f>
        <v>0226772902</v>
      </c>
      <c r="T7453" s="0" t="str">
        <f aca="false">G7453</f>
        <v>5</v>
      </c>
      <c r="U7453" s="0" t="n">
        <f aca="false">L7453</f>
        <v>3.03986496519792</v>
      </c>
      <c r="V7453" s="0" t="n">
        <f aca="false">K7453</f>
        <v>59.4851253267023</v>
      </c>
      <c r="W7453" s="0" t="n">
        <f aca="false">J7453</f>
        <v>792</v>
      </c>
    </row>
    <row r="7454" customFormat="false" ht="12.8" hidden="false" customHeight="false" outlineLevel="0" collapsed="false">
      <c r="A7454" s="0" t="s">
        <v>73</v>
      </c>
      <c r="B7454" s="0" t="s">
        <v>552</v>
      </c>
      <c r="C7454" s="0" t="s">
        <v>583</v>
      </c>
      <c r="D7454" s="0" t="s">
        <v>46</v>
      </c>
      <c r="E7454" s="0" t="s">
        <v>30</v>
      </c>
      <c r="F7454" s="0" t="s">
        <v>597</v>
      </c>
      <c r="G7454" s="0" t="s">
        <v>1613</v>
      </c>
      <c r="H7454" s="0" t="n">
        <v>3.32861023255814</v>
      </c>
      <c r="I7454" s="0" t="n">
        <v>166.32175</v>
      </c>
      <c r="J7454" s="0" t="n">
        <v>792</v>
      </c>
      <c r="K7454" s="0" t="n">
        <f aca="false">I7454*SUMIFS(syst_chauffage!$H$3:$H$27,syst_chauffage!$B$3:$B$27,D7454,syst_chauffage!$C$3:$C$27,E7454)</f>
        <v>288.552848594266</v>
      </c>
      <c r="L7454" s="12" t="n">
        <f aca="false">H7454*SUMIFS(syst_chauffage!$K$3:$K$27,syst_chauffage!$B$3:$B$27,D7454,syst_chauffage!$C$3:$C$27,E7454)</f>
        <v>3.00077723502174</v>
      </c>
      <c r="N7454" s="0" t="str">
        <f aca="false">A7454</f>
        <v>Café Hôtel Restaurant</v>
      </c>
      <c r="O7454" s="0" t="str">
        <f aca="false">B7454</f>
        <v>Restaurant</v>
      </c>
      <c r="P7454" s="0" t="str">
        <f aca="false">C7454</f>
        <v>Petit restaurant rapide</v>
      </c>
      <c r="Q7454" s="0" t="str">
        <f aca="false">D7454</f>
        <v>Rooftop performant</v>
      </c>
      <c r="R7454" s="0" t="str">
        <f aca="false">E7454</f>
        <v>Electricité</v>
      </c>
      <c r="S7454" s="0" t="str">
        <f aca="false">F7454</f>
        <v>0226773002</v>
      </c>
      <c r="T7454" s="0" t="str">
        <f aca="false">G7454</f>
        <v>5</v>
      </c>
      <c r="U7454" s="0" t="n">
        <f aca="false">L7454</f>
        <v>3.00077723502174</v>
      </c>
      <c r="V7454" s="0" t="n">
        <f aca="false">K7454</f>
        <v>288.552848594266</v>
      </c>
      <c r="W7454" s="0" t="n">
        <f aca="false">J7454</f>
        <v>792</v>
      </c>
    </row>
    <row r="7455" customFormat="false" ht="12.8" hidden="false" customHeight="false" outlineLevel="0" collapsed="false">
      <c r="A7455" s="0" t="s">
        <v>73</v>
      </c>
      <c r="B7455" s="0" t="s">
        <v>552</v>
      </c>
      <c r="C7455" s="0" t="s">
        <v>598</v>
      </c>
      <c r="D7455" s="0" t="s">
        <v>19</v>
      </c>
      <c r="E7455" s="0" t="s">
        <v>57</v>
      </c>
      <c r="F7455" s="0" t="s">
        <v>599</v>
      </c>
      <c r="G7455" s="0" t="s">
        <v>1613</v>
      </c>
      <c r="H7455" s="0" t="n">
        <v>0.72953931375101</v>
      </c>
      <c r="I7455" s="0" t="n">
        <v>77.469</v>
      </c>
      <c r="J7455" s="0" t="n">
        <v>0</v>
      </c>
      <c r="K7455" s="0" t="n">
        <f aca="false">I7455*SUMIFS(syst_chauffage!$H$3:$H$27,syst_chauffage!$B$3:$B$27,D7455,syst_chauffage!$C$3:$C$27,E7455)</f>
        <v>107.8737754353</v>
      </c>
      <c r="L7455" s="12" t="n">
        <f aca="false">H7455*SUMIFS(syst_chauffage!$K$3:$K$27,syst_chauffage!$B$3:$B$27,D7455,syst_chauffage!$C$3:$C$27,E7455)</f>
        <v>0.72953931375101</v>
      </c>
      <c r="N7455" s="0" t="str">
        <f aca="false">A7455</f>
        <v>Café Hôtel Restaurant</v>
      </c>
      <c r="O7455" s="0" t="str">
        <f aca="false">B7455</f>
        <v>Restaurant</v>
      </c>
      <c r="P7455" s="0" t="str">
        <f aca="false">C7455</f>
        <v>Petit restaurant traditionnel</v>
      </c>
      <c r="Q7455" s="0" t="str">
        <f aca="false">D7455</f>
        <v>Autre système centralisé</v>
      </c>
      <c r="R7455" s="0" t="str">
        <f aca="false">E7455</f>
        <v>Autres</v>
      </c>
      <c r="S7455" s="0" t="str">
        <f aca="false">F7455</f>
        <v>0226780101</v>
      </c>
      <c r="T7455" s="0" t="str">
        <f aca="false">G7455</f>
        <v>5</v>
      </c>
      <c r="U7455" s="0" t="n">
        <f aca="false">L7455</f>
        <v>0.72953931375101</v>
      </c>
      <c r="V7455" s="0" t="n">
        <f aca="false">K7455</f>
        <v>107.8737754353</v>
      </c>
      <c r="W7455" s="0" t="n">
        <f aca="false">J7455</f>
        <v>0</v>
      </c>
    </row>
    <row r="7456" customFormat="false" ht="12.8" hidden="false" customHeight="false" outlineLevel="0" collapsed="false">
      <c r="A7456" s="0" t="s">
        <v>73</v>
      </c>
      <c r="B7456" s="0" t="s">
        <v>552</v>
      </c>
      <c r="C7456" s="0" t="s">
        <v>598</v>
      </c>
      <c r="D7456" s="0" t="s">
        <v>19</v>
      </c>
      <c r="E7456" s="0" t="s">
        <v>58</v>
      </c>
      <c r="F7456" s="0" t="s">
        <v>600</v>
      </c>
      <c r="G7456" s="0" t="s">
        <v>1613</v>
      </c>
      <c r="H7456" s="0" t="n">
        <v>0.712199409817672</v>
      </c>
      <c r="I7456" s="0" t="n">
        <v>77.469</v>
      </c>
      <c r="J7456" s="0" t="n">
        <v>935</v>
      </c>
      <c r="K7456" s="0" t="n">
        <f aca="false">I7456*SUMIFS(syst_chauffage!$H$3:$H$27,syst_chauffage!$B$3:$B$27,D7456,syst_chauffage!$C$3:$C$27,E7456)</f>
        <v>127.432599798405</v>
      </c>
      <c r="L7456" s="12" t="n">
        <f aca="false">H7456*SUMIFS(syst_chauffage!$K$3:$K$27,syst_chauffage!$B$3:$B$27,D7456,syst_chauffage!$C$3:$C$27,E7456)</f>
        <v>0.712199409817672</v>
      </c>
      <c r="N7456" s="0" t="str">
        <f aca="false">A7456</f>
        <v>Café Hôtel Restaurant</v>
      </c>
      <c r="O7456" s="0" t="str">
        <f aca="false">B7456</f>
        <v>Restaurant</v>
      </c>
      <c r="P7456" s="0" t="str">
        <f aca="false">C7456</f>
        <v>Petit restaurant traditionnel</v>
      </c>
      <c r="Q7456" s="0" t="str">
        <f aca="false">D7456</f>
        <v>Autre système centralisé</v>
      </c>
      <c r="R7456" s="0" t="str">
        <f aca="false">E7456</f>
        <v>Urbain</v>
      </c>
      <c r="S7456" s="0" t="str">
        <f aca="false">F7456</f>
        <v>0226780106</v>
      </c>
      <c r="T7456" s="0" t="str">
        <f aca="false">G7456</f>
        <v>5</v>
      </c>
      <c r="U7456" s="0" t="n">
        <f aca="false">L7456</f>
        <v>0.712199409817672</v>
      </c>
      <c r="V7456" s="0" t="n">
        <f aca="false">K7456</f>
        <v>127.432599798405</v>
      </c>
      <c r="W7456" s="0" t="n">
        <f aca="false">J7456</f>
        <v>935</v>
      </c>
    </row>
    <row r="7457" customFormat="false" ht="12.8" hidden="false" customHeight="false" outlineLevel="0" collapsed="false">
      <c r="A7457" s="0" t="s">
        <v>73</v>
      </c>
      <c r="B7457" s="0" t="s">
        <v>552</v>
      </c>
      <c r="C7457" s="0" t="s">
        <v>598</v>
      </c>
      <c r="D7457" s="0" t="s">
        <v>22</v>
      </c>
      <c r="E7457" s="0" t="s">
        <v>23</v>
      </c>
      <c r="F7457" s="0" t="s">
        <v>601</v>
      </c>
      <c r="G7457" s="0" t="s">
        <v>1613</v>
      </c>
      <c r="H7457" s="0" t="n">
        <v>0.55410426429939</v>
      </c>
      <c r="I7457" s="0" t="n">
        <v>84.32592</v>
      </c>
      <c r="J7457" s="0" t="n">
        <v>0</v>
      </c>
      <c r="K7457" s="0" t="n">
        <f aca="false">I7457*SUMIFS(syst_chauffage!$H$3:$H$27,syst_chauffage!$B$3:$B$27,D7457,syst_chauffage!$C$3:$C$27,E7457)</f>
        <v>148.499843146806</v>
      </c>
      <c r="L7457" s="12" t="n">
        <f aca="false">H7457*SUMIFS(syst_chauffage!$K$3:$K$27,syst_chauffage!$B$3:$B$27,D7457,syst_chauffage!$C$3:$C$27,E7457)</f>
        <v>0.55410426429939</v>
      </c>
      <c r="N7457" s="0" t="str">
        <f aca="false">A7457</f>
        <v>Café Hôtel Restaurant</v>
      </c>
      <c r="O7457" s="0" t="str">
        <f aca="false">B7457</f>
        <v>Restaurant</v>
      </c>
      <c r="P7457" s="0" t="str">
        <f aca="false">C7457</f>
        <v>Petit restaurant traditionnel</v>
      </c>
      <c r="Q7457" s="0" t="str">
        <f aca="false">D7457</f>
        <v>Chaudière fioul</v>
      </c>
      <c r="R7457" s="0" t="str">
        <f aca="false">E7457</f>
        <v>Fioul</v>
      </c>
      <c r="S7457" s="0" t="str">
        <f aca="false">F7457</f>
        <v>0226780303</v>
      </c>
      <c r="T7457" s="0" t="str">
        <f aca="false">G7457</f>
        <v>5</v>
      </c>
      <c r="U7457" s="0" t="n">
        <f aca="false">L7457</f>
        <v>0.55410426429939</v>
      </c>
      <c r="V7457" s="0" t="n">
        <f aca="false">K7457</f>
        <v>148.499843146806</v>
      </c>
      <c r="W7457" s="0" t="n">
        <f aca="false">J7457</f>
        <v>0</v>
      </c>
    </row>
    <row r="7458" customFormat="false" ht="12.8" hidden="false" customHeight="false" outlineLevel="0" collapsed="false">
      <c r="A7458" s="0" t="s">
        <v>73</v>
      </c>
      <c r="B7458" s="0" t="s">
        <v>552</v>
      </c>
      <c r="C7458" s="0" t="s">
        <v>598</v>
      </c>
      <c r="D7458" s="0" t="s">
        <v>13</v>
      </c>
      <c r="E7458" s="0" t="s">
        <v>14</v>
      </c>
      <c r="F7458" s="0" t="s">
        <v>602</v>
      </c>
      <c r="G7458" s="0" t="s">
        <v>1613</v>
      </c>
      <c r="H7458" s="0" t="n">
        <v>0.669809680832545</v>
      </c>
      <c r="I7458" s="0" t="n">
        <v>84.32592</v>
      </c>
      <c r="J7458" s="0" t="n">
        <v>392</v>
      </c>
      <c r="K7458" s="0" t="n">
        <f aca="false">I7458*SUMIFS(syst_chauffage!$H$3:$H$27,syst_chauffage!$B$3:$B$27,D7458,syst_chauffage!$C$3:$C$27,E7458)</f>
        <v>170.303931238683</v>
      </c>
      <c r="L7458" s="12" t="n">
        <f aca="false">H7458*SUMIFS(syst_chauffage!$K$3:$K$27,syst_chauffage!$B$3:$B$27,D7458,syst_chauffage!$C$3:$C$27,E7458)</f>
        <v>0.669809680832545</v>
      </c>
      <c r="N7458" s="0" t="str">
        <f aca="false">A7458</f>
        <v>Café Hôtel Restaurant</v>
      </c>
      <c r="O7458" s="0" t="str">
        <f aca="false">B7458</f>
        <v>Restaurant</v>
      </c>
      <c r="P7458" s="0" t="str">
        <f aca="false">C7458</f>
        <v>Petit restaurant traditionnel</v>
      </c>
      <c r="Q7458" s="0" t="str">
        <f aca="false">D7458</f>
        <v>Chaudière gaz</v>
      </c>
      <c r="R7458" s="0" t="str">
        <f aca="false">E7458</f>
        <v>Gaz</v>
      </c>
      <c r="S7458" s="0" t="str">
        <f aca="false">F7458</f>
        <v>0226780404</v>
      </c>
      <c r="T7458" s="0" t="str">
        <f aca="false">G7458</f>
        <v>5</v>
      </c>
      <c r="U7458" s="0" t="n">
        <f aca="false">L7458</f>
        <v>0.669809680832545</v>
      </c>
      <c r="V7458" s="0" t="n">
        <f aca="false">K7458</f>
        <v>170.303931238683</v>
      </c>
      <c r="W7458" s="0" t="n">
        <f aca="false">J7458</f>
        <v>392</v>
      </c>
    </row>
    <row r="7459" customFormat="false" ht="12.8" hidden="false" customHeight="false" outlineLevel="0" collapsed="false">
      <c r="A7459" s="0" t="s">
        <v>73</v>
      </c>
      <c r="B7459" s="0" t="s">
        <v>552</v>
      </c>
      <c r="C7459" s="0" t="s">
        <v>598</v>
      </c>
      <c r="D7459" s="0" t="s">
        <v>29</v>
      </c>
      <c r="E7459" s="0" t="s">
        <v>30</v>
      </c>
      <c r="F7459" s="0" t="s">
        <v>603</v>
      </c>
      <c r="G7459" s="0" t="s">
        <v>1613</v>
      </c>
      <c r="H7459" s="0" t="n">
        <v>0.92</v>
      </c>
      <c r="I7459" s="0" t="n">
        <v>10.4</v>
      </c>
      <c r="J7459" s="0" t="n">
        <v>0</v>
      </c>
      <c r="K7459" s="0" t="n">
        <f aca="false">I7459*SUMIFS(syst_chauffage!$H$3:$H$27,syst_chauffage!$B$3:$B$27,D7459,syst_chauffage!$C$3:$C$27,E7459)</f>
        <v>3</v>
      </c>
      <c r="L7459" s="12" t="n">
        <f aca="false">H7459*SUMIFS(syst_chauffage!$K$3:$K$27,syst_chauffage!$B$3:$B$27,D7459,syst_chauffage!$C$3:$C$27,E7459)</f>
        <v>0.92</v>
      </c>
      <c r="N7459" s="0" t="str">
        <f aca="false">A7459</f>
        <v>Café Hôtel Restaurant</v>
      </c>
      <c r="O7459" s="0" t="str">
        <f aca="false">B7459</f>
        <v>Restaurant</v>
      </c>
      <c r="P7459" s="0" t="str">
        <f aca="false">C7459</f>
        <v>Petit restaurant traditionnel</v>
      </c>
      <c r="Q7459" s="0" t="str">
        <f aca="false">D7459</f>
        <v>Electrique direct</v>
      </c>
      <c r="R7459" s="0" t="str">
        <f aca="false">E7459</f>
        <v>Electricité</v>
      </c>
      <c r="S7459" s="0" t="str">
        <f aca="false">F7459</f>
        <v>0226780602</v>
      </c>
      <c r="T7459" s="0" t="str">
        <f aca="false">G7459</f>
        <v>5</v>
      </c>
      <c r="U7459" s="0" t="n">
        <f aca="false">L7459</f>
        <v>0.92</v>
      </c>
      <c r="V7459" s="0" t="n">
        <f aca="false">K7459</f>
        <v>3</v>
      </c>
      <c r="W7459" s="0" t="n">
        <f aca="false">J7459</f>
        <v>0</v>
      </c>
    </row>
    <row r="7460" customFormat="false" ht="12.8" hidden="false" customHeight="false" outlineLevel="0" collapsed="false">
      <c r="A7460" s="0" t="s">
        <v>73</v>
      </c>
      <c r="B7460" s="0" t="s">
        <v>552</v>
      </c>
      <c r="C7460" s="0" t="s">
        <v>598</v>
      </c>
      <c r="D7460" s="0" t="s">
        <v>36</v>
      </c>
      <c r="E7460" s="0" t="s">
        <v>30</v>
      </c>
      <c r="F7460" s="0" t="s">
        <v>604</v>
      </c>
      <c r="G7460" s="0" t="s">
        <v>1613</v>
      </c>
      <c r="H7460" s="0" t="n">
        <v>2.94489544186046</v>
      </c>
      <c r="I7460" s="0" t="n">
        <v>49.1893419465442</v>
      </c>
      <c r="J7460" s="0" t="n">
        <v>738</v>
      </c>
      <c r="K7460" s="0" t="n">
        <f aca="false">I7460*SUMIFS(syst_chauffage!$H$3:$H$27,syst_chauffage!$B$3:$B$27,D7460,syst_chauffage!$C$3:$C$27,E7460)</f>
        <v>30.4313849503919</v>
      </c>
      <c r="L7460" s="12" t="n">
        <f aca="false">H7460*SUMIFS(syst_chauffage!$K$3:$K$27,syst_chauffage!$B$3:$B$27,D7460,syst_chauffage!$C$3:$C$27,E7460)</f>
        <v>2.47427325480779</v>
      </c>
      <c r="N7460" s="0" t="str">
        <f aca="false">A7460</f>
        <v>Café Hôtel Restaurant</v>
      </c>
      <c r="O7460" s="0" t="str">
        <f aca="false">B7460</f>
        <v>Restaurant</v>
      </c>
      <c r="P7460" s="0" t="str">
        <f aca="false">C7460</f>
        <v>Petit restaurant traditionnel</v>
      </c>
      <c r="Q7460" s="0" t="str">
        <f aca="false">D7460</f>
        <v>PAC</v>
      </c>
      <c r="R7460" s="0" t="str">
        <f aca="false">E7460</f>
        <v>Electricité</v>
      </c>
      <c r="S7460" s="0" t="str">
        <f aca="false">F7460</f>
        <v>0226780902</v>
      </c>
      <c r="T7460" s="0" t="str">
        <f aca="false">G7460</f>
        <v>5</v>
      </c>
      <c r="U7460" s="0" t="n">
        <f aca="false">L7460</f>
        <v>2.47427325480779</v>
      </c>
      <c r="V7460" s="0" t="n">
        <f aca="false">K7460</f>
        <v>30.4313849503919</v>
      </c>
      <c r="W7460" s="0" t="n">
        <f aca="false">J7460</f>
        <v>738</v>
      </c>
    </row>
    <row r="7461" customFormat="false" ht="12.8" hidden="false" customHeight="false" outlineLevel="0" collapsed="false">
      <c r="A7461" s="0" t="s">
        <v>73</v>
      </c>
      <c r="B7461" s="0" t="s">
        <v>552</v>
      </c>
      <c r="C7461" s="0" t="s">
        <v>598</v>
      </c>
      <c r="D7461" s="0" t="s">
        <v>42</v>
      </c>
      <c r="E7461" s="0" t="s">
        <v>30</v>
      </c>
      <c r="F7461" s="0" t="s">
        <v>605</v>
      </c>
      <c r="G7461" s="0" t="s">
        <v>1613</v>
      </c>
      <c r="H7461" s="0" t="n">
        <v>2.80410195348837</v>
      </c>
      <c r="I7461" s="0" t="n">
        <v>139.71027</v>
      </c>
      <c r="J7461" s="0" t="n">
        <v>738</v>
      </c>
      <c r="K7461" s="0" t="n">
        <f aca="false">I7461*SUMIFS(syst_chauffage!$H$3:$H$27,syst_chauffage!$B$3:$B$27,D7461,syst_chauffage!$C$3:$C$27,E7461)</f>
        <v>126.11537598978</v>
      </c>
      <c r="L7461" s="12" t="n">
        <f aca="false">H7461*SUMIFS(syst_chauffage!$K$3:$K$27,syst_chauffage!$B$3:$B$27,D7461,syst_chauffage!$C$3:$C$27,E7461)</f>
        <v>2.49996610303434</v>
      </c>
      <c r="N7461" s="0" t="str">
        <f aca="false">A7461</f>
        <v>Café Hôtel Restaurant</v>
      </c>
      <c r="O7461" s="0" t="str">
        <f aca="false">B7461</f>
        <v>Restaurant</v>
      </c>
      <c r="P7461" s="0" t="str">
        <f aca="false">C7461</f>
        <v>Petit restaurant traditionnel</v>
      </c>
      <c r="Q7461" s="0" t="str">
        <f aca="false">D7461</f>
        <v>Rooftop</v>
      </c>
      <c r="R7461" s="0" t="str">
        <f aca="false">E7461</f>
        <v>Electricité</v>
      </c>
      <c r="S7461" s="0" t="str">
        <f aca="false">F7461</f>
        <v>0226781002</v>
      </c>
      <c r="T7461" s="0" t="str">
        <f aca="false">G7461</f>
        <v>5</v>
      </c>
      <c r="U7461" s="0" t="n">
        <f aca="false">L7461</f>
        <v>2.49996610303434</v>
      </c>
      <c r="V7461" s="0" t="n">
        <f aca="false">K7461</f>
        <v>126.11537598978</v>
      </c>
      <c r="W7461" s="0" t="n">
        <f aca="false">J7461</f>
        <v>738</v>
      </c>
    </row>
    <row r="7462" customFormat="false" ht="12.8" hidden="false" customHeight="false" outlineLevel="0" collapsed="false">
      <c r="A7462" s="0" t="s">
        <v>73</v>
      </c>
      <c r="B7462" s="0" t="s">
        <v>552</v>
      </c>
      <c r="C7462" s="0" t="s">
        <v>598</v>
      </c>
      <c r="D7462" s="0" t="s">
        <v>51</v>
      </c>
      <c r="E7462" s="0" t="s">
        <v>57</v>
      </c>
      <c r="F7462" s="0" t="s">
        <v>606</v>
      </c>
      <c r="G7462" s="0" t="s">
        <v>1613</v>
      </c>
      <c r="H7462" s="0" t="n">
        <v>0.841776131251165</v>
      </c>
      <c r="I7462" s="0" t="n">
        <v>92.225</v>
      </c>
      <c r="J7462" s="0" t="n">
        <v>0</v>
      </c>
      <c r="K7462" s="0" t="n">
        <f aca="false">I7462*SUMIFS(syst_chauffage!$H$3:$H$27,syst_chauffage!$B$3:$B$27,D7462,syst_chauffage!$C$3:$C$27,E7462)</f>
        <v>195.411296807628</v>
      </c>
      <c r="L7462" s="12" t="n">
        <f aca="false">H7462*SUMIFS(syst_chauffage!$K$3:$K$27,syst_chauffage!$B$3:$B$27,D7462,syst_chauffage!$C$3:$C$27,E7462)</f>
        <v>0.841776131251165</v>
      </c>
      <c r="N7462" s="0" t="str">
        <f aca="false">A7462</f>
        <v>Café Hôtel Restaurant</v>
      </c>
      <c r="O7462" s="0" t="str">
        <f aca="false">B7462</f>
        <v>Restaurant</v>
      </c>
      <c r="P7462" s="0" t="str">
        <f aca="false">C7462</f>
        <v>Petit restaurant traditionnel</v>
      </c>
      <c r="Q7462" s="0" t="str">
        <f aca="false">D7462</f>
        <v>Autre système centralisé performant</v>
      </c>
      <c r="R7462" s="0" t="str">
        <f aca="false">E7462</f>
        <v>Autres</v>
      </c>
      <c r="S7462" s="0" t="str">
        <f aca="false">F7462</f>
        <v>0226782101</v>
      </c>
      <c r="T7462" s="0" t="str">
        <f aca="false">G7462</f>
        <v>5</v>
      </c>
      <c r="U7462" s="0" t="n">
        <f aca="false">L7462</f>
        <v>0.841776131251165</v>
      </c>
      <c r="V7462" s="0" t="n">
        <f aca="false">K7462</f>
        <v>195.411296807628</v>
      </c>
      <c r="W7462" s="0" t="n">
        <f aca="false">J7462</f>
        <v>0</v>
      </c>
    </row>
    <row r="7463" customFormat="false" ht="12.8" hidden="false" customHeight="false" outlineLevel="0" collapsed="false">
      <c r="A7463" s="0" t="s">
        <v>73</v>
      </c>
      <c r="B7463" s="0" t="s">
        <v>552</v>
      </c>
      <c r="C7463" s="0" t="s">
        <v>598</v>
      </c>
      <c r="D7463" s="0" t="s">
        <v>51</v>
      </c>
      <c r="E7463" s="0" t="s">
        <v>58</v>
      </c>
      <c r="F7463" s="0" t="s">
        <v>607</v>
      </c>
      <c r="G7463" s="0" t="s">
        <v>1613</v>
      </c>
      <c r="H7463" s="0" t="n">
        <v>0.821768549789621</v>
      </c>
      <c r="I7463" s="0" t="n">
        <v>92.225</v>
      </c>
      <c r="J7463" s="0" t="n">
        <v>935</v>
      </c>
      <c r="K7463" s="0" t="n">
        <f aca="false">I7463*SUMIFS(syst_chauffage!$H$3:$H$27,syst_chauffage!$B$3:$B$27,D7463,syst_chauffage!$C$3:$C$27,E7463)</f>
        <v>196.8081045293</v>
      </c>
      <c r="L7463" s="12" t="n">
        <f aca="false">H7463*SUMIFS(syst_chauffage!$K$3:$K$27,syst_chauffage!$B$3:$B$27,D7463,syst_chauffage!$C$3:$C$27,E7463)</f>
        <v>0.821768549789621</v>
      </c>
      <c r="N7463" s="0" t="str">
        <f aca="false">A7463</f>
        <v>Café Hôtel Restaurant</v>
      </c>
      <c r="O7463" s="0" t="str">
        <f aca="false">B7463</f>
        <v>Restaurant</v>
      </c>
      <c r="P7463" s="0" t="str">
        <f aca="false">C7463</f>
        <v>Petit restaurant traditionnel</v>
      </c>
      <c r="Q7463" s="0" t="str">
        <f aca="false">D7463</f>
        <v>Autre système centralisé performant</v>
      </c>
      <c r="R7463" s="0" t="str">
        <f aca="false">E7463</f>
        <v>Urbain</v>
      </c>
      <c r="S7463" s="0" t="str">
        <f aca="false">F7463</f>
        <v>0226782106</v>
      </c>
      <c r="T7463" s="0" t="str">
        <f aca="false">G7463</f>
        <v>5</v>
      </c>
      <c r="U7463" s="0" t="n">
        <f aca="false">L7463</f>
        <v>0.821768549789621</v>
      </c>
      <c r="V7463" s="0" t="n">
        <f aca="false">K7463</f>
        <v>196.8081045293</v>
      </c>
      <c r="W7463" s="0" t="n">
        <f aca="false">J7463</f>
        <v>935</v>
      </c>
    </row>
    <row r="7464" customFormat="false" ht="12.8" hidden="false" customHeight="false" outlineLevel="0" collapsed="false">
      <c r="A7464" s="0" t="s">
        <v>73</v>
      </c>
      <c r="B7464" s="0" t="s">
        <v>552</v>
      </c>
      <c r="C7464" s="0" t="s">
        <v>598</v>
      </c>
      <c r="D7464" s="0" t="s">
        <v>27</v>
      </c>
      <c r="E7464" s="0" t="s">
        <v>23</v>
      </c>
      <c r="F7464" s="0" t="s">
        <v>608</v>
      </c>
      <c r="G7464" s="0" t="s">
        <v>1613</v>
      </c>
      <c r="H7464" s="0" t="n">
        <v>0.746282122129223</v>
      </c>
      <c r="I7464" s="0" t="n">
        <v>100.388</v>
      </c>
      <c r="J7464" s="0" t="n">
        <v>882</v>
      </c>
      <c r="K7464" s="0" t="n">
        <f aca="false">I7464*SUMIFS(syst_chauffage!$H$3:$H$27,syst_chauffage!$B$3:$B$27,D7464,syst_chauffage!$C$3:$C$27,E7464)</f>
        <v>257.435302664678</v>
      </c>
      <c r="L7464" s="12" t="n">
        <f aca="false">H7464*SUMIFS(syst_chauffage!$K$3:$K$27,syst_chauffage!$B$3:$B$27,D7464,syst_chauffage!$C$3:$C$27,E7464)</f>
        <v>0.746282122129223</v>
      </c>
      <c r="N7464" s="0" t="str">
        <f aca="false">A7464</f>
        <v>Café Hôtel Restaurant</v>
      </c>
      <c r="O7464" s="0" t="str">
        <f aca="false">B7464</f>
        <v>Restaurant</v>
      </c>
      <c r="P7464" s="0" t="str">
        <f aca="false">C7464</f>
        <v>Petit restaurant traditionnel</v>
      </c>
      <c r="Q7464" s="0" t="str">
        <f aca="false">D7464</f>
        <v>Chaudière condensation fioul</v>
      </c>
      <c r="R7464" s="0" t="str">
        <f aca="false">E7464</f>
        <v>Fioul</v>
      </c>
      <c r="S7464" s="0" t="str">
        <f aca="false">F7464</f>
        <v>0226782303</v>
      </c>
      <c r="T7464" s="0" t="str">
        <f aca="false">G7464</f>
        <v>5</v>
      </c>
      <c r="U7464" s="0" t="n">
        <f aca="false">L7464</f>
        <v>0.746282122129223</v>
      </c>
      <c r="V7464" s="0" t="n">
        <f aca="false">K7464</f>
        <v>257.435302664678</v>
      </c>
      <c r="W7464" s="0" t="n">
        <f aca="false">J7464</f>
        <v>882</v>
      </c>
    </row>
    <row r="7465" customFormat="false" ht="12.8" hidden="false" customHeight="false" outlineLevel="0" collapsed="false">
      <c r="A7465" s="0" t="s">
        <v>73</v>
      </c>
      <c r="B7465" s="0" t="s">
        <v>552</v>
      </c>
      <c r="C7465" s="0" t="s">
        <v>598</v>
      </c>
      <c r="D7465" s="0" t="s">
        <v>18</v>
      </c>
      <c r="E7465" s="0" t="s">
        <v>14</v>
      </c>
      <c r="F7465" s="0" t="s">
        <v>609</v>
      </c>
      <c r="G7465" s="0" t="s">
        <v>1613</v>
      </c>
      <c r="H7465" s="0" t="n">
        <v>0.97387745580958</v>
      </c>
      <c r="I7465" s="0" t="n">
        <v>100.388</v>
      </c>
      <c r="J7465" s="0" t="n">
        <v>882</v>
      </c>
      <c r="K7465" s="0" t="n">
        <f aca="false">I7465*SUMIFS(syst_chauffage!$H$3:$H$27,syst_chauffage!$B$3:$B$27,D7465,syst_chauffage!$C$3:$C$27,E7465)</f>
        <v>273.550164632969</v>
      </c>
      <c r="L7465" s="12" t="n">
        <f aca="false">H7465*SUMIFS(syst_chauffage!$K$3:$K$27,syst_chauffage!$B$3:$B$27,D7465,syst_chauffage!$C$3:$C$27,E7465)</f>
        <v>0.946070225997825</v>
      </c>
      <c r="N7465" s="0" t="str">
        <f aca="false">A7465</f>
        <v>Café Hôtel Restaurant</v>
      </c>
      <c r="O7465" s="0" t="str">
        <f aca="false">B7465</f>
        <v>Restaurant</v>
      </c>
      <c r="P7465" s="0" t="str">
        <f aca="false">C7465</f>
        <v>Petit restaurant traditionnel</v>
      </c>
      <c r="Q7465" s="0" t="str">
        <f aca="false">D7465</f>
        <v>Chaudière condensation gaz</v>
      </c>
      <c r="R7465" s="0" t="str">
        <f aca="false">E7465</f>
        <v>Gaz</v>
      </c>
      <c r="S7465" s="0" t="str">
        <f aca="false">F7465</f>
        <v>0226782404</v>
      </c>
      <c r="T7465" s="0" t="str">
        <f aca="false">G7465</f>
        <v>5</v>
      </c>
      <c r="U7465" s="0" t="n">
        <f aca="false">L7465</f>
        <v>0.946070225997825</v>
      </c>
      <c r="V7465" s="0" t="n">
        <f aca="false">K7465</f>
        <v>273.550164632969</v>
      </c>
      <c r="W7465" s="0" t="n">
        <f aca="false">J7465</f>
        <v>882</v>
      </c>
    </row>
    <row r="7466" customFormat="false" ht="12.8" hidden="false" customHeight="false" outlineLevel="0" collapsed="false">
      <c r="A7466" s="0" t="s">
        <v>73</v>
      </c>
      <c r="B7466" s="0" t="s">
        <v>552</v>
      </c>
      <c r="C7466" s="0" t="s">
        <v>598</v>
      </c>
      <c r="D7466" s="0" t="s">
        <v>32</v>
      </c>
      <c r="E7466" s="0" t="s">
        <v>30</v>
      </c>
      <c r="F7466" s="0" t="s">
        <v>610</v>
      </c>
      <c r="G7466" s="0" t="s">
        <v>1613</v>
      </c>
      <c r="H7466" s="0" t="n">
        <v>1</v>
      </c>
      <c r="I7466" s="0" t="n">
        <v>12</v>
      </c>
      <c r="J7466" s="0" t="n">
        <v>0</v>
      </c>
      <c r="K7466" s="0" t="n">
        <f aca="false">I7466*SUMIFS(syst_chauffage!$H$3:$H$27,syst_chauffage!$B$3:$B$27,D7466,syst_chauffage!$C$3:$C$27,E7466)</f>
        <v>12</v>
      </c>
      <c r="L7466" s="12" t="n">
        <f aca="false">H7466*SUMIFS(syst_chauffage!$K$3:$K$27,syst_chauffage!$B$3:$B$27,D7466,syst_chauffage!$C$3:$C$27,E7466)</f>
        <v>1</v>
      </c>
      <c r="N7466" s="0" t="str">
        <f aca="false">A7466</f>
        <v>Café Hôtel Restaurant</v>
      </c>
      <c r="O7466" s="0" t="str">
        <f aca="false">B7466</f>
        <v>Restaurant</v>
      </c>
      <c r="P7466" s="0" t="str">
        <f aca="false">C7466</f>
        <v>Petit restaurant traditionnel</v>
      </c>
      <c r="Q7466" s="0" t="str">
        <f aca="false">D7466</f>
        <v>Electrique direct performant</v>
      </c>
      <c r="R7466" s="0" t="str">
        <f aca="false">E7466</f>
        <v>Electricité</v>
      </c>
      <c r="S7466" s="0" t="str">
        <f aca="false">F7466</f>
        <v>0226782602</v>
      </c>
      <c r="T7466" s="0" t="str">
        <f aca="false">G7466</f>
        <v>5</v>
      </c>
      <c r="U7466" s="0" t="n">
        <f aca="false">L7466</f>
        <v>1</v>
      </c>
      <c r="V7466" s="0" t="n">
        <f aca="false">K7466</f>
        <v>12</v>
      </c>
      <c r="W7466" s="0" t="n">
        <f aca="false">J7466</f>
        <v>0</v>
      </c>
    </row>
    <row r="7467" customFormat="false" ht="12.8" hidden="false" customHeight="false" outlineLevel="0" collapsed="false">
      <c r="A7467" s="0" t="s">
        <v>73</v>
      </c>
      <c r="B7467" s="0" t="s">
        <v>552</v>
      </c>
      <c r="C7467" s="0" t="s">
        <v>598</v>
      </c>
      <c r="D7467" s="0" t="s">
        <v>38</v>
      </c>
      <c r="E7467" s="0" t="s">
        <v>30</v>
      </c>
      <c r="F7467" s="0" t="s">
        <v>611</v>
      </c>
      <c r="G7467" s="0" t="s">
        <v>1613</v>
      </c>
      <c r="H7467" s="0" t="n">
        <v>3.39795627906976</v>
      </c>
      <c r="I7467" s="0" t="n">
        <v>58.5587404125527</v>
      </c>
      <c r="J7467" s="0" t="n">
        <v>792</v>
      </c>
      <c r="K7467" s="0" t="n">
        <f aca="false">I7467*SUMIFS(syst_chauffage!$H$3:$H$27,syst_chauffage!$B$3:$B$27,D7467,syst_chauffage!$C$3:$C$27,E7467)</f>
        <v>59.1908118612036</v>
      </c>
      <c r="L7467" s="12" t="n">
        <f aca="false">H7467*SUMIFS(syst_chauffage!$K$3:$K$27,syst_chauffage!$B$3:$B$27,D7467,syst_chauffage!$C$3:$C$27,E7467)</f>
        <v>3.03986496519792</v>
      </c>
      <c r="N7467" s="0" t="str">
        <f aca="false">A7467</f>
        <v>Café Hôtel Restaurant</v>
      </c>
      <c r="O7467" s="0" t="str">
        <f aca="false">B7467</f>
        <v>Restaurant</v>
      </c>
      <c r="P7467" s="0" t="str">
        <f aca="false">C7467</f>
        <v>Petit restaurant traditionnel</v>
      </c>
      <c r="Q7467" s="0" t="str">
        <f aca="false">D7467</f>
        <v>PAC performant</v>
      </c>
      <c r="R7467" s="0" t="str">
        <f aca="false">E7467</f>
        <v>Electricité</v>
      </c>
      <c r="S7467" s="0" t="str">
        <f aca="false">F7467</f>
        <v>0226782902</v>
      </c>
      <c r="T7467" s="0" t="str">
        <f aca="false">G7467</f>
        <v>5</v>
      </c>
      <c r="U7467" s="0" t="n">
        <f aca="false">L7467</f>
        <v>3.03986496519792</v>
      </c>
      <c r="V7467" s="0" t="n">
        <f aca="false">K7467</f>
        <v>59.1908118612036</v>
      </c>
      <c r="W7467" s="0" t="n">
        <f aca="false">J7467</f>
        <v>792</v>
      </c>
    </row>
    <row r="7468" customFormat="false" ht="12.8" hidden="false" customHeight="false" outlineLevel="0" collapsed="false">
      <c r="A7468" s="0" t="s">
        <v>73</v>
      </c>
      <c r="B7468" s="0" t="s">
        <v>552</v>
      </c>
      <c r="C7468" s="0" t="s">
        <v>598</v>
      </c>
      <c r="D7468" s="0" t="s">
        <v>46</v>
      </c>
      <c r="E7468" s="0" t="s">
        <v>30</v>
      </c>
      <c r="F7468" s="0" t="s">
        <v>612</v>
      </c>
      <c r="G7468" s="0" t="s">
        <v>1613</v>
      </c>
      <c r="H7468" s="0" t="n">
        <v>3.32861023255814</v>
      </c>
      <c r="I7468" s="0" t="n">
        <v>166.32175</v>
      </c>
      <c r="J7468" s="0" t="n">
        <v>792</v>
      </c>
      <c r="K7468" s="0" t="n">
        <f aca="false">I7468*SUMIFS(syst_chauffage!$H$3:$H$27,syst_chauffage!$B$3:$B$27,D7468,syst_chauffage!$C$3:$C$27,E7468)</f>
        <v>288.552848594266</v>
      </c>
      <c r="L7468" s="12" t="n">
        <f aca="false">H7468*SUMIFS(syst_chauffage!$K$3:$K$27,syst_chauffage!$B$3:$B$27,D7468,syst_chauffage!$C$3:$C$27,E7468)</f>
        <v>3.00077723502174</v>
      </c>
      <c r="N7468" s="0" t="str">
        <f aca="false">A7468</f>
        <v>Café Hôtel Restaurant</v>
      </c>
      <c r="O7468" s="0" t="str">
        <f aca="false">B7468</f>
        <v>Restaurant</v>
      </c>
      <c r="P7468" s="0" t="str">
        <f aca="false">C7468</f>
        <v>Petit restaurant traditionnel</v>
      </c>
      <c r="Q7468" s="0" t="str">
        <f aca="false">D7468</f>
        <v>Rooftop performant</v>
      </c>
      <c r="R7468" s="0" t="str">
        <f aca="false">E7468</f>
        <v>Electricité</v>
      </c>
      <c r="S7468" s="0" t="str">
        <f aca="false">F7468</f>
        <v>0226783002</v>
      </c>
      <c r="T7468" s="0" t="str">
        <f aca="false">G7468</f>
        <v>5</v>
      </c>
      <c r="U7468" s="0" t="n">
        <f aca="false">L7468</f>
        <v>3.00077723502174</v>
      </c>
      <c r="V7468" s="0" t="n">
        <f aca="false">K7468</f>
        <v>288.552848594266</v>
      </c>
      <c r="W7468" s="0" t="n">
        <f aca="false">J7468</f>
        <v>792</v>
      </c>
    </row>
    <row r="7469" customFormat="false" ht="12.8" hidden="false" customHeight="false" outlineLevel="0" collapsed="false">
      <c r="A7469" s="0" t="s">
        <v>74</v>
      </c>
      <c r="B7469" s="0" t="s">
        <v>613</v>
      </c>
      <c r="C7469" s="0" t="s">
        <v>614</v>
      </c>
      <c r="D7469" s="0" t="s">
        <v>19</v>
      </c>
      <c r="E7469" s="0" t="s">
        <v>57</v>
      </c>
      <c r="F7469" s="0" t="s">
        <v>615</v>
      </c>
      <c r="G7469" s="0" t="s">
        <v>1613</v>
      </c>
      <c r="H7469" s="0" t="n">
        <v>1.60720121137964</v>
      </c>
      <c r="I7469" s="0" t="n">
        <v>23.8535153188732</v>
      </c>
      <c r="J7469" s="0" t="n">
        <v>0</v>
      </c>
      <c r="K7469" s="0" t="n">
        <f aca="false">I7469*SUMIFS(syst_chauffage!$H$3:$H$27,syst_chauffage!$B$3:$B$27,D7469,syst_chauffage!$C$3:$C$27,E7469)</f>
        <v>33.2154636674103</v>
      </c>
      <c r="L7469" s="12" t="n">
        <f aca="false">H7469*SUMIFS(syst_chauffage!$K$3:$K$27,syst_chauffage!$B$3:$B$27,D7469,syst_chauffage!$C$3:$C$27,E7469)</f>
        <v>1.60720121137964</v>
      </c>
      <c r="N7469" s="0" t="str">
        <f aca="false">A7469</f>
        <v>Commerce</v>
      </c>
      <c r="O7469" s="0" t="str">
        <f aca="false">B7469</f>
        <v>Commerce de détail non alimentaire</v>
      </c>
      <c r="P7469" s="0" t="str">
        <f aca="false">C7469</f>
        <v>Complexe brico</v>
      </c>
      <c r="Q7469" s="0" t="str">
        <f aca="false">D7469</f>
        <v>Autre système centralisé</v>
      </c>
      <c r="R7469" s="0" t="str">
        <f aca="false">E7469</f>
        <v>Autres</v>
      </c>
      <c r="S7469" s="0" t="str">
        <f aca="false">F7469</f>
        <v>0306090101</v>
      </c>
      <c r="T7469" s="0" t="str">
        <f aca="false">G7469</f>
        <v>5</v>
      </c>
      <c r="U7469" s="0" t="n">
        <f aca="false">L7469</f>
        <v>1.60720121137964</v>
      </c>
      <c r="V7469" s="0" t="n">
        <f aca="false">K7469</f>
        <v>33.2154636674103</v>
      </c>
      <c r="W7469" s="0" t="n">
        <f aca="false">J7469</f>
        <v>0</v>
      </c>
    </row>
    <row r="7470" customFormat="false" ht="12.8" hidden="false" customHeight="false" outlineLevel="0" collapsed="false">
      <c r="A7470" s="0" t="s">
        <v>74</v>
      </c>
      <c r="B7470" s="0" t="s">
        <v>613</v>
      </c>
      <c r="C7470" s="0" t="s">
        <v>614</v>
      </c>
      <c r="D7470" s="0" t="s">
        <v>19</v>
      </c>
      <c r="E7470" s="0" t="s">
        <v>58</v>
      </c>
      <c r="F7470" s="0" t="s">
        <v>616</v>
      </c>
      <c r="G7470" s="0" t="s">
        <v>1613</v>
      </c>
      <c r="H7470" s="0" t="n">
        <v>1.60411758328639</v>
      </c>
      <c r="I7470" s="0" t="n">
        <v>23.6892664841759</v>
      </c>
      <c r="J7470" s="0" t="n">
        <v>765</v>
      </c>
      <c r="K7470" s="0" t="n">
        <f aca="false">I7470*SUMIFS(syst_chauffage!$H$3:$H$27,syst_chauffage!$B$3:$B$27,D7470,syst_chauffage!$C$3:$C$27,E7470)</f>
        <v>38.9676491938164</v>
      </c>
      <c r="L7470" s="12" t="n">
        <f aca="false">H7470*SUMIFS(syst_chauffage!$K$3:$K$27,syst_chauffage!$B$3:$B$27,D7470,syst_chauffage!$C$3:$C$27,E7470)</f>
        <v>1.60411758328639</v>
      </c>
      <c r="N7470" s="0" t="str">
        <f aca="false">A7470</f>
        <v>Commerce</v>
      </c>
      <c r="O7470" s="0" t="str">
        <f aca="false">B7470</f>
        <v>Commerce de détail non alimentaire</v>
      </c>
      <c r="P7470" s="0" t="str">
        <f aca="false">C7470</f>
        <v>Complexe brico</v>
      </c>
      <c r="Q7470" s="0" t="str">
        <f aca="false">D7470</f>
        <v>Autre système centralisé</v>
      </c>
      <c r="R7470" s="0" t="str">
        <f aca="false">E7470</f>
        <v>Urbain</v>
      </c>
      <c r="S7470" s="0" t="str">
        <f aca="false">F7470</f>
        <v>0306090106</v>
      </c>
      <c r="T7470" s="0" t="str">
        <f aca="false">G7470</f>
        <v>5</v>
      </c>
      <c r="U7470" s="0" t="n">
        <f aca="false">L7470</f>
        <v>1.60411758328639</v>
      </c>
      <c r="V7470" s="0" t="n">
        <f aca="false">K7470</f>
        <v>38.9676491938164</v>
      </c>
      <c r="W7470" s="0" t="n">
        <f aca="false">J7470</f>
        <v>765</v>
      </c>
    </row>
    <row r="7471" customFormat="false" ht="12.8" hidden="false" customHeight="false" outlineLevel="0" collapsed="false">
      <c r="A7471" s="0" t="s">
        <v>74</v>
      </c>
      <c r="B7471" s="0" t="s">
        <v>613</v>
      </c>
      <c r="C7471" s="0" t="s">
        <v>614</v>
      </c>
      <c r="D7471" s="0" t="s">
        <v>22</v>
      </c>
      <c r="E7471" s="0" t="s">
        <v>23</v>
      </c>
      <c r="F7471" s="0" t="s">
        <v>617</v>
      </c>
      <c r="G7471" s="0" t="s">
        <v>1613</v>
      </c>
      <c r="H7471" s="0" t="n">
        <v>0.689377907802488</v>
      </c>
      <c r="I7471" s="0" t="n">
        <v>9.91313863582281</v>
      </c>
      <c r="J7471" s="0" t="n">
        <v>0</v>
      </c>
      <c r="K7471" s="0" t="n">
        <f aca="false">I7471*SUMIFS(syst_chauffage!$H$3:$H$27,syst_chauffage!$B$3:$B$27,D7471,syst_chauffage!$C$3:$C$27,E7471)</f>
        <v>17.4572602648418</v>
      </c>
      <c r="L7471" s="12" t="n">
        <f aca="false">H7471*SUMIFS(syst_chauffage!$K$3:$K$27,syst_chauffage!$B$3:$B$27,D7471,syst_chauffage!$C$3:$C$27,E7471)</f>
        <v>0.689377907802488</v>
      </c>
      <c r="N7471" s="0" t="str">
        <f aca="false">A7471</f>
        <v>Commerce</v>
      </c>
      <c r="O7471" s="0" t="str">
        <f aca="false">B7471</f>
        <v>Commerce de détail non alimentaire</v>
      </c>
      <c r="P7471" s="0" t="str">
        <f aca="false">C7471</f>
        <v>Complexe brico</v>
      </c>
      <c r="Q7471" s="0" t="str">
        <f aca="false">D7471</f>
        <v>Chaudière fioul</v>
      </c>
      <c r="R7471" s="0" t="str">
        <f aca="false">E7471</f>
        <v>Fioul</v>
      </c>
      <c r="S7471" s="0" t="str">
        <f aca="false">F7471</f>
        <v>0306090303</v>
      </c>
      <c r="T7471" s="0" t="str">
        <f aca="false">G7471</f>
        <v>5</v>
      </c>
      <c r="U7471" s="0" t="n">
        <f aca="false">L7471</f>
        <v>0.689377907802488</v>
      </c>
      <c r="V7471" s="0" t="n">
        <f aca="false">K7471</f>
        <v>17.4572602648418</v>
      </c>
      <c r="W7471" s="0" t="n">
        <f aca="false">J7471</f>
        <v>0</v>
      </c>
    </row>
    <row r="7472" customFormat="false" ht="12.8" hidden="false" customHeight="false" outlineLevel="0" collapsed="false">
      <c r="A7472" s="0" t="s">
        <v>74</v>
      </c>
      <c r="B7472" s="0" t="s">
        <v>613</v>
      </c>
      <c r="C7472" s="0" t="s">
        <v>614</v>
      </c>
      <c r="D7472" s="0" t="s">
        <v>13</v>
      </c>
      <c r="E7472" s="0" t="s">
        <v>14</v>
      </c>
      <c r="F7472" s="0" t="s">
        <v>618</v>
      </c>
      <c r="G7472" s="0" t="s">
        <v>1613</v>
      </c>
      <c r="H7472" s="0" t="n">
        <v>0.780741935948798</v>
      </c>
      <c r="I7472" s="0" t="n">
        <v>7.39147997382792</v>
      </c>
      <c r="J7472" s="0" t="n">
        <v>363</v>
      </c>
      <c r="K7472" s="0" t="n">
        <f aca="false">I7472*SUMIFS(syst_chauffage!$H$3:$H$27,syst_chauffage!$B$3:$B$27,D7472,syst_chauffage!$C$3:$C$27,E7472)</f>
        <v>14.9277718786216</v>
      </c>
      <c r="L7472" s="12" t="n">
        <f aca="false">H7472*SUMIFS(syst_chauffage!$K$3:$K$27,syst_chauffage!$B$3:$B$27,D7472,syst_chauffage!$C$3:$C$27,E7472)</f>
        <v>0.780741935948798</v>
      </c>
      <c r="N7472" s="0" t="str">
        <f aca="false">A7472</f>
        <v>Commerce</v>
      </c>
      <c r="O7472" s="0" t="str">
        <f aca="false">B7472</f>
        <v>Commerce de détail non alimentaire</v>
      </c>
      <c r="P7472" s="0" t="str">
        <f aca="false">C7472</f>
        <v>Complexe brico</v>
      </c>
      <c r="Q7472" s="0" t="str">
        <f aca="false">D7472</f>
        <v>Chaudière gaz</v>
      </c>
      <c r="R7472" s="0" t="str">
        <f aca="false">E7472</f>
        <v>Gaz</v>
      </c>
      <c r="S7472" s="0" t="str">
        <f aca="false">F7472</f>
        <v>0306090404</v>
      </c>
      <c r="T7472" s="0" t="str">
        <f aca="false">G7472</f>
        <v>5</v>
      </c>
      <c r="U7472" s="0" t="n">
        <f aca="false">L7472</f>
        <v>0.780741935948798</v>
      </c>
      <c r="V7472" s="0" t="n">
        <f aca="false">K7472</f>
        <v>14.9277718786216</v>
      </c>
      <c r="W7472" s="0" t="n">
        <f aca="false">J7472</f>
        <v>363</v>
      </c>
    </row>
    <row r="7473" customFormat="false" ht="12.8" hidden="false" customHeight="false" outlineLevel="0" collapsed="false">
      <c r="A7473" s="0" t="s">
        <v>74</v>
      </c>
      <c r="B7473" s="0" t="s">
        <v>613</v>
      </c>
      <c r="C7473" s="0" t="s">
        <v>614</v>
      </c>
      <c r="D7473" s="0" t="s">
        <v>29</v>
      </c>
      <c r="E7473" s="0" t="s">
        <v>30</v>
      </c>
      <c r="F7473" s="0" t="s">
        <v>619</v>
      </c>
      <c r="G7473" s="0" t="s">
        <v>1613</v>
      </c>
      <c r="H7473" s="0" t="n">
        <v>0.92</v>
      </c>
      <c r="I7473" s="0" t="n">
        <v>10.4</v>
      </c>
      <c r="J7473" s="0" t="n">
        <v>0</v>
      </c>
      <c r="K7473" s="0" t="n">
        <f aca="false">I7473*SUMIFS(syst_chauffage!$H$3:$H$27,syst_chauffage!$B$3:$B$27,D7473,syst_chauffage!$C$3:$C$27,E7473)</f>
        <v>3</v>
      </c>
      <c r="L7473" s="12" t="n">
        <f aca="false">H7473*SUMIFS(syst_chauffage!$K$3:$K$27,syst_chauffage!$B$3:$B$27,D7473,syst_chauffage!$C$3:$C$27,E7473)</f>
        <v>0.92</v>
      </c>
      <c r="N7473" s="0" t="str">
        <f aca="false">A7473</f>
        <v>Commerce</v>
      </c>
      <c r="O7473" s="0" t="str">
        <f aca="false">B7473</f>
        <v>Commerce de détail non alimentaire</v>
      </c>
      <c r="P7473" s="0" t="str">
        <f aca="false">C7473</f>
        <v>Complexe brico</v>
      </c>
      <c r="Q7473" s="0" t="str">
        <f aca="false">D7473</f>
        <v>Electrique direct</v>
      </c>
      <c r="R7473" s="0" t="str">
        <f aca="false">E7473</f>
        <v>Electricité</v>
      </c>
      <c r="S7473" s="0" t="str">
        <f aca="false">F7473</f>
        <v>0306090602</v>
      </c>
      <c r="T7473" s="0" t="str">
        <f aca="false">G7473</f>
        <v>5</v>
      </c>
      <c r="U7473" s="0" t="n">
        <f aca="false">L7473</f>
        <v>0.92</v>
      </c>
      <c r="V7473" s="0" t="n">
        <f aca="false">K7473</f>
        <v>3</v>
      </c>
      <c r="W7473" s="0" t="n">
        <f aca="false">J7473</f>
        <v>0</v>
      </c>
    </row>
    <row r="7474" customFormat="false" ht="12.8" hidden="false" customHeight="false" outlineLevel="0" collapsed="false">
      <c r="A7474" s="0" t="s">
        <v>74</v>
      </c>
      <c r="B7474" s="0" t="s">
        <v>613</v>
      </c>
      <c r="C7474" s="0" t="s">
        <v>614</v>
      </c>
      <c r="D7474" s="0" t="s">
        <v>42</v>
      </c>
      <c r="E7474" s="0" t="s">
        <v>30</v>
      </c>
      <c r="F7474" s="0" t="s">
        <v>620</v>
      </c>
      <c r="G7474" s="0" t="s">
        <v>1613</v>
      </c>
      <c r="H7474" s="0" t="n">
        <v>2.80410195348837</v>
      </c>
      <c r="I7474" s="0" t="n">
        <v>27.0754202268717</v>
      </c>
      <c r="J7474" s="0" t="n">
        <v>675</v>
      </c>
      <c r="K7474" s="0" t="n">
        <f aca="false">I7474*SUMIFS(syst_chauffage!$H$3:$H$27,syst_chauffage!$B$3:$B$27,D7474,syst_chauffage!$C$3:$C$27,E7474)</f>
        <v>24.4407716196756</v>
      </c>
      <c r="L7474" s="12" t="n">
        <f aca="false">H7474*SUMIFS(syst_chauffage!$K$3:$K$27,syst_chauffage!$B$3:$B$27,D7474,syst_chauffage!$C$3:$C$27,E7474)</f>
        <v>2.49996610303434</v>
      </c>
      <c r="N7474" s="0" t="str">
        <f aca="false">A7474</f>
        <v>Commerce</v>
      </c>
      <c r="O7474" s="0" t="str">
        <f aca="false">B7474</f>
        <v>Commerce de détail non alimentaire</v>
      </c>
      <c r="P7474" s="0" t="str">
        <f aca="false">C7474</f>
        <v>Complexe brico</v>
      </c>
      <c r="Q7474" s="0" t="str">
        <f aca="false">D7474</f>
        <v>Rooftop</v>
      </c>
      <c r="R7474" s="0" t="str">
        <f aca="false">E7474</f>
        <v>Electricité</v>
      </c>
      <c r="S7474" s="0" t="str">
        <f aca="false">F7474</f>
        <v>0306091002</v>
      </c>
      <c r="T7474" s="0" t="str">
        <f aca="false">G7474</f>
        <v>5</v>
      </c>
      <c r="U7474" s="0" t="n">
        <f aca="false">L7474</f>
        <v>2.49996610303434</v>
      </c>
      <c r="V7474" s="0" t="n">
        <f aca="false">K7474</f>
        <v>24.4407716196756</v>
      </c>
      <c r="W7474" s="0" t="n">
        <f aca="false">J7474</f>
        <v>675</v>
      </c>
    </row>
    <row r="7475" customFormat="false" ht="12.8" hidden="false" customHeight="false" outlineLevel="0" collapsed="false">
      <c r="A7475" s="0" t="s">
        <v>74</v>
      </c>
      <c r="B7475" s="0" t="s">
        <v>613</v>
      </c>
      <c r="C7475" s="0" t="s">
        <v>614</v>
      </c>
      <c r="D7475" s="0" t="s">
        <v>51</v>
      </c>
      <c r="E7475" s="0" t="s">
        <v>57</v>
      </c>
      <c r="F7475" s="0" t="s">
        <v>621</v>
      </c>
      <c r="G7475" s="0" t="s">
        <v>1613</v>
      </c>
      <c r="H7475" s="0" t="n">
        <v>1.85446293620727</v>
      </c>
      <c r="I7475" s="0" t="n">
        <v>28.3970420462776</v>
      </c>
      <c r="J7475" s="0" t="n">
        <v>0</v>
      </c>
      <c r="K7475" s="0" t="n">
        <f aca="false">I7475*SUMIFS(syst_chauffage!$H$3:$H$27,syst_chauffage!$B$3:$B$27,D7475,syst_chauffage!$C$3:$C$27,E7475)</f>
        <v>60.1691820196677</v>
      </c>
      <c r="L7475" s="12" t="n">
        <f aca="false">H7475*SUMIFS(syst_chauffage!$K$3:$K$27,syst_chauffage!$B$3:$B$27,D7475,syst_chauffage!$C$3:$C$27,E7475)</f>
        <v>1.85446293620727</v>
      </c>
      <c r="N7475" s="0" t="str">
        <f aca="false">A7475</f>
        <v>Commerce</v>
      </c>
      <c r="O7475" s="0" t="str">
        <f aca="false">B7475</f>
        <v>Commerce de détail non alimentaire</v>
      </c>
      <c r="P7475" s="0" t="str">
        <f aca="false">C7475</f>
        <v>Complexe brico</v>
      </c>
      <c r="Q7475" s="0" t="str">
        <f aca="false">D7475</f>
        <v>Autre système centralisé performant</v>
      </c>
      <c r="R7475" s="0" t="str">
        <f aca="false">E7475</f>
        <v>Autres</v>
      </c>
      <c r="S7475" s="0" t="str">
        <f aca="false">F7475</f>
        <v>0306092101</v>
      </c>
      <c r="T7475" s="0" t="str">
        <f aca="false">G7475</f>
        <v>5</v>
      </c>
      <c r="U7475" s="0" t="n">
        <f aca="false">L7475</f>
        <v>1.85446293620727</v>
      </c>
      <c r="V7475" s="0" t="n">
        <f aca="false">K7475</f>
        <v>60.1691820196677</v>
      </c>
      <c r="W7475" s="0" t="n">
        <f aca="false">J7475</f>
        <v>0</v>
      </c>
    </row>
    <row r="7476" customFormat="false" ht="12.8" hidden="false" customHeight="false" outlineLevel="0" collapsed="false">
      <c r="A7476" s="0" t="s">
        <v>74</v>
      </c>
      <c r="B7476" s="0" t="s">
        <v>613</v>
      </c>
      <c r="C7476" s="0" t="s">
        <v>614</v>
      </c>
      <c r="D7476" s="0" t="s">
        <v>51</v>
      </c>
      <c r="E7476" s="0" t="s">
        <v>58</v>
      </c>
      <c r="F7476" s="0" t="s">
        <v>622</v>
      </c>
      <c r="G7476" s="0" t="s">
        <v>1613</v>
      </c>
      <c r="H7476" s="0" t="n">
        <v>1.85090490379199</v>
      </c>
      <c r="I7476" s="0" t="n">
        <v>28.201507719257</v>
      </c>
      <c r="J7476" s="0" t="n">
        <v>765</v>
      </c>
      <c r="K7476" s="0" t="n">
        <f aca="false">I7476*SUMIFS(syst_chauffage!$H$3:$H$27,syst_chauffage!$B$3:$B$27,D7476,syst_chauffage!$C$3:$C$27,E7476)</f>
        <v>60.1820035683969</v>
      </c>
      <c r="L7476" s="12" t="n">
        <f aca="false">H7476*SUMIFS(syst_chauffage!$K$3:$K$27,syst_chauffage!$B$3:$B$27,D7476,syst_chauffage!$C$3:$C$27,E7476)</f>
        <v>1.85090490379199</v>
      </c>
      <c r="N7476" s="0" t="str">
        <f aca="false">A7476</f>
        <v>Commerce</v>
      </c>
      <c r="O7476" s="0" t="str">
        <f aca="false">B7476</f>
        <v>Commerce de détail non alimentaire</v>
      </c>
      <c r="P7476" s="0" t="str">
        <f aca="false">C7476</f>
        <v>Complexe brico</v>
      </c>
      <c r="Q7476" s="0" t="str">
        <f aca="false">D7476</f>
        <v>Autre système centralisé performant</v>
      </c>
      <c r="R7476" s="0" t="str">
        <f aca="false">E7476</f>
        <v>Urbain</v>
      </c>
      <c r="S7476" s="0" t="str">
        <f aca="false">F7476</f>
        <v>0306092106</v>
      </c>
      <c r="T7476" s="0" t="str">
        <f aca="false">G7476</f>
        <v>5</v>
      </c>
      <c r="U7476" s="0" t="n">
        <f aca="false">L7476</f>
        <v>1.85090490379199</v>
      </c>
      <c r="V7476" s="0" t="n">
        <f aca="false">K7476</f>
        <v>60.1820035683969</v>
      </c>
      <c r="W7476" s="0" t="n">
        <f aca="false">J7476</f>
        <v>765</v>
      </c>
    </row>
    <row r="7477" customFormat="false" ht="12.8" hidden="false" customHeight="false" outlineLevel="0" collapsed="false">
      <c r="A7477" s="0" t="s">
        <v>74</v>
      </c>
      <c r="B7477" s="0" t="s">
        <v>613</v>
      </c>
      <c r="C7477" s="0" t="s">
        <v>614</v>
      </c>
      <c r="D7477" s="0" t="s">
        <v>27</v>
      </c>
      <c r="E7477" s="0" t="s">
        <v>23</v>
      </c>
      <c r="F7477" s="0" t="s">
        <v>623</v>
      </c>
      <c r="G7477" s="0" t="s">
        <v>1613</v>
      </c>
      <c r="H7477" s="0" t="n">
        <v>0.761583138885597</v>
      </c>
      <c r="I7477" s="0" t="n">
        <v>11.8013555188367</v>
      </c>
      <c r="J7477" s="0" t="n">
        <v>836</v>
      </c>
      <c r="K7477" s="0" t="n">
        <f aca="false">I7477*SUMIFS(syst_chauffage!$H$3:$H$27,syst_chauffage!$B$3:$B$27,D7477,syst_chauffage!$C$3:$C$27,E7477)</f>
        <v>30.2634331777224</v>
      </c>
      <c r="L7477" s="12" t="n">
        <f aca="false">H7477*SUMIFS(syst_chauffage!$K$3:$K$27,syst_chauffage!$B$3:$B$27,D7477,syst_chauffage!$C$3:$C$27,E7477)</f>
        <v>0.761583138885597</v>
      </c>
      <c r="N7477" s="0" t="str">
        <f aca="false">A7477</f>
        <v>Commerce</v>
      </c>
      <c r="O7477" s="0" t="str">
        <f aca="false">B7477</f>
        <v>Commerce de détail non alimentaire</v>
      </c>
      <c r="P7477" s="0" t="str">
        <f aca="false">C7477</f>
        <v>Complexe brico</v>
      </c>
      <c r="Q7477" s="0" t="str">
        <f aca="false">D7477</f>
        <v>Chaudière condensation fioul</v>
      </c>
      <c r="R7477" s="0" t="str">
        <f aca="false">E7477</f>
        <v>Fioul</v>
      </c>
      <c r="S7477" s="0" t="str">
        <f aca="false">F7477</f>
        <v>0306092303</v>
      </c>
      <c r="T7477" s="0" t="str">
        <f aca="false">G7477</f>
        <v>5</v>
      </c>
      <c r="U7477" s="0" t="n">
        <f aca="false">L7477</f>
        <v>0.761583138885597</v>
      </c>
      <c r="V7477" s="0" t="n">
        <f aca="false">K7477</f>
        <v>30.2634331777224</v>
      </c>
      <c r="W7477" s="0" t="n">
        <f aca="false">J7477</f>
        <v>836</v>
      </c>
    </row>
    <row r="7478" customFormat="false" ht="12.8" hidden="false" customHeight="false" outlineLevel="0" collapsed="false">
      <c r="A7478" s="0" t="s">
        <v>74</v>
      </c>
      <c r="B7478" s="0" t="s">
        <v>613</v>
      </c>
      <c r="C7478" s="0" t="s">
        <v>614</v>
      </c>
      <c r="D7478" s="0" t="s">
        <v>18</v>
      </c>
      <c r="E7478" s="0" t="s">
        <v>14</v>
      </c>
      <c r="F7478" s="0" t="s">
        <v>624</v>
      </c>
      <c r="G7478" s="0" t="s">
        <v>1613</v>
      </c>
      <c r="H7478" s="0" t="n">
        <v>0.989367103465403</v>
      </c>
      <c r="I7478" s="0" t="n">
        <v>8.79938092122372</v>
      </c>
      <c r="J7478" s="0" t="n">
        <v>836</v>
      </c>
      <c r="K7478" s="0" t="n">
        <f aca="false">I7478*SUMIFS(syst_chauffage!$H$3:$H$27,syst_chauffage!$B$3:$B$27,D7478,syst_chauffage!$C$3:$C$27,E7478)</f>
        <v>23.9776875689221</v>
      </c>
      <c r="L7478" s="12" t="n">
        <f aca="false">H7478*SUMIFS(syst_chauffage!$K$3:$K$27,syst_chauffage!$B$3:$B$27,D7478,syst_chauffage!$C$3:$C$27,E7478)</f>
        <v>0.961117596045209</v>
      </c>
      <c r="N7478" s="0" t="str">
        <f aca="false">A7478</f>
        <v>Commerce</v>
      </c>
      <c r="O7478" s="0" t="str">
        <f aca="false">B7478</f>
        <v>Commerce de détail non alimentaire</v>
      </c>
      <c r="P7478" s="0" t="str">
        <f aca="false">C7478</f>
        <v>Complexe brico</v>
      </c>
      <c r="Q7478" s="0" t="str">
        <f aca="false">D7478</f>
        <v>Chaudière condensation gaz</v>
      </c>
      <c r="R7478" s="0" t="str">
        <f aca="false">E7478</f>
        <v>Gaz</v>
      </c>
      <c r="S7478" s="0" t="str">
        <f aca="false">F7478</f>
        <v>0306092404</v>
      </c>
      <c r="T7478" s="0" t="str">
        <f aca="false">G7478</f>
        <v>5</v>
      </c>
      <c r="U7478" s="0" t="n">
        <f aca="false">L7478</f>
        <v>0.961117596045209</v>
      </c>
      <c r="V7478" s="0" t="n">
        <f aca="false">K7478</f>
        <v>23.9776875689221</v>
      </c>
      <c r="W7478" s="0" t="n">
        <f aca="false">J7478</f>
        <v>836</v>
      </c>
    </row>
    <row r="7479" customFormat="false" ht="12.8" hidden="false" customHeight="false" outlineLevel="0" collapsed="false">
      <c r="A7479" s="0" t="s">
        <v>74</v>
      </c>
      <c r="B7479" s="0" t="s">
        <v>613</v>
      </c>
      <c r="C7479" s="0" t="s">
        <v>614</v>
      </c>
      <c r="D7479" s="0" t="s">
        <v>32</v>
      </c>
      <c r="E7479" s="0" t="s">
        <v>30</v>
      </c>
      <c r="F7479" s="0" t="s">
        <v>625</v>
      </c>
      <c r="G7479" s="0" t="s">
        <v>1613</v>
      </c>
      <c r="H7479" s="0" t="n">
        <v>1</v>
      </c>
      <c r="I7479" s="0" t="n">
        <v>12</v>
      </c>
      <c r="J7479" s="0" t="n">
        <v>0</v>
      </c>
      <c r="K7479" s="0" t="n">
        <f aca="false">I7479*SUMIFS(syst_chauffage!$H$3:$H$27,syst_chauffage!$B$3:$B$27,D7479,syst_chauffage!$C$3:$C$27,E7479)</f>
        <v>12</v>
      </c>
      <c r="L7479" s="12" t="n">
        <f aca="false">H7479*SUMIFS(syst_chauffage!$K$3:$K$27,syst_chauffage!$B$3:$B$27,D7479,syst_chauffage!$C$3:$C$27,E7479)</f>
        <v>1</v>
      </c>
      <c r="N7479" s="0" t="str">
        <f aca="false">A7479</f>
        <v>Commerce</v>
      </c>
      <c r="O7479" s="0" t="str">
        <f aca="false">B7479</f>
        <v>Commerce de détail non alimentaire</v>
      </c>
      <c r="P7479" s="0" t="str">
        <f aca="false">C7479</f>
        <v>Complexe brico</v>
      </c>
      <c r="Q7479" s="0" t="str">
        <f aca="false">D7479</f>
        <v>Electrique direct performant</v>
      </c>
      <c r="R7479" s="0" t="str">
        <f aca="false">E7479</f>
        <v>Electricité</v>
      </c>
      <c r="S7479" s="0" t="str">
        <f aca="false">F7479</f>
        <v>0306092602</v>
      </c>
      <c r="T7479" s="0" t="str">
        <f aca="false">G7479</f>
        <v>5</v>
      </c>
      <c r="U7479" s="0" t="n">
        <f aca="false">L7479</f>
        <v>1</v>
      </c>
      <c r="V7479" s="0" t="n">
        <f aca="false">K7479</f>
        <v>12</v>
      </c>
      <c r="W7479" s="0" t="n">
        <f aca="false">J7479</f>
        <v>0</v>
      </c>
    </row>
    <row r="7480" customFormat="false" ht="12.8" hidden="false" customHeight="false" outlineLevel="0" collapsed="false">
      <c r="A7480" s="0" t="s">
        <v>74</v>
      </c>
      <c r="B7480" s="0" t="s">
        <v>613</v>
      </c>
      <c r="C7480" s="0" t="s">
        <v>614</v>
      </c>
      <c r="D7480" s="0" t="s">
        <v>46</v>
      </c>
      <c r="E7480" s="0" t="s">
        <v>30</v>
      </c>
      <c r="F7480" s="0" t="s">
        <v>626</v>
      </c>
      <c r="G7480" s="0" t="s">
        <v>1613</v>
      </c>
      <c r="H7480" s="0" t="n">
        <v>3.32861023255814</v>
      </c>
      <c r="I7480" s="0" t="n">
        <v>32.2326431272282</v>
      </c>
      <c r="J7480" s="0" t="n">
        <v>720</v>
      </c>
      <c r="K7480" s="0" t="n">
        <f aca="false">I7480*SUMIFS(syst_chauffage!$H$3:$H$27,syst_chauffage!$B$3:$B$27,D7480,syst_chauffage!$C$3:$C$27,E7480)</f>
        <v>55.9206537454306</v>
      </c>
      <c r="L7480" s="12" t="n">
        <f aca="false">H7480*SUMIFS(syst_chauffage!$K$3:$K$27,syst_chauffage!$B$3:$B$27,D7480,syst_chauffage!$C$3:$C$27,E7480)</f>
        <v>3.00077723502174</v>
      </c>
      <c r="N7480" s="0" t="str">
        <f aca="false">A7480</f>
        <v>Commerce</v>
      </c>
      <c r="O7480" s="0" t="str">
        <f aca="false">B7480</f>
        <v>Commerce de détail non alimentaire</v>
      </c>
      <c r="P7480" s="0" t="str">
        <f aca="false">C7480</f>
        <v>Complexe brico</v>
      </c>
      <c r="Q7480" s="0" t="str">
        <f aca="false">D7480</f>
        <v>Rooftop performant</v>
      </c>
      <c r="R7480" s="0" t="str">
        <f aca="false">E7480</f>
        <v>Electricité</v>
      </c>
      <c r="S7480" s="0" t="str">
        <f aca="false">F7480</f>
        <v>0306093002</v>
      </c>
      <c r="T7480" s="0" t="str">
        <f aca="false">G7480</f>
        <v>5</v>
      </c>
      <c r="U7480" s="0" t="n">
        <f aca="false">L7480</f>
        <v>3.00077723502174</v>
      </c>
      <c r="V7480" s="0" t="n">
        <f aca="false">K7480</f>
        <v>55.9206537454306</v>
      </c>
      <c r="W7480" s="0" t="n">
        <f aca="false">J7480</f>
        <v>720</v>
      </c>
    </row>
    <row r="7481" customFormat="false" ht="12.8" hidden="false" customHeight="false" outlineLevel="0" collapsed="false">
      <c r="A7481" s="0" t="s">
        <v>74</v>
      </c>
      <c r="B7481" s="0" t="s">
        <v>613</v>
      </c>
      <c r="C7481" s="0" t="s">
        <v>627</v>
      </c>
      <c r="D7481" s="0" t="s">
        <v>19</v>
      </c>
      <c r="E7481" s="0" t="s">
        <v>57</v>
      </c>
      <c r="F7481" s="0" t="s">
        <v>628</v>
      </c>
      <c r="G7481" s="0" t="s">
        <v>1613</v>
      </c>
      <c r="H7481" s="0" t="n">
        <v>1.6310064513755</v>
      </c>
      <c r="I7481" s="0" t="n">
        <v>32.1107385010679</v>
      </c>
      <c r="J7481" s="0" t="n">
        <v>0</v>
      </c>
      <c r="K7481" s="0" t="n">
        <f aca="false">I7481*SUMIFS(syst_chauffage!$H$3:$H$27,syst_chauffage!$B$3:$B$27,D7481,syst_chauffage!$C$3:$C$27,E7481)</f>
        <v>44.7134543381976</v>
      </c>
      <c r="L7481" s="12" t="n">
        <f aca="false">H7481*SUMIFS(syst_chauffage!$K$3:$K$27,syst_chauffage!$B$3:$B$27,D7481,syst_chauffage!$C$3:$C$27,E7481)</f>
        <v>1.6310064513755</v>
      </c>
      <c r="N7481" s="0" t="str">
        <f aca="false">A7481</f>
        <v>Commerce</v>
      </c>
      <c r="O7481" s="0" t="str">
        <f aca="false">B7481</f>
        <v>Commerce de détail non alimentaire</v>
      </c>
      <c r="P7481" s="0" t="str">
        <f aca="false">C7481</f>
        <v>Grand brico</v>
      </c>
      <c r="Q7481" s="0" t="str">
        <f aca="false">D7481</f>
        <v>Autre système centralisé</v>
      </c>
      <c r="R7481" s="0" t="str">
        <f aca="false">E7481</f>
        <v>Autres</v>
      </c>
      <c r="S7481" s="0" t="str">
        <f aca="false">F7481</f>
        <v>0306170101</v>
      </c>
      <c r="T7481" s="0" t="str">
        <f aca="false">G7481</f>
        <v>5</v>
      </c>
      <c r="U7481" s="0" t="n">
        <f aca="false">L7481</f>
        <v>1.6310064513755</v>
      </c>
      <c r="V7481" s="0" t="n">
        <f aca="false">K7481</f>
        <v>44.7134543381976</v>
      </c>
      <c r="W7481" s="0" t="n">
        <f aca="false">J7481</f>
        <v>0</v>
      </c>
    </row>
    <row r="7482" customFormat="false" ht="12.8" hidden="false" customHeight="false" outlineLevel="0" collapsed="false">
      <c r="A7482" s="0" t="s">
        <v>74</v>
      </c>
      <c r="B7482" s="0" t="s">
        <v>613</v>
      </c>
      <c r="C7482" s="0" t="s">
        <v>627</v>
      </c>
      <c r="D7482" s="0" t="s">
        <v>19</v>
      </c>
      <c r="E7482" s="0" t="s">
        <v>58</v>
      </c>
      <c r="F7482" s="0" t="s">
        <v>629</v>
      </c>
      <c r="G7482" s="0" t="s">
        <v>1613</v>
      </c>
      <c r="H7482" s="0" t="n">
        <v>1.62775144752194</v>
      </c>
      <c r="I7482" s="0" t="n">
        <v>31.858484917319</v>
      </c>
      <c r="J7482" s="0" t="n">
        <v>765</v>
      </c>
      <c r="K7482" s="0" t="n">
        <f aca="false">I7482*SUMIFS(syst_chauffage!$H$3:$H$27,syst_chauffage!$B$3:$B$27,D7482,syst_chauffage!$C$3:$C$27,E7482)</f>
        <v>52.4056017071634</v>
      </c>
      <c r="L7482" s="12" t="n">
        <f aca="false">H7482*SUMIFS(syst_chauffage!$K$3:$K$27,syst_chauffage!$B$3:$B$27,D7482,syst_chauffage!$C$3:$C$27,E7482)</f>
        <v>1.62775144752194</v>
      </c>
      <c r="N7482" s="0" t="str">
        <f aca="false">A7482</f>
        <v>Commerce</v>
      </c>
      <c r="O7482" s="0" t="str">
        <f aca="false">B7482</f>
        <v>Commerce de détail non alimentaire</v>
      </c>
      <c r="P7482" s="0" t="str">
        <f aca="false">C7482</f>
        <v>Grand brico</v>
      </c>
      <c r="Q7482" s="0" t="str">
        <f aca="false">D7482</f>
        <v>Autre système centralisé</v>
      </c>
      <c r="R7482" s="0" t="str">
        <f aca="false">E7482</f>
        <v>Urbain</v>
      </c>
      <c r="S7482" s="0" t="str">
        <f aca="false">F7482</f>
        <v>0306170106</v>
      </c>
      <c r="T7482" s="0" t="str">
        <f aca="false">G7482</f>
        <v>5</v>
      </c>
      <c r="U7482" s="0" t="n">
        <f aca="false">L7482</f>
        <v>1.62775144752194</v>
      </c>
      <c r="V7482" s="0" t="n">
        <f aca="false">K7482</f>
        <v>52.4056017071634</v>
      </c>
      <c r="W7482" s="0" t="n">
        <f aca="false">J7482</f>
        <v>765</v>
      </c>
    </row>
    <row r="7483" customFormat="false" ht="12.8" hidden="false" customHeight="false" outlineLevel="0" collapsed="false">
      <c r="A7483" s="0" t="s">
        <v>74</v>
      </c>
      <c r="B7483" s="0" t="s">
        <v>613</v>
      </c>
      <c r="C7483" s="0" t="s">
        <v>627</v>
      </c>
      <c r="D7483" s="0" t="s">
        <v>22</v>
      </c>
      <c r="E7483" s="0" t="s">
        <v>23</v>
      </c>
      <c r="F7483" s="0" t="s">
        <v>630</v>
      </c>
      <c r="G7483" s="0" t="s">
        <v>1613</v>
      </c>
      <c r="H7483" s="0" t="n">
        <v>0.689377907802488</v>
      </c>
      <c r="I7483" s="0" t="n">
        <v>22.0449030878353</v>
      </c>
      <c r="J7483" s="0" t="n">
        <v>0</v>
      </c>
      <c r="K7483" s="0" t="n">
        <f aca="false">I7483*SUMIFS(syst_chauffage!$H$3:$H$27,syst_chauffage!$B$3:$B$27,D7483,syst_chauffage!$C$3:$C$27,E7483)</f>
        <v>38.8215705293234</v>
      </c>
      <c r="L7483" s="12" t="n">
        <f aca="false">H7483*SUMIFS(syst_chauffage!$K$3:$K$27,syst_chauffage!$B$3:$B$27,D7483,syst_chauffage!$C$3:$C$27,E7483)</f>
        <v>0.689377907802488</v>
      </c>
      <c r="N7483" s="0" t="str">
        <f aca="false">A7483</f>
        <v>Commerce</v>
      </c>
      <c r="O7483" s="0" t="str">
        <f aca="false">B7483</f>
        <v>Commerce de détail non alimentaire</v>
      </c>
      <c r="P7483" s="0" t="str">
        <f aca="false">C7483</f>
        <v>Grand brico</v>
      </c>
      <c r="Q7483" s="0" t="str">
        <f aca="false">D7483</f>
        <v>Chaudière fioul</v>
      </c>
      <c r="R7483" s="0" t="str">
        <f aca="false">E7483</f>
        <v>Fioul</v>
      </c>
      <c r="S7483" s="0" t="str">
        <f aca="false">F7483</f>
        <v>0306170303</v>
      </c>
      <c r="T7483" s="0" t="str">
        <f aca="false">G7483</f>
        <v>5</v>
      </c>
      <c r="U7483" s="0" t="n">
        <f aca="false">L7483</f>
        <v>0.689377907802488</v>
      </c>
      <c r="V7483" s="0" t="n">
        <f aca="false">K7483</f>
        <v>38.8215705293234</v>
      </c>
      <c r="W7483" s="0" t="n">
        <f aca="false">J7483</f>
        <v>0</v>
      </c>
    </row>
    <row r="7484" customFormat="false" ht="12.8" hidden="false" customHeight="false" outlineLevel="0" collapsed="false">
      <c r="A7484" s="0" t="s">
        <v>74</v>
      </c>
      <c r="B7484" s="0" t="s">
        <v>613</v>
      </c>
      <c r="C7484" s="0" t="s">
        <v>627</v>
      </c>
      <c r="D7484" s="0" t="s">
        <v>13</v>
      </c>
      <c r="E7484" s="0" t="s">
        <v>14</v>
      </c>
      <c r="F7484" s="0" t="s">
        <v>631</v>
      </c>
      <c r="G7484" s="0" t="s">
        <v>1613</v>
      </c>
      <c r="H7484" s="0" t="n">
        <v>0.780741935948798</v>
      </c>
      <c r="I7484" s="0" t="n">
        <v>15.7089055792201</v>
      </c>
      <c r="J7484" s="0" t="n">
        <v>363</v>
      </c>
      <c r="K7484" s="0" t="n">
        <f aca="false">I7484*SUMIFS(syst_chauffage!$H$3:$H$27,syst_chauffage!$B$3:$B$27,D7484,syst_chauffage!$C$3:$C$27,E7484)</f>
        <v>31.7255759035712</v>
      </c>
      <c r="L7484" s="12" t="n">
        <f aca="false">H7484*SUMIFS(syst_chauffage!$K$3:$K$27,syst_chauffage!$B$3:$B$27,D7484,syst_chauffage!$C$3:$C$27,E7484)</f>
        <v>0.780741935948798</v>
      </c>
      <c r="N7484" s="0" t="str">
        <f aca="false">A7484</f>
        <v>Commerce</v>
      </c>
      <c r="O7484" s="0" t="str">
        <f aca="false">B7484</f>
        <v>Commerce de détail non alimentaire</v>
      </c>
      <c r="P7484" s="0" t="str">
        <f aca="false">C7484</f>
        <v>Grand brico</v>
      </c>
      <c r="Q7484" s="0" t="str">
        <f aca="false">D7484</f>
        <v>Chaudière gaz</v>
      </c>
      <c r="R7484" s="0" t="str">
        <f aca="false">E7484</f>
        <v>Gaz</v>
      </c>
      <c r="S7484" s="0" t="str">
        <f aca="false">F7484</f>
        <v>0306170404</v>
      </c>
      <c r="T7484" s="0" t="str">
        <f aca="false">G7484</f>
        <v>5</v>
      </c>
      <c r="U7484" s="0" t="n">
        <f aca="false">L7484</f>
        <v>0.780741935948798</v>
      </c>
      <c r="V7484" s="0" t="n">
        <f aca="false">K7484</f>
        <v>31.7255759035712</v>
      </c>
      <c r="W7484" s="0" t="n">
        <f aca="false">J7484</f>
        <v>363</v>
      </c>
    </row>
    <row r="7485" customFormat="false" ht="12.8" hidden="false" customHeight="false" outlineLevel="0" collapsed="false">
      <c r="A7485" s="0" t="s">
        <v>74</v>
      </c>
      <c r="B7485" s="0" t="s">
        <v>613</v>
      </c>
      <c r="C7485" s="0" t="s">
        <v>627</v>
      </c>
      <c r="D7485" s="0" t="s">
        <v>29</v>
      </c>
      <c r="E7485" s="0" t="s">
        <v>30</v>
      </c>
      <c r="F7485" s="0" t="s">
        <v>632</v>
      </c>
      <c r="G7485" s="0" t="s">
        <v>1613</v>
      </c>
      <c r="H7485" s="0" t="n">
        <v>0.92</v>
      </c>
      <c r="I7485" s="0" t="n">
        <v>10.4</v>
      </c>
      <c r="J7485" s="0" t="n">
        <v>0</v>
      </c>
      <c r="K7485" s="0" t="n">
        <f aca="false">I7485*SUMIFS(syst_chauffage!$H$3:$H$27,syst_chauffage!$B$3:$B$27,D7485,syst_chauffage!$C$3:$C$27,E7485)</f>
        <v>3</v>
      </c>
      <c r="L7485" s="12" t="n">
        <f aca="false">H7485*SUMIFS(syst_chauffage!$K$3:$K$27,syst_chauffage!$B$3:$B$27,D7485,syst_chauffage!$C$3:$C$27,E7485)</f>
        <v>0.92</v>
      </c>
      <c r="N7485" s="0" t="str">
        <f aca="false">A7485</f>
        <v>Commerce</v>
      </c>
      <c r="O7485" s="0" t="str">
        <f aca="false">B7485</f>
        <v>Commerce de détail non alimentaire</v>
      </c>
      <c r="P7485" s="0" t="str">
        <f aca="false">C7485</f>
        <v>Grand brico</v>
      </c>
      <c r="Q7485" s="0" t="str">
        <f aca="false">D7485</f>
        <v>Electrique direct</v>
      </c>
      <c r="R7485" s="0" t="str">
        <f aca="false">E7485</f>
        <v>Electricité</v>
      </c>
      <c r="S7485" s="0" t="str">
        <f aca="false">F7485</f>
        <v>0306170602</v>
      </c>
      <c r="T7485" s="0" t="str">
        <f aca="false">G7485</f>
        <v>5</v>
      </c>
      <c r="U7485" s="0" t="n">
        <f aca="false">L7485</f>
        <v>0.92</v>
      </c>
      <c r="V7485" s="0" t="n">
        <f aca="false">K7485</f>
        <v>3</v>
      </c>
      <c r="W7485" s="0" t="n">
        <f aca="false">J7485</f>
        <v>0</v>
      </c>
    </row>
    <row r="7486" customFormat="false" ht="12.8" hidden="false" customHeight="false" outlineLevel="0" collapsed="false">
      <c r="A7486" s="0" t="s">
        <v>74</v>
      </c>
      <c r="B7486" s="0" t="s">
        <v>613</v>
      </c>
      <c r="C7486" s="0" t="s">
        <v>627</v>
      </c>
      <c r="D7486" s="0" t="s">
        <v>42</v>
      </c>
      <c r="E7486" s="0" t="s">
        <v>30</v>
      </c>
      <c r="F7486" s="0" t="s">
        <v>633</v>
      </c>
      <c r="G7486" s="0" t="s">
        <v>1613</v>
      </c>
      <c r="H7486" s="0" t="n">
        <v>2.80410195348837</v>
      </c>
      <c r="I7486" s="0" t="n">
        <v>40.9440748299524</v>
      </c>
      <c r="J7486" s="0" t="n">
        <v>675</v>
      </c>
      <c r="K7486" s="0" t="n">
        <f aca="false">I7486*SUMIFS(syst_chauffage!$H$3:$H$27,syst_chauffage!$B$3:$B$27,D7486,syst_chauffage!$C$3:$C$27,E7486)</f>
        <v>36.9598984507948</v>
      </c>
      <c r="L7486" s="12" t="n">
        <f aca="false">H7486*SUMIFS(syst_chauffage!$K$3:$K$27,syst_chauffage!$B$3:$B$27,D7486,syst_chauffage!$C$3:$C$27,E7486)</f>
        <v>2.49996610303434</v>
      </c>
      <c r="N7486" s="0" t="str">
        <f aca="false">A7486</f>
        <v>Commerce</v>
      </c>
      <c r="O7486" s="0" t="str">
        <f aca="false">B7486</f>
        <v>Commerce de détail non alimentaire</v>
      </c>
      <c r="P7486" s="0" t="str">
        <f aca="false">C7486</f>
        <v>Grand brico</v>
      </c>
      <c r="Q7486" s="0" t="str">
        <f aca="false">D7486</f>
        <v>Rooftop</v>
      </c>
      <c r="R7486" s="0" t="str">
        <f aca="false">E7486</f>
        <v>Electricité</v>
      </c>
      <c r="S7486" s="0" t="str">
        <f aca="false">F7486</f>
        <v>0306171002</v>
      </c>
      <c r="T7486" s="0" t="str">
        <f aca="false">G7486</f>
        <v>5</v>
      </c>
      <c r="U7486" s="0" t="n">
        <f aca="false">L7486</f>
        <v>2.49996610303434</v>
      </c>
      <c r="V7486" s="0" t="n">
        <f aca="false">K7486</f>
        <v>36.9598984507948</v>
      </c>
      <c r="W7486" s="0" t="n">
        <f aca="false">J7486</f>
        <v>675</v>
      </c>
    </row>
    <row r="7487" customFormat="false" ht="12.8" hidden="false" customHeight="false" outlineLevel="0" collapsed="false">
      <c r="A7487" s="0" t="s">
        <v>74</v>
      </c>
      <c r="B7487" s="0" t="s">
        <v>613</v>
      </c>
      <c r="C7487" s="0" t="s">
        <v>627</v>
      </c>
      <c r="D7487" s="0" t="s">
        <v>51</v>
      </c>
      <c r="E7487" s="0" t="s">
        <v>57</v>
      </c>
      <c r="F7487" s="0" t="s">
        <v>634</v>
      </c>
      <c r="G7487" s="0" t="s">
        <v>1613</v>
      </c>
      <c r="H7487" s="0" t="n">
        <v>1.88193052081789</v>
      </c>
      <c r="I7487" s="0" t="n">
        <v>38.2270696441284</v>
      </c>
      <c r="J7487" s="0" t="n">
        <v>0</v>
      </c>
      <c r="K7487" s="0" t="n">
        <f aca="false">I7487*SUMIFS(syst_chauffage!$H$3:$H$27,syst_chauffage!$B$3:$B$27,D7487,syst_chauffage!$C$3:$C$27,E7487)</f>
        <v>80.9975738933548</v>
      </c>
      <c r="L7487" s="12" t="n">
        <f aca="false">H7487*SUMIFS(syst_chauffage!$K$3:$K$27,syst_chauffage!$B$3:$B$27,D7487,syst_chauffage!$C$3:$C$27,E7487)</f>
        <v>1.88193052081789</v>
      </c>
      <c r="N7487" s="0" t="str">
        <f aca="false">A7487</f>
        <v>Commerce</v>
      </c>
      <c r="O7487" s="0" t="str">
        <f aca="false">B7487</f>
        <v>Commerce de détail non alimentaire</v>
      </c>
      <c r="P7487" s="0" t="str">
        <f aca="false">C7487</f>
        <v>Grand brico</v>
      </c>
      <c r="Q7487" s="0" t="str">
        <f aca="false">D7487</f>
        <v>Autre système centralisé performant</v>
      </c>
      <c r="R7487" s="0" t="str">
        <f aca="false">E7487</f>
        <v>Autres</v>
      </c>
      <c r="S7487" s="0" t="str">
        <f aca="false">F7487</f>
        <v>0306172101</v>
      </c>
      <c r="T7487" s="0" t="str">
        <f aca="false">G7487</f>
        <v>5</v>
      </c>
      <c r="U7487" s="0" t="n">
        <f aca="false">L7487</f>
        <v>1.88193052081789</v>
      </c>
      <c r="V7487" s="0" t="n">
        <f aca="false">K7487</f>
        <v>80.9975738933548</v>
      </c>
      <c r="W7487" s="0" t="n">
        <f aca="false">J7487</f>
        <v>0</v>
      </c>
    </row>
    <row r="7488" customFormat="false" ht="12.8" hidden="false" customHeight="false" outlineLevel="0" collapsed="false">
      <c r="A7488" s="0" t="s">
        <v>74</v>
      </c>
      <c r="B7488" s="0" t="s">
        <v>613</v>
      </c>
      <c r="C7488" s="0" t="s">
        <v>627</v>
      </c>
      <c r="D7488" s="0" t="s">
        <v>51</v>
      </c>
      <c r="E7488" s="0" t="s">
        <v>58</v>
      </c>
      <c r="F7488" s="0" t="s">
        <v>635</v>
      </c>
      <c r="G7488" s="0" t="s">
        <v>1613</v>
      </c>
      <c r="H7488" s="0" t="n">
        <v>1.8781747471407</v>
      </c>
      <c r="I7488" s="0" t="n">
        <v>37.9267677587131</v>
      </c>
      <c r="J7488" s="0" t="n">
        <v>765</v>
      </c>
      <c r="K7488" s="0" t="n">
        <f aca="false">I7488*SUMIFS(syst_chauffage!$H$3:$H$27,syst_chauffage!$B$3:$B$27,D7488,syst_chauffage!$C$3:$C$27,E7488)</f>
        <v>80.935703697645</v>
      </c>
      <c r="L7488" s="12" t="n">
        <f aca="false">H7488*SUMIFS(syst_chauffage!$K$3:$K$27,syst_chauffage!$B$3:$B$27,D7488,syst_chauffage!$C$3:$C$27,E7488)</f>
        <v>1.8781747471407</v>
      </c>
      <c r="N7488" s="0" t="str">
        <f aca="false">A7488</f>
        <v>Commerce</v>
      </c>
      <c r="O7488" s="0" t="str">
        <f aca="false">B7488</f>
        <v>Commerce de détail non alimentaire</v>
      </c>
      <c r="P7488" s="0" t="str">
        <f aca="false">C7488</f>
        <v>Grand brico</v>
      </c>
      <c r="Q7488" s="0" t="str">
        <f aca="false">D7488</f>
        <v>Autre système centralisé performant</v>
      </c>
      <c r="R7488" s="0" t="str">
        <f aca="false">E7488</f>
        <v>Urbain</v>
      </c>
      <c r="S7488" s="0" t="str">
        <f aca="false">F7488</f>
        <v>0306172106</v>
      </c>
      <c r="T7488" s="0" t="str">
        <f aca="false">G7488</f>
        <v>5</v>
      </c>
      <c r="U7488" s="0" t="n">
        <f aca="false">L7488</f>
        <v>1.8781747471407</v>
      </c>
      <c r="V7488" s="0" t="n">
        <f aca="false">K7488</f>
        <v>80.935703697645</v>
      </c>
      <c r="W7488" s="0" t="n">
        <f aca="false">J7488</f>
        <v>765</v>
      </c>
    </row>
    <row r="7489" customFormat="false" ht="12.8" hidden="false" customHeight="false" outlineLevel="0" collapsed="false">
      <c r="A7489" s="0" t="s">
        <v>74</v>
      </c>
      <c r="B7489" s="0" t="s">
        <v>613</v>
      </c>
      <c r="C7489" s="0" t="s">
        <v>627</v>
      </c>
      <c r="D7489" s="0" t="s">
        <v>27</v>
      </c>
      <c r="E7489" s="0" t="s">
        <v>23</v>
      </c>
      <c r="F7489" s="0" t="s">
        <v>636</v>
      </c>
      <c r="G7489" s="0" t="s">
        <v>1613</v>
      </c>
      <c r="H7489" s="0" t="n">
        <v>0.761583138885597</v>
      </c>
      <c r="I7489" s="0" t="n">
        <v>26.243932247423</v>
      </c>
      <c r="J7489" s="0" t="n">
        <v>836</v>
      </c>
      <c r="K7489" s="0" t="n">
        <f aca="false">I7489*SUMIFS(syst_chauffage!$H$3:$H$27,syst_chauffage!$B$3:$B$27,D7489,syst_chauffage!$C$3:$C$27,E7489)</f>
        <v>67.300022325643</v>
      </c>
      <c r="L7489" s="12" t="n">
        <f aca="false">H7489*SUMIFS(syst_chauffage!$K$3:$K$27,syst_chauffage!$B$3:$B$27,D7489,syst_chauffage!$C$3:$C$27,E7489)</f>
        <v>0.761583138885597</v>
      </c>
      <c r="N7489" s="0" t="str">
        <f aca="false">A7489</f>
        <v>Commerce</v>
      </c>
      <c r="O7489" s="0" t="str">
        <f aca="false">B7489</f>
        <v>Commerce de détail non alimentaire</v>
      </c>
      <c r="P7489" s="0" t="str">
        <f aca="false">C7489</f>
        <v>Grand brico</v>
      </c>
      <c r="Q7489" s="0" t="str">
        <f aca="false">D7489</f>
        <v>Chaudière condensation fioul</v>
      </c>
      <c r="R7489" s="0" t="str">
        <f aca="false">E7489</f>
        <v>Fioul</v>
      </c>
      <c r="S7489" s="0" t="str">
        <f aca="false">F7489</f>
        <v>0306172303</v>
      </c>
      <c r="T7489" s="0" t="str">
        <f aca="false">G7489</f>
        <v>5</v>
      </c>
      <c r="U7489" s="0" t="n">
        <f aca="false">L7489</f>
        <v>0.761583138885597</v>
      </c>
      <c r="V7489" s="0" t="n">
        <f aca="false">K7489</f>
        <v>67.300022325643</v>
      </c>
      <c r="W7489" s="0" t="n">
        <f aca="false">J7489</f>
        <v>836</v>
      </c>
    </row>
    <row r="7490" customFormat="false" ht="12.8" hidden="false" customHeight="false" outlineLevel="0" collapsed="false">
      <c r="A7490" s="0" t="s">
        <v>74</v>
      </c>
      <c r="B7490" s="0" t="s">
        <v>613</v>
      </c>
      <c r="C7490" s="0" t="s">
        <v>627</v>
      </c>
      <c r="D7490" s="0" t="s">
        <v>18</v>
      </c>
      <c r="E7490" s="0" t="s">
        <v>14</v>
      </c>
      <c r="F7490" s="0" t="s">
        <v>637</v>
      </c>
      <c r="G7490" s="0" t="s">
        <v>1613</v>
      </c>
      <c r="H7490" s="0" t="n">
        <v>0.989367103465403</v>
      </c>
      <c r="I7490" s="0" t="n">
        <v>18.7010780705002</v>
      </c>
      <c r="J7490" s="0" t="n">
        <v>836</v>
      </c>
      <c r="K7490" s="0" t="n">
        <f aca="false">I7490*SUMIFS(syst_chauffage!$H$3:$H$27,syst_chauffage!$B$3:$B$27,D7490,syst_chauffage!$C$3:$C$27,E7490)</f>
        <v>50.9591085089784</v>
      </c>
      <c r="L7490" s="12" t="n">
        <f aca="false">H7490*SUMIFS(syst_chauffage!$K$3:$K$27,syst_chauffage!$B$3:$B$27,D7490,syst_chauffage!$C$3:$C$27,E7490)</f>
        <v>0.961117596045209</v>
      </c>
      <c r="N7490" s="0" t="str">
        <f aca="false">A7490</f>
        <v>Commerce</v>
      </c>
      <c r="O7490" s="0" t="str">
        <f aca="false">B7490</f>
        <v>Commerce de détail non alimentaire</v>
      </c>
      <c r="P7490" s="0" t="str">
        <f aca="false">C7490</f>
        <v>Grand brico</v>
      </c>
      <c r="Q7490" s="0" t="str">
        <f aca="false">D7490</f>
        <v>Chaudière condensation gaz</v>
      </c>
      <c r="R7490" s="0" t="str">
        <f aca="false">E7490</f>
        <v>Gaz</v>
      </c>
      <c r="S7490" s="0" t="str">
        <f aca="false">F7490</f>
        <v>0306172404</v>
      </c>
      <c r="T7490" s="0" t="str">
        <f aca="false">G7490</f>
        <v>5</v>
      </c>
      <c r="U7490" s="0" t="n">
        <f aca="false">L7490</f>
        <v>0.961117596045209</v>
      </c>
      <c r="V7490" s="0" t="n">
        <f aca="false">K7490</f>
        <v>50.9591085089784</v>
      </c>
      <c r="W7490" s="0" t="n">
        <f aca="false">J7490</f>
        <v>836</v>
      </c>
    </row>
    <row r="7491" customFormat="false" ht="12.8" hidden="false" customHeight="false" outlineLevel="0" collapsed="false">
      <c r="A7491" s="0" t="s">
        <v>74</v>
      </c>
      <c r="B7491" s="0" t="s">
        <v>613</v>
      </c>
      <c r="C7491" s="0" t="s">
        <v>627</v>
      </c>
      <c r="D7491" s="0" t="s">
        <v>32</v>
      </c>
      <c r="E7491" s="0" t="s">
        <v>30</v>
      </c>
      <c r="F7491" s="0" t="s">
        <v>638</v>
      </c>
      <c r="G7491" s="0" t="s">
        <v>1613</v>
      </c>
      <c r="H7491" s="0" t="n">
        <v>1</v>
      </c>
      <c r="I7491" s="0" t="n">
        <v>12</v>
      </c>
      <c r="J7491" s="0" t="n">
        <v>0</v>
      </c>
      <c r="K7491" s="0" t="n">
        <f aca="false">I7491*SUMIFS(syst_chauffage!$H$3:$H$27,syst_chauffage!$B$3:$B$27,D7491,syst_chauffage!$C$3:$C$27,E7491)</f>
        <v>12</v>
      </c>
      <c r="L7491" s="12" t="n">
        <f aca="false">H7491*SUMIFS(syst_chauffage!$K$3:$K$27,syst_chauffage!$B$3:$B$27,D7491,syst_chauffage!$C$3:$C$27,E7491)</f>
        <v>1</v>
      </c>
      <c r="N7491" s="0" t="str">
        <f aca="false">A7491</f>
        <v>Commerce</v>
      </c>
      <c r="O7491" s="0" t="str">
        <f aca="false">B7491</f>
        <v>Commerce de détail non alimentaire</v>
      </c>
      <c r="P7491" s="0" t="str">
        <f aca="false">C7491</f>
        <v>Grand brico</v>
      </c>
      <c r="Q7491" s="0" t="str">
        <f aca="false">D7491</f>
        <v>Electrique direct performant</v>
      </c>
      <c r="R7491" s="0" t="str">
        <f aca="false">E7491</f>
        <v>Electricité</v>
      </c>
      <c r="S7491" s="0" t="str">
        <f aca="false">F7491</f>
        <v>0306172602</v>
      </c>
      <c r="T7491" s="0" t="str">
        <f aca="false">G7491</f>
        <v>5</v>
      </c>
      <c r="U7491" s="0" t="n">
        <f aca="false">L7491</f>
        <v>1</v>
      </c>
      <c r="V7491" s="0" t="n">
        <f aca="false">K7491</f>
        <v>12</v>
      </c>
      <c r="W7491" s="0" t="n">
        <f aca="false">J7491</f>
        <v>0</v>
      </c>
    </row>
    <row r="7492" customFormat="false" ht="12.8" hidden="false" customHeight="false" outlineLevel="0" collapsed="false">
      <c r="A7492" s="0" t="s">
        <v>74</v>
      </c>
      <c r="B7492" s="0" t="s">
        <v>613</v>
      </c>
      <c r="C7492" s="0" t="s">
        <v>627</v>
      </c>
      <c r="D7492" s="0" t="s">
        <v>46</v>
      </c>
      <c r="E7492" s="0" t="s">
        <v>30</v>
      </c>
      <c r="F7492" s="0" t="s">
        <v>639</v>
      </c>
      <c r="G7492" s="0" t="s">
        <v>1613</v>
      </c>
      <c r="H7492" s="0" t="n">
        <v>3.32861023255814</v>
      </c>
      <c r="I7492" s="0" t="n">
        <v>48.7429462261338</v>
      </c>
      <c r="J7492" s="0" t="n">
        <v>720</v>
      </c>
      <c r="K7492" s="0" t="n">
        <f aca="false">I7492*SUMIFS(syst_chauffage!$H$3:$H$27,syst_chauffage!$B$3:$B$27,D7492,syst_chauffage!$C$3:$C$27,E7492)</f>
        <v>84.5645021317297</v>
      </c>
      <c r="L7492" s="12" t="n">
        <f aca="false">H7492*SUMIFS(syst_chauffage!$K$3:$K$27,syst_chauffage!$B$3:$B$27,D7492,syst_chauffage!$C$3:$C$27,E7492)</f>
        <v>3.00077723502174</v>
      </c>
      <c r="N7492" s="0" t="str">
        <f aca="false">A7492</f>
        <v>Commerce</v>
      </c>
      <c r="O7492" s="0" t="str">
        <f aca="false">B7492</f>
        <v>Commerce de détail non alimentaire</v>
      </c>
      <c r="P7492" s="0" t="str">
        <f aca="false">C7492</f>
        <v>Grand brico</v>
      </c>
      <c r="Q7492" s="0" t="str">
        <f aca="false">D7492</f>
        <v>Rooftop performant</v>
      </c>
      <c r="R7492" s="0" t="str">
        <f aca="false">E7492</f>
        <v>Electricité</v>
      </c>
      <c r="S7492" s="0" t="str">
        <f aca="false">F7492</f>
        <v>0306173002</v>
      </c>
      <c r="T7492" s="0" t="str">
        <f aca="false">G7492</f>
        <v>5</v>
      </c>
      <c r="U7492" s="0" t="n">
        <f aca="false">L7492</f>
        <v>3.00077723502174</v>
      </c>
      <c r="V7492" s="0" t="n">
        <f aca="false">K7492</f>
        <v>84.5645021317297</v>
      </c>
      <c r="W7492" s="0" t="n">
        <f aca="false">J7492</f>
        <v>720</v>
      </c>
    </row>
    <row r="7493" customFormat="false" ht="12.8" hidden="false" customHeight="false" outlineLevel="0" collapsed="false">
      <c r="A7493" s="0" t="s">
        <v>74</v>
      </c>
      <c r="B7493" s="0" t="s">
        <v>613</v>
      </c>
      <c r="C7493" s="0" t="s">
        <v>640</v>
      </c>
      <c r="D7493" s="0" t="s">
        <v>19</v>
      </c>
      <c r="E7493" s="0" t="s">
        <v>57</v>
      </c>
      <c r="F7493" s="0" t="s">
        <v>641</v>
      </c>
      <c r="G7493" s="0" t="s">
        <v>1613</v>
      </c>
      <c r="H7493" s="0" t="n">
        <v>1.6202321022959</v>
      </c>
      <c r="I7493" s="0" t="n">
        <v>27.6377717156315</v>
      </c>
      <c r="J7493" s="0" t="n">
        <v>0</v>
      </c>
      <c r="K7493" s="0" t="n">
        <f aca="false">I7493*SUMIFS(syst_chauffage!$H$3:$H$27,syst_chauffage!$B$3:$B$27,D7493,syst_chauffage!$C$3:$C$27,E7493)</f>
        <v>38.4849524272175</v>
      </c>
      <c r="L7493" s="12" t="n">
        <f aca="false">H7493*SUMIFS(syst_chauffage!$K$3:$K$27,syst_chauffage!$B$3:$B$27,D7493,syst_chauffage!$C$3:$C$27,E7493)</f>
        <v>1.6202321022959</v>
      </c>
      <c r="N7493" s="0" t="str">
        <f aca="false">A7493</f>
        <v>Commerce</v>
      </c>
      <c r="O7493" s="0" t="str">
        <f aca="false">B7493</f>
        <v>Commerce de détail non alimentaire</v>
      </c>
      <c r="P7493" s="0" t="str">
        <f aca="false">C7493</f>
        <v>Grand librairie</v>
      </c>
      <c r="Q7493" s="0" t="str">
        <f aca="false">D7493</f>
        <v>Autre système centralisé</v>
      </c>
      <c r="R7493" s="0" t="str">
        <f aca="false">E7493</f>
        <v>Autres</v>
      </c>
      <c r="S7493" s="0" t="str">
        <f aca="false">F7493</f>
        <v>0306260101</v>
      </c>
      <c r="T7493" s="0" t="str">
        <f aca="false">G7493</f>
        <v>5</v>
      </c>
      <c r="U7493" s="0" t="n">
        <f aca="false">L7493</f>
        <v>1.6202321022959</v>
      </c>
      <c r="V7493" s="0" t="n">
        <f aca="false">K7493</f>
        <v>38.4849524272175</v>
      </c>
      <c r="W7493" s="0" t="n">
        <f aca="false">J7493</f>
        <v>0</v>
      </c>
    </row>
    <row r="7494" customFormat="false" ht="12.8" hidden="false" customHeight="false" outlineLevel="0" collapsed="false">
      <c r="A7494" s="0" t="s">
        <v>74</v>
      </c>
      <c r="B7494" s="0" t="s">
        <v>613</v>
      </c>
      <c r="C7494" s="0" t="s">
        <v>640</v>
      </c>
      <c r="D7494" s="0" t="s">
        <v>19</v>
      </c>
      <c r="E7494" s="0" t="s">
        <v>58</v>
      </c>
      <c r="F7494" s="0" t="s">
        <v>642</v>
      </c>
      <c r="G7494" s="0" t="s">
        <v>1613</v>
      </c>
      <c r="H7494" s="0" t="n">
        <v>1.61656043191409</v>
      </c>
      <c r="I7494" s="0" t="n">
        <v>27.7495673821133</v>
      </c>
      <c r="J7494" s="0" t="n">
        <v>765</v>
      </c>
      <c r="K7494" s="0" t="n">
        <f aca="false">I7494*SUMIFS(syst_chauffage!$H$3:$H$27,syst_chauffage!$B$3:$B$27,D7494,syst_chauffage!$C$3:$C$27,E7494)</f>
        <v>45.6466394917157</v>
      </c>
      <c r="L7494" s="12" t="n">
        <f aca="false">H7494*SUMIFS(syst_chauffage!$K$3:$K$27,syst_chauffage!$B$3:$B$27,D7494,syst_chauffage!$C$3:$C$27,E7494)</f>
        <v>1.61656043191409</v>
      </c>
      <c r="N7494" s="0" t="str">
        <f aca="false">A7494</f>
        <v>Commerce</v>
      </c>
      <c r="O7494" s="0" t="str">
        <f aca="false">B7494</f>
        <v>Commerce de détail non alimentaire</v>
      </c>
      <c r="P7494" s="0" t="str">
        <f aca="false">C7494</f>
        <v>Grand librairie</v>
      </c>
      <c r="Q7494" s="0" t="str">
        <f aca="false">D7494</f>
        <v>Autre système centralisé</v>
      </c>
      <c r="R7494" s="0" t="str">
        <f aca="false">E7494</f>
        <v>Urbain</v>
      </c>
      <c r="S7494" s="0" t="str">
        <f aca="false">F7494</f>
        <v>0306260106</v>
      </c>
      <c r="T7494" s="0" t="str">
        <f aca="false">G7494</f>
        <v>5</v>
      </c>
      <c r="U7494" s="0" t="n">
        <f aca="false">L7494</f>
        <v>1.61656043191409</v>
      </c>
      <c r="V7494" s="0" t="n">
        <f aca="false">K7494</f>
        <v>45.6466394917157</v>
      </c>
      <c r="W7494" s="0" t="n">
        <f aca="false">J7494</f>
        <v>765</v>
      </c>
    </row>
    <row r="7495" customFormat="false" ht="12.8" hidden="false" customHeight="false" outlineLevel="0" collapsed="false">
      <c r="A7495" s="0" t="s">
        <v>74</v>
      </c>
      <c r="B7495" s="0" t="s">
        <v>613</v>
      </c>
      <c r="C7495" s="0" t="s">
        <v>640</v>
      </c>
      <c r="D7495" s="0" t="s">
        <v>22</v>
      </c>
      <c r="E7495" s="0" t="s">
        <v>23</v>
      </c>
      <c r="F7495" s="0" t="s">
        <v>643</v>
      </c>
      <c r="G7495" s="0" t="s">
        <v>1613</v>
      </c>
      <c r="H7495" s="0" t="n">
        <v>0.687758341144418</v>
      </c>
      <c r="I7495" s="0" t="n">
        <v>15.2081972216947</v>
      </c>
      <c r="J7495" s="0" t="n">
        <v>0</v>
      </c>
      <c r="K7495" s="0" t="n">
        <f aca="false">I7495*SUMIFS(syst_chauffage!$H$3:$H$27,syst_chauffage!$B$3:$B$27,D7495,syst_chauffage!$C$3:$C$27,E7495)</f>
        <v>26.7819776169338</v>
      </c>
      <c r="L7495" s="12" t="n">
        <f aca="false">H7495*SUMIFS(syst_chauffage!$K$3:$K$27,syst_chauffage!$B$3:$B$27,D7495,syst_chauffage!$C$3:$C$27,E7495)</f>
        <v>0.687758341144418</v>
      </c>
      <c r="N7495" s="0" t="str">
        <f aca="false">A7495</f>
        <v>Commerce</v>
      </c>
      <c r="O7495" s="0" t="str">
        <f aca="false">B7495</f>
        <v>Commerce de détail non alimentaire</v>
      </c>
      <c r="P7495" s="0" t="str">
        <f aca="false">C7495</f>
        <v>Grand librairie</v>
      </c>
      <c r="Q7495" s="0" t="str">
        <f aca="false">D7495</f>
        <v>Chaudière fioul</v>
      </c>
      <c r="R7495" s="0" t="str">
        <f aca="false">E7495</f>
        <v>Fioul</v>
      </c>
      <c r="S7495" s="0" t="str">
        <f aca="false">F7495</f>
        <v>0306260303</v>
      </c>
      <c r="T7495" s="0" t="str">
        <f aca="false">G7495</f>
        <v>5</v>
      </c>
      <c r="U7495" s="0" t="n">
        <f aca="false">L7495</f>
        <v>0.687758341144418</v>
      </c>
      <c r="V7495" s="0" t="n">
        <f aca="false">K7495</f>
        <v>26.7819776169338</v>
      </c>
      <c r="W7495" s="0" t="n">
        <f aca="false">J7495</f>
        <v>0</v>
      </c>
    </row>
    <row r="7496" customFormat="false" ht="12.8" hidden="false" customHeight="false" outlineLevel="0" collapsed="false">
      <c r="A7496" s="0" t="s">
        <v>74</v>
      </c>
      <c r="B7496" s="0" t="s">
        <v>613</v>
      </c>
      <c r="C7496" s="0" t="s">
        <v>640</v>
      </c>
      <c r="D7496" s="0" t="s">
        <v>13</v>
      </c>
      <c r="E7496" s="0" t="s">
        <v>14</v>
      </c>
      <c r="F7496" s="0" t="s">
        <v>644</v>
      </c>
      <c r="G7496" s="0" t="s">
        <v>1613</v>
      </c>
      <c r="H7496" s="0" t="n">
        <v>0.779109834460092</v>
      </c>
      <c r="I7496" s="0" t="n">
        <v>11.1971073498352</v>
      </c>
      <c r="J7496" s="0" t="n">
        <v>363</v>
      </c>
      <c r="K7496" s="0" t="n">
        <f aca="false">I7496*SUMIFS(syst_chauffage!$H$3:$H$27,syst_chauffage!$B$3:$B$27,D7496,syst_chauffage!$C$3:$C$27,E7496)</f>
        <v>22.6135854809351</v>
      </c>
      <c r="L7496" s="12" t="n">
        <f aca="false">H7496*SUMIFS(syst_chauffage!$K$3:$K$27,syst_chauffage!$B$3:$B$27,D7496,syst_chauffage!$C$3:$C$27,E7496)</f>
        <v>0.779109834460092</v>
      </c>
      <c r="N7496" s="0" t="str">
        <f aca="false">A7496</f>
        <v>Commerce</v>
      </c>
      <c r="O7496" s="0" t="str">
        <f aca="false">B7496</f>
        <v>Commerce de détail non alimentaire</v>
      </c>
      <c r="P7496" s="0" t="str">
        <f aca="false">C7496</f>
        <v>Grand librairie</v>
      </c>
      <c r="Q7496" s="0" t="str">
        <f aca="false">D7496</f>
        <v>Chaudière gaz</v>
      </c>
      <c r="R7496" s="0" t="str">
        <f aca="false">E7496</f>
        <v>Gaz</v>
      </c>
      <c r="S7496" s="0" t="str">
        <f aca="false">F7496</f>
        <v>0306260404</v>
      </c>
      <c r="T7496" s="0" t="str">
        <f aca="false">G7496</f>
        <v>5</v>
      </c>
      <c r="U7496" s="0" t="n">
        <f aca="false">L7496</f>
        <v>0.779109834460092</v>
      </c>
      <c r="V7496" s="0" t="n">
        <f aca="false">K7496</f>
        <v>22.6135854809351</v>
      </c>
      <c r="W7496" s="0" t="n">
        <f aca="false">J7496</f>
        <v>363</v>
      </c>
    </row>
    <row r="7497" customFormat="false" ht="12.8" hidden="false" customHeight="false" outlineLevel="0" collapsed="false">
      <c r="A7497" s="0" t="s">
        <v>74</v>
      </c>
      <c r="B7497" s="0" t="s">
        <v>613</v>
      </c>
      <c r="C7497" s="0" t="s">
        <v>640</v>
      </c>
      <c r="D7497" s="0" t="s">
        <v>29</v>
      </c>
      <c r="E7497" s="0" t="s">
        <v>30</v>
      </c>
      <c r="F7497" s="0" t="s">
        <v>645</v>
      </c>
      <c r="G7497" s="0" t="s">
        <v>1613</v>
      </c>
      <c r="H7497" s="0" t="n">
        <v>0.92</v>
      </c>
      <c r="I7497" s="0" t="n">
        <v>10.4</v>
      </c>
      <c r="J7497" s="0" t="n">
        <v>0</v>
      </c>
      <c r="K7497" s="0" t="n">
        <f aca="false">I7497*SUMIFS(syst_chauffage!$H$3:$H$27,syst_chauffage!$B$3:$B$27,D7497,syst_chauffage!$C$3:$C$27,E7497)</f>
        <v>3</v>
      </c>
      <c r="L7497" s="12" t="n">
        <f aca="false">H7497*SUMIFS(syst_chauffage!$K$3:$K$27,syst_chauffage!$B$3:$B$27,D7497,syst_chauffage!$C$3:$C$27,E7497)</f>
        <v>0.92</v>
      </c>
      <c r="N7497" s="0" t="str">
        <f aca="false">A7497</f>
        <v>Commerce</v>
      </c>
      <c r="O7497" s="0" t="str">
        <f aca="false">B7497</f>
        <v>Commerce de détail non alimentaire</v>
      </c>
      <c r="P7497" s="0" t="str">
        <f aca="false">C7497</f>
        <v>Grand librairie</v>
      </c>
      <c r="Q7497" s="0" t="str">
        <f aca="false">D7497</f>
        <v>Electrique direct</v>
      </c>
      <c r="R7497" s="0" t="str">
        <f aca="false">E7497</f>
        <v>Electricité</v>
      </c>
      <c r="S7497" s="0" t="str">
        <f aca="false">F7497</f>
        <v>0306260602</v>
      </c>
      <c r="T7497" s="0" t="str">
        <f aca="false">G7497</f>
        <v>5</v>
      </c>
      <c r="U7497" s="0" t="n">
        <f aca="false">L7497</f>
        <v>0.92</v>
      </c>
      <c r="V7497" s="0" t="n">
        <f aca="false">K7497</f>
        <v>3</v>
      </c>
      <c r="W7497" s="0" t="n">
        <f aca="false">J7497</f>
        <v>0</v>
      </c>
    </row>
    <row r="7498" customFormat="false" ht="12.8" hidden="false" customHeight="false" outlineLevel="0" collapsed="false">
      <c r="A7498" s="0" t="s">
        <v>74</v>
      </c>
      <c r="B7498" s="0" t="s">
        <v>613</v>
      </c>
      <c r="C7498" s="0" t="s">
        <v>640</v>
      </c>
      <c r="D7498" s="0" t="s">
        <v>36</v>
      </c>
      <c r="E7498" s="0" t="s">
        <v>30</v>
      </c>
      <c r="F7498" s="0" t="s">
        <v>646</v>
      </c>
      <c r="G7498" s="0" t="s">
        <v>1613</v>
      </c>
      <c r="H7498" s="0" t="n">
        <v>3.27439423255813</v>
      </c>
      <c r="I7498" s="0" t="n">
        <v>76.3017761659778</v>
      </c>
      <c r="J7498" s="0" t="n">
        <v>675</v>
      </c>
      <c r="K7498" s="0" t="n">
        <f aca="false">I7498*SUMIFS(syst_chauffage!$H$3:$H$27,syst_chauffage!$B$3:$B$27,D7498,syst_chauffage!$C$3:$C$27,E7498)</f>
        <v>47.2047120579265</v>
      </c>
      <c r="L7498" s="12" t="n">
        <f aca="false">H7498*SUMIFS(syst_chauffage!$K$3:$K$27,syst_chauffage!$B$3:$B$27,D7498,syst_chauffage!$C$3:$C$27,E7498)</f>
        <v>2.75111501758348</v>
      </c>
      <c r="N7498" s="0" t="str">
        <f aca="false">A7498</f>
        <v>Commerce</v>
      </c>
      <c r="O7498" s="0" t="str">
        <f aca="false">B7498</f>
        <v>Commerce de détail non alimentaire</v>
      </c>
      <c r="P7498" s="0" t="str">
        <f aca="false">C7498</f>
        <v>Grand librairie</v>
      </c>
      <c r="Q7498" s="0" t="str">
        <f aca="false">D7498</f>
        <v>PAC</v>
      </c>
      <c r="R7498" s="0" t="str">
        <f aca="false">E7498</f>
        <v>Electricité</v>
      </c>
      <c r="S7498" s="0" t="str">
        <f aca="false">F7498</f>
        <v>0306260902</v>
      </c>
      <c r="T7498" s="0" t="str">
        <f aca="false">G7498</f>
        <v>5</v>
      </c>
      <c r="U7498" s="0" t="n">
        <f aca="false">L7498</f>
        <v>2.75111501758348</v>
      </c>
      <c r="V7498" s="0" t="n">
        <f aca="false">K7498</f>
        <v>47.2047120579265</v>
      </c>
      <c r="W7498" s="0" t="n">
        <f aca="false">J7498</f>
        <v>675</v>
      </c>
    </row>
    <row r="7499" customFormat="false" ht="12.8" hidden="false" customHeight="false" outlineLevel="0" collapsed="false">
      <c r="A7499" s="0" t="s">
        <v>74</v>
      </c>
      <c r="B7499" s="0" t="s">
        <v>613</v>
      </c>
      <c r="C7499" s="0" t="s">
        <v>640</v>
      </c>
      <c r="D7499" s="0" t="s">
        <v>51</v>
      </c>
      <c r="E7499" s="0" t="s">
        <v>57</v>
      </c>
      <c r="F7499" s="0" t="s">
        <v>647</v>
      </c>
      <c r="G7499" s="0" t="s">
        <v>1613</v>
      </c>
      <c r="H7499" s="0" t="n">
        <v>1.86949857957219</v>
      </c>
      <c r="I7499" s="0" t="n">
        <v>32.9021091852755</v>
      </c>
      <c r="J7499" s="0" t="n">
        <v>0</v>
      </c>
      <c r="K7499" s="0" t="n">
        <f aca="false">I7499*SUMIFS(syst_chauffage!$H$3:$H$27,syst_chauffage!$B$3:$B$27,D7499,syst_chauffage!$C$3:$C$27,E7499)</f>
        <v>69.714760895645</v>
      </c>
      <c r="L7499" s="12" t="n">
        <f aca="false">H7499*SUMIFS(syst_chauffage!$K$3:$K$27,syst_chauffage!$B$3:$B$27,D7499,syst_chauffage!$C$3:$C$27,E7499)</f>
        <v>1.86949857957219</v>
      </c>
      <c r="N7499" s="0" t="str">
        <f aca="false">A7499</f>
        <v>Commerce</v>
      </c>
      <c r="O7499" s="0" t="str">
        <f aca="false">B7499</f>
        <v>Commerce de détail non alimentaire</v>
      </c>
      <c r="P7499" s="0" t="str">
        <f aca="false">C7499</f>
        <v>Grand librairie</v>
      </c>
      <c r="Q7499" s="0" t="str">
        <f aca="false">D7499</f>
        <v>Autre système centralisé performant</v>
      </c>
      <c r="R7499" s="0" t="str">
        <f aca="false">E7499</f>
        <v>Autres</v>
      </c>
      <c r="S7499" s="0" t="str">
        <f aca="false">F7499</f>
        <v>0306262101</v>
      </c>
      <c r="T7499" s="0" t="str">
        <f aca="false">G7499</f>
        <v>5</v>
      </c>
      <c r="U7499" s="0" t="n">
        <f aca="false">L7499</f>
        <v>1.86949857957219</v>
      </c>
      <c r="V7499" s="0" t="n">
        <f aca="false">K7499</f>
        <v>69.714760895645</v>
      </c>
      <c r="W7499" s="0" t="n">
        <f aca="false">J7499</f>
        <v>0</v>
      </c>
    </row>
    <row r="7500" customFormat="false" ht="12.8" hidden="false" customHeight="false" outlineLevel="0" collapsed="false">
      <c r="A7500" s="0" t="s">
        <v>74</v>
      </c>
      <c r="B7500" s="0" t="s">
        <v>613</v>
      </c>
      <c r="C7500" s="0" t="s">
        <v>640</v>
      </c>
      <c r="D7500" s="0" t="s">
        <v>51</v>
      </c>
      <c r="E7500" s="0" t="s">
        <v>58</v>
      </c>
      <c r="F7500" s="0" t="s">
        <v>648</v>
      </c>
      <c r="G7500" s="0" t="s">
        <v>1613</v>
      </c>
      <c r="H7500" s="0" t="n">
        <v>1.86526203682395</v>
      </c>
      <c r="I7500" s="0" t="n">
        <v>33.0351992644206</v>
      </c>
      <c r="J7500" s="0" t="n">
        <v>765</v>
      </c>
      <c r="K7500" s="0" t="n">
        <f aca="false">I7500*SUMIFS(syst_chauffage!$H$3:$H$27,syst_chauffage!$B$3:$B$27,D7500,syst_chauffage!$C$3:$C$27,E7500)</f>
        <v>70.4970989425683</v>
      </c>
      <c r="L7500" s="12" t="n">
        <f aca="false">H7500*SUMIFS(syst_chauffage!$K$3:$K$27,syst_chauffage!$B$3:$B$27,D7500,syst_chauffage!$C$3:$C$27,E7500)</f>
        <v>1.86526203682395</v>
      </c>
      <c r="N7500" s="0" t="str">
        <f aca="false">A7500</f>
        <v>Commerce</v>
      </c>
      <c r="O7500" s="0" t="str">
        <f aca="false">B7500</f>
        <v>Commerce de détail non alimentaire</v>
      </c>
      <c r="P7500" s="0" t="str">
        <f aca="false">C7500</f>
        <v>Grand librairie</v>
      </c>
      <c r="Q7500" s="0" t="str">
        <f aca="false">D7500</f>
        <v>Autre système centralisé performant</v>
      </c>
      <c r="R7500" s="0" t="str">
        <f aca="false">E7500</f>
        <v>Urbain</v>
      </c>
      <c r="S7500" s="0" t="str">
        <f aca="false">F7500</f>
        <v>0306262106</v>
      </c>
      <c r="T7500" s="0" t="str">
        <f aca="false">G7500</f>
        <v>5</v>
      </c>
      <c r="U7500" s="0" t="n">
        <f aca="false">L7500</f>
        <v>1.86526203682395</v>
      </c>
      <c r="V7500" s="0" t="n">
        <f aca="false">K7500</f>
        <v>70.4970989425683</v>
      </c>
      <c r="W7500" s="0" t="n">
        <f aca="false">J7500</f>
        <v>765</v>
      </c>
    </row>
    <row r="7501" customFormat="false" ht="12.8" hidden="false" customHeight="false" outlineLevel="0" collapsed="false">
      <c r="A7501" s="0" t="s">
        <v>74</v>
      </c>
      <c r="B7501" s="0" t="s">
        <v>613</v>
      </c>
      <c r="C7501" s="0" t="s">
        <v>640</v>
      </c>
      <c r="D7501" s="0" t="s">
        <v>27</v>
      </c>
      <c r="E7501" s="0" t="s">
        <v>23</v>
      </c>
      <c r="F7501" s="0" t="s">
        <v>649</v>
      </c>
      <c r="G7501" s="0" t="s">
        <v>1613</v>
      </c>
      <c r="H7501" s="0" t="n">
        <v>0.758862240667528</v>
      </c>
      <c r="I7501" s="0" t="n">
        <v>18.1049966924937</v>
      </c>
      <c r="J7501" s="0" t="n">
        <v>836</v>
      </c>
      <c r="K7501" s="0" t="n">
        <f aca="false">I7501*SUMIFS(syst_chauffage!$H$3:$H$27,syst_chauffage!$B$3:$B$27,D7501,syst_chauffage!$C$3:$C$27,E7501)</f>
        <v>46.4285104123512</v>
      </c>
      <c r="L7501" s="12" t="n">
        <f aca="false">H7501*SUMIFS(syst_chauffage!$K$3:$K$27,syst_chauffage!$B$3:$B$27,D7501,syst_chauffage!$C$3:$C$27,E7501)</f>
        <v>0.758862240667528</v>
      </c>
      <c r="N7501" s="0" t="str">
        <f aca="false">A7501</f>
        <v>Commerce</v>
      </c>
      <c r="O7501" s="0" t="str">
        <f aca="false">B7501</f>
        <v>Commerce de détail non alimentaire</v>
      </c>
      <c r="P7501" s="0" t="str">
        <f aca="false">C7501</f>
        <v>Grand librairie</v>
      </c>
      <c r="Q7501" s="0" t="str">
        <f aca="false">D7501</f>
        <v>Chaudière condensation fioul</v>
      </c>
      <c r="R7501" s="0" t="str">
        <f aca="false">E7501</f>
        <v>Fioul</v>
      </c>
      <c r="S7501" s="0" t="str">
        <f aca="false">F7501</f>
        <v>0306262303</v>
      </c>
      <c r="T7501" s="0" t="str">
        <f aca="false">G7501</f>
        <v>5</v>
      </c>
      <c r="U7501" s="0" t="n">
        <f aca="false">L7501</f>
        <v>0.758862240667528</v>
      </c>
      <c r="V7501" s="0" t="n">
        <f aca="false">K7501</f>
        <v>46.4285104123512</v>
      </c>
      <c r="W7501" s="0" t="n">
        <f aca="false">J7501</f>
        <v>836</v>
      </c>
    </row>
    <row r="7502" customFormat="false" ht="12.8" hidden="false" customHeight="false" outlineLevel="0" collapsed="false">
      <c r="A7502" s="0" t="s">
        <v>74</v>
      </c>
      <c r="B7502" s="0" t="s">
        <v>613</v>
      </c>
      <c r="C7502" s="0" t="s">
        <v>640</v>
      </c>
      <c r="D7502" s="0" t="s">
        <v>18</v>
      </c>
      <c r="E7502" s="0" t="s">
        <v>14</v>
      </c>
      <c r="F7502" s="0" t="s">
        <v>650</v>
      </c>
      <c r="G7502" s="0" t="s">
        <v>1613</v>
      </c>
      <c r="H7502" s="0" t="n">
        <v>0.986636859683235</v>
      </c>
      <c r="I7502" s="0" t="n">
        <v>13.3298897021848</v>
      </c>
      <c r="J7502" s="0" t="n">
        <v>836</v>
      </c>
      <c r="K7502" s="0" t="n">
        <f aca="false">I7502*SUMIFS(syst_chauffage!$H$3:$H$27,syst_chauffage!$B$3:$B$27,D7502,syst_chauffage!$C$3:$C$27,E7502)</f>
        <v>36.3230019780448</v>
      </c>
      <c r="L7502" s="12" t="n">
        <f aca="false">H7502*SUMIFS(syst_chauffage!$K$3:$K$27,syst_chauffage!$B$3:$B$27,D7502,syst_chauffage!$C$3:$C$27,E7502)</f>
        <v>0.958465309213209</v>
      </c>
      <c r="N7502" s="0" t="str">
        <f aca="false">A7502</f>
        <v>Commerce</v>
      </c>
      <c r="O7502" s="0" t="str">
        <f aca="false">B7502</f>
        <v>Commerce de détail non alimentaire</v>
      </c>
      <c r="P7502" s="0" t="str">
        <f aca="false">C7502</f>
        <v>Grand librairie</v>
      </c>
      <c r="Q7502" s="0" t="str">
        <f aca="false">D7502</f>
        <v>Chaudière condensation gaz</v>
      </c>
      <c r="R7502" s="0" t="str">
        <f aca="false">E7502</f>
        <v>Gaz</v>
      </c>
      <c r="S7502" s="0" t="str">
        <f aca="false">F7502</f>
        <v>0306262404</v>
      </c>
      <c r="T7502" s="0" t="str">
        <f aca="false">G7502</f>
        <v>5</v>
      </c>
      <c r="U7502" s="0" t="n">
        <f aca="false">L7502</f>
        <v>0.958465309213209</v>
      </c>
      <c r="V7502" s="0" t="n">
        <f aca="false">K7502</f>
        <v>36.3230019780448</v>
      </c>
      <c r="W7502" s="0" t="n">
        <f aca="false">J7502</f>
        <v>836</v>
      </c>
    </row>
    <row r="7503" customFormat="false" ht="12.8" hidden="false" customHeight="false" outlineLevel="0" collapsed="false">
      <c r="A7503" s="0" t="s">
        <v>74</v>
      </c>
      <c r="B7503" s="0" t="s">
        <v>613</v>
      </c>
      <c r="C7503" s="0" t="s">
        <v>640</v>
      </c>
      <c r="D7503" s="0" t="s">
        <v>32</v>
      </c>
      <c r="E7503" s="0" t="s">
        <v>30</v>
      </c>
      <c r="F7503" s="0" t="s">
        <v>651</v>
      </c>
      <c r="G7503" s="0" t="s">
        <v>1613</v>
      </c>
      <c r="H7503" s="0" t="n">
        <v>1</v>
      </c>
      <c r="I7503" s="0" t="n">
        <v>12</v>
      </c>
      <c r="J7503" s="0" t="n">
        <v>0</v>
      </c>
      <c r="K7503" s="0" t="n">
        <f aca="false">I7503*SUMIFS(syst_chauffage!$H$3:$H$27,syst_chauffage!$B$3:$B$27,D7503,syst_chauffage!$C$3:$C$27,E7503)</f>
        <v>12</v>
      </c>
      <c r="L7503" s="12" t="n">
        <f aca="false">H7503*SUMIFS(syst_chauffage!$K$3:$K$27,syst_chauffage!$B$3:$B$27,D7503,syst_chauffage!$C$3:$C$27,E7503)</f>
        <v>1</v>
      </c>
      <c r="N7503" s="0" t="str">
        <f aca="false">A7503</f>
        <v>Commerce</v>
      </c>
      <c r="O7503" s="0" t="str">
        <f aca="false">B7503</f>
        <v>Commerce de détail non alimentaire</v>
      </c>
      <c r="P7503" s="0" t="str">
        <f aca="false">C7503</f>
        <v>Grand librairie</v>
      </c>
      <c r="Q7503" s="0" t="str">
        <f aca="false">D7503</f>
        <v>Electrique direct performant</v>
      </c>
      <c r="R7503" s="0" t="str">
        <f aca="false">E7503</f>
        <v>Electricité</v>
      </c>
      <c r="S7503" s="0" t="str">
        <f aca="false">F7503</f>
        <v>0306262602</v>
      </c>
      <c r="T7503" s="0" t="str">
        <f aca="false">G7503</f>
        <v>5</v>
      </c>
      <c r="U7503" s="0" t="n">
        <f aca="false">L7503</f>
        <v>1</v>
      </c>
      <c r="V7503" s="0" t="n">
        <f aca="false">K7503</f>
        <v>12</v>
      </c>
      <c r="W7503" s="0" t="n">
        <f aca="false">J7503</f>
        <v>0</v>
      </c>
    </row>
    <row r="7504" customFormat="false" ht="12.8" hidden="false" customHeight="false" outlineLevel="0" collapsed="false">
      <c r="A7504" s="0" t="s">
        <v>74</v>
      </c>
      <c r="B7504" s="0" t="s">
        <v>613</v>
      </c>
      <c r="C7504" s="0" t="s">
        <v>640</v>
      </c>
      <c r="D7504" s="0" t="s">
        <v>38</v>
      </c>
      <c r="E7504" s="0" t="s">
        <v>30</v>
      </c>
      <c r="F7504" s="0" t="s">
        <v>652</v>
      </c>
      <c r="G7504" s="0" t="s">
        <v>1613</v>
      </c>
      <c r="H7504" s="0" t="n">
        <v>3.39795627906976</v>
      </c>
      <c r="I7504" s="0" t="n">
        <v>90.8354478166403</v>
      </c>
      <c r="J7504" s="0" t="n">
        <v>720</v>
      </c>
      <c r="K7504" s="0" t="n">
        <f aca="false">I7504*SUMIFS(syst_chauffage!$H$3:$H$27,syst_chauffage!$B$3:$B$27,D7504,syst_chauffage!$C$3:$C$27,E7504)</f>
        <v>91.8159076538196</v>
      </c>
      <c r="L7504" s="12" t="n">
        <f aca="false">H7504*SUMIFS(syst_chauffage!$K$3:$K$27,syst_chauffage!$B$3:$B$27,D7504,syst_chauffage!$C$3:$C$27,E7504)</f>
        <v>3.03986496519792</v>
      </c>
      <c r="N7504" s="0" t="str">
        <f aca="false">A7504</f>
        <v>Commerce</v>
      </c>
      <c r="O7504" s="0" t="str">
        <f aca="false">B7504</f>
        <v>Commerce de détail non alimentaire</v>
      </c>
      <c r="P7504" s="0" t="str">
        <f aca="false">C7504</f>
        <v>Grand librairie</v>
      </c>
      <c r="Q7504" s="0" t="str">
        <f aca="false">D7504</f>
        <v>PAC performant</v>
      </c>
      <c r="R7504" s="0" t="str">
        <f aca="false">E7504</f>
        <v>Electricité</v>
      </c>
      <c r="S7504" s="0" t="str">
        <f aca="false">F7504</f>
        <v>0306262902</v>
      </c>
      <c r="T7504" s="0" t="str">
        <f aca="false">G7504</f>
        <v>5</v>
      </c>
      <c r="U7504" s="0" t="n">
        <f aca="false">L7504</f>
        <v>3.03986496519792</v>
      </c>
      <c r="V7504" s="0" t="n">
        <f aca="false">K7504</f>
        <v>91.8159076538196</v>
      </c>
      <c r="W7504" s="0" t="n">
        <f aca="false">J7504</f>
        <v>720</v>
      </c>
    </row>
    <row r="7505" customFormat="false" ht="12.8" hidden="false" customHeight="false" outlineLevel="0" collapsed="false">
      <c r="A7505" s="0" t="s">
        <v>74</v>
      </c>
      <c r="B7505" s="0" t="s">
        <v>613</v>
      </c>
      <c r="C7505" s="0" t="s">
        <v>653</v>
      </c>
      <c r="D7505" s="0" t="s">
        <v>19</v>
      </c>
      <c r="E7505" s="0" t="s">
        <v>57</v>
      </c>
      <c r="F7505" s="0" t="s">
        <v>654</v>
      </c>
      <c r="G7505" s="0" t="s">
        <v>1613</v>
      </c>
      <c r="H7505" s="0" t="n">
        <v>1.61871764611721</v>
      </c>
      <c r="I7505" s="0" t="n">
        <v>27.7362242133936</v>
      </c>
      <c r="J7505" s="0" t="n">
        <v>0</v>
      </c>
      <c r="K7505" s="0" t="n">
        <f aca="false">I7505*SUMIFS(syst_chauffage!$H$3:$H$27,syst_chauffage!$B$3:$B$27,D7505,syst_chauffage!$C$3:$C$27,E7505)</f>
        <v>38.6220452338193</v>
      </c>
      <c r="L7505" s="12" t="n">
        <f aca="false">H7505*SUMIFS(syst_chauffage!$K$3:$K$27,syst_chauffage!$B$3:$B$27,D7505,syst_chauffage!$C$3:$C$27,E7505)</f>
        <v>1.61871764611721</v>
      </c>
      <c r="N7505" s="0" t="str">
        <f aca="false">A7505</f>
        <v>Commerce</v>
      </c>
      <c r="O7505" s="0" t="str">
        <f aca="false">B7505</f>
        <v>Commerce de détail non alimentaire</v>
      </c>
      <c r="P7505" s="0" t="str">
        <f aca="false">C7505</f>
        <v>Grand Mode</v>
      </c>
      <c r="Q7505" s="0" t="str">
        <f aca="false">D7505</f>
        <v>Autre système centralisé</v>
      </c>
      <c r="R7505" s="0" t="str">
        <f aca="false">E7505</f>
        <v>Autres</v>
      </c>
      <c r="S7505" s="0" t="str">
        <f aca="false">F7505</f>
        <v>0306270101</v>
      </c>
      <c r="T7505" s="0" t="str">
        <f aca="false">G7505</f>
        <v>5</v>
      </c>
      <c r="U7505" s="0" t="n">
        <f aca="false">L7505</f>
        <v>1.61871764611721</v>
      </c>
      <c r="V7505" s="0" t="n">
        <f aca="false">K7505</f>
        <v>38.6220452338193</v>
      </c>
      <c r="W7505" s="0" t="n">
        <f aca="false">J7505</f>
        <v>0</v>
      </c>
    </row>
    <row r="7506" customFormat="false" ht="12.8" hidden="false" customHeight="false" outlineLevel="0" collapsed="false">
      <c r="A7506" s="0" t="s">
        <v>74</v>
      </c>
      <c r="B7506" s="0" t="s">
        <v>613</v>
      </c>
      <c r="C7506" s="0" t="s">
        <v>653</v>
      </c>
      <c r="D7506" s="0" t="s">
        <v>19</v>
      </c>
      <c r="E7506" s="0" t="s">
        <v>58</v>
      </c>
      <c r="F7506" s="0" t="s">
        <v>655</v>
      </c>
      <c r="G7506" s="0" t="s">
        <v>1613</v>
      </c>
      <c r="H7506" s="0" t="n">
        <v>1.63341394583901</v>
      </c>
      <c r="I7506" s="0" t="n">
        <v>27.7184799850238</v>
      </c>
      <c r="J7506" s="0" t="n">
        <v>765</v>
      </c>
      <c r="K7506" s="0" t="n">
        <f aca="false">I7506*SUMIFS(syst_chauffage!$H$3:$H$27,syst_chauffage!$B$3:$B$27,D7506,syst_chauffage!$C$3:$C$27,E7506)</f>
        <v>45.5955022906149</v>
      </c>
      <c r="L7506" s="12" t="n">
        <f aca="false">H7506*SUMIFS(syst_chauffage!$K$3:$K$27,syst_chauffage!$B$3:$B$27,D7506,syst_chauffage!$C$3:$C$27,E7506)</f>
        <v>1.63341394583901</v>
      </c>
      <c r="N7506" s="0" t="str">
        <f aca="false">A7506</f>
        <v>Commerce</v>
      </c>
      <c r="O7506" s="0" t="str">
        <f aca="false">B7506</f>
        <v>Commerce de détail non alimentaire</v>
      </c>
      <c r="P7506" s="0" t="str">
        <f aca="false">C7506</f>
        <v>Grand Mode</v>
      </c>
      <c r="Q7506" s="0" t="str">
        <f aca="false">D7506</f>
        <v>Autre système centralisé</v>
      </c>
      <c r="R7506" s="0" t="str">
        <f aca="false">E7506</f>
        <v>Urbain</v>
      </c>
      <c r="S7506" s="0" t="str">
        <f aca="false">F7506</f>
        <v>0306270106</v>
      </c>
      <c r="T7506" s="0" t="str">
        <f aca="false">G7506</f>
        <v>5</v>
      </c>
      <c r="U7506" s="0" t="n">
        <f aca="false">L7506</f>
        <v>1.63341394583901</v>
      </c>
      <c r="V7506" s="0" t="n">
        <f aca="false">K7506</f>
        <v>45.5955022906149</v>
      </c>
      <c r="W7506" s="0" t="n">
        <f aca="false">J7506</f>
        <v>765</v>
      </c>
    </row>
    <row r="7507" customFormat="false" ht="12.8" hidden="false" customHeight="false" outlineLevel="0" collapsed="false">
      <c r="A7507" s="0" t="s">
        <v>74</v>
      </c>
      <c r="B7507" s="0" t="s">
        <v>613</v>
      </c>
      <c r="C7507" s="0" t="s">
        <v>653</v>
      </c>
      <c r="D7507" s="0" t="s">
        <v>22</v>
      </c>
      <c r="E7507" s="0" t="s">
        <v>23</v>
      </c>
      <c r="F7507" s="0" t="s">
        <v>656</v>
      </c>
      <c r="G7507" s="0" t="s">
        <v>1613</v>
      </c>
      <c r="H7507" s="0" t="n">
        <v>0.687777525618502</v>
      </c>
      <c r="I7507" s="0" t="n">
        <v>15.230046095693</v>
      </c>
      <c r="J7507" s="0" t="n">
        <v>0</v>
      </c>
      <c r="K7507" s="0" t="n">
        <f aca="false">I7507*SUMIFS(syst_chauffage!$H$3:$H$27,syst_chauffage!$B$3:$B$27,D7507,syst_chauffage!$C$3:$C$27,E7507)</f>
        <v>26.8204539758242</v>
      </c>
      <c r="L7507" s="12" t="n">
        <f aca="false">H7507*SUMIFS(syst_chauffage!$K$3:$K$27,syst_chauffage!$B$3:$B$27,D7507,syst_chauffage!$C$3:$C$27,E7507)</f>
        <v>0.687777525618502</v>
      </c>
      <c r="N7507" s="0" t="str">
        <f aca="false">A7507</f>
        <v>Commerce</v>
      </c>
      <c r="O7507" s="0" t="str">
        <f aca="false">B7507</f>
        <v>Commerce de détail non alimentaire</v>
      </c>
      <c r="P7507" s="0" t="str">
        <f aca="false">C7507</f>
        <v>Grand Mode</v>
      </c>
      <c r="Q7507" s="0" t="str">
        <f aca="false">D7507</f>
        <v>Chaudière fioul</v>
      </c>
      <c r="R7507" s="0" t="str">
        <f aca="false">E7507</f>
        <v>Fioul</v>
      </c>
      <c r="S7507" s="0" t="str">
        <f aca="false">F7507</f>
        <v>0306270303</v>
      </c>
      <c r="T7507" s="0" t="str">
        <f aca="false">G7507</f>
        <v>5</v>
      </c>
      <c r="U7507" s="0" t="n">
        <f aca="false">L7507</f>
        <v>0.687777525618502</v>
      </c>
      <c r="V7507" s="0" t="n">
        <f aca="false">K7507</f>
        <v>26.8204539758242</v>
      </c>
      <c r="W7507" s="0" t="n">
        <f aca="false">J7507</f>
        <v>0</v>
      </c>
    </row>
    <row r="7508" customFormat="false" ht="12.8" hidden="false" customHeight="false" outlineLevel="0" collapsed="false">
      <c r="A7508" s="0" t="s">
        <v>74</v>
      </c>
      <c r="B7508" s="0" t="s">
        <v>613</v>
      </c>
      <c r="C7508" s="0" t="s">
        <v>653</v>
      </c>
      <c r="D7508" s="0" t="s">
        <v>13</v>
      </c>
      <c r="E7508" s="0" t="s">
        <v>14</v>
      </c>
      <c r="F7508" s="0" t="s">
        <v>657</v>
      </c>
      <c r="G7508" s="0" t="s">
        <v>1613</v>
      </c>
      <c r="H7508" s="0" t="n">
        <v>0.779092309124152</v>
      </c>
      <c r="I7508" s="0" t="n">
        <v>11.1824066788083</v>
      </c>
      <c r="J7508" s="0" t="n">
        <v>363</v>
      </c>
      <c r="K7508" s="0" t="n">
        <f aca="false">I7508*SUMIFS(syst_chauffage!$H$3:$H$27,syst_chauffage!$B$3:$B$27,D7508,syst_chauffage!$C$3:$C$27,E7508)</f>
        <v>22.5838961272022</v>
      </c>
      <c r="L7508" s="12" t="n">
        <f aca="false">H7508*SUMIFS(syst_chauffage!$K$3:$K$27,syst_chauffage!$B$3:$B$27,D7508,syst_chauffage!$C$3:$C$27,E7508)</f>
        <v>0.779092309124152</v>
      </c>
      <c r="N7508" s="0" t="str">
        <f aca="false">A7508</f>
        <v>Commerce</v>
      </c>
      <c r="O7508" s="0" t="str">
        <f aca="false">B7508</f>
        <v>Commerce de détail non alimentaire</v>
      </c>
      <c r="P7508" s="0" t="str">
        <f aca="false">C7508</f>
        <v>Grand Mode</v>
      </c>
      <c r="Q7508" s="0" t="str">
        <f aca="false">D7508</f>
        <v>Chaudière gaz</v>
      </c>
      <c r="R7508" s="0" t="str">
        <f aca="false">E7508</f>
        <v>Gaz</v>
      </c>
      <c r="S7508" s="0" t="str">
        <f aca="false">F7508</f>
        <v>0306270404</v>
      </c>
      <c r="T7508" s="0" t="str">
        <f aca="false">G7508</f>
        <v>5</v>
      </c>
      <c r="U7508" s="0" t="n">
        <f aca="false">L7508</f>
        <v>0.779092309124152</v>
      </c>
      <c r="V7508" s="0" t="n">
        <f aca="false">K7508</f>
        <v>22.5838961272022</v>
      </c>
      <c r="W7508" s="0" t="n">
        <f aca="false">J7508</f>
        <v>363</v>
      </c>
    </row>
    <row r="7509" customFormat="false" ht="12.8" hidden="false" customHeight="false" outlineLevel="0" collapsed="false">
      <c r="A7509" s="0" t="s">
        <v>74</v>
      </c>
      <c r="B7509" s="0" t="s">
        <v>613</v>
      </c>
      <c r="C7509" s="0" t="s">
        <v>653</v>
      </c>
      <c r="D7509" s="0" t="s">
        <v>29</v>
      </c>
      <c r="E7509" s="0" t="s">
        <v>30</v>
      </c>
      <c r="F7509" s="0" t="s">
        <v>658</v>
      </c>
      <c r="G7509" s="0" t="s">
        <v>1613</v>
      </c>
      <c r="H7509" s="0" t="n">
        <v>0.92</v>
      </c>
      <c r="I7509" s="0" t="n">
        <v>10.4</v>
      </c>
      <c r="J7509" s="0" t="n">
        <v>0</v>
      </c>
      <c r="K7509" s="0" t="n">
        <f aca="false">I7509*SUMIFS(syst_chauffage!$H$3:$H$27,syst_chauffage!$B$3:$B$27,D7509,syst_chauffage!$C$3:$C$27,E7509)</f>
        <v>3</v>
      </c>
      <c r="L7509" s="12" t="n">
        <f aca="false">H7509*SUMIFS(syst_chauffage!$K$3:$K$27,syst_chauffage!$B$3:$B$27,D7509,syst_chauffage!$C$3:$C$27,E7509)</f>
        <v>0.92</v>
      </c>
      <c r="N7509" s="0" t="str">
        <f aca="false">A7509</f>
        <v>Commerce</v>
      </c>
      <c r="O7509" s="0" t="str">
        <f aca="false">B7509</f>
        <v>Commerce de détail non alimentaire</v>
      </c>
      <c r="P7509" s="0" t="str">
        <f aca="false">C7509</f>
        <v>Grand Mode</v>
      </c>
      <c r="Q7509" s="0" t="str">
        <f aca="false">D7509</f>
        <v>Electrique direct</v>
      </c>
      <c r="R7509" s="0" t="str">
        <f aca="false">E7509</f>
        <v>Electricité</v>
      </c>
      <c r="S7509" s="0" t="str">
        <f aca="false">F7509</f>
        <v>0306270602</v>
      </c>
      <c r="T7509" s="0" t="str">
        <f aca="false">G7509</f>
        <v>5</v>
      </c>
      <c r="U7509" s="0" t="n">
        <f aca="false">L7509</f>
        <v>0.92</v>
      </c>
      <c r="V7509" s="0" t="n">
        <f aca="false">K7509</f>
        <v>3</v>
      </c>
      <c r="W7509" s="0" t="n">
        <f aca="false">J7509</f>
        <v>0</v>
      </c>
    </row>
    <row r="7510" customFormat="false" ht="12.8" hidden="false" customHeight="false" outlineLevel="0" collapsed="false">
      <c r="A7510" s="0" t="s">
        <v>74</v>
      </c>
      <c r="B7510" s="0" t="s">
        <v>613</v>
      </c>
      <c r="C7510" s="0" t="s">
        <v>653</v>
      </c>
      <c r="D7510" s="0" t="s">
        <v>36</v>
      </c>
      <c r="E7510" s="0" t="s">
        <v>30</v>
      </c>
      <c r="F7510" s="0" t="s">
        <v>659</v>
      </c>
      <c r="G7510" s="0" t="s">
        <v>1613</v>
      </c>
      <c r="H7510" s="0" t="n">
        <v>3.27439423255813</v>
      </c>
      <c r="I7510" s="0" t="n">
        <v>76.3773456502801</v>
      </c>
      <c r="J7510" s="0" t="n">
        <v>675</v>
      </c>
      <c r="K7510" s="0" t="n">
        <f aca="false">I7510*SUMIFS(syst_chauffage!$H$3:$H$27,syst_chauffage!$B$3:$B$27,D7510,syst_chauffage!$C$3:$C$27,E7510)</f>
        <v>47.2514637316896</v>
      </c>
      <c r="L7510" s="12" t="n">
        <f aca="false">H7510*SUMIFS(syst_chauffage!$K$3:$K$27,syst_chauffage!$B$3:$B$27,D7510,syst_chauffage!$C$3:$C$27,E7510)</f>
        <v>2.75111501758348</v>
      </c>
      <c r="N7510" s="0" t="str">
        <f aca="false">A7510</f>
        <v>Commerce</v>
      </c>
      <c r="O7510" s="0" t="str">
        <f aca="false">B7510</f>
        <v>Commerce de détail non alimentaire</v>
      </c>
      <c r="P7510" s="0" t="str">
        <f aca="false">C7510</f>
        <v>Grand Mode</v>
      </c>
      <c r="Q7510" s="0" t="str">
        <f aca="false">D7510</f>
        <v>PAC</v>
      </c>
      <c r="R7510" s="0" t="str">
        <f aca="false">E7510</f>
        <v>Electricité</v>
      </c>
      <c r="S7510" s="0" t="str">
        <f aca="false">F7510</f>
        <v>0306270902</v>
      </c>
      <c r="T7510" s="0" t="str">
        <f aca="false">G7510</f>
        <v>5</v>
      </c>
      <c r="U7510" s="0" t="n">
        <f aca="false">L7510</f>
        <v>2.75111501758348</v>
      </c>
      <c r="V7510" s="0" t="n">
        <f aca="false">K7510</f>
        <v>47.2514637316896</v>
      </c>
      <c r="W7510" s="0" t="n">
        <f aca="false">J7510</f>
        <v>675</v>
      </c>
    </row>
    <row r="7511" customFormat="false" ht="12.8" hidden="false" customHeight="false" outlineLevel="0" collapsed="false">
      <c r="A7511" s="0" t="s">
        <v>74</v>
      </c>
      <c r="B7511" s="0" t="s">
        <v>613</v>
      </c>
      <c r="C7511" s="0" t="s">
        <v>653</v>
      </c>
      <c r="D7511" s="0" t="s">
        <v>51</v>
      </c>
      <c r="E7511" s="0" t="s">
        <v>57</v>
      </c>
      <c r="F7511" s="0" t="s">
        <v>660</v>
      </c>
      <c r="G7511" s="0" t="s">
        <v>1613</v>
      </c>
      <c r="H7511" s="0" t="n">
        <v>1.86775113013524</v>
      </c>
      <c r="I7511" s="0" t="n">
        <v>33.0193145397543</v>
      </c>
      <c r="J7511" s="0" t="n">
        <v>0</v>
      </c>
      <c r="K7511" s="0" t="n">
        <f aca="false">I7511*SUMIFS(syst_chauffage!$H$3:$H$27,syst_chauffage!$B$3:$B$27,D7511,syst_chauffage!$C$3:$C$27,E7511)</f>
        <v>69.9631019128475</v>
      </c>
      <c r="L7511" s="12" t="n">
        <f aca="false">H7511*SUMIFS(syst_chauffage!$K$3:$K$27,syst_chauffage!$B$3:$B$27,D7511,syst_chauffage!$C$3:$C$27,E7511)</f>
        <v>1.86775113013524</v>
      </c>
      <c r="N7511" s="0" t="str">
        <f aca="false">A7511</f>
        <v>Commerce</v>
      </c>
      <c r="O7511" s="0" t="str">
        <f aca="false">B7511</f>
        <v>Commerce de détail non alimentaire</v>
      </c>
      <c r="P7511" s="0" t="str">
        <f aca="false">C7511</f>
        <v>Grand Mode</v>
      </c>
      <c r="Q7511" s="0" t="str">
        <f aca="false">D7511</f>
        <v>Autre système centralisé performant</v>
      </c>
      <c r="R7511" s="0" t="str">
        <f aca="false">E7511</f>
        <v>Autres</v>
      </c>
      <c r="S7511" s="0" t="str">
        <f aca="false">F7511</f>
        <v>0306272101</v>
      </c>
      <c r="T7511" s="0" t="str">
        <f aca="false">G7511</f>
        <v>5</v>
      </c>
      <c r="U7511" s="0" t="n">
        <f aca="false">L7511</f>
        <v>1.86775113013524</v>
      </c>
      <c r="V7511" s="0" t="n">
        <f aca="false">K7511</f>
        <v>69.9631019128475</v>
      </c>
      <c r="W7511" s="0" t="n">
        <f aca="false">J7511</f>
        <v>0</v>
      </c>
    </row>
    <row r="7512" customFormat="false" ht="12.8" hidden="false" customHeight="false" outlineLevel="0" collapsed="false">
      <c r="A7512" s="0" t="s">
        <v>74</v>
      </c>
      <c r="B7512" s="0" t="s">
        <v>613</v>
      </c>
      <c r="C7512" s="0" t="s">
        <v>653</v>
      </c>
      <c r="D7512" s="0" t="s">
        <v>51</v>
      </c>
      <c r="E7512" s="0" t="s">
        <v>58</v>
      </c>
      <c r="F7512" s="0" t="s">
        <v>661</v>
      </c>
      <c r="G7512" s="0" t="s">
        <v>1613</v>
      </c>
      <c r="H7512" s="0" t="n">
        <v>1.88470839904501</v>
      </c>
      <c r="I7512" s="0" t="n">
        <v>32.9981904583617</v>
      </c>
      <c r="J7512" s="0" t="n">
        <v>765</v>
      </c>
      <c r="K7512" s="0" t="n">
        <f aca="false">I7512*SUMIFS(syst_chauffage!$H$3:$H$27,syst_chauffage!$B$3:$B$27,D7512,syst_chauffage!$C$3:$C$27,E7512)</f>
        <v>70.4181221686854</v>
      </c>
      <c r="L7512" s="12" t="n">
        <f aca="false">H7512*SUMIFS(syst_chauffage!$K$3:$K$27,syst_chauffage!$B$3:$B$27,D7512,syst_chauffage!$C$3:$C$27,E7512)</f>
        <v>1.88470839904501</v>
      </c>
      <c r="N7512" s="0" t="str">
        <f aca="false">A7512</f>
        <v>Commerce</v>
      </c>
      <c r="O7512" s="0" t="str">
        <f aca="false">B7512</f>
        <v>Commerce de détail non alimentaire</v>
      </c>
      <c r="P7512" s="0" t="str">
        <f aca="false">C7512</f>
        <v>Grand Mode</v>
      </c>
      <c r="Q7512" s="0" t="str">
        <f aca="false">D7512</f>
        <v>Autre système centralisé performant</v>
      </c>
      <c r="R7512" s="0" t="str">
        <f aca="false">E7512</f>
        <v>Urbain</v>
      </c>
      <c r="S7512" s="0" t="str">
        <f aca="false">F7512</f>
        <v>0306272106</v>
      </c>
      <c r="T7512" s="0" t="str">
        <f aca="false">G7512</f>
        <v>5</v>
      </c>
      <c r="U7512" s="0" t="n">
        <f aca="false">L7512</f>
        <v>1.88470839904501</v>
      </c>
      <c r="V7512" s="0" t="n">
        <f aca="false">K7512</f>
        <v>70.4181221686854</v>
      </c>
      <c r="W7512" s="0" t="n">
        <f aca="false">J7512</f>
        <v>765</v>
      </c>
    </row>
    <row r="7513" customFormat="false" ht="12.8" hidden="false" customHeight="false" outlineLevel="0" collapsed="false">
      <c r="A7513" s="0" t="s">
        <v>74</v>
      </c>
      <c r="B7513" s="0" t="s">
        <v>613</v>
      </c>
      <c r="C7513" s="0" t="s">
        <v>653</v>
      </c>
      <c r="D7513" s="0" t="s">
        <v>27</v>
      </c>
      <c r="E7513" s="0" t="s">
        <v>23</v>
      </c>
      <c r="F7513" s="0" t="s">
        <v>662</v>
      </c>
      <c r="G7513" s="0" t="s">
        <v>1613</v>
      </c>
      <c r="H7513" s="0" t="n">
        <v>0.758876620701868</v>
      </c>
      <c r="I7513" s="0" t="n">
        <v>18.1310072567773</v>
      </c>
      <c r="J7513" s="0" t="n">
        <v>836</v>
      </c>
      <c r="K7513" s="0" t="n">
        <f aca="false">I7513*SUMIFS(syst_chauffage!$H$3:$H$27,syst_chauffage!$B$3:$B$27,D7513,syst_chauffage!$C$3:$C$27,E7513)</f>
        <v>46.4952119851371</v>
      </c>
      <c r="L7513" s="12" t="n">
        <f aca="false">H7513*SUMIFS(syst_chauffage!$K$3:$K$27,syst_chauffage!$B$3:$B$27,D7513,syst_chauffage!$C$3:$C$27,E7513)</f>
        <v>0.758876620701868</v>
      </c>
      <c r="N7513" s="0" t="str">
        <f aca="false">A7513</f>
        <v>Commerce</v>
      </c>
      <c r="O7513" s="0" t="str">
        <f aca="false">B7513</f>
        <v>Commerce de détail non alimentaire</v>
      </c>
      <c r="P7513" s="0" t="str">
        <f aca="false">C7513</f>
        <v>Grand Mode</v>
      </c>
      <c r="Q7513" s="0" t="str">
        <f aca="false">D7513</f>
        <v>Chaudière condensation fioul</v>
      </c>
      <c r="R7513" s="0" t="str">
        <f aca="false">E7513</f>
        <v>Fioul</v>
      </c>
      <c r="S7513" s="0" t="str">
        <f aca="false">F7513</f>
        <v>0306272303</v>
      </c>
      <c r="T7513" s="0" t="str">
        <f aca="false">G7513</f>
        <v>5</v>
      </c>
      <c r="U7513" s="0" t="n">
        <f aca="false">L7513</f>
        <v>0.758876620701868</v>
      </c>
      <c r="V7513" s="0" t="n">
        <f aca="false">K7513</f>
        <v>46.4952119851371</v>
      </c>
      <c r="W7513" s="0" t="n">
        <f aca="false">J7513</f>
        <v>836</v>
      </c>
    </row>
    <row r="7514" customFormat="false" ht="12.8" hidden="false" customHeight="false" outlineLevel="0" collapsed="false">
      <c r="A7514" s="0" t="s">
        <v>74</v>
      </c>
      <c r="B7514" s="0" t="s">
        <v>613</v>
      </c>
      <c r="C7514" s="0" t="s">
        <v>653</v>
      </c>
      <c r="D7514" s="0" t="s">
        <v>18</v>
      </c>
      <c r="E7514" s="0" t="s">
        <v>14</v>
      </c>
      <c r="F7514" s="0" t="s">
        <v>663</v>
      </c>
      <c r="G7514" s="0" t="s">
        <v>1613</v>
      </c>
      <c r="H7514" s="0" t="n">
        <v>0.986623666820261</v>
      </c>
      <c r="I7514" s="0" t="n">
        <v>13.3123889033432</v>
      </c>
      <c r="J7514" s="0" t="n">
        <v>836</v>
      </c>
      <c r="K7514" s="0" t="n">
        <f aca="false">I7514*SUMIFS(syst_chauffage!$H$3:$H$27,syst_chauffage!$B$3:$B$27,D7514,syst_chauffage!$C$3:$C$27,E7514)</f>
        <v>36.2753135451213</v>
      </c>
      <c r="L7514" s="12" t="n">
        <f aca="false">H7514*SUMIFS(syst_chauffage!$K$3:$K$27,syst_chauffage!$B$3:$B$27,D7514,syst_chauffage!$C$3:$C$27,E7514)</f>
        <v>0.958452493047499</v>
      </c>
      <c r="N7514" s="0" t="str">
        <f aca="false">A7514</f>
        <v>Commerce</v>
      </c>
      <c r="O7514" s="0" t="str">
        <f aca="false">B7514</f>
        <v>Commerce de détail non alimentaire</v>
      </c>
      <c r="P7514" s="0" t="str">
        <f aca="false">C7514</f>
        <v>Grand Mode</v>
      </c>
      <c r="Q7514" s="0" t="str">
        <f aca="false">D7514</f>
        <v>Chaudière condensation gaz</v>
      </c>
      <c r="R7514" s="0" t="str">
        <f aca="false">E7514</f>
        <v>Gaz</v>
      </c>
      <c r="S7514" s="0" t="str">
        <f aca="false">F7514</f>
        <v>0306272404</v>
      </c>
      <c r="T7514" s="0" t="str">
        <f aca="false">G7514</f>
        <v>5</v>
      </c>
      <c r="U7514" s="0" t="n">
        <f aca="false">L7514</f>
        <v>0.958452493047499</v>
      </c>
      <c r="V7514" s="0" t="n">
        <f aca="false">K7514</f>
        <v>36.2753135451213</v>
      </c>
      <c r="W7514" s="0" t="n">
        <f aca="false">J7514</f>
        <v>836</v>
      </c>
    </row>
    <row r="7515" customFormat="false" ht="12.8" hidden="false" customHeight="false" outlineLevel="0" collapsed="false">
      <c r="A7515" s="0" t="s">
        <v>74</v>
      </c>
      <c r="B7515" s="0" t="s">
        <v>613</v>
      </c>
      <c r="C7515" s="0" t="s">
        <v>653</v>
      </c>
      <c r="D7515" s="0" t="s">
        <v>32</v>
      </c>
      <c r="E7515" s="0" t="s">
        <v>30</v>
      </c>
      <c r="F7515" s="0" t="s">
        <v>664</v>
      </c>
      <c r="G7515" s="0" t="s">
        <v>1613</v>
      </c>
      <c r="H7515" s="0" t="n">
        <v>1</v>
      </c>
      <c r="I7515" s="0" t="n">
        <v>12</v>
      </c>
      <c r="J7515" s="0" t="n">
        <v>0</v>
      </c>
      <c r="K7515" s="0" t="n">
        <f aca="false">I7515*SUMIFS(syst_chauffage!$H$3:$H$27,syst_chauffage!$B$3:$B$27,D7515,syst_chauffage!$C$3:$C$27,E7515)</f>
        <v>12</v>
      </c>
      <c r="L7515" s="12" t="n">
        <f aca="false">H7515*SUMIFS(syst_chauffage!$K$3:$K$27,syst_chauffage!$B$3:$B$27,D7515,syst_chauffage!$C$3:$C$27,E7515)</f>
        <v>1</v>
      </c>
      <c r="N7515" s="0" t="str">
        <f aca="false">A7515</f>
        <v>Commerce</v>
      </c>
      <c r="O7515" s="0" t="str">
        <f aca="false">B7515</f>
        <v>Commerce de détail non alimentaire</v>
      </c>
      <c r="P7515" s="0" t="str">
        <f aca="false">C7515</f>
        <v>Grand Mode</v>
      </c>
      <c r="Q7515" s="0" t="str">
        <f aca="false">D7515</f>
        <v>Electrique direct performant</v>
      </c>
      <c r="R7515" s="0" t="str">
        <f aca="false">E7515</f>
        <v>Electricité</v>
      </c>
      <c r="S7515" s="0" t="str">
        <f aca="false">F7515</f>
        <v>0306272602</v>
      </c>
      <c r="T7515" s="0" t="str">
        <f aca="false">G7515</f>
        <v>5</v>
      </c>
      <c r="U7515" s="0" t="n">
        <f aca="false">L7515</f>
        <v>1</v>
      </c>
      <c r="V7515" s="0" t="n">
        <f aca="false">K7515</f>
        <v>12</v>
      </c>
      <c r="W7515" s="0" t="n">
        <f aca="false">J7515</f>
        <v>0</v>
      </c>
    </row>
    <row r="7516" customFormat="false" ht="12.8" hidden="false" customHeight="false" outlineLevel="0" collapsed="false">
      <c r="A7516" s="0" t="s">
        <v>74</v>
      </c>
      <c r="B7516" s="0" t="s">
        <v>613</v>
      </c>
      <c r="C7516" s="0" t="s">
        <v>653</v>
      </c>
      <c r="D7516" s="0" t="s">
        <v>38</v>
      </c>
      <c r="E7516" s="0" t="s">
        <v>30</v>
      </c>
      <c r="F7516" s="0" t="s">
        <v>665</v>
      </c>
      <c r="G7516" s="0" t="s">
        <v>1613</v>
      </c>
      <c r="H7516" s="0" t="n">
        <v>3.39795627906976</v>
      </c>
      <c r="I7516" s="0" t="n">
        <v>90.9254114884287</v>
      </c>
      <c r="J7516" s="0" t="n">
        <v>720</v>
      </c>
      <c r="K7516" s="0" t="n">
        <f aca="false">I7516*SUMIFS(syst_chauffage!$H$3:$H$27,syst_chauffage!$B$3:$B$27,D7516,syst_chauffage!$C$3:$C$27,E7516)</f>
        <v>91.9068423756674</v>
      </c>
      <c r="L7516" s="12" t="n">
        <f aca="false">H7516*SUMIFS(syst_chauffage!$K$3:$K$27,syst_chauffage!$B$3:$B$27,D7516,syst_chauffage!$C$3:$C$27,E7516)</f>
        <v>3.03986496519792</v>
      </c>
      <c r="N7516" s="0" t="str">
        <f aca="false">A7516</f>
        <v>Commerce</v>
      </c>
      <c r="O7516" s="0" t="str">
        <f aca="false">B7516</f>
        <v>Commerce de détail non alimentaire</v>
      </c>
      <c r="P7516" s="0" t="str">
        <f aca="false">C7516</f>
        <v>Grand Mode</v>
      </c>
      <c r="Q7516" s="0" t="str">
        <f aca="false">D7516</f>
        <v>PAC performant</v>
      </c>
      <c r="R7516" s="0" t="str">
        <f aca="false">E7516</f>
        <v>Electricité</v>
      </c>
      <c r="S7516" s="0" t="str">
        <f aca="false">F7516</f>
        <v>0306272902</v>
      </c>
      <c r="T7516" s="0" t="str">
        <f aca="false">G7516</f>
        <v>5</v>
      </c>
      <c r="U7516" s="0" t="n">
        <f aca="false">L7516</f>
        <v>3.03986496519792</v>
      </c>
      <c r="V7516" s="0" t="n">
        <f aca="false">K7516</f>
        <v>91.9068423756674</v>
      </c>
      <c r="W7516" s="0" t="n">
        <f aca="false">J7516</f>
        <v>720</v>
      </c>
    </row>
    <row r="7517" customFormat="false" ht="12.8" hidden="false" customHeight="false" outlineLevel="0" collapsed="false">
      <c r="A7517" s="0" t="s">
        <v>74</v>
      </c>
      <c r="B7517" s="0" t="s">
        <v>613</v>
      </c>
      <c r="C7517" s="0" t="s">
        <v>666</v>
      </c>
      <c r="D7517" s="0" t="s">
        <v>19</v>
      </c>
      <c r="E7517" s="0" t="s">
        <v>57</v>
      </c>
      <c r="F7517" s="0" t="s">
        <v>667</v>
      </c>
      <c r="G7517" s="0" t="s">
        <v>1613</v>
      </c>
      <c r="H7517" s="0" t="n">
        <v>1.62156271012911</v>
      </c>
      <c r="I7517" s="0" t="n">
        <v>34.3230216646418</v>
      </c>
      <c r="J7517" s="0" t="n">
        <v>0</v>
      </c>
      <c r="K7517" s="0" t="n">
        <f aca="false">I7517*SUMIFS(syst_chauffage!$H$3:$H$27,syst_chauffage!$B$3:$B$27,D7517,syst_chauffage!$C$3:$C$27,E7517)</f>
        <v>47.7940070391059</v>
      </c>
      <c r="L7517" s="12" t="n">
        <f aca="false">H7517*SUMIFS(syst_chauffage!$K$3:$K$27,syst_chauffage!$B$3:$B$27,D7517,syst_chauffage!$C$3:$C$27,E7517)</f>
        <v>1.62156271012911</v>
      </c>
      <c r="N7517" s="0" t="str">
        <f aca="false">A7517</f>
        <v>Commerce</v>
      </c>
      <c r="O7517" s="0" t="str">
        <f aca="false">B7517</f>
        <v>Commerce de détail non alimentaire</v>
      </c>
      <c r="P7517" s="0" t="str">
        <f aca="false">C7517</f>
        <v>Petit brico</v>
      </c>
      <c r="Q7517" s="0" t="str">
        <f aca="false">D7517</f>
        <v>Autre système centralisé</v>
      </c>
      <c r="R7517" s="0" t="str">
        <f aca="false">E7517</f>
        <v>Autres</v>
      </c>
      <c r="S7517" s="0" t="str">
        <f aca="false">F7517</f>
        <v>0306640101</v>
      </c>
      <c r="T7517" s="0" t="str">
        <f aca="false">G7517</f>
        <v>5</v>
      </c>
      <c r="U7517" s="0" t="n">
        <f aca="false">L7517</f>
        <v>1.62156271012911</v>
      </c>
      <c r="V7517" s="0" t="n">
        <f aca="false">K7517</f>
        <v>47.7940070391059</v>
      </c>
      <c r="W7517" s="0" t="n">
        <f aca="false">J7517</f>
        <v>0</v>
      </c>
    </row>
    <row r="7518" customFormat="false" ht="12.8" hidden="false" customHeight="false" outlineLevel="0" collapsed="false">
      <c r="A7518" s="0" t="s">
        <v>74</v>
      </c>
      <c r="B7518" s="0" t="s">
        <v>613</v>
      </c>
      <c r="C7518" s="0" t="s">
        <v>666</v>
      </c>
      <c r="D7518" s="0" t="s">
        <v>19</v>
      </c>
      <c r="E7518" s="0" t="s">
        <v>58</v>
      </c>
      <c r="F7518" s="0" t="s">
        <v>668</v>
      </c>
      <c r="G7518" s="0" t="s">
        <v>1613</v>
      </c>
      <c r="H7518" s="0" t="n">
        <v>1.63968447692241</v>
      </c>
      <c r="I7518" s="0" t="n">
        <v>34.1253896833864</v>
      </c>
      <c r="J7518" s="0" t="n">
        <v>765</v>
      </c>
      <c r="K7518" s="0" t="n">
        <f aca="false">I7518*SUMIFS(syst_chauffage!$H$3:$H$27,syst_chauffage!$B$3:$B$27,D7518,syst_chauffage!$C$3:$C$27,E7518)</f>
        <v>56.134545772988</v>
      </c>
      <c r="L7518" s="12" t="n">
        <f aca="false">H7518*SUMIFS(syst_chauffage!$K$3:$K$27,syst_chauffage!$B$3:$B$27,D7518,syst_chauffage!$C$3:$C$27,E7518)</f>
        <v>1.63968447692241</v>
      </c>
      <c r="N7518" s="0" t="str">
        <f aca="false">A7518</f>
        <v>Commerce</v>
      </c>
      <c r="O7518" s="0" t="str">
        <f aca="false">B7518</f>
        <v>Commerce de détail non alimentaire</v>
      </c>
      <c r="P7518" s="0" t="str">
        <f aca="false">C7518</f>
        <v>Petit brico</v>
      </c>
      <c r="Q7518" s="0" t="str">
        <f aca="false">D7518</f>
        <v>Autre système centralisé</v>
      </c>
      <c r="R7518" s="0" t="str">
        <f aca="false">E7518</f>
        <v>Urbain</v>
      </c>
      <c r="S7518" s="0" t="str">
        <f aca="false">F7518</f>
        <v>0306640106</v>
      </c>
      <c r="T7518" s="0" t="str">
        <f aca="false">G7518</f>
        <v>5</v>
      </c>
      <c r="U7518" s="0" t="n">
        <f aca="false">L7518</f>
        <v>1.63968447692241</v>
      </c>
      <c r="V7518" s="0" t="n">
        <f aca="false">K7518</f>
        <v>56.134545772988</v>
      </c>
      <c r="W7518" s="0" t="n">
        <f aca="false">J7518</f>
        <v>765</v>
      </c>
    </row>
    <row r="7519" customFormat="false" ht="12.8" hidden="false" customHeight="false" outlineLevel="0" collapsed="false">
      <c r="A7519" s="0" t="s">
        <v>74</v>
      </c>
      <c r="B7519" s="0" t="s">
        <v>613</v>
      </c>
      <c r="C7519" s="0" t="s">
        <v>666</v>
      </c>
      <c r="D7519" s="0" t="s">
        <v>22</v>
      </c>
      <c r="E7519" s="0" t="s">
        <v>23</v>
      </c>
      <c r="F7519" s="0" t="s">
        <v>669</v>
      </c>
      <c r="G7519" s="0" t="s">
        <v>1613</v>
      </c>
      <c r="H7519" s="0" t="n">
        <v>0.671240079958967</v>
      </c>
      <c r="I7519" s="0" t="n">
        <v>25.9464369230769</v>
      </c>
      <c r="J7519" s="0" t="n">
        <v>0</v>
      </c>
      <c r="K7519" s="0" t="n">
        <f aca="false">I7519*SUMIFS(syst_chauffage!$H$3:$H$27,syst_chauffage!$B$3:$B$27,D7519,syst_chauffage!$C$3:$C$27,E7519)</f>
        <v>45.6922594297864</v>
      </c>
      <c r="L7519" s="12" t="n">
        <f aca="false">H7519*SUMIFS(syst_chauffage!$K$3:$K$27,syst_chauffage!$B$3:$B$27,D7519,syst_chauffage!$C$3:$C$27,E7519)</f>
        <v>0.671240079958967</v>
      </c>
      <c r="N7519" s="0" t="str">
        <f aca="false">A7519</f>
        <v>Commerce</v>
      </c>
      <c r="O7519" s="0" t="str">
        <f aca="false">B7519</f>
        <v>Commerce de détail non alimentaire</v>
      </c>
      <c r="P7519" s="0" t="str">
        <f aca="false">C7519</f>
        <v>Petit brico</v>
      </c>
      <c r="Q7519" s="0" t="str">
        <f aca="false">D7519</f>
        <v>Chaudière fioul</v>
      </c>
      <c r="R7519" s="0" t="str">
        <f aca="false">E7519</f>
        <v>Fioul</v>
      </c>
      <c r="S7519" s="0" t="str">
        <f aca="false">F7519</f>
        <v>0306640303</v>
      </c>
      <c r="T7519" s="0" t="str">
        <f aca="false">G7519</f>
        <v>5</v>
      </c>
      <c r="U7519" s="0" t="n">
        <f aca="false">L7519</f>
        <v>0.671240079958967</v>
      </c>
      <c r="V7519" s="0" t="n">
        <f aca="false">K7519</f>
        <v>45.6922594297864</v>
      </c>
      <c r="W7519" s="0" t="n">
        <f aca="false">J7519</f>
        <v>0</v>
      </c>
    </row>
    <row r="7520" customFormat="false" ht="12.8" hidden="false" customHeight="false" outlineLevel="0" collapsed="false">
      <c r="A7520" s="0" t="s">
        <v>74</v>
      </c>
      <c r="B7520" s="0" t="s">
        <v>613</v>
      </c>
      <c r="C7520" s="0" t="s">
        <v>666</v>
      </c>
      <c r="D7520" s="0" t="s">
        <v>13</v>
      </c>
      <c r="E7520" s="0" t="s">
        <v>14</v>
      </c>
      <c r="F7520" s="0" t="s">
        <v>670</v>
      </c>
      <c r="G7520" s="0" t="s">
        <v>1613</v>
      </c>
      <c r="H7520" s="0" t="n">
        <v>0.762587843744206</v>
      </c>
      <c r="I7520" s="0" t="n">
        <v>25.9464369230769</v>
      </c>
      <c r="J7520" s="0" t="n">
        <v>308</v>
      </c>
      <c r="K7520" s="0" t="n">
        <f aca="false">I7520*SUMIFS(syst_chauffage!$H$3:$H$27,syst_chauffage!$B$3:$B$27,D7520,syst_chauffage!$C$3:$C$27,E7520)</f>
        <v>52.4012096119026</v>
      </c>
      <c r="L7520" s="12" t="n">
        <f aca="false">H7520*SUMIFS(syst_chauffage!$K$3:$K$27,syst_chauffage!$B$3:$B$27,D7520,syst_chauffage!$C$3:$C$27,E7520)</f>
        <v>0.762587843744206</v>
      </c>
      <c r="N7520" s="0" t="str">
        <f aca="false">A7520</f>
        <v>Commerce</v>
      </c>
      <c r="O7520" s="0" t="str">
        <f aca="false">B7520</f>
        <v>Commerce de détail non alimentaire</v>
      </c>
      <c r="P7520" s="0" t="str">
        <f aca="false">C7520</f>
        <v>Petit brico</v>
      </c>
      <c r="Q7520" s="0" t="str">
        <f aca="false">D7520</f>
        <v>Chaudière gaz</v>
      </c>
      <c r="R7520" s="0" t="str">
        <f aca="false">E7520</f>
        <v>Gaz</v>
      </c>
      <c r="S7520" s="0" t="str">
        <f aca="false">F7520</f>
        <v>0306640404</v>
      </c>
      <c r="T7520" s="0" t="str">
        <f aca="false">G7520</f>
        <v>5</v>
      </c>
      <c r="U7520" s="0" t="n">
        <f aca="false">L7520</f>
        <v>0.762587843744206</v>
      </c>
      <c r="V7520" s="0" t="n">
        <f aca="false">K7520</f>
        <v>52.4012096119026</v>
      </c>
      <c r="W7520" s="0" t="n">
        <f aca="false">J7520</f>
        <v>308</v>
      </c>
    </row>
    <row r="7521" customFormat="false" ht="12.8" hidden="false" customHeight="false" outlineLevel="0" collapsed="false">
      <c r="A7521" s="0" t="s">
        <v>74</v>
      </c>
      <c r="B7521" s="0" t="s">
        <v>613</v>
      </c>
      <c r="C7521" s="0" t="s">
        <v>666</v>
      </c>
      <c r="D7521" s="0" t="s">
        <v>29</v>
      </c>
      <c r="E7521" s="0" t="s">
        <v>30</v>
      </c>
      <c r="F7521" s="0" t="s">
        <v>671</v>
      </c>
      <c r="G7521" s="0" t="s">
        <v>1613</v>
      </c>
      <c r="H7521" s="0" t="n">
        <v>0.92</v>
      </c>
      <c r="I7521" s="0" t="n">
        <v>10.4</v>
      </c>
      <c r="J7521" s="0" t="n">
        <v>0</v>
      </c>
      <c r="K7521" s="0" t="n">
        <f aca="false">I7521*SUMIFS(syst_chauffage!$H$3:$H$27,syst_chauffage!$B$3:$B$27,D7521,syst_chauffage!$C$3:$C$27,E7521)</f>
        <v>3</v>
      </c>
      <c r="L7521" s="12" t="n">
        <f aca="false">H7521*SUMIFS(syst_chauffage!$K$3:$K$27,syst_chauffage!$B$3:$B$27,D7521,syst_chauffage!$C$3:$C$27,E7521)</f>
        <v>0.92</v>
      </c>
      <c r="N7521" s="0" t="str">
        <f aca="false">A7521</f>
        <v>Commerce</v>
      </c>
      <c r="O7521" s="0" t="str">
        <f aca="false">B7521</f>
        <v>Commerce de détail non alimentaire</v>
      </c>
      <c r="P7521" s="0" t="str">
        <f aca="false">C7521</f>
        <v>Petit brico</v>
      </c>
      <c r="Q7521" s="0" t="str">
        <f aca="false">D7521</f>
        <v>Electrique direct</v>
      </c>
      <c r="R7521" s="0" t="str">
        <f aca="false">E7521</f>
        <v>Electricité</v>
      </c>
      <c r="S7521" s="0" t="str">
        <f aca="false">F7521</f>
        <v>0306640602</v>
      </c>
      <c r="T7521" s="0" t="str">
        <f aca="false">G7521</f>
        <v>5</v>
      </c>
      <c r="U7521" s="0" t="n">
        <f aca="false">L7521</f>
        <v>0.92</v>
      </c>
      <c r="V7521" s="0" t="n">
        <f aca="false">K7521</f>
        <v>3</v>
      </c>
      <c r="W7521" s="0" t="n">
        <f aca="false">J7521</f>
        <v>0</v>
      </c>
    </row>
    <row r="7522" customFormat="false" ht="12.8" hidden="false" customHeight="false" outlineLevel="0" collapsed="false">
      <c r="A7522" s="0" t="s">
        <v>74</v>
      </c>
      <c r="B7522" s="0" t="s">
        <v>613</v>
      </c>
      <c r="C7522" s="0" t="s">
        <v>666</v>
      </c>
      <c r="D7522" s="0" t="s">
        <v>36</v>
      </c>
      <c r="E7522" s="0" t="s">
        <v>30</v>
      </c>
      <c r="F7522" s="0" t="s">
        <v>672</v>
      </c>
      <c r="G7522" s="0" t="s">
        <v>1613</v>
      </c>
      <c r="H7522" s="0" t="n">
        <v>3.27439423255813</v>
      </c>
      <c r="I7522" s="0" t="n">
        <v>76.9018762149651</v>
      </c>
      <c r="J7522" s="0" t="n">
        <v>675</v>
      </c>
      <c r="K7522" s="0" t="n">
        <f aca="false">I7522*SUMIFS(syst_chauffage!$H$3:$H$27,syst_chauffage!$B$3:$B$27,D7522,syst_chauffage!$C$3:$C$27,E7522)</f>
        <v>47.5759688155251</v>
      </c>
      <c r="L7522" s="12" t="n">
        <f aca="false">H7522*SUMIFS(syst_chauffage!$K$3:$K$27,syst_chauffage!$B$3:$B$27,D7522,syst_chauffage!$C$3:$C$27,E7522)</f>
        <v>2.75111501758348</v>
      </c>
      <c r="N7522" s="0" t="str">
        <f aca="false">A7522</f>
        <v>Commerce</v>
      </c>
      <c r="O7522" s="0" t="str">
        <f aca="false">B7522</f>
        <v>Commerce de détail non alimentaire</v>
      </c>
      <c r="P7522" s="0" t="str">
        <f aca="false">C7522</f>
        <v>Petit brico</v>
      </c>
      <c r="Q7522" s="0" t="str">
        <f aca="false">D7522</f>
        <v>PAC</v>
      </c>
      <c r="R7522" s="0" t="str">
        <f aca="false">E7522</f>
        <v>Electricité</v>
      </c>
      <c r="S7522" s="0" t="str">
        <f aca="false">F7522</f>
        <v>0306640902</v>
      </c>
      <c r="T7522" s="0" t="str">
        <f aca="false">G7522</f>
        <v>5</v>
      </c>
      <c r="U7522" s="0" t="n">
        <f aca="false">L7522</f>
        <v>2.75111501758348</v>
      </c>
      <c r="V7522" s="0" t="n">
        <f aca="false">K7522</f>
        <v>47.5759688155251</v>
      </c>
      <c r="W7522" s="0" t="n">
        <f aca="false">J7522</f>
        <v>675</v>
      </c>
    </row>
    <row r="7523" customFormat="false" ht="12.8" hidden="false" customHeight="false" outlineLevel="0" collapsed="false">
      <c r="A7523" s="0" t="s">
        <v>74</v>
      </c>
      <c r="B7523" s="0" t="s">
        <v>613</v>
      </c>
      <c r="C7523" s="0" t="s">
        <v>666</v>
      </c>
      <c r="D7523" s="0" t="s">
        <v>51</v>
      </c>
      <c r="E7523" s="0" t="s">
        <v>57</v>
      </c>
      <c r="F7523" s="0" t="s">
        <v>673</v>
      </c>
      <c r="G7523" s="0" t="s">
        <v>1613</v>
      </c>
      <c r="H7523" s="0" t="n">
        <v>1.87103389630282</v>
      </c>
      <c r="I7523" s="0" t="n">
        <v>40.8607400769546</v>
      </c>
      <c r="J7523" s="0" t="n">
        <v>0</v>
      </c>
      <c r="K7523" s="0" t="n">
        <f aca="false">I7523*SUMIFS(syst_chauffage!$H$3:$H$27,syst_chauffage!$B$3:$B$27,D7523,syst_chauffage!$C$3:$C$27,E7523)</f>
        <v>86.5779366436121</v>
      </c>
      <c r="L7523" s="12" t="n">
        <f aca="false">H7523*SUMIFS(syst_chauffage!$K$3:$K$27,syst_chauffage!$B$3:$B$27,D7523,syst_chauffage!$C$3:$C$27,E7523)</f>
        <v>1.87103389630282</v>
      </c>
      <c r="N7523" s="0" t="str">
        <f aca="false">A7523</f>
        <v>Commerce</v>
      </c>
      <c r="O7523" s="0" t="str">
        <f aca="false">B7523</f>
        <v>Commerce de détail non alimentaire</v>
      </c>
      <c r="P7523" s="0" t="str">
        <f aca="false">C7523</f>
        <v>Petit brico</v>
      </c>
      <c r="Q7523" s="0" t="str">
        <f aca="false">D7523</f>
        <v>Autre système centralisé performant</v>
      </c>
      <c r="R7523" s="0" t="str">
        <f aca="false">E7523</f>
        <v>Autres</v>
      </c>
      <c r="S7523" s="0" t="str">
        <f aca="false">F7523</f>
        <v>0306642101</v>
      </c>
      <c r="T7523" s="0" t="str">
        <f aca="false">G7523</f>
        <v>5</v>
      </c>
      <c r="U7523" s="0" t="n">
        <f aca="false">L7523</f>
        <v>1.87103389630282</v>
      </c>
      <c r="V7523" s="0" t="n">
        <f aca="false">K7523</f>
        <v>86.5779366436121</v>
      </c>
      <c r="W7523" s="0" t="n">
        <f aca="false">J7523</f>
        <v>0</v>
      </c>
    </row>
    <row r="7524" customFormat="false" ht="12.8" hidden="false" customHeight="false" outlineLevel="0" collapsed="false">
      <c r="A7524" s="0" t="s">
        <v>74</v>
      </c>
      <c r="B7524" s="0" t="s">
        <v>613</v>
      </c>
      <c r="C7524" s="0" t="s">
        <v>666</v>
      </c>
      <c r="D7524" s="0" t="s">
        <v>51</v>
      </c>
      <c r="E7524" s="0" t="s">
        <v>58</v>
      </c>
      <c r="F7524" s="0" t="s">
        <v>674</v>
      </c>
      <c r="G7524" s="0" t="s">
        <v>1613</v>
      </c>
      <c r="H7524" s="0" t="n">
        <v>1.89194362721816</v>
      </c>
      <c r="I7524" s="0" t="n">
        <v>40.6254639087933</v>
      </c>
      <c r="J7524" s="0" t="n">
        <v>765</v>
      </c>
      <c r="K7524" s="0" t="n">
        <f aca="false">I7524*SUMIFS(syst_chauffage!$H$3:$H$27,syst_chauffage!$B$3:$B$27,D7524,syst_chauffage!$C$3:$C$27,E7524)</f>
        <v>86.6947199513485</v>
      </c>
      <c r="L7524" s="12" t="n">
        <f aca="false">H7524*SUMIFS(syst_chauffage!$K$3:$K$27,syst_chauffage!$B$3:$B$27,D7524,syst_chauffage!$C$3:$C$27,E7524)</f>
        <v>1.89194362721816</v>
      </c>
      <c r="N7524" s="0" t="str">
        <f aca="false">A7524</f>
        <v>Commerce</v>
      </c>
      <c r="O7524" s="0" t="str">
        <f aca="false">B7524</f>
        <v>Commerce de détail non alimentaire</v>
      </c>
      <c r="P7524" s="0" t="str">
        <f aca="false">C7524</f>
        <v>Petit brico</v>
      </c>
      <c r="Q7524" s="0" t="str">
        <f aca="false">D7524</f>
        <v>Autre système centralisé performant</v>
      </c>
      <c r="R7524" s="0" t="str">
        <f aca="false">E7524</f>
        <v>Urbain</v>
      </c>
      <c r="S7524" s="0" t="str">
        <f aca="false">F7524</f>
        <v>0306642106</v>
      </c>
      <c r="T7524" s="0" t="str">
        <f aca="false">G7524</f>
        <v>5</v>
      </c>
      <c r="U7524" s="0" t="n">
        <f aca="false">L7524</f>
        <v>1.89194362721816</v>
      </c>
      <c r="V7524" s="0" t="n">
        <f aca="false">K7524</f>
        <v>86.6947199513485</v>
      </c>
      <c r="W7524" s="0" t="n">
        <f aca="false">J7524</f>
        <v>765</v>
      </c>
    </row>
    <row r="7525" customFormat="false" ht="12.8" hidden="false" customHeight="false" outlineLevel="0" collapsed="false">
      <c r="A7525" s="0" t="s">
        <v>74</v>
      </c>
      <c r="B7525" s="0" t="s">
        <v>613</v>
      </c>
      <c r="C7525" s="0" t="s">
        <v>666</v>
      </c>
      <c r="D7525" s="0" t="s">
        <v>27</v>
      </c>
      <c r="E7525" s="0" t="s">
        <v>23</v>
      </c>
      <c r="F7525" s="0" t="s">
        <v>675</v>
      </c>
      <c r="G7525" s="0" t="s">
        <v>1613</v>
      </c>
      <c r="H7525" s="0" t="n">
        <v>0.749223877611474</v>
      </c>
      <c r="I7525" s="0" t="n">
        <v>30.8886153846153</v>
      </c>
      <c r="J7525" s="0" t="n">
        <v>693</v>
      </c>
      <c r="K7525" s="0" t="n">
        <f aca="false">I7525*SUMIFS(syst_chauffage!$H$3:$H$27,syst_chauffage!$B$3:$B$27,D7525,syst_chauffage!$C$3:$C$27,E7525)</f>
        <v>79.2108623583623</v>
      </c>
      <c r="L7525" s="12" t="n">
        <f aca="false">H7525*SUMIFS(syst_chauffage!$K$3:$K$27,syst_chauffage!$B$3:$B$27,D7525,syst_chauffage!$C$3:$C$27,E7525)</f>
        <v>0.749223877611474</v>
      </c>
      <c r="N7525" s="0" t="str">
        <f aca="false">A7525</f>
        <v>Commerce</v>
      </c>
      <c r="O7525" s="0" t="str">
        <f aca="false">B7525</f>
        <v>Commerce de détail non alimentaire</v>
      </c>
      <c r="P7525" s="0" t="str">
        <f aca="false">C7525</f>
        <v>Petit brico</v>
      </c>
      <c r="Q7525" s="0" t="str">
        <f aca="false">D7525</f>
        <v>Chaudière condensation fioul</v>
      </c>
      <c r="R7525" s="0" t="str">
        <f aca="false">E7525</f>
        <v>Fioul</v>
      </c>
      <c r="S7525" s="0" t="str">
        <f aca="false">F7525</f>
        <v>0306642303</v>
      </c>
      <c r="T7525" s="0" t="str">
        <f aca="false">G7525</f>
        <v>5</v>
      </c>
      <c r="U7525" s="0" t="n">
        <f aca="false">L7525</f>
        <v>0.749223877611474</v>
      </c>
      <c r="V7525" s="0" t="n">
        <f aca="false">K7525</f>
        <v>79.2108623583623</v>
      </c>
      <c r="W7525" s="0" t="n">
        <f aca="false">J7525</f>
        <v>693</v>
      </c>
    </row>
    <row r="7526" customFormat="false" ht="12.8" hidden="false" customHeight="false" outlineLevel="0" collapsed="false">
      <c r="A7526" s="0" t="s">
        <v>74</v>
      </c>
      <c r="B7526" s="0" t="s">
        <v>613</v>
      </c>
      <c r="C7526" s="0" t="s">
        <v>666</v>
      </c>
      <c r="D7526" s="0" t="s">
        <v>18</v>
      </c>
      <c r="E7526" s="0" t="s">
        <v>14</v>
      </c>
      <c r="F7526" s="0" t="s">
        <v>676</v>
      </c>
      <c r="G7526" s="0" t="s">
        <v>1613</v>
      </c>
      <c r="H7526" s="0" t="n">
        <v>0.97699442439909</v>
      </c>
      <c r="I7526" s="0" t="n">
        <v>30.8886153846153</v>
      </c>
      <c r="J7526" s="0" t="n">
        <v>693</v>
      </c>
      <c r="K7526" s="0" t="n">
        <f aca="false">I7526*SUMIFS(syst_chauffage!$H$3:$H$27,syst_chauffage!$B$3:$B$27,D7526,syst_chauffage!$C$3:$C$27,E7526)</f>
        <v>84.1692814255286</v>
      </c>
      <c r="L7526" s="12" t="n">
        <f aca="false">H7526*SUMIFS(syst_chauffage!$K$3:$K$27,syst_chauffage!$B$3:$B$27,D7526,syst_chauffage!$C$3:$C$27,E7526)</f>
        <v>0.949098195441326</v>
      </c>
      <c r="N7526" s="0" t="str">
        <f aca="false">A7526</f>
        <v>Commerce</v>
      </c>
      <c r="O7526" s="0" t="str">
        <f aca="false">B7526</f>
        <v>Commerce de détail non alimentaire</v>
      </c>
      <c r="P7526" s="0" t="str">
        <f aca="false">C7526</f>
        <v>Petit brico</v>
      </c>
      <c r="Q7526" s="0" t="str">
        <f aca="false">D7526</f>
        <v>Chaudière condensation gaz</v>
      </c>
      <c r="R7526" s="0" t="str">
        <f aca="false">E7526</f>
        <v>Gaz</v>
      </c>
      <c r="S7526" s="0" t="str">
        <f aca="false">F7526</f>
        <v>0306642404</v>
      </c>
      <c r="T7526" s="0" t="str">
        <f aca="false">G7526</f>
        <v>5</v>
      </c>
      <c r="U7526" s="0" t="n">
        <f aca="false">L7526</f>
        <v>0.949098195441326</v>
      </c>
      <c r="V7526" s="0" t="n">
        <f aca="false">K7526</f>
        <v>84.1692814255286</v>
      </c>
      <c r="W7526" s="0" t="n">
        <f aca="false">J7526</f>
        <v>693</v>
      </c>
    </row>
    <row r="7527" customFormat="false" ht="12.8" hidden="false" customHeight="false" outlineLevel="0" collapsed="false">
      <c r="A7527" s="0" t="s">
        <v>74</v>
      </c>
      <c r="B7527" s="0" t="s">
        <v>613</v>
      </c>
      <c r="C7527" s="0" t="s">
        <v>666</v>
      </c>
      <c r="D7527" s="0" t="s">
        <v>32</v>
      </c>
      <c r="E7527" s="0" t="s">
        <v>30</v>
      </c>
      <c r="F7527" s="0" t="s">
        <v>677</v>
      </c>
      <c r="G7527" s="0" t="s">
        <v>1613</v>
      </c>
      <c r="H7527" s="0" t="n">
        <v>1</v>
      </c>
      <c r="I7527" s="0" t="n">
        <v>12</v>
      </c>
      <c r="J7527" s="0" t="n">
        <v>0</v>
      </c>
      <c r="K7527" s="0" t="n">
        <f aca="false">I7527*SUMIFS(syst_chauffage!$H$3:$H$27,syst_chauffage!$B$3:$B$27,D7527,syst_chauffage!$C$3:$C$27,E7527)</f>
        <v>12</v>
      </c>
      <c r="L7527" s="12" t="n">
        <f aca="false">H7527*SUMIFS(syst_chauffage!$K$3:$K$27,syst_chauffage!$B$3:$B$27,D7527,syst_chauffage!$C$3:$C$27,E7527)</f>
        <v>1</v>
      </c>
      <c r="N7527" s="0" t="str">
        <f aca="false">A7527</f>
        <v>Commerce</v>
      </c>
      <c r="O7527" s="0" t="str">
        <f aca="false">B7527</f>
        <v>Commerce de détail non alimentaire</v>
      </c>
      <c r="P7527" s="0" t="str">
        <f aca="false">C7527</f>
        <v>Petit brico</v>
      </c>
      <c r="Q7527" s="0" t="str">
        <f aca="false">D7527</f>
        <v>Electrique direct performant</v>
      </c>
      <c r="R7527" s="0" t="str">
        <f aca="false">E7527</f>
        <v>Electricité</v>
      </c>
      <c r="S7527" s="0" t="str">
        <f aca="false">F7527</f>
        <v>0306642602</v>
      </c>
      <c r="T7527" s="0" t="str">
        <f aca="false">G7527</f>
        <v>5</v>
      </c>
      <c r="U7527" s="0" t="n">
        <f aca="false">L7527</f>
        <v>1</v>
      </c>
      <c r="V7527" s="0" t="n">
        <f aca="false">K7527</f>
        <v>12</v>
      </c>
      <c r="W7527" s="0" t="n">
        <f aca="false">J7527</f>
        <v>0</v>
      </c>
    </row>
    <row r="7528" customFormat="false" ht="12.8" hidden="false" customHeight="false" outlineLevel="0" collapsed="false">
      <c r="A7528" s="0" t="s">
        <v>74</v>
      </c>
      <c r="B7528" s="0" t="s">
        <v>613</v>
      </c>
      <c r="C7528" s="0" t="s">
        <v>666</v>
      </c>
      <c r="D7528" s="0" t="s">
        <v>38</v>
      </c>
      <c r="E7528" s="0" t="s">
        <v>30</v>
      </c>
      <c r="F7528" s="0" t="s">
        <v>678</v>
      </c>
      <c r="G7528" s="0" t="s">
        <v>1613</v>
      </c>
      <c r="H7528" s="0" t="n">
        <v>3.39795627906976</v>
      </c>
      <c r="I7528" s="0" t="n">
        <v>91.5498526368631</v>
      </c>
      <c r="J7528" s="0" t="n">
        <v>720</v>
      </c>
      <c r="K7528" s="0" t="n">
        <f aca="false">I7528*SUMIFS(syst_chauffage!$H$3:$H$27,syst_chauffage!$B$3:$B$27,D7528,syst_chauffage!$C$3:$C$27,E7528)</f>
        <v>92.5380236182108</v>
      </c>
      <c r="L7528" s="12" t="n">
        <f aca="false">H7528*SUMIFS(syst_chauffage!$K$3:$K$27,syst_chauffage!$B$3:$B$27,D7528,syst_chauffage!$C$3:$C$27,E7528)</f>
        <v>3.03986496519792</v>
      </c>
      <c r="N7528" s="0" t="str">
        <f aca="false">A7528</f>
        <v>Commerce</v>
      </c>
      <c r="O7528" s="0" t="str">
        <f aca="false">B7528</f>
        <v>Commerce de détail non alimentaire</v>
      </c>
      <c r="P7528" s="0" t="str">
        <f aca="false">C7528</f>
        <v>Petit brico</v>
      </c>
      <c r="Q7528" s="0" t="str">
        <f aca="false">D7528</f>
        <v>PAC performant</v>
      </c>
      <c r="R7528" s="0" t="str">
        <f aca="false">E7528</f>
        <v>Electricité</v>
      </c>
      <c r="S7528" s="0" t="str">
        <f aca="false">F7528</f>
        <v>0306642902</v>
      </c>
      <c r="T7528" s="0" t="str">
        <f aca="false">G7528</f>
        <v>5</v>
      </c>
      <c r="U7528" s="0" t="n">
        <f aca="false">L7528</f>
        <v>3.03986496519792</v>
      </c>
      <c r="V7528" s="0" t="n">
        <f aca="false">K7528</f>
        <v>92.5380236182108</v>
      </c>
      <c r="W7528" s="0" t="n">
        <f aca="false">J7528</f>
        <v>720</v>
      </c>
    </row>
    <row r="7529" customFormat="false" ht="12.8" hidden="false" customHeight="false" outlineLevel="0" collapsed="false">
      <c r="A7529" s="0" t="s">
        <v>74</v>
      </c>
      <c r="B7529" s="0" t="s">
        <v>613</v>
      </c>
      <c r="C7529" s="0" t="s">
        <v>679</v>
      </c>
      <c r="D7529" s="0" t="s">
        <v>19</v>
      </c>
      <c r="E7529" s="0" t="s">
        <v>57</v>
      </c>
      <c r="F7529" s="0" t="s">
        <v>680</v>
      </c>
      <c r="G7529" s="0" t="s">
        <v>1613</v>
      </c>
      <c r="H7529" s="0" t="n">
        <v>1.61724310691098</v>
      </c>
      <c r="I7529" s="0" t="n">
        <v>34.5301653404937</v>
      </c>
      <c r="J7529" s="0" t="n">
        <v>0</v>
      </c>
      <c r="K7529" s="0" t="n">
        <f aca="false">I7529*SUMIFS(syst_chauffage!$H$3:$H$27,syst_chauffage!$B$3:$B$27,D7529,syst_chauffage!$C$3:$C$27,E7529)</f>
        <v>48.0824497758354</v>
      </c>
      <c r="L7529" s="12" t="n">
        <f aca="false">H7529*SUMIFS(syst_chauffage!$K$3:$K$27,syst_chauffage!$B$3:$B$27,D7529,syst_chauffage!$C$3:$C$27,E7529)</f>
        <v>1.61724310691098</v>
      </c>
      <c r="N7529" s="0" t="str">
        <f aca="false">A7529</f>
        <v>Commerce</v>
      </c>
      <c r="O7529" s="0" t="str">
        <f aca="false">B7529</f>
        <v>Commerce de détail non alimentaire</v>
      </c>
      <c r="P7529" s="0" t="str">
        <f aca="false">C7529</f>
        <v>Petit librairie</v>
      </c>
      <c r="Q7529" s="0" t="str">
        <f aca="false">D7529</f>
        <v>Autre système centralisé</v>
      </c>
      <c r="R7529" s="0" t="str">
        <f aca="false">E7529</f>
        <v>Autres</v>
      </c>
      <c r="S7529" s="0" t="str">
        <f aca="false">F7529</f>
        <v>0306730101</v>
      </c>
      <c r="T7529" s="0" t="str">
        <f aca="false">G7529</f>
        <v>5</v>
      </c>
      <c r="U7529" s="0" t="n">
        <f aca="false">L7529</f>
        <v>1.61724310691098</v>
      </c>
      <c r="V7529" s="0" t="n">
        <f aca="false">K7529</f>
        <v>48.0824497758354</v>
      </c>
      <c r="W7529" s="0" t="n">
        <f aca="false">J7529</f>
        <v>0</v>
      </c>
    </row>
    <row r="7530" customFormat="false" ht="12.8" hidden="false" customHeight="false" outlineLevel="0" collapsed="false">
      <c r="A7530" s="0" t="s">
        <v>74</v>
      </c>
      <c r="B7530" s="0" t="s">
        <v>613</v>
      </c>
      <c r="C7530" s="0" t="s">
        <v>679</v>
      </c>
      <c r="D7530" s="0" t="s">
        <v>19</v>
      </c>
      <c r="E7530" s="0" t="s">
        <v>58</v>
      </c>
      <c r="F7530" s="0" t="s">
        <v>681</v>
      </c>
      <c r="G7530" s="0" t="s">
        <v>1613</v>
      </c>
      <c r="H7530" s="0" t="n">
        <v>1.64063378536921</v>
      </c>
      <c r="I7530" s="0" t="n">
        <v>34.202205137923</v>
      </c>
      <c r="J7530" s="0" t="n">
        <v>765</v>
      </c>
      <c r="K7530" s="0" t="n">
        <f aca="false">I7530*SUMIFS(syst_chauffage!$H$3:$H$27,syst_chauffage!$B$3:$B$27,D7530,syst_chauffage!$C$3:$C$27,E7530)</f>
        <v>56.2609033234443</v>
      </c>
      <c r="L7530" s="12" t="n">
        <f aca="false">H7530*SUMIFS(syst_chauffage!$K$3:$K$27,syst_chauffage!$B$3:$B$27,D7530,syst_chauffage!$C$3:$C$27,E7530)</f>
        <v>1.64063378536921</v>
      </c>
      <c r="N7530" s="0" t="str">
        <f aca="false">A7530</f>
        <v>Commerce</v>
      </c>
      <c r="O7530" s="0" t="str">
        <f aca="false">B7530</f>
        <v>Commerce de détail non alimentaire</v>
      </c>
      <c r="P7530" s="0" t="str">
        <f aca="false">C7530</f>
        <v>Petit librairie</v>
      </c>
      <c r="Q7530" s="0" t="str">
        <f aca="false">D7530</f>
        <v>Autre système centralisé</v>
      </c>
      <c r="R7530" s="0" t="str">
        <f aca="false">E7530</f>
        <v>Urbain</v>
      </c>
      <c r="S7530" s="0" t="str">
        <f aca="false">F7530</f>
        <v>0306730106</v>
      </c>
      <c r="T7530" s="0" t="str">
        <f aca="false">G7530</f>
        <v>5</v>
      </c>
      <c r="U7530" s="0" t="n">
        <f aca="false">L7530</f>
        <v>1.64063378536921</v>
      </c>
      <c r="V7530" s="0" t="n">
        <f aca="false">K7530</f>
        <v>56.2609033234443</v>
      </c>
      <c r="W7530" s="0" t="n">
        <f aca="false">J7530</f>
        <v>765</v>
      </c>
    </row>
    <row r="7531" customFormat="false" ht="12.8" hidden="false" customHeight="false" outlineLevel="0" collapsed="false">
      <c r="A7531" s="0" t="s">
        <v>74</v>
      </c>
      <c r="B7531" s="0" t="s">
        <v>613</v>
      </c>
      <c r="C7531" s="0" t="s">
        <v>679</v>
      </c>
      <c r="D7531" s="0" t="s">
        <v>22</v>
      </c>
      <c r="E7531" s="0" t="s">
        <v>23</v>
      </c>
      <c r="F7531" s="0" t="s">
        <v>682</v>
      </c>
      <c r="G7531" s="0" t="s">
        <v>1613</v>
      </c>
      <c r="H7531" s="0" t="n">
        <v>0.671288578778249</v>
      </c>
      <c r="I7531" s="0" t="n">
        <v>25.9464369230769</v>
      </c>
      <c r="J7531" s="0" t="n">
        <v>0</v>
      </c>
      <c r="K7531" s="0" t="n">
        <f aca="false">I7531*SUMIFS(syst_chauffage!$H$3:$H$27,syst_chauffage!$B$3:$B$27,D7531,syst_chauffage!$C$3:$C$27,E7531)</f>
        <v>45.6922594297864</v>
      </c>
      <c r="L7531" s="12" t="n">
        <f aca="false">H7531*SUMIFS(syst_chauffage!$K$3:$K$27,syst_chauffage!$B$3:$B$27,D7531,syst_chauffage!$C$3:$C$27,E7531)</f>
        <v>0.671288578778249</v>
      </c>
      <c r="N7531" s="0" t="str">
        <f aca="false">A7531</f>
        <v>Commerce</v>
      </c>
      <c r="O7531" s="0" t="str">
        <f aca="false">B7531</f>
        <v>Commerce de détail non alimentaire</v>
      </c>
      <c r="P7531" s="0" t="str">
        <f aca="false">C7531</f>
        <v>Petit librairie</v>
      </c>
      <c r="Q7531" s="0" t="str">
        <f aca="false">D7531</f>
        <v>Chaudière fioul</v>
      </c>
      <c r="R7531" s="0" t="str">
        <f aca="false">E7531</f>
        <v>Fioul</v>
      </c>
      <c r="S7531" s="0" t="str">
        <f aca="false">F7531</f>
        <v>0306730303</v>
      </c>
      <c r="T7531" s="0" t="str">
        <f aca="false">G7531</f>
        <v>5</v>
      </c>
      <c r="U7531" s="0" t="n">
        <f aca="false">L7531</f>
        <v>0.671288578778249</v>
      </c>
      <c r="V7531" s="0" t="n">
        <f aca="false">K7531</f>
        <v>45.6922594297864</v>
      </c>
      <c r="W7531" s="0" t="n">
        <f aca="false">J7531</f>
        <v>0</v>
      </c>
    </row>
    <row r="7532" customFormat="false" ht="12.8" hidden="false" customHeight="false" outlineLevel="0" collapsed="false">
      <c r="A7532" s="0" t="s">
        <v>74</v>
      </c>
      <c r="B7532" s="0" t="s">
        <v>613</v>
      </c>
      <c r="C7532" s="0" t="s">
        <v>679</v>
      </c>
      <c r="D7532" s="0" t="s">
        <v>13</v>
      </c>
      <c r="E7532" s="0" t="s">
        <v>14</v>
      </c>
      <c r="F7532" s="0" t="s">
        <v>683</v>
      </c>
      <c r="G7532" s="0" t="s">
        <v>1613</v>
      </c>
      <c r="H7532" s="0" t="n">
        <v>0.76261691437299</v>
      </c>
      <c r="I7532" s="0" t="n">
        <v>25.9464369230769</v>
      </c>
      <c r="J7532" s="0" t="n">
        <v>308</v>
      </c>
      <c r="K7532" s="0" t="n">
        <f aca="false">I7532*SUMIFS(syst_chauffage!$H$3:$H$27,syst_chauffage!$B$3:$B$27,D7532,syst_chauffage!$C$3:$C$27,E7532)</f>
        <v>52.4012096119026</v>
      </c>
      <c r="L7532" s="12" t="n">
        <f aca="false">H7532*SUMIFS(syst_chauffage!$K$3:$K$27,syst_chauffage!$B$3:$B$27,D7532,syst_chauffage!$C$3:$C$27,E7532)</f>
        <v>0.76261691437299</v>
      </c>
      <c r="N7532" s="0" t="str">
        <f aca="false">A7532</f>
        <v>Commerce</v>
      </c>
      <c r="O7532" s="0" t="str">
        <f aca="false">B7532</f>
        <v>Commerce de détail non alimentaire</v>
      </c>
      <c r="P7532" s="0" t="str">
        <f aca="false">C7532</f>
        <v>Petit librairie</v>
      </c>
      <c r="Q7532" s="0" t="str">
        <f aca="false">D7532</f>
        <v>Chaudière gaz</v>
      </c>
      <c r="R7532" s="0" t="str">
        <f aca="false">E7532</f>
        <v>Gaz</v>
      </c>
      <c r="S7532" s="0" t="str">
        <f aca="false">F7532</f>
        <v>0306730404</v>
      </c>
      <c r="T7532" s="0" t="str">
        <f aca="false">G7532</f>
        <v>5</v>
      </c>
      <c r="U7532" s="0" t="n">
        <f aca="false">L7532</f>
        <v>0.76261691437299</v>
      </c>
      <c r="V7532" s="0" t="n">
        <f aca="false">K7532</f>
        <v>52.4012096119026</v>
      </c>
      <c r="W7532" s="0" t="n">
        <f aca="false">J7532</f>
        <v>308</v>
      </c>
    </row>
    <row r="7533" customFormat="false" ht="12.8" hidden="false" customHeight="false" outlineLevel="0" collapsed="false">
      <c r="A7533" s="0" t="s">
        <v>74</v>
      </c>
      <c r="B7533" s="0" t="s">
        <v>613</v>
      </c>
      <c r="C7533" s="0" t="s">
        <v>679</v>
      </c>
      <c r="D7533" s="0" t="s">
        <v>29</v>
      </c>
      <c r="E7533" s="0" t="s">
        <v>30</v>
      </c>
      <c r="F7533" s="0" t="s">
        <v>684</v>
      </c>
      <c r="G7533" s="0" t="s">
        <v>1613</v>
      </c>
      <c r="H7533" s="0" t="n">
        <v>0.92</v>
      </c>
      <c r="I7533" s="0" t="n">
        <v>10.4</v>
      </c>
      <c r="J7533" s="0" t="n">
        <v>0</v>
      </c>
      <c r="K7533" s="0" t="n">
        <f aca="false">I7533*SUMIFS(syst_chauffage!$H$3:$H$27,syst_chauffage!$B$3:$B$27,D7533,syst_chauffage!$C$3:$C$27,E7533)</f>
        <v>3</v>
      </c>
      <c r="L7533" s="12" t="n">
        <f aca="false">H7533*SUMIFS(syst_chauffage!$K$3:$K$27,syst_chauffage!$B$3:$B$27,D7533,syst_chauffage!$C$3:$C$27,E7533)</f>
        <v>0.92</v>
      </c>
      <c r="N7533" s="0" t="str">
        <f aca="false">A7533</f>
        <v>Commerce</v>
      </c>
      <c r="O7533" s="0" t="str">
        <f aca="false">B7533</f>
        <v>Commerce de détail non alimentaire</v>
      </c>
      <c r="P7533" s="0" t="str">
        <f aca="false">C7533</f>
        <v>Petit librairie</v>
      </c>
      <c r="Q7533" s="0" t="str">
        <f aca="false">D7533</f>
        <v>Electrique direct</v>
      </c>
      <c r="R7533" s="0" t="str">
        <f aca="false">E7533</f>
        <v>Electricité</v>
      </c>
      <c r="S7533" s="0" t="str">
        <f aca="false">F7533</f>
        <v>0306730602</v>
      </c>
      <c r="T7533" s="0" t="str">
        <f aca="false">G7533</f>
        <v>5</v>
      </c>
      <c r="U7533" s="0" t="n">
        <f aca="false">L7533</f>
        <v>0.92</v>
      </c>
      <c r="V7533" s="0" t="n">
        <f aca="false">K7533</f>
        <v>3</v>
      </c>
      <c r="W7533" s="0" t="n">
        <f aca="false">J7533</f>
        <v>0</v>
      </c>
    </row>
    <row r="7534" customFormat="false" ht="12.8" hidden="false" customHeight="false" outlineLevel="0" collapsed="false">
      <c r="A7534" s="0" t="s">
        <v>74</v>
      </c>
      <c r="B7534" s="0" t="s">
        <v>613</v>
      </c>
      <c r="C7534" s="0" t="s">
        <v>679</v>
      </c>
      <c r="D7534" s="0" t="s">
        <v>36</v>
      </c>
      <c r="E7534" s="0" t="s">
        <v>30</v>
      </c>
      <c r="F7534" s="0" t="s">
        <v>685</v>
      </c>
      <c r="G7534" s="0" t="s">
        <v>1613</v>
      </c>
      <c r="H7534" s="0" t="n">
        <v>3.27439423255813</v>
      </c>
      <c r="I7534" s="0" t="n">
        <v>77.3485808503254</v>
      </c>
      <c r="J7534" s="0" t="n">
        <v>675</v>
      </c>
      <c r="K7534" s="0" t="n">
        <f aca="false">I7534*SUMIFS(syst_chauffage!$H$3:$H$27,syst_chauffage!$B$3:$B$27,D7534,syst_chauffage!$C$3:$C$27,E7534)</f>
        <v>47.8523262576016</v>
      </c>
      <c r="L7534" s="12" t="n">
        <f aca="false">H7534*SUMIFS(syst_chauffage!$K$3:$K$27,syst_chauffage!$B$3:$B$27,D7534,syst_chauffage!$C$3:$C$27,E7534)</f>
        <v>2.75111501758348</v>
      </c>
      <c r="N7534" s="0" t="str">
        <f aca="false">A7534</f>
        <v>Commerce</v>
      </c>
      <c r="O7534" s="0" t="str">
        <f aca="false">B7534</f>
        <v>Commerce de détail non alimentaire</v>
      </c>
      <c r="P7534" s="0" t="str">
        <f aca="false">C7534</f>
        <v>Petit librairie</v>
      </c>
      <c r="Q7534" s="0" t="str">
        <f aca="false">D7534</f>
        <v>PAC</v>
      </c>
      <c r="R7534" s="0" t="str">
        <f aca="false">E7534</f>
        <v>Electricité</v>
      </c>
      <c r="S7534" s="0" t="str">
        <f aca="false">F7534</f>
        <v>0306730902</v>
      </c>
      <c r="T7534" s="0" t="str">
        <f aca="false">G7534</f>
        <v>5</v>
      </c>
      <c r="U7534" s="0" t="n">
        <f aca="false">L7534</f>
        <v>2.75111501758348</v>
      </c>
      <c r="V7534" s="0" t="n">
        <f aca="false">K7534</f>
        <v>47.8523262576016</v>
      </c>
      <c r="W7534" s="0" t="n">
        <f aca="false">J7534</f>
        <v>675</v>
      </c>
    </row>
    <row r="7535" customFormat="false" ht="12.8" hidden="false" customHeight="false" outlineLevel="0" collapsed="false">
      <c r="A7535" s="0" t="s">
        <v>74</v>
      </c>
      <c r="B7535" s="0" t="s">
        <v>613</v>
      </c>
      <c r="C7535" s="0" t="s">
        <v>679</v>
      </c>
      <c r="D7535" s="0" t="s">
        <v>51</v>
      </c>
      <c r="E7535" s="0" t="s">
        <v>57</v>
      </c>
      <c r="F7535" s="0" t="s">
        <v>686</v>
      </c>
      <c r="G7535" s="0" t="s">
        <v>1613</v>
      </c>
      <c r="H7535" s="0" t="n">
        <v>1.86604973874344</v>
      </c>
      <c r="I7535" s="0" t="n">
        <v>41.107339691064</v>
      </c>
      <c r="J7535" s="0" t="n">
        <v>0</v>
      </c>
      <c r="K7535" s="0" t="n">
        <f aca="false">I7535*SUMIFS(syst_chauffage!$H$3:$H$27,syst_chauffage!$B$3:$B$27,D7535,syst_chauffage!$C$3:$C$27,E7535)</f>
        <v>87.1004451866902</v>
      </c>
      <c r="L7535" s="12" t="n">
        <f aca="false">H7535*SUMIFS(syst_chauffage!$K$3:$K$27,syst_chauffage!$B$3:$B$27,D7535,syst_chauffage!$C$3:$C$27,E7535)</f>
        <v>1.86604973874344</v>
      </c>
      <c r="N7535" s="0" t="str">
        <f aca="false">A7535</f>
        <v>Commerce</v>
      </c>
      <c r="O7535" s="0" t="str">
        <f aca="false">B7535</f>
        <v>Commerce de détail non alimentaire</v>
      </c>
      <c r="P7535" s="0" t="str">
        <f aca="false">C7535</f>
        <v>Petit librairie</v>
      </c>
      <c r="Q7535" s="0" t="str">
        <f aca="false">D7535</f>
        <v>Autre système centralisé performant</v>
      </c>
      <c r="R7535" s="0" t="str">
        <f aca="false">E7535</f>
        <v>Autres</v>
      </c>
      <c r="S7535" s="0" t="str">
        <f aca="false">F7535</f>
        <v>0306732101</v>
      </c>
      <c r="T7535" s="0" t="str">
        <f aca="false">G7535</f>
        <v>5</v>
      </c>
      <c r="U7535" s="0" t="n">
        <f aca="false">L7535</f>
        <v>1.86604973874344</v>
      </c>
      <c r="V7535" s="0" t="n">
        <f aca="false">K7535</f>
        <v>87.1004451866902</v>
      </c>
      <c r="W7535" s="0" t="n">
        <f aca="false">J7535</f>
        <v>0</v>
      </c>
    </row>
    <row r="7536" customFormat="false" ht="12.8" hidden="false" customHeight="false" outlineLevel="0" collapsed="false">
      <c r="A7536" s="0" t="s">
        <v>74</v>
      </c>
      <c r="B7536" s="0" t="s">
        <v>613</v>
      </c>
      <c r="C7536" s="0" t="s">
        <v>679</v>
      </c>
      <c r="D7536" s="0" t="s">
        <v>51</v>
      </c>
      <c r="E7536" s="0" t="s">
        <v>58</v>
      </c>
      <c r="F7536" s="0" t="s">
        <v>687</v>
      </c>
      <c r="G7536" s="0" t="s">
        <v>1613</v>
      </c>
      <c r="H7536" s="0" t="n">
        <v>1.89303898311832</v>
      </c>
      <c r="I7536" s="0" t="n">
        <v>40.7169108784798</v>
      </c>
      <c r="J7536" s="0" t="n">
        <v>765</v>
      </c>
      <c r="K7536" s="0" t="n">
        <f aca="false">I7536*SUMIFS(syst_chauffage!$H$3:$H$27,syst_chauffage!$B$3:$B$27,D7536,syst_chauffage!$C$3:$C$27,E7536)</f>
        <v>86.8898677395724</v>
      </c>
      <c r="L7536" s="12" t="n">
        <f aca="false">H7536*SUMIFS(syst_chauffage!$K$3:$K$27,syst_chauffage!$B$3:$B$27,D7536,syst_chauffage!$C$3:$C$27,E7536)</f>
        <v>1.89303898311832</v>
      </c>
      <c r="N7536" s="0" t="str">
        <f aca="false">A7536</f>
        <v>Commerce</v>
      </c>
      <c r="O7536" s="0" t="str">
        <f aca="false">B7536</f>
        <v>Commerce de détail non alimentaire</v>
      </c>
      <c r="P7536" s="0" t="str">
        <f aca="false">C7536</f>
        <v>Petit librairie</v>
      </c>
      <c r="Q7536" s="0" t="str">
        <f aca="false">D7536</f>
        <v>Autre système centralisé performant</v>
      </c>
      <c r="R7536" s="0" t="str">
        <f aca="false">E7536</f>
        <v>Urbain</v>
      </c>
      <c r="S7536" s="0" t="str">
        <f aca="false">F7536</f>
        <v>0306732106</v>
      </c>
      <c r="T7536" s="0" t="str">
        <f aca="false">G7536</f>
        <v>5</v>
      </c>
      <c r="U7536" s="0" t="n">
        <f aca="false">L7536</f>
        <v>1.89303898311832</v>
      </c>
      <c r="V7536" s="0" t="n">
        <f aca="false">K7536</f>
        <v>86.8898677395724</v>
      </c>
      <c r="W7536" s="0" t="n">
        <f aca="false">J7536</f>
        <v>765</v>
      </c>
    </row>
    <row r="7537" customFormat="false" ht="12.8" hidden="false" customHeight="false" outlineLevel="0" collapsed="false">
      <c r="A7537" s="0" t="s">
        <v>74</v>
      </c>
      <c r="B7537" s="0" t="s">
        <v>613</v>
      </c>
      <c r="C7537" s="0" t="s">
        <v>679</v>
      </c>
      <c r="D7537" s="0" t="s">
        <v>27</v>
      </c>
      <c r="E7537" s="0" t="s">
        <v>23</v>
      </c>
      <c r="F7537" s="0" t="s">
        <v>688</v>
      </c>
      <c r="G7537" s="0" t="s">
        <v>1613</v>
      </c>
      <c r="H7537" s="0" t="n">
        <v>0.74926242775864</v>
      </c>
      <c r="I7537" s="0" t="n">
        <v>30.8886153846153</v>
      </c>
      <c r="J7537" s="0" t="n">
        <v>693</v>
      </c>
      <c r="K7537" s="0" t="n">
        <f aca="false">I7537*SUMIFS(syst_chauffage!$H$3:$H$27,syst_chauffage!$B$3:$B$27,D7537,syst_chauffage!$C$3:$C$27,E7537)</f>
        <v>79.2108623583623</v>
      </c>
      <c r="L7537" s="12" t="n">
        <f aca="false">H7537*SUMIFS(syst_chauffage!$K$3:$K$27,syst_chauffage!$B$3:$B$27,D7537,syst_chauffage!$C$3:$C$27,E7537)</f>
        <v>0.74926242775864</v>
      </c>
      <c r="N7537" s="0" t="str">
        <f aca="false">A7537</f>
        <v>Commerce</v>
      </c>
      <c r="O7537" s="0" t="str">
        <f aca="false">B7537</f>
        <v>Commerce de détail non alimentaire</v>
      </c>
      <c r="P7537" s="0" t="str">
        <f aca="false">C7537</f>
        <v>Petit librairie</v>
      </c>
      <c r="Q7537" s="0" t="str">
        <f aca="false">D7537</f>
        <v>Chaudière condensation fioul</v>
      </c>
      <c r="R7537" s="0" t="str">
        <f aca="false">E7537</f>
        <v>Fioul</v>
      </c>
      <c r="S7537" s="0" t="str">
        <f aca="false">F7537</f>
        <v>0306732303</v>
      </c>
      <c r="T7537" s="0" t="str">
        <f aca="false">G7537</f>
        <v>5</v>
      </c>
      <c r="U7537" s="0" t="n">
        <f aca="false">L7537</f>
        <v>0.74926242775864</v>
      </c>
      <c r="V7537" s="0" t="n">
        <f aca="false">K7537</f>
        <v>79.2108623583623</v>
      </c>
      <c r="W7537" s="0" t="n">
        <f aca="false">J7537</f>
        <v>693</v>
      </c>
    </row>
    <row r="7538" customFormat="false" ht="12.8" hidden="false" customHeight="false" outlineLevel="0" collapsed="false">
      <c r="A7538" s="0" t="s">
        <v>74</v>
      </c>
      <c r="B7538" s="0" t="s">
        <v>613</v>
      </c>
      <c r="C7538" s="0" t="s">
        <v>679</v>
      </c>
      <c r="D7538" s="0" t="s">
        <v>18</v>
      </c>
      <c r="E7538" s="0" t="s">
        <v>14</v>
      </c>
      <c r="F7538" s="0" t="s">
        <v>689</v>
      </c>
      <c r="G7538" s="0" t="s">
        <v>1613</v>
      </c>
      <c r="H7538" s="0" t="n">
        <v>0.977016466710523</v>
      </c>
      <c r="I7538" s="0" t="n">
        <v>30.8886153846153</v>
      </c>
      <c r="J7538" s="0" t="n">
        <v>693</v>
      </c>
      <c r="K7538" s="0" t="n">
        <f aca="false">I7538*SUMIFS(syst_chauffage!$H$3:$H$27,syst_chauffage!$B$3:$B$27,D7538,syst_chauffage!$C$3:$C$27,E7538)</f>
        <v>84.1692814255286</v>
      </c>
      <c r="L7538" s="12" t="n">
        <f aca="false">H7538*SUMIFS(syst_chauffage!$K$3:$K$27,syst_chauffage!$B$3:$B$27,D7538,syst_chauffage!$C$3:$C$27,E7538)</f>
        <v>0.949119608376223</v>
      </c>
      <c r="N7538" s="0" t="str">
        <f aca="false">A7538</f>
        <v>Commerce</v>
      </c>
      <c r="O7538" s="0" t="str">
        <f aca="false">B7538</f>
        <v>Commerce de détail non alimentaire</v>
      </c>
      <c r="P7538" s="0" t="str">
        <f aca="false">C7538</f>
        <v>Petit librairie</v>
      </c>
      <c r="Q7538" s="0" t="str">
        <f aca="false">D7538</f>
        <v>Chaudière condensation gaz</v>
      </c>
      <c r="R7538" s="0" t="str">
        <f aca="false">E7538</f>
        <v>Gaz</v>
      </c>
      <c r="S7538" s="0" t="str">
        <f aca="false">F7538</f>
        <v>0306732404</v>
      </c>
      <c r="T7538" s="0" t="str">
        <f aca="false">G7538</f>
        <v>5</v>
      </c>
      <c r="U7538" s="0" t="n">
        <f aca="false">L7538</f>
        <v>0.949119608376223</v>
      </c>
      <c r="V7538" s="0" t="n">
        <f aca="false">K7538</f>
        <v>84.1692814255286</v>
      </c>
      <c r="W7538" s="0" t="n">
        <f aca="false">J7538</f>
        <v>693</v>
      </c>
    </row>
    <row r="7539" customFormat="false" ht="12.8" hidden="false" customHeight="false" outlineLevel="0" collapsed="false">
      <c r="A7539" s="0" t="s">
        <v>74</v>
      </c>
      <c r="B7539" s="0" t="s">
        <v>613</v>
      </c>
      <c r="C7539" s="0" t="s">
        <v>679</v>
      </c>
      <c r="D7539" s="0" t="s">
        <v>32</v>
      </c>
      <c r="E7539" s="0" t="s">
        <v>30</v>
      </c>
      <c r="F7539" s="0" t="s">
        <v>690</v>
      </c>
      <c r="G7539" s="0" t="s">
        <v>1613</v>
      </c>
      <c r="H7539" s="0" t="n">
        <v>1</v>
      </c>
      <c r="I7539" s="0" t="n">
        <v>12</v>
      </c>
      <c r="J7539" s="0" t="n">
        <v>0</v>
      </c>
      <c r="K7539" s="0" t="n">
        <f aca="false">I7539*SUMIFS(syst_chauffage!$H$3:$H$27,syst_chauffage!$B$3:$B$27,D7539,syst_chauffage!$C$3:$C$27,E7539)</f>
        <v>12</v>
      </c>
      <c r="L7539" s="12" t="n">
        <f aca="false">H7539*SUMIFS(syst_chauffage!$K$3:$K$27,syst_chauffage!$B$3:$B$27,D7539,syst_chauffage!$C$3:$C$27,E7539)</f>
        <v>1</v>
      </c>
      <c r="N7539" s="0" t="str">
        <f aca="false">A7539</f>
        <v>Commerce</v>
      </c>
      <c r="O7539" s="0" t="str">
        <f aca="false">B7539</f>
        <v>Commerce de détail non alimentaire</v>
      </c>
      <c r="P7539" s="0" t="str">
        <f aca="false">C7539</f>
        <v>Petit librairie</v>
      </c>
      <c r="Q7539" s="0" t="str">
        <f aca="false">D7539</f>
        <v>Electrique direct performant</v>
      </c>
      <c r="R7539" s="0" t="str">
        <f aca="false">E7539</f>
        <v>Electricité</v>
      </c>
      <c r="S7539" s="0" t="str">
        <f aca="false">F7539</f>
        <v>0306732602</v>
      </c>
      <c r="T7539" s="0" t="str">
        <f aca="false">G7539</f>
        <v>5</v>
      </c>
      <c r="U7539" s="0" t="n">
        <f aca="false">L7539</f>
        <v>1</v>
      </c>
      <c r="V7539" s="0" t="n">
        <f aca="false">K7539</f>
        <v>12</v>
      </c>
      <c r="W7539" s="0" t="n">
        <f aca="false">J7539</f>
        <v>0</v>
      </c>
    </row>
    <row r="7540" customFormat="false" ht="12.8" hidden="false" customHeight="false" outlineLevel="0" collapsed="false">
      <c r="A7540" s="0" t="s">
        <v>74</v>
      </c>
      <c r="B7540" s="0" t="s">
        <v>613</v>
      </c>
      <c r="C7540" s="0" t="s">
        <v>679</v>
      </c>
      <c r="D7540" s="0" t="s">
        <v>38</v>
      </c>
      <c r="E7540" s="0" t="s">
        <v>30</v>
      </c>
      <c r="F7540" s="0" t="s">
        <v>691</v>
      </c>
      <c r="G7540" s="0" t="s">
        <v>1613</v>
      </c>
      <c r="H7540" s="0" t="n">
        <v>3.39795627906976</v>
      </c>
      <c r="I7540" s="0" t="n">
        <v>92.081643869435</v>
      </c>
      <c r="J7540" s="0" t="n">
        <v>720</v>
      </c>
      <c r="K7540" s="0" t="n">
        <f aca="false">I7540*SUMIFS(syst_chauffage!$H$3:$H$27,syst_chauffage!$B$3:$B$27,D7540,syst_chauffage!$C$3:$C$27,E7540)</f>
        <v>93.0755549000458</v>
      </c>
      <c r="L7540" s="12" t="n">
        <f aca="false">H7540*SUMIFS(syst_chauffage!$K$3:$K$27,syst_chauffage!$B$3:$B$27,D7540,syst_chauffage!$C$3:$C$27,E7540)</f>
        <v>3.03986496519792</v>
      </c>
      <c r="N7540" s="0" t="str">
        <f aca="false">A7540</f>
        <v>Commerce</v>
      </c>
      <c r="O7540" s="0" t="str">
        <f aca="false">B7540</f>
        <v>Commerce de détail non alimentaire</v>
      </c>
      <c r="P7540" s="0" t="str">
        <f aca="false">C7540</f>
        <v>Petit librairie</v>
      </c>
      <c r="Q7540" s="0" t="str">
        <f aca="false">D7540</f>
        <v>PAC performant</v>
      </c>
      <c r="R7540" s="0" t="str">
        <f aca="false">E7540</f>
        <v>Electricité</v>
      </c>
      <c r="S7540" s="0" t="str">
        <f aca="false">F7540</f>
        <v>0306732902</v>
      </c>
      <c r="T7540" s="0" t="str">
        <f aca="false">G7540</f>
        <v>5</v>
      </c>
      <c r="U7540" s="0" t="n">
        <f aca="false">L7540</f>
        <v>3.03986496519792</v>
      </c>
      <c r="V7540" s="0" t="n">
        <f aca="false">K7540</f>
        <v>93.0755549000458</v>
      </c>
      <c r="W7540" s="0" t="n">
        <f aca="false">J7540</f>
        <v>720</v>
      </c>
    </row>
    <row r="7541" customFormat="false" ht="12.8" hidden="false" customHeight="false" outlineLevel="0" collapsed="false">
      <c r="A7541" s="0" t="s">
        <v>74</v>
      </c>
      <c r="B7541" s="0" t="s">
        <v>613</v>
      </c>
      <c r="C7541" s="0" t="s">
        <v>692</v>
      </c>
      <c r="D7541" s="0" t="s">
        <v>19</v>
      </c>
      <c r="E7541" s="0" t="s">
        <v>57</v>
      </c>
      <c r="F7541" s="0" t="s">
        <v>693</v>
      </c>
      <c r="G7541" s="0" t="s">
        <v>1613</v>
      </c>
      <c r="H7541" s="0" t="n">
        <v>1.60671646062523</v>
      </c>
      <c r="I7541" s="0" t="n">
        <v>34.4945360389375</v>
      </c>
      <c r="J7541" s="0" t="n">
        <v>0</v>
      </c>
      <c r="K7541" s="0" t="n">
        <f aca="false">I7541*SUMIFS(syst_chauffage!$H$3:$H$27,syst_chauffage!$B$3:$B$27,D7541,syst_chauffage!$C$3:$C$27,E7541)</f>
        <v>48.0328368045179</v>
      </c>
      <c r="L7541" s="12" t="n">
        <f aca="false">H7541*SUMIFS(syst_chauffage!$K$3:$K$27,syst_chauffage!$B$3:$B$27,D7541,syst_chauffage!$C$3:$C$27,E7541)</f>
        <v>1.60671646062523</v>
      </c>
      <c r="N7541" s="0" t="str">
        <f aca="false">A7541</f>
        <v>Commerce</v>
      </c>
      <c r="O7541" s="0" t="str">
        <f aca="false">B7541</f>
        <v>Commerce de détail non alimentaire</v>
      </c>
      <c r="P7541" s="0" t="str">
        <f aca="false">C7541</f>
        <v>Petit mode</v>
      </c>
      <c r="Q7541" s="0" t="str">
        <f aca="false">D7541</f>
        <v>Autre système centralisé</v>
      </c>
      <c r="R7541" s="0" t="str">
        <f aca="false">E7541</f>
        <v>Autres</v>
      </c>
      <c r="S7541" s="0" t="str">
        <f aca="false">F7541</f>
        <v>0306740101</v>
      </c>
      <c r="T7541" s="0" t="str">
        <f aca="false">G7541</f>
        <v>5</v>
      </c>
      <c r="U7541" s="0" t="n">
        <f aca="false">L7541</f>
        <v>1.60671646062523</v>
      </c>
      <c r="V7541" s="0" t="n">
        <f aca="false">K7541</f>
        <v>48.0328368045179</v>
      </c>
      <c r="W7541" s="0" t="n">
        <f aca="false">J7541</f>
        <v>0</v>
      </c>
    </row>
    <row r="7542" customFormat="false" ht="12.8" hidden="false" customHeight="false" outlineLevel="0" collapsed="false">
      <c r="A7542" s="0" t="s">
        <v>74</v>
      </c>
      <c r="B7542" s="0" t="s">
        <v>613</v>
      </c>
      <c r="C7542" s="0" t="s">
        <v>692</v>
      </c>
      <c r="D7542" s="0" t="s">
        <v>19</v>
      </c>
      <c r="E7542" s="0" t="s">
        <v>58</v>
      </c>
      <c r="F7542" s="0" t="s">
        <v>694</v>
      </c>
      <c r="G7542" s="0" t="s">
        <v>1613</v>
      </c>
      <c r="H7542" s="0" t="n">
        <v>1.6896668568761</v>
      </c>
      <c r="I7542" s="0" t="n">
        <v>34.0054538196704</v>
      </c>
      <c r="J7542" s="0" t="n">
        <v>765</v>
      </c>
      <c r="K7542" s="0" t="n">
        <f aca="false">I7542*SUMIFS(syst_chauffage!$H$3:$H$27,syst_chauffage!$B$3:$B$27,D7542,syst_chauffage!$C$3:$C$27,E7542)</f>
        <v>55.9372573231255</v>
      </c>
      <c r="L7542" s="12" t="n">
        <f aca="false">H7542*SUMIFS(syst_chauffage!$K$3:$K$27,syst_chauffage!$B$3:$B$27,D7542,syst_chauffage!$C$3:$C$27,E7542)</f>
        <v>1.6896668568761</v>
      </c>
      <c r="N7542" s="0" t="str">
        <f aca="false">A7542</f>
        <v>Commerce</v>
      </c>
      <c r="O7542" s="0" t="str">
        <f aca="false">B7542</f>
        <v>Commerce de détail non alimentaire</v>
      </c>
      <c r="P7542" s="0" t="str">
        <f aca="false">C7542</f>
        <v>Petit mode</v>
      </c>
      <c r="Q7542" s="0" t="str">
        <f aca="false">D7542</f>
        <v>Autre système centralisé</v>
      </c>
      <c r="R7542" s="0" t="str">
        <f aca="false">E7542</f>
        <v>Urbain</v>
      </c>
      <c r="S7542" s="0" t="str">
        <f aca="false">F7542</f>
        <v>0306740106</v>
      </c>
      <c r="T7542" s="0" t="str">
        <f aca="false">G7542</f>
        <v>5</v>
      </c>
      <c r="U7542" s="0" t="n">
        <f aca="false">L7542</f>
        <v>1.6896668568761</v>
      </c>
      <c r="V7542" s="0" t="n">
        <f aca="false">K7542</f>
        <v>55.9372573231255</v>
      </c>
      <c r="W7542" s="0" t="n">
        <f aca="false">J7542</f>
        <v>765</v>
      </c>
    </row>
    <row r="7543" customFormat="false" ht="12.8" hidden="false" customHeight="false" outlineLevel="0" collapsed="false">
      <c r="A7543" s="0" t="s">
        <v>74</v>
      </c>
      <c r="B7543" s="0" t="s">
        <v>613</v>
      </c>
      <c r="C7543" s="0" t="s">
        <v>692</v>
      </c>
      <c r="D7543" s="0" t="s">
        <v>22</v>
      </c>
      <c r="E7543" s="0" t="s">
        <v>23</v>
      </c>
      <c r="F7543" s="0" t="s">
        <v>695</v>
      </c>
      <c r="G7543" s="0" t="s">
        <v>1613</v>
      </c>
      <c r="H7543" s="0" t="n">
        <v>0.671281944096638</v>
      </c>
      <c r="I7543" s="0" t="n">
        <v>25.9464369230769</v>
      </c>
      <c r="J7543" s="0" t="n">
        <v>0</v>
      </c>
      <c r="K7543" s="0" t="n">
        <f aca="false">I7543*SUMIFS(syst_chauffage!$H$3:$H$27,syst_chauffage!$B$3:$B$27,D7543,syst_chauffage!$C$3:$C$27,E7543)</f>
        <v>45.6922594297864</v>
      </c>
      <c r="L7543" s="12" t="n">
        <f aca="false">H7543*SUMIFS(syst_chauffage!$K$3:$K$27,syst_chauffage!$B$3:$B$27,D7543,syst_chauffage!$C$3:$C$27,E7543)</f>
        <v>0.671281944096638</v>
      </c>
      <c r="N7543" s="0" t="str">
        <f aca="false">A7543</f>
        <v>Commerce</v>
      </c>
      <c r="O7543" s="0" t="str">
        <f aca="false">B7543</f>
        <v>Commerce de détail non alimentaire</v>
      </c>
      <c r="P7543" s="0" t="str">
        <f aca="false">C7543</f>
        <v>Petit mode</v>
      </c>
      <c r="Q7543" s="0" t="str">
        <f aca="false">D7543</f>
        <v>Chaudière fioul</v>
      </c>
      <c r="R7543" s="0" t="str">
        <f aca="false">E7543</f>
        <v>Fioul</v>
      </c>
      <c r="S7543" s="0" t="str">
        <f aca="false">F7543</f>
        <v>0306740303</v>
      </c>
      <c r="T7543" s="0" t="str">
        <f aca="false">G7543</f>
        <v>5</v>
      </c>
      <c r="U7543" s="0" t="n">
        <f aca="false">L7543</f>
        <v>0.671281944096638</v>
      </c>
      <c r="V7543" s="0" t="n">
        <f aca="false">K7543</f>
        <v>45.6922594297864</v>
      </c>
      <c r="W7543" s="0" t="n">
        <f aca="false">J7543</f>
        <v>0</v>
      </c>
    </row>
    <row r="7544" customFormat="false" ht="12.8" hidden="false" customHeight="false" outlineLevel="0" collapsed="false">
      <c r="A7544" s="0" t="s">
        <v>74</v>
      </c>
      <c r="B7544" s="0" t="s">
        <v>613</v>
      </c>
      <c r="C7544" s="0" t="s">
        <v>692</v>
      </c>
      <c r="D7544" s="0" t="s">
        <v>13</v>
      </c>
      <c r="E7544" s="0" t="s">
        <v>14</v>
      </c>
      <c r="F7544" s="0" t="s">
        <v>696</v>
      </c>
      <c r="G7544" s="0" t="s">
        <v>1613</v>
      </c>
      <c r="H7544" s="0" t="n">
        <v>0.788264980729648</v>
      </c>
      <c r="I7544" s="0" t="n">
        <v>25.9464369230769</v>
      </c>
      <c r="J7544" s="0" t="n">
        <v>308</v>
      </c>
      <c r="K7544" s="0" t="n">
        <f aca="false">I7544*SUMIFS(syst_chauffage!$H$3:$H$27,syst_chauffage!$B$3:$B$27,D7544,syst_chauffage!$C$3:$C$27,E7544)</f>
        <v>52.4012096119026</v>
      </c>
      <c r="L7544" s="12" t="n">
        <f aca="false">H7544*SUMIFS(syst_chauffage!$K$3:$K$27,syst_chauffage!$B$3:$B$27,D7544,syst_chauffage!$C$3:$C$27,E7544)</f>
        <v>0.788264980729648</v>
      </c>
      <c r="N7544" s="0" t="str">
        <f aca="false">A7544</f>
        <v>Commerce</v>
      </c>
      <c r="O7544" s="0" t="str">
        <f aca="false">B7544</f>
        <v>Commerce de détail non alimentaire</v>
      </c>
      <c r="P7544" s="0" t="str">
        <f aca="false">C7544</f>
        <v>Petit mode</v>
      </c>
      <c r="Q7544" s="0" t="str">
        <f aca="false">D7544</f>
        <v>Chaudière gaz</v>
      </c>
      <c r="R7544" s="0" t="str">
        <f aca="false">E7544</f>
        <v>Gaz</v>
      </c>
      <c r="S7544" s="0" t="str">
        <f aca="false">F7544</f>
        <v>0306740404</v>
      </c>
      <c r="T7544" s="0" t="str">
        <f aca="false">G7544</f>
        <v>5</v>
      </c>
      <c r="U7544" s="0" t="n">
        <f aca="false">L7544</f>
        <v>0.788264980729648</v>
      </c>
      <c r="V7544" s="0" t="n">
        <f aca="false">K7544</f>
        <v>52.4012096119026</v>
      </c>
      <c r="W7544" s="0" t="n">
        <f aca="false">J7544</f>
        <v>308</v>
      </c>
    </row>
    <row r="7545" customFormat="false" ht="12.8" hidden="false" customHeight="false" outlineLevel="0" collapsed="false">
      <c r="A7545" s="0" t="s">
        <v>74</v>
      </c>
      <c r="B7545" s="0" t="s">
        <v>613</v>
      </c>
      <c r="C7545" s="0" t="s">
        <v>692</v>
      </c>
      <c r="D7545" s="0" t="s">
        <v>29</v>
      </c>
      <c r="E7545" s="0" t="s">
        <v>30</v>
      </c>
      <c r="F7545" s="0" t="s">
        <v>697</v>
      </c>
      <c r="G7545" s="0" t="s">
        <v>1613</v>
      </c>
      <c r="H7545" s="0" t="n">
        <v>0.92</v>
      </c>
      <c r="I7545" s="0" t="n">
        <v>10.4</v>
      </c>
      <c r="J7545" s="0" t="n">
        <v>0</v>
      </c>
      <c r="K7545" s="0" t="n">
        <f aca="false">I7545*SUMIFS(syst_chauffage!$H$3:$H$27,syst_chauffage!$B$3:$B$27,D7545,syst_chauffage!$C$3:$C$27,E7545)</f>
        <v>3</v>
      </c>
      <c r="L7545" s="12" t="n">
        <f aca="false">H7545*SUMIFS(syst_chauffage!$K$3:$K$27,syst_chauffage!$B$3:$B$27,D7545,syst_chauffage!$C$3:$C$27,E7545)</f>
        <v>0.92</v>
      </c>
      <c r="N7545" s="0" t="str">
        <f aca="false">A7545</f>
        <v>Commerce</v>
      </c>
      <c r="O7545" s="0" t="str">
        <f aca="false">B7545</f>
        <v>Commerce de détail non alimentaire</v>
      </c>
      <c r="P7545" s="0" t="str">
        <f aca="false">C7545</f>
        <v>Petit mode</v>
      </c>
      <c r="Q7545" s="0" t="str">
        <f aca="false">D7545</f>
        <v>Electrique direct</v>
      </c>
      <c r="R7545" s="0" t="str">
        <f aca="false">E7545</f>
        <v>Electricité</v>
      </c>
      <c r="S7545" s="0" t="str">
        <f aca="false">F7545</f>
        <v>0306740602</v>
      </c>
      <c r="T7545" s="0" t="str">
        <f aca="false">G7545</f>
        <v>5</v>
      </c>
      <c r="U7545" s="0" t="n">
        <f aca="false">L7545</f>
        <v>0.92</v>
      </c>
      <c r="V7545" s="0" t="n">
        <f aca="false">K7545</f>
        <v>3</v>
      </c>
      <c r="W7545" s="0" t="n">
        <f aca="false">J7545</f>
        <v>0</v>
      </c>
    </row>
    <row r="7546" customFormat="false" ht="12.8" hidden="false" customHeight="false" outlineLevel="0" collapsed="false">
      <c r="A7546" s="0" t="s">
        <v>74</v>
      </c>
      <c r="B7546" s="0" t="s">
        <v>613</v>
      </c>
      <c r="C7546" s="0" t="s">
        <v>692</v>
      </c>
      <c r="D7546" s="0" t="s">
        <v>36</v>
      </c>
      <c r="E7546" s="0" t="s">
        <v>30</v>
      </c>
      <c r="F7546" s="0" t="s">
        <v>698</v>
      </c>
      <c r="G7546" s="0" t="s">
        <v>1613</v>
      </c>
      <c r="H7546" s="0" t="n">
        <v>3.27439423255813</v>
      </c>
      <c r="I7546" s="0" t="n">
        <v>77.0882437068584</v>
      </c>
      <c r="J7546" s="0" t="n">
        <v>675</v>
      </c>
      <c r="K7546" s="0" t="n">
        <f aca="false">I7546*SUMIFS(syst_chauffage!$H$3:$H$27,syst_chauffage!$B$3:$B$27,D7546,syst_chauffage!$C$3:$C$27,E7546)</f>
        <v>47.6912665744219</v>
      </c>
      <c r="L7546" s="12" t="n">
        <f aca="false">H7546*SUMIFS(syst_chauffage!$K$3:$K$27,syst_chauffage!$B$3:$B$27,D7546,syst_chauffage!$C$3:$C$27,E7546)</f>
        <v>2.75111501758348</v>
      </c>
      <c r="N7546" s="0" t="str">
        <f aca="false">A7546</f>
        <v>Commerce</v>
      </c>
      <c r="O7546" s="0" t="str">
        <f aca="false">B7546</f>
        <v>Commerce de détail non alimentaire</v>
      </c>
      <c r="P7546" s="0" t="str">
        <f aca="false">C7546</f>
        <v>Petit mode</v>
      </c>
      <c r="Q7546" s="0" t="str">
        <f aca="false">D7546</f>
        <v>PAC</v>
      </c>
      <c r="R7546" s="0" t="str">
        <f aca="false">E7546</f>
        <v>Electricité</v>
      </c>
      <c r="S7546" s="0" t="str">
        <f aca="false">F7546</f>
        <v>0306740902</v>
      </c>
      <c r="T7546" s="0" t="str">
        <f aca="false">G7546</f>
        <v>5</v>
      </c>
      <c r="U7546" s="0" t="n">
        <f aca="false">L7546</f>
        <v>2.75111501758348</v>
      </c>
      <c r="V7546" s="0" t="n">
        <f aca="false">K7546</f>
        <v>47.6912665744219</v>
      </c>
      <c r="W7546" s="0" t="n">
        <f aca="false">J7546</f>
        <v>675</v>
      </c>
    </row>
    <row r="7547" customFormat="false" ht="12.8" hidden="false" customHeight="false" outlineLevel="0" collapsed="false">
      <c r="A7547" s="0" t="s">
        <v>74</v>
      </c>
      <c r="B7547" s="0" t="s">
        <v>613</v>
      </c>
      <c r="C7547" s="0" t="s">
        <v>692</v>
      </c>
      <c r="D7547" s="0" t="s">
        <v>51</v>
      </c>
      <c r="E7547" s="0" t="s">
        <v>57</v>
      </c>
      <c r="F7547" s="0" t="s">
        <v>699</v>
      </c>
      <c r="G7547" s="0" t="s">
        <v>1613</v>
      </c>
      <c r="H7547" s="0" t="n">
        <v>1.85390360841373</v>
      </c>
      <c r="I7547" s="0" t="n">
        <v>41.064923855878</v>
      </c>
      <c r="J7547" s="0" t="n">
        <v>0</v>
      </c>
      <c r="K7547" s="0" t="n">
        <f aca="false">I7547*SUMIFS(syst_chauffage!$H$3:$H$27,syst_chauffage!$B$3:$B$27,D7547,syst_chauffage!$C$3:$C$27,E7547)</f>
        <v>87.0105722307794</v>
      </c>
      <c r="L7547" s="12" t="n">
        <f aca="false">H7547*SUMIFS(syst_chauffage!$K$3:$K$27,syst_chauffage!$B$3:$B$27,D7547,syst_chauffage!$C$3:$C$27,E7547)</f>
        <v>1.85390360841373</v>
      </c>
      <c r="N7547" s="0" t="str">
        <f aca="false">A7547</f>
        <v>Commerce</v>
      </c>
      <c r="O7547" s="0" t="str">
        <f aca="false">B7547</f>
        <v>Commerce de détail non alimentaire</v>
      </c>
      <c r="P7547" s="0" t="str">
        <f aca="false">C7547</f>
        <v>Petit mode</v>
      </c>
      <c r="Q7547" s="0" t="str">
        <f aca="false">D7547</f>
        <v>Autre système centralisé performant</v>
      </c>
      <c r="R7547" s="0" t="str">
        <f aca="false">E7547</f>
        <v>Autres</v>
      </c>
      <c r="S7547" s="0" t="str">
        <f aca="false">F7547</f>
        <v>0306742101</v>
      </c>
      <c r="T7547" s="0" t="str">
        <f aca="false">G7547</f>
        <v>5</v>
      </c>
      <c r="U7547" s="0" t="n">
        <f aca="false">L7547</f>
        <v>1.85390360841373</v>
      </c>
      <c r="V7547" s="0" t="n">
        <f aca="false">K7547</f>
        <v>87.0105722307794</v>
      </c>
      <c r="W7547" s="0" t="n">
        <f aca="false">J7547</f>
        <v>0</v>
      </c>
    </row>
    <row r="7548" customFormat="false" ht="12.8" hidden="false" customHeight="false" outlineLevel="0" collapsed="false">
      <c r="A7548" s="0" t="s">
        <v>74</v>
      </c>
      <c r="B7548" s="0" t="s">
        <v>613</v>
      </c>
      <c r="C7548" s="0" t="s">
        <v>692</v>
      </c>
      <c r="D7548" s="0" t="s">
        <v>51</v>
      </c>
      <c r="E7548" s="0" t="s">
        <v>58</v>
      </c>
      <c r="F7548" s="0" t="s">
        <v>700</v>
      </c>
      <c r="G7548" s="0" t="s">
        <v>1613</v>
      </c>
      <c r="H7548" s="0" t="n">
        <v>1.94961560408781</v>
      </c>
      <c r="I7548" s="0" t="n">
        <v>40.4826831186552</v>
      </c>
      <c r="J7548" s="0" t="n">
        <v>765</v>
      </c>
      <c r="K7548" s="0" t="n">
        <f aca="false">I7548*SUMIFS(syst_chauffage!$H$3:$H$27,syst_chauffage!$B$3:$B$27,D7548,syst_chauffage!$C$3:$C$27,E7548)</f>
        <v>86.3900258155906</v>
      </c>
      <c r="L7548" s="12" t="n">
        <f aca="false">H7548*SUMIFS(syst_chauffage!$K$3:$K$27,syst_chauffage!$B$3:$B$27,D7548,syst_chauffage!$C$3:$C$27,E7548)</f>
        <v>1.94961560408781</v>
      </c>
      <c r="N7548" s="0" t="str">
        <f aca="false">A7548</f>
        <v>Commerce</v>
      </c>
      <c r="O7548" s="0" t="str">
        <f aca="false">B7548</f>
        <v>Commerce de détail non alimentaire</v>
      </c>
      <c r="P7548" s="0" t="str">
        <f aca="false">C7548</f>
        <v>Petit mode</v>
      </c>
      <c r="Q7548" s="0" t="str">
        <f aca="false">D7548</f>
        <v>Autre système centralisé performant</v>
      </c>
      <c r="R7548" s="0" t="str">
        <f aca="false">E7548</f>
        <v>Urbain</v>
      </c>
      <c r="S7548" s="0" t="str">
        <f aca="false">F7548</f>
        <v>0306742106</v>
      </c>
      <c r="T7548" s="0" t="str">
        <f aca="false">G7548</f>
        <v>5</v>
      </c>
      <c r="U7548" s="0" t="n">
        <f aca="false">L7548</f>
        <v>1.94961560408781</v>
      </c>
      <c r="V7548" s="0" t="n">
        <f aca="false">K7548</f>
        <v>86.3900258155906</v>
      </c>
      <c r="W7548" s="0" t="n">
        <f aca="false">J7548</f>
        <v>765</v>
      </c>
    </row>
    <row r="7549" customFormat="false" ht="12.8" hidden="false" customHeight="false" outlineLevel="0" collapsed="false">
      <c r="A7549" s="0" t="s">
        <v>74</v>
      </c>
      <c r="B7549" s="0" t="s">
        <v>613</v>
      </c>
      <c r="C7549" s="0" t="s">
        <v>692</v>
      </c>
      <c r="D7549" s="0" t="s">
        <v>27</v>
      </c>
      <c r="E7549" s="0" t="s">
        <v>23</v>
      </c>
      <c r="F7549" s="0" t="s">
        <v>701</v>
      </c>
      <c r="G7549" s="0" t="s">
        <v>1613</v>
      </c>
      <c r="H7549" s="0" t="n">
        <v>0.749259861540958</v>
      </c>
      <c r="I7549" s="0" t="n">
        <v>30.8886153846153</v>
      </c>
      <c r="J7549" s="0" t="n">
        <v>693</v>
      </c>
      <c r="K7549" s="0" t="n">
        <f aca="false">I7549*SUMIFS(syst_chauffage!$H$3:$H$27,syst_chauffage!$B$3:$B$27,D7549,syst_chauffage!$C$3:$C$27,E7549)</f>
        <v>79.2108623583623</v>
      </c>
      <c r="L7549" s="12" t="n">
        <f aca="false">H7549*SUMIFS(syst_chauffage!$K$3:$K$27,syst_chauffage!$B$3:$B$27,D7549,syst_chauffage!$C$3:$C$27,E7549)</f>
        <v>0.749259861540958</v>
      </c>
      <c r="N7549" s="0" t="str">
        <f aca="false">A7549</f>
        <v>Commerce</v>
      </c>
      <c r="O7549" s="0" t="str">
        <f aca="false">B7549</f>
        <v>Commerce de détail non alimentaire</v>
      </c>
      <c r="P7549" s="0" t="str">
        <f aca="false">C7549</f>
        <v>Petit mode</v>
      </c>
      <c r="Q7549" s="0" t="str">
        <f aca="false">D7549</f>
        <v>Chaudière condensation fioul</v>
      </c>
      <c r="R7549" s="0" t="str">
        <f aca="false">E7549</f>
        <v>Fioul</v>
      </c>
      <c r="S7549" s="0" t="str">
        <f aca="false">F7549</f>
        <v>0306742303</v>
      </c>
      <c r="T7549" s="0" t="str">
        <f aca="false">G7549</f>
        <v>5</v>
      </c>
      <c r="U7549" s="0" t="n">
        <f aca="false">L7549</f>
        <v>0.749259861540958</v>
      </c>
      <c r="V7549" s="0" t="n">
        <f aca="false">K7549</f>
        <v>79.2108623583623</v>
      </c>
      <c r="W7549" s="0" t="n">
        <f aca="false">J7549</f>
        <v>693</v>
      </c>
    </row>
    <row r="7550" customFormat="false" ht="12.8" hidden="false" customHeight="false" outlineLevel="0" collapsed="false">
      <c r="A7550" s="0" t="s">
        <v>74</v>
      </c>
      <c r="B7550" s="0" t="s">
        <v>613</v>
      </c>
      <c r="C7550" s="0" t="s">
        <v>692</v>
      </c>
      <c r="D7550" s="0" t="s">
        <v>18</v>
      </c>
      <c r="E7550" s="0" t="s">
        <v>14</v>
      </c>
      <c r="F7550" s="0" t="s">
        <v>702</v>
      </c>
      <c r="G7550" s="0" t="s">
        <v>1613</v>
      </c>
      <c r="H7550" s="0" t="n">
        <v>0.982567000981661</v>
      </c>
      <c r="I7550" s="0" t="n">
        <v>30.8886153846153</v>
      </c>
      <c r="J7550" s="0" t="n">
        <v>693</v>
      </c>
      <c r="K7550" s="0" t="n">
        <f aca="false">I7550*SUMIFS(syst_chauffage!$H$3:$H$27,syst_chauffage!$B$3:$B$27,D7550,syst_chauffage!$C$3:$C$27,E7550)</f>
        <v>84.1692814255286</v>
      </c>
      <c r="L7550" s="12" t="n">
        <f aca="false">H7550*SUMIFS(syst_chauffage!$K$3:$K$27,syst_chauffage!$B$3:$B$27,D7550,syst_chauffage!$C$3:$C$27,E7550)</f>
        <v>0.954511657633528</v>
      </c>
      <c r="N7550" s="0" t="str">
        <f aca="false">A7550</f>
        <v>Commerce</v>
      </c>
      <c r="O7550" s="0" t="str">
        <f aca="false">B7550</f>
        <v>Commerce de détail non alimentaire</v>
      </c>
      <c r="P7550" s="0" t="str">
        <f aca="false">C7550</f>
        <v>Petit mode</v>
      </c>
      <c r="Q7550" s="0" t="str">
        <f aca="false">D7550</f>
        <v>Chaudière condensation gaz</v>
      </c>
      <c r="R7550" s="0" t="str">
        <f aca="false">E7550</f>
        <v>Gaz</v>
      </c>
      <c r="S7550" s="0" t="str">
        <f aca="false">F7550</f>
        <v>0306742404</v>
      </c>
      <c r="T7550" s="0" t="str">
        <f aca="false">G7550</f>
        <v>5</v>
      </c>
      <c r="U7550" s="0" t="n">
        <f aca="false">L7550</f>
        <v>0.954511657633528</v>
      </c>
      <c r="V7550" s="0" t="n">
        <f aca="false">K7550</f>
        <v>84.1692814255286</v>
      </c>
      <c r="W7550" s="0" t="n">
        <f aca="false">J7550</f>
        <v>693</v>
      </c>
    </row>
    <row r="7551" customFormat="false" ht="12.8" hidden="false" customHeight="false" outlineLevel="0" collapsed="false">
      <c r="A7551" s="0" t="s">
        <v>74</v>
      </c>
      <c r="B7551" s="0" t="s">
        <v>613</v>
      </c>
      <c r="C7551" s="0" t="s">
        <v>692</v>
      </c>
      <c r="D7551" s="0" t="s">
        <v>32</v>
      </c>
      <c r="E7551" s="0" t="s">
        <v>30</v>
      </c>
      <c r="F7551" s="0" t="s">
        <v>703</v>
      </c>
      <c r="G7551" s="0" t="s">
        <v>1613</v>
      </c>
      <c r="H7551" s="0" t="n">
        <v>1</v>
      </c>
      <c r="I7551" s="0" t="n">
        <v>12</v>
      </c>
      <c r="J7551" s="0" t="n">
        <v>0</v>
      </c>
      <c r="K7551" s="0" t="n">
        <f aca="false">I7551*SUMIFS(syst_chauffage!$H$3:$H$27,syst_chauffage!$B$3:$B$27,D7551,syst_chauffage!$C$3:$C$27,E7551)</f>
        <v>12</v>
      </c>
      <c r="L7551" s="12" t="n">
        <f aca="false">H7551*SUMIFS(syst_chauffage!$K$3:$K$27,syst_chauffage!$B$3:$B$27,D7551,syst_chauffage!$C$3:$C$27,E7551)</f>
        <v>1</v>
      </c>
      <c r="N7551" s="0" t="str">
        <f aca="false">A7551</f>
        <v>Commerce</v>
      </c>
      <c r="O7551" s="0" t="str">
        <f aca="false">B7551</f>
        <v>Commerce de détail non alimentaire</v>
      </c>
      <c r="P7551" s="0" t="str">
        <f aca="false">C7551</f>
        <v>Petit mode</v>
      </c>
      <c r="Q7551" s="0" t="str">
        <f aca="false">D7551</f>
        <v>Electrique direct performant</v>
      </c>
      <c r="R7551" s="0" t="str">
        <f aca="false">E7551</f>
        <v>Electricité</v>
      </c>
      <c r="S7551" s="0" t="str">
        <f aca="false">F7551</f>
        <v>0306742602</v>
      </c>
      <c r="T7551" s="0" t="str">
        <f aca="false">G7551</f>
        <v>5</v>
      </c>
      <c r="U7551" s="0" t="n">
        <f aca="false">L7551</f>
        <v>1</v>
      </c>
      <c r="V7551" s="0" t="n">
        <f aca="false">K7551</f>
        <v>12</v>
      </c>
      <c r="W7551" s="0" t="n">
        <f aca="false">J7551</f>
        <v>0</v>
      </c>
    </row>
    <row r="7552" customFormat="false" ht="12.8" hidden="false" customHeight="false" outlineLevel="0" collapsed="false">
      <c r="A7552" s="0" t="s">
        <v>74</v>
      </c>
      <c r="B7552" s="0" t="s">
        <v>613</v>
      </c>
      <c r="C7552" s="0" t="s">
        <v>692</v>
      </c>
      <c r="D7552" s="0" t="s">
        <v>38</v>
      </c>
      <c r="E7552" s="0" t="s">
        <v>30</v>
      </c>
      <c r="F7552" s="0" t="s">
        <v>704</v>
      </c>
      <c r="G7552" s="0" t="s">
        <v>1613</v>
      </c>
      <c r="H7552" s="0" t="n">
        <v>3.39795627906976</v>
      </c>
      <c r="I7552" s="0" t="n">
        <v>91.771718698641</v>
      </c>
      <c r="J7552" s="0" t="n">
        <v>720</v>
      </c>
      <c r="K7552" s="0" t="n">
        <f aca="false">I7552*SUMIFS(syst_chauffage!$H$3:$H$27,syst_chauffage!$B$3:$B$27,D7552,syst_chauffage!$C$3:$C$27,E7552)</f>
        <v>92.7622844583273</v>
      </c>
      <c r="L7552" s="12" t="n">
        <f aca="false">H7552*SUMIFS(syst_chauffage!$K$3:$K$27,syst_chauffage!$B$3:$B$27,D7552,syst_chauffage!$C$3:$C$27,E7552)</f>
        <v>3.03986496519792</v>
      </c>
      <c r="N7552" s="0" t="str">
        <f aca="false">A7552</f>
        <v>Commerce</v>
      </c>
      <c r="O7552" s="0" t="str">
        <f aca="false">B7552</f>
        <v>Commerce de détail non alimentaire</v>
      </c>
      <c r="P7552" s="0" t="str">
        <f aca="false">C7552</f>
        <v>Petit mode</v>
      </c>
      <c r="Q7552" s="0" t="str">
        <f aca="false">D7552</f>
        <v>PAC performant</v>
      </c>
      <c r="R7552" s="0" t="str">
        <f aca="false">E7552</f>
        <v>Electricité</v>
      </c>
      <c r="S7552" s="0" t="str">
        <f aca="false">F7552</f>
        <v>0306742902</v>
      </c>
      <c r="T7552" s="0" t="str">
        <f aca="false">G7552</f>
        <v>5</v>
      </c>
      <c r="U7552" s="0" t="n">
        <f aca="false">L7552</f>
        <v>3.03986496519792</v>
      </c>
      <c r="V7552" s="0" t="n">
        <f aca="false">K7552</f>
        <v>92.7622844583273</v>
      </c>
      <c r="W7552" s="0" t="n">
        <f aca="false">J7552</f>
        <v>720</v>
      </c>
    </row>
    <row r="7553" customFormat="false" ht="12.8" hidden="false" customHeight="false" outlineLevel="0" collapsed="false">
      <c r="A7553" s="0" t="s">
        <v>74</v>
      </c>
      <c r="B7553" s="0" t="s">
        <v>613</v>
      </c>
      <c r="C7553" s="0" t="s">
        <v>705</v>
      </c>
      <c r="D7553" s="0" t="s">
        <v>19</v>
      </c>
      <c r="E7553" s="0" t="s">
        <v>57</v>
      </c>
      <c r="F7553" s="0" t="s">
        <v>706</v>
      </c>
      <c r="G7553" s="0" t="s">
        <v>1613</v>
      </c>
      <c r="H7553" s="0" t="n">
        <v>1.61034773794636</v>
      </c>
      <c r="I7553" s="0" t="n">
        <v>32.0918760399123</v>
      </c>
      <c r="J7553" s="0" t="n">
        <v>0</v>
      </c>
      <c r="K7553" s="0" t="n">
        <f aca="false">I7553*SUMIFS(syst_chauffage!$H$3:$H$27,syst_chauffage!$B$3:$B$27,D7553,syst_chauffage!$C$3:$C$27,E7553)</f>
        <v>44.6871888010298</v>
      </c>
      <c r="L7553" s="12" t="n">
        <f aca="false">H7553*SUMIFS(syst_chauffage!$K$3:$K$27,syst_chauffage!$B$3:$B$27,D7553,syst_chauffage!$C$3:$C$27,E7553)</f>
        <v>1.61034773794636</v>
      </c>
      <c r="N7553" s="0" t="str">
        <f aca="false">A7553</f>
        <v>Commerce</v>
      </c>
      <c r="O7553" s="0" t="str">
        <f aca="false">B7553</f>
        <v>Commerce de détail non alimentaire</v>
      </c>
      <c r="P7553" s="0" t="str">
        <f aca="false">C7553</f>
        <v>ZAC Mode</v>
      </c>
      <c r="Q7553" s="0" t="str">
        <f aca="false">D7553</f>
        <v>Autre système centralisé</v>
      </c>
      <c r="R7553" s="0" t="str">
        <f aca="false">E7553</f>
        <v>Autres</v>
      </c>
      <c r="S7553" s="0" t="str">
        <f aca="false">F7553</f>
        <v>0306960101</v>
      </c>
      <c r="T7553" s="0" t="str">
        <f aca="false">G7553</f>
        <v>5</v>
      </c>
      <c r="U7553" s="0" t="n">
        <f aca="false">L7553</f>
        <v>1.61034773794636</v>
      </c>
      <c r="V7553" s="0" t="n">
        <f aca="false">K7553</f>
        <v>44.6871888010298</v>
      </c>
      <c r="W7553" s="0" t="n">
        <f aca="false">J7553</f>
        <v>0</v>
      </c>
    </row>
    <row r="7554" customFormat="false" ht="12.8" hidden="false" customHeight="false" outlineLevel="0" collapsed="false">
      <c r="A7554" s="0" t="s">
        <v>74</v>
      </c>
      <c r="B7554" s="0" t="s">
        <v>613</v>
      </c>
      <c r="C7554" s="0" t="s">
        <v>705</v>
      </c>
      <c r="D7554" s="0" t="s">
        <v>19</v>
      </c>
      <c r="E7554" s="0" t="s">
        <v>58</v>
      </c>
      <c r="F7554" s="0" t="s">
        <v>707</v>
      </c>
      <c r="G7554" s="0" t="s">
        <v>1613</v>
      </c>
      <c r="H7554" s="0" t="n">
        <v>1.63863798488254</v>
      </c>
      <c r="I7554" s="0" t="n">
        <v>31.7233039780984</v>
      </c>
      <c r="J7554" s="0" t="n">
        <v>765</v>
      </c>
      <c r="K7554" s="0" t="n">
        <f aca="false">I7554*SUMIFS(syst_chauffage!$H$3:$H$27,syst_chauffage!$B$3:$B$27,D7554,syst_chauffage!$C$3:$C$27,E7554)</f>
        <v>52.183235876598</v>
      </c>
      <c r="L7554" s="12" t="n">
        <f aca="false">H7554*SUMIFS(syst_chauffage!$K$3:$K$27,syst_chauffage!$B$3:$B$27,D7554,syst_chauffage!$C$3:$C$27,E7554)</f>
        <v>1.63863798488254</v>
      </c>
      <c r="N7554" s="0" t="str">
        <f aca="false">A7554</f>
        <v>Commerce</v>
      </c>
      <c r="O7554" s="0" t="str">
        <f aca="false">B7554</f>
        <v>Commerce de détail non alimentaire</v>
      </c>
      <c r="P7554" s="0" t="str">
        <f aca="false">C7554</f>
        <v>ZAC Mode</v>
      </c>
      <c r="Q7554" s="0" t="str">
        <f aca="false">D7554</f>
        <v>Autre système centralisé</v>
      </c>
      <c r="R7554" s="0" t="str">
        <f aca="false">E7554</f>
        <v>Urbain</v>
      </c>
      <c r="S7554" s="0" t="str">
        <f aca="false">F7554</f>
        <v>0306960106</v>
      </c>
      <c r="T7554" s="0" t="str">
        <f aca="false">G7554</f>
        <v>5</v>
      </c>
      <c r="U7554" s="0" t="n">
        <f aca="false">L7554</f>
        <v>1.63863798488254</v>
      </c>
      <c r="V7554" s="0" t="n">
        <f aca="false">K7554</f>
        <v>52.183235876598</v>
      </c>
      <c r="W7554" s="0" t="n">
        <f aca="false">J7554</f>
        <v>765</v>
      </c>
    </row>
    <row r="7555" customFormat="false" ht="12.8" hidden="false" customHeight="false" outlineLevel="0" collapsed="false">
      <c r="A7555" s="0" t="s">
        <v>74</v>
      </c>
      <c r="B7555" s="0" t="s">
        <v>613</v>
      </c>
      <c r="C7555" s="0" t="s">
        <v>705</v>
      </c>
      <c r="D7555" s="0" t="s">
        <v>22</v>
      </c>
      <c r="E7555" s="0" t="s">
        <v>23</v>
      </c>
      <c r="F7555" s="0" t="s">
        <v>708</v>
      </c>
      <c r="G7555" s="0" t="s">
        <v>1613</v>
      </c>
      <c r="H7555" s="0" t="n">
        <v>0.689377907802488</v>
      </c>
      <c r="I7555" s="0" t="n">
        <v>17.7432451831973</v>
      </c>
      <c r="J7555" s="0" t="n">
        <v>0</v>
      </c>
      <c r="K7555" s="0" t="n">
        <f aca="false">I7555*SUMIFS(syst_chauffage!$H$3:$H$27,syst_chauffage!$B$3:$B$27,D7555,syst_chauffage!$C$3:$C$27,E7555)</f>
        <v>31.2462541365706</v>
      </c>
      <c r="L7555" s="12" t="n">
        <f aca="false">H7555*SUMIFS(syst_chauffage!$K$3:$K$27,syst_chauffage!$B$3:$B$27,D7555,syst_chauffage!$C$3:$C$27,E7555)</f>
        <v>0.689377907802488</v>
      </c>
      <c r="N7555" s="0" t="str">
        <f aca="false">A7555</f>
        <v>Commerce</v>
      </c>
      <c r="O7555" s="0" t="str">
        <f aca="false">B7555</f>
        <v>Commerce de détail non alimentaire</v>
      </c>
      <c r="P7555" s="0" t="str">
        <f aca="false">C7555</f>
        <v>ZAC Mode</v>
      </c>
      <c r="Q7555" s="0" t="str">
        <f aca="false">D7555</f>
        <v>Chaudière fioul</v>
      </c>
      <c r="R7555" s="0" t="str">
        <f aca="false">E7555</f>
        <v>Fioul</v>
      </c>
      <c r="S7555" s="0" t="str">
        <f aca="false">F7555</f>
        <v>0306960303</v>
      </c>
      <c r="T7555" s="0" t="str">
        <f aca="false">G7555</f>
        <v>5</v>
      </c>
      <c r="U7555" s="0" t="n">
        <f aca="false">L7555</f>
        <v>0.689377907802488</v>
      </c>
      <c r="V7555" s="0" t="n">
        <f aca="false">K7555</f>
        <v>31.2462541365706</v>
      </c>
      <c r="W7555" s="0" t="n">
        <f aca="false">J7555</f>
        <v>0</v>
      </c>
    </row>
    <row r="7556" customFormat="false" ht="12.8" hidden="false" customHeight="false" outlineLevel="0" collapsed="false">
      <c r="A7556" s="0" t="s">
        <v>74</v>
      </c>
      <c r="B7556" s="0" t="s">
        <v>613</v>
      </c>
      <c r="C7556" s="0" t="s">
        <v>705</v>
      </c>
      <c r="D7556" s="0" t="s">
        <v>13</v>
      </c>
      <c r="E7556" s="0" t="s">
        <v>14</v>
      </c>
      <c r="F7556" s="0" t="s">
        <v>709</v>
      </c>
      <c r="G7556" s="0" t="s">
        <v>1613</v>
      </c>
      <c r="H7556" s="0" t="n">
        <v>0.780741935948798</v>
      </c>
      <c r="I7556" s="0" t="n">
        <v>13.0312587530664</v>
      </c>
      <c r="J7556" s="0" t="n">
        <v>363</v>
      </c>
      <c r="K7556" s="0" t="n">
        <f aca="false">I7556*SUMIFS(syst_chauffage!$H$3:$H$27,syst_chauffage!$B$3:$B$27,D7556,syst_chauffage!$C$3:$C$27,E7556)</f>
        <v>26.3178224991285</v>
      </c>
      <c r="L7556" s="12" t="n">
        <f aca="false">H7556*SUMIFS(syst_chauffage!$K$3:$K$27,syst_chauffage!$B$3:$B$27,D7556,syst_chauffage!$C$3:$C$27,E7556)</f>
        <v>0.780741935948798</v>
      </c>
      <c r="N7556" s="0" t="str">
        <f aca="false">A7556</f>
        <v>Commerce</v>
      </c>
      <c r="O7556" s="0" t="str">
        <f aca="false">B7556</f>
        <v>Commerce de détail non alimentaire</v>
      </c>
      <c r="P7556" s="0" t="str">
        <f aca="false">C7556</f>
        <v>ZAC Mode</v>
      </c>
      <c r="Q7556" s="0" t="str">
        <f aca="false">D7556</f>
        <v>Chaudière gaz</v>
      </c>
      <c r="R7556" s="0" t="str">
        <f aca="false">E7556</f>
        <v>Gaz</v>
      </c>
      <c r="S7556" s="0" t="str">
        <f aca="false">F7556</f>
        <v>0306960404</v>
      </c>
      <c r="T7556" s="0" t="str">
        <f aca="false">G7556</f>
        <v>5</v>
      </c>
      <c r="U7556" s="0" t="n">
        <f aca="false">L7556</f>
        <v>0.780741935948798</v>
      </c>
      <c r="V7556" s="0" t="n">
        <f aca="false">K7556</f>
        <v>26.3178224991285</v>
      </c>
      <c r="W7556" s="0" t="n">
        <f aca="false">J7556</f>
        <v>363</v>
      </c>
    </row>
    <row r="7557" customFormat="false" ht="12.8" hidden="false" customHeight="false" outlineLevel="0" collapsed="false">
      <c r="A7557" s="0" t="s">
        <v>74</v>
      </c>
      <c r="B7557" s="0" t="s">
        <v>613</v>
      </c>
      <c r="C7557" s="0" t="s">
        <v>705</v>
      </c>
      <c r="D7557" s="0" t="s">
        <v>29</v>
      </c>
      <c r="E7557" s="0" t="s">
        <v>30</v>
      </c>
      <c r="F7557" s="0" t="s">
        <v>710</v>
      </c>
      <c r="G7557" s="0" t="s">
        <v>1613</v>
      </c>
      <c r="H7557" s="0" t="n">
        <v>0.92</v>
      </c>
      <c r="I7557" s="0" t="n">
        <v>10.4</v>
      </c>
      <c r="J7557" s="0" t="n">
        <v>0</v>
      </c>
      <c r="K7557" s="0" t="n">
        <f aca="false">I7557*SUMIFS(syst_chauffage!$H$3:$H$27,syst_chauffage!$B$3:$B$27,D7557,syst_chauffage!$C$3:$C$27,E7557)</f>
        <v>3</v>
      </c>
      <c r="L7557" s="12" t="n">
        <f aca="false">H7557*SUMIFS(syst_chauffage!$K$3:$K$27,syst_chauffage!$B$3:$B$27,D7557,syst_chauffage!$C$3:$C$27,E7557)</f>
        <v>0.92</v>
      </c>
      <c r="N7557" s="0" t="str">
        <f aca="false">A7557</f>
        <v>Commerce</v>
      </c>
      <c r="O7557" s="0" t="str">
        <f aca="false">B7557</f>
        <v>Commerce de détail non alimentaire</v>
      </c>
      <c r="P7557" s="0" t="str">
        <f aca="false">C7557</f>
        <v>ZAC Mode</v>
      </c>
      <c r="Q7557" s="0" t="str">
        <f aca="false">D7557</f>
        <v>Electrique direct</v>
      </c>
      <c r="R7557" s="0" t="str">
        <f aca="false">E7557</f>
        <v>Electricité</v>
      </c>
      <c r="S7557" s="0" t="str">
        <f aca="false">F7557</f>
        <v>0306960602</v>
      </c>
      <c r="T7557" s="0" t="str">
        <f aca="false">G7557</f>
        <v>5</v>
      </c>
      <c r="U7557" s="0" t="n">
        <f aca="false">L7557</f>
        <v>0.92</v>
      </c>
      <c r="V7557" s="0" t="n">
        <f aca="false">K7557</f>
        <v>3</v>
      </c>
      <c r="W7557" s="0" t="n">
        <f aca="false">J7557</f>
        <v>0</v>
      </c>
    </row>
    <row r="7558" customFormat="false" ht="12.8" hidden="false" customHeight="false" outlineLevel="0" collapsed="false">
      <c r="A7558" s="0" t="s">
        <v>74</v>
      </c>
      <c r="B7558" s="0" t="s">
        <v>613</v>
      </c>
      <c r="C7558" s="0" t="s">
        <v>705</v>
      </c>
      <c r="D7558" s="0" t="s">
        <v>42</v>
      </c>
      <c r="E7558" s="0" t="s">
        <v>30</v>
      </c>
      <c r="F7558" s="0" t="s">
        <v>711</v>
      </c>
      <c r="G7558" s="0" t="s">
        <v>1613</v>
      </c>
      <c r="H7558" s="0" t="n">
        <v>2.80410195348837</v>
      </c>
      <c r="I7558" s="0" t="n">
        <v>37.7484894145978</v>
      </c>
      <c r="J7558" s="0" t="n">
        <v>675</v>
      </c>
      <c r="K7558" s="0" t="n">
        <f aca="false">I7558*SUMIFS(syst_chauffage!$H$3:$H$27,syst_chauffage!$B$3:$B$27,D7558,syst_chauffage!$C$3:$C$27,E7558)</f>
        <v>34.0752683075355</v>
      </c>
      <c r="L7558" s="12" t="n">
        <f aca="false">H7558*SUMIFS(syst_chauffage!$K$3:$K$27,syst_chauffage!$B$3:$B$27,D7558,syst_chauffage!$C$3:$C$27,E7558)</f>
        <v>2.49996610303434</v>
      </c>
      <c r="N7558" s="0" t="str">
        <f aca="false">A7558</f>
        <v>Commerce</v>
      </c>
      <c r="O7558" s="0" t="str">
        <f aca="false">B7558</f>
        <v>Commerce de détail non alimentaire</v>
      </c>
      <c r="P7558" s="0" t="str">
        <f aca="false">C7558</f>
        <v>ZAC Mode</v>
      </c>
      <c r="Q7558" s="0" t="str">
        <f aca="false">D7558</f>
        <v>Rooftop</v>
      </c>
      <c r="R7558" s="0" t="str">
        <f aca="false">E7558</f>
        <v>Electricité</v>
      </c>
      <c r="S7558" s="0" t="str">
        <f aca="false">F7558</f>
        <v>0306961002</v>
      </c>
      <c r="T7558" s="0" t="str">
        <f aca="false">G7558</f>
        <v>5</v>
      </c>
      <c r="U7558" s="0" t="n">
        <f aca="false">L7558</f>
        <v>2.49996610303434</v>
      </c>
      <c r="V7558" s="0" t="n">
        <f aca="false">K7558</f>
        <v>34.0752683075355</v>
      </c>
      <c r="W7558" s="0" t="n">
        <f aca="false">J7558</f>
        <v>675</v>
      </c>
    </row>
    <row r="7559" customFormat="false" ht="12.8" hidden="false" customHeight="false" outlineLevel="0" collapsed="false">
      <c r="A7559" s="0" t="s">
        <v>74</v>
      </c>
      <c r="B7559" s="0" t="s">
        <v>613</v>
      </c>
      <c r="C7559" s="0" t="s">
        <v>705</v>
      </c>
      <c r="D7559" s="0" t="s">
        <v>51</v>
      </c>
      <c r="E7559" s="0" t="s">
        <v>57</v>
      </c>
      <c r="F7559" s="0" t="s">
        <v>712</v>
      </c>
      <c r="G7559" s="0" t="s">
        <v>1613</v>
      </c>
      <c r="H7559" s="0" t="n">
        <v>1.85809354378426</v>
      </c>
      <c r="I7559" s="0" t="n">
        <v>38.204614333229</v>
      </c>
      <c r="J7559" s="0" t="n">
        <v>0</v>
      </c>
      <c r="K7559" s="0" t="n">
        <f aca="false">I7559*SUMIFS(syst_chauffage!$H$3:$H$27,syst_chauffage!$B$3:$B$27,D7559,syst_chauffage!$C$3:$C$27,E7559)</f>
        <v>80.9499943712831</v>
      </c>
      <c r="L7559" s="12" t="n">
        <f aca="false">H7559*SUMIFS(syst_chauffage!$K$3:$K$27,syst_chauffage!$B$3:$B$27,D7559,syst_chauffage!$C$3:$C$27,E7559)</f>
        <v>1.85809354378426</v>
      </c>
      <c r="N7559" s="0" t="str">
        <f aca="false">A7559</f>
        <v>Commerce</v>
      </c>
      <c r="O7559" s="0" t="str">
        <f aca="false">B7559</f>
        <v>Commerce de détail non alimentaire</v>
      </c>
      <c r="P7559" s="0" t="str">
        <f aca="false">C7559</f>
        <v>ZAC Mode</v>
      </c>
      <c r="Q7559" s="0" t="str">
        <f aca="false">D7559</f>
        <v>Autre système centralisé performant</v>
      </c>
      <c r="R7559" s="0" t="str">
        <f aca="false">E7559</f>
        <v>Autres</v>
      </c>
      <c r="S7559" s="0" t="str">
        <f aca="false">F7559</f>
        <v>0306962101</v>
      </c>
      <c r="T7559" s="0" t="str">
        <f aca="false">G7559</f>
        <v>5</v>
      </c>
      <c r="U7559" s="0" t="n">
        <f aca="false">L7559</f>
        <v>1.85809354378426</v>
      </c>
      <c r="V7559" s="0" t="n">
        <f aca="false">K7559</f>
        <v>80.9499943712831</v>
      </c>
      <c r="W7559" s="0" t="n">
        <f aca="false">J7559</f>
        <v>0</v>
      </c>
    </row>
    <row r="7560" customFormat="false" ht="12.8" hidden="false" customHeight="false" outlineLevel="0" collapsed="false">
      <c r="A7560" s="0" t="s">
        <v>74</v>
      </c>
      <c r="B7560" s="0" t="s">
        <v>613</v>
      </c>
      <c r="C7560" s="0" t="s">
        <v>705</v>
      </c>
      <c r="D7560" s="0" t="s">
        <v>51</v>
      </c>
      <c r="E7560" s="0" t="s">
        <v>58</v>
      </c>
      <c r="F7560" s="0" t="s">
        <v>713</v>
      </c>
      <c r="G7560" s="0" t="s">
        <v>1613</v>
      </c>
      <c r="H7560" s="0" t="n">
        <v>1.89073613640293</v>
      </c>
      <c r="I7560" s="0" t="n">
        <v>37.7658380691647</v>
      </c>
      <c r="J7560" s="0" t="n">
        <v>765</v>
      </c>
      <c r="K7560" s="0" t="n">
        <f aca="false">I7560*SUMIFS(syst_chauffage!$H$3:$H$27,syst_chauffage!$B$3:$B$27,D7560,syst_chauffage!$C$3:$C$27,E7560)</f>
        <v>80.5922798194937</v>
      </c>
      <c r="L7560" s="12" t="n">
        <f aca="false">H7560*SUMIFS(syst_chauffage!$K$3:$K$27,syst_chauffage!$B$3:$B$27,D7560,syst_chauffage!$C$3:$C$27,E7560)</f>
        <v>1.89073613640293</v>
      </c>
      <c r="N7560" s="0" t="str">
        <f aca="false">A7560</f>
        <v>Commerce</v>
      </c>
      <c r="O7560" s="0" t="str">
        <f aca="false">B7560</f>
        <v>Commerce de détail non alimentaire</v>
      </c>
      <c r="P7560" s="0" t="str">
        <f aca="false">C7560</f>
        <v>ZAC Mode</v>
      </c>
      <c r="Q7560" s="0" t="str">
        <f aca="false">D7560</f>
        <v>Autre système centralisé performant</v>
      </c>
      <c r="R7560" s="0" t="str">
        <f aca="false">E7560</f>
        <v>Urbain</v>
      </c>
      <c r="S7560" s="0" t="str">
        <f aca="false">F7560</f>
        <v>0306962106</v>
      </c>
      <c r="T7560" s="0" t="str">
        <f aca="false">G7560</f>
        <v>5</v>
      </c>
      <c r="U7560" s="0" t="n">
        <f aca="false">L7560</f>
        <v>1.89073613640293</v>
      </c>
      <c r="V7560" s="0" t="n">
        <f aca="false">K7560</f>
        <v>80.5922798194937</v>
      </c>
      <c r="W7560" s="0" t="n">
        <f aca="false">J7560</f>
        <v>765</v>
      </c>
    </row>
    <row r="7561" customFormat="false" ht="12.8" hidden="false" customHeight="false" outlineLevel="0" collapsed="false">
      <c r="A7561" s="0" t="s">
        <v>74</v>
      </c>
      <c r="B7561" s="0" t="s">
        <v>613</v>
      </c>
      <c r="C7561" s="0" t="s">
        <v>705</v>
      </c>
      <c r="D7561" s="0" t="s">
        <v>27</v>
      </c>
      <c r="E7561" s="0" t="s">
        <v>23</v>
      </c>
      <c r="F7561" s="0" t="s">
        <v>714</v>
      </c>
      <c r="G7561" s="0" t="s">
        <v>1613</v>
      </c>
      <c r="H7561" s="0" t="n">
        <v>0.761583138885597</v>
      </c>
      <c r="I7561" s="0" t="n">
        <v>21.1229109323778</v>
      </c>
      <c r="J7561" s="0" t="n">
        <v>836</v>
      </c>
      <c r="K7561" s="0" t="n">
        <f aca="false">I7561*SUMIFS(syst_chauffage!$H$3:$H$27,syst_chauffage!$B$3:$B$27,D7561,syst_chauffage!$C$3:$C$27,E7561)</f>
        <v>54.1676591727669</v>
      </c>
      <c r="L7561" s="12" t="n">
        <f aca="false">H7561*SUMIFS(syst_chauffage!$K$3:$K$27,syst_chauffage!$B$3:$B$27,D7561,syst_chauffage!$C$3:$C$27,E7561)</f>
        <v>0.761583138885597</v>
      </c>
      <c r="N7561" s="0" t="str">
        <f aca="false">A7561</f>
        <v>Commerce</v>
      </c>
      <c r="O7561" s="0" t="str">
        <f aca="false">B7561</f>
        <v>Commerce de détail non alimentaire</v>
      </c>
      <c r="P7561" s="0" t="str">
        <f aca="false">C7561</f>
        <v>ZAC Mode</v>
      </c>
      <c r="Q7561" s="0" t="str">
        <f aca="false">D7561</f>
        <v>Chaudière condensation fioul</v>
      </c>
      <c r="R7561" s="0" t="str">
        <f aca="false">E7561</f>
        <v>Fioul</v>
      </c>
      <c r="S7561" s="0" t="str">
        <f aca="false">F7561</f>
        <v>0306962303</v>
      </c>
      <c r="T7561" s="0" t="str">
        <f aca="false">G7561</f>
        <v>5</v>
      </c>
      <c r="U7561" s="0" t="n">
        <f aca="false">L7561</f>
        <v>0.761583138885597</v>
      </c>
      <c r="V7561" s="0" t="n">
        <f aca="false">K7561</f>
        <v>54.1676591727669</v>
      </c>
      <c r="W7561" s="0" t="n">
        <f aca="false">J7561</f>
        <v>836</v>
      </c>
    </row>
    <row r="7562" customFormat="false" ht="12.8" hidden="false" customHeight="false" outlineLevel="0" collapsed="false">
      <c r="A7562" s="0" t="s">
        <v>74</v>
      </c>
      <c r="B7562" s="0" t="s">
        <v>613</v>
      </c>
      <c r="C7562" s="0" t="s">
        <v>705</v>
      </c>
      <c r="D7562" s="0" t="s">
        <v>18</v>
      </c>
      <c r="E7562" s="0" t="s">
        <v>14</v>
      </c>
      <c r="F7562" s="0" t="s">
        <v>715</v>
      </c>
      <c r="G7562" s="0" t="s">
        <v>1613</v>
      </c>
      <c r="H7562" s="0" t="n">
        <v>0.989367103465403</v>
      </c>
      <c r="I7562" s="0" t="n">
        <v>15.51340327746</v>
      </c>
      <c r="J7562" s="0" t="n">
        <v>836</v>
      </c>
      <c r="K7562" s="0" t="n">
        <f aca="false">I7562*SUMIFS(syst_chauffage!$H$3:$H$27,syst_chauffage!$B$3:$B$27,D7562,syst_chauffage!$C$3:$C$27,E7562)</f>
        <v>42.2729212711362</v>
      </c>
      <c r="L7562" s="12" t="n">
        <f aca="false">H7562*SUMIFS(syst_chauffage!$K$3:$K$27,syst_chauffage!$B$3:$B$27,D7562,syst_chauffage!$C$3:$C$27,E7562)</f>
        <v>0.961117596045209</v>
      </c>
      <c r="N7562" s="0" t="str">
        <f aca="false">A7562</f>
        <v>Commerce</v>
      </c>
      <c r="O7562" s="0" t="str">
        <f aca="false">B7562</f>
        <v>Commerce de détail non alimentaire</v>
      </c>
      <c r="P7562" s="0" t="str">
        <f aca="false">C7562</f>
        <v>ZAC Mode</v>
      </c>
      <c r="Q7562" s="0" t="str">
        <f aca="false">D7562</f>
        <v>Chaudière condensation gaz</v>
      </c>
      <c r="R7562" s="0" t="str">
        <f aca="false">E7562</f>
        <v>Gaz</v>
      </c>
      <c r="S7562" s="0" t="str">
        <f aca="false">F7562</f>
        <v>0306962404</v>
      </c>
      <c r="T7562" s="0" t="str">
        <f aca="false">G7562</f>
        <v>5</v>
      </c>
      <c r="U7562" s="0" t="n">
        <f aca="false">L7562</f>
        <v>0.961117596045209</v>
      </c>
      <c r="V7562" s="0" t="n">
        <f aca="false">K7562</f>
        <v>42.2729212711362</v>
      </c>
      <c r="W7562" s="0" t="n">
        <f aca="false">J7562</f>
        <v>836</v>
      </c>
    </row>
    <row r="7563" customFormat="false" ht="12.8" hidden="false" customHeight="false" outlineLevel="0" collapsed="false">
      <c r="A7563" s="0" t="s">
        <v>74</v>
      </c>
      <c r="B7563" s="0" t="s">
        <v>613</v>
      </c>
      <c r="C7563" s="0" t="s">
        <v>705</v>
      </c>
      <c r="D7563" s="0" t="s">
        <v>32</v>
      </c>
      <c r="E7563" s="0" t="s">
        <v>30</v>
      </c>
      <c r="F7563" s="0" t="s">
        <v>716</v>
      </c>
      <c r="G7563" s="0" t="s">
        <v>1613</v>
      </c>
      <c r="H7563" s="0" t="n">
        <v>1</v>
      </c>
      <c r="I7563" s="0" t="n">
        <v>12</v>
      </c>
      <c r="J7563" s="0" t="n">
        <v>0</v>
      </c>
      <c r="K7563" s="0" t="n">
        <f aca="false">I7563*SUMIFS(syst_chauffage!$H$3:$H$27,syst_chauffage!$B$3:$B$27,D7563,syst_chauffage!$C$3:$C$27,E7563)</f>
        <v>12</v>
      </c>
      <c r="L7563" s="12" t="n">
        <f aca="false">H7563*SUMIFS(syst_chauffage!$K$3:$K$27,syst_chauffage!$B$3:$B$27,D7563,syst_chauffage!$C$3:$C$27,E7563)</f>
        <v>1</v>
      </c>
      <c r="N7563" s="0" t="str">
        <f aca="false">A7563</f>
        <v>Commerce</v>
      </c>
      <c r="O7563" s="0" t="str">
        <f aca="false">B7563</f>
        <v>Commerce de détail non alimentaire</v>
      </c>
      <c r="P7563" s="0" t="str">
        <f aca="false">C7563</f>
        <v>ZAC Mode</v>
      </c>
      <c r="Q7563" s="0" t="str">
        <f aca="false">D7563</f>
        <v>Electrique direct performant</v>
      </c>
      <c r="R7563" s="0" t="str">
        <f aca="false">E7563</f>
        <v>Electricité</v>
      </c>
      <c r="S7563" s="0" t="str">
        <f aca="false">F7563</f>
        <v>0306962602</v>
      </c>
      <c r="T7563" s="0" t="str">
        <f aca="false">G7563</f>
        <v>5</v>
      </c>
      <c r="U7563" s="0" t="n">
        <f aca="false">L7563</f>
        <v>1</v>
      </c>
      <c r="V7563" s="0" t="n">
        <f aca="false">K7563</f>
        <v>12</v>
      </c>
      <c r="W7563" s="0" t="n">
        <f aca="false">J7563</f>
        <v>0</v>
      </c>
    </row>
    <row r="7564" customFormat="false" ht="12.8" hidden="false" customHeight="false" outlineLevel="0" collapsed="false">
      <c r="A7564" s="0" t="s">
        <v>74</v>
      </c>
      <c r="B7564" s="0" t="s">
        <v>613</v>
      </c>
      <c r="C7564" s="0" t="s">
        <v>705</v>
      </c>
      <c r="D7564" s="0" t="s">
        <v>46</v>
      </c>
      <c r="E7564" s="0" t="s">
        <v>30</v>
      </c>
      <c r="F7564" s="0" t="s">
        <v>717</v>
      </c>
      <c r="G7564" s="0" t="s">
        <v>1613</v>
      </c>
      <c r="H7564" s="0" t="n">
        <v>3.32861023255814</v>
      </c>
      <c r="I7564" s="0" t="n">
        <v>44.9386778745212</v>
      </c>
      <c r="J7564" s="0" t="n">
        <v>720</v>
      </c>
      <c r="K7564" s="0" t="n">
        <f aca="false">I7564*SUMIFS(syst_chauffage!$H$3:$H$27,syst_chauffage!$B$3:$B$27,D7564,syst_chauffage!$C$3:$C$27,E7564)</f>
        <v>77.9644485026955</v>
      </c>
      <c r="L7564" s="12" t="n">
        <f aca="false">H7564*SUMIFS(syst_chauffage!$K$3:$K$27,syst_chauffage!$B$3:$B$27,D7564,syst_chauffage!$C$3:$C$27,E7564)</f>
        <v>3.00077723502174</v>
      </c>
      <c r="N7564" s="0" t="str">
        <f aca="false">A7564</f>
        <v>Commerce</v>
      </c>
      <c r="O7564" s="0" t="str">
        <f aca="false">B7564</f>
        <v>Commerce de détail non alimentaire</v>
      </c>
      <c r="P7564" s="0" t="str">
        <f aca="false">C7564</f>
        <v>ZAC Mode</v>
      </c>
      <c r="Q7564" s="0" t="str">
        <f aca="false">D7564</f>
        <v>Rooftop performant</v>
      </c>
      <c r="R7564" s="0" t="str">
        <f aca="false">E7564</f>
        <v>Electricité</v>
      </c>
      <c r="S7564" s="0" t="str">
        <f aca="false">F7564</f>
        <v>0306963002</v>
      </c>
      <c r="T7564" s="0" t="str">
        <f aca="false">G7564</f>
        <v>5</v>
      </c>
      <c r="U7564" s="0" t="n">
        <f aca="false">L7564</f>
        <v>3.00077723502174</v>
      </c>
      <c r="V7564" s="0" t="n">
        <f aca="false">K7564</f>
        <v>77.9644485026955</v>
      </c>
      <c r="W7564" s="0" t="n">
        <f aca="false">J7564</f>
        <v>720</v>
      </c>
    </row>
    <row r="7565" customFormat="false" ht="12.8" hidden="false" customHeight="false" outlineLevel="0" collapsed="false">
      <c r="A7565" s="0" t="s">
        <v>74</v>
      </c>
      <c r="B7565" s="0" t="s">
        <v>718</v>
      </c>
      <c r="C7565" s="0" t="s">
        <v>719</v>
      </c>
      <c r="D7565" s="0" t="s">
        <v>19</v>
      </c>
      <c r="E7565" s="0" t="s">
        <v>57</v>
      </c>
      <c r="F7565" s="0" t="s">
        <v>720</v>
      </c>
      <c r="G7565" s="0" t="s">
        <v>1613</v>
      </c>
      <c r="H7565" s="0" t="n">
        <v>1.62481080921278</v>
      </c>
      <c r="I7565" s="0" t="n">
        <v>29.2563422892919</v>
      </c>
      <c r="J7565" s="0" t="n">
        <v>0</v>
      </c>
      <c r="K7565" s="0" t="n">
        <f aca="false">I7565*SUMIFS(syst_chauffage!$H$3:$H$27,syst_chauffage!$B$3:$B$27,D7565,syst_chauffage!$C$3:$C$27,E7565)</f>
        <v>40.7387741957859</v>
      </c>
      <c r="L7565" s="12" t="n">
        <f aca="false">H7565*SUMIFS(syst_chauffage!$K$3:$K$27,syst_chauffage!$B$3:$B$27,D7565,syst_chauffage!$C$3:$C$27,E7565)</f>
        <v>1.62481080921278</v>
      </c>
      <c r="N7565" s="0" t="str">
        <f aca="false">A7565</f>
        <v>Commerce</v>
      </c>
      <c r="O7565" s="0" t="str">
        <f aca="false">B7565</f>
        <v>Commerce de gros</v>
      </c>
      <c r="P7565" s="0" t="str">
        <f aca="false">C7565</f>
        <v>Grand commerce de gros</v>
      </c>
      <c r="Q7565" s="0" t="str">
        <f aca="false">D7565</f>
        <v>Autre système centralisé</v>
      </c>
      <c r="R7565" s="0" t="str">
        <f aca="false">E7565</f>
        <v>Autres</v>
      </c>
      <c r="S7565" s="0" t="str">
        <f aca="false">F7565</f>
        <v>0307190101</v>
      </c>
      <c r="T7565" s="0" t="str">
        <f aca="false">G7565</f>
        <v>5</v>
      </c>
      <c r="U7565" s="0" t="n">
        <f aca="false">L7565</f>
        <v>1.62481080921278</v>
      </c>
      <c r="V7565" s="0" t="n">
        <f aca="false">K7565</f>
        <v>40.7387741957859</v>
      </c>
      <c r="W7565" s="0" t="n">
        <f aca="false">J7565</f>
        <v>0</v>
      </c>
    </row>
    <row r="7566" customFormat="false" ht="12.8" hidden="false" customHeight="false" outlineLevel="0" collapsed="false">
      <c r="A7566" s="0" t="s">
        <v>74</v>
      </c>
      <c r="B7566" s="0" t="s">
        <v>718</v>
      </c>
      <c r="C7566" s="0" t="s">
        <v>719</v>
      </c>
      <c r="D7566" s="0" t="s">
        <v>19</v>
      </c>
      <c r="E7566" s="0" t="s">
        <v>58</v>
      </c>
      <c r="F7566" s="0" t="s">
        <v>721</v>
      </c>
      <c r="G7566" s="0" t="s">
        <v>1613</v>
      </c>
      <c r="H7566" s="0" t="n">
        <v>1.64875171027631</v>
      </c>
      <c r="I7566" s="0" t="n">
        <v>29.1753455</v>
      </c>
      <c r="J7566" s="0" t="n">
        <v>765</v>
      </c>
      <c r="K7566" s="0" t="n">
        <f aca="false">I7566*SUMIFS(syst_chauffage!$H$3:$H$27,syst_chauffage!$B$3:$B$27,D7566,syst_chauffage!$C$3:$C$27,E7566)</f>
        <v>47.9919726223613</v>
      </c>
      <c r="L7566" s="12" t="n">
        <f aca="false">H7566*SUMIFS(syst_chauffage!$K$3:$K$27,syst_chauffage!$B$3:$B$27,D7566,syst_chauffage!$C$3:$C$27,E7566)</f>
        <v>1.64875171027631</v>
      </c>
      <c r="N7566" s="0" t="str">
        <f aca="false">A7566</f>
        <v>Commerce</v>
      </c>
      <c r="O7566" s="0" t="str">
        <f aca="false">B7566</f>
        <v>Commerce de gros</v>
      </c>
      <c r="P7566" s="0" t="str">
        <f aca="false">C7566</f>
        <v>Grand commerce de gros</v>
      </c>
      <c r="Q7566" s="0" t="str">
        <f aca="false">D7566</f>
        <v>Autre système centralisé</v>
      </c>
      <c r="R7566" s="0" t="str">
        <f aca="false">E7566</f>
        <v>Urbain</v>
      </c>
      <c r="S7566" s="0" t="str">
        <f aca="false">F7566</f>
        <v>0307190106</v>
      </c>
      <c r="T7566" s="0" t="str">
        <f aca="false">G7566</f>
        <v>5</v>
      </c>
      <c r="U7566" s="0" t="n">
        <f aca="false">L7566</f>
        <v>1.64875171027631</v>
      </c>
      <c r="V7566" s="0" t="n">
        <f aca="false">K7566</f>
        <v>47.9919726223613</v>
      </c>
      <c r="W7566" s="0" t="n">
        <f aca="false">J7566</f>
        <v>765</v>
      </c>
    </row>
    <row r="7567" customFormat="false" ht="12.8" hidden="false" customHeight="false" outlineLevel="0" collapsed="false">
      <c r="A7567" s="0" t="s">
        <v>74</v>
      </c>
      <c r="B7567" s="0" t="s">
        <v>718</v>
      </c>
      <c r="C7567" s="0" t="s">
        <v>719</v>
      </c>
      <c r="D7567" s="0" t="s">
        <v>22</v>
      </c>
      <c r="E7567" s="0" t="s">
        <v>23</v>
      </c>
      <c r="F7567" s="0" t="s">
        <v>722</v>
      </c>
      <c r="G7567" s="0" t="s">
        <v>1613</v>
      </c>
      <c r="H7567" s="0" t="n">
        <v>0.689377907802488</v>
      </c>
      <c r="I7567" s="0" t="n">
        <v>8.44279981163949</v>
      </c>
      <c r="J7567" s="0" t="n">
        <v>0</v>
      </c>
      <c r="K7567" s="0" t="n">
        <f aca="false">I7567*SUMIFS(syst_chauffage!$H$3:$H$27,syst_chauffage!$B$3:$B$27,D7567,syst_chauffage!$C$3:$C$27,E7567)</f>
        <v>14.8679605007375</v>
      </c>
      <c r="L7567" s="12" t="n">
        <f aca="false">H7567*SUMIFS(syst_chauffage!$K$3:$K$27,syst_chauffage!$B$3:$B$27,D7567,syst_chauffage!$C$3:$C$27,E7567)</f>
        <v>0.689377907802488</v>
      </c>
      <c r="N7567" s="0" t="str">
        <f aca="false">A7567</f>
        <v>Commerce</v>
      </c>
      <c r="O7567" s="0" t="str">
        <f aca="false">B7567</f>
        <v>Commerce de gros</v>
      </c>
      <c r="P7567" s="0" t="str">
        <f aca="false">C7567</f>
        <v>Grand commerce de gros</v>
      </c>
      <c r="Q7567" s="0" t="str">
        <f aca="false">D7567</f>
        <v>Chaudière fioul</v>
      </c>
      <c r="R7567" s="0" t="str">
        <f aca="false">E7567</f>
        <v>Fioul</v>
      </c>
      <c r="S7567" s="0" t="str">
        <f aca="false">F7567</f>
        <v>0307190303</v>
      </c>
      <c r="T7567" s="0" t="str">
        <f aca="false">G7567</f>
        <v>5</v>
      </c>
      <c r="U7567" s="0" t="n">
        <f aca="false">L7567</f>
        <v>0.689377907802488</v>
      </c>
      <c r="V7567" s="0" t="n">
        <f aca="false">K7567</f>
        <v>14.8679605007375</v>
      </c>
      <c r="W7567" s="0" t="n">
        <f aca="false">J7567</f>
        <v>0</v>
      </c>
    </row>
    <row r="7568" customFormat="false" ht="12.8" hidden="false" customHeight="false" outlineLevel="0" collapsed="false">
      <c r="A7568" s="0" t="s">
        <v>74</v>
      </c>
      <c r="B7568" s="0" t="s">
        <v>718</v>
      </c>
      <c r="C7568" s="0" t="s">
        <v>719</v>
      </c>
      <c r="D7568" s="0" t="s">
        <v>13</v>
      </c>
      <c r="E7568" s="0" t="s">
        <v>14</v>
      </c>
      <c r="F7568" s="0" t="s">
        <v>723</v>
      </c>
      <c r="G7568" s="0" t="s">
        <v>1613</v>
      </c>
      <c r="H7568" s="0" t="n">
        <v>0.780741935948798</v>
      </c>
      <c r="I7568" s="0" t="n">
        <v>6.34695235866829</v>
      </c>
      <c r="J7568" s="0" t="n">
        <v>308</v>
      </c>
      <c r="K7568" s="0" t="n">
        <f aca="false">I7568*SUMIFS(syst_chauffage!$H$3:$H$27,syst_chauffage!$B$3:$B$27,D7568,syst_chauffage!$C$3:$C$27,E7568)</f>
        <v>12.818252538079</v>
      </c>
      <c r="L7568" s="12" t="n">
        <f aca="false">H7568*SUMIFS(syst_chauffage!$K$3:$K$27,syst_chauffage!$B$3:$B$27,D7568,syst_chauffage!$C$3:$C$27,E7568)</f>
        <v>0.780741935948798</v>
      </c>
      <c r="N7568" s="0" t="str">
        <f aca="false">A7568</f>
        <v>Commerce</v>
      </c>
      <c r="O7568" s="0" t="str">
        <f aca="false">B7568</f>
        <v>Commerce de gros</v>
      </c>
      <c r="P7568" s="0" t="str">
        <f aca="false">C7568</f>
        <v>Grand commerce de gros</v>
      </c>
      <c r="Q7568" s="0" t="str">
        <f aca="false">D7568</f>
        <v>Chaudière gaz</v>
      </c>
      <c r="R7568" s="0" t="str">
        <f aca="false">E7568</f>
        <v>Gaz</v>
      </c>
      <c r="S7568" s="0" t="str">
        <f aca="false">F7568</f>
        <v>0307190404</v>
      </c>
      <c r="T7568" s="0" t="str">
        <f aca="false">G7568</f>
        <v>5</v>
      </c>
      <c r="U7568" s="0" t="n">
        <f aca="false">L7568</f>
        <v>0.780741935948798</v>
      </c>
      <c r="V7568" s="0" t="n">
        <f aca="false">K7568</f>
        <v>12.818252538079</v>
      </c>
      <c r="W7568" s="0" t="n">
        <f aca="false">J7568</f>
        <v>308</v>
      </c>
    </row>
    <row r="7569" customFormat="false" ht="12.8" hidden="false" customHeight="false" outlineLevel="0" collapsed="false">
      <c r="A7569" s="0" t="s">
        <v>74</v>
      </c>
      <c r="B7569" s="0" t="s">
        <v>718</v>
      </c>
      <c r="C7569" s="0" t="s">
        <v>719</v>
      </c>
      <c r="D7569" s="0" t="s">
        <v>29</v>
      </c>
      <c r="E7569" s="0" t="s">
        <v>30</v>
      </c>
      <c r="F7569" s="0" t="s">
        <v>724</v>
      </c>
      <c r="G7569" s="0" t="s">
        <v>1613</v>
      </c>
      <c r="H7569" s="0" t="n">
        <v>0.92</v>
      </c>
      <c r="I7569" s="0" t="n">
        <v>10.4</v>
      </c>
      <c r="J7569" s="0" t="n">
        <v>0</v>
      </c>
      <c r="K7569" s="0" t="n">
        <f aca="false">I7569*SUMIFS(syst_chauffage!$H$3:$H$27,syst_chauffage!$B$3:$B$27,D7569,syst_chauffage!$C$3:$C$27,E7569)</f>
        <v>3</v>
      </c>
      <c r="L7569" s="12" t="n">
        <f aca="false">H7569*SUMIFS(syst_chauffage!$K$3:$K$27,syst_chauffage!$B$3:$B$27,D7569,syst_chauffage!$C$3:$C$27,E7569)</f>
        <v>0.92</v>
      </c>
      <c r="N7569" s="0" t="str">
        <f aca="false">A7569</f>
        <v>Commerce</v>
      </c>
      <c r="O7569" s="0" t="str">
        <f aca="false">B7569</f>
        <v>Commerce de gros</v>
      </c>
      <c r="P7569" s="0" t="str">
        <f aca="false">C7569</f>
        <v>Grand commerce de gros</v>
      </c>
      <c r="Q7569" s="0" t="str">
        <f aca="false">D7569</f>
        <v>Electrique direct</v>
      </c>
      <c r="R7569" s="0" t="str">
        <f aca="false">E7569</f>
        <v>Electricité</v>
      </c>
      <c r="S7569" s="0" t="str">
        <f aca="false">F7569</f>
        <v>0307190602</v>
      </c>
      <c r="T7569" s="0" t="str">
        <f aca="false">G7569</f>
        <v>5</v>
      </c>
      <c r="U7569" s="0" t="n">
        <f aca="false">L7569</f>
        <v>0.92</v>
      </c>
      <c r="V7569" s="0" t="n">
        <f aca="false">K7569</f>
        <v>3</v>
      </c>
      <c r="W7569" s="0" t="n">
        <f aca="false">J7569</f>
        <v>0</v>
      </c>
    </row>
    <row r="7570" customFormat="false" ht="12.8" hidden="false" customHeight="false" outlineLevel="0" collapsed="false">
      <c r="A7570" s="0" t="s">
        <v>74</v>
      </c>
      <c r="B7570" s="0" t="s">
        <v>718</v>
      </c>
      <c r="C7570" s="0" t="s">
        <v>719</v>
      </c>
      <c r="D7570" s="0" t="s">
        <v>42</v>
      </c>
      <c r="E7570" s="0" t="s">
        <v>30</v>
      </c>
      <c r="F7570" s="0" t="s">
        <v>725</v>
      </c>
      <c r="G7570" s="0" t="s">
        <v>1613</v>
      </c>
      <c r="H7570" s="0" t="n">
        <v>2.80410195348837</v>
      </c>
      <c r="I7570" s="0" t="n">
        <v>32.9522419425382</v>
      </c>
      <c r="J7570" s="0" t="n">
        <v>558</v>
      </c>
      <c r="K7570" s="0" t="n">
        <f aca="false">I7570*SUMIFS(syst_chauffage!$H$3:$H$27,syst_chauffage!$B$3:$B$27,D7570,syst_chauffage!$C$3:$C$27,E7570)</f>
        <v>29.7457329535574</v>
      </c>
      <c r="L7570" s="12" t="n">
        <f aca="false">H7570*SUMIFS(syst_chauffage!$K$3:$K$27,syst_chauffage!$B$3:$B$27,D7570,syst_chauffage!$C$3:$C$27,E7570)</f>
        <v>2.49996610303434</v>
      </c>
      <c r="N7570" s="0" t="str">
        <f aca="false">A7570</f>
        <v>Commerce</v>
      </c>
      <c r="O7570" s="0" t="str">
        <f aca="false">B7570</f>
        <v>Commerce de gros</v>
      </c>
      <c r="P7570" s="0" t="str">
        <f aca="false">C7570</f>
        <v>Grand commerce de gros</v>
      </c>
      <c r="Q7570" s="0" t="str">
        <f aca="false">D7570</f>
        <v>Rooftop</v>
      </c>
      <c r="R7570" s="0" t="str">
        <f aca="false">E7570</f>
        <v>Electricité</v>
      </c>
      <c r="S7570" s="0" t="str">
        <f aca="false">F7570</f>
        <v>0307191002</v>
      </c>
      <c r="T7570" s="0" t="str">
        <f aca="false">G7570</f>
        <v>5</v>
      </c>
      <c r="U7570" s="0" t="n">
        <f aca="false">L7570</f>
        <v>2.49996610303434</v>
      </c>
      <c r="V7570" s="0" t="n">
        <f aca="false">K7570</f>
        <v>29.7457329535574</v>
      </c>
      <c r="W7570" s="0" t="n">
        <f aca="false">J7570</f>
        <v>558</v>
      </c>
    </row>
    <row r="7571" customFormat="false" ht="12.8" hidden="false" customHeight="false" outlineLevel="0" collapsed="false">
      <c r="A7571" s="0" t="s">
        <v>74</v>
      </c>
      <c r="B7571" s="0" t="s">
        <v>718</v>
      </c>
      <c r="C7571" s="0" t="s">
        <v>719</v>
      </c>
      <c r="D7571" s="0" t="s">
        <v>51</v>
      </c>
      <c r="E7571" s="0" t="s">
        <v>57</v>
      </c>
      <c r="F7571" s="0" t="s">
        <v>726</v>
      </c>
      <c r="G7571" s="0" t="s">
        <v>1613</v>
      </c>
      <c r="H7571" s="0" t="n">
        <v>1.87478170293782</v>
      </c>
      <c r="I7571" s="0" t="n">
        <v>34.8289789158237</v>
      </c>
      <c r="J7571" s="0" t="n">
        <v>0</v>
      </c>
      <c r="K7571" s="0" t="n">
        <f aca="false">I7571*SUMIFS(syst_chauffage!$H$3:$H$27,syst_chauffage!$B$3:$B$27,D7571,syst_chauffage!$C$3:$C$27,E7571)</f>
        <v>73.797516252932</v>
      </c>
      <c r="L7571" s="12" t="n">
        <f aca="false">H7571*SUMIFS(syst_chauffage!$K$3:$K$27,syst_chauffage!$B$3:$B$27,D7571,syst_chauffage!$C$3:$C$27,E7571)</f>
        <v>1.87478170293782</v>
      </c>
      <c r="N7571" s="0" t="str">
        <f aca="false">A7571</f>
        <v>Commerce</v>
      </c>
      <c r="O7571" s="0" t="str">
        <f aca="false">B7571</f>
        <v>Commerce de gros</v>
      </c>
      <c r="P7571" s="0" t="str">
        <f aca="false">C7571</f>
        <v>Grand commerce de gros</v>
      </c>
      <c r="Q7571" s="0" t="str">
        <f aca="false">D7571</f>
        <v>Autre système centralisé performant</v>
      </c>
      <c r="R7571" s="0" t="str">
        <f aca="false">E7571</f>
        <v>Autres</v>
      </c>
      <c r="S7571" s="0" t="str">
        <f aca="false">F7571</f>
        <v>0307192101</v>
      </c>
      <c r="T7571" s="0" t="str">
        <f aca="false">G7571</f>
        <v>5</v>
      </c>
      <c r="U7571" s="0" t="n">
        <f aca="false">L7571</f>
        <v>1.87478170293782</v>
      </c>
      <c r="V7571" s="0" t="n">
        <f aca="false">K7571</f>
        <v>73.797516252932</v>
      </c>
      <c r="W7571" s="0" t="n">
        <f aca="false">J7571</f>
        <v>0</v>
      </c>
    </row>
    <row r="7572" customFormat="false" ht="12.8" hidden="false" customHeight="false" outlineLevel="0" collapsed="false">
      <c r="A7572" s="0" t="s">
        <v>74</v>
      </c>
      <c r="B7572" s="0" t="s">
        <v>718</v>
      </c>
      <c r="C7572" s="0" t="s">
        <v>719</v>
      </c>
      <c r="D7572" s="0" t="s">
        <v>51</v>
      </c>
      <c r="E7572" s="0" t="s">
        <v>58</v>
      </c>
      <c r="F7572" s="0" t="s">
        <v>727</v>
      </c>
      <c r="G7572" s="0" t="s">
        <v>1613</v>
      </c>
      <c r="H7572" s="0" t="n">
        <v>1.90240581954959</v>
      </c>
      <c r="I7572" s="0" t="n">
        <v>34.7325541666666</v>
      </c>
      <c r="J7572" s="0" t="n">
        <v>765</v>
      </c>
      <c r="K7572" s="0" t="n">
        <f aca="false">I7572*SUMIFS(syst_chauffage!$H$3:$H$27,syst_chauffage!$B$3:$B$27,D7572,syst_chauffage!$C$3:$C$27,E7572)</f>
        <v>74.1192534670958</v>
      </c>
      <c r="L7572" s="12" t="n">
        <f aca="false">H7572*SUMIFS(syst_chauffage!$K$3:$K$27,syst_chauffage!$B$3:$B$27,D7572,syst_chauffage!$C$3:$C$27,E7572)</f>
        <v>1.90240581954959</v>
      </c>
      <c r="N7572" s="0" t="str">
        <f aca="false">A7572</f>
        <v>Commerce</v>
      </c>
      <c r="O7572" s="0" t="str">
        <f aca="false">B7572</f>
        <v>Commerce de gros</v>
      </c>
      <c r="P7572" s="0" t="str">
        <f aca="false">C7572</f>
        <v>Grand commerce de gros</v>
      </c>
      <c r="Q7572" s="0" t="str">
        <f aca="false">D7572</f>
        <v>Autre système centralisé performant</v>
      </c>
      <c r="R7572" s="0" t="str">
        <f aca="false">E7572</f>
        <v>Urbain</v>
      </c>
      <c r="S7572" s="0" t="str">
        <f aca="false">F7572</f>
        <v>0307192106</v>
      </c>
      <c r="T7572" s="0" t="str">
        <f aca="false">G7572</f>
        <v>5</v>
      </c>
      <c r="U7572" s="0" t="n">
        <f aca="false">L7572</f>
        <v>1.90240581954959</v>
      </c>
      <c r="V7572" s="0" t="n">
        <f aca="false">K7572</f>
        <v>74.1192534670958</v>
      </c>
      <c r="W7572" s="0" t="n">
        <f aca="false">J7572</f>
        <v>765</v>
      </c>
    </row>
    <row r="7573" customFormat="false" ht="12.8" hidden="false" customHeight="false" outlineLevel="0" collapsed="false">
      <c r="A7573" s="0" t="s">
        <v>74</v>
      </c>
      <c r="B7573" s="0" t="s">
        <v>718</v>
      </c>
      <c r="C7573" s="0" t="s">
        <v>719</v>
      </c>
      <c r="D7573" s="0" t="s">
        <v>27</v>
      </c>
      <c r="E7573" s="0" t="s">
        <v>23</v>
      </c>
      <c r="F7573" s="0" t="s">
        <v>728</v>
      </c>
      <c r="G7573" s="0" t="s">
        <v>1613</v>
      </c>
      <c r="H7573" s="0" t="n">
        <v>0.761583138885597</v>
      </c>
      <c r="I7573" s="0" t="n">
        <v>10.0509521567137</v>
      </c>
      <c r="J7573" s="0" t="n">
        <v>693</v>
      </c>
      <c r="K7573" s="0" t="n">
        <f aca="false">I7573*SUMIFS(syst_chauffage!$H$3:$H$27,syst_chauffage!$B$3:$B$27,D7573,syst_chauffage!$C$3:$C$27,E7573)</f>
        <v>25.774693295332</v>
      </c>
      <c r="L7573" s="12" t="n">
        <f aca="false">H7573*SUMIFS(syst_chauffage!$K$3:$K$27,syst_chauffage!$B$3:$B$27,D7573,syst_chauffage!$C$3:$C$27,E7573)</f>
        <v>0.761583138885597</v>
      </c>
      <c r="N7573" s="0" t="str">
        <f aca="false">A7573</f>
        <v>Commerce</v>
      </c>
      <c r="O7573" s="0" t="str">
        <f aca="false">B7573</f>
        <v>Commerce de gros</v>
      </c>
      <c r="P7573" s="0" t="str">
        <f aca="false">C7573</f>
        <v>Grand commerce de gros</v>
      </c>
      <c r="Q7573" s="0" t="str">
        <f aca="false">D7573</f>
        <v>Chaudière condensation fioul</v>
      </c>
      <c r="R7573" s="0" t="str">
        <f aca="false">E7573</f>
        <v>Fioul</v>
      </c>
      <c r="S7573" s="0" t="str">
        <f aca="false">F7573</f>
        <v>0307192303</v>
      </c>
      <c r="T7573" s="0" t="str">
        <f aca="false">G7573</f>
        <v>5</v>
      </c>
      <c r="U7573" s="0" t="n">
        <f aca="false">L7573</f>
        <v>0.761583138885597</v>
      </c>
      <c r="V7573" s="0" t="n">
        <f aca="false">K7573</f>
        <v>25.774693295332</v>
      </c>
      <c r="W7573" s="0" t="n">
        <f aca="false">J7573</f>
        <v>693</v>
      </c>
    </row>
    <row r="7574" customFormat="false" ht="12.8" hidden="false" customHeight="false" outlineLevel="0" collapsed="false">
      <c r="A7574" s="0" t="s">
        <v>74</v>
      </c>
      <c r="B7574" s="0" t="s">
        <v>718</v>
      </c>
      <c r="C7574" s="0" t="s">
        <v>719</v>
      </c>
      <c r="D7574" s="0" t="s">
        <v>18</v>
      </c>
      <c r="E7574" s="0" t="s">
        <v>14</v>
      </c>
      <c r="F7574" s="0" t="s">
        <v>729</v>
      </c>
      <c r="G7574" s="0" t="s">
        <v>1613</v>
      </c>
      <c r="H7574" s="0" t="n">
        <v>0.989367103465403</v>
      </c>
      <c r="I7574" s="0" t="n">
        <v>7.5558956650813</v>
      </c>
      <c r="J7574" s="0" t="n">
        <v>693</v>
      </c>
      <c r="K7574" s="0" t="n">
        <f aca="false">I7574*SUMIFS(syst_chauffage!$H$3:$H$27,syst_chauffage!$B$3:$B$27,D7574,syst_chauffage!$C$3:$C$27,E7574)</f>
        <v>20.5892786302399</v>
      </c>
      <c r="L7574" s="12" t="n">
        <f aca="false">H7574*SUMIFS(syst_chauffage!$K$3:$K$27,syst_chauffage!$B$3:$B$27,D7574,syst_chauffage!$C$3:$C$27,E7574)</f>
        <v>0.961117596045209</v>
      </c>
      <c r="N7574" s="0" t="str">
        <f aca="false">A7574</f>
        <v>Commerce</v>
      </c>
      <c r="O7574" s="0" t="str">
        <f aca="false">B7574</f>
        <v>Commerce de gros</v>
      </c>
      <c r="P7574" s="0" t="str">
        <f aca="false">C7574</f>
        <v>Grand commerce de gros</v>
      </c>
      <c r="Q7574" s="0" t="str">
        <f aca="false">D7574</f>
        <v>Chaudière condensation gaz</v>
      </c>
      <c r="R7574" s="0" t="str">
        <f aca="false">E7574</f>
        <v>Gaz</v>
      </c>
      <c r="S7574" s="0" t="str">
        <f aca="false">F7574</f>
        <v>0307192404</v>
      </c>
      <c r="T7574" s="0" t="str">
        <f aca="false">G7574</f>
        <v>5</v>
      </c>
      <c r="U7574" s="0" t="n">
        <f aca="false">L7574</f>
        <v>0.961117596045209</v>
      </c>
      <c r="V7574" s="0" t="n">
        <f aca="false">K7574</f>
        <v>20.5892786302399</v>
      </c>
      <c r="W7574" s="0" t="n">
        <f aca="false">J7574</f>
        <v>693</v>
      </c>
    </row>
    <row r="7575" customFormat="false" ht="12.8" hidden="false" customHeight="false" outlineLevel="0" collapsed="false">
      <c r="A7575" s="0" t="s">
        <v>74</v>
      </c>
      <c r="B7575" s="0" t="s">
        <v>718</v>
      </c>
      <c r="C7575" s="0" t="s">
        <v>719</v>
      </c>
      <c r="D7575" s="0" t="s">
        <v>32</v>
      </c>
      <c r="E7575" s="0" t="s">
        <v>30</v>
      </c>
      <c r="F7575" s="0" t="s">
        <v>730</v>
      </c>
      <c r="G7575" s="0" t="s">
        <v>1613</v>
      </c>
      <c r="H7575" s="0" t="n">
        <v>1</v>
      </c>
      <c r="I7575" s="0" t="n">
        <v>12</v>
      </c>
      <c r="J7575" s="0" t="n">
        <v>0</v>
      </c>
      <c r="K7575" s="0" t="n">
        <f aca="false">I7575*SUMIFS(syst_chauffage!$H$3:$H$27,syst_chauffage!$B$3:$B$27,D7575,syst_chauffage!$C$3:$C$27,E7575)</f>
        <v>12</v>
      </c>
      <c r="L7575" s="12" t="n">
        <f aca="false">H7575*SUMIFS(syst_chauffage!$K$3:$K$27,syst_chauffage!$B$3:$B$27,D7575,syst_chauffage!$C$3:$C$27,E7575)</f>
        <v>1</v>
      </c>
      <c r="N7575" s="0" t="str">
        <f aca="false">A7575</f>
        <v>Commerce</v>
      </c>
      <c r="O7575" s="0" t="str">
        <f aca="false">B7575</f>
        <v>Commerce de gros</v>
      </c>
      <c r="P7575" s="0" t="str">
        <f aca="false">C7575</f>
        <v>Grand commerce de gros</v>
      </c>
      <c r="Q7575" s="0" t="str">
        <f aca="false">D7575</f>
        <v>Electrique direct performant</v>
      </c>
      <c r="R7575" s="0" t="str">
        <f aca="false">E7575</f>
        <v>Electricité</v>
      </c>
      <c r="S7575" s="0" t="str">
        <f aca="false">F7575</f>
        <v>0307192602</v>
      </c>
      <c r="T7575" s="0" t="str">
        <f aca="false">G7575</f>
        <v>5</v>
      </c>
      <c r="U7575" s="0" t="n">
        <f aca="false">L7575</f>
        <v>1</v>
      </c>
      <c r="V7575" s="0" t="n">
        <f aca="false">K7575</f>
        <v>12</v>
      </c>
      <c r="W7575" s="0" t="n">
        <f aca="false">J7575</f>
        <v>0</v>
      </c>
    </row>
    <row r="7576" customFormat="false" ht="12.8" hidden="false" customHeight="false" outlineLevel="0" collapsed="false">
      <c r="A7576" s="0" t="s">
        <v>74</v>
      </c>
      <c r="B7576" s="0" t="s">
        <v>718</v>
      </c>
      <c r="C7576" s="0" t="s">
        <v>719</v>
      </c>
      <c r="D7576" s="0" t="s">
        <v>46</v>
      </c>
      <c r="E7576" s="0" t="s">
        <v>30</v>
      </c>
      <c r="F7576" s="0" t="s">
        <v>731</v>
      </c>
      <c r="G7576" s="0" t="s">
        <v>1613</v>
      </c>
      <c r="H7576" s="0" t="n">
        <v>3.32861023255814</v>
      </c>
      <c r="I7576" s="0" t="n">
        <v>39.2288594554026</v>
      </c>
      <c r="J7576" s="0" t="n">
        <v>603</v>
      </c>
      <c r="K7576" s="0" t="n">
        <f aca="false">I7576*SUMIFS(syst_chauffage!$H$3:$H$27,syst_chauffage!$B$3:$B$27,D7576,syst_chauffage!$C$3:$C$27,E7576)</f>
        <v>68.0584418030746</v>
      </c>
      <c r="L7576" s="12" t="n">
        <f aca="false">H7576*SUMIFS(syst_chauffage!$K$3:$K$27,syst_chauffage!$B$3:$B$27,D7576,syst_chauffage!$C$3:$C$27,E7576)</f>
        <v>3.00077723502174</v>
      </c>
      <c r="N7576" s="0" t="str">
        <f aca="false">A7576</f>
        <v>Commerce</v>
      </c>
      <c r="O7576" s="0" t="str">
        <f aca="false">B7576</f>
        <v>Commerce de gros</v>
      </c>
      <c r="P7576" s="0" t="str">
        <f aca="false">C7576</f>
        <v>Grand commerce de gros</v>
      </c>
      <c r="Q7576" s="0" t="str">
        <f aca="false">D7576</f>
        <v>Rooftop performant</v>
      </c>
      <c r="R7576" s="0" t="str">
        <f aca="false">E7576</f>
        <v>Electricité</v>
      </c>
      <c r="S7576" s="0" t="str">
        <f aca="false">F7576</f>
        <v>0307193002</v>
      </c>
      <c r="T7576" s="0" t="str">
        <f aca="false">G7576</f>
        <v>5</v>
      </c>
      <c r="U7576" s="0" t="n">
        <f aca="false">L7576</f>
        <v>3.00077723502174</v>
      </c>
      <c r="V7576" s="0" t="n">
        <f aca="false">K7576</f>
        <v>68.0584418030746</v>
      </c>
      <c r="W7576" s="0" t="n">
        <f aca="false">J7576</f>
        <v>603</v>
      </c>
    </row>
    <row r="7577" customFormat="false" ht="12.8" hidden="false" customHeight="false" outlineLevel="0" collapsed="false">
      <c r="A7577" s="0" t="s">
        <v>74</v>
      </c>
      <c r="B7577" s="0" t="s">
        <v>718</v>
      </c>
      <c r="C7577" s="0" t="s">
        <v>732</v>
      </c>
      <c r="D7577" s="0" t="s">
        <v>19</v>
      </c>
      <c r="E7577" s="0" t="s">
        <v>57</v>
      </c>
      <c r="F7577" s="0" t="s">
        <v>733</v>
      </c>
      <c r="G7577" s="0" t="s">
        <v>1613</v>
      </c>
      <c r="H7577" s="0" t="n">
        <v>1.62009191812145</v>
      </c>
      <c r="I7577" s="0" t="n">
        <v>29.6428444957376</v>
      </c>
      <c r="J7577" s="0" t="n">
        <v>0</v>
      </c>
      <c r="K7577" s="0" t="n">
        <f aca="false">I7577*SUMIFS(syst_chauffage!$H$3:$H$27,syst_chauffage!$B$3:$B$27,D7577,syst_chauffage!$C$3:$C$27,E7577)</f>
        <v>41.2769695025973</v>
      </c>
      <c r="L7577" s="12" t="n">
        <f aca="false">H7577*SUMIFS(syst_chauffage!$K$3:$K$27,syst_chauffage!$B$3:$B$27,D7577,syst_chauffage!$C$3:$C$27,E7577)</f>
        <v>1.62009191812145</v>
      </c>
      <c r="N7577" s="0" t="str">
        <f aca="false">A7577</f>
        <v>Commerce</v>
      </c>
      <c r="O7577" s="0" t="str">
        <f aca="false">B7577</f>
        <v>Commerce de gros</v>
      </c>
      <c r="P7577" s="0" t="str">
        <f aca="false">C7577</f>
        <v>Petit commerce de gros</v>
      </c>
      <c r="Q7577" s="0" t="str">
        <f aca="false">D7577</f>
        <v>Autre système centralisé</v>
      </c>
      <c r="R7577" s="0" t="str">
        <f aca="false">E7577</f>
        <v>Autres</v>
      </c>
      <c r="S7577" s="0" t="str">
        <f aca="false">F7577</f>
        <v>0307660101</v>
      </c>
      <c r="T7577" s="0" t="str">
        <f aca="false">G7577</f>
        <v>5</v>
      </c>
      <c r="U7577" s="0" t="n">
        <f aca="false">L7577</f>
        <v>1.62009191812145</v>
      </c>
      <c r="V7577" s="0" t="n">
        <f aca="false">K7577</f>
        <v>41.2769695025973</v>
      </c>
      <c r="W7577" s="0" t="n">
        <f aca="false">J7577</f>
        <v>0</v>
      </c>
    </row>
    <row r="7578" customFormat="false" ht="12.8" hidden="false" customHeight="false" outlineLevel="0" collapsed="false">
      <c r="A7578" s="0" t="s">
        <v>74</v>
      </c>
      <c r="B7578" s="0" t="s">
        <v>718</v>
      </c>
      <c r="C7578" s="0" t="s">
        <v>732</v>
      </c>
      <c r="D7578" s="0" t="s">
        <v>19</v>
      </c>
      <c r="E7578" s="0" t="s">
        <v>58</v>
      </c>
      <c r="F7578" s="0" t="s">
        <v>734</v>
      </c>
      <c r="G7578" s="0" t="s">
        <v>1613</v>
      </c>
      <c r="H7578" s="0" t="n">
        <v>1.62990400346462</v>
      </c>
      <c r="I7578" s="0" t="n">
        <v>29.3484948378216</v>
      </c>
      <c r="J7578" s="0" t="n">
        <v>765</v>
      </c>
      <c r="K7578" s="0" t="n">
        <f aca="false">I7578*SUMIFS(syst_chauffage!$H$3:$H$27,syst_chauffage!$B$3:$B$27,D7578,syst_chauffage!$C$3:$C$27,E7578)</f>
        <v>48.2767945546436</v>
      </c>
      <c r="L7578" s="12" t="n">
        <f aca="false">H7578*SUMIFS(syst_chauffage!$K$3:$K$27,syst_chauffage!$B$3:$B$27,D7578,syst_chauffage!$C$3:$C$27,E7578)</f>
        <v>1.62990400346462</v>
      </c>
      <c r="N7578" s="0" t="str">
        <f aca="false">A7578</f>
        <v>Commerce</v>
      </c>
      <c r="O7578" s="0" t="str">
        <f aca="false">B7578</f>
        <v>Commerce de gros</v>
      </c>
      <c r="P7578" s="0" t="str">
        <f aca="false">C7578</f>
        <v>Petit commerce de gros</v>
      </c>
      <c r="Q7578" s="0" t="str">
        <f aca="false">D7578</f>
        <v>Autre système centralisé</v>
      </c>
      <c r="R7578" s="0" t="str">
        <f aca="false">E7578</f>
        <v>Urbain</v>
      </c>
      <c r="S7578" s="0" t="str">
        <f aca="false">F7578</f>
        <v>0307660106</v>
      </c>
      <c r="T7578" s="0" t="str">
        <f aca="false">G7578</f>
        <v>5</v>
      </c>
      <c r="U7578" s="0" t="n">
        <f aca="false">L7578</f>
        <v>1.62990400346462</v>
      </c>
      <c r="V7578" s="0" t="n">
        <f aca="false">K7578</f>
        <v>48.2767945546436</v>
      </c>
      <c r="W7578" s="0" t="n">
        <f aca="false">J7578</f>
        <v>765</v>
      </c>
    </row>
    <row r="7579" customFormat="false" ht="12.8" hidden="false" customHeight="false" outlineLevel="0" collapsed="false">
      <c r="A7579" s="0" t="s">
        <v>74</v>
      </c>
      <c r="B7579" s="0" t="s">
        <v>718</v>
      </c>
      <c r="C7579" s="0" t="s">
        <v>732</v>
      </c>
      <c r="D7579" s="0" t="s">
        <v>22</v>
      </c>
      <c r="E7579" s="0" t="s">
        <v>23</v>
      </c>
      <c r="F7579" s="0" t="s">
        <v>735</v>
      </c>
      <c r="G7579" s="0" t="s">
        <v>1613</v>
      </c>
      <c r="H7579" s="0" t="n">
        <v>0.689377907802488</v>
      </c>
      <c r="I7579" s="0" t="n">
        <v>12.3781828427651</v>
      </c>
      <c r="J7579" s="0" t="n">
        <v>0</v>
      </c>
      <c r="K7579" s="0" t="n">
        <f aca="false">I7579*SUMIFS(syst_chauffage!$H$3:$H$27,syst_chauffage!$B$3:$B$27,D7579,syst_chauffage!$C$3:$C$27,E7579)</f>
        <v>21.7982585970376</v>
      </c>
      <c r="L7579" s="12" t="n">
        <f aca="false">H7579*SUMIFS(syst_chauffage!$K$3:$K$27,syst_chauffage!$B$3:$B$27,D7579,syst_chauffage!$C$3:$C$27,E7579)</f>
        <v>0.689377907802488</v>
      </c>
      <c r="N7579" s="0" t="str">
        <f aca="false">A7579</f>
        <v>Commerce</v>
      </c>
      <c r="O7579" s="0" t="str">
        <f aca="false">B7579</f>
        <v>Commerce de gros</v>
      </c>
      <c r="P7579" s="0" t="str">
        <f aca="false">C7579</f>
        <v>Petit commerce de gros</v>
      </c>
      <c r="Q7579" s="0" t="str">
        <f aca="false">D7579</f>
        <v>Chaudière fioul</v>
      </c>
      <c r="R7579" s="0" t="str">
        <f aca="false">E7579</f>
        <v>Fioul</v>
      </c>
      <c r="S7579" s="0" t="str">
        <f aca="false">F7579</f>
        <v>0307660303</v>
      </c>
      <c r="T7579" s="0" t="str">
        <f aca="false">G7579</f>
        <v>5</v>
      </c>
      <c r="U7579" s="0" t="n">
        <f aca="false">L7579</f>
        <v>0.689377907802488</v>
      </c>
      <c r="V7579" s="0" t="n">
        <f aca="false">K7579</f>
        <v>21.7982585970376</v>
      </c>
      <c r="W7579" s="0" t="n">
        <f aca="false">J7579</f>
        <v>0</v>
      </c>
    </row>
    <row r="7580" customFormat="false" ht="12.8" hidden="false" customHeight="false" outlineLevel="0" collapsed="false">
      <c r="A7580" s="0" t="s">
        <v>74</v>
      </c>
      <c r="B7580" s="0" t="s">
        <v>718</v>
      </c>
      <c r="C7580" s="0" t="s">
        <v>732</v>
      </c>
      <c r="D7580" s="0" t="s">
        <v>13</v>
      </c>
      <c r="E7580" s="0" t="s">
        <v>14</v>
      </c>
      <c r="F7580" s="0" t="s">
        <v>736</v>
      </c>
      <c r="G7580" s="0" t="s">
        <v>1613</v>
      </c>
      <c r="H7580" s="0" t="n">
        <v>0.780741935948798</v>
      </c>
      <c r="I7580" s="0" t="n">
        <v>9.19192709965043</v>
      </c>
      <c r="J7580" s="0" t="n">
        <v>363</v>
      </c>
      <c r="K7580" s="0" t="n">
        <f aca="false">I7580*SUMIFS(syst_chauffage!$H$3:$H$27,syst_chauffage!$B$3:$B$27,D7580,syst_chauffage!$C$3:$C$27,E7580)</f>
        <v>18.5639400166622</v>
      </c>
      <c r="L7580" s="12" t="n">
        <f aca="false">H7580*SUMIFS(syst_chauffage!$K$3:$K$27,syst_chauffage!$B$3:$B$27,D7580,syst_chauffage!$C$3:$C$27,E7580)</f>
        <v>0.780741935948798</v>
      </c>
      <c r="N7580" s="0" t="str">
        <f aca="false">A7580</f>
        <v>Commerce</v>
      </c>
      <c r="O7580" s="0" t="str">
        <f aca="false">B7580</f>
        <v>Commerce de gros</v>
      </c>
      <c r="P7580" s="0" t="str">
        <f aca="false">C7580</f>
        <v>Petit commerce de gros</v>
      </c>
      <c r="Q7580" s="0" t="str">
        <f aca="false">D7580</f>
        <v>Chaudière gaz</v>
      </c>
      <c r="R7580" s="0" t="str">
        <f aca="false">E7580</f>
        <v>Gaz</v>
      </c>
      <c r="S7580" s="0" t="str">
        <f aca="false">F7580</f>
        <v>0307660404</v>
      </c>
      <c r="T7580" s="0" t="str">
        <f aca="false">G7580</f>
        <v>5</v>
      </c>
      <c r="U7580" s="0" t="n">
        <f aca="false">L7580</f>
        <v>0.780741935948798</v>
      </c>
      <c r="V7580" s="0" t="n">
        <f aca="false">K7580</f>
        <v>18.5639400166622</v>
      </c>
      <c r="W7580" s="0" t="n">
        <f aca="false">J7580</f>
        <v>363</v>
      </c>
    </row>
    <row r="7581" customFormat="false" ht="12.8" hidden="false" customHeight="false" outlineLevel="0" collapsed="false">
      <c r="A7581" s="0" t="s">
        <v>74</v>
      </c>
      <c r="B7581" s="0" t="s">
        <v>718</v>
      </c>
      <c r="C7581" s="0" t="s">
        <v>732</v>
      </c>
      <c r="D7581" s="0" t="s">
        <v>29</v>
      </c>
      <c r="E7581" s="0" t="s">
        <v>30</v>
      </c>
      <c r="F7581" s="0" t="s">
        <v>737</v>
      </c>
      <c r="G7581" s="0" t="s">
        <v>1613</v>
      </c>
      <c r="H7581" s="0" t="n">
        <v>0.92</v>
      </c>
      <c r="I7581" s="0" t="n">
        <v>10.4</v>
      </c>
      <c r="J7581" s="0" t="n">
        <v>0</v>
      </c>
      <c r="K7581" s="0" t="n">
        <f aca="false">I7581*SUMIFS(syst_chauffage!$H$3:$H$27,syst_chauffage!$B$3:$B$27,D7581,syst_chauffage!$C$3:$C$27,E7581)</f>
        <v>3</v>
      </c>
      <c r="L7581" s="12" t="n">
        <f aca="false">H7581*SUMIFS(syst_chauffage!$K$3:$K$27,syst_chauffage!$B$3:$B$27,D7581,syst_chauffage!$C$3:$C$27,E7581)</f>
        <v>0.92</v>
      </c>
      <c r="N7581" s="0" t="str">
        <f aca="false">A7581</f>
        <v>Commerce</v>
      </c>
      <c r="O7581" s="0" t="str">
        <f aca="false">B7581</f>
        <v>Commerce de gros</v>
      </c>
      <c r="P7581" s="0" t="str">
        <f aca="false">C7581</f>
        <v>Petit commerce de gros</v>
      </c>
      <c r="Q7581" s="0" t="str">
        <f aca="false">D7581</f>
        <v>Electrique direct</v>
      </c>
      <c r="R7581" s="0" t="str">
        <f aca="false">E7581</f>
        <v>Electricité</v>
      </c>
      <c r="S7581" s="0" t="str">
        <f aca="false">F7581</f>
        <v>0307660602</v>
      </c>
      <c r="T7581" s="0" t="str">
        <f aca="false">G7581</f>
        <v>5</v>
      </c>
      <c r="U7581" s="0" t="n">
        <f aca="false">L7581</f>
        <v>0.92</v>
      </c>
      <c r="V7581" s="0" t="n">
        <f aca="false">K7581</f>
        <v>3</v>
      </c>
      <c r="W7581" s="0" t="n">
        <f aca="false">J7581</f>
        <v>0</v>
      </c>
    </row>
    <row r="7582" customFormat="false" ht="12.8" hidden="false" customHeight="false" outlineLevel="0" collapsed="false">
      <c r="A7582" s="0" t="s">
        <v>74</v>
      </c>
      <c r="B7582" s="0" t="s">
        <v>718</v>
      </c>
      <c r="C7582" s="0" t="s">
        <v>732</v>
      </c>
      <c r="D7582" s="0" t="s">
        <v>42</v>
      </c>
      <c r="E7582" s="0" t="s">
        <v>30</v>
      </c>
      <c r="F7582" s="0" t="s">
        <v>738</v>
      </c>
      <c r="G7582" s="0" t="s">
        <v>1613</v>
      </c>
      <c r="H7582" s="0" t="n">
        <v>2.80410195348837</v>
      </c>
      <c r="I7582" s="0" t="n">
        <v>33.676243481301</v>
      </c>
      <c r="J7582" s="0" t="n">
        <v>675</v>
      </c>
      <c r="K7582" s="0" t="n">
        <f aca="false">I7582*SUMIFS(syst_chauffage!$H$3:$H$27,syst_chauffage!$B$3:$B$27,D7582,syst_chauffage!$C$3:$C$27,E7582)</f>
        <v>30.399283521302</v>
      </c>
      <c r="L7582" s="12" t="n">
        <f aca="false">H7582*SUMIFS(syst_chauffage!$K$3:$K$27,syst_chauffage!$B$3:$B$27,D7582,syst_chauffage!$C$3:$C$27,E7582)</f>
        <v>2.49996610303434</v>
      </c>
      <c r="N7582" s="0" t="str">
        <f aca="false">A7582</f>
        <v>Commerce</v>
      </c>
      <c r="O7582" s="0" t="str">
        <f aca="false">B7582</f>
        <v>Commerce de gros</v>
      </c>
      <c r="P7582" s="0" t="str">
        <f aca="false">C7582</f>
        <v>Petit commerce de gros</v>
      </c>
      <c r="Q7582" s="0" t="str">
        <f aca="false">D7582</f>
        <v>Rooftop</v>
      </c>
      <c r="R7582" s="0" t="str">
        <f aca="false">E7582</f>
        <v>Electricité</v>
      </c>
      <c r="S7582" s="0" t="str">
        <f aca="false">F7582</f>
        <v>0307661002</v>
      </c>
      <c r="T7582" s="0" t="str">
        <f aca="false">G7582</f>
        <v>5</v>
      </c>
      <c r="U7582" s="0" t="n">
        <f aca="false">L7582</f>
        <v>2.49996610303434</v>
      </c>
      <c r="V7582" s="0" t="n">
        <f aca="false">K7582</f>
        <v>30.399283521302</v>
      </c>
      <c r="W7582" s="0" t="n">
        <f aca="false">J7582</f>
        <v>675</v>
      </c>
    </row>
    <row r="7583" customFormat="false" ht="12.8" hidden="false" customHeight="false" outlineLevel="0" collapsed="false">
      <c r="A7583" s="0" t="s">
        <v>74</v>
      </c>
      <c r="B7583" s="0" t="s">
        <v>718</v>
      </c>
      <c r="C7583" s="0" t="s">
        <v>732</v>
      </c>
      <c r="D7583" s="0" t="s">
        <v>51</v>
      </c>
      <c r="E7583" s="0" t="s">
        <v>57</v>
      </c>
      <c r="F7583" s="0" t="s">
        <v>739</v>
      </c>
      <c r="G7583" s="0" t="s">
        <v>1613</v>
      </c>
      <c r="H7583" s="0" t="n">
        <v>1.86933682860167</v>
      </c>
      <c r="I7583" s="0" t="n">
        <v>35.2891005901638</v>
      </c>
      <c r="J7583" s="0" t="n">
        <v>0</v>
      </c>
      <c r="K7583" s="0" t="n">
        <f aca="false">I7583*SUMIFS(syst_chauffage!$H$3:$H$27,syst_chauffage!$B$3:$B$27,D7583,syst_chauffage!$C$3:$C$27,E7583)</f>
        <v>74.7724468365275</v>
      </c>
      <c r="L7583" s="12" t="n">
        <f aca="false">H7583*SUMIFS(syst_chauffage!$K$3:$K$27,syst_chauffage!$B$3:$B$27,D7583,syst_chauffage!$C$3:$C$27,E7583)</f>
        <v>1.86933682860167</v>
      </c>
      <c r="N7583" s="0" t="str">
        <f aca="false">A7583</f>
        <v>Commerce</v>
      </c>
      <c r="O7583" s="0" t="str">
        <f aca="false">B7583</f>
        <v>Commerce de gros</v>
      </c>
      <c r="P7583" s="0" t="str">
        <f aca="false">C7583</f>
        <v>Petit commerce de gros</v>
      </c>
      <c r="Q7583" s="0" t="str">
        <f aca="false">D7583</f>
        <v>Autre système centralisé performant</v>
      </c>
      <c r="R7583" s="0" t="str">
        <f aca="false">E7583</f>
        <v>Autres</v>
      </c>
      <c r="S7583" s="0" t="str">
        <f aca="false">F7583</f>
        <v>0307662101</v>
      </c>
      <c r="T7583" s="0" t="str">
        <f aca="false">G7583</f>
        <v>5</v>
      </c>
      <c r="U7583" s="0" t="n">
        <f aca="false">L7583</f>
        <v>1.86933682860167</v>
      </c>
      <c r="V7583" s="0" t="n">
        <f aca="false">K7583</f>
        <v>74.7724468365275</v>
      </c>
      <c r="W7583" s="0" t="n">
        <f aca="false">J7583</f>
        <v>0</v>
      </c>
    </row>
    <row r="7584" customFormat="false" ht="12.8" hidden="false" customHeight="false" outlineLevel="0" collapsed="false">
      <c r="A7584" s="0" t="s">
        <v>74</v>
      </c>
      <c r="B7584" s="0" t="s">
        <v>718</v>
      </c>
      <c r="C7584" s="0" t="s">
        <v>732</v>
      </c>
      <c r="D7584" s="0" t="s">
        <v>51</v>
      </c>
      <c r="E7584" s="0" t="s">
        <v>58</v>
      </c>
      <c r="F7584" s="0" t="s">
        <v>740</v>
      </c>
      <c r="G7584" s="0" t="s">
        <v>1613</v>
      </c>
      <c r="H7584" s="0" t="n">
        <v>1.8806584655361</v>
      </c>
      <c r="I7584" s="0" t="n">
        <v>34.93868433074</v>
      </c>
      <c r="J7584" s="0" t="n">
        <v>765</v>
      </c>
      <c r="K7584" s="0" t="n">
        <f aca="false">I7584*SUMIFS(syst_chauffage!$H$3:$H$27,syst_chauffage!$B$3:$B$27,D7584,syst_chauffage!$C$3:$C$27,E7584)</f>
        <v>74.5591351355978</v>
      </c>
      <c r="L7584" s="12" t="n">
        <f aca="false">H7584*SUMIFS(syst_chauffage!$K$3:$K$27,syst_chauffage!$B$3:$B$27,D7584,syst_chauffage!$C$3:$C$27,E7584)</f>
        <v>1.8806584655361</v>
      </c>
      <c r="N7584" s="0" t="str">
        <f aca="false">A7584</f>
        <v>Commerce</v>
      </c>
      <c r="O7584" s="0" t="str">
        <f aca="false">B7584</f>
        <v>Commerce de gros</v>
      </c>
      <c r="P7584" s="0" t="str">
        <f aca="false">C7584</f>
        <v>Petit commerce de gros</v>
      </c>
      <c r="Q7584" s="0" t="str">
        <f aca="false">D7584</f>
        <v>Autre système centralisé performant</v>
      </c>
      <c r="R7584" s="0" t="str">
        <f aca="false">E7584</f>
        <v>Urbain</v>
      </c>
      <c r="S7584" s="0" t="str">
        <f aca="false">F7584</f>
        <v>0307662106</v>
      </c>
      <c r="T7584" s="0" t="str">
        <f aca="false">G7584</f>
        <v>5</v>
      </c>
      <c r="U7584" s="0" t="n">
        <f aca="false">L7584</f>
        <v>1.8806584655361</v>
      </c>
      <c r="V7584" s="0" t="n">
        <f aca="false">K7584</f>
        <v>74.5591351355978</v>
      </c>
      <c r="W7584" s="0" t="n">
        <f aca="false">J7584</f>
        <v>765</v>
      </c>
    </row>
    <row r="7585" customFormat="false" ht="12.8" hidden="false" customHeight="false" outlineLevel="0" collapsed="false">
      <c r="A7585" s="0" t="s">
        <v>74</v>
      </c>
      <c r="B7585" s="0" t="s">
        <v>718</v>
      </c>
      <c r="C7585" s="0" t="s">
        <v>732</v>
      </c>
      <c r="D7585" s="0" t="s">
        <v>27</v>
      </c>
      <c r="E7585" s="0" t="s">
        <v>23</v>
      </c>
      <c r="F7585" s="0" t="s">
        <v>741</v>
      </c>
      <c r="G7585" s="0" t="s">
        <v>1613</v>
      </c>
      <c r="H7585" s="0" t="n">
        <v>0.761583138885597</v>
      </c>
      <c r="I7585" s="0" t="n">
        <v>14.7359319556727</v>
      </c>
      <c r="J7585" s="0" t="n">
        <v>836</v>
      </c>
      <c r="K7585" s="0" t="n">
        <f aca="false">I7585*SUMIFS(syst_chauffage!$H$3:$H$27,syst_chauffage!$B$3:$B$27,D7585,syst_chauffage!$C$3:$C$27,E7585)</f>
        <v>37.7888702141163</v>
      </c>
      <c r="L7585" s="12" t="n">
        <f aca="false">H7585*SUMIFS(syst_chauffage!$K$3:$K$27,syst_chauffage!$B$3:$B$27,D7585,syst_chauffage!$C$3:$C$27,E7585)</f>
        <v>0.761583138885597</v>
      </c>
      <c r="N7585" s="0" t="str">
        <f aca="false">A7585</f>
        <v>Commerce</v>
      </c>
      <c r="O7585" s="0" t="str">
        <f aca="false">B7585</f>
        <v>Commerce de gros</v>
      </c>
      <c r="P7585" s="0" t="str">
        <f aca="false">C7585</f>
        <v>Petit commerce de gros</v>
      </c>
      <c r="Q7585" s="0" t="str">
        <f aca="false">D7585</f>
        <v>Chaudière condensation fioul</v>
      </c>
      <c r="R7585" s="0" t="str">
        <f aca="false">E7585</f>
        <v>Fioul</v>
      </c>
      <c r="S7585" s="0" t="str">
        <f aca="false">F7585</f>
        <v>0307662303</v>
      </c>
      <c r="T7585" s="0" t="str">
        <f aca="false">G7585</f>
        <v>5</v>
      </c>
      <c r="U7585" s="0" t="n">
        <f aca="false">L7585</f>
        <v>0.761583138885597</v>
      </c>
      <c r="V7585" s="0" t="n">
        <f aca="false">K7585</f>
        <v>37.7888702141163</v>
      </c>
      <c r="W7585" s="0" t="n">
        <f aca="false">J7585</f>
        <v>836</v>
      </c>
    </row>
    <row r="7586" customFormat="false" ht="12.8" hidden="false" customHeight="false" outlineLevel="0" collapsed="false">
      <c r="A7586" s="0" t="s">
        <v>74</v>
      </c>
      <c r="B7586" s="0" t="s">
        <v>718</v>
      </c>
      <c r="C7586" s="0" t="s">
        <v>732</v>
      </c>
      <c r="D7586" s="0" t="s">
        <v>18</v>
      </c>
      <c r="E7586" s="0" t="s">
        <v>14</v>
      </c>
      <c r="F7586" s="0" t="s">
        <v>742</v>
      </c>
      <c r="G7586" s="0" t="s">
        <v>1613</v>
      </c>
      <c r="H7586" s="0" t="n">
        <v>0.989367103465403</v>
      </c>
      <c r="I7586" s="0" t="n">
        <v>10.9427703567267</v>
      </c>
      <c r="J7586" s="0" t="n">
        <v>836</v>
      </c>
      <c r="K7586" s="0" t="n">
        <f aca="false">I7586*SUMIFS(syst_chauffage!$H$3:$H$27,syst_chauffage!$B$3:$B$27,D7586,syst_chauffage!$C$3:$C$27,E7586)</f>
        <v>29.8182714330732</v>
      </c>
      <c r="L7586" s="12" t="n">
        <f aca="false">H7586*SUMIFS(syst_chauffage!$K$3:$K$27,syst_chauffage!$B$3:$B$27,D7586,syst_chauffage!$C$3:$C$27,E7586)</f>
        <v>0.961117596045209</v>
      </c>
      <c r="N7586" s="0" t="str">
        <f aca="false">A7586</f>
        <v>Commerce</v>
      </c>
      <c r="O7586" s="0" t="str">
        <f aca="false">B7586</f>
        <v>Commerce de gros</v>
      </c>
      <c r="P7586" s="0" t="str">
        <f aca="false">C7586</f>
        <v>Petit commerce de gros</v>
      </c>
      <c r="Q7586" s="0" t="str">
        <f aca="false">D7586</f>
        <v>Chaudière condensation gaz</v>
      </c>
      <c r="R7586" s="0" t="str">
        <f aca="false">E7586</f>
        <v>Gaz</v>
      </c>
      <c r="S7586" s="0" t="str">
        <f aca="false">F7586</f>
        <v>0307662404</v>
      </c>
      <c r="T7586" s="0" t="str">
        <f aca="false">G7586</f>
        <v>5</v>
      </c>
      <c r="U7586" s="0" t="n">
        <f aca="false">L7586</f>
        <v>0.961117596045209</v>
      </c>
      <c r="V7586" s="0" t="n">
        <f aca="false">K7586</f>
        <v>29.8182714330732</v>
      </c>
      <c r="W7586" s="0" t="n">
        <f aca="false">J7586</f>
        <v>836</v>
      </c>
    </row>
    <row r="7587" customFormat="false" ht="12.8" hidden="false" customHeight="false" outlineLevel="0" collapsed="false">
      <c r="A7587" s="0" t="s">
        <v>74</v>
      </c>
      <c r="B7587" s="0" t="s">
        <v>718</v>
      </c>
      <c r="C7587" s="0" t="s">
        <v>732</v>
      </c>
      <c r="D7587" s="0" t="s">
        <v>32</v>
      </c>
      <c r="E7587" s="0" t="s">
        <v>30</v>
      </c>
      <c r="F7587" s="0" t="s">
        <v>743</v>
      </c>
      <c r="G7587" s="0" t="s">
        <v>1613</v>
      </c>
      <c r="H7587" s="0" t="n">
        <v>1</v>
      </c>
      <c r="I7587" s="0" t="n">
        <v>12</v>
      </c>
      <c r="J7587" s="0" t="n">
        <v>0</v>
      </c>
      <c r="K7587" s="0" t="n">
        <f aca="false">I7587*SUMIFS(syst_chauffage!$H$3:$H$27,syst_chauffage!$B$3:$B$27,D7587,syst_chauffage!$C$3:$C$27,E7587)</f>
        <v>12</v>
      </c>
      <c r="L7587" s="12" t="n">
        <f aca="false">H7587*SUMIFS(syst_chauffage!$K$3:$K$27,syst_chauffage!$B$3:$B$27,D7587,syst_chauffage!$C$3:$C$27,E7587)</f>
        <v>1</v>
      </c>
      <c r="N7587" s="0" t="str">
        <f aca="false">A7587</f>
        <v>Commerce</v>
      </c>
      <c r="O7587" s="0" t="str">
        <f aca="false">B7587</f>
        <v>Commerce de gros</v>
      </c>
      <c r="P7587" s="0" t="str">
        <f aca="false">C7587</f>
        <v>Petit commerce de gros</v>
      </c>
      <c r="Q7587" s="0" t="str">
        <f aca="false">D7587</f>
        <v>Electrique direct performant</v>
      </c>
      <c r="R7587" s="0" t="str">
        <f aca="false">E7587</f>
        <v>Electricité</v>
      </c>
      <c r="S7587" s="0" t="str">
        <f aca="false">F7587</f>
        <v>0307662602</v>
      </c>
      <c r="T7587" s="0" t="str">
        <f aca="false">G7587</f>
        <v>5</v>
      </c>
      <c r="U7587" s="0" t="n">
        <f aca="false">L7587</f>
        <v>1</v>
      </c>
      <c r="V7587" s="0" t="n">
        <f aca="false">K7587</f>
        <v>12</v>
      </c>
      <c r="W7587" s="0" t="n">
        <f aca="false">J7587</f>
        <v>0</v>
      </c>
    </row>
    <row r="7588" customFormat="false" ht="12.8" hidden="false" customHeight="false" outlineLevel="0" collapsed="false">
      <c r="A7588" s="0" t="s">
        <v>74</v>
      </c>
      <c r="B7588" s="0" t="s">
        <v>718</v>
      </c>
      <c r="C7588" s="0" t="s">
        <v>732</v>
      </c>
      <c r="D7588" s="0" t="s">
        <v>46</v>
      </c>
      <c r="E7588" s="0" t="s">
        <v>30</v>
      </c>
      <c r="F7588" s="0" t="s">
        <v>744</v>
      </c>
      <c r="G7588" s="0" t="s">
        <v>1613</v>
      </c>
      <c r="H7588" s="0" t="n">
        <v>3.32861023255814</v>
      </c>
      <c r="I7588" s="0" t="n">
        <v>40.0907660491679</v>
      </c>
      <c r="J7588" s="0" t="n">
        <v>720</v>
      </c>
      <c r="K7588" s="0" t="n">
        <f aca="false">I7588*SUMIFS(syst_chauffage!$H$3:$H$27,syst_chauffage!$B$3:$B$27,D7588,syst_chauffage!$C$3:$C$27,E7588)</f>
        <v>69.553770001901</v>
      </c>
      <c r="L7588" s="12" t="n">
        <f aca="false">H7588*SUMIFS(syst_chauffage!$K$3:$K$27,syst_chauffage!$B$3:$B$27,D7588,syst_chauffage!$C$3:$C$27,E7588)</f>
        <v>3.00077723502174</v>
      </c>
      <c r="N7588" s="0" t="str">
        <f aca="false">A7588</f>
        <v>Commerce</v>
      </c>
      <c r="O7588" s="0" t="str">
        <f aca="false">B7588</f>
        <v>Commerce de gros</v>
      </c>
      <c r="P7588" s="0" t="str">
        <f aca="false">C7588</f>
        <v>Petit commerce de gros</v>
      </c>
      <c r="Q7588" s="0" t="str">
        <f aca="false">D7588</f>
        <v>Rooftop performant</v>
      </c>
      <c r="R7588" s="0" t="str">
        <f aca="false">E7588</f>
        <v>Electricité</v>
      </c>
      <c r="S7588" s="0" t="str">
        <f aca="false">F7588</f>
        <v>0307663002</v>
      </c>
      <c r="T7588" s="0" t="str">
        <f aca="false">G7588</f>
        <v>5</v>
      </c>
      <c r="U7588" s="0" t="n">
        <f aca="false">L7588</f>
        <v>3.00077723502174</v>
      </c>
      <c r="V7588" s="0" t="n">
        <f aca="false">K7588</f>
        <v>69.553770001901</v>
      </c>
      <c r="W7588" s="0" t="n">
        <f aca="false">J7588</f>
        <v>720</v>
      </c>
    </row>
    <row r="7589" customFormat="false" ht="12.8" hidden="false" customHeight="false" outlineLevel="0" collapsed="false">
      <c r="A7589" s="0" t="s">
        <v>74</v>
      </c>
      <c r="B7589" s="0" t="s">
        <v>745</v>
      </c>
      <c r="C7589" s="0" t="s">
        <v>745</v>
      </c>
      <c r="D7589" s="0" t="s">
        <v>19</v>
      </c>
      <c r="E7589" s="0" t="s">
        <v>57</v>
      </c>
      <c r="F7589" s="0" t="s">
        <v>746</v>
      </c>
      <c r="G7589" s="0" t="s">
        <v>1613</v>
      </c>
      <c r="H7589" s="0" t="n">
        <v>1.63274170068027</v>
      </c>
      <c r="I7589" s="0" t="n">
        <v>22.0834046024615</v>
      </c>
      <c r="J7589" s="0" t="n">
        <v>0</v>
      </c>
      <c r="K7589" s="0" t="n">
        <f aca="false">I7589*SUMIFS(syst_chauffage!$H$3:$H$27,syst_chauffage!$B$3:$B$27,D7589,syst_chauffage!$C$3:$C$27,E7589)</f>
        <v>30.7506257849307</v>
      </c>
      <c r="L7589" s="12" t="n">
        <f aca="false">H7589*SUMIFS(syst_chauffage!$K$3:$K$27,syst_chauffage!$B$3:$B$27,D7589,syst_chauffage!$C$3:$C$27,E7589)</f>
        <v>1.63274170068027</v>
      </c>
      <c r="N7589" s="0" t="str">
        <f aca="false">A7589</f>
        <v>Commerce</v>
      </c>
      <c r="O7589" s="0" t="str">
        <f aca="false">B7589</f>
        <v>Entrepôt</v>
      </c>
      <c r="P7589" s="0" t="str">
        <f aca="false">C7589</f>
        <v>Entrepôt</v>
      </c>
      <c r="Q7589" s="0" t="str">
        <f aca="false">D7589</f>
        <v>Autre système centralisé</v>
      </c>
      <c r="R7589" s="0" t="str">
        <f aca="false">E7589</f>
        <v>Autres</v>
      </c>
      <c r="S7589" s="0" t="str">
        <f aca="false">F7589</f>
        <v>0312120101</v>
      </c>
      <c r="T7589" s="0" t="str">
        <f aca="false">G7589</f>
        <v>5</v>
      </c>
      <c r="U7589" s="0" t="n">
        <f aca="false">L7589</f>
        <v>1.63274170068027</v>
      </c>
      <c r="V7589" s="0" t="n">
        <f aca="false">K7589</f>
        <v>30.7506257849307</v>
      </c>
      <c r="W7589" s="0" t="n">
        <f aca="false">J7589</f>
        <v>0</v>
      </c>
    </row>
    <row r="7590" customFormat="false" ht="12.8" hidden="false" customHeight="false" outlineLevel="0" collapsed="false">
      <c r="A7590" s="0" t="s">
        <v>74</v>
      </c>
      <c r="B7590" s="0" t="s">
        <v>745</v>
      </c>
      <c r="C7590" s="0" t="s">
        <v>745</v>
      </c>
      <c r="D7590" s="0" t="s">
        <v>19</v>
      </c>
      <c r="E7590" s="0" t="s">
        <v>58</v>
      </c>
      <c r="F7590" s="0" t="s">
        <v>747</v>
      </c>
      <c r="G7590" s="0" t="s">
        <v>1613</v>
      </c>
      <c r="H7590" s="0" t="n">
        <v>1.61960075786035</v>
      </c>
      <c r="I7590" s="0" t="n">
        <v>22.3393565288501</v>
      </c>
      <c r="J7590" s="0" t="n">
        <v>765</v>
      </c>
      <c r="K7590" s="0" t="n">
        <f aca="false">I7590*SUMIFS(syst_chauffage!$H$3:$H$27,syst_chauffage!$B$3:$B$27,D7590,syst_chauffage!$C$3:$C$27,E7590)</f>
        <v>36.74711536608</v>
      </c>
      <c r="L7590" s="12" t="n">
        <f aca="false">H7590*SUMIFS(syst_chauffage!$K$3:$K$27,syst_chauffage!$B$3:$B$27,D7590,syst_chauffage!$C$3:$C$27,E7590)</f>
        <v>1.61960075786035</v>
      </c>
      <c r="N7590" s="0" t="str">
        <f aca="false">A7590</f>
        <v>Commerce</v>
      </c>
      <c r="O7590" s="0" t="str">
        <f aca="false">B7590</f>
        <v>Entrepôt</v>
      </c>
      <c r="P7590" s="0" t="str">
        <f aca="false">C7590</f>
        <v>Entrepôt</v>
      </c>
      <c r="Q7590" s="0" t="str">
        <f aca="false">D7590</f>
        <v>Autre système centralisé</v>
      </c>
      <c r="R7590" s="0" t="str">
        <f aca="false">E7590</f>
        <v>Urbain</v>
      </c>
      <c r="S7590" s="0" t="str">
        <f aca="false">F7590</f>
        <v>0312120106</v>
      </c>
      <c r="T7590" s="0" t="str">
        <f aca="false">G7590</f>
        <v>5</v>
      </c>
      <c r="U7590" s="0" t="n">
        <f aca="false">L7590</f>
        <v>1.61960075786035</v>
      </c>
      <c r="V7590" s="0" t="n">
        <f aca="false">K7590</f>
        <v>36.74711536608</v>
      </c>
      <c r="W7590" s="0" t="n">
        <f aca="false">J7590</f>
        <v>765</v>
      </c>
    </row>
    <row r="7591" customFormat="false" ht="12.8" hidden="false" customHeight="false" outlineLevel="0" collapsed="false">
      <c r="A7591" s="0" t="s">
        <v>74</v>
      </c>
      <c r="B7591" s="0" t="s">
        <v>745</v>
      </c>
      <c r="C7591" s="0" t="s">
        <v>745</v>
      </c>
      <c r="D7591" s="0" t="s">
        <v>22</v>
      </c>
      <c r="E7591" s="0" t="s">
        <v>23</v>
      </c>
      <c r="F7591" s="0" t="s">
        <v>748</v>
      </c>
      <c r="G7591" s="0" t="s">
        <v>1613</v>
      </c>
      <c r="H7591" s="0" t="n">
        <v>0.689377907802488</v>
      </c>
      <c r="I7591" s="0" t="n">
        <v>7.17394431413254</v>
      </c>
      <c r="J7591" s="0" t="n">
        <v>0</v>
      </c>
      <c r="K7591" s="0" t="n">
        <f aca="false">I7591*SUMIFS(syst_chauffage!$H$3:$H$27,syst_chauffage!$B$3:$B$27,D7591,syst_chauffage!$C$3:$C$27,E7591)</f>
        <v>12.6334774099423</v>
      </c>
      <c r="L7591" s="12" t="n">
        <f aca="false">H7591*SUMIFS(syst_chauffage!$K$3:$K$27,syst_chauffage!$B$3:$B$27,D7591,syst_chauffage!$C$3:$C$27,E7591)</f>
        <v>0.689377907802488</v>
      </c>
      <c r="N7591" s="0" t="str">
        <f aca="false">A7591</f>
        <v>Commerce</v>
      </c>
      <c r="O7591" s="0" t="str">
        <f aca="false">B7591</f>
        <v>Entrepôt</v>
      </c>
      <c r="P7591" s="0" t="str">
        <f aca="false">C7591</f>
        <v>Entrepôt</v>
      </c>
      <c r="Q7591" s="0" t="str">
        <f aca="false">D7591</f>
        <v>Chaudière fioul</v>
      </c>
      <c r="R7591" s="0" t="str">
        <f aca="false">E7591</f>
        <v>Fioul</v>
      </c>
      <c r="S7591" s="0" t="str">
        <f aca="false">F7591</f>
        <v>0312120303</v>
      </c>
      <c r="T7591" s="0" t="str">
        <f aca="false">G7591</f>
        <v>5</v>
      </c>
      <c r="U7591" s="0" t="n">
        <f aca="false">L7591</f>
        <v>0.689377907802488</v>
      </c>
      <c r="V7591" s="0" t="n">
        <f aca="false">K7591</f>
        <v>12.6334774099423</v>
      </c>
      <c r="W7591" s="0" t="n">
        <f aca="false">J7591</f>
        <v>0</v>
      </c>
    </row>
    <row r="7592" customFormat="false" ht="12.8" hidden="false" customHeight="false" outlineLevel="0" collapsed="false">
      <c r="A7592" s="0" t="s">
        <v>74</v>
      </c>
      <c r="B7592" s="0" t="s">
        <v>745</v>
      </c>
      <c r="C7592" s="0" t="s">
        <v>745</v>
      </c>
      <c r="D7592" s="0" t="s">
        <v>13</v>
      </c>
      <c r="E7592" s="0" t="s">
        <v>14</v>
      </c>
      <c r="F7592" s="0" t="s">
        <v>749</v>
      </c>
      <c r="G7592" s="0" t="s">
        <v>1613</v>
      </c>
      <c r="H7592" s="0" t="n">
        <v>0.780741935948798</v>
      </c>
      <c r="I7592" s="0" t="n">
        <v>5.39849099106979</v>
      </c>
      <c r="J7592" s="0" t="n">
        <v>363</v>
      </c>
      <c r="K7592" s="0" t="n">
        <f aca="false">I7592*SUMIFS(syst_chauffage!$H$3:$H$27,syst_chauffage!$B$3:$B$27,D7592,syst_chauffage!$C$3:$C$27,E7592)</f>
        <v>10.902747797306</v>
      </c>
      <c r="L7592" s="12" t="n">
        <f aca="false">H7592*SUMIFS(syst_chauffage!$K$3:$K$27,syst_chauffage!$B$3:$B$27,D7592,syst_chauffage!$C$3:$C$27,E7592)</f>
        <v>0.780741935948798</v>
      </c>
      <c r="N7592" s="0" t="str">
        <f aca="false">A7592</f>
        <v>Commerce</v>
      </c>
      <c r="O7592" s="0" t="str">
        <f aca="false">B7592</f>
        <v>Entrepôt</v>
      </c>
      <c r="P7592" s="0" t="str">
        <f aca="false">C7592</f>
        <v>Entrepôt</v>
      </c>
      <c r="Q7592" s="0" t="str">
        <f aca="false">D7592</f>
        <v>Chaudière gaz</v>
      </c>
      <c r="R7592" s="0" t="str">
        <f aca="false">E7592</f>
        <v>Gaz</v>
      </c>
      <c r="S7592" s="0" t="str">
        <f aca="false">F7592</f>
        <v>0312120404</v>
      </c>
      <c r="T7592" s="0" t="str">
        <f aca="false">G7592</f>
        <v>5</v>
      </c>
      <c r="U7592" s="0" t="n">
        <f aca="false">L7592</f>
        <v>0.780741935948798</v>
      </c>
      <c r="V7592" s="0" t="n">
        <f aca="false">K7592</f>
        <v>10.902747797306</v>
      </c>
      <c r="W7592" s="0" t="n">
        <f aca="false">J7592</f>
        <v>363</v>
      </c>
    </row>
    <row r="7593" customFormat="false" ht="12.8" hidden="false" customHeight="false" outlineLevel="0" collapsed="false">
      <c r="A7593" s="0" t="s">
        <v>74</v>
      </c>
      <c r="B7593" s="0" t="s">
        <v>745</v>
      </c>
      <c r="C7593" s="0" t="s">
        <v>745</v>
      </c>
      <c r="D7593" s="0" t="s">
        <v>29</v>
      </c>
      <c r="E7593" s="0" t="s">
        <v>30</v>
      </c>
      <c r="F7593" s="0" t="s">
        <v>750</v>
      </c>
      <c r="G7593" s="0" t="s">
        <v>1613</v>
      </c>
      <c r="H7593" s="0" t="n">
        <v>0.92</v>
      </c>
      <c r="I7593" s="0" t="n">
        <v>10.4</v>
      </c>
      <c r="J7593" s="0" t="n">
        <v>0</v>
      </c>
      <c r="K7593" s="0" t="n">
        <f aca="false">I7593*SUMIFS(syst_chauffage!$H$3:$H$27,syst_chauffage!$B$3:$B$27,D7593,syst_chauffage!$C$3:$C$27,E7593)</f>
        <v>3</v>
      </c>
      <c r="L7593" s="12" t="n">
        <f aca="false">H7593*SUMIFS(syst_chauffage!$K$3:$K$27,syst_chauffage!$B$3:$B$27,D7593,syst_chauffage!$C$3:$C$27,E7593)</f>
        <v>0.92</v>
      </c>
      <c r="N7593" s="0" t="str">
        <f aca="false">A7593</f>
        <v>Commerce</v>
      </c>
      <c r="O7593" s="0" t="str">
        <f aca="false">B7593</f>
        <v>Entrepôt</v>
      </c>
      <c r="P7593" s="0" t="str">
        <f aca="false">C7593</f>
        <v>Entrepôt</v>
      </c>
      <c r="Q7593" s="0" t="str">
        <f aca="false">D7593</f>
        <v>Electrique direct</v>
      </c>
      <c r="R7593" s="0" t="str">
        <f aca="false">E7593</f>
        <v>Electricité</v>
      </c>
      <c r="S7593" s="0" t="str">
        <f aca="false">F7593</f>
        <v>0312120602</v>
      </c>
      <c r="T7593" s="0" t="str">
        <f aca="false">G7593</f>
        <v>5</v>
      </c>
      <c r="U7593" s="0" t="n">
        <f aca="false">L7593</f>
        <v>0.92</v>
      </c>
      <c r="V7593" s="0" t="n">
        <f aca="false">K7593</f>
        <v>3</v>
      </c>
      <c r="W7593" s="0" t="n">
        <f aca="false">J7593</f>
        <v>0</v>
      </c>
    </row>
    <row r="7594" customFormat="false" ht="12.8" hidden="false" customHeight="false" outlineLevel="0" collapsed="false">
      <c r="A7594" s="0" t="s">
        <v>74</v>
      </c>
      <c r="B7594" s="0" t="s">
        <v>745</v>
      </c>
      <c r="C7594" s="0" t="s">
        <v>745</v>
      </c>
      <c r="D7594" s="0" t="s">
        <v>42</v>
      </c>
      <c r="E7594" s="0" t="s">
        <v>30</v>
      </c>
      <c r="F7594" s="0" t="s">
        <v>751</v>
      </c>
      <c r="G7594" s="0" t="s">
        <v>1613</v>
      </c>
      <c r="H7594" s="0" t="n">
        <v>2.80410195348837</v>
      </c>
      <c r="I7594" s="0" t="n">
        <v>25.166465004914</v>
      </c>
      <c r="J7594" s="0" t="n">
        <v>675</v>
      </c>
      <c r="K7594" s="0" t="n">
        <f aca="false">I7594*SUMIFS(syst_chauffage!$H$3:$H$27,syst_chauffage!$B$3:$B$27,D7594,syst_chauffage!$C$3:$C$27,E7594)</f>
        <v>22.7175725623346</v>
      </c>
      <c r="L7594" s="12" t="n">
        <f aca="false">H7594*SUMIFS(syst_chauffage!$K$3:$K$27,syst_chauffage!$B$3:$B$27,D7594,syst_chauffage!$C$3:$C$27,E7594)</f>
        <v>2.49996610303434</v>
      </c>
      <c r="N7594" s="0" t="str">
        <f aca="false">A7594</f>
        <v>Commerce</v>
      </c>
      <c r="O7594" s="0" t="str">
        <f aca="false">B7594</f>
        <v>Entrepôt</v>
      </c>
      <c r="P7594" s="0" t="str">
        <f aca="false">C7594</f>
        <v>Entrepôt</v>
      </c>
      <c r="Q7594" s="0" t="str">
        <f aca="false">D7594</f>
        <v>Rooftop</v>
      </c>
      <c r="R7594" s="0" t="str">
        <f aca="false">E7594</f>
        <v>Electricité</v>
      </c>
      <c r="S7594" s="0" t="str">
        <f aca="false">F7594</f>
        <v>0312121002</v>
      </c>
      <c r="T7594" s="0" t="str">
        <f aca="false">G7594</f>
        <v>5</v>
      </c>
      <c r="U7594" s="0" t="n">
        <f aca="false">L7594</f>
        <v>2.49996610303434</v>
      </c>
      <c r="V7594" s="0" t="n">
        <f aca="false">K7594</f>
        <v>22.7175725623346</v>
      </c>
      <c r="W7594" s="0" t="n">
        <f aca="false">J7594</f>
        <v>675</v>
      </c>
    </row>
    <row r="7595" customFormat="false" ht="12.8" hidden="false" customHeight="false" outlineLevel="0" collapsed="false">
      <c r="A7595" s="0" t="s">
        <v>74</v>
      </c>
      <c r="B7595" s="0" t="s">
        <v>745</v>
      </c>
      <c r="C7595" s="0" t="s">
        <v>745</v>
      </c>
      <c r="D7595" s="0" t="s">
        <v>51</v>
      </c>
      <c r="E7595" s="0" t="s">
        <v>57</v>
      </c>
      <c r="F7595" s="0" t="s">
        <v>752</v>
      </c>
      <c r="G7595" s="0" t="s">
        <v>1613</v>
      </c>
      <c r="H7595" s="0" t="n">
        <v>1.88393273155416</v>
      </c>
      <c r="I7595" s="0" t="n">
        <v>26.2897673838828</v>
      </c>
      <c r="J7595" s="0" t="n">
        <v>0</v>
      </c>
      <c r="K7595" s="0" t="n">
        <f aca="false">I7595*SUMIFS(syst_chauffage!$H$3:$H$27,syst_chauffage!$B$3:$B$27,D7595,syst_chauffage!$C$3:$C$27,E7595)</f>
        <v>55.7041749770174</v>
      </c>
      <c r="L7595" s="12" t="n">
        <f aca="false">H7595*SUMIFS(syst_chauffage!$K$3:$K$27,syst_chauffage!$B$3:$B$27,D7595,syst_chauffage!$C$3:$C$27,E7595)</f>
        <v>1.88393273155416</v>
      </c>
      <c r="N7595" s="0" t="str">
        <f aca="false">A7595</f>
        <v>Commerce</v>
      </c>
      <c r="O7595" s="0" t="str">
        <f aca="false">B7595</f>
        <v>Entrepôt</v>
      </c>
      <c r="P7595" s="0" t="str">
        <f aca="false">C7595</f>
        <v>Entrepôt</v>
      </c>
      <c r="Q7595" s="0" t="str">
        <f aca="false">D7595</f>
        <v>Autre système centralisé performant</v>
      </c>
      <c r="R7595" s="0" t="str">
        <f aca="false">E7595</f>
        <v>Autres</v>
      </c>
      <c r="S7595" s="0" t="str">
        <f aca="false">F7595</f>
        <v>0312122101</v>
      </c>
      <c r="T7595" s="0" t="str">
        <f aca="false">G7595</f>
        <v>5</v>
      </c>
      <c r="U7595" s="0" t="n">
        <f aca="false">L7595</f>
        <v>1.88393273155416</v>
      </c>
      <c r="V7595" s="0" t="n">
        <f aca="false">K7595</f>
        <v>55.7041749770174</v>
      </c>
      <c r="W7595" s="0" t="n">
        <f aca="false">J7595</f>
        <v>0</v>
      </c>
    </row>
    <row r="7596" customFormat="false" ht="12.8" hidden="false" customHeight="false" outlineLevel="0" collapsed="false">
      <c r="A7596" s="0" t="s">
        <v>74</v>
      </c>
      <c r="B7596" s="0" t="s">
        <v>745</v>
      </c>
      <c r="C7596" s="0" t="s">
        <v>745</v>
      </c>
      <c r="D7596" s="0" t="s">
        <v>51</v>
      </c>
      <c r="E7596" s="0" t="s">
        <v>58</v>
      </c>
      <c r="F7596" s="0" t="s">
        <v>753</v>
      </c>
      <c r="G7596" s="0" t="s">
        <v>1613</v>
      </c>
      <c r="H7596" s="0" t="n">
        <v>1.86877010522349</v>
      </c>
      <c r="I7596" s="0" t="n">
        <v>26.5944720581549</v>
      </c>
      <c r="J7596" s="0" t="n">
        <v>765</v>
      </c>
      <c r="K7596" s="0" t="n">
        <f aca="false">I7596*SUMIFS(syst_chauffage!$H$3:$H$27,syst_chauffage!$B$3:$B$27,D7596,syst_chauffage!$C$3:$C$27,E7596)</f>
        <v>56.7525902599394</v>
      </c>
      <c r="L7596" s="12" t="n">
        <f aca="false">H7596*SUMIFS(syst_chauffage!$K$3:$K$27,syst_chauffage!$B$3:$B$27,D7596,syst_chauffage!$C$3:$C$27,E7596)</f>
        <v>1.86877010522349</v>
      </c>
      <c r="N7596" s="0" t="str">
        <f aca="false">A7596</f>
        <v>Commerce</v>
      </c>
      <c r="O7596" s="0" t="str">
        <f aca="false">B7596</f>
        <v>Entrepôt</v>
      </c>
      <c r="P7596" s="0" t="str">
        <f aca="false">C7596</f>
        <v>Entrepôt</v>
      </c>
      <c r="Q7596" s="0" t="str">
        <f aca="false">D7596</f>
        <v>Autre système centralisé performant</v>
      </c>
      <c r="R7596" s="0" t="str">
        <f aca="false">E7596</f>
        <v>Urbain</v>
      </c>
      <c r="S7596" s="0" t="str">
        <f aca="false">F7596</f>
        <v>0312122106</v>
      </c>
      <c r="T7596" s="0" t="str">
        <f aca="false">G7596</f>
        <v>5</v>
      </c>
      <c r="U7596" s="0" t="n">
        <f aca="false">L7596</f>
        <v>1.86877010522349</v>
      </c>
      <c r="V7596" s="0" t="n">
        <f aca="false">K7596</f>
        <v>56.7525902599394</v>
      </c>
      <c r="W7596" s="0" t="n">
        <f aca="false">J7596</f>
        <v>765</v>
      </c>
    </row>
    <row r="7597" customFormat="false" ht="12.8" hidden="false" customHeight="false" outlineLevel="0" collapsed="false">
      <c r="A7597" s="0" t="s">
        <v>74</v>
      </c>
      <c r="B7597" s="0" t="s">
        <v>745</v>
      </c>
      <c r="C7597" s="0" t="s">
        <v>745</v>
      </c>
      <c r="D7597" s="0" t="s">
        <v>27</v>
      </c>
      <c r="E7597" s="0" t="s">
        <v>23</v>
      </c>
      <c r="F7597" s="0" t="s">
        <v>754</v>
      </c>
      <c r="G7597" s="0" t="s">
        <v>1613</v>
      </c>
      <c r="H7597" s="0" t="n">
        <v>0.761583138885597</v>
      </c>
      <c r="I7597" s="0" t="n">
        <v>8.54040989777683</v>
      </c>
      <c r="J7597" s="0" t="n">
        <v>836</v>
      </c>
      <c r="K7597" s="0" t="n">
        <f aca="false">I7597*SUMIFS(syst_chauffage!$H$3:$H$27,syst_chauffage!$B$3:$B$27,D7597,syst_chauffage!$C$3:$C$27,E7597)</f>
        <v>21.9010539797047</v>
      </c>
      <c r="L7597" s="12" t="n">
        <f aca="false">H7597*SUMIFS(syst_chauffage!$K$3:$K$27,syst_chauffage!$B$3:$B$27,D7597,syst_chauffage!$C$3:$C$27,E7597)</f>
        <v>0.761583138885597</v>
      </c>
      <c r="N7597" s="0" t="str">
        <f aca="false">A7597</f>
        <v>Commerce</v>
      </c>
      <c r="O7597" s="0" t="str">
        <f aca="false">B7597</f>
        <v>Entrepôt</v>
      </c>
      <c r="P7597" s="0" t="str">
        <f aca="false">C7597</f>
        <v>Entrepôt</v>
      </c>
      <c r="Q7597" s="0" t="str">
        <f aca="false">D7597</f>
        <v>Chaudière condensation fioul</v>
      </c>
      <c r="R7597" s="0" t="str">
        <f aca="false">E7597</f>
        <v>Fioul</v>
      </c>
      <c r="S7597" s="0" t="str">
        <f aca="false">F7597</f>
        <v>0312122303</v>
      </c>
      <c r="T7597" s="0" t="str">
        <f aca="false">G7597</f>
        <v>5</v>
      </c>
      <c r="U7597" s="0" t="n">
        <f aca="false">L7597</f>
        <v>0.761583138885597</v>
      </c>
      <c r="V7597" s="0" t="n">
        <f aca="false">K7597</f>
        <v>21.9010539797047</v>
      </c>
      <c r="W7597" s="0" t="n">
        <f aca="false">J7597</f>
        <v>836</v>
      </c>
    </row>
    <row r="7598" customFormat="false" ht="12.8" hidden="false" customHeight="false" outlineLevel="0" collapsed="false">
      <c r="A7598" s="0" t="s">
        <v>74</v>
      </c>
      <c r="B7598" s="0" t="s">
        <v>745</v>
      </c>
      <c r="C7598" s="0" t="s">
        <v>745</v>
      </c>
      <c r="D7598" s="0" t="s">
        <v>18</v>
      </c>
      <c r="E7598" s="0" t="s">
        <v>14</v>
      </c>
      <c r="F7598" s="0" t="s">
        <v>755</v>
      </c>
      <c r="G7598" s="0" t="s">
        <v>1613</v>
      </c>
      <c r="H7598" s="0" t="n">
        <v>0.989367103465403</v>
      </c>
      <c r="I7598" s="0" t="n">
        <v>6.4267749893688</v>
      </c>
      <c r="J7598" s="0" t="n">
        <v>836</v>
      </c>
      <c r="K7598" s="0" t="n">
        <f aca="false">I7598*SUMIFS(syst_chauffage!$H$3:$H$27,syst_chauffage!$B$3:$B$27,D7598,syst_chauffage!$C$3:$C$27,E7598)</f>
        <v>17.5125050444364</v>
      </c>
      <c r="L7598" s="12" t="n">
        <f aca="false">H7598*SUMIFS(syst_chauffage!$K$3:$K$27,syst_chauffage!$B$3:$B$27,D7598,syst_chauffage!$C$3:$C$27,E7598)</f>
        <v>0.961117596045209</v>
      </c>
      <c r="N7598" s="0" t="str">
        <f aca="false">A7598</f>
        <v>Commerce</v>
      </c>
      <c r="O7598" s="0" t="str">
        <f aca="false">B7598</f>
        <v>Entrepôt</v>
      </c>
      <c r="P7598" s="0" t="str">
        <f aca="false">C7598</f>
        <v>Entrepôt</v>
      </c>
      <c r="Q7598" s="0" t="str">
        <f aca="false">D7598</f>
        <v>Chaudière condensation gaz</v>
      </c>
      <c r="R7598" s="0" t="str">
        <f aca="false">E7598</f>
        <v>Gaz</v>
      </c>
      <c r="S7598" s="0" t="str">
        <f aca="false">F7598</f>
        <v>0312122404</v>
      </c>
      <c r="T7598" s="0" t="str">
        <f aca="false">G7598</f>
        <v>5</v>
      </c>
      <c r="U7598" s="0" t="n">
        <f aca="false">L7598</f>
        <v>0.961117596045209</v>
      </c>
      <c r="V7598" s="0" t="n">
        <f aca="false">K7598</f>
        <v>17.5125050444364</v>
      </c>
      <c r="W7598" s="0" t="n">
        <f aca="false">J7598</f>
        <v>836</v>
      </c>
    </row>
    <row r="7599" customFormat="false" ht="12.8" hidden="false" customHeight="false" outlineLevel="0" collapsed="false">
      <c r="A7599" s="0" t="s">
        <v>74</v>
      </c>
      <c r="B7599" s="0" t="s">
        <v>745</v>
      </c>
      <c r="C7599" s="0" t="s">
        <v>745</v>
      </c>
      <c r="D7599" s="0" t="s">
        <v>32</v>
      </c>
      <c r="E7599" s="0" t="s">
        <v>30</v>
      </c>
      <c r="F7599" s="0" t="s">
        <v>756</v>
      </c>
      <c r="G7599" s="0" t="s">
        <v>1613</v>
      </c>
      <c r="H7599" s="0" t="n">
        <v>1</v>
      </c>
      <c r="I7599" s="0" t="n">
        <v>12</v>
      </c>
      <c r="J7599" s="0" t="n">
        <v>0</v>
      </c>
      <c r="K7599" s="0" t="n">
        <f aca="false">I7599*SUMIFS(syst_chauffage!$H$3:$H$27,syst_chauffage!$B$3:$B$27,D7599,syst_chauffage!$C$3:$C$27,E7599)</f>
        <v>12</v>
      </c>
      <c r="L7599" s="12" t="n">
        <f aca="false">H7599*SUMIFS(syst_chauffage!$K$3:$K$27,syst_chauffage!$B$3:$B$27,D7599,syst_chauffage!$C$3:$C$27,E7599)</f>
        <v>1</v>
      </c>
      <c r="N7599" s="0" t="str">
        <f aca="false">A7599</f>
        <v>Commerce</v>
      </c>
      <c r="O7599" s="0" t="str">
        <f aca="false">B7599</f>
        <v>Entrepôt</v>
      </c>
      <c r="P7599" s="0" t="str">
        <f aca="false">C7599</f>
        <v>Entrepôt</v>
      </c>
      <c r="Q7599" s="0" t="str">
        <f aca="false">D7599</f>
        <v>Electrique direct performant</v>
      </c>
      <c r="R7599" s="0" t="str">
        <f aca="false">E7599</f>
        <v>Electricité</v>
      </c>
      <c r="S7599" s="0" t="str">
        <f aca="false">F7599</f>
        <v>0312122602</v>
      </c>
      <c r="T7599" s="0" t="str">
        <f aca="false">G7599</f>
        <v>5</v>
      </c>
      <c r="U7599" s="0" t="n">
        <f aca="false">L7599</f>
        <v>1</v>
      </c>
      <c r="V7599" s="0" t="n">
        <f aca="false">K7599</f>
        <v>12</v>
      </c>
      <c r="W7599" s="0" t="n">
        <f aca="false">J7599</f>
        <v>0</v>
      </c>
    </row>
    <row r="7600" customFormat="false" ht="12.8" hidden="false" customHeight="false" outlineLevel="0" collapsed="false">
      <c r="A7600" s="0" t="s">
        <v>74</v>
      </c>
      <c r="B7600" s="0" t="s">
        <v>745</v>
      </c>
      <c r="C7600" s="0" t="s">
        <v>745</v>
      </c>
      <c r="D7600" s="0" t="s">
        <v>46</v>
      </c>
      <c r="E7600" s="0" t="s">
        <v>30</v>
      </c>
      <c r="F7600" s="0" t="s">
        <v>757</v>
      </c>
      <c r="G7600" s="0" t="s">
        <v>1613</v>
      </c>
      <c r="H7600" s="0" t="n">
        <v>3.32861023255814</v>
      </c>
      <c r="I7600" s="0" t="n">
        <v>29.9600773868024</v>
      </c>
      <c r="J7600" s="0" t="n">
        <v>720</v>
      </c>
      <c r="K7600" s="0" t="n">
        <f aca="false">I7600*SUMIFS(syst_chauffage!$H$3:$H$27,syst_chauffage!$B$3:$B$27,D7600,syst_chauffage!$C$3:$C$27,E7600)</f>
        <v>51.9779624376636</v>
      </c>
      <c r="L7600" s="12" t="n">
        <f aca="false">H7600*SUMIFS(syst_chauffage!$K$3:$K$27,syst_chauffage!$B$3:$B$27,D7600,syst_chauffage!$C$3:$C$27,E7600)</f>
        <v>3.00077723502174</v>
      </c>
      <c r="N7600" s="0" t="str">
        <f aca="false">A7600</f>
        <v>Commerce</v>
      </c>
      <c r="O7600" s="0" t="str">
        <f aca="false">B7600</f>
        <v>Entrepôt</v>
      </c>
      <c r="P7600" s="0" t="str">
        <f aca="false">C7600</f>
        <v>Entrepôt</v>
      </c>
      <c r="Q7600" s="0" t="str">
        <f aca="false">D7600</f>
        <v>Rooftop performant</v>
      </c>
      <c r="R7600" s="0" t="str">
        <f aca="false">E7600</f>
        <v>Electricité</v>
      </c>
      <c r="S7600" s="0" t="str">
        <f aca="false">F7600</f>
        <v>0312123002</v>
      </c>
      <c r="T7600" s="0" t="str">
        <f aca="false">G7600</f>
        <v>5</v>
      </c>
      <c r="U7600" s="0" t="n">
        <f aca="false">L7600</f>
        <v>3.00077723502174</v>
      </c>
      <c r="V7600" s="0" t="n">
        <f aca="false">K7600</f>
        <v>51.9779624376636</v>
      </c>
      <c r="W7600" s="0" t="n">
        <f aca="false">J7600</f>
        <v>720</v>
      </c>
    </row>
    <row r="7601" customFormat="false" ht="12.8" hidden="false" customHeight="false" outlineLevel="0" collapsed="false">
      <c r="A7601" s="0" t="s">
        <v>74</v>
      </c>
      <c r="B7601" s="0" t="s">
        <v>758</v>
      </c>
      <c r="C7601" s="0" t="s">
        <v>759</v>
      </c>
      <c r="D7601" s="0" t="s">
        <v>19</v>
      </c>
      <c r="E7601" s="0" t="s">
        <v>57</v>
      </c>
      <c r="F7601" s="0" t="s">
        <v>760</v>
      </c>
      <c r="G7601" s="0" t="s">
        <v>1613</v>
      </c>
      <c r="H7601" s="0" t="n">
        <v>1.71668418773895</v>
      </c>
      <c r="I7601" s="0" t="n">
        <v>28.2082319755164</v>
      </c>
      <c r="J7601" s="0" t="n">
        <v>0</v>
      </c>
      <c r="K7601" s="0" t="n">
        <f aca="false">I7601*SUMIFS(syst_chauffage!$H$3:$H$27,syst_chauffage!$B$3:$B$27,D7601,syst_chauffage!$C$3:$C$27,E7601)</f>
        <v>39.2793050323833</v>
      </c>
      <c r="L7601" s="12" t="n">
        <f aca="false">H7601*SUMIFS(syst_chauffage!$K$3:$K$27,syst_chauffage!$B$3:$B$27,D7601,syst_chauffage!$C$3:$C$27,E7601)</f>
        <v>1.71668418773895</v>
      </c>
      <c r="N7601" s="0" t="str">
        <f aca="false">A7601</f>
        <v>Commerce</v>
      </c>
      <c r="O7601" s="0" t="str">
        <f aca="false">B7601</f>
        <v>Grand commerce alimentaire</v>
      </c>
      <c r="P7601" s="0" t="str">
        <f aca="false">C7601</f>
        <v>Grand alimentaire</v>
      </c>
      <c r="Q7601" s="0" t="str">
        <f aca="false">D7601</f>
        <v>Autre système centralisé</v>
      </c>
      <c r="R7601" s="0" t="str">
        <f aca="false">E7601</f>
        <v>Autres</v>
      </c>
      <c r="S7601" s="0" t="str">
        <f aca="false">F7601</f>
        <v>0316150101</v>
      </c>
      <c r="T7601" s="0" t="str">
        <f aca="false">G7601</f>
        <v>5</v>
      </c>
      <c r="U7601" s="0" t="n">
        <f aca="false">L7601</f>
        <v>1.71668418773895</v>
      </c>
      <c r="V7601" s="0" t="n">
        <f aca="false">K7601</f>
        <v>39.2793050323833</v>
      </c>
      <c r="W7601" s="0" t="n">
        <f aca="false">J7601</f>
        <v>0</v>
      </c>
    </row>
    <row r="7602" customFormat="false" ht="12.8" hidden="false" customHeight="false" outlineLevel="0" collapsed="false">
      <c r="A7602" s="0" t="s">
        <v>74</v>
      </c>
      <c r="B7602" s="0" t="s">
        <v>758</v>
      </c>
      <c r="C7602" s="0" t="s">
        <v>759</v>
      </c>
      <c r="D7602" s="0" t="s">
        <v>19</v>
      </c>
      <c r="E7602" s="0" t="s">
        <v>58</v>
      </c>
      <c r="F7602" s="0" t="s">
        <v>761</v>
      </c>
      <c r="G7602" s="0" t="s">
        <v>1613</v>
      </c>
      <c r="H7602" s="0" t="n">
        <v>1.7524</v>
      </c>
      <c r="I7602" s="0" t="n">
        <v>27.697483529443</v>
      </c>
      <c r="J7602" s="0" t="n">
        <v>765</v>
      </c>
      <c r="K7602" s="0" t="n">
        <f aca="false">I7602*SUMIFS(syst_chauffage!$H$3:$H$27,syst_chauffage!$B$3:$B$27,D7602,syst_chauffage!$C$3:$C$27,E7602)</f>
        <v>45.5609641796129</v>
      </c>
      <c r="L7602" s="12" t="n">
        <f aca="false">H7602*SUMIFS(syst_chauffage!$K$3:$K$27,syst_chauffage!$B$3:$B$27,D7602,syst_chauffage!$C$3:$C$27,E7602)</f>
        <v>1.7524</v>
      </c>
      <c r="N7602" s="0" t="str">
        <f aca="false">A7602</f>
        <v>Commerce</v>
      </c>
      <c r="O7602" s="0" t="str">
        <f aca="false">B7602</f>
        <v>Grand commerce alimentaire</v>
      </c>
      <c r="P7602" s="0" t="str">
        <f aca="false">C7602</f>
        <v>Grand alimentaire</v>
      </c>
      <c r="Q7602" s="0" t="str">
        <f aca="false">D7602</f>
        <v>Autre système centralisé</v>
      </c>
      <c r="R7602" s="0" t="str">
        <f aca="false">E7602</f>
        <v>Urbain</v>
      </c>
      <c r="S7602" s="0" t="str">
        <f aca="false">F7602</f>
        <v>0316150106</v>
      </c>
      <c r="T7602" s="0" t="str">
        <f aca="false">G7602</f>
        <v>5</v>
      </c>
      <c r="U7602" s="0" t="n">
        <f aca="false">L7602</f>
        <v>1.7524</v>
      </c>
      <c r="V7602" s="0" t="n">
        <f aca="false">K7602</f>
        <v>45.5609641796129</v>
      </c>
      <c r="W7602" s="0" t="n">
        <f aca="false">J7602</f>
        <v>765</v>
      </c>
    </row>
    <row r="7603" customFormat="false" ht="12.8" hidden="false" customHeight="false" outlineLevel="0" collapsed="false">
      <c r="A7603" s="0" t="s">
        <v>74</v>
      </c>
      <c r="B7603" s="0" t="s">
        <v>758</v>
      </c>
      <c r="C7603" s="0" t="s">
        <v>759</v>
      </c>
      <c r="D7603" s="0" t="s">
        <v>22</v>
      </c>
      <c r="E7603" s="0" t="s">
        <v>23</v>
      </c>
      <c r="F7603" s="0" t="s">
        <v>762</v>
      </c>
      <c r="G7603" s="0" t="s">
        <v>1613</v>
      </c>
      <c r="H7603" s="0" t="n">
        <v>0.682515872379483</v>
      </c>
      <c r="I7603" s="0" t="n">
        <v>15.59013425689</v>
      </c>
      <c r="J7603" s="0" t="n">
        <v>0</v>
      </c>
      <c r="K7603" s="0" t="n">
        <f aca="false">I7603*SUMIFS(syst_chauffage!$H$3:$H$27,syst_chauffage!$B$3:$B$27,D7603,syst_chauffage!$C$3:$C$27,E7603)</f>
        <v>27.4545773326376</v>
      </c>
      <c r="L7603" s="12" t="n">
        <f aca="false">H7603*SUMIFS(syst_chauffage!$K$3:$K$27,syst_chauffage!$B$3:$B$27,D7603,syst_chauffage!$C$3:$C$27,E7603)</f>
        <v>0.682515872379483</v>
      </c>
      <c r="N7603" s="0" t="str">
        <f aca="false">A7603</f>
        <v>Commerce</v>
      </c>
      <c r="O7603" s="0" t="str">
        <f aca="false">B7603</f>
        <v>Grand commerce alimentaire</v>
      </c>
      <c r="P7603" s="0" t="str">
        <f aca="false">C7603</f>
        <v>Grand alimentaire</v>
      </c>
      <c r="Q7603" s="0" t="str">
        <f aca="false">D7603</f>
        <v>Chaudière fioul</v>
      </c>
      <c r="R7603" s="0" t="str">
        <f aca="false">E7603</f>
        <v>Fioul</v>
      </c>
      <c r="S7603" s="0" t="str">
        <f aca="false">F7603</f>
        <v>0316150303</v>
      </c>
      <c r="T7603" s="0" t="str">
        <f aca="false">G7603</f>
        <v>5</v>
      </c>
      <c r="U7603" s="0" t="n">
        <f aca="false">L7603</f>
        <v>0.682515872379483</v>
      </c>
      <c r="V7603" s="0" t="n">
        <f aca="false">K7603</f>
        <v>27.4545773326376</v>
      </c>
      <c r="W7603" s="0" t="n">
        <f aca="false">J7603</f>
        <v>0</v>
      </c>
    </row>
    <row r="7604" customFormat="false" ht="12.8" hidden="false" customHeight="false" outlineLevel="0" collapsed="false">
      <c r="A7604" s="0" t="s">
        <v>74</v>
      </c>
      <c r="B7604" s="0" t="s">
        <v>758</v>
      </c>
      <c r="C7604" s="0" t="s">
        <v>759</v>
      </c>
      <c r="D7604" s="0" t="s">
        <v>13</v>
      </c>
      <c r="E7604" s="0" t="s">
        <v>14</v>
      </c>
      <c r="F7604" s="0" t="s">
        <v>763</v>
      </c>
      <c r="G7604" s="0" t="s">
        <v>1613</v>
      </c>
      <c r="H7604" s="0" t="n">
        <v>0.779315281590248</v>
      </c>
      <c r="I7604" s="0" t="n">
        <v>11.4296730482173</v>
      </c>
      <c r="J7604" s="0" t="n">
        <v>363</v>
      </c>
      <c r="K7604" s="0" t="n">
        <f aca="false">I7604*SUMIFS(syst_chauffage!$H$3:$H$27,syst_chauffage!$B$3:$B$27,D7604,syst_chauffage!$C$3:$C$27,E7604)</f>
        <v>23.0832732436745</v>
      </c>
      <c r="L7604" s="12" t="n">
        <f aca="false">H7604*SUMIFS(syst_chauffage!$K$3:$K$27,syst_chauffage!$B$3:$B$27,D7604,syst_chauffage!$C$3:$C$27,E7604)</f>
        <v>0.779315281590248</v>
      </c>
      <c r="N7604" s="0" t="str">
        <f aca="false">A7604</f>
        <v>Commerce</v>
      </c>
      <c r="O7604" s="0" t="str">
        <f aca="false">B7604</f>
        <v>Grand commerce alimentaire</v>
      </c>
      <c r="P7604" s="0" t="str">
        <f aca="false">C7604</f>
        <v>Grand alimentaire</v>
      </c>
      <c r="Q7604" s="0" t="str">
        <f aca="false">D7604</f>
        <v>Chaudière gaz</v>
      </c>
      <c r="R7604" s="0" t="str">
        <f aca="false">E7604</f>
        <v>Gaz</v>
      </c>
      <c r="S7604" s="0" t="str">
        <f aca="false">F7604</f>
        <v>0316150404</v>
      </c>
      <c r="T7604" s="0" t="str">
        <f aca="false">G7604</f>
        <v>5</v>
      </c>
      <c r="U7604" s="0" t="n">
        <f aca="false">L7604</f>
        <v>0.779315281590248</v>
      </c>
      <c r="V7604" s="0" t="n">
        <f aca="false">K7604</f>
        <v>23.0832732436745</v>
      </c>
      <c r="W7604" s="0" t="n">
        <f aca="false">J7604</f>
        <v>363</v>
      </c>
    </row>
    <row r="7605" customFormat="false" ht="12.8" hidden="false" customHeight="false" outlineLevel="0" collapsed="false">
      <c r="A7605" s="0" t="s">
        <v>74</v>
      </c>
      <c r="B7605" s="0" t="s">
        <v>758</v>
      </c>
      <c r="C7605" s="0" t="s">
        <v>759</v>
      </c>
      <c r="D7605" s="0" t="s">
        <v>29</v>
      </c>
      <c r="E7605" s="0" t="s">
        <v>30</v>
      </c>
      <c r="F7605" s="0" t="s">
        <v>764</v>
      </c>
      <c r="G7605" s="0" t="s">
        <v>1613</v>
      </c>
      <c r="H7605" s="0" t="n">
        <v>0.92</v>
      </c>
      <c r="I7605" s="0" t="n">
        <v>10.4</v>
      </c>
      <c r="J7605" s="0" t="n">
        <v>0</v>
      </c>
      <c r="K7605" s="0" t="n">
        <f aca="false">I7605*SUMIFS(syst_chauffage!$H$3:$H$27,syst_chauffage!$B$3:$B$27,D7605,syst_chauffage!$C$3:$C$27,E7605)</f>
        <v>3</v>
      </c>
      <c r="L7605" s="12" t="n">
        <f aca="false">H7605*SUMIFS(syst_chauffage!$K$3:$K$27,syst_chauffage!$B$3:$B$27,D7605,syst_chauffage!$C$3:$C$27,E7605)</f>
        <v>0.92</v>
      </c>
      <c r="N7605" s="0" t="str">
        <f aca="false">A7605</f>
        <v>Commerce</v>
      </c>
      <c r="O7605" s="0" t="str">
        <f aca="false">B7605</f>
        <v>Grand commerce alimentaire</v>
      </c>
      <c r="P7605" s="0" t="str">
        <f aca="false">C7605</f>
        <v>Grand alimentaire</v>
      </c>
      <c r="Q7605" s="0" t="str">
        <f aca="false">D7605</f>
        <v>Electrique direct</v>
      </c>
      <c r="R7605" s="0" t="str">
        <f aca="false">E7605</f>
        <v>Electricité</v>
      </c>
      <c r="S7605" s="0" t="str">
        <f aca="false">F7605</f>
        <v>0316150602</v>
      </c>
      <c r="T7605" s="0" t="str">
        <f aca="false">G7605</f>
        <v>5</v>
      </c>
      <c r="U7605" s="0" t="n">
        <f aca="false">L7605</f>
        <v>0.92</v>
      </c>
      <c r="V7605" s="0" t="n">
        <f aca="false">K7605</f>
        <v>3</v>
      </c>
      <c r="W7605" s="0" t="n">
        <f aca="false">J7605</f>
        <v>0</v>
      </c>
    </row>
    <row r="7606" customFormat="false" ht="12.8" hidden="false" customHeight="false" outlineLevel="0" collapsed="false">
      <c r="A7606" s="0" t="s">
        <v>74</v>
      </c>
      <c r="B7606" s="0" t="s">
        <v>758</v>
      </c>
      <c r="C7606" s="0" t="s">
        <v>759</v>
      </c>
      <c r="D7606" s="0" t="s">
        <v>36</v>
      </c>
      <c r="E7606" s="0" t="s">
        <v>30</v>
      </c>
      <c r="F7606" s="0" t="s">
        <v>765</v>
      </c>
      <c r="G7606" s="0" t="s">
        <v>1613</v>
      </c>
      <c r="H7606" s="0" t="n">
        <v>3.24147013953488</v>
      </c>
      <c r="I7606" s="0" t="n">
        <v>78.6422562573135</v>
      </c>
      <c r="J7606" s="0" t="n">
        <v>675</v>
      </c>
      <c r="K7606" s="0" t="n">
        <f aca="false">I7606*SUMIFS(syst_chauffage!$H$3:$H$27,syst_chauffage!$B$3:$B$27,D7606,syst_chauffage!$C$3:$C$27,E7606)</f>
        <v>48.6526690301008</v>
      </c>
      <c r="L7606" s="12" t="n">
        <f aca="false">H7606*SUMIFS(syst_chauffage!$K$3:$K$27,syst_chauffage!$B$3:$B$27,D7606,syst_chauffage!$C$3:$C$27,E7606)</f>
        <v>2.72345250649794</v>
      </c>
      <c r="N7606" s="0" t="str">
        <f aca="false">A7606</f>
        <v>Commerce</v>
      </c>
      <c r="O7606" s="0" t="str">
        <f aca="false">B7606</f>
        <v>Grand commerce alimentaire</v>
      </c>
      <c r="P7606" s="0" t="str">
        <f aca="false">C7606</f>
        <v>Grand alimentaire</v>
      </c>
      <c r="Q7606" s="0" t="str">
        <f aca="false">D7606</f>
        <v>PAC</v>
      </c>
      <c r="R7606" s="0" t="str">
        <f aca="false">E7606</f>
        <v>Electricité</v>
      </c>
      <c r="S7606" s="0" t="str">
        <f aca="false">F7606</f>
        <v>0316150902</v>
      </c>
      <c r="T7606" s="0" t="str">
        <f aca="false">G7606</f>
        <v>5</v>
      </c>
      <c r="U7606" s="0" t="n">
        <f aca="false">L7606</f>
        <v>2.72345250649794</v>
      </c>
      <c r="V7606" s="0" t="n">
        <f aca="false">K7606</f>
        <v>48.6526690301008</v>
      </c>
      <c r="W7606" s="0" t="n">
        <f aca="false">J7606</f>
        <v>675</v>
      </c>
    </row>
    <row r="7607" customFormat="false" ht="12.8" hidden="false" customHeight="false" outlineLevel="0" collapsed="false">
      <c r="A7607" s="0" t="s">
        <v>74</v>
      </c>
      <c r="B7607" s="0" t="s">
        <v>758</v>
      </c>
      <c r="C7607" s="0" t="s">
        <v>759</v>
      </c>
      <c r="D7607" s="0" t="s">
        <v>51</v>
      </c>
      <c r="E7607" s="0" t="s">
        <v>57</v>
      </c>
      <c r="F7607" s="0" t="s">
        <v>766</v>
      </c>
      <c r="G7607" s="0" t="s">
        <v>1613</v>
      </c>
      <c r="H7607" s="0" t="n">
        <v>1.9807894473911</v>
      </c>
      <c r="I7607" s="0" t="n">
        <v>33.5812285422815</v>
      </c>
      <c r="J7607" s="0" t="n">
        <v>0</v>
      </c>
      <c r="K7607" s="0" t="n">
        <f aca="false">I7607*SUMIFS(syst_chauffage!$H$3:$H$27,syst_chauffage!$B$3:$B$27,D7607,syst_chauffage!$C$3:$C$27,E7607)</f>
        <v>71.1537155634651</v>
      </c>
      <c r="L7607" s="12" t="n">
        <f aca="false">H7607*SUMIFS(syst_chauffage!$K$3:$K$27,syst_chauffage!$B$3:$B$27,D7607,syst_chauffage!$C$3:$C$27,E7607)</f>
        <v>1.9807894473911</v>
      </c>
      <c r="N7607" s="0" t="str">
        <f aca="false">A7607</f>
        <v>Commerce</v>
      </c>
      <c r="O7607" s="0" t="str">
        <f aca="false">B7607</f>
        <v>Grand commerce alimentaire</v>
      </c>
      <c r="P7607" s="0" t="str">
        <f aca="false">C7607</f>
        <v>Grand alimentaire</v>
      </c>
      <c r="Q7607" s="0" t="str">
        <f aca="false">D7607</f>
        <v>Autre système centralisé performant</v>
      </c>
      <c r="R7607" s="0" t="str">
        <f aca="false">E7607</f>
        <v>Autres</v>
      </c>
      <c r="S7607" s="0" t="str">
        <f aca="false">F7607</f>
        <v>0316152101</v>
      </c>
      <c r="T7607" s="0" t="str">
        <f aca="false">G7607</f>
        <v>5</v>
      </c>
      <c r="U7607" s="0" t="n">
        <f aca="false">L7607</f>
        <v>1.9807894473911</v>
      </c>
      <c r="V7607" s="0" t="n">
        <f aca="false">K7607</f>
        <v>71.1537155634651</v>
      </c>
      <c r="W7607" s="0" t="n">
        <f aca="false">J7607</f>
        <v>0</v>
      </c>
    </row>
    <row r="7608" customFormat="false" ht="12.8" hidden="false" customHeight="false" outlineLevel="0" collapsed="false">
      <c r="A7608" s="0" t="s">
        <v>74</v>
      </c>
      <c r="B7608" s="0" t="s">
        <v>758</v>
      </c>
      <c r="C7608" s="0" t="s">
        <v>759</v>
      </c>
      <c r="D7608" s="0" t="s">
        <v>51</v>
      </c>
      <c r="E7608" s="0" t="s">
        <v>58</v>
      </c>
      <c r="F7608" s="0" t="s">
        <v>767</v>
      </c>
      <c r="G7608" s="0" t="s">
        <v>1613</v>
      </c>
      <c r="H7608" s="0" t="n">
        <v>2.022</v>
      </c>
      <c r="I7608" s="0" t="n">
        <v>32.9731946779084</v>
      </c>
      <c r="J7608" s="0" t="n">
        <v>765</v>
      </c>
      <c r="K7608" s="0" t="n">
        <f aca="false">I7608*SUMIFS(syst_chauffage!$H$3:$H$27,syst_chauffage!$B$3:$B$27,D7608,syst_chauffage!$C$3:$C$27,E7608)</f>
        <v>70.3647811855221</v>
      </c>
      <c r="L7608" s="12" t="n">
        <f aca="false">H7608*SUMIFS(syst_chauffage!$K$3:$K$27,syst_chauffage!$B$3:$B$27,D7608,syst_chauffage!$C$3:$C$27,E7608)</f>
        <v>2.022</v>
      </c>
      <c r="N7608" s="0" t="str">
        <f aca="false">A7608</f>
        <v>Commerce</v>
      </c>
      <c r="O7608" s="0" t="str">
        <f aca="false">B7608</f>
        <v>Grand commerce alimentaire</v>
      </c>
      <c r="P7608" s="0" t="str">
        <f aca="false">C7608</f>
        <v>Grand alimentaire</v>
      </c>
      <c r="Q7608" s="0" t="str">
        <f aca="false">D7608</f>
        <v>Autre système centralisé performant</v>
      </c>
      <c r="R7608" s="0" t="str">
        <f aca="false">E7608</f>
        <v>Urbain</v>
      </c>
      <c r="S7608" s="0" t="str">
        <f aca="false">F7608</f>
        <v>0316152106</v>
      </c>
      <c r="T7608" s="0" t="str">
        <f aca="false">G7608</f>
        <v>5</v>
      </c>
      <c r="U7608" s="0" t="n">
        <f aca="false">L7608</f>
        <v>2.022</v>
      </c>
      <c r="V7608" s="0" t="n">
        <f aca="false">K7608</f>
        <v>70.3647811855221</v>
      </c>
      <c r="W7608" s="0" t="n">
        <f aca="false">J7608</f>
        <v>765</v>
      </c>
    </row>
    <row r="7609" customFormat="false" ht="12.8" hidden="false" customHeight="false" outlineLevel="0" collapsed="false">
      <c r="A7609" s="0" t="s">
        <v>74</v>
      </c>
      <c r="B7609" s="0" t="s">
        <v>758</v>
      </c>
      <c r="C7609" s="0" t="s">
        <v>759</v>
      </c>
      <c r="D7609" s="0" t="s">
        <v>27</v>
      </c>
      <c r="E7609" s="0" t="s">
        <v>23</v>
      </c>
      <c r="F7609" s="0" t="s">
        <v>768</v>
      </c>
      <c r="G7609" s="0" t="s">
        <v>1613</v>
      </c>
      <c r="H7609" s="0" t="n">
        <v>0.757500176377008</v>
      </c>
      <c r="I7609" s="0" t="n">
        <v>18.5596836391548</v>
      </c>
      <c r="J7609" s="0" t="n">
        <v>836</v>
      </c>
      <c r="K7609" s="0" t="n">
        <f aca="false">I7609*SUMIFS(syst_chauffage!$H$3:$H$27,syst_chauffage!$B$3:$B$27,D7609,syst_chauffage!$C$3:$C$27,E7609)</f>
        <v>47.5945110472018</v>
      </c>
      <c r="L7609" s="12" t="n">
        <f aca="false">H7609*SUMIFS(syst_chauffage!$K$3:$K$27,syst_chauffage!$B$3:$B$27,D7609,syst_chauffage!$C$3:$C$27,E7609)</f>
        <v>0.757500176377008</v>
      </c>
      <c r="N7609" s="0" t="str">
        <f aca="false">A7609</f>
        <v>Commerce</v>
      </c>
      <c r="O7609" s="0" t="str">
        <f aca="false">B7609</f>
        <v>Grand commerce alimentaire</v>
      </c>
      <c r="P7609" s="0" t="str">
        <f aca="false">C7609</f>
        <v>Grand alimentaire</v>
      </c>
      <c r="Q7609" s="0" t="str">
        <f aca="false">D7609</f>
        <v>Chaudière condensation fioul</v>
      </c>
      <c r="R7609" s="0" t="str">
        <f aca="false">E7609</f>
        <v>Fioul</v>
      </c>
      <c r="S7609" s="0" t="str">
        <f aca="false">F7609</f>
        <v>0316152303</v>
      </c>
      <c r="T7609" s="0" t="str">
        <f aca="false">G7609</f>
        <v>5</v>
      </c>
      <c r="U7609" s="0" t="n">
        <f aca="false">L7609</f>
        <v>0.757500176377008</v>
      </c>
      <c r="V7609" s="0" t="n">
        <f aca="false">K7609</f>
        <v>47.5945110472018</v>
      </c>
      <c r="W7609" s="0" t="n">
        <f aca="false">J7609</f>
        <v>836</v>
      </c>
    </row>
    <row r="7610" customFormat="false" ht="12.8" hidden="false" customHeight="false" outlineLevel="0" collapsed="false">
      <c r="A7610" s="0" t="s">
        <v>74</v>
      </c>
      <c r="B7610" s="0" t="s">
        <v>758</v>
      </c>
      <c r="C7610" s="0" t="s">
        <v>759</v>
      </c>
      <c r="D7610" s="0" t="s">
        <v>18</v>
      </c>
      <c r="E7610" s="0" t="s">
        <v>14</v>
      </c>
      <c r="F7610" s="0" t="s">
        <v>769</v>
      </c>
      <c r="G7610" s="0" t="s">
        <v>1613</v>
      </c>
      <c r="H7610" s="0" t="n">
        <v>0.98678716433266</v>
      </c>
      <c r="I7610" s="0" t="n">
        <v>13.6067536288301</v>
      </c>
      <c r="J7610" s="0" t="n">
        <v>836</v>
      </c>
      <c r="K7610" s="0" t="n">
        <f aca="false">I7610*SUMIFS(syst_chauffage!$H$3:$H$27,syst_chauffage!$B$3:$B$27,D7610,syst_chauffage!$C$3:$C$27,E7610)</f>
        <v>37.0774364992501</v>
      </c>
      <c r="L7610" s="12" t="n">
        <f aca="false">H7610*SUMIFS(syst_chauffage!$K$3:$K$27,syst_chauffage!$B$3:$B$27,D7610,syst_chauffage!$C$3:$C$27,E7610)</f>
        <v>0.958611322197493</v>
      </c>
      <c r="N7610" s="0" t="str">
        <f aca="false">A7610</f>
        <v>Commerce</v>
      </c>
      <c r="O7610" s="0" t="str">
        <f aca="false">B7610</f>
        <v>Grand commerce alimentaire</v>
      </c>
      <c r="P7610" s="0" t="str">
        <f aca="false">C7610</f>
        <v>Grand alimentaire</v>
      </c>
      <c r="Q7610" s="0" t="str">
        <f aca="false">D7610</f>
        <v>Chaudière condensation gaz</v>
      </c>
      <c r="R7610" s="0" t="str">
        <f aca="false">E7610</f>
        <v>Gaz</v>
      </c>
      <c r="S7610" s="0" t="str">
        <f aca="false">F7610</f>
        <v>0316152404</v>
      </c>
      <c r="T7610" s="0" t="str">
        <f aca="false">G7610</f>
        <v>5</v>
      </c>
      <c r="U7610" s="0" t="n">
        <f aca="false">L7610</f>
        <v>0.958611322197493</v>
      </c>
      <c r="V7610" s="0" t="n">
        <f aca="false">K7610</f>
        <v>37.0774364992501</v>
      </c>
      <c r="W7610" s="0" t="n">
        <f aca="false">J7610</f>
        <v>836</v>
      </c>
    </row>
    <row r="7611" customFormat="false" ht="12.8" hidden="false" customHeight="false" outlineLevel="0" collapsed="false">
      <c r="A7611" s="0" t="s">
        <v>74</v>
      </c>
      <c r="B7611" s="0" t="s">
        <v>758</v>
      </c>
      <c r="C7611" s="0" t="s">
        <v>759</v>
      </c>
      <c r="D7611" s="0" t="s">
        <v>32</v>
      </c>
      <c r="E7611" s="0" t="s">
        <v>30</v>
      </c>
      <c r="F7611" s="0" t="s">
        <v>770</v>
      </c>
      <c r="G7611" s="0" t="s">
        <v>1613</v>
      </c>
      <c r="H7611" s="0" t="n">
        <v>1</v>
      </c>
      <c r="I7611" s="0" t="n">
        <v>12</v>
      </c>
      <c r="J7611" s="0" t="n">
        <v>0</v>
      </c>
      <c r="K7611" s="0" t="n">
        <f aca="false">I7611*SUMIFS(syst_chauffage!$H$3:$H$27,syst_chauffage!$B$3:$B$27,D7611,syst_chauffage!$C$3:$C$27,E7611)</f>
        <v>12</v>
      </c>
      <c r="L7611" s="12" t="n">
        <f aca="false">H7611*SUMIFS(syst_chauffage!$K$3:$K$27,syst_chauffage!$B$3:$B$27,D7611,syst_chauffage!$C$3:$C$27,E7611)</f>
        <v>1</v>
      </c>
      <c r="N7611" s="0" t="str">
        <f aca="false">A7611</f>
        <v>Commerce</v>
      </c>
      <c r="O7611" s="0" t="str">
        <f aca="false">B7611</f>
        <v>Grand commerce alimentaire</v>
      </c>
      <c r="P7611" s="0" t="str">
        <f aca="false">C7611</f>
        <v>Grand alimentaire</v>
      </c>
      <c r="Q7611" s="0" t="str">
        <f aca="false">D7611</f>
        <v>Electrique direct performant</v>
      </c>
      <c r="R7611" s="0" t="str">
        <f aca="false">E7611</f>
        <v>Electricité</v>
      </c>
      <c r="S7611" s="0" t="str">
        <f aca="false">F7611</f>
        <v>0316152602</v>
      </c>
      <c r="T7611" s="0" t="str">
        <f aca="false">G7611</f>
        <v>5</v>
      </c>
      <c r="U7611" s="0" t="n">
        <f aca="false">L7611</f>
        <v>1</v>
      </c>
      <c r="V7611" s="0" t="n">
        <f aca="false">K7611</f>
        <v>12</v>
      </c>
      <c r="W7611" s="0" t="n">
        <f aca="false">J7611</f>
        <v>0</v>
      </c>
    </row>
    <row r="7612" customFormat="false" ht="12.8" hidden="false" customHeight="false" outlineLevel="0" collapsed="false">
      <c r="A7612" s="0" t="s">
        <v>74</v>
      </c>
      <c r="B7612" s="0" t="s">
        <v>758</v>
      </c>
      <c r="C7612" s="0" t="s">
        <v>759</v>
      </c>
      <c r="D7612" s="0" t="s">
        <v>38</v>
      </c>
      <c r="E7612" s="0" t="s">
        <v>30</v>
      </c>
      <c r="F7612" s="0" t="s">
        <v>771</v>
      </c>
      <c r="G7612" s="0" t="s">
        <v>1613</v>
      </c>
      <c r="H7612" s="0" t="n">
        <v>3.36378976744186</v>
      </c>
      <c r="I7612" s="0" t="n">
        <v>93.6217336396589</v>
      </c>
      <c r="J7612" s="0" t="n">
        <v>720</v>
      </c>
      <c r="K7612" s="0" t="n">
        <f aca="false">I7612*SUMIFS(syst_chauffage!$H$3:$H$27,syst_chauffage!$B$3:$B$27,D7612,syst_chauffage!$C$3:$C$27,E7612)</f>
        <v>94.6322680942925</v>
      </c>
      <c r="L7612" s="12" t="n">
        <f aca="false">H7612*SUMIFS(syst_chauffage!$K$3:$K$27,syst_chauffage!$B$3:$B$27,D7612,syst_chauffage!$C$3:$C$27,E7612)</f>
        <v>3.00929906818493</v>
      </c>
      <c r="N7612" s="0" t="str">
        <f aca="false">A7612</f>
        <v>Commerce</v>
      </c>
      <c r="O7612" s="0" t="str">
        <f aca="false">B7612</f>
        <v>Grand commerce alimentaire</v>
      </c>
      <c r="P7612" s="0" t="str">
        <f aca="false">C7612</f>
        <v>Grand alimentaire</v>
      </c>
      <c r="Q7612" s="0" t="str">
        <f aca="false">D7612</f>
        <v>PAC performant</v>
      </c>
      <c r="R7612" s="0" t="str">
        <f aca="false">E7612</f>
        <v>Electricité</v>
      </c>
      <c r="S7612" s="0" t="str">
        <f aca="false">F7612</f>
        <v>0316152902</v>
      </c>
      <c r="T7612" s="0" t="str">
        <f aca="false">G7612</f>
        <v>5</v>
      </c>
      <c r="U7612" s="0" t="n">
        <f aca="false">L7612</f>
        <v>3.00929906818493</v>
      </c>
      <c r="V7612" s="0" t="n">
        <f aca="false">K7612</f>
        <v>94.6322680942925</v>
      </c>
      <c r="W7612" s="0" t="n">
        <f aca="false">J7612</f>
        <v>720</v>
      </c>
    </row>
    <row r="7613" customFormat="false" ht="12.8" hidden="false" customHeight="false" outlineLevel="0" collapsed="false">
      <c r="A7613" s="0" t="s">
        <v>74</v>
      </c>
      <c r="B7613" s="0" t="s">
        <v>758</v>
      </c>
      <c r="C7613" s="0" t="s">
        <v>772</v>
      </c>
      <c r="D7613" s="0" t="s">
        <v>19</v>
      </c>
      <c r="E7613" s="0" t="s">
        <v>57</v>
      </c>
      <c r="F7613" s="0" t="s">
        <v>773</v>
      </c>
      <c r="G7613" s="0" t="s">
        <v>1613</v>
      </c>
      <c r="H7613" s="0" t="n">
        <v>1.6213097932998</v>
      </c>
      <c r="I7613" s="0" t="n">
        <v>33.3190780220477</v>
      </c>
      <c r="J7613" s="0" t="n">
        <v>0</v>
      </c>
      <c r="K7613" s="0" t="n">
        <f aca="false">I7613*SUMIFS(syst_chauffage!$H$3:$H$27,syst_chauffage!$B$3:$B$27,D7613,syst_chauffage!$C$3:$C$27,E7613)</f>
        <v>46.3960389350786</v>
      </c>
      <c r="L7613" s="12" t="n">
        <f aca="false">H7613*SUMIFS(syst_chauffage!$K$3:$K$27,syst_chauffage!$B$3:$B$27,D7613,syst_chauffage!$C$3:$C$27,E7613)</f>
        <v>1.6213097932998</v>
      </c>
      <c r="N7613" s="0" t="str">
        <f aca="false">A7613</f>
        <v>Commerce</v>
      </c>
      <c r="O7613" s="0" t="str">
        <f aca="false">B7613</f>
        <v>Grand commerce alimentaire</v>
      </c>
      <c r="P7613" s="0" t="str">
        <f aca="false">C7613</f>
        <v>Hypermarché</v>
      </c>
      <c r="Q7613" s="0" t="str">
        <f aca="false">D7613</f>
        <v>Autre système centralisé</v>
      </c>
      <c r="R7613" s="0" t="str">
        <f aca="false">E7613</f>
        <v>Autres</v>
      </c>
      <c r="S7613" s="0" t="str">
        <f aca="false">F7613</f>
        <v>0316410101</v>
      </c>
      <c r="T7613" s="0" t="str">
        <f aca="false">G7613</f>
        <v>5</v>
      </c>
      <c r="U7613" s="0" t="n">
        <f aca="false">L7613</f>
        <v>1.6213097932998</v>
      </c>
      <c r="V7613" s="0" t="n">
        <f aca="false">K7613</f>
        <v>46.3960389350786</v>
      </c>
      <c r="W7613" s="0" t="n">
        <f aca="false">J7613</f>
        <v>0</v>
      </c>
    </row>
    <row r="7614" customFormat="false" ht="12.8" hidden="false" customHeight="false" outlineLevel="0" collapsed="false">
      <c r="A7614" s="0" t="s">
        <v>74</v>
      </c>
      <c r="B7614" s="0" t="s">
        <v>758</v>
      </c>
      <c r="C7614" s="0" t="s">
        <v>772</v>
      </c>
      <c r="D7614" s="0" t="s">
        <v>19</v>
      </c>
      <c r="E7614" s="0" t="s">
        <v>58</v>
      </c>
      <c r="F7614" s="0" t="s">
        <v>774</v>
      </c>
      <c r="G7614" s="0" t="s">
        <v>1613</v>
      </c>
      <c r="H7614" s="0" t="n">
        <v>1.59826510543218</v>
      </c>
      <c r="I7614" s="0" t="n">
        <v>33.90455516</v>
      </c>
      <c r="J7614" s="0" t="n">
        <v>765</v>
      </c>
      <c r="K7614" s="0" t="n">
        <f aca="false">I7614*SUMIFS(syst_chauffage!$H$3:$H$27,syst_chauffage!$B$3:$B$27,D7614,syst_chauffage!$C$3:$C$27,E7614)</f>
        <v>55.7712841142552</v>
      </c>
      <c r="L7614" s="12" t="n">
        <f aca="false">H7614*SUMIFS(syst_chauffage!$K$3:$K$27,syst_chauffage!$B$3:$B$27,D7614,syst_chauffage!$C$3:$C$27,E7614)</f>
        <v>1.59826510543218</v>
      </c>
      <c r="N7614" s="0" t="str">
        <f aca="false">A7614</f>
        <v>Commerce</v>
      </c>
      <c r="O7614" s="0" t="str">
        <f aca="false">B7614</f>
        <v>Grand commerce alimentaire</v>
      </c>
      <c r="P7614" s="0" t="str">
        <f aca="false">C7614</f>
        <v>Hypermarché</v>
      </c>
      <c r="Q7614" s="0" t="str">
        <f aca="false">D7614</f>
        <v>Autre système centralisé</v>
      </c>
      <c r="R7614" s="0" t="str">
        <f aca="false">E7614</f>
        <v>Urbain</v>
      </c>
      <c r="S7614" s="0" t="str">
        <f aca="false">F7614</f>
        <v>0316410106</v>
      </c>
      <c r="T7614" s="0" t="str">
        <f aca="false">G7614</f>
        <v>5</v>
      </c>
      <c r="U7614" s="0" t="n">
        <f aca="false">L7614</f>
        <v>1.59826510543218</v>
      </c>
      <c r="V7614" s="0" t="n">
        <f aca="false">K7614</f>
        <v>55.7712841142552</v>
      </c>
      <c r="W7614" s="0" t="n">
        <f aca="false">J7614</f>
        <v>765</v>
      </c>
    </row>
    <row r="7615" customFormat="false" ht="12.8" hidden="false" customHeight="false" outlineLevel="0" collapsed="false">
      <c r="A7615" s="0" t="s">
        <v>74</v>
      </c>
      <c r="B7615" s="0" t="s">
        <v>758</v>
      </c>
      <c r="C7615" s="0" t="s">
        <v>772</v>
      </c>
      <c r="D7615" s="0" t="s">
        <v>22</v>
      </c>
      <c r="E7615" s="0" t="s">
        <v>23</v>
      </c>
      <c r="F7615" s="0" t="s">
        <v>775</v>
      </c>
      <c r="G7615" s="0" t="s">
        <v>1613</v>
      </c>
      <c r="H7615" s="0" t="n">
        <v>0.689377907802488</v>
      </c>
      <c r="I7615" s="0" t="n">
        <v>9.11291765914424</v>
      </c>
      <c r="J7615" s="0" t="n">
        <v>0</v>
      </c>
      <c r="K7615" s="0" t="n">
        <f aca="false">I7615*SUMIFS(syst_chauffage!$H$3:$H$27,syst_chauffage!$B$3:$B$27,D7615,syst_chauffage!$C$3:$C$27,E7615)</f>
        <v>16.0480531133568</v>
      </c>
      <c r="L7615" s="12" t="n">
        <f aca="false">H7615*SUMIFS(syst_chauffage!$K$3:$K$27,syst_chauffage!$B$3:$B$27,D7615,syst_chauffage!$C$3:$C$27,E7615)</f>
        <v>0.689377907802488</v>
      </c>
      <c r="N7615" s="0" t="str">
        <f aca="false">A7615</f>
        <v>Commerce</v>
      </c>
      <c r="O7615" s="0" t="str">
        <f aca="false">B7615</f>
        <v>Grand commerce alimentaire</v>
      </c>
      <c r="P7615" s="0" t="str">
        <f aca="false">C7615</f>
        <v>Hypermarché</v>
      </c>
      <c r="Q7615" s="0" t="str">
        <f aca="false">D7615</f>
        <v>Chaudière fioul</v>
      </c>
      <c r="R7615" s="0" t="str">
        <f aca="false">E7615</f>
        <v>Fioul</v>
      </c>
      <c r="S7615" s="0" t="str">
        <f aca="false">F7615</f>
        <v>0316410303</v>
      </c>
      <c r="T7615" s="0" t="str">
        <f aca="false">G7615</f>
        <v>5</v>
      </c>
      <c r="U7615" s="0" t="n">
        <f aca="false">L7615</f>
        <v>0.689377907802488</v>
      </c>
      <c r="V7615" s="0" t="n">
        <f aca="false">K7615</f>
        <v>16.0480531133568</v>
      </c>
      <c r="W7615" s="0" t="n">
        <f aca="false">J7615</f>
        <v>0</v>
      </c>
    </row>
    <row r="7616" customFormat="false" ht="12.8" hidden="false" customHeight="false" outlineLevel="0" collapsed="false">
      <c r="A7616" s="0" t="s">
        <v>74</v>
      </c>
      <c r="B7616" s="0" t="s">
        <v>758</v>
      </c>
      <c r="C7616" s="0" t="s">
        <v>772</v>
      </c>
      <c r="D7616" s="0" t="s">
        <v>13</v>
      </c>
      <c r="E7616" s="0" t="s">
        <v>14</v>
      </c>
      <c r="F7616" s="0" t="s">
        <v>776</v>
      </c>
      <c r="G7616" s="0" t="s">
        <v>1613</v>
      </c>
      <c r="H7616" s="0" t="n">
        <v>0.780741935948798</v>
      </c>
      <c r="I7616" s="0" t="n">
        <v>6.83937960630617</v>
      </c>
      <c r="J7616" s="0" t="n">
        <v>308</v>
      </c>
      <c r="K7616" s="0" t="n">
        <f aca="false">I7616*SUMIFS(syst_chauffage!$H$3:$H$27,syst_chauffage!$B$3:$B$27,D7616,syst_chauffage!$C$3:$C$27,E7616)</f>
        <v>13.812754538434</v>
      </c>
      <c r="L7616" s="12" t="n">
        <f aca="false">H7616*SUMIFS(syst_chauffage!$K$3:$K$27,syst_chauffage!$B$3:$B$27,D7616,syst_chauffage!$C$3:$C$27,E7616)</f>
        <v>0.780741935948798</v>
      </c>
      <c r="N7616" s="0" t="str">
        <f aca="false">A7616</f>
        <v>Commerce</v>
      </c>
      <c r="O7616" s="0" t="str">
        <f aca="false">B7616</f>
        <v>Grand commerce alimentaire</v>
      </c>
      <c r="P7616" s="0" t="str">
        <f aca="false">C7616</f>
        <v>Hypermarché</v>
      </c>
      <c r="Q7616" s="0" t="str">
        <f aca="false">D7616</f>
        <v>Chaudière gaz</v>
      </c>
      <c r="R7616" s="0" t="str">
        <f aca="false">E7616</f>
        <v>Gaz</v>
      </c>
      <c r="S7616" s="0" t="str">
        <f aca="false">F7616</f>
        <v>0316410404</v>
      </c>
      <c r="T7616" s="0" t="str">
        <f aca="false">G7616</f>
        <v>5</v>
      </c>
      <c r="U7616" s="0" t="n">
        <f aca="false">L7616</f>
        <v>0.780741935948798</v>
      </c>
      <c r="V7616" s="0" t="n">
        <f aca="false">K7616</f>
        <v>13.812754538434</v>
      </c>
      <c r="W7616" s="0" t="n">
        <f aca="false">J7616</f>
        <v>308</v>
      </c>
    </row>
    <row r="7617" customFormat="false" ht="12.8" hidden="false" customHeight="false" outlineLevel="0" collapsed="false">
      <c r="A7617" s="0" t="s">
        <v>74</v>
      </c>
      <c r="B7617" s="0" t="s">
        <v>758</v>
      </c>
      <c r="C7617" s="0" t="s">
        <v>772</v>
      </c>
      <c r="D7617" s="0" t="s">
        <v>29</v>
      </c>
      <c r="E7617" s="0" t="s">
        <v>30</v>
      </c>
      <c r="F7617" s="0" t="s">
        <v>777</v>
      </c>
      <c r="G7617" s="0" t="s">
        <v>1613</v>
      </c>
      <c r="H7617" s="0" t="n">
        <v>0.92</v>
      </c>
      <c r="I7617" s="0" t="n">
        <v>10.4</v>
      </c>
      <c r="J7617" s="0" t="n">
        <v>0</v>
      </c>
      <c r="K7617" s="0" t="n">
        <f aca="false">I7617*SUMIFS(syst_chauffage!$H$3:$H$27,syst_chauffage!$B$3:$B$27,D7617,syst_chauffage!$C$3:$C$27,E7617)</f>
        <v>3</v>
      </c>
      <c r="L7617" s="12" t="n">
        <f aca="false">H7617*SUMIFS(syst_chauffage!$K$3:$K$27,syst_chauffage!$B$3:$B$27,D7617,syst_chauffage!$C$3:$C$27,E7617)</f>
        <v>0.92</v>
      </c>
      <c r="N7617" s="0" t="str">
        <f aca="false">A7617</f>
        <v>Commerce</v>
      </c>
      <c r="O7617" s="0" t="str">
        <f aca="false">B7617</f>
        <v>Grand commerce alimentaire</v>
      </c>
      <c r="P7617" s="0" t="str">
        <f aca="false">C7617</f>
        <v>Hypermarché</v>
      </c>
      <c r="Q7617" s="0" t="str">
        <f aca="false">D7617</f>
        <v>Electrique direct</v>
      </c>
      <c r="R7617" s="0" t="str">
        <f aca="false">E7617</f>
        <v>Electricité</v>
      </c>
      <c r="S7617" s="0" t="str">
        <f aca="false">F7617</f>
        <v>0316410602</v>
      </c>
      <c r="T7617" s="0" t="str">
        <f aca="false">G7617</f>
        <v>5</v>
      </c>
      <c r="U7617" s="0" t="n">
        <f aca="false">L7617</f>
        <v>0.92</v>
      </c>
      <c r="V7617" s="0" t="n">
        <f aca="false">K7617</f>
        <v>3</v>
      </c>
      <c r="W7617" s="0" t="n">
        <f aca="false">J7617</f>
        <v>0</v>
      </c>
    </row>
    <row r="7618" customFormat="false" ht="12.8" hidden="false" customHeight="false" outlineLevel="0" collapsed="false">
      <c r="A7618" s="0" t="s">
        <v>74</v>
      </c>
      <c r="B7618" s="0" t="s">
        <v>758</v>
      </c>
      <c r="C7618" s="0" t="s">
        <v>772</v>
      </c>
      <c r="D7618" s="0" t="s">
        <v>42</v>
      </c>
      <c r="E7618" s="0" t="s">
        <v>30</v>
      </c>
      <c r="F7618" s="0" t="s">
        <v>778</v>
      </c>
      <c r="G7618" s="0" t="s">
        <v>1613</v>
      </c>
      <c r="H7618" s="0" t="n">
        <v>2.80410195348837</v>
      </c>
      <c r="I7618" s="0" t="n">
        <v>37.7982980321341</v>
      </c>
      <c r="J7618" s="0" t="n">
        <v>558</v>
      </c>
      <c r="K7618" s="0" t="n">
        <f aca="false">I7618*SUMIFS(syst_chauffage!$H$3:$H$27,syst_chauffage!$B$3:$B$27,D7618,syst_chauffage!$C$3:$C$27,E7618)</f>
        <v>34.1202301598612</v>
      </c>
      <c r="L7618" s="12" t="n">
        <f aca="false">H7618*SUMIFS(syst_chauffage!$K$3:$K$27,syst_chauffage!$B$3:$B$27,D7618,syst_chauffage!$C$3:$C$27,E7618)</f>
        <v>2.49996610303434</v>
      </c>
      <c r="N7618" s="0" t="str">
        <f aca="false">A7618</f>
        <v>Commerce</v>
      </c>
      <c r="O7618" s="0" t="str">
        <f aca="false">B7618</f>
        <v>Grand commerce alimentaire</v>
      </c>
      <c r="P7618" s="0" t="str">
        <f aca="false">C7618</f>
        <v>Hypermarché</v>
      </c>
      <c r="Q7618" s="0" t="str">
        <f aca="false">D7618</f>
        <v>Rooftop</v>
      </c>
      <c r="R7618" s="0" t="str">
        <f aca="false">E7618</f>
        <v>Electricité</v>
      </c>
      <c r="S7618" s="0" t="str">
        <f aca="false">F7618</f>
        <v>0316411002</v>
      </c>
      <c r="T7618" s="0" t="str">
        <f aca="false">G7618</f>
        <v>5</v>
      </c>
      <c r="U7618" s="0" t="n">
        <f aca="false">L7618</f>
        <v>2.49996610303434</v>
      </c>
      <c r="V7618" s="0" t="n">
        <f aca="false">K7618</f>
        <v>34.1202301598612</v>
      </c>
      <c r="W7618" s="0" t="n">
        <f aca="false">J7618</f>
        <v>558</v>
      </c>
    </row>
    <row r="7619" customFormat="false" ht="12.8" hidden="false" customHeight="false" outlineLevel="0" collapsed="false">
      <c r="A7619" s="0" t="s">
        <v>74</v>
      </c>
      <c r="B7619" s="0" t="s">
        <v>758</v>
      </c>
      <c r="C7619" s="0" t="s">
        <v>772</v>
      </c>
      <c r="D7619" s="0" t="s">
        <v>51</v>
      </c>
      <c r="E7619" s="0" t="s">
        <v>57</v>
      </c>
      <c r="F7619" s="0" t="s">
        <v>779</v>
      </c>
      <c r="G7619" s="0" t="s">
        <v>1613</v>
      </c>
      <c r="H7619" s="0" t="n">
        <v>1.87074206919208</v>
      </c>
      <c r="I7619" s="0" t="n">
        <v>39.6655690738663</v>
      </c>
      <c r="J7619" s="0" t="n">
        <v>0</v>
      </c>
      <c r="K7619" s="0" t="n">
        <f aca="false">I7619*SUMIFS(syst_chauffage!$H$3:$H$27,syst_chauffage!$B$3:$B$27,D7619,syst_chauffage!$C$3:$C$27,E7619)</f>
        <v>84.0455439559422</v>
      </c>
      <c r="L7619" s="12" t="n">
        <f aca="false">H7619*SUMIFS(syst_chauffage!$K$3:$K$27,syst_chauffage!$B$3:$B$27,D7619,syst_chauffage!$C$3:$C$27,E7619)</f>
        <v>1.87074206919208</v>
      </c>
      <c r="N7619" s="0" t="str">
        <f aca="false">A7619</f>
        <v>Commerce</v>
      </c>
      <c r="O7619" s="0" t="str">
        <f aca="false">B7619</f>
        <v>Grand commerce alimentaire</v>
      </c>
      <c r="P7619" s="0" t="str">
        <f aca="false">C7619</f>
        <v>Hypermarché</v>
      </c>
      <c r="Q7619" s="0" t="str">
        <f aca="false">D7619</f>
        <v>Autre système centralisé performant</v>
      </c>
      <c r="R7619" s="0" t="str">
        <f aca="false">E7619</f>
        <v>Autres</v>
      </c>
      <c r="S7619" s="0" t="str">
        <f aca="false">F7619</f>
        <v>0316412101</v>
      </c>
      <c r="T7619" s="0" t="str">
        <f aca="false">G7619</f>
        <v>5</v>
      </c>
      <c r="U7619" s="0" t="n">
        <f aca="false">L7619</f>
        <v>1.87074206919208</v>
      </c>
      <c r="V7619" s="0" t="n">
        <f aca="false">K7619</f>
        <v>84.0455439559422</v>
      </c>
      <c r="W7619" s="0" t="n">
        <f aca="false">J7619</f>
        <v>0</v>
      </c>
    </row>
    <row r="7620" customFormat="false" ht="12.8" hidden="false" customHeight="false" outlineLevel="0" collapsed="false">
      <c r="A7620" s="0" t="s">
        <v>74</v>
      </c>
      <c r="B7620" s="0" t="s">
        <v>758</v>
      </c>
      <c r="C7620" s="0" t="s">
        <v>772</v>
      </c>
      <c r="D7620" s="0" t="s">
        <v>51</v>
      </c>
      <c r="E7620" s="0" t="s">
        <v>58</v>
      </c>
      <c r="F7620" s="0" t="s">
        <v>780</v>
      </c>
      <c r="G7620" s="0" t="s">
        <v>1613</v>
      </c>
      <c r="H7620" s="0" t="n">
        <v>1.84415204472944</v>
      </c>
      <c r="I7620" s="0" t="n">
        <v>40.3625656666667</v>
      </c>
      <c r="J7620" s="0" t="n">
        <v>765</v>
      </c>
      <c r="K7620" s="0" t="n">
        <f aca="false">I7620*SUMIFS(syst_chauffage!$H$3:$H$27,syst_chauffage!$B$3:$B$27,D7620,syst_chauffage!$C$3:$C$27,E7620)</f>
        <v>86.1336952322699</v>
      </c>
      <c r="L7620" s="12" t="n">
        <f aca="false">H7620*SUMIFS(syst_chauffage!$K$3:$K$27,syst_chauffage!$B$3:$B$27,D7620,syst_chauffage!$C$3:$C$27,E7620)</f>
        <v>1.84415204472944</v>
      </c>
      <c r="N7620" s="0" t="str">
        <f aca="false">A7620</f>
        <v>Commerce</v>
      </c>
      <c r="O7620" s="0" t="str">
        <f aca="false">B7620</f>
        <v>Grand commerce alimentaire</v>
      </c>
      <c r="P7620" s="0" t="str">
        <f aca="false">C7620</f>
        <v>Hypermarché</v>
      </c>
      <c r="Q7620" s="0" t="str">
        <f aca="false">D7620</f>
        <v>Autre système centralisé performant</v>
      </c>
      <c r="R7620" s="0" t="str">
        <f aca="false">E7620</f>
        <v>Urbain</v>
      </c>
      <c r="S7620" s="0" t="str">
        <f aca="false">F7620</f>
        <v>0316412106</v>
      </c>
      <c r="T7620" s="0" t="str">
        <f aca="false">G7620</f>
        <v>5</v>
      </c>
      <c r="U7620" s="0" t="n">
        <f aca="false">L7620</f>
        <v>1.84415204472944</v>
      </c>
      <c r="V7620" s="0" t="n">
        <f aca="false">K7620</f>
        <v>86.1336952322699</v>
      </c>
      <c r="W7620" s="0" t="n">
        <f aca="false">J7620</f>
        <v>765</v>
      </c>
    </row>
    <row r="7621" customFormat="false" ht="12.8" hidden="false" customHeight="false" outlineLevel="0" collapsed="false">
      <c r="A7621" s="0" t="s">
        <v>74</v>
      </c>
      <c r="B7621" s="0" t="s">
        <v>758</v>
      </c>
      <c r="C7621" s="0" t="s">
        <v>772</v>
      </c>
      <c r="D7621" s="0" t="s">
        <v>27</v>
      </c>
      <c r="E7621" s="0" t="s">
        <v>23</v>
      </c>
      <c r="F7621" s="0" t="s">
        <v>781</v>
      </c>
      <c r="G7621" s="0" t="s">
        <v>1613</v>
      </c>
      <c r="H7621" s="0" t="n">
        <v>0.761583138885597</v>
      </c>
      <c r="I7621" s="0" t="n">
        <v>10.8487114989812</v>
      </c>
      <c r="J7621" s="0" t="n">
        <v>693</v>
      </c>
      <c r="K7621" s="0" t="n">
        <f aca="false">I7621*SUMIFS(syst_chauffage!$H$3:$H$27,syst_chauffage!$B$3:$B$27,D7621,syst_chauffage!$C$3:$C$27,E7621)</f>
        <v>27.8204698595649</v>
      </c>
      <c r="L7621" s="12" t="n">
        <f aca="false">H7621*SUMIFS(syst_chauffage!$K$3:$K$27,syst_chauffage!$B$3:$B$27,D7621,syst_chauffage!$C$3:$C$27,E7621)</f>
        <v>0.761583138885597</v>
      </c>
      <c r="N7621" s="0" t="str">
        <f aca="false">A7621</f>
        <v>Commerce</v>
      </c>
      <c r="O7621" s="0" t="str">
        <f aca="false">B7621</f>
        <v>Grand commerce alimentaire</v>
      </c>
      <c r="P7621" s="0" t="str">
        <f aca="false">C7621</f>
        <v>Hypermarché</v>
      </c>
      <c r="Q7621" s="0" t="str">
        <f aca="false">D7621</f>
        <v>Chaudière condensation fioul</v>
      </c>
      <c r="R7621" s="0" t="str">
        <f aca="false">E7621</f>
        <v>Fioul</v>
      </c>
      <c r="S7621" s="0" t="str">
        <f aca="false">F7621</f>
        <v>0316412303</v>
      </c>
      <c r="T7621" s="0" t="str">
        <f aca="false">G7621</f>
        <v>5</v>
      </c>
      <c r="U7621" s="0" t="n">
        <f aca="false">L7621</f>
        <v>0.761583138885597</v>
      </c>
      <c r="V7621" s="0" t="n">
        <f aca="false">K7621</f>
        <v>27.8204698595649</v>
      </c>
      <c r="W7621" s="0" t="n">
        <f aca="false">J7621</f>
        <v>693</v>
      </c>
    </row>
    <row r="7622" customFormat="false" ht="12.8" hidden="false" customHeight="false" outlineLevel="0" collapsed="false">
      <c r="A7622" s="0" t="s">
        <v>74</v>
      </c>
      <c r="B7622" s="0" t="s">
        <v>758</v>
      </c>
      <c r="C7622" s="0" t="s">
        <v>772</v>
      </c>
      <c r="D7622" s="0" t="s">
        <v>18</v>
      </c>
      <c r="E7622" s="0" t="s">
        <v>14</v>
      </c>
      <c r="F7622" s="0" t="s">
        <v>782</v>
      </c>
      <c r="G7622" s="0" t="s">
        <v>1613</v>
      </c>
      <c r="H7622" s="0" t="n">
        <v>0.989367103465403</v>
      </c>
      <c r="I7622" s="0" t="n">
        <v>8.14211857893592</v>
      </c>
      <c r="J7622" s="0" t="n">
        <v>693</v>
      </c>
      <c r="K7622" s="0" t="n">
        <f aca="false">I7622*SUMIFS(syst_chauffage!$H$3:$H$27,syst_chauffage!$B$3:$B$27,D7622,syst_chauffage!$C$3:$C$27,E7622)</f>
        <v>22.1866944030071</v>
      </c>
      <c r="L7622" s="12" t="n">
        <f aca="false">H7622*SUMIFS(syst_chauffage!$K$3:$K$27,syst_chauffage!$B$3:$B$27,D7622,syst_chauffage!$C$3:$C$27,E7622)</f>
        <v>0.961117596045209</v>
      </c>
      <c r="N7622" s="0" t="str">
        <f aca="false">A7622</f>
        <v>Commerce</v>
      </c>
      <c r="O7622" s="0" t="str">
        <f aca="false">B7622</f>
        <v>Grand commerce alimentaire</v>
      </c>
      <c r="P7622" s="0" t="str">
        <f aca="false">C7622</f>
        <v>Hypermarché</v>
      </c>
      <c r="Q7622" s="0" t="str">
        <f aca="false">D7622</f>
        <v>Chaudière condensation gaz</v>
      </c>
      <c r="R7622" s="0" t="str">
        <f aca="false">E7622</f>
        <v>Gaz</v>
      </c>
      <c r="S7622" s="0" t="str">
        <f aca="false">F7622</f>
        <v>0316412404</v>
      </c>
      <c r="T7622" s="0" t="str">
        <f aca="false">G7622</f>
        <v>5</v>
      </c>
      <c r="U7622" s="0" t="n">
        <f aca="false">L7622</f>
        <v>0.961117596045209</v>
      </c>
      <c r="V7622" s="0" t="n">
        <f aca="false">K7622</f>
        <v>22.1866944030071</v>
      </c>
      <c r="W7622" s="0" t="n">
        <f aca="false">J7622</f>
        <v>693</v>
      </c>
    </row>
    <row r="7623" customFormat="false" ht="12.8" hidden="false" customHeight="false" outlineLevel="0" collapsed="false">
      <c r="A7623" s="0" t="s">
        <v>74</v>
      </c>
      <c r="B7623" s="0" t="s">
        <v>758</v>
      </c>
      <c r="C7623" s="0" t="s">
        <v>772</v>
      </c>
      <c r="D7623" s="0" t="s">
        <v>32</v>
      </c>
      <c r="E7623" s="0" t="s">
        <v>30</v>
      </c>
      <c r="F7623" s="0" t="s">
        <v>783</v>
      </c>
      <c r="G7623" s="0" t="s">
        <v>1613</v>
      </c>
      <c r="H7623" s="0" t="n">
        <v>1</v>
      </c>
      <c r="I7623" s="0" t="n">
        <v>12</v>
      </c>
      <c r="J7623" s="0" t="n">
        <v>0</v>
      </c>
      <c r="K7623" s="0" t="n">
        <f aca="false">I7623*SUMIFS(syst_chauffage!$H$3:$H$27,syst_chauffage!$B$3:$B$27,D7623,syst_chauffage!$C$3:$C$27,E7623)</f>
        <v>12</v>
      </c>
      <c r="L7623" s="12" t="n">
        <f aca="false">H7623*SUMIFS(syst_chauffage!$K$3:$K$27,syst_chauffage!$B$3:$B$27,D7623,syst_chauffage!$C$3:$C$27,E7623)</f>
        <v>1</v>
      </c>
      <c r="N7623" s="0" t="str">
        <f aca="false">A7623</f>
        <v>Commerce</v>
      </c>
      <c r="O7623" s="0" t="str">
        <f aca="false">B7623</f>
        <v>Grand commerce alimentaire</v>
      </c>
      <c r="P7623" s="0" t="str">
        <f aca="false">C7623</f>
        <v>Hypermarché</v>
      </c>
      <c r="Q7623" s="0" t="str">
        <f aca="false">D7623</f>
        <v>Electrique direct performant</v>
      </c>
      <c r="R7623" s="0" t="str">
        <f aca="false">E7623</f>
        <v>Electricité</v>
      </c>
      <c r="S7623" s="0" t="str">
        <f aca="false">F7623</f>
        <v>0316412602</v>
      </c>
      <c r="T7623" s="0" t="str">
        <f aca="false">G7623</f>
        <v>5</v>
      </c>
      <c r="U7623" s="0" t="n">
        <f aca="false">L7623</f>
        <v>1</v>
      </c>
      <c r="V7623" s="0" t="n">
        <f aca="false">K7623</f>
        <v>12</v>
      </c>
      <c r="W7623" s="0" t="n">
        <f aca="false">J7623</f>
        <v>0</v>
      </c>
    </row>
    <row r="7624" customFormat="false" ht="12.8" hidden="false" customHeight="false" outlineLevel="0" collapsed="false">
      <c r="A7624" s="0" t="s">
        <v>74</v>
      </c>
      <c r="B7624" s="0" t="s">
        <v>758</v>
      </c>
      <c r="C7624" s="0" t="s">
        <v>772</v>
      </c>
      <c r="D7624" s="0" t="s">
        <v>46</v>
      </c>
      <c r="E7624" s="0" t="s">
        <v>30</v>
      </c>
      <c r="F7624" s="0" t="s">
        <v>784</v>
      </c>
      <c r="G7624" s="0" t="s">
        <v>1613</v>
      </c>
      <c r="H7624" s="0" t="n">
        <v>3.32861023255814</v>
      </c>
      <c r="I7624" s="0" t="n">
        <v>44.9979738477787</v>
      </c>
      <c r="J7624" s="0" t="n">
        <v>603</v>
      </c>
      <c r="K7624" s="0" t="n">
        <f aca="false">I7624*SUMIFS(syst_chauffage!$H$3:$H$27,syst_chauffage!$B$3:$B$27,D7624,syst_chauffage!$C$3:$C$27,E7624)</f>
        <v>78.067321530388</v>
      </c>
      <c r="L7624" s="12" t="n">
        <f aca="false">H7624*SUMIFS(syst_chauffage!$K$3:$K$27,syst_chauffage!$B$3:$B$27,D7624,syst_chauffage!$C$3:$C$27,E7624)</f>
        <v>3.00077723502174</v>
      </c>
      <c r="N7624" s="0" t="str">
        <f aca="false">A7624</f>
        <v>Commerce</v>
      </c>
      <c r="O7624" s="0" t="str">
        <f aca="false">B7624</f>
        <v>Grand commerce alimentaire</v>
      </c>
      <c r="P7624" s="0" t="str">
        <f aca="false">C7624</f>
        <v>Hypermarché</v>
      </c>
      <c r="Q7624" s="0" t="str">
        <f aca="false">D7624</f>
        <v>Rooftop performant</v>
      </c>
      <c r="R7624" s="0" t="str">
        <f aca="false">E7624</f>
        <v>Electricité</v>
      </c>
      <c r="S7624" s="0" t="str">
        <f aca="false">F7624</f>
        <v>0316413002</v>
      </c>
      <c r="T7624" s="0" t="str">
        <f aca="false">G7624</f>
        <v>5</v>
      </c>
      <c r="U7624" s="0" t="n">
        <f aca="false">L7624</f>
        <v>3.00077723502174</v>
      </c>
      <c r="V7624" s="0" t="n">
        <f aca="false">K7624</f>
        <v>78.067321530388</v>
      </c>
      <c r="W7624" s="0" t="n">
        <f aca="false">J7624</f>
        <v>603</v>
      </c>
    </row>
    <row r="7625" customFormat="false" ht="12.8" hidden="false" customHeight="false" outlineLevel="0" collapsed="false">
      <c r="A7625" s="0" t="s">
        <v>74</v>
      </c>
      <c r="B7625" s="0" t="s">
        <v>758</v>
      </c>
      <c r="C7625" s="0" t="s">
        <v>785</v>
      </c>
      <c r="D7625" s="0" t="s">
        <v>19</v>
      </c>
      <c r="E7625" s="0" t="s">
        <v>57</v>
      </c>
      <c r="F7625" s="0" t="s">
        <v>786</v>
      </c>
      <c r="G7625" s="0" t="s">
        <v>1613</v>
      </c>
      <c r="H7625" s="0" t="n">
        <v>1.61776753908253</v>
      </c>
      <c r="I7625" s="0" t="n">
        <v>35.3177186753675</v>
      </c>
      <c r="J7625" s="0" t="n">
        <v>0</v>
      </c>
      <c r="K7625" s="0" t="n">
        <f aca="false">I7625*SUMIFS(syst_chauffage!$H$3:$H$27,syst_chauffage!$B$3:$B$27,D7625,syst_chauffage!$C$3:$C$27,E7625)</f>
        <v>49.1790994239462</v>
      </c>
      <c r="L7625" s="12" t="n">
        <f aca="false">H7625*SUMIFS(syst_chauffage!$K$3:$K$27,syst_chauffage!$B$3:$B$27,D7625,syst_chauffage!$C$3:$C$27,E7625)</f>
        <v>1.61776753908253</v>
      </c>
      <c r="N7625" s="0" t="str">
        <f aca="false">A7625</f>
        <v>Commerce</v>
      </c>
      <c r="O7625" s="0" t="str">
        <f aca="false">B7625</f>
        <v>Grand commerce alimentaire</v>
      </c>
      <c r="P7625" s="0" t="str">
        <f aca="false">C7625</f>
        <v>Superette</v>
      </c>
      <c r="Q7625" s="0" t="str">
        <f aca="false">D7625</f>
        <v>Autre système centralisé</v>
      </c>
      <c r="R7625" s="0" t="str">
        <f aca="false">E7625</f>
        <v>Autres</v>
      </c>
      <c r="S7625" s="0" t="str">
        <f aca="false">F7625</f>
        <v>0316920101</v>
      </c>
      <c r="T7625" s="0" t="str">
        <f aca="false">G7625</f>
        <v>5</v>
      </c>
      <c r="U7625" s="0" t="n">
        <f aca="false">L7625</f>
        <v>1.61776753908253</v>
      </c>
      <c r="V7625" s="0" t="n">
        <f aca="false">K7625</f>
        <v>49.1790994239462</v>
      </c>
      <c r="W7625" s="0" t="n">
        <f aca="false">J7625</f>
        <v>0</v>
      </c>
    </row>
    <row r="7626" customFormat="false" ht="12.8" hidden="false" customHeight="false" outlineLevel="0" collapsed="false">
      <c r="A7626" s="0" t="s">
        <v>74</v>
      </c>
      <c r="B7626" s="0" t="s">
        <v>758</v>
      </c>
      <c r="C7626" s="0" t="s">
        <v>785</v>
      </c>
      <c r="D7626" s="0" t="s">
        <v>19</v>
      </c>
      <c r="E7626" s="0" t="s">
        <v>58</v>
      </c>
      <c r="F7626" s="0" t="s">
        <v>787</v>
      </c>
      <c r="G7626" s="0" t="s">
        <v>1613</v>
      </c>
      <c r="H7626" s="0" t="n">
        <v>1.61287673782179</v>
      </c>
      <c r="I7626" s="0" t="n">
        <v>35.2404662636747</v>
      </c>
      <c r="J7626" s="0" t="n">
        <v>765</v>
      </c>
      <c r="K7626" s="0" t="n">
        <f aca="false">I7626*SUMIFS(syst_chauffage!$H$3:$H$27,syst_chauffage!$B$3:$B$27,D7626,syst_chauffage!$C$3:$C$27,E7626)</f>
        <v>57.9687905367058</v>
      </c>
      <c r="L7626" s="12" t="n">
        <f aca="false">H7626*SUMIFS(syst_chauffage!$K$3:$K$27,syst_chauffage!$B$3:$B$27,D7626,syst_chauffage!$C$3:$C$27,E7626)</f>
        <v>1.61287673782179</v>
      </c>
      <c r="N7626" s="0" t="str">
        <f aca="false">A7626</f>
        <v>Commerce</v>
      </c>
      <c r="O7626" s="0" t="str">
        <f aca="false">B7626</f>
        <v>Grand commerce alimentaire</v>
      </c>
      <c r="P7626" s="0" t="str">
        <f aca="false">C7626</f>
        <v>Superette</v>
      </c>
      <c r="Q7626" s="0" t="str">
        <f aca="false">D7626</f>
        <v>Autre système centralisé</v>
      </c>
      <c r="R7626" s="0" t="str">
        <f aca="false">E7626</f>
        <v>Urbain</v>
      </c>
      <c r="S7626" s="0" t="str">
        <f aca="false">F7626</f>
        <v>0316920106</v>
      </c>
      <c r="T7626" s="0" t="str">
        <f aca="false">G7626</f>
        <v>5</v>
      </c>
      <c r="U7626" s="0" t="n">
        <f aca="false">L7626</f>
        <v>1.61287673782179</v>
      </c>
      <c r="V7626" s="0" t="n">
        <f aca="false">K7626</f>
        <v>57.9687905367058</v>
      </c>
      <c r="W7626" s="0" t="n">
        <f aca="false">J7626</f>
        <v>765</v>
      </c>
    </row>
    <row r="7627" customFormat="false" ht="12.8" hidden="false" customHeight="false" outlineLevel="0" collapsed="false">
      <c r="A7627" s="0" t="s">
        <v>74</v>
      </c>
      <c r="B7627" s="0" t="s">
        <v>758</v>
      </c>
      <c r="C7627" s="0" t="s">
        <v>785</v>
      </c>
      <c r="D7627" s="0" t="s">
        <v>22</v>
      </c>
      <c r="E7627" s="0" t="s">
        <v>23</v>
      </c>
      <c r="F7627" s="0" t="s">
        <v>788</v>
      </c>
      <c r="G7627" s="0" t="s">
        <v>1613</v>
      </c>
      <c r="H7627" s="0" t="n">
        <v>0.676713726052445</v>
      </c>
      <c r="I7627" s="0" t="n">
        <v>24.6515226857354</v>
      </c>
      <c r="J7627" s="0" t="n">
        <v>0</v>
      </c>
      <c r="K7627" s="0" t="n">
        <f aca="false">I7627*SUMIFS(syst_chauffage!$H$3:$H$27,syst_chauffage!$B$3:$B$27,D7627,syst_chauffage!$C$3:$C$27,E7627)</f>
        <v>43.4118863116066</v>
      </c>
      <c r="L7627" s="12" t="n">
        <f aca="false">H7627*SUMIFS(syst_chauffage!$K$3:$K$27,syst_chauffage!$B$3:$B$27,D7627,syst_chauffage!$C$3:$C$27,E7627)</f>
        <v>0.676713726052445</v>
      </c>
      <c r="N7627" s="0" t="str">
        <f aca="false">A7627</f>
        <v>Commerce</v>
      </c>
      <c r="O7627" s="0" t="str">
        <f aca="false">B7627</f>
        <v>Grand commerce alimentaire</v>
      </c>
      <c r="P7627" s="0" t="str">
        <f aca="false">C7627</f>
        <v>Superette</v>
      </c>
      <c r="Q7627" s="0" t="str">
        <f aca="false">D7627</f>
        <v>Chaudière fioul</v>
      </c>
      <c r="R7627" s="0" t="str">
        <f aca="false">E7627</f>
        <v>Fioul</v>
      </c>
      <c r="S7627" s="0" t="str">
        <f aca="false">F7627</f>
        <v>0316920303</v>
      </c>
      <c r="T7627" s="0" t="str">
        <f aca="false">G7627</f>
        <v>5</v>
      </c>
      <c r="U7627" s="0" t="n">
        <f aca="false">L7627</f>
        <v>0.676713726052445</v>
      </c>
      <c r="V7627" s="0" t="n">
        <f aca="false">K7627</f>
        <v>43.4118863116066</v>
      </c>
      <c r="W7627" s="0" t="n">
        <f aca="false">J7627</f>
        <v>0</v>
      </c>
    </row>
    <row r="7628" customFormat="false" ht="12.8" hidden="false" customHeight="false" outlineLevel="0" collapsed="false">
      <c r="A7628" s="0" t="s">
        <v>74</v>
      </c>
      <c r="B7628" s="0" t="s">
        <v>758</v>
      </c>
      <c r="C7628" s="0" t="s">
        <v>785</v>
      </c>
      <c r="D7628" s="0" t="s">
        <v>13</v>
      </c>
      <c r="E7628" s="0" t="s">
        <v>14</v>
      </c>
      <c r="F7628" s="0" t="s">
        <v>789</v>
      </c>
      <c r="G7628" s="0" t="s">
        <v>1613</v>
      </c>
      <c r="H7628" s="0" t="n">
        <v>0.768067172881546</v>
      </c>
      <c r="I7628" s="0" t="n">
        <v>16.92490257188</v>
      </c>
      <c r="J7628" s="0" t="n">
        <v>308</v>
      </c>
      <c r="K7628" s="0" t="n">
        <f aca="false">I7628*SUMIFS(syst_chauffage!$H$3:$H$27,syst_chauffage!$B$3:$B$27,D7628,syst_chauffage!$C$3:$C$27,E7628)</f>
        <v>34.1813933820451</v>
      </c>
      <c r="L7628" s="12" t="n">
        <f aca="false">H7628*SUMIFS(syst_chauffage!$K$3:$K$27,syst_chauffage!$B$3:$B$27,D7628,syst_chauffage!$C$3:$C$27,E7628)</f>
        <v>0.768067172881546</v>
      </c>
      <c r="N7628" s="0" t="str">
        <f aca="false">A7628</f>
        <v>Commerce</v>
      </c>
      <c r="O7628" s="0" t="str">
        <f aca="false">B7628</f>
        <v>Grand commerce alimentaire</v>
      </c>
      <c r="P7628" s="0" t="str">
        <f aca="false">C7628</f>
        <v>Superette</v>
      </c>
      <c r="Q7628" s="0" t="str">
        <f aca="false">D7628</f>
        <v>Chaudière gaz</v>
      </c>
      <c r="R7628" s="0" t="str">
        <f aca="false">E7628</f>
        <v>Gaz</v>
      </c>
      <c r="S7628" s="0" t="str">
        <f aca="false">F7628</f>
        <v>0316920404</v>
      </c>
      <c r="T7628" s="0" t="str">
        <f aca="false">G7628</f>
        <v>5</v>
      </c>
      <c r="U7628" s="0" t="n">
        <f aca="false">L7628</f>
        <v>0.768067172881546</v>
      </c>
      <c r="V7628" s="0" t="n">
        <f aca="false">K7628</f>
        <v>34.1813933820451</v>
      </c>
      <c r="W7628" s="0" t="n">
        <f aca="false">J7628</f>
        <v>308</v>
      </c>
    </row>
    <row r="7629" customFormat="false" ht="12.8" hidden="false" customHeight="false" outlineLevel="0" collapsed="false">
      <c r="A7629" s="0" t="s">
        <v>74</v>
      </c>
      <c r="B7629" s="0" t="s">
        <v>758</v>
      </c>
      <c r="C7629" s="0" t="s">
        <v>785</v>
      </c>
      <c r="D7629" s="0" t="s">
        <v>29</v>
      </c>
      <c r="E7629" s="0" t="s">
        <v>30</v>
      </c>
      <c r="F7629" s="0" t="s">
        <v>790</v>
      </c>
      <c r="G7629" s="0" t="s">
        <v>1613</v>
      </c>
      <c r="H7629" s="0" t="n">
        <v>0.92</v>
      </c>
      <c r="I7629" s="0" t="n">
        <v>10.4</v>
      </c>
      <c r="J7629" s="0" t="n">
        <v>0</v>
      </c>
      <c r="K7629" s="0" t="n">
        <f aca="false">I7629*SUMIFS(syst_chauffage!$H$3:$H$27,syst_chauffage!$B$3:$B$27,D7629,syst_chauffage!$C$3:$C$27,E7629)</f>
        <v>3</v>
      </c>
      <c r="L7629" s="12" t="n">
        <f aca="false">H7629*SUMIFS(syst_chauffage!$K$3:$K$27,syst_chauffage!$B$3:$B$27,D7629,syst_chauffage!$C$3:$C$27,E7629)</f>
        <v>0.92</v>
      </c>
      <c r="N7629" s="0" t="str">
        <f aca="false">A7629</f>
        <v>Commerce</v>
      </c>
      <c r="O7629" s="0" t="str">
        <f aca="false">B7629</f>
        <v>Grand commerce alimentaire</v>
      </c>
      <c r="P7629" s="0" t="str">
        <f aca="false">C7629</f>
        <v>Superette</v>
      </c>
      <c r="Q7629" s="0" t="str">
        <f aca="false">D7629</f>
        <v>Electrique direct</v>
      </c>
      <c r="R7629" s="0" t="str">
        <f aca="false">E7629</f>
        <v>Electricité</v>
      </c>
      <c r="S7629" s="0" t="str">
        <f aca="false">F7629</f>
        <v>0316920602</v>
      </c>
      <c r="T7629" s="0" t="str">
        <f aca="false">G7629</f>
        <v>5</v>
      </c>
      <c r="U7629" s="0" t="n">
        <f aca="false">L7629</f>
        <v>0.92</v>
      </c>
      <c r="V7629" s="0" t="n">
        <f aca="false">K7629</f>
        <v>3</v>
      </c>
      <c r="W7629" s="0" t="n">
        <f aca="false">J7629</f>
        <v>0</v>
      </c>
    </row>
    <row r="7630" customFormat="false" ht="12.8" hidden="false" customHeight="false" outlineLevel="0" collapsed="false">
      <c r="A7630" s="0" t="s">
        <v>74</v>
      </c>
      <c r="B7630" s="0" t="s">
        <v>758</v>
      </c>
      <c r="C7630" s="0" t="s">
        <v>785</v>
      </c>
      <c r="D7630" s="0" t="s">
        <v>36</v>
      </c>
      <c r="E7630" s="0" t="s">
        <v>30</v>
      </c>
      <c r="F7630" s="0" t="s">
        <v>791</v>
      </c>
      <c r="G7630" s="0" t="s">
        <v>1613</v>
      </c>
      <c r="H7630" s="0" t="n">
        <v>2.94489544186046</v>
      </c>
      <c r="I7630" s="0" t="n">
        <v>89.1193681043303</v>
      </c>
      <c r="J7630" s="0" t="n">
        <v>675</v>
      </c>
      <c r="K7630" s="0" t="n">
        <f aca="false">I7630*SUMIFS(syst_chauffage!$H$3:$H$27,syst_chauffage!$B$3:$B$27,D7630,syst_chauffage!$C$3:$C$27,E7630)</f>
        <v>55.1344191647411</v>
      </c>
      <c r="L7630" s="12" t="n">
        <f aca="false">H7630*SUMIFS(syst_chauffage!$K$3:$K$27,syst_chauffage!$B$3:$B$27,D7630,syst_chauffage!$C$3:$C$27,E7630)</f>
        <v>2.47427325480779</v>
      </c>
      <c r="N7630" s="0" t="str">
        <f aca="false">A7630</f>
        <v>Commerce</v>
      </c>
      <c r="O7630" s="0" t="str">
        <f aca="false">B7630</f>
        <v>Grand commerce alimentaire</v>
      </c>
      <c r="P7630" s="0" t="str">
        <f aca="false">C7630</f>
        <v>Superette</v>
      </c>
      <c r="Q7630" s="0" t="str">
        <f aca="false">D7630</f>
        <v>PAC</v>
      </c>
      <c r="R7630" s="0" t="str">
        <f aca="false">E7630</f>
        <v>Electricité</v>
      </c>
      <c r="S7630" s="0" t="str">
        <f aca="false">F7630</f>
        <v>0316920902</v>
      </c>
      <c r="T7630" s="0" t="str">
        <f aca="false">G7630</f>
        <v>5</v>
      </c>
      <c r="U7630" s="0" t="n">
        <f aca="false">L7630</f>
        <v>2.47427325480779</v>
      </c>
      <c r="V7630" s="0" t="n">
        <f aca="false">K7630</f>
        <v>55.1344191647411</v>
      </c>
      <c r="W7630" s="0" t="n">
        <f aca="false">J7630</f>
        <v>675</v>
      </c>
    </row>
    <row r="7631" customFormat="false" ht="12.8" hidden="false" customHeight="false" outlineLevel="0" collapsed="false">
      <c r="A7631" s="0" t="s">
        <v>74</v>
      </c>
      <c r="B7631" s="0" t="s">
        <v>758</v>
      </c>
      <c r="C7631" s="0" t="s">
        <v>785</v>
      </c>
      <c r="D7631" s="0" t="s">
        <v>51</v>
      </c>
      <c r="E7631" s="0" t="s">
        <v>57</v>
      </c>
      <c r="F7631" s="0" t="s">
        <v>792</v>
      </c>
      <c r="G7631" s="0" t="s">
        <v>1613</v>
      </c>
      <c r="H7631" s="0" t="n">
        <v>1.86665485278754</v>
      </c>
      <c r="I7631" s="0" t="n">
        <v>42.0449031849613</v>
      </c>
      <c r="J7631" s="0" t="n">
        <v>0</v>
      </c>
      <c r="K7631" s="0" t="n">
        <f aca="false">I7631*SUMIFS(syst_chauffage!$H$3:$H$27,syst_chauffage!$B$3:$B$27,D7631,syst_chauffage!$C$3:$C$27,E7631)</f>
        <v>89.0870052103493</v>
      </c>
      <c r="L7631" s="12" t="n">
        <f aca="false">H7631*SUMIFS(syst_chauffage!$K$3:$K$27,syst_chauffage!$B$3:$B$27,D7631,syst_chauffage!$C$3:$C$27,E7631)</f>
        <v>1.86665485278754</v>
      </c>
      <c r="N7631" s="0" t="str">
        <f aca="false">A7631</f>
        <v>Commerce</v>
      </c>
      <c r="O7631" s="0" t="str">
        <f aca="false">B7631</f>
        <v>Grand commerce alimentaire</v>
      </c>
      <c r="P7631" s="0" t="str">
        <f aca="false">C7631</f>
        <v>Superette</v>
      </c>
      <c r="Q7631" s="0" t="str">
        <f aca="false">D7631</f>
        <v>Autre système centralisé performant</v>
      </c>
      <c r="R7631" s="0" t="str">
        <f aca="false">E7631</f>
        <v>Autres</v>
      </c>
      <c r="S7631" s="0" t="str">
        <f aca="false">F7631</f>
        <v>0316922101</v>
      </c>
      <c r="T7631" s="0" t="str">
        <f aca="false">G7631</f>
        <v>5</v>
      </c>
      <c r="U7631" s="0" t="n">
        <f aca="false">L7631</f>
        <v>1.86665485278754</v>
      </c>
      <c r="V7631" s="0" t="n">
        <f aca="false">K7631</f>
        <v>89.0870052103493</v>
      </c>
      <c r="W7631" s="0" t="n">
        <f aca="false">J7631</f>
        <v>0</v>
      </c>
    </row>
    <row r="7632" customFormat="false" ht="12.8" hidden="false" customHeight="false" outlineLevel="0" collapsed="false">
      <c r="A7632" s="0" t="s">
        <v>74</v>
      </c>
      <c r="B7632" s="0" t="s">
        <v>758</v>
      </c>
      <c r="C7632" s="0" t="s">
        <v>785</v>
      </c>
      <c r="D7632" s="0" t="s">
        <v>51</v>
      </c>
      <c r="E7632" s="0" t="s">
        <v>58</v>
      </c>
      <c r="F7632" s="0" t="s">
        <v>793</v>
      </c>
      <c r="G7632" s="0" t="s">
        <v>1613</v>
      </c>
      <c r="H7632" s="0" t="n">
        <v>1.8610116205636</v>
      </c>
      <c r="I7632" s="0" t="n">
        <v>41.9529360281841</v>
      </c>
      <c r="J7632" s="0" t="n">
        <v>765</v>
      </c>
      <c r="K7632" s="0" t="n">
        <f aca="false">I7632*SUMIFS(syst_chauffage!$H$3:$H$27,syst_chauffage!$B$3:$B$27,D7632,syst_chauffage!$C$3:$C$27,E7632)</f>
        <v>89.5275447996304</v>
      </c>
      <c r="L7632" s="12" t="n">
        <f aca="false">H7632*SUMIFS(syst_chauffage!$K$3:$K$27,syst_chauffage!$B$3:$B$27,D7632,syst_chauffage!$C$3:$C$27,E7632)</f>
        <v>1.8610116205636</v>
      </c>
      <c r="N7632" s="0" t="str">
        <f aca="false">A7632</f>
        <v>Commerce</v>
      </c>
      <c r="O7632" s="0" t="str">
        <f aca="false">B7632</f>
        <v>Grand commerce alimentaire</v>
      </c>
      <c r="P7632" s="0" t="str">
        <f aca="false">C7632</f>
        <v>Superette</v>
      </c>
      <c r="Q7632" s="0" t="str">
        <f aca="false">D7632</f>
        <v>Autre système centralisé performant</v>
      </c>
      <c r="R7632" s="0" t="str">
        <f aca="false">E7632</f>
        <v>Urbain</v>
      </c>
      <c r="S7632" s="0" t="str">
        <f aca="false">F7632</f>
        <v>0316922106</v>
      </c>
      <c r="T7632" s="0" t="str">
        <f aca="false">G7632</f>
        <v>5</v>
      </c>
      <c r="U7632" s="0" t="n">
        <f aca="false">L7632</f>
        <v>1.8610116205636</v>
      </c>
      <c r="V7632" s="0" t="n">
        <f aca="false">K7632</f>
        <v>89.5275447996304</v>
      </c>
      <c r="W7632" s="0" t="n">
        <f aca="false">J7632</f>
        <v>765</v>
      </c>
    </row>
    <row r="7633" customFormat="false" ht="12.8" hidden="false" customHeight="false" outlineLevel="0" collapsed="false">
      <c r="A7633" s="0" t="s">
        <v>74</v>
      </c>
      <c r="B7633" s="0" t="s">
        <v>758</v>
      </c>
      <c r="C7633" s="0" t="s">
        <v>785</v>
      </c>
      <c r="D7633" s="0" t="s">
        <v>27</v>
      </c>
      <c r="E7633" s="0" t="s">
        <v>23</v>
      </c>
      <c r="F7633" s="0" t="s">
        <v>794</v>
      </c>
      <c r="G7633" s="0" t="s">
        <v>1613</v>
      </c>
      <c r="H7633" s="0" t="n">
        <v>0.752057912382312</v>
      </c>
      <c r="I7633" s="0" t="n">
        <v>29.3470508163517</v>
      </c>
      <c r="J7633" s="0" t="n">
        <v>693</v>
      </c>
      <c r="K7633" s="0" t="n">
        <f aca="false">I7633*SUMIFS(syst_chauffage!$H$3:$H$27,syst_chauffage!$B$3:$B$27,D7633,syst_chauffage!$C$3:$C$27,E7633)</f>
        <v>75.2576693352113</v>
      </c>
      <c r="L7633" s="12" t="n">
        <f aca="false">H7633*SUMIFS(syst_chauffage!$K$3:$K$27,syst_chauffage!$B$3:$B$27,D7633,syst_chauffage!$C$3:$C$27,E7633)</f>
        <v>0.752057912382312</v>
      </c>
      <c r="N7633" s="0" t="str">
        <f aca="false">A7633</f>
        <v>Commerce</v>
      </c>
      <c r="O7633" s="0" t="str">
        <f aca="false">B7633</f>
        <v>Grand commerce alimentaire</v>
      </c>
      <c r="P7633" s="0" t="str">
        <f aca="false">C7633</f>
        <v>Superette</v>
      </c>
      <c r="Q7633" s="0" t="str">
        <f aca="false">D7633</f>
        <v>Chaudière condensation fioul</v>
      </c>
      <c r="R7633" s="0" t="str">
        <f aca="false">E7633</f>
        <v>Fioul</v>
      </c>
      <c r="S7633" s="0" t="str">
        <f aca="false">F7633</f>
        <v>0316922303</v>
      </c>
      <c r="T7633" s="0" t="str">
        <f aca="false">G7633</f>
        <v>5</v>
      </c>
      <c r="U7633" s="0" t="n">
        <f aca="false">L7633</f>
        <v>0.752057912382312</v>
      </c>
      <c r="V7633" s="0" t="n">
        <f aca="false">K7633</f>
        <v>75.2576693352113</v>
      </c>
      <c r="W7633" s="0" t="n">
        <f aca="false">J7633</f>
        <v>693</v>
      </c>
    </row>
    <row r="7634" customFormat="false" ht="12.8" hidden="false" customHeight="false" outlineLevel="0" collapsed="false">
      <c r="A7634" s="0" t="s">
        <v>74</v>
      </c>
      <c r="B7634" s="0" t="s">
        <v>758</v>
      </c>
      <c r="C7634" s="0" t="s">
        <v>785</v>
      </c>
      <c r="D7634" s="0" t="s">
        <v>18</v>
      </c>
      <c r="E7634" s="0" t="s">
        <v>14</v>
      </c>
      <c r="F7634" s="0" t="s">
        <v>795</v>
      </c>
      <c r="G7634" s="0" t="s">
        <v>1613</v>
      </c>
      <c r="H7634" s="0" t="n">
        <v>0.979846856467435</v>
      </c>
      <c r="I7634" s="0" t="n">
        <v>20.1486935379523</v>
      </c>
      <c r="J7634" s="0" t="n">
        <v>693</v>
      </c>
      <c r="K7634" s="0" t="n">
        <f aca="false">I7634*SUMIFS(syst_chauffage!$H$3:$H$27,syst_chauffage!$B$3:$B$27,D7634,syst_chauffage!$C$3:$C$27,E7634)</f>
        <v>54.9037577643352</v>
      </c>
      <c r="L7634" s="12" t="n">
        <f aca="false">H7634*SUMIFS(syst_chauffage!$K$3:$K$27,syst_chauffage!$B$3:$B$27,D7634,syst_chauffage!$C$3:$C$27,E7634)</f>
        <v>0.951869181703965</v>
      </c>
      <c r="N7634" s="0" t="str">
        <f aca="false">A7634</f>
        <v>Commerce</v>
      </c>
      <c r="O7634" s="0" t="str">
        <f aca="false">B7634</f>
        <v>Grand commerce alimentaire</v>
      </c>
      <c r="P7634" s="0" t="str">
        <f aca="false">C7634</f>
        <v>Superette</v>
      </c>
      <c r="Q7634" s="0" t="str">
        <f aca="false">D7634</f>
        <v>Chaudière condensation gaz</v>
      </c>
      <c r="R7634" s="0" t="str">
        <f aca="false">E7634</f>
        <v>Gaz</v>
      </c>
      <c r="S7634" s="0" t="str">
        <f aca="false">F7634</f>
        <v>0316922404</v>
      </c>
      <c r="T7634" s="0" t="str">
        <f aca="false">G7634</f>
        <v>5</v>
      </c>
      <c r="U7634" s="0" t="n">
        <f aca="false">L7634</f>
        <v>0.951869181703965</v>
      </c>
      <c r="V7634" s="0" t="n">
        <f aca="false">K7634</f>
        <v>54.9037577643352</v>
      </c>
      <c r="W7634" s="0" t="n">
        <f aca="false">J7634</f>
        <v>693</v>
      </c>
    </row>
    <row r="7635" customFormat="false" ht="12.8" hidden="false" customHeight="false" outlineLevel="0" collapsed="false">
      <c r="A7635" s="0" t="s">
        <v>74</v>
      </c>
      <c r="B7635" s="0" t="s">
        <v>758</v>
      </c>
      <c r="C7635" s="0" t="s">
        <v>785</v>
      </c>
      <c r="D7635" s="0" t="s">
        <v>32</v>
      </c>
      <c r="E7635" s="0" t="s">
        <v>30</v>
      </c>
      <c r="F7635" s="0" t="s">
        <v>796</v>
      </c>
      <c r="G7635" s="0" t="s">
        <v>1613</v>
      </c>
      <c r="H7635" s="0" t="n">
        <v>1</v>
      </c>
      <c r="I7635" s="0" t="n">
        <v>12</v>
      </c>
      <c r="J7635" s="0" t="n">
        <v>0</v>
      </c>
      <c r="K7635" s="0" t="n">
        <f aca="false">I7635*SUMIFS(syst_chauffage!$H$3:$H$27,syst_chauffage!$B$3:$B$27,D7635,syst_chauffage!$C$3:$C$27,E7635)</f>
        <v>12</v>
      </c>
      <c r="L7635" s="12" t="n">
        <f aca="false">H7635*SUMIFS(syst_chauffage!$K$3:$K$27,syst_chauffage!$B$3:$B$27,D7635,syst_chauffage!$C$3:$C$27,E7635)</f>
        <v>1</v>
      </c>
      <c r="N7635" s="0" t="str">
        <f aca="false">A7635</f>
        <v>Commerce</v>
      </c>
      <c r="O7635" s="0" t="str">
        <f aca="false">B7635</f>
        <v>Grand commerce alimentaire</v>
      </c>
      <c r="P7635" s="0" t="str">
        <f aca="false">C7635</f>
        <v>Superette</v>
      </c>
      <c r="Q7635" s="0" t="str">
        <f aca="false">D7635</f>
        <v>Electrique direct performant</v>
      </c>
      <c r="R7635" s="0" t="str">
        <f aca="false">E7635</f>
        <v>Electricité</v>
      </c>
      <c r="S7635" s="0" t="str">
        <f aca="false">F7635</f>
        <v>0316922602</v>
      </c>
      <c r="T7635" s="0" t="str">
        <f aca="false">G7635</f>
        <v>5</v>
      </c>
      <c r="U7635" s="0" t="n">
        <f aca="false">L7635</f>
        <v>1</v>
      </c>
      <c r="V7635" s="0" t="n">
        <f aca="false">K7635</f>
        <v>12</v>
      </c>
      <c r="W7635" s="0" t="n">
        <f aca="false">J7635</f>
        <v>0</v>
      </c>
    </row>
    <row r="7636" customFormat="false" ht="12.8" hidden="false" customHeight="false" outlineLevel="0" collapsed="false">
      <c r="A7636" s="0" t="s">
        <v>74</v>
      </c>
      <c r="B7636" s="0" t="s">
        <v>758</v>
      </c>
      <c r="C7636" s="0" t="s">
        <v>785</v>
      </c>
      <c r="D7636" s="0" t="s">
        <v>38</v>
      </c>
      <c r="E7636" s="0" t="s">
        <v>30</v>
      </c>
      <c r="F7636" s="0" t="s">
        <v>797</v>
      </c>
      <c r="G7636" s="0" t="s">
        <v>1613</v>
      </c>
      <c r="H7636" s="0" t="n">
        <v>3.39795627906976</v>
      </c>
      <c r="I7636" s="0" t="n">
        <v>106.094485838488</v>
      </c>
      <c r="J7636" s="0" t="n">
        <v>720</v>
      </c>
      <c r="K7636" s="0" t="n">
        <f aca="false">I7636*SUMIFS(syst_chauffage!$H$3:$H$27,syst_chauffage!$B$3:$B$27,D7636,syst_chauffage!$C$3:$C$27,E7636)</f>
        <v>107.239648710595</v>
      </c>
      <c r="L7636" s="12" t="n">
        <f aca="false">H7636*SUMIFS(syst_chauffage!$K$3:$K$27,syst_chauffage!$B$3:$B$27,D7636,syst_chauffage!$C$3:$C$27,E7636)</f>
        <v>3.03986496519792</v>
      </c>
      <c r="N7636" s="0" t="str">
        <f aca="false">A7636</f>
        <v>Commerce</v>
      </c>
      <c r="O7636" s="0" t="str">
        <f aca="false">B7636</f>
        <v>Grand commerce alimentaire</v>
      </c>
      <c r="P7636" s="0" t="str">
        <f aca="false">C7636</f>
        <v>Superette</v>
      </c>
      <c r="Q7636" s="0" t="str">
        <f aca="false">D7636</f>
        <v>PAC performant</v>
      </c>
      <c r="R7636" s="0" t="str">
        <f aca="false">E7636</f>
        <v>Electricité</v>
      </c>
      <c r="S7636" s="0" t="str">
        <f aca="false">F7636</f>
        <v>0316922902</v>
      </c>
      <c r="T7636" s="0" t="str">
        <f aca="false">G7636</f>
        <v>5</v>
      </c>
      <c r="U7636" s="0" t="n">
        <f aca="false">L7636</f>
        <v>3.03986496519792</v>
      </c>
      <c r="V7636" s="0" t="n">
        <f aca="false">K7636</f>
        <v>107.239648710595</v>
      </c>
      <c r="W7636" s="0" t="n">
        <f aca="false">J7636</f>
        <v>720</v>
      </c>
    </row>
    <row r="7637" customFormat="false" ht="12.8" hidden="false" customHeight="false" outlineLevel="0" collapsed="false">
      <c r="A7637" s="0" t="s">
        <v>74</v>
      </c>
      <c r="B7637" s="0" t="s">
        <v>758</v>
      </c>
      <c r="C7637" s="0" t="s">
        <v>798</v>
      </c>
      <c r="D7637" s="0" t="s">
        <v>19</v>
      </c>
      <c r="E7637" s="0" t="s">
        <v>57</v>
      </c>
      <c r="F7637" s="0" t="s">
        <v>799</v>
      </c>
      <c r="G7637" s="0" t="s">
        <v>1613</v>
      </c>
      <c r="H7637" s="0" t="n">
        <v>1.62079469882996</v>
      </c>
      <c r="I7637" s="0" t="n">
        <v>31.9136632426625</v>
      </c>
      <c r="J7637" s="0" t="n">
        <v>0</v>
      </c>
      <c r="K7637" s="0" t="n">
        <f aca="false">I7637*SUMIFS(syst_chauffage!$H$3:$H$27,syst_chauffage!$B$3:$B$27,D7637,syst_chauffage!$C$3:$C$27,E7637)</f>
        <v>44.4390316379036</v>
      </c>
      <c r="L7637" s="12" t="n">
        <f aca="false">H7637*SUMIFS(syst_chauffage!$K$3:$K$27,syst_chauffage!$B$3:$B$27,D7637,syst_chauffage!$C$3:$C$27,E7637)</f>
        <v>1.62079469882996</v>
      </c>
      <c r="N7637" s="0" t="str">
        <f aca="false">A7637</f>
        <v>Commerce</v>
      </c>
      <c r="O7637" s="0" t="str">
        <f aca="false">B7637</f>
        <v>Grand commerce alimentaire</v>
      </c>
      <c r="P7637" s="0" t="str">
        <f aca="false">C7637</f>
        <v>Supermarché</v>
      </c>
      <c r="Q7637" s="0" t="str">
        <f aca="false">D7637</f>
        <v>Autre système centralisé</v>
      </c>
      <c r="R7637" s="0" t="str">
        <f aca="false">E7637</f>
        <v>Autres</v>
      </c>
      <c r="S7637" s="0" t="str">
        <f aca="false">F7637</f>
        <v>0316930101</v>
      </c>
      <c r="T7637" s="0" t="str">
        <f aca="false">G7637</f>
        <v>5</v>
      </c>
      <c r="U7637" s="0" t="n">
        <f aca="false">L7637</f>
        <v>1.62079469882996</v>
      </c>
      <c r="V7637" s="0" t="n">
        <f aca="false">K7637</f>
        <v>44.4390316379036</v>
      </c>
      <c r="W7637" s="0" t="n">
        <f aca="false">J7637</f>
        <v>0</v>
      </c>
    </row>
    <row r="7638" customFormat="false" ht="12.8" hidden="false" customHeight="false" outlineLevel="0" collapsed="false">
      <c r="A7638" s="0" t="s">
        <v>74</v>
      </c>
      <c r="B7638" s="0" t="s">
        <v>758</v>
      </c>
      <c r="C7638" s="0" t="s">
        <v>798</v>
      </c>
      <c r="D7638" s="0" t="s">
        <v>19</v>
      </c>
      <c r="E7638" s="0" t="s">
        <v>58</v>
      </c>
      <c r="F7638" s="0" t="s">
        <v>800</v>
      </c>
      <c r="G7638" s="0" t="s">
        <v>1613</v>
      </c>
      <c r="H7638" s="0" t="n">
        <v>1.63422284323619</v>
      </c>
      <c r="I7638" s="0" t="n">
        <v>31.687784383969</v>
      </c>
      <c r="J7638" s="0" t="n">
        <v>765</v>
      </c>
      <c r="K7638" s="0" t="n">
        <f aca="false">I7638*SUMIFS(syst_chauffage!$H$3:$H$27,syst_chauffage!$B$3:$B$27,D7638,syst_chauffage!$C$3:$C$27,E7638)</f>
        <v>52.124807934793</v>
      </c>
      <c r="L7638" s="12" t="n">
        <f aca="false">H7638*SUMIFS(syst_chauffage!$K$3:$K$27,syst_chauffage!$B$3:$B$27,D7638,syst_chauffage!$C$3:$C$27,E7638)</f>
        <v>1.63422284323619</v>
      </c>
      <c r="N7638" s="0" t="str">
        <f aca="false">A7638</f>
        <v>Commerce</v>
      </c>
      <c r="O7638" s="0" t="str">
        <f aca="false">B7638</f>
        <v>Grand commerce alimentaire</v>
      </c>
      <c r="P7638" s="0" t="str">
        <f aca="false">C7638</f>
        <v>Supermarché</v>
      </c>
      <c r="Q7638" s="0" t="str">
        <f aca="false">D7638</f>
        <v>Autre système centralisé</v>
      </c>
      <c r="R7638" s="0" t="str">
        <f aca="false">E7638</f>
        <v>Urbain</v>
      </c>
      <c r="S7638" s="0" t="str">
        <f aca="false">F7638</f>
        <v>0316930106</v>
      </c>
      <c r="T7638" s="0" t="str">
        <f aca="false">G7638</f>
        <v>5</v>
      </c>
      <c r="U7638" s="0" t="n">
        <f aca="false">L7638</f>
        <v>1.63422284323619</v>
      </c>
      <c r="V7638" s="0" t="n">
        <f aca="false">K7638</f>
        <v>52.124807934793</v>
      </c>
      <c r="W7638" s="0" t="n">
        <f aca="false">J7638</f>
        <v>765</v>
      </c>
    </row>
    <row r="7639" customFormat="false" ht="12.8" hidden="false" customHeight="false" outlineLevel="0" collapsed="false">
      <c r="A7639" s="0" t="s">
        <v>74</v>
      </c>
      <c r="B7639" s="0" t="s">
        <v>758</v>
      </c>
      <c r="C7639" s="0" t="s">
        <v>798</v>
      </c>
      <c r="D7639" s="0" t="s">
        <v>22</v>
      </c>
      <c r="E7639" s="0" t="s">
        <v>23</v>
      </c>
      <c r="F7639" s="0" t="s">
        <v>801</v>
      </c>
      <c r="G7639" s="0" t="s">
        <v>1613</v>
      </c>
      <c r="H7639" s="0" t="n">
        <v>0.689377907802488</v>
      </c>
      <c r="I7639" s="0" t="n">
        <v>13.0331464189633</v>
      </c>
      <c r="J7639" s="0" t="n">
        <v>0</v>
      </c>
      <c r="K7639" s="0" t="n">
        <f aca="false">I7639*SUMIFS(syst_chauffage!$H$3:$H$27,syst_chauffage!$B$3:$B$27,D7639,syst_chauffage!$C$3:$C$27,E7639)</f>
        <v>22.9516641967903</v>
      </c>
      <c r="L7639" s="12" t="n">
        <f aca="false">H7639*SUMIFS(syst_chauffage!$K$3:$K$27,syst_chauffage!$B$3:$B$27,D7639,syst_chauffage!$C$3:$C$27,E7639)</f>
        <v>0.689377907802488</v>
      </c>
      <c r="N7639" s="0" t="str">
        <f aca="false">A7639</f>
        <v>Commerce</v>
      </c>
      <c r="O7639" s="0" t="str">
        <f aca="false">B7639</f>
        <v>Grand commerce alimentaire</v>
      </c>
      <c r="P7639" s="0" t="str">
        <f aca="false">C7639</f>
        <v>Supermarché</v>
      </c>
      <c r="Q7639" s="0" t="str">
        <f aca="false">D7639</f>
        <v>Chaudière fioul</v>
      </c>
      <c r="R7639" s="0" t="str">
        <f aca="false">E7639</f>
        <v>Fioul</v>
      </c>
      <c r="S7639" s="0" t="str">
        <f aca="false">F7639</f>
        <v>0316930303</v>
      </c>
      <c r="T7639" s="0" t="str">
        <f aca="false">G7639</f>
        <v>5</v>
      </c>
      <c r="U7639" s="0" t="n">
        <f aca="false">L7639</f>
        <v>0.689377907802488</v>
      </c>
      <c r="V7639" s="0" t="n">
        <f aca="false">K7639</f>
        <v>22.9516641967903</v>
      </c>
      <c r="W7639" s="0" t="n">
        <f aca="false">J7639</f>
        <v>0</v>
      </c>
    </row>
    <row r="7640" customFormat="false" ht="12.8" hidden="false" customHeight="false" outlineLevel="0" collapsed="false">
      <c r="A7640" s="0" t="s">
        <v>74</v>
      </c>
      <c r="B7640" s="0" t="s">
        <v>758</v>
      </c>
      <c r="C7640" s="0" t="s">
        <v>798</v>
      </c>
      <c r="D7640" s="0" t="s">
        <v>13</v>
      </c>
      <c r="E7640" s="0" t="s">
        <v>14</v>
      </c>
      <c r="F7640" s="0" t="s">
        <v>802</v>
      </c>
      <c r="G7640" s="0" t="s">
        <v>1613</v>
      </c>
      <c r="H7640" s="0" t="n">
        <v>0.780741935948798</v>
      </c>
      <c r="I7640" s="0" t="n">
        <v>9.68767766745757</v>
      </c>
      <c r="J7640" s="0" t="n">
        <v>363</v>
      </c>
      <c r="K7640" s="0" t="n">
        <f aca="false">I7640*SUMIFS(syst_chauffage!$H$3:$H$27,syst_chauffage!$B$3:$B$27,D7640,syst_chauffage!$C$3:$C$27,E7640)</f>
        <v>19.5651537669702</v>
      </c>
      <c r="L7640" s="12" t="n">
        <f aca="false">H7640*SUMIFS(syst_chauffage!$K$3:$K$27,syst_chauffage!$B$3:$B$27,D7640,syst_chauffage!$C$3:$C$27,E7640)</f>
        <v>0.780741935948798</v>
      </c>
      <c r="N7640" s="0" t="str">
        <f aca="false">A7640</f>
        <v>Commerce</v>
      </c>
      <c r="O7640" s="0" t="str">
        <f aca="false">B7640</f>
        <v>Grand commerce alimentaire</v>
      </c>
      <c r="P7640" s="0" t="str">
        <f aca="false">C7640</f>
        <v>Supermarché</v>
      </c>
      <c r="Q7640" s="0" t="str">
        <f aca="false">D7640</f>
        <v>Chaudière gaz</v>
      </c>
      <c r="R7640" s="0" t="str">
        <f aca="false">E7640</f>
        <v>Gaz</v>
      </c>
      <c r="S7640" s="0" t="str">
        <f aca="false">F7640</f>
        <v>0316930404</v>
      </c>
      <c r="T7640" s="0" t="str">
        <f aca="false">G7640</f>
        <v>5</v>
      </c>
      <c r="U7640" s="0" t="n">
        <f aca="false">L7640</f>
        <v>0.780741935948798</v>
      </c>
      <c r="V7640" s="0" t="n">
        <f aca="false">K7640</f>
        <v>19.5651537669702</v>
      </c>
      <c r="W7640" s="0" t="n">
        <f aca="false">J7640</f>
        <v>363</v>
      </c>
    </row>
    <row r="7641" customFormat="false" ht="12.8" hidden="false" customHeight="false" outlineLevel="0" collapsed="false">
      <c r="A7641" s="0" t="s">
        <v>74</v>
      </c>
      <c r="B7641" s="0" t="s">
        <v>758</v>
      </c>
      <c r="C7641" s="0" t="s">
        <v>798</v>
      </c>
      <c r="D7641" s="0" t="s">
        <v>29</v>
      </c>
      <c r="E7641" s="0" t="s">
        <v>30</v>
      </c>
      <c r="F7641" s="0" t="s">
        <v>803</v>
      </c>
      <c r="G7641" s="0" t="s">
        <v>1613</v>
      </c>
      <c r="H7641" s="0" t="n">
        <v>0.92</v>
      </c>
      <c r="I7641" s="0" t="n">
        <v>10.4</v>
      </c>
      <c r="J7641" s="0" t="n">
        <v>0</v>
      </c>
      <c r="K7641" s="0" t="n">
        <f aca="false">I7641*SUMIFS(syst_chauffage!$H$3:$H$27,syst_chauffage!$B$3:$B$27,D7641,syst_chauffage!$C$3:$C$27,E7641)</f>
        <v>3</v>
      </c>
      <c r="L7641" s="12" t="n">
        <f aca="false">H7641*SUMIFS(syst_chauffage!$K$3:$K$27,syst_chauffage!$B$3:$B$27,D7641,syst_chauffage!$C$3:$C$27,E7641)</f>
        <v>0.92</v>
      </c>
      <c r="N7641" s="0" t="str">
        <f aca="false">A7641</f>
        <v>Commerce</v>
      </c>
      <c r="O7641" s="0" t="str">
        <f aca="false">B7641</f>
        <v>Grand commerce alimentaire</v>
      </c>
      <c r="P7641" s="0" t="str">
        <f aca="false">C7641</f>
        <v>Supermarché</v>
      </c>
      <c r="Q7641" s="0" t="str">
        <f aca="false">D7641</f>
        <v>Electrique direct</v>
      </c>
      <c r="R7641" s="0" t="str">
        <f aca="false">E7641</f>
        <v>Electricité</v>
      </c>
      <c r="S7641" s="0" t="str">
        <f aca="false">F7641</f>
        <v>0316930602</v>
      </c>
      <c r="T7641" s="0" t="str">
        <f aca="false">G7641</f>
        <v>5</v>
      </c>
      <c r="U7641" s="0" t="n">
        <f aca="false">L7641</f>
        <v>0.92</v>
      </c>
      <c r="V7641" s="0" t="n">
        <f aca="false">K7641</f>
        <v>3</v>
      </c>
      <c r="W7641" s="0" t="n">
        <f aca="false">J7641</f>
        <v>0</v>
      </c>
    </row>
    <row r="7642" customFormat="false" ht="12.8" hidden="false" customHeight="false" outlineLevel="0" collapsed="false">
      <c r="A7642" s="0" t="s">
        <v>74</v>
      </c>
      <c r="B7642" s="0" t="s">
        <v>758</v>
      </c>
      <c r="C7642" s="0" t="s">
        <v>798</v>
      </c>
      <c r="D7642" s="0" t="s">
        <v>42</v>
      </c>
      <c r="E7642" s="0" t="s">
        <v>30</v>
      </c>
      <c r="F7642" s="0" t="s">
        <v>804</v>
      </c>
      <c r="G7642" s="0" t="s">
        <v>1613</v>
      </c>
      <c r="H7642" s="0" t="n">
        <v>2.80410195348837</v>
      </c>
      <c r="I7642" s="0" t="n">
        <v>36.6543107607499</v>
      </c>
      <c r="J7642" s="0" t="n">
        <v>675</v>
      </c>
      <c r="K7642" s="0" t="n">
        <f aca="false">I7642*SUMIFS(syst_chauffage!$H$3:$H$27,syst_chauffage!$B$3:$B$27,D7642,syst_chauffage!$C$3:$C$27,E7642)</f>
        <v>33.0875617321347</v>
      </c>
      <c r="L7642" s="12" t="n">
        <f aca="false">H7642*SUMIFS(syst_chauffage!$K$3:$K$27,syst_chauffage!$B$3:$B$27,D7642,syst_chauffage!$C$3:$C$27,E7642)</f>
        <v>2.49996610303434</v>
      </c>
      <c r="N7642" s="0" t="str">
        <f aca="false">A7642</f>
        <v>Commerce</v>
      </c>
      <c r="O7642" s="0" t="str">
        <f aca="false">B7642</f>
        <v>Grand commerce alimentaire</v>
      </c>
      <c r="P7642" s="0" t="str">
        <f aca="false">C7642</f>
        <v>Supermarché</v>
      </c>
      <c r="Q7642" s="0" t="str">
        <f aca="false">D7642</f>
        <v>Rooftop</v>
      </c>
      <c r="R7642" s="0" t="str">
        <f aca="false">E7642</f>
        <v>Electricité</v>
      </c>
      <c r="S7642" s="0" t="str">
        <f aca="false">F7642</f>
        <v>0316931002</v>
      </c>
      <c r="T7642" s="0" t="str">
        <f aca="false">G7642</f>
        <v>5</v>
      </c>
      <c r="U7642" s="0" t="n">
        <f aca="false">L7642</f>
        <v>2.49996610303434</v>
      </c>
      <c r="V7642" s="0" t="n">
        <f aca="false">K7642</f>
        <v>33.0875617321347</v>
      </c>
      <c r="W7642" s="0" t="n">
        <f aca="false">J7642</f>
        <v>675</v>
      </c>
    </row>
    <row r="7643" customFormat="false" ht="12.8" hidden="false" customHeight="false" outlineLevel="0" collapsed="false">
      <c r="A7643" s="0" t="s">
        <v>74</v>
      </c>
      <c r="B7643" s="0" t="s">
        <v>758</v>
      </c>
      <c r="C7643" s="0" t="s">
        <v>798</v>
      </c>
      <c r="D7643" s="0" t="s">
        <v>51</v>
      </c>
      <c r="E7643" s="0" t="s">
        <v>57</v>
      </c>
      <c r="F7643" s="0" t="s">
        <v>805</v>
      </c>
      <c r="G7643" s="0" t="s">
        <v>1613</v>
      </c>
      <c r="H7643" s="0" t="n">
        <v>1.87014772941919</v>
      </c>
      <c r="I7643" s="0" t="n">
        <v>37.9924562412649</v>
      </c>
      <c r="J7643" s="0" t="n">
        <v>0</v>
      </c>
      <c r="K7643" s="0" t="n">
        <f aca="false">I7643*SUMIFS(syst_chauffage!$H$3:$H$27,syst_chauffage!$B$3:$B$27,D7643,syst_chauffage!$C$3:$C$27,E7643)</f>
        <v>80.5004623801859</v>
      </c>
      <c r="L7643" s="12" t="n">
        <f aca="false">H7643*SUMIFS(syst_chauffage!$K$3:$K$27,syst_chauffage!$B$3:$B$27,D7643,syst_chauffage!$C$3:$C$27,E7643)</f>
        <v>1.87014772941919</v>
      </c>
      <c r="N7643" s="0" t="str">
        <f aca="false">A7643</f>
        <v>Commerce</v>
      </c>
      <c r="O7643" s="0" t="str">
        <f aca="false">B7643</f>
        <v>Grand commerce alimentaire</v>
      </c>
      <c r="P7643" s="0" t="str">
        <f aca="false">C7643</f>
        <v>Supermarché</v>
      </c>
      <c r="Q7643" s="0" t="str">
        <f aca="false">D7643</f>
        <v>Autre système centralisé performant</v>
      </c>
      <c r="R7643" s="0" t="str">
        <f aca="false">E7643</f>
        <v>Autres</v>
      </c>
      <c r="S7643" s="0" t="str">
        <f aca="false">F7643</f>
        <v>0316932101</v>
      </c>
      <c r="T7643" s="0" t="str">
        <f aca="false">G7643</f>
        <v>5</v>
      </c>
      <c r="U7643" s="0" t="n">
        <f aca="false">L7643</f>
        <v>1.87014772941919</v>
      </c>
      <c r="V7643" s="0" t="n">
        <f aca="false">K7643</f>
        <v>80.5004623801859</v>
      </c>
      <c r="W7643" s="0" t="n">
        <f aca="false">J7643</f>
        <v>0</v>
      </c>
    </row>
    <row r="7644" customFormat="false" ht="12.8" hidden="false" customHeight="false" outlineLevel="0" collapsed="false">
      <c r="A7644" s="0" t="s">
        <v>74</v>
      </c>
      <c r="B7644" s="0" t="s">
        <v>758</v>
      </c>
      <c r="C7644" s="0" t="s">
        <v>798</v>
      </c>
      <c r="D7644" s="0" t="s">
        <v>51</v>
      </c>
      <c r="E7644" s="0" t="s">
        <v>58</v>
      </c>
      <c r="F7644" s="0" t="s">
        <v>806</v>
      </c>
      <c r="G7644" s="0" t="s">
        <v>1613</v>
      </c>
      <c r="H7644" s="0" t="n">
        <v>1.88564174219561</v>
      </c>
      <c r="I7644" s="0" t="n">
        <v>37.7235528380583</v>
      </c>
      <c r="J7644" s="0" t="n">
        <v>765</v>
      </c>
      <c r="K7644" s="0" t="n">
        <f aca="false">I7644*SUMIFS(syst_chauffage!$H$3:$H$27,syst_chauffage!$B$3:$B$27,D7644,syst_chauffage!$C$3:$C$27,E7644)</f>
        <v>80.5020431571609</v>
      </c>
      <c r="L7644" s="12" t="n">
        <f aca="false">H7644*SUMIFS(syst_chauffage!$K$3:$K$27,syst_chauffage!$B$3:$B$27,D7644,syst_chauffage!$C$3:$C$27,E7644)</f>
        <v>1.88564174219561</v>
      </c>
      <c r="N7644" s="0" t="str">
        <f aca="false">A7644</f>
        <v>Commerce</v>
      </c>
      <c r="O7644" s="0" t="str">
        <f aca="false">B7644</f>
        <v>Grand commerce alimentaire</v>
      </c>
      <c r="P7644" s="0" t="str">
        <f aca="false">C7644</f>
        <v>Supermarché</v>
      </c>
      <c r="Q7644" s="0" t="str">
        <f aca="false">D7644</f>
        <v>Autre système centralisé performant</v>
      </c>
      <c r="R7644" s="0" t="str">
        <f aca="false">E7644</f>
        <v>Urbain</v>
      </c>
      <c r="S7644" s="0" t="str">
        <f aca="false">F7644</f>
        <v>0316932106</v>
      </c>
      <c r="T7644" s="0" t="str">
        <f aca="false">G7644</f>
        <v>5</v>
      </c>
      <c r="U7644" s="0" t="n">
        <f aca="false">L7644</f>
        <v>1.88564174219561</v>
      </c>
      <c r="V7644" s="0" t="n">
        <f aca="false">K7644</f>
        <v>80.5020431571609</v>
      </c>
      <c r="W7644" s="0" t="n">
        <f aca="false">J7644</f>
        <v>765</v>
      </c>
    </row>
    <row r="7645" customFormat="false" ht="12.8" hidden="false" customHeight="false" outlineLevel="0" collapsed="false">
      <c r="A7645" s="0" t="s">
        <v>74</v>
      </c>
      <c r="B7645" s="0" t="s">
        <v>758</v>
      </c>
      <c r="C7645" s="0" t="s">
        <v>798</v>
      </c>
      <c r="D7645" s="0" t="s">
        <v>27</v>
      </c>
      <c r="E7645" s="0" t="s">
        <v>23</v>
      </c>
      <c r="F7645" s="0" t="s">
        <v>807</v>
      </c>
      <c r="G7645" s="0" t="s">
        <v>1613</v>
      </c>
      <c r="H7645" s="0" t="n">
        <v>0.761583138885597</v>
      </c>
      <c r="I7645" s="0" t="n">
        <v>15.5156504987658</v>
      </c>
      <c r="J7645" s="0" t="n">
        <v>836</v>
      </c>
      <c r="K7645" s="0" t="n">
        <f aca="false">I7645*SUMIFS(syst_chauffage!$H$3:$H$27,syst_chauffage!$B$3:$B$27,D7645,syst_chauffage!$C$3:$C$27,E7645)</f>
        <v>39.7883828962539</v>
      </c>
      <c r="L7645" s="12" t="n">
        <f aca="false">H7645*SUMIFS(syst_chauffage!$K$3:$K$27,syst_chauffage!$B$3:$B$27,D7645,syst_chauffage!$C$3:$C$27,E7645)</f>
        <v>0.761583138885597</v>
      </c>
      <c r="N7645" s="0" t="str">
        <f aca="false">A7645</f>
        <v>Commerce</v>
      </c>
      <c r="O7645" s="0" t="str">
        <f aca="false">B7645</f>
        <v>Grand commerce alimentaire</v>
      </c>
      <c r="P7645" s="0" t="str">
        <f aca="false">C7645</f>
        <v>Supermarché</v>
      </c>
      <c r="Q7645" s="0" t="str">
        <f aca="false">D7645</f>
        <v>Chaudière condensation fioul</v>
      </c>
      <c r="R7645" s="0" t="str">
        <f aca="false">E7645</f>
        <v>Fioul</v>
      </c>
      <c r="S7645" s="0" t="str">
        <f aca="false">F7645</f>
        <v>0316932303</v>
      </c>
      <c r="T7645" s="0" t="str">
        <f aca="false">G7645</f>
        <v>5</v>
      </c>
      <c r="U7645" s="0" t="n">
        <f aca="false">L7645</f>
        <v>0.761583138885597</v>
      </c>
      <c r="V7645" s="0" t="n">
        <f aca="false">K7645</f>
        <v>39.7883828962539</v>
      </c>
      <c r="W7645" s="0" t="n">
        <f aca="false">J7645</f>
        <v>836</v>
      </c>
    </row>
    <row r="7646" customFormat="false" ht="12.8" hidden="false" customHeight="false" outlineLevel="0" collapsed="false">
      <c r="A7646" s="0" t="s">
        <v>74</v>
      </c>
      <c r="B7646" s="0" t="s">
        <v>758</v>
      </c>
      <c r="C7646" s="0" t="s">
        <v>798</v>
      </c>
      <c r="D7646" s="0" t="s">
        <v>18</v>
      </c>
      <c r="E7646" s="0" t="s">
        <v>14</v>
      </c>
      <c r="F7646" s="0" t="s">
        <v>808</v>
      </c>
      <c r="G7646" s="0" t="s">
        <v>1613</v>
      </c>
      <c r="H7646" s="0" t="n">
        <v>0.989367103465403</v>
      </c>
      <c r="I7646" s="0" t="n">
        <v>11.5329496041162</v>
      </c>
      <c r="J7646" s="0" t="n">
        <v>836</v>
      </c>
      <c r="K7646" s="0" t="n">
        <f aca="false">I7646*SUMIFS(syst_chauffage!$H$3:$H$27,syst_chauffage!$B$3:$B$27,D7646,syst_chauffage!$C$3:$C$27,E7646)</f>
        <v>31.4264679335151</v>
      </c>
      <c r="L7646" s="12" t="n">
        <f aca="false">H7646*SUMIFS(syst_chauffage!$K$3:$K$27,syst_chauffage!$B$3:$B$27,D7646,syst_chauffage!$C$3:$C$27,E7646)</f>
        <v>0.961117596045209</v>
      </c>
      <c r="N7646" s="0" t="str">
        <f aca="false">A7646</f>
        <v>Commerce</v>
      </c>
      <c r="O7646" s="0" t="str">
        <f aca="false">B7646</f>
        <v>Grand commerce alimentaire</v>
      </c>
      <c r="P7646" s="0" t="str">
        <f aca="false">C7646</f>
        <v>Supermarché</v>
      </c>
      <c r="Q7646" s="0" t="str">
        <f aca="false">D7646</f>
        <v>Chaudière condensation gaz</v>
      </c>
      <c r="R7646" s="0" t="str">
        <f aca="false">E7646</f>
        <v>Gaz</v>
      </c>
      <c r="S7646" s="0" t="str">
        <f aca="false">F7646</f>
        <v>0316932404</v>
      </c>
      <c r="T7646" s="0" t="str">
        <f aca="false">G7646</f>
        <v>5</v>
      </c>
      <c r="U7646" s="0" t="n">
        <f aca="false">L7646</f>
        <v>0.961117596045209</v>
      </c>
      <c r="V7646" s="0" t="n">
        <f aca="false">K7646</f>
        <v>31.4264679335151</v>
      </c>
      <c r="W7646" s="0" t="n">
        <f aca="false">J7646</f>
        <v>836</v>
      </c>
    </row>
    <row r="7647" customFormat="false" ht="12.8" hidden="false" customHeight="false" outlineLevel="0" collapsed="false">
      <c r="A7647" s="0" t="s">
        <v>74</v>
      </c>
      <c r="B7647" s="0" t="s">
        <v>758</v>
      </c>
      <c r="C7647" s="0" t="s">
        <v>798</v>
      </c>
      <c r="D7647" s="0" t="s">
        <v>32</v>
      </c>
      <c r="E7647" s="0" t="s">
        <v>30</v>
      </c>
      <c r="F7647" s="0" t="s">
        <v>809</v>
      </c>
      <c r="G7647" s="0" t="s">
        <v>1613</v>
      </c>
      <c r="H7647" s="0" t="n">
        <v>1</v>
      </c>
      <c r="I7647" s="0" t="n">
        <v>12</v>
      </c>
      <c r="J7647" s="0" t="n">
        <v>0</v>
      </c>
      <c r="K7647" s="0" t="n">
        <f aca="false">I7647*SUMIFS(syst_chauffage!$H$3:$H$27,syst_chauffage!$B$3:$B$27,D7647,syst_chauffage!$C$3:$C$27,E7647)</f>
        <v>12</v>
      </c>
      <c r="L7647" s="12" t="n">
        <f aca="false">H7647*SUMIFS(syst_chauffage!$K$3:$K$27,syst_chauffage!$B$3:$B$27,D7647,syst_chauffage!$C$3:$C$27,E7647)</f>
        <v>1</v>
      </c>
      <c r="N7647" s="0" t="str">
        <f aca="false">A7647</f>
        <v>Commerce</v>
      </c>
      <c r="O7647" s="0" t="str">
        <f aca="false">B7647</f>
        <v>Grand commerce alimentaire</v>
      </c>
      <c r="P7647" s="0" t="str">
        <f aca="false">C7647</f>
        <v>Supermarché</v>
      </c>
      <c r="Q7647" s="0" t="str">
        <f aca="false">D7647</f>
        <v>Electrique direct performant</v>
      </c>
      <c r="R7647" s="0" t="str">
        <f aca="false">E7647</f>
        <v>Electricité</v>
      </c>
      <c r="S7647" s="0" t="str">
        <f aca="false">F7647</f>
        <v>0316932602</v>
      </c>
      <c r="T7647" s="0" t="str">
        <f aca="false">G7647</f>
        <v>5</v>
      </c>
      <c r="U7647" s="0" t="n">
        <f aca="false">L7647</f>
        <v>1</v>
      </c>
      <c r="V7647" s="0" t="n">
        <f aca="false">K7647</f>
        <v>12</v>
      </c>
      <c r="W7647" s="0" t="n">
        <f aca="false">J7647</f>
        <v>0</v>
      </c>
    </row>
    <row r="7648" customFormat="false" ht="12.8" hidden="false" customHeight="false" outlineLevel="0" collapsed="false">
      <c r="A7648" s="0" t="s">
        <v>74</v>
      </c>
      <c r="B7648" s="0" t="s">
        <v>758</v>
      </c>
      <c r="C7648" s="0" t="s">
        <v>798</v>
      </c>
      <c r="D7648" s="0" t="s">
        <v>46</v>
      </c>
      <c r="E7648" s="0" t="s">
        <v>30</v>
      </c>
      <c r="F7648" s="0" t="s">
        <v>810</v>
      </c>
      <c r="G7648" s="0" t="s">
        <v>1613</v>
      </c>
      <c r="H7648" s="0" t="n">
        <v>3.32861023255814</v>
      </c>
      <c r="I7648" s="0" t="n">
        <v>43.636084238988</v>
      </c>
      <c r="J7648" s="0" t="n">
        <v>720</v>
      </c>
      <c r="K7648" s="0" t="n">
        <f aca="false">I7648*SUMIFS(syst_chauffage!$H$3:$H$27,syst_chauffage!$B$3:$B$27,D7648,syst_chauffage!$C$3:$C$27,E7648)</f>
        <v>75.7045690576207</v>
      </c>
      <c r="L7648" s="12" t="n">
        <f aca="false">H7648*SUMIFS(syst_chauffage!$K$3:$K$27,syst_chauffage!$B$3:$B$27,D7648,syst_chauffage!$C$3:$C$27,E7648)</f>
        <v>3.00077723502174</v>
      </c>
      <c r="N7648" s="0" t="str">
        <f aca="false">A7648</f>
        <v>Commerce</v>
      </c>
      <c r="O7648" s="0" t="str">
        <f aca="false">B7648</f>
        <v>Grand commerce alimentaire</v>
      </c>
      <c r="P7648" s="0" t="str">
        <f aca="false">C7648</f>
        <v>Supermarché</v>
      </c>
      <c r="Q7648" s="0" t="str">
        <f aca="false">D7648</f>
        <v>Rooftop performant</v>
      </c>
      <c r="R7648" s="0" t="str">
        <f aca="false">E7648</f>
        <v>Electricité</v>
      </c>
      <c r="S7648" s="0" t="str">
        <f aca="false">F7648</f>
        <v>0316933002</v>
      </c>
      <c r="T7648" s="0" t="str">
        <f aca="false">G7648</f>
        <v>5</v>
      </c>
      <c r="U7648" s="0" t="n">
        <f aca="false">L7648</f>
        <v>3.00077723502174</v>
      </c>
      <c r="V7648" s="0" t="n">
        <f aca="false">K7648</f>
        <v>75.7045690576207</v>
      </c>
      <c r="W7648" s="0" t="n">
        <f aca="false">J7648</f>
        <v>720</v>
      </c>
    </row>
    <row r="7649" customFormat="false" ht="12.8" hidden="false" customHeight="false" outlineLevel="0" collapsed="false">
      <c r="A7649" s="0" t="s">
        <v>74</v>
      </c>
      <c r="B7649" s="0" t="s">
        <v>811</v>
      </c>
      <c r="C7649" s="0" t="s">
        <v>812</v>
      </c>
      <c r="D7649" s="0" t="s">
        <v>19</v>
      </c>
      <c r="E7649" s="0" t="s">
        <v>57</v>
      </c>
      <c r="F7649" s="0" t="s">
        <v>813</v>
      </c>
      <c r="G7649" s="0" t="s">
        <v>1613</v>
      </c>
      <c r="H7649" s="0" t="n">
        <v>1.62195782246074</v>
      </c>
      <c r="I7649" s="0" t="n">
        <v>51.5549415582019</v>
      </c>
      <c r="J7649" s="0" t="n">
        <v>0</v>
      </c>
      <c r="K7649" s="0" t="n">
        <f aca="false">I7649*SUMIFS(syst_chauffage!$H$3:$H$27,syst_chauffage!$B$3:$B$27,D7649,syst_chauffage!$C$3:$C$27,E7649)</f>
        <v>71.789053534052</v>
      </c>
      <c r="L7649" s="12" t="n">
        <f aca="false">H7649*SUMIFS(syst_chauffage!$K$3:$K$27,syst_chauffage!$B$3:$B$27,D7649,syst_chauffage!$C$3:$C$27,E7649)</f>
        <v>1.62195782246074</v>
      </c>
      <c r="N7649" s="0" t="str">
        <f aca="false">A7649</f>
        <v>Commerce</v>
      </c>
      <c r="O7649" s="0" t="str">
        <f aca="false">B7649</f>
        <v>Petit commerce alimentaire</v>
      </c>
      <c r="P7649" s="0" t="str">
        <f aca="false">C7649</f>
        <v>Petit boulangerie</v>
      </c>
      <c r="Q7649" s="0" t="str">
        <f aca="false">D7649</f>
        <v>Autre système centralisé</v>
      </c>
      <c r="R7649" s="0" t="str">
        <f aca="false">E7649</f>
        <v>Autres</v>
      </c>
      <c r="S7649" s="0" t="str">
        <f aca="false">F7649</f>
        <v>0323630101</v>
      </c>
      <c r="T7649" s="0" t="str">
        <f aca="false">G7649</f>
        <v>5</v>
      </c>
      <c r="U7649" s="0" t="n">
        <f aca="false">L7649</f>
        <v>1.62195782246074</v>
      </c>
      <c r="V7649" s="0" t="n">
        <f aca="false">K7649</f>
        <v>71.789053534052</v>
      </c>
      <c r="W7649" s="0" t="n">
        <f aca="false">J7649</f>
        <v>0</v>
      </c>
    </row>
    <row r="7650" customFormat="false" ht="12.8" hidden="false" customHeight="false" outlineLevel="0" collapsed="false">
      <c r="A7650" s="0" t="s">
        <v>74</v>
      </c>
      <c r="B7650" s="0" t="s">
        <v>811</v>
      </c>
      <c r="C7650" s="0" t="s">
        <v>812</v>
      </c>
      <c r="D7650" s="0" t="s">
        <v>19</v>
      </c>
      <c r="E7650" s="0" t="s">
        <v>58</v>
      </c>
      <c r="F7650" s="0" t="s">
        <v>814</v>
      </c>
      <c r="G7650" s="0" t="s">
        <v>1613</v>
      </c>
      <c r="H7650" s="0" t="n">
        <v>1.69923005458058</v>
      </c>
      <c r="I7650" s="0" t="n">
        <v>50.9986425265591</v>
      </c>
      <c r="J7650" s="0" t="n">
        <v>765</v>
      </c>
      <c r="K7650" s="0" t="n">
        <f aca="false">I7650*SUMIFS(syst_chauffage!$H$3:$H$27,syst_chauffage!$B$3:$B$27,D7650,syst_chauffage!$C$3:$C$27,E7650)</f>
        <v>83.8901961216608</v>
      </c>
      <c r="L7650" s="12" t="n">
        <f aca="false">H7650*SUMIFS(syst_chauffage!$K$3:$K$27,syst_chauffage!$B$3:$B$27,D7650,syst_chauffage!$C$3:$C$27,E7650)</f>
        <v>1.69923005458058</v>
      </c>
      <c r="N7650" s="0" t="str">
        <f aca="false">A7650</f>
        <v>Commerce</v>
      </c>
      <c r="O7650" s="0" t="str">
        <f aca="false">B7650</f>
        <v>Petit commerce alimentaire</v>
      </c>
      <c r="P7650" s="0" t="str">
        <f aca="false">C7650</f>
        <v>Petit boulangerie</v>
      </c>
      <c r="Q7650" s="0" t="str">
        <f aca="false">D7650</f>
        <v>Autre système centralisé</v>
      </c>
      <c r="R7650" s="0" t="str">
        <f aca="false">E7650</f>
        <v>Urbain</v>
      </c>
      <c r="S7650" s="0" t="str">
        <f aca="false">F7650</f>
        <v>0323630106</v>
      </c>
      <c r="T7650" s="0" t="str">
        <f aca="false">G7650</f>
        <v>5</v>
      </c>
      <c r="U7650" s="0" t="n">
        <f aca="false">L7650</f>
        <v>1.69923005458058</v>
      </c>
      <c r="V7650" s="0" t="n">
        <f aca="false">K7650</f>
        <v>83.8901961216608</v>
      </c>
      <c r="W7650" s="0" t="n">
        <f aca="false">J7650</f>
        <v>765</v>
      </c>
    </row>
    <row r="7651" customFormat="false" ht="12.8" hidden="false" customHeight="false" outlineLevel="0" collapsed="false">
      <c r="A7651" s="0" t="s">
        <v>74</v>
      </c>
      <c r="B7651" s="0" t="s">
        <v>811</v>
      </c>
      <c r="C7651" s="0" t="s">
        <v>812</v>
      </c>
      <c r="D7651" s="0" t="s">
        <v>22</v>
      </c>
      <c r="E7651" s="0" t="s">
        <v>23</v>
      </c>
      <c r="F7651" s="0" t="s">
        <v>815</v>
      </c>
      <c r="G7651" s="0" t="s">
        <v>1613</v>
      </c>
      <c r="H7651" s="0" t="n">
        <v>0.674152999277146</v>
      </c>
      <c r="I7651" s="0" t="n">
        <v>34.8841172135201</v>
      </c>
      <c r="J7651" s="0" t="n">
        <v>0</v>
      </c>
      <c r="K7651" s="0" t="n">
        <f aca="false">I7651*SUMIFS(syst_chauffage!$H$3:$H$27,syst_chauffage!$B$3:$B$27,D7651,syst_chauffage!$C$3:$C$27,E7651)</f>
        <v>61.4317155925785</v>
      </c>
      <c r="L7651" s="12" t="n">
        <f aca="false">H7651*SUMIFS(syst_chauffage!$K$3:$K$27,syst_chauffage!$B$3:$B$27,D7651,syst_chauffage!$C$3:$C$27,E7651)</f>
        <v>0.674152999277146</v>
      </c>
      <c r="N7651" s="0" t="str">
        <f aca="false">A7651</f>
        <v>Commerce</v>
      </c>
      <c r="O7651" s="0" t="str">
        <f aca="false">B7651</f>
        <v>Petit commerce alimentaire</v>
      </c>
      <c r="P7651" s="0" t="str">
        <f aca="false">C7651</f>
        <v>Petit boulangerie</v>
      </c>
      <c r="Q7651" s="0" t="str">
        <f aca="false">D7651</f>
        <v>Chaudière fioul</v>
      </c>
      <c r="R7651" s="0" t="str">
        <f aca="false">E7651</f>
        <v>Fioul</v>
      </c>
      <c r="S7651" s="0" t="str">
        <f aca="false">F7651</f>
        <v>0323630303</v>
      </c>
      <c r="T7651" s="0" t="str">
        <f aca="false">G7651</f>
        <v>5</v>
      </c>
      <c r="U7651" s="0" t="n">
        <f aca="false">L7651</f>
        <v>0.674152999277146</v>
      </c>
      <c r="V7651" s="0" t="n">
        <f aca="false">K7651</f>
        <v>61.4317155925785</v>
      </c>
      <c r="W7651" s="0" t="n">
        <f aca="false">J7651</f>
        <v>0</v>
      </c>
    </row>
    <row r="7652" customFormat="false" ht="12.8" hidden="false" customHeight="false" outlineLevel="0" collapsed="false">
      <c r="A7652" s="0" t="s">
        <v>74</v>
      </c>
      <c r="B7652" s="0" t="s">
        <v>811</v>
      </c>
      <c r="C7652" s="0" t="s">
        <v>812</v>
      </c>
      <c r="D7652" s="0" t="s">
        <v>13</v>
      </c>
      <c r="E7652" s="0" t="s">
        <v>14</v>
      </c>
      <c r="F7652" s="0" t="s">
        <v>816</v>
      </c>
      <c r="G7652" s="0" t="s">
        <v>1613</v>
      </c>
      <c r="H7652" s="0" t="n">
        <v>0.791148437311199</v>
      </c>
      <c r="I7652" s="0" t="n">
        <v>25.9931791485509</v>
      </c>
      <c r="J7652" s="0" t="n">
        <v>308</v>
      </c>
      <c r="K7652" s="0" t="n">
        <f aca="false">I7652*SUMIFS(syst_chauffage!$H$3:$H$27,syst_chauffage!$B$3:$B$27,D7652,syst_chauffage!$C$3:$C$27,E7652)</f>
        <v>52.4956098242343</v>
      </c>
      <c r="L7652" s="12" t="n">
        <f aca="false">H7652*SUMIFS(syst_chauffage!$K$3:$K$27,syst_chauffage!$B$3:$B$27,D7652,syst_chauffage!$C$3:$C$27,E7652)</f>
        <v>0.791148437311199</v>
      </c>
      <c r="N7652" s="0" t="str">
        <f aca="false">A7652</f>
        <v>Commerce</v>
      </c>
      <c r="O7652" s="0" t="str">
        <f aca="false">B7652</f>
        <v>Petit commerce alimentaire</v>
      </c>
      <c r="P7652" s="0" t="str">
        <f aca="false">C7652</f>
        <v>Petit boulangerie</v>
      </c>
      <c r="Q7652" s="0" t="str">
        <f aca="false">D7652</f>
        <v>Chaudière gaz</v>
      </c>
      <c r="R7652" s="0" t="str">
        <f aca="false">E7652</f>
        <v>Gaz</v>
      </c>
      <c r="S7652" s="0" t="str">
        <f aca="false">F7652</f>
        <v>0323630404</v>
      </c>
      <c r="T7652" s="0" t="str">
        <f aca="false">G7652</f>
        <v>5</v>
      </c>
      <c r="U7652" s="0" t="n">
        <f aca="false">L7652</f>
        <v>0.791148437311199</v>
      </c>
      <c r="V7652" s="0" t="n">
        <f aca="false">K7652</f>
        <v>52.4956098242343</v>
      </c>
      <c r="W7652" s="0" t="n">
        <f aca="false">J7652</f>
        <v>308</v>
      </c>
    </row>
    <row r="7653" customFormat="false" ht="12.8" hidden="false" customHeight="false" outlineLevel="0" collapsed="false">
      <c r="A7653" s="0" t="s">
        <v>74</v>
      </c>
      <c r="B7653" s="0" t="s">
        <v>811</v>
      </c>
      <c r="C7653" s="0" t="s">
        <v>812</v>
      </c>
      <c r="D7653" s="0" t="s">
        <v>29</v>
      </c>
      <c r="E7653" s="0" t="s">
        <v>30</v>
      </c>
      <c r="F7653" s="0" t="s">
        <v>817</v>
      </c>
      <c r="G7653" s="0" t="s">
        <v>1613</v>
      </c>
      <c r="H7653" s="0" t="n">
        <v>0.92</v>
      </c>
      <c r="I7653" s="0" t="n">
        <v>10.4</v>
      </c>
      <c r="J7653" s="0" t="n">
        <v>0</v>
      </c>
      <c r="K7653" s="0" t="n">
        <f aca="false">I7653*SUMIFS(syst_chauffage!$H$3:$H$27,syst_chauffage!$B$3:$B$27,D7653,syst_chauffage!$C$3:$C$27,E7653)</f>
        <v>3</v>
      </c>
      <c r="L7653" s="12" t="n">
        <f aca="false">H7653*SUMIFS(syst_chauffage!$K$3:$K$27,syst_chauffage!$B$3:$B$27,D7653,syst_chauffage!$C$3:$C$27,E7653)</f>
        <v>0.92</v>
      </c>
      <c r="N7653" s="0" t="str">
        <f aca="false">A7653</f>
        <v>Commerce</v>
      </c>
      <c r="O7653" s="0" t="str">
        <f aca="false">B7653</f>
        <v>Petit commerce alimentaire</v>
      </c>
      <c r="P7653" s="0" t="str">
        <f aca="false">C7653</f>
        <v>Petit boulangerie</v>
      </c>
      <c r="Q7653" s="0" t="str">
        <f aca="false">D7653</f>
        <v>Electrique direct</v>
      </c>
      <c r="R7653" s="0" t="str">
        <f aca="false">E7653</f>
        <v>Electricité</v>
      </c>
      <c r="S7653" s="0" t="str">
        <f aca="false">F7653</f>
        <v>0323630602</v>
      </c>
      <c r="T7653" s="0" t="str">
        <f aca="false">G7653</f>
        <v>5</v>
      </c>
      <c r="U7653" s="0" t="n">
        <f aca="false">L7653</f>
        <v>0.92</v>
      </c>
      <c r="V7653" s="0" t="n">
        <f aca="false">K7653</f>
        <v>3</v>
      </c>
      <c r="W7653" s="0" t="n">
        <f aca="false">J7653</f>
        <v>0</v>
      </c>
    </row>
    <row r="7654" customFormat="false" ht="12.8" hidden="false" customHeight="false" outlineLevel="0" collapsed="false">
      <c r="A7654" s="0" t="s">
        <v>74</v>
      </c>
      <c r="B7654" s="0" t="s">
        <v>811</v>
      </c>
      <c r="C7654" s="0" t="s">
        <v>812</v>
      </c>
      <c r="D7654" s="0" t="s">
        <v>36</v>
      </c>
      <c r="E7654" s="0" t="s">
        <v>30</v>
      </c>
      <c r="F7654" s="0" t="s">
        <v>818</v>
      </c>
      <c r="G7654" s="0" t="s">
        <v>1613</v>
      </c>
      <c r="H7654" s="0" t="n">
        <v>3.27439423255813</v>
      </c>
      <c r="I7654" s="0" t="n">
        <v>125.766090841471</v>
      </c>
      <c r="J7654" s="0" t="n">
        <v>675</v>
      </c>
      <c r="K7654" s="0" t="n">
        <f aca="false">I7654*SUMIFS(syst_chauffage!$H$3:$H$27,syst_chauffage!$B$3:$B$27,D7654,syst_chauffage!$C$3:$C$27,E7654)</f>
        <v>77.806211115041</v>
      </c>
      <c r="L7654" s="12" t="n">
        <f aca="false">H7654*SUMIFS(syst_chauffage!$K$3:$K$27,syst_chauffage!$B$3:$B$27,D7654,syst_chauffage!$C$3:$C$27,E7654)</f>
        <v>2.75111501758348</v>
      </c>
      <c r="N7654" s="0" t="str">
        <f aca="false">A7654</f>
        <v>Commerce</v>
      </c>
      <c r="O7654" s="0" t="str">
        <f aca="false">B7654</f>
        <v>Petit commerce alimentaire</v>
      </c>
      <c r="P7654" s="0" t="str">
        <f aca="false">C7654</f>
        <v>Petit boulangerie</v>
      </c>
      <c r="Q7654" s="0" t="str">
        <f aca="false">D7654</f>
        <v>PAC</v>
      </c>
      <c r="R7654" s="0" t="str">
        <f aca="false">E7654</f>
        <v>Electricité</v>
      </c>
      <c r="S7654" s="0" t="str">
        <f aca="false">F7654</f>
        <v>0323630902</v>
      </c>
      <c r="T7654" s="0" t="str">
        <f aca="false">G7654</f>
        <v>5</v>
      </c>
      <c r="U7654" s="0" t="n">
        <f aca="false">L7654</f>
        <v>2.75111501758348</v>
      </c>
      <c r="V7654" s="0" t="n">
        <f aca="false">K7654</f>
        <v>77.806211115041</v>
      </c>
      <c r="W7654" s="0" t="n">
        <f aca="false">J7654</f>
        <v>675</v>
      </c>
    </row>
    <row r="7655" customFormat="false" ht="12.8" hidden="false" customHeight="false" outlineLevel="0" collapsed="false">
      <c r="A7655" s="0" t="s">
        <v>74</v>
      </c>
      <c r="B7655" s="0" t="s">
        <v>811</v>
      </c>
      <c r="C7655" s="0" t="s">
        <v>812</v>
      </c>
      <c r="D7655" s="0" t="s">
        <v>51</v>
      </c>
      <c r="E7655" s="0" t="s">
        <v>57</v>
      </c>
      <c r="F7655" s="0" t="s">
        <v>819</v>
      </c>
      <c r="G7655" s="0" t="s">
        <v>1613</v>
      </c>
      <c r="H7655" s="0" t="n">
        <v>1.87148979514701</v>
      </c>
      <c r="I7655" s="0" t="n">
        <v>61.3749304264308</v>
      </c>
      <c r="J7655" s="0" t="n">
        <v>0</v>
      </c>
      <c r="K7655" s="0" t="n">
        <f aca="false">I7655*SUMIFS(syst_chauffage!$H$3:$H$27,syst_chauffage!$B$3:$B$27,D7655,syst_chauffage!$C$3:$C$27,E7655)</f>
        <v>130.044507954533</v>
      </c>
      <c r="L7655" s="12" t="n">
        <f aca="false">H7655*SUMIFS(syst_chauffage!$K$3:$K$27,syst_chauffage!$B$3:$B$27,D7655,syst_chauffage!$C$3:$C$27,E7655)</f>
        <v>1.87148979514701</v>
      </c>
      <c r="N7655" s="0" t="str">
        <f aca="false">A7655</f>
        <v>Commerce</v>
      </c>
      <c r="O7655" s="0" t="str">
        <f aca="false">B7655</f>
        <v>Petit commerce alimentaire</v>
      </c>
      <c r="P7655" s="0" t="str">
        <f aca="false">C7655</f>
        <v>Petit boulangerie</v>
      </c>
      <c r="Q7655" s="0" t="str">
        <f aca="false">D7655</f>
        <v>Autre système centralisé performant</v>
      </c>
      <c r="R7655" s="0" t="str">
        <f aca="false">E7655</f>
        <v>Autres</v>
      </c>
      <c r="S7655" s="0" t="str">
        <f aca="false">F7655</f>
        <v>0323632101</v>
      </c>
      <c r="T7655" s="0" t="str">
        <f aca="false">G7655</f>
        <v>5</v>
      </c>
      <c r="U7655" s="0" t="n">
        <f aca="false">L7655</f>
        <v>1.87148979514701</v>
      </c>
      <c r="V7655" s="0" t="n">
        <f aca="false">K7655</f>
        <v>130.044507954533</v>
      </c>
      <c r="W7655" s="0" t="n">
        <f aca="false">J7655</f>
        <v>0</v>
      </c>
    </row>
    <row r="7656" customFormat="false" ht="12.8" hidden="false" customHeight="false" outlineLevel="0" collapsed="false">
      <c r="A7656" s="0" t="s">
        <v>74</v>
      </c>
      <c r="B7656" s="0" t="s">
        <v>811</v>
      </c>
      <c r="C7656" s="0" t="s">
        <v>812</v>
      </c>
      <c r="D7656" s="0" t="s">
        <v>51</v>
      </c>
      <c r="E7656" s="0" t="s">
        <v>58</v>
      </c>
      <c r="F7656" s="0" t="s">
        <v>820</v>
      </c>
      <c r="G7656" s="0" t="s">
        <v>1613</v>
      </c>
      <c r="H7656" s="0" t="n">
        <v>1.9606500629776</v>
      </c>
      <c r="I7656" s="0" t="n">
        <v>60.7126696744751</v>
      </c>
      <c r="J7656" s="0" t="n">
        <v>765</v>
      </c>
      <c r="K7656" s="0" t="n">
        <f aca="false">I7656*SUMIFS(syst_chauffage!$H$3:$H$27,syst_chauffage!$B$3:$B$27,D7656,syst_chauffage!$C$3:$C$27,E7656)</f>
        <v>129.560807151499</v>
      </c>
      <c r="L7656" s="12" t="n">
        <f aca="false">H7656*SUMIFS(syst_chauffage!$K$3:$K$27,syst_chauffage!$B$3:$B$27,D7656,syst_chauffage!$C$3:$C$27,E7656)</f>
        <v>1.9606500629776</v>
      </c>
      <c r="N7656" s="0" t="str">
        <f aca="false">A7656</f>
        <v>Commerce</v>
      </c>
      <c r="O7656" s="0" t="str">
        <f aca="false">B7656</f>
        <v>Petit commerce alimentaire</v>
      </c>
      <c r="P7656" s="0" t="str">
        <f aca="false">C7656</f>
        <v>Petit boulangerie</v>
      </c>
      <c r="Q7656" s="0" t="str">
        <f aca="false">D7656</f>
        <v>Autre système centralisé performant</v>
      </c>
      <c r="R7656" s="0" t="str">
        <f aca="false">E7656</f>
        <v>Urbain</v>
      </c>
      <c r="S7656" s="0" t="str">
        <f aca="false">F7656</f>
        <v>0323632106</v>
      </c>
      <c r="T7656" s="0" t="str">
        <f aca="false">G7656</f>
        <v>5</v>
      </c>
      <c r="U7656" s="0" t="n">
        <f aca="false">L7656</f>
        <v>1.9606500629776</v>
      </c>
      <c r="V7656" s="0" t="n">
        <f aca="false">K7656</f>
        <v>129.560807151499</v>
      </c>
      <c r="W7656" s="0" t="n">
        <f aca="false">J7656</f>
        <v>765</v>
      </c>
    </row>
    <row r="7657" customFormat="false" ht="12.8" hidden="false" customHeight="false" outlineLevel="0" collapsed="false">
      <c r="A7657" s="0" t="s">
        <v>74</v>
      </c>
      <c r="B7657" s="0" t="s">
        <v>811</v>
      </c>
      <c r="C7657" s="0" t="s">
        <v>812</v>
      </c>
      <c r="D7657" s="0" t="s">
        <v>27</v>
      </c>
      <c r="E7657" s="0" t="s">
        <v>23</v>
      </c>
      <c r="F7657" s="0" t="s">
        <v>821</v>
      </c>
      <c r="G7657" s="0" t="s">
        <v>1613</v>
      </c>
      <c r="H7657" s="0" t="n">
        <v>0.751617554418763</v>
      </c>
      <c r="I7657" s="0" t="n">
        <v>41.5287109684764</v>
      </c>
      <c r="J7657" s="0" t="n">
        <v>693</v>
      </c>
      <c r="K7657" s="0" t="n">
        <f aca="false">I7657*SUMIFS(syst_chauffage!$H$3:$H$27,syst_chauffage!$B$3:$B$27,D7657,syst_chauffage!$C$3:$C$27,E7657)</f>
        <v>106.496356909627</v>
      </c>
      <c r="L7657" s="12" t="n">
        <f aca="false">H7657*SUMIFS(syst_chauffage!$K$3:$K$27,syst_chauffage!$B$3:$B$27,D7657,syst_chauffage!$C$3:$C$27,E7657)</f>
        <v>0.751617554418763</v>
      </c>
      <c r="N7657" s="0" t="str">
        <f aca="false">A7657</f>
        <v>Commerce</v>
      </c>
      <c r="O7657" s="0" t="str">
        <f aca="false">B7657</f>
        <v>Petit commerce alimentaire</v>
      </c>
      <c r="P7657" s="0" t="str">
        <f aca="false">C7657</f>
        <v>Petit boulangerie</v>
      </c>
      <c r="Q7657" s="0" t="str">
        <f aca="false">D7657</f>
        <v>Chaudière condensation fioul</v>
      </c>
      <c r="R7657" s="0" t="str">
        <f aca="false">E7657</f>
        <v>Fioul</v>
      </c>
      <c r="S7657" s="0" t="str">
        <f aca="false">F7657</f>
        <v>0323632303</v>
      </c>
      <c r="T7657" s="0" t="str">
        <f aca="false">G7657</f>
        <v>5</v>
      </c>
      <c r="U7657" s="0" t="n">
        <f aca="false">L7657</f>
        <v>0.751617554418763</v>
      </c>
      <c r="V7657" s="0" t="n">
        <f aca="false">K7657</f>
        <v>106.496356909627</v>
      </c>
      <c r="W7657" s="0" t="n">
        <f aca="false">J7657</f>
        <v>693</v>
      </c>
    </row>
    <row r="7658" customFormat="false" ht="12.8" hidden="false" customHeight="false" outlineLevel="0" collapsed="false">
      <c r="A7658" s="0" t="s">
        <v>74</v>
      </c>
      <c r="B7658" s="0" t="s">
        <v>811</v>
      </c>
      <c r="C7658" s="0" t="s">
        <v>812</v>
      </c>
      <c r="D7658" s="0" t="s">
        <v>18</v>
      </c>
      <c r="E7658" s="0" t="s">
        <v>14</v>
      </c>
      <c r="F7658" s="0" t="s">
        <v>822</v>
      </c>
      <c r="G7658" s="0" t="s">
        <v>1613</v>
      </c>
      <c r="H7658" s="0" t="n">
        <v>0.98494919666898</v>
      </c>
      <c r="I7658" s="0" t="n">
        <v>30.944260891132</v>
      </c>
      <c r="J7658" s="0" t="n">
        <v>693</v>
      </c>
      <c r="K7658" s="0" t="n">
        <f aca="false">I7658*SUMIFS(syst_chauffage!$H$3:$H$27,syst_chauffage!$B$3:$B$27,D7658,syst_chauffage!$C$3:$C$27,E7658)</f>
        <v>84.3209114756215</v>
      </c>
      <c r="L7658" s="12" t="n">
        <f aca="false">H7658*SUMIFS(syst_chauffage!$K$3:$K$27,syst_chauffage!$B$3:$B$27,D7658,syst_chauffage!$C$3:$C$27,E7658)</f>
        <v>0.956825834226105</v>
      </c>
      <c r="N7658" s="0" t="str">
        <f aca="false">A7658</f>
        <v>Commerce</v>
      </c>
      <c r="O7658" s="0" t="str">
        <f aca="false">B7658</f>
        <v>Petit commerce alimentaire</v>
      </c>
      <c r="P7658" s="0" t="str">
        <f aca="false">C7658</f>
        <v>Petit boulangerie</v>
      </c>
      <c r="Q7658" s="0" t="str">
        <f aca="false">D7658</f>
        <v>Chaudière condensation gaz</v>
      </c>
      <c r="R7658" s="0" t="str">
        <f aca="false">E7658</f>
        <v>Gaz</v>
      </c>
      <c r="S7658" s="0" t="str">
        <f aca="false">F7658</f>
        <v>0323632404</v>
      </c>
      <c r="T7658" s="0" t="str">
        <f aca="false">G7658</f>
        <v>5</v>
      </c>
      <c r="U7658" s="0" t="n">
        <f aca="false">L7658</f>
        <v>0.956825834226105</v>
      </c>
      <c r="V7658" s="0" t="n">
        <f aca="false">K7658</f>
        <v>84.3209114756215</v>
      </c>
      <c r="W7658" s="0" t="n">
        <f aca="false">J7658</f>
        <v>693</v>
      </c>
    </row>
    <row r="7659" customFormat="false" ht="12.8" hidden="false" customHeight="false" outlineLevel="0" collapsed="false">
      <c r="A7659" s="0" t="s">
        <v>74</v>
      </c>
      <c r="B7659" s="0" t="s">
        <v>811</v>
      </c>
      <c r="C7659" s="0" t="s">
        <v>812</v>
      </c>
      <c r="D7659" s="0" t="s">
        <v>32</v>
      </c>
      <c r="E7659" s="0" t="s">
        <v>30</v>
      </c>
      <c r="F7659" s="0" t="s">
        <v>823</v>
      </c>
      <c r="G7659" s="0" t="s">
        <v>1613</v>
      </c>
      <c r="H7659" s="0" t="n">
        <v>1</v>
      </c>
      <c r="I7659" s="0" t="n">
        <v>12</v>
      </c>
      <c r="J7659" s="0" t="n">
        <v>0</v>
      </c>
      <c r="K7659" s="0" t="n">
        <f aca="false">I7659*SUMIFS(syst_chauffage!$H$3:$H$27,syst_chauffage!$B$3:$B$27,D7659,syst_chauffage!$C$3:$C$27,E7659)</f>
        <v>12</v>
      </c>
      <c r="L7659" s="12" t="n">
        <f aca="false">H7659*SUMIFS(syst_chauffage!$K$3:$K$27,syst_chauffage!$B$3:$B$27,D7659,syst_chauffage!$C$3:$C$27,E7659)</f>
        <v>1</v>
      </c>
      <c r="N7659" s="0" t="str">
        <f aca="false">A7659</f>
        <v>Commerce</v>
      </c>
      <c r="O7659" s="0" t="str">
        <f aca="false">B7659</f>
        <v>Petit commerce alimentaire</v>
      </c>
      <c r="P7659" s="0" t="str">
        <f aca="false">C7659</f>
        <v>Petit boulangerie</v>
      </c>
      <c r="Q7659" s="0" t="str">
        <f aca="false">D7659</f>
        <v>Electrique direct performant</v>
      </c>
      <c r="R7659" s="0" t="str">
        <f aca="false">E7659</f>
        <v>Electricité</v>
      </c>
      <c r="S7659" s="0" t="str">
        <f aca="false">F7659</f>
        <v>0323632602</v>
      </c>
      <c r="T7659" s="0" t="str">
        <f aca="false">G7659</f>
        <v>5</v>
      </c>
      <c r="U7659" s="0" t="n">
        <f aca="false">L7659</f>
        <v>1</v>
      </c>
      <c r="V7659" s="0" t="n">
        <f aca="false">K7659</f>
        <v>12</v>
      </c>
      <c r="W7659" s="0" t="n">
        <f aca="false">J7659</f>
        <v>0</v>
      </c>
    </row>
    <row r="7660" customFormat="false" ht="12.8" hidden="false" customHeight="false" outlineLevel="0" collapsed="false">
      <c r="A7660" s="0" t="s">
        <v>74</v>
      </c>
      <c r="B7660" s="0" t="s">
        <v>811</v>
      </c>
      <c r="C7660" s="0" t="s">
        <v>812</v>
      </c>
      <c r="D7660" s="0" t="s">
        <v>38</v>
      </c>
      <c r="E7660" s="0" t="s">
        <v>30</v>
      </c>
      <c r="F7660" s="0" t="s">
        <v>824</v>
      </c>
      <c r="G7660" s="0" t="s">
        <v>1613</v>
      </c>
      <c r="H7660" s="0" t="n">
        <v>3.39795627906976</v>
      </c>
      <c r="I7660" s="0" t="n">
        <v>149.721536716037</v>
      </c>
      <c r="J7660" s="0" t="n">
        <v>720</v>
      </c>
      <c r="K7660" s="0" t="n">
        <f aca="false">I7660*SUMIFS(syst_chauffage!$H$3:$H$27,syst_chauffage!$B$3:$B$27,D7660,syst_chauffage!$C$3:$C$27,E7660)</f>
        <v>151.337601336615</v>
      </c>
      <c r="L7660" s="12" t="n">
        <f aca="false">H7660*SUMIFS(syst_chauffage!$K$3:$K$27,syst_chauffage!$B$3:$B$27,D7660,syst_chauffage!$C$3:$C$27,E7660)</f>
        <v>3.03986496519792</v>
      </c>
      <c r="N7660" s="0" t="str">
        <f aca="false">A7660</f>
        <v>Commerce</v>
      </c>
      <c r="O7660" s="0" t="str">
        <f aca="false">B7660</f>
        <v>Petit commerce alimentaire</v>
      </c>
      <c r="P7660" s="0" t="str">
        <f aca="false">C7660</f>
        <v>Petit boulangerie</v>
      </c>
      <c r="Q7660" s="0" t="str">
        <f aca="false">D7660</f>
        <v>PAC performant</v>
      </c>
      <c r="R7660" s="0" t="str">
        <f aca="false">E7660</f>
        <v>Electricité</v>
      </c>
      <c r="S7660" s="0" t="str">
        <f aca="false">F7660</f>
        <v>0323632902</v>
      </c>
      <c r="T7660" s="0" t="str">
        <f aca="false">G7660</f>
        <v>5</v>
      </c>
      <c r="U7660" s="0" t="n">
        <f aca="false">L7660</f>
        <v>3.03986496519792</v>
      </c>
      <c r="V7660" s="0" t="n">
        <f aca="false">K7660</f>
        <v>151.337601336615</v>
      </c>
      <c r="W7660" s="0" t="n">
        <f aca="false">J7660</f>
        <v>720</v>
      </c>
    </row>
    <row r="7661" customFormat="false" ht="12.8" hidden="false" customHeight="false" outlineLevel="0" collapsed="false">
      <c r="A7661" s="0" t="s">
        <v>74</v>
      </c>
      <c r="B7661" s="0" t="s">
        <v>811</v>
      </c>
      <c r="C7661" s="0" t="s">
        <v>679</v>
      </c>
      <c r="D7661" s="0" t="s">
        <v>19</v>
      </c>
      <c r="E7661" s="0" t="s">
        <v>57</v>
      </c>
      <c r="F7661" s="0" t="s">
        <v>825</v>
      </c>
      <c r="G7661" s="0" t="s">
        <v>1613</v>
      </c>
      <c r="H7661" s="0" t="n">
        <v>1.61879381135524</v>
      </c>
      <c r="I7661" s="0" t="n">
        <v>34.4313661737022</v>
      </c>
      <c r="J7661" s="0" t="n">
        <v>0</v>
      </c>
      <c r="K7661" s="0" t="n">
        <f aca="false">I7661*SUMIFS(syst_chauffage!$H$3:$H$27,syst_chauffage!$B$3:$B$27,D7661,syst_chauffage!$C$3:$C$27,E7661)</f>
        <v>47.9448742406966</v>
      </c>
      <c r="L7661" s="12" t="n">
        <f aca="false">H7661*SUMIFS(syst_chauffage!$K$3:$K$27,syst_chauffage!$B$3:$B$27,D7661,syst_chauffage!$C$3:$C$27,E7661)</f>
        <v>1.61879381135524</v>
      </c>
      <c r="N7661" s="0" t="str">
        <f aca="false">A7661</f>
        <v>Commerce</v>
      </c>
      <c r="O7661" s="0" t="str">
        <f aca="false">B7661</f>
        <v>Petit commerce alimentaire</v>
      </c>
      <c r="P7661" s="0" t="str">
        <f aca="false">C7661</f>
        <v>Petit librairie</v>
      </c>
      <c r="Q7661" s="0" t="str">
        <f aca="false">D7661</f>
        <v>Autre système centralisé</v>
      </c>
      <c r="R7661" s="0" t="str">
        <f aca="false">E7661</f>
        <v>Autres</v>
      </c>
      <c r="S7661" s="0" t="str">
        <f aca="false">F7661</f>
        <v>0323730101</v>
      </c>
      <c r="T7661" s="0" t="str">
        <f aca="false">G7661</f>
        <v>5</v>
      </c>
      <c r="U7661" s="0" t="n">
        <f aca="false">L7661</f>
        <v>1.61879381135524</v>
      </c>
      <c r="V7661" s="0" t="n">
        <f aca="false">K7661</f>
        <v>47.9448742406966</v>
      </c>
      <c r="W7661" s="0" t="n">
        <f aca="false">J7661</f>
        <v>0</v>
      </c>
    </row>
    <row r="7662" customFormat="false" ht="12.8" hidden="false" customHeight="false" outlineLevel="0" collapsed="false">
      <c r="A7662" s="0" t="s">
        <v>74</v>
      </c>
      <c r="B7662" s="0" t="s">
        <v>811</v>
      </c>
      <c r="C7662" s="0" t="s">
        <v>679</v>
      </c>
      <c r="D7662" s="0" t="s">
        <v>19</v>
      </c>
      <c r="E7662" s="0" t="s">
        <v>58</v>
      </c>
      <c r="F7662" s="0" t="s">
        <v>826</v>
      </c>
      <c r="G7662" s="0" t="s">
        <v>1613</v>
      </c>
      <c r="H7662" s="0" t="n">
        <v>1.69928003875704</v>
      </c>
      <c r="I7662" s="0" t="n">
        <v>34.0534196546389</v>
      </c>
      <c r="J7662" s="0" t="n">
        <v>765</v>
      </c>
      <c r="K7662" s="0" t="n">
        <f aca="false">I7662*SUMIFS(syst_chauffage!$H$3:$H$27,syst_chauffage!$B$3:$B$27,D7662,syst_chauffage!$C$3:$C$27,E7662)</f>
        <v>56.0161587036976</v>
      </c>
      <c r="L7662" s="12" t="n">
        <f aca="false">H7662*SUMIFS(syst_chauffage!$K$3:$K$27,syst_chauffage!$B$3:$B$27,D7662,syst_chauffage!$C$3:$C$27,E7662)</f>
        <v>1.69928003875704</v>
      </c>
      <c r="N7662" s="0" t="str">
        <f aca="false">A7662</f>
        <v>Commerce</v>
      </c>
      <c r="O7662" s="0" t="str">
        <f aca="false">B7662</f>
        <v>Petit commerce alimentaire</v>
      </c>
      <c r="P7662" s="0" t="str">
        <f aca="false">C7662</f>
        <v>Petit librairie</v>
      </c>
      <c r="Q7662" s="0" t="str">
        <f aca="false">D7662</f>
        <v>Autre système centralisé</v>
      </c>
      <c r="R7662" s="0" t="str">
        <f aca="false">E7662</f>
        <v>Urbain</v>
      </c>
      <c r="S7662" s="0" t="str">
        <f aca="false">F7662</f>
        <v>0323730106</v>
      </c>
      <c r="T7662" s="0" t="str">
        <f aca="false">G7662</f>
        <v>5</v>
      </c>
      <c r="U7662" s="0" t="n">
        <f aca="false">L7662</f>
        <v>1.69928003875704</v>
      </c>
      <c r="V7662" s="0" t="n">
        <f aca="false">K7662</f>
        <v>56.0161587036976</v>
      </c>
      <c r="W7662" s="0" t="n">
        <f aca="false">J7662</f>
        <v>765</v>
      </c>
    </row>
    <row r="7663" customFormat="false" ht="12.8" hidden="false" customHeight="false" outlineLevel="0" collapsed="false">
      <c r="A7663" s="0" t="s">
        <v>74</v>
      </c>
      <c r="B7663" s="0" t="s">
        <v>811</v>
      </c>
      <c r="C7663" s="0" t="s">
        <v>679</v>
      </c>
      <c r="D7663" s="0" t="s">
        <v>22</v>
      </c>
      <c r="E7663" s="0" t="s">
        <v>23</v>
      </c>
      <c r="F7663" s="0" t="s">
        <v>827</v>
      </c>
      <c r="G7663" s="0" t="s">
        <v>1613</v>
      </c>
      <c r="H7663" s="0" t="n">
        <v>0.671297449752267</v>
      </c>
      <c r="I7663" s="0" t="n">
        <v>25.9464369230769</v>
      </c>
      <c r="J7663" s="0" t="n">
        <v>0</v>
      </c>
      <c r="K7663" s="0" t="n">
        <f aca="false">I7663*SUMIFS(syst_chauffage!$H$3:$H$27,syst_chauffage!$B$3:$B$27,D7663,syst_chauffage!$C$3:$C$27,E7663)</f>
        <v>45.6922594297864</v>
      </c>
      <c r="L7663" s="12" t="n">
        <f aca="false">H7663*SUMIFS(syst_chauffage!$K$3:$K$27,syst_chauffage!$B$3:$B$27,D7663,syst_chauffage!$C$3:$C$27,E7663)</f>
        <v>0.671297449752267</v>
      </c>
      <c r="N7663" s="0" t="str">
        <f aca="false">A7663</f>
        <v>Commerce</v>
      </c>
      <c r="O7663" s="0" t="str">
        <f aca="false">B7663</f>
        <v>Petit commerce alimentaire</v>
      </c>
      <c r="P7663" s="0" t="str">
        <f aca="false">C7663</f>
        <v>Petit librairie</v>
      </c>
      <c r="Q7663" s="0" t="str">
        <f aca="false">D7663</f>
        <v>Chaudière fioul</v>
      </c>
      <c r="R7663" s="0" t="str">
        <f aca="false">E7663</f>
        <v>Fioul</v>
      </c>
      <c r="S7663" s="0" t="str">
        <f aca="false">F7663</f>
        <v>0323730303</v>
      </c>
      <c r="T7663" s="0" t="str">
        <f aca="false">G7663</f>
        <v>5</v>
      </c>
      <c r="U7663" s="0" t="n">
        <f aca="false">L7663</f>
        <v>0.671297449752267</v>
      </c>
      <c r="V7663" s="0" t="n">
        <f aca="false">K7663</f>
        <v>45.6922594297864</v>
      </c>
      <c r="W7663" s="0" t="n">
        <f aca="false">J7663</f>
        <v>0</v>
      </c>
    </row>
    <row r="7664" customFormat="false" ht="12.8" hidden="false" customHeight="false" outlineLevel="0" collapsed="false">
      <c r="A7664" s="0" t="s">
        <v>74</v>
      </c>
      <c r="B7664" s="0" t="s">
        <v>811</v>
      </c>
      <c r="C7664" s="0" t="s">
        <v>679</v>
      </c>
      <c r="D7664" s="0" t="s">
        <v>13</v>
      </c>
      <c r="E7664" s="0" t="s">
        <v>14</v>
      </c>
      <c r="F7664" s="0" t="s">
        <v>828</v>
      </c>
      <c r="G7664" s="0" t="s">
        <v>1613</v>
      </c>
      <c r="H7664" s="0" t="n">
        <v>0.788284914779536</v>
      </c>
      <c r="I7664" s="0" t="n">
        <v>25.9464369230769</v>
      </c>
      <c r="J7664" s="0" t="n">
        <v>308</v>
      </c>
      <c r="K7664" s="0" t="n">
        <f aca="false">I7664*SUMIFS(syst_chauffage!$H$3:$H$27,syst_chauffage!$B$3:$B$27,D7664,syst_chauffage!$C$3:$C$27,E7664)</f>
        <v>52.4012096119026</v>
      </c>
      <c r="L7664" s="12" t="n">
        <f aca="false">H7664*SUMIFS(syst_chauffage!$K$3:$K$27,syst_chauffage!$B$3:$B$27,D7664,syst_chauffage!$C$3:$C$27,E7664)</f>
        <v>0.788284914779536</v>
      </c>
      <c r="N7664" s="0" t="str">
        <f aca="false">A7664</f>
        <v>Commerce</v>
      </c>
      <c r="O7664" s="0" t="str">
        <f aca="false">B7664</f>
        <v>Petit commerce alimentaire</v>
      </c>
      <c r="P7664" s="0" t="str">
        <f aca="false">C7664</f>
        <v>Petit librairie</v>
      </c>
      <c r="Q7664" s="0" t="str">
        <f aca="false">D7664</f>
        <v>Chaudière gaz</v>
      </c>
      <c r="R7664" s="0" t="str">
        <f aca="false">E7664</f>
        <v>Gaz</v>
      </c>
      <c r="S7664" s="0" t="str">
        <f aca="false">F7664</f>
        <v>0323730404</v>
      </c>
      <c r="T7664" s="0" t="str">
        <f aca="false">G7664</f>
        <v>5</v>
      </c>
      <c r="U7664" s="0" t="n">
        <f aca="false">L7664</f>
        <v>0.788284914779536</v>
      </c>
      <c r="V7664" s="0" t="n">
        <f aca="false">K7664</f>
        <v>52.4012096119026</v>
      </c>
      <c r="W7664" s="0" t="n">
        <f aca="false">J7664</f>
        <v>308</v>
      </c>
    </row>
    <row r="7665" customFormat="false" ht="12.8" hidden="false" customHeight="false" outlineLevel="0" collapsed="false">
      <c r="A7665" s="0" t="s">
        <v>74</v>
      </c>
      <c r="B7665" s="0" t="s">
        <v>811</v>
      </c>
      <c r="C7665" s="0" t="s">
        <v>679</v>
      </c>
      <c r="D7665" s="0" t="s">
        <v>29</v>
      </c>
      <c r="E7665" s="0" t="s">
        <v>30</v>
      </c>
      <c r="F7665" s="0" t="s">
        <v>829</v>
      </c>
      <c r="G7665" s="0" t="s">
        <v>1613</v>
      </c>
      <c r="H7665" s="0" t="n">
        <v>0.92</v>
      </c>
      <c r="I7665" s="0" t="n">
        <v>10.4</v>
      </c>
      <c r="J7665" s="0" t="n">
        <v>0</v>
      </c>
      <c r="K7665" s="0" t="n">
        <f aca="false">I7665*SUMIFS(syst_chauffage!$H$3:$H$27,syst_chauffage!$B$3:$B$27,D7665,syst_chauffage!$C$3:$C$27,E7665)</f>
        <v>3</v>
      </c>
      <c r="L7665" s="12" t="n">
        <f aca="false">H7665*SUMIFS(syst_chauffage!$K$3:$K$27,syst_chauffage!$B$3:$B$27,D7665,syst_chauffage!$C$3:$C$27,E7665)</f>
        <v>0.92</v>
      </c>
      <c r="N7665" s="0" t="str">
        <f aca="false">A7665</f>
        <v>Commerce</v>
      </c>
      <c r="O7665" s="0" t="str">
        <f aca="false">B7665</f>
        <v>Petit commerce alimentaire</v>
      </c>
      <c r="P7665" s="0" t="str">
        <f aca="false">C7665</f>
        <v>Petit librairie</v>
      </c>
      <c r="Q7665" s="0" t="str">
        <f aca="false">D7665</f>
        <v>Electrique direct</v>
      </c>
      <c r="R7665" s="0" t="str">
        <f aca="false">E7665</f>
        <v>Electricité</v>
      </c>
      <c r="S7665" s="0" t="str">
        <f aca="false">F7665</f>
        <v>0323730602</v>
      </c>
      <c r="T7665" s="0" t="str">
        <f aca="false">G7665</f>
        <v>5</v>
      </c>
      <c r="U7665" s="0" t="n">
        <f aca="false">L7665</f>
        <v>0.92</v>
      </c>
      <c r="V7665" s="0" t="n">
        <f aca="false">K7665</f>
        <v>3</v>
      </c>
      <c r="W7665" s="0" t="n">
        <f aca="false">J7665</f>
        <v>0</v>
      </c>
    </row>
    <row r="7666" customFormat="false" ht="12.8" hidden="false" customHeight="false" outlineLevel="0" collapsed="false">
      <c r="A7666" s="0" t="s">
        <v>74</v>
      </c>
      <c r="B7666" s="0" t="s">
        <v>811</v>
      </c>
      <c r="C7666" s="0" t="s">
        <v>679</v>
      </c>
      <c r="D7666" s="0" t="s">
        <v>36</v>
      </c>
      <c r="E7666" s="0" t="s">
        <v>30</v>
      </c>
      <c r="F7666" s="0" t="s">
        <v>830</v>
      </c>
      <c r="G7666" s="0" t="s">
        <v>1613</v>
      </c>
      <c r="H7666" s="0" t="n">
        <v>3.27439423255813</v>
      </c>
      <c r="I7666" s="0" t="n">
        <v>77.2604823957965</v>
      </c>
      <c r="J7666" s="0" t="n">
        <v>675</v>
      </c>
      <c r="K7666" s="0" t="n">
        <f aca="false">I7666*SUMIFS(syst_chauffage!$H$3:$H$27,syst_chauffage!$B$3:$B$27,D7666,syst_chauffage!$C$3:$C$27,E7666)</f>
        <v>47.7978234348922</v>
      </c>
      <c r="L7666" s="12" t="n">
        <f aca="false">H7666*SUMIFS(syst_chauffage!$K$3:$K$27,syst_chauffage!$B$3:$B$27,D7666,syst_chauffage!$C$3:$C$27,E7666)</f>
        <v>2.75111501758348</v>
      </c>
      <c r="N7666" s="0" t="str">
        <f aca="false">A7666</f>
        <v>Commerce</v>
      </c>
      <c r="O7666" s="0" t="str">
        <f aca="false">B7666</f>
        <v>Petit commerce alimentaire</v>
      </c>
      <c r="P7666" s="0" t="str">
        <f aca="false">C7666</f>
        <v>Petit librairie</v>
      </c>
      <c r="Q7666" s="0" t="str">
        <f aca="false">D7666</f>
        <v>PAC</v>
      </c>
      <c r="R7666" s="0" t="str">
        <f aca="false">E7666</f>
        <v>Electricité</v>
      </c>
      <c r="S7666" s="0" t="str">
        <f aca="false">F7666</f>
        <v>0323730902</v>
      </c>
      <c r="T7666" s="0" t="str">
        <f aca="false">G7666</f>
        <v>5</v>
      </c>
      <c r="U7666" s="0" t="n">
        <f aca="false">L7666</f>
        <v>2.75111501758348</v>
      </c>
      <c r="V7666" s="0" t="n">
        <f aca="false">K7666</f>
        <v>47.7978234348922</v>
      </c>
      <c r="W7666" s="0" t="n">
        <f aca="false">J7666</f>
        <v>675</v>
      </c>
    </row>
    <row r="7667" customFormat="false" ht="12.8" hidden="false" customHeight="false" outlineLevel="0" collapsed="false">
      <c r="A7667" s="0" t="s">
        <v>74</v>
      </c>
      <c r="B7667" s="0" t="s">
        <v>811</v>
      </c>
      <c r="C7667" s="0" t="s">
        <v>679</v>
      </c>
      <c r="D7667" s="0" t="s">
        <v>51</v>
      </c>
      <c r="E7667" s="0" t="s">
        <v>57</v>
      </c>
      <c r="F7667" s="0" t="s">
        <v>831</v>
      </c>
      <c r="G7667" s="0" t="s">
        <v>1613</v>
      </c>
      <c r="H7667" s="0" t="n">
        <v>1.8678390131022</v>
      </c>
      <c r="I7667" s="0" t="n">
        <v>40.9897216353597</v>
      </c>
      <c r="J7667" s="0" t="n">
        <v>0</v>
      </c>
      <c r="K7667" s="0" t="n">
        <f aca="false">I7667*SUMIFS(syst_chauffage!$H$3:$H$27,syst_chauffage!$B$3:$B$27,D7667,syst_chauffage!$C$3:$C$27,E7667)</f>
        <v>86.851229715905</v>
      </c>
      <c r="L7667" s="12" t="n">
        <f aca="false">H7667*SUMIFS(syst_chauffage!$K$3:$K$27,syst_chauffage!$B$3:$B$27,D7667,syst_chauffage!$C$3:$C$27,E7667)</f>
        <v>1.8678390131022</v>
      </c>
      <c r="N7667" s="0" t="str">
        <f aca="false">A7667</f>
        <v>Commerce</v>
      </c>
      <c r="O7667" s="0" t="str">
        <f aca="false">B7667</f>
        <v>Petit commerce alimentaire</v>
      </c>
      <c r="P7667" s="0" t="str">
        <f aca="false">C7667</f>
        <v>Petit librairie</v>
      </c>
      <c r="Q7667" s="0" t="str">
        <f aca="false">D7667</f>
        <v>Autre système centralisé performant</v>
      </c>
      <c r="R7667" s="0" t="str">
        <f aca="false">E7667</f>
        <v>Autres</v>
      </c>
      <c r="S7667" s="0" t="str">
        <f aca="false">F7667</f>
        <v>0323732101</v>
      </c>
      <c r="T7667" s="0" t="str">
        <f aca="false">G7667</f>
        <v>5</v>
      </c>
      <c r="U7667" s="0" t="n">
        <f aca="false">L7667</f>
        <v>1.8678390131022</v>
      </c>
      <c r="V7667" s="0" t="n">
        <f aca="false">K7667</f>
        <v>86.851229715905</v>
      </c>
      <c r="W7667" s="0" t="n">
        <f aca="false">J7667</f>
        <v>0</v>
      </c>
    </row>
    <row r="7668" customFormat="false" ht="12.8" hidden="false" customHeight="false" outlineLevel="0" collapsed="false">
      <c r="A7668" s="0" t="s">
        <v>74</v>
      </c>
      <c r="B7668" s="0" t="s">
        <v>811</v>
      </c>
      <c r="C7668" s="0" t="s">
        <v>679</v>
      </c>
      <c r="D7668" s="0" t="s">
        <v>51</v>
      </c>
      <c r="E7668" s="0" t="s">
        <v>58</v>
      </c>
      <c r="F7668" s="0" t="s">
        <v>832</v>
      </c>
      <c r="G7668" s="0" t="s">
        <v>1613</v>
      </c>
      <c r="H7668" s="0" t="n">
        <v>1.96070773702736</v>
      </c>
      <c r="I7668" s="0" t="n">
        <v>40.5397853031415</v>
      </c>
      <c r="J7668" s="0" t="n">
        <v>765</v>
      </c>
      <c r="K7668" s="0" t="n">
        <f aca="false">I7668*SUMIFS(syst_chauffage!$H$3:$H$27,syst_chauffage!$B$3:$B$27,D7668,syst_chauffage!$C$3:$C$27,E7668)</f>
        <v>86.5118818491306</v>
      </c>
      <c r="L7668" s="12" t="n">
        <f aca="false">H7668*SUMIFS(syst_chauffage!$K$3:$K$27,syst_chauffage!$B$3:$B$27,D7668,syst_chauffage!$C$3:$C$27,E7668)</f>
        <v>1.96070773702736</v>
      </c>
      <c r="N7668" s="0" t="str">
        <f aca="false">A7668</f>
        <v>Commerce</v>
      </c>
      <c r="O7668" s="0" t="str">
        <f aca="false">B7668</f>
        <v>Petit commerce alimentaire</v>
      </c>
      <c r="P7668" s="0" t="str">
        <f aca="false">C7668</f>
        <v>Petit librairie</v>
      </c>
      <c r="Q7668" s="0" t="str">
        <f aca="false">D7668</f>
        <v>Autre système centralisé performant</v>
      </c>
      <c r="R7668" s="0" t="str">
        <f aca="false">E7668</f>
        <v>Urbain</v>
      </c>
      <c r="S7668" s="0" t="str">
        <f aca="false">F7668</f>
        <v>0323732106</v>
      </c>
      <c r="T7668" s="0" t="str">
        <f aca="false">G7668</f>
        <v>5</v>
      </c>
      <c r="U7668" s="0" t="n">
        <f aca="false">L7668</f>
        <v>1.96070773702736</v>
      </c>
      <c r="V7668" s="0" t="n">
        <f aca="false">K7668</f>
        <v>86.5118818491306</v>
      </c>
      <c r="W7668" s="0" t="n">
        <f aca="false">J7668</f>
        <v>765</v>
      </c>
    </row>
    <row r="7669" customFormat="false" ht="12.8" hidden="false" customHeight="false" outlineLevel="0" collapsed="false">
      <c r="A7669" s="0" t="s">
        <v>74</v>
      </c>
      <c r="B7669" s="0" t="s">
        <v>811</v>
      </c>
      <c r="C7669" s="0" t="s">
        <v>679</v>
      </c>
      <c r="D7669" s="0" t="s">
        <v>27</v>
      </c>
      <c r="E7669" s="0" t="s">
        <v>23</v>
      </c>
      <c r="F7669" s="0" t="s">
        <v>833</v>
      </c>
      <c r="G7669" s="0" t="s">
        <v>1613</v>
      </c>
      <c r="H7669" s="0" t="n">
        <v>0.749269485450697</v>
      </c>
      <c r="I7669" s="0" t="n">
        <v>30.8886153846153</v>
      </c>
      <c r="J7669" s="0" t="n">
        <v>693</v>
      </c>
      <c r="K7669" s="0" t="n">
        <f aca="false">I7669*SUMIFS(syst_chauffage!$H$3:$H$27,syst_chauffage!$B$3:$B$27,D7669,syst_chauffage!$C$3:$C$27,E7669)</f>
        <v>79.2108623583623</v>
      </c>
      <c r="L7669" s="12" t="n">
        <f aca="false">H7669*SUMIFS(syst_chauffage!$K$3:$K$27,syst_chauffage!$B$3:$B$27,D7669,syst_chauffage!$C$3:$C$27,E7669)</f>
        <v>0.749269485450697</v>
      </c>
      <c r="N7669" s="0" t="str">
        <f aca="false">A7669</f>
        <v>Commerce</v>
      </c>
      <c r="O7669" s="0" t="str">
        <f aca="false">B7669</f>
        <v>Petit commerce alimentaire</v>
      </c>
      <c r="P7669" s="0" t="str">
        <f aca="false">C7669</f>
        <v>Petit librairie</v>
      </c>
      <c r="Q7669" s="0" t="str">
        <f aca="false">D7669</f>
        <v>Chaudière condensation fioul</v>
      </c>
      <c r="R7669" s="0" t="str">
        <f aca="false">E7669</f>
        <v>Fioul</v>
      </c>
      <c r="S7669" s="0" t="str">
        <f aca="false">F7669</f>
        <v>0323732303</v>
      </c>
      <c r="T7669" s="0" t="str">
        <f aca="false">G7669</f>
        <v>5</v>
      </c>
      <c r="U7669" s="0" t="n">
        <f aca="false">L7669</f>
        <v>0.749269485450697</v>
      </c>
      <c r="V7669" s="0" t="n">
        <f aca="false">K7669</f>
        <v>79.2108623583623</v>
      </c>
      <c r="W7669" s="0" t="n">
        <f aca="false">J7669</f>
        <v>693</v>
      </c>
    </row>
    <row r="7670" customFormat="false" ht="12.8" hidden="false" customHeight="false" outlineLevel="0" collapsed="false">
      <c r="A7670" s="0" t="s">
        <v>74</v>
      </c>
      <c r="B7670" s="0" t="s">
        <v>811</v>
      </c>
      <c r="C7670" s="0" t="s">
        <v>679</v>
      </c>
      <c r="D7670" s="0" t="s">
        <v>18</v>
      </c>
      <c r="E7670" s="0" t="s">
        <v>14</v>
      </c>
      <c r="F7670" s="0" t="s">
        <v>834</v>
      </c>
      <c r="G7670" s="0" t="s">
        <v>1613</v>
      </c>
      <c r="H7670" s="0" t="n">
        <v>0.98257952108682</v>
      </c>
      <c r="I7670" s="0" t="n">
        <v>30.8886153846153</v>
      </c>
      <c r="J7670" s="0" t="n">
        <v>693</v>
      </c>
      <c r="K7670" s="0" t="n">
        <f aca="false">I7670*SUMIFS(syst_chauffage!$H$3:$H$27,syst_chauffage!$B$3:$B$27,D7670,syst_chauffage!$C$3:$C$27,E7670)</f>
        <v>84.1692814255286</v>
      </c>
      <c r="L7670" s="12" t="n">
        <f aca="false">H7670*SUMIFS(syst_chauffage!$K$3:$K$27,syst_chauffage!$B$3:$B$27,D7670,syst_chauffage!$C$3:$C$27,E7670)</f>
        <v>0.954523820250751</v>
      </c>
      <c r="N7670" s="0" t="str">
        <f aca="false">A7670</f>
        <v>Commerce</v>
      </c>
      <c r="O7670" s="0" t="str">
        <f aca="false">B7670</f>
        <v>Petit commerce alimentaire</v>
      </c>
      <c r="P7670" s="0" t="str">
        <f aca="false">C7670</f>
        <v>Petit librairie</v>
      </c>
      <c r="Q7670" s="0" t="str">
        <f aca="false">D7670</f>
        <v>Chaudière condensation gaz</v>
      </c>
      <c r="R7670" s="0" t="str">
        <f aca="false">E7670</f>
        <v>Gaz</v>
      </c>
      <c r="S7670" s="0" t="str">
        <f aca="false">F7670</f>
        <v>0323732404</v>
      </c>
      <c r="T7670" s="0" t="str">
        <f aca="false">G7670</f>
        <v>5</v>
      </c>
      <c r="U7670" s="0" t="n">
        <f aca="false">L7670</f>
        <v>0.954523820250751</v>
      </c>
      <c r="V7670" s="0" t="n">
        <f aca="false">K7670</f>
        <v>84.1692814255286</v>
      </c>
      <c r="W7670" s="0" t="n">
        <f aca="false">J7670</f>
        <v>693</v>
      </c>
    </row>
    <row r="7671" customFormat="false" ht="12.8" hidden="false" customHeight="false" outlineLevel="0" collapsed="false">
      <c r="A7671" s="0" t="s">
        <v>74</v>
      </c>
      <c r="B7671" s="0" t="s">
        <v>811</v>
      </c>
      <c r="C7671" s="0" t="s">
        <v>679</v>
      </c>
      <c r="D7671" s="0" t="s">
        <v>32</v>
      </c>
      <c r="E7671" s="0" t="s">
        <v>30</v>
      </c>
      <c r="F7671" s="0" t="s">
        <v>835</v>
      </c>
      <c r="G7671" s="0" t="s">
        <v>1613</v>
      </c>
      <c r="H7671" s="0" t="n">
        <v>1</v>
      </c>
      <c r="I7671" s="0" t="n">
        <v>12</v>
      </c>
      <c r="J7671" s="0" t="n">
        <v>0</v>
      </c>
      <c r="K7671" s="0" t="n">
        <f aca="false">I7671*SUMIFS(syst_chauffage!$H$3:$H$27,syst_chauffage!$B$3:$B$27,D7671,syst_chauffage!$C$3:$C$27,E7671)</f>
        <v>12</v>
      </c>
      <c r="L7671" s="12" t="n">
        <f aca="false">H7671*SUMIFS(syst_chauffage!$K$3:$K$27,syst_chauffage!$B$3:$B$27,D7671,syst_chauffage!$C$3:$C$27,E7671)</f>
        <v>1</v>
      </c>
      <c r="N7671" s="0" t="str">
        <f aca="false">A7671</f>
        <v>Commerce</v>
      </c>
      <c r="O7671" s="0" t="str">
        <f aca="false">B7671</f>
        <v>Petit commerce alimentaire</v>
      </c>
      <c r="P7671" s="0" t="str">
        <f aca="false">C7671</f>
        <v>Petit librairie</v>
      </c>
      <c r="Q7671" s="0" t="str">
        <f aca="false">D7671</f>
        <v>Electrique direct performant</v>
      </c>
      <c r="R7671" s="0" t="str">
        <f aca="false">E7671</f>
        <v>Electricité</v>
      </c>
      <c r="S7671" s="0" t="str">
        <f aca="false">F7671</f>
        <v>0323732602</v>
      </c>
      <c r="T7671" s="0" t="str">
        <f aca="false">G7671</f>
        <v>5</v>
      </c>
      <c r="U7671" s="0" t="n">
        <f aca="false">L7671</f>
        <v>1</v>
      </c>
      <c r="V7671" s="0" t="n">
        <f aca="false">K7671</f>
        <v>12</v>
      </c>
      <c r="W7671" s="0" t="n">
        <f aca="false">J7671</f>
        <v>0</v>
      </c>
    </row>
    <row r="7672" customFormat="false" ht="12.8" hidden="false" customHeight="false" outlineLevel="0" collapsed="false">
      <c r="A7672" s="0" t="s">
        <v>74</v>
      </c>
      <c r="B7672" s="0" t="s">
        <v>811</v>
      </c>
      <c r="C7672" s="0" t="s">
        <v>679</v>
      </c>
      <c r="D7672" s="0" t="s">
        <v>38</v>
      </c>
      <c r="E7672" s="0" t="s">
        <v>30</v>
      </c>
      <c r="F7672" s="0" t="s">
        <v>836</v>
      </c>
      <c r="G7672" s="0" t="s">
        <v>1613</v>
      </c>
      <c r="H7672" s="0" t="n">
        <v>3.39795627906976</v>
      </c>
      <c r="I7672" s="0" t="n">
        <v>91.9767647569005</v>
      </c>
      <c r="J7672" s="0" t="n">
        <v>720</v>
      </c>
      <c r="K7672" s="0" t="n">
        <f aca="false">I7672*SUMIFS(syst_chauffage!$H$3:$H$27,syst_chauffage!$B$3:$B$27,D7672,syst_chauffage!$C$3:$C$27,E7672)</f>
        <v>92.969543743138</v>
      </c>
      <c r="L7672" s="12" t="n">
        <f aca="false">H7672*SUMIFS(syst_chauffage!$K$3:$K$27,syst_chauffage!$B$3:$B$27,D7672,syst_chauffage!$C$3:$C$27,E7672)</f>
        <v>3.03986496519792</v>
      </c>
      <c r="N7672" s="0" t="str">
        <f aca="false">A7672</f>
        <v>Commerce</v>
      </c>
      <c r="O7672" s="0" t="str">
        <f aca="false">B7672</f>
        <v>Petit commerce alimentaire</v>
      </c>
      <c r="P7672" s="0" t="str">
        <f aca="false">C7672</f>
        <v>Petit librairie</v>
      </c>
      <c r="Q7672" s="0" t="str">
        <f aca="false">D7672</f>
        <v>PAC performant</v>
      </c>
      <c r="R7672" s="0" t="str">
        <f aca="false">E7672</f>
        <v>Electricité</v>
      </c>
      <c r="S7672" s="0" t="str">
        <f aca="false">F7672</f>
        <v>0323732902</v>
      </c>
      <c r="T7672" s="0" t="str">
        <f aca="false">G7672</f>
        <v>5</v>
      </c>
      <c r="U7672" s="0" t="n">
        <f aca="false">L7672</f>
        <v>3.03986496519792</v>
      </c>
      <c r="V7672" s="0" t="n">
        <f aca="false">K7672</f>
        <v>92.969543743138</v>
      </c>
      <c r="W7672" s="0" t="n">
        <f aca="false">J7672</f>
        <v>720</v>
      </c>
    </row>
    <row r="7673" customFormat="false" ht="12.8" hidden="false" customHeight="false" outlineLevel="0" collapsed="false">
      <c r="A7673" s="0" t="s">
        <v>74</v>
      </c>
      <c r="B7673" s="0" t="s">
        <v>811</v>
      </c>
      <c r="C7673" s="0" t="s">
        <v>837</v>
      </c>
      <c r="D7673" s="0" t="s">
        <v>19</v>
      </c>
      <c r="E7673" s="0" t="s">
        <v>57</v>
      </c>
      <c r="F7673" s="0" t="s">
        <v>838</v>
      </c>
      <c r="G7673" s="0" t="s">
        <v>1613</v>
      </c>
      <c r="H7673" s="0" t="n">
        <v>1.62322417932531</v>
      </c>
      <c r="I7673" s="0" t="n">
        <v>48.52474261957</v>
      </c>
      <c r="J7673" s="0" t="n">
        <v>0</v>
      </c>
      <c r="K7673" s="0" t="n">
        <f aca="false">I7673*SUMIFS(syst_chauffage!$H$3:$H$27,syst_chauffage!$B$3:$B$27,D7673,syst_chauffage!$C$3:$C$27,E7673)</f>
        <v>67.5695721953196</v>
      </c>
      <c r="L7673" s="12" t="n">
        <f aca="false">H7673*SUMIFS(syst_chauffage!$K$3:$K$27,syst_chauffage!$B$3:$B$27,D7673,syst_chauffage!$C$3:$C$27,E7673)</f>
        <v>1.62322417932531</v>
      </c>
      <c r="N7673" s="0" t="str">
        <f aca="false">A7673</f>
        <v>Commerce</v>
      </c>
      <c r="O7673" s="0" t="str">
        <f aca="false">B7673</f>
        <v>Petit commerce alimentaire</v>
      </c>
      <c r="P7673" s="0" t="str">
        <f aca="false">C7673</f>
        <v>Petit poissonnerie</v>
      </c>
      <c r="Q7673" s="0" t="str">
        <f aca="false">D7673</f>
        <v>Autre système centralisé</v>
      </c>
      <c r="R7673" s="0" t="str">
        <f aca="false">E7673</f>
        <v>Autres</v>
      </c>
      <c r="S7673" s="0" t="str">
        <f aca="false">F7673</f>
        <v>0323750101</v>
      </c>
      <c r="T7673" s="0" t="str">
        <f aca="false">G7673</f>
        <v>5</v>
      </c>
      <c r="U7673" s="0" t="n">
        <f aca="false">L7673</f>
        <v>1.62322417932531</v>
      </c>
      <c r="V7673" s="0" t="n">
        <f aca="false">K7673</f>
        <v>67.5695721953196</v>
      </c>
      <c r="W7673" s="0" t="n">
        <f aca="false">J7673</f>
        <v>0</v>
      </c>
    </row>
    <row r="7674" customFormat="false" ht="12.8" hidden="false" customHeight="false" outlineLevel="0" collapsed="false">
      <c r="A7674" s="0" t="s">
        <v>74</v>
      </c>
      <c r="B7674" s="0" t="s">
        <v>811</v>
      </c>
      <c r="C7674" s="0" t="s">
        <v>837</v>
      </c>
      <c r="D7674" s="0" t="s">
        <v>19</v>
      </c>
      <c r="E7674" s="0" t="s">
        <v>58</v>
      </c>
      <c r="F7674" s="0" t="s">
        <v>839</v>
      </c>
      <c r="G7674" s="0" t="s">
        <v>1613</v>
      </c>
      <c r="H7674" s="0" t="n">
        <v>1.69238580430087</v>
      </c>
      <c r="I7674" s="0" t="n">
        <v>48.0345262955093</v>
      </c>
      <c r="J7674" s="0" t="n">
        <v>765</v>
      </c>
      <c r="K7674" s="0" t="n">
        <f aca="false">I7674*SUMIFS(syst_chauffage!$H$3:$H$27,syst_chauffage!$B$3:$B$27,D7674,syst_chauffage!$C$3:$C$27,E7674)</f>
        <v>79.0143743422739</v>
      </c>
      <c r="L7674" s="12" t="n">
        <f aca="false">H7674*SUMIFS(syst_chauffage!$K$3:$K$27,syst_chauffage!$B$3:$B$27,D7674,syst_chauffage!$C$3:$C$27,E7674)</f>
        <v>1.69238580430087</v>
      </c>
      <c r="N7674" s="0" t="str">
        <f aca="false">A7674</f>
        <v>Commerce</v>
      </c>
      <c r="O7674" s="0" t="str">
        <f aca="false">B7674</f>
        <v>Petit commerce alimentaire</v>
      </c>
      <c r="P7674" s="0" t="str">
        <f aca="false">C7674</f>
        <v>Petit poissonnerie</v>
      </c>
      <c r="Q7674" s="0" t="str">
        <f aca="false">D7674</f>
        <v>Autre système centralisé</v>
      </c>
      <c r="R7674" s="0" t="str">
        <f aca="false">E7674</f>
        <v>Urbain</v>
      </c>
      <c r="S7674" s="0" t="str">
        <f aca="false">F7674</f>
        <v>0323750106</v>
      </c>
      <c r="T7674" s="0" t="str">
        <f aca="false">G7674</f>
        <v>5</v>
      </c>
      <c r="U7674" s="0" t="n">
        <f aca="false">L7674</f>
        <v>1.69238580430087</v>
      </c>
      <c r="V7674" s="0" t="n">
        <f aca="false">K7674</f>
        <v>79.0143743422739</v>
      </c>
      <c r="W7674" s="0" t="n">
        <f aca="false">J7674</f>
        <v>765</v>
      </c>
    </row>
    <row r="7675" customFormat="false" ht="12.8" hidden="false" customHeight="false" outlineLevel="0" collapsed="false">
      <c r="A7675" s="0" t="s">
        <v>74</v>
      </c>
      <c r="B7675" s="0" t="s">
        <v>811</v>
      </c>
      <c r="C7675" s="0" t="s">
        <v>837</v>
      </c>
      <c r="D7675" s="0" t="s">
        <v>22</v>
      </c>
      <c r="E7675" s="0" t="s">
        <v>23</v>
      </c>
      <c r="F7675" s="0" t="s">
        <v>840</v>
      </c>
      <c r="G7675" s="0" t="s">
        <v>1613</v>
      </c>
      <c r="H7675" s="0" t="n">
        <v>0.673752486723399</v>
      </c>
      <c r="I7675" s="0" t="n">
        <v>32.3687445290998</v>
      </c>
      <c r="J7675" s="0" t="n">
        <v>0</v>
      </c>
      <c r="K7675" s="0" t="n">
        <f aca="false">I7675*SUMIFS(syst_chauffage!$H$3:$H$27,syst_chauffage!$B$3:$B$27,D7675,syst_chauffage!$C$3:$C$27,E7675)</f>
        <v>57.0020876787393</v>
      </c>
      <c r="L7675" s="12" t="n">
        <f aca="false">H7675*SUMIFS(syst_chauffage!$K$3:$K$27,syst_chauffage!$B$3:$B$27,D7675,syst_chauffage!$C$3:$C$27,E7675)</f>
        <v>0.673752486723399</v>
      </c>
      <c r="N7675" s="0" t="str">
        <f aca="false">A7675</f>
        <v>Commerce</v>
      </c>
      <c r="O7675" s="0" t="str">
        <f aca="false">B7675</f>
        <v>Petit commerce alimentaire</v>
      </c>
      <c r="P7675" s="0" t="str">
        <f aca="false">C7675</f>
        <v>Petit poissonnerie</v>
      </c>
      <c r="Q7675" s="0" t="str">
        <f aca="false">D7675</f>
        <v>Chaudière fioul</v>
      </c>
      <c r="R7675" s="0" t="str">
        <f aca="false">E7675</f>
        <v>Fioul</v>
      </c>
      <c r="S7675" s="0" t="str">
        <f aca="false">F7675</f>
        <v>0323750303</v>
      </c>
      <c r="T7675" s="0" t="str">
        <f aca="false">G7675</f>
        <v>5</v>
      </c>
      <c r="U7675" s="0" t="n">
        <f aca="false">L7675</f>
        <v>0.673752486723399</v>
      </c>
      <c r="V7675" s="0" t="n">
        <f aca="false">K7675</f>
        <v>57.0020876787393</v>
      </c>
      <c r="W7675" s="0" t="n">
        <f aca="false">J7675</f>
        <v>0</v>
      </c>
    </row>
    <row r="7676" customFormat="false" ht="12.8" hidden="false" customHeight="false" outlineLevel="0" collapsed="false">
      <c r="A7676" s="0" t="s">
        <v>74</v>
      </c>
      <c r="B7676" s="0" t="s">
        <v>811</v>
      </c>
      <c r="C7676" s="0" t="s">
        <v>837</v>
      </c>
      <c r="D7676" s="0" t="s">
        <v>13</v>
      </c>
      <c r="E7676" s="0" t="s">
        <v>14</v>
      </c>
      <c r="F7676" s="0" t="s">
        <v>841</v>
      </c>
      <c r="G7676" s="0" t="s">
        <v>1613</v>
      </c>
      <c r="H7676" s="0" t="n">
        <v>0.790734008423753</v>
      </c>
      <c r="I7676" s="0" t="n">
        <v>25.9464369230769</v>
      </c>
      <c r="J7676" s="0" t="n">
        <v>308</v>
      </c>
      <c r="K7676" s="0" t="n">
        <f aca="false">I7676*SUMIFS(syst_chauffage!$H$3:$H$27,syst_chauffage!$B$3:$B$27,D7676,syst_chauffage!$C$3:$C$27,E7676)</f>
        <v>52.4012096119026</v>
      </c>
      <c r="L7676" s="12" t="n">
        <f aca="false">H7676*SUMIFS(syst_chauffage!$K$3:$K$27,syst_chauffage!$B$3:$B$27,D7676,syst_chauffage!$C$3:$C$27,E7676)</f>
        <v>0.790734008423753</v>
      </c>
      <c r="N7676" s="0" t="str">
        <f aca="false">A7676</f>
        <v>Commerce</v>
      </c>
      <c r="O7676" s="0" t="str">
        <f aca="false">B7676</f>
        <v>Petit commerce alimentaire</v>
      </c>
      <c r="P7676" s="0" t="str">
        <f aca="false">C7676</f>
        <v>Petit poissonnerie</v>
      </c>
      <c r="Q7676" s="0" t="str">
        <f aca="false">D7676</f>
        <v>Chaudière gaz</v>
      </c>
      <c r="R7676" s="0" t="str">
        <f aca="false">E7676</f>
        <v>Gaz</v>
      </c>
      <c r="S7676" s="0" t="str">
        <f aca="false">F7676</f>
        <v>0323750404</v>
      </c>
      <c r="T7676" s="0" t="str">
        <f aca="false">G7676</f>
        <v>5</v>
      </c>
      <c r="U7676" s="0" t="n">
        <f aca="false">L7676</f>
        <v>0.790734008423753</v>
      </c>
      <c r="V7676" s="0" t="n">
        <f aca="false">K7676</f>
        <v>52.4012096119026</v>
      </c>
      <c r="W7676" s="0" t="n">
        <f aca="false">J7676</f>
        <v>308</v>
      </c>
    </row>
    <row r="7677" customFormat="false" ht="12.8" hidden="false" customHeight="false" outlineLevel="0" collapsed="false">
      <c r="A7677" s="0" t="s">
        <v>74</v>
      </c>
      <c r="B7677" s="0" t="s">
        <v>811</v>
      </c>
      <c r="C7677" s="0" t="s">
        <v>837</v>
      </c>
      <c r="D7677" s="0" t="s">
        <v>29</v>
      </c>
      <c r="E7677" s="0" t="s">
        <v>30</v>
      </c>
      <c r="F7677" s="0" t="s">
        <v>842</v>
      </c>
      <c r="G7677" s="0" t="s">
        <v>1613</v>
      </c>
      <c r="H7677" s="0" t="n">
        <v>0.92</v>
      </c>
      <c r="I7677" s="0" t="n">
        <v>10.4</v>
      </c>
      <c r="J7677" s="0" t="n">
        <v>0</v>
      </c>
      <c r="K7677" s="0" t="n">
        <f aca="false">I7677*SUMIFS(syst_chauffage!$H$3:$H$27,syst_chauffage!$B$3:$B$27,D7677,syst_chauffage!$C$3:$C$27,E7677)</f>
        <v>3</v>
      </c>
      <c r="L7677" s="12" t="n">
        <f aca="false">H7677*SUMIFS(syst_chauffage!$K$3:$K$27,syst_chauffage!$B$3:$B$27,D7677,syst_chauffage!$C$3:$C$27,E7677)</f>
        <v>0.92</v>
      </c>
      <c r="N7677" s="0" t="str">
        <f aca="false">A7677</f>
        <v>Commerce</v>
      </c>
      <c r="O7677" s="0" t="str">
        <f aca="false">B7677</f>
        <v>Petit commerce alimentaire</v>
      </c>
      <c r="P7677" s="0" t="str">
        <f aca="false">C7677</f>
        <v>Petit poissonnerie</v>
      </c>
      <c r="Q7677" s="0" t="str">
        <f aca="false">D7677</f>
        <v>Electrique direct</v>
      </c>
      <c r="R7677" s="0" t="str">
        <f aca="false">E7677</f>
        <v>Electricité</v>
      </c>
      <c r="S7677" s="0" t="str">
        <f aca="false">F7677</f>
        <v>0323750602</v>
      </c>
      <c r="T7677" s="0" t="str">
        <f aca="false">G7677</f>
        <v>5</v>
      </c>
      <c r="U7677" s="0" t="n">
        <f aca="false">L7677</f>
        <v>0.92</v>
      </c>
      <c r="V7677" s="0" t="n">
        <f aca="false">K7677</f>
        <v>3</v>
      </c>
      <c r="W7677" s="0" t="n">
        <f aca="false">J7677</f>
        <v>0</v>
      </c>
    </row>
    <row r="7678" customFormat="false" ht="12.8" hidden="false" customHeight="false" outlineLevel="0" collapsed="false">
      <c r="A7678" s="0" t="s">
        <v>74</v>
      </c>
      <c r="B7678" s="0" t="s">
        <v>811</v>
      </c>
      <c r="C7678" s="0" t="s">
        <v>837</v>
      </c>
      <c r="D7678" s="0" t="s">
        <v>36</v>
      </c>
      <c r="E7678" s="0" t="s">
        <v>30</v>
      </c>
      <c r="F7678" s="0" t="s">
        <v>843</v>
      </c>
      <c r="G7678" s="0" t="s">
        <v>1613</v>
      </c>
      <c r="H7678" s="0" t="n">
        <v>3.27439423255813</v>
      </c>
      <c r="I7678" s="0" t="n">
        <v>117.222994987443</v>
      </c>
      <c r="J7678" s="0" t="n">
        <v>675</v>
      </c>
      <c r="K7678" s="0" t="n">
        <f aca="false">I7678*SUMIFS(syst_chauffage!$H$3:$H$27,syst_chauffage!$B$3:$B$27,D7678,syst_chauffage!$C$3:$C$27,E7678)</f>
        <v>72.5209556447696</v>
      </c>
      <c r="L7678" s="12" t="n">
        <f aca="false">H7678*SUMIFS(syst_chauffage!$K$3:$K$27,syst_chauffage!$B$3:$B$27,D7678,syst_chauffage!$C$3:$C$27,E7678)</f>
        <v>2.75111501758348</v>
      </c>
      <c r="N7678" s="0" t="str">
        <f aca="false">A7678</f>
        <v>Commerce</v>
      </c>
      <c r="O7678" s="0" t="str">
        <f aca="false">B7678</f>
        <v>Petit commerce alimentaire</v>
      </c>
      <c r="P7678" s="0" t="str">
        <f aca="false">C7678</f>
        <v>Petit poissonnerie</v>
      </c>
      <c r="Q7678" s="0" t="str">
        <f aca="false">D7678</f>
        <v>PAC</v>
      </c>
      <c r="R7678" s="0" t="str">
        <f aca="false">E7678</f>
        <v>Electricité</v>
      </c>
      <c r="S7678" s="0" t="str">
        <f aca="false">F7678</f>
        <v>0323750902</v>
      </c>
      <c r="T7678" s="0" t="str">
        <f aca="false">G7678</f>
        <v>5</v>
      </c>
      <c r="U7678" s="0" t="n">
        <f aca="false">L7678</f>
        <v>2.75111501758348</v>
      </c>
      <c r="V7678" s="0" t="n">
        <f aca="false">K7678</f>
        <v>72.5209556447696</v>
      </c>
      <c r="W7678" s="0" t="n">
        <f aca="false">J7678</f>
        <v>675</v>
      </c>
    </row>
    <row r="7679" customFormat="false" ht="12.8" hidden="false" customHeight="false" outlineLevel="0" collapsed="false">
      <c r="A7679" s="0" t="s">
        <v>74</v>
      </c>
      <c r="B7679" s="0" t="s">
        <v>811</v>
      </c>
      <c r="C7679" s="0" t="s">
        <v>837</v>
      </c>
      <c r="D7679" s="0" t="s">
        <v>51</v>
      </c>
      <c r="E7679" s="0" t="s">
        <v>57</v>
      </c>
      <c r="F7679" s="0" t="s">
        <v>844</v>
      </c>
      <c r="G7679" s="0" t="s">
        <v>1613</v>
      </c>
      <c r="H7679" s="0" t="n">
        <v>1.87295097614459</v>
      </c>
      <c r="I7679" s="0" t="n">
        <v>57.7675507375833</v>
      </c>
      <c r="J7679" s="0" t="n">
        <v>0</v>
      </c>
      <c r="K7679" s="0" t="n">
        <f aca="false">I7679*SUMIFS(syst_chauffage!$H$3:$H$27,syst_chauffage!$B$3:$B$27,D7679,syst_chauffage!$C$3:$C$27,E7679)</f>
        <v>122.400997593186</v>
      </c>
      <c r="L7679" s="12" t="n">
        <f aca="false">H7679*SUMIFS(syst_chauffage!$K$3:$K$27,syst_chauffage!$B$3:$B$27,D7679,syst_chauffage!$C$3:$C$27,E7679)</f>
        <v>1.87295097614459</v>
      </c>
      <c r="N7679" s="0" t="str">
        <f aca="false">A7679</f>
        <v>Commerce</v>
      </c>
      <c r="O7679" s="0" t="str">
        <f aca="false">B7679</f>
        <v>Petit commerce alimentaire</v>
      </c>
      <c r="P7679" s="0" t="str">
        <f aca="false">C7679</f>
        <v>Petit poissonnerie</v>
      </c>
      <c r="Q7679" s="0" t="str">
        <f aca="false">D7679</f>
        <v>Autre système centralisé performant</v>
      </c>
      <c r="R7679" s="0" t="str">
        <f aca="false">E7679</f>
        <v>Autres</v>
      </c>
      <c r="S7679" s="0" t="str">
        <f aca="false">F7679</f>
        <v>0323752101</v>
      </c>
      <c r="T7679" s="0" t="str">
        <f aca="false">G7679</f>
        <v>5</v>
      </c>
      <c r="U7679" s="0" t="n">
        <f aca="false">L7679</f>
        <v>1.87295097614459</v>
      </c>
      <c r="V7679" s="0" t="n">
        <f aca="false">K7679</f>
        <v>122.400997593186</v>
      </c>
      <c r="W7679" s="0" t="n">
        <f aca="false">J7679</f>
        <v>0</v>
      </c>
    </row>
    <row r="7680" customFormat="false" ht="12.8" hidden="false" customHeight="false" outlineLevel="0" collapsed="false">
      <c r="A7680" s="0" t="s">
        <v>74</v>
      </c>
      <c r="B7680" s="0" t="s">
        <v>811</v>
      </c>
      <c r="C7680" s="0" t="s">
        <v>837</v>
      </c>
      <c r="D7680" s="0" t="s">
        <v>51</v>
      </c>
      <c r="E7680" s="0" t="s">
        <v>58</v>
      </c>
      <c r="F7680" s="0" t="s">
        <v>845</v>
      </c>
      <c r="G7680" s="0" t="s">
        <v>1613</v>
      </c>
      <c r="H7680" s="0" t="n">
        <v>1.9527528511164</v>
      </c>
      <c r="I7680" s="0" t="n">
        <v>57.1839598756063</v>
      </c>
      <c r="J7680" s="0" t="n">
        <v>765</v>
      </c>
      <c r="K7680" s="0" t="n">
        <f aca="false">I7680*SUMIFS(syst_chauffage!$H$3:$H$27,syst_chauffage!$B$3:$B$27,D7680,syst_chauffage!$C$3:$C$27,E7680)</f>
        <v>122.030542180511</v>
      </c>
      <c r="L7680" s="12" t="n">
        <f aca="false">H7680*SUMIFS(syst_chauffage!$K$3:$K$27,syst_chauffage!$B$3:$B$27,D7680,syst_chauffage!$C$3:$C$27,E7680)</f>
        <v>1.9527528511164</v>
      </c>
      <c r="N7680" s="0" t="str">
        <f aca="false">A7680</f>
        <v>Commerce</v>
      </c>
      <c r="O7680" s="0" t="str">
        <f aca="false">B7680</f>
        <v>Petit commerce alimentaire</v>
      </c>
      <c r="P7680" s="0" t="str">
        <f aca="false">C7680</f>
        <v>Petit poissonnerie</v>
      </c>
      <c r="Q7680" s="0" t="str">
        <f aca="false">D7680</f>
        <v>Autre système centralisé performant</v>
      </c>
      <c r="R7680" s="0" t="str">
        <f aca="false">E7680</f>
        <v>Urbain</v>
      </c>
      <c r="S7680" s="0" t="str">
        <f aca="false">F7680</f>
        <v>0323752106</v>
      </c>
      <c r="T7680" s="0" t="str">
        <f aca="false">G7680</f>
        <v>5</v>
      </c>
      <c r="U7680" s="0" t="n">
        <f aca="false">L7680</f>
        <v>1.9527528511164</v>
      </c>
      <c r="V7680" s="0" t="n">
        <f aca="false">K7680</f>
        <v>122.030542180511</v>
      </c>
      <c r="W7680" s="0" t="n">
        <f aca="false">J7680</f>
        <v>765</v>
      </c>
    </row>
    <row r="7681" customFormat="false" ht="12.8" hidden="false" customHeight="false" outlineLevel="0" collapsed="false">
      <c r="A7681" s="0" t="s">
        <v>74</v>
      </c>
      <c r="B7681" s="0" t="s">
        <v>811</v>
      </c>
      <c r="C7681" s="0" t="s">
        <v>837</v>
      </c>
      <c r="D7681" s="0" t="s">
        <v>27</v>
      </c>
      <c r="E7681" s="0" t="s">
        <v>23</v>
      </c>
      <c r="F7681" s="0" t="s">
        <v>846</v>
      </c>
      <c r="G7681" s="0" t="s">
        <v>1613</v>
      </c>
      <c r="H7681" s="0" t="n">
        <v>0.751367844916462</v>
      </c>
      <c r="I7681" s="0" t="n">
        <v>38.5342196774998</v>
      </c>
      <c r="J7681" s="0" t="n">
        <v>693</v>
      </c>
      <c r="K7681" s="0" t="n">
        <f aca="false">I7681*SUMIFS(syst_chauffage!$H$3:$H$27,syst_chauffage!$B$3:$B$27,D7681,syst_chauffage!$C$3:$C$27,E7681)</f>
        <v>98.8172740329956</v>
      </c>
      <c r="L7681" s="12" t="n">
        <f aca="false">H7681*SUMIFS(syst_chauffage!$K$3:$K$27,syst_chauffage!$B$3:$B$27,D7681,syst_chauffage!$C$3:$C$27,E7681)</f>
        <v>0.751367844916462</v>
      </c>
      <c r="N7681" s="0" t="str">
        <f aca="false">A7681</f>
        <v>Commerce</v>
      </c>
      <c r="O7681" s="0" t="str">
        <f aca="false">B7681</f>
        <v>Petit commerce alimentaire</v>
      </c>
      <c r="P7681" s="0" t="str">
        <f aca="false">C7681</f>
        <v>Petit poissonnerie</v>
      </c>
      <c r="Q7681" s="0" t="str">
        <f aca="false">D7681</f>
        <v>Chaudière condensation fioul</v>
      </c>
      <c r="R7681" s="0" t="str">
        <f aca="false">E7681</f>
        <v>Fioul</v>
      </c>
      <c r="S7681" s="0" t="str">
        <f aca="false">F7681</f>
        <v>0323752303</v>
      </c>
      <c r="T7681" s="0" t="str">
        <f aca="false">G7681</f>
        <v>5</v>
      </c>
      <c r="U7681" s="0" t="n">
        <f aca="false">L7681</f>
        <v>0.751367844916462</v>
      </c>
      <c r="V7681" s="0" t="n">
        <f aca="false">K7681</f>
        <v>98.8172740329956</v>
      </c>
      <c r="W7681" s="0" t="n">
        <f aca="false">J7681</f>
        <v>693</v>
      </c>
    </row>
    <row r="7682" customFormat="false" ht="12.8" hidden="false" customHeight="false" outlineLevel="0" collapsed="false">
      <c r="A7682" s="0" t="s">
        <v>74</v>
      </c>
      <c r="B7682" s="0" t="s">
        <v>811</v>
      </c>
      <c r="C7682" s="0" t="s">
        <v>837</v>
      </c>
      <c r="D7682" s="0" t="s">
        <v>18</v>
      </c>
      <c r="E7682" s="0" t="s">
        <v>14</v>
      </c>
      <c r="F7682" s="0" t="s">
        <v>847</v>
      </c>
      <c r="G7682" s="0" t="s">
        <v>1613</v>
      </c>
      <c r="H7682" s="0" t="n">
        <v>0.98469085542113</v>
      </c>
      <c r="I7682" s="0" t="n">
        <v>30.8886153846153</v>
      </c>
      <c r="J7682" s="0" t="n">
        <v>693</v>
      </c>
      <c r="K7682" s="0" t="n">
        <f aca="false">I7682*SUMIFS(syst_chauffage!$H$3:$H$27,syst_chauffage!$B$3:$B$27,D7682,syst_chauffage!$C$3:$C$27,E7682)</f>
        <v>84.1692814255286</v>
      </c>
      <c r="L7682" s="12" t="n">
        <f aca="false">H7682*SUMIFS(syst_chauffage!$K$3:$K$27,syst_chauffage!$B$3:$B$27,D7682,syst_chauffage!$C$3:$C$27,E7682)</f>
        <v>0.95657486942424</v>
      </c>
      <c r="N7682" s="0" t="str">
        <f aca="false">A7682</f>
        <v>Commerce</v>
      </c>
      <c r="O7682" s="0" t="str">
        <f aca="false">B7682</f>
        <v>Petit commerce alimentaire</v>
      </c>
      <c r="P7682" s="0" t="str">
        <f aca="false">C7682</f>
        <v>Petit poissonnerie</v>
      </c>
      <c r="Q7682" s="0" t="str">
        <f aca="false">D7682</f>
        <v>Chaudière condensation gaz</v>
      </c>
      <c r="R7682" s="0" t="str">
        <f aca="false">E7682</f>
        <v>Gaz</v>
      </c>
      <c r="S7682" s="0" t="str">
        <f aca="false">F7682</f>
        <v>0323752404</v>
      </c>
      <c r="T7682" s="0" t="str">
        <f aca="false">G7682</f>
        <v>5</v>
      </c>
      <c r="U7682" s="0" t="n">
        <f aca="false">L7682</f>
        <v>0.95657486942424</v>
      </c>
      <c r="V7682" s="0" t="n">
        <f aca="false">K7682</f>
        <v>84.1692814255286</v>
      </c>
      <c r="W7682" s="0" t="n">
        <f aca="false">J7682</f>
        <v>693</v>
      </c>
    </row>
    <row r="7683" customFormat="false" ht="12.8" hidden="false" customHeight="false" outlineLevel="0" collapsed="false">
      <c r="A7683" s="0" t="s">
        <v>74</v>
      </c>
      <c r="B7683" s="0" t="s">
        <v>811</v>
      </c>
      <c r="C7683" s="0" t="s">
        <v>837</v>
      </c>
      <c r="D7683" s="0" t="s">
        <v>32</v>
      </c>
      <c r="E7683" s="0" t="s">
        <v>30</v>
      </c>
      <c r="F7683" s="0" t="s">
        <v>848</v>
      </c>
      <c r="G7683" s="0" t="s">
        <v>1613</v>
      </c>
      <c r="H7683" s="0" t="n">
        <v>1</v>
      </c>
      <c r="I7683" s="0" t="n">
        <v>12</v>
      </c>
      <c r="J7683" s="0" t="n">
        <v>0</v>
      </c>
      <c r="K7683" s="0" t="n">
        <f aca="false">I7683*SUMIFS(syst_chauffage!$H$3:$H$27,syst_chauffage!$B$3:$B$27,D7683,syst_chauffage!$C$3:$C$27,E7683)</f>
        <v>12</v>
      </c>
      <c r="L7683" s="12" t="n">
        <f aca="false">H7683*SUMIFS(syst_chauffage!$K$3:$K$27,syst_chauffage!$B$3:$B$27,D7683,syst_chauffage!$C$3:$C$27,E7683)</f>
        <v>1</v>
      </c>
      <c r="N7683" s="0" t="str">
        <f aca="false">A7683</f>
        <v>Commerce</v>
      </c>
      <c r="O7683" s="0" t="str">
        <f aca="false">B7683</f>
        <v>Petit commerce alimentaire</v>
      </c>
      <c r="P7683" s="0" t="str">
        <f aca="false">C7683</f>
        <v>Petit poissonnerie</v>
      </c>
      <c r="Q7683" s="0" t="str">
        <f aca="false">D7683</f>
        <v>Electrique direct performant</v>
      </c>
      <c r="R7683" s="0" t="str">
        <f aca="false">E7683</f>
        <v>Electricité</v>
      </c>
      <c r="S7683" s="0" t="str">
        <f aca="false">F7683</f>
        <v>0323752602</v>
      </c>
      <c r="T7683" s="0" t="str">
        <f aca="false">G7683</f>
        <v>5</v>
      </c>
      <c r="U7683" s="0" t="n">
        <f aca="false">L7683</f>
        <v>1</v>
      </c>
      <c r="V7683" s="0" t="n">
        <f aca="false">K7683</f>
        <v>12</v>
      </c>
      <c r="W7683" s="0" t="n">
        <f aca="false">J7683</f>
        <v>0</v>
      </c>
    </row>
    <row r="7684" customFormat="false" ht="12.8" hidden="false" customHeight="false" outlineLevel="0" collapsed="false">
      <c r="A7684" s="0" t="s">
        <v>74</v>
      </c>
      <c r="B7684" s="0" t="s">
        <v>811</v>
      </c>
      <c r="C7684" s="0" t="s">
        <v>837</v>
      </c>
      <c r="D7684" s="0" t="s">
        <v>38</v>
      </c>
      <c r="E7684" s="0" t="s">
        <v>30</v>
      </c>
      <c r="F7684" s="0" t="s">
        <v>849</v>
      </c>
      <c r="G7684" s="0" t="s">
        <v>1613</v>
      </c>
      <c r="H7684" s="0" t="n">
        <v>3.39795627906976</v>
      </c>
      <c r="I7684" s="0" t="n">
        <v>139.551184508861</v>
      </c>
      <c r="J7684" s="0" t="n">
        <v>720</v>
      </c>
      <c r="K7684" s="0" t="n">
        <f aca="false">I7684*SUMIFS(syst_chauffage!$H$3:$H$27,syst_chauffage!$B$3:$B$27,D7684,syst_chauffage!$C$3:$C$27,E7684)</f>
        <v>141.057472361572</v>
      </c>
      <c r="L7684" s="12" t="n">
        <f aca="false">H7684*SUMIFS(syst_chauffage!$K$3:$K$27,syst_chauffage!$B$3:$B$27,D7684,syst_chauffage!$C$3:$C$27,E7684)</f>
        <v>3.03986496519792</v>
      </c>
      <c r="N7684" s="0" t="str">
        <f aca="false">A7684</f>
        <v>Commerce</v>
      </c>
      <c r="O7684" s="0" t="str">
        <f aca="false">B7684</f>
        <v>Petit commerce alimentaire</v>
      </c>
      <c r="P7684" s="0" t="str">
        <f aca="false">C7684</f>
        <v>Petit poissonnerie</v>
      </c>
      <c r="Q7684" s="0" t="str">
        <f aca="false">D7684</f>
        <v>PAC performant</v>
      </c>
      <c r="R7684" s="0" t="str">
        <f aca="false">E7684</f>
        <v>Electricité</v>
      </c>
      <c r="S7684" s="0" t="str">
        <f aca="false">F7684</f>
        <v>0323752902</v>
      </c>
      <c r="T7684" s="0" t="str">
        <f aca="false">G7684</f>
        <v>5</v>
      </c>
      <c r="U7684" s="0" t="n">
        <f aca="false">L7684</f>
        <v>3.03986496519792</v>
      </c>
      <c r="V7684" s="0" t="n">
        <f aca="false">K7684</f>
        <v>141.057472361572</v>
      </c>
      <c r="W7684" s="0" t="n">
        <f aca="false">J7684</f>
        <v>720</v>
      </c>
    </row>
    <row r="7685" customFormat="false" ht="12.8" hidden="false" customHeight="false" outlineLevel="0" collapsed="false">
      <c r="A7685" s="0" t="s">
        <v>74</v>
      </c>
      <c r="B7685" s="0" t="s">
        <v>850</v>
      </c>
      <c r="C7685" s="0" t="s">
        <v>640</v>
      </c>
      <c r="D7685" s="0" t="s">
        <v>19</v>
      </c>
      <c r="E7685" s="0" t="s">
        <v>57</v>
      </c>
      <c r="F7685" s="0" t="s">
        <v>851</v>
      </c>
      <c r="G7685" s="0" t="s">
        <v>1613</v>
      </c>
      <c r="H7685" s="0" t="n">
        <v>1.62199600597962</v>
      </c>
      <c r="I7685" s="0" t="n">
        <v>27.6823716035233</v>
      </c>
      <c r="J7685" s="0" t="n">
        <v>0</v>
      </c>
      <c r="K7685" s="0" t="n">
        <f aca="false">I7685*SUMIFS(syst_chauffage!$H$3:$H$27,syst_chauffage!$B$3:$B$27,D7685,syst_chauffage!$C$3:$C$27,E7685)</f>
        <v>38.5470567307567</v>
      </c>
      <c r="L7685" s="12" t="n">
        <f aca="false">H7685*SUMIFS(syst_chauffage!$K$3:$K$27,syst_chauffage!$B$3:$B$27,D7685,syst_chauffage!$C$3:$C$27,E7685)</f>
        <v>1.62199600597962</v>
      </c>
      <c r="N7685" s="0" t="str">
        <f aca="false">A7685</f>
        <v>Commerce</v>
      </c>
      <c r="O7685" s="0" t="str">
        <f aca="false">B7685</f>
        <v>Process</v>
      </c>
      <c r="P7685" s="0" t="str">
        <f aca="false">C7685</f>
        <v>Grand librairie</v>
      </c>
      <c r="Q7685" s="0" t="str">
        <f aca="false">D7685</f>
        <v>Autre système centralisé</v>
      </c>
      <c r="R7685" s="0" t="str">
        <f aca="false">E7685</f>
        <v>Autres</v>
      </c>
      <c r="S7685" s="0" t="str">
        <f aca="false">F7685</f>
        <v>0324260101</v>
      </c>
      <c r="T7685" s="0" t="str">
        <f aca="false">G7685</f>
        <v>5</v>
      </c>
      <c r="U7685" s="0" t="n">
        <f aca="false">L7685</f>
        <v>1.62199600597962</v>
      </c>
      <c r="V7685" s="0" t="n">
        <f aca="false">K7685</f>
        <v>38.5470567307567</v>
      </c>
      <c r="W7685" s="0" t="n">
        <f aca="false">J7685</f>
        <v>0</v>
      </c>
    </row>
    <row r="7686" customFormat="false" ht="12.8" hidden="false" customHeight="false" outlineLevel="0" collapsed="false">
      <c r="A7686" s="0" t="s">
        <v>74</v>
      </c>
      <c r="B7686" s="0" t="s">
        <v>850</v>
      </c>
      <c r="C7686" s="0" t="s">
        <v>640</v>
      </c>
      <c r="D7686" s="0" t="s">
        <v>19</v>
      </c>
      <c r="E7686" s="0" t="s">
        <v>58</v>
      </c>
      <c r="F7686" s="0" t="s">
        <v>852</v>
      </c>
      <c r="G7686" s="0" t="s">
        <v>1613</v>
      </c>
      <c r="H7686" s="0" t="n">
        <v>1.64641940289039</v>
      </c>
      <c r="I7686" s="0" t="n">
        <v>27.4901382720608</v>
      </c>
      <c r="J7686" s="0" t="n">
        <v>765</v>
      </c>
      <c r="K7686" s="0" t="n">
        <f aca="false">I7686*SUMIFS(syst_chauffage!$H$3:$H$27,syst_chauffage!$B$3:$B$27,D7686,syst_chauffage!$C$3:$C$27,E7686)</f>
        <v>45.219891683465</v>
      </c>
      <c r="L7686" s="12" t="n">
        <f aca="false">H7686*SUMIFS(syst_chauffage!$K$3:$K$27,syst_chauffage!$B$3:$B$27,D7686,syst_chauffage!$C$3:$C$27,E7686)</f>
        <v>1.64641940289039</v>
      </c>
      <c r="N7686" s="0" t="str">
        <f aca="false">A7686</f>
        <v>Commerce</v>
      </c>
      <c r="O7686" s="0" t="str">
        <f aca="false">B7686</f>
        <v>Process</v>
      </c>
      <c r="P7686" s="0" t="str">
        <f aca="false">C7686</f>
        <v>Grand librairie</v>
      </c>
      <c r="Q7686" s="0" t="str">
        <f aca="false">D7686</f>
        <v>Autre système centralisé</v>
      </c>
      <c r="R7686" s="0" t="str">
        <f aca="false">E7686</f>
        <v>Urbain</v>
      </c>
      <c r="S7686" s="0" t="str">
        <f aca="false">F7686</f>
        <v>0324260106</v>
      </c>
      <c r="T7686" s="0" t="str">
        <f aca="false">G7686</f>
        <v>5</v>
      </c>
      <c r="U7686" s="0" t="n">
        <f aca="false">L7686</f>
        <v>1.64641940289039</v>
      </c>
      <c r="V7686" s="0" t="n">
        <f aca="false">K7686</f>
        <v>45.219891683465</v>
      </c>
      <c r="W7686" s="0" t="n">
        <f aca="false">J7686</f>
        <v>765</v>
      </c>
    </row>
    <row r="7687" customFormat="false" ht="12.8" hidden="false" customHeight="false" outlineLevel="0" collapsed="false">
      <c r="A7687" s="0" t="s">
        <v>74</v>
      </c>
      <c r="B7687" s="0" t="s">
        <v>850</v>
      </c>
      <c r="C7687" s="0" t="s">
        <v>640</v>
      </c>
      <c r="D7687" s="0" t="s">
        <v>22</v>
      </c>
      <c r="E7687" s="0" t="s">
        <v>23</v>
      </c>
      <c r="F7687" s="0" t="s">
        <v>853</v>
      </c>
      <c r="G7687" s="0" t="s">
        <v>1613</v>
      </c>
      <c r="H7687" s="0" t="n">
        <v>0.687767564535792</v>
      </c>
      <c r="I7687" s="0" t="n">
        <v>15.2200161443593</v>
      </c>
      <c r="J7687" s="0" t="n">
        <v>0</v>
      </c>
      <c r="K7687" s="0" t="n">
        <f aca="false">I7687*SUMIFS(syst_chauffage!$H$3:$H$27,syst_chauffage!$B$3:$B$27,D7687,syst_chauffage!$C$3:$C$27,E7687)</f>
        <v>26.8027910057692</v>
      </c>
      <c r="L7687" s="12" t="n">
        <f aca="false">H7687*SUMIFS(syst_chauffage!$K$3:$K$27,syst_chauffage!$B$3:$B$27,D7687,syst_chauffage!$C$3:$C$27,E7687)</f>
        <v>0.687767564535792</v>
      </c>
      <c r="N7687" s="0" t="str">
        <f aca="false">A7687</f>
        <v>Commerce</v>
      </c>
      <c r="O7687" s="0" t="str">
        <f aca="false">B7687</f>
        <v>Process</v>
      </c>
      <c r="P7687" s="0" t="str">
        <f aca="false">C7687</f>
        <v>Grand librairie</v>
      </c>
      <c r="Q7687" s="0" t="str">
        <f aca="false">D7687</f>
        <v>Chaudière fioul</v>
      </c>
      <c r="R7687" s="0" t="str">
        <f aca="false">E7687</f>
        <v>Fioul</v>
      </c>
      <c r="S7687" s="0" t="str">
        <f aca="false">F7687</f>
        <v>0324260303</v>
      </c>
      <c r="T7687" s="0" t="str">
        <f aca="false">G7687</f>
        <v>5</v>
      </c>
      <c r="U7687" s="0" t="n">
        <f aca="false">L7687</f>
        <v>0.687767564535792</v>
      </c>
      <c r="V7687" s="0" t="n">
        <f aca="false">K7687</f>
        <v>26.8027910057692</v>
      </c>
      <c r="W7687" s="0" t="n">
        <f aca="false">J7687</f>
        <v>0</v>
      </c>
    </row>
    <row r="7688" customFormat="false" ht="12.8" hidden="false" customHeight="false" outlineLevel="0" collapsed="false">
      <c r="A7688" s="0" t="s">
        <v>74</v>
      </c>
      <c r="B7688" s="0" t="s">
        <v>850</v>
      </c>
      <c r="C7688" s="0" t="s">
        <v>640</v>
      </c>
      <c r="D7688" s="0" t="s">
        <v>13</v>
      </c>
      <c r="E7688" s="0" t="s">
        <v>14</v>
      </c>
      <c r="F7688" s="0" t="s">
        <v>854</v>
      </c>
      <c r="G7688" s="0" t="s">
        <v>1613</v>
      </c>
      <c r="H7688" s="0" t="n">
        <v>0.77911129204069</v>
      </c>
      <c r="I7688" s="0" t="n">
        <v>11.2008502476352</v>
      </c>
      <c r="J7688" s="0" t="n">
        <v>363</v>
      </c>
      <c r="K7688" s="0" t="n">
        <f aca="false">I7688*SUMIFS(syst_chauffage!$H$3:$H$27,syst_chauffage!$B$3:$B$27,D7688,syst_chauffage!$C$3:$C$27,E7688)</f>
        <v>22.621144606404</v>
      </c>
      <c r="L7688" s="12" t="n">
        <f aca="false">H7688*SUMIFS(syst_chauffage!$K$3:$K$27,syst_chauffage!$B$3:$B$27,D7688,syst_chauffage!$C$3:$C$27,E7688)</f>
        <v>0.77911129204069</v>
      </c>
      <c r="N7688" s="0" t="str">
        <f aca="false">A7688</f>
        <v>Commerce</v>
      </c>
      <c r="O7688" s="0" t="str">
        <f aca="false">B7688</f>
        <v>Process</v>
      </c>
      <c r="P7688" s="0" t="str">
        <f aca="false">C7688</f>
        <v>Grand librairie</v>
      </c>
      <c r="Q7688" s="0" t="str">
        <f aca="false">D7688</f>
        <v>Chaudière gaz</v>
      </c>
      <c r="R7688" s="0" t="str">
        <f aca="false">E7688</f>
        <v>Gaz</v>
      </c>
      <c r="S7688" s="0" t="str">
        <f aca="false">F7688</f>
        <v>0324260404</v>
      </c>
      <c r="T7688" s="0" t="str">
        <f aca="false">G7688</f>
        <v>5</v>
      </c>
      <c r="U7688" s="0" t="n">
        <f aca="false">L7688</f>
        <v>0.77911129204069</v>
      </c>
      <c r="V7688" s="0" t="n">
        <f aca="false">K7688</f>
        <v>22.621144606404</v>
      </c>
      <c r="W7688" s="0" t="n">
        <f aca="false">J7688</f>
        <v>363</v>
      </c>
    </row>
    <row r="7689" customFormat="false" ht="12.8" hidden="false" customHeight="false" outlineLevel="0" collapsed="false">
      <c r="A7689" s="0" t="s">
        <v>74</v>
      </c>
      <c r="B7689" s="0" t="s">
        <v>850</v>
      </c>
      <c r="C7689" s="0" t="s">
        <v>640</v>
      </c>
      <c r="D7689" s="0" t="s">
        <v>29</v>
      </c>
      <c r="E7689" s="0" t="s">
        <v>30</v>
      </c>
      <c r="F7689" s="0" t="s">
        <v>855</v>
      </c>
      <c r="G7689" s="0" t="s">
        <v>1613</v>
      </c>
      <c r="H7689" s="0" t="n">
        <v>0.92</v>
      </c>
      <c r="I7689" s="0" t="n">
        <v>10.4</v>
      </c>
      <c r="J7689" s="0" t="n">
        <v>0</v>
      </c>
      <c r="K7689" s="0" t="n">
        <f aca="false">I7689*SUMIFS(syst_chauffage!$H$3:$H$27,syst_chauffage!$B$3:$B$27,D7689,syst_chauffage!$C$3:$C$27,E7689)</f>
        <v>3</v>
      </c>
      <c r="L7689" s="12" t="n">
        <f aca="false">H7689*SUMIFS(syst_chauffage!$K$3:$K$27,syst_chauffage!$B$3:$B$27,D7689,syst_chauffage!$C$3:$C$27,E7689)</f>
        <v>0.92</v>
      </c>
      <c r="N7689" s="0" t="str">
        <f aca="false">A7689</f>
        <v>Commerce</v>
      </c>
      <c r="O7689" s="0" t="str">
        <f aca="false">B7689</f>
        <v>Process</v>
      </c>
      <c r="P7689" s="0" t="str">
        <f aca="false">C7689</f>
        <v>Grand librairie</v>
      </c>
      <c r="Q7689" s="0" t="str">
        <f aca="false">D7689</f>
        <v>Electrique direct</v>
      </c>
      <c r="R7689" s="0" t="str">
        <f aca="false">E7689</f>
        <v>Electricité</v>
      </c>
      <c r="S7689" s="0" t="str">
        <f aca="false">F7689</f>
        <v>0324260602</v>
      </c>
      <c r="T7689" s="0" t="str">
        <f aca="false">G7689</f>
        <v>5</v>
      </c>
      <c r="U7689" s="0" t="n">
        <f aca="false">L7689</f>
        <v>0.92</v>
      </c>
      <c r="V7689" s="0" t="n">
        <f aca="false">K7689</f>
        <v>3</v>
      </c>
      <c r="W7689" s="0" t="n">
        <f aca="false">J7689</f>
        <v>0</v>
      </c>
    </row>
    <row r="7690" customFormat="false" ht="12.8" hidden="false" customHeight="false" outlineLevel="0" collapsed="false">
      <c r="A7690" s="0" t="s">
        <v>74</v>
      </c>
      <c r="B7690" s="0" t="s">
        <v>850</v>
      </c>
      <c r="C7690" s="0" t="s">
        <v>640</v>
      </c>
      <c r="D7690" s="0" t="s">
        <v>36</v>
      </c>
      <c r="E7690" s="0" t="s">
        <v>30</v>
      </c>
      <c r="F7690" s="0" t="s">
        <v>856</v>
      </c>
      <c r="G7690" s="0" t="s">
        <v>1613</v>
      </c>
      <c r="H7690" s="0" t="n">
        <v>3.27439423255813</v>
      </c>
      <c r="I7690" s="0" t="n">
        <v>76.3991475889676</v>
      </c>
      <c r="J7690" s="0" t="n">
        <v>675</v>
      </c>
      <c r="K7690" s="0" t="n">
        <f aca="false">I7690*SUMIFS(syst_chauffage!$H$3:$H$27,syst_chauffage!$B$3:$B$27,D7690,syst_chauffage!$C$3:$C$27,E7690)</f>
        <v>47.2649516777082</v>
      </c>
      <c r="L7690" s="12" t="n">
        <f aca="false">H7690*SUMIFS(syst_chauffage!$K$3:$K$27,syst_chauffage!$B$3:$B$27,D7690,syst_chauffage!$C$3:$C$27,E7690)</f>
        <v>2.75111501758348</v>
      </c>
      <c r="N7690" s="0" t="str">
        <f aca="false">A7690</f>
        <v>Commerce</v>
      </c>
      <c r="O7690" s="0" t="str">
        <f aca="false">B7690</f>
        <v>Process</v>
      </c>
      <c r="P7690" s="0" t="str">
        <f aca="false">C7690</f>
        <v>Grand librairie</v>
      </c>
      <c r="Q7690" s="0" t="str">
        <f aca="false">D7690</f>
        <v>PAC</v>
      </c>
      <c r="R7690" s="0" t="str">
        <f aca="false">E7690</f>
        <v>Electricité</v>
      </c>
      <c r="S7690" s="0" t="str">
        <f aca="false">F7690</f>
        <v>0324260902</v>
      </c>
      <c r="T7690" s="0" t="str">
        <f aca="false">G7690</f>
        <v>5</v>
      </c>
      <c r="U7690" s="0" t="n">
        <f aca="false">L7690</f>
        <v>2.75111501758348</v>
      </c>
      <c r="V7690" s="0" t="n">
        <f aca="false">K7690</f>
        <v>47.2649516777082</v>
      </c>
      <c r="W7690" s="0" t="n">
        <f aca="false">J7690</f>
        <v>675</v>
      </c>
    </row>
    <row r="7691" customFormat="false" ht="12.8" hidden="false" customHeight="false" outlineLevel="0" collapsed="false">
      <c r="A7691" s="0" t="s">
        <v>74</v>
      </c>
      <c r="B7691" s="0" t="s">
        <v>850</v>
      </c>
      <c r="C7691" s="0" t="s">
        <v>640</v>
      </c>
      <c r="D7691" s="0" t="s">
        <v>51</v>
      </c>
      <c r="E7691" s="0" t="s">
        <v>57</v>
      </c>
      <c r="F7691" s="0" t="s">
        <v>857</v>
      </c>
      <c r="G7691" s="0" t="s">
        <v>1613</v>
      </c>
      <c r="H7691" s="0" t="n">
        <v>1.87153385305341</v>
      </c>
      <c r="I7691" s="0" t="n">
        <v>32.9552042899087</v>
      </c>
      <c r="J7691" s="0" t="n">
        <v>0</v>
      </c>
      <c r="K7691" s="0" t="n">
        <f aca="false">I7691*SUMIFS(syst_chauffage!$H$3:$H$27,syst_chauffage!$B$3:$B$27,D7691,syst_chauffage!$C$3:$C$27,E7691)</f>
        <v>69.8272616627961</v>
      </c>
      <c r="L7691" s="12" t="n">
        <f aca="false">H7691*SUMIFS(syst_chauffage!$K$3:$K$27,syst_chauffage!$B$3:$B$27,D7691,syst_chauffage!$C$3:$C$27,E7691)</f>
        <v>1.87153385305341</v>
      </c>
      <c r="N7691" s="0" t="str">
        <f aca="false">A7691</f>
        <v>Commerce</v>
      </c>
      <c r="O7691" s="0" t="str">
        <f aca="false">B7691</f>
        <v>Process</v>
      </c>
      <c r="P7691" s="0" t="str">
        <f aca="false">C7691</f>
        <v>Grand librairie</v>
      </c>
      <c r="Q7691" s="0" t="str">
        <f aca="false">D7691</f>
        <v>Autre système centralisé performant</v>
      </c>
      <c r="R7691" s="0" t="str">
        <f aca="false">E7691</f>
        <v>Autres</v>
      </c>
      <c r="S7691" s="0" t="str">
        <f aca="false">F7691</f>
        <v>0324262101</v>
      </c>
      <c r="T7691" s="0" t="str">
        <f aca="false">G7691</f>
        <v>5</v>
      </c>
      <c r="U7691" s="0" t="n">
        <f aca="false">L7691</f>
        <v>1.87153385305341</v>
      </c>
      <c r="V7691" s="0" t="n">
        <f aca="false">K7691</f>
        <v>69.8272616627961</v>
      </c>
      <c r="W7691" s="0" t="n">
        <f aca="false">J7691</f>
        <v>0</v>
      </c>
    </row>
    <row r="7692" customFormat="false" ht="12.8" hidden="false" customHeight="false" outlineLevel="0" collapsed="false">
      <c r="A7692" s="0" t="s">
        <v>74</v>
      </c>
      <c r="B7692" s="0" t="s">
        <v>850</v>
      </c>
      <c r="C7692" s="0" t="s">
        <v>640</v>
      </c>
      <c r="D7692" s="0" t="s">
        <v>51</v>
      </c>
      <c r="E7692" s="0" t="s">
        <v>58</v>
      </c>
      <c r="F7692" s="0" t="s">
        <v>858</v>
      </c>
      <c r="G7692" s="0" t="s">
        <v>1613</v>
      </c>
      <c r="H7692" s="0" t="n">
        <v>1.89971469564275</v>
      </c>
      <c r="I7692" s="0" t="n">
        <v>32.7263550857866</v>
      </c>
      <c r="J7692" s="0" t="n">
        <v>765</v>
      </c>
      <c r="K7692" s="0" t="n">
        <f aca="false">I7692*SUMIFS(syst_chauffage!$H$3:$H$27,syst_chauffage!$B$3:$B$27,D7692,syst_chauffage!$C$3:$C$27,E7692)</f>
        <v>69.8380256176362</v>
      </c>
      <c r="L7692" s="12" t="n">
        <f aca="false">H7692*SUMIFS(syst_chauffage!$K$3:$K$27,syst_chauffage!$B$3:$B$27,D7692,syst_chauffage!$C$3:$C$27,E7692)</f>
        <v>1.89971469564275</v>
      </c>
      <c r="N7692" s="0" t="str">
        <f aca="false">A7692</f>
        <v>Commerce</v>
      </c>
      <c r="O7692" s="0" t="str">
        <f aca="false">B7692</f>
        <v>Process</v>
      </c>
      <c r="P7692" s="0" t="str">
        <f aca="false">C7692</f>
        <v>Grand librairie</v>
      </c>
      <c r="Q7692" s="0" t="str">
        <f aca="false">D7692</f>
        <v>Autre système centralisé performant</v>
      </c>
      <c r="R7692" s="0" t="str">
        <f aca="false">E7692</f>
        <v>Urbain</v>
      </c>
      <c r="S7692" s="0" t="str">
        <f aca="false">F7692</f>
        <v>0324262106</v>
      </c>
      <c r="T7692" s="0" t="str">
        <f aca="false">G7692</f>
        <v>5</v>
      </c>
      <c r="U7692" s="0" t="n">
        <f aca="false">L7692</f>
        <v>1.89971469564275</v>
      </c>
      <c r="V7692" s="0" t="n">
        <f aca="false">K7692</f>
        <v>69.8380256176362</v>
      </c>
      <c r="W7692" s="0" t="n">
        <f aca="false">J7692</f>
        <v>765</v>
      </c>
    </row>
    <row r="7693" customFormat="false" ht="12.8" hidden="false" customHeight="false" outlineLevel="0" collapsed="false">
      <c r="A7693" s="0" t="s">
        <v>74</v>
      </c>
      <c r="B7693" s="0" t="s">
        <v>850</v>
      </c>
      <c r="C7693" s="0" t="s">
        <v>640</v>
      </c>
      <c r="D7693" s="0" t="s">
        <v>27</v>
      </c>
      <c r="E7693" s="0" t="s">
        <v>23</v>
      </c>
      <c r="F7693" s="0" t="s">
        <v>859</v>
      </c>
      <c r="G7693" s="0" t="s">
        <v>1613</v>
      </c>
      <c r="H7693" s="0" t="n">
        <v>0.758869539946694</v>
      </c>
      <c r="I7693" s="0" t="n">
        <v>18.119066838523</v>
      </c>
      <c r="J7693" s="0" t="n">
        <v>836</v>
      </c>
      <c r="K7693" s="0" t="n">
        <f aca="false">I7693*SUMIFS(syst_chauffage!$H$3:$H$27,syst_chauffage!$B$3:$B$27,D7693,syst_chauffage!$C$3:$C$27,E7693)</f>
        <v>46.4645919390436</v>
      </c>
      <c r="L7693" s="12" t="n">
        <f aca="false">H7693*SUMIFS(syst_chauffage!$K$3:$K$27,syst_chauffage!$B$3:$B$27,D7693,syst_chauffage!$C$3:$C$27,E7693)</f>
        <v>0.758869539946694</v>
      </c>
      <c r="N7693" s="0" t="str">
        <f aca="false">A7693</f>
        <v>Commerce</v>
      </c>
      <c r="O7693" s="0" t="str">
        <f aca="false">B7693</f>
        <v>Process</v>
      </c>
      <c r="P7693" s="0" t="str">
        <f aca="false">C7693</f>
        <v>Grand librairie</v>
      </c>
      <c r="Q7693" s="0" t="str">
        <f aca="false">D7693</f>
        <v>Chaudière condensation fioul</v>
      </c>
      <c r="R7693" s="0" t="str">
        <f aca="false">E7693</f>
        <v>Fioul</v>
      </c>
      <c r="S7693" s="0" t="str">
        <f aca="false">F7693</f>
        <v>0324262303</v>
      </c>
      <c r="T7693" s="0" t="str">
        <f aca="false">G7693</f>
        <v>5</v>
      </c>
      <c r="U7693" s="0" t="n">
        <f aca="false">L7693</f>
        <v>0.758869539946694</v>
      </c>
      <c r="V7693" s="0" t="n">
        <f aca="false">K7693</f>
        <v>46.4645919390436</v>
      </c>
      <c r="W7693" s="0" t="n">
        <f aca="false">J7693</f>
        <v>836</v>
      </c>
    </row>
    <row r="7694" customFormat="false" ht="12.8" hidden="false" customHeight="false" outlineLevel="0" collapsed="false">
      <c r="A7694" s="0" t="s">
        <v>74</v>
      </c>
      <c r="B7694" s="0" t="s">
        <v>850</v>
      </c>
      <c r="C7694" s="0" t="s">
        <v>640</v>
      </c>
      <c r="D7694" s="0" t="s">
        <v>18</v>
      </c>
      <c r="E7694" s="0" t="s">
        <v>14</v>
      </c>
      <c r="F7694" s="0" t="s">
        <v>860</v>
      </c>
      <c r="G7694" s="0" t="s">
        <v>1613</v>
      </c>
      <c r="H7694" s="0" t="n">
        <v>0.986638277699066</v>
      </c>
      <c r="I7694" s="0" t="n">
        <v>13.3343455328991</v>
      </c>
      <c r="J7694" s="0" t="n">
        <v>836</v>
      </c>
      <c r="K7694" s="0" t="n">
        <f aca="false">I7694*SUMIFS(syst_chauffage!$H$3:$H$27,syst_chauffage!$B$3:$B$27,D7694,syst_chauffage!$C$3:$C$27,E7694)</f>
        <v>36.3351438000303</v>
      </c>
      <c r="L7694" s="12" t="n">
        <f aca="false">H7694*SUMIFS(syst_chauffage!$K$3:$K$27,syst_chauffage!$B$3:$B$27,D7694,syst_chauffage!$C$3:$C$27,E7694)</f>
        <v>0.958466686740278</v>
      </c>
      <c r="N7694" s="0" t="str">
        <f aca="false">A7694</f>
        <v>Commerce</v>
      </c>
      <c r="O7694" s="0" t="str">
        <f aca="false">B7694</f>
        <v>Process</v>
      </c>
      <c r="P7694" s="0" t="str">
        <f aca="false">C7694</f>
        <v>Grand librairie</v>
      </c>
      <c r="Q7694" s="0" t="str">
        <f aca="false">D7694</f>
        <v>Chaudière condensation gaz</v>
      </c>
      <c r="R7694" s="0" t="str">
        <f aca="false">E7694</f>
        <v>Gaz</v>
      </c>
      <c r="S7694" s="0" t="str">
        <f aca="false">F7694</f>
        <v>0324262404</v>
      </c>
      <c r="T7694" s="0" t="str">
        <f aca="false">G7694</f>
        <v>5</v>
      </c>
      <c r="U7694" s="0" t="n">
        <f aca="false">L7694</f>
        <v>0.958466686740278</v>
      </c>
      <c r="V7694" s="0" t="n">
        <f aca="false">K7694</f>
        <v>36.3351438000303</v>
      </c>
      <c r="W7694" s="0" t="n">
        <f aca="false">J7694</f>
        <v>836</v>
      </c>
    </row>
    <row r="7695" customFormat="false" ht="12.8" hidden="false" customHeight="false" outlineLevel="0" collapsed="false">
      <c r="A7695" s="0" t="s">
        <v>74</v>
      </c>
      <c r="B7695" s="0" t="s">
        <v>850</v>
      </c>
      <c r="C7695" s="0" t="s">
        <v>640</v>
      </c>
      <c r="D7695" s="0" t="s">
        <v>32</v>
      </c>
      <c r="E7695" s="0" t="s">
        <v>30</v>
      </c>
      <c r="F7695" s="0" t="s">
        <v>861</v>
      </c>
      <c r="G7695" s="0" t="s">
        <v>1613</v>
      </c>
      <c r="H7695" s="0" t="n">
        <v>1</v>
      </c>
      <c r="I7695" s="0" t="n">
        <v>12</v>
      </c>
      <c r="J7695" s="0" t="n">
        <v>0</v>
      </c>
      <c r="K7695" s="0" t="n">
        <f aca="false">I7695*SUMIFS(syst_chauffage!$H$3:$H$27,syst_chauffage!$B$3:$B$27,D7695,syst_chauffage!$C$3:$C$27,E7695)</f>
        <v>12</v>
      </c>
      <c r="L7695" s="12" t="n">
        <f aca="false">H7695*SUMIFS(syst_chauffage!$K$3:$K$27,syst_chauffage!$B$3:$B$27,D7695,syst_chauffage!$C$3:$C$27,E7695)</f>
        <v>1</v>
      </c>
      <c r="N7695" s="0" t="str">
        <f aca="false">A7695</f>
        <v>Commerce</v>
      </c>
      <c r="O7695" s="0" t="str">
        <f aca="false">B7695</f>
        <v>Process</v>
      </c>
      <c r="P7695" s="0" t="str">
        <f aca="false">C7695</f>
        <v>Grand librairie</v>
      </c>
      <c r="Q7695" s="0" t="str">
        <f aca="false">D7695</f>
        <v>Electrique direct performant</v>
      </c>
      <c r="R7695" s="0" t="str">
        <f aca="false">E7695</f>
        <v>Electricité</v>
      </c>
      <c r="S7695" s="0" t="str">
        <f aca="false">F7695</f>
        <v>0324262602</v>
      </c>
      <c r="T7695" s="0" t="str">
        <f aca="false">G7695</f>
        <v>5</v>
      </c>
      <c r="U7695" s="0" t="n">
        <f aca="false">L7695</f>
        <v>1</v>
      </c>
      <c r="V7695" s="0" t="n">
        <f aca="false">K7695</f>
        <v>12</v>
      </c>
      <c r="W7695" s="0" t="n">
        <f aca="false">J7695</f>
        <v>0</v>
      </c>
    </row>
    <row r="7696" customFormat="false" ht="12.8" hidden="false" customHeight="false" outlineLevel="0" collapsed="false">
      <c r="A7696" s="0" t="s">
        <v>74</v>
      </c>
      <c r="B7696" s="0" t="s">
        <v>850</v>
      </c>
      <c r="C7696" s="0" t="s">
        <v>640</v>
      </c>
      <c r="D7696" s="0" t="s">
        <v>38</v>
      </c>
      <c r="E7696" s="0" t="s">
        <v>30</v>
      </c>
      <c r="F7696" s="0" t="s">
        <v>862</v>
      </c>
      <c r="G7696" s="0" t="s">
        <v>1613</v>
      </c>
      <c r="H7696" s="0" t="n">
        <v>3.39795627906976</v>
      </c>
      <c r="I7696" s="0" t="n">
        <v>90.9513661773424</v>
      </c>
      <c r="J7696" s="0" t="n">
        <v>720</v>
      </c>
      <c r="K7696" s="0" t="n">
        <f aca="false">I7696*SUMIFS(syst_chauffage!$H$3:$H$27,syst_chauffage!$B$3:$B$27,D7696,syst_chauffage!$C$3:$C$27,E7696)</f>
        <v>91.9330772143539</v>
      </c>
      <c r="L7696" s="12" t="n">
        <f aca="false">H7696*SUMIFS(syst_chauffage!$K$3:$K$27,syst_chauffage!$B$3:$B$27,D7696,syst_chauffage!$C$3:$C$27,E7696)</f>
        <v>3.03986496519792</v>
      </c>
      <c r="N7696" s="0" t="str">
        <f aca="false">A7696</f>
        <v>Commerce</v>
      </c>
      <c r="O7696" s="0" t="str">
        <f aca="false">B7696</f>
        <v>Process</v>
      </c>
      <c r="P7696" s="0" t="str">
        <f aca="false">C7696</f>
        <v>Grand librairie</v>
      </c>
      <c r="Q7696" s="0" t="str">
        <f aca="false">D7696</f>
        <v>PAC performant</v>
      </c>
      <c r="R7696" s="0" t="str">
        <f aca="false">E7696</f>
        <v>Electricité</v>
      </c>
      <c r="S7696" s="0" t="str">
        <f aca="false">F7696</f>
        <v>0324262902</v>
      </c>
      <c r="T7696" s="0" t="str">
        <f aca="false">G7696</f>
        <v>5</v>
      </c>
      <c r="U7696" s="0" t="n">
        <f aca="false">L7696</f>
        <v>3.03986496519792</v>
      </c>
      <c r="V7696" s="0" t="n">
        <f aca="false">K7696</f>
        <v>91.9330772143539</v>
      </c>
      <c r="W7696" s="0" t="n">
        <f aca="false">J7696</f>
        <v>720</v>
      </c>
    </row>
    <row r="7697" customFormat="false" ht="12.8" hidden="false" customHeight="false" outlineLevel="0" collapsed="false">
      <c r="A7697" s="0" t="s">
        <v>74</v>
      </c>
      <c r="B7697" s="0" t="s">
        <v>850</v>
      </c>
      <c r="C7697" s="0" t="s">
        <v>863</v>
      </c>
      <c r="D7697" s="0" t="s">
        <v>19</v>
      </c>
      <c r="E7697" s="0" t="s">
        <v>57</v>
      </c>
      <c r="F7697" s="0" t="s">
        <v>864</v>
      </c>
      <c r="G7697" s="0" t="s">
        <v>1613</v>
      </c>
      <c r="H7697" s="0" t="n">
        <v>1.61191809543671</v>
      </c>
      <c r="I7697" s="0" t="n">
        <v>29.680957109443</v>
      </c>
      <c r="J7697" s="0" t="n">
        <v>0</v>
      </c>
      <c r="K7697" s="0" t="n">
        <f aca="false">I7697*SUMIFS(syst_chauffage!$H$3:$H$27,syst_chauffage!$B$3:$B$27,D7697,syst_chauffage!$C$3:$C$27,E7697)</f>
        <v>41.330040428156</v>
      </c>
      <c r="L7697" s="12" t="n">
        <f aca="false">H7697*SUMIFS(syst_chauffage!$K$3:$K$27,syst_chauffage!$B$3:$B$27,D7697,syst_chauffage!$C$3:$C$27,E7697)</f>
        <v>1.61191809543671</v>
      </c>
      <c r="N7697" s="0" t="str">
        <f aca="false">A7697</f>
        <v>Commerce</v>
      </c>
      <c r="O7697" s="0" t="str">
        <f aca="false">B7697</f>
        <v>Process</v>
      </c>
      <c r="P7697" s="0" t="str">
        <f aca="false">C7697</f>
        <v>Grand process</v>
      </c>
      <c r="Q7697" s="0" t="str">
        <f aca="false">D7697</f>
        <v>Autre système centralisé</v>
      </c>
      <c r="R7697" s="0" t="str">
        <f aca="false">E7697</f>
        <v>Autres</v>
      </c>
      <c r="S7697" s="0" t="str">
        <f aca="false">F7697</f>
        <v>0324280101</v>
      </c>
      <c r="T7697" s="0" t="str">
        <f aca="false">G7697</f>
        <v>5</v>
      </c>
      <c r="U7697" s="0" t="n">
        <f aca="false">L7697</f>
        <v>1.61191809543671</v>
      </c>
      <c r="V7697" s="0" t="n">
        <f aca="false">K7697</f>
        <v>41.330040428156</v>
      </c>
      <c r="W7697" s="0" t="n">
        <f aca="false">J7697</f>
        <v>0</v>
      </c>
    </row>
    <row r="7698" customFormat="false" ht="12.8" hidden="false" customHeight="false" outlineLevel="0" collapsed="false">
      <c r="A7698" s="0" t="s">
        <v>74</v>
      </c>
      <c r="B7698" s="0" t="s">
        <v>850</v>
      </c>
      <c r="C7698" s="0" t="s">
        <v>863</v>
      </c>
      <c r="D7698" s="0" t="s">
        <v>19</v>
      </c>
      <c r="E7698" s="0" t="s">
        <v>58</v>
      </c>
      <c r="F7698" s="0" t="s">
        <v>865</v>
      </c>
      <c r="G7698" s="0" t="s">
        <v>1613</v>
      </c>
      <c r="H7698" s="0" t="n">
        <v>1.66744935005007</v>
      </c>
      <c r="I7698" s="0" t="n">
        <v>29.7024376745607</v>
      </c>
      <c r="J7698" s="0" t="n">
        <v>680</v>
      </c>
      <c r="K7698" s="0" t="n">
        <f aca="false">I7698*SUMIFS(syst_chauffage!$H$3:$H$27,syst_chauffage!$B$3:$B$27,D7698,syst_chauffage!$C$3:$C$27,E7698)</f>
        <v>48.8590126788699</v>
      </c>
      <c r="L7698" s="12" t="n">
        <f aca="false">H7698*SUMIFS(syst_chauffage!$K$3:$K$27,syst_chauffage!$B$3:$B$27,D7698,syst_chauffage!$C$3:$C$27,E7698)</f>
        <v>1.66744935005007</v>
      </c>
      <c r="N7698" s="0" t="str">
        <f aca="false">A7698</f>
        <v>Commerce</v>
      </c>
      <c r="O7698" s="0" t="str">
        <f aca="false">B7698</f>
        <v>Process</v>
      </c>
      <c r="P7698" s="0" t="str">
        <f aca="false">C7698</f>
        <v>Grand process</v>
      </c>
      <c r="Q7698" s="0" t="str">
        <f aca="false">D7698</f>
        <v>Autre système centralisé</v>
      </c>
      <c r="R7698" s="0" t="str">
        <f aca="false">E7698</f>
        <v>Urbain</v>
      </c>
      <c r="S7698" s="0" t="str">
        <f aca="false">F7698</f>
        <v>0324280106</v>
      </c>
      <c r="T7698" s="0" t="str">
        <f aca="false">G7698</f>
        <v>5</v>
      </c>
      <c r="U7698" s="0" t="n">
        <f aca="false">L7698</f>
        <v>1.66744935005007</v>
      </c>
      <c r="V7698" s="0" t="n">
        <f aca="false">K7698</f>
        <v>48.8590126788699</v>
      </c>
      <c r="W7698" s="0" t="n">
        <f aca="false">J7698</f>
        <v>680</v>
      </c>
    </row>
    <row r="7699" customFormat="false" ht="12.8" hidden="false" customHeight="false" outlineLevel="0" collapsed="false">
      <c r="A7699" s="0" t="s">
        <v>74</v>
      </c>
      <c r="B7699" s="0" t="s">
        <v>850</v>
      </c>
      <c r="C7699" s="0" t="s">
        <v>863</v>
      </c>
      <c r="D7699" s="0" t="s">
        <v>22</v>
      </c>
      <c r="E7699" s="0" t="s">
        <v>23</v>
      </c>
      <c r="F7699" s="0" t="s">
        <v>866</v>
      </c>
      <c r="G7699" s="0" t="s">
        <v>1613</v>
      </c>
      <c r="H7699" s="0" t="n">
        <v>0.688153757097577</v>
      </c>
      <c r="I7699" s="0" t="n">
        <v>15.9422925793812</v>
      </c>
      <c r="J7699" s="0" t="n">
        <v>0</v>
      </c>
      <c r="K7699" s="0" t="n">
        <f aca="false">I7699*SUMIFS(syst_chauffage!$H$3:$H$27,syst_chauffage!$B$3:$B$27,D7699,syst_chauffage!$C$3:$C$27,E7699)</f>
        <v>28.0747360650035</v>
      </c>
      <c r="L7699" s="12" t="n">
        <f aca="false">H7699*SUMIFS(syst_chauffage!$K$3:$K$27,syst_chauffage!$B$3:$B$27,D7699,syst_chauffage!$C$3:$C$27,E7699)</f>
        <v>0.688153757097577</v>
      </c>
      <c r="N7699" s="0" t="str">
        <f aca="false">A7699</f>
        <v>Commerce</v>
      </c>
      <c r="O7699" s="0" t="str">
        <f aca="false">B7699</f>
        <v>Process</v>
      </c>
      <c r="P7699" s="0" t="str">
        <f aca="false">C7699</f>
        <v>Grand process</v>
      </c>
      <c r="Q7699" s="0" t="str">
        <f aca="false">D7699</f>
        <v>Chaudière fioul</v>
      </c>
      <c r="R7699" s="0" t="str">
        <f aca="false">E7699</f>
        <v>Fioul</v>
      </c>
      <c r="S7699" s="0" t="str">
        <f aca="false">F7699</f>
        <v>0324280303</v>
      </c>
      <c r="T7699" s="0" t="str">
        <f aca="false">G7699</f>
        <v>5</v>
      </c>
      <c r="U7699" s="0" t="n">
        <f aca="false">L7699</f>
        <v>0.688153757097577</v>
      </c>
      <c r="V7699" s="0" t="n">
        <f aca="false">K7699</f>
        <v>28.0747360650035</v>
      </c>
      <c r="W7699" s="0" t="n">
        <f aca="false">J7699</f>
        <v>0</v>
      </c>
    </row>
    <row r="7700" customFormat="false" ht="12.8" hidden="false" customHeight="false" outlineLevel="0" collapsed="false">
      <c r="A7700" s="0" t="s">
        <v>74</v>
      </c>
      <c r="B7700" s="0" t="s">
        <v>850</v>
      </c>
      <c r="C7700" s="0" t="s">
        <v>863</v>
      </c>
      <c r="D7700" s="0" t="s">
        <v>13</v>
      </c>
      <c r="E7700" s="0" t="s">
        <v>14</v>
      </c>
      <c r="F7700" s="0" t="s">
        <v>867</v>
      </c>
      <c r="G7700" s="0" t="s">
        <v>1613</v>
      </c>
      <c r="H7700" s="0" t="n">
        <v>0.779513528640993</v>
      </c>
      <c r="I7700" s="0" t="n">
        <v>11.757022015217</v>
      </c>
      <c r="J7700" s="0" t="n">
        <v>264</v>
      </c>
      <c r="K7700" s="0" t="n">
        <f aca="false">I7700*SUMIFS(syst_chauffage!$H$3:$H$27,syst_chauffage!$B$3:$B$27,D7700,syst_chauffage!$C$3:$C$27,E7700)</f>
        <v>23.7443845125106</v>
      </c>
      <c r="L7700" s="12" t="n">
        <f aca="false">H7700*SUMIFS(syst_chauffage!$K$3:$K$27,syst_chauffage!$B$3:$B$27,D7700,syst_chauffage!$C$3:$C$27,E7700)</f>
        <v>0.779513528640993</v>
      </c>
      <c r="N7700" s="0" t="str">
        <f aca="false">A7700</f>
        <v>Commerce</v>
      </c>
      <c r="O7700" s="0" t="str">
        <f aca="false">B7700</f>
        <v>Process</v>
      </c>
      <c r="P7700" s="0" t="str">
        <f aca="false">C7700</f>
        <v>Grand process</v>
      </c>
      <c r="Q7700" s="0" t="str">
        <f aca="false">D7700</f>
        <v>Chaudière gaz</v>
      </c>
      <c r="R7700" s="0" t="str">
        <f aca="false">E7700</f>
        <v>Gaz</v>
      </c>
      <c r="S7700" s="0" t="str">
        <f aca="false">F7700</f>
        <v>0324280404</v>
      </c>
      <c r="T7700" s="0" t="str">
        <f aca="false">G7700</f>
        <v>5</v>
      </c>
      <c r="U7700" s="0" t="n">
        <f aca="false">L7700</f>
        <v>0.779513528640993</v>
      </c>
      <c r="V7700" s="0" t="n">
        <f aca="false">K7700</f>
        <v>23.7443845125106</v>
      </c>
      <c r="W7700" s="0" t="n">
        <f aca="false">J7700</f>
        <v>264</v>
      </c>
    </row>
    <row r="7701" customFormat="false" ht="12.8" hidden="false" customHeight="false" outlineLevel="0" collapsed="false">
      <c r="A7701" s="0" t="s">
        <v>74</v>
      </c>
      <c r="B7701" s="0" t="s">
        <v>850</v>
      </c>
      <c r="C7701" s="0" t="s">
        <v>863</v>
      </c>
      <c r="D7701" s="0" t="s">
        <v>29</v>
      </c>
      <c r="E7701" s="0" t="s">
        <v>30</v>
      </c>
      <c r="F7701" s="0" t="s">
        <v>868</v>
      </c>
      <c r="G7701" s="0" t="s">
        <v>1613</v>
      </c>
      <c r="H7701" s="0" t="n">
        <v>0.92</v>
      </c>
      <c r="I7701" s="0" t="n">
        <v>10.4</v>
      </c>
      <c r="J7701" s="0" t="n">
        <v>0</v>
      </c>
      <c r="K7701" s="0" t="n">
        <f aca="false">I7701*SUMIFS(syst_chauffage!$H$3:$H$27,syst_chauffage!$B$3:$B$27,D7701,syst_chauffage!$C$3:$C$27,E7701)</f>
        <v>3</v>
      </c>
      <c r="L7701" s="12" t="n">
        <f aca="false">H7701*SUMIFS(syst_chauffage!$K$3:$K$27,syst_chauffage!$B$3:$B$27,D7701,syst_chauffage!$C$3:$C$27,E7701)</f>
        <v>0.92</v>
      </c>
      <c r="N7701" s="0" t="str">
        <f aca="false">A7701</f>
        <v>Commerce</v>
      </c>
      <c r="O7701" s="0" t="str">
        <f aca="false">B7701</f>
        <v>Process</v>
      </c>
      <c r="P7701" s="0" t="str">
        <f aca="false">C7701</f>
        <v>Grand process</v>
      </c>
      <c r="Q7701" s="0" t="str">
        <f aca="false">D7701</f>
        <v>Electrique direct</v>
      </c>
      <c r="R7701" s="0" t="str">
        <f aca="false">E7701</f>
        <v>Electricité</v>
      </c>
      <c r="S7701" s="0" t="str">
        <f aca="false">F7701</f>
        <v>0324280602</v>
      </c>
      <c r="T7701" s="0" t="str">
        <f aca="false">G7701</f>
        <v>5</v>
      </c>
      <c r="U7701" s="0" t="n">
        <f aca="false">L7701</f>
        <v>0.92</v>
      </c>
      <c r="V7701" s="0" t="n">
        <f aca="false">K7701</f>
        <v>3</v>
      </c>
      <c r="W7701" s="0" t="n">
        <f aca="false">J7701</f>
        <v>0</v>
      </c>
    </row>
    <row r="7702" customFormat="false" ht="12.8" hidden="false" customHeight="false" outlineLevel="0" collapsed="false">
      <c r="A7702" s="0" t="s">
        <v>74</v>
      </c>
      <c r="B7702" s="0" t="s">
        <v>850</v>
      </c>
      <c r="C7702" s="0" t="s">
        <v>863</v>
      </c>
      <c r="D7702" s="0" t="s">
        <v>36</v>
      </c>
      <c r="E7702" s="0" t="s">
        <v>30</v>
      </c>
      <c r="F7702" s="0" t="s">
        <v>869</v>
      </c>
      <c r="G7702" s="0" t="s">
        <v>1613</v>
      </c>
      <c r="H7702" s="0" t="n">
        <v>3.27439423255813</v>
      </c>
      <c r="I7702" s="0" t="n">
        <v>82.0390080679052</v>
      </c>
      <c r="J7702" s="0" t="n">
        <v>603</v>
      </c>
      <c r="K7702" s="0" t="n">
        <f aca="false">I7702*SUMIFS(syst_chauffage!$H$3:$H$27,syst_chauffage!$B$3:$B$27,D7702,syst_chauffage!$C$3:$C$27,E7702)</f>
        <v>50.7540970598027</v>
      </c>
      <c r="L7702" s="12" t="n">
        <f aca="false">H7702*SUMIFS(syst_chauffage!$K$3:$K$27,syst_chauffage!$B$3:$B$27,D7702,syst_chauffage!$C$3:$C$27,E7702)</f>
        <v>2.75111501758348</v>
      </c>
      <c r="N7702" s="0" t="str">
        <f aca="false">A7702</f>
        <v>Commerce</v>
      </c>
      <c r="O7702" s="0" t="str">
        <f aca="false">B7702</f>
        <v>Process</v>
      </c>
      <c r="P7702" s="0" t="str">
        <f aca="false">C7702</f>
        <v>Grand process</v>
      </c>
      <c r="Q7702" s="0" t="str">
        <f aca="false">D7702</f>
        <v>PAC</v>
      </c>
      <c r="R7702" s="0" t="str">
        <f aca="false">E7702</f>
        <v>Electricité</v>
      </c>
      <c r="S7702" s="0" t="str">
        <f aca="false">F7702</f>
        <v>0324280902</v>
      </c>
      <c r="T7702" s="0" t="str">
        <f aca="false">G7702</f>
        <v>5</v>
      </c>
      <c r="U7702" s="0" t="n">
        <f aca="false">L7702</f>
        <v>2.75111501758348</v>
      </c>
      <c r="V7702" s="0" t="n">
        <f aca="false">K7702</f>
        <v>50.7540970598027</v>
      </c>
      <c r="W7702" s="0" t="n">
        <f aca="false">J7702</f>
        <v>603</v>
      </c>
    </row>
    <row r="7703" customFormat="false" ht="12.8" hidden="false" customHeight="false" outlineLevel="0" collapsed="false">
      <c r="A7703" s="0" t="s">
        <v>74</v>
      </c>
      <c r="B7703" s="0" t="s">
        <v>850</v>
      </c>
      <c r="C7703" s="0" t="s">
        <v>863</v>
      </c>
      <c r="D7703" s="0" t="s">
        <v>51</v>
      </c>
      <c r="E7703" s="0" t="s">
        <v>57</v>
      </c>
      <c r="F7703" s="0" t="s">
        <v>870</v>
      </c>
      <c r="G7703" s="0" t="s">
        <v>1613</v>
      </c>
      <c r="H7703" s="0" t="n">
        <v>1.85990549473467</v>
      </c>
      <c r="I7703" s="0" t="n">
        <v>35.3344727493369</v>
      </c>
      <c r="J7703" s="0" t="n">
        <v>0</v>
      </c>
      <c r="K7703" s="0" t="n">
        <f aca="false">I7703*SUMIFS(syst_chauffage!$H$3:$H$27,syst_chauffage!$B$3:$B$27,D7703,syst_chauffage!$C$3:$C$27,E7703)</f>
        <v>74.868583810916</v>
      </c>
      <c r="L7703" s="12" t="n">
        <f aca="false">H7703*SUMIFS(syst_chauffage!$K$3:$K$27,syst_chauffage!$B$3:$B$27,D7703,syst_chauffage!$C$3:$C$27,E7703)</f>
        <v>1.85990549473467</v>
      </c>
      <c r="N7703" s="0" t="str">
        <f aca="false">A7703</f>
        <v>Commerce</v>
      </c>
      <c r="O7703" s="0" t="str">
        <f aca="false">B7703</f>
        <v>Process</v>
      </c>
      <c r="P7703" s="0" t="str">
        <f aca="false">C7703</f>
        <v>Grand process</v>
      </c>
      <c r="Q7703" s="0" t="str">
        <f aca="false">D7703</f>
        <v>Autre système centralisé performant</v>
      </c>
      <c r="R7703" s="0" t="str">
        <f aca="false">E7703</f>
        <v>Autres</v>
      </c>
      <c r="S7703" s="0" t="str">
        <f aca="false">F7703</f>
        <v>0324282101</v>
      </c>
      <c r="T7703" s="0" t="str">
        <f aca="false">G7703</f>
        <v>5</v>
      </c>
      <c r="U7703" s="0" t="n">
        <f aca="false">L7703</f>
        <v>1.85990549473467</v>
      </c>
      <c r="V7703" s="0" t="n">
        <f aca="false">K7703</f>
        <v>74.868583810916</v>
      </c>
      <c r="W7703" s="0" t="n">
        <f aca="false">J7703</f>
        <v>0</v>
      </c>
    </row>
    <row r="7704" customFormat="false" ht="12.8" hidden="false" customHeight="false" outlineLevel="0" collapsed="false">
      <c r="A7704" s="0" t="s">
        <v>74</v>
      </c>
      <c r="B7704" s="0" t="s">
        <v>850</v>
      </c>
      <c r="C7704" s="0" t="s">
        <v>863</v>
      </c>
      <c r="D7704" s="0" t="s">
        <v>51</v>
      </c>
      <c r="E7704" s="0" t="s">
        <v>58</v>
      </c>
      <c r="F7704" s="0" t="s">
        <v>871</v>
      </c>
      <c r="G7704" s="0" t="s">
        <v>1613</v>
      </c>
      <c r="H7704" s="0" t="n">
        <v>1.92398001928854</v>
      </c>
      <c r="I7704" s="0" t="n">
        <v>35.3600448506675</v>
      </c>
      <c r="J7704" s="0" t="n">
        <v>680</v>
      </c>
      <c r="K7704" s="0" t="n">
        <f aca="false">I7704*SUMIFS(syst_chauffage!$H$3:$H$27,syst_chauffage!$B$3:$B$27,D7704,syst_chauffage!$C$3:$C$27,E7704)</f>
        <v>75.4583182773751</v>
      </c>
      <c r="L7704" s="12" t="n">
        <f aca="false">H7704*SUMIFS(syst_chauffage!$K$3:$K$27,syst_chauffage!$B$3:$B$27,D7704,syst_chauffage!$C$3:$C$27,E7704)</f>
        <v>1.92398001928854</v>
      </c>
      <c r="N7704" s="0" t="str">
        <f aca="false">A7704</f>
        <v>Commerce</v>
      </c>
      <c r="O7704" s="0" t="str">
        <f aca="false">B7704</f>
        <v>Process</v>
      </c>
      <c r="P7704" s="0" t="str">
        <f aca="false">C7704</f>
        <v>Grand process</v>
      </c>
      <c r="Q7704" s="0" t="str">
        <f aca="false">D7704</f>
        <v>Autre système centralisé performant</v>
      </c>
      <c r="R7704" s="0" t="str">
        <f aca="false">E7704</f>
        <v>Urbain</v>
      </c>
      <c r="S7704" s="0" t="str">
        <f aca="false">F7704</f>
        <v>0324282106</v>
      </c>
      <c r="T7704" s="0" t="str">
        <f aca="false">G7704</f>
        <v>5</v>
      </c>
      <c r="U7704" s="0" t="n">
        <f aca="false">L7704</f>
        <v>1.92398001928854</v>
      </c>
      <c r="V7704" s="0" t="n">
        <f aca="false">K7704</f>
        <v>75.4583182773751</v>
      </c>
      <c r="W7704" s="0" t="n">
        <f aca="false">J7704</f>
        <v>680</v>
      </c>
    </row>
    <row r="7705" customFormat="false" ht="12.8" hidden="false" customHeight="false" outlineLevel="0" collapsed="false">
      <c r="A7705" s="0" t="s">
        <v>74</v>
      </c>
      <c r="B7705" s="0" t="s">
        <v>850</v>
      </c>
      <c r="C7705" s="0" t="s">
        <v>863</v>
      </c>
      <c r="D7705" s="0" t="s">
        <v>27</v>
      </c>
      <c r="E7705" s="0" t="s">
        <v>23</v>
      </c>
      <c r="F7705" s="0" t="s">
        <v>872</v>
      </c>
      <c r="G7705" s="0" t="s">
        <v>1613</v>
      </c>
      <c r="H7705" s="0" t="n">
        <v>0.759143863683932</v>
      </c>
      <c r="I7705" s="0" t="n">
        <v>18.9789197373585</v>
      </c>
      <c r="J7705" s="0" t="n">
        <v>608</v>
      </c>
      <c r="K7705" s="0" t="n">
        <f aca="false">I7705*SUMIFS(syst_chauffage!$H$3:$H$27,syst_chauffage!$B$3:$B$27,D7705,syst_chauffage!$C$3:$C$27,E7705)</f>
        <v>48.6696014148655</v>
      </c>
      <c r="L7705" s="12" t="n">
        <f aca="false">H7705*SUMIFS(syst_chauffage!$K$3:$K$27,syst_chauffage!$B$3:$B$27,D7705,syst_chauffage!$C$3:$C$27,E7705)</f>
        <v>0.759143863683932</v>
      </c>
      <c r="N7705" s="0" t="str">
        <f aca="false">A7705</f>
        <v>Commerce</v>
      </c>
      <c r="O7705" s="0" t="str">
        <f aca="false">B7705</f>
        <v>Process</v>
      </c>
      <c r="P7705" s="0" t="str">
        <f aca="false">C7705</f>
        <v>Grand process</v>
      </c>
      <c r="Q7705" s="0" t="str">
        <f aca="false">D7705</f>
        <v>Chaudière condensation fioul</v>
      </c>
      <c r="R7705" s="0" t="str">
        <f aca="false">E7705</f>
        <v>Fioul</v>
      </c>
      <c r="S7705" s="0" t="str">
        <f aca="false">F7705</f>
        <v>0324282303</v>
      </c>
      <c r="T7705" s="0" t="str">
        <f aca="false">G7705</f>
        <v>5</v>
      </c>
      <c r="U7705" s="0" t="n">
        <f aca="false">L7705</f>
        <v>0.759143863683932</v>
      </c>
      <c r="V7705" s="0" t="n">
        <f aca="false">K7705</f>
        <v>48.6696014148655</v>
      </c>
      <c r="W7705" s="0" t="n">
        <f aca="false">J7705</f>
        <v>608</v>
      </c>
    </row>
    <row r="7706" customFormat="false" ht="12.8" hidden="false" customHeight="false" outlineLevel="0" collapsed="false">
      <c r="A7706" s="0" t="s">
        <v>74</v>
      </c>
      <c r="B7706" s="0" t="s">
        <v>850</v>
      </c>
      <c r="C7706" s="0" t="s">
        <v>863</v>
      </c>
      <c r="D7706" s="0" t="s">
        <v>18</v>
      </c>
      <c r="E7706" s="0" t="s">
        <v>14</v>
      </c>
      <c r="F7706" s="0" t="s">
        <v>873</v>
      </c>
      <c r="G7706" s="0" t="s">
        <v>1613</v>
      </c>
      <c r="H7706" s="0" t="n">
        <v>0.986925401150152</v>
      </c>
      <c r="I7706" s="0" t="n">
        <v>13.9964547800202</v>
      </c>
      <c r="J7706" s="0" t="n">
        <v>608</v>
      </c>
      <c r="K7706" s="0" t="n">
        <f aca="false">I7706*SUMIFS(syst_chauffage!$H$3:$H$27,syst_chauffage!$B$3:$B$27,D7706,syst_chauffage!$C$3:$C$27,E7706)</f>
        <v>38.1393444371083</v>
      </c>
      <c r="L7706" s="12" t="n">
        <f aca="false">H7706*SUMIFS(syst_chauffage!$K$3:$K$27,syst_chauffage!$B$3:$B$27,D7706,syst_chauffage!$C$3:$C$27,E7706)</f>
        <v>0.958745611923974</v>
      </c>
      <c r="N7706" s="0" t="str">
        <f aca="false">A7706</f>
        <v>Commerce</v>
      </c>
      <c r="O7706" s="0" t="str">
        <f aca="false">B7706</f>
        <v>Process</v>
      </c>
      <c r="P7706" s="0" t="str">
        <f aca="false">C7706</f>
        <v>Grand process</v>
      </c>
      <c r="Q7706" s="0" t="str">
        <f aca="false">D7706</f>
        <v>Chaudière condensation gaz</v>
      </c>
      <c r="R7706" s="0" t="str">
        <f aca="false">E7706</f>
        <v>Gaz</v>
      </c>
      <c r="S7706" s="0" t="str">
        <f aca="false">F7706</f>
        <v>0324282404</v>
      </c>
      <c r="T7706" s="0" t="str">
        <f aca="false">G7706</f>
        <v>5</v>
      </c>
      <c r="U7706" s="0" t="n">
        <f aca="false">L7706</f>
        <v>0.958745611923974</v>
      </c>
      <c r="V7706" s="0" t="n">
        <f aca="false">K7706</f>
        <v>38.1393444371083</v>
      </c>
      <c r="W7706" s="0" t="n">
        <f aca="false">J7706</f>
        <v>608</v>
      </c>
    </row>
    <row r="7707" customFormat="false" ht="12.8" hidden="false" customHeight="false" outlineLevel="0" collapsed="false">
      <c r="A7707" s="0" t="s">
        <v>74</v>
      </c>
      <c r="B7707" s="0" t="s">
        <v>850</v>
      </c>
      <c r="C7707" s="0" t="s">
        <v>863</v>
      </c>
      <c r="D7707" s="0" t="s">
        <v>32</v>
      </c>
      <c r="E7707" s="0" t="s">
        <v>30</v>
      </c>
      <c r="F7707" s="0" t="s">
        <v>874</v>
      </c>
      <c r="G7707" s="0" t="s">
        <v>1613</v>
      </c>
      <c r="H7707" s="0" t="n">
        <v>1</v>
      </c>
      <c r="I7707" s="0" t="n">
        <v>12</v>
      </c>
      <c r="J7707" s="0" t="n">
        <v>0</v>
      </c>
      <c r="K7707" s="0" t="n">
        <f aca="false">I7707*SUMIFS(syst_chauffage!$H$3:$H$27,syst_chauffage!$B$3:$B$27,D7707,syst_chauffage!$C$3:$C$27,E7707)</f>
        <v>12</v>
      </c>
      <c r="L7707" s="12" t="n">
        <f aca="false">H7707*SUMIFS(syst_chauffage!$K$3:$K$27,syst_chauffage!$B$3:$B$27,D7707,syst_chauffage!$C$3:$C$27,E7707)</f>
        <v>1</v>
      </c>
      <c r="N7707" s="0" t="str">
        <f aca="false">A7707</f>
        <v>Commerce</v>
      </c>
      <c r="O7707" s="0" t="str">
        <f aca="false">B7707</f>
        <v>Process</v>
      </c>
      <c r="P7707" s="0" t="str">
        <f aca="false">C7707</f>
        <v>Grand process</v>
      </c>
      <c r="Q7707" s="0" t="str">
        <f aca="false">D7707</f>
        <v>Electrique direct performant</v>
      </c>
      <c r="R7707" s="0" t="str">
        <f aca="false">E7707</f>
        <v>Electricité</v>
      </c>
      <c r="S7707" s="0" t="str">
        <f aca="false">F7707</f>
        <v>0324282602</v>
      </c>
      <c r="T7707" s="0" t="str">
        <f aca="false">G7707</f>
        <v>5</v>
      </c>
      <c r="U7707" s="0" t="n">
        <f aca="false">L7707</f>
        <v>1</v>
      </c>
      <c r="V7707" s="0" t="n">
        <f aca="false">K7707</f>
        <v>12</v>
      </c>
      <c r="W7707" s="0" t="n">
        <f aca="false">J7707</f>
        <v>0</v>
      </c>
    </row>
    <row r="7708" customFormat="false" ht="12.8" hidden="false" customHeight="false" outlineLevel="0" collapsed="false">
      <c r="A7708" s="0" t="s">
        <v>74</v>
      </c>
      <c r="B7708" s="0" t="s">
        <v>850</v>
      </c>
      <c r="C7708" s="0" t="s">
        <v>863</v>
      </c>
      <c r="D7708" s="0" t="s">
        <v>38</v>
      </c>
      <c r="E7708" s="0" t="s">
        <v>30</v>
      </c>
      <c r="F7708" s="0" t="s">
        <v>875</v>
      </c>
      <c r="G7708" s="0" t="s">
        <v>1613</v>
      </c>
      <c r="H7708" s="0" t="n">
        <v>3.39795627906976</v>
      </c>
      <c r="I7708" s="0" t="n">
        <v>97.6654857951252</v>
      </c>
      <c r="J7708" s="0" t="n">
        <v>648</v>
      </c>
      <c r="K7708" s="0" t="n">
        <f aca="false">I7708*SUMIFS(syst_chauffage!$H$3:$H$27,syst_chauffage!$B$3:$B$27,D7708,syst_chauffage!$C$3:$C$27,E7708)</f>
        <v>98.7196677098115</v>
      </c>
      <c r="L7708" s="12" t="n">
        <f aca="false">H7708*SUMIFS(syst_chauffage!$K$3:$K$27,syst_chauffage!$B$3:$B$27,D7708,syst_chauffage!$C$3:$C$27,E7708)</f>
        <v>3.03986496519792</v>
      </c>
      <c r="N7708" s="0" t="str">
        <f aca="false">A7708</f>
        <v>Commerce</v>
      </c>
      <c r="O7708" s="0" t="str">
        <f aca="false">B7708</f>
        <v>Process</v>
      </c>
      <c r="P7708" s="0" t="str">
        <f aca="false">C7708</f>
        <v>Grand process</v>
      </c>
      <c r="Q7708" s="0" t="str">
        <f aca="false">D7708</f>
        <v>PAC performant</v>
      </c>
      <c r="R7708" s="0" t="str">
        <f aca="false">E7708</f>
        <v>Electricité</v>
      </c>
      <c r="S7708" s="0" t="str">
        <f aca="false">F7708</f>
        <v>0324282902</v>
      </c>
      <c r="T7708" s="0" t="str">
        <f aca="false">G7708</f>
        <v>5</v>
      </c>
      <c r="U7708" s="0" t="n">
        <f aca="false">L7708</f>
        <v>3.03986496519792</v>
      </c>
      <c r="V7708" s="0" t="n">
        <f aca="false">K7708</f>
        <v>98.7196677098115</v>
      </c>
      <c r="W7708" s="0" t="n">
        <f aca="false">J7708</f>
        <v>648</v>
      </c>
    </row>
    <row r="7709" customFormat="false" ht="12.8" hidden="false" customHeight="false" outlineLevel="0" collapsed="false">
      <c r="A7709" s="0" t="s">
        <v>74</v>
      </c>
      <c r="B7709" s="0" t="s">
        <v>850</v>
      </c>
      <c r="C7709" s="0" t="s">
        <v>876</v>
      </c>
      <c r="D7709" s="0" t="s">
        <v>19</v>
      </c>
      <c r="E7709" s="0" t="s">
        <v>57</v>
      </c>
      <c r="F7709" s="0" t="s">
        <v>877</v>
      </c>
      <c r="G7709" s="0" t="s">
        <v>1613</v>
      </c>
      <c r="H7709" s="0" t="n">
        <v>1.61181395452336</v>
      </c>
      <c r="I7709" s="0" t="n">
        <v>36.8706824682086</v>
      </c>
      <c r="J7709" s="0" t="n">
        <v>0</v>
      </c>
      <c r="K7709" s="0" t="n">
        <f aca="false">I7709*SUMIFS(syst_chauffage!$H$3:$H$27,syst_chauffage!$B$3:$B$27,D7709,syst_chauffage!$C$3:$C$27,E7709)</f>
        <v>51.3415652805868</v>
      </c>
      <c r="L7709" s="12" t="n">
        <f aca="false">H7709*SUMIFS(syst_chauffage!$K$3:$K$27,syst_chauffage!$B$3:$B$27,D7709,syst_chauffage!$C$3:$C$27,E7709)</f>
        <v>1.61181395452336</v>
      </c>
      <c r="N7709" s="0" t="str">
        <f aca="false">A7709</f>
        <v>Commerce</v>
      </c>
      <c r="O7709" s="0" t="str">
        <f aca="false">B7709</f>
        <v>Process</v>
      </c>
      <c r="P7709" s="0" t="str">
        <f aca="false">C7709</f>
        <v>Petit process</v>
      </c>
      <c r="Q7709" s="0" t="str">
        <f aca="false">D7709</f>
        <v>Autre système centralisé</v>
      </c>
      <c r="R7709" s="0" t="str">
        <f aca="false">E7709</f>
        <v>Autres</v>
      </c>
      <c r="S7709" s="0" t="str">
        <f aca="false">F7709</f>
        <v>0324760101</v>
      </c>
      <c r="T7709" s="0" t="str">
        <f aca="false">G7709</f>
        <v>5</v>
      </c>
      <c r="U7709" s="0" t="n">
        <f aca="false">L7709</f>
        <v>1.61181395452336</v>
      </c>
      <c r="V7709" s="0" t="n">
        <f aca="false">K7709</f>
        <v>51.3415652805868</v>
      </c>
      <c r="W7709" s="0" t="n">
        <f aca="false">J7709</f>
        <v>0</v>
      </c>
    </row>
    <row r="7710" customFormat="false" ht="12.8" hidden="false" customHeight="false" outlineLevel="0" collapsed="false">
      <c r="A7710" s="0" t="s">
        <v>74</v>
      </c>
      <c r="B7710" s="0" t="s">
        <v>850</v>
      </c>
      <c r="C7710" s="0" t="s">
        <v>876</v>
      </c>
      <c r="D7710" s="0" t="s">
        <v>19</v>
      </c>
      <c r="E7710" s="0" t="s">
        <v>58</v>
      </c>
      <c r="F7710" s="0" t="s">
        <v>878</v>
      </c>
      <c r="G7710" s="0" t="s">
        <v>1613</v>
      </c>
      <c r="H7710" s="0" t="n">
        <v>1.64285237540829</v>
      </c>
      <c r="I7710" s="0" t="n">
        <v>36.5438106481903</v>
      </c>
      <c r="J7710" s="0" t="n">
        <v>680</v>
      </c>
      <c r="K7710" s="0" t="n">
        <f aca="false">I7710*SUMIFS(syst_chauffage!$H$3:$H$27,syst_chauffage!$B$3:$B$27,D7710,syst_chauffage!$C$3:$C$27,E7710)</f>
        <v>60.1127263478235</v>
      </c>
      <c r="L7710" s="12" t="n">
        <f aca="false">H7710*SUMIFS(syst_chauffage!$K$3:$K$27,syst_chauffage!$B$3:$B$27,D7710,syst_chauffage!$C$3:$C$27,E7710)</f>
        <v>1.64285237540829</v>
      </c>
      <c r="N7710" s="0" t="str">
        <f aca="false">A7710</f>
        <v>Commerce</v>
      </c>
      <c r="O7710" s="0" t="str">
        <f aca="false">B7710</f>
        <v>Process</v>
      </c>
      <c r="P7710" s="0" t="str">
        <f aca="false">C7710</f>
        <v>Petit process</v>
      </c>
      <c r="Q7710" s="0" t="str">
        <f aca="false">D7710</f>
        <v>Autre système centralisé</v>
      </c>
      <c r="R7710" s="0" t="str">
        <f aca="false">E7710</f>
        <v>Urbain</v>
      </c>
      <c r="S7710" s="0" t="str">
        <f aca="false">F7710</f>
        <v>0324760106</v>
      </c>
      <c r="T7710" s="0" t="str">
        <f aca="false">G7710</f>
        <v>5</v>
      </c>
      <c r="U7710" s="0" t="n">
        <f aca="false">L7710</f>
        <v>1.64285237540829</v>
      </c>
      <c r="V7710" s="0" t="n">
        <f aca="false">K7710</f>
        <v>60.1127263478235</v>
      </c>
      <c r="W7710" s="0" t="n">
        <f aca="false">J7710</f>
        <v>680</v>
      </c>
    </row>
    <row r="7711" customFormat="false" ht="12.8" hidden="false" customHeight="false" outlineLevel="0" collapsed="false">
      <c r="A7711" s="0" t="s">
        <v>74</v>
      </c>
      <c r="B7711" s="0" t="s">
        <v>850</v>
      </c>
      <c r="C7711" s="0" t="s">
        <v>876</v>
      </c>
      <c r="D7711" s="0" t="s">
        <v>22</v>
      </c>
      <c r="E7711" s="0" t="s">
        <v>23</v>
      </c>
      <c r="F7711" s="0" t="s">
        <v>879</v>
      </c>
      <c r="G7711" s="0" t="s">
        <v>1613</v>
      </c>
      <c r="H7711" s="0" t="n">
        <v>0.671668870182616</v>
      </c>
      <c r="I7711" s="0" t="n">
        <v>25.9464369230769</v>
      </c>
      <c r="J7711" s="0" t="n">
        <v>0</v>
      </c>
      <c r="K7711" s="0" t="n">
        <f aca="false">I7711*SUMIFS(syst_chauffage!$H$3:$H$27,syst_chauffage!$B$3:$B$27,D7711,syst_chauffage!$C$3:$C$27,E7711)</f>
        <v>45.6922594297864</v>
      </c>
      <c r="L7711" s="12" t="n">
        <f aca="false">H7711*SUMIFS(syst_chauffage!$K$3:$K$27,syst_chauffage!$B$3:$B$27,D7711,syst_chauffage!$C$3:$C$27,E7711)</f>
        <v>0.671668870182616</v>
      </c>
      <c r="N7711" s="0" t="str">
        <f aca="false">A7711</f>
        <v>Commerce</v>
      </c>
      <c r="O7711" s="0" t="str">
        <f aca="false">B7711</f>
        <v>Process</v>
      </c>
      <c r="P7711" s="0" t="str">
        <f aca="false">C7711</f>
        <v>Petit process</v>
      </c>
      <c r="Q7711" s="0" t="str">
        <f aca="false">D7711</f>
        <v>Chaudière fioul</v>
      </c>
      <c r="R7711" s="0" t="str">
        <f aca="false">E7711</f>
        <v>Fioul</v>
      </c>
      <c r="S7711" s="0" t="str">
        <f aca="false">F7711</f>
        <v>0324760303</v>
      </c>
      <c r="T7711" s="0" t="str">
        <f aca="false">G7711</f>
        <v>5</v>
      </c>
      <c r="U7711" s="0" t="n">
        <f aca="false">L7711</f>
        <v>0.671668870182616</v>
      </c>
      <c r="V7711" s="0" t="n">
        <f aca="false">K7711</f>
        <v>45.6922594297864</v>
      </c>
      <c r="W7711" s="0" t="n">
        <f aca="false">J7711</f>
        <v>0</v>
      </c>
    </row>
    <row r="7712" customFormat="false" ht="12.8" hidden="false" customHeight="false" outlineLevel="0" collapsed="false">
      <c r="A7712" s="0" t="s">
        <v>74</v>
      </c>
      <c r="B7712" s="0" t="s">
        <v>850</v>
      </c>
      <c r="C7712" s="0" t="s">
        <v>876</v>
      </c>
      <c r="D7712" s="0" t="s">
        <v>13</v>
      </c>
      <c r="E7712" s="0" t="s">
        <v>14</v>
      </c>
      <c r="F7712" s="0" t="s">
        <v>880</v>
      </c>
      <c r="G7712" s="0" t="s">
        <v>1613</v>
      </c>
      <c r="H7712" s="0" t="n">
        <v>0.763039861034711</v>
      </c>
      <c r="I7712" s="0" t="n">
        <v>25.9464369230769</v>
      </c>
      <c r="J7712" s="0" t="n">
        <v>224</v>
      </c>
      <c r="K7712" s="0" t="n">
        <f aca="false">I7712*SUMIFS(syst_chauffage!$H$3:$H$27,syst_chauffage!$B$3:$B$27,D7712,syst_chauffage!$C$3:$C$27,E7712)</f>
        <v>52.4012096119026</v>
      </c>
      <c r="L7712" s="12" t="n">
        <f aca="false">H7712*SUMIFS(syst_chauffage!$K$3:$K$27,syst_chauffage!$B$3:$B$27,D7712,syst_chauffage!$C$3:$C$27,E7712)</f>
        <v>0.763039861034711</v>
      </c>
      <c r="N7712" s="0" t="str">
        <f aca="false">A7712</f>
        <v>Commerce</v>
      </c>
      <c r="O7712" s="0" t="str">
        <f aca="false">B7712</f>
        <v>Process</v>
      </c>
      <c r="P7712" s="0" t="str">
        <f aca="false">C7712</f>
        <v>Petit process</v>
      </c>
      <c r="Q7712" s="0" t="str">
        <f aca="false">D7712</f>
        <v>Chaudière gaz</v>
      </c>
      <c r="R7712" s="0" t="str">
        <f aca="false">E7712</f>
        <v>Gaz</v>
      </c>
      <c r="S7712" s="0" t="str">
        <f aca="false">F7712</f>
        <v>0324760404</v>
      </c>
      <c r="T7712" s="0" t="str">
        <f aca="false">G7712</f>
        <v>5</v>
      </c>
      <c r="U7712" s="0" t="n">
        <f aca="false">L7712</f>
        <v>0.763039861034711</v>
      </c>
      <c r="V7712" s="0" t="n">
        <f aca="false">K7712</f>
        <v>52.4012096119026</v>
      </c>
      <c r="W7712" s="0" t="n">
        <f aca="false">J7712</f>
        <v>224</v>
      </c>
    </row>
    <row r="7713" customFormat="false" ht="12.8" hidden="false" customHeight="false" outlineLevel="0" collapsed="false">
      <c r="A7713" s="0" t="s">
        <v>74</v>
      </c>
      <c r="B7713" s="0" t="s">
        <v>850</v>
      </c>
      <c r="C7713" s="0" t="s">
        <v>876</v>
      </c>
      <c r="D7713" s="0" t="s">
        <v>29</v>
      </c>
      <c r="E7713" s="0" t="s">
        <v>30</v>
      </c>
      <c r="F7713" s="0" t="s">
        <v>881</v>
      </c>
      <c r="G7713" s="0" t="s">
        <v>1613</v>
      </c>
      <c r="H7713" s="0" t="n">
        <v>0.92</v>
      </c>
      <c r="I7713" s="0" t="n">
        <v>10.4</v>
      </c>
      <c r="J7713" s="0" t="n">
        <v>0</v>
      </c>
      <c r="K7713" s="0" t="n">
        <f aca="false">I7713*SUMIFS(syst_chauffage!$H$3:$H$27,syst_chauffage!$B$3:$B$27,D7713,syst_chauffage!$C$3:$C$27,E7713)</f>
        <v>3</v>
      </c>
      <c r="L7713" s="12" t="n">
        <f aca="false">H7713*SUMIFS(syst_chauffage!$K$3:$K$27,syst_chauffage!$B$3:$B$27,D7713,syst_chauffage!$C$3:$C$27,E7713)</f>
        <v>0.92</v>
      </c>
      <c r="N7713" s="0" t="str">
        <f aca="false">A7713</f>
        <v>Commerce</v>
      </c>
      <c r="O7713" s="0" t="str">
        <f aca="false">B7713</f>
        <v>Process</v>
      </c>
      <c r="P7713" s="0" t="str">
        <f aca="false">C7713</f>
        <v>Petit process</v>
      </c>
      <c r="Q7713" s="0" t="str">
        <f aca="false">D7713</f>
        <v>Electrique direct</v>
      </c>
      <c r="R7713" s="0" t="str">
        <f aca="false">E7713</f>
        <v>Electricité</v>
      </c>
      <c r="S7713" s="0" t="str">
        <f aca="false">F7713</f>
        <v>0324760602</v>
      </c>
      <c r="T7713" s="0" t="str">
        <f aca="false">G7713</f>
        <v>5</v>
      </c>
      <c r="U7713" s="0" t="n">
        <f aca="false">L7713</f>
        <v>0.92</v>
      </c>
      <c r="V7713" s="0" t="n">
        <f aca="false">K7713</f>
        <v>3</v>
      </c>
      <c r="W7713" s="0" t="n">
        <f aca="false">J7713</f>
        <v>0</v>
      </c>
    </row>
    <row r="7714" customFormat="false" ht="12.8" hidden="false" customHeight="false" outlineLevel="0" collapsed="false">
      <c r="A7714" s="0" t="s">
        <v>74</v>
      </c>
      <c r="B7714" s="0" t="s">
        <v>850</v>
      </c>
      <c r="C7714" s="0" t="s">
        <v>876</v>
      </c>
      <c r="D7714" s="0" t="s">
        <v>36</v>
      </c>
      <c r="E7714" s="0" t="s">
        <v>30</v>
      </c>
      <c r="F7714" s="0" t="s">
        <v>882</v>
      </c>
      <c r="G7714" s="0" t="s">
        <v>1613</v>
      </c>
      <c r="H7714" s="0" t="n">
        <v>3.27439423255813</v>
      </c>
      <c r="I7714" s="0" t="n">
        <v>83.2855292570771</v>
      </c>
      <c r="J7714" s="0" t="n">
        <v>603</v>
      </c>
      <c r="K7714" s="0" t="n">
        <f aca="false">I7714*SUMIFS(syst_chauffage!$H$3:$H$27,syst_chauffage!$B$3:$B$27,D7714,syst_chauffage!$C$3:$C$27,E7714)</f>
        <v>51.5252674933843</v>
      </c>
      <c r="L7714" s="12" t="n">
        <f aca="false">H7714*SUMIFS(syst_chauffage!$K$3:$K$27,syst_chauffage!$B$3:$B$27,D7714,syst_chauffage!$C$3:$C$27,E7714)</f>
        <v>2.75111501758348</v>
      </c>
      <c r="N7714" s="0" t="str">
        <f aca="false">A7714</f>
        <v>Commerce</v>
      </c>
      <c r="O7714" s="0" t="str">
        <f aca="false">B7714</f>
        <v>Process</v>
      </c>
      <c r="P7714" s="0" t="str">
        <f aca="false">C7714</f>
        <v>Petit process</v>
      </c>
      <c r="Q7714" s="0" t="str">
        <f aca="false">D7714</f>
        <v>PAC</v>
      </c>
      <c r="R7714" s="0" t="str">
        <f aca="false">E7714</f>
        <v>Electricité</v>
      </c>
      <c r="S7714" s="0" t="str">
        <f aca="false">F7714</f>
        <v>0324760902</v>
      </c>
      <c r="T7714" s="0" t="str">
        <f aca="false">G7714</f>
        <v>5</v>
      </c>
      <c r="U7714" s="0" t="n">
        <f aca="false">L7714</f>
        <v>2.75111501758348</v>
      </c>
      <c r="V7714" s="0" t="n">
        <f aca="false">K7714</f>
        <v>51.5252674933843</v>
      </c>
      <c r="W7714" s="0" t="n">
        <f aca="false">J7714</f>
        <v>603</v>
      </c>
    </row>
    <row r="7715" customFormat="false" ht="12.8" hidden="false" customHeight="false" outlineLevel="0" collapsed="false">
      <c r="A7715" s="0" t="s">
        <v>74</v>
      </c>
      <c r="B7715" s="0" t="s">
        <v>850</v>
      </c>
      <c r="C7715" s="0" t="s">
        <v>876</v>
      </c>
      <c r="D7715" s="0" t="s">
        <v>51</v>
      </c>
      <c r="E7715" s="0" t="s">
        <v>57</v>
      </c>
      <c r="F7715" s="0" t="s">
        <v>883</v>
      </c>
      <c r="G7715" s="0" t="s">
        <v>1613</v>
      </c>
      <c r="H7715" s="0" t="n">
        <v>1.85978533214234</v>
      </c>
      <c r="I7715" s="0" t="n">
        <v>43.8936696050102</v>
      </c>
      <c r="J7715" s="0" t="n">
        <v>0</v>
      </c>
      <c r="K7715" s="0" t="n">
        <f aca="false">I7715*SUMIFS(syst_chauffage!$H$3:$H$27,syst_chauffage!$B$3:$B$27,D7715,syst_chauffage!$C$3:$C$27,E7715)</f>
        <v>93.004271067071</v>
      </c>
      <c r="L7715" s="12" t="n">
        <f aca="false">H7715*SUMIFS(syst_chauffage!$K$3:$K$27,syst_chauffage!$B$3:$B$27,D7715,syst_chauffage!$C$3:$C$27,E7715)</f>
        <v>1.85978533214234</v>
      </c>
      <c r="N7715" s="0" t="str">
        <f aca="false">A7715</f>
        <v>Commerce</v>
      </c>
      <c r="O7715" s="0" t="str">
        <f aca="false">B7715</f>
        <v>Process</v>
      </c>
      <c r="P7715" s="0" t="str">
        <f aca="false">C7715</f>
        <v>Petit process</v>
      </c>
      <c r="Q7715" s="0" t="str">
        <f aca="false">D7715</f>
        <v>Autre système centralisé performant</v>
      </c>
      <c r="R7715" s="0" t="str">
        <f aca="false">E7715</f>
        <v>Autres</v>
      </c>
      <c r="S7715" s="0" t="str">
        <f aca="false">F7715</f>
        <v>0324762101</v>
      </c>
      <c r="T7715" s="0" t="str">
        <f aca="false">G7715</f>
        <v>5</v>
      </c>
      <c r="U7715" s="0" t="n">
        <f aca="false">L7715</f>
        <v>1.85978533214234</v>
      </c>
      <c r="V7715" s="0" t="n">
        <f aca="false">K7715</f>
        <v>93.004271067071</v>
      </c>
      <c r="W7715" s="0" t="n">
        <f aca="false">J7715</f>
        <v>0</v>
      </c>
    </row>
    <row r="7716" customFormat="false" ht="12.8" hidden="false" customHeight="false" outlineLevel="0" collapsed="false">
      <c r="A7716" s="0" t="s">
        <v>74</v>
      </c>
      <c r="B7716" s="0" t="s">
        <v>850</v>
      </c>
      <c r="C7716" s="0" t="s">
        <v>876</v>
      </c>
      <c r="D7716" s="0" t="s">
        <v>51</v>
      </c>
      <c r="E7716" s="0" t="s">
        <v>58</v>
      </c>
      <c r="F7716" s="0" t="s">
        <v>884</v>
      </c>
      <c r="G7716" s="0" t="s">
        <v>1613</v>
      </c>
      <c r="H7716" s="0" t="n">
        <v>1.89559889470188</v>
      </c>
      <c r="I7716" s="0" t="n">
        <v>43.5045364859408</v>
      </c>
      <c r="J7716" s="0" t="n">
        <v>680</v>
      </c>
      <c r="K7716" s="0" t="n">
        <f aca="false">I7716*SUMIFS(syst_chauffage!$H$3:$H$27,syst_chauffage!$B$3:$B$27,D7716,syst_chauffage!$C$3:$C$27,E7716)</f>
        <v>92.8386594114807</v>
      </c>
      <c r="L7716" s="12" t="n">
        <f aca="false">H7716*SUMIFS(syst_chauffage!$K$3:$K$27,syst_chauffage!$B$3:$B$27,D7716,syst_chauffage!$C$3:$C$27,E7716)</f>
        <v>1.89559889470188</v>
      </c>
      <c r="N7716" s="0" t="str">
        <f aca="false">A7716</f>
        <v>Commerce</v>
      </c>
      <c r="O7716" s="0" t="str">
        <f aca="false">B7716</f>
        <v>Process</v>
      </c>
      <c r="P7716" s="0" t="str">
        <f aca="false">C7716</f>
        <v>Petit process</v>
      </c>
      <c r="Q7716" s="0" t="str">
        <f aca="false">D7716</f>
        <v>Autre système centralisé performant</v>
      </c>
      <c r="R7716" s="0" t="str">
        <f aca="false">E7716</f>
        <v>Urbain</v>
      </c>
      <c r="S7716" s="0" t="str">
        <f aca="false">F7716</f>
        <v>0324762106</v>
      </c>
      <c r="T7716" s="0" t="str">
        <f aca="false">G7716</f>
        <v>5</v>
      </c>
      <c r="U7716" s="0" t="n">
        <f aca="false">L7716</f>
        <v>1.89559889470188</v>
      </c>
      <c r="V7716" s="0" t="n">
        <f aca="false">K7716</f>
        <v>92.8386594114807</v>
      </c>
      <c r="W7716" s="0" t="n">
        <f aca="false">J7716</f>
        <v>680</v>
      </c>
    </row>
    <row r="7717" customFormat="false" ht="12.8" hidden="false" customHeight="false" outlineLevel="0" collapsed="false">
      <c r="A7717" s="0" t="s">
        <v>74</v>
      </c>
      <c r="B7717" s="0" t="s">
        <v>850</v>
      </c>
      <c r="C7717" s="0" t="s">
        <v>876</v>
      </c>
      <c r="D7717" s="0" t="s">
        <v>27</v>
      </c>
      <c r="E7717" s="0" t="s">
        <v>23</v>
      </c>
      <c r="F7717" s="0" t="s">
        <v>885</v>
      </c>
      <c r="G7717" s="0" t="s">
        <v>1613</v>
      </c>
      <c r="H7717" s="0" t="n">
        <v>0.74947052151688</v>
      </c>
      <c r="I7717" s="0" t="n">
        <v>30.8886153846153</v>
      </c>
      <c r="J7717" s="0" t="n">
        <v>504</v>
      </c>
      <c r="K7717" s="0" t="n">
        <f aca="false">I7717*SUMIFS(syst_chauffage!$H$3:$H$27,syst_chauffage!$B$3:$B$27,D7717,syst_chauffage!$C$3:$C$27,E7717)</f>
        <v>79.2108623583623</v>
      </c>
      <c r="L7717" s="12" t="n">
        <f aca="false">H7717*SUMIFS(syst_chauffage!$K$3:$K$27,syst_chauffage!$B$3:$B$27,D7717,syst_chauffage!$C$3:$C$27,E7717)</f>
        <v>0.74947052151688</v>
      </c>
      <c r="N7717" s="0" t="str">
        <f aca="false">A7717</f>
        <v>Commerce</v>
      </c>
      <c r="O7717" s="0" t="str">
        <f aca="false">B7717</f>
        <v>Process</v>
      </c>
      <c r="P7717" s="0" t="str">
        <f aca="false">C7717</f>
        <v>Petit process</v>
      </c>
      <c r="Q7717" s="0" t="str">
        <f aca="false">D7717</f>
        <v>Chaudière condensation fioul</v>
      </c>
      <c r="R7717" s="0" t="str">
        <f aca="false">E7717</f>
        <v>Fioul</v>
      </c>
      <c r="S7717" s="0" t="str">
        <f aca="false">F7717</f>
        <v>0324762303</v>
      </c>
      <c r="T7717" s="0" t="str">
        <f aca="false">G7717</f>
        <v>5</v>
      </c>
      <c r="U7717" s="0" t="n">
        <f aca="false">L7717</f>
        <v>0.74947052151688</v>
      </c>
      <c r="V7717" s="0" t="n">
        <f aca="false">K7717</f>
        <v>79.2108623583623</v>
      </c>
      <c r="W7717" s="0" t="n">
        <f aca="false">J7717</f>
        <v>504</v>
      </c>
    </row>
    <row r="7718" customFormat="false" ht="12.8" hidden="false" customHeight="false" outlineLevel="0" collapsed="false">
      <c r="A7718" s="0" t="s">
        <v>74</v>
      </c>
      <c r="B7718" s="0" t="s">
        <v>850</v>
      </c>
      <c r="C7718" s="0" t="s">
        <v>876</v>
      </c>
      <c r="D7718" s="0" t="s">
        <v>18</v>
      </c>
      <c r="E7718" s="0" t="s">
        <v>14</v>
      </c>
      <c r="F7718" s="0" t="s">
        <v>886</v>
      </c>
      <c r="G7718" s="0" t="s">
        <v>1613</v>
      </c>
      <c r="H7718" s="0" t="n">
        <v>0.977268354683153</v>
      </c>
      <c r="I7718" s="0" t="n">
        <v>30.8886153846153</v>
      </c>
      <c r="J7718" s="0" t="n">
        <v>504</v>
      </c>
      <c r="K7718" s="0" t="n">
        <f aca="false">I7718*SUMIFS(syst_chauffage!$H$3:$H$27,syst_chauffage!$B$3:$B$27,D7718,syst_chauffage!$C$3:$C$27,E7718)</f>
        <v>84.1692814255286</v>
      </c>
      <c r="L7718" s="12" t="n">
        <f aca="false">H7718*SUMIFS(syst_chauffage!$K$3:$K$27,syst_chauffage!$B$3:$B$27,D7718,syst_chauffage!$C$3:$C$27,E7718)</f>
        <v>0.949364304163943</v>
      </c>
      <c r="N7718" s="0" t="str">
        <f aca="false">A7718</f>
        <v>Commerce</v>
      </c>
      <c r="O7718" s="0" t="str">
        <f aca="false">B7718</f>
        <v>Process</v>
      </c>
      <c r="P7718" s="0" t="str">
        <f aca="false">C7718</f>
        <v>Petit process</v>
      </c>
      <c r="Q7718" s="0" t="str">
        <f aca="false">D7718</f>
        <v>Chaudière condensation gaz</v>
      </c>
      <c r="R7718" s="0" t="str">
        <f aca="false">E7718</f>
        <v>Gaz</v>
      </c>
      <c r="S7718" s="0" t="str">
        <f aca="false">F7718</f>
        <v>0324762404</v>
      </c>
      <c r="T7718" s="0" t="str">
        <f aca="false">G7718</f>
        <v>5</v>
      </c>
      <c r="U7718" s="0" t="n">
        <f aca="false">L7718</f>
        <v>0.949364304163943</v>
      </c>
      <c r="V7718" s="0" t="n">
        <f aca="false">K7718</f>
        <v>84.1692814255286</v>
      </c>
      <c r="W7718" s="0" t="n">
        <f aca="false">J7718</f>
        <v>504</v>
      </c>
    </row>
    <row r="7719" customFormat="false" ht="12.8" hidden="false" customHeight="false" outlineLevel="0" collapsed="false">
      <c r="A7719" s="0" t="s">
        <v>74</v>
      </c>
      <c r="B7719" s="0" t="s">
        <v>850</v>
      </c>
      <c r="C7719" s="0" t="s">
        <v>876</v>
      </c>
      <c r="D7719" s="0" t="s">
        <v>32</v>
      </c>
      <c r="E7719" s="0" t="s">
        <v>30</v>
      </c>
      <c r="F7719" s="0" t="s">
        <v>887</v>
      </c>
      <c r="G7719" s="0" t="s">
        <v>1613</v>
      </c>
      <c r="H7719" s="0" t="n">
        <v>1</v>
      </c>
      <c r="I7719" s="0" t="n">
        <v>12</v>
      </c>
      <c r="J7719" s="0" t="n">
        <v>0</v>
      </c>
      <c r="K7719" s="0" t="n">
        <f aca="false">I7719*SUMIFS(syst_chauffage!$H$3:$H$27,syst_chauffage!$B$3:$B$27,D7719,syst_chauffage!$C$3:$C$27,E7719)</f>
        <v>12</v>
      </c>
      <c r="L7719" s="12" t="n">
        <f aca="false">H7719*SUMIFS(syst_chauffage!$K$3:$K$27,syst_chauffage!$B$3:$B$27,D7719,syst_chauffage!$C$3:$C$27,E7719)</f>
        <v>1</v>
      </c>
      <c r="N7719" s="0" t="str">
        <f aca="false">A7719</f>
        <v>Commerce</v>
      </c>
      <c r="O7719" s="0" t="str">
        <f aca="false">B7719</f>
        <v>Process</v>
      </c>
      <c r="P7719" s="0" t="str">
        <f aca="false">C7719</f>
        <v>Petit process</v>
      </c>
      <c r="Q7719" s="0" t="str">
        <f aca="false">D7719</f>
        <v>Electrique direct performant</v>
      </c>
      <c r="R7719" s="0" t="str">
        <f aca="false">E7719</f>
        <v>Electricité</v>
      </c>
      <c r="S7719" s="0" t="str">
        <f aca="false">F7719</f>
        <v>0324762602</v>
      </c>
      <c r="T7719" s="0" t="str">
        <f aca="false">G7719</f>
        <v>5</v>
      </c>
      <c r="U7719" s="0" t="n">
        <f aca="false">L7719</f>
        <v>1</v>
      </c>
      <c r="V7719" s="0" t="n">
        <f aca="false">K7719</f>
        <v>12</v>
      </c>
      <c r="W7719" s="0" t="n">
        <f aca="false">J7719</f>
        <v>0</v>
      </c>
    </row>
    <row r="7720" customFormat="false" ht="12.8" hidden="false" customHeight="false" outlineLevel="0" collapsed="false">
      <c r="A7720" s="0" t="s">
        <v>74</v>
      </c>
      <c r="B7720" s="0" t="s">
        <v>850</v>
      </c>
      <c r="C7720" s="0" t="s">
        <v>876</v>
      </c>
      <c r="D7720" s="0" t="s">
        <v>38</v>
      </c>
      <c r="E7720" s="0" t="s">
        <v>30</v>
      </c>
      <c r="F7720" s="0" t="s">
        <v>888</v>
      </c>
      <c r="G7720" s="0" t="s">
        <v>1613</v>
      </c>
      <c r="H7720" s="0" t="n">
        <v>3.39795627906976</v>
      </c>
      <c r="I7720" s="0" t="n">
        <v>99.1494395917585</v>
      </c>
      <c r="J7720" s="0" t="n">
        <v>648</v>
      </c>
      <c r="K7720" s="0" t="n">
        <f aca="false">I7720*SUMIFS(syst_chauffage!$H$3:$H$27,syst_chauffage!$B$3:$B$27,D7720,syst_chauffage!$C$3:$C$27,E7720)</f>
        <v>100.219639009884</v>
      </c>
      <c r="L7720" s="12" t="n">
        <f aca="false">H7720*SUMIFS(syst_chauffage!$K$3:$K$27,syst_chauffage!$B$3:$B$27,D7720,syst_chauffage!$C$3:$C$27,E7720)</f>
        <v>3.03986496519792</v>
      </c>
      <c r="N7720" s="0" t="str">
        <f aca="false">A7720</f>
        <v>Commerce</v>
      </c>
      <c r="O7720" s="0" t="str">
        <f aca="false">B7720</f>
        <v>Process</v>
      </c>
      <c r="P7720" s="0" t="str">
        <f aca="false">C7720</f>
        <v>Petit process</v>
      </c>
      <c r="Q7720" s="0" t="str">
        <f aca="false">D7720</f>
        <v>PAC performant</v>
      </c>
      <c r="R7720" s="0" t="str">
        <f aca="false">E7720</f>
        <v>Electricité</v>
      </c>
      <c r="S7720" s="0" t="str">
        <f aca="false">F7720</f>
        <v>0324762902</v>
      </c>
      <c r="T7720" s="0" t="str">
        <f aca="false">G7720</f>
        <v>5</v>
      </c>
      <c r="U7720" s="0" t="n">
        <f aca="false">L7720</f>
        <v>3.03986496519792</v>
      </c>
      <c r="V7720" s="0" t="n">
        <f aca="false">K7720</f>
        <v>100.219639009884</v>
      </c>
      <c r="W7720" s="0" t="n">
        <f aca="false">J7720</f>
        <v>648</v>
      </c>
    </row>
    <row r="7721" customFormat="false" ht="12.8" hidden="false" customHeight="false" outlineLevel="0" collapsed="false">
      <c r="A7721" s="0" t="s">
        <v>75</v>
      </c>
      <c r="B7721" s="0" t="s">
        <v>889</v>
      </c>
      <c r="C7721" s="0" t="s">
        <v>890</v>
      </c>
      <c r="D7721" s="0" t="s">
        <v>19</v>
      </c>
      <c r="E7721" s="0" t="s">
        <v>57</v>
      </c>
      <c r="F7721" s="0" t="s">
        <v>891</v>
      </c>
      <c r="G7721" s="0" t="s">
        <v>1613</v>
      </c>
      <c r="H7721" s="0" t="n">
        <v>0.788852099964712</v>
      </c>
      <c r="I7721" s="0" t="n">
        <v>48.4172873363721</v>
      </c>
      <c r="J7721" s="0" t="n">
        <v>0</v>
      </c>
      <c r="K7721" s="0" t="n">
        <f aca="false">I7721*SUMIFS(syst_chauffage!$H$3:$H$27,syst_chauffage!$B$3:$B$27,D7721,syst_chauffage!$C$3:$C$27,E7721)</f>
        <v>67.4199432200001</v>
      </c>
      <c r="L7721" s="12" t="n">
        <f aca="false">H7721*SUMIFS(syst_chauffage!$K$3:$K$27,syst_chauffage!$B$3:$B$27,D7721,syst_chauffage!$C$3:$C$27,E7721)</f>
        <v>0.788852099964712</v>
      </c>
      <c r="N7721" s="0" t="str">
        <f aca="false">A7721</f>
        <v>Enseignement Recherche</v>
      </c>
      <c r="O7721" s="0" t="str">
        <f aca="false">B7721</f>
        <v>Enseignement primaire</v>
      </c>
      <c r="P7721" s="0" t="str">
        <f aca="false">C7721</f>
        <v>Cantine élémentaire</v>
      </c>
      <c r="Q7721" s="0" t="str">
        <f aca="false">D7721</f>
        <v>Autre système centralisé</v>
      </c>
      <c r="R7721" s="0" t="str">
        <f aca="false">E7721</f>
        <v>Autres</v>
      </c>
      <c r="S7721" s="0" t="str">
        <f aca="false">F7721</f>
        <v>0409030101</v>
      </c>
      <c r="T7721" s="0" t="str">
        <f aca="false">G7721</f>
        <v>5</v>
      </c>
      <c r="U7721" s="0" t="n">
        <f aca="false">L7721</f>
        <v>0.788852099964712</v>
      </c>
      <c r="V7721" s="0" t="n">
        <f aca="false">K7721</f>
        <v>67.4199432200001</v>
      </c>
      <c r="W7721" s="0" t="n">
        <f aca="false">J7721</f>
        <v>0</v>
      </c>
    </row>
    <row r="7722" customFormat="false" ht="12.8" hidden="false" customHeight="false" outlineLevel="0" collapsed="false">
      <c r="A7722" s="0" t="s">
        <v>75</v>
      </c>
      <c r="B7722" s="0" t="s">
        <v>889</v>
      </c>
      <c r="C7722" s="0" t="s">
        <v>890</v>
      </c>
      <c r="D7722" s="0" t="s">
        <v>19</v>
      </c>
      <c r="E7722" s="0" t="s">
        <v>58</v>
      </c>
      <c r="F7722" s="0" t="s">
        <v>892</v>
      </c>
      <c r="G7722" s="0" t="s">
        <v>1613</v>
      </c>
      <c r="H7722" s="0" t="n">
        <v>0.940526734644275</v>
      </c>
      <c r="I7722" s="0" t="n">
        <v>48.7913337852317</v>
      </c>
      <c r="J7722" s="0" t="n">
        <v>680</v>
      </c>
      <c r="K7722" s="0" t="n">
        <f aca="false">I7722*SUMIFS(syst_chauffage!$H$3:$H$27,syst_chauffage!$B$3:$B$27,D7722,syst_chauffage!$C$3:$C$27,E7722)</f>
        <v>80.2592845123061</v>
      </c>
      <c r="L7722" s="12" t="n">
        <f aca="false">H7722*SUMIFS(syst_chauffage!$K$3:$K$27,syst_chauffage!$B$3:$B$27,D7722,syst_chauffage!$C$3:$C$27,E7722)</f>
        <v>0.940526734644275</v>
      </c>
      <c r="N7722" s="0" t="str">
        <f aca="false">A7722</f>
        <v>Enseignement Recherche</v>
      </c>
      <c r="O7722" s="0" t="str">
        <f aca="false">B7722</f>
        <v>Enseignement primaire</v>
      </c>
      <c r="P7722" s="0" t="str">
        <f aca="false">C7722</f>
        <v>Cantine élémentaire</v>
      </c>
      <c r="Q7722" s="0" t="str">
        <f aca="false">D7722</f>
        <v>Autre système centralisé</v>
      </c>
      <c r="R7722" s="0" t="str">
        <f aca="false">E7722</f>
        <v>Urbain</v>
      </c>
      <c r="S7722" s="0" t="str">
        <f aca="false">F7722</f>
        <v>0409030106</v>
      </c>
      <c r="T7722" s="0" t="str">
        <f aca="false">G7722</f>
        <v>5</v>
      </c>
      <c r="U7722" s="0" t="n">
        <f aca="false">L7722</f>
        <v>0.940526734644275</v>
      </c>
      <c r="V7722" s="0" t="n">
        <f aca="false">K7722</f>
        <v>80.2592845123061</v>
      </c>
      <c r="W7722" s="0" t="n">
        <f aca="false">J7722</f>
        <v>680</v>
      </c>
    </row>
    <row r="7723" customFormat="false" ht="12.8" hidden="false" customHeight="false" outlineLevel="0" collapsed="false">
      <c r="A7723" s="0" t="s">
        <v>75</v>
      </c>
      <c r="B7723" s="0" t="s">
        <v>889</v>
      </c>
      <c r="C7723" s="0" t="s">
        <v>890</v>
      </c>
      <c r="D7723" s="0" t="s">
        <v>22</v>
      </c>
      <c r="E7723" s="0" t="s">
        <v>23</v>
      </c>
      <c r="F7723" s="0" t="s">
        <v>893</v>
      </c>
      <c r="G7723" s="0" t="s">
        <v>1613</v>
      </c>
      <c r="H7723" s="0" t="n">
        <v>0.599580441110708</v>
      </c>
      <c r="I7723" s="0" t="n">
        <v>30.5644991525639</v>
      </c>
      <c r="J7723" s="0" t="n">
        <v>0</v>
      </c>
      <c r="K7723" s="0" t="n">
        <f aca="false">I7723*SUMIFS(syst_chauffage!$H$3:$H$27,syst_chauffage!$B$3:$B$27,D7723,syst_chauffage!$C$3:$C$27,E7723)</f>
        <v>53.8247709602981</v>
      </c>
      <c r="L7723" s="12" t="n">
        <f aca="false">H7723*SUMIFS(syst_chauffage!$K$3:$K$27,syst_chauffage!$B$3:$B$27,D7723,syst_chauffage!$C$3:$C$27,E7723)</f>
        <v>0.599580441110708</v>
      </c>
      <c r="N7723" s="0" t="str">
        <f aca="false">A7723</f>
        <v>Enseignement Recherche</v>
      </c>
      <c r="O7723" s="0" t="str">
        <f aca="false">B7723</f>
        <v>Enseignement primaire</v>
      </c>
      <c r="P7723" s="0" t="str">
        <f aca="false">C7723</f>
        <v>Cantine élémentaire</v>
      </c>
      <c r="Q7723" s="0" t="str">
        <f aca="false">D7723</f>
        <v>Chaudière fioul</v>
      </c>
      <c r="R7723" s="0" t="str">
        <f aca="false">E7723</f>
        <v>Fioul</v>
      </c>
      <c r="S7723" s="0" t="str">
        <f aca="false">F7723</f>
        <v>0409030303</v>
      </c>
      <c r="T7723" s="0" t="str">
        <f aca="false">G7723</f>
        <v>5</v>
      </c>
      <c r="U7723" s="0" t="n">
        <f aca="false">L7723</f>
        <v>0.599580441110708</v>
      </c>
      <c r="V7723" s="0" t="n">
        <f aca="false">K7723</f>
        <v>53.8247709602981</v>
      </c>
      <c r="W7723" s="0" t="n">
        <f aca="false">J7723</f>
        <v>0</v>
      </c>
    </row>
    <row r="7724" customFormat="false" ht="12.8" hidden="false" customHeight="false" outlineLevel="0" collapsed="false">
      <c r="A7724" s="0" t="s">
        <v>75</v>
      </c>
      <c r="B7724" s="0" t="s">
        <v>889</v>
      </c>
      <c r="C7724" s="0" t="s">
        <v>890</v>
      </c>
      <c r="D7724" s="0" t="s">
        <v>13</v>
      </c>
      <c r="E7724" s="0" t="s">
        <v>14</v>
      </c>
      <c r="F7724" s="0" t="s">
        <v>894</v>
      </c>
      <c r="G7724" s="0" t="s">
        <v>1613</v>
      </c>
      <c r="H7724" s="0" t="n">
        <v>0.897758035357945</v>
      </c>
      <c r="I7724" s="0" t="n">
        <v>22.3108825844694</v>
      </c>
      <c r="J7724" s="0" t="n">
        <v>224</v>
      </c>
      <c r="K7724" s="0" t="n">
        <f aca="false">I7724*SUMIFS(syst_chauffage!$H$3:$H$27,syst_chauffage!$B$3:$B$27,D7724,syst_chauffage!$C$3:$C$27,E7724)</f>
        <v>45.0588741105916</v>
      </c>
      <c r="L7724" s="12" t="n">
        <f aca="false">H7724*SUMIFS(syst_chauffage!$K$3:$K$27,syst_chauffage!$B$3:$B$27,D7724,syst_chauffage!$C$3:$C$27,E7724)</f>
        <v>0.897758035357945</v>
      </c>
      <c r="N7724" s="0" t="str">
        <f aca="false">A7724</f>
        <v>Enseignement Recherche</v>
      </c>
      <c r="O7724" s="0" t="str">
        <f aca="false">B7724</f>
        <v>Enseignement primaire</v>
      </c>
      <c r="P7724" s="0" t="str">
        <f aca="false">C7724</f>
        <v>Cantine élémentaire</v>
      </c>
      <c r="Q7724" s="0" t="str">
        <f aca="false">D7724</f>
        <v>Chaudière gaz</v>
      </c>
      <c r="R7724" s="0" t="str">
        <f aca="false">E7724</f>
        <v>Gaz</v>
      </c>
      <c r="S7724" s="0" t="str">
        <f aca="false">F7724</f>
        <v>0409030404</v>
      </c>
      <c r="T7724" s="0" t="str">
        <f aca="false">G7724</f>
        <v>5</v>
      </c>
      <c r="U7724" s="0" t="n">
        <f aca="false">L7724</f>
        <v>0.897758035357945</v>
      </c>
      <c r="V7724" s="0" t="n">
        <f aca="false">K7724</f>
        <v>45.0588741105916</v>
      </c>
      <c r="W7724" s="0" t="n">
        <f aca="false">J7724</f>
        <v>224</v>
      </c>
    </row>
    <row r="7725" customFormat="false" ht="12.8" hidden="false" customHeight="false" outlineLevel="0" collapsed="false">
      <c r="A7725" s="0" t="s">
        <v>75</v>
      </c>
      <c r="B7725" s="0" t="s">
        <v>889</v>
      </c>
      <c r="C7725" s="0" t="s">
        <v>890</v>
      </c>
      <c r="D7725" s="0" t="s">
        <v>29</v>
      </c>
      <c r="E7725" s="0" t="s">
        <v>30</v>
      </c>
      <c r="F7725" s="0" t="s">
        <v>895</v>
      </c>
      <c r="G7725" s="0" t="s">
        <v>1613</v>
      </c>
      <c r="H7725" s="0" t="n">
        <v>0.92</v>
      </c>
      <c r="I7725" s="0" t="n">
        <v>10.4</v>
      </c>
      <c r="J7725" s="0" t="n">
        <v>0</v>
      </c>
      <c r="K7725" s="0" t="n">
        <f aca="false">I7725*SUMIFS(syst_chauffage!$H$3:$H$27,syst_chauffage!$B$3:$B$27,D7725,syst_chauffage!$C$3:$C$27,E7725)</f>
        <v>3</v>
      </c>
      <c r="L7725" s="12" t="n">
        <f aca="false">H7725*SUMIFS(syst_chauffage!$K$3:$K$27,syst_chauffage!$B$3:$B$27,D7725,syst_chauffage!$C$3:$C$27,E7725)</f>
        <v>0.92</v>
      </c>
      <c r="N7725" s="0" t="str">
        <f aca="false">A7725</f>
        <v>Enseignement Recherche</v>
      </c>
      <c r="O7725" s="0" t="str">
        <f aca="false">B7725</f>
        <v>Enseignement primaire</v>
      </c>
      <c r="P7725" s="0" t="str">
        <f aca="false">C7725</f>
        <v>Cantine élémentaire</v>
      </c>
      <c r="Q7725" s="0" t="str">
        <f aca="false">D7725</f>
        <v>Electrique direct</v>
      </c>
      <c r="R7725" s="0" t="str">
        <f aca="false">E7725</f>
        <v>Electricité</v>
      </c>
      <c r="S7725" s="0" t="str">
        <f aca="false">F7725</f>
        <v>0409030602</v>
      </c>
      <c r="T7725" s="0" t="str">
        <f aca="false">G7725</f>
        <v>5</v>
      </c>
      <c r="U7725" s="0" t="n">
        <f aca="false">L7725</f>
        <v>0.92</v>
      </c>
      <c r="V7725" s="0" t="n">
        <f aca="false">K7725</f>
        <v>3</v>
      </c>
      <c r="W7725" s="0" t="n">
        <f aca="false">J7725</f>
        <v>0</v>
      </c>
    </row>
    <row r="7726" customFormat="false" ht="12.8" hidden="false" customHeight="false" outlineLevel="0" collapsed="false">
      <c r="A7726" s="0" t="s">
        <v>75</v>
      </c>
      <c r="B7726" s="0" t="s">
        <v>889</v>
      </c>
      <c r="C7726" s="0" t="s">
        <v>890</v>
      </c>
      <c r="D7726" s="0" t="s">
        <v>36</v>
      </c>
      <c r="E7726" s="0" t="s">
        <v>30</v>
      </c>
      <c r="F7726" s="0" t="s">
        <v>896</v>
      </c>
      <c r="G7726" s="0" t="s">
        <v>1613</v>
      </c>
      <c r="H7726" s="0" t="n">
        <v>2.89517134883721</v>
      </c>
      <c r="I7726" s="0" t="n">
        <v>134.402745770786</v>
      </c>
      <c r="J7726" s="0" t="n">
        <v>603</v>
      </c>
      <c r="K7726" s="0" t="n">
        <f aca="false">I7726*SUMIFS(syst_chauffage!$H$3:$H$27,syst_chauffage!$B$3:$B$27,D7726,syst_chauffage!$C$3:$C$27,E7726)</f>
        <v>83.1493476652983</v>
      </c>
      <c r="L7726" s="12" t="n">
        <f aca="false">H7726*SUMIFS(syst_chauffage!$K$3:$K$27,syst_chauffage!$B$3:$B$27,D7726,syst_chauffage!$C$3:$C$27,E7726)</f>
        <v>2.4324955428598</v>
      </c>
      <c r="N7726" s="0" t="str">
        <f aca="false">A7726</f>
        <v>Enseignement Recherche</v>
      </c>
      <c r="O7726" s="0" t="str">
        <f aca="false">B7726</f>
        <v>Enseignement primaire</v>
      </c>
      <c r="P7726" s="0" t="str">
        <f aca="false">C7726</f>
        <v>Cantine élémentaire</v>
      </c>
      <c r="Q7726" s="0" t="str">
        <f aca="false">D7726</f>
        <v>PAC</v>
      </c>
      <c r="R7726" s="0" t="str">
        <f aca="false">E7726</f>
        <v>Electricité</v>
      </c>
      <c r="S7726" s="0" t="str">
        <f aca="false">F7726</f>
        <v>0409030902</v>
      </c>
      <c r="T7726" s="0" t="str">
        <f aca="false">G7726</f>
        <v>5</v>
      </c>
      <c r="U7726" s="0" t="n">
        <f aca="false">L7726</f>
        <v>2.4324955428598</v>
      </c>
      <c r="V7726" s="0" t="n">
        <f aca="false">K7726</f>
        <v>83.1493476652983</v>
      </c>
      <c r="W7726" s="0" t="n">
        <f aca="false">J7726</f>
        <v>603</v>
      </c>
    </row>
    <row r="7727" customFormat="false" ht="12.8" hidden="false" customHeight="false" outlineLevel="0" collapsed="false">
      <c r="A7727" s="0" t="s">
        <v>75</v>
      </c>
      <c r="B7727" s="0" t="s">
        <v>889</v>
      </c>
      <c r="C7727" s="0" t="s">
        <v>890</v>
      </c>
      <c r="D7727" s="0" t="s">
        <v>51</v>
      </c>
      <c r="E7727" s="0" t="s">
        <v>57</v>
      </c>
      <c r="F7727" s="0" t="s">
        <v>897</v>
      </c>
      <c r="G7727" s="0" t="s">
        <v>1613</v>
      </c>
      <c r="H7727" s="0" t="n">
        <v>0.910213961497744</v>
      </c>
      <c r="I7727" s="0" t="n">
        <v>57.6396277813953</v>
      </c>
      <c r="J7727" s="0" t="n">
        <v>0</v>
      </c>
      <c r="K7727" s="0" t="n">
        <f aca="false">I7727*SUMIFS(syst_chauffage!$H$3:$H$27,syst_chauffage!$B$3:$B$27,D7727,syst_chauffage!$C$3:$C$27,E7727)</f>
        <v>122.129947544282</v>
      </c>
      <c r="L7727" s="12" t="n">
        <f aca="false">H7727*SUMIFS(syst_chauffage!$K$3:$K$27,syst_chauffage!$B$3:$B$27,D7727,syst_chauffage!$C$3:$C$27,E7727)</f>
        <v>0.910213961497744</v>
      </c>
      <c r="N7727" s="0" t="str">
        <f aca="false">A7727</f>
        <v>Enseignement Recherche</v>
      </c>
      <c r="O7727" s="0" t="str">
        <f aca="false">B7727</f>
        <v>Enseignement primaire</v>
      </c>
      <c r="P7727" s="0" t="str">
        <f aca="false">C7727</f>
        <v>Cantine élémentaire</v>
      </c>
      <c r="Q7727" s="0" t="str">
        <f aca="false">D7727</f>
        <v>Autre système centralisé performant</v>
      </c>
      <c r="R7727" s="0" t="str">
        <f aca="false">E7727</f>
        <v>Autres</v>
      </c>
      <c r="S7727" s="0" t="str">
        <f aca="false">F7727</f>
        <v>0409032101</v>
      </c>
      <c r="T7727" s="0" t="str">
        <f aca="false">G7727</f>
        <v>5</v>
      </c>
      <c r="U7727" s="0" t="n">
        <f aca="false">L7727</f>
        <v>0.910213961497744</v>
      </c>
      <c r="V7727" s="0" t="n">
        <f aca="false">K7727</f>
        <v>122.129947544282</v>
      </c>
      <c r="W7727" s="0" t="n">
        <f aca="false">J7727</f>
        <v>0</v>
      </c>
    </row>
    <row r="7728" customFormat="false" ht="12.8" hidden="false" customHeight="false" outlineLevel="0" collapsed="false">
      <c r="A7728" s="0" t="s">
        <v>75</v>
      </c>
      <c r="B7728" s="0" t="s">
        <v>889</v>
      </c>
      <c r="C7728" s="0" t="s">
        <v>890</v>
      </c>
      <c r="D7728" s="0" t="s">
        <v>51</v>
      </c>
      <c r="E7728" s="0" t="s">
        <v>58</v>
      </c>
      <c r="F7728" s="0" t="s">
        <v>898</v>
      </c>
      <c r="G7728" s="0" t="s">
        <v>1613</v>
      </c>
      <c r="H7728" s="0" t="n">
        <v>1.08522315535878</v>
      </c>
      <c r="I7728" s="0" t="n">
        <v>58.0849211728948</v>
      </c>
      <c r="J7728" s="0" t="n">
        <v>680</v>
      </c>
      <c r="K7728" s="0" t="n">
        <f aca="false">I7728*SUMIFS(syst_chauffage!$H$3:$H$27,syst_chauffage!$B$3:$B$27,D7728,syst_chauffage!$C$3:$C$27,E7728)</f>
        <v>123.953193144714</v>
      </c>
      <c r="L7728" s="12" t="n">
        <f aca="false">H7728*SUMIFS(syst_chauffage!$K$3:$K$27,syst_chauffage!$B$3:$B$27,D7728,syst_chauffage!$C$3:$C$27,E7728)</f>
        <v>1.08522315535878</v>
      </c>
      <c r="N7728" s="0" t="str">
        <f aca="false">A7728</f>
        <v>Enseignement Recherche</v>
      </c>
      <c r="O7728" s="0" t="str">
        <f aca="false">B7728</f>
        <v>Enseignement primaire</v>
      </c>
      <c r="P7728" s="0" t="str">
        <f aca="false">C7728</f>
        <v>Cantine élémentaire</v>
      </c>
      <c r="Q7728" s="0" t="str">
        <f aca="false">D7728</f>
        <v>Autre système centralisé performant</v>
      </c>
      <c r="R7728" s="0" t="str">
        <f aca="false">E7728</f>
        <v>Urbain</v>
      </c>
      <c r="S7728" s="0" t="str">
        <f aca="false">F7728</f>
        <v>0409032106</v>
      </c>
      <c r="T7728" s="0" t="str">
        <f aca="false">G7728</f>
        <v>5</v>
      </c>
      <c r="U7728" s="0" t="n">
        <f aca="false">L7728</f>
        <v>1.08522315535878</v>
      </c>
      <c r="V7728" s="0" t="n">
        <f aca="false">K7728</f>
        <v>123.953193144714</v>
      </c>
      <c r="W7728" s="0" t="n">
        <f aca="false">J7728</f>
        <v>680</v>
      </c>
    </row>
    <row r="7729" customFormat="false" ht="12.8" hidden="false" customHeight="false" outlineLevel="0" collapsed="false">
      <c r="A7729" s="0" t="s">
        <v>75</v>
      </c>
      <c r="B7729" s="0" t="s">
        <v>889</v>
      </c>
      <c r="C7729" s="0" t="s">
        <v>890</v>
      </c>
      <c r="D7729" s="0" t="s">
        <v>27</v>
      </c>
      <c r="E7729" s="0" t="s">
        <v>23</v>
      </c>
      <c r="F7729" s="0" t="s">
        <v>899</v>
      </c>
      <c r="G7729" s="0" t="s">
        <v>1613</v>
      </c>
      <c r="H7729" s="0" t="n">
        <v>0.760672811892987</v>
      </c>
      <c r="I7729" s="0" t="n">
        <v>36.3863085149571</v>
      </c>
      <c r="J7729" s="0" t="n">
        <v>504</v>
      </c>
      <c r="K7729" s="0" t="n">
        <f aca="false">I7729*SUMIFS(syst_chauffage!$H$3:$H$27,syst_chauffage!$B$3:$B$27,D7729,syst_chauffage!$C$3:$C$27,E7729)</f>
        <v>93.3091638980589</v>
      </c>
      <c r="L7729" s="12" t="n">
        <f aca="false">H7729*SUMIFS(syst_chauffage!$K$3:$K$27,syst_chauffage!$B$3:$B$27,D7729,syst_chauffage!$C$3:$C$27,E7729)</f>
        <v>0.760672811892987</v>
      </c>
      <c r="N7729" s="0" t="str">
        <f aca="false">A7729</f>
        <v>Enseignement Recherche</v>
      </c>
      <c r="O7729" s="0" t="str">
        <f aca="false">B7729</f>
        <v>Enseignement primaire</v>
      </c>
      <c r="P7729" s="0" t="str">
        <f aca="false">C7729</f>
        <v>Cantine élémentaire</v>
      </c>
      <c r="Q7729" s="0" t="str">
        <f aca="false">D7729</f>
        <v>Chaudière condensation fioul</v>
      </c>
      <c r="R7729" s="0" t="str">
        <f aca="false">E7729</f>
        <v>Fioul</v>
      </c>
      <c r="S7729" s="0" t="str">
        <f aca="false">F7729</f>
        <v>0409032303</v>
      </c>
      <c r="T7729" s="0" t="str">
        <f aca="false">G7729</f>
        <v>5</v>
      </c>
      <c r="U7729" s="0" t="n">
        <f aca="false">L7729</f>
        <v>0.760672811892987</v>
      </c>
      <c r="V7729" s="0" t="n">
        <f aca="false">K7729</f>
        <v>93.3091638980589</v>
      </c>
      <c r="W7729" s="0" t="n">
        <f aca="false">J7729</f>
        <v>504</v>
      </c>
    </row>
    <row r="7730" customFormat="false" ht="12.8" hidden="false" customHeight="false" outlineLevel="0" collapsed="false">
      <c r="A7730" s="0" t="s">
        <v>75</v>
      </c>
      <c r="B7730" s="0" t="s">
        <v>889</v>
      </c>
      <c r="C7730" s="0" t="s">
        <v>890</v>
      </c>
      <c r="D7730" s="0" t="s">
        <v>18</v>
      </c>
      <c r="E7730" s="0" t="s">
        <v>14</v>
      </c>
      <c r="F7730" s="0" t="s">
        <v>900</v>
      </c>
      <c r="G7730" s="0" t="s">
        <v>1613</v>
      </c>
      <c r="H7730" s="0" t="n">
        <v>0.987070626323076</v>
      </c>
      <c r="I7730" s="0" t="n">
        <v>26.5605745053206</v>
      </c>
      <c r="J7730" s="0" t="n">
        <v>504</v>
      </c>
      <c r="K7730" s="0" t="n">
        <f aca="false">I7730*SUMIFS(syst_chauffage!$H$3:$H$27,syst_chauffage!$B$3:$B$27,D7730,syst_chauffage!$C$3:$C$27,E7730)</f>
        <v>72.3756776574559</v>
      </c>
      <c r="L7730" s="12" t="n">
        <f aca="false">H7730*SUMIFS(syst_chauffage!$K$3:$K$27,syst_chauffage!$B$3:$B$27,D7730,syst_chauffage!$C$3:$C$27,E7730)</f>
        <v>0.958886690466607</v>
      </c>
      <c r="N7730" s="0" t="str">
        <f aca="false">A7730</f>
        <v>Enseignement Recherche</v>
      </c>
      <c r="O7730" s="0" t="str">
        <f aca="false">B7730</f>
        <v>Enseignement primaire</v>
      </c>
      <c r="P7730" s="0" t="str">
        <f aca="false">C7730</f>
        <v>Cantine élémentaire</v>
      </c>
      <c r="Q7730" s="0" t="str">
        <f aca="false">D7730</f>
        <v>Chaudière condensation gaz</v>
      </c>
      <c r="R7730" s="0" t="str">
        <f aca="false">E7730</f>
        <v>Gaz</v>
      </c>
      <c r="S7730" s="0" t="str">
        <f aca="false">F7730</f>
        <v>0409032404</v>
      </c>
      <c r="T7730" s="0" t="str">
        <f aca="false">G7730</f>
        <v>5</v>
      </c>
      <c r="U7730" s="0" t="n">
        <f aca="false">L7730</f>
        <v>0.958886690466607</v>
      </c>
      <c r="V7730" s="0" t="n">
        <f aca="false">K7730</f>
        <v>72.3756776574559</v>
      </c>
      <c r="W7730" s="0" t="n">
        <f aca="false">J7730</f>
        <v>504</v>
      </c>
    </row>
    <row r="7731" customFormat="false" ht="12.8" hidden="false" customHeight="false" outlineLevel="0" collapsed="false">
      <c r="A7731" s="0" t="s">
        <v>75</v>
      </c>
      <c r="B7731" s="0" t="s">
        <v>889</v>
      </c>
      <c r="C7731" s="0" t="s">
        <v>890</v>
      </c>
      <c r="D7731" s="0" t="s">
        <v>32</v>
      </c>
      <c r="E7731" s="0" t="s">
        <v>30</v>
      </c>
      <c r="F7731" s="0" t="s">
        <v>901</v>
      </c>
      <c r="G7731" s="0" t="s">
        <v>1613</v>
      </c>
      <c r="H7731" s="0" t="n">
        <v>1</v>
      </c>
      <c r="I7731" s="0" t="n">
        <v>12</v>
      </c>
      <c r="J7731" s="0" t="n">
        <v>0</v>
      </c>
      <c r="K7731" s="0" t="n">
        <f aca="false">I7731*SUMIFS(syst_chauffage!$H$3:$H$27,syst_chauffage!$B$3:$B$27,D7731,syst_chauffage!$C$3:$C$27,E7731)</f>
        <v>12</v>
      </c>
      <c r="L7731" s="12" t="n">
        <f aca="false">H7731*SUMIFS(syst_chauffage!$K$3:$K$27,syst_chauffage!$B$3:$B$27,D7731,syst_chauffage!$C$3:$C$27,E7731)</f>
        <v>1</v>
      </c>
      <c r="N7731" s="0" t="str">
        <f aca="false">A7731</f>
        <v>Enseignement Recherche</v>
      </c>
      <c r="O7731" s="0" t="str">
        <f aca="false">B7731</f>
        <v>Enseignement primaire</v>
      </c>
      <c r="P7731" s="0" t="str">
        <f aca="false">C7731</f>
        <v>Cantine élémentaire</v>
      </c>
      <c r="Q7731" s="0" t="str">
        <f aca="false">D7731</f>
        <v>Electrique direct performant</v>
      </c>
      <c r="R7731" s="0" t="str">
        <f aca="false">E7731</f>
        <v>Electricité</v>
      </c>
      <c r="S7731" s="0" t="str">
        <f aca="false">F7731</f>
        <v>0409032602</v>
      </c>
      <c r="T7731" s="0" t="str">
        <f aca="false">G7731</f>
        <v>5</v>
      </c>
      <c r="U7731" s="0" t="n">
        <f aca="false">L7731</f>
        <v>1</v>
      </c>
      <c r="V7731" s="0" t="n">
        <f aca="false">K7731</f>
        <v>12</v>
      </c>
      <c r="W7731" s="0" t="n">
        <f aca="false">J7731</f>
        <v>0</v>
      </c>
    </row>
    <row r="7732" customFormat="false" ht="12.8" hidden="false" customHeight="false" outlineLevel="0" collapsed="false">
      <c r="A7732" s="0" t="s">
        <v>75</v>
      </c>
      <c r="B7732" s="0" t="s">
        <v>889</v>
      </c>
      <c r="C7732" s="0" t="s">
        <v>890</v>
      </c>
      <c r="D7732" s="0" t="s">
        <v>38</v>
      </c>
      <c r="E7732" s="0" t="s">
        <v>30</v>
      </c>
      <c r="F7732" s="0" t="s">
        <v>902</v>
      </c>
      <c r="G7732" s="0" t="s">
        <v>1613</v>
      </c>
      <c r="H7732" s="0" t="n">
        <v>3.34058232558139</v>
      </c>
      <c r="I7732" s="0" t="n">
        <v>160.003268774745</v>
      </c>
      <c r="J7732" s="0" t="n">
        <v>648</v>
      </c>
      <c r="K7732" s="0" t="n">
        <f aca="false">I7732*SUMIFS(syst_chauffage!$H$3:$H$27,syst_chauffage!$B$3:$B$27,D7732,syst_chauffage!$C$3:$C$27,E7732)</f>
        <v>161.730312375253</v>
      </c>
      <c r="L7732" s="12" t="n">
        <f aca="false">H7732*SUMIFS(syst_chauffage!$K$3:$K$27,syst_chauffage!$B$3:$B$27,D7732,syst_chauffage!$C$3:$C$27,E7732)</f>
        <v>2.98853732681761</v>
      </c>
      <c r="N7732" s="0" t="str">
        <f aca="false">A7732</f>
        <v>Enseignement Recherche</v>
      </c>
      <c r="O7732" s="0" t="str">
        <f aca="false">B7732</f>
        <v>Enseignement primaire</v>
      </c>
      <c r="P7732" s="0" t="str">
        <f aca="false">C7732</f>
        <v>Cantine élémentaire</v>
      </c>
      <c r="Q7732" s="0" t="str">
        <f aca="false">D7732</f>
        <v>PAC performant</v>
      </c>
      <c r="R7732" s="0" t="str">
        <f aca="false">E7732</f>
        <v>Electricité</v>
      </c>
      <c r="S7732" s="0" t="str">
        <f aca="false">F7732</f>
        <v>0409032902</v>
      </c>
      <c r="T7732" s="0" t="str">
        <f aca="false">G7732</f>
        <v>5</v>
      </c>
      <c r="U7732" s="0" t="n">
        <f aca="false">L7732</f>
        <v>2.98853732681761</v>
      </c>
      <c r="V7732" s="0" t="n">
        <f aca="false">K7732</f>
        <v>161.730312375253</v>
      </c>
      <c r="W7732" s="0" t="n">
        <f aca="false">J7732</f>
        <v>648</v>
      </c>
    </row>
    <row r="7733" customFormat="false" ht="12.8" hidden="false" customHeight="false" outlineLevel="0" collapsed="false">
      <c r="A7733" s="0" t="s">
        <v>75</v>
      </c>
      <c r="B7733" s="0" t="s">
        <v>889</v>
      </c>
      <c r="C7733" s="0" t="s">
        <v>903</v>
      </c>
      <c r="D7733" s="0" t="s">
        <v>19</v>
      </c>
      <c r="E7733" s="0" t="s">
        <v>57</v>
      </c>
      <c r="F7733" s="0" t="s">
        <v>904</v>
      </c>
      <c r="G7733" s="0" t="s">
        <v>1613</v>
      </c>
      <c r="H7733" s="0" t="n">
        <v>0.8079765356321</v>
      </c>
      <c r="I7733" s="0" t="n">
        <v>52.0639351468634</v>
      </c>
      <c r="J7733" s="0" t="n">
        <v>0</v>
      </c>
      <c r="K7733" s="0" t="n">
        <f aca="false">I7733*SUMIFS(syst_chauffage!$H$3:$H$27,syst_chauffage!$B$3:$B$27,D7733,syst_chauffage!$C$3:$C$27,E7733)</f>
        <v>72.4978152333289</v>
      </c>
      <c r="L7733" s="12" t="n">
        <f aca="false">H7733*SUMIFS(syst_chauffage!$K$3:$K$27,syst_chauffage!$B$3:$B$27,D7733,syst_chauffage!$C$3:$C$27,E7733)</f>
        <v>0.8079765356321</v>
      </c>
      <c r="N7733" s="0" t="str">
        <f aca="false">A7733</f>
        <v>Enseignement Recherche</v>
      </c>
      <c r="O7733" s="0" t="str">
        <f aca="false">B7733</f>
        <v>Enseignement primaire</v>
      </c>
      <c r="P7733" s="0" t="str">
        <f aca="false">C7733</f>
        <v>Cantine préélémentaire</v>
      </c>
      <c r="Q7733" s="0" t="str">
        <f aca="false">D7733</f>
        <v>Autre système centralisé</v>
      </c>
      <c r="R7733" s="0" t="str">
        <f aca="false">E7733</f>
        <v>Autres</v>
      </c>
      <c r="S7733" s="0" t="str">
        <f aca="false">F7733</f>
        <v>0409060101</v>
      </c>
      <c r="T7733" s="0" t="str">
        <f aca="false">G7733</f>
        <v>5</v>
      </c>
      <c r="U7733" s="0" t="n">
        <f aca="false">L7733</f>
        <v>0.8079765356321</v>
      </c>
      <c r="V7733" s="0" t="n">
        <f aca="false">K7733</f>
        <v>72.4978152333289</v>
      </c>
      <c r="W7733" s="0" t="n">
        <f aca="false">J7733</f>
        <v>0</v>
      </c>
    </row>
    <row r="7734" customFormat="false" ht="12.8" hidden="false" customHeight="false" outlineLevel="0" collapsed="false">
      <c r="A7734" s="0" t="s">
        <v>75</v>
      </c>
      <c r="B7734" s="0" t="s">
        <v>889</v>
      </c>
      <c r="C7734" s="0" t="s">
        <v>903</v>
      </c>
      <c r="D7734" s="0" t="s">
        <v>19</v>
      </c>
      <c r="E7734" s="0" t="s">
        <v>58</v>
      </c>
      <c r="F7734" s="0" t="s">
        <v>905</v>
      </c>
      <c r="G7734" s="0" t="s">
        <v>1613</v>
      </c>
      <c r="H7734" s="0" t="n">
        <v>0.949773873897018</v>
      </c>
      <c r="I7734" s="0" t="n">
        <v>49.2901625858078</v>
      </c>
      <c r="J7734" s="0" t="n">
        <v>680</v>
      </c>
      <c r="K7734" s="0" t="n">
        <f aca="false">I7734*SUMIFS(syst_chauffage!$H$3:$H$27,syst_chauffage!$B$3:$B$27,D7734,syst_chauffage!$C$3:$C$27,E7734)</f>
        <v>81.0798327433629</v>
      </c>
      <c r="L7734" s="12" t="n">
        <f aca="false">H7734*SUMIFS(syst_chauffage!$K$3:$K$27,syst_chauffage!$B$3:$B$27,D7734,syst_chauffage!$C$3:$C$27,E7734)</f>
        <v>0.949773873897018</v>
      </c>
      <c r="N7734" s="0" t="str">
        <f aca="false">A7734</f>
        <v>Enseignement Recherche</v>
      </c>
      <c r="O7734" s="0" t="str">
        <f aca="false">B7734</f>
        <v>Enseignement primaire</v>
      </c>
      <c r="P7734" s="0" t="str">
        <f aca="false">C7734</f>
        <v>Cantine préélémentaire</v>
      </c>
      <c r="Q7734" s="0" t="str">
        <f aca="false">D7734</f>
        <v>Autre système centralisé</v>
      </c>
      <c r="R7734" s="0" t="str">
        <f aca="false">E7734</f>
        <v>Urbain</v>
      </c>
      <c r="S7734" s="0" t="str">
        <f aca="false">F7734</f>
        <v>0409060106</v>
      </c>
      <c r="T7734" s="0" t="str">
        <f aca="false">G7734</f>
        <v>5</v>
      </c>
      <c r="U7734" s="0" t="n">
        <f aca="false">L7734</f>
        <v>0.949773873897018</v>
      </c>
      <c r="V7734" s="0" t="n">
        <f aca="false">K7734</f>
        <v>81.0798327433629</v>
      </c>
      <c r="W7734" s="0" t="n">
        <f aca="false">J7734</f>
        <v>680</v>
      </c>
    </row>
    <row r="7735" customFormat="false" ht="12.8" hidden="false" customHeight="false" outlineLevel="0" collapsed="false">
      <c r="A7735" s="0" t="s">
        <v>75</v>
      </c>
      <c r="B7735" s="0" t="s">
        <v>889</v>
      </c>
      <c r="C7735" s="0" t="s">
        <v>903</v>
      </c>
      <c r="D7735" s="0" t="s">
        <v>22</v>
      </c>
      <c r="E7735" s="0" t="s">
        <v>23</v>
      </c>
      <c r="F7735" s="0" t="s">
        <v>906</v>
      </c>
      <c r="G7735" s="0" t="s">
        <v>1613</v>
      </c>
      <c r="H7735" s="0" t="n">
        <v>0.599575751786102</v>
      </c>
      <c r="I7735" s="0" t="n">
        <v>30.5004605637268</v>
      </c>
      <c r="J7735" s="0" t="n">
        <v>0</v>
      </c>
      <c r="K7735" s="0" t="n">
        <f aca="false">I7735*SUMIFS(syst_chauffage!$H$3:$H$27,syst_chauffage!$B$3:$B$27,D7735,syst_chauffage!$C$3:$C$27,E7735)</f>
        <v>53.711997563961</v>
      </c>
      <c r="L7735" s="12" t="n">
        <f aca="false">H7735*SUMIFS(syst_chauffage!$K$3:$K$27,syst_chauffage!$B$3:$B$27,D7735,syst_chauffage!$C$3:$C$27,E7735)</f>
        <v>0.599575751786102</v>
      </c>
      <c r="N7735" s="0" t="str">
        <f aca="false">A7735</f>
        <v>Enseignement Recherche</v>
      </c>
      <c r="O7735" s="0" t="str">
        <f aca="false">B7735</f>
        <v>Enseignement primaire</v>
      </c>
      <c r="P7735" s="0" t="str">
        <f aca="false">C7735</f>
        <v>Cantine préélémentaire</v>
      </c>
      <c r="Q7735" s="0" t="str">
        <f aca="false">D7735</f>
        <v>Chaudière fioul</v>
      </c>
      <c r="R7735" s="0" t="str">
        <f aca="false">E7735</f>
        <v>Fioul</v>
      </c>
      <c r="S7735" s="0" t="str">
        <f aca="false">F7735</f>
        <v>0409060303</v>
      </c>
      <c r="T7735" s="0" t="str">
        <f aca="false">G7735</f>
        <v>5</v>
      </c>
      <c r="U7735" s="0" t="n">
        <f aca="false">L7735</f>
        <v>0.599575751786102</v>
      </c>
      <c r="V7735" s="0" t="n">
        <f aca="false">K7735</f>
        <v>53.711997563961</v>
      </c>
      <c r="W7735" s="0" t="n">
        <f aca="false">J7735</f>
        <v>0</v>
      </c>
    </row>
    <row r="7736" customFormat="false" ht="12.8" hidden="false" customHeight="false" outlineLevel="0" collapsed="false">
      <c r="A7736" s="0" t="s">
        <v>75</v>
      </c>
      <c r="B7736" s="0" t="s">
        <v>889</v>
      </c>
      <c r="C7736" s="0" t="s">
        <v>903</v>
      </c>
      <c r="D7736" s="0" t="s">
        <v>13</v>
      </c>
      <c r="E7736" s="0" t="s">
        <v>14</v>
      </c>
      <c r="F7736" s="0" t="s">
        <v>907</v>
      </c>
      <c r="G7736" s="0" t="s">
        <v>1613</v>
      </c>
      <c r="H7736" s="0" t="n">
        <v>0.89773735137878</v>
      </c>
      <c r="I7736" s="0" t="n">
        <v>22.124739767207</v>
      </c>
      <c r="J7736" s="0" t="n">
        <v>224</v>
      </c>
      <c r="K7736" s="0" t="n">
        <f aca="false">I7736*SUMIFS(syst_chauffage!$H$3:$H$27,syst_chauffage!$B$3:$B$27,D7736,syst_chauffage!$C$3:$C$27,E7736)</f>
        <v>44.6829416149647</v>
      </c>
      <c r="L7736" s="12" t="n">
        <f aca="false">H7736*SUMIFS(syst_chauffage!$K$3:$K$27,syst_chauffage!$B$3:$B$27,D7736,syst_chauffage!$C$3:$C$27,E7736)</f>
        <v>0.89773735137878</v>
      </c>
      <c r="N7736" s="0" t="str">
        <f aca="false">A7736</f>
        <v>Enseignement Recherche</v>
      </c>
      <c r="O7736" s="0" t="str">
        <f aca="false">B7736</f>
        <v>Enseignement primaire</v>
      </c>
      <c r="P7736" s="0" t="str">
        <f aca="false">C7736</f>
        <v>Cantine préélémentaire</v>
      </c>
      <c r="Q7736" s="0" t="str">
        <f aca="false">D7736</f>
        <v>Chaudière gaz</v>
      </c>
      <c r="R7736" s="0" t="str">
        <f aca="false">E7736</f>
        <v>Gaz</v>
      </c>
      <c r="S7736" s="0" t="str">
        <f aca="false">F7736</f>
        <v>0409060404</v>
      </c>
      <c r="T7736" s="0" t="str">
        <f aca="false">G7736</f>
        <v>5</v>
      </c>
      <c r="U7736" s="0" t="n">
        <f aca="false">L7736</f>
        <v>0.89773735137878</v>
      </c>
      <c r="V7736" s="0" t="n">
        <f aca="false">K7736</f>
        <v>44.6829416149647</v>
      </c>
      <c r="W7736" s="0" t="n">
        <f aca="false">J7736</f>
        <v>224</v>
      </c>
    </row>
    <row r="7737" customFormat="false" ht="12.8" hidden="false" customHeight="false" outlineLevel="0" collapsed="false">
      <c r="A7737" s="0" t="s">
        <v>75</v>
      </c>
      <c r="B7737" s="0" t="s">
        <v>889</v>
      </c>
      <c r="C7737" s="0" t="s">
        <v>903</v>
      </c>
      <c r="D7737" s="0" t="s">
        <v>29</v>
      </c>
      <c r="E7737" s="0" t="s">
        <v>30</v>
      </c>
      <c r="F7737" s="0" t="s">
        <v>908</v>
      </c>
      <c r="G7737" s="0" t="s">
        <v>1613</v>
      </c>
      <c r="H7737" s="0" t="n">
        <v>0.92</v>
      </c>
      <c r="I7737" s="0" t="n">
        <v>10.4</v>
      </c>
      <c r="J7737" s="0" t="n">
        <v>0</v>
      </c>
      <c r="K7737" s="0" t="n">
        <f aca="false">I7737*SUMIFS(syst_chauffage!$H$3:$H$27,syst_chauffage!$B$3:$B$27,D7737,syst_chauffage!$C$3:$C$27,E7737)</f>
        <v>3</v>
      </c>
      <c r="L7737" s="12" t="n">
        <f aca="false">H7737*SUMIFS(syst_chauffage!$K$3:$K$27,syst_chauffage!$B$3:$B$27,D7737,syst_chauffage!$C$3:$C$27,E7737)</f>
        <v>0.92</v>
      </c>
      <c r="N7737" s="0" t="str">
        <f aca="false">A7737</f>
        <v>Enseignement Recherche</v>
      </c>
      <c r="O7737" s="0" t="str">
        <f aca="false">B7737</f>
        <v>Enseignement primaire</v>
      </c>
      <c r="P7737" s="0" t="str">
        <f aca="false">C7737</f>
        <v>Cantine préélémentaire</v>
      </c>
      <c r="Q7737" s="0" t="str">
        <f aca="false">D7737</f>
        <v>Electrique direct</v>
      </c>
      <c r="R7737" s="0" t="str">
        <f aca="false">E7737</f>
        <v>Electricité</v>
      </c>
      <c r="S7737" s="0" t="str">
        <f aca="false">F7737</f>
        <v>0409060602</v>
      </c>
      <c r="T7737" s="0" t="str">
        <f aca="false">G7737</f>
        <v>5</v>
      </c>
      <c r="U7737" s="0" t="n">
        <f aca="false">L7737</f>
        <v>0.92</v>
      </c>
      <c r="V7737" s="0" t="n">
        <f aca="false">K7737</f>
        <v>3</v>
      </c>
      <c r="W7737" s="0" t="n">
        <f aca="false">J7737</f>
        <v>0</v>
      </c>
    </row>
    <row r="7738" customFormat="false" ht="12.8" hidden="false" customHeight="false" outlineLevel="0" collapsed="false">
      <c r="A7738" s="0" t="s">
        <v>75</v>
      </c>
      <c r="B7738" s="0" t="s">
        <v>889</v>
      </c>
      <c r="C7738" s="0" t="s">
        <v>903</v>
      </c>
      <c r="D7738" s="0" t="s">
        <v>36</v>
      </c>
      <c r="E7738" s="0" t="s">
        <v>30</v>
      </c>
      <c r="F7738" s="0" t="s">
        <v>909</v>
      </c>
      <c r="G7738" s="0" t="s">
        <v>1613</v>
      </c>
      <c r="H7738" s="0" t="n">
        <v>2.89517134883721</v>
      </c>
      <c r="I7738" s="0" t="n">
        <v>135.092441900028</v>
      </c>
      <c r="J7738" s="0" t="n">
        <v>603</v>
      </c>
      <c r="K7738" s="0" t="n">
        <f aca="false">I7738*SUMIFS(syst_chauffage!$H$3:$H$27,syst_chauffage!$B$3:$B$27,D7738,syst_chauffage!$C$3:$C$27,E7738)</f>
        <v>83.5760337638959</v>
      </c>
      <c r="L7738" s="12" t="n">
        <f aca="false">H7738*SUMIFS(syst_chauffage!$K$3:$K$27,syst_chauffage!$B$3:$B$27,D7738,syst_chauffage!$C$3:$C$27,E7738)</f>
        <v>2.4324955428598</v>
      </c>
      <c r="N7738" s="0" t="str">
        <f aca="false">A7738</f>
        <v>Enseignement Recherche</v>
      </c>
      <c r="O7738" s="0" t="str">
        <f aca="false">B7738</f>
        <v>Enseignement primaire</v>
      </c>
      <c r="P7738" s="0" t="str">
        <f aca="false">C7738</f>
        <v>Cantine préélémentaire</v>
      </c>
      <c r="Q7738" s="0" t="str">
        <f aca="false">D7738</f>
        <v>PAC</v>
      </c>
      <c r="R7738" s="0" t="str">
        <f aca="false">E7738</f>
        <v>Electricité</v>
      </c>
      <c r="S7738" s="0" t="str">
        <f aca="false">F7738</f>
        <v>0409060902</v>
      </c>
      <c r="T7738" s="0" t="str">
        <f aca="false">G7738</f>
        <v>5</v>
      </c>
      <c r="U7738" s="0" t="n">
        <f aca="false">L7738</f>
        <v>2.4324955428598</v>
      </c>
      <c r="V7738" s="0" t="n">
        <f aca="false">K7738</f>
        <v>83.5760337638959</v>
      </c>
      <c r="W7738" s="0" t="n">
        <f aca="false">J7738</f>
        <v>603</v>
      </c>
    </row>
    <row r="7739" customFormat="false" ht="12.8" hidden="false" customHeight="false" outlineLevel="0" collapsed="false">
      <c r="A7739" s="0" t="s">
        <v>75</v>
      </c>
      <c r="B7739" s="0" t="s">
        <v>889</v>
      </c>
      <c r="C7739" s="0" t="s">
        <v>903</v>
      </c>
      <c r="D7739" s="0" t="s">
        <v>51</v>
      </c>
      <c r="E7739" s="0" t="s">
        <v>57</v>
      </c>
      <c r="F7739" s="0" t="s">
        <v>910</v>
      </c>
      <c r="G7739" s="0" t="s">
        <v>1613</v>
      </c>
      <c r="H7739" s="0" t="n">
        <v>0.932280618037037</v>
      </c>
      <c r="I7739" s="0" t="n">
        <v>61.9808751748374</v>
      </c>
      <c r="J7739" s="0" t="n">
        <v>0</v>
      </c>
      <c r="K7739" s="0" t="n">
        <f aca="false">I7739*SUMIFS(syst_chauffage!$H$3:$H$27,syst_chauffage!$B$3:$B$27,D7739,syst_chauffage!$C$3:$C$27,E7739)</f>
        <v>131.32841632081</v>
      </c>
      <c r="L7739" s="12" t="n">
        <f aca="false">H7739*SUMIFS(syst_chauffage!$K$3:$K$27,syst_chauffage!$B$3:$B$27,D7739,syst_chauffage!$C$3:$C$27,E7739)</f>
        <v>0.932280618037037</v>
      </c>
      <c r="N7739" s="0" t="str">
        <f aca="false">A7739</f>
        <v>Enseignement Recherche</v>
      </c>
      <c r="O7739" s="0" t="str">
        <f aca="false">B7739</f>
        <v>Enseignement primaire</v>
      </c>
      <c r="P7739" s="0" t="str">
        <f aca="false">C7739</f>
        <v>Cantine préélémentaire</v>
      </c>
      <c r="Q7739" s="0" t="str">
        <f aca="false">D7739</f>
        <v>Autre système centralisé performant</v>
      </c>
      <c r="R7739" s="0" t="str">
        <f aca="false">E7739</f>
        <v>Autres</v>
      </c>
      <c r="S7739" s="0" t="str">
        <f aca="false">F7739</f>
        <v>0409062101</v>
      </c>
      <c r="T7739" s="0" t="str">
        <f aca="false">G7739</f>
        <v>5</v>
      </c>
      <c r="U7739" s="0" t="n">
        <f aca="false">L7739</f>
        <v>0.932280618037037</v>
      </c>
      <c r="V7739" s="0" t="n">
        <f aca="false">K7739</f>
        <v>131.32841632081</v>
      </c>
      <c r="W7739" s="0" t="n">
        <f aca="false">J7739</f>
        <v>0</v>
      </c>
    </row>
    <row r="7740" customFormat="false" ht="12.8" hidden="false" customHeight="false" outlineLevel="0" collapsed="false">
      <c r="A7740" s="0" t="s">
        <v>75</v>
      </c>
      <c r="B7740" s="0" t="s">
        <v>889</v>
      </c>
      <c r="C7740" s="0" t="s">
        <v>903</v>
      </c>
      <c r="D7740" s="0" t="s">
        <v>51</v>
      </c>
      <c r="E7740" s="0" t="s">
        <v>58</v>
      </c>
      <c r="F7740" s="0" t="s">
        <v>911</v>
      </c>
      <c r="G7740" s="0" t="s">
        <v>1613</v>
      </c>
      <c r="H7740" s="0" t="n">
        <v>1.09589293141964</v>
      </c>
      <c r="I7740" s="0" t="n">
        <v>58.6787649831045</v>
      </c>
      <c r="J7740" s="0" t="n">
        <v>680</v>
      </c>
      <c r="K7740" s="0" t="n">
        <f aca="false">I7740*SUMIFS(syst_chauffage!$H$3:$H$27,syst_chauffage!$B$3:$B$27,D7740,syst_chauffage!$C$3:$C$27,E7740)</f>
        <v>125.220455542912</v>
      </c>
      <c r="L7740" s="12" t="n">
        <f aca="false">H7740*SUMIFS(syst_chauffage!$K$3:$K$27,syst_chauffage!$B$3:$B$27,D7740,syst_chauffage!$C$3:$C$27,E7740)</f>
        <v>1.09589293141964</v>
      </c>
      <c r="N7740" s="0" t="str">
        <f aca="false">A7740</f>
        <v>Enseignement Recherche</v>
      </c>
      <c r="O7740" s="0" t="str">
        <f aca="false">B7740</f>
        <v>Enseignement primaire</v>
      </c>
      <c r="P7740" s="0" t="str">
        <f aca="false">C7740</f>
        <v>Cantine préélémentaire</v>
      </c>
      <c r="Q7740" s="0" t="str">
        <f aca="false">D7740</f>
        <v>Autre système centralisé performant</v>
      </c>
      <c r="R7740" s="0" t="str">
        <f aca="false">E7740</f>
        <v>Urbain</v>
      </c>
      <c r="S7740" s="0" t="str">
        <f aca="false">F7740</f>
        <v>0409062106</v>
      </c>
      <c r="T7740" s="0" t="str">
        <f aca="false">G7740</f>
        <v>5</v>
      </c>
      <c r="U7740" s="0" t="n">
        <f aca="false">L7740</f>
        <v>1.09589293141964</v>
      </c>
      <c r="V7740" s="0" t="n">
        <f aca="false">K7740</f>
        <v>125.220455542912</v>
      </c>
      <c r="W7740" s="0" t="n">
        <f aca="false">J7740</f>
        <v>680</v>
      </c>
    </row>
    <row r="7741" customFormat="false" ht="12.8" hidden="false" customHeight="false" outlineLevel="0" collapsed="false">
      <c r="A7741" s="0" t="s">
        <v>75</v>
      </c>
      <c r="B7741" s="0" t="s">
        <v>889</v>
      </c>
      <c r="C7741" s="0" t="s">
        <v>903</v>
      </c>
      <c r="D7741" s="0" t="s">
        <v>27</v>
      </c>
      <c r="E7741" s="0" t="s">
        <v>23</v>
      </c>
      <c r="F7741" s="0" t="s">
        <v>912</v>
      </c>
      <c r="G7741" s="0" t="s">
        <v>1613</v>
      </c>
      <c r="H7741" s="0" t="n">
        <v>0.760673012465402</v>
      </c>
      <c r="I7741" s="0" t="n">
        <v>36.3100720996747</v>
      </c>
      <c r="J7741" s="0" t="n">
        <v>504</v>
      </c>
      <c r="K7741" s="0" t="n">
        <f aca="false">I7741*SUMIFS(syst_chauffage!$H$3:$H$27,syst_chauffage!$B$3:$B$27,D7741,syst_chauffage!$C$3:$C$27,E7741)</f>
        <v>93.1136629951393</v>
      </c>
      <c r="L7741" s="12" t="n">
        <f aca="false">H7741*SUMIFS(syst_chauffage!$K$3:$K$27,syst_chauffage!$B$3:$B$27,D7741,syst_chauffage!$C$3:$C$27,E7741)</f>
        <v>0.760673012465402</v>
      </c>
      <c r="N7741" s="0" t="str">
        <f aca="false">A7741</f>
        <v>Enseignement Recherche</v>
      </c>
      <c r="O7741" s="0" t="str">
        <f aca="false">B7741</f>
        <v>Enseignement primaire</v>
      </c>
      <c r="P7741" s="0" t="str">
        <f aca="false">C7741</f>
        <v>Cantine préélémentaire</v>
      </c>
      <c r="Q7741" s="0" t="str">
        <f aca="false">D7741</f>
        <v>Chaudière condensation fioul</v>
      </c>
      <c r="R7741" s="0" t="str">
        <f aca="false">E7741</f>
        <v>Fioul</v>
      </c>
      <c r="S7741" s="0" t="str">
        <f aca="false">F7741</f>
        <v>0409062303</v>
      </c>
      <c r="T7741" s="0" t="str">
        <f aca="false">G7741</f>
        <v>5</v>
      </c>
      <c r="U7741" s="0" t="n">
        <f aca="false">L7741</f>
        <v>0.760673012465402</v>
      </c>
      <c r="V7741" s="0" t="n">
        <f aca="false">K7741</f>
        <v>93.1136629951393</v>
      </c>
      <c r="W7741" s="0" t="n">
        <f aca="false">J7741</f>
        <v>504</v>
      </c>
    </row>
    <row r="7742" customFormat="false" ht="12.8" hidden="false" customHeight="false" outlineLevel="0" collapsed="false">
      <c r="A7742" s="0" t="s">
        <v>75</v>
      </c>
      <c r="B7742" s="0" t="s">
        <v>889</v>
      </c>
      <c r="C7742" s="0" t="s">
        <v>903</v>
      </c>
      <c r="D7742" s="0" t="s">
        <v>18</v>
      </c>
      <c r="E7742" s="0" t="s">
        <v>14</v>
      </c>
      <c r="F7742" s="0" t="s">
        <v>913</v>
      </c>
      <c r="G7742" s="0" t="s">
        <v>1613</v>
      </c>
      <c r="H7742" s="0" t="n">
        <v>0.987057730570977</v>
      </c>
      <c r="I7742" s="0" t="n">
        <v>26.3389759133417</v>
      </c>
      <c r="J7742" s="0" t="n">
        <v>504</v>
      </c>
      <c r="K7742" s="0" t="n">
        <f aca="false">I7742*SUMIFS(syst_chauffage!$H$3:$H$27,syst_chauffage!$B$3:$B$27,D7742,syst_chauffage!$C$3:$C$27,E7742)</f>
        <v>71.7718372450733</v>
      </c>
      <c r="L7742" s="12" t="n">
        <f aca="false">H7742*SUMIFS(syst_chauffage!$K$3:$K$27,syst_chauffage!$B$3:$B$27,D7742,syst_chauffage!$C$3:$C$27,E7742)</f>
        <v>0.958874162928332</v>
      </c>
      <c r="N7742" s="0" t="str">
        <f aca="false">A7742</f>
        <v>Enseignement Recherche</v>
      </c>
      <c r="O7742" s="0" t="str">
        <f aca="false">B7742</f>
        <v>Enseignement primaire</v>
      </c>
      <c r="P7742" s="0" t="str">
        <f aca="false">C7742</f>
        <v>Cantine préélémentaire</v>
      </c>
      <c r="Q7742" s="0" t="str">
        <f aca="false">D7742</f>
        <v>Chaudière condensation gaz</v>
      </c>
      <c r="R7742" s="0" t="str">
        <f aca="false">E7742</f>
        <v>Gaz</v>
      </c>
      <c r="S7742" s="0" t="str">
        <f aca="false">F7742</f>
        <v>0409062404</v>
      </c>
      <c r="T7742" s="0" t="str">
        <f aca="false">G7742</f>
        <v>5</v>
      </c>
      <c r="U7742" s="0" t="n">
        <f aca="false">L7742</f>
        <v>0.958874162928332</v>
      </c>
      <c r="V7742" s="0" t="n">
        <f aca="false">K7742</f>
        <v>71.7718372450733</v>
      </c>
      <c r="W7742" s="0" t="n">
        <f aca="false">J7742</f>
        <v>504</v>
      </c>
    </row>
    <row r="7743" customFormat="false" ht="12.8" hidden="false" customHeight="false" outlineLevel="0" collapsed="false">
      <c r="A7743" s="0" t="s">
        <v>75</v>
      </c>
      <c r="B7743" s="0" t="s">
        <v>889</v>
      </c>
      <c r="C7743" s="0" t="s">
        <v>903</v>
      </c>
      <c r="D7743" s="0" t="s">
        <v>32</v>
      </c>
      <c r="E7743" s="0" t="s">
        <v>30</v>
      </c>
      <c r="F7743" s="0" t="s">
        <v>914</v>
      </c>
      <c r="G7743" s="0" t="s">
        <v>1613</v>
      </c>
      <c r="H7743" s="0" t="n">
        <v>1</v>
      </c>
      <c r="I7743" s="0" t="n">
        <v>12</v>
      </c>
      <c r="J7743" s="0" t="n">
        <v>0</v>
      </c>
      <c r="K7743" s="0" t="n">
        <f aca="false">I7743*SUMIFS(syst_chauffage!$H$3:$H$27,syst_chauffage!$B$3:$B$27,D7743,syst_chauffage!$C$3:$C$27,E7743)</f>
        <v>12</v>
      </c>
      <c r="L7743" s="12" t="n">
        <f aca="false">H7743*SUMIFS(syst_chauffage!$K$3:$K$27,syst_chauffage!$B$3:$B$27,D7743,syst_chauffage!$C$3:$C$27,E7743)</f>
        <v>1</v>
      </c>
      <c r="N7743" s="0" t="str">
        <f aca="false">A7743</f>
        <v>Enseignement Recherche</v>
      </c>
      <c r="O7743" s="0" t="str">
        <f aca="false">B7743</f>
        <v>Enseignement primaire</v>
      </c>
      <c r="P7743" s="0" t="str">
        <f aca="false">C7743</f>
        <v>Cantine préélémentaire</v>
      </c>
      <c r="Q7743" s="0" t="str">
        <f aca="false">D7743</f>
        <v>Electrique direct performant</v>
      </c>
      <c r="R7743" s="0" t="str">
        <f aca="false">E7743</f>
        <v>Electricité</v>
      </c>
      <c r="S7743" s="0" t="str">
        <f aca="false">F7743</f>
        <v>0409062602</v>
      </c>
      <c r="T7743" s="0" t="str">
        <f aca="false">G7743</f>
        <v>5</v>
      </c>
      <c r="U7743" s="0" t="n">
        <f aca="false">L7743</f>
        <v>1</v>
      </c>
      <c r="V7743" s="0" t="n">
        <f aca="false">K7743</f>
        <v>12</v>
      </c>
      <c r="W7743" s="0" t="n">
        <f aca="false">J7743</f>
        <v>0</v>
      </c>
    </row>
    <row r="7744" customFormat="false" ht="12.8" hidden="false" customHeight="false" outlineLevel="0" collapsed="false">
      <c r="A7744" s="0" t="s">
        <v>75</v>
      </c>
      <c r="B7744" s="0" t="s">
        <v>889</v>
      </c>
      <c r="C7744" s="0" t="s">
        <v>903</v>
      </c>
      <c r="D7744" s="0" t="s">
        <v>38</v>
      </c>
      <c r="E7744" s="0" t="s">
        <v>30</v>
      </c>
      <c r="F7744" s="0" t="s">
        <v>915</v>
      </c>
      <c r="G7744" s="0" t="s">
        <v>1613</v>
      </c>
      <c r="H7744" s="0" t="n">
        <v>3.34058232558139</v>
      </c>
      <c r="I7744" s="0" t="n">
        <v>160.824335595271</v>
      </c>
      <c r="J7744" s="0" t="n">
        <v>648</v>
      </c>
      <c r="K7744" s="0" t="n">
        <f aca="false">I7744*SUMIFS(syst_chauffage!$H$3:$H$27,syst_chauffage!$B$3:$B$27,D7744,syst_chauffage!$C$3:$C$27,E7744)</f>
        <v>162.560241628459</v>
      </c>
      <c r="L7744" s="12" t="n">
        <f aca="false">H7744*SUMIFS(syst_chauffage!$K$3:$K$27,syst_chauffage!$B$3:$B$27,D7744,syst_chauffage!$C$3:$C$27,E7744)</f>
        <v>2.98853732681761</v>
      </c>
      <c r="N7744" s="0" t="str">
        <f aca="false">A7744</f>
        <v>Enseignement Recherche</v>
      </c>
      <c r="O7744" s="0" t="str">
        <f aca="false">B7744</f>
        <v>Enseignement primaire</v>
      </c>
      <c r="P7744" s="0" t="str">
        <f aca="false">C7744</f>
        <v>Cantine préélémentaire</v>
      </c>
      <c r="Q7744" s="0" t="str">
        <f aca="false">D7744</f>
        <v>PAC performant</v>
      </c>
      <c r="R7744" s="0" t="str">
        <f aca="false">E7744</f>
        <v>Electricité</v>
      </c>
      <c r="S7744" s="0" t="str">
        <f aca="false">F7744</f>
        <v>0409062902</v>
      </c>
      <c r="T7744" s="0" t="str">
        <f aca="false">G7744</f>
        <v>5</v>
      </c>
      <c r="U7744" s="0" t="n">
        <f aca="false">L7744</f>
        <v>2.98853732681761</v>
      </c>
      <c r="V7744" s="0" t="n">
        <f aca="false">K7744</f>
        <v>162.560241628459</v>
      </c>
      <c r="W7744" s="0" t="n">
        <f aca="false">J7744</f>
        <v>648</v>
      </c>
    </row>
    <row r="7745" customFormat="false" ht="12.8" hidden="false" customHeight="false" outlineLevel="0" collapsed="false">
      <c r="A7745" s="0" t="s">
        <v>75</v>
      </c>
      <c r="B7745" s="0" t="s">
        <v>889</v>
      </c>
      <c r="C7745" s="0" t="s">
        <v>916</v>
      </c>
      <c r="D7745" s="0" t="s">
        <v>19</v>
      </c>
      <c r="E7745" s="0" t="s">
        <v>57</v>
      </c>
      <c r="F7745" s="0" t="s">
        <v>917</v>
      </c>
      <c r="G7745" s="0" t="s">
        <v>1613</v>
      </c>
      <c r="H7745" s="0" t="n">
        <v>0.799467857675324</v>
      </c>
      <c r="I7745" s="0" t="n">
        <v>23.5453999376362</v>
      </c>
      <c r="J7745" s="0" t="n">
        <v>0</v>
      </c>
      <c r="K7745" s="0" t="n">
        <f aca="false">I7745*SUMIFS(syst_chauffage!$H$3:$H$27,syst_chauffage!$B$3:$B$27,D7745,syst_chauffage!$C$3:$C$27,E7745)</f>
        <v>32.7864201862279</v>
      </c>
      <c r="L7745" s="12" t="n">
        <f aca="false">H7745*SUMIFS(syst_chauffage!$K$3:$K$27,syst_chauffage!$B$3:$B$27,D7745,syst_chauffage!$C$3:$C$27,E7745)</f>
        <v>0.799467857675324</v>
      </c>
      <c r="N7745" s="0" t="str">
        <f aca="false">A7745</f>
        <v>Enseignement Recherche</v>
      </c>
      <c r="O7745" s="0" t="str">
        <f aca="false">B7745</f>
        <v>Enseignement primaire</v>
      </c>
      <c r="P7745" s="0" t="str">
        <f aca="false">C7745</f>
        <v>Elémentaire</v>
      </c>
      <c r="Q7745" s="0" t="str">
        <f aca="false">D7745</f>
        <v>Autre système centralisé</v>
      </c>
      <c r="R7745" s="0" t="str">
        <f aca="false">E7745</f>
        <v>Autres</v>
      </c>
      <c r="S7745" s="0" t="str">
        <f aca="false">F7745</f>
        <v>0409110101</v>
      </c>
      <c r="T7745" s="0" t="str">
        <f aca="false">G7745</f>
        <v>5</v>
      </c>
      <c r="U7745" s="0" t="n">
        <f aca="false">L7745</f>
        <v>0.799467857675324</v>
      </c>
      <c r="V7745" s="0" t="n">
        <f aca="false">K7745</f>
        <v>32.7864201862279</v>
      </c>
      <c r="W7745" s="0" t="n">
        <f aca="false">J7745</f>
        <v>0</v>
      </c>
    </row>
    <row r="7746" customFormat="false" ht="12.8" hidden="false" customHeight="false" outlineLevel="0" collapsed="false">
      <c r="A7746" s="0" t="s">
        <v>75</v>
      </c>
      <c r="B7746" s="0" t="s">
        <v>889</v>
      </c>
      <c r="C7746" s="0" t="s">
        <v>916</v>
      </c>
      <c r="D7746" s="0" t="s">
        <v>19</v>
      </c>
      <c r="E7746" s="0" t="s">
        <v>58</v>
      </c>
      <c r="F7746" s="0" t="s">
        <v>918</v>
      </c>
      <c r="G7746" s="0" t="s">
        <v>1613</v>
      </c>
      <c r="H7746" s="0" t="n">
        <v>0.932040082258216</v>
      </c>
      <c r="I7746" s="0" t="n">
        <v>22.1757164917644</v>
      </c>
      <c r="J7746" s="0" t="n">
        <v>680</v>
      </c>
      <c r="K7746" s="0" t="n">
        <f aca="false">I7746*SUMIFS(syst_chauffage!$H$3:$H$27,syst_chauffage!$B$3:$B$27,D7746,syst_chauffage!$C$3:$C$27,E7746)</f>
        <v>36.4779357541457</v>
      </c>
      <c r="L7746" s="12" t="n">
        <f aca="false">H7746*SUMIFS(syst_chauffage!$K$3:$K$27,syst_chauffage!$B$3:$B$27,D7746,syst_chauffage!$C$3:$C$27,E7746)</f>
        <v>0.932040082258216</v>
      </c>
      <c r="N7746" s="0" t="str">
        <f aca="false">A7746</f>
        <v>Enseignement Recherche</v>
      </c>
      <c r="O7746" s="0" t="str">
        <f aca="false">B7746</f>
        <v>Enseignement primaire</v>
      </c>
      <c r="P7746" s="0" t="str">
        <f aca="false">C7746</f>
        <v>Elémentaire</v>
      </c>
      <c r="Q7746" s="0" t="str">
        <f aca="false">D7746</f>
        <v>Autre système centralisé</v>
      </c>
      <c r="R7746" s="0" t="str">
        <f aca="false">E7746</f>
        <v>Urbain</v>
      </c>
      <c r="S7746" s="0" t="str">
        <f aca="false">F7746</f>
        <v>0409110106</v>
      </c>
      <c r="T7746" s="0" t="str">
        <f aca="false">G7746</f>
        <v>5</v>
      </c>
      <c r="U7746" s="0" t="n">
        <f aca="false">L7746</f>
        <v>0.932040082258216</v>
      </c>
      <c r="V7746" s="0" t="n">
        <f aca="false">K7746</f>
        <v>36.4779357541457</v>
      </c>
      <c r="W7746" s="0" t="n">
        <f aca="false">J7746</f>
        <v>680</v>
      </c>
    </row>
    <row r="7747" customFormat="false" ht="12.8" hidden="false" customHeight="false" outlineLevel="0" collapsed="false">
      <c r="A7747" s="0" t="s">
        <v>75</v>
      </c>
      <c r="B7747" s="0" t="s">
        <v>889</v>
      </c>
      <c r="C7747" s="0" t="s">
        <v>916</v>
      </c>
      <c r="D7747" s="0" t="s">
        <v>22</v>
      </c>
      <c r="E7747" s="0" t="s">
        <v>23</v>
      </c>
      <c r="F7747" s="0" t="s">
        <v>919</v>
      </c>
      <c r="G7747" s="0" t="s">
        <v>1613</v>
      </c>
      <c r="H7747" s="0" t="n">
        <v>0.597981592581667</v>
      </c>
      <c r="I7747" s="0" t="n">
        <v>12.8470308145646</v>
      </c>
      <c r="J7747" s="0" t="n">
        <v>0</v>
      </c>
      <c r="K7747" s="0" t="n">
        <f aca="false">I7747*SUMIFS(syst_chauffage!$H$3:$H$27,syst_chauffage!$B$3:$B$27,D7747,syst_chauffage!$C$3:$C$27,E7747)</f>
        <v>22.6239104283123</v>
      </c>
      <c r="L7747" s="12" t="n">
        <f aca="false">H7747*SUMIFS(syst_chauffage!$K$3:$K$27,syst_chauffage!$B$3:$B$27,D7747,syst_chauffage!$C$3:$C$27,E7747)</f>
        <v>0.597981592581667</v>
      </c>
      <c r="N7747" s="0" t="str">
        <f aca="false">A7747</f>
        <v>Enseignement Recherche</v>
      </c>
      <c r="O7747" s="0" t="str">
        <f aca="false">B7747</f>
        <v>Enseignement primaire</v>
      </c>
      <c r="P7747" s="0" t="str">
        <f aca="false">C7747</f>
        <v>Elémentaire</v>
      </c>
      <c r="Q7747" s="0" t="str">
        <f aca="false">D7747</f>
        <v>Chaudière fioul</v>
      </c>
      <c r="R7747" s="0" t="str">
        <f aca="false">E7747</f>
        <v>Fioul</v>
      </c>
      <c r="S7747" s="0" t="str">
        <f aca="false">F7747</f>
        <v>0409110303</v>
      </c>
      <c r="T7747" s="0" t="str">
        <f aca="false">G7747</f>
        <v>5</v>
      </c>
      <c r="U7747" s="0" t="n">
        <f aca="false">L7747</f>
        <v>0.597981592581667</v>
      </c>
      <c r="V7747" s="0" t="n">
        <f aca="false">K7747</f>
        <v>22.6239104283123</v>
      </c>
      <c r="W7747" s="0" t="n">
        <f aca="false">J7747</f>
        <v>0</v>
      </c>
    </row>
    <row r="7748" customFormat="false" ht="12.8" hidden="false" customHeight="false" outlineLevel="0" collapsed="false">
      <c r="A7748" s="0" t="s">
        <v>75</v>
      </c>
      <c r="B7748" s="0" t="s">
        <v>889</v>
      </c>
      <c r="C7748" s="0" t="s">
        <v>916</v>
      </c>
      <c r="D7748" s="0" t="s">
        <v>13</v>
      </c>
      <c r="E7748" s="0" t="s">
        <v>14</v>
      </c>
      <c r="F7748" s="0" t="s">
        <v>920</v>
      </c>
      <c r="G7748" s="0" t="s">
        <v>1613</v>
      </c>
      <c r="H7748" s="0" t="n">
        <v>0.896030546623133</v>
      </c>
      <c r="I7748" s="0" t="n">
        <v>9.45769263145368</v>
      </c>
      <c r="J7748" s="0" t="n">
        <v>264</v>
      </c>
      <c r="K7748" s="0" t="n">
        <f aca="false">I7748*SUMIFS(syst_chauffage!$H$3:$H$27,syst_chauffage!$B$3:$B$27,D7748,syst_chauffage!$C$3:$C$27,E7748)</f>
        <v>19.1006778886455</v>
      </c>
      <c r="L7748" s="12" t="n">
        <f aca="false">H7748*SUMIFS(syst_chauffage!$K$3:$K$27,syst_chauffage!$B$3:$B$27,D7748,syst_chauffage!$C$3:$C$27,E7748)</f>
        <v>0.896030546623133</v>
      </c>
      <c r="N7748" s="0" t="str">
        <f aca="false">A7748</f>
        <v>Enseignement Recherche</v>
      </c>
      <c r="O7748" s="0" t="str">
        <f aca="false">B7748</f>
        <v>Enseignement primaire</v>
      </c>
      <c r="P7748" s="0" t="str">
        <f aca="false">C7748</f>
        <v>Elémentaire</v>
      </c>
      <c r="Q7748" s="0" t="str">
        <f aca="false">D7748</f>
        <v>Chaudière gaz</v>
      </c>
      <c r="R7748" s="0" t="str">
        <f aca="false">E7748</f>
        <v>Gaz</v>
      </c>
      <c r="S7748" s="0" t="str">
        <f aca="false">F7748</f>
        <v>0409110404</v>
      </c>
      <c r="T7748" s="0" t="str">
        <f aca="false">G7748</f>
        <v>5</v>
      </c>
      <c r="U7748" s="0" t="n">
        <f aca="false">L7748</f>
        <v>0.896030546623133</v>
      </c>
      <c r="V7748" s="0" t="n">
        <f aca="false">K7748</f>
        <v>19.1006778886455</v>
      </c>
      <c r="W7748" s="0" t="n">
        <f aca="false">J7748</f>
        <v>264</v>
      </c>
    </row>
    <row r="7749" customFormat="false" ht="12.8" hidden="false" customHeight="false" outlineLevel="0" collapsed="false">
      <c r="A7749" s="0" t="s">
        <v>75</v>
      </c>
      <c r="B7749" s="0" t="s">
        <v>889</v>
      </c>
      <c r="C7749" s="0" t="s">
        <v>916</v>
      </c>
      <c r="D7749" s="0" t="s">
        <v>29</v>
      </c>
      <c r="E7749" s="0" t="s">
        <v>30</v>
      </c>
      <c r="F7749" s="0" t="s">
        <v>921</v>
      </c>
      <c r="G7749" s="0" t="s">
        <v>1613</v>
      </c>
      <c r="H7749" s="0" t="n">
        <v>0.92</v>
      </c>
      <c r="I7749" s="0" t="n">
        <v>10.4</v>
      </c>
      <c r="J7749" s="0" t="n">
        <v>0</v>
      </c>
      <c r="K7749" s="0" t="n">
        <f aca="false">I7749*SUMIFS(syst_chauffage!$H$3:$H$27,syst_chauffage!$B$3:$B$27,D7749,syst_chauffage!$C$3:$C$27,E7749)</f>
        <v>3</v>
      </c>
      <c r="L7749" s="12" t="n">
        <f aca="false">H7749*SUMIFS(syst_chauffage!$K$3:$K$27,syst_chauffage!$B$3:$B$27,D7749,syst_chauffage!$C$3:$C$27,E7749)</f>
        <v>0.92</v>
      </c>
      <c r="N7749" s="0" t="str">
        <f aca="false">A7749</f>
        <v>Enseignement Recherche</v>
      </c>
      <c r="O7749" s="0" t="str">
        <f aca="false">B7749</f>
        <v>Enseignement primaire</v>
      </c>
      <c r="P7749" s="0" t="str">
        <f aca="false">C7749</f>
        <v>Elémentaire</v>
      </c>
      <c r="Q7749" s="0" t="str">
        <f aca="false">D7749</f>
        <v>Electrique direct</v>
      </c>
      <c r="R7749" s="0" t="str">
        <f aca="false">E7749</f>
        <v>Electricité</v>
      </c>
      <c r="S7749" s="0" t="str">
        <f aca="false">F7749</f>
        <v>0409110602</v>
      </c>
      <c r="T7749" s="0" t="str">
        <f aca="false">G7749</f>
        <v>5</v>
      </c>
      <c r="U7749" s="0" t="n">
        <f aca="false">L7749</f>
        <v>0.92</v>
      </c>
      <c r="V7749" s="0" t="n">
        <f aca="false">K7749</f>
        <v>3</v>
      </c>
      <c r="W7749" s="0" t="n">
        <f aca="false">J7749</f>
        <v>0</v>
      </c>
    </row>
    <row r="7750" customFormat="false" ht="12.8" hidden="false" customHeight="false" outlineLevel="0" collapsed="false">
      <c r="A7750" s="0" t="s">
        <v>75</v>
      </c>
      <c r="B7750" s="0" t="s">
        <v>889</v>
      </c>
      <c r="C7750" s="0" t="s">
        <v>916</v>
      </c>
      <c r="D7750" s="0" t="s">
        <v>36</v>
      </c>
      <c r="E7750" s="0" t="s">
        <v>30</v>
      </c>
      <c r="F7750" s="0" t="s">
        <v>922</v>
      </c>
      <c r="G7750" s="0" t="s">
        <v>1613</v>
      </c>
      <c r="H7750" s="0" t="n">
        <v>2.89517134883721</v>
      </c>
      <c r="I7750" s="0" t="n">
        <v>65.3457194273138</v>
      </c>
      <c r="J7750" s="0" t="n">
        <v>603</v>
      </c>
      <c r="K7750" s="0" t="n">
        <f aca="false">I7750*SUMIFS(syst_chauffage!$H$3:$H$27,syst_chauffage!$B$3:$B$27,D7750,syst_chauffage!$C$3:$C$27,E7750)</f>
        <v>40.4266587854321</v>
      </c>
      <c r="L7750" s="12" t="n">
        <f aca="false">H7750*SUMIFS(syst_chauffage!$K$3:$K$27,syst_chauffage!$B$3:$B$27,D7750,syst_chauffage!$C$3:$C$27,E7750)</f>
        <v>2.4324955428598</v>
      </c>
      <c r="N7750" s="0" t="str">
        <f aca="false">A7750</f>
        <v>Enseignement Recherche</v>
      </c>
      <c r="O7750" s="0" t="str">
        <f aca="false">B7750</f>
        <v>Enseignement primaire</v>
      </c>
      <c r="P7750" s="0" t="str">
        <f aca="false">C7750</f>
        <v>Elémentaire</v>
      </c>
      <c r="Q7750" s="0" t="str">
        <f aca="false">D7750</f>
        <v>PAC</v>
      </c>
      <c r="R7750" s="0" t="str">
        <f aca="false">E7750</f>
        <v>Electricité</v>
      </c>
      <c r="S7750" s="0" t="str">
        <f aca="false">F7750</f>
        <v>0409110902</v>
      </c>
      <c r="T7750" s="0" t="str">
        <f aca="false">G7750</f>
        <v>5</v>
      </c>
      <c r="U7750" s="0" t="n">
        <f aca="false">L7750</f>
        <v>2.4324955428598</v>
      </c>
      <c r="V7750" s="0" t="n">
        <f aca="false">K7750</f>
        <v>40.4266587854321</v>
      </c>
      <c r="W7750" s="0" t="n">
        <f aca="false">J7750</f>
        <v>603</v>
      </c>
    </row>
    <row r="7751" customFormat="false" ht="12.8" hidden="false" customHeight="false" outlineLevel="0" collapsed="false">
      <c r="A7751" s="0" t="s">
        <v>75</v>
      </c>
      <c r="B7751" s="0" t="s">
        <v>889</v>
      </c>
      <c r="C7751" s="0" t="s">
        <v>916</v>
      </c>
      <c r="D7751" s="0" t="s">
        <v>51</v>
      </c>
      <c r="E7751" s="0" t="s">
        <v>57</v>
      </c>
      <c r="F7751" s="0" t="s">
        <v>923</v>
      </c>
      <c r="G7751" s="0" t="s">
        <v>1613</v>
      </c>
      <c r="H7751" s="0" t="n">
        <v>0.922462912702297</v>
      </c>
      <c r="I7751" s="0" t="n">
        <v>28.0302380209955</v>
      </c>
      <c r="J7751" s="0" t="n">
        <v>0</v>
      </c>
      <c r="K7751" s="0" t="n">
        <f aca="false">I7751*SUMIFS(syst_chauffage!$H$3:$H$27,syst_chauffage!$B$3:$B$27,D7751,syst_chauffage!$C$3:$C$27,E7751)</f>
        <v>59.3919778965489</v>
      </c>
      <c r="L7751" s="12" t="n">
        <f aca="false">H7751*SUMIFS(syst_chauffage!$K$3:$K$27,syst_chauffage!$B$3:$B$27,D7751,syst_chauffage!$C$3:$C$27,E7751)</f>
        <v>0.922462912702297</v>
      </c>
      <c r="N7751" s="0" t="str">
        <f aca="false">A7751</f>
        <v>Enseignement Recherche</v>
      </c>
      <c r="O7751" s="0" t="str">
        <f aca="false">B7751</f>
        <v>Enseignement primaire</v>
      </c>
      <c r="P7751" s="0" t="str">
        <f aca="false">C7751</f>
        <v>Elémentaire</v>
      </c>
      <c r="Q7751" s="0" t="str">
        <f aca="false">D7751</f>
        <v>Autre système centralisé performant</v>
      </c>
      <c r="R7751" s="0" t="str">
        <f aca="false">E7751</f>
        <v>Autres</v>
      </c>
      <c r="S7751" s="0" t="str">
        <f aca="false">F7751</f>
        <v>0409112101</v>
      </c>
      <c r="T7751" s="0" t="str">
        <f aca="false">G7751</f>
        <v>5</v>
      </c>
      <c r="U7751" s="0" t="n">
        <f aca="false">L7751</f>
        <v>0.922462912702297</v>
      </c>
      <c r="V7751" s="0" t="n">
        <f aca="false">K7751</f>
        <v>59.3919778965489</v>
      </c>
      <c r="W7751" s="0" t="n">
        <f aca="false">J7751</f>
        <v>0</v>
      </c>
    </row>
    <row r="7752" customFormat="false" ht="12.8" hidden="false" customHeight="false" outlineLevel="0" collapsed="false">
      <c r="A7752" s="0" t="s">
        <v>75</v>
      </c>
      <c r="B7752" s="0" t="s">
        <v>889</v>
      </c>
      <c r="C7752" s="0" t="s">
        <v>916</v>
      </c>
      <c r="D7752" s="0" t="s">
        <v>51</v>
      </c>
      <c r="E7752" s="0" t="s">
        <v>58</v>
      </c>
      <c r="F7752" s="0" t="s">
        <v>924</v>
      </c>
      <c r="G7752" s="0" t="s">
        <v>1613</v>
      </c>
      <c r="H7752" s="0" t="n">
        <v>1.07543086414409</v>
      </c>
      <c r="I7752" s="0" t="n">
        <v>26.3996624901957</v>
      </c>
      <c r="J7752" s="0" t="n">
        <v>680</v>
      </c>
      <c r="K7752" s="0" t="n">
        <f aca="false">I7752*SUMIFS(syst_chauffage!$H$3:$H$27,syst_chauffage!$B$3:$B$27,D7752,syst_chauffage!$C$3:$C$27,E7752)</f>
        <v>56.3368667379636</v>
      </c>
      <c r="L7752" s="12" t="n">
        <f aca="false">H7752*SUMIFS(syst_chauffage!$K$3:$K$27,syst_chauffage!$B$3:$B$27,D7752,syst_chauffage!$C$3:$C$27,E7752)</f>
        <v>1.07543086414409</v>
      </c>
      <c r="N7752" s="0" t="str">
        <f aca="false">A7752</f>
        <v>Enseignement Recherche</v>
      </c>
      <c r="O7752" s="0" t="str">
        <f aca="false">B7752</f>
        <v>Enseignement primaire</v>
      </c>
      <c r="P7752" s="0" t="str">
        <f aca="false">C7752</f>
        <v>Elémentaire</v>
      </c>
      <c r="Q7752" s="0" t="str">
        <f aca="false">D7752</f>
        <v>Autre système centralisé performant</v>
      </c>
      <c r="R7752" s="0" t="str">
        <f aca="false">E7752</f>
        <v>Urbain</v>
      </c>
      <c r="S7752" s="0" t="str">
        <f aca="false">F7752</f>
        <v>0409112106</v>
      </c>
      <c r="T7752" s="0" t="str">
        <f aca="false">G7752</f>
        <v>5</v>
      </c>
      <c r="U7752" s="0" t="n">
        <f aca="false">L7752</f>
        <v>1.07543086414409</v>
      </c>
      <c r="V7752" s="0" t="n">
        <f aca="false">K7752</f>
        <v>56.3368667379636</v>
      </c>
      <c r="W7752" s="0" t="n">
        <f aca="false">J7752</f>
        <v>680</v>
      </c>
    </row>
    <row r="7753" customFormat="false" ht="12.8" hidden="false" customHeight="false" outlineLevel="0" collapsed="false">
      <c r="A7753" s="0" t="s">
        <v>75</v>
      </c>
      <c r="B7753" s="0" t="s">
        <v>889</v>
      </c>
      <c r="C7753" s="0" t="s">
        <v>916</v>
      </c>
      <c r="D7753" s="0" t="s">
        <v>27</v>
      </c>
      <c r="E7753" s="0" t="s">
        <v>23</v>
      </c>
      <c r="F7753" s="0" t="s">
        <v>925</v>
      </c>
      <c r="G7753" s="0" t="s">
        <v>1613</v>
      </c>
      <c r="H7753" s="0" t="n">
        <v>0.76016614599945</v>
      </c>
      <c r="I7753" s="0" t="n">
        <v>15.2940843030531</v>
      </c>
      <c r="J7753" s="0" t="n">
        <v>608</v>
      </c>
      <c r="K7753" s="0" t="n">
        <f aca="false">I7753*SUMIFS(syst_chauffage!$H$3:$H$27,syst_chauffage!$B$3:$B$27,D7753,syst_chauffage!$C$3:$C$27,E7753)</f>
        <v>39.2201978477067</v>
      </c>
      <c r="L7753" s="12" t="n">
        <f aca="false">H7753*SUMIFS(syst_chauffage!$K$3:$K$27,syst_chauffage!$B$3:$B$27,D7753,syst_chauffage!$C$3:$C$27,E7753)</f>
        <v>0.76016614599945</v>
      </c>
      <c r="N7753" s="0" t="str">
        <f aca="false">A7753</f>
        <v>Enseignement Recherche</v>
      </c>
      <c r="O7753" s="0" t="str">
        <f aca="false">B7753</f>
        <v>Enseignement primaire</v>
      </c>
      <c r="P7753" s="0" t="str">
        <f aca="false">C7753</f>
        <v>Elémentaire</v>
      </c>
      <c r="Q7753" s="0" t="str">
        <f aca="false">D7753</f>
        <v>Chaudière condensation fioul</v>
      </c>
      <c r="R7753" s="0" t="str">
        <f aca="false">E7753</f>
        <v>Fioul</v>
      </c>
      <c r="S7753" s="0" t="str">
        <f aca="false">F7753</f>
        <v>0409112303</v>
      </c>
      <c r="T7753" s="0" t="str">
        <f aca="false">G7753</f>
        <v>5</v>
      </c>
      <c r="U7753" s="0" t="n">
        <f aca="false">L7753</f>
        <v>0.76016614599945</v>
      </c>
      <c r="V7753" s="0" t="n">
        <f aca="false">K7753</f>
        <v>39.2201978477067</v>
      </c>
      <c r="W7753" s="0" t="n">
        <f aca="false">J7753</f>
        <v>608</v>
      </c>
    </row>
    <row r="7754" customFormat="false" ht="12.8" hidden="false" customHeight="false" outlineLevel="0" collapsed="false">
      <c r="A7754" s="0" t="s">
        <v>75</v>
      </c>
      <c r="B7754" s="0" t="s">
        <v>889</v>
      </c>
      <c r="C7754" s="0" t="s">
        <v>916</v>
      </c>
      <c r="D7754" s="0" t="s">
        <v>18</v>
      </c>
      <c r="E7754" s="0" t="s">
        <v>14</v>
      </c>
      <c r="F7754" s="0" t="s">
        <v>926</v>
      </c>
      <c r="G7754" s="0" t="s">
        <v>1613</v>
      </c>
      <c r="H7754" s="0" t="n">
        <v>0.9864976612936</v>
      </c>
      <c r="I7754" s="0" t="n">
        <v>11.2591578945877</v>
      </c>
      <c r="J7754" s="0" t="n">
        <v>608</v>
      </c>
      <c r="K7754" s="0" t="n">
        <f aca="false">I7754*SUMIFS(syst_chauffage!$H$3:$H$27,syst_chauffage!$B$3:$B$27,D7754,syst_chauffage!$C$3:$C$27,E7754)</f>
        <v>30.6804049855865</v>
      </c>
      <c r="L7754" s="12" t="n">
        <f aca="false">H7754*SUMIFS(syst_chauffage!$K$3:$K$27,syst_chauffage!$B$3:$B$27,D7754,syst_chauffage!$C$3:$C$27,E7754)</f>
        <v>0.958330085370461</v>
      </c>
      <c r="N7754" s="0" t="str">
        <f aca="false">A7754</f>
        <v>Enseignement Recherche</v>
      </c>
      <c r="O7754" s="0" t="str">
        <f aca="false">B7754</f>
        <v>Enseignement primaire</v>
      </c>
      <c r="P7754" s="0" t="str">
        <f aca="false">C7754</f>
        <v>Elémentaire</v>
      </c>
      <c r="Q7754" s="0" t="str">
        <f aca="false">D7754</f>
        <v>Chaudière condensation gaz</v>
      </c>
      <c r="R7754" s="0" t="str">
        <f aca="false">E7754</f>
        <v>Gaz</v>
      </c>
      <c r="S7754" s="0" t="str">
        <f aca="false">F7754</f>
        <v>0409112404</v>
      </c>
      <c r="T7754" s="0" t="str">
        <f aca="false">G7754</f>
        <v>5</v>
      </c>
      <c r="U7754" s="0" t="n">
        <f aca="false">L7754</f>
        <v>0.958330085370461</v>
      </c>
      <c r="V7754" s="0" t="n">
        <f aca="false">K7754</f>
        <v>30.6804049855865</v>
      </c>
      <c r="W7754" s="0" t="n">
        <f aca="false">J7754</f>
        <v>608</v>
      </c>
    </row>
    <row r="7755" customFormat="false" ht="12.8" hidden="false" customHeight="false" outlineLevel="0" collapsed="false">
      <c r="A7755" s="0" t="s">
        <v>75</v>
      </c>
      <c r="B7755" s="0" t="s">
        <v>889</v>
      </c>
      <c r="C7755" s="0" t="s">
        <v>916</v>
      </c>
      <c r="D7755" s="0" t="s">
        <v>32</v>
      </c>
      <c r="E7755" s="0" t="s">
        <v>30</v>
      </c>
      <c r="F7755" s="0" t="s">
        <v>927</v>
      </c>
      <c r="G7755" s="0" t="s">
        <v>1613</v>
      </c>
      <c r="H7755" s="0" t="n">
        <v>1</v>
      </c>
      <c r="I7755" s="0" t="n">
        <v>12</v>
      </c>
      <c r="J7755" s="0" t="n">
        <v>0</v>
      </c>
      <c r="K7755" s="0" t="n">
        <f aca="false">I7755*SUMIFS(syst_chauffage!$H$3:$H$27,syst_chauffage!$B$3:$B$27,D7755,syst_chauffage!$C$3:$C$27,E7755)</f>
        <v>12</v>
      </c>
      <c r="L7755" s="12" t="n">
        <f aca="false">H7755*SUMIFS(syst_chauffage!$K$3:$K$27,syst_chauffage!$B$3:$B$27,D7755,syst_chauffage!$C$3:$C$27,E7755)</f>
        <v>1</v>
      </c>
      <c r="N7755" s="0" t="str">
        <f aca="false">A7755</f>
        <v>Enseignement Recherche</v>
      </c>
      <c r="O7755" s="0" t="str">
        <f aca="false">B7755</f>
        <v>Enseignement primaire</v>
      </c>
      <c r="P7755" s="0" t="str">
        <f aca="false">C7755</f>
        <v>Elémentaire</v>
      </c>
      <c r="Q7755" s="0" t="str">
        <f aca="false">D7755</f>
        <v>Electrique direct performant</v>
      </c>
      <c r="R7755" s="0" t="str">
        <f aca="false">E7755</f>
        <v>Electricité</v>
      </c>
      <c r="S7755" s="0" t="str">
        <f aca="false">F7755</f>
        <v>0409112602</v>
      </c>
      <c r="T7755" s="0" t="str">
        <f aca="false">G7755</f>
        <v>5</v>
      </c>
      <c r="U7755" s="0" t="n">
        <f aca="false">L7755</f>
        <v>1</v>
      </c>
      <c r="V7755" s="0" t="n">
        <f aca="false">K7755</f>
        <v>12</v>
      </c>
      <c r="W7755" s="0" t="n">
        <f aca="false">J7755</f>
        <v>0</v>
      </c>
    </row>
    <row r="7756" customFormat="false" ht="12.8" hidden="false" customHeight="false" outlineLevel="0" collapsed="false">
      <c r="A7756" s="0" t="s">
        <v>75</v>
      </c>
      <c r="B7756" s="0" t="s">
        <v>889</v>
      </c>
      <c r="C7756" s="0" t="s">
        <v>916</v>
      </c>
      <c r="D7756" s="0" t="s">
        <v>38</v>
      </c>
      <c r="E7756" s="0" t="s">
        <v>30</v>
      </c>
      <c r="F7756" s="0" t="s">
        <v>928</v>
      </c>
      <c r="G7756" s="0" t="s">
        <v>1613</v>
      </c>
      <c r="H7756" s="0" t="n">
        <v>3.34058232558139</v>
      </c>
      <c r="I7756" s="0" t="n">
        <v>77.7925231277545</v>
      </c>
      <c r="J7756" s="0" t="n">
        <v>648</v>
      </c>
      <c r="K7756" s="0" t="n">
        <f aca="false">I7756*SUMIFS(syst_chauffage!$H$3:$H$27,syst_chauffage!$B$3:$B$27,D7756,syst_chauffage!$C$3:$C$27,E7756)</f>
        <v>78.632200218504</v>
      </c>
      <c r="L7756" s="12" t="n">
        <f aca="false">H7756*SUMIFS(syst_chauffage!$K$3:$K$27,syst_chauffage!$B$3:$B$27,D7756,syst_chauffage!$C$3:$C$27,E7756)</f>
        <v>2.98853732681761</v>
      </c>
      <c r="N7756" s="0" t="str">
        <f aca="false">A7756</f>
        <v>Enseignement Recherche</v>
      </c>
      <c r="O7756" s="0" t="str">
        <f aca="false">B7756</f>
        <v>Enseignement primaire</v>
      </c>
      <c r="P7756" s="0" t="str">
        <f aca="false">C7756</f>
        <v>Elémentaire</v>
      </c>
      <c r="Q7756" s="0" t="str">
        <f aca="false">D7756</f>
        <v>PAC performant</v>
      </c>
      <c r="R7756" s="0" t="str">
        <f aca="false">E7756</f>
        <v>Electricité</v>
      </c>
      <c r="S7756" s="0" t="str">
        <f aca="false">F7756</f>
        <v>0409112902</v>
      </c>
      <c r="T7756" s="0" t="str">
        <f aca="false">G7756</f>
        <v>5</v>
      </c>
      <c r="U7756" s="0" t="n">
        <f aca="false">L7756</f>
        <v>2.98853732681761</v>
      </c>
      <c r="V7756" s="0" t="n">
        <f aca="false">K7756</f>
        <v>78.632200218504</v>
      </c>
      <c r="W7756" s="0" t="n">
        <f aca="false">J7756</f>
        <v>648</v>
      </c>
    </row>
    <row r="7757" customFormat="false" ht="12.8" hidden="false" customHeight="false" outlineLevel="0" collapsed="false">
      <c r="A7757" s="0" t="s">
        <v>75</v>
      </c>
      <c r="B7757" s="0" t="s">
        <v>889</v>
      </c>
      <c r="C7757" s="0" t="s">
        <v>929</v>
      </c>
      <c r="D7757" s="0" t="s">
        <v>19</v>
      </c>
      <c r="E7757" s="0" t="s">
        <v>57</v>
      </c>
      <c r="F7757" s="0" t="s">
        <v>930</v>
      </c>
      <c r="G7757" s="0" t="s">
        <v>1613</v>
      </c>
      <c r="H7757" s="0" t="n">
        <v>0.815810059360556</v>
      </c>
      <c r="I7757" s="0" t="n">
        <v>21.6325660936795</v>
      </c>
      <c r="J7757" s="0" t="n">
        <v>0</v>
      </c>
      <c r="K7757" s="0" t="n">
        <f aca="false">I7757*SUMIFS(syst_chauffage!$H$3:$H$27,syst_chauffage!$B$3:$B$27,D7757,syst_chauffage!$C$3:$C$27,E7757)</f>
        <v>30.1228436778436</v>
      </c>
      <c r="L7757" s="12" t="n">
        <f aca="false">H7757*SUMIFS(syst_chauffage!$K$3:$K$27,syst_chauffage!$B$3:$B$27,D7757,syst_chauffage!$C$3:$C$27,E7757)</f>
        <v>0.815810059360556</v>
      </c>
      <c r="N7757" s="0" t="str">
        <f aca="false">A7757</f>
        <v>Enseignement Recherche</v>
      </c>
      <c r="O7757" s="0" t="str">
        <f aca="false">B7757</f>
        <v>Enseignement primaire</v>
      </c>
      <c r="P7757" s="0" t="str">
        <f aca="false">C7757</f>
        <v>Préélémentaire</v>
      </c>
      <c r="Q7757" s="0" t="str">
        <f aca="false">D7757</f>
        <v>Autre système centralisé</v>
      </c>
      <c r="R7757" s="0" t="str">
        <f aca="false">E7757</f>
        <v>Autres</v>
      </c>
      <c r="S7757" s="0" t="str">
        <f aca="false">F7757</f>
        <v>0409860101</v>
      </c>
      <c r="T7757" s="0" t="str">
        <f aca="false">G7757</f>
        <v>5</v>
      </c>
      <c r="U7757" s="0" t="n">
        <f aca="false">L7757</f>
        <v>0.815810059360556</v>
      </c>
      <c r="V7757" s="0" t="n">
        <f aca="false">K7757</f>
        <v>30.1228436778436</v>
      </c>
      <c r="W7757" s="0" t="n">
        <f aca="false">J7757</f>
        <v>0</v>
      </c>
    </row>
    <row r="7758" customFormat="false" ht="12.8" hidden="false" customHeight="false" outlineLevel="0" collapsed="false">
      <c r="A7758" s="0" t="s">
        <v>75</v>
      </c>
      <c r="B7758" s="0" t="s">
        <v>889</v>
      </c>
      <c r="C7758" s="0" t="s">
        <v>929</v>
      </c>
      <c r="D7758" s="0" t="s">
        <v>19</v>
      </c>
      <c r="E7758" s="0" t="s">
        <v>58</v>
      </c>
      <c r="F7758" s="0" t="s">
        <v>931</v>
      </c>
      <c r="G7758" s="0" t="s">
        <v>1613</v>
      </c>
      <c r="H7758" s="0" t="n">
        <v>0.937435005142112</v>
      </c>
      <c r="I7758" s="0" t="n">
        <v>23.9701485099541</v>
      </c>
      <c r="J7758" s="0" t="n">
        <v>680</v>
      </c>
      <c r="K7758" s="0" t="n">
        <f aca="false">I7758*SUMIFS(syst_chauffage!$H$3:$H$27,syst_chauffage!$B$3:$B$27,D7758,syst_chauffage!$C$3:$C$27,E7758)</f>
        <v>39.4296859669974</v>
      </c>
      <c r="L7758" s="12" t="n">
        <f aca="false">H7758*SUMIFS(syst_chauffage!$K$3:$K$27,syst_chauffage!$B$3:$B$27,D7758,syst_chauffage!$C$3:$C$27,E7758)</f>
        <v>0.937435005142112</v>
      </c>
      <c r="N7758" s="0" t="str">
        <f aca="false">A7758</f>
        <v>Enseignement Recherche</v>
      </c>
      <c r="O7758" s="0" t="str">
        <f aca="false">B7758</f>
        <v>Enseignement primaire</v>
      </c>
      <c r="P7758" s="0" t="str">
        <f aca="false">C7758</f>
        <v>Préélémentaire</v>
      </c>
      <c r="Q7758" s="0" t="str">
        <f aca="false">D7758</f>
        <v>Autre système centralisé</v>
      </c>
      <c r="R7758" s="0" t="str">
        <f aca="false">E7758</f>
        <v>Urbain</v>
      </c>
      <c r="S7758" s="0" t="str">
        <f aca="false">F7758</f>
        <v>0409860106</v>
      </c>
      <c r="T7758" s="0" t="str">
        <f aca="false">G7758</f>
        <v>5</v>
      </c>
      <c r="U7758" s="0" t="n">
        <f aca="false">L7758</f>
        <v>0.937435005142112</v>
      </c>
      <c r="V7758" s="0" t="n">
        <f aca="false">K7758</f>
        <v>39.4296859669974</v>
      </c>
      <c r="W7758" s="0" t="n">
        <f aca="false">J7758</f>
        <v>680</v>
      </c>
    </row>
    <row r="7759" customFormat="false" ht="12.8" hidden="false" customHeight="false" outlineLevel="0" collapsed="false">
      <c r="A7759" s="0" t="s">
        <v>75</v>
      </c>
      <c r="B7759" s="0" t="s">
        <v>889</v>
      </c>
      <c r="C7759" s="0" t="s">
        <v>929</v>
      </c>
      <c r="D7759" s="0" t="s">
        <v>22</v>
      </c>
      <c r="E7759" s="0" t="s">
        <v>23</v>
      </c>
      <c r="F7759" s="0" t="s">
        <v>932</v>
      </c>
      <c r="G7759" s="0" t="s">
        <v>1613</v>
      </c>
      <c r="H7759" s="0" t="n">
        <v>0.597976795330556</v>
      </c>
      <c r="I7759" s="0" t="n">
        <v>12.8075801814447</v>
      </c>
      <c r="J7759" s="0" t="n">
        <v>0</v>
      </c>
      <c r="K7759" s="0" t="n">
        <f aca="false">I7759*SUMIFS(syst_chauffage!$H$3:$H$27,syst_chauffage!$B$3:$B$27,D7759,syst_chauffage!$C$3:$C$27,E7759)</f>
        <v>22.5544369754244</v>
      </c>
      <c r="L7759" s="12" t="n">
        <f aca="false">H7759*SUMIFS(syst_chauffage!$K$3:$K$27,syst_chauffage!$B$3:$B$27,D7759,syst_chauffage!$C$3:$C$27,E7759)</f>
        <v>0.597976795330556</v>
      </c>
      <c r="N7759" s="0" t="str">
        <f aca="false">A7759</f>
        <v>Enseignement Recherche</v>
      </c>
      <c r="O7759" s="0" t="str">
        <f aca="false">B7759</f>
        <v>Enseignement primaire</v>
      </c>
      <c r="P7759" s="0" t="str">
        <f aca="false">C7759</f>
        <v>Préélémentaire</v>
      </c>
      <c r="Q7759" s="0" t="str">
        <f aca="false">D7759</f>
        <v>Chaudière fioul</v>
      </c>
      <c r="R7759" s="0" t="str">
        <f aca="false">E7759</f>
        <v>Fioul</v>
      </c>
      <c r="S7759" s="0" t="str">
        <f aca="false">F7759</f>
        <v>0409860303</v>
      </c>
      <c r="T7759" s="0" t="str">
        <f aca="false">G7759</f>
        <v>5</v>
      </c>
      <c r="U7759" s="0" t="n">
        <f aca="false">L7759</f>
        <v>0.597976795330556</v>
      </c>
      <c r="V7759" s="0" t="n">
        <f aca="false">K7759</f>
        <v>22.5544369754244</v>
      </c>
      <c r="W7759" s="0" t="n">
        <f aca="false">J7759</f>
        <v>0</v>
      </c>
    </row>
    <row r="7760" customFormat="false" ht="12.8" hidden="false" customHeight="false" outlineLevel="0" collapsed="false">
      <c r="A7760" s="0" t="s">
        <v>75</v>
      </c>
      <c r="B7760" s="0" t="s">
        <v>889</v>
      </c>
      <c r="C7760" s="0" t="s">
        <v>929</v>
      </c>
      <c r="D7760" s="0" t="s">
        <v>13</v>
      </c>
      <c r="E7760" s="0" t="s">
        <v>14</v>
      </c>
      <c r="F7760" s="0" t="s">
        <v>933</v>
      </c>
      <c r="G7760" s="0" t="s">
        <v>1613</v>
      </c>
      <c r="H7760" s="0" t="n">
        <v>0.89604830575714</v>
      </c>
      <c r="I7760" s="0" t="n">
        <v>9.52552098514948</v>
      </c>
      <c r="J7760" s="0" t="n">
        <v>264</v>
      </c>
      <c r="K7760" s="0" t="n">
        <f aca="false">I7760*SUMIFS(syst_chauffage!$H$3:$H$27,syst_chauffage!$B$3:$B$27,D7760,syst_chauffage!$C$3:$C$27,E7760)</f>
        <v>19.2376634712972</v>
      </c>
      <c r="L7760" s="12" t="n">
        <f aca="false">H7760*SUMIFS(syst_chauffage!$K$3:$K$27,syst_chauffage!$B$3:$B$27,D7760,syst_chauffage!$C$3:$C$27,E7760)</f>
        <v>0.89604830575714</v>
      </c>
      <c r="N7760" s="0" t="str">
        <f aca="false">A7760</f>
        <v>Enseignement Recherche</v>
      </c>
      <c r="O7760" s="0" t="str">
        <f aca="false">B7760</f>
        <v>Enseignement primaire</v>
      </c>
      <c r="P7760" s="0" t="str">
        <f aca="false">C7760</f>
        <v>Préélémentaire</v>
      </c>
      <c r="Q7760" s="0" t="str">
        <f aca="false">D7760</f>
        <v>Chaudière gaz</v>
      </c>
      <c r="R7760" s="0" t="str">
        <f aca="false">E7760</f>
        <v>Gaz</v>
      </c>
      <c r="S7760" s="0" t="str">
        <f aca="false">F7760</f>
        <v>0409860404</v>
      </c>
      <c r="T7760" s="0" t="str">
        <f aca="false">G7760</f>
        <v>5</v>
      </c>
      <c r="U7760" s="0" t="n">
        <f aca="false">L7760</f>
        <v>0.89604830575714</v>
      </c>
      <c r="V7760" s="0" t="n">
        <f aca="false">K7760</f>
        <v>19.2376634712972</v>
      </c>
      <c r="W7760" s="0" t="n">
        <f aca="false">J7760</f>
        <v>264</v>
      </c>
    </row>
    <row r="7761" customFormat="false" ht="12.8" hidden="false" customHeight="false" outlineLevel="0" collapsed="false">
      <c r="A7761" s="0" t="s">
        <v>75</v>
      </c>
      <c r="B7761" s="0" t="s">
        <v>889</v>
      </c>
      <c r="C7761" s="0" t="s">
        <v>929</v>
      </c>
      <c r="D7761" s="0" t="s">
        <v>29</v>
      </c>
      <c r="E7761" s="0" t="s">
        <v>30</v>
      </c>
      <c r="F7761" s="0" t="s">
        <v>934</v>
      </c>
      <c r="G7761" s="0" t="s">
        <v>1613</v>
      </c>
      <c r="H7761" s="0" t="n">
        <v>0.92</v>
      </c>
      <c r="I7761" s="0" t="n">
        <v>10.4</v>
      </c>
      <c r="J7761" s="0" t="n">
        <v>0</v>
      </c>
      <c r="K7761" s="0" t="n">
        <f aca="false">I7761*SUMIFS(syst_chauffage!$H$3:$H$27,syst_chauffage!$B$3:$B$27,D7761,syst_chauffage!$C$3:$C$27,E7761)</f>
        <v>3</v>
      </c>
      <c r="L7761" s="12" t="n">
        <f aca="false">H7761*SUMIFS(syst_chauffage!$K$3:$K$27,syst_chauffage!$B$3:$B$27,D7761,syst_chauffage!$C$3:$C$27,E7761)</f>
        <v>0.92</v>
      </c>
      <c r="N7761" s="0" t="str">
        <f aca="false">A7761</f>
        <v>Enseignement Recherche</v>
      </c>
      <c r="O7761" s="0" t="str">
        <f aca="false">B7761</f>
        <v>Enseignement primaire</v>
      </c>
      <c r="P7761" s="0" t="str">
        <f aca="false">C7761</f>
        <v>Préélémentaire</v>
      </c>
      <c r="Q7761" s="0" t="str">
        <f aca="false">D7761</f>
        <v>Electrique direct</v>
      </c>
      <c r="R7761" s="0" t="str">
        <f aca="false">E7761</f>
        <v>Electricité</v>
      </c>
      <c r="S7761" s="0" t="str">
        <f aca="false">F7761</f>
        <v>0409860602</v>
      </c>
      <c r="T7761" s="0" t="str">
        <f aca="false">G7761</f>
        <v>5</v>
      </c>
      <c r="U7761" s="0" t="n">
        <f aca="false">L7761</f>
        <v>0.92</v>
      </c>
      <c r="V7761" s="0" t="n">
        <f aca="false">K7761</f>
        <v>3</v>
      </c>
      <c r="W7761" s="0" t="n">
        <f aca="false">J7761</f>
        <v>0</v>
      </c>
    </row>
    <row r="7762" customFormat="false" ht="12.8" hidden="false" customHeight="false" outlineLevel="0" collapsed="false">
      <c r="A7762" s="0" t="s">
        <v>75</v>
      </c>
      <c r="B7762" s="0" t="s">
        <v>889</v>
      </c>
      <c r="C7762" s="0" t="s">
        <v>929</v>
      </c>
      <c r="D7762" s="0" t="s">
        <v>36</v>
      </c>
      <c r="E7762" s="0" t="s">
        <v>30</v>
      </c>
      <c r="F7762" s="0" t="s">
        <v>935</v>
      </c>
      <c r="G7762" s="0" t="s">
        <v>1613</v>
      </c>
      <c r="H7762" s="0" t="n">
        <v>2.89517134883721</v>
      </c>
      <c r="I7762" s="0" t="n">
        <v>62.8593532344733</v>
      </c>
      <c r="J7762" s="0" t="n">
        <v>603</v>
      </c>
      <c r="K7762" s="0" t="n">
        <f aca="false">I7762*SUMIFS(syst_chauffage!$H$3:$H$27,syst_chauffage!$B$3:$B$27,D7762,syst_chauffage!$C$3:$C$27,E7762)</f>
        <v>38.8884481945241</v>
      </c>
      <c r="L7762" s="12" t="n">
        <f aca="false">H7762*SUMIFS(syst_chauffage!$K$3:$K$27,syst_chauffage!$B$3:$B$27,D7762,syst_chauffage!$C$3:$C$27,E7762)</f>
        <v>2.4324955428598</v>
      </c>
      <c r="N7762" s="0" t="str">
        <f aca="false">A7762</f>
        <v>Enseignement Recherche</v>
      </c>
      <c r="O7762" s="0" t="str">
        <f aca="false">B7762</f>
        <v>Enseignement primaire</v>
      </c>
      <c r="P7762" s="0" t="str">
        <f aca="false">C7762</f>
        <v>Préélémentaire</v>
      </c>
      <c r="Q7762" s="0" t="str">
        <f aca="false">D7762</f>
        <v>PAC</v>
      </c>
      <c r="R7762" s="0" t="str">
        <f aca="false">E7762</f>
        <v>Electricité</v>
      </c>
      <c r="S7762" s="0" t="str">
        <f aca="false">F7762</f>
        <v>0409860902</v>
      </c>
      <c r="T7762" s="0" t="str">
        <f aca="false">G7762</f>
        <v>5</v>
      </c>
      <c r="U7762" s="0" t="n">
        <f aca="false">L7762</f>
        <v>2.4324955428598</v>
      </c>
      <c r="V7762" s="0" t="n">
        <f aca="false">K7762</f>
        <v>38.8884481945241</v>
      </c>
      <c r="W7762" s="0" t="n">
        <f aca="false">J7762</f>
        <v>603</v>
      </c>
    </row>
    <row r="7763" customFormat="false" ht="12.8" hidden="false" customHeight="false" outlineLevel="0" collapsed="false">
      <c r="A7763" s="0" t="s">
        <v>75</v>
      </c>
      <c r="B7763" s="0" t="s">
        <v>889</v>
      </c>
      <c r="C7763" s="0" t="s">
        <v>929</v>
      </c>
      <c r="D7763" s="0" t="s">
        <v>51</v>
      </c>
      <c r="E7763" s="0" t="s">
        <v>57</v>
      </c>
      <c r="F7763" s="0" t="s">
        <v>936</v>
      </c>
      <c r="G7763" s="0" t="s">
        <v>1613</v>
      </c>
      <c r="H7763" s="0" t="n">
        <v>0.941319299262179</v>
      </c>
      <c r="I7763" s="0" t="n">
        <v>25.753054873428</v>
      </c>
      <c r="J7763" s="0" t="n">
        <v>0</v>
      </c>
      <c r="K7763" s="0" t="n">
        <f aca="false">I7763*SUMIFS(syst_chauffage!$H$3:$H$27,syst_chauffage!$B$3:$B$27,D7763,syst_chauffage!$C$3:$C$27,E7763)</f>
        <v>54.5669596050374</v>
      </c>
      <c r="L7763" s="12" t="n">
        <f aca="false">H7763*SUMIFS(syst_chauffage!$K$3:$K$27,syst_chauffage!$B$3:$B$27,D7763,syst_chauffage!$C$3:$C$27,E7763)</f>
        <v>0.941319299262179</v>
      </c>
      <c r="N7763" s="0" t="str">
        <f aca="false">A7763</f>
        <v>Enseignement Recherche</v>
      </c>
      <c r="O7763" s="0" t="str">
        <f aca="false">B7763</f>
        <v>Enseignement primaire</v>
      </c>
      <c r="P7763" s="0" t="str">
        <f aca="false">C7763</f>
        <v>Préélémentaire</v>
      </c>
      <c r="Q7763" s="0" t="str">
        <f aca="false">D7763</f>
        <v>Autre système centralisé performant</v>
      </c>
      <c r="R7763" s="0" t="str">
        <f aca="false">E7763</f>
        <v>Autres</v>
      </c>
      <c r="S7763" s="0" t="str">
        <f aca="false">F7763</f>
        <v>0409862101</v>
      </c>
      <c r="T7763" s="0" t="str">
        <f aca="false">G7763</f>
        <v>5</v>
      </c>
      <c r="U7763" s="0" t="n">
        <f aca="false">L7763</f>
        <v>0.941319299262179</v>
      </c>
      <c r="V7763" s="0" t="n">
        <f aca="false">K7763</f>
        <v>54.5669596050374</v>
      </c>
      <c r="W7763" s="0" t="n">
        <f aca="false">J7763</f>
        <v>0</v>
      </c>
    </row>
    <row r="7764" customFormat="false" ht="12.8" hidden="false" customHeight="false" outlineLevel="0" collapsed="false">
      <c r="A7764" s="0" t="s">
        <v>75</v>
      </c>
      <c r="B7764" s="0" t="s">
        <v>889</v>
      </c>
      <c r="C7764" s="0" t="s">
        <v>929</v>
      </c>
      <c r="D7764" s="0" t="s">
        <v>51</v>
      </c>
      <c r="E7764" s="0" t="s">
        <v>58</v>
      </c>
      <c r="F7764" s="0" t="s">
        <v>937</v>
      </c>
      <c r="G7764" s="0" t="s">
        <v>1613</v>
      </c>
      <c r="H7764" s="0" t="n">
        <v>1.08165577516398</v>
      </c>
      <c r="I7764" s="0" t="n">
        <v>28.5358910832787</v>
      </c>
      <c r="J7764" s="0" t="n">
        <v>680</v>
      </c>
      <c r="K7764" s="0" t="n">
        <f aca="false">I7764*SUMIFS(syst_chauffage!$H$3:$H$27,syst_chauffage!$B$3:$B$27,D7764,syst_chauffage!$C$3:$C$27,E7764)</f>
        <v>60.8955775023545</v>
      </c>
      <c r="L7764" s="12" t="n">
        <f aca="false">H7764*SUMIFS(syst_chauffage!$K$3:$K$27,syst_chauffage!$B$3:$B$27,D7764,syst_chauffage!$C$3:$C$27,E7764)</f>
        <v>1.08165577516398</v>
      </c>
      <c r="N7764" s="0" t="str">
        <f aca="false">A7764</f>
        <v>Enseignement Recherche</v>
      </c>
      <c r="O7764" s="0" t="str">
        <f aca="false">B7764</f>
        <v>Enseignement primaire</v>
      </c>
      <c r="P7764" s="0" t="str">
        <f aca="false">C7764</f>
        <v>Préélémentaire</v>
      </c>
      <c r="Q7764" s="0" t="str">
        <f aca="false">D7764</f>
        <v>Autre système centralisé performant</v>
      </c>
      <c r="R7764" s="0" t="str">
        <f aca="false">E7764</f>
        <v>Urbain</v>
      </c>
      <c r="S7764" s="0" t="str">
        <f aca="false">F7764</f>
        <v>0409862106</v>
      </c>
      <c r="T7764" s="0" t="str">
        <f aca="false">G7764</f>
        <v>5</v>
      </c>
      <c r="U7764" s="0" t="n">
        <f aca="false">L7764</f>
        <v>1.08165577516398</v>
      </c>
      <c r="V7764" s="0" t="n">
        <f aca="false">K7764</f>
        <v>60.8955775023545</v>
      </c>
      <c r="W7764" s="0" t="n">
        <f aca="false">J7764</f>
        <v>680</v>
      </c>
    </row>
    <row r="7765" customFormat="false" ht="12.8" hidden="false" customHeight="false" outlineLevel="0" collapsed="false">
      <c r="A7765" s="0" t="s">
        <v>75</v>
      </c>
      <c r="B7765" s="0" t="s">
        <v>889</v>
      </c>
      <c r="C7765" s="0" t="s">
        <v>929</v>
      </c>
      <c r="D7765" s="0" t="s">
        <v>27</v>
      </c>
      <c r="E7765" s="0" t="s">
        <v>23</v>
      </c>
      <c r="F7765" s="0" t="s">
        <v>938</v>
      </c>
      <c r="G7765" s="0" t="s">
        <v>1613</v>
      </c>
      <c r="H7765" s="0" t="n">
        <v>0.760180594165539</v>
      </c>
      <c r="I7765" s="0" t="n">
        <v>15.2471192636247</v>
      </c>
      <c r="J7765" s="0" t="n">
        <v>608</v>
      </c>
      <c r="K7765" s="0" t="n">
        <f aca="false">I7765*SUMIFS(syst_chauffage!$H$3:$H$27,syst_chauffage!$B$3:$B$27,D7765,syst_chauffage!$C$3:$C$27,E7765)</f>
        <v>39.099760553011</v>
      </c>
      <c r="L7765" s="12" t="n">
        <f aca="false">H7765*SUMIFS(syst_chauffage!$K$3:$K$27,syst_chauffage!$B$3:$B$27,D7765,syst_chauffage!$C$3:$C$27,E7765)</f>
        <v>0.760180594165539</v>
      </c>
      <c r="N7765" s="0" t="str">
        <f aca="false">A7765</f>
        <v>Enseignement Recherche</v>
      </c>
      <c r="O7765" s="0" t="str">
        <f aca="false">B7765</f>
        <v>Enseignement primaire</v>
      </c>
      <c r="P7765" s="0" t="str">
        <f aca="false">C7765</f>
        <v>Préélémentaire</v>
      </c>
      <c r="Q7765" s="0" t="str">
        <f aca="false">D7765</f>
        <v>Chaudière condensation fioul</v>
      </c>
      <c r="R7765" s="0" t="str">
        <f aca="false">E7765</f>
        <v>Fioul</v>
      </c>
      <c r="S7765" s="0" t="str">
        <f aca="false">F7765</f>
        <v>0409862303</v>
      </c>
      <c r="T7765" s="0" t="str">
        <f aca="false">G7765</f>
        <v>5</v>
      </c>
      <c r="U7765" s="0" t="n">
        <f aca="false">L7765</f>
        <v>0.760180594165539</v>
      </c>
      <c r="V7765" s="0" t="n">
        <f aca="false">K7765</f>
        <v>39.099760553011</v>
      </c>
      <c r="W7765" s="0" t="n">
        <f aca="false">J7765</f>
        <v>608</v>
      </c>
    </row>
    <row r="7766" customFormat="false" ht="12.8" hidden="false" customHeight="false" outlineLevel="0" collapsed="false">
      <c r="A7766" s="0" t="s">
        <v>75</v>
      </c>
      <c r="B7766" s="0" t="s">
        <v>889</v>
      </c>
      <c r="C7766" s="0" t="s">
        <v>929</v>
      </c>
      <c r="D7766" s="0" t="s">
        <v>18</v>
      </c>
      <c r="E7766" s="0" t="s">
        <v>14</v>
      </c>
      <c r="F7766" s="0" t="s">
        <v>939</v>
      </c>
      <c r="G7766" s="0" t="s">
        <v>1613</v>
      </c>
      <c r="H7766" s="0" t="n">
        <v>0.986495619265336</v>
      </c>
      <c r="I7766" s="0" t="n">
        <v>11.3399059347018</v>
      </c>
      <c r="J7766" s="0" t="n">
        <v>608</v>
      </c>
      <c r="K7766" s="0" t="n">
        <f aca="false">I7766*SUMIFS(syst_chauffage!$H$3:$H$27,syst_chauffage!$B$3:$B$27,D7766,syst_chauffage!$C$3:$C$27,E7766)</f>
        <v>30.9004376554972</v>
      </c>
      <c r="L7766" s="12" t="n">
        <f aca="false">H7766*SUMIFS(syst_chauffage!$K$3:$K$27,syst_chauffage!$B$3:$B$27,D7766,syst_chauffage!$C$3:$C$27,E7766)</f>
        <v>0.958328101648454</v>
      </c>
      <c r="N7766" s="0" t="str">
        <f aca="false">A7766</f>
        <v>Enseignement Recherche</v>
      </c>
      <c r="O7766" s="0" t="str">
        <f aca="false">B7766</f>
        <v>Enseignement primaire</v>
      </c>
      <c r="P7766" s="0" t="str">
        <f aca="false">C7766</f>
        <v>Préélémentaire</v>
      </c>
      <c r="Q7766" s="0" t="str">
        <f aca="false">D7766</f>
        <v>Chaudière condensation gaz</v>
      </c>
      <c r="R7766" s="0" t="str">
        <f aca="false">E7766</f>
        <v>Gaz</v>
      </c>
      <c r="S7766" s="0" t="str">
        <f aca="false">F7766</f>
        <v>0409862404</v>
      </c>
      <c r="T7766" s="0" t="str">
        <f aca="false">G7766</f>
        <v>5</v>
      </c>
      <c r="U7766" s="0" t="n">
        <f aca="false">L7766</f>
        <v>0.958328101648454</v>
      </c>
      <c r="V7766" s="0" t="n">
        <f aca="false">K7766</f>
        <v>30.9004376554972</v>
      </c>
      <c r="W7766" s="0" t="n">
        <f aca="false">J7766</f>
        <v>608</v>
      </c>
    </row>
    <row r="7767" customFormat="false" ht="12.8" hidden="false" customHeight="false" outlineLevel="0" collapsed="false">
      <c r="A7767" s="0" t="s">
        <v>75</v>
      </c>
      <c r="B7767" s="0" t="s">
        <v>889</v>
      </c>
      <c r="C7767" s="0" t="s">
        <v>929</v>
      </c>
      <c r="D7767" s="0" t="s">
        <v>32</v>
      </c>
      <c r="E7767" s="0" t="s">
        <v>30</v>
      </c>
      <c r="F7767" s="0" t="s">
        <v>940</v>
      </c>
      <c r="G7767" s="0" t="s">
        <v>1613</v>
      </c>
      <c r="H7767" s="0" t="n">
        <v>1</v>
      </c>
      <c r="I7767" s="0" t="n">
        <v>12</v>
      </c>
      <c r="J7767" s="0" t="n">
        <v>0</v>
      </c>
      <c r="K7767" s="0" t="n">
        <f aca="false">I7767*SUMIFS(syst_chauffage!$H$3:$H$27,syst_chauffage!$B$3:$B$27,D7767,syst_chauffage!$C$3:$C$27,E7767)</f>
        <v>12</v>
      </c>
      <c r="L7767" s="12" t="n">
        <f aca="false">H7767*SUMIFS(syst_chauffage!$K$3:$K$27,syst_chauffage!$B$3:$B$27,D7767,syst_chauffage!$C$3:$C$27,E7767)</f>
        <v>1</v>
      </c>
      <c r="N7767" s="0" t="str">
        <f aca="false">A7767</f>
        <v>Enseignement Recherche</v>
      </c>
      <c r="O7767" s="0" t="str">
        <f aca="false">B7767</f>
        <v>Enseignement primaire</v>
      </c>
      <c r="P7767" s="0" t="str">
        <f aca="false">C7767</f>
        <v>Préélémentaire</v>
      </c>
      <c r="Q7767" s="0" t="str">
        <f aca="false">D7767</f>
        <v>Electrique direct performant</v>
      </c>
      <c r="R7767" s="0" t="str">
        <f aca="false">E7767</f>
        <v>Electricité</v>
      </c>
      <c r="S7767" s="0" t="str">
        <f aca="false">F7767</f>
        <v>0409862602</v>
      </c>
      <c r="T7767" s="0" t="str">
        <f aca="false">G7767</f>
        <v>5</v>
      </c>
      <c r="U7767" s="0" t="n">
        <f aca="false">L7767</f>
        <v>1</v>
      </c>
      <c r="V7767" s="0" t="n">
        <f aca="false">K7767</f>
        <v>12</v>
      </c>
      <c r="W7767" s="0" t="n">
        <f aca="false">J7767</f>
        <v>0</v>
      </c>
    </row>
    <row r="7768" customFormat="false" ht="12.8" hidden="false" customHeight="false" outlineLevel="0" collapsed="false">
      <c r="A7768" s="0" t="s">
        <v>75</v>
      </c>
      <c r="B7768" s="0" t="s">
        <v>889</v>
      </c>
      <c r="C7768" s="0" t="s">
        <v>929</v>
      </c>
      <c r="D7768" s="0" t="s">
        <v>38</v>
      </c>
      <c r="E7768" s="0" t="s">
        <v>30</v>
      </c>
      <c r="F7768" s="0" t="s">
        <v>941</v>
      </c>
      <c r="G7768" s="0" t="s">
        <v>1613</v>
      </c>
      <c r="H7768" s="0" t="n">
        <v>3.34058232558139</v>
      </c>
      <c r="I7768" s="0" t="n">
        <v>74.832563374373</v>
      </c>
      <c r="J7768" s="0" t="n">
        <v>648</v>
      </c>
      <c r="K7768" s="0" t="n">
        <f aca="false">I7768*SUMIFS(syst_chauffage!$H$3:$H$27,syst_chauffage!$B$3:$B$27,D7768,syst_chauffage!$C$3:$C$27,E7768)</f>
        <v>75.6402912456535</v>
      </c>
      <c r="L7768" s="12" t="n">
        <f aca="false">H7768*SUMIFS(syst_chauffage!$K$3:$K$27,syst_chauffage!$B$3:$B$27,D7768,syst_chauffage!$C$3:$C$27,E7768)</f>
        <v>2.98853732681761</v>
      </c>
      <c r="N7768" s="0" t="str">
        <f aca="false">A7768</f>
        <v>Enseignement Recherche</v>
      </c>
      <c r="O7768" s="0" t="str">
        <f aca="false">B7768</f>
        <v>Enseignement primaire</v>
      </c>
      <c r="P7768" s="0" t="str">
        <f aca="false">C7768</f>
        <v>Préélémentaire</v>
      </c>
      <c r="Q7768" s="0" t="str">
        <f aca="false">D7768</f>
        <v>PAC performant</v>
      </c>
      <c r="R7768" s="0" t="str">
        <f aca="false">E7768</f>
        <v>Electricité</v>
      </c>
      <c r="S7768" s="0" t="str">
        <f aca="false">F7768</f>
        <v>0409862902</v>
      </c>
      <c r="T7768" s="0" t="str">
        <f aca="false">G7768</f>
        <v>5</v>
      </c>
      <c r="U7768" s="0" t="n">
        <f aca="false">L7768</f>
        <v>2.98853732681761</v>
      </c>
      <c r="V7768" s="0" t="n">
        <f aca="false">K7768</f>
        <v>75.6402912456535</v>
      </c>
      <c r="W7768" s="0" t="n">
        <f aca="false">J7768</f>
        <v>648</v>
      </c>
    </row>
    <row r="7769" customFormat="false" ht="12.8" hidden="false" customHeight="false" outlineLevel="0" collapsed="false">
      <c r="A7769" s="0" t="s">
        <v>75</v>
      </c>
      <c r="B7769" s="0" t="s">
        <v>942</v>
      </c>
      <c r="C7769" s="0" t="s">
        <v>943</v>
      </c>
      <c r="D7769" s="0" t="s">
        <v>19</v>
      </c>
      <c r="E7769" s="0" t="s">
        <v>57</v>
      </c>
      <c r="F7769" s="0" t="s">
        <v>944</v>
      </c>
      <c r="G7769" s="0" t="s">
        <v>1613</v>
      </c>
      <c r="H7769" s="0" t="n">
        <v>0.877991717485576</v>
      </c>
      <c r="I7769" s="0" t="n">
        <v>44.6426161362648</v>
      </c>
      <c r="J7769" s="0" t="n">
        <v>0</v>
      </c>
      <c r="K7769" s="0" t="n">
        <f aca="false">I7769*SUMIFS(syst_chauffage!$H$3:$H$27,syst_chauffage!$B$3:$B$27,D7769,syst_chauffage!$C$3:$C$27,E7769)</f>
        <v>62.1638016229423</v>
      </c>
      <c r="L7769" s="12" t="n">
        <f aca="false">H7769*SUMIFS(syst_chauffage!$K$3:$K$27,syst_chauffage!$B$3:$B$27,D7769,syst_chauffage!$C$3:$C$27,E7769)</f>
        <v>0.877991717485576</v>
      </c>
      <c r="N7769" s="0" t="str">
        <f aca="false">A7769</f>
        <v>Enseignement Recherche</v>
      </c>
      <c r="O7769" s="0" t="str">
        <f aca="false">B7769</f>
        <v>Enseignement secondaire</v>
      </c>
      <c r="P7769" s="0" t="str">
        <f aca="false">C7769</f>
        <v>Cantine collége</v>
      </c>
      <c r="Q7769" s="0" t="str">
        <f aca="false">D7769</f>
        <v>Autre système centralisé</v>
      </c>
      <c r="R7769" s="0" t="str">
        <f aca="false">E7769</f>
        <v>Autres</v>
      </c>
      <c r="S7769" s="0" t="str">
        <f aca="false">F7769</f>
        <v>0410020101</v>
      </c>
      <c r="T7769" s="0" t="str">
        <f aca="false">G7769</f>
        <v>5</v>
      </c>
      <c r="U7769" s="0" t="n">
        <f aca="false">L7769</f>
        <v>0.877991717485576</v>
      </c>
      <c r="V7769" s="0" t="n">
        <f aca="false">K7769</f>
        <v>62.1638016229423</v>
      </c>
      <c r="W7769" s="0" t="n">
        <f aca="false">J7769</f>
        <v>0</v>
      </c>
    </row>
    <row r="7770" customFormat="false" ht="12.8" hidden="false" customHeight="false" outlineLevel="0" collapsed="false">
      <c r="A7770" s="0" t="s">
        <v>75</v>
      </c>
      <c r="B7770" s="0" t="s">
        <v>942</v>
      </c>
      <c r="C7770" s="0" t="s">
        <v>943</v>
      </c>
      <c r="D7770" s="0" t="s">
        <v>19</v>
      </c>
      <c r="E7770" s="0" t="s">
        <v>58</v>
      </c>
      <c r="F7770" s="0" t="s">
        <v>945</v>
      </c>
      <c r="G7770" s="0" t="s">
        <v>1613</v>
      </c>
      <c r="H7770" s="0" t="n">
        <v>0.876279146061918</v>
      </c>
      <c r="I7770" s="0" t="n">
        <v>44.1643831846646</v>
      </c>
      <c r="J7770" s="0" t="n">
        <v>680</v>
      </c>
      <c r="K7770" s="0" t="n">
        <f aca="false">I7770*SUMIFS(syst_chauffage!$H$3:$H$27,syst_chauffage!$B$3:$B$27,D7770,syst_chauffage!$C$3:$C$27,E7770)</f>
        <v>72.6481840183142</v>
      </c>
      <c r="L7770" s="12" t="n">
        <f aca="false">H7770*SUMIFS(syst_chauffage!$K$3:$K$27,syst_chauffage!$B$3:$B$27,D7770,syst_chauffage!$C$3:$C$27,E7770)</f>
        <v>0.876279146061918</v>
      </c>
      <c r="N7770" s="0" t="str">
        <f aca="false">A7770</f>
        <v>Enseignement Recherche</v>
      </c>
      <c r="O7770" s="0" t="str">
        <f aca="false">B7770</f>
        <v>Enseignement secondaire</v>
      </c>
      <c r="P7770" s="0" t="str">
        <f aca="false">C7770</f>
        <v>Cantine collége</v>
      </c>
      <c r="Q7770" s="0" t="str">
        <f aca="false">D7770</f>
        <v>Autre système centralisé</v>
      </c>
      <c r="R7770" s="0" t="str">
        <f aca="false">E7770</f>
        <v>Urbain</v>
      </c>
      <c r="S7770" s="0" t="str">
        <f aca="false">F7770</f>
        <v>0410020106</v>
      </c>
      <c r="T7770" s="0" t="str">
        <f aca="false">G7770</f>
        <v>5</v>
      </c>
      <c r="U7770" s="0" t="n">
        <f aca="false">L7770</f>
        <v>0.876279146061918</v>
      </c>
      <c r="V7770" s="0" t="n">
        <f aca="false">K7770</f>
        <v>72.6481840183142</v>
      </c>
      <c r="W7770" s="0" t="n">
        <f aca="false">J7770</f>
        <v>680</v>
      </c>
    </row>
    <row r="7771" customFormat="false" ht="12.8" hidden="false" customHeight="false" outlineLevel="0" collapsed="false">
      <c r="A7771" s="0" t="s">
        <v>75</v>
      </c>
      <c r="B7771" s="0" t="s">
        <v>942</v>
      </c>
      <c r="C7771" s="0" t="s">
        <v>943</v>
      </c>
      <c r="D7771" s="0" t="s">
        <v>22</v>
      </c>
      <c r="E7771" s="0" t="s">
        <v>23</v>
      </c>
      <c r="F7771" s="0" t="s">
        <v>946</v>
      </c>
      <c r="G7771" s="0" t="s">
        <v>1613</v>
      </c>
      <c r="H7771" s="0" t="n">
        <v>0.737276685938635</v>
      </c>
      <c r="I7771" s="0" t="n">
        <v>28.9541021331913</v>
      </c>
      <c r="J7771" s="0" t="n">
        <v>0</v>
      </c>
      <c r="K7771" s="0" t="n">
        <f aca="false">I7771*SUMIFS(syst_chauffage!$H$3:$H$27,syst_chauffage!$B$3:$B$27,D7771,syst_chauffage!$C$3:$C$27,E7771)</f>
        <v>50.9888255620041</v>
      </c>
      <c r="L7771" s="12" t="n">
        <f aca="false">H7771*SUMIFS(syst_chauffage!$K$3:$K$27,syst_chauffage!$B$3:$B$27,D7771,syst_chauffage!$C$3:$C$27,E7771)</f>
        <v>0.737276685938635</v>
      </c>
      <c r="N7771" s="0" t="str">
        <f aca="false">A7771</f>
        <v>Enseignement Recherche</v>
      </c>
      <c r="O7771" s="0" t="str">
        <f aca="false">B7771</f>
        <v>Enseignement secondaire</v>
      </c>
      <c r="P7771" s="0" t="str">
        <f aca="false">C7771</f>
        <v>Cantine collége</v>
      </c>
      <c r="Q7771" s="0" t="str">
        <f aca="false">D7771</f>
        <v>Chaudière fioul</v>
      </c>
      <c r="R7771" s="0" t="str">
        <f aca="false">E7771</f>
        <v>Fioul</v>
      </c>
      <c r="S7771" s="0" t="str">
        <f aca="false">F7771</f>
        <v>0410020303</v>
      </c>
      <c r="T7771" s="0" t="str">
        <f aca="false">G7771</f>
        <v>5</v>
      </c>
      <c r="U7771" s="0" t="n">
        <f aca="false">L7771</f>
        <v>0.737276685938635</v>
      </c>
      <c r="V7771" s="0" t="n">
        <f aca="false">K7771</f>
        <v>50.9888255620041</v>
      </c>
      <c r="W7771" s="0" t="n">
        <f aca="false">J7771</f>
        <v>0</v>
      </c>
    </row>
    <row r="7772" customFormat="false" ht="12.8" hidden="false" customHeight="false" outlineLevel="0" collapsed="false">
      <c r="A7772" s="0" t="s">
        <v>75</v>
      </c>
      <c r="B7772" s="0" t="s">
        <v>942</v>
      </c>
      <c r="C7772" s="0" t="s">
        <v>943</v>
      </c>
      <c r="D7772" s="0" t="s">
        <v>13</v>
      </c>
      <c r="E7772" s="0" t="s">
        <v>14</v>
      </c>
      <c r="F7772" s="0" t="s">
        <v>947</v>
      </c>
      <c r="G7772" s="0" t="s">
        <v>1613</v>
      </c>
      <c r="H7772" s="0" t="n">
        <v>0.87571995905867</v>
      </c>
      <c r="I7772" s="0" t="n">
        <v>20.9088975872043</v>
      </c>
      <c r="J7772" s="0" t="n">
        <v>264</v>
      </c>
      <c r="K7772" s="0" t="n">
        <f aca="false">I7772*SUMIFS(syst_chauffage!$H$3:$H$27,syst_chauffage!$B$3:$B$27,D7772,syst_chauffage!$C$3:$C$27,E7772)</f>
        <v>42.227436794854</v>
      </c>
      <c r="L7772" s="12" t="n">
        <f aca="false">H7772*SUMIFS(syst_chauffage!$K$3:$K$27,syst_chauffage!$B$3:$B$27,D7772,syst_chauffage!$C$3:$C$27,E7772)</f>
        <v>0.87571995905867</v>
      </c>
      <c r="N7772" s="0" t="str">
        <f aca="false">A7772</f>
        <v>Enseignement Recherche</v>
      </c>
      <c r="O7772" s="0" t="str">
        <f aca="false">B7772</f>
        <v>Enseignement secondaire</v>
      </c>
      <c r="P7772" s="0" t="str">
        <f aca="false">C7772</f>
        <v>Cantine collége</v>
      </c>
      <c r="Q7772" s="0" t="str">
        <f aca="false">D7772</f>
        <v>Chaudière gaz</v>
      </c>
      <c r="R7772" s="0" t="str">
        <f aca="false">E7772</f>
        <v>Gaz</v>
      </c>
      <c r="S7772" s="0" t="str">
        <f aca="false">F7772</f>
        <v>0410020404</v>
      </c>
      <c r="T7772" s="0" t="str">
        <f aca="false">G7772</f>
        <v>5</v>
      </c>
      <c r="U7772" s="0" t="n">
        <f aca="false">L7772</f>
        <v>0.87571995905867</v>
      </c>
      <c r="V7772" s="0" t="n">
        <f aca="false">K7772</f>
        <v>42.227436794854</v>
      </c>
      <c r="W7772" s="0" t="n">
        <f aca="false">J7772</f>
        <v>264</v>
      </c>
    </row>
    <row r="7773" customFormat="false" ht="12.8" hidden="false" customHeight="false" outlineLevel="0" collapsed="false">
      <c r="A7773" s="0" t="s">
        <v>75</v>
      </c>
      <c r="B7773" s="0" t="s">
        <v>942</v>
      </c>
      <c r="C7773" s="0" t="s">
        <v>943</v>
      </c>
      <c r="D7773" s="0" t="s">
        <v>29</v>
      </c>
      <c r="E7773" s="0" t="s">
        <v>30</v>
      </c>
      <c r="F7773" s="0" t="s">
        <v>948</v>
      </c>
      <c r="G7773" s="0" t="s">
        <v>1613</v>
      </c>
      <c r="H7773" s="0" t="n">
        <v>0.92</v>
      </c>
      <c r="I7773" s="0" t="n">
        <v>10.4</v>
      </c>
      <c r="J7773" s="0" t="n">
        <v>0</v>
      </c>
      <c r="K7773" s="0" t="n">
        <f aca="false">I7773*SUMIFS(syst_chauffage!$H$3:$H$27,syst_chauffage!$B$3:$B$27,D7773,syst_chauffage!$C$3:$C$27,E7773)</f>
        <v>3</v>
      </c>
      <c r="L7773" s="12" t="n">
        <f aca="false">H7773*SUMIFS(syst_chauffage!$K$3:$K$27,syst_chauffage!$B$3:$B$27,D7773,syst_chauffage!$C$3:$C$27,E7773)</f>
        <v>0.92</v>
      </c>
      <c r="N7773" s="0" t="str">
        <f aca="false">A7773</f>
        <v>Enseignement Recherche</v>
      </c>
      <c r="O7773" s="0" t="str">
        <f aca="false">B7773</f>
        <v>Enseignement secondaire</v>
      </c>
      <c r="P7773" s="0" t="str">
        <f aca="false">C7773</f>
        <v>Cantine collége</v>
      </c>
      <c r="Q7773" s="0" t="str">
        <f aca="false">D7773</f>
        <v>Electrique direct</v>
      </c>
      <c r="R7773" s="0" t="str">
        <f aca="false">E7773</f>
        <v>Electricité</v>
      </c>
      <c r="S7773" s="0" t="str">
        <f aca="false">F7773</f>
        <v>0410020602</v>
      </c>
      <c r="T7773" s="0" t="str">
        <f aca="false">G7773</f>
        <v>5</v>
      </c>
      <c r="U7773" s="0" t="n">
        <f aca="false">L7773</f>
        <v>0.92</v>
      </c>
      <c r="V7773" s="0" t="n">
        <f aca="false">K7773</f>
        <v>3</v>
      </c>
      <c r="W7773" s="0" t="n">
        <f aca="false">J7773</f>
        <v>0</v>
      </c>
    </row>
    <row r="7774" customFormat="false" ht="12.8" hidden="false" customHeight="false" outlineLevel="0" collapsed="false">
      <c r="A7774" s="0" t="s">
        <v>75</v>
      </c>
      <c r="B7774" s="0" t="s">
        <v>942</v>
      </c>
      <c r="C7774" s="0" t="s">
        <v>943</v>
      </c>
      <c r="D7774" s="0" t="s">
        <v>36</v>
      </c>
      <c r="E7774" s="0" t="s">
        <v>30</v>
      </c>
      <c r="F7774" s="0" t="s">
        <v>949</v>
      </c>
      <c r="G7774" s="0" t="s">
        <v>1613</v>
      </c>
      <c r="H7774" s="0" t="n">
        <v>2.89517134883721</v>
      </c>
      <c r="I7774" s="0" t="n">
        <v>124.112232360534</v>
      </c>
      <c r="J7774" s="0" t="n">
        <v>603</v>
      </c>
      <c r="K7774" s="0" t="n">
        <f aca="false">I7774*SUMIFS(syst_chauffage!$H$3:$H$27,syst_chauffage!$B$3:$B$27,D7774,syst_chauffage!$C$3:$C$27,E7774)</f>
        <v>76.7830381654707</v>
      </c>
      <c r="L7774" s="12" t="n">
        <f aca="false">H7774*SUMIFS(syst_chauffage!$K$3:$K$27,syst_chauffage!$B$3:$B$27,D7774,syst_chauffage!$C$3:$C$27,E7774)</f>
        <v>2.4324955428598</v>
      </c>
      <c r="N7774" s="0" t="str">
        <f aca="false">A7774</f>
        <v>Enseignement Recherche</v>
      </c>
      <c r="O7774" s="0" t="str">
        <f aca="false">B7774</f>
        <v>Enseignement secondaire</v>
      </c>
      <c r="P7774" s="0" t="str">
        <f aca="false">C7774</f>
        <v>Cantine collége</v>
      </c>
      <c r="Q7774" s="0" t="str">
        <f aca="false">D7774</f>
        <v>PAC</v>
      </c>
      <c r="R7774" s="0" t="str">
        <f aca="false">E7774</f>
        <v>Electricité</v>
      </c>
      <c r="S7774" s="0" t="str">
        <f aca="false">F7774</f>
        <v>0410020902</v>
      </c>
      <c r="T7774" s="0" t="str">
        <f aca="false">G7774</f>
        <v>5</v>
      </c>
      <c r="U7774" s="0" t="n">
        <f aca="false">L7774</f>
        <v>2.4324955428598</v>
      </c>
      <c r="V7774" s="0" t="n">
        <f aca="false">K7774</f>
        <v>76.7830381654707</v>
      </c>
      <c r="W7774" s="0" t="n">
        <f aca="false">J7774</f>
        <v>603</v>
      </c>
    </row>
    <row r="7775" customFormat="false" ht="12.8" hidden="false" customHeight="false" outlineLevel="0" collapsed="false">
      <c r="A7775" s="0" t="s">
        <v>75</v>
      </c>
      <c r="B7775" s="0" t="s">
        <v>942</v>
      </c>
      <c r="C7775" s="0" t="s">
        <v>943</v>
      </c>
      <c r="D7775" s="0" t="s">
        <v>51</v>
      </c>
      <c r="E7775" s="0" t="s">
        <v>57</v>
      </c>
      <c r="F7775" s="0" t="s">
        <v>950</v>
      </c>
      <c r="G7775" s="0" t="s">
        <v>1613</v>
      </c>
      <c r="H7775" s="0" t="n">
        <v>1.01306736632951</v>
      </c>
      <c r="I7775" s="0" t="n">
        <v>53.1459715907915</v>
      </c>
      <c r="J7775" s="0" t="n">
        <v>0</v>
      </c>
      <c r="K7775" s="0" t="n">
        <f aca="false">I7775*SUMIFS(syst_chauffage!$H$3:$H$27,syst_chauffage!$B$3:$B$27,D7775,syst_chauffage!$C$3:$C$27,E7775)</f>
        <v>112.608546800303</v>
      </c>
      <c r="L7775" s="12" t="n">
        <f aca="false">H7775*SUMIFS(syst_chauffage!$K$3:$K$27,syst_chauffage!$B$3:$B$27,D7775,syst_chauffage!$C$3:$C$27,E7775)</f>
        <v>1.01306736632951</v>
      </c>
      <c r="N7775" s="0" t="str">
        <f aca="false">A7775</f>
        <v>Enseignement Recherche</v>
      </c>
      <c r="O7775" s="0" t="str">
        <f aca="false">B7775</f>
        <v>Enseignement secondaire</v>
      </c>
      <c r="P7775" s="0" t="str">
        <f aca="false">C7775</f>
        <v>Cantine collége</v>
      </c>
      <c r="Q7775" s="0" t="str">
        <f aca="false">D7775</f>
        <v>Autre système centralisé performant</v>
      </c>
      <c r="R7775" s="0" t="str">
        <f aca="false">E7775</f>
        <v>Autres</v>
      </c>
      <c r="S7775" s="0" t="str">
        <f aca="false">F7775</f>
        <v>0410022101</v>
      </c>
      <c r="T7775" s="0" t="str">
        <f aca="false">G7775</f>
        <v>5</v>
      </c>
      <c r="U7775" s="0" t="n">
        <f aca="false">L7775</f>
        <v>1.01306736632951</v>
      </c>
      <c r="V7775" s="0" t="n">
        <f aca="false">K7775</f>
        <v>112.608546800303</v>
      </c>
      <c r="W7775" s="0" t="n">
        <f aca="false">J7775</f>
        <v>0</v>
      </c>
    </row>
    <row r="7776" customFormat="false" ht="12.8" hidden="false" customHeight="false" outlineLevel="0" collapsed="false">
      <c r="A7776" s="0" t="s">
        <v>75</v>
      </c>
      <c r="B7776" s="0" t="s">
        <v>942</v>
      </c>
      <c r="C7776" s="0" t="s">
        <v>943</v>
      </c>
      <c r="D7776" s="0" t="s">
        <v>51</v>
      </c>
      <c r="E7776" s="0" t="s">
        <v>58</v>
      </c>
      <c r="F7776" s="0" t="s">
        <v>951</v>
      </c>
      <c r="G7776" s="0" t="s">
        <v>1613</v>
      </c>
      <c r="H7776" s="0" t="n">
        <v>1.01109132237914</v>
      </c>
      <c r="I7776" s="0" t="n">
        <v>52.5766466484102</v>
      </c>
      <c r="J7776" s="0" t="n">
        <v>680</v>
      </c>
      <c r="K7776" s="0" t="n">
        <f aca="false">I7776*SUMIFS(syst_chauffage!$H$3:$H$27,syst_chauffage!$B$3:$B$27,D7776,syst_chauffage!$C$3:$C$27,E7776)</f>
        <v>112.198538025269</v>
      </c>
      <c r="L7776" s="12" t="n">
        <f aca="false">H7776*SUMIFS(syst_chauffage!$K$3:$K$27,syst_chauffage!$B$3:$B$27,D7776,syst_chauffage!$C$3:$C$27,E7776)</f>
        <v>1.01109132237914</v>
      </c>
      <c r="N7776" s="0" t="str">
        <f aca="false">A7776</f>
        <v>Enseignement Recherche</v>
      </c>
      <c r="O7776" s="0" t="str">
        <f aca="false">B7776</f>
        <v>Enseignement secondaire</v>
      </c>
      <c r="P7776" s="0" t="str">
        <f aca="false">C7776</f>
        <v>Cantine collége</v>
      </c>
      <c r="Q7776" s="0" t="str">
        <f aca="false">D7776</f>
        <v>Autre système centralisé performant</v>
      </c>
      <c r="R7776" s="0" t="str">
        <f aca="false">E7776</f>
        <v>Urbain</v>
      </c>
      <c r="S7776" s="0" t="str">
        <f aca="false">F7776</f>
        <v>0410022106</v>
      </c>
      <c r="T7776" s="0" t="str">
        <f aca="false">G7776</f>
        <v>5</v>
      </c>
      <c r="U7776" s="0" t="n">
        <f aca="false">L7776</f>
        <v>1.01109132237914</v>
      </c>
      <c r="V7776" s="0" t="n">
        <f aca="false">K7776</f>
        <v>112.198538025269</v>
      </c>
      <c r="W7776" s="0" t="n">
        <f aca="false">J7776</f>
        <v>680</v>
      </c>
    </row>
    <row r="7777" customFormat="false" ht="12.8" hidden="false" customHeight="false" outlineLevel="0" collapsed="false">
      <c r="A7777" s="0" t="s">
        <v>75</v>
      </c>
      <c r="B7777" s="0" t="s">
        <v>942</v>
      </c>
      <c r="C7777" s="0" t="s">
        <v>943</v>
      </c>
      <c r="D7777" s="0" t="s">
        <v>27</v>
      </c>
      <c r="E7777" s="0" t="s">
        <v>23</v>
      </c>
      <c r="F7777" s="0" t="s">
        <v>952</v>
      </c>
      <c r="G7777" s="0" t="s">
        <v>1613</v>
      </c>
      <c r="H7777" s="0" t="n">
        <v>0.760067864745672</v>
      </c>
      <c r="I7777" s="0" t="n">
        <v>34.4691692061801</v>
      </c>
      <c r="J7777" s="0" t="n">
        <v>608</v>
      </c>
      <c r="K7777" s="0" t="n">
        <f aca="false">I7777*SUMIFS(syst_chauffage!$H$3:$H$27,syst_chauffage!$B$3:$B$27,D7777,syst_chauffage!$C$3:$C$27,E7777)</f>
        <v>88.392845830109</v>
      </c>
      <c r="L7777" s="12" t="n">
        <f aca="false">H7777*SUMIFS(syst_chauffage!$K$3:$K$27,syst_chauffage!$B$3:$B$27,D7777,syst_chauffage!$C$3:$C$27,E7777)</f>
        <v>0.760067864745672</v>
      </c>
      <c r="N7777" s="0" t="str">
        <f aca="false">A7777</f>
        <v>Enseignement Recherche</v>
      </c>
      <c r="O7777" s="0" t="str">
        <f aca="false">B7777</f>
        <v>Enseignement secondaire</v>
      </c>
      <c r="P7777" s="0" t="str">
        <f aca="false">C7777</f>
        <v>Cantine collége</v>
      </c>
      <c r="Q7777" s="0" t="str">
        <f aca="false">D7777</f>
        <v>Chaudière condensation fioul</v>
      </c>
      <c r="R7777" s="0" t="str">
        <f aca="false">E7777</f>
        <v>Fioul</v>
      </c>
      <c r="S7777" s="0" t="str">
        <f aca="false">F7777</f>
        <v>0410022303</v>
      </c>
      <c r="T7777" s="0" t="str">
        <f aca="false">G7777</f>
        <v>5</v>
      </c>
      <c r="U7777" s="0" t="n">
        <f aca="false">L7777</f>
        <v>0.760067864745672</v>
      </c>
      <c r="V7777" s="0" t="n">
        <f aca="false">K7777</f>
        <v>88.392845830109</v>
      </c>
      <c r="W7777" s="0" t="n">
        <f aca="false">J7777</f>
        <v>608</v>
      </c>
    </row>
    <row r="7778" customFormat="false" ht="12.8" hidden="false" customHeight="false" outlineLevel="0" collapsed="false">
      <c r="A7778" s="0" t="s">
        <v>75</v>
      </c>
      <c r="B7778" s="0" t="s">
        <v>942</v>
      </c>
      <c r="C7778" s="0" t="s">
        <v>943</v>
      </c>
      <c r="D7778" s="0" t="s">
        <v>18</v>
      </c>
      <c r="E7778" s="0" t="s">
        <v>14</v>
      </c>
      <c r="F7778" s="0" t="s">
        <v>953</v>
      </c>
      <c r="G7778" s="0" t="s">
        <v>1613</v>
      </c>
      <c r="H7778" s="0" t="n">
        <v>0.986470315825552</v>
      </c>
      <c r="I7778" s="0" t="n">
        <v>24.8915447466718</v>
      </c>
      <c r="J7778" s="0" t="n">
        <v>608</v>
      </c>
      <c r="K7778" s="0" t="n">
        <f aca="false">I7778*SUMIFS(syst_chauffage!$H$3:$H$27,syst_chauffage!$B$3:$B$27,D7778,syst_chauffage!$C$3:$C$27,E7778)</f>
        <v>67.8276901962483</v>
      </c>
      <c r="L7778" s="12" t="n">
        <f aca="false">H7778*SUMIFS(syst_chauffage!$K$3:$K$27,syst_chauffage!$B$3:$B$27,D7778,syst_chauffage!$C$3:$C$27,E7778)</f>
        <v>0.958303520700561</v>
      </c>
      <c r="N7778" s="0" t="str">
        <f aca="false">A7778</f>
        <v>Enseignement Recherche</v>
      </c>
      <c r="O7778" s="0" t="str">
        <f aca="false">B7778</f>
        <v>Enseignement secondaire</v>
      </c>
      <c r="P7778" s="0" t="str">
        <f aca="false">C7778</f>
        <v>Cantine collége</v>
      </c>
      <c r="Q7778" s="0" t="str">
        <f aca="false">D7778</f>
        <v>Chaudière condensation gaz</v>
      </c>
      <c r="R7778" s="0" t="str">
        <f aca="false">E7778</f>
        <v>Gaz</v>
      </c>
      <c r="S7778" s="0" t="str">
        <f aca="false">F7778</f>
        <v>0410022404</v>
      </c>
      <c r="T7778" s="0" t="str">
        <f aca="false">G7778</f>
        <v>5</v>
      </c>
      <c r="U7778" s="0" t="n">
        <f aca="false">L7778</f>
        <v>0.958303520700561</v>
      </c>
      <c r="V7778" s="0" t="n">
        <f aca="false">K7778</f>
        <v>67.8276901962483</v>
      </c>
      <c r="W7778" s="0" t="n">
        <f aca="false">J7778</f>
        <v>608</v>
      </c>
    </row>
    <row r="7779" customFormat="false" ht="12.8" hidden="false" customHeight="false" outlineLevel="0" collapsed="false">
      <c r="A7779" s="0" t="s">
        <v>75</v>
      </c>
      <c r="B7779" s="0" t="s">
        <v>942</v>
      </c>
      <c r="C7779" s="0" t="s">
        <v>943</v>
      </c>
      <c r="D7779" s="0" t="s">
        <v>32</v>
      </c>
      <c r="E7779" s="0" t="s">
        <v>30</v>
      </c>
      <c r="F7779" s="0" t="s">
        <v>954</v>
      </c>
      <c r="G7779" s="0" t="s">
        <v>1613</v>
      </c>
      <c r="H7779" s="0" t="n">
        <v>1</v>
      </c>
      <c r="I7779" s="0" t="n">
        <v>12</v>
      </c>
      <c r="J7779" s="0" t="n">
        <v>0</v>
      </c>
      <c r="K7779" s="0" t="n">
        <f aca="false">I7779*SUMIFS(syst_chauffage!$H$3:$H$27,syst_chauffage!$B$3:$B$27,D7779,syst_chauffage!$C$3:$C$27,E7779)</f>
        <v>12</v>
      </c>
      <c r="L7779" s="12" t="n">
        <f aca="false">H7779*SUMIFS(syst_chauffage!$K$3:$K$27,syst_chauffage!$B$3:$B$27,D7779,syst_chauffage!$C$3:$C$27,E7779)</f>
        <v>1</v>
      </c>
      <c r="N7779" s="0" t="str">
        <f aca="false">A7779</f>
        <v>Enseignement Recherche</v>
      </c>
      <c r="O7779" s="0" t="str">
        <f aca="false">B7779</f>
        <v>Enseignement secondaire</v>
      </c>
      <c r="P7779" s="0" t="str">
        <f aca="false">C7779</f>
        <v>Cantine collége</v>
      </c>
      <c r="Q7779" s="0" t="str">
        <f aca="false">D7779</f>
        <v>Electrique direct performant</v>
      </c>
      <c r="R7779" s="0" t="str">
        <f aca="false">E7779</f>
        <v>Electricité</v>
      </c>
      <c r="S7779" s="0" t="str">
        <f aca="false">F7779</f>
        <v>0410022602</v>
      </c>
      <c r="T7779" s="0" t="str">
        <f aca="false">G7779</f>
        <v>5</v>
      </c>
      <c r="U7779" s="0" t="n">
        <f aca="false">L7779</f>
        <v>1</v>
      </c>
      <c r="V7779" s="0" t="n">
        <f aca="false">K7779</f>
        <v>12</v>
      </c>
      <c r="W7779" s="0" t="n">
        <f aca="false">J7779</f>
        <v>0</v>
      </c>
    </row>
    <row r="7780" customFormat="false" ht="12.8" hidden="false" customHeight="false" outlineLevel="0" collapsed="false">
      <c r="A7780" s="0" t="s">
        <v>75</v>
      </c>
      <c r="B7780" s="0" t="s">
        <v>942</v>
      </c>
      <c r="C7780" s="0" t="s">
        <v>943</v>
      </c>
      <c r="D7780" s="0" t="s">
        <v>38</v>
      </c>
      <c r="E7780" s="0" t="s">
        <v>30</v>
      </c>
      <c r="F7780" s="0" t="s">
        <v>955</v>
      </c>
      <c r="G7780" s="0" t="s">
        <v>1613</v>
      </c>
      <c r="H7780" s="0" t="n">
        <v>3.34058232558139</v>
      </c>
      <c r="I7780" s="0" t="n">
        <v>147.752657572064</v>
      </c>
      <c r="J7780" s="0" t="n">
        <v>648</v>
      </c>
      <c r="K7780" s="0" t="n">
        <f aca="false">I7780*SUMIFS(syst_chauffage!$H$3:$H$27,syst_chauffage!$B$3:$B$27,D7780,syst_chauffage!$C$3:$C$27,E7780)</f>
        <v>149.347470501025</v>
      </c>
      <c r="L7780" s="12" t="n">
        <f aca="false">H7780*SUMIFS(syst_chauffage!$K$3:$K$27,syst_chauffage!$B$3:$B$27,D7780,syst_chauffage!$C$3:$C$27,E7780)</f>
        <v>2.98853732681761</v>
      </c>
      <c r="N7780" s="0" t="str">
        <f aca="false">A7780</f>
        <v>Enseignement Recherche</v>
      </c>
      <c r="O7780" s="0" t="str">
        <f aca="false">B7780</f>
        <v>Enseignement secondaire</v>
      </c>
      <c r="P7780" s="0" t="str">
        <f aca="false">C7780</f>
        <v>Cantine collége</v>
      </c>
      <c r="Q7780" s="0" t="str">
        <f aca="false">D7780</f>
        <v>PAC performant</v>
      </c>
      <c r="R7780" s="0" t="str">
        <f aca="false">E7780</f>
        <v>Electricité</v>
      </c>
      <c r="S7780" s="0" t="str">
        <f aca="false">F7780</f>
        <v>0410022902</v>
      </c>
      <c r="T7780" s="0" t="str">
        <f aca="false">G7780</f>
        <v>5</v>
      </c>
      <c r="U7780" s="0" t="n">
        <f aca="false">L7780</f>
        <v>2.98853732681761</v>
      </c>
      <c r="V7780" s="0" t="n">
        <f aca="false">K7780</f>
        <v>149.347470501025</v>
      </c>
      <c r="W7780" s="0" t="n">
        <f aca="false">J7780</f>
        <v>648</v>
      </c>
    </row>
    <row r="7781" customFormat="false" ht="12.8" hidden="false" customHeight="false" outlineLevel="0" collapsed="false">
      <c r="A7781" s="0" t="s">
        <v>75</v>
      </c>
      <c r="B7781" s="0" t="s">
        <v>942</v>
      </c>
      <c r="C7781" s="0" t="s">
        <v>956</v>
      </c>
      <c r="D7781" s="0" t="s">
        <v>19</v>
      </c>
      <c r="E7781" s="0" t="s">
        <v>57</v>
      </c>
      <c r="F7781" s="0" t="s">
        <v>957</v>
      </c>
      <c r="G7781" s="0" t="s">
        <v>1613</v>
      </c>
      <c r="H7781" s="0" t="n">
        <v>0.937681186216424</v>
      </c>
      <c r="I7781" s="0" t="n">
        <v>48.8948036979171</v>
      </c>
      <c r="J7781" s="0" t="n">
        <v>0</v>
      </c>
      <c r="K7781" s="0" t="n">
        <f aca="false">I7781*SUMIFS(syst_chauffage!$H$3:$H$27,syst_chauffage!$B$3:$B$27,D7781,syst_chauffage!$C$3:$C$27,E7781)</f>
        <v>68.0848736147643</v>
      </c>
      <c r="L7781" s="12" t="n">
        <f aca="false">H7781*SUMIFS(syst_chauffage!$K$3:$K$27,syst_chauffage!$B$3:$B$27,D7781,syst_chauffage!$C$3:$C$27,E7781)</f>
        <v>0.937681186216424</v>
      </c>
      <c r="N7781" s="0" t="str">
        <f aca="false">A7781</f>
        <v>Enseignement Recherche</v>
      </c>
      <c r="O7781" s="0" t="str">
        <f aca="false">B7781</f>
        <v>Enseignement secondaire</v>
      </c>
      <c r="P7781" s="0" t="str">
        <f aca="false">C7781</f>
        <v>Cantine LEGT</v>
      </c>
      <c r="Q7781" s="0" t="str">
        <f aca="false">D7781</f>
        <v>Autre système centralisé</v>
      </c>
      <c r="R7781" s="0" t="str">
        <f aca="false">E7781</f>
        <v>Autres</v>
      </c>
      <c r="S7781" s="0" t="str">
        <f aca="false">F7781</f>
        <v>0410040101</v>
      </c>
      <c r="T7781" s="0" t="str">
        <f aca="false">G7781</f>
        <v>5</v>
      </c>
      <c r="U7781" s="0" t="n">
        <f aca="false">L7781</f>
        <v>0.937681186216424</v>
      </c>
      <c r="V7781" s="0" t="n">
        <f aca="false">K7781</f>
        <v>68.0848736147643</v>
      </c>
      <c r="W7781" s="0" t="n">
        <f aca="false">J7781</f>
        <v>0</v>
      </c>
    </row>
    <row r="7782" customFormat="false" ht="12.8" hidden="false" customHeight="false" outlineLevel="0" collapsed="false">
      <c r="A7782" s="0" t="s">
        <v>75</v>
      </c>
      <c r="B7782" s="0" t="s">
        <v>942</v>
      </c>
      <c r="C7782" s="0" t="s">
        <v>956</v>
      </c>
      <c r="D7782" s="0" t="s">
        <v>19</v>
      </c>
      <c r="E7782" s="0" t="s">
        <v>58</v>
      </c>
      <c r="F7782" s="0" t="s">
        <v>958</v>
      </c>
      <c r="G7782" s="0" t="s">
        <v>1613</v>
      </c>
      <c r="H7782" s="0" t="n">
        <v>0.875354646256387</v>
      </c>
      <c r="I7782" s="0" t="n">
        <v>45.9079058791695</v>
      </c>
      <c r="J7782" s="0" t="n">
        <v>680</v>
      </c>
      <c r="K7782" s="0" t="n">
        <f aca="false">I7782*SUMIFS(syst_chauffage!$H$3:$H$27,syst_chauffage!$B$3:$B$27,D7782,syst_chauffage!$C$3:$C$27,E7782)</f>
        <v>75.5161909600365</v>
      </c>
      <c r="L7782" s="12" t="n">
        <f aca="false">H7782*SUMIFS(syst_chauffage!$K$3:$K$27,syst_chauffage!$B$3:$B$27,D7782,syst_chauffage!$C$3:$C$27,E7782)</f>
        <v>0.875354646256387</v>
      </c>
      <c r="N7782" s="0" t="str">
        <f aca="false">A7782</f>
        <v>Enseignement Recherche</v>
      </c>
      <c r="O7782" s="0" t="str">
        <f aca="false">B7782</f>
        <v>Enseignement secondaire</v>
      </c>
      <c r="P7782" s="0" t="str">
        <f aca="false">C7782</f>
        <v>Cantine LEGT</v>
      </c>
      <c r="Q7782" s="0" t="str">
        <f aca="false">D7782</f>
        <v>Autre système centralisé</v>
      </c>
      <c r="R7782" s="0" t="str">
        <f aca="false">E7782</f>
        <v>Urbain</v>
      </c>
      <c r="S7782" s="0" t="str">
        <f aca="false">F7782</f>
        <v>0410040106</v>
      </c>
      <c r="T7782" s="0" t="str">
        <f aca="false">G7782</f>
        <v>5</v>
      </c>
      <c r="U7782" s="0" t="n">
        <f aca="false">L7782</f>
        <v>0.875354646256387</v>
      </c>
      <c r="V7782" s="0" t="n">
        <f aca="false">K7782</f>
        <v>75.5161909600365</v>
      </c>
      <c r="W7782" s="0" t="n">
        <f aca="false">J7782</f>
        <v>680</v>
      </c>
    </row>
    <row r="7783" customFormat="false" ht="12.8" hidden="false" customHeight="false" outlineLevel="0" collapsed="false">
      <c r="A7783" s="0" t="s">
        <v>75</v>
      </c>
      <c r="B7783" s="0" t="s">
        <v>942</v>
      </c>
      <c r="C7783" s="0" t="s">
        <v>956</v>
      </c>
      <c r="D7783" s="0" t="s">
        <v>22</v>
      </c>
      <c r="E7783" s="0" t="s">
        <v>23</v>
      </c>
      <c r="F7783" s="0" t="s">
        <v>959</v>
      </c>
      <c r="G7783" s="0" t="s">
        <v>1613</v>
      </c>
      <c r="H7783" s="0" t="n">
        <v>0.737341489588736</v>
      </c>
      <c r="I7783" s="0" t="n">
        <v>29.8812155732775</v>
      </c>
      <c r="J7783" s="0" t="n">
        <v>0</v>
      </c>
      <c r="K7783" s="0" t="n">
        <f aca="false">I7783*SUMIFS(syst_chauffage!$H$3:$H$27,syst_chauffage!$B$3:$B$27,D7783,syst_chauffage!$C$3:$C$27,E7783)</f>
        <v>52.621493197674</v>
      </c>
      <c r="L7783" s="12" t="n">
        <f aca="false">H7783*SUMIFS(syst_chauffage!$K$3:$K$27,syst_chauffage!$B$3:$B$27,D7783,syst_chauffage!$C$3:$C$27,E7783)</f>
        <v>0.737341489588736</v>
      </c>
      <c r="N7783" s="0" t="str">
        <f aca="false">A7783</f>
        <v>Enseignement Recherche</v>
      </c>
      <c r="O7783" s="0" t="str">
        <f aca="false">B7783</f>
        <v>Enseignement secondaire</v>
      </c>
      <c r="P7783" s="0" t="str">
        <f aca="false">C7783</f>
        <v>Cantine LEGT</v>
      </c>
      <c r="Q7783" s="0" t="str">
        <f aca="false">D7783</f>
        <v>Chaudière fioul</v>
      </c>
      <c r="R7783" s="0" t="str">
        <f aca="false">E7783</f>
        <v>Fioul</v>
      </c>
      <c r="S7783" s="0" t="str">
        <f aca="false">F7783</f>
        <v>0410040303</v>
      </c>
      <c r="T7783" s="0" t="str">
        <f aca="false">G7783</f>
        <v>5</v>
      </c>
      <c r="U7783" s="0" t="n">
        <f aca="false">L7783</f>
        <v>0.737341489588736</v>
      </c>
      <c r="V7783" s="0" t="n">
        <f aca="false">K7783</f>
        <v>52.621493197674</v>
      </c>
      <c r="W7783" s="0" t="n">
        <f aca="false">J7783</f>
        <v>0</v>
      </c>
    </row>
    <row r="7784" customFormat="false" ht="12.8" hidden="false" customHeight="false" outlineLevel="0" collapsed="false">
      <c r="A7784" s="0" t="s">
        <v>75</v>
      </c>
      <c r="B7784" s="0" t="s">
        <v>942</v>
      </c>
      <c r="C7784" s="0" t="s">
        <v>956</v>
      </c>
      <c r="D7784" s="0" t="s">
        <v>13</v>
      </c>
      <c r="E7784" s="0" t="s">
        <v>14</v>
      </c>
      <c r="F7784" s="0" t="s">
        <v>960</v>
      </c>
      <c r="G7784" s="0" t="s">
        <v>1613</v>
      </c>
      <c r="H7784" s="0" t="n">
        <v>0.875771612133165</v>
      </c>
      <c r="I7784" s="0" t="n">
        <v>21.4263692493868</v>
      </c>
      <c r="J7784" s="0" t="n">
        <v>264</v>
      </c>
      <c r="K7784" s="0" t="n">
        <f aca="false">I7784*SUMIFS(syst_chauffage!$H$3:$H$27,syst_chauffage!$B$3:$B$27,D7784,syst_chauffage!$C$3:$C$27,E7784)</f>
        <v>43.2725182878789</v>
      </c>
      <c r="L7784" s="12" t="n">
        <f aca="false">H7784*SUMIFS(syst_chauffage!$K$3:$K$27,syst_chauffage!$B$3:$B$27,D7784,syst_chauffage!$C$3:$C$27,E7784)</f>
        <v>0.875771612133165</v>
      </c>
      <c r="N7784" s="0" t="str">
        <f aca="false">A7784</f>
        <v>Enseignement Recherche</v>
      </c>
      <c r="O7784" s="0" t="str">
        <f aca="false">B7784</f>
        <v>Enseignement secondaire</v>
      </c>
      <c r="P7784" s="0" t="str">
        <f aca="false">C7784</f>
        <v>Cantine LEGT</v>
      </c>
      <c r="Q7784" s="0" t="str">
        <f aca="false">D7784</f>
        <v>Chaudière gaz</v>
      </c>
      <c r="R7784" s="0" t="str">
        <f aca="false">E7784</f>
        <v>Gaz</v>
      </c>
      <c r="S7784" s="0" t="str">
        <f aca="false">F7784</f>
        <v>0410040404</v>
      </c>
      <c r="T7784" s="0" t="str">
        <f aca="false">G7784</f>
        <v>5</v>
      </c>
      <c r="U7784" s="0" t="n">
        <f aca="false">L7784</f>
        <v>0.875771612133165</v>
      </c>
      <c r="V7784" s="0" t="n">
        <f aca="false">K7784</f>
        <v>43.2725182878789</v>
      </c>
      <c r="W7784" s="0" t="n">
        <f aca="false">J7784</f>
        <v>264</v>
      </c>
    </row>
    <row r="7785" customFormat="false" ht="12.8" hidden="false" customHeight="false" outlineLevel="0" collapsed="false">
      <c r="A7785" s="0" t="s">
        <v>75</v>
      </c>
      <c r="B7785" s="0" t="s">
        <v>942</v>
      </c>
      <c r="C7785" s="0" t="s">
        <v>956</v>
      </c>
      <c r="D7785" s="0" t="s">
        <v>29</v>
      </c>
      <c r="E7785" s="0" t="s">
        <v>30</v>
      </c>
      <c r="F7785" s="0" t="s">
        <v>961</v>
      </c>
      <c r="G7785" s="0" t="s">
        <v>1613</v>
      </c>
      <c r="H7785" s="0" t="n">
        <v>0.92</v>
      </c>
      <c r="I7785" s="0" t="n">
        <v>10.4</v>
      </c>
      <c r="J7785" s="0" t="n">
        <v>0</v>
      </c>
      <c r="K7785" s="0" t="n">
        <f aca="false">I7785*SUMIFS(syst_chauffage!$H$3:$H$27,syst_chauffage!$B$3:$B$27,D7785,syst_chauffage!$C$3:$C$27,E7785)</f>
        <v>3</v>
      </c>
      <c r="L7785" s="12" t="n">
        <f aca="false">H7785*SUMIFS(syst_chauffage!$K$3:$K$27,syst_chauffage!$B$3:$B$27,D7785,syst_chauffage!$C$3:$C$27,E7785)</f>
        <v>0.92</v>
      </c>
      <c r="N7785" s="0" t="str">
        <f aca="false">A7785</f>
        <v>Enseignement Recherche</v>
      </c>
      <c r="O7785" s="0" t="str">
        <f aca="false">B7785</f>
        <v>Enseignement secondaire</v>
      </c>
      <c r="P7785" s="0" t="str">
        <f aca="false">C7785</f>
        <v>Cantine LEGT</v>
      </c>
      <c r="Q7785" s="0" t="str">
        <f aca="false">D7785</f>
        <v>Electrique direct</v>
      </c>
      <c r="R7785" s="0" t="str">
        <f aca="false">E7785</f>
        <v>Electricité</v>
      </c>
      <c r="S7785" s="0" t="str">
        <f aca="false">F7785</f>
        <v>0410040602</v>
      </c>
      <c r="T7785" s="0" t="str">
        <f aca="false">G7785</f>
        <v>5</v>
      </c>
      <c r="U7785" s="0" t="n">
        <f aca="false">L7785</f>
        <v>0.92</v>
      </c>
      <c r="V7785" s="0" t="n">
        <f aca="false">K7785</f>
        <v>3</v>
      </c>
      <c r="W7785" s="0" t="n">
        <f aca="false">J7785</f>
        <v>0</v>
      </c>
    </row>
    <row r="7786" customFormat="false" ht="12.8" hidden="false" customHeight="false" outlineLevel="0" collapsed="false">
      <c r="A7786" s="0" t="s">
        <v>75</v>
      </c>
      <c r="B7786" s="0" t="s">
        <v>942</v>
      </c>
      <c r="C7786" s="0" t="s">
        <v>956</v>
      </c>
      <c r="D7786" s="0" t="s">
        <v>36</v>
      </c>
      <c r="E7786" s="0" t="s">
        <v>30</v>
      </c>
      <c r="F7786" s="0" t="s">
        <v>962</v>
      </c>
      <c r="G7786" s="0" t="s">
        <v>1613</v>
      </c>
      <c r="H7786" s="0" t="n">
        <v>2.89517134883721</v>
      </c>
      <c r="I7786" s="0" t="n">
        <v>127.704482109981</v>
      </c>
      <c r="J7786" s="0" t="n">
        <v>603</v>
      </c>
      <c r="K7786" s="0" t="n">
        <f aca="false">I7786*SUMIFS(syst_chauffage!$H$3:$H$27,syst_chauffage!$B$3:$B$27,D7786,syst_chauffage!$C$3:$C$27,E7786)</f>
        <v>79.0054125790616</v>
      </c>
      <c r="L7786" s="12" t="n">
        <f aca="false">H7786*SUMIFS(syst_chauffage!$K$3:$K$27,syst_chauffage!$B$3:$B$27,D7786,syst_chauffage!$C$3:$C$27,E7786)</f>
        <v>2.4324955428598</v>
      </c>
      <c r="N7786" s="0" t="str">
        <f aca="false">A7786</f>
        <v>Enseignement Recherche</v>
      </c>
      <c r="O7786" s="0" t="str">
        <f aca="false">B7786</f>
        <v>Enseignement secondaire</v>
      </c>
      <c r="P7786" s="0" t="str">
        <f aca="false">C7786</f>
        <v>Cantine LEGT</v>
      </c>
      <c r="Q7786" s="0" t="str">
        <f aca="false">D7786</f>
        <v>PAC</v>
      </c>
      <c r="R7786" s="0" t="str">
        <f aca="false">E7786</f>
        <v>Electricité</v>
      </c>
      <c r="S7786" s="0" t="str">
        <f aca="false">F7786</f>
        <v>0410040902</v>
      </c>
      <c r="T7786" s="0" t="str">
        <f aca="false">G7786</f>
        <v>5</v>
      </c>
      <c r="U7786" s="0" t="n">
        <f aca="false">L7786</f>
        <v>2.4324955428598</v>
      </c>
      <c r="V7786" s="0" t="n">
        <f aca="false">K7786</f>
        <v>79.0054125790616</v>
      </c>
      <c r="W7786" s="0" t="n">
        <f aca="false">J7786</f>
        <v>603</v>
      </c>
    </row>
    <row r="7787" customFormat="false" ht="12.8" hidden="false" customHeight="false" outlineLevel="0" collapsed="false">
      <c r="A7787" s="0" t="s">
        <v>75</v>
      </c>
      <c r="B7787" s="0" t="s">
        <v>942</v>
      </c>
      <c r="C7787" s="0" t="s">
        <v>956</v>
      </c>
      <c r="D7787" s="0" t="s">
        <v>51</v>
      </c>
      <c r="E7787" s="0" t="s">
        <v>57</v>
      </c>
      <c r="F7787" s="0" t="s">
        <v>963</v>
      </c>
      <c r="G7787" s="0" t="s">
        <v>1613</v>
      </c>
      <c r="H7787" s="0" t="n">
        <v>1.08193983024972</v>
      </c>
      <c r="I7787" s="0" t="n">
        <v>58.2080996403775</v>
      </c>
      <c r="J7787" s="0" t="n">
        <v>0</v>
      </c>
      <c r="K7787" s="0" t="n">
        <f aca="false">I7787*SUMIFS(syst_chauffage!$H$3:$H$27,syst_chauffage!$B$3:$B$27,D7787,syst_chauffage!$C$3:$C$27,E7787)</f>
        <v>123.334456334332</v>
      </c>
      <c r="L7787" s="12" t="n">
        <f aca="false">H7787*SUMIFS(syst_chauffage!$K$3:$K$27,syst_chauffage!$B$3:$B$27,D7787,syst_chauffage!$C$3:$C$27,E7787)</f>
        <v>1.08193983024972</v>
      </c>
      <c r="N7787" s="0" t="str">
        <f aca="false">A7787</f>
        <v>Enseignement Recherche</v>
      </c>
      <c r="O7787" s="0" t="str">
        <f aca="false">B7787</f>
        <v>Enseignement secondaire</v>
      </c>
      <c r="P7787" s="0" t="str">
        <f aca="false">C7787</f>
        <v>Cantine LEGT</v>
      </c>
      <c r="Q7787" s="0" t="str">
        <f aca="false">D7787</f>
        <v>Autre système centralisé performant</v>
      </c>
      <c r="R7787" s="0" t="str">
        <f aca="false">E7787</f>
        <v>Autres</v>
      </c>
      <c r="S7787" s="0" t="str">
        <f aca="false">F7787</f>
        <v>0410042101</v>
      </c>
      <c r="T7787" s="0" t="str">
        <f aca="false">G7787</f>
        <v>5</v>
      </c>
      <c r="U7787" s="0" t="n">
        <f aca="false">L7787</f>
        <v>1.08193983024972</v>
      </c>
      <c r="V7787" s="0" t="n">
        <f aca="false">K7787</f>
        <v>123.334456334332</v>
      </c>
      <c r="W7787" s="0" t="n">
        <f aca="false">J7787</f>
        <v>0</v>
      </c>
    </row>
    <row r="7788" customFormat="false" ht="12.8" hidden="false" customHeight="false" outlineLevel="0" collapsed="false">
      <c r="A7788" s="0" t="s">
        <v>75</v>
      </c>
      <c r="B7788" s="0" t="s">
        <v>942</v>
      </c>
      <c r="C7788" s="0" t="s">
        <v>956</v>
      </c>
      <c r="D7788" s="0" t="s">
        <v>51</v>
      </c>
      <c r="E7788" s="0" t="s">
        <v>58</v>
      </c>
      <c r="F7788" s="0" t="s">
        <v>964</v>
      </c>
      <c r="G7788" s="0" t="s">
        <v>1613</v>
      </c>
      <c r="H7788" s="0" t="n">
        <v>1.01002459183429</v>
      </c>
      <c r="I7788" s="0" t="n">
        <v>54.6522689037733</v>
      </c>
      <c r="J7788" s="0" t="n">
        <v>680</v>
      </c>
      <c r="K7788" s="0" t="n">
        <f aca="false">I7788*SUMIFS(syst_chauffage!$H$3:$H$27,syst_chauffage!$B$3:$B$27,D7788,syst_chauffage!$C$3:$C$27,E7788)</f>
        <v>116.627914894847</v>
      </c>
      <c r="L7788" s="12" t="n">
        <f aca="false">H7788*SUMIFS(syst_chauffage!$K$3:$K$27,syst_chauffage!$B$3:$B$27,D7788,syst_chauffage!$C$3:$C$27,E7788)</f>
        <v>1.01002459183429</v>
      </c>
      <c r="N7788" s="0" t="str">
        <f aca="false">A7788</f>
        <v>Enseignement Recherche</v>
      </c>
      <c r="O7788" s="0" t="str">
        <f aca="false">B7788</f>
        <v>Enseignement secondaire</v>
      </c>
      <c r="P7788" s="0" t="str">
        <f aca="false">C7788</f>
        <v>Cantine LEGT</v>
      </c>
      <c r="Q7788" s="0" t="str">
        <f aca="false">D7788</f>
        <v>Autre système centralisé performant</v>
      </c>
      <c r="R7788" s="0" t="str">
        <f aca="false">E7788</f>
        <v>Urbain</v>
      </c>
      <c r="S7788" s="0" t="str">
        <f aca="false">F7788</f>
        <v>0410042106</v>
      </c>
      <c r="T7788" s="0" t="str">
        <f aca="false">G7788</f>
        <v>5</v>
      </c>
      <c r="U7788" s="0" t="n">
        <f aca="false">L7788</f>
        <v>1.01002459183429</v>
      </c>
      <c r="V7788" s="0" t="n">
        <f aca="false">K7788</f>
        <v>116.627914894847</v>
      </c>
      <c r="W7788" s="0" t="n">
        <f aca="false">J7788</f>
        <v>680</v>
      </c>
    </row>
    <row r="7789" customFormat="false" ht="12.8" hidden="false" customHeight="false" outlineLevel="0" collapsed="false">
      <c r="A7789" s="0" t="s">
        <v>75</v>
      </c>
      <c r="B7789" s="0" t="s">
        <v>942</v>
      </c>
      <c r="C7789" s="0" t="s">
        <v>956</v>
      </c>
      <c r="D7789" s="0" t="s">
        <v>27</v>
      </c>
      <c r="E7789" s="0" t="s">
        <v>23</v>
      </c>
      <c r="F7789" s="0" t="s">
        <v>965</v>
      </c>
      <c r="G7789" s="0" t="s">
        <v>1613</v>
      </c>
      <c r="H7789" s="0" t="n">
        <v>0.760066274056417</v>
      </c>
      <c r="I7789" s="0" t="n">
        <v>35.5728756824732</v>
      </c>
      <c r="J7789" s="0" t="n">
        <v>608</v>
      </c>
      <c r="K7789" s="0" t="n">
        <f aca="false">I7789*SUMIFS(syst_chauffage!$H$3:$H$27,syst_chauffage!$B$3:$B$27,D7789,syst_chauffage!$C$3:$C$27,E7789)</f>
        <v>91.2231941862619</v>
      </c>
      <c r="L7789" s="12" t="n">
        <f aca="false">H7789*SUMIFS(syst_chauffage!$K$3:$K$27,syst_chauffage!$B$3:$B$27,D7789,syst_chauffage!$C$3:$C$27,E7789)</f>
        <v>0.760066274056417</v>
      </c>
      <c r="N7789" s="0" t="str">
        <f aca="false">A7789</f>
        <v>Enseignement Recherche</v>
      </c>
      <c r="O7789" s="0" t="str">
        <f aca="false">B7789</f>
        <v>Enseignement secondaire</v>
      </c>
      <c r="P7789" s="0" t="str">
        <f aca="false">C7789</f>
        <v>Cantine LEGT</v>
      </c>
      <c r="Q7789" s="0" t="str">
        <f aca="false">D7789</f>
        <v>Chaudière condensation fioul</v>
      </c>
      <c r="R7789" s="0" t="str">
        <f aca="false">E7789</f>
        <v>Fioul</v>
      </c>
      <c r="S7789" s="0" t="str">
        <f aca="false">F7789</f>
        <v>0410042303</v>
      </c>
      <c r="T7789" s="0" t="str">
        <f aca="false">G7789</f>
        <v>5</v>
      </c>
      <c r="U7789" s="0" t="n">
        <f aca="false">L7789</f>
        <v>0.760066274056417</v>
      </c>
      <c r="V7789" s="0" t="n">
        <f aca="false">K7789</f>
        <v>91.2231941862619</v>
      </c>
      <c r="W7789" s="0" t="n">
        <f aca="false">J7789</f>
        <v>608</v>
      </c>
    </row>
    <row r="7790" customFormat="false" ht="12.8" hidden="false" customHeight="false" outlineLevel="0" collapsed="false">
      <c r="A7790" s="0" t="s">
        <v>75</v>
      </c>
      <c r="B7790" s="0" t="s">
        <v>942</v>
      </c>
      <c r="C7790" s="0" t="s">
        <v>956</v>
      </c>
      <c r="D7790" s="0" t="s">
        <v>18</v>
      </c>
      <c r="E7790" s="0" t="s">
        <v>14</v>
      </c>
      <c r="F7790" s="0" t="s">
        <v>966</v>
      </c>
      <c r="G7790" s="0" t="s">
        <v>1613</v>
      </c>
      <c r="H7790" s="0" t="n">
        <v>0.986474411339795</v>
      </c>
      <c r="I7790" s="0" t="n">
        <v>25.5075824397462</v>
      </c>
      <c r="J7790" s="0" t="n">
        <v>608</v>
      </c>
      <c r="K7790" s="0" t="n">
        <f aca="false">I7790*SUMIFS(syst_chauffage!$H$3:$H$27,syst_chauffage!$B$3:$B$27,D7790,syst_chauffage!$C$3:$C$27,E7790)</f>
        <v>69.5063491232178</v>
      </c>
      <c r="L7790" s="12" t="n">
        <f aca="false">H7790*SUMIFS(syst_chauffage!$K$3:$K$27,syst_chauffage!$B$3:$B$27,D7790,syst_chauffage!$C$3:$C$27,E7790)</f>
        <v>0.958307499275137</v>
      </c>
      <c r="N7790" s="0" t="str">
        <f aca="false">A7790</f>
        <v>Enseignement Recherche</v>
      </c>
      <c r="O7790" s="0" t="str">
        <f aca="false">B7790</f>
        <v>Enseignement secondaire</v>
      </c>
      <c r="P7790" s="0" t="str">
        <f aca="false">C7790</f>
        <v>Cantine LEGT</v>
      </c>
      <c r="Q7790" s="0" t="str">
        <f aca="false">D7790</f>
        <v>Chaudière condensation gaz</v>
      </c>
      <c r="R7790" s="0" t="str">
        <f aca="false">E7790</f>
        <v>Gaz</v>
      </c>
      <c r="S7790" s="0" t="str">
        <f aca="false">F7790</f>
        <v>0410042404</v>
      </c>
      <c r="T7790" s="0" t="str">
        <f aca="false">G7790</f>
        <v>5</v>
      </c>
      <c r="U7790" s="0" t="n">
        <f aca="false">L7790</f>
        <v>0.958307499275137</v>
      </c>
      <c r="V7790" s="0" t="n">
        <f aca="false">K7790</f>
        <v>69.5063491232178</v>
      </c>
      <c r="W7790" s="0" t="n">
        <f aca="false">J7790</f>
        <v>608</v>
      </c>
    </row>
    <row r="7791" customFormat="false" ht="12.8" hidden="false" customHeight="false" outlineLevel="0" collapsed="false">
      <c r="A7791" s="0" t="s">
        <v>75</v>
      </c>
      <c r="B7791" s="0" t="s">
        <v>942</v>
      </c>
      <c r="C7791" s="0" t="s">
        <v>956</v>
      </c>
      <c r="D7791" s="0" t="s">
        <v>32</v>
      </c>
      <c r="E7791" s="0" t="s">
        <v>30</v>
      </c>
      <c r="F7791" s="0" t="s">
        <v>967</v>
      </c>
      <c r="G7791" s="0" t="s">
        <v>1613</v>
      </c>
      <c r="H7791" s="0" t="n">
        <v>1</v>
      </c>
      <c r="I7791" s="0" t="n">
        <v>12</v>
      </c>
      <c r="J7791" s="0" t="n">
        <v>0</v>
      </c>
      <c r="K7791" s="0" t="n">
        <f aca="false">I7791*SUMIFS(syst_chauffage!$H$3:$H$27,syst_chauffage!$B$3:$B$27,D7791,syst_chauffage!$C$3:$C$27,E7791)</f>
        <v>12</v>
      </c>
      <c r="L7791" s="12" t="n">
        <f aca="false">H7791*SUMIFS(syst_chauffage!$K$3:$K$27,syst_chauffage!$B$3:$B$27,D7791,syst_chauffage!$C$3:$C$27,E7791)</f>
        <v>1</v>
      </c>
      <c r="N7791" s="0" t="str">
        <f aca="false">A7791</f>
        <v>Enseignement Recherche</v>
      </c>
      <c r="O7791" s="0" t="str">
        <f aca="false">B7791</f>
        <v>Enseignement secondaire</v>
      </c>
      <c r="P7791" s="0" t="str">
        <f aca="false">C7791</f>
        <v>Cantine LEGT</v>
      </c>
      <c r="Q7791" s="0" t="str">
        <f aca="false">D7791</f>
        <v>Electrique direct performant</v>
      </c>
      <c r="R7791" s="0" t="str">
        <f aca="false">E7791</f>
        <v>Electricité</v>
      </c>
      <c r="S7791" s="0" t="str">
        <f aca="false">F7791</f>
        <v>0410042602</v>
      </c>
      <c r="T7791" s="0" t="str">
        <f aca="false">G7791</f>
        <v>5</v>
      </c>
      <c r="U7791" s="0" t="n">
        <f aca="false">L7791</f>
        <v>1</v>
      </c>
      <c r="V7791" s="0" t="n">
        <f aca="false">K7791</f>
        <v>12</v>
      </c>
      <c r="W7791" s="0" t="n">
        <f aca="false">J7791</f>
        <v>0</v>
      </c>
    </row>
    <row r="7792" customFormat="false" ht="12.8" hidden="false" customHeight="false" outlineLevel="0" collapsed="false">
      <c r="A7792" s="0" t="s">
        <v>75</v>
      </c>
      <c r="B7792" s="0" t="s">
        <v>942</v>
      </c>
      <c r="C7792" s="0" t="s">
        <v>956</v>
      </c>
      <c r="D7792" s="0" t="s">
        <v>38</v>
      </c>
      <c r="E7792" s="0" t="s">
        <v>30</v>
      </c>
      <c r="F7792" s="0" t="s">
        <v>968</v>
      </c>
      <c r="G7792" s="0" t="s">
        <v>1613</v>
      </c>
      <c r="H7792" s="0" t="n">
        <v>3.34058232558139</v>
      </c>
      <c r="I7792" s="0" t="n">
        <v>152.029145369025</v>
      </c>
      <c r="J7792" s="0" t="n">
        <v>648</v>
      </c>
      <c r="K7792" s="0" t="n">
        <f aca="false">I7792*SUMIFS(syst_chauffage!$H$3:$H$27,syst_chauffage!$B$3:$B$27,D7792,syst_chauffage!$C$3:$C$27,E7792)</f>
        <v>153.670117860468</v>
      </c>
      <c r="L7792" s="12" t="n">
        <f aca="false">H7792*SUMIFS(syst_chauffage!$K$3:$K$27,syst_chauffage!$B$3:$B$27,D7792,syst_chauffage!$C$3:$C$27,E7792)</f>
        <v>2.98853732681761</v>
      </c>
      <c r="N7792" s="0" t="str">
        <f aca="false">A7792</f>
        <v>Enseignement Recherche</v>
      </c>
      <c r="O7792" s="0" t="str">
        <f aca="false">B7792</f>
        <v>Enseignement secondaire</v>
      </c>
      <c r="P7792" s="0" t="str">
        <f aca="false">C7792</f>
        <v>Cantine LEGT</v>
      </c>
      <c r="Q7792" s="0" t="str">
        <f aca="false">D7792</f>
        <v>PAC performant</v>
      </c>
      <c r="R7792" s="0" t="str">
        <f aca="false">E7792</f>
        <v>Electricité</v>
      </c>
      <c r="S7792" s="0" t="str">
        <f aca="false">F7792</f>
        <v>0410042902</v>
      </c>
      <c r="T7792" s="0" t="str">
        <f aca="false">G7792</f>
        <v>5</v>
      </c>
      <c r="U7792" s="0" t="n">
        <f aca="false">L7792</f>
        <v>2.98853732681761</v>
      </c>
      <c r="V7792" s="0" t="n">
        <f aca="false">K7792</f>
        <v>153.670117860468</v>
      </c>
      <c r="W7792" s="0" t="n">
        <f aca="false">J7792</f>
        <v>648</v>
      </c>
    </row>
    <row r="7793" customFormat="false" ht="12.8" hidden="false" customHeight="false" outlineLevel="0" collapsed="false">
      <c r="A7793" s="0" t="s">
        <v>75</v>
      </c>
      <c r="B7793" s="0" t="s">
        <v>942</v>
      </c>
      <c r="C7793" s="0" t="s">
        <v>969</v>
      </c>
      <c r="D7793" s="0" t="s">
        <v>19</v>
      </c>
      <c r="E7793" s="0" t="s">
        <v>57</v>
      </c>
      <c r="F7793" s="0" t="s">
        <v>970</v>
      </c>
      <c r="G7793" s="0" t="s">
        <v>1613</v>
      </c>
      <c r="H7793" s="0" t="n">
        <v>0.87542498545087</v>
      </c>
      <c r="I7793" s="0" t="n">
        <v>45.3804454914094</v>
      </c>
      <c r="J7793" s="0" t="n">
        <v>0</v>
      </c>
      <c r="K7793" s="0" t="n">
        <f aca="false">I7793*SUMIFS(syst_chauffage!$H$3:$H$27,syst_chauffage!$B$3:$B$27,D7793,syst_chauffage!$C$3:$C$27,E7793)</f>
        <v>63.1912117891564</v>
      </c>
      <c r="L7793" s="12" t="n">
        <f aca="false">H7793*SUMIFS(syst_chauffage!$K$3:$K$27,syst_chauffage!$B$3:$B$27,D7793,syst_chauffage!$C$3:$C$27,E7793)</f>
        <v>0.87542498545087</v>
      </c>
      <c r="N7793" s="0" t="str">
        <f aca="false">A7793</f>
        <v>Enseignement Recherche</v>
      </c>
      <c r="O7793" s="0" t="str">
        <f aca="false">B7793</f>
        <v>Enseignement secondaire</v>
      </c>
      <c r="P7793" s="0" t="str">
        <f aca="false">C7793</f>
        <v>Cantine LP</v>
      </c>
      <c r="Q7793" s="0" t="str">
        <f aca="false">D7793</f>
        <v>Autre système centralisé</v>
      </c>
      <c r="R7793" s="0" t="str">
        <f aca="false">E7793</f>
        <v>Autres</v>
      </c>
      <c r="S7793" s="0" t="str">
        <f aca="false">F7793</f>
        <v>0410050101</v>
      </c>
      <c r="T7793" s="0" t="str">
        <f aca="false">G7793</f>
        <v>5</v>
      </c>
      <c r="U7793" s="0" t="n">
        <f aca="false">L7793</f>
        <v>0.87542498545087</v>
      </c>
      <c r="V7793" s="0" t="n">
        <f aca="false">K7793</f>
        <v>63.1912117891564</v>
      </c>
      <c r="W7793" s="0" t="n">
        <f aca="false">J7793</f>
        <v>0</v>
      </c>
    </row>
    <row r="7794" customFormat="false" ht="12.8" hidden="false" customHeight="false" outlineLevel="0" collapsed="false">
      <c r="A7794" s="0" t="s">
        <v>75</v>
      </c>
      <c r="B7794" s="0" t="s">
        <v>942</v>
      </c>
      <c r="C7794" s="0" t="s">
        <v>969</v>
      </c>
      <c r="D7794" s="0" t="s">
        <v>19</v>
      </c>
      <c r="E7794" s="0" t="s">
        <v>58</v>
      </c>
      <c r="F7794" s="0" t="s">
        <v>971</v>
      </c>
      <c r="G7794" s="0" t="s">
        <v>1613</v>
      </c>
      <c r="H7794" s="0" t="n">
        <v>0.934331959043396</v>
      </c>
      <c r="I7794" s="0" t="n">
        <v>44.5057974283682</v>
      </c>
      <c r="J7794" s="0" t="n">
        <v>680</v>
      </c>
      <c r="K7794" s="0" t="n">
        <f aca="false">I7794*SUMIFS(syst_chauffage!$H$3:$H$27,syst_chauffage!$B$3:$B$27,D7794,syst_chauffage!$C$3:$C$27,E7794)</f>
        <v>73.2097932385618</v>
      </c>
      <c r="L7794" s="12" t="n">
        <f aca="false">H7794*SUMIFS(syst_chauffage!$K$3:$K$27,syst_chauffage!$B$3:$B$27,D7794,syst_chauffage!$C$3:$C$27,E7794)</f>
        <v>0.934331959043396</v>
      </c>
      <c r="N7794" s="0" t="str">
        <f aca="false">A7794</f>
        <v>Enseignement Recherche</v>
      </c>
      <c r="O7794" s="0" t="str">
        <f aca="false">B7794</f>
        <v>Enseignement secondaire</v>
      </c>
      <c r="P7794" s="0" t="str">
        <f aca="false">C7794</f>
        <v>Cantine LP</v>
      </c>
      <c r="Q7794" s="0" t="str">
        <f aca="false">D7794</f>
        <v>Autre système centralisé</v>
      </c>
      <c r="R7794" s="0" t="str">
        <f aca="false">E7794</f>
        <v>Urbain</v>
      </c>
      <c r="S7794" s="0" t="str">
        <f aca="false">F7794</f>
        <v>0410050106</v>
      </c>
      <c r="T7794" s="0" t="str">
        <f aca="false">G7794</f>
        <v>5</v>
      </c>
      <c r="U7794" s="0" t="n">
        <f aca="false">L7794</f>
        <v>0.934331959043396</v>
      </c>
      <c r="V7794" s="0" t="n">
        <f aca="false">K7794</f>
        <v>73.2097932385618</v>
      </c>
      <c r="W7794" s="0" t="n">
        <f aca="false">J7794</f>
        <v>680</v>
      </c>
    </row>
    <row r="7795" customFormat="false" ht="12.8" hidden="false" customHeight="false" outlineLevel="0" collapsed="false">
      <c r="A7795" s="0" t="s">
        <v>75</v>
      </c>
      <c r="B7795" s="0" t="s">
        <v>942</v>
      </c>
      <c r="C7795" s="0" t="s">
        <v>969</v>
      </c>
      <c r="D7795" s="0" t="s">
        <v>22</v>
      </c>
      <c r="E7795" s="0" t="s">
        <v>23</v>
      </c>
      <c r="F7795" s="0" t="s">
        <v>972</v>
      </c>
      <c r="G7795" s="0" t="s">
        <v>1613</v>
      </c>
      <c r="H7795" s="0" t="n">
        <v>0.737271898953764</v>
      </c>
      <c r="I7795" s="0" t="n">
        <v>28.8432600237663</v>
      </c>
      <c r="J7795" s="0" t="n">
        <v>0</v>
      </c>
      <c r="K7795" s="0" t="n">
        <f aca="false">I7795*SUMIFS(syst_chauffage!$H$3:$H$27,syst_chauffage!$B$3:$B$27,D7795,syst_chauffage!$C$3:$C$27,E7795)</f>
        <v>50.7936301124475</v>
      </c>
      <c r="L7795" s="12" t="n">
        <f aca="false">H7795*SUMIFS(syst_chauffage!$K$3:$K$27,syst_chauffage!$B$3:$B$27,D7795,syst_chauffage!$C$3:$C$27,E7795)</f>
        <v>0.737271898953764</v>
      </c>
      <c r="N7795" s="0" t="str">
        <f aca="false">A7795</f>
        <v>Enseignement Recherche</v>
      </c>
      <c r="O7795" s="0" t="str">
        <f aca="false">B7795</f>
        <v>Enseignement secondaire</v>
      </c>
      <c r="P7795" s="0" t="str">
        <f aca="false">C7795</f>
        <v>Cantine LP</v>
      </c>
      <c r="Q7795" s="0" t="str">
        <f aca="false">D7795</f>
        <v>Chaudière fioul</v>
      </c>
      <c r="R7795" s="0" t="str">
        <f aca="false">E7795</f>
        <v>Fioul</v>
      </c>
      <c r="S7795" s="0" t="str">
        <f aca="false">F7795</f>
        <v>0410050303</v>
      </c>
      <c r="T7795" s="0" t="str">
        <f aca="false">G7795</f>
        <v>5</v>
      </c>
      <c r="U7795" s="0" t="n">
        <f aca="false">L7795</f>
        <v>0.737271898953764</v>
      </c>
      <c r="V7795" s="0" t="n">
        <f aca="false">K7795</f>
        <v>50.7936301124475</v>
      </c>
      <c r="W7795" s="0" t="n">
        <f aca="false">J7795</f>
        <v>0</v>
      </c>
    </row>
    <row r="7796" customFormat="false" ht="12.8" hidden="false" customHeight="false" outlineLevel="0" collapsed="false">
      <c r="A7796" s="0" t="s">
        <v>75</v>
      </c>
      <c r="B7796" s="0" t="s">
        <v>942</v>
      </c>
      <c r="C7796" s="0" t="s">
        <v>969</v>
      </c>
      <c r="D7796" s="0" t="s">
        <v>13</v>
      </c>
      <c r="E7796" s="0" t="s">
        <v>14</v>
      </c>
      <c r="F7796" s="0" t="s">
        <v>973</v>
      </c>
      <c r="G7796" s="0" t="s">
        <v>1613</v>
      </c>
      <c r="H7796" s="0" t="n">
        <v>0.875735119344413</v>
      </c>
      <c r="I7796" s="0" t="n">
        <v>21.0472612288236</v>
      </c>
      <c r="J7796" s="0" t="n">
        <v>224</v>
      </c>
      <c r="K7796" s="0" t="n">
        <f aca="false">I7796*SUMIFS(syst_chauffage!$H$3:$H$27,syst_chauffage!$B$3:$B$27,D7796,syst_chauffage!$C$3:$C$27,E7796)</f>
        <v>42.5068748621561</v>
      </c>
      <c r="L7796" s="12" t="n">
        <f aca="false">H7796*SUMIFS(syst_chauffage!$K$3:$K$27,syst_chauffage!$B$3:$B$27,D7796,syst_chauffage!$C$3:$C$27,E7796)</f>
        <v>0.875735119344413</v>
      </c>
      <c r="N7796" s="0" t="str">
        <f aca="false">A7796</f>
        <v>Enseignement Recherche</v>
      </c>
      <c r="O7796" s="0" t="str">
        <f aca="false">B7796</f>
        <v>Enseignement secondaire</v>
      </c>
      <c r="P7796" s="0" t="str">
        <f aca="false">C7796</f>
        <v>Cantine LP</v>
      </c>
      <c r="Q7796" s="0" t="str">
        <f aca="false">D7796</f>
        <v>Chaudière gaz</v>
      </c>
      <c r="R7796" s="0" t="str">
        <f aca="false">E7796</f>
        <v>Gaz</v>
      </c>
      <c r="S7796" s="0" t="str">
        <f aca="false">F7796</f>
        <v>0410050404</v>
      </c>
      <c r="T7796" s="0" t="str">
        <f aca="false">G7796</f>
        <v>5</v>
      </c>
      <c r="U7796" s="0" t="n">
        <f aca="false">L7796</f>
        <v>0.875735119344413</v>
      </c>
      <c r="V7796" s="0" t="n">
        <f aca="false">K7796</f>
        <v>42.5068748621561</v>
      </c>
      <c r="W7796" s="0" t="n">
        <f aca="false">J7796</f>
        <v>224</v>
      </c>
    </row>
    <row r="7797" customFormat="false" ht="12.8" hidden="false" customHeight="false" outlineLevel="0" collapsed="false">
      <c r="A7797" s="0" t="s">
        <v>75</v>
      </c>
      <c r="B7797" s="0" t="s">
        <v>942</v>
      </c>
      <c r="C7797" s="0" t="s">
        <v>969</v>
      </c>
      <c r="D7797" s="0" t="s">
        <v>29</v>
      </c>
      <c r="E7797" s="0" t="s">
        <v>30</v>
      </c>
      <c r="F7797" s="0" t="s">
        <v>974</v>
      </c>
      <c r="G7797" s="0" t="s">
        <v>1613</v>
      </c>
      <c r="H7797" s="0" t="n">
        <v>0.92</v>
      </c>
      <c r="I7797" s="0" t="n">
        <v>10.4</v>
      </c>
      <c r="J7797" s="0" t="n">
        <v>0</v>
      </c>
      <c r="K7797" s="0" t="n">
        <f aca="false">I7797*SUMIFS(syst_chauffage!$H$3:$H$27,syst_chauffage!$B$3:$B$27,D7797,syst_chauffage!$C$3:$C$27,E7797)</f>
        <v>3</v>
      </c>
      <c r="L7797" s="12" t="n">
        <f aca="false">H7797*SUMIFS(syst_chauffage!$K$3:$K$27,syst_chauffage!$B$3:$B$27,D7797,syst_chauffage!$C$3:$C$27,E7797)</f>
        <v>0.92</v>
      </c>
      <c r="N7797" s="0" t="str">
        <f aca="false">A7797</f>
        <v>Enseignement Recherche</v>
      </c>
      <c r="O7797" s="0" t="str">
        <f aca="false">B7797</f>
        <v>Enseignement secondaire</v>
      </c>
      <c r="P7797" s="0" t="str">
        <f aca="false">C7797</f>
        <v>Cantine LP</v>
      </c>
      <c r="Q7797" s="0" t="str">
        <f aca="false">D7797</f>
        <v>Electrique direct</v>
      </c>
      <c r="R7797" s="0" t="str">
        <f aca="false">E7797</f>
        <v>Electricité</v>
      </c>
      <c r="S7797" s="0" t="str">
        <f aca="false">F7797</f>
        <v>0410050602</v>
      </c>
      <c r="T7797" s="0" t="str">
        <f aca="false">G7797</f>
        <v>5</v>
      </c>
      <c r="U7797" s="0" t="n">
        <f aca="false">L7797</f>
        <v>0.92</v>
      </c>
      <c r="V7797" s="0" t="n">
        <f aca="false">K7797</f>
        <v>3</v>
      </c>
      <c r="W7797" s="0" t="n">
        <f aca="false">J7797</f>
        <v>0</v>
      </c>
    </row>
    <row r="7798" customFormat="false" ht="12.8" hidden="false" customHeight="false" outlineLevel="0" collapsed="false">
      <c r="A7798" s="0" t="s">
        <v>75</v>
      </c>
      <c r="B7798" s="0" t="s">
        <v>942</v>
      </c>
      <c r="C7798" s="0" t="s">
        <v>969</v>
      </c>
      <c r="D7798" s="0" t="s">
        <v>36</v>
      </c>
      <c r="E7798" s="0" t="s">
        <v>30</v>
      </c>
      <c r="F7798" s="0" t="s">
        <v>975</v>
      </c>
      <c r="G7798" s="0" t="s">
        <v>1613</v>
      </c>
      <c r="H7798" s="0" t="n">
        <v>2.89517134883721</v>
      </c>
      <c r="I7798" s="0" t="n">
        <v>121.809095138481</v>
      </c>
      <c r="J7798" s="0" t="n">
        <v>603</v>
      </c>
      <c r="K7798" s="0" t="n">
        <f aca="false">I7798*SUMIFS(syst_chauffage!$H$3:$H$27,syst_chauffage!$B$3:$B$27,D7798,syst_chauffage!$C$3:$C$27,E7798)</f>
        <v>75.3581836619476</v>
      </c>
      <c r="L7798" s="12" t="n">
        <f aca="false">H7798*SUMIFS(syst_chauffage!$K$3:$K$27,syst_chauffage!$B$3:$B$27,D7798,syst_chauffage!$C$3:$C$27,E7798)</f>
        <v>2.4324955428598</v>
      </c>
      <c r="N7798" s="0" t="str">
        <f aca="false">A7798</f>
        <v>Enseignement Recherche</v>
      </c>
      <c r="O7798" s="0" t="str">
        <f aca="false">B7798</f>
        <v>Enseignement secondaire</v>
      </c>
      <c r="P7798" s="0" t="str">
        <f aca="false">C7798</f>
        <v>Cantine LP</v>
      </c>
      <c r="Q7798" s="0" t="str">
        <f aca="false">D7798</f>
        <v>PAC</v>
      </c>
      <c r="R7798" s="0" t="str">
        <f aca="false">E7798</f>
        <v>Electricité</v>
      </c>
      <c r="S7798" s="0" t="str">
        <f aca="false">F7798</f>
        <v>0410050902</v>
      </c>
      <c r="T7798" s="0" t="str">
        <f aca="false">G7798</f>
        <v>5</v>
      </c>
      <c r="U7798" s="0" t="n">
        <f aca="false">L7798</f>
        <v>2.4324955428598</v>
      </c>
      <c r="V7798" s="0" t="n">
        <f aca="false">K7798</f>
        <v>75.3581836619476</v>
      </c>
      <c r="W7798" s="0" t="n">
        <f aca="false">J7798</f>
        <v>603</v>
      </c>
    </row>
    <row r="7799" customFormat="false" ht="12.8" hidden="false" customHeight="false" outlineLevel="0" collapsed="false">
      <c r="A7799" s="0" t="s">
        <v>75</v>
      </c>
      <c r="B7799" s="0" t="s">
        <v>942</v>
      </c>
      <c r="C7799" s="0" t="s">
        <v>969</v>
      </c>
      <c r="D7799" s="0" t="s">
        <v>51</v>
      </c>
      <c r="E7799" s="0" t="s">
        <v>57</v>
      </c>
      <c r="F7799" s="0" t="s">
        <v>976</v>
      </c>
      <c r="G7799" s="0" t="s">
        <v>1613</v>
      </c>
      <c r="H7799" s="0" t="n">
        <v>1.01010575244331</v>
      </c>
      <c r="I7799" s="0" t="n">
        <v>54.0243398707255</v>
      </c>
      <c r="J7799" s="0" t="n">
        <v>0</v>
      </c>
      <c r="K7799" s="0" t="n">
        <f aca="false">I7799*SUMIFS(syst_chauffage!$H$3:$H$27,syst_chauffage!$B$3:$B$27,D7799,syst_chauffage!$C$3:$C$27,E7799)</f>
        <v>114.469680816639</v>
      </c>
      <c r="L7799" s="12" t="n">
        <f aca="false">H7799*SUMIFS(syst_chauffage!$K$3:$K$27,syst_chauffage!$B$3:$B$27,D7799,syst_chauffage!$C$3:$C$27,E7799)</f>
        <v>1.01010575244331</v>
      </c>
      <c r="N7799" s="0" t="str">
        <f aca="false">A7799</f>
        <v>Enseignement Recherche</v>
      </c>
      <c r="O7799" s="0" t="str">
        <f aca="false">B7799</f>
        <v>Enseignement secondaire</v>
      </c>
      <c r="P7799" s="0" t="str">
        <f aca="false">C7799</f>
        <v>Cantine LP</v>
      </c>
      <c r="Q7799" s="0" t="str">
        <f aca="false">D7799</f>
        <v>Autre système centralisé performant</v>
      </c>
      <c r="R7799" s="0" t="str">
        <f aca="false">E7799</f>
        <v>Autres</v>
      </c>
      <c r="S7799" s="0" t="str">
        <f aca="false">F7799</f>
        <v>0410052101</v>
      </c>
      <c r="T7799" s="0" t="str">
        <f aca="false">G7799</f>
        <v>5</v>
      </c>
      <c r="U7799" s="0" t="n">
        <f aca="false">L7799</f>
        <v>1.01010575244331</v>
      </c>
      <c r="V7799" s="0" t="n">
        <f aca="false">K7799</f>
        <v>114.469680816639</v>
      </c>
      <c r="W7799" s="0" t="n">
        <f aca="false">J7799</f>
        <v>0</v>
      </c>
    </row>
    <row r="7800" customFormat="false" ht="12.8" hidden="false" customHeight="false" outlineLevel="0" collapsed="false">
      <c r="A7800" s="0" t="s">
        <v>75</v>
      </c>
      <c r="B7800" s="0" t="s">
        <v>942</v>
      </c>
      <c r="C7800" s="0" t="s">
        <v>969</v>
      </c>
      <c r="D7800" s="0" t="s">
        <v>51</v>
      </c>
      <c r="E7800" s="0" t="s">
        <v>58</v>
      </c>
      <c r="F7800" s="0" t="s">
        <v>977</v>
      </c>
      <c r="G7800" s="0" t="s">
        <v>1613</v>
      </c>
      <c r="H7800" s="0" t="n">
        <v>1.07807533735776</v>
      </c>
      <c r="I7800" s="0" t="n">
        <v>52.9830921766289</v>
      </c>
      <c r="J7800" s="0" t="n">
        <v>680</v>
      </c>
      <c r="K7800" s="0" t="n">
        <f aca="false">I7800*SUMIFS(syst_chauffage!$H$3:$H$27,syst_chauffage!$B$3:$B$27,D7800,syst_chauffage!$C$3:$C$27,E7800)</f>
        <v>113.065892582093</v>
      </c>
      <c r="L7800" s="12" t="n">
        <f aca="false">H7800*SUMIFS(syst_chauffage!$K$3:$K$27,syst_chauffage!$B$3:$B$27,D7800,syst_chauffage!$C$3:$C$27,E7800)</f>
        <v>1.07807533735776</v>
      </c>
      <c r="N7800" s="0" t="str">
        <f aca="false">A7800</f>
        <v>Enseignement Recherche</v>
      </c>
      <c r="O7800" s="0" t="str">
        <f aca="false">B7800</f>
        <v>Enseignement secondaire</v>
      </c>
      <c r="P7800" s="0" t="str">
        <f aca="false">C7800</f>
        <v>Cantine LP</v>
      </c>
      <c r="Q7800" s="0" t="str">
        <f aca="false">D7800</f>
        <v>Autre système centralisé performant</v>
      </c>
      <c r="R7800" s="0" t="str">
        <f aca="false">E7800</f>
        <v>Urbain</v>
      </c>
      <c r="S7800" s="0" t="str">
        <f aca="false">F7800</f>
        <v>0410052106</v>
      </c>
      <c r="T7800" s="0" t="str">
        <f aca="false">G7800</f>
        <v>5</v>
      </c>
      <c r="U7800" s="0" t="n">
        <f aca="false">L7800</f>
        <v>1.07807533735776</v>
      </c>
      <c r="V7800" s="0" t="n">
        <f aca="false">K7800</f>
        <v>113.065892582093</v>
      </c>
      <c r="W7800" s="0" t="n">
        <f aca="false">J7800</f>
        <v>680</v>
      </c>
    </row>
    <row r="7801" customFormat="false" ht="12.8" hidden="false" customHeight="false" outlineLevel="0" collapsed="false">
      <c r="A7801" s="0" t="s">
        <v>75</v>
      </c>
      <c r="B7801" s="0" t="s">
        <v>942</v>
      </c>
      <c r="C7801" s="0" t="s">
        <v>969</v>
      </c>
      <c r="D7801" s="0" t="s">
        <v>27</v>
      </c>
      <c r="E7801" s="0" t="s">
        <v>23</v>
      </c>
      <c r="F7801" s="0" t="s">
        <v>978</v>
      </c>
      <c r="G7801" s="0" t="s">
        <v>1613</v>
      </c>
      <c r="H7801" s="0" t="n">
        <v>0.760080244820484</v>
      </c>
      <c r="I7801" s="0" t="n">
        <v>34.3372143140076</v>
      </c>
      <c r="J7801" s="0" t="n">
        <v>504</v>
      </c>
      <c r="K7801" s="0" t="n">
        <f aca="false">I7801*SUMIFS(syst_chauffage!$H$3:$H$27,syst_chauffage!$B$3:$B$27,D7801,syst_chauffage!$C$3:$C$27,E7801)</f>
        <v>88.0544602899597</v>
      </c>
      <c r="L7801" s="12" t="n">
        <f aca="false">H7801*SUMIFS(syst_chauffage!$K$3:$K$27,syst_chauffage!$B$3:$B$27,D7801,syst_chauffage!$C$3:$C$27,E7801)</f>
        <v>0.760080244820484</v>
      </c>
      <c r="N7801" s="0" t="str">
        <f aca="false">A7801</f>
        <v>Enseignement Recherche</v>
      </c>
      <c r="O7801" s="0" t="str">
        <f aca="false">B7801</f>
        <v>Enseignement secondaire</v>
      </c>
      <c r="P7801" s="0" t="str">
        <f aca="false">C7801</f>
        <v>Cantine LP</v>
      </c>
      <c r="Q7801" s="0" t="str">
        <f aca="false">D7801</f>
        <v>Chaudière condensation fioul</v>
      </c>
      <c r="R7801" s="0" t="str">
        <f aca="false">E7801</f>
        <v>Fioul</v>
      </c>
      <c r="S7801" s="0" t="str">
        <f aca="false">F7801</f>
        <v>0410052303</v>
      </c>
      <c r="T7801" s="0" t="str">
        <f aca="false">G7801</f>
        <v>5</v>
      </c>
      <c r="U7801" s="0" t="n">
        <f aca="false">L7801</f>
        <v>0.760080244820484</v>
      </c>
      <c r="V7801" s="0" t="n">
        <f aca="false">K7801</f>
        <v>88.0544602899597</v>
      </c>
      <c r="W7801" s="0" t="n">
        <f aca="false">J7801</f>
        <v>504</v>
      </c>
    </row>
    <row r="7802" customFormat="false" ht="12.8" hidden="false" customHeight="false" outlineLevel="0" collapsed="false">
      <c r="A7802" s="0" t="s">
        <v>75</v>
      </c>
      <c r="B7802" s="0" t="s">
        <v>942</v>
      </c>
      <c r="C7802" s="0" t="s">
        <v>969</v>
      </c>
      <c r="D7802" s="0" t="s">
        <v>18</v>
      </c>
      <c r="E7802" s="0" t="s">
        <v>14</v>
      </c>
      <c r="F7802" s="0" t="s">
        <v>979</v>
      </c>
      <c r="G7802" s="0" t="s">
        <v>1613</v>
      </c>
      <c r="H7802" s="0" t="n">
        <v>0.986473976610088</v>
      </c>
      <c r="I7802" s="0" t="n">
        <v>25.0562633676471</v>
      </c>
      <c r="J7802" s="0" t="n">
        <v>504</v>
      </c>
      <c r="K7802" s="0" t="n">
        <f aca="false">I7802*SUMIFS(syst_chauffage!$H$3:$H$27,syst_chauffage!$B$3:$B$27,D7802,syst_chauffage!$C$3:$C$27,E7802)</f>
        <v>68.2765367305543</v>
      </c>
      <c r="L7802" s="12" t="n">
        <f aca="false">H7802*SUMIFS(syst_chauffage!$K$3:$K$27,syst_chauffage!$B$3:$B$27,D7802,syst_chauffage!$C$3:$C$27,E7802)</f>
        <v>0.958307076958315</v>
      </c>
      <c r="N7802" s="0" t="str">
        <f aca="false">A7802</f>
        <v>Enseignement Recherche</v>
      </c>
      <c r="O7802" s="0" t="str">
        <f aca="false">B7802</f>
        <v>Enseignement secondaire</v>
      </c>
      <c r="P7802" s="0" t="str">
        <f aca="false">C7802</f>
        <v>Cantine LP</v>
      </c>
      <c r="Q7802" s="0" t="str">
        <f aca="false">D7802</f>
        <v>Chaudière condensation gaz</v>
      </c>
      <c r="R7802" s="0" t="str">
        <f aca="false">E7802</f>
        <v>Gaz</v>
      </c>
      <c r="S7802" s="0" t="str">
        <f aca="false">F7802</f>
        <v>0410052404</v>
      </c>
      <c r="T7802" s="0" t="str">
        <f aca="false">G7802</f>
        <v>5</v>
      </c>
      <c r="U7802" s="0" t="n">
        <f aca="false">L7802</f>
        <v>0.958307076958315</v>
      </c>
      <c r="V7802" s="0" t="n">
        <f aca="false">K7802</f>
        <v>68.2765367305543</v>
      </c>
      <c r="W7802" s="0" t="n">
        <f aca="false">J7802</f>
        <v>504</v>
      </c>
    </row>
    <row r="7803" customFormat="false" ht="12.8" hidden="false" customHeight="false" outlineLevel="0" collapsed="false">
      <c r="A7803" s="0" t="s">
        <v>75</v>
      </c>
      <c r="B7803" s="0" t="s">
        <v>942</v>
      </c>
      <c r="C7803" s="0" t="s">
        <v>969</v>
      </c>
      <c r="D7803" s="0" t="s">
        <v>32</v>
      </c>
      <c r="E7803" s="0" t="s">
        <v>30</v>
      </c>
      <c r="F7803" s="0" t="s">
        <v>980</v>
      </c>
      <c r="G7803" s="0" t="s">
        <v>1613</v>
      </c>
      <c r="H7803" s="0" t="n">
        <v>1</v>
      </c>
      <c r="I7803" s="0" t="n">
        <v>12</v>
      </c>
      <c r="J7803" s="0" t="n">
        <v>0</v>
      </c>
      <c r="K7803" s="0" t="n">
        <f aca="false">I7803*SUMIFS(syst_chauffage!$H$3:$H$27,syst_chauffage!$B$3:$B$27,D7803,syst_chauffage!$C$3:$C$27,E7803)</f>
        <v>12</v>
      </c>
      <c r="L7803" s="12" t="n">
        <f aca="false">H7803*SUMIFS(syst_chauffage!$K$3:$K$27,syst_chauffage!$B$3:$B$27,D7803,syst_chauffage!$C$3:$C$27,E7803)</f>
        <v>1</v>
      </c>
      <c r="N7803" s="0" t="str">
        <f aca="false">A7803</f>
        <v>Enseignement Recherche</v>
      </c>
      <c r="O7803" s="0" t="str">
        <f aca="false">B7803</f>
        <v>Enseignement secondaire</v>
      </c>
      <c r="P7803" s="0" t="str">
        <f aca="false">C7803</f>
        <v>Cantine LP</v>
      </c>
      <c r="Q7803" s="0" t="str">
        <f aca="false">D7803</f>
        <v>Electrique direct performant</v>
      </c>
      <c r="R7803" s="0" t="str">
        <f aca="false">E7803</f>
        <v>Electricité</v>
      </c>
      <c r="S7803" s="0" t="str">
        <f aca="false">F7803</f>
        <v>0410052602</v>
      </c>
      <c r="T7803" s="0" t="str">
        <f aca="false">G7803</f>
        <v>5</v>
      </c>
      <c r="U7803" s="0" t="n">
        <f aca="false">L7803</f>
        <v>1</v>
      </c>
      <c r="V7803" s="0" t="n">
        <f aca="false">K7803</f>
        <v>12</v>
      </c>
      <c r="W7803" s="0" t="n">
        <f aca="false">J7803</f>
        <v>0</v>
      </c>
    </row>
    <row r="7804" customFormat="false" ht="12.8" hidden="false" customHeight="false" outlineLevel="0" collapsed="false">
      <c r="A7804" s="0" t="s">
        <v>75</v>
      </c>
      <c r="B7804" s="0" t="s">
        <v>942</v>
      </c>
      <c r="C7804" s="0" t="s">
        <v>969</v>
      </c>
      <c r="D7804" s="0" t="s">
        <v>38</v>
      </c>
      <c r="E7804" s="0" t="s">
        <v>30</v>
      </c>
      <c r="F7804" s="0" t="s">
        <v>981</v>
      </c>
      <c r="G7804" s="0" t="s">
        <v>1613</v>
      </c>
      <c r="H7804" s="0" t="n">
        <v>3.34058232558139</v>
      </c>
      <c r="I7804" s="0" t="n">
        <v>145.01082754581</v>
      </c>
      <c r="J7804" s="0" t="n">
        <v>648</v>
      </c>
      <c r="K7804" s="0" t="n">
        <f aca="false">I7804*SUMIFS(syst_chauffage!$H$3:$H$27,syst_chauffage!$B$3:$B$27,D7804,syst_chauffage!$C$3:$C$27,E7804)</f>
        <v>146.576045704384</v>
      </c>
      <c r="L7804" s="12" t="n">
        <f aca="false">H7804*SUMIFS(syst_chauffage!$K$3:$K$27,syst_chauffage!$B$3:$B$27,D7804,syst_chauffage!$C$3:$C$27,E7804)</f>
        <v>2.98853732681761</v>
      </c>
      <c r="N7804" s="0" t="str">
        <f aca="false">A7804</f>
        <v>Enseignement Recherche</v>
      </c>
      <c r="O7804" s="0" t="str">
        <f aca="false">B7804</f>
        <v>Enseignement secondaire</v>
      </c>
      <c r="P7804" s="0" t="str">
        <f aca="false">C7804</f>
        <v>Cantine LP</v>
      </c>
      <c r="Q7804" s="0" t="str">
        <f aca="false">D7804</f>
        <v>PAC performant</v>
      </c>
      <c r="R7804" s="0" t="str">
        <f aca="false">E7804</f>
        <v>Electricité</v>
      </c>
      <c r="S7804" s="0" t="str">
        <f aca="false">F7804</f>
        <v>0410052902</v>
      </c>
      <c r="T7804" s="0" t="str">
        <f aca="false">G7804</f>
        <v>5</v>
      </c>
      <c r="U7804" s="0" t="n">
        <f aca="false">L7804</f>
        <v>2.98853732681761</v>
      </c>
      <c r="V7804" s="0" t="n">
        <f aca="false">K7804</f>
        <v>146.576045704384</v>
      </c>
      <c r="W7804" s="0" t="n">
        <f aca="false">J7804</f>
        <v>648</v>
      </c>
    </row>
    <row r="7805" customFormat="false" ht="12.8" hidden="false" customHeight="false" outlineLevel="0" collapsed="false">
      <c r="A7805" s="0" t="s">
        <v>75</v>
      </c>
      <c r="B7805" s="0" t="s">
        <v>942</v>
      </c>
      <c r="C7805" s="0" t="s">
        <v>982</v>
      </c>
      <c r="D7805" s="0" t="s">
        <v>19</v>
      </c>
      <c r="E7805" s="0" t="s">
        <v>57</v>
      </c>
      <c r="F7805" s="0" t="s">
        <v>983</v>
      </c>
      <c r="G7805" s="0" t="s">
        <v>1613</v>
      </c>
      <c r="H7805" s="0" t="n">
        <v>0.818650276152844</v>
      </c>
      <c r="I7805" s="0" t="n">
        <v>18.13095538045</v>
      </c>
      <c r="J7805" s="0" t="n">
        <v>0</v>
      </c>
      <c r="K7805" s="0" t="n">
        <f aca="false">I7805*SUMIFS(syst_chauffage!$H$3:$H$27,syst_chauffage!$B$3:$B$27,D7805,syst_chauffage!$C$3:$C$27,E7805)</f>
        <v>25.2469324392738</v>
      </c>
      <c r="L7805" s="12" t="n">
        <f aca="false">H7805*SUMIFS(syst_chauffage!$K$3:$K$27,syst_chauffage!$B$3:$B$27,D7805,syst_chauffage!$C$3:$C$27,E7805)</f>
        <v>0.818650276152844</v>
      </c>
      <c r="N7805" s="0" t="str">
        <f aca="false">A7805</f>
        <v>Enseignement Recherche</v>
      </c>
      <c r="O7805" s="0" t="str">
        <f aca="false">B7805</f>
        <v>Enseignement secondaire</v>
      </c>
      <c r="P7805" s="0" t="str">
        <f aca="false">C7805</f>
        <v>Collège</v>
      </c>
      <c r="Q7805" s="0" t="str">
        <f aca="false">D7805</f>
        <v>Autre système centralisé</v>
      </c>
      <c r="R7805" s="0" t="str">
        <f aca="false">E7805</f>
        <v>Autres</v>
      </c>
      <c r="S7805" s="0" t="str">
        <f aca="false">F7805</f>
        <v>0410080101</v>
      </c>
      <c r="T7805" s="0" t="str">
        <f aca="false">G7805</f>
        <v>5</v>
      </c>
      <c r="U7805" s="0" t="n">
        <f aca="false">L7805</f>
        <v>0.818650276152844</v>
      </c>
      <c r="V7805" s="0" t="n">
        <f aca="false">K7805</f>
        <v>25.2469324392738</v>
      </c>
      <c r="W7805" s="0" t="n">
        <f aca="false">J7805</f>
        <v>0</v>
      </c>
    </row>
    <row r="7806" customFormat="false" ht="12.8" hidden="false" customHeight="false" outlineLevel="0" collapsed="false">
      <c r="A7806" s="0" t="s">
        <v>75</v>
      </c>
      <c r="B7806" s="0" t="s">
        <v>942</v>
      </c>
      <c r="C7806" s="0" t="s">
        <v>982</v>
      </c>
      <c r="D7806" s="0" t="s">
        <v>19</v>
      </c>
      <c r="E7806" s="0" t="s">
        <v>58</v>
      </c>
      <c r="F7806" s="0" t="s">
        <v>984</v>
      </c>
      <c r="G7806" s="0" t="s">
        <v>1613</v>
      </c>
      <c r="H7806" s="0" t="n">
        <v>0.852461584964472</v>
      </c>
      <c r="I7806" s="0" t="n">
        <v>18.8474311274884</v>
      </c>
      <c r="J7806" s="0" t="n">
        <v>680</v>
      </c>
      <c r="K7806" s="0" t="n">
        <f aca="false">I7806*SUMIFS(syst_chauffage!$H$3:$H$27,syst_chauffage!$B$3:$B$27,D7806,syst_chauffage!$C$3:$C$27,E7806)</f>
        <v>31.0030741083173</v>
      </c>
      <c r="L7806" s="12" t="n">
        <f aca="false">H7806*SUMIFS(syst_chauffage!$K$3:$K$27,syst_chauffage!$B$3:$B$27,D7806,syst_chauffage!$C$3:$C$27,E7806)</f>
        <v>0.852461584964472</v>
      </c>
      <c r="N7806" s="0" t="str">
        <f aca="false">A7806</f>
        <v>Enseignement Recherche</v>
      </c>
      <c r="O7806" s="0" t="str">
        <f aca="false">B7806</f>
        <v>Enseignement secondaire</v>
      </c>
      <c r="P7806" s="0" t="str">
        <f aca="false">C7806</f>
        <v>Collège</v>
      </c>
      <c r="Q7806" s="0" t="str">
        <f aca="false">D7806</f>
        <v>Autre système centralisé</v>
      </c>
      <c r="R7806" s="0" t="str">
        <f aca="false">E7806</f>
        <v>Urbain</v>
      </c>
      <c r="S7806" s="0" t="str">
        <f aca="false">F7806</f>
        <v>0410080106</v>
      </c>
      <c r="T7806" s="0" t="str">
        <f aca="false">G7806</f>
        <v>5</v>
      </c>
      <c r="U7806" s="0" t="n">
        <f aca="false">L7806</f>
        <v>0.852461584964472</v>
      </c>
      <c r="V7806" s="0" t="n">
        <f aca="false">K7806</f>
        <v>31.0030741083173</v>
      </c>
      <c r="W7806" s="0" t="n">
        <f aca="false">J7806</f>
        <v>680</v>
      </c>
    </row>
    <row r="7807" customFormat="false" ht="12.8" hidden="false" customHeight="false" outlineLevel="0" collapsed="false">
      <c r="A7807" s="0" t="s">
        <v>75</v>
      </c>
      <c r="B7807" s="0" t="s">
        <v>942</v>
      </c>
      <c r="C7807" s="0" t="s">
        <v>982</v>
      </c>
      <c r="D7807" s="0" t="s">
        <v>22</v>
      </c>
      <c r="E7807" s="0" t="s">
        <v>23</v>
      </c>
      <c r="F7807" s="0" t="s">
        <v>985</v>
      </c>
      <c r="G7807" s="0" t="s">
        <v>1613</v>
      </c>
      <c r="H7807" s="0" t="n">
        <v>0.739063698951267</v>
      </c>
      <c r="I7807" s="0" t="n">
        <v>7.90206758938025</v>
      </c>
      <c r="J7807" s="0" t="n">
        <v>0</v>
      </c>
      <c r="K7807" s="0" t="n">
        <f aca="false">I7807*SUMIFS(syst_chauffage!$H$3:$H$27,syst_chauffage!$B$3:$B$27,D7807,syst_chauffage!$C$3:$C$27,E7807)</f>
        <v>13.9157188864163</v>
      </c>
      <c r="L7807" s="12" t="n">
        <f aca="false">H7807*SUMIFS(syst_chauffage!$K$3:$K$27,syst_chauffage!$B$3:$B$27,D7807,syst_chauffage!$C$3:$C$27,E7807)</f>
        <v>0.739063698951267</v>
      </c>
      <c r="N7807" s="0" t="str">
        <f aca="false">A7807</f>
        <v>Enseignement Recherche</v>
      </c>
      <c r="O7807" s="0" t="str">
        <f aca="false">B7807</f>
        <v>Enseignement secondaire</v>
      </c>
      <c r="P7807" s="0" t="str">
        <f aca="false">C7807</f>
        <v>Collège</v>
      </c>
      <c r="Q7807" s="0" t="str">
        <f aca="false">D7807</f>
        <v>Chaudière fioul</v>
      </c>
      <c r="R7807" s="0" t="str">
        <f aca="false">E7807</f>
        <v>Fioul</v>
      </c>
      <c r="S7807" s="0" t="str">
        <f aca="false">F7807</f>
        <v>0410080303</v>
      </c>
      <c r="T7807" s="0" t="str">
        <f aca="false">G7807</f>
        <v>5</v>
      </c>
      <c r="U7807" s="0" t="n">
        <f aca="false">L7807</f>
        <v>0.739063698951267</v>
      </c>
      <c r="V7807" s="0" t="n">
        <f aca="false">K7807</f>
        <v>13.9157188864163</v>
      </c>
      <c r="W7807" s="0" t="n">
        <f aca="false">J7807</f>
        <v>0</v>
      </c>
    </row>
    <row r="7808" customFormat="false" ht="12.8" hidden="false" customHeight="false" outlineLevel="0" collapsed="false">
      <c r="A7808" s="0" t="s">
        <v>75</v>
      </c>
      <c r="B7808" s="0" t="s">
        <v>942</v>
      </c>
      <c r="C7808" s="0" t="s">
        <v>982</v>
      </c>
      <c r="D7808" s="0" t="s">
        <v>13</v>
      </c>
      <c r="E7808" s="0" t="s">
        <v>14</v>
      </c>
      <c r="F7808" s="0" t="s">
        <v>986</v>
      </c>
      <c r="G7808" s="0" t="s">
        <v>1613</v>
      </c>
      <c r="H7808" s="0" t="n">
        <v>0.877514545746114</v>
      </c>
      <c r="I7808" s="0" t="n">
        <v>5.8882092240766</v>
      </c>
      <c r="J7808" s="0" t="n">
        <v>196</v>
      </c>
      <c r="K7808" s="0" t="n">
        <f aca="false">I7808*SUMIFS(syst_chauffage!$H$3:$H$27,syst_chauffage!$B$3:$B$27,D7808,syst_chauffage!$C$3:$C$27,E7808)</f>
        <v>11.8917786940969</v>
      </c>
      <c r="L7808" s="12" t="n">
        <f aca="false">H7808*SUMIFS(syst_chauffage!$K$3:$K$27,syst_chauffage!$B$3:$B$27,D7808,syst_chauffage!$C$3:$C$27,E7808)</f>
        <v>0.877514545746114</v>
      </c>
      <c r="N7808" s="0" t="str">
        <f aca="false">A7808</f>
        <v>Enseignement Recherche</v>
      </c>
      <c r="O7808" s="0" t="str">
        <f aca="false">B7808</f>
        <v>Enseignement secondaire</v>
      </c>
      <c r="P7808" s="0" t="str">
        <f aca="false">C7808</f>
        <v>Collège</v>
      </c>
      <c r="Q7808" s="0" t="str">
        <f aca="false">D7808</f>
        <v>Chaudière gaz</v>
      </c>
      <c r="R7808" s="0" t="str">
        <f aca="false">E7808</f>
        <v>Gaz</v>
      </c>
      <c r="S7808" s="0" t="str">
        <f aca="false">F7808</f>
        <v>0410080404</v>
      </c>
      <c r="T7808" s="0" t="str">
        <f aca="false">G7808</f>
        <v>5</v>
      </c>
      <c r="U7808" s="0" t="n">
        <f aca="false">L7808</f>
        <v>0.877514545746114</v>
      </c>
      <c r="V7808" s="0" t="n">
        <f aca="false">K7808</f>
        <v>11.8917786940969</v>
      </c>
      <c r="W7808" s="0" t="n">
        <f aca="false">J7808</f>
        <v>196</v>
      </c>
    </row>
    <row r="7809" customFormat="false" ht="12.8" hidden="false" customHeight="false" outlineLevel="0" collapsed="false">
      <c r="A7809" s="0" t="s">
        <v>75</v>
      </c>
      <c r="B7809" s="0" t="s">
        <v>942</v>
      </c>
      <c r="C7809" s="0" t="s">
        <v>982</v>
      </c>
      <c r="D7809" s="0" t="s">
        <v>29</v>
      </c>
      <c r="E7809" s="0" t="s">
        <v>30</v>
      </c>
      <c r="F7809" s="0" t="s">
        <v>987</v>
      </c>
      <c r="G7809" s="0" t="s">
        <v>1613</v>
      </c>
      <c r="H7809" s="0" t="n">
        <v>0.92</v>
      </c>
      <c r="I7809" s="0" t="n">
        <v>10.4</v>
      </c>
      <c r="J7809" s="0" t="n">
        <v>0</v>
      </c>
      <c r="K7809" s="0" t="n">
        <f aca="false">I7809*SUMIFS(syst_chauffage!$H$3:$H$27,syst_chauffage!$B$3:$B$27,D7809,syst_chauffage!$C$3:$C$27,E7809)</f>
        <v>3</v>
      </c>
      <c r="L7809" s="12" t="n">
        <f aca="false">H7809*SUMIFS(syst_chauffage!$K$3:$K$27,syst_chauffage!$B$3:$B$27,D7809,syst_chauffage!$C$3:$C$27,E7809)</f>
        <v>0.92</v>
      </c>
      <c r="N7809" s="0" t="str">
        <f aca="false">A7809</f>
        <v>Enseignement Recherche</v>
      </c>
      <c r="O7809" s="0" t="str">
        <f aca="false">B7809</f>
        <v>Enseignement secondaire</v>
      </c>
      <c r="P7809" s="0" t="str">
        <f aca="false">C7809</f>
        <v>Collège</v>
      </c>
      <c r="Q7809" s="0" t="str">
        <f aca="false">D7809</f>
        <v>Electrique direct</v>
      </c>
      <c r="R7809" s="0" t="str">
        <f aca="false">E7809</f>
        <v>Electricité</v>
      </c>
      <c r="S7809" s="0" t="str">
        <f aca="false">F7809</f>
        <v>0410080602</v>
      </c>
      <c r="T7809" s="0" t="str">
        <f aca="false">G7809</f>
        <v>5</v>
      </c>
      <c r="U7809" s="0" t="n">
        <f aca="false">L7809</f>
        <v>0.92</v>
      </c>
      <c r="V7809" s="0" t="n">
        <f aca="false">K7809</f>
        <v>3</v>
      </c>
      <c r="W7809" s="0" t="n">
        <f aca="false">J7809</f>
        <v>0</v>
      </c>
    </row>
    <row r="7810" customFormat="false" ht="12.8" hidden="false" customHeight="false" outlineLevel="0" collapsed="false">
      <c r="A7810" s="0" t="s">
        <v>75</v>
      </c>
      <c r="B7810" s="0" t="s">
        <v>942</v>
      </c>
      <c r="C7810" s="0" t="s">
        <v>982</v>
      </c>
      <c r="D7810" s="0" t="s">
        <v>36</v>
      </c>
      <c r="E7810" s="0" t="s">
        <v>30</v>
      </c>
      <c r="F7810" s="0" t="s">
        <v>988</v>
      </c>
      <c r="G7810" s="0" t="s">
        <v>1613</v>
      </c>
      <c r="H7810" s="0" t="n">
        <v>2.89517134883721</v>
      </c>
      <c r="I7810" s="0" t="n">
        <v>52.0711619381939</v>
      </c>
      <c r="J7810" s="0" t="n">
        <v>522</v>
      </c>
      <c r="K7810" s="0" t="n">
        <f aca="false">I7810*SUMIFS(syst_chauffage!$H$3:$H$27,syst_chauffage!$B$3:$B$27,D7810,syst_chauffage!$C$3:$C$27,E7810)</f>
        <v>32.2142462380857</v>
      </c>
      <c r="L7810" s="12" t="n">
        <f aca="false">H7810*SUMIFS(syst_chauffage!$K$3:$K$27,syst_chauffage!$B$3:$B$27,D7810,syst_chauffage!$C$3:$C$27,E7810)</f>
        <v>2.4324955428598</v>
      </c>
      <c r="N7810" s="0" t="str">
        <f aca="false">A7810</f>
        <v>Enseignement Recherche</v>
      </c>
      <c r="O7810" s="0" t="str">
        <f aca="false">B7810</f>
        <v>Enseignement secondaire</v>
      </c>
      <c r="P7810" s="0" t="str">
        <f aca="false">C7810</f>
        <v>Collège</v>
      </c>
      <c r="Q7810" s="0" t="str">
        <f aca="false">D7810</f>
        <v>PAC</v>
      </c>
      <c r="R7810" s="0" t="str">
        <f aca="false">E7810</f>
        <v>Electricité</v>
      </c>
      <c r="S7810" s="0" t="str">
        <f aca="false">F7810</f>
        <v>0410080902</v>
      </c>
      <c r="T7810" s="0" t="str">
        <f aca="false">G7810</f>
        <v>5</v>
      </c>
      <c r="U7810" s="0" t="n">
        <f aca="false">L7810</f>
        <v>2.4324955428598</v>
      </c>
      <c r="V7810" s="0" t="n">
        <f aca="false">K7810</f>
        <v>32.2142462380857</v>
      </c>
      <c r="W7810" s="0" t="n">
        <f aca="false">J7810</f>
        <v>522</v>
      </c>
    </row>
    <row r="7811" customFormat="false" ht="12.8" hidden="false" customHeight="false" outlineLevel="0" collapsed="false">
      <c r="A7811" s="0" t="s">
        <v>75</v>
      </c>
      <c r="B7811" s="0" t="s">
        <v>942</v>
      </c>
      <c r="C7811" s="0" t="s">
        <v>982</v>
      </c>
      <c r="D7811" s="0" t="s">
        <v>51</v>
      </c>
      <c r="E7811" s="0" t="s">
        <v>57</v>
      </c>
      <c r="F7811" s="0" t="s">
        <v>989</v>
      </c>
      <c r="G7811" s="0" t="s">
        <v>1613</v>
      </c>
      <c r="H7811" s="0" t="n">
        <v>0.94459647248405</v>
      </c>
      <c r="I7811" s="0" t="n">
        <v>21.5844706910119</v>
      </c>
      <c r="J7811" s="0" t="n">
        <v>0</v>
      </c>
      <c r="K7811" s="0" t="n">
        <f aca="false">I7811*SUMIFS(syst_chauffage!$H$3:$H$27,syst_chauffage!$B$3:$B$27,D7811,syst_chauffage!$C$3:$C$27,E7811)</f>
        <v>45.7343389388656</v>
      </c>
      <c r="L7811" s="12" t="n">
        <f aca="false">H7811*SUMIFS(syst_chauffage!$K$3:$K$27,syst_chauffage!$B$3:$B$27,D7811,syst_chauffage!$C$3:$C$27,E7811)</f>
        <v>0.94459647248405</v>
      </c>
      <c r="N7811" s="0" t="str">
        <f aca="false">A7811</f>
        <v>Enseignement Recherche</v>
      </c>
      <c r="O7811" s="0" t="str">
        <f aca="false">B7811</f>
        <v>Enseignement secondaire</v>
      </c>
      <c r="P7811" s="0" t="str">
        <f aca="false">C7811</f>
        <v>Collège</v>
      </c>
      <c r="Q7811" s="0" t="str">
        <f aca="false">D7811</f>
        <v>Autre système centralisé performant</v>
      </c>
      <c r="R7811" s="0" t="str">
        <f aca="false">E7811</f>
        <v>Autres</v>
      </c>
      <c r="S7811" s="0" t="str">
        <f aca="false">F7811</f>
        <v>0410082101</v>
      </c>
      <c r="T7811" s="0" t="str">
        <f aca="false">G7811</f>
        <v>5</v>
      </c>
      <c r="U7811" s="0" t="n">
        <f aca="false">L7811</f>
        <v>0.94459647248405</v>
      </c>
      <c r="V7811" s="0" t="n">
        <f aca="false">K7811</f>
        <v>45.7343389388656</v>
      </c>
      <c r="W7811" s="0" t="n">
        <f aca="false">J7811</f>
        <v>0</v>
      </c>
    </row>
    <row r="7812" customFormat="false" ht="12.8" hidden="false" customHeight="false" outlineLevel="0" collapsed="false">
      <c r="A7812" s="0" t="s">
        <v>75</v>
      </c>
      <c r="B7812" s="0" t="s">
        <v>942</v>
      </c>
      <c r="C7812" s="0" t="s">
        <v>982</v>
      </c>
      <c r="D7812" s="0" t="s">
        <v>51</v>
      </c>
      <c r="E7812" s="0" t="s">
        <v>58</v>
      </c>
      <c r="F7812" s="0" t="s">
        <v>990</v>
      </c>
      <c r="G7812" s="0" t="s">
        <v>1613</v>
      </c>
      <c r="H7812" s="0" t="n">
        <v>0.983609521112851</v>
      </c>
      <c r="I7812" s="0" t="n">
        <v>22.4374180089147</v>
      </c>
      <c r="J7812" s="0" t="n">
        <v>680</v>
      </c>
      <c r="K7812" s="0" t="n">
        <f aca="false">I7812*SUMIFS(syst_chauffage!$H$3:$H$27,syst_chauffage!$B$3:$B$27,D7812,syst_chauffage!$C$3:$C$27,E7812)</f>
        <v>47.8814389684586</v>
      </c>
      <c r="L7812" s="12" t="n">
        <f aca="false">H7812*SUMIFS(syst_chauffage!$K$3:$K$27,syst_chauffage!$B$3:$B$27,D7812,syst_chauffage!$C$3:$C$27,E7812)</f>
        <v>0.983609521112851</v>
      </c>
      <c r="N7812" s="0" t="str">
        <f aca="false">A7812</f>
        <v>Enseignement Recherche</v>
      </c>
      <c r="O7812" s="0" t="str">
        <f aca="false">B7812</f>
        <v>Enseignement secondaire</v>
      </c>
      <c r="P7812" s="0" t="str">
        <f aca="false">C7812</f>
        <v>Collège</v>
      </c>
      <c r="Q7812" s="0" t="str">
        <f aca="false">D7812</f>
        <v>Autre système centralisé performant</v>
      </c>
      <c r="R7812" s="0" t="str">
        <f aca="false">E7812</f>
        <v>Urbain</v>
      </c>
      <c r="S7812" s="0" t="str">
        <f aca="false">F7812</f>
        <v>0410082106</v>
      </c>
      <c r="T7812" s="0" t="str">
        <f aca="false">G7812</f>
        <v>5</v>
      </c>
      <c r="U7812" s="0" t="n">
        <f aca="false">L7812</f>
        <v>0.983609521112851</v>
      </c>
      <c r="V7812" s="0" t="n">
        <f aca="false">K7812</f>
        <v>47.8814389684586</v>
      </c>
      <c r="W7812" s="0" t="n">
        <f aca="false">J7812</f>
        <v>680</v>
      </c>
    </row>
    <row r="7813" customFormat="false" ht="12.8" hidden="false" customHeight="false" outlineLevel="0" collapsed="false">
      <c r="A7813" s="0" t="s">
        <v>75</v>
      </c>
      <c r="B7813" s="0" t="s">
        <v>942</v>
      </c>
      <c r="C7813" s="0" t="s">
        <v>982</v>
      </c>
      <c r="D7813" s="0" t="s">
        <v>27</v>
      </c>
      <c r="E7813" s="0" t="s">
        <v>23</v>
      </c>
      <c r="F7813" s="0" t="s">
        <v>991</v>
      </c>
      <c r="G7813" s="0" t="s">
        <v>1613</v>
      </c>
      <c r="H7813" s="0" t="n">
        <v>0.764069137801932</v>
      </c>
      <c r="I7813" s="0" t="n">
        <v>9.40722332069077</v>
      </c>
      <c r="J7813" s="0" t="n">
        <v>441</v>
      </c>
      <c r="K7813" s="0" t="n">
        <f aca="false">I7813*SUMIFS(syst_chauffage!$H$3:$H$27,syst_chauffage!$B$3:$B$27,D7813,syst_chauffage!$C$3:$C$27,E7813)</f>
        <v>24.1239130453465</v>
      </c>
      <c r="L7813" s="12" t="n">
        <f aca="false">H7813*SUMIFS(syst_chauffage!$K$3:$K$27,syst_chauffage!$B$3:$B$27,D7813,syst_chauffage!$C$3:$C$27,E7813)</f>
        <v>0.764069137801932</v>
      </c>
      <c r="N7813" s="0" t="str">
        <f aca="false">A7813</f>
        <v>Enseignement Recherche</v>
      </c>
      <c r="O7813" s="0" t="str">
        <f aca="false">B7813</f>
        <v>Enseignement secondaire</v>
      </c>
      <c r="P7813" s="0" t="str">
        <f aca="false">C7813</f>
        <v>Collège</v>
      </c>
      <c r="Q7813" s="0" t="str">
        <f aca="false">D7813</f>
        <v>Chaudière condensation fioul</v>
      </c>
      <c r="R7813" s="0" t="str">
        <f aca="false">E7813</f>
        <v>Fioul</v>
      </c>
      <c r="S7813" s="0" t="str">
        <f aca="false">F7813</f>
        <v>0410082303</v>
      </c>
      <c r="T7813" s="0" t="str">
        <f aca="false">G7813</f>
        <v>5</v>
      </c>
      <c r="U7813" s="0" t="n">
        <f aca="false">L7813</f>
        <v>0.764069137801932</v>
      </c>
      <c r="V7813" s="0" t="n">
        <f aca="false">K7813</f>
        <v>24.1239130453465</v>
      </c>
      <c r="W7813" s="0" t="n">
        <f aca="false">J7813</f>
        <v>441</v>
      </c>
    </row>
    <row r="7814" customFormat="false" ht="12.8" hidden="false" customHeight="false" outlineLevel="0" collapsed="false">
      <c r="A7814" s="0" t="s">
        <v>75</v>
      </c>
      <c r="B7814" s="0" t="s">
        <v>942</v>
      </c>
      <c r="C7814" s="0" t="s">
        <v>982</v>
      </c>
      <c r="D7814" s="0" t="s">
        <v>18</v>
      </c>
      <c r="E7814" s="0" t="s">
        <v>14</v>
      </c>
      <c r="F7814" s="0" t="s">
        <v>992</v>
      </c>
      <c r="G7814" s="0" t="s">
        <v>1613</v>
      </c>
      <c r="H7814" s="0" t="n">
        <v>0.990459690571957</v>
      </c>
      <c r="I7814" s="0" t="n">
        <v>7.00977288580548</v>
      </c>
      <c r="J7814" s="0" t="n">
        <v>441</v>
      </c>
      <c r="K7814" s="0" t="n">
        <f aca="false">I7814*SUMIFS(syst_chauffage!$H$3:$H$27,syst_chauffage!$B$3:$B$27,D7814,syst_chauffage!$C$3:$C$27,E7814)</f>
        <v>19.1011328739671</v>
      </c>
      <c r="L7814" s="12" t="n">
        <f aca="false">H7814*SUMIFS(syst_chauffage!$K$3:$K$27,syst_chauffage!$B$3:$B$27,D7814,syst_chauffage!$C$3:$C$27,E7814)</f>
        <v>0.962178986392273</v>
      </c>
      <c r="N7814" s="0" t="str">
        <f aca="false">A7814</f>
        <v>Enseignement Recherche</v>
      </c>
      <c r="O7814" s="0" t="str">
        <f aca="false">B7814</f>
        <v>Enseignement secondaire</v>
      </c>
      <c r="P7814" s="0" t="str">
        <f aca="false">C7814</f>
        <v>Collège</v>
      </c>
      <c r="Q7814" s="0" t="str">
        <f aca="false">D7814</f>
        <v>Chaudière condensation gaz</v>
      </c>
      <c r="R7814" s="0" t="str">
        <f aca="false">E7814</f>
        <v>Gaz</v>
      </c>
      <c r="S7814" s="0" t="str">
        <f aca="false">F7814</f>
        <v>0410082404</v>
      </c>
      <c r="T7814" s="0" t="str">
        <f aca="false">G7814</f>
        <v>5</v>
      </c>
      <c r="U7814" s="0" t="n">
        <f aca="false">L7814</f>
        <v>0.962178986392273</v>
      </c>
      <c r="V7814" s="0" t="n">
        <f aca="false">K7814</f>
        <v>19.1011328739671</v>
      </c>
      <c r="W7814" s="0" t="n">
        <f aca="false">J7814</f>
        <v>441</v>
      </c>
    </row>
    <row r="7815" customFormat="false" ht="12.8" hidden="false" customHeight="false" outlineLevel="0" collapsed="false">
      <c r="A7815" s="0" t="s">
        <v>75</v>
      </c>
      <c r="B7815" s="0" t="s">
        <v>942</v>
      </c>
      <c r="C7815" s="0" t="s">
        <v>982</v>
      </c>
      <c r="D7815" s="0" t="s">
        <v>32</v>
      </c>
      <c r="E7815" s="0" t="s">
        <v>30</v>
      </c>
      <c r="F7815" s="0" t="s">
        <v>993</v>
      </c>
      <c r="G7815" s="0" t="s">
        <v>1613</v>
      </c>
      <c r="H7815" s="0" t="n">
        <v>1</v>
      </c>
      <c r="I7815" s="0" t="n">
        <v>12</v>
      </c>
      <c r="J7815" s="0" t="n">
        <v>0</v>
      </c>
      <c r="K7815" s="0" t="n">
        <f aca="false">I7815*SUMIFS(syst_chauffage!$H$3:$H$27,syst_chauffage!$B$3:$B$27,D7815,syst_chauffage!$C$3:$C$27,E7815)</f>
        <v>12</v>
      </c>
      <c r="L7815" s="12" t="n">
        <f aca="false">H7815*SUMIFS(syst_chauffage!$K$3:$K$27,syst_chauffage!$B$3:$B$27,D7815,syst_chauffage!$C$3:$C$27,E7815)</f>
        <v>1</v>
      </c>
      <c r="N7815" s="0" t="str">
        <f aca="false">A7815</f>
        <v>Enseignement Recherche</v>
      </c>
      <c r="O7815" s="0" t="str">
        <f aca="false">B7815</f>
        <v>Enseignement secondaire</v>
      </c>
      <c r="P7815" s="0" t="str">
        <f aca="false">C7815</f>
        <v>Collège</v>
      </c>
      <c r="Q7815" s="0" t="str">
        <f aca="false">D7815</f>
        <v>Electrique direct performant</v>
      </c>
      <c r="R7815" s="0" t="str">
        <f aca="false">E7815</f>
        <v>Electricité</v>
      </c>
      <c r="S7815" s="0" t="str">
        <f aca="false">F7815</f>
        <v>0410082602</v>
      </c>
      <c r="T7815" s="0" t="str">
        <f aca="false">G7815</f>
        <v>5</v>
      </c>
      <c r="U7815" s="0" t="n">
        <f aca="false">L7815</f>
        <v>1</v>
      </c>
      <c r="V7815" s="0" t="n">
        <f aca="false">K7815</f>
        <v>12</v>
      </c>
      <c r="W7815" s="0" t="n">
        <f aca="false">J7815</f>
        <v>0</v>
      </c>
    </row>
    <row r="7816" customFormat="false" ht="12.8" hidden="false" customHeight="false" outlineLevel="0" collapsed="false">
      <c r="A7816" s="0" t="s">
        <v>75</v>
      </c>
      <c r="B7816" s="0" t="s">
        <v>942</v>
      </c>
      <c r="C7816" s="0" t="s">
        <v>982</v>
      </c>
      <c r="D7816" s="0" t="s">
        <v>38</v>
      </c>
      <c r="E7816" s="0" t="s">
        <v>30</v>
      </c>
      <c r="F7816" s="0" t="s">
        <v>994</v>
      </c>
      <c r="G7816" s="0" t="s">
        <v>1613</v>
      </c>
      <c r="H7816" s="0" t="n">
        <v>3.34058232558139</v>
      </c>
      <c r="I7816" s="0" t="n">
        <v>61.9894784978499</v>
      </c>
      <c r="J7816" s="0" t="n">
        <v>567</v>
      </c>
      <c r="K7816" s="0" t="n">
        <f aca="false">I7816*SUMIFS(syst_chauffage!$H$3:$H$27,syst_chauffage!$B$3:$B$27,D7816,syst_chauffage!$C$3:$C$27,E7816)</f>
        <v>62.6585806540645</v>
      </c>
      <c r="L7816" s="12" t="n">
        <f aca="false">H7816*SUMIFS(syst_chauffage!$K$3:$K$27,syst_chauffage!$B$3:$B$27,D7816,syst_chauffage!$C$3:$C$27,E7816)</f>
        <v>2.98853732681761</v>
      </c>
      <c r="N7816" s="0" t="str">
        <f aca="false">A7816</f>
        <v>Enseignement Recherche</v>
      </c>
      <c r="O7816" s="0" t="str">
        <f aca="false">B7816</f>
        <v>Enseignement secondaire</v>
      </c>
      <c r="P7816" s="0" t="str">
        <f aca="false">C7816</f>
        <v>Collège</v>
      </c>
      <c r="Q7816" s="0" t="str">
        <f aca="false">D7816</f>
        <v>PAC performant</v>
      </c>
      <c r="R7816" s="0" t="str">
        <f aca="false">E7816</f>
        <v>Electricité</v>
      </c>
      <c r="S7816" s="0" t="str">
        <f aca="false">F7816</f>
        <v>0410082902</v>
      </c>
      <c r="T7816" s="0" t="str">
        <f aca="false">G7816</f>
        <v>5</v>
      </c>
      <c r="U7816" s="0" t="n">
        <f aca="false">L7816</f>
        <v>2.98853732681761</v>
      </c>
      <c r="V7816" s="0" t="n">
        <f aca="false">K7816</f>
        <v>62.6585806540645</v>
      </c>
      <c r="W7816" s="0" t="n">
        <f aca="false">J7816</f>
        <v>567</v>
      </c>
    </row>
    <row r="7817" customFormat="false" ht="12.8" hidden="false" customHeight="false" outlineLevel="0" collapsed="false">
      <c r="A7817" s="0" t="s">
        <v>75</v>
      </c>
      <c r="B7817" s="0" t="s">
        <v>942</v>
      </c>
      <c r="C7817" s="0" t="s">
        <v>995</v>
      </c>
      <c r="D7817" s="0" t="s">
        <v>19</v>
      </c>
      <c r="E7817" s="0" t="s">
        <v>57</v>
      </c>
      <c r="F7817" s="0" t="s">
        <v>996</v>
      </c>
      <c r="G7817" s="0" t="s">
        <v>1613</v>
      </c>
      <c r="H7817" s="0" t="n">
        <v>0.872328555209744</v>
      </c>
      <c r="I7817" s="0" t="n">
        <v>16.741088938941</v>
      </c>
      <c r="J7817" s="0" t="n">
        <v>0</v>
      </c>
      <c r="K7817" s="0" t="n">
        <f aca="false">I7817*SUMIFS(syst_chauffage!$H$3:$H$27,syst_chauffage!$B$3:$B$27,D7817,syst_chauffage!$C$3:$C$27,E7817)</f>
        <v>23.3115758399063</v>
      </c>
      <c r="L7817" s="12" t="n">
        <f aca="false">H7817*SUMIFS(syst_chauffage!$K$3:$K$27,syst_chauffage!$B$3:$B$27,D7817,syst_chauffage!$C$3:$C$27,E7817)</f>
        <v>0.872328555209744</v>
      </c>
      <c r="N7817" s="0" t="str">
        <f aca="false">A7817</f>
        <v>Enseignement Recherche</v>
      </c>
      <c r="O7817" s="0" t="str">
        <f aca="false">B7817</f>
        <v>Enseignement secondaire</v>
      </c>
      <c r="P7817" s="0" t="str">
        <f aca="false">C7817</f>
        <v>Internat college</v>
      </c>
      <c r="Q7817" s="0" t="str">
        <f aca="false">D7817</f>
        <v>Autre système centralisé</v>
      </c>
      <c r="R7817" s="0" t="str">
        <f aca="false">E7817</f>
        <v>Autres</v>
      </c>
      <c r="S7817" s="0" t="str">
        <f aca="false">F7817</f>
        <v>0410460101</v>
      </c>
      <c r="T7817" s="0" t="str">
        <f aca="false">G7817</f>
        <v>5</v>
      </c>
      <c r="U7817" s="0" t="n">
        <f aca="false">L7817</f>
        <v>0.872328555209744</v>
      </c>
      <c r="V7817" s="0" t="n">
        <f aca="false">K7817</f>
        <v>23.3115758399063</v>
      </c>
      <c r="W7817" s="0" t="n">
        <f aca="false">J7817</f>
        <v>0</v>
      </c>
    </row>
    <row r="7818" customFormat="false" ht="12.8" hidden="false" customHeight="false" outlineLevel="0" collapsed="false">
      <c r="A7818" s="0" t="s">
        <v>75</v>
      </c>
      <c r="B7818" s="0" t="s">
        <v>942</v>
      </c>
      <c r="C7818" s="0" t="s">
        <v>995</v>
      </c>
      <c r="D7818" s="0" t="s">
        <v>19</v>
      </c>
      <c r="E7818" s="0" t="s">
        <v>58</v>
      </c>
      <c r="F7818" s="0" t="s">
        <v>997</v>
      </c>
      <c r="G7818" s="0" t="s">
        <v>1613</v>
      </c>
      <c r="H7818" s="0" t="n">
        <v>0.846247519130833</v>
      </c>
      <c r="I7818" s="0" t="n">
        <v>14.2168994466179</v>
      </c>
      <c r="J7818" s="0" t="n">
        <v>680</v>
      </c>
      <c r="K7818" s="0" t="n">
        <f aca="false">I7818*SUMIFS(syst_chauffage!$H$3:$H$27,syst_chauffage!$B$3:$B$27,D7818,syst_chauffage!$C$3:$C$27,E7818)</f>
        <v>23.3860829177481</v>
      </c>
      <c r="L7818" s="12" t="n">
        <f aca="false">H7818*SUMIFS(syst_chauffage!$K$3:$K$27,syst_chauffage!$B$3:$B$27,D7818,syst_chauffage!$C$3:$C$27,E7818)</f>
        <v>0.846247519130833</v>
      </c>
      <c r="N7818" s="0" t="str">
        <f aca="false">A7818</f>
        <v>Enseignement Recherche</v>
      </c>
      <c r="O7818" s="0" t="str">
        <f aca="false">B7818</f>
        <v>Enseignement secondaire</v>
      </c>
      <c r="P7818" s="0" t="str">
        <f aca="false">C7818</f>
        <v>Internat college</v>
      </c>
      <c r="Q7818" s="0" t="str">
        <f aca="false">D7818</f>
        <v>Autre système centralisé</v>
      </c>
      <c r="R7818" s="0" t="str">
        <f aca="false">E7818</f>
        <v>Urbain</v>
      </c>
      <c r="S7818" s="0" t="str">
        <f aca="false">F7818</f>
        <v>0410460106</v>
      </c>
      <c r="T7818" s="0" t="str">
        <f aca="false">G7818</f>
        <v>5</v>
      </c>
      <c r="U7818" s="0" t="n">
        <f aca="false">L7818</f>
        <v>0.846247519130833</v>
      </c>
      <c r="V7818" s="0" t="n">
        <f aca="false">K7818</f>
        <v>23.3860829177481</v>
      </c>
      <c r="W7818" s="0" t="n">
        <f aca="false">J7818</f>
        <v>680</v>
      </c>
    </row>
    <row r="7819" customFormat="false" ht="12.8" hidden="false" customHeight="false" outlineLevel="0" collapsed="false">
      <c r="A7819" s="0" t="s">
        <v>75</v>
      </c>
      <c r="B7819" s="0" t="s">
        <v>942</v>
      </c>
      <c r="C7819" s="0" t="s">
        <v>995</v>
      </c>
      <c r="D7819" s="0" t="s">
        <v>22</v>
      </c>
      <c r="E7819" s="0" t="s">
        <v>23</v>
      </c>
      <c r="F7819" s="0" t="s">
        <v>998</v>
      </c>
      <c r="G7819" s="0" t="s">
        <v>1613</v>
      </c>
      <c r="H7819" s="0" t="n">
        <v>0.739250336619145</v>
      </c>
      <c r="I7819" s="0" t="n">
        <v>6.82700246235355</v>
      </c>
      <c r="J7819" s="0" t="n">
        <v>0</v>
      </c>
      <c r="K7819" s="0" t="n">
        <f aca="false">I7819*SUMIFS(syst_chauffage!$H$3:$H$27,syst_chauffage!$B$3:$B$27,D7819,syst_chauffage!$C$3:$C$27,E7819)</f>
        <v>12.0225049999142</v>
      </c>
      <c r="L7819" s="12" t="n">
        <f aca="false">H7819*SUMIFS(syst_chauffage!$K$3:$K$27,syst_chauffage!$B$3:$B$27,D7819,syst_chauffage!$C$3:$C$27,E7819)</f>
        <v>0.739250336619145</v>
      </c>
      <c r="N7819" s="0" t="str">
        <f aca="false">A7819</f>
        <v>Enseignement Recherche</v>
      </c>
      <c r="O7819" s="0" t="str">
        <f aca="false">B7819</f>
        <v>Enseignement secondaire</v>
      </c>
      <c r="P7819" s="0" t="str">
        <f aca="false">C7819</f>
        <v>Internat college</v>
      </c>
      <c r="Q7819" s="0" t="str">
        <f aca="false">D7819</f>
        <v>Chaudière fioul</v>
      </c>
      <c r="R7819" s="0" t="str">
        <f aca="false">E7819</f>
        <v>Fioul</v>
      </c>
      <c r="S7819" s="0" t="str">
        <f aca="false">F7819</f>
        <v>0410460303</v>
      </c>
      <c r="T7819" s="0" t="str">
        <f aca="false">G7819</f>
        <v>5</v>
      </c>
      <c r="U7819" s="0" t="n">
        <f aca="false">L7819</f>
        <v>0.739250336619145</v>
      </c>
      <c r="V7819" s="0" t="n">
        <f aca="false">K7819</f>
        <v>12.0225049999142</v>
      </c>
      <c r="W7819" s="0" t="n">
        <f aca="false">J7819</f>
        <v>0</v>
      </c>
    </row>
    <row r="7820" customFormat="false" ht="12.8" hidden="false" customHeight="false" outlineLevel="0" collapsed="false">
      <c r="A7820" s="0" t="s">
        <v>75</v>
      </c>
      <c r="B7820" s="0" t="s">
        <v>942</v>
      </c>
      <c r="C7820" s="0" t="s">
        <v>995</v>
      </c>
      <c r="D7820" s="0" t="s">
        <v>13</v>
      </c>
      <c r="E7820" s="0" t="s">
        <v>14</v>
      </c>
      <c r="F7820" s="0" t="s">
        <v>999</v>
      </c>
      <c r="G7820" s="0" t="s">
        <v>1613</v>
      </c>
      <c r="H7820" s="0" t="n">
        <v>0.877708416498669</v>
      </c>
      <c r="I7820" s="0" t="n">
        <v>4.79238947291967</v>
      </c>
      <c r="J7820" s="0" t="n">
        <v>224</v>
      </c>
      <c r="K7820" s="0" t="n">
        <f aca="false">I7820*SUMIFS(syst_chauffage!$H$3:$H$27,syst_chauffage!$B$3:$B$27,D7820,syst_chauffage!$C$3:$C$27,E7820)</f>
        <v>9.67867017952608</v>
      </c>
      <c r="L7820" s="12" t="n">
        <f aca="false">H7820*SUMIFS(syst_chauffage!$K$3:$K$27,syst_chauffage!$B$3:$B$27,D7820,syst_chauffage!$C$3:$C$27,E7820)</f>
        <v>0.877708416498669</v>
      </c>
      <c r="N7820" s="0" t="str">
        <f aca="false">A7820</f>
        <v>Enseignement Recherche</v>
      </c>
      <c r="O7820" s="0" t="str">
        <f aca="false">B7820</f>
        <v>Enseignement secondaire</v>
      </c>
      <c r="P7820" s="0" t="str">
        <f aca="false">C7820</f>
        <v>Internat college</v>
      </c>
      <c r="Q7820" s="0" t="str">
        <f aca="false">D7820</f>
        <v>Chaudière gaz</v>
      </c>
      <c r="R7820" s="0" t="str">
        <f aca="false">E7820</f>
        <v>Gaz</v>
      </c>
      <c r="S7820" s="0" t="str">
        <f aca="false">F7820</f>
        <v>0410460404</v>
      </c>
      <c r="T7820" s="0" t="str">
        <f aca="false">G7820</f>
        <v>5</v>
      </c>
      <c r="U7820" s="0" t="n">
        <f aca="false">L7820</f>
        <v>0.877708416498669</v>
      </c>
      <c r="V7820" s="0" t="n">
        <f aca="false">K7820</f>
        <v>9.67867017952608</v>
      </c>
      <c r="W7820" s="0" t="n">
        <f aca="false">J7820</f>
        <v>224</v>
      </c>
    </row>
    <row r="7821" customFormat="false" ht="12.8" hidden="false" customHeight="false" outlineLevel="0" collapsed="false">
      <c r="A7821" s="0" t="s">
        <v>75</v>
      </c>
      <c r="B7821" s="0" t="s">
        <v>942</v>
      </c>
      <c r="C7821" s="0" t="s">
        <v>995</v>
      </c>
      <c r="D7821" s="0" t="s">
        <v>29</v>
      </c>
      <c r="E7821" s="0" t="s">
        <v>30</v>
      </c>
      <c r="F7821" s="0" t="s">
        <v>1000</v>
      </c>
      <c r="G7821" s="0" t="s">
        <v>1613</v>
      </c>
      <c r="H7821" s="0" t="n">
        <v>0.92</v>
      </c>
      <c r="I7821" s="0" t="n">
        <v>10.4</v>
      </c>
      <c r="J7821" s="0" t="n">
        <v>0</v>
      </c>
      <c r="K7821" s="0" t="n">
        <f aca="false">I7821*SUMIFS(syst_chauffage!$H$3:$H$27,syst_chauffage!$B$3:$B$27,D7821,syst_chauffage!$C$3:$C$27,E7821)</f>
        <v>3</v>
      </c>
      <c r="L7821" s="12" t="n">
        <f aca="false">H7821*SUMIFS(syst_chauffage!$K$3:$K$27,syst_chauffage!$B$3:$B$27,D7821,syst_chauffage!$C$3:$C$27,E7821)</f>
        <v>0.92</v>
      </c>
      <c r="N7821" s="0" t="str">
        <f aca="false">A7821</f>
        <v>Enseignement Recherche</v>
      </c>
      <c r="O7821" s="0" t="str">
        <f aca="false">B7821</f>
        <v>Enseignement secondaire</v>
      </c>
      <c r="P7821" s="0" t="str">
        <f aca="false">C7821</f>
        <v>Internat college</v>
      </c>
      <c r="Q7821" s="0" t="str">
        <f aca="false">D7821</f>
        <v>Electrique direct</v>
      </c>
      <c r="R7821" s="0" t="str">
        <f aca="false">E7821</f>
        <v>Electricité</v>
      </c>
      <c r="S7821" s="0" t="str">
        <f aca="false">F7821</f>
        <v>0410460602</v>
      </c>
      <c r="T7821" s="0" t="str">
        <f aca="false">G7821</f>
        <v>5</v>
      </c>
      <c r="U7821" s="0" t="n">
        <f aca="false">L7821</f>
        <v>0.92</v>
      </c>
      <c r="V7821" s="0" t="n">
        <f aca="false">K7821</f>
        <v>3</v>
      </c>
      <c r="W7821" s="0" t="n">
        <f aca="false">J7821</f>
        <v>0</v>
      </c>
    </row>
    <row r="7822" customFormat="false" ht="12.8" hidden="false" customHeight="false" outlineLevel="0" collapsed="false">
      <c r="A7822" s="0" t="s">
        <v>75</v>
      </c>
      <c r="B7822" s="0" t="s">
        <v>942</v>
      </c>
      <c r="C7822" s="0" t="s">
        <v>995</v>
      </c>
      <c r="D7822" s="0" t="s">
        <v>36</v>
      </c>
      <c r="E7822" s="0" t="s">
        <v>30</v>
      </c>
      <c r="F7822" s="0" t="s">
        <v>1001</v>
      </c>
      <c r="G7822" s="0" t="s">
        <v>1613</v>
      </c>
      <c r="H7822" s="0" t="n">
        <v>2.89517134883721</v>
      </c>
      <c r="I7822" s="0" t="n">
        <v>47.430701495951</v>
      </c>
      <c r="J7822" s="0" t="n">
        <v>603</v>
      </c>
      <c r="K7822" s="0" t="n">
        <f aca="false">I7822*SUMIFS(syst_chauffage!$H$3:$H$27,syst_chauffage!$B$3:$B$27,D7822,syst_chauffage!$C$3:$C$27,E7822)</f>
        <v>29.3433877863011</v>
      </c>
      <c r="L7822" s="12" t="n">
        <f aca="false">H7822*SUMIFS(syst_chauffage!$K$3:$K$27,syst_chauffage!$B$3:$B$27,D7822,syst_chauffage!$C$3:$C$27,E7822)</f>
        <v>2.4324955428598</v>
      </c>
      <c r="N7822" s="0" t="str">
        <f aca="false">A7822</f>
        <v>Enseignement Recherche</v>
      </c>
      <c r="O7822" s="0" t="str">
        <f aca="false">B7822</f>
        <v>Enseignement secondaire</v>
      </c>
      <c r="P7822" s="0" t="str">
        <f aca="false">C7822</f>
        <v>Internat college</v>
      </c>
      <c r="Q7822" s="0" t="str">
        <f aca="false">D7822</f>
        <v>PAC</v>
      </c>
      <c r="R7822" s="0" t="str">
        <f aca="false">E7822</f>
        <v>Electricité</v>
      </c>
      <c r="S7822" s="0" t="str">
        <f aca="false">F7822</f>
        <v>0410460902</v>
      </c>
      <c r="T7822" s="0" t="str">
        <f aca="false">G7822</f>
        <v>5</v>
      </c>
      <c r="U7822" s="0" t="n">
        <f aca="false">L7822</f>
        <v>2.4324955428598</v>
      </c>
      <c r="V7822" s="0" t="n">
        <f aca="false">K7822</f>
        <v>29.3433877863011</v>
      </c>
      <c r="W7822" s="0" t="n">
        <f aca="false">J7822</f>
        <v>603</v>
      </c>
    </row>
    <row r="7823" customFormat="false" ht="12.8" hidden="false" customHeight="false" outlineLevel="0" collapsed="false">
      <c r="A7823" s="0" t="s">
        <v>75</v>
      </c>
      <c r="B7823" s="0" t="s">
        <v>942</v>
      </c>
      <c r="C7823" s="0" t="s">
        <v>995</v>
      </c>
      <c r="D7823" s="0" t="s">
        <v>51</v>
      </c>
      <c r="E7823" s="0" t="s">
        <v>57</v>
      </c>
      <c r="F7823" s="0" t="s">
        <v>1002</v>
      </c>
      <c r="G7823" s="0" t="s">
        <v>1613</v>
      </c>
      <c r="H7823" s="0" t="n">
        <v>1.00653294831893</v>
      </c>
      <c r="I7823" s="0" t="n">
        <v>19.9298677844536</v>
      </c>
      <c r="J7823" s="0" t="n">
        <v>0</v>
      </c>
      <c r="K7823" s="0" t="n">
        <f aca="false">I7823*SUMIFS(syst_chauffage!$H$3:$H$27,syst_chauffage!$B$3:$B$27,D7823,syst_chauffage!$C$3:$C$27,E7823)</f>
        <v>42.2284771912676</v>
      </c>
      <c r="L7823" s="12" t="n">
        <f aca="false">H7823*SUMIFS(syst_chauffage!$K$3:$K$27,syst_chauffage!$B$3:$B$27,D7823,syst_chauffage!$C$3:$C$27,E7823)</f>
        <v>1.00653294831893</v>
      </c>
      <c r="N7823" s="0" t="str">
        <f aca="false">A7823</f>
        <v>Enseignement Recherche</v>
      </c>
      <c r="O7823" s="0" t="str">
        <f aca="false">B7823</f>
        <v>Enseignement secondaire</v>
      </c>
      <c r="P7823" s="0" t="str">
        <f aca="false">C7823</f>
        <v>Internat college</v>
      </c>
      <c r="Q7823" s="0" t="str">
        <f aca="false">D7823</f>
        <v>Autre système centralisé performant</v>
      </c>
      <c r="R7823" s="0" t="str">
        <f aca="false">E7823</f>
        <v>Autres</v>
      </c>
      <c r="S7823" s="0" t="str">
        <f aca="false">F7823</f>
        <v>0410462101</v>
      </c>
      <c r="T7823" s="0" t="str">
        <f aca="false">G7823</f>
        <v>5</v>
      </c>
      <c r="U7823" s="0" t="n">
        <f aca="false">L7823</f>
        <v>1.00653294831893</v>
      </c>
      <c r="V7823" s="0" t="n">
        <f aca="false">K7823</f>
        <v>42.2284771912676</v>
      </c>
      <c r="W7823" s="0" t="n">
        <f aca="false">J7823</f>
        <v>0</v>
      </c>
    </row>
    <row r="7824" customFormat="false" ht="12.8" hidden="false" customHeight="false" outlineLevel="0" collapsed="false">
      <c r="A7824" s="0" t="s">
        <v>75</v>
      </c>
      <c r="B7824" s="0" t="s">
        <v>942</v>
      </c>
      <c r="C7824" s="0" t="s">
        <v>995</v>
      </c>
      <c r="D7824" s="0" t="s">
        <v>51</v>
      </c>
      <c r="E7824" s="0" t="s">
        <v>58</v>
      </c>
      <c r="F7824" s="0" t="s">
        <v>1003</v>
      </c>
      <c r="G7824" s="0" t="s">
        <v>1613</v>
      </c>
      <c r="H7824" s="0" t="n">
        <v>0.976439445150961</v>
      </c>
      <c r="I7824" s="0" t="n">
        <v>16.9248802935928</v>
      </c>
      <c r="J7824" s="0" t="n">
        <v>680</v>
      </c>
      <c r="K7824" s="0" t="n">
        <f aca="false">I7824*SUMIFS(syst_chauffage!$H$3:$H$27,syst_chauffage!$B$3:$B$27,D7824,syst_chauffage!$C$3:$C$27,E7824)</f>
        <v>36.1176862018684</v>
      </c>
      <c r="L7824" s="12" t="n">
        <f aca="false">H7824*SUMIFS(syst_chauffage!$K$3:$K$27,syst_chauffage!$B$3:$B$27,D7824,syst_chauffage!$C$3:$C$27,E7824)</f>
        <v>0.976439445150961</v>
      </c>
      <c r="N7824" s="0" t="str">
        <f aca="false">A7824</f>
        <v>Enseignement Recherche</v>
      </c>
      <c r="O7824" s="0" t="str">
        <f aca="false">B7824</f>
        <v>Enseignement secondaire</v>
      </c>
      <c r="P7824" s="0" t="str">
        <f aca="false">C7824</f>
        <v>Internat college</v>
      </c>
      <c r="Q7824" s="0" t="str">
        <f aca="false">D7824</f>
        <v>Autre système centralisé performant</v>
      </c>
      <c r="R7824" s="0" t="str">
        <f aca="false">E7824</f>
        <v>Urbain</v>
      </c>
      <c r="S7824" s="0" t="str">
        <f aca="false">F7824</f>
        <v>0410462106</v>
      </c>
      <c r="T7824" s="0" t="str">
        <f aca="false">G7824</f>
        <v>5</v>
      </c>
      <c r="U7824" s="0" t="n">
        <f aca="false">L7824</f>
        <v>0.976439445150961</v>
      </c>
      <c r="V7824" s="0" t="n">
        <f aca="false">K7824</f>
        <v>36.1176862018684</v>
      </c>
      <c r="W7824" s="0" t="n">
        <f aca="false">J7824</f>
        <v>680</v>
      </c>
    </row>
    <row r="7825" customFormat="false" ht="12.8" hidden="false" customHeight="false" outlineLevel="0" collapsed="false">
      <c r="A7825" s="0" t="s">
        <v>75</v>
      </c>
      <c r="B7825" s="0" t="s">
        <v>942</v>
      </c>
      <c r="C7825" s="0" t="s">
        <v>995</v>
      </c>
      <c r="D7825" s="0" t="s">
        <v>27</v>
      </c>
      <c r="E7825" s="0" t="s">
        <v>23</v>
      </c>
      <c r="F7825" s="0" t="s">
        <v>1004</v>
      </c>
      <c r="G7825" s="0" t="s">
        <v>1613</v>
      </c>
      <c r="H7825" s="0" t="n">
        <v>0.765002326141321</v>
      </c>
      <c r="I7825" s="0" t="n">
        <v>8.12738388375423</v>
      </c>
      <c r="J7825" s="0" t="n">
        <v>504</v>
      </c>
      <c r="K7825" s="0" t="n">
        <f aca="false">I7825*SUMIFS(syst_chauffage!$H$3:$H$27,syst_chauffage!$B$3:$B$27,D7825,syst_chauffage!$C$3:$C$27,E7825)</f>
        <v>20.8418887714298</v>
      </c>
      <c r="L7825" s="12" t="n">
        <f aca="false">H7825*SUMIFS(syst_chauffage!$K$3:$K$27,syst_chauffage!$B$3:$B$27,D7825,syst_chauffage!$C$3:$C$27,E7825)</f>
        <v>0.765002326141321</v>
      </c>
      <c r="N7825" s="0" t="str">
        <f aca="false">A7825</f>
        <v>Enseignement Recherche</v>
      </c>
      <c r="O7825" s="0" t="str">
        <f aca="false">B7825</f>
        <v>Enseignement secondaire</v>
      </c>
      <c r="P7825" s="0" t="str">
        <f aca="false">C7825</f>
        <v>Internat college</v>
      </c>
      <c r="Q7825" s="0" t="str">
        <f aca="false">D7825</f>
        <v>Chaudière condensation fioul</v>
      </c>
      <c r="R7825" s="0" t="str">
        <f aca="false">E7825</f>
        <v>Fioul</v>
      </c>
      <c r="S7825" s="0" t="str">
        <f aca="false">F7825</f>
        <v>0410462303</v>
      </c>
      <c r="T7825" s="0" t="str">
        <f aca="false">G7825</f>
        <v>5</v>
      </c>
      <c r="U7825" s="0" t="n">
        <f aca="false">L7825</f>
        <v>0.765002326141321</v>
      </c>
      <c r="V7825" s="0" t="n">
        <f aca="false">K7825</f>
        <v>20.8418887714298</v>
      </c>
      <c r="W7825" s="0" t="n">
        <f aca="false">J7825</f>
        <v>504</v>
      </c>
    </row>
    <row r="7826" customFormat="false" ht="12.8" hidden="false" customHeight="false" outlineLevel="0" collapsed="false">
      <c r="A7826" s="0" t="s">
        <v>75</v>
      </c>
      <c r="B7826" s="0" t="s">
        <v>942</v>
      </c>
      <c r="C7826" s="0" t="s">
        <v>995</v>
      </c>
      <c r="D7826" s="0" t="s">
        <v>18</v>
      </c>
      <c r="E7826" s="0" t="s">
        <v>14</v>
      </c>
      <c r="F7826" s="0" t="s">
        <v>1005</v>
      </c>
      <c r="G7826" s="0" t="s">
        <v>1613</v>
      </c>
      <c r="H7826" s="0" t="n">
        <v>0.991429044334732</v>
      </c>
      <c r="I7826" s="0" t="n">
        <v>5.7052255629996</v>
      </c>
      <c r="J7826" s="0" t="n">
        <v>504</v>
      </c>
      <c r="K7826" s="0" t="n">
        <f aca="false">I7826*SUMIFS(syst_chauffage!$H$3:$H$27,syst_chauffage!$B$3:$B$27,D7826,syst_chauffage!$C$3:$C$27,E7826)</f>
        <v>15.5463341437897</v>
      </c>
      <c r="L7826" s="12" t="n">
        <f aca="false">H7826*SUMIFS(syst_chauffage!$K$3:$K$27,syst_chauffage!$B$3:$B$27,D7826,syst_chauffage!$C$3:$C$27,E7826)</f>
        <v>0.963120662090739</v>
      </c>
      <c r="N7826" s="0" t="str">
        <f aca="false">A7826</f>
        <v>Enseignement Recherche</v>
      </c>
      <c r="O7826" s="0" t="str">
        <f aca="false">B7826</f>
        <v>Enseignement secondaire</v>
      </c>
      <c r="P7826" s="0" t="str">
        <f aca="false">C7826</f>
        <v>Internat college</v>
      </c>
      <c r="Q7826" s="0" t="str">
        <f aca="false">D7826</f>
        <v>Chaudière condensation gaz</v>
      </c>
      <c r="R7826" s="0" t="str">
        <f aca="false">E7826</f>
        <v>Gaz</v>
      </c>
      <c r="S7826" s="0" t="str">
        <f aca="false">F7826</f>
        <v>0410462404</v>
      </c>
      <c r="T7826" s="0" t="str">
        <f aca="false">G7826</f>
        <v>5</v>
      </c>
      <c r="U7826" s="0" t="n">
        <f aca="false">L7826</f>
        <v>0.963120662090739</v>
      </c>
      <c r="V7826" s="0" t="n">
        <f aca="false">K7826</f>
        <v>15.5463341437897</v>
      </c>
      <c r="W7826" s="0" t="n">
        <f aca="false">J7826</f>
        <v>504</v>
      </c>
    </row>
    <row r="7827" customFormat="false" ht="12.8" hidden="false" customHeight="false" outlineLevel="0" collapsed="false">
      <c r="A7827" s="0" t="s">
        <v>75</v>
      </c>
      <c r="B7827" s="0" t="s">
        <v>942</v>
      </c>
      <c r="C7827" s="0" t="s">
        <v>995</v>
      </c>
      <c r="D7827" s="0" t="s">
        <v>32</v>
      </c>
      <c r="E7827" s="0" t="s">
        <v>30</v>
      </c>
      <c r="F7827" s="0" t="s">
        <v>1006</v>
      </c>
      <c r="G7827" s="0" t="s">
        <v>1613</v>
      </c>
      <c r="H7827" s="0" t="n">
        <v>1</v>
      </c>
      <c r="I7827" s="0" t="n">
        <v>12</v>
      </c>
      <c r="J7827" s="0" t="n">
        <v>0</v>
      </c>
      <c r="K7827" s="0" t="n">
        <f aca="false">I7827*SUMIFS(syst_chauffage!$H$3:$H$27,syst_chauffage!$B$3:$B$27,D7827,syst_chauffage!$C$3:$C$27,E7827)</f>
        <v>12</v>
      </c>
      <c r="L7827" s="12" t="n">
        <f aca="false">H7827*SUMIFS(syst_chauffage!$K$3:$K$27,syst_chauffage!$B$3:$B$27,D7827,syst_chauffage!$C$3:$C$27,E7827)</f>
        <v>1</v>
      </c>
      <c r="N7827" s="0" t="str">
        <f aca="false">A7827</f>
        <v>Enseignement Recherche</v>
      </c>
      <c r="O7827" s="0" t="str">
        <f aca="false">B7827</f>
        <v>Enseignement secondaire</v>
      </c>
      <c r="P7827" s="0" t="str">
        <f aca="false">C7827</f>
        <v>Internat college</v>
      </c>
      <c r="Q7827" s="0" t="str">
        <f aca="false">D7827</f>
        <v>Electrique direct performant</v>
      </c>
      <c r="R7827" s="0" t="str">
        <f aca="false">E7827</f>
        <v>Electricité</v>
      </c>
      <c r="S7827" s="0" t="str">
        <f aca="false">F7827</f>
        <v>0410462602</v>
      </c>
      <c r="T7827" s="0" t="str">
        <f aca="false">G7827</f>
        <v>5</v>
      </c>
      <c r="U7827" s="0" t="n">
        <f aca="false">L7827</f>
        <v>1</v>
      </c>
      <c r="V7827" s="0" t="n">
        <f aca="false">K7827</f>
        <v>12</v>
      </c>
      <c r="W7827" s="0" t="n">
        <f aca="false">J7827</f>
        <v>0</v>
      </c>
    </row>
    <row r="7828" customFormat="false" ht="12.8" hidden="false" customHeight="false" outlineLevel="0" collapsed="false">
      <c r="A7828" s="0" t="s">
        <v>75</v>
      </c>
      <c r="B7828" s="0" t="s">
        <v>942</v>
      </c>
      <c r="C7828" s="0" t="s">
        <v>995</v>
      </c>
      <c r="D7828" s="0" t="s">
        <v>38</v>
      </c>
      <c r="E7828" s="0" t="s">
        <v>30</v>
      </c>
      <c r="F7828" s="0" t="s">
        <v>1007</v>
      </c>
      <c r="G7828" s="0" t="s">
        <v>1613</v>
      </c>
      <c r="H7828" s="0" t="n">
        <v>3.34058232558139</v>
      </c>
      <c r="I7828" s="0" t="n">
        <v>56.4651208285131</v>
      </c>
      <c r="J7828" s="0" t="n">
        <v>648</v>
      </c>
      <c r="K7828" s="0" t="n">
        <f aca="false">I7828*SUMIFS(syst_chauffage!$H$3:$H$27,syst_chauffage!$B$3:$B$27,D7828,syst_chauffage!$C$3:$C$27,E7828)</f>
        <v>57.0745941619367</v>
      </c>
      <c r="L7828" s="12" t="n">
        <f aca="false">H7828*SUMIFS(syst_chauffage!$K$3:$K$27,syst_chauffage!$B$3:$B$27,D7828,syst_chauffage!$C$3:$C$27,E7828)</f>
        <v>2.98853732681761</v>
      </c>
      <c r="N7828" s="0" t="str">
        <f aca="false">A7828</f>
        <v>Enseignement Recherche</v>
      </c>
      <c r="O7828" s="0" t="str">
        <f aca="false">B7828</f>
        <v>Enseignement secondaire</v>
      </c>
      <c r="P7828" s="0" t="str">
        <f aca="false">C7828</f>
        <v>Internat college</v>
      </c>
      <c r="Q7828" s="0" t="str">
        <f aca="false">D7828</f>
        <v>PAC performant</v>
      </c>
      <c r="R7828" s="0" t="str">
        <f aca="false">E7828</f>
        <v>Electricité</v>
      </c>
      <c r="S7828" s="0" t="str">
        <f aca="false">F7828</f>
        <v>0410462902</v>
      </c>
      <c r="T7828" s="0" t="str">
        <f aca="false">G7828</f>
        <v>5</v>
      </c>
      <c r="U7828" s="0" t="n">
        <f aca="false">L7828</f>
        <v>2.98853732681761</v>
      </c>
      <c r="V7828" s="0" t="n">
        <f aca="false">K7828</f>
        <v>57.0745941619367</v>
      </c>
      <c r="W7828" s="0" t="n">
        <f aca="false">J7828</f>
        <v>648</v>
      </c>
    </row>
    <row r="7829" customFormat="false" ht="12.8" hidden="false" customHeight="false" outlineLevel="0" collapsed="false">
      <c r="A7829" s="0" t="s">
        <v>75</v>
      </c>
      <c r="B7829" s="0" t="s">
        <v>942</v>
      </c>
      <c r="C7829" s="0" t="s">
        <v>1008</v>
      </c>
      <c r="D7829" s="0" t="s">
        <v>19</v>
      </c>
      <c r="E7829" s="0" t="s">
        <v>57</v>
      </c>
      <c r="F7829" s="0" t="s">
        <v>1009</v>
      </c>
      <c r="G7829" s="0" t="s">
        <v>1613</v>
      </c>
      <c r="H7829" s="0" t="n">
        <v>0.859496888531144</v>
      </c>
      <c r="I7829" s="0" t="n">
        <v>17.6457053426676</v>
      </c>
      <c r="J7829" s="0" t="n">
        <v>0</v>
      </c>
      <c r="K7829" s="0" t="n">
        <f aca="false">I7829*SUMIFS(syst_chauffage!$H$3:$H$27,syst_chauffage!$B$3:$B$27,D7829,syst_chauffage!$C$3:$C$27,E7829)</f>
        <v>24.5712330807471</v>
      </c>
      <c r="L7829" s="12" t="n">
        <f aca="false">H7829*SUMIFS(syst_chauffage!$K$3:$K$27,syst_chauffage!$B$3:$B$27,D7829,syst_chauffage!$C$3:$C$27,E7829)</f>
        <v>0.859496888531144</v>
      </c>
      <c r="N7829" s="0" t="str">
        <f aca="false">A7829</f>
        <v>Enseignement Recherche</v>
      </c>
      <c r="O7829" s="0" t="str">
        <f aca="false">B7829</f>
        <v>Enseignement secondaire</v>
      </c>
      <c r="P7829" s="0" t="str">
        <f aca="false">C7829</f>
        <v>Internat LEGT</v>
      </c>
      <c r="Q7829" s="0" t="str">
        <f aca="false">D7829</f>
        <v>Autre système centralisé</v>
      </c>
      <c r="R7829" s="0" t="str">
        <f aca="false">E7829</f>
        <v>Autres</v>
      </c>
      <c r="S7829" s="0" t="str">
        <f aca="false">F7829</f>
        <v>0410470101</v>
      </c>
      <c r="T7829" s="0" t="str">
        <f aca="false">G7829</f>
        <v>5</v>
      </c>
      <c r="U7829" s="0" t="n">
        <f aca="false">L7829</f>
        <v>0.859496888531144</v>
      </c>
      <c r="V7829" s="0" t="n">
        <f aca="false">K7829</f>
        <v>24.5712330807471</v>
      </c>
      <c r="W7829" s="0" t="n">
        <f aca="false">J7829</f>
        <v>0</v>
      </c>
    </row>
    <row r="7830" customFormat="false" ht="12.8" hidden="false" customHeight="false" outlineLevel="0" collapsed="false">
      <c r="A7830" s="0" t="s">
        <v>75</v>
      </c>
      <c r="B7830" s="0" t="s">
        <v>942</v>
      </c>
      <c r="C7830" s="0" t="s">
        <v>1008</v>
      </c>
      <c r="D7830" s="0" t="s">
        <v>19</v>
      </c>
      <c r="E7830" s="0" t="s">
        <v>58</v>
      </c>
      <c r="F7830" s="0" t="s">
        <v>1010</v>
      </c>
      <c r="G7830" s="0" t="s">
        <v>1613</v>
      </c>
      <c r="H7830" s="0" t="n">
        <v>0.930031260812643</v>
      </c>
      <c r="I7830" s="0" t="n">
        <v>17.9501229502398</v>
      </c>
      <c r="J7830" s="0" t="n">
        <v>680</v>
      </c>
      <c r="K7830" s="0" t="n">
        <f aca="false">I7830*SUMIFS(syst_chauffage!$H$3:$H$27,syst_chauffage!$B$3:$B$27,D7830,syst_chauffage!$C$3:$C$27,E7830)</f>
        <v>29.5270473899247</v>
      </c>
      <c r="L7830" s="12" t="n">
        <f aca="false">H7830*SUMIFS(syst_chauffage!$K$3:$K$27,syst_chauffage!$B$3:$B$27,D7830,syst_chauffage!$C$3:$C$27,E7830)</f>
        <v>0.930031260812643</v>
      </c>
      <c r="N7830" s="0" t="str">
        <f aca="false">A7830</f>
        <v>Enseignement Recherche</v>
      </c>
      <c r="O7830" s="0" t="str">
        <f aca="false">B7830</f>
        <v>Enseignement secondaire</v>
      </c>
      <c r="P7830" s="0" t="str">
        <f aca="false">C7830</f>
        <v>Internat LEGT</v>
      </c>
      <c r="Q7830" s="0" t="str">
        <f aca="false">D7830</f>
        <v>Autre système centralisé</v>
      </c>
      <c r="R7830" s="0" t="str">
        <f aca="false">E7830</f>
        <v>Urbain</v>
      </c>
      <c r="S7830" s="0" t="str">
        <f aca="false">F7830</f>
        <v>0410470106</v>
      </c>
      <c r="T7830" s="0" t="str">
        <f aca="false">G7830</f>
        <v>5</v>
      </c>
      <c r="U7830" s="0" t="n">
        <f aca="false">L7830</f>
        <v>0.930031260812643</v>
      </c>
      <c r="V7830" s="0" t="n">
        <f aca="false">K7830</f>
        <v>29.5270473899247</v>
      </c>
      <c r="W7830" s="0" t="n">
        <f aca="false">J7830</f>
        <v>680</v>
      </c>
    </row>
    <row r="7831" customFormat="false" ht="12.8" hidden="false" customHeight="false" outlineLevel="0" collapsed="false">
      <c r="A7831" s="0" t="s">
        <v>75</v>
      </c>
      <c r="B7831" s="0" t="s">
        <v>942</v>
      </c>
      <c r="C7831" s="0" t="s">
        <v>1008</v>
      </c>
      <c r="D7831" s="0" t="s">
        <v>22</v>
      </c>
      <c r="E7831" s="0" t="s">
        <v>23</v>
      </c>
      <c r="F7831" s="0" t="s">
        <v>1011</v>
      </c>
      <c r="G7831" s="0" t="s">
        <v>1613</v>
      </c>
      <c r="H7831" s="0" t="n">
        <v>0.739248445781441</v>
      </c>
      <c r="I7831" s="0" t="n">
        <v>7.08314444138651</v>
      </c>
      <c r="J7831" s="0" t="n">
        <v>0</v>
      </c>
      <c r="K7831" s="0" t="n">
        <f aca="false">I7831*SUMIFS(syst_chauffage!$H$3:$H$27,syst_chauffage!$B$3:$B$27,D7831,syst_chauffage!$C$3:$C$27,E7831)</f>
        <v>12.4735767902926</v>
      </c>
      <c r="L7831" s="12" t="n">
        <f aca="false">H7831*SUMIFS(syst_chauffage!$K$3:$K$27,syst_chauffage!$B$3:$B$27,D7831,syst_chauffage!$C$3:$C$27,E7831)</f>
        <v>0.739248445781441</v>
      </c>
      <c r="N7831" s="0" t="str">
        <f aca="false">A7831</f>
        <v>Enseignement Recherche</v>
      </c>
      <c r="O7831" s="0" t="str">
        <f aca="false">B7831</f>
        <v>Enseignement secondaire</v>
      </c>
      <c r="P7831" s="0" t="str">
        <f aca="false">C7831</f>
        <v>Internat LEGT</v>
      </c>
      <c r="Q7831" s="0" t="str">
        <f aca="false">D7831</f>
        <v>Chaudière fioul</v>
      </c>
      <c r="R7831" s="0" t="str">
        <f aca="false">E7831</f>
        <v>Fioul</v>
      </c>
      <c r="S7831" s="0" t="str">
        <f aca="false">F7831</f>
        <v>0410470303</v>
      </c>
      <c r="T7831" s="0" t="str">
        <f aca="false">G7831</f>
        <v>5</v>
      </c>
      <c r="U7831" s="0" t="n">
        <f aca="false">L7831</f>
        <v>0.739248445781441</v>
      </c>
      <c r="V7831" s="0" t="n">
        <f aca="false">K7831</f>
        <v>12.4735767902926</v>
      </c>
      <c r="W7831" s="0" t="n">
        <f aca="false">J7831</f>
        <v>0</v>
      </c>
    </row>
    <row r="7832" customFormat="false" ht="12.8" hidden="false" customHeight="false" outlineLevel="0" collapsed="false">
      <c r="A7832" s="0" t="s">
        <v>75</v>
      </c>
      <c r="B7832" s="0" t="s">
        <v>942</v>
      </c>
      <c r="C7832" s="0" t="s">
        <v>1008</v>
      </c>
      <c r="D7832" s="0" t="s">
        <v>13</v>
      </c>
      <c r="E7832" s="0" t="s">
        <v>14</v>
      </c>
      <c r="F7832" s="0" t="s">
        <v>1012</v>
      </c>
      <c r="G7832" s="0" t="s">
        <v>1613</v>
      </c>
      <c r="H7832" s="0" t="n">
        <v>0.877700589095048</v>
      </c>
      <c r="I7832" s="0" t="n">
        <v>5.32127067228281</v>
      </c>
      <c r="J7832" s="0" t="n">
        <v>264</v>
      </c>
      <c r="K7832" s="0" t="n">
        <f aca="false">I7832*SUMIFS(syst_chauffage!$H$3:$H$27,syst_chauffage!$B$3:$B$27,D7832,syst_chauffage!$C$3:$C$27,E7832)</f>
        <v>10.7467942795629</v>
      </c>
      <c r="L7832" s="12" t="n">
        <f aca="false">H7832*SUMIFS(syst_chauffage!$K$3:$K$27,syst_chauffage!$B$3:$B$27,D7832,syst_chauffage!$C$3:$C$27,E7832)</f>
        <v>0.877700589095048</v>
      </c>
      <c r="N7832" s="0" t="str">
        <f aca="false">A7832</f>
        <v>Enseignement Recherche</v>
      </c>
      <c r="O7832" s="0" t="str">
        <f aca="false">B7832</f>
        <v>Enseignement secondaire</v>
      </c>
      <c r="P7832" s="0" t="str">
        <f aca="false">C7832</f>
        <v>Internat LEGT</v>
      </c>
      <c r="Q7832" s="0" t="str">
        <f aca="false">D7832</f>
        <v>Chaudière gaz</v>
      </c>
      <c r="R7832" s="0" t="str">
        <f aca="false">E7832</f>
        <v>Gaz</v>
      </c>
      <c r="S7832" s="0" t="str">
        <f aca="false">F7832</f>
        <v>0410470404</v>
      </c>
      <c r="T7832" s="0" t="str">
        <f aca="false">G7832</f>
        <v>5</v>
      </c>
      <c r="U7832" s="0" t="n">
        <f aca="false">L7832</f>
        <v>0.877700589095048</v>
      </c>
      <c r="V7832" s="0" t="n">
        <f aca="false">K7832</f>
        <v>10.7467942795629</v>
      </c>
      <c r="W7832" s="0" t="n">
        <f aca="false">J7832</f>
        <v>264</v>
      </c>
    </row>
    <row r="7833" customFormat="false" ht="12.8" hidden="false" customHeight="false" outlineLevel="0" collapsed="false">
      <c r="A7833" s="0" t="s">
        <v>75</v>
      </c>
      <c r="B7833" s="0" t="s">
        <v>942</v>
      </c>
      <c r="C7833" s="0" t="s">
        <v>1008</v>
      </c>
      <c r="D7833" s="0" t="s">
        <v>29</v>
      </c>
      <c r="E7833" s="0" t="s">
        <v>30</v>
      </c>
      <c r="F7833" s="0" t="s">
        <v>1013</v>
      </c>
      <c r="G7833" s="0" t="s">
        <v>1613</v>
      </c>
      <c r="H7833" s="0" t="n">
        <v>0.92</v>
      </c>
      <c r="I7833" s="0" t="n">
        <v>10.4</v>
      </c>
      <c r="J7833" s="0" t="n">
        <v>0</v>
      </c>
      <c r="K7833" s="0" t="n">
        <f aca="false">I7833*SUMIFS(syst_chauffage!$H$3:$H$27,syst_chauffage!$B$3:$B$27,D7833,syst_chauffage!$C$3:$C$27,E7833)</f>
        <v>3</v>
      </c>
      <c r="L7833" s="12" t="n">
        <f aca="false">H7833*SUMIFS(syst_chauffage!$K$3:$K$27,syst_chauffage!$B$3:$B$27,D7833,syst_chauffage!$C$3:$C$27,E7833)</f>
        <v>0.92</v>
      </c>
      <c r="N7833" s="0" t="str">
        <f aca="false">A7833</f>
        <v>Enseignement Recherche</v>
      </c>
      <c r="O7833" s="0" t="str">
        <f aca="false">B7833</f>
        <v>Enseignement secondaire</v>
      </c>
      <c r="P7833" s="0" t="str">
        <f aca="false">C7833</f>
        <v>Internat LEGT</v>
      </c>
      <c r="Q7833" s="0" t="str">
        <f aca="false">D7833</f>
        <v>Electrique direct</v>
      </c>
      <c r="R7833" s="0" t="str">
        <f aca="false">E7833</f>
        <v>Electricité</v>
      </c>
      <c r="S7833" s="0" t="str">
        <f aca="false">F7833</f>
        <v>0410470602</v>
      </c>
      <c r="T7833" s="0" t="str">
        <f aca="false">G7833</f>
        <v>5</v>
      </c>
      <c r="U7833" s="0" t="n">
        <f aca="false">L7833</f>
        <v>0.92</v>
      </c>
      <c r="V7833" s="0" t="n">
        <f aca="false">K7833</f>
        <v>3</v>
      </c>
      <c r="W7833" s="0" t="n">
        <f aca="false">J7833</f>
        <v>0</v>
      </c>
    </row>
    <row r="7834" customFormat="false" ht="12.8" hidden="false" customHeight="false" outlineLevel="0" collapsed="false">
      <c r="A7834" s="0" t="s">
        <v>75</v>
      </c>
      <c r="B7834" s="0" t="s">
        <v>942</v>
      </c>
      <c r="C7834" s="0" t="s">
        <v>1008</v>
      </c>
      <c r="D7834" s="0" t="s">
        <v>36</v>
      </c>
      <c r="E7834" s="0" t="s">
        <v>30</v>
      </c>
      <c r="F7834" s="0" t="s">
        <v>1014</v>
      </c>
      <c r="G7834" s="0" t="s">
        <v>1613</v>
      </c>
      <c r="H7834" s="0" t="n">
        <v>2.89517134883721</v>
      </c>
      <c r="I7834" s="0" t="n">
        <v>52.867918928596</v>
      </c>
      <c r="J7834" s="0" t="n">
        <v>603</v>
      </c>
      <c r="K7834" s="0" t="n">
        <f aca="false">I7834*SUMIFS(syst_chauffage!$H$3:$H$27,syst_chauffage!$B$3:$B$27,D7834,syst_chauffage!$C$3:$C$27,E7834)</f>
        <v>32.7071664058975</v>
      </c>
      <c r="L7834" s="12" t="n">
        <f aca="false">H7834*SUMIFS(syst_chauffage!$K$3:$K$27,syst_chauffage!$B$3:$B$27,D7834,syst_chauffage!$C$3:$C$27,E7834)</f>
        <v>2.4324955428598</v>
      </c>
      <c r="N7834" s="0" t="str">
        <f aca="false">A7834</f>
        <v>Enseignement Recherche</v>
      </c>
      <c r="O7834" s="0" t="str">
        <f aca="false">B7834</f>
        <v>Enseignement secondaire</v>
      </c>
      <c r="P7834" s="0" t="str">
        <f aca="false">C7834</f>
        <v>Internat LEGT</v>
      </c>
      <c r="Q7834" s="0" t="str">
        <f aca="false">D7834</f>
        <v>PAC</v>
      </c>
      <c r="R7834" s="0" t="str">
        <f aca="false">E7834</f>
        <v>Electricité</v>
      </c>
      <c r="S7834" s="0" t="str">
        <f aca="false">F7834</f>
        <v>0410470902</v>
      </c>
      <c r="T7834" s="0" t="str">
        <f aca="false">G7834</f>
        <v>5</v>
      </c>
      <c r="U7834" s="0" t="n">
        <f aca="false">L7834</f>
        <v>2.4324955428598</v>
      </c>
      <c r="V7834" s="0" t="n">
        <f aca="false">K7834</f>
        <v>32.7071664058975</v>
      </c>
      <c r="W7834" s="0" t="n">
        <f aca="false">J7834</f>
        <v>603</v>
      </c>
    </row>
    <row r="7835" customFormat="false" ht="12.8" hidden="false" customHeight="false" outlineLevel="0" collapsed="false">
      <c r="A7835" s="0" t="s">
        <v>75</v>
      </c>
      <c r="B7835" s="0" t="s">
        <v>942</v>
      </c>
      <c r="C7835" s="0" t="s">
        <v>1008</v>
      </c>
      <c r="D7835" s="0" t="s">
        <v>51</v>
      </c>
      <c r="E7835" s="0" t="s">
        <v>57</v>
      </c>
      <c r="F7835" s="0" t="s">
        <v>1015</v>
      </c>
      <c r="G7835" s="0" t="s">
        <v>1613</v>
      </c>
      <c r="H7835" s="0" t="n">
        <v>0.991727179074395</v>
      </c>
      <c r="I7835" s="0" t="n">
        <v>21.0067920746043</v>
      </c>
      <c r="J7835" s="0" t="n">
        <v>0</v>
      </c>
      <c r="K7835" s="0" t="n">
        <f aca="false">I7835*SUMIFS(syst_chauffage!$H$3:$H$27,syst_chauffage!$B$3:$B$27,D7835,syst_chauffage!$C$3:$C$27,E7835)</f>
        <v>44.5103223753498</v>
      </c>
      <c r="L7835" s="12" t="n">
        <f aca="false">H7835*SUMIFS(syst_chauffage!$K$3:$K$27,syst_chauffage!$B$3:$B$27,D7835,syst_chauffage!$C$3:$C$27,E7835)</f>
        <v>0.991727179074395</v>
      </c>
      <c r="N7835" s="0" t="str">
        <f aca="false">A7835</f>
        <v>Enseignement Recherche</v>
      </c>
      <c r="O7835" s="0" t="str">
        <f aca="false">B7835</f>
        <v>Enseignement secondaire</v>
      </c>
      <c r="P7835" s="0" t="str">
        <f aca="false">C7835</f>
        <v>Internat LEGT</v>
      </c>
      <c r="Q7835" s="0" t="str">
        <f aca="false">D7835</f>
        <v>Autre système centralisé performant</v>
      </c>
      <c r="R7835" s="0" t="str">
        <f aca="false">E7835</f>
        <v>Autres</v>
      </c>
      <c r="S7835" s="0" t="str">
        <f aca="false">F7835</f>
        <v>0410472101</v>
      </c>
      <c r="T7835" s="0" t="str">
        <f aca="false">G7835</f>
        <v>5</v>
      </c>
      <c r="U7835" s="0" t="n">
        <f aca="false">L7835</f>
        <v>0.991727179074395</v>
      </c>
      <c r="V7835" s="0" t="n">
        <f aca="false">K7835</f>
        <v>44.5103223753498</v>
      </c>
      <c r="W7835" s="0" t="n">
        <f aca="false">J7835</f>
        <v>0</v>
      </c>
    </row>
    <row r="7836" customFormat="false" ht="12.8" hidden="false" customHeight="false" outlineLevel="0" collapsed="false">
      <c r="A7836" s="0" t="s">
        <v>75</v>
      </c>
      <c r="B7836" s="0" t="s">
        <v>942</v>
      </c>
      <c r="C7836" s="0" t="s">
        <v>1008</v>
      </c>
      <c r="D7836" s="0" t="s">
        <v>51</v>
      </c>
      <c r="E7836" s="0" t="s">
        <v>58</v>
      </c>
      <c r="F7836" s="0" t="s">
        <v>1016</v>
      </c>
      <c r="G7836" s="0" t="s">
        <v>1613</v>
      </c>
      <c r="H7836" s="0" t="n">
        <v>1.07311299324536</v>
      </c>
      <c r="I7836" s="0" t="n">
        <v>21.3691939883807</v>
      </c>
      <c r="J7836" s="0" t="n">
        <v>680</v>
      </c>
      <c r="K7836" s="0" t="n">
        <f aca="false">I7836*SUMIFS(syst_chauffage!$H$3:$H$27,syst_chauffage!$B$3:$B$27,D7836,syst_chauffage!$C$3:$C$27,E7836)</f>
        <v>45.6018494353172</v>
      </c>
      <c r="L7836" s="12" t="n">
        <f aca="false">H7836*SUMIFS(syst_chauffage!$K$3:$K$27,syst_chauffage!$B$3:$B$27,D7836,syst_chauffage!$C$3:$C$27,E7836)</f>
        <v>1.07311299324536</v>
      </c>
      <c r="N7836" s="0" t="str">
        <f aca="false">A7836</f>
        <v>Enseignement Recherche</v>
      </c>
      <c r="O7836" s="0" t="str">
        <f aca="false">B7836</f>
        <v>Enseignement secondaire</v>
      </c>
      <c r="P7836" s="0" t="str">
        <f aca="false">C7836</f>
        <v>Internat LEGT</v>
      </c>
      <c r="Q7836" s="0" t="str">
        <f aca="false">D7836</f>
        <v>Autre système centralisé performant</v>
      </c>
      <c r="R7836" s="0" t="str">
        <f aca="false">E7836</f>
        <v>Urbain</v>
      </c>
      <c r="S7836" s="0" t="str">
        <f aca="false">F7836</f>
        <v>0410472106</v>
      </c>
      <c r="T7836" s="0" t="str">
        <f aca="false">G7836</f>
        <v>5</v>
      </c>
      <c r="U7836" s="0" t="n">
        <f aca="false">L7836</f>
        <v>1.07311299324536</v>
      </c>
      <c r="V7836" s="0" t="n">
        <f aca="false">K7836</f>
        <v>45.6018494353172</v>
      </c>
      <c r="W7836" s="0" t="n">
        <f aca="false">J7836</f>
        <v>680</v>
      </c>
    </row>
    <row r="7837" customFormat="false" ht="12.8" hidden="false" customHeight="false" outlineLevel="0" collapsed="false">
      <c r="A7837" s="0" t="s">
        <v>75</v>
      </c>
      <c r="B7837" s="0" t="s">
        <v>942</v>
      </c>
      <c r="C7837" s="0" t="s">
        <v>1008</v>
      </c>
      <c r="D7837" s="0" t="s">
        <v>27</v>
      </c>
      <c r="E7837" s="0" t="s">
        <v>23</v>
      </c>
      <c r="F7837" s="0" t="s">
        <v>1017</v>
      </c>
      <c r="G7837" s="0" t="s">
        <v>1613</v>
      </c>
      <c r="H7837" s="0" t="n">
        <v>0.764992871952798</v>
      </c>
      <c r="I7837" s="0" t="n">
        <v>8.43231481117441</v>
      </c>
      <c r="J7837" s="0" t="n">
        <v>608</v>
      </c>
      <c r="K7837" s="0" t="n">
        <f aca="false">I7837*SUMIFS(syst_chauffage!$H$3:$H$27,syst_chauffage!$B$3:$B$27,D7837,syst_chauffage!$C$3:$C$27,E7837)</f>
        <v>21.6238545999376</v>
      </c>
      <c r="L7837" s="12" t="n">
        <f aca="false">H7837*SUMIFS(syst_chauffage!$K$3:$K$27,syst_chauffage!$B$3:$B$27,D7837,syst_chauffage!$C$3:$C$27,E7837)</f>
        <v>0.764992871952798</v>
      </c>
      <c r="N7837" s="0" t="str">
        <f aca="false">A7837</f>
        <v>Enseignement Recherche</v>
      </c>
      <c r="O7837" s="0" t="str">
        <f aca="false">B7837</f>
        <v>Enseignement secondaire</v>
      </c>
      <c r="P7837" s="0" t="str">
        <f aca="false">C7837</f>
        <v>Internat LEGT</v>
      </c>
      <c r="Q7837" s="0" t="str">
        <f aca="false">D7837</f>
        <v>Chaudière condensation fioul</v>
      </c>
      <c r="R7837" s="0" t="str">
        <f aca="false">E7837</f>
        <v>Fioul</v>
      </c>
      <c r="S7837" s="0" t="str">
        <f aca="false">F7837</f>
        <v>0410472303</v>
      </c>
      <c r="T7837" s="0" t="str">
        <f aca="false">G7837</f>
        <v>5</v>
      </c>
      <c r="U7837" s="0" t="n">
        <f aca="false">L7837</f>
        <v>0.764992871952798</v>
      </c>
      <c r="V7837" s="0" t="n">
        <f aca="false">K7837</f>
        <v>21.6238545999376</v>
      </c>
      <c r="W7837" s="0" t="n">
        <f aca="false">J7837</f>
        <v>608</v>
      </c>
    </row>
    <row r="7838" customFormat="false" ht="12.8" hidden="false" customHeight="false" outlineLevel="0" collapsed="false">
      <c r="A7838" s="0" t="s">
        <v>75</v>
      </c>
      <c r="B7838" s="0" t="s">
        <v>942</v>
      </c>
      <c r="C7838" s="0" t="s">
        <v>1008</v>
      </c>
      <c r="D7838" s="0" t="s">
        <v>18</v>
      </c>
      <c r="E7838" s="0" t="s">
        <v>14</v>
      </c>
      <c r="F7838" s="0" t="s">
        <v>1018</v>
      </c>
      <c r="G7838" s="0" t="s">
        <v>1613</v>
      </c>
      <c r="H7838" s="0" t="n">
        <v>0.991389907316624</v>
      </c>
      <c r="I7838" s="0" t="n">
        <v>6.33484603843191</v>
      </c>
      <c r="J7838" s="0" t="n">
        <v>608</v>
      </c>
      <c r="K7838" s="0" t="n">
        <f aca="false">I7838*SUMIFS(syst_chauffage!$H$3:$H$27,syst_chauffage!$B$3:$B$27,D7838,syst_chauffage!$C$3:$C$27,E7838)</f>
        <v>17.2620051872491</v>
      </c>
      <c r="L7838" s="12" t="n">
        <f aca="false">H7838*SUMIFS(syst_chauffage!$K$3:$K$27,syst_chauffage!$B$3:$B$27,D7838,syst_chauffage!$C$3:$C$27,E7838)</f>
        <v>0.963082642556202</v>
      </c>
      <c r="N7838" s="0" t="str">
        <f aca="false">A7838</f>
        <v>Enseignement Recherche</v>
      </c>
      <c r="O7838" s="0" t="str">
        <f aca="false">B7838</f>
        <v>Enseignement secondaire</v>
      </c>
      <c r="P7838" s="0" t="str">
        <f aca="false">C7838</f>
        <v>Internat LEGT</v>
      </c>
      <c r="Q7838" s="0" t="str">
        <f aca="false">D7838</f>
        <v>Chaudière condensation gaz</v>
      </c>
      <c r="R7838" s="0" t="str">
        <f aca="false">E7838</f>
        <v>Gaz</v>
      </c>
      <c r="S7838" s="0" t="str">
        <f aca="false">F7838</f>
        <v>0410472404</v>
      </c>
      <c r="T7838" s="0" t="str">
        <f aca="false">G7838</f>
        <v>5</v>
      </c>
      <c r="U7838" s="0" t="n">
        <f aca="false">L7838</f>
        <v>0.963082642556202</v>
      </c>
      <c r="V7838" s="0" t="n">
        <f aca="false">K7838</f>
        <v>17.2620051872491</v>
      </c>
      <c r="W7838" s="0" t="n">
        <f aca="false">J7838</f>
        <v>608</v>
      </c>
    </row>
    <row r="7839" customFormat="false" ht="12.8" hidden="false" customHeight="false" outlineLevel="0" collapsed="false">
      <c r="A7839" s="0" t="s">
        <v>75</v>
      </c>
      <c r="B7839" s="0" t="s">
        <v>942</v>
      </c>
      <c r="C7839" s="0" t="s">
        <v>1008</v>
      </c>
      <c r="D7839" s="0" t="s">
        <v>32</v>
      </c>
      <c r="E7839" s="0" t="s">
        <v>30</v>
      </c>
      <c r="F7839" s="0" t="s">
        <v>1019</v>
      </c>
      <c r="G7839" s="0" t="s">
        <v>1613</v>
      </c>
      <c r="H7839" s="0" t="n">
        <v>1</v>
      </c>
      <c r="I7839" s="0" t="n">
        <v>12</v>
      </c>
      <c r="J7839" s="0" t="n">
        <v>0</v>
      </c>
      <c r="K7839" s="0" t="n">
        <f aca="false">I7839*SUMIFS(syst_chauffage!$H$3:$H$27,syst_chauffage!$B$3:$B$27,D7839,syst_chauffage!$C$3:$C$27,E7839)</f>
        <v>12</v>
      </c>
      <c r="L7839" s="12" t="n">
        <f aca="false">H7839*SUMIFS(syst_chauffage!$K$3:$K$27,syst_chauffage!$B$3:$B$27,D7839,syst_chauffage!$C$3:$C$27,E7839)</f>
        <v>1</v>
      </c>
      <c r="N7839" s="0" t="str">
        <f aca="false">A7839</f>
        <v>Enseignement Recherche</v>
      </c>
      <c r="O7839" s="0" t="str">
        <f aca="false">B7839</f>
        <v>Enseignement secondaire</v>
      </c>
      <c r="P7839" s="0" t="str">
        <f aca="false">C7839</f>
        <v>Internat LEGT</v>
      </c>
      <c r="Q7839" s="0" t="str">
        <f aca="false">D7839</f>
        <v>Electrique direct performant</v>
      </c>
      <c r="R7839" s="0" t="str">
        <f aca="false">E7839</f>
        <v>Electricité</v>
      </c>
      <c r="S7839" s="0" t="str">
        <f aca="false">F7839</f>
        <v>0410472602</v>
      </c>
      <c r="T7839" s="0" t="str">
        <f aca="false">G7839</f>
        <v>5</v>
      </c>
      <c r="U7839" s="0" t="n">
        <f aca="false">L7839</f>
        <v>1</v>
      </c>
      <c r="V7839" s="0" t="n">
        <f aca="false">K7839</f>
        <v>12</v>
      </c>
      <c r="W7839" s="0" t="n">
        <f aca="false">J7839</f>
        <v>0</v>
      </c>
    </row>
    <row r="7840" customFormat="false" ht="12.8" hidden="false" customHeight="false" outlineLevel="0" collapsed="false">
      <c r="A7840" s="0" t="s">
        <v>75</v>
      </c>
      <c r="B7840" s="0" t="s">
        <v>942</v>
      </c>
      <c r="C7840" s="0" t="s">
        <v>1008</v>
      </c>
      <c r="D7840" s="0" t="s">
        <v>38</v>
      </c>
      <c r="E7840" s="0" t="s">
        <v>30</v>
      </c>
      <c r="F7840" s="0" t="s">
        <v>1020</v>
      </c>
      <c r="G7840" s="0" t="s">
        <v>1613</v>
      </c>
      <c r="H7840" s="0" t="n">
        <v>3.34058232558139</v>
      </c>
      <c r="I7840" s="0" t="n">
        <v>62.937998724519</v>
      </c>
      <c r="J7840" s="0" t="n">
        <v>648</v>
      </c>
      <c r="K7840" s="0" t="n">
        <f aca="false">I7840*SUMIFS(syst_chauffage!$H$3:$H$27,syst_chauffage!$B$3:$B$27,D7840,syst_chauffage!$C$3:$C$27,E7840)</f>
        <v>63.6173390202414</v>
      </c>
      <c r="L7840" s="12" t="n">
        <f aca="false">H7840*SUMIFS(syst_chauffage!$K$3:$K$27,syst_chauffage!$B$3:$B$27,D7840,syst_chauffage!$C$3:$C$27,E7840)</f>
        <v>2.98853732681761</v>
      </c>
      <c r="N7840" s="0" t="str">
        <f aca="false">A7840</f>
        <v>Enseignement Recherche</v>
      </c>
      <c r="O7840" s="0" t="str">
        <f aca="false">B7840</f>
        <v>Enseignement secondaire</v>
      </c>
      <c r="P7840" s="0" t="str">
        <f aca="false">C7840</f>
        <v>Internat LEGT</v>
      </c>
      <c r="Q7840" s="0" t="str">
        <f aca="false">D7840</f>
        <v>PAC performant</v>
      </c>
      <c r="R7840" s="0" t="str">
        <f aca="false">E7840</f>
        <v>Electricité</v>
      </c>
      <c r="S7840" s="0" t="str">
        <f aca="false">F7840</f>
        <v>0410472902</v>
      </c>
      <c r="T7840" s="0" t="str">
        <f aca="false">G7840</f>
        <v>5</v>
      </c>
      <c r="U7840" s="0" t="n">
        <f aca="false">L7840</f>
        <v>2.98853732681761</v>
      </c>
      <c r="V7840" s="0" t="n">
        <f aca="false">K7840</f>
        <v>63.6173390202414</v>
      </c>
      <c r="W7840" s="0" t="n">
        <f aca="false">J7840</f>
        <v>648</v>
      </c>
    </row>
    <row r="7841" customFormat="false" ht="12.8" hidden="false" customHeight="false" outlineLevel="0" collapsed="false">
      <c r="A7841" s="0" t="s">
        <v>75</v>
      </c>
      <c r="B7841" s="0" t="s">
        <v>942</v>
      </c>
      <c r="C7841" s="0" t="s">
        <v>1021</v>
      </c>
      <c r="D7841" s="0" t="s">
        <v>19</v>
      </c>
      <c r="E7841" s="0" t="s">
        <v>57</v>
      </c>
      <c r="F7841" s="0" t="s">
        <v>1022</v>
      </c>
      <c r="G7841" s="0" t="s">
        <v>1613</v>
      </c>
      <c r="H7841" s="0" t="n">
        <v>0.917455412887589</v>
      </c>
      <c r="I7841" s="0" t="n">
        <v>18.5496408196398</v>
      </c>
      <c r="J7841" s="0" t="n">
        <v>0</v>
      </c>
      <c r="K7841" s="0" t="n">
        <f aca="false">I7841*SUMIFS(syst_chauffage!$H$3:$H$27,syst_chauffage!$B$3:$B$27,D7841,syst_chauffage!$C$3:$C$27,E7841)</f>
        <v>25.8299421469658</v>
      </c>
      <c r="L7841" s="12" t="n">
        <f aca="false">H7841*SUMIFS(syst_chauffage!$K$3:$K$27,syst_chauffage!$B$3:$B$27,D7841,syst_chauffage!$C$3:$C$27,E7841)</f>
        <v>0.917455412887589</v>
      </c>
      <c r="N7841" s="0" t="str">
        <f aca="false">A7841</f>
        <v>Enseignement Recherche</v>
      </c>
      <c r="O7841" s="0" t="str">
        <f aca="false">B7841</f>
        <v>Enseignement secondaire</v>
      </c>
      <c r="P7841" s="0" t="str">
        <f aca="false">C7841</f>
        <v>Internat LP</v>
      </c>
      <c r="Q7841" s="0" t="str">
        <f aca="false">D7841</f>
        <v>Autre système centralisé</v>
      </c>
      <c r="R7841" s="0" t="str">
        <f aca="false">E7841</f>
        <v>Autres</v>
      </c>
      <c r="S7841" s="0" t="str">
        <f aca="false">F7841</f>
        <v>0410480101</v>
      </c>
      <c r="T7841" s="0" t="str">
        <f aca="false">G7841</f>
        <v>5</v>
      </c>
      <c r="U7841" s="0" t="n">
        <f aca="false">L7841</f>
        <v>0.917455412887589</v>
      </c>
      <c r="V7841" s="0" t="n">
        <f aca="false">K7841</f>
        <v>25.8299421469658</v>
      </c>
      <c r="W7841" s="0" t="n">
        <f aca="false">J7841</f>
        <v>0</v>
      </c>
    </row>
    <row r="7842" customFormat="false" ht="12.8" hidden="false" customHeight="false" outlineLevel="0" collapsed="false">
      <c r="A7842" s="0" t="s">
        <v>75</v>
      </c>
      <c r="B7842" s="0" t="s">
        <v>942</v>
      </c>
      <c r="C7842" s="0" t="s">
        <v>1021</v>
      </c>
      <c r="D7842" s="0" t="s">
        <v>19</v>
      </c>
      <c r="E7842" s="0" t="s">
        <v>58</v>
      </c>
      <c r="F7842" s="0" t="s">
        <v>1023</v>
      </c>
      <c r="G7842" s="0" t="s">
        <v>1613</v>
      </c>
      <c r="H7842" s="0" t="n">
        <v>0.903889311188939</v>
      </c>
      <c r="I7842" s="0" t="n">
        <v>15.9493050298231</v>
      </c>
      <c r="J7842" s="0" t="n">
        <v>680</v>
      </c>
      <c r="K7842" s="0" t="n">
        <f aca="false">I7842*SUMIFS(syst_chauffage!$H$3:$H$27,syst_chauffage!$B$3:$B$27,D7842,syst_chauffage!$C$3:$C$27,E7842)</f>
        <v>26.2358027717944</v>
      </c>
      <c r="L7842" s="12" t="n">
        <f aca="false">H7842*SUMIFS(syst_chauffage!$K$3:$K$27,syst_chauffage!$B$3:$B$27,D7842,syst_chauffage!$C$3:$C$27,E7842)</f>
        <v>0.903889311188939</v>
      </c>
      <c r="N7842" s="0" t="str">
        <f aca="false">A7842</f>
        <v>Enseignement Recherche</v>
      </c>
      <c r="O7842" s="0" t="str">
        <f aca="false">B7842</f>
        <v>Enseignement secondaire</v>
      </c>
      <c r="P7842" s="0" t="str">
        <f aca="false">C7842</f>
        <v>Internat LP</v>
      </c>
      <c r="Q7842" s="0" t="str">
        <f aca="false">D7842</f>
        <v>Autre système centralisé</v>
      </c>
      <c r="R7842" s="0" t="str">
        <f aca="false">E7842</f>
        <v>Urbain</v>
      </c>
      <c r="S7842" s="0" t="str">
        <f aca="false">F7842</f>
        <v>0410480106</v>
      </c>
      <c r="T7842" s="0" t="str">
        <f aca="false">G7842</f>
        <v>5</v>
      </c>
      <c r="U7842" s="0" t="n">
        <f aca="false">L7842</f>
        <v>0.903889311188939</v>
      </c>
      <c r="V7842" s="0" t="n">
        <f aca="false">K7842</f>
        <v>26.2358027717944</v>
      </c>
      <c r="W7842" s="0" t="n">
        <f aca="false">J7842</f>
        <v>680</v>
      </c>
    </row>
    <row r="7843" customFormat="false" ht="12.8" hidden="false" customHeight="false" outlineLevel="0" collapsed="false">
      <c r="A7843" s="0" t="s">
        <v>75</v>
      </c>
      <c r="B7843" s="0" t="s">
        <v>942</v>
      </c>
      <c r="C7843" s="0" t="s">
        <v>1021</v>
      </c>
      <c r="D7843" s="0" t="s">
        <v>22</v>
      </c>
      <c r="E7843" s="0" t="s">
        <v>23</v>
      </c>
      <c r="F7843" s="0" t="s">
        <v>1024</v>
      </c>
      <c r="G7843" s="0" t="s">
        <v>1613</v>
      </c>
      <c r="H7843" s="0" t="n">
        <v>0.735827685576311</v>
      </c>
      <c r="I7843" s="0" t="n">
        <v>6.84250621690647</v>
      </c>
      <c r="J7843" s="0" t="n">
        <v>0</v>
      </c>
      <c r="K7843" s="0" t="n">
        <f aca="false">I7843*SUMIFS(syst_chauffage!$H$3:$H$27,syst_chauffage!$B$3:$B$27,D7843,syst_chauffage!$C$3:$C$27,E7843)</f>
        <v>12.0498074606438</v>
      </c>
      <c r="L7843" s="12" t="n">
        <f aca="false">H7843*SUMIFS(syst_chauffage!$K$3:$K$27,syst_chauffage!$B$3:$B$27,D7843,syst_chauffage!$C$3:$C$27,E7843)</f>
        <v>0.735827685576311</v>
      </c>
      <c r="N7843" s="0" t="str">
        <f aca="false">A7843</f>
        <v>Enseignement Recherche</v>
      </c>
      <c r="O7843" s="0" t="str">
        <f aca="false">B7843</f>
        <v>Enseignement secondaire</v>
      </c>
      <c r="P7843" s="0" t="str">
        <f aca="false">C7843</f>
        <v>Internat LP</v>
      </c>
      <c r="Q7843" s="0" t="str">
        <f aca="false">D7843</f>
        <v>Chaudière fioul</v>
      </c>
      <c r="R7843" s="0" t="str">
        <f aca="false">E7843</f>
        <v>Fioul</v>
      </c>
      <c r="S7843" s="0" t="str">
        <f aca="false">F7843</f>
        <v>0410480303</v>
      </c>
      <c r="T7843" s="0" t="str">
        <f aca="false">G7843</f>
        <v>5</v>
      </c>
      <c r="U7843" s="0" t="n">
        <f aca="false">L7843</f>
        <v>0.735827685576311</v>
      </c>
      <c r="V7843" s="0" t="n">
        <f aca="false">K7843</f>
        <v>12.0498074606438</v>
      </c>
      <c r="W7843" s="0" t="n">
        <f aca="false">J7843</f>
        <v>0</v>
      </c>
    </row>
    <row r="7844" customFormat="false" ht="12.8" hidden="false" customHeight="false" outlineLevel="0" collapsed="false">
      <c r="A7844" s="0" t="s">
        <v>75</v>
      </c>
      <c r="B7844" s="0" t="s">
        <v>942</v>
      </c>
      <c r="C7844" s="0" t="s">
        <v>1021</v>
      </c>
      <c r="D7844" s="0" t="s">
        <v>13</v>
      </c>
      <c r="E7844" s="0" t="s">
        <v>14</v>
      </c>
      <c r="F7844" s="0" t="s">
        <v>1025</v>
      </c>
      <c r="G7844" s="0" t="s">
        <v>1613</v>
      </c>
      <c r="H7844" s="0" t="n">
        <v>0.877705264471975</v>
      </c>
      <c r="I7844" s="0" t="n">
        <v>5.01285133997994</v>
      </c>
      <c r="J7844" s="0" t="n">
        <v>264</v>
      </c>
      <c r="K7844" s="0" t="n">
        <f aca="false">I7844*SUMIFS(syst_chauffage!$H$3:$H$27,syst_chauffage!$B$3:$B$27,D7844,syst_chauffage!$C$3:$C$27,E7844)</f>
        <v>10.1239131445431</v>
      </c>
      <c r="L7844" s="12" t="n">
        <f aca="false">H7844*SUMIFS(syst_chauffage!$K$3:$K$27,syst_chauffage!$B$3:$B$27,D7844,syst_chauffage!$C$3:$C$27,E7844)</f>
        <v>0.877705264471975</v>
      </c>
      <c r="N7844" s="0" t="str">
        <f aca="false">A7844</f>
        <v>Enseignement Recherche</v>
      </c>
      <c r="O7844" s="0" t="str">
        <f aca="false">B7844</f>
        <v>Enseignement secondaire</v>
      </c>
      <c r="P7844" s="0" t="str">
        <f aca="false">C7844</f>
        <v>Internat LP</v>
      </c>
      <c r="Q7844" s="0" t="str">
        <f aca="false">D7844</f>
        <v>Chaudière gaz</v>
      </c>
      <c r="R7844" s="0" t="str">
        <f aca="false">E7844</f>
        <v>Gaz</v>
      </c>
      <c r="S7844" s="0" t="str">
        <f aca="false">F7844</f>
        <v>0410480404</v>
      </c>
      <c r="T7844" s="0" t="str">
        <f aca="false">G7844</f>
        <v>5</v>
      </c>
      <c r="U7844" s="0" t="n">
        <f aca="false">L7844</f>
        <v>0.877705264471975</v>
      </c>
      <c r="V7844" s="0" t="n">
        <f aca="false">K7844</f>
        <v>10.1239131445431</v>
      </c>
      <c r="W7844" s="0" t="n">
        <f aca="false">J7844</f>
        <v>264</v>
      </c>
    </row>
    <row r="7845" customFormat="false" ht="12.8" hidden="false" customHeight="false" outlineLevel="0" collapsed="false">
      <c r="A7845" s="0" t="s">
        <v>75</v>
      </c>
      <c r="B7845" s="0" t="s">
        <v>942</v>
      </c>
      <c r="C7845" s="0" t="s">
        <v>1021</v>
      </c>
      <c r="D7845" s="0" t="s">
        <v>29</v>
      </c>
      <c r="E7845" s="0" t="s">
        <v>30</v>
      </c>
      <c r="F7845" s="0" t="s">
        <v>1026</v>
      </c>
      <c r="G7845" s="0" t="s">
        <v>1613</v>
      </c>
      <c r="H7845" s="0" t="n">
        <v>0.92</v>
      </c>
      <c r="I7845" s="0" t="n">
        <v>10.4</v>
      </c>
      <c r="J7845" s="0" t="n">
        <v>0</v>
      </c>
      <c r="K7845" s="0" t="n">
        <f aca="false">I7845*SUMIFS(syst_chauffage!$H$3:$H$27,syst_chauffage!$B$3:$B$27,D7845,syst_chauffage!$C$3:$C$27,E7845)</f>
        <v>3</v>
      </c>
      <c r="L7845" s="12" t="n">
        <f aca="false">H7845*SUMIFS(syst_chauffage!$K$3:$K$27,syst_chauffage!$B$3:$B$27,D7845,syst_chauffage!$C$3:$C$27,E7845)</f>
        <v>0.92</v>
      </c>
      <c r="N7845" s="0" t="str">
        <f aca="false">A7845</f>
        <v>Enseignement Recherche</v>
      </c>
      <c r="O7845" s="0" t="str">
        <f aca="false">B7845</f>
        <v>Enseignement secondaire</v>
      </c>
      <c r="P7845" s="0" t="str">
        <f aca="false">C7845</f>
        <v>Internat LP</v>
      </c>
      <c r="Q7845" s="0" t="str">
        <f aca="false">D7845</f>
        <v>Electrique direct</v>
      </c>
      <c r="R7845" s="0" t="str">
        <f aca="false">E7845</f>
        <v>Electricité</v>
      </c>
      <c r="S7845" s="0" t="str">
        <f aca="false">F7845</f>
        <v>0410480602</v>
      </c>
      <c r="T7845" s="0" t="str">
        <f aca="false">G7845</f>
        <v>5</v>
      </c>
      <c r="U7845" s="0" t="n">
        <f aca="false">L7845</f>
        <v>0.92</v>
      </c>
      <c r="V7845" s="0" t="n">
        <f aca="false">K7845</f>
        <v>3</v>
      </c>
      <c r="W7845" s="0" t="n">
        <f aca="false">J7845</f>
        <v>0</v>
      </c>
    </row>
    <row r="7846" customFormat="false" ht="12.8" hidden="false" customHeight="false" outlineLevel="0" collapsed="false">
      <c r="A7846" s="0" t="s">
        <v>75</v>
      </c>
      <c r="B7846" s="0" t="s">
        <v>942</v>
      </c>
      <c r="C7846" s="0" t="s">
        <v>1021</v>
      </c>
      <c r="D7846" s="0" t="s">
        <v>36</v>
      </c>
      <c r="E7846" s="0" t="s">
        <v>30</v>
      </c>
      <c r="F7846" s="0" t="s">
        <v>1027</v>
      </c>
      <c r="G7846" s="0" t="s">
        <v>1613</v>
      </c>
      <c r="H7846" s="0" t="n">
        <v>2.89517134883721</v>
      </c>
      <c r="I7846" s="0" t="n">
        <v>49.3715985256312</v>
      </c>
      <c r="J7846" s="0" t="n">
        <v>603</v>
      </c>
      <c r="K7846" s="0" t="n">
        <f aca="false">I7846*SUMIFS(syst_chauffage!$H$3:$H$27,syst_chauffage!$B$3:$B$27,D7846,syst_chauffage!$C$3:$C$27,E7846)</f>
        <v>30.5441394597725</v>
      </c>
      <c r="L7846" s="12" t="n">
        <f aca="false">H7846*SUMIFS(syst_chauffage!$K$3:$K$27,syst_chauffage!$B$3:$B$27,D7846,syst_chauffage!$C$3:$C$27,E7846)</f>
        <v>2.4324955428598</v>
      </c>
      <c r="N7846" s="0" t="str">
        <f aca="false">A7846</f>
        <v>Enseignement Recherche</v>
      </c>
      <c r="O7846" s="0" t="str">
        <f aca="false">B7846</f>
        <v>Enseignement secondaire</v>
      </c>
      <c r="P7846" s="0" t="str">
        <f aca="false">C7846</f>
        <v>Internat LP</v>
      </c>
      <c r="Q7846" s="0" t="str">
        <f aca="false">D7846</f>
        <v>PAC</v>
      </c>
      <c r="R7846" s="0" t="str">
        <f aca="false">E7846</f>
        <v>Electricité</v>
      </c>
      <c r="S7846" s="0" t="str">
        <f aca="false">F7846</f>
        <v>0410480902</v>
      </c>
      <c r="T7846" s="0" t="str">
        <f aca="false">G7846</f>
        <v>5</v>
      </c>
      <c r="U7846" s="0" t="n">
        <f aca="false">L7846</f>
        <v>2.4324955428598</v>
      </c>
      <c r="V7846" s="0" t="n">
        <f aca="false">K7846</f>
        <v>30.5441394597725</v>
      </c>
      <c r="W7846" s="0" t="n">
        <f aca="false">J7846</f>
        <v>603</v>
      </c>
    </row>
    <row r="7847" customFormat="false" ht="12.8" hidden="false" customHeight="false" outlineLevel="0" collapsed="false">
      <c r="A7847" s="0" t="s">
        <v>75</v>
      </c>
      <c r="B7847" s="0" t="s">
        <v>942</v>
      </c>
      <c r="C7847" s="0" t="s">
        <v>1021</v>
      </c>
      <c r="D7847" s="0" t="s">
        <v>51</v>
      </c>
      <c r="E7847" s="0" t="s">
        <v>57</v>
      </c>
      <c r="F7847" s="0" t="s">
        <v>1028</v>
      </c>
      <c r="G7847" s="0" t="s">
        <v>1613</v>
      </c>
      <c r="H7847" s="0" t="n">
        <v>1.05860239948568</v>
      </c>
      <c r="I7847" s="0" t="n">
        <v>22.0829057376664</v>
      </c>
      <c r="J7847" s="0" t="n">
        <v>0</v>
      </c>
      <c r="K7847" s="0" t="n">
        <f aca="false">I7847*SUMIFS(syst_chauffage!$H$3:$H$27,syst_chauffage!$B$3:$B$27,D7847,syst_chauffage!$C$3:$C$27,E7847)</f>
        <v>46.7904499591001</v>
      </c>
      <c r="L7847" s="12" t="n">
        <f aca="false">H7847*SUMIFS(syst_chauffage!$K$3:$K$27,syst_chauffage!$B$3:$B$27,D7847,syst_chauffage!$C$3:$C$27,E7847)</f>
        <v>1.05860239948568</v>
      </c>
      <c r="N7847" s="0" t="str">
        <f aca="false">A7847</f>
        <v>Enseignement Recherche</v>
      </c>
      <c r="O7847" s="0" t="str">
        <f aca="false">B7847</f>
        <v>Enseignement secondaire</v>
      </c>
      <c r="P7847" s="0" t="str">
        <f aca="false">C7847</f>
        <v>Internat LP</v>
      </c>
      <c r="Q7847" s="0" t="str">
        <f aca="false">D7847</f>
        <v>Autre système centralisé performant</v>
      </c>
      <c r="R7847" s="0" t="str">
        <f aca="false">E7847</f>
        <v>Autres</v>
      </c>
      <c r="S7847" s="0" t="str">
        <f aca="false">F7847</f>
        <v>0410482101</v>
      </c>
      <c r="T7847" s="0" t="str">
        <f aca="false">G7847</f>
        <v>5</v>
      </c>
      <c r="U7847" s="0" t="n">
        <f aca="false">L7847</f>
        <v>1.05860239948568</v>
      </c>
      <c r="V7847" s="0" t="n">
        <f aca="false">K7847</f>
        <v>46.7904499591001</v>
      </c>
      <c r="W7847" s="0" t="n">
        <f aca="false">J7847</f>
        <v>0</v>
      </c>
    </row>
    <row r="7848" customFormat="false" ht="12.8" hidden="false" customHeight="false" outlineLevel="0" collapsed="false">
      <c r="A7848" s="0" t="s">
        <v>75</v>
      </c>
      <c r="B7848" s="0" t="s">
        <v>942</v>
      </c>
      <c r="C7848" s="0" t="s">
        <v>1021</v>
      </c>
      <c r="D7848" s="0" t="s">
        <v>51</v>
      </c>
      <c r="E7848" s="0" t="s">
        <v>58</v>
      </c>
      <c r="F7848" s="0" t="s">
        <v>1029</v>
      </c>
      <c r="G7848" s="0" t="s">
        <v>1613</v>
      </c>
      <c r="H7848" s="0" t="n">
        <v>1.04294920521801</v>
      </c>
      <c r="I7848" s="0" t="n">
        <v>18.9872678926465</v>
      </c>
      <c r="J7848" s="0" t="n">
        <v>680</v>
      </c>
      <c r="K7848" s="0" t="n">
        <f aca="false">I7848*SUMIFS(syst_chauffage!$H$3:$H$27,syst_chauffage!$B$3:$B$27,D7848,syst_chauffage!$C$3:$C$27,E7848)</f>
        <v>40.5188203214075</v>
      </c>
      <c r="L7848" s="12" t="n">
        <f aca="false">H7848*SUMIFS(syst_chauffage!$K$3:$K$27,syst_chauffage!$B$3:$B$27,D7848,syst_chauffage!$C$3:$C$27,E7848)</f>
        <v>1.04294920521801</v>
      </c>
      <c r="N7848" s="0" t="str">
        <f aca="false">A7848</f>
        <v>Enseignement Recherche</v>
      </c>
      <c r="O7848" s="0" t="str">
        <f aca="false">B7848</f>
        <v>Enseignement secondaire</v>
      </c>
      <c r="P7848" s="0" t="str">
        <f aca="false">C7848</f>
        <v>Internat LP</v>
      </c>
      <c r="Q7848" s="0" t="str">
        <f aca="false">D7848</f>
        <v>Autre système centralisé performant</v>
      </c>
      <c r="R7848" s="0" t="str">
        <f aca="false">E7848</f>
        <v>Urbain</v>
      </c>
      <c r="S7848" s="0" t="str">
        <f aca="false">F7848</f>
        <v>0410482106</v>
      </c>
      <c r="T7848" s="0" t="str">
        <f aca="false">G7848</f>
        <v>5</v>
      </c>
      <c r="U7848" s="0" t="n">
        <f aca="false">L7848</f>
        <v>1.04294920521801</v>
      </c>
      <c r="V7848" s="0" t="n">
        <f aca="false">K7848</f>
        <v>40.5188203214075</v>
      </c>
      <c r="W7848" s="0" t="n">
        <f aca="false">J7848</f>
        <v>680</v>
      </c>
    </row>
    <row r="7849" customFormat="false" ht="12.8" hidden="false" customHeight="false" outlineLevel="0" collapsed="false">
      <c r="A7849" s="0" t="s">
        <v>75</v>
      </c>
      <c r="B7849" s="0" t="s">
        <v>942</v>
      </c>
      <c r="C7849" s="0" t="s">
        <v>1021</v>
      </c>
      <c r="D7849" s="0" t="s">
        <v>27</v>
      </c>
      <c r="E7849" s="0" t="s">
        <v>23</v>
      </c>
      <c r="F7849" s="0" t="s">
        <v>1030</v>
      </c>
      <c r="G7849" s="0" t="s">
        <v>1613</v>
      </c>
      <c r="H7849" s="0" t="n">
        <v>0.764145481638</v>
      </c>
      <c r="I7849" s="0" t="n">
        <v>8.14584073441247</v>
      </c>
      <c r="J7849" s="0" t="n">
        <v>608</v>
      </c>
      <c r="K7849" s="0" t="n">
        <f aca="false">I7849*SUMIFS(syst_chauffage!$H$3:$H$27,syst_chauffage!$B$3:$B$27,D7849,syst_chauffage!$C$3:$C$27,E7849)</f>
        <v>20.8892195772576</v>
      </c>
      <c r="L7849" s="12" t="n">
        <f aca="false">H7849*SUMIFS(syst_chauffage!$K$3:$K$27,syst_chauffage!$B$3:$B$27,D7849,syst_chauffage!$C$3:$C$27,E7849)</f>
        <v>0.764145481638</v>
      </c>
      <c r="N7849" s="0" t="str">
        <f aca="false">A7849</f>
        <v>Enseignement Recherche</v>
      </c>
      <c r="O7849" s="0" t="str">
        <f aca="false">B7849</f>
        <v>Enseignement secondaire</v>
      </c>
      <c r="P7849" s="0" t="str">
        <f aca="false">C7849</f>
        <v>Internat LP</v>
      </c>
      <c r="Q7849" s="0" t="str">
        <f aca="false">D7849</f>
        <v>Chaudière condensation fioul</v>
      </c>
      <c r="R7849" s="0" t="str">
        <f aca="false">E7849</f>
        <v>Fioul</v>
      </c>
      <c r="S7849" s="0" t="str">
        <f aca="false">F7849</f>
        <v>0410482303</v>
      </c>
      <c r="T7849" s="0" t="str">
        <f aca="false">G7849</f>
        <v>5</v>
      </c>
      <c r="U7849" s="0" t="n">
        <f aca="false">L7849</f>
        <v>0.764145481638</v>
      </c>
      <c r="V7849" s="0" t="n">
        <f aca="false">K7849</f>
        <v>20.8892195772576</v>
      </c>
      <c r="W7849" s="0" t="n">
        <f aca="false">J7849</f>
        <v>608</v>
      </c>
    </row>
    <row r="7850" customFormat="false" ht="12.8" hidden="false" customHeight="false" outlineLevel="0" collapsed="false">
      <c r="A7850" s="0" t="s">
        <v>75</v>
      </c>
      <c r="B7850" s="0" t="s">
        <v>942</v>
      </c>
      <c r="C7850" s="0" t="s">
        <v>1021</v>
      </c>
      <c r="D7850" s="0" t="s">
        <v>18</v>
      </c>
      <c r="E7850" s="0" t="s">
        <v>14</v>
      </c>
      <c r="F7850" s="0" t="s">
        <v>1031</v>
      </c>
      <c r="G7850" s="0" t="s">
        <v>1613</v>
      </c>
      <c r="H7850" s="0" t="n">
        <v>0.99141328420126</v>
      </c>
      <c r="I7850" s="0" t="n">
        <v>5.96768016664279</v>
      </c>
      <c r="J7850" s="0" t="n">
        <v>608</v>
      </c>
      <c r="K7850" s="0" t="n">
        <f aca="false">I7850*SUMIFS(syst_chauffage!$H$3:$H$27,syst_chauffage!$B$3:$B$27,D7850,syst_chauffage!$C$3:$C$27,E7850)</f>
        <v>16.2615042839985</v>
      </c>
      <c r="L7850" s="12" t="n">
        <f aca="false">H7850*SUMIFS(syst_chauffage!$K$3:$K$27,syst_chauffage!$B$3:$B$27,D7850,syst_chauffage!$C$3:$C$27,E7850)</f>
        <v>0.963105351958087</v>
      </c>
      <c r="N7850" s="0" t="str">
        <f aca="false">A7850</f>
        <v>Enseignement Recherche</v>
      </c>
      <c r="O7850" s="0" t="str">
        <f aca="false">B7850</f>
        <v>Enseignement secondaire</v>
      </c>
      <c r="P7850" s="0" t="str">
        <f aca="false">C7850</f>
        <v>Internat LP</v>
      </c>
      <c r="Q7850" s="0" t="str">
        <f aca="false">D7850</f>
        <v>Chaudière condensation gaz</v>
      </c>
      <c r="R7850" s="0" t="str">
        <f aca="false">E7850</f>
        <v>Gaz</v>
      </c>
      <c r="S7850" s="0" t="str">
        <f aca="false">F7850</f>
        <v>0410482404</v>
      </c>
      <c r="T7850" s="0" t="str">
        <f aca="false">G7850</f>
        <v>5</v>
      </c>
      <c r="U7850" s="0" t="n">
        <f aca="false">L7850</f>
        <v>0.963105351958087</v>
      </c>
      <c r="V7850" s="0" t="n">
        <f aca="false">K7850</f>
        <v>16.2615042839985</v>
      </c>
      <c r="W7850" s="0" t="n">
        <f aca="false">J7850</f>
        <v>608</v>
      </c>
    </row>
    <row r="7851" customFormat="false" ht="12.8" hidden="false" customHeight="false" outlineLevel="0" collapsed="false">
      <c r="A7851" s="0" t="s">
        <v>75</v>
      </c>
      <c r="B7851" s="0" t="s">
        <v>942</v>
      </c>
      <c r="C7851" s="0" t="s">
        <v>1021</v>
      </c>
      <c r="D7851" s="0" t="s">
        <v>32</v>
      </c>
      <c r="E7851" s="0" t="s">
        <v>30</v>
      </c>
      <c r="F7851" s="0" t="s">
        <v>1032</v>
      </c>
      <c r="G7851" s="0" t="s">
        <v>1613</v>
      </c>
      <c r="H7851" s="0" t="n">
        <v>1</v>
      </c>
      <c r="I7851" s="0" t="n">
        <v>12</v>
      </c>
      <c r="J7851" s="0" t="n">
        <v>0</v>
      </c>
      <c r="K7851" s="0" t="n">
        <f aca="false">I7851*SUMIFS(syst_chauffage!$H$3:$H$27,syst_chauffage!$B$3:$B$27,D7851,syst_chauffage!$C$3:$C$27,E7851)</f>
        <v>12</v>
      </c>
      <c r="L7851" s="12" t="n">
        <f aca="false">H7851*SUMIFS(syst_chauffage!$K$3:$K$27,syst_chauffage!$B$3:$B$27,D7851,syst_chauffage!$C$3:$C$27,E7851)</f>
        <v>1</v>
      </c>
      <c r="N7851" s="0" t="str">
        <f aca="false">A7851</f>
        <v>Enseignement Recherche</v>
      </c>
      <c r="O7851" s="0" t="str">
        <f aca="false">B7851</f>
        <v>Enseignement secondaire</v>
      </c>
      <c r="P7851" s="0" t="str">
        <f aca="false">C7851</f>
        <v>Internat LP</v>
      </c>
      <c r="Q7851" s="0" t="str">
        <f aca="false">D7851</f>
        <v>Electrique direct performant</v>
      </c>
      <c r="R7851" s="0" t="str">
        <f aca="false">E7851</f>
        <v>Electricité</v>
      </c>
      <c r="S7851" s="0" t="str">
        <f aca="false">F7851</f>
        <v>0410482602</v>
      </c>
      <c r="T7851" s="0" t="str">
        <f aca="false">G7851</f>
        <v>5</v>
      </c>
      <c r="U7851" s="0" t="n">
        <f aca="false">L7851</f>
        <v>1</v>
      </c>
      <c r="V7851" s="0" t="n">
        <f aca="false">K7851</f>
        <v>12</v>
      </c>
      <c r="W7851" s="0" t="n">
        <f aca="false">J7851</f>
        <v>0</v>
      </c>
    </row>
    <row r="7852" customFormat="false" ht="12.8" hidden="false" customHeight="false" outlineLevel="0" collapsed="false">
      <c r="A7852" s="0" t="s">
        <v>75</v>
      </c>
      <c r="B7852" s="0" t="s">
        <v>942</v>
      </c>
      <c r="C7852" s="0" t="s">
        <v>1021</v>
      </c>
      <c r="D7852" s="0" t="s">
        <v>38</v>
      </c>
      <c r="E7852" s="0" t="s">
        <v>30</v>
      </c>
      <c r="F7852" s="0" t="s">
        <v>1033</v>
      </c>
      <c r="G7852" s="0" t="s">
        <v>1613</v>
      </c>
      <c r="H7852" s="0" t="n">
        <v>3.34058232558139</v>
      </c>
      <c r="I7852" s="0" t="n">
        <v>58.7757125305134</v>
      </c>
      <c r="J7852" s="0" t="n">
        <v>648</v>
      </c>
      <c r="K7852" s="0" t="n">
        <f aca="false">I7852*SUMIFS(syst_chauffage!$H$3:$H$27,syst_chauffage!$B$3:$B$27,D7852,syst_chauffage!$C$3:$C$27,E7852)</f>
        <v>59.4101259332424</v>
      </c>
      <c r="L7852" s="12" t="n">
        <f aca="false">H7852*SUMIFS(syst_chauffage!$K$3:$K$27,syst_chauffage!$B$3:$B$27,D7852,syst_chauffage!$C$3:$C$27,E7852)</f>
        <v>2.98853732681761</v>
      </c>
      <c r="N7852" s="0" t="str">
        <f aca="false">A7852</f>
        <v>Enseignement Recherche</v>
      </c>
      <c r="O7852" s="0" t="str">
        <f aca="false">B7852</f>
        <v>Enseignement secondaire</v>
      </c>
      <c r="P7852" s="0" t="str">
        <f aca="false">C7852</f>
        <v>Internat LP</v>
      </c>
      <c r="Q7852" s="0" t="str">
        <f aca="false">D7852</f>
        <v>PAC performant</v>
      </c>
      <c r="R7852" s="0" t="str">
        <f aca="false">E7852</f>
        <v>Electricité</v>
      </c>
      <c r="S7852" s="0" t="str">
        <f aca="false">F7852</f>
        <v>0410482902</v>
      </c>
      <c r="T7852" s="0" t="str">
        <f aca="false">G7852</f>
        <v>5</v>
      </c>
      <c r="U7852" s="0" t="n">
        <f aca="false">L7852</f>
        <v>2.98853732681761</v>
      </c>
      <c r="V7852" s="0" t="n">
        <f aca="false">K7852</f>
        <v>59.4101259332424</v>
      </c>
      <c r="W7852" s="0" t="n">
        <f aca="false">J7852</f>
        <v>648</v>
      </c>
    </row>
    <row r="7853" customFormat="false" ht="12.8" hidden="false" customHeight="false" outlineLevel="0" collapsed="false">
      <c r="A7853" s="0" t="s">
        <v>75</v>
      </c>
      <c r="B7853" s="0" t="s">
        <v>942</v>
      </c>
      <c r="C7853" s="0" t="s">
        <v>1034</v>
      </c>
      <c r="D7853" s="0" t="s">
        <v>19</v>
      </c>
      <c r="E7853" s="0" t="s">
        <v>57</v>
      </c>
      <c r="F7853" s="0" t="s">
        <v>1035</v>
      </c>
      <c r="G7853" s="0" t="s">
        <v>1613</v>
      </c>
      <c r="H7853" s="0" t="n">
        <v>0.787098711901825</v>
      </c>
      <c r="I7853" s="0" t="n">
        <v>20.5926776613659</v>
      </c>
      <c r="J7853" s="0" t="n">
        <v>0</v>
      </c>
      <c r="K7853" s="0" t="n">
        <f aca="false">I7853*SUMIFS(syst_chauffage!$H$3:$H$27,syst_chauffage!$B$3:$B$27,D7853,syst_chauffage!$C$3:$C$27,E7853)</f>
        <v>28.6748232925906</v>
      </c>
      <c r="L7853" s="12" t="n">
        <f aca="false">H7853*SUMIFS(syst_chauffage!$K$3:$K$27,syst_chauffage!$B$3:$B$27,D7853,syst_chauffage!$C$3:$C$27,E7853)</f>
        <v>0.787098711901825</v>
      </c>
      <c r="N7853" s="0" t="str">
        <f aca="false">A7853</f>
        <v>Enseignement Recherche</v>
      </c>
      <c r="O7853" s="0" t="str">
        <f aca="false">B7853</f>
        <v>Enseignement secondaire</v>
      </c>
      <c r="P7853" s="0" t="str">
        <f aca="false">C7853</f>
        <v>Lycée d’enseignement général et technologique (LEGT)</v>
      </c>
      <c r="Q7853" s="0" t="str">
        <f aca="false">D7853</f>
        <v>Autre système centralisé</v>
      </c>
      <c r="R7853" s="0" t="str">
        <f aca="false">E7853</f>
        <v>Autres</v>
      </c>
      <c r="S7853" s="0" t="str">
        <f aca="false">F7853</f>
        <v>0410490101</v>
      </c>
      <c r="T7853" s="0" t="str">
        <f aca="false">G7853</f>
        <v>5</v>
      </c>
      <c r="U7853" s="0" t="n">
        <f aca="false">L7853</f>
        <v>0.787098711901825</v>
      </c>
      <c r="V7853" s="0" t="n">
        <f aca="false">K7853</f>
        <v>28.6748232925906</v>
      </c>
      <c r="W7853" s="0" t="n">
        <f aca="false">J7853</f>
        <v>0</v>
      </c>
    </row>
    <row r="7854" customFormat="false" ht="12.8" hidden="false" customHeight="false" outlineLevel="0" collapsed="false">
      <c r="A7854" s="0" t="s">
        <v>75</v>
      </c>
      <c r="B7854" s="0" t="s">
        <v>942</v>
      </c>
      <c r="C7854" s="0" t="s">
        <v>1034</v>
      </c>
      <c r="D7854" s="0" t="s">
        <v>19</v>
      </c>
      <c r="E7854" s="0" t="s">
        <v>58</v>
      </c>
      <c r="F7854" s="0" t="s">
        <v>1036</v>
      </c>
      <c r="G7854" s="0" t="s">
        <v>1613</v>
      </c>
      <c r="H7854" s="0" t="n">
        <v>0.854334330479235</v>
      </c>
      <c r="I7854" s="0" t="n">
        <v>20.3060236792542</v>
      </c>
      <c r="J7854" s="0" t="n">
        <v>680</v>
      </c>
      <c r="K7854" s="0" t="n">
        <f aca="false">I7854*SUMIFS(syst_chauffage!$H$3:$H$27,syst_chauffage!$B$3:$B$27,D7854,syst_chauffage!$C$3:$C$27,E7854)</f>
        <v>33.4023853285229</v>
      </c>
      <c r="L7854" s="12" t="n">
        <f aca="false">H7854*SUMIFS(syst_chauffage!$K$3:$K$27,syst_chauffage!$B$3:$B$27,D7854,syst_chauffage!$C$3:$C$27,E7854)</f>
        <v>0.854334330479235</v>
      </c>
      <c r="N7854" s="0" t="str">
        <f aca="false">A7854</f>
        <v>Enseignement Recherche</v>
      </c>
      <c r="O7854" s="0" t="str">
        <f aca="false">B7854</f>
        <v>Enseignement secondaire</v>
      </c>
      <c r="P7854" s="0" t="str">
        <f aca="false">C7854</f>
        <v>Lycée d’enseignement général et technologique (LEGT)</v>
      </c>
      <c r="Q7854" s="0" t="str">
        <f aca="false">D7854</f>
        <v>Autre système centralisé</v>
      </c>
      <c r="R7854" s="0" t="str">
        <f aca="false">E7854</f>
        <v>Urbain</v>
      </c>
      <c r="S7854" s="0" t="str">
        <f aca="false">F7854</f>
        <v>0410490106</v>
      </c>
      <c r="T7854" s="0" t="str">
        <f aca="false">G7854</f>
        <v>5</v>
      </c>
      <c r="U7854" s="0" t="n">
        <f aca="false">L7854</f>
        <v>0.854334330479235</v>
      </c>
      <c r="V7854" s="0" t="n">
        <f aca="false">K7854</f>
        <v>33.4023853285229</v>
      </c>
      <c r="W7854" s="0" t="n">
        <f aca="false">J7854</f>
        <v>680</v>
      </c>
    </row>
    <row r="7855" customFormat="false" ht="12.8" hidden="false" customHeight="false" outlineLevel="0" collapsed="false">
      <c r="A7855" s="0" t="s">
        <v>75</v>
      </c>
      <c r="B7855" s="0" t="s">
        <v>942</v>
      </c>
      <c r="C7855" s="0" t="s">
        <v>1034</v>
      </c>
      <c r="D7855" s="0" t="s">
        <v>22</v>
      </c>
      <c r="E7855" s="0" t="s">
        <v>23</v>
      </c>
      <c r="F7855" s="0" t="s">
        <v>1037</v>
      </c>
      <c r="G7855" s="0" t="s">
        <v>1613</v>
      </c>
      <c r="H7855" s="0" t="n">
        <v>0.739110043765106</v>
      </c>
      <c r="I7855" s="0" t="n">
        <v>7.95484840193708</v>
      </c>
      <c r="J7855" s="0" t="n">
        <v>0</v>
      </c>
      <c r="K7855" s="0" t="n">
        <f aca="false">I7855*SUMIFS(syst_chauffage!$H$3:$H$27,syst_chauffage!$B$3:$B$27,D7855,syst_chauffage!$C$3:$C$27,E7855)</f>
        <v>14.0086670853313</v>
      </c>
      <c r="L7855" s="12" t="n">
        <f aca="false">H7855*SUMIFS(syst_chauffage!$K$3:$K$27,syst_chauffage!$B$3:$B$27,D7855,syst_chauffage!$C$3:$C$27,E7855)</f>
        <v>0.739110043765106</v>
      </c>
      <c r="N7855" s="0" t="str">
        <f aca="false">A7855</f>
        <v>Enseignement Recherche</v>
      </c>
      <c r="O7855" s="0" t="str">
        <f aca="false">B7855</f>
        <v>Enseignement secondaire</v>
      </c>
      <c r="P7855" s="0" t="str">
        <f aca="false">C7855</f>
        <v>Lycée d’enseignement général et technologique (LEGT)</v>
      </c>
      <c r="Q7855" s="0" t="str">
        <f aca="false">D7855</f>
        <v>Chaudière fioul</v>
      </c>
      <c r="R7855" s="0" t="str">
        <f aca="false">E7855</f>
        <v>Fioul</v>
      </c>
      <c r="S7855" s="0" t="str">
        <f aca="false">F7855</f>
        <v>0410490303</v>
      </c>
      <c r="T7855" s="0" t="str">
        <f aca="false">G7855</f>
        <v>5</v>
      </c>
      <c r="U7855" s="0" t="n">
        <f aca="false">L7855</f>
        <v>0.739110043765106</v>
      </c>
      <c r="V7855" s="0" t="n">
        <f aca="false">K7855</f>
        <v>14.0086670853313</v>
      </c>
      <c r="W7855" s="0" t="n">
        <f aca="false">J7855</f>
        <v>0</v>
      </c>
    </row>
    <row r="7856" customFormat="false" ht="12.8" hidden="false" customHeight="false" outlineLevel="0" collapsed="false">
      <c r="A7856" s="0" t="s">
        <v>75</v>
      </c>
      <c r="B7856" s="0" t="s">
        <v>942</v>
      </c>
      <c r="C7856" s="0" t="s">
        <v>1034</v>
      </c>
      <c r="D7856" s="0" t="s">
        <v>13</v>
      </c>
      <c r="E7856" s="0" t="s">
        <v>14</v>
      </c>
      <c r="F7856" s="0" t="s">
        <v>1038</v>
      </c>
      <c r="G7856" s="0" t="s">
        <v>1613</v>
      </c>
      <c r="H7856" s="0" t="n">
        <v>0.877546731872816</v>
      </c>
      <c r="I7856" s="0" t="n">
        <v>5.9625960117361</v>
      </c>
      <c r="J7856" s="0" t="n">
        <v>196</v>
      </c>
      <c r="K7856" s="0" t="n">
        <f aca="false">I7856*SUMIFS(syst_chauffage!$H$3:$H$27,syst_chauffage!$B$3:$B$27,D7856,syst_chauffage!$C$3:$C$27,E7856)</f>
        <v>12.0420096357888</v>
      </c>
      <c r="L7856" s="12" t="n">
        <f aca="false">H7856*SUMIFS(syst_chauffage!$K$3:$K$27,syst_chauffage!$B$3:$B$27,D7856,syst_chauffage!$C$3:$C$27,E7856)</f>
        <v>0.877546731872816</v>
      </c>
      <c r="N7856" s="0" t="str">
        <f aca="false">A7856</f>
        <v>Enseignement Recherche</v>
      </c>
      <c r="O7856" s="0" t="str">
        <f aca="false">B7856</f>
        <v>Enseignement secondaire</v>
      </c>
      <c r="P7856" s="0" t="str">
        <f aca="false">C7856</f>
        <v>Lycée d’enseignement général et technologique (LEGT)</v>
      </c>
      <c r="Q7856" s="0" t="str">
        <f aca="false">D7856</f>
        <v>Chaudière gaz</v>
      </c>
      <c r="R7856" s="0" t="str">
        <f aca="false">E7856</f>
        <v>Gaz</v>
      </c>
      <c r="S7856" s="0" t="str">
        <f aca="false">F7856</f>
        <v>0410490404</v>
      </c>
      <c r="T7856" s="0" t="str">
        <f aca="false">G7856</f>
        <v>5</v>
      </c>
      <c r="U7856" s="0" t="n">
        <f aca="false">L7856</f>
        <v>0.877546731872816</v>
      </c>
      <c r="V7856" s="0" t="n">
        <f aca="false">K7856</f>
        <v>12.0420096357888</v>
      </c>
      <c r="W7856" s="0" t="n">
        <f aca="false">J7856</f>
        <v>196</v>
      </c>
    </row>
    <row r="7857" customFormat="false" ht="12.8" hidden="false" customHeight="false" outlineLevel="0" collapsed="false">
      <c r="A7857" s="0" t="s">
        <v>75</v>
      </c>
      <c r="B7857" s="0" t="s">
        <v>942</v>
      </c>
      <c r="C7857" s="0" t="s">
        <v>1034</v>
      </c>
      <c r="D7857" s="0" t="s">
        <v>29</v>
      </c>
      <c r="E7857" s="0" t="s">
        <v>30</v>
      </c>
      <c r="F7857" s="0" t="s">
        <v>1039</v>
      </c>
      <c r="G7857" s="0" t="s">
        <v>1613</v>
      </c>
      <c r="H7857" s="0" t="n">
        <v>0.92</v>
      </c>
      <c r="I7857" s="0" t="n">
        <v>10.4</v>
      </c>
      <c r="J7857" s="0" t="n">
        <v>0</v>
      </c>
      <c r="K7857" s="0" t="n">
        <f aca="false">I7857*SUMIFS(syst_chauffage!$H$3:$H$27,syst_chauffage!$B$3:$B$27,D7857,syst_chauffage!$C$3:$C$27,E7857)</f>
        <v>3</v>
      </c>
      <c r="L7857" s="12" t="n">
        <f aca="false">H7857*SUMIFS(syst_chauffage!$K$3:$K$27,syst_chauffage!$B$3:$B$27,D7857,syst_chauffage!$C$3:$C$27,E7857)</f>
        <v>0.92</v>
      </c>
      <c r="N7857" s="0" t="str">
        <f aca="false">A7857</f>
        <v>Enseignement Recherche</v>
      </c>
      <c r="O7857" s="0" t="str">
        <f aca="false">B7857</f>
        <v>Enseignement secondaire</v>
      </c>
      <c r="P7857" s="0" t="str">
        <f aca="false">C7857</f>
        <v>Lycée d’enseignement général et technologique (LEGT)</v>
      </c>
      <c r="Q7857" s="0" t="str">
        <f aca="false">D7857</f>
        <v>Electrique direct</v>
      </c>
      <c r="R7857" s="0" t="str">
        <f aca="false">E7857</f>
        <v>Electricité</v>
      </c>
      <c r="S7857" s="0" t="str">
        <f aca="false">F7857</f>
        <v>0410490602</v>
      </c>
      <c r="T7857" s="0" t="str">
        <f aca="false">G7857</f>
        <v>5</v>
      </c>
      <c r="U7857" s="0" t="n">
        <f aca="false">L7857</f>
        <v>0.92</v>
      </c>
      <c r="V7857" s="0" t="n">
        <f aca="false">K7857</f>
        <v>3</v>
      </c>
      <c r="W7857" s="0" t="n">
        <f aca="false">J7857</f>
        <v>0</v>
      </c>
    </row>
    <row r="7858" customFormat="false" ht="12.8" hidden="false" customHeight="false" outlineLevel="0" collapsed="false">
      <c r="A7858" s="0" t="s">
        <v>75</v>
      </c>
      <c r="B7858" s="0" t="s">
        <v>942</v>
      </c>
      <c r="C7858" s="0" t="s">
        <v>1034</v>
      </c>
      <c r="D7858" s="0" t="s">
        <v>36</v>
      </c>
      <c r="E7858" s="0" t="s">
        <v>30</v>
      </c>
      <c r="F7858" s="0" t="s">
        <v>1040</v>
      </c>
      <c r="G7858" s="0" t="s">
        <v>1613</v>
      </c>
      <c r="H7858" s="0" t="n">
        <v>2.89517134883721</v>
      </c>
      <c r="I7858" s="0" t="n">
        <v>52.2022939581889</v>
      </c>
      <c r="J7858" s="0" t="n">
        <v>522</v>
      </c>
      <c r="K7858" s="0" t="n">
        <f aca="false">I7858*SUMIFS(syst_chauffage!$H$3:$H$27,syst_chauffage!$B$3:$B$27,D7858,syst_chauffage!$C$3:$C$27,E7858)</f>
        <v>32.2953721247488</v>
      </c>
      <c r="L7858" s="12" t="n">
        <f aca="false">H7858*SUMIFS(syst_chauffage!$K$3:$K$27,syst_chauffage!$B$3:$B$27,D7858,syst_chauffage!$C$3:$C$27,E7858)</f>
        <v>2.4324955428598</v>
      </c>
      <c r="N7858" s="0" t="str">
        <f aca="false">A7858</f>
        <v>Enseignement Recherche</v>
      </c>
      <c r="O7858" s="0" t="str">
        <f aca="false">B7858</f>
        <v>Enseignement secondaire</v>
      </c>
      <c r="P7858" s="0" t="str">
        <f aca="false">C7858</f>
        <v>Lycée d’enseignement général et technologique (LEGT)</v>
      </c>
      <c r="Q7858" s="0" t="str">
        <f aca="false">D7858</f>
        <v>PAC</v>
      </c>
      <c r="R7858" s="0" t="str">
        <f aca="false">E7858</f>
        <v>Electricité</v>
      </c>
      <c r="S7858" s="0" t="str">
        <f aca="false">F7858</f>
        <v>0410490902</v>
      </c>
      <c r="T7858" s="0" t="str">
        <f aca="false">G7858</f>
        <v>5</v>
      </c>
      <c r="U7858" s="0" t="n">
        <f aca="false">L7858</f>
        <v>2.4324955428598</v>
      </c>
      <c r="V7858" s="0" t="n">
        <f aca="false">K7858</f>
        <v>32.2953721247488</v>
      </c>
      <c r="W7858" s="0" t="n">
        <f aca="false">J7858</f>
        <v>522</v>
      </c>
    </row>
    <row r="7859" customFormat="false" ht="12.8" hidden="false" customHeight="false" outlineLevel="0" collapsed="false">
      <c r="A7859" s="0" t="s">
        <v>75</v>
      </c>
      <c r="B7859" s="0" t="s">
        <v>942</v>
      </c>
      <c r="C7859" s="0" t="s">
        <v>1034</v>
      </c>
      <c r="D7859" s="0" t="s">
        <v>51</v>
      </c>
      <c r="E7859" s="0" t="s">
        <v>57</v>
      </c>
      <c r="F7859" s="0" t="s">
        <v>1041</v>
      </c>
      <c r="G7859" s="0" t="s">
        <v>1613</v>
      </c>
      <c r="H7859" s="0" t="n">
        <v>0.908190821425183</v>
      </c>
      <c r="I7859" s="0" t="n">
        <v>24.515092454007</v>
      </c>
      <c r="J7859" s="0" t="n">
        <v>0</v>
      </c>
      <c r="K7859" s="0" t="n">
        <f aca="false">I7859*SUMIFS(syst_chauffage!$H$3:$H$27,syst_chauffage!$B$3:$B$27,D7859,syst_chauffage!$C$3:$C$27,E7859)</f>
        <v>51.943898159896</v>
      </c>
      <c r="L7859" s="12" t="n">
        <f aca="false">H7859*SUMIFS(syst_chauffage!$K$3:$K$27,syst_chauffage!$B$3:$B$27,D7859,syst_chauffage!$C$3:$C$27,E7859)</f>
        <v>0.908190821425183</v>
      </c>
      <c r="N7859" s="0" t="str">
        <f aca="false">A7859</f>
        <v>Enseignement Recherche</v>
      </c>
      <c r="O7859" s="0" t="str">
        <f aca="false">B7859</f>
        <v>Enseignement secondaire</v>
      </c>
      <c r="P7859" s="0" t="str">
        <f aca="false">C7859</f>
        <v>Lycée d’enseignement général et technologique (LEGT)</v>
      </c>
      <c r="Q7859" s="0" t="str">
        <f aca="false">D7859</f>
        <v>Autre système centralisé performant</v>
      </c>
      <c r="R7859" s="0" t="str">
        <f aca="false">E7859</f>
        <v>Autres</v>
      </c>
      <c r="S7859" s="0" t="str">
        <f aca="false">F7859</f>
        <v>0410492101</v>
      </c>
      <c r="T7859" s="0" t="str">
        <f aca="false">G7859</f>
        <v>5</v>
      </c>
      <c r="U7859" s="0" t="n">
        <f aca="false">L7859</f>
        <v>0.908190821425183</v>
      </c>
      <c r="V7859" s="0" t="n">
        <f aca="false">K7859</f>
        <v>51.943898159896</v>
      </c>
      <c r="W7859" s="0" t="n">
        <f aca="false">J7859</f>
        <v>0</v>
      </c>
    </row>
    <row r="7860" customFormat="false" ht="12.8" hidden="false" customHeight="false" outlineLevel="0" collapsed="false">
      <c r="A7860" s="0" t="s">
        <v>75</v>
      </c>
      <c r="B7860" s="0" t="s">
        <v>942</v>
      </c>
      <c r="C7860" s="0" t="s">
        <v>1034</v>
      </c>
      <c r="D7860" s="0" t="s">
        <v>51</v>
      </c>
      <c r="E7860" s="0" t="s">
        <v>58</v>
      </c>
      <c r="F7860" s="0" t="s">
        <v>1042</v>
      </c>
      <c r="G7860" s="0" t="s">
        <v>1613</v>
      </c>
      <c r="H7860" s="0" t="n">
        <v>0.985770381322194</v>
      </c>
      <c r="I7860" s="0" t="n">
        <v>24.1738377133979</v>
      </c>
      <c r="J7860" s="0" t="n">
        <v>680</v>
      </c>
      <c r="K7860" s="0" t="n">
        <f aca="false">I7860*SUMIFS(syst_chauffage!$H$3:$H$27,syst_chauffage!$B$3:$B$27,D7860,syst_chauffage!$C$3:$C$27,E7860)</f>
        <v>51.5869577616998</v>
      </c>
      <c r="L7860" s="12" t="n">
        <f aca="false">H7860*SUMIFS(syst_chauffage!$K$3:$K$27,syst_chauffage!$B$3:$B$27,D7860,syst_chauffage!$C$3:$C$27,E7860)</f>
        <v>0.985770381322194</v>
      </c>
      <c r="N7860" s="0" t="str">
        <f aca="false">A7860</f>
        <v>Enseignement Recherche</v>
      </c>
      <c r="O7860" s="0" t="str">
        <f aca="false">B7860</f>
        <v>Enseignement secondaire</v>
      </c>
      <c r="P7860" s="0" t="str">
        <f aca="false">C7860</f>
        <v>Lycée d’enseignement général et technologique (LEGT)</v>
      </c>
      <c r="Q7860" s="0" t="str">
        <f aca="false">D7860</f>
        <v>Autre système centralisé performant</v>
      </c>
      <c r="R7860" s="0" t="str">
        <f aca="false">E7860</f>
        <v>Urbain</v>
      </c>
      <c r="S7860" s="0" t="str">
        <f aca="false">F7860</f>
        <v>0410492106</v>
      </c>
      <c r="T7860" s="0" t="str">
        <f aca="false">G7860</f>
        <v>5</v>
      </c>
      <c r="U7860" s="0" t="n">
        <f aca="false">L7860</f>
        <v>0.985770381322194</v>
      </c>
      <c r="V7860" s="0" t="n">
        <f aca="false">K7860</f>
        <v>51.5869577616998</v>
      </c>
      <c r="W7860" s="0" t="n">
        <f aca="false">J7860</f>
        <v>680</v>
      </c>
    </row>
    <row r="7861" customFormat="false" ht="12.8" hidden="false" customHeight="false" outlineLevel="0" collapsed="false">
      <c r="A7861" s="0" t="s">
        <v>75</v>
      </c>
      <c r="B7861" s="0" t="s">
        <v>942</v>
      </c>
      <c r="C7861" s="0" t="s">
        <v>1034</v>
      </c>
      <c r="D7861" s="0" t="s">
        <v>27</v>
      </c>
      <c r="E7861" s="0" t="s">
        <v>23</v>
      </c>
      <c r="F7861" s="0" t="s">
        <v>1043</v>
      </c>
      <c r="G7861" s="0" t="s">
        <v>1613</v>
      </c>
      <c r="H7861" s="0" t="n">
        <v>0.764300861871125</v>
      </c>
      <c r="I7861" s="0" t="n">
        <v>9.47005762135366</v>
      </c>
      <c r="J7861" s="0" t="n">
        <v>441</v>
      </c>
      <c r="K7861" s="0" t="n">
        <f aca="false">I7861*SUMIFS(syst_chauffage!$H$3:$H$27,syst_chauffage!$B$3:$B$27,D7861,syst_chauffage!$C$3:$C$27,E7861)</f>
        <v>24.2850455234204</v>
      </c>
      <c r="L7861" s="12" t="n">
        <f aca="false">H7861*SUMIFS(syst_chauffage!$K$3:$K$27,syst_chauffage!$B$3:$B$27,D7861,syst_chauffage!$C$3:$C$27,E7861)</f>
        <v>0.764300861871125</v>
      </c>
      <c r="N7861" s="0" t="str">
        <f aca="false">A7861</f>
        <v>Enseignement Recherche</v>
      </c>
      <c r="O7861" s="0" t="str">
        <f aca="false">B7861</f>
        <v>Enseignement secondaire</v>
      </c>
      <c r="P7861" s="0" t="str">
        <f aca="false">C7861</f>
        <v>Lycée d’enseignement général et technologique (LEGT)</v>
      </c>
      <c r="Q7861" s="0" t="str">
        <f aca="false">D7861</f>
        <v>Chaudière condensation fioul</v>
      </c>
      <c r="R7861" s="0" t="str">
        <f aca="false">E7861</f>
        <v>Fioul</v>
      </c>
      <c r="S7861" s="0" t="str">
        <f aca="false">F7861</f>
        <v>0410492303</v>
      </c>
      <c r="T7861" s="0" t="str">
        <f aca="false">G7861</f>
        <v>5</v>
      </c>
      <c r="U7861" s="0" t="n">
        <f aca="false">L7861</f>
        <v>0.764300861871125</v>
      </c>
      <c r="V7861" s="0" t="n">
        <f aca="false">K7861</f>
        <v>24.2850455234204</v>
      </c>
      <c r="W7861" s="0" t="n">
        <f aca="false">J7861</f>
        <v>441</v>
      </c>
    </row>
    <row r="7862" customFormat="false" ht="12.8" hidden="false" customHeight="false" outlineLevel="0" collapsed="false">
      <c r="A7862" s="0" t="s">
        <v>75</v>
      </c>
      <c r="B7862" s="0" t="s">
        <v>942</v>
      </c>
      <c r="C7862" s="0" t="s">
        <v>1034</v>
      </c>
      <c r="D7862" s="0" t="s">
        <v>18</v>
      </c>
      <c r="E7862" s="0" t="s">
        <v>14</v>
      </c>
      <c r="F7862" s="0" t="s">
        <v>1044</v>
      </c>
      <c r="G7862" s="0" t="s">
        <v>1613</v>
      </c>
      <c r="H7862" s="0" t="n">
        <v>0.990620621205464</v>
      </c>
      <c r="I7862" s="0" t="n">
        <v>7.09832858540011</v>
      </c>
      <c r="J7862" s="0" t="n">
        <v>441</v>
      </c>
      <c r="K7862" s="0" t="n">
        <f aca="false">I7862*SUMIFS(syst_chauffage!$H$3:$H$27,syst_chauffage!$B$3:$B$27,D7862,syst_chauffage!$C$3:$C$27,E7862)</f>
        <v>19.3424408610104</v>
      </c>
      <c r="L7862" s="12" t="n">
        <f aca="false">H7862*SUMIFS(syst_chauffage!$K$3:$K$27,syst_chauffage!$B$3:$B$27,D7862,syst_chauffage!$C$3:$C$27,E7862)</f>
        <v>0.96233532195575</v>
      </c>
      <c r="N7862" s="0" t="str">
        <f aca="false">A7862</f>
        <v>Enseignement Recherche</v>
      </c>
      <c r="O7862" s="0" t="str">
        <f aca="false">B7862</f>
        <v>Enseignement secondaire</v>
      </c>
      <c r="P7862" s="0" t="str">
        <f aca="false">C7862</f>
        <v>Lycée d’enseignement général et technologique (LEGT)</v>
      </c>
      <c r="Q7862" s="0" t="str">
        <f aca="false">D7862</f>
        <v>Chaudière condensation gaz</v>
      </c>
      <c r="R7862" s="0" t="str">
        <f aca="false">E7862</f>
        <v>Gaz</v>
      </c>
      <c r="S7862" s="0" t="str">
        <f aca="false">F7862</f>
        <v>0410492404</v>
      </c>
      <c r="T7862" s="0" t="str">
        <f aca="false">G7862</f>
        <v>5</v>
      </c>
      <c r="U7862" s="0" t="n">
        <f aca="false">L7862</f>
        <v>0.96233532195575</v>
      </c>
      <c r="V7862" s="0" t="n">
        <f aca="false">K7862</f>
        <v>19.3424408610104</v>
      </c>
      <c r="W7862" s="0" t="n">
        <f aca="false">J7862</f>
        <v>441</v>
      </c>
    </row>
    <row r="7863" customFormat="false" ht="12.8" hidden="false" customHeight="false" outlineLevel="0" collapsed="false">
      <c r="A7863" s="0" t="s">
        <v>75</v>
      </c>
      <c r="B7863" s="0" t="s">
        <v>942</v>
      </c>
      <c r="C7863" s="0" t="s">
        <v>1034</v>
      </c>
      <c r="D7863" s="0" t="s">
        <v>32</v>
      </c>
      <c r="E7863" s="0" t="s">
        <v>30</v>
      </c>
      <c r="F7863" s="0" t="s">
        <v>1045</v>
      </c>
      <c r="G7863" s="0" t="s">
        <v>1613</v>
      </c>
      <c r="H7863" s="0" t="n">
        <v>1</v>
      </c>
      <c r="I7863" s="0" t="n">
        <v>12</v>
      </c>
      <c r="J7863" s="0" t="n">
        <v>0</v>
      </c>
      <c r="K7863" s="0" t="n">
        <f aca="false">I7863*SUMIFS(syst_chauffage!$H$3:$H$27,syst_chauffage!$B$3:$B$27,D7863,syst_chauffage!$C$3:$C$27,E7863)</f>
        <v>12</v>
      </c>
      <c r="L7863" s="12" t="n">
        <f aca="false">H7863*SUMIFS(syst_chauffage!$K$3:$K$27,syst_chauffage!$B$3:$B$27,D7863,syst_chauffage!$C$3:$C$27,E7863)</f>
        <v>1</v>
      </c>
      <c r="N7863" s="0" t="str">
        <f aca="false">A7863</f>
        <v>Enseignement Recherche</v>
      </c>
      <c r="O7863" s="0" t="str">
        <f aca="false">B7863</f>
        <v>Enseignement secondaire</v>
      </c>
      <c r="P7863" s="0" t="str">
        <f aca="false">C7863</f>
        <v>Lycée d’enseignement général et technologique (LEGT)</v>
      </c>
      <c r="Q7863" s="0" t="str">
        <f aca="false">D7863</f>
        <v>Electrique direct performant</v>
      </c>
      <c r="R7863" s="0" t="str">
        <f aca="false">E7863</f>
        <v>Electricité</v>
      </c>
      <c r="S7863" s="0" t="str">
        <f aca="false">F7863</f>
        <v>0410492602</v>
      </c>
      <c r="T7863" s="0" t="str">
        <f aca="false">G7863</f>
        <v>5</v>
      </c>
      <c r="U7863" s="0" t="n">
        <f aca="false">L7863</f>
        <v>1</v>
      </c>
      <c r="V7863" s="0" t="n">
        <f aca="false">K7863</f>
        <v>12</v>
      </c>
      <c r="W7863" s="0" t="n">
        <f aca="false">J7863</f>
        <v>0</v>
      </c>
    </row>
    <row r="7864" customFormat="false" ht="12.8" hidden="false" customHeight="false" outlineLevel="0" collapsed="false">
      <c r="A7864" s="0" t="s">
        <v>75</v>
      </c>
      <c r="B7864" s="0" t="s">
        <v>942</v>
      </c>
      <c r="C7864" s="0" t="s">
        <v>1034</v>
      </c>
      <c r="D7864" s="0" t="s">
        <v>38</v>
      </c>
      <c r="E7864" s="0" t="s">
        <v>30</v>
      </c>
      <c r="F7864" s="0" t="s">
        <v>1046</v>
      </c>
      <c r="G7864" s="0" t="s">
        <v>1613</v>
      </c>
      <c r="H7864" s="0" t="n">
        <v>3.34058232558139</v>
      </c>
      <c r="I7864" s="0" t="n">
        <v>62.145588045463</v>
      </c>
      <c r="J7864" s="0" t="n">
        <v>567</v>
      </c>
      <c r="K7864" s="0" t="n">
        <f aca="false">I7864*SUMIFS(syst_chauffage!$H$3:$H$27,syst_chauffage!$B$3:$B$27,D7864,syst_chauffage!$C$3:$C$27,E7864)</f>
        <v>62.8163752172229</v>
      </c>
      <c r="L7864" s="12" t="n">
        <f aca="false">H7864*SUMIFS(syst_chauffage!$K$3:$K$27,syst_chauffage!$B$3:$B$27,D7864,syst_chauffage!$C$3:$C$27,E7864)</f>
        <v>2.98853732681761</v>
      </c>
      <c r="N7864" s="0" t="str">
        <f aca="false">A7864</f>
        <v>Enseignement Recherche</v>
      </c>
      <c r="O7864" s="0" t="str">
        <f aca="false">B7864</f>
        <v>Enseignement secondaire</v>
      </c>
      <c r="P7864" s="0" t="str">
        <f aca="false">C7864</f>
        <v>Lycée d’enseignement général et technologique (LEGT)</v>
      </c>
      <c r="Q7864" s="0" t="str">
        <f aca="false">D7864</f>
        <v>PAC performant</v>
      </c>
      <c r="R7864" s="0" t="str">
        <f aca="false">E7864</f>
        <v>Electricité</v>
      </c>
      <c r="S7864" s="0" t="str">
        <f aca="false">F7864</f>
        <v>0410492902</v>
      </c>
      <c r="T7864" s="0" t="str">
        <f aca="false">G7864</f>
        <v>5</v>
      </c>
      <c r="U7864" s="0" t="n">
        <f aca="false">L7864</f>
        <v>2.98853732681761</v>
      </c>
      <c r="V7864" s="0" t="n">
        <f aca="false">K7864</f>
        <v>62.8163752172229</v>
      </c>
      <c r="W7864" s="0" t="n">
        <f aca="false">J7864</f>
        <v>567</v>
      </c>
    </row>
    <row r="7865" customFormat="false" ht="12.8" hidden="false" customHeight="false" outlineLevel="0" collapsed="false">
      <c r="A7865" s="0" t="s">
        <v>75</v>
      </c>
      <c r="B7865" s="0" t="s">
        <v>942</v>
      </c>
      <c r="C7865" s="0" t="s">
        <v>1047</v>
      </c>
      <c r="D7865" s="0" t="s">
        <v>19</v>
      </c>
      <c r="E7865" s="0" t="s">
        <v>57</v>
      </c>
      <c r="F7865" s="0" t="s">
        <v>1048</v>
      </c>
      <c r="G7865" s="0" t="s">
        <v>1613</v>
      </c>
      <c r="H7865" s="0" t="n">
        <v>0.803760055669989</v>
      </c>
      <c r="I7865" s="0" t="n">
        <v>19.28980053911</v>
      </c>
      <c r="J7865" s="0" t="n">
        <v>0</v>
      </c>
      <c r="K7865" s="0" t="n">
        <f aca="false">I7865*SUMIFS(syst_chauffage!$H$3:$H$27,syst_chauffage!$B$3:$B$27,D7865,syst_chauffage!$C$3:$C$27,E7865)</f>
        <v>26.8605972911445</v>
      </c>
      <c r="L7865" s="12" t="n">
        <f aca="false">H7865*SUMIFS(syst_chauffage!$K$3:$K$27,syst_chauffage!$B$3:$B$27,D7865,syst_chauffage!$C$3:$C$27,E7865)</f>
        <v>0.803760055669989</v>
      </c>
      <c r="N7865" s="0" t="str">
        <f aca="false">A7865</f>
        <v>Enseignement Recherche</v>
      </c>
      <c r="O7865" s="0" t="str">
        <f aca="false">B7865</f>
        <v>Enseignement secondaire</v>
      </c>
      <c r="P7865" s="0" t="str">
        <f aca="false">C7865</f>
        <v>Lycée professionnel (LP)</v>
      </c>
      <c r="Q7865" s="0" t="str">
        <f aca="false">D7865</f>
        <v>Autre système centralisé</v>
      </c>
      <c r="R7865" s="0" t="str">
        <f aca="false">E7865</f>
        <v>Autres</v>
      </c>
      <c r="S7865" s="0" t="str">
        <f aca="false">F7865</f>
        <v>0410500101</v>
      </c>
      <c r="T7865" s="0" t="str">
        <f aca="false">G7865</f>
        <v>5</v>
      </c>
      <c r="U7865" s="0" t="n">
        <f aca="false">L7865</f>
        <v>0.803760055669989</v>
      </c>
      <c r="V7865" s="0" t="n">
        <f aca="false">K7865</f>
        <v>26.8605972911445</v>
      </c>
      <c r="W7865" s="0" t="n">
        <f aca="false">J7865</f>
        <v>0</v>
      </c>
    </row>
    <row r="7866" customFormat="false" ht="12.8" hidden="false" customHeight="false" outlineLevel="0" collapsed="false">
      <c r="A7866" s="0" t="s">
        <v>75</v>
      </c>
      <c r="B7866" s="0" t="s">
        <v>942</v>
      </c>
      <c r="C7866" s="0" t="s">
        <v>1047</v>
      </c>
      <c r="D7866" s="0" t="s">
        <v>19</v>
      </c>
      <c r="E7866" s="0" t="s">
        <v>58</v>
      </c>
      <c r="F7866" s="0" t="s">
        <v>1049</v>
      </c>
      <c r="G7866" s="0" t="s">
        <v>1613</v>
      </c>
      <c r="H7866" s="0" t="n">
        <v>0.834843869804583</v>
      </c>
      <c r="I7866" s="0" t="n">
        <v>19.0113557126195</v>
      </c>
      <c r="J7866" s="0" t="n">
        <v>680</v>
      </c>
      <c r="K7866" s="0" t="n">
        <f aca="false">I7866*SUMIFS(syst_chauffage!$H$3:$H$27,syst_chauffage!$B$3:$B$27,D7866,syst_chauffage!$C$3:$C$27,E7866)</f>
        <v>31.2727217874423</v>
      </c>
      <c r="L7866" s="12" t="n">
        <f aca="false">H7866*SUMIFS(syst_chauffage!$K$3:$K$27,syst_chauffage!$B$3:$B$27,D7866,syst_chauffage!$C$3:$C$27,E7866)</f>
        <v>0.834843869804583</v>
      </c>
      <c r="N7866" s="0" t="str">
        <f aca="false">A7866</f>
        <v>Enseignement Recherche</v>
      </c>
      <c r="O7866" s="0" t="str">
        <f aca="false">B7866</f>
        <v>Enseignement secondaire</v>
      </c>
      <c r="P7866" s="0" t="str">
        <f aca="false">C7866</f>
        <v>Lycée professionnel (LP)</v>
      </c>
      <c r="Q7866" s="0" t="str">
        <f aca="false">D7866</f>
        <v>Autre système centralisé</v>
      </c>
      <c r="R7866" s="0" t="str">
        <f aca="false">E7866</f>
        <v>Urbain</v>
      </c>
      <c r="S7866" s="0" t="str">
        <f aca="false">F7866</f>
        <v>0410500106</v>
      </c>
      <c r="T7866" s="0" t="str">
        <f aca="false">G7866</f>
        <v>5</v>
      </c>
      <c r="U7866" s="0" t="n">
        <f aca="false">L7866</f>
        <v>0.834843869804583</v>
      </c>
      <c r="V7866" s="0" t="n">
        <f aca="false">K7866</f>
        <v>31.2727217874423</v>
      </c>
      <c r="W7866" s="0" t="n">
        <f aca="false">J7866</f>
        <v>680</v>
      </c>
    </row>
    <row r="7867" customFormat="false" ht="12.8" hidden="false" customHeight="false" outlineLevel="0" collapsed="false">
      <c r="A7867" s="0" t="s">
        <v>75</v>
      </c>
      <c r="B7867" s="0" t="s">
        <v>942</v>
      </c>
      <c r="C7867" s="0" t="s">
        <v>1047</v>
      </c>
      <c r="D7867" s="0" t="s">
        <v>22</v>
      </c>
      <c r="E7867" s="0" t="s">
        <v>23</v>
      </c>
      <c r="F7867" s="0" t="s">
        <v>1050</v>
      </c>
      <c r="G7867" s="0" t="s">
        <v>1613</v>
      </c>
      <c r="H7867" s="0" t="n">
        <v>0.73909570290468</v>
      </c>
      <c r="I7867" s="0" t="n">
        <v>8.01483710810779</v>
      </c>
      <c r="J7867" s="0" t="n">
        <v>0</v>
      </c>
      <c r="K7867" s="0" t="n">
        <f aca="false">I7867*SUMIFS(syst_chauffage!$H$3:$H$27,syst_chauffage!$B$3:$B$27,D7867,syst_chauffage!$C$3:$C$27,E7867)</f>
        <v>14.1143085471372</v>
      </c>
      <c r="L7867" s="12" t="n">
        <f aca="false">H7867*SUMIFS(syst_chauffage!$K$3:$K$27,syst_chauffage!$B$3:$B$27,D7867,syst_chauffage!$C$3:$C$27,E7867)</f>
        <v>0.73909570290468</v>
      </c>
      <c r="N7867" s="0" t="str">
        <f aca="false">A7867</f>
        <v>Enseignement Recherche</v>
      </c>
      <c r="O7867" s="0" t="str">
        <f aca="false">B7867</f>
        <v>Enseignement secondaire</v>
      </c>
      <c r="P7867" s="0" t="str">
        <f aca="false">C7867</f>
        <v>Lycée professionnel (LP)</v>
      </c>
      <c r="Q7867" s="0" t="str">
        <f aca="false">D7867</f>
        <v>Chaudière fioul</v>
      </c>
      <c r="R7867" s="0" t="str">
        <f aca="false">E7867</f>
        <v>Fioul</v>
      </c>
      <c r="S7867" s="0" t="str">
        <f aca="false">F7867</f>
        <v>0410500303</v>
      </c>
      <c r="T7867" s="0" t="str">
        <f aca="false">G7867</f>
        <v>5</v>
      </c>
      <c r="U7867" s="0" t="n">
        <f aca="false">L7867</f>
        <v>0.73909570290468</v>
      </c>
      <c r="V7867" s="0" t="n">
        <f aca="false">K7867</f>
        <v>14.1143085471372</v>
      </c>
      <c r="W7867" s="0" t="n">
        <f aca="false">J7867</f>
        <v>0</v>
      </c>
    </row>
    <row r="7868" customFormat="false" ht="12.8" hidden="false" customHeight="false" outlineLevel="0" collapsed="false">
      <c r="A7868" s="0" t="s">
        <v>75</v>
      </c>
      <c r="B7868" s="0" t="s">
        <v>942</v>
      </c>
      <c r="C7868" s="0" t="s">
        <v>1047</v>
      </c>
      <c r="D7868" s="0" t="s">
        <v>13</v>
      </c>
      <c r="E7868" s="0" t="s">
        <v>14</v>
      </c>
      <c r="F7868" s="0" t="s">
        <v>1051</v>
      </c>
      <c r="G7868" s="0" t="s">
        <v>1613</v>
      </c>
      <c r="H7868" s="0" t="n">
        <v>0.877549820586025</v>
      </c>
      <c r="I7868" s="0" t="n">
        <v>5.90003695639564</v>
      </c>
      <c r="J7868" s="0" t="n">
        <v>196</v>
      </c>
      <c r="K7868" s="0" t="n">
        <f aca="false">I7868*SUMIFS(syst_chauffage!$H$3:$H$27,syst_chauffage!$B$3:$B$27,D7868,syst_chauffage!$C$3:$C$27,E7868)</f>
        <v>11.9156658845548</v>
      </c>
      <c r="L7868" s="12" t="n">
        <f aca="false">H7868*SUMIFS(syst_chauffage!$K$3:$K$27,syst_chauffage!$B$3:$B$27,D7868,syst_chauffage!$C$3:$C$27,E7868)</f>
        <v>0.877549820586025</v>
      </c>
      <c r="N7868" s="0" t="str">
        <f aca="false">A7868</f>
        <v>Enseignement Recherche</v>
      </c>
      <c r="O7868" s="0" t="str">
        <f aca="false">B7868</f>
        <v>Enseignement secondaire</v>
      </c>
      <c r="P7868" s="0" t="str">
        <f aca="false">C7868</f>
        <v>Lycée professionnel (LP)</v>
      </c>
      <c r="Q7868" s="0" t="str">
        <f aca="false">D7868</f>
        <v>Chaudière gaz</v>
      </c>
      <c r="R7868" s="0" t="str">
        <f aca="false">E7868</f>
        <v>Gaz</v>
      </c>
      <c r="S7868" s="0" t="str">
        <f aca="false">F7868</f>
        <v>0410500404</v>
      </c>
      <c r="T7868" s="0" t="str">
        <f aca="false">G7868</f>
        <v>5</v>
      </c>
      <c r="U7868" s="0" t="n">
        <f aca="false">L7868</f>
        <v>0.877549820586025</v>
      </c>
      <c r="V7868" s="0" t="n">
        <f aca="false">K7868</f>
        <v>11.9156658845548</v>
      </c>
      <c r="W7868" s="0" t="n">
        <f aca="false">J7868</f>
        <v>196</v>
      </c>
    </row>
    <row r="7869" customFormat="false" ht="12.8" hidden="false" customHeight="false" outlineLevel="0" collapsed="false">
      <c r="A7869" s="0" t="s">
        <v>75</v>
      </c>
      <c r="B7869" s="0" t="s">
        <v>942</v>
      </c>
      <c r="C7869" s="0" t="s">
        <v>1047</v>
      </c>
      <c r="D7869" s="0" t="s">
        <v>29</v>
      </c>
      <c r="E7869" s="0" t="s">
        <v>30</v>
      </c>
      <c r="F7869" s="0" t="s">
        <v>1052</v>
      </c>
      <c r="G7869" s="0" t="s">
        <v>1613</v>
      </c>
      <c r="H7869" s="0" t="n">
        <v>0.92</v>
      </c>
      <c r="I7869" s="0" t="n">
        <v>10.4</v>
      </c>
      <c r="J7869" s="0" t="n">
        <v>0</v>
      </c>
      <c r="K7869" s="0" t="n">
        <f aca="false">I7869*SUMIFS(syst_chauffage!$H$3:$H$27,syst_chauffage!$B$3:$B$27,D7869,syst_chauffage!$C$3:$C$27,E7869)</f>
        <v>3</v>
      </c>
      <c r="L7869" s="12" t="n">
        <f aca="false">H7869*SUMIFS(syst_chauffage!$K$3:$K$27,syst_chauffage!$B$3:$B$27,D7869,syst_chauffage!$C$3:$C$27,E7869)</f>
        <v>0.92</v>
      </c>
      <c r="N7869" s="0" t="str">
        <f aca="false">A7869</f>
        <v>Enseignement Recherche</v>
      </c>
      <c r="O7869" s="0" t="str">
        <f aca="false">B7869</f>
        <v>Enseignement secondaire</v>
      </c>
      <c r="P7869" s="0" t="str">
        <f aca="false">C7869</f>
        <v>Lycée professionnel (LP)</v>
      </c>
      <c r="Q7869" s="0" t="str">
        <f aca="false">D7869</f>
        <v>Electrique direct</v>
      </c>
      <c r="R7869" s="0" t="str">
        <f aca="false">E7869</f>
        <v>Electricité</v>
      </c>
      <c r="S7869" s="0" t="str">
        <f aca="false">F7869</f>
        <v>0410500602</v>
      </c>
      <c r="T7869" s="0" t="str">
        <f aca="false">G7869</f>
        <v>5</v>
      </c>
      <c r="U7869" s="0" t="n">
        <f aca="false">L7869</f>
        <v>0.92</v>
      </c>
      <c r="V7869" s="0" t="n">
        <f aca="false">K7869</f>
        <v>3</v>
      </c>
      <c r="W7869" s="0" t="n">
        <f aca="false">J7869</f>
        <v>0</v>
      </c>
    </row>
    <row r="7870" customFormat="false" ht="12.8" hidden="false" customHeight="false" outlineLevel="0" collapsed="false">
      <c r="A7870" s="0" t="s">
        <v>75</v>
      </c>
      <c r="B7870" s="0" t="s">
        <v>942</v>
      </c>
      <c r="C7870" s="0" t="s">
        <v>1047</v>
      </c>
      <c r="D7870" s="0" t="s">
        <v>36</v>
      </c>
      <c r="E7870" s="0" t="s">
        <v>30</v>
      </c>
      <c r="F7870" s="0" t="s">
        <v>1053</v>
      </c>
      <c r="G7870" s="0" t="s">
        <v>1613</v>
      </c>
      <c r="H7870" s="0" t="n">
        <v>2.89517134883721</v>
      </c>
      <c r="I7870" s="0" t="n">
        <v>53.353427972919</v>
      </c>
      <c r="J7870" s="0" t="n">
        <v>522</v>
      </c>
      <c r="K7870" s="0" t="n">
        <f aca="false">I7870*SUMIFS(syst_chauffage!$H$3:$H$27,syst_chauffage!$B$3:$B$27,D7870,syst_chauffage!$C$3:$C$27,E7870)</f>
        <v>33.0075305099903</v>
      </c>
      <c r="L7870" s="12" t="n">
        <f aca="false">H7870*SUMIFS(syst_chauffage!$K$3:$K$27,syst_chauffage!$B$3:$B$27,D7870,syst_chauffage!$C$3:$C$27,E7870)</f>
        <v>2.4324955428598</v>
      </c>
      <c r="N7870" s="0" t="str">
        <f aca="false">A7870</f>
        <v>Enseignement Recherche</v>
      </c>
      <c r="O7870" s="0" t="str">
        <f aca="false">B7870</f>
        <v>Enseignement secondaire</v>
      </c>
      <c r="P7870" s="0" t="str">
        <f aca="false">C7870</f>
        <v>Lycée professionnel (LP)</v>
      </c>
      <c r="Q7870" s="0" t="str">
        <f aca="false">D7870</f>
        <v>PAC</v>
      </c>
      <c r="R7870" s="0" t="str">
        <f aca="false">E7870</f>
        <v>Electricité</v>
      </c>
      <c r="S7870" s="0" t="str">
        <f aca="false">F7870</f>
        <v>0410500902</v>
      </c>
      <c r="T7870" s="0" t="str">
        <f aca="false">G7870</f>
        <v>5</v>
      </c>
      <c r="U7870" s="0" t="n">
        <f aca="false">L7870</f>
        <v>2.4324955428598</v>
      </c>
      <c r="V7870" s="0" t="n">
        <f aca="false">K7870</f>
        <v>33.0075305099903</v>
      </c>
      <c r="W7870" s="0" t="n">
        <f aca="false">J7870</f>
        <v>522</v>
      </c>
    </row>
    <row r="7871" customFormat="false" ht="12.8" hidden="false" customHeight="false" outlineLevel="0" collapsed="false">
      <c r="A7871" s="0" t="s">
        <v>75</v>
      </c>
      <c r="B7871" s="0" t="s">
        <v>942</v>
      </c>
      <c r="C7871" s="0" t="s">
        <v>1047</v>
      </c>
      <c r="D7871" s="0" t="s">
        <v>51</v>
      </c>
      <c r="E7871" s="0" t="s">
        <v>57</v>
      </c>
      <c r="F7871" s="0" t="s">
        <v>1054</v>
      </c>
      <c r="G7871" s="0" t="s">
        <v>1613</v>
      </c>
      <c r="H7871" s="0" t="n">
        <v>0.927415448849987</v>
      </c>
      <c r="I7871" s="0" t="n">
        <v>22.9640482608453</v>
      </c>
      <c r="J7871" s="0" t="n">
        <v>0</v>
      </c>
      <c r="K7871" s="0" t="n">
        <f aca="false">I7871*SUMIFS(syst_chauffage!$H$3:$H$27,syst_chauffage!$B$3:$B$27,D7871,syst_chauffage!$C$3:$C$27,E7871)</f>
        <v>48.6574621914312</v>
      </c>
      <c r="L7871" s="12" t="n">
        <f aca="false">H7871*SUMIFS(syst_chauffage!$K$3:$K$27,syst_chauffage!$B$3:$B$27,D7871,syst_chauffage!$C$3:$C$27,E7871)</f>
        <v>0.927415448849987</v>
      </c>
      <c r="N7871" s="0" t="str">
        <f aca="false">A7871</f>
        <v>Enseignement Recherche</v>
      </c>
      <c r="O7871" s="0" t="str">
        <f aca="false">B7871</f>
        <v>Enseignement secondaire</v>
      </c>
      <c r="P7871" s="0" t="str">
        <f aca="false">C7871</f>
        <v>Lycée professionnel (LP)</v>
      </c>
      <c r="Q7871" s="0" t="str">
        <f aca="false">D7871</f>
        <v>Autre système centralisé performant</v>
      </c>
      <c r="R7871" s="0" t="str">
        <f aca="false">E7871</f>
        <v>Autres</v>
      </c>
      <c r="S7871" s="0" t="str">
        <f aca="false">F7871</f>
        <v>0410502101</v>
      </c>
      <c r="T7871" s="0" t="str">
        <f aca="false">G7871</f>
        <v>5</v>
      </c>
      <c r="U7871" s="0" t="n">
        <f aca="false">L7871</f>
        <v>0.927415448849987</v>
      </c>
      <c r="V7871" s="0" t="n">
        <f aca="false">K7871</f>
        <v>48.6574621914312</v>
      </c>
      <c r="W7871" s="0" t="n">
        <f aca="false">J7871</f>
        <v>0</v>
      </c>
    </row>
    <row r="7872" customFormat="false" ht="12.8" hidden="false" customHeight="false" outlineLevel="0" collapsed="false">
      <c r="A7872" s="0" t="s">
        <v>75</v>
      </c>
      <c r="B7872" s="0" t="s">
        <v>942</v>
      </c>
      <c r="C7872" s="0" t="s">
        <v>1047</v>
      </c>
      <c r="D7872" s="0" t="s">
        <v>51</v>
      </c>
      <c r="E7872" s="0" t="s">
        <v>58</v>
      </c>
      <c r="F7872" s="0" t="s">
        <v>1055</v>
      </c>
      <c r="G7872" s="0" t="s">
        <v>1613</v>
      </c>
      <c r="H7872" s="0" t="n">
        <v>0.963281388236056</v>
      </c>
      <c r="I7872" s="0" t="n">
        <v>22.6325663245471</v>
      </c>
      <c r="J7872" s="0" t="n">
        <v>680</v>
      </c>
      <c r="K7872" s="0" t="n">
        <f aca="false">I7872*SUMIFS(syst_chauffage!$H$3:$H$27,syst_chauffage!$B$3:$B$27,D7872,syst_chauffage!$C$3:$C$27,E7872)</f>
        <v>48.297885377802</v>
      </c>
      <c r="L7872" s="12" t="n">
        <f aca="false">H7872*SUMIFS(syst_chauffage!$K$3:$K$27,syst_chauffage!$B$3:$B$27,D7872,syst_chauffage!$C$3:$C$27,E7872)</f>
        <v>0.963281388236056</v>
      </c>
      <c r="N7872" s="0" t="str">
        <f aca="false">A7872</f>
        <v>Enseignement Recherche</v>
      </c>
      <c r="O7872" s="0" t="str">
        <f aca="false">B7872</f>
        <v>Enseignement secondaire</v>
      </c>
      <c r="P7872" s="0" t="str">
        <f aca="false">C7872</f>
        <v>Lycée professionnel (LP)</v>
      </c>
      <c r="Q7872" s="0" t="str">
        <f aca="false">D7872</f>
        <v>Autre système centralisé performant</v>
      </c>
      <c r="R7872" s="0" t="str">
        <f aca="false">E7872</f>
        <v>Urbain</v>
      </c>
      <c r="S7872" s="0" t="str">
        <f aca="false">F7872</f>
        <v>0410502106</v>
      </c>
      <c r="T7872" s="0" t="str">
        <f aca="false">G7872</f>
        <v>5</v>
      </c>
      <c r="U7872" s="0" t="n">
        <f aca="false">L7872</f>
        <v>0.963281388236056</v>
      </c>
      <c r="V7872" s="0" t="n">
        <f aca="false">K7872</f>
        <v>48.297885377802</v>
      </c>
      <c r="W7872" s="0" t="n">
        <f aca="false">J7872</f>
        <v>680</v>
      </c>
    </row>
    <row r="7873" customFormat="false" ht="12.8" hidden="false" customHeight="false" outlineLevel="0" collapsed="false">
      <c r="A7873" s="0" t="s">
        <v>75</v>
      </c>
      <c r="B7873" s="0" t="s">
        <v>942</v>
      </c>
      <c r="C7873" s="0" t="s">
        <v>1047</v>
      </c>
      <c r="D7873" s="0" t="s">
        <v>27</v>
      </c>
      <c r="E7873" s="0" t="s">
        <v>23</v>
      </c>
      <c r="F7873" s="0" t="s">
        <v>1056</v>
      </c>
      <c r="G7873" s="0" t="s">
        <v>1613</v>
      </c>
      <c r="H7873" s="0" t="n">
        <v>0.764229157568996</v>
      </c>
      <c r="I7873" s="0" t="n">
        <v>9.54147274774737</v>
      </c>
      <c r="J7873" s="0" t="n">
        <v>441</v>
      </c>
      <c r="K7873" s="0" t="n">
        <f aca="false">I7873*SUMIFS(syst_chauffage!$H$3:$H$27,syst_chauffage!$B$3:$B$27,D7873,syst_chauffage!$C$3:$C$27,E7873)</f>
        <v>24.4681826979631</v>
      </c>
      <c r="L7873" s="12" t="n">
        <f aca="false">H7873*SUMIFS(syst_chauffage!$K$3:$K$27,syst_chauffage!$B$3:$B$27,D7873,syst_chauffage!$C$3:$C$27,E7873)</f>
        <v>0.764229157568996</v>
      </c>
      <c r="N7873" s="0" t="str">
        <f aca="false">A7873</f>
        <v>Enseignement Recherche</v>
      </c>
      <c r="O7873" s="0" t="str">
        <f aca="false">B7873</f>
        <v>Enseignement secondaire</v>
      </c>
      <c r="P7873" s="0" t="str">
        <f aca="false">C7873</f>
        <v>Lycée professionnel (LP)</v>
      </c>
      <c r="Q7873" s="0" t="str">
        <f aca="false">D7873</f>
        <v>Chaudière condensation fioul</v>
      </c>
      <c r="R7873" s="0" t="str">
        <f aca="false">E7873</f>
        <v>Fioul</v>
      </c>
      <c r="S7873" s="0" t="str">
        <f aca="false">F7873</f>
        <v>0410502303</v>
      </c>
      <c r="T7873" s="0" t="str">
        <f aca="false">G7873</f>
        <v>5</v>
      </c>
      <c r="U7873" s="0" t="n">
        <f aca="false">L7873</f>
        <v>0.764229157568996</v>
      </c>
      <c r="V7873" s="0" t="n">
        <f aca="false">K7873</f>
        <v>24.4681826979631</v>
      </c>
      <c r="W7873" s="0" t="n">
        <f aca="false">J7873</f>
        <v>441</v>
      </c>
    </row>
    <row r="7874" customFormat="false" ht="12.8" hidden="false" customHeight="false" outlineLevel="0" collapsed="false">
      <c r="A7874" s="0" t="s">
        <v>75</v>
      </c>
      <c r="B7874" s="0" t="s">
        <v>942</v>
      </c>
      <c r="C7874" s="0" t="s">
        <v>1047</v>
      </c>
      <c r="D7874" s="0" t="s">
        <v>18</v>
      </c>
      <c r="E7874" s="0" t="s">
        <v>14</v>
      </c>
      <c r="F7874" s="0" t="s">
        <v>1057</v>
      </c>
      <c r="G7874" s="0" t="s">
        <v>1613</v>
      </c>
      <c r="H7874" s="0" t="n">
        <v>0.990636064771512</v>
      </c>
      <c r="I7874" s="0" t="n">
        <v>7.02385351951862</v>
      </c>
      <c r="J7874" s="0" t="n">
        <v>441</v>
      </c>
      <c r="K7874" s="0" t="n">
        <f aca="false">I7874*SUMIFS(syst_chauffage!$H$3:$H$27,syst_chauffage!$B$3:$B$27,D7874,syst_chauffage!$C$3:$C$27,E7874)</f>
        <v>19.1395016000137</v>
      </c>
      <c r="L7874" s="12" t="n">
        <f aca="false">H7874*SUMIFS(syst_chauffage!$K$3:$K$27,syst_chauffage!$B$3:$B$27,D7874,syst_chauffage!$C$3:$C$27,E7874)</f>
        <v>0.962350324559963</v>
      </c>
      <c r="N7874" s="0" t="str">
        <f aca="false">A7874</f>
        <v>Enseignement Recherche</v>
      </c>
      <c r="O7874" s="0" t="str">
        <f aca="false">B7874</f>
        <v>Enseignement secondaire</v>
      </c>
      <c r="P7874" s="0" t="str">
        <f aca="false">C7874</f>
        <v>Lycée professionnel (LP)</v>
      </c>
      <c r="Q7874" s="0" t="str">
        <f aca="false">D7874</f>
        <v>Chaudière condensation gaz</v>
      </c>
      <c r="R7874" s="0" t="str">
        <f aca="false">E7874</f>
        <v>Gaz</v>
      </c>
      <c r="S7874" s="0" t="str">
        <f aca="false">F7874</f>
        <v>0410502404</v>
      </c>
      <c r="T7874" s="0" t="str">
        <f aca="false">G7874</f>
        <v>5</v>
      </c>
      <c r="U7874" s="0" t="n">
        <f aca="false">L7874</f>
        <v>0.962350324559963</v>
      </c>
      <c r="V7874" s="0" t="n">
        <f aca="false">K7874</f>
        <v>19.1395016000137</v>
      </c>
      <c r="W7874" s="0" t="n">
        <f aca="false">J7874</f>
        <v>441</v>
      </c>
    </row>
    <row r="7875" customFormat="false" ht="12.8" hidden="false" customHeight="false" outlineLevel="0" collapsed="false">
      <c r="A7875" s="0" t="s">
        <v>75</v>
      </c>
      <c r="B7875" s="0" t="s">
        <v>942</v>
      </c>
      <c r="C7875" s="0" t="s">
        <v>1047</v>
      </c>
      <c r="D7875" s="0" t="s">
        <v>32</v>
      </c>
      <c r="E7875" s="0" t="s">
        <v>30</v>
      </c>
      <c r="F7875" s="0" t="s">
        <v>1058</v>
      </c>
      <c r="G7875" s="0" t="s">
        <v>1613</v>
      </c>
      <c r="H7875" s="0" t="n">
        <v>1</v>
      </c>
      <c r="I7875" s="0" t="n">
        <v>12</v>
      </c>
      <c r="J7875" s="0" t="n">
        <v>0</v>
      </c>
      <c r="K7875" s="0" t="n">
        <f aca="false">I7875*SUMIFS(syst_chauffage!$H$3:$H$27,syst_chauffage!$B$3:$B$27,D7875,syst_chauffage!$C$3:$C$27,E7875)</f>
        <v>12</v>
      </c>
      <c r="L7875" s="12" t="n">
        <f aca="false">H7875*SUMIFS(syst_chauffage!$K$3:$K$27,syst_chauffage!$B$3:$B$27,D7875,syst_chauffage!$C$3:$C$27,E7875)</f>
        <v>1</v>
      </c>
      <c r="N7875" s="0" t="str">
        <f aca="false">A7875</f>
        <v>Enseignement Recherche</v>
      </c>
      <c r="O7875" s="0" t="str">
        <f aca="false">B7875</f>
        <v>Enseignement secondaire</v>
      </c>
      <c r="P7875" s="0" t="str">
        <f aca="false">C7875</f>
        <v>Lycée professionnel (LP)</v>
      </c>
      <c r="Q7875" s="0" t="str">
        <f aca="false">D7875</f>
        <v>Electrique direct performant</v>
      </c>
      <c r="R7875" s="0" t="str">
        <f aca="false">E7875</f>
        <v>Electricité</v>
      </c>
      <c r="S7875" s="0" t="str">
        <f aca="false">F7875</f>
        <v>0410502602</v>
      </c>
      <c r="T7875" s="0" t="str">
        <f aca="false">G7875</f>
        <v>5</v>
      </c>
      <c r="U7875" s="0" t="n">
        <f aca="false">L7875</f>
        <v>1</v>
      </c>
      <c r="V7875" s="0" t="n">
        <f aca="false">K7875</f>
        <v>12</v>
      </c>
      <c r="W7875" s="0" t="n">
        <f aca="false">J7875</f>
        <v>0</v>
      </c>
    </row>
    <row r="7876" customFormat="false" ht="12.8" hidden="false" customHeight="false" outlineLevel="0" collapsed="false">
      <c r="A7876" s="0" t="s">
        <v>75</v>
      </c>
      <c r="B7876" s="0" t="s">
        <v>942</v>
      </c>
      <c r="C7876" s="0" t="s">
        <v>1047</v>
      </c>
      <c r="D7876" s="0" t="s">
        <v>38</v>
      </c>
      <c r="E7876" s="0" t="s">
        <v>30</v>
      </c>
      <c r="F7876" s="0" t="s">
        <v>1059</v>
      </c>
      <c r="G7876" s="0" t="s">
        <v>1613</v>
      </c>
      <c r="H7876" s="0" t="n">
        <v>3.34058232558139</v>
      </c>
      <c r="I7876" s="0" t="n">
        <v>63.5159856820464</v>
      </c>
      <c r="J7876" s="0" t="n">
        <v>567</v>
      </c>
      <c r="K7876" s="0" t="n">
        <f aca="false">I7876*SUMIFS(syst_chauffage!$H$3:$H$27,syst_chauffage!$B$3:$B$27,D7876,syst_chauffage!$C$3:$C$27,E7876)</f>
        <v>64.2015646545397</v>
      </c>
      <c r="L7876" s="12" t="n">
        <f aca="false">H7876*SUMIFS(syst_chauffage!$K$3:$K$27,syst_chauffage!$B$3:$B$27,D7876,syst_chauffage!$C$3:$C$27,E7876)</f>
        <v>2.98853732681761</v>
      </c>
      <c r="N7876" s="0" t="str">
        <f aca="false">A7876</f>
        <v>Enseignement Recherche</v>
      </c>
      <c r="O7876" s="0" t="str">
        <f aca="false">B7876</f>
        <v>Enseignement secondaire</v>
      </c>
      <c r="P7876" s="0" t="str">
        <f aca="false">C7876</f>
        <v>Lycée professionnel (LP)</v>
      </c>
      <c r="Q7876" s="0" t="str">
        <f aca="false">D7876</f>
        <v>PAC performant</v>
      </c>
      <c r="R7876" s="0" t="str">
        <f aca="false">E7876</f>
        <v>Electricité</v>
      </c>
      <c r="S7876" s="0" t="str">
        <f aca="false">F7876</f>
        <v>0410502902</v>
      </c>
      <c r="T7876" s="0" t="str">
        <f aca="false">G7876</f>
        <v>5</v>
      </c>
      <c r="U7876" s="0" t="n">
        <f aca="false">L7876</f>
        <v>2.98853732681761</v>
      </c>
      <c r="V7876" s="0" t="n">
        <f aca="false">K7876</f>
        <v>64.2015646545397</v>
      </c>
      <c r="W7876" s="0" t="n">
        <f aca="false">J7876</f>
        <v>567</v>
      </c>
    </row>
    <row r="7877" customFormat="false" ht="12.8" hidden="false" customHeight="false" outlineLevel="0" collapsed="false">
      <c r="A7877" s="0" t="s">
        <v>75</v>
      </c>
      <c r="B7877" s="0" t="s">
        <v>1060</v>
      </c>
      <c r="C7877" s="0" t="s">
        <v>1061</v>
      </c>
      <c r="D7877" s="0" t="s">
        <v>19</v>
      </c>
      <c r="E7877" s="0" t="s">
        <v>57</v>
      </c>
      <c r="F7877" s="0" t="s">
        <v>1062</v>
      </c>
      <c r="G7877" s="0" t="s">
        <v>1613</v>
      </c>
      <c r="H7877" s="0" t="n">
        <v>0.786146559849243</v>
      </c>
      <c r="I7877" s="0" t="n">
        <v>19.3112167278389</v>
      </c>
      <c r="J7877" s="0" t="n">
        <v>0</v>
      </c>
      <c r="K7877" s="0" t="n">
        <f aca="false">I7877*SUMIFS(syst_chauffage!$H$3:$H$27,syst_chauffage!$B$3:$B$27,D7877,syst_chauffage!$C$3:$C$27,E7877)</f>
        <v>26.8904188343892</v>
      </c>
      <c r="L7877" s="12" t="n">
        <f aca="false">H7877*SUMIFS(syst_chauffage!$K$3:$K$27,syst_chauffage!$B$3:$B$27,D7877,syst_chauffage!$C$3:$C$27,E7877)</f>
        <v>0.786146559849243</v>
      </c>
      <c r="N7877" s="0" t="str">
        <f aca="false">A7877</f>
        <v>Enseignement Recherche</v>
      </c>
      <c r="O7877" s="0" t="str">
        <f aca="false">B7877</f>
        <v>Enseignement supérieur et recherche</v>
      </c>
      <c r="P7877" s="0" t="str">
        <f aca="false">C7877</f>
        <v>école</v>
      </c>
      <c r="Q7877" s="0" t="str">
        <f aca="false">D7877</f>
        <v>Autre système centralisé</v>
      </c>
      <c r="R7877" s="0" t="str">
        <f aca="false">E7877</f>
        <v>Autres</v>
      </c>
      <c r="S7877" s="0" t="str">
        <f aca="false">F7877</f>
        <v>0411100101</v>
      </c>
      <c r="T7877" s="0" t="str">
        <f aca="false">G7877</f>
        <v>5</v>
      </c>
      <c r="U7877" s="0" t="n">
        <f aca="false">L7877</f>
        <v>0.786146559849243</v>
      </c>
      <c r="V7877" s="0" t="n">
        <f aca="false">K7877</f>
        <v>26.8904188343892</v>
      </c>
      <c r="W7877" s="0" t="n">
        <f aca="false">J7877</f>
        <v>0</v>
      </c>
    </row>
    <row r="7878" customFormat="false" ht="12.8" hidden="false" customHeight="false" outlineLevel="0" collapsed="false">
      <c r="A7878" s="0" t="s">
        <v>75</v>
      </c>
      <c r="B7878" s="0" t="s">
        <v>1060</v>
      </c>
      <c r="C7878" s="0" t="s">
        <v>1061</v>
      </c>
      <c r="D7878" s="0" t="s">
        <v>19</v>
      </c>
      <c r="E7878" s="0" t="s">
        <v>58</v>
      </c>
      <c r="F7878" s="0" t="s">
        <v>1063</v>
      </c>
      <c r="G7878" s="0" t="s">
        <v>1613</v>
      </c>
      <c r="H7878" s="0" t="n">
        <v>0.90206515965668</v>
      </c>
      <c r="I7878" s="0" t="n">
        <v>19.1419397554619</v>
      </c>
      <c r="J7878" s="0" t="n">
        <v>680</v>
      </c>
      <c r="K7878" s="0" t="n">
        <f aca="false">I7878*SUMIFS(syst_chauffage!$H$3:$H$27,syst_chauffage!$B$3:$B$27,D7878,syst_chauffage!$C$3:$C$27,E7878)</f>
        <v>31.4875259551945</v>
      </c>
      <c r="L7878" s="12" t="n">
        <f aca="false">H7878*SUMIFS(syst_chauffage!$K$3:$K$27,syst_chauffage!$B$3:$B$27,D7878,syst_chauffage!$C$3:$C$27,E7878)</f>
        <v>0.90206515965668</v>
      </c>
      <c r="N7878" s="0" t="str">
        <f aca="false">A7878</f>
        <v>Enseignement Recherche</v>
      </c>
      <c r="O7878" s="0" t="str">
        <f aca="false">B7878</f>
        <v>Enseignement supérieur et recherche</v>
      </c>
      <c r="P7878" s="0" t="str">
        <f aca="false">C7878</f>
        <v>école</v>
      </c>
      <c r="Q7878" s="0" t="str">
        <f aca="false">D7878</f>
        <v>Autre système centralisé</v>
      </c>
      <c r="R7878" s="0" t="str">
        <f aca="false">E7878</f>
        <v>Urbain</v>
      </c>
      <c r="S7878" s="0" t="str">
        <f aca="false">F7878</f>
        <v>0411100106</v>
      </c>
      <c r="T7878" s="0" t="str">
        <f aca="false">G7878</f>
        <v>5</v>
      </c>
      <c r="U7878" s="0" t="n">
        <f aca="false">L7878</f>
        <v>0.90206515965668</v>
      </c>
      <c r="V7878" s="0" t="n">
        <f aca="false">K7878</f>
        <v>31.4875259551945</v>
      </c>
      <c r="W7878" s="0" t="n">
        <f aca="false">J7878</f>
        <v>680</v>
      </c>
    </row>
    <row r="7879" customFormat="false" ht="12.8" hidden="false" customHeight="false" outlineLevel="0" collapsed="false">
      <c r="A7879" s="0" t="s">
        <v>75</v>
      </c>
      <c r="B7879" s="0" t="s">
        <v>1060</v>
      </c>
      <c r="C7879" s="0" t="s">
        <v>1061</v>
      </c>
      <c r="D7879" s="0" t="s">
        <v>22</v>
      </c>
      <c r="E7879" s="0" t="s">
        <v>23</v>
      </c>
      <c r="F7879" s="0" t="s">
        <v>1064</v>
      </c>
      <c r="G7879" s="0" t="s">
        <v>1613</v>
      </c>
      <c r="H7879" s="0" t="n">
        <v>0.724986604984925</v>
      </c>
      <c r="I7879" s="0" t="n">
        <v>11.647136687495</v>
      </c>
      <c r="J7879" s="0" t="n">
        <v>0</v>
      </c>
      <c r="K7879" s="0" t="n">
        <f aca="false">I7879*SUMIFS(syst_chauffage!$H$3:$H$27,syst_chauffage!$B$3:$B$27,D7879,syst_chauffage!$C$3:$C$27,E7879)</f>
        <v>20.5108698630554</v>
      </c>
      <c r="L7879" s="12" t="n">
        <f aca="false">H7879*SUMIFS(syst_chauffage!$K$3:$K$27,syst_chauffage!$B$3:$B$27,D7879,syst_chauffage!$C$3:$C$27,E7879)</f>
        <v>0.724986604984925</v>
      </c>
      <c r="N7879" s="0" t="str">
        <f aca="false">A7879</f>
        <v>Enseignement Recherche</v>
      </c>
      <c r="O7879" s="0" t="str">
        <f aca="false">B7879</f>
        <v>Enseignement supérieur et recherche</v>
      </c>
      <c r="P7879" s="0" t="str">
        <f aca="false">C7879</f>
        <v>école</v>
      </c>
      <c r="Q7879" s="0" t="str">
        <f aca="false">D7879</f>
        <v>Chaudière fioul</v>
      </c>
      <c r="R7879" s="0" t="str">
        <f aca="false">E7879</f>
        <v>Fioul</v>
      </c>
      <c r="S7879" s="0" t="str">
        <f aca="false">F7879</f>
        <v>0411100303</v>
      </c>
      <c r="T7879" s="0" t="str">
        <f aca="false">G7879</f>
        <v>5</v>
      </c>
      <c r="U7879" s="0" t="n">
        <f aca="false">L7879</f>
        <v>0.724986604984925</v>
      </c>
      <c r="V7879" s="0" t="n">
        <f aca="false">K7879</f>
        <v>20.5108698630554</v>
      </c>
      <c r="W7879" s="0" t="n">
        <f aca="false">J7879</f>
        <v>0</v>
      </c>
    </row>
    <row r="7880" customFormat="false" ht="12.8" hidden="false" customHeight="false" outlineLevel="0" collapsed="false">
      <c r="A7880" s="0" t="s">
        <v>75</v>
      </c>
      <c r="B7880" s="0" t="s">
        <v>1060</v>
      </c>
      <c r="C7880" s="0" t="s">
        <v>1061</v>
      </c>
      <c r="D7880" s="0" t="s">
        <v>13</v>
      </c>
      <c r="E7880" s="0" t="s">
        <v>14</v>
      </c>
      <c r="F7880" s="0" t="s">
        <v>1065</v>
      </c>
      <c r="G7880" s="0" t="s">
        <v>1613</v>
      </c>
      <c r="H7880" s="0" t="n">
        <v>0.783819334928058</v>
      </c>
      <c r="I7880" s="0" t="n">
        <v>8.60408518976097</v>
      </c>
      <c r="J7880" s="0" t="n">
        <v>264</v>
      </c>
      <c r="K7880" s="0" t="n">
        <f aca="false">I7880*SUMIFS(syst_chauffage!$H$3:$H$27,syst_chauffage!$B$3:$B$27,D7880,syst_chauffage!$C$3:$C$27,E7880)</f>
        <v>17.3767393528446</v>
      </c>
      <c r="L7880" s="12" t="n">
        <f aca="false">H7880*SUMIFS(syst_chauffage!$K$3:$K$27,syst_chauffage!$B$3:$B$27,D7880,syst_chauffage!$C$3:$C$27,E7880)</f>
        <v>0.783819334928058</v>
      </c>
      <c r="N7880" s="0" t="str">
        <f aca="false">A7880</f>
        <v>Enseignement Recherche</v>
      </c>
      <c r="O7880" s="0" t="str">
        <f aca="false">B7880</f>
        <v>Enseignement supérieur et recherche</v>
      </c>
      <c r="P7880" s="0" t="str">
        <f aca="false">C7880</f>
        <v>école</v>
      </c>
      <c r="Q7880" s="0" t="str">
        <f aca="false">D7880</f>
        <v>Chaudière gaz</v>
      </c>
      <c r="R7880" s="0" t="str">
        <f aca="false">E7880</f>
        <v>Gaz</v>
      </c>
      <c r="S7880" s="0" t="str">
        <f aca="false">F7880</f>
        <v>0411100404</v>
      </c>
      <c r="T7880" s="0" t="str">
        <f aca="false">G7880</f>
        <v>5</v>
      </c>
      <c r="U7880" s="0" t="n">
        <f aca="false">L7880</f>
        <v>0.783819334928058</v>
      </c>
      <c r="V7880" s="0" t="n">
        <f aca="false">K7880</f>
        <v>17.3767393528446</v>
      </c>
      <c r="W7880" s="0" t="n">
        <f aca="false">J7880</f>
        <v>264</v>
      </c>
    </row>
    <row r="7881" customFormat="false" ht="12.8" hidden="false" customHeight="false" outlineLevel="0" collapsed="false">
      <c r="A7881" s="0" t="s">
        <v>75</v>
      </c>
      <c r="B7881" s="0" t="s">
        <v>1060</v>
      </c>
      <c r="C7881" s="0" t="s">
        <v>1061</v>
      </c>
      <c r="D7881" s="0" t="s">
        <v>29</v>
      </c>
      <c r="E7881" s="0" t="s">
        <v>30</v>
      </c>
      <c r="F7881" s="0" t="s">
        <v>1066</v>
      </c>
      <c r="G7881" s="0" t="s">
        <v>1613</v>
      </c>
      <c r="H7881" s="0" t="n">
        <v>0.92</v>
      </c>
      <c r="I7881" s="0" t="n">
        <v>10.4</v>
      </c>
      <c r="J7881" s="0" t="n">
        <v>0</v>
      </c>
      <c r="K7881" s="0" t="n">
        <f aca="false">I7881*SUMIFS(syst_chauffage!$H$3:$H$27,syst_chauffage!$B$3:$B$27,D7881,syst_chauffage!$C$3:$C$27,E7881)</f>
        <v>3</v>
      </c>
      <c r="L7881" s="12" t="n">
        <f aca="false">H7881*SUMIFS(syst_chauffage!$K$3:$K$27,syst_chauffage!$B$3:$B$27,D7881,syst_chauffage!$C$3:$C$27,E7881)</f>
        <v>0.92</v>
      </c>
      <c r="N7881" s="0" t="str">
        <f aca="false">A7881</f>
        <v>Enseignement Recherche</v>
      </c>
      <c r="O7881" s="0" t="str">
        <f aca="false">B7881</f>
        <v>Enseignement supérieur et recherche</v>
      </c>
      <c r="P7881" s="0" t="str">
        <f aca="false">C7881</f>
        <v>école</v>
      </c>
      <c r="Q7881" s="0" t="str">
        <f aca="false">D7881</f>
        <v>Electrique direct</v>
      </c>
      <c r="R7881" s="0" t="str">
        <f aca="false">E7881</f>
        <v>Electricité</v>
      </c>
      <c r="S7881" s="0" t="str">
        <f aca="false">F7881</f>
        <v>0411100602</v>
      </c>
      <c r="T7881" s="0" t="str">
        <f aca="false">G7881</f>
        <v>5</v>
      </c>
      <c r="U7881" s="0" t="n">
        <f aca="false">L7881</f>
        <v>0.92</v>
      </c>
      <c r="V7881" s="0" t="n">
        <f aca="false">K7881</f>
        <v>3</v>
      </c>
      <c r="W7881" s="0" t="n">
        <f aca="false">J7881</f>
        <v>0</v>
      </c>
    </row>
    <row r="7882" customFormat="false" ht="12.8" hidden="false" customHeight="false" outlineLevel="0" collapsed="false">
      <c r="A7882" s="0" t="s">
        <v>75</v>
      </c>
      <c r="B7882" s="0" t="s">
        <v>1060</v>
      </c>
      <c r="C7882" s="0" t="s">
        <v>1061</v>
      </c>
      <c r="D7882" s="0" t="s">
        <v>36</v>
      </c>
      <c r="E7882" s="0" t="s">
        <v>30</v>
      </c>
      <c r="F7882" s="0" t="s">
        <v>1067</v>
      </c>
      <c r="G7882" s="0" t="s">
        <v>1613</v>
      </c>
      <c r="H7882" s="0" t="n">
        <v>2.77281655813953</v>
      </c>
      <c r="I7882" s="0" t="n">
        <v>63.1643193045264</v>
      </c>
      <c r="J7882" s="0" t="n">
        <v>603</v>
      </c>
      <c r="K7882" s="0" t="n">
        <f aca="false">I7882*SUMIFS(syst_chauffage!$H$3:$H$27,syst_chauffage!$B$3:$B$27,D7882,syst_chauffage!$C$3:$C$27,E7882)</f>
        <v>39.0771179247409</v>
      </c>
      <c r="L7882" s="12" t="n">
        <f aca="false">H7882*SUMIFS(syst_chauffage!$K$3:$K$27,syst_chauffage!$B$3:$B$27,D7882,syst_chauffage!$C$3:$C$27,E7882)</f>
        <v>2.32969420671809</v>
      </c>
      <c r="N7882" s="0" t="str">
        <f aca="false">A7882</f>
        <v>Enseignement Recherche</v>
      </c>
      <c r="O7882" s="0" t="str">
        <f aca="false">B7882</f>
        <v>Enseignement supérieur et recherche</v>
      </c>
      <c r="P7882" s="0" t="str">
        <f aca="false">C7882</f>
        <v>école</v>
      </c>
      <c r="Q7882" s="0" t="str">
        <f aca="false">D7882</f>
        <v>PAC</v>
      </c>
      <c r="R7882" s="0" t="str">
        <f aca="false">E7882</f>
        <v>Electricité</v>
      </c>
      <c r="S7882" s="0" t="str">
        <f aca="false">F7882</f>
        <v>0411100902</v>
      </c>
      <c r="T7882" s="0" t="str">
        <f aca="false">G7882</f>
        <v>5</v>
      </c>
      <c r="U7882" s="0" t="n">
        <f aca="false">L7882</f>
        <v>2.32969420671809</v>
      </c>
      <c r="V7882" s="0" t="n">
        <f aca="false">K7882</f>
        <v>39.0771179247409</v>
      </c>
      <c r="W7882" s="0" t="n">
        <f aca="false">J7882</f>
        <v>603</v>
      </c>
    </row>
    <row r="7883" customFormat="false" ht="12.8" hidden="false" customHeight="false" outlineLevel="0" collapsed="false">
      <c r="A7883" s="0" t="s">
        <v>75</v>
      </c>
      <c r="B7883" s="0" t="s">
        <v>1060</v>
      </c>
      <c r="C7883" s="0" t="s">
        <v>1061</v>
      </c>
      <c r="D7883" s="0" t="s">
        <v>51</v>
      </c>
      <c r="E7883" s="0" t="s">
        <v>57</v>
      </c>
      <c r="F7883" s="0" t="s">
        <v>1068</v>
      </c>
      <c r="G7883" s="0" t="s">
        <v>1613</v>
      </c>
      <c r="H7883" s="0" t="n">
        <v>0.907092184441433</v>
      </c>
      <c r="I7883" s="0" t="n">
        <v>22.9895437236178</v>
      </c>
      <c r="J7883" s="0" t="n">
        <v>0</v>
      </c>
      <c r="K7883" s="0" t="n">
        <f aca="false">I7883*SUMIFS(syst_chauffage!$H$3:$H$27,syst_chauffage!$B$3:$B$27,D7883,syst_chauffage!$C$3:$C$27,E7883)</f>
        <v>48.7114833510201</v>
      </c>
      <c r="L7883" s="12" t="n">
        <f aca="false">H7883*SUMIFS(syst_chauffage!$K$3:$K$27,syst_chauffage!$B$3:$B$27,D7883,syst_chauffage!$C$3:$C$27,E7883)</f>
        <v>0.907092184441433</v>
      </c>
      <c r="N7883" s="0" t="str">
        <f aca="false">A7883</f>
        <v>Enseignement Recherche</v>
      </c>
      <c r="O7883" s="0" t="str">
        <f aca="false">B7883</f>
        <v>Enseignement supérieur et recherche</v>
      </c>
      <c r="P7883" s="0" t="str">
        <f aca="false">C7883</f>
        <v>école</v>
      </c>
      <c r="Q7883" s="0" t="str">
        <f aca="false">D7883</f>
        <v>Autre système centralisé performant</v>
      </c>
      <c r="R7883" s="0" t="str">
        <f aca="false">E7883</f>
        <v>Autres</v>
      </c>
      <c r="S7883" s="0" t="str">
        <f aca="false">F7883</f>
        <v>0411102101</v>
      </c>
      <c r="T7883" s="0" t="str">
        <f aca="false">G7883</f>
        <v>5</v>
      </c>
      <c r="U7883" s="0" t="n">
        <f aca="false">L7883</f>
        <v>0.907092184441433</v>
      </c>
      <c r="V7883" s="0" t="n">
        <f aca="false">K7883</f>
        <v>48.7114833510201</v>
      </c>
      <c r="W7883" s="0" t="n">
        <f aca="false">J7883</f>
        <v>0</v>
      </c>
    </row>
    <row r="7884" customFormat="false" ht="12.8" hidden="false" customHeight="false" outlineLevel="0" collapsed="false">
      <c r="A7884" s="0" t="s">
        <v>75</v>
      </c>
      <c r="B7884" s="0" t="s">
        <v>1060</v>
      </c>
      <c r="C7884" s="0" t="s">
        <v>1061</v>
      </c>
      <c r="D7884" s="0" t="s">
        <v>51</v>
      </c>
      <c r="E7884" s="0" t="s">
        <v>58</v>
      </c>
      <c r="F7884" s="0" t="s">
        <v>1069</v>
      </c>
      <c r="G7884" s="0" t="s">
        <v>1613</v>
      </c>
      <c r="H7884" s="0" t="n">
        <v>1.04084441498848</v>
      </c>
      <c r="I7884" s="0" t="n">
        <v>22.7880235184071</v>
      </c>
      <c r="J7884" s="0" t="n">
        <v>680</v>
      </c>
      <c r="K7884" s="0" t="n">
        <f aca="false">I7884*SUMIFS(syst_chauffage!$H$3:$H$27,syst_chauffage!$B$3:$B$27,D7884,syst_chauffage!$C$3:$C$27,E7884)</f>
        <v>48.6296309528525</v>
      </c>
      <c r="L7884" s="12" t="n">
        <f aca="false">H7884*SUMIFS(syst_chauffage!$K$3:$K$27,syst_chauffage!$B$3:$B$27,D7884,syst_chauffage!$C$3:$C$27,E7884)</f>
        <v>1.04084441498848</v>
      </c>
      <c r="N7884" s="0" t="str">
        <f aca="false">A7884</f>
        <v>Enseignement Recherche</v>
      </c>
      <c r="O7884" s="0" t="str">
        <f aca="false">B7884</f>
        <v>Enseignement supérieur et recherche</v>
      </c>
      <c r="P7884" s="0" t="str">
        <f aca="false">C7884</f>
        <v>école</v>
      </c>
      <c r="Q7884" s="0" t="str">
        <f aca="false">D7884</f>
        <v>Autre système centralisé performant</v>
      </c>
      <c r="R7884" s="0" t="str">
        <f aca="false">E7884</f>
        <v>Urbain</v>
      </c>
      <c r="S7884" s="0" t="str">
        <f aca="false">F7884</f>
        <v>0411102106</v>
      </c>
      <c r="T7884" s="0" t="str">
        <f aca="false">G7884</f>
        <v>5</v>
      </c>
      <c r="U7884" s="0" t="n">
        <f aca="false">L7884</f>
        <v>1.04084441498848</v>
      </c>
      <c r="V7884" s="0" t="n">
        <f aca="false">K7884</f>
        <v>48.6296309528525</v>
      </c>
      <c r="W7884" s="0" t="n">
        <f aca="false">J7884</f>
        <v>680</v>
      </c>
    </row>
    <row r="7885" customFormat="false" ht="12.8" hidden="false" customHeight="false" outlineLevel="0" collapsed="false">
      <c r="A7885" s="0" t="s">
        <v>75</v>
      </c>
      <c r="B7885" s="0" t="s">
        <v>1060</v>
      </c>
      <c r="C7885" s="0" t="s">
        <v>1061</v>
      </c>
      <c r="D7885" s="0" t="s">
        <v>27</v>
      </c>
      <c r="E7885" s="0" t="s">
        <v>23</v>
      </c>
      <c r="F7885" s="0" t="s">
        <v>1070</v>
      </c>
      <c r="G7885" s="0" t="s">
        <v>1613</v>
      </c>
      <c r="H7885" s="0" t="n">
        <v>0.766210595717177</v>
      </c>
      <c r="I7885" s="0" t="n">
        <v>13.8656389136845</v>
      </c>
      <c r="J7885" s="0" t="n">
        <v>608</v>
      </c>
      <c r="K7885" s="0" t="n">
        <f aca="false">I7885*SUMIFS(syst_chauffage!$H$3:$H$27,syst_chauffage!$B$3:$B$27,D7885,syst_chauffage!$C$3:$C$27,E7885)</f>
        <v>35.5570880023858</v>
      </c>
      <c r="L7885" s="12" t="n">
        <f aca="false">H7885*SUMIFS(syst_chauffage!$K$3:$K$27,syst_chauffage!$B$3:$B$27,D7885,syst_chauffage!$C$3:$C$27,E7885)</f>
        <v>0.766210595717177</v>
      </c>
      <c r="N7885" s="0" t="str">
        <f aca="false">A7885</f>
        <v>Enseignement Recherche</v>
      </c>
      <c r="O7885" s="0" t="str">
        <f aca="false">B7885</f>
        <v>Enseignement supérieur et recherche</v>
      </c>
      <c r="P7885" s="0" t="str">
        <f aca="false">C7885</f>
        <v>école</v>
      </c>
      <c r="Q7885" s="0" t="str">
        <f aca="false">D7885</f>
        <v>Chaudière condensation fioul</v>
      </c>
      <c r="R7885" s="0" t="str">
        <f aca="false">E7885</f>
        <v>Fioul</v>
      </c>
      <c r="S7885" s="0" t="str">
        <f aca="false">F7885</f>
        <v>0411102303</v>
      </c>
      <c r="T7885" s="0" t="str">
        <f aca="false">G7885</f>
        <v>5</v>
      </c>
      <c r="U7885" s="0" t="n">
        <f aca="false">L7885</f>
        <v>0.766210595717177</v>
      </c>
      <c r="V7885" s="0" t="n">
        <f aca="false">K7885</f>
        <v>35.5570880023858</v>
      </c>
      <c r="W7885" s="0" t="n">
        <f aca="false">J7885</f>
        <v>608</v>
      </c>
    </row>
    <row r="7886" customFormat="false" ht="12.8" hidden="false" customHeight="false" outlineLevel="0" collapsed="false">
      <c r="A7886" s="0" t="s">
        <v>75</v>
      </c>
      <c r="B7886" s="0" t="s">
        <v>1060</v>
      </c>
      <c r="C7886" s="0" t="s">
        <v>1061</v>
      </c>
      <c r="D7886" s="0" t="s">
        <v>18</v>
      </c>
      <c r="E7886" s="0" t="s">
        <v>14</v>
      </c>
      <c r="F7886" s="0" t="s">
        <v>1071</v>
      </c>
      <c r="G7886" s="0" t="s">
        <v>1613</v>
      </c>
      <c r="H7886" s="0" t="n">
        <v>0.992608555568395</v>
      </c>
      <c r="I7886" s="0" t="n">
        <v>10.2429585592393</v>
      </c>
      <c r="J7886" s="0" t="n">
        <v>608</v>
      </c>
      <c r="K7886" s="0" t="n">
        <f aca="false">I7886*SUMIFS(syst_chauffage!$H$3:$H$27,syst_chauffage!$B$3:$B$27,D7886,syst_chauffage!$C$3:$C$27,E7886)</f>
        <v>27.9113340260647</v>
      </c>
      <c r="L7886" s="12" t="n">
        <f aca="false">H7886*SUMIFS(syst_chauffage!$K$3:$K$27,syst_chauffage!$B$3:$B$27,D7886,syst_chauffage!$C$3:$C$27,E7886)</f>
        <v>0.964266494610778</v>
      </c>
      <c r="N7886" s="0" t="str">
        <f aca="false">A7886</f>
        <v>Enseignement Recherche</v>
      </c>
      <c r="O7886" s="0" t="str">
        <f aca="false">B7886</f>
        <v>Enseignement supérieur et recherche</v>
      </c>
      <c r="P7886" s="0" t="str">
        <f aca="false">C7886</f>
        <v>école</v>
      </c>
      <c r="Q7886" s="0" t="str">
        <f aca="false">D7886</f>
        <v>Chaudière condensation gaz</v>
      </c>
      <c r="R7886" s="0" t="str">
        <f aca="false">E7886</f>
        <v>Gaz</v>
      </c>
      <c r="S7886" s="0" t="str">
        <f aca="false">F7886</f>
        <v>0411102404</v>
      </c>
      <c r="T7886" s="0" t="str">
        <f aca="false">G7886</f>
        <v>5</v>
      </c>
      <c r="U7886" s="0" t="n">
        <f aca="false">L7886</f>
        <v>0.964266494610778</v>
      </c>
      <c r="V7886" s="0" t="n">
        <f aca="false">K7886</f>
        <v>27.9113340260647</v>
      </c>
      <c r="W7886" s="0" t="n">
        <f aca="false">J7886</f>
        <v>608</v>
      </c>
    </row>
    <row r="7887" customFormat="false" ht="12.8" hidden="false" customHeight="false" outlineLevel="0" collapsed="false">
      <c r="A7887" s="0" t="s">
        <v>75</v>
      </c>
      <c r="B7887" s="0" t="s">
        <v>1060</v>
      </c>
      <c r="C7887" s="0" t="s">
        <v>1061</v>
      </c>
      <c r="D7887" s="0" t="s">
        <v>32</v>
      </c>
      <c r="E7887" s="0" t="s">
        <v>30</v>
      </c>
      <c r="F7887" s="0" t="s">
        <v>1072</v>
      </c>
      <c r="G7887" s="0" t="s">
        <v>1613</v>
      </c>
      <c r="H7887" s="0" t="n">
        <v>1</v>
      </c>
      <c r="I7887" s="0" t="n">
        <v>12</v>
      </c>
      <c r="J7887" s="0" t="n">
        <v>0</v>
      </c>
      <c r="K7887" s="0" t="n">
        <f aca="false">I7887*SUMIFS(syst_chauffage!$H$3:$H$27,syst_chauffage!$B$3:$B$27,D7887,syst_chauffage!$C$3:$C$27,E7887)</f>
        <v>12</v>
      </c>
      <c r="L7887" s="12" t="n">
        <f aca="false">H7887*SUMIFS(syst_chauffage!$K$3:$K$27,syst_chauffage!$B$3:$B$27,D7887,syst_chauffage!$C$3:$C$27,E7887)</f>
        <v>1</v>
      </c>
      <c r="N7887" s="0" t="str">
        <f aca="false">A7887</f>
        <v>Enseignement Recherche</v>
      </c>
      <c r="O7887" s="0" t="str">
        <f aca="false">B7887</f>
        <v>Enseignement supérieur et recherche</v>
      </c>
      <c r="P7887" s="0" t="str">
        <f aca="false">C7887</f>
        <v>école</v>
      </c>
      <c r="Q7887" s="0" t="str">
        <f aca="false">D7887</f>
        <v>Electrique direct performant</v>
      </c>
      <c r="R7887" s="0" t="str">
        <f aca="false">E7887</f>
        <v>Electricité</v>
      </c>
      <c r="S7887" s="0" t="str">
        <f aca="false">F7887</f>
        <v>0411102602</v>
      </c>
      <c r="T7887" s="0" t="str">
        <f aca="false">G7887</f>
        <v>5</v>
      </c>
      <c r="U7887" s="0" t="n">
        <f aca="false">L7887</f>
        <v>1</v>
      </c>
      <c r="V7887" s="0" t="n">
        <f aca="false">K7887</f>
        <v>12</v>
      </c>
      <c r="W7887" s="0" t="n">
        <f aca="false">J7887</f>
        <v>0</v>
      </c>
    </row>
    <row r="7888" customFormat="false" ht="12.8" hidden="false" customHeight="false" outlineLevel="0" collapsed="false">
      <c r="A7888" s="0" t="s">
        <v>75</v>
      </c>
      <c r="B7888" s="0" t="s">
        <v>1060</v>
      </c>
      <c r="C7888" s="0" t="s">
        <v>1061</v>
      </c>
      <c r="D7888" s="0" t="s">
        <v>38</v>
      </c>
      <c r="E7888" s="0" t="s">
        <v>30</v>
      </c>
      <c r="F7888" s="0" t="s">
        <v>1073</v>
      </c>
      <c r="G7888" s="0" t="s">
        <v>1613</v>
      </c>
      <c r="H7888" s="0" t="n">
        <v>3.19940372093023</v>
      </c>
      <c r="I7888" s="0" t="n">
        <v>75.1956182196743</v>
      </c>
      <c r="J7888" s="0" t="n">
        <v>648</v>
      </c>
      <c r="K7888" s="0" t="n">
        <f aca="false">I7888*SUMIFS(syst_chauffage!$H$3:$H$27,syst_chauffage!$B$3:$B$27,D7888,syst_chauffage!$C$3:$C$27,E7888)</f>
        <v>76.0072648330656</v>
      </c>
      <c r="L7888" s="12" t="n">
        <f aca="false">H7888*SUMIFS(syst_chauffage!$K$3:$K$27,syst_chauffage!$B$3:$B$27,D7888,syst_chauffage!$C$3:$C$27,E7888)</f>
        <v>2.86223673349977</v>
      </c>
      <c r="N7888" s="0" t="str">
        <f aca="false">A7888</f>
        <v>Enseignement Recherche</v>
      </c>
      <c r="O7888" s="0" t="str">
        <f aca="false">B7888</f>
        <v>Enseignement supérieur et recherche</v>
      </c>
      <c r="P7888" s="0" t="str">
        <f aca="false">C7888</f>
        <v>école</v>
      </c>
      <c r="Q7888" s="0" t="str">
        <f aca="false">D7888</f>
        <v>PAC performant</v>
      </c>
      <c r="R7888" s="0" t="str">
        <f aca="false">E7888</f>
        <v>Electricité</v>
      </c>
      <c r="S7888" s="0" t="str">
        <f aca="false">F7888</f>
        <v>0411102902</v>
      </c>
      <c r="T7888" s="0" t="str">
        <f aca="false">G7888</f>
        <v>5</v>
      </c>
      <c r="U7888" s="0" t="n">
        <f aca="false">L7888</f>
        <v>2.86223673349977</v>
      </c>
      <c r="V7888" s="0" t="n">
        <f aca="false">K7888</f>
        <v>76.0072648330656</v>
      </c>
      <c r="W7888" s="0" t="n">
        <f aca="false">J7888</f>
        <v>648</v>
      </c>
    </row>
    <row r="7889" customFormat="false" ht="12.8" hidden="false" customHeight="false" outlineLevel="0" collapsed="false">
      <c r="A7889" s="0" t="s">
        <v>75</v>
      </c>
      <c r="B7889" s="0" t="s">
        <v>1060</v>
      </c>
      <c r="C7889" s="0" t="s">
        <v>1074</v>
      </c>
      <c r="D7889" s="0" t="s">
        <v>19</v>
      </c>
      <c r="E7889" s="0" t="s">
        <v>57</v>
      </c>
      <c r="F7889" s="0" t="s">
        <v>1075</v>
      </c>
      <c r="G7889" s="0" t="s">
        <v>1613</v>
      </c>
      <c r="H7889" s="0" t="n">
        <v>0.821319232357371</v>
      </c>
      <c r="I7889" s="0" t="n">
        <v>18.3882825779629</v>
      </c>
      <c r="J7889" s="0" t="n">
        <v>0</v>
      </c>
      <c r="K7889" s="0" t="n">
        <f aca="false">I7889*SUMIFS(syst_chauffage!$H$3:$H$27,syst_chauffage!$B$3:$B$27,D7889,syst_chauffage!$C$3:$C$27,E7889)</f>
        <v>25.6052545593206</v>
      </c>
      <c r="L7889" s="12" t="n">
        <f aca="false">H7889*SUMIFS(syst_chauffage!$K$3:$K$27,syst_chauffage!$B$3:$B$27,D7889,syst_chauffage!$C$3:$C$27,E7889)</f>
        <v>0.821319232357371</v>
      </c>
      <c r="N7889" s="0" t="str">
        <f aca="false">A7889</f>
        <v>Enseignement Recherche</v>
      </c>
      <c r="O7889" s="0" t="str">
        <f aca="false">B7889</f>
        <v>Enseignement supérieur et recherche</v>
      </c>
      <c r="P7889" s="0" t="str">
        <f aca="false">C7889</f>
        <v>R&amp;D en sciences humaines et sociales</v>
      </c>
      <c r="Q7889" s="0" t="str">
        <f aca="false">D7889</f>
        <v>Autre système centralisé</v>
      </c>
      <c r="R7889" s="0" t="str">
        <f aca="false">E7889</f>
        <v>Autres</v>
      </c>
      <c r="S7889" s="0" t="str">
        <f aca="false">F7889</f>
        <v>0411870101</v>
      </c>
      <c r="T7889" s="0" t="str">
        <f aca="false">G7889</f>
        <v>5</v>
      </c>
      <c r="U7889" s="0" t="n">
        <f aca="false">L7889</f>
        <v>0.821319232357371</v>
      </c>
      <c r="V7889" s="0" t="n">
        <f aca="false">K7889</f>
        <v>25.6052545593206</v>
      </c>
      <c r="W7889" s="0" t="n">
        <f aca="false">J7889</f>
        <v>0</v>
      </c>
    </row>
    <row r="7890" customFormat="false" ht="12.8" hidden="false" customHeight="false" outlineLevel="0" collapsed="false">
      <c r="A7890" s="0" t="s">
        <v>75</v>
      </c>
      <c r="B7890" s="0" t="s">
        <v>1060</v>
      </c>
      <c r="C7890" s="0" t="s">
        <v>1074</v>
      </c>
      <c r="D7890" s="0" t="s">
        <v>19</v>
      </c>
      <c r="E7890" s="0" t="s">
        <v>58</v>
      </c>
      <c r="F7890" s="0" t="s">
        <v>1076</v>
      </c>
      <c r="G7890" s="0" t="s">
        <v>1613</v>
      </c>
      <c r="H7890" s="0" t="n">
        <v>0.952644641233162</v>
      </c>
      <c r="I7890" s="0" t="n">
        <v>18.9171532524419</v>
      </c>
      <c r="J7890" s="0" t="n">
        <v>680</v>
      </c>
      <c r="K7890" s="0" t="n">
        <f aca="false">I7890*SUMIFS(syst_chauffage!$H$3:$H$27,syst_chauffage!$B$3:$B$27,D7890,syst_chauffage!$C$3:$C$27,E7890)</f>
        <v>31.1177634891832</v>
      </c>
      <c r="L7890" s="12" t="n">
        <f aca="false">H7890*SUMIFS(syst_chauffage!$K$3:$K$27,syst_chauffage!$B$3:$B$27,D7890,syst_chauffage!$C$3:$C$27,E7890)</f>
        <v>0.952644641233162</v>
      </c>
      <c r="N7890" s="0" t="str">
        <f aca="false">A7890</f>
        <v>Enseignement Recherche</v>
      </c>
      <c r="O7890" s="0" t="str">
        <f aca="false">B7890</f>
        <v>Enseignement supérieur et recherche</v>
      </c>
      <c r="P7890" s="0" t="str">
        <f aca="false">C7890</f>
        <v>R&amp;D en sciences humaines et sociales</v>
      </c>
      <c r="Q7890" s="0" t="str">
        <f aca="false">D7890</f>
        <v>Autre système centralisé</v>
      </c>
      <c r="R7890" s="0" t="str">
        <f aca="false">E7890</f>
        <v>Urbain</v>
      </c>
      <c r="S7890" s="0" t="str">
        <f aca="false">F7890</f>
        <v>0411870106</v>
      </c>
      <c r="T7890" s="0" t="str">
        <f aca="false">G7890</f>
        <v>5</v>
      </c>
      <c r="U7890" s="0" t="n">
        <f aca="false">L7890</f>
        <v>0.952644641233162</v>
      </c>
      <c r="V7890" s="0" t="n">
        <f aca="false">K7890</f>
        <v>31.1177634891832</v>
      </c>
      <c r="W7890" s="0" t="n">
        <f aca="false">J7890</f>
        <v>680</v>
      </c>
    </row>
    <row r="7891" customFormat="false" ht="12.8" hidden="false" customHeight="false" outlineLevel="0" collapsed="false">
      <c r="A7891" s="0" t="s">
        <v>75</v>
      </c>
      <c r="B7891" s="0" t="s">
        <v>1060</v>
      </c>
      <c r="C7891" s="0" t="s">
        <v>1074</v>
      </c>
      <c r="D7891" s="0" t="s">
        <v>22</v>
      </c>
      <c r="E7891" s="0" t="s">
        <v>23</v>
      </c>
      <c r="F7891" s="0" t="s">
        <v>1077</v>
      </c>
      <c r="G7891" s="0" t="s">
        <v>1613</v>
      </c>
      <c r="H7891" s="0" t="n">
        <v>0.718588076739892</v>
      </c>
      <c r="I7891" s="0" t="n">
        <v>10.8245103782116</v>
      </c>
      <c r="J7891" s="0" t="n">
        <v>0</v>
      </c>
      <c r="K7891" s="0" t="n">
        <f aca="false">I7891*SUMIFS(syst_chauffage!$H$3:$H$27,syst_chauffage!$B$3:$B$27,D7891,syst_chauffage!$C$3:$C$27,E7891)</f>
        <v>19.062206416549</v>
      </c>
      <c r="L7891" s="12" t="n">
        <f aca="false">H7891*SUMIFS(syst_chauffage!$K$3:$K$27,syst_chauffage!$B$3:$B$27,D7891,syst_chauffage!$C$3:$C$27,E7891)</f>
        <v>0.718588076739892</v>
      </c>
      <c r="N7891" s="0" t="str">
        <f aca="false">A7891</f>
        <v>Enseignement Recherche</v>
      </c>
      <c r="O7891" s="0" t="str">
        <f aca="false">B7891</f>
        <v>Enseignement supérieur et recherche</v>
      </c>
      <c r="P7891" s="0" t="str">
        <f aca="false">C7891</f>
        <v>R&amp;D en sciences humaines et sociales</v>
      </c>
      <c r="Q7891" s="0" t="str">
        <f aca="false">D7891</f>
        <v>Chaudière fioul</v>
      </c>
      <c r="R7891" s="0" t="str">
        <f aca="false">E7891</f>
        <v>Fioul</v>
      </c>
      <c r="S7891" s="0" t="str">
        <f aca="false">F7891</f>
        <v>0411870303</v>
      </c>
      <c r="T7891" s="0" t="str">
        <f aca="false">G7891</f>
        <v>5</v>
      </c>
      <c r="U7891" s="0" t="n">
        <f aca="false">L7891</f>
        <v>0.718588076739892</v>
      </c>
      <c r="V7891" s="0" t="n">
        <f aca="false">K7891</f>
        <v>19.062206416549</v>
      </c>
      <c r="W7891" s="0" t="n">
        <f aca="false">J7891</f>
        <v>0</v>
      </c>
    </row>
    <row r="7892" customFormat="false" ht="12.8" hidden="false" customHeight="false" outlineLevel="0" collapsed="false">
      <c r="A7892" s="0" t="s">
        <v>75</v>
      </c>
      <c r="B7892" s="0" t="s">
        <v>1060</v>
      </c>
      <c r="C7892" s="0" t="s">
        <v>1074</v>
      </c>
      <c r="D7892" s="0" t="s">
        <v>13</v>
      </c>
      <c r="E7892" s="0" t="s">
        <v>14</v>
      </c>
      <c r="F7892" s="0" t="s">
        <v>1078</v>
      </c>
      <c r="G7892" s="0" t="s">
        <v>1613</v>
      </c>
      <c r="H7892" s="0" t="n">
        <v>0.777784463323076</v>
      </c>
      <c r="I7892" s="0" t="n">
        <v>8.28467323324911</v>
      </c>
      <c r="J7892" s="0" t="n">
        <v>264</v>
      </c>
      <c r="K7892" s="0" t="n">
        <f aca="false">I7892*SUMIFS(syst_chauffage!$H$3:$H$27,syst_chauffage!$B$3:$B$27,D7892,syst_chauffage!$C$3:$C$27,E7892)</f>
        <v>16.7316576048055</v>
      </c>
      <c r="L7892" s="12" t="n">
        <f aca="false">H7892*SUMIFS(syst_chauffage!$K$3:$K$27,syst_chauffage!$B$3:$B$27,D7892,syst_chauffage!$C$3:$C$27,E7892)</f>
        <v>0.777784463323076</v>
      </c>
      <c r="N7892" s="0" t="str">
        <f aca="false">A7892</f>
        <v>Enseignement Recherche</v>
      </c>
      <c r="O7892" s="0" t="str">
        <f aca="false">B7892</f>
        <v>Enseignement supérieur et recherche</v>
      </c>
      <c r="P7892" s="0" t="str">
        <f aca="false">C7892</f>
        <v>R&amp;D en sciences humaines et sociales</v>
      </c>
      <c r="Q7892" s="0" t="str">
        <f aca="false">D7892</f>
        <v>Chaudière gaz</v>
      </c>
      <c r="R7892" s="0" t="str">
        <f aca="false">E7892</f>
        <v>Gaz</v>
      </c>
      <c r="S7892" s="0" t="str">
        <f aca="false">F7892</f>
        <v>0411870404</v>
      </c>
      <c r="T7892" s="0" t="str">
        <f aca="false">G7892</f>
        <v>5</v>
      </c>
      <c r="U7892" s="0" t="n">
        <f aca="false">L7892</f>
        <v>0.777784463323076</v>
      </c>
      <c r="V7892" s="0" t="n">
        <f aca="false">K7892</f>
        <v>16.7316576048055</v>
      </c>
      <c r="W7892" s="0" t="n">
        <f aca="false">J7892</f>
        <v>264</v>
      </c>
    </row>
    <row r="7893" customFormat="false" ht="12.8" hidden="false" customHeight="false" outlineLevel="0" collapsed="false">
      <c r="A7893" s="0" t="s">
        <v>75</v>
      </c>
      <c r="B7893" s="0" t="s">
        <v>1060</v>
      </c>
      <c r="C7893" s="0" t="s">
        <v>1074</v>
      </c>
      <c r="D7893" s="0" t="s">
        <v>29</v>
      </c>
      <c r="E7893" s="0" t="s">
        <v>30</v>
      </c>
      <c r="F7893" s="0" t="s">
        <v>1079</v>
      </c>
      <c r="G7893" s="0" t="s">
        <v>1613</v>
      </c>
      <c r="H7893" s="0" t="n">
        <v>0.92</v>
      </c>
      <c r="I7893" s="0" t="n">
        <v>10.4</v>
      </c>
      <c r="J7893" s="0" t="n">
        <v>0</v>
      </c>
      <c r="K7893" s="0" t="n">
        <f aca="false">I7893*SUMIFS(syst_chauffage!$H$3:$H$27,syst_chauffage!$B$3:$B$27,D7893,syst_chauffage!$C$3:$C$27,E7893)</f>
        <v>3</v>
      </c>
      <c r="L7893" s="12" t="n">
        <f aca="false">H7893*SUMIFS(syst_chauffage!$K$3:$K$27,syst_chauffage!$B$3:$B$27,D7893,syst_chauffage!$C$3:$C$27,E7893)</f>
        <v>0.92</v>
      </c>
      <c r="N7893" s="0" t="str">
        <f aca="false">A7893</f>
        <v>Enseignement Recherche</v>
      </c>
      <c r="O7893" s="0" t="str">
        <f aca="false">B7893</f>
        <v>Enseignement supérieur et recherche</v>
      </c>
      <c r="P7893" s="0" t="str">
        <f aca="false">C7893</f>
        <v>R&amp;D en sciences humaines et sociales</v>
      </c>
      <c r="Q7893" s="0" t="str">
        <f aca="false">D7893</f>
        <v>Electrique direct</v>
      </c>
      <c r="R7893" s="0" t="str">
        <f aca="false">E7893</f>
        <v>Electricité</v>
      </c>
      <c r="S7893" s="0" t="str">
        <f aca="false">F7893</f>
        <v>0411870602</v>
      </c>
      <c r="T7893" s="0" t="str">
        <f aca="false">G7893</f>
        <v>5</v>
      </c>
      <c r="U7893" s="0" t="n">
        <f aca="false">L7893</f>
        <v>0.92</v>
      </c>
      <c r="V7893" s="0" t="n">
        <f aca="false">K7893</f>
        <v>3</v>
      </c>
      <c r="W7893" s="0" t="n">
        <f aca="false">J7893</f>
        <v>0</v>
      </c>
    </row>
    <row r="7894" customFormat="false" ht="12.8" hidden="false" customHeight="false" outlineLevel="0" collapsed="false">
      <c r="A7894" s="0" t="s">
        <v>75</v>
      </c>
      <c r="B7894" s="0" t="s">
        <v>1060</v>
      </c>
      <c r="C7894" s="0" t="s">
        <v>1074</v>
      </c>
      <c r="D7894" s="0" t="s">
        <v>36</v>
      </c>
      <c r="E7894" s="0" t="s">
        <v>30</v>
      </c>
      <c r="F7894" s="0" t="s">
        <v>1080</v>
      </c>
      <c r="G7894" s="0" t="s">
        <v>1613</v>
      </c>
      <c r="H7894" s="0" t="n">
        <v>2.77281655813953</v>
      </c>
      <c r="I7894" s="0" t="n">
        <v>45.9934229536503</v>
      </c>
      <c r="J7894" s="0" t="n">
        <v>603</v>
      </c>
      <c r="K7894" s="0" t="n">
        <f aca="false">I7894*SUMIFS(syst_chauffage!$H$3:$H$27,syst_chauffage!$B$3:$B$27,D7894,syst_chauffage!$C$3:$C$27,E7894)</f>
        <v>28.4542037706006</v>
      </c>
      <c r="L7894" s="12" t="n">
        <f aca="false">H7894*SUMIFS(syst_chauffage!$K$3:$K$27,syst_chauffage!$B$3:$B$27,D7894,syst_chauffage!$C$3:$C$27,E7894)</f>
        <v>2.32969420671809</v>
      </c>
      <c r="N7894" s="0" t="str">
        <f aca="false">A7894</f>
        <v>Enseignement Recherche</v>
      </c>
      <c r="O7894" s="0" t="str">
        <f aca="false">B7894</f>
        <v>Enseignement supérieur et recherche</v>
      </c>
      <c r="P7894" s="0" t="str">
        <f aca="false">C7894</f>
        <v>R&amp;D en sciences humaines et sociales</v>
      </c>
      <c r="Q7894" s="0" t="str">
        <f aca="false">D7894</f>
        <v>PAC</v>
      </c>
      <c r="R7894" s="0" t="str">
        <f aca="false">E7894</f>
        <v>Electricité</v>
      </c>
      <c r="S7894" s="0" t="str">
        <f aca="false">F7894</f>
        <v>0411870902</v>
      </c>
      <c r="T7894" s="0" t="str">
        <f aca="false">G7894</f>
        <v>5</v>
      </c>
      <c r="U7894" s="0" t="n">
        <f aca="false">L7894</f>
        <v>2.32969420671809</v>
      </c>
      <c r="V7894" s="0" t="n">
        <f aca="false">K7894</f>
        <v>28.4542037706006</v>
      </c>
      <c r="W7894" s="0" t="n">
        <f aca="false">J7894</f>
        <v>603</v>
      </c>
    </row>
    <row r="7895" customFormat="false" ht="12.8" hidden="false" customHeight="false" outlineLevel="0" collapsed="false">
      <c r="A7895" s="0" t="s">
        <v>75</v>
      </c>
      <c r="B7895" s="0" t="s">
        <v>1060</v>
      </c>
      <c r="C7895" s="0" t="s">
        <v>1074</v>
      </c>
      <c r="D7895" s="0" t="s">
        <v>51</v>
      </c>
      <c r="E7895" s="0" t="s">
        <v>57</v>
      </c>
      <c r="F7895" s="0" t="s">
        <v>1081</v>
      </c>
      <c r="G7895" s="0" t="s">
        <v>1613</v>
      </c>
      <c r="H7895" s="0" t="n">
        <v>0.947676037335427</v>
      </c>
      <c r="I7895" s="0" t="n">
        <v>21.890812592813</v>
      </c>
      <c r="J7895" s="0" t="n">
        <v>0</v>
      </c>
      <c r="K7895" s="0" t="n">
        <f aca="false">I7895*SUMIFS(syst_chauffage!$H$3:$H$27,syst_chauffage!$B$3:$B$27,D7895,syst_chauffage!$C$3:$C$27,E7895)</f>
        <v>46.3834326585454</v>
      </c>
      <c r="L7895" s="12" t="n">
        <f aca="false">H7895*SUMIFS(syst_chauffage!$K$3:$K$27,syst_chauffage!$B$3:$B$27,D7895,syst_chauffage!$C$3:$C$27,E7895)</f>
        <v>0.947676037335427</v>
      </c>
      <c r="N7895" s="0" t="str">
        <f aca="false">A7895</f>
        <v>Enseignement Recherche</v>
      </c>
      <c r="O7895" s="0" t="str">
        <f aca="false">B7895</f>
        <v>Enseignement supérieur et recherche</v>
      </c>
      <c r="P7895" s="0" t="str">
        <f aca="false">C7895</f>
        <v>R&amp;D en sciences humaines et sociales</v>
      </c>
      <c r="Q7895" s="0" t="str">
        <f aca="false">D7895</f>
        <v>Autre système centralisé performant</v>
      </c>
      <c r="R7895" s="0" t="str">
        <f aca="false">E7895</f>
        <v>Autres</v>
      </c>
      <c r="S7895" s="0" t="str">
        <f aca="false">F7895</f>
        <v>0411872101</v>
      </c>
      <c r="T7895" s="0" t="str">
        <f aca="false">G7895</f>
        <v>5</v>
      </c>
      <c r="U7895" s="0" t="n">
        <f aca="false">L7895</f>
        <v>0.947676037335427</v>
      </c>
      <c r="V7895" s="0" t="n">
        <f aca="false">K7895</f>
        <v>46.3834326585454</v>
      </c>
      <c r="W7895" s="0" t="n">
        <f aca="false">J7895</f>
        <v>0</v>
      </c>
    </row>
    <row r="7896" customFormat="false" ht="12.8" hidden="false" customHeight="false" outlineLevel="0" collapsed="false">
      <c r="A7896" s="0" t="s">
        <v>75</v>
      </c>
      <c r="B7896" s="0" t="s">
        <v>1060</v>
      </c>
      <c r="C7896" s="0" t="s">
        <v>1074</v>
      </c>
      <c r="D7896" s="0" t="s">
        <v>51</v>
      </c>
      <c r="E7896" s="0" t="s">
        <v>58</v>
      </c>
      <c r="F7896" s="0" t="s">
        <v>1082</v>
      </c>
      <c r="G7896" s="0" t="s">
        <v>1613</v>
      </c>
      <c r="H7896" s="0" t="n">
        <v>1.09920535526903</v>
      </c>
      <c r="I7896" s="0" t="n">
        <v>22.5204205386213</v>
      </c>
      <c r="J7896" s="0" t="n">
        <v>680</v>
      </c>
      <c r="K7896" s="0" t="n">
        <f aca="false">I7896*SUMIFS(syst_chauffage!$H$3:$H$27,syst_chauffage!$B$3:$B$27,D7896,syst_chauffage!$C$3:$C$27,E7896)</f>
        <v>48.0585663259288</v>
      </c>
      <c r="L7896" s="12" t="n">
        <f aca="false">H7896*SUMIFS(syst_chauffage!$K$3:$K$27,syst_chauffage!$B$3:$B$27,D7896,syst_chauffage!$C$3:$C$27,E7896)</f>
        <v>1.09920535526903</v>
      </c>
      <c r="N7896" s="0" t="str">
        <f aca="false">A7896</f>
        <v>Enseignement Recherche</v>
      </c>
      <c r="O7896" s="0" t="str">
        <f aca="false">B7896</f>
        <v>Enseignement supérieur et recherche</v>
      </c>
      <c r="P7896" s="0" t="str">
        <f aca="false">C7896</f>
        <v>R&amp;D en sciences humaines et sociales</v>
      </c>
      <c r="Q7896" s="0" t="str">
        <f aca="false">D7896</f>
        <v>Autre système centralisé performant</v>
      </c>
      <c r="R7896" s="0" t="str">
        <f aca="false">E7896</f>
        <v>Urbain</v>
      </c>
      <c r="S7896" s="0" t="str">
        <f aca="false">F7896</f>
        <v>0411872106</v>
      </c>
      <c r="T7896" s="0" t="str">
        <f aca="false">G7896</f>
        <v>5</v>
      </c>
      <c r="U7896" s="0" t="n">
        <f aca="false">L7896</f>
        <v>1.09920535526903</v>
      </c>
      <c r="V7896" s="0" t="n">
        <f aca="false">K7896</f>
        <v>48.0585663259288</v>
      </c>
      <c r="W7896" s="0" t="n">
        <f aca="false">J7896</f>
        <v>680</v>
      </c>
    </row>
    <row r="7897" customFormat="false" ht="12.8" hidden="false" customHeight="false" outlineLevel="0" collapsed="false">
      <c r="A7897" s="0" t="s">
        <v>75</v>
      </c>
      <c r="B7897" s="0" t="s">
        <v>1060</v>
      </c>
      <c r="C7897" s="0" t="s">
        <v>1074</v>
      </c>
      <c r="D7897" s="0" t="s">
        <v>27</v>
      </c>
      <c r="E7897" s="0" t="s">
        <v>23</v>
      </c>
      <c r="F7897" s="0" t="s">
        <v>1083</v>
      </c>
      <c r="G7897" s="0" t="s">
        <v>1613</v>
      </c>
      <c r="H7897" s="0" t="n">
        <v>0.759390536863586</v>
      </c>
      <c r="I7897" s="0" t="n">
        <v>12.8863218788234</v>
      </c>
      <c r="J7897" s="0" t="n">
        <v>608</v>
      </c>
      <c r="K7897" s="0" t="n">
        <f aca="false">I7897*SUMIFS(syst_chauffage!$H$3:$H$27,syst_chauffage!$B$3:$B$27,D7897,syst_chauffage!$C$3:$C$27,E7897)</f>
        <v>33.0457243207292</v>
      </c>
      <c r="L7897" s="12" t="n">
        <f aca="false">H7897*SUMIFS(syst_chauffage!$K$3:$K$27,syst_chauffage!$B$3:$B$27,D7897,syst_chauffage!$C$3:$C$27,E7897)</f>
        <v>0.759390536863586</v>
      </c>
      <c r="N7897" s="0" t="str">
        <f aca="false">A7897</f>
        <v>Enseignement Recherche</v>
      </c>
      <c r="O7897" s="0" t="str">
        <f aca="false">B7897</f>
        <v>Enseignement supérieur et recherche</v>
      </c>
      <c r="P7897" s="0" t="str">
        <f aca="false">C7897</f>
        <v>R&amp;D en sciences humaines et sociales</v>
      </c>
      <c r="Q7897" s="0" t="str">
        <f aca="false">D7897</f>
        <v>Chaudière condensation fioul</v>
      </c>
      <c r="R7897" s="0" t="str">
        <f aca="false">E7897</f>
        <v>Fioul</v>
      </c>
      <c r="S7897" s="0" t="str">
        <f aca="false">F7897</f>
        <v>0411872303</v>
      </c>
      <c r="T7897" s="0" t="str">
        <f aca="false">G7897</f>
        <v>5</v>
      </c>
      <c r="U7897" s="0" t="n">
        <f aca="false">L7897</f>
        <v>0.759390536863586</v>
      </c>
      <c r="V7897" s="0" t="n">
        <f aca="false">K7897</f>
        <v>33.0457243207292</v>
      </c>
      <c r="W7897" s="0" t="n">
        <f aca="false">J7897</f>
        <v>608</v>
      </c>
    </row>
    <row r="7898" customFormat="false" ht="12.8" hidden="false" customHeight="false" outlineLevel="0" collapsed="false">
      <c r="A7898" s="0" t="s">
        <v>75</v>
      </c>
      <c r="B7898" s="0" t="s">
        <v>1060</v>
      </c>
      <c r="C7898" s="0" t="s">
        <v>1074</v>
      </c>
      <c r="D7898" s="0" t="s">
        <v>18</v>
      </c>
      <c r="E7898" s="0" t="s">
        <v>14</v>
      </c>
      <c r="F7898" s="0" t="s">
        <v>1084</v>
      </c>
      <c r="G7898" s="0" t="s">
        <v>1613</v>
      </c>
      <c r="H7898" s="0" t="n">
        <v>0.985731096462153</v>
      </c>
      <c r="I7898" s="0" t="n">
        <v>9.86270623005846</v>
      </c>
      <c r="J7898" s="0" t="n">
        <v>608</v>
      </c>
      <c r="K7898" s="0" t="n">
        <f aca="false">I7898*SUMIFS(syst_chauffage!$H$3:$H$27,syst_chauffage!$B$3:$B$27,D7898,syst_chauffage!$C$3:$C$27,E7898)</f>
        <v>26.8751734565794</v>
      </c>
      <c r="L7898" s="12" t="n">
        <f aca="false">H7898*SUMIFS(syst_chauffage!$K$3:$K$27,syst_chauffage!$B$3:$B$27,D7898,syst_chauffage!$C$3:$C$27,E7898)</f>
        <v>0.957585408348724</v>
      </c>
      <c r="N7898" s="0" t="str">
        <f aca="false">A7898</f>
        <v>Enseignement Recherche</v>
      </c>
      <c r="O7898" s="0" t="str">
        <f aca="false">B7898</f>
        <v>Enseignement supérieur et recherche</v>
      </c>
      <c r="P7898" s="0" t="str">
        <f aca="false">C7898</f>
        <v>R&amp;D en sciences humaines et sociales</v>
      </c>
      <c r="Q7898" s="0" t="str">
        <f aca="false">D7898</f>
        <v>Chaudière condensation gaz</v>
      </c>
      <c r="R7898" s="0" t="str">
        <f aca="false">E7898</f>
        <v>Gaz</v>
      </c>
      <c r="S7898" s="0" t="str">
        <f aca="false">F7898</f>
        <v>0411872404</v>
      </c>
      <c r="T7898" s="0" t="str">
        <f aca="false">G7898</f>
        <v>5</v>
      </c>
      <c r="U7898" s="0" t="n">
        <f aca="false">L7898</f>
        <v>0.957585408348724</v>
      </c>
      <c r="V7898" s="0" t="n">
        <f aca="false">K7898</f>
        <v>26.8751734565794</v>
      </c>
      <c r="W7898" s="0" t="n">
        <f aca="false">J7898</f>
        <v>608</v>
      </c>
    </row>
    <row r="7899" customFormat="false" ht="12.8" hidden="false" customHeight="false" outlineLevel="0" collapsed="false">
      <c r="A7899" s="0" t="s">
        <v>75</v>
      </c>
      <c r="B7899" s="0" t="s">
        <v>1060</v>
      </c>
      <c r="C7899" s="0" t="s">
        <v>1074</v>
      </c>
      <c r="D7899" s="0" t="s">
        <v>32</v>
      </c>
      <c r="E7899" s="0" t="s">
        <v>30</v>
      </c>
      <c r="F7899" s="0" t="s">
        <v>1085</v>
      </c>
      <c r="G7899" s="0" t="s">
        <v>1613</v>
      </c>
      <c r="H7899" s="0" t="n">
        <v>1</v>
      </c>
      <c r="I7899" s="0" t="n">
        <v>12</v>
      </c>
      <c r="J7899" s="0" t="n">
        <v>0</v>
      </c>
      <c r="K7899" s="0" t="n">
        <f aca="false">I7899*SUMIFS(syst_chauffage!$H$3:$H$27,syst_chauffage!$B$3:$B$27,D7899,syst_chauffage!$C$3:$C$27,E7899)</f>
        <v>12</v>
      </c>
      <c r="L7899" s="12" t="n">
        <f aca="false">H7899*SUMIFS(syst_chauffage!$K$3:$K$27,syst_chauffage!$B$3:$B$27,D7899,syst_chauffage!$C$3:$C$27,E7899)</f>
        <v>1</v>
      </c>
      <c r="N7899" s="0" t="str">
        <f aca="false">A7899</f>
        <v>Enseignement Recherche</v>
      </c>
      <c r="O7899" s="0" t="str">
        <f aca="false">B7899</f>
        <v>Enseignement supérieur et recherche</v>
      </c>
      <c r="P7899" s="0" t="str">
        <f aca="false">C7899</f>
        <v>R&amp;D en sciences humaines et sociales</v>
      </c>
      <c r="Q7899" s="0" t="str">
        <f aca="false">D7899</f>
        <v>Electrique direct performant</v>
      </c>
      <c r="R7899" s="0" t="str">
        <f aca="false">E7899</f>
        <v>Electricité</v>
      </c>
      <c r="S7899" s="0" t="str">
        <f aca="false">F7899</f>
        <v>0411872602</v>
      </c>
      <c r="T7899" s="0" t="str">
        <f aca="false">G7899</f>
        <v>5</v>
      </c>
      <c r="U7899" s="0" t="n">
        <f aca="false">L7899</f>
        <v>1</v>
      </c>
      <c r="V7899" s="0" t="n">
        <f aca="false">K7899</f>
        <v>12</v>
      </c>
      <c r="W7899" s="0" t="n">
        <f aca="false">J7899</f>
        <v>0</v>
      </c>
    </row>
    <row r="7900" customFormat="false" ht="12.8" hidden="false" customHeight="false" outlineLevel="0" collapsed="false">
      <c r="A7900" s="0" t="s">
        <v>75</v>
      </c>
      <c r="B7900" s="0" t="s">
        <v>1060</v>
      </c>
      <c r="C7900" s="0" t="s">
        <v>1074</v>
      </c>
      <c r="D7900" s="0" t="s">
        <v>38</v>
      </c>
      <c r="E7900" s="0" t="s">
        <v>30</v>
      </c>
      <c r="F7900" s="0" t="s">
        <v>1086</v>
      </c>
      <c r="G7900" s="0" t="s">
        <v>1613</v>
      </c>
      <c r="H7900" s="0" t="n">
        <v>3.19940372093023</v>
      </c>
      <c r="I7900" s="0" t="n">
        <v>54.7540749448218</v>
      </c>
      <c r="J7900" s="0" t="n">
        <v>648</v>
      </c>
      <c r="K7900" s="0" t="n">
        <f aca="false">I7900*SUMIFS(syst_chauffage!$H$3:$H$27,syst_chauffage!$B$3:$B$27,D7900,syst_chauffage!$C$3:$C$27,E7900)</f>
        <v>55.3450795877853</v>
      </c>
      <c r="L7900" s="12" t="n">
        <f aca="false">H7900*SUMIFS(syst_chauffage!$K$3:$K$27,syst_chauffage!$B$3:$B$27,D7900,syst_chauffage!$C$3:$C$27,E7900)</f>
        <v>2.86223673349977</v>
      </c>
      <c r="N7900" s="0" t="str">
        <f aca="false">A7900</f>
        <v>Enseignement Recherche</v>
      </c>
      <c r="O7900" s="0" t="str">
        <f aca="false">B7900</f>
        <v>Enseignement supérieur et recherche</v>
      </c>
      <c r="P7900" s="0" t="str">
        <f aca="false">C7900</f>
        <v>R&amp;D en sciences humaines et sociales</v>
      </c>
      <c r="Q7900" s="0" t="str">
        <f aca="false">D7900</f>
        <v>PAC performant</v>
      </c>
      <c r="R7900" s="0" t="str">
        <f aca="false">E7900</f>
        <v>Electricité</v>
      </c>
      <c r="S7900" s="0" t="str">
        <f aca="false">F7900</f>
        <v>0411872902</v>
      </c>
      <c r="T7900" s="0" t="str">
        <f aca="false">G7900</f>
        <v>5</v>
      </c>
      <c r="U7900" s="0" t="n">
        <f aca="false">L7900</f>
        <v>2.86223673349977</v>
      </c>
      <c r="V7900" s="0" t="n">
        <f aca="false">K7900</f>
        <v>55.3450795877853</v>
      </c>
      <c r="W7900" s="0" t="n">
        <f aca="false">J7900</f>
        <v>648</v>
      </c>
    </row>
    <row r="7901" customFormat="false" ht="12.8" hidden="false" customHeight="false" outlineLevel="0" collapsed="false">
      <c r="A7901" s="0" t="s">
        <v>75</v>
      </c>
      <c r="B7901" s="0" t="s">
        <v>1060</v>
      </c>
      <c r="C7901" s="0" t="s">
        <v>1087</v>
      </c>
      <c r="D7901" s="0" t="s">
        <v>19</v>
      </c>
      <c r="E7901" s="0" t="s">
        <v>57</v>
      </c>
      <c r="F7901" s="0" t="s">
        <v>1088</v>
      </c>
      <c r="G7901" s="0" t="s">
        <v>1613</v>
      </c>
      <c r="H7901" s="0" t="n">
        <v>0.799042947413251</v>
      </c>
      <c r="I7901" s="0" t="n">
        <v>16.9345219611318</v>
      </c>
      <c r="J7901" s="0" t="n">
        <v>0</v>
      </c>
      <c r="K7901" s="0" t="n">
        <f aca="false">I7901*SUMIFS(syst_chauffage!$H$3:$H$27,syst_chauffage!$B$3:$B$27,D7901,syst_chauffage!$C$3:$C$27,E7901)</f>
        <v>23.5809268112314</v>
      </c>
      <c r="L7901" s="12" t="n">
        <f aca="false">H7901*SUMIFS(syst_chauffage!$K$3:$K$27,syst_chauffage!$B$3:$B$27,D7901,syst_chauffage!$C$3:$C$27,E7901)</f>
        <v>0.799042947413251</v>
      </c>
      <c r="N7901" s="0" t="str">
        <f aca="false">A7901</f>
        <v>Enseignement Recherche</v>
      </c>
      <c r="O7901" s="0" t="str">
        <f aca="false">B7901</f>
        <v>Enseignement supérieur et recherche</v>
      </c>
      <c r="P7901" s="0" t="str">
        <f aca="false">C7901</f>
        <v>R&amp;D sciences physiques et naturelles</v>
      </c>
      <c r="Q7901" s="0" t="str">
        <f aca="false">D7901</f>
        <v>Autre système centralisé</v>
      </c>
      <c r="R7901" s="0" t="str">
        <f aca="false">E7901</f>
        <v>Autres</v>
      </c>
      <c r="S7901" s="0" t="str">
        <f aca="false">F7901</f>
        <v>0411880101</v>
      </c>
      <c r="T7901" s="0" t="str">
        <f aca="false">G7901</f>
        <v>5</v>
      </c>
      <c r="U7901" s="0" t="n">
        <f aca="false">L7901</f>
        <v>0.799042947413251</v>
      </c>
      <c r="V7901" s="0" t="n">
        <f aca="false">K7901</f>
        <v>23.5809268112314</v>
      </c>
      <c r="W7901" s="0" t="n">
        <f aca="false">J7901</f>
        <v>0</v>
      </c>
    </row>
    <row r="7902" customFormat="false" ht="12.8" hidden="false" customHeight="false" outlineLevel="0" collapsed="false">
      <c r="A7902" s="0" t="s">
        <v>75</v>
      </c>
      <c r="B7902" s="0" t="s">
        <v>1060</v>
      </c>
      <c r="C7902" s="0" t="s">
        <v>1087</v>
      </c>
      <c r="D7902" s="0" t="s">
        <v>19</v>
      </c>
      <c r="E7902" s="0" t="s">
        <v>58</v>
      </c>
      <c r="F7902" s="0" t="s">
        <v>1089</v>
      </c>
      <c r="G7902" s="0" t="s">
        <v>1613</v>
      </c>
      <c r="H7902" s="0" t="n">
        <v>0.8738224927927</v>
      </c>
      <c r="I7902" s="0" t="n">
        <v>17.7859964649052</v>
      </c>
      <c r="J7902" s="0" t="n">
        <v>680</v>
      </c>
      <c r="K7902" s="0" t="n">
        <f aca="false">I7902*SUMIFS(syst_chauffage!$H$3:$H$27,syst_chauffage!$B$3:$B$27,D7902,syst_chauffage!$C$3:$C$27,E7902)</f>
        <v>29.2570675951428</v>
      </c>
      <c r="L7902" s="12" t="n">
        <f aca="false">H7902*SUMIFS(syst_chauffage!$K$3:$K$27,syst_chauffage!$B$3:$B$27,D7902,syst_chauffage!$C$3:$C$27,E7902)</f>
        <v>0.8738224927927</v>
      </c>
      <c r="N7902" s="0" t="str">
        <f aca="false">A7902</f>
        <v>Enseignement Recherche</v>
      </c>
      <c r="O7902" s="0" t="str">
        <f aca="false">B7902</f>
        <v>Enseignement supérieur et recherche</v>
      </c>
      <c r="P7902" s="0" t="str">
        <f aca="false">C7902</f>
        <v>R&amp;D sciences physiques et naturelles</v>
      </c>
      <c r="Q7902" s="0" t="str">
        <f aca="false">D7902</f>
        <v>Autre système centralisé</v>
      </c>
      <c r="R7902" s="0" t="str">
        <f aca="false">E7902</f>
        <v>Urbain</v>
      </c>
      <c r="S7902" s="0" t="str">
        <f aca="false">F7902</f>
        <v>0411880106</v>
      </c>
      <c r="T7902" s="0" t="str">
        <f aca="false">G7902</f>
        <v>5</v>
      </c>
      <c r="U7902" s="0" t="n">
        <f aca="false">L7902</f>
        <v>0.8738224927927</v>
      </c>
      <c r="V7902" s="0" t="n">
        <f aca="false">K7902</f>
        <v>29.2570675951428</v>
      </c>
      <c r="W7902" s="0" t="n">
        <f aca="false">J7902</f>
        <v>680</v>
      </c>
    </row>
    <row r="7903" customFormat="false" ht="12.8" hidden="false" customHeight="false" outlineLevel="0" collapsed="false">
      <c r="A7903" s="0" t="s">
        <v>75</v>
      </c>
      <c r="B7903" s="0" t="s">
        <v>1060</v>
      </c>
      <c r="C7903" s="0" t="s">
        <v>1087</v>
      </c>
      <c r="D7903" s="0" t="s">
        <v>22</v>
      </c>
      <c r="E7903" s="0" t="s">
        <v>23</v>
      </c>
      <c r="F7903" s="0" t="s">
        <v>1090</v>
      </c>
      <c r="G7903" s="0" t="s">
        <v>1613</v>
      </c>
      <c r="H7903" s="0" t="n">
        <v>0.719193480753438</v>
      </c>
      <c r="I7903" s="0" t="n">
        <v>10.6376150883818</v>
      </c>
      <c r="J7903" s="0" t="n">
        <v>0</v>
      </c>
      <c r="K7903" s="0" t="n">
        <f aca="false">I7903*SUMIFS(syst_chauffage!$H$3:$H$27,syst_chauffage!$B$3:$B$27,D7903,syst_chauffage!$C$3:$C$27,E7903)</f>
        <v>18.7330796044774</v>
      </c>
      <c r="L7903" s="12" t="n">
        <f aca="false">H7903*SUMIFS(syst_chauffage!$K$3:$K$27,syst_chauffage!$B$3:$B$27,D7903,syst_chauffage!$C$3:$C$27,E7903)</f>
        <v>0.719193480753438</v>
      </c>
      <c r="N7903" s="0" t="str">
        <f aca="false">A7903</f>
        <v>Enseignement Recherche</v>
      </c>
      <c r="O7903" s="0" t="str">
        <f aca="false">B7903</f>
        <v>Enseignement supérieur et recherche</v>
      </c>
      <c r="P7903" s="0" t="str">
        <f aca="false">C7903</f>
        <v>R&amp;D sciences physiques et naturelles</v>
      </c>
      <c r="Q7903" s="0" t="str">
        <f aca="false">D7903</f>
        <v>Chaudière fioul</v>
      </c>
      <c r="R7903" s="0" t="str">
        <f aca="false">E7903</f>
        <v>Fioul</v>
      </c>
      <c r="S7903" s="0" t="str">
        <f aca="false">F7903</f>
        <v>0411880303</v>
      </c>
      <c r="T7903" s="0" t="str">
        <f aca="false">G7903</f>
        <v>5</v>
      </c>
      <c r="U7903" s="0" t="n">
        <f aca="false">L7903</f>
        <v>0.719193480753438</v>
      </c>
      <c r="V7903" s="0" t="n">
        <f aca="false">K7903</f>
        <v>18.7330796044774</v>
      </c>
      <c r="W7903" s="0" t="n">
        <f aca="false">J7903</f>
        <v>0</v>
      </c>
    </row>
    <row r="7904" customFormat="false" ht="12.8" hidden="false" customHeight="false" outlineLevel="0" collapsed="false">
      <c r="A7904" s="0" t="s">
        <v>75</v>
      </c>
      <c r="B7904" s="0" t="s">
        <v>1060</v>
      </c>
      <c r="C7904" s="0" t="s">
        <v>1087</v>
      </c>
      <c r="D7904" s="0" t="s">
        <v>13</v>
      </c>
      <c r="E7904" s="0" t="s">
        <v>14</v>
      </c>
      <c r="F7904" s="0" t="s">
        <v>1091</v>
      </c>
      <c r="G7904" s="0" t="s">
        <v>1613</v>
      </c>
      <c r="H7904" s="0" t="n">
        <v>0.778581143295015</v>
      </c>
      <c r="I7904" s="0" t="n">
        <v>8.6755408872532</v>
      </c>
      <c r="J7904" s="0" t="n">
        <v>264</v>
      </c>
      <c r="K7904" s="0" t="n">
        <f aca="false">I7904*SUMIFS(syst_chauffage!$H$3:$H$27,syst_chauffage!$B$3:$B$27,D7904,syst_chauffage!$C$3:$C$27,E7904)</f>
        <v>17.5210506890545</v>
      </c>
      <c r="L7904" s="12" t="n">
        <f aca="false">H7904*SUMIFS(syst_chauffage!$K$3:$K$27,syst_chauffage!$B$3:$B$27,D7904,syst_chauffage!$C$3:$C$27,E7904)</f>
        <v>0.778581143295015</v>
      </c>
      <c r="N7904" s="0" t="str">
        <f aca="false">A7904</f>
        <v>Enseignement Recherche</v>
      </c>
      <c r="O7904" s="0" t="str">
        <f aca="false">B7904</f>
        <v>Enseignement supérieur et recherche</v>
      </c>
      <c r="P7904" s="0" t="str">
        <f aca="false">C7904</f>
        <v>R&amp;D sciences physiques et naturelles</v>
      </c>
      <c r="Q7904" s="0" t="str">
        <f aca="false">D7904</f>
        <v>Chaudière gaz</v>
      </c>
      <c r="R7904" s="0" t="str">
        <f aca="false">E7904</f>
        <v>Gaz</v>
      </c>
      <c r="S7904" s="0" t="str">
        <f aca="false">F7904</f>
        <v>0411880404</v>
      </c>
      <c r="T7904" s="0" t="str">
        <f aca="false">G7904</f>
        <v>5</v>
      </c>
      <c r="U7904" s="0" t="n">
        <f aca="false">L7904</f>
        <v>0.778581143295015</v>
      </c>
      <c r="V7904" s="0" t="n">
        <f aca="false">K7904</f>
        <v>17.5210506890545</v>
      </c>
      <c r="W7904" s="0" t="n">
        <f aca="false">J7904</f>
        <v>264</v>
      </c>
    </row>
    <row r="7905" customFormat="false" ht="12.8" hidden="false" customHeight="false" outlineLevel="0" collapsed="false">
      <c r="A7905" s="0" t="s">
        <v>75</v>
      </c>
      <c r="B7905" s="0" t="s">
        <v>1060</v>
      </c>
      <c r="C7905" s="0" t="s">
        <v>1087</v>
      </c>
      <c r="D7905" s="0" t="s">
        <v>29</v>
      </c>
      <c r="E7905" s="0" t="s">
        <v>30</v>
      </c>
      <c r="F7905" s="0" t="s">
        <v>1092</v>
      </c>
      <c r="G7905" s="0" t="s">
        <v>1613</v>
      </c>
      <c r="H7905" s="0" t="n">
        <v>0.92</v>
      </c>
      <c r="I7905" s="0" t="n">
        <v>10.4</v>
      </c>
      <c r="J7905" s="0" t="n">
        <v>0</v>
      </c>
      <c r="K7905" s="0" t="n">
        <f aca="false">I7905*SUMIFS(syst_chauffage!$H$3:$H$27,syst_chauffage!$B$3:$B$27,D7905,syst_chauffage!$C$3:$C$27,E7905)</f>
        <v>3</v>
      </c>
      <c r="L7905" s="12" t="n">
        <f aca="false">H7905*SUMIFS(syst_chauffage!$K$3:$K$27,syst_chauffage!$B$3:$B$27,D7905,syst_chauffage!$C$3:$C$27,E7905)</f>
        <v>0.92</v>
      </c>
      <c r="N7905" s="0" t="str">
        <f aca="false">A7905</f>
        <v>Enseignement Recherche</v>
      </c>
      <c r="O7905" s="0" t="str">
        <f aca="false">B7905</f>
        <v>Enseignement supérieur et recherche</v>
      </c>
      <c r="P7905" s="0" t="str">
        <f aca="false">C7905</f>
        <v>R&amp;D sciences physiques et naturelles</v>
      </c>
      <c r="Q7905" s="0" t="str">
        <f aca="false">D7905</f>
        <v>Electrique direct</v>
      </c>
      <c r="R7905" s="0" t="str">
        <f aca="false">E7905</f>
        <v>Electricité</v>
      </c>
      <c r="S7905" s="0" t="str">
        <f aca="false">F7905</f>
        <v>0411880602</v>
      </c>
      <c r="T7905" s="0" t="str">
        <f aca="false">G7905</f>
        <v>5</v>
      </c>
      <c r="U7905" s="0" t="n">
        <f aca="false">L7905</f>
        <v>0.92</v>
      </c>
      <c r="V7905" s="0" t="n">
        <f aca="false">K7905</f>
        <v>3</v>
      </c>
      <c r="W7905" s="0" t="n">
        <f aca="false">J7905</f>
        <v>0</v>
      </c>
    </row>
    <row r="7906" customFormat="false" ht="12.8" hidden="false" customHeight="false" outlineLevel="0" collapsed="false">
      <c r="A7906" s="0" t="s">
        <v>75</v>
      </c>
      <c r="B7906" s="0" t="s">
        <v>1060</v>
      </c>
      <c r="C7906" s="0" t="s">
        <v>1087</v>
      </c>
      <c r="D7906" s="0" t="s">
        <v>36</v>
      </c>
      <c r="E7906" s="0" t="s">
        <v>30</v>
      </c>
      <c r="F7906" s="0" t="s">
        <v>1093</v>
      </c>
      <c r="G7906" s="0" t="s">
        <v>1613</v>
      </c>
      <c r="H7906" s="0" t="n">
        <v>2.82170260465116</v>
      </c>
      <c r="I7906" s="0" t="n">
        <v>43.8283387287222</v>
      </c>
      <c r="J7906" s="0" t="n">
        <v>603</v>
      </c>
      <c r="K7906" s="0" t="n">
        <f aca="false">I7906*SUMIFS(syst_chauffage!$H$3:$H$27,syst_chauffage!$B$3:$B$27,D7906,syst_chauffage!$C$3:$C$27,E7906)</f>
        <v>27.1147568723191</v>
      </c>
      <c r="L7906" s="12" t="n">
        <f aca="false">H7906*SUMIFS(syst_chauffage!$K$3:$K$27,syst_chauffage!$B$3:$B$27,D7906,syst_chauffage!$C$3:$C$27,E7906)</f>
        <v>2.37076779992539</v>
      </c>
      <c r="N7906" s="0" t="str">
        <f aca="false">A7906</f>
        <v>Enseignement Recherche</v>
      </c>
      <c r="O7906" s="0" t="str">
        <f aca="false">B7906</f>
        <v>Enseignement supérieur et recherche</v>
      </c>
      <c r="P7906" s="0" t="str">
        <f aca="false">C7906</f>
        <v>R&amp;D sciences physiques et naturelles</v>
      </c>
      <c r="Q7906" s="0" t="str">
        <f aca="false">D7906</f>
        <v>PAC</v>
      </c>
      <c r="R7906" s="0" t="str">
        <f aca="false">E7906</f>
        <v>Electricité</v>
      </c>
      <c r="S7906" s="0" t="str">
        <f aca="false">F7906</f>
        <v>0411880902</v>
      </c>
      <c r="T7906" s="0" t="str">
        <f aca="false">G7906</f>
        <v>5</v>
      </c>
      <c r="U7906" s="0" t="n">
        <f aca="false">L7906</f>
        <v>2.37076779992539</v>
      </c>
      <c r="V7906" s="0" t="n">
        <f aca="false">K7906</f>
        <v>27.1147568723191</v>
      </c>
      <c r="W7906" s="0" t="n">
        <f aca="false">J7906</f>
        <v>603</v>
      </c>
    </row>
    <row r="7907" customFormat="false" ht="12.8" hidden="false" customHeight="false" outlineLevel="0" collapsed="false">
      <c r="A7907" s="0" t="s">
        <v>75</v>
      </c>
      <c r="B7907" s="0" t="s">
        <v>1060</v>
      </c>
      <c r="C7907" s="0" t="s">
        <v>1087</v>
      </c>
      <c r="D7907" s="0" t="s">
        <v>51</v>
      </c>
      <c r="E7907" s="0" t="s">
        <v>57</v>
      </c>
      <c r="F7907" s="0" t="s">
        <v>1094</v>
      </c>
      <c r="G7907" s="0" t="s">
        <v>1613</v>
      </c>
      <c r="H7907" s="0" t="n">
        <v>0.921972631630673</v>
      </c>
      <c r="I7907" s="0" t="n">
        <v>20.1601451918235</v>
      </c>
      <c r="J7907" s="0" t="n">
        <v>0</v>
      </c>
      <c r="K7907" s="0" t="n">
        <f aca="false">I7907*SUMIFS(syst_chauffage!$H$3:$H$27,syst_chauffage!$B$3:$B$27,D7907,syst_chauffage!$C$3:$C$27,E7907)</f>
        <v>42.7164013636682</v>
      </c>
      <c r="L7907" s="12" t="n">
        <f aca="false">H7907*SUMIFS(syst_chauffage!$K$3:$K$27,syst_chauffage!$B$3:$B$27,D7907,syst_chauffage!$C$3:$C$27,E7907)</f>
        <v>0.921972631630673</v>
      </c>
      <c r="N7907" s="0" t="str">
        <f aca="false">A7907</f>
        <v>Enseignement Recherche</v>
      </c>
      <c r="O7907" s="0" t="str">
        <f aca="false">B7907</f>
        <v>Enseignement supérieur et recherche</v>
      </c>
      <c r="P7907" s="0" t="str">
        <f aca="false">C7907</f>
        <v>R&amp;D sciences physiques et naturelles</v>
      </c>
      <c r="Q7907" s="0" t="str">
        <f aca="false">D7907</f>
        <v>Autre système centralisé performant</v>
      </c>
      <c r="R7907" s="0" t="str">
        <f aca="false">E7907</f>
        <v>Autres</v>
      </c>
      <c r="S7907" s="0" t="str">
        <f aca="false">F7907</f>
        <v>0411882101</v>
      </c>
      <c r="T7907" s="0" t="str">
        <f aca="false">G7907</f>
        <v>5</v>
      </c>
      <c r="U7907" s="0" t="n">
        <f aca="false">L7907</f>
        <v>0.921972631630673</v>
      </c>
      <c r="V7907" s="0" t="n">
        <f aca="false">K7907</f>
        <v>42.7164013636682</v>
      </c>
      <c r="W7907" s="0" t="n">
        <f aca="false">J7907</f>
        <v>0</v>
      </c>
    </row>
    <row r="7908" customFormat="false" ht="12.8" hidden="false" customHeight="false" outlineLevel="0" collapsed="false">
      <c r="A7908" s="0" t="s">
        <v>75</v>
      </c>
      <c r="B7908" s="0" t="s">
        <v>1060</v>
      </c>
      <c r="C7908" s="0" t="s">
        <v>1087</v>
      </c>
      <c r="D7908" s="0" t="s">
        <v>51</v>
      </c>
      <c r="E7908" s="0" t="s">
        <v>58</v>
      </c>
      <c r="F7908" s="0" t="s">
        <v>1095</v>
      </c>
      <c r="G7908" s="0" t="s">
        <v>1613</v>
      </c>
      <c r="H7908" s="0" t="n">
        <v>1.00825672245311</v>
      </c>
      <c r="I7908" s="0" t="n">
        <v>21.1738053153633</v>
      </c>
      <c r="J7908" s="0" t="n">
        <v>680</v>
      </c>
      <c r="K7908" s="0" t="n">
        <f aca="false">I7908*SUMIFS(syst_chauffage!$H$3:$H$27,syst_chauffage!$B$3:$B$27,D7908,syst_chauffage!$C$3:$C$27,E7908)</f>
        <v>45.1848901034327</v>
      </c>
      <c r="L7908" s="12" t="n">
        <f aca="false">H7908*SUMIFS(syst_chauffage!$K$3:$K$27,syst_chauffage!$B$3:$B$27,D7908,syst_chauffage!$C$3:$C$27,E7908)</f>
        <v>1.00825672245311</v>
      </c>
      <c r="N7908" s="0" t="str">
        <f aca="false">A7908</f>
        <v>Enseignement Recherche</v>
      </c>
      <c r="O7908" s="0" t="str">
        <f aca="false">B7908</f>
        <v>Enseignement supérieur et recherche</v>
      </c>
      <c r="P7908" s="0" t="str">
        <f aca="false">C7908</f>
        <v>R&amp;D sciences physiques et naturelles</v>
      </c>
      <c r="Q7908" s="0" t="str">
        <f aca="false">D7908</f>
        <v>Autre système centralisé performant</v>
      </c>
      <c r="R7908" s="0" t="str">
        <f aca="false">E7908</f>
        <v>Urbain</v>
      </c>
      <c r="S7908" s="0" t="str">
        <f aca="false">F7908</f>
        <v>0411882106</v>
      </c>
      <c r="T7908" s="0" t="str">
        <f aca="false">G7908</f>
        <v>5</v>
      </c>
      <c r="U7908" s="0" t="n">
        <f aca="false">L7908</f>
        <v>1.00825672245311</v>
      </c>
      <c r="V7908" s="0" t="n">
        <f aca="false">K7908</f>
        <v>45.1848901034327</v>
      </c>
      <c r="W7908" s="0" t="n">
        <f aca="false">J7908</f>
        <v>680</v>
      </c>
    </row>
    <row r="7909" customFormat="false" ht="12.8" hidden="false" customHeight="false" outlineLevel="0" collapsed="false">
      <c r="A7909" s="0" t="s">
        <v>75</v>
      </c>
      <c r="B7909" s="0" t="s">
        <v>1060</v>
      </c>
      <c r="C7909" s="0" t="s">
        <v>1087</v>
      </c>
      <c r="D7909" s="0" t="s">
        <v>27</v>
      </c>
      <c r="E7909" s="0" t="s">
        <v>23</v>
      </c>
      <c r="F7909" s="0" t="s">
        <v>1096</v>
      </c>
      <c r="G7909" s="0" t="s">
        <v>1613</v>
      </c>
      <c r="H7909" s="0" t="n">
        <v>0.759604796623066</v>
      </c>
      <c r="I7909" s="0" t="n">
        <v>12.6638274861688</v>
      </c>
      <c r="J7909" s="0" t="n">
        <v>608</v>
      </c>
      <c r="K7909" s="0" t="n">
        <f aca="false">I7909*SUMIFS(syst_chauffage!$H$3:$H$27,syst_chauffage!$B$3:$B$27,D7909,syst_chauffage!$C$3:$C$27,E7909)</f>
        <v>32.4751590010274</v>
      </c>
      <c r="L7909" s="12" t="n">
        <f aca="false">H7909*SUMIFS(syst_chauffage!$K$3:$K$27,syst_chauffage!$B$3:$B$27,D7909,syst_chauffage!$C$3:$C$27,E7909)</f>
        <v>0.759604796623066</v>
      </c>
      <c r="N7909" s="0" t="str">
        <f aca="false">A7909</f>
        <v>Enseignement Recherche</v>
      </c>
      <c r="O7909" s="0" t="str">
        <f aca="false">B7909</f>
        <v>Enseignement supérieur et recherche</v>
      </c>
      <c r="P7909" s="0" t="str">
        <f aca="false">C7909</f>
        <v>R&amp;D sciences physiques et naturelles</v>
      </c>
      <c r="Q7909" s="0" t="str">
        <f aca="false">D7909</f>
        <v>Chaudière condensation fioul</v>
      </c>
      <c r="R7909" s="0" t="str">
        <f aca="false">E7909</f>
        <v>Fioul</v>
      </c>
      <c r="S7909" s="0" t="str">
        <f aca="false">F7909</f>
        <v>0411882303</v>
      </c>
      <c r="T7909" s="0" t="str">
        <f aca="false">G7909</f>
        <v>5</v>
      </c>
      <c r="U7909" s="0" t="n">
        <f aca="false">L7909</f>
        <v>0.759604796623066</v>
      </c>
      <c r="V7909" s="0" t="n">
        <f aca="false">K7909</f>
        <v>32.4751590010274</v>
      </c>
      <c r="W7909" s="0" t="n">
        <f aca="false">J7909</f>
        <v>608</v>
      </c>
    </row>
    <row r="7910" customFormat="false" ht="12.8" hidden="false" customHeight="false" outlineLevel="0" collapsed="false">
      <c r="A7910" s="0" t="s">
        <v>75</v>
      </c>
      <c r="B7910" s="0" t="s">
        <v>1060</v>
      </c>
      <c r="C7910" s="0" t="s">
        <v>1087</v>
      </c>
      <c r="D7910" s="0" t="s">
        <v>18</v>
      </c>
      <c r="E7910" s="0" t="s">
        <v>14</v>
      </c>
      <c r="F7910" s="0" t="s">
        <v>1097</v>
      </c>
      <c r="G7910" s="0" t="s">
        <v>1613</v>
      </c>
      <c r="H7910" s="0" t="n">
        <v>0.985838356140444</v>
      </c>
      <c r="I7910" s="0" t="n">
        <v>10.3280248657776</v>
      </c>
      <c r="J7910" s="0" t="n">
        <v>608</v>
      </c>
      <c r="K7910" s="0" t="n">
        <f aca="false">I7910*SUMIFS(syst_chauffage!$H$3:$H$27,syst_chauffage!$B$3:$B$27,D7910,syst_chauffage!$C$3:$C$27,E7910)</f>
        <v>28.1431336650482</v>
      </c>
      <c r="L7910" s="12" t="n">
        <f aca="false">H7910*SUMIFS(syst_chauffage!$K$3:$K$27,syst_chauffage!$B$3:$B$27,D7910,syst_chauffage!$C$3:$C$27,E7910)</f>
        <v>0.957689605429656</v>
      </c>
      <c r="N7910" s="0" t="str">
        <f aca="false">A7910</f>
        <v>Enseignement Recherche</v>
      </c>
      <c r="O7910" s="0" t="str">
        <f aca="false">B7910</f>
        <v>Enseignement supérieur et recherche</v>
      </c>
      <c r="P7910" s="0" t="str">
        <f aca="false">C7910</f>
        <v>R&amp;D sciences physiques et naturelles</v>
      </c>
      <c r="Q7910" s="0" t="str">
        <f aca="false">D7910</f>
        <v>Chaudière condensation gaz</v>
      </c>
      <c r="R7910" s="0" t="str">
        <f aca="false">E7910</f>
        <v>Gaz</v>
      </c>
      <c r="S7910" s="0" t="str">
        <f aca="false">F7910</f>
        <v>0411882404</v>
      </c>
      <c r="T7910" s="0" t="str">
        <f aca="false">G7910</f>
        <v>5</v>
      </c>
      <c r="U7910" s="0" t="n">
        <f aca="false">L7910</f>
        <v>0.957689605429656</v>
      </c>
      <c r="V7910" s="0" t="n">
        <f aca="false">K7910</f>
        <v>28.1431336650482</v>
      </c>
      <c r="W7910" s="0" t="n">
        <f aca="false">J7910</f>
        <v>608</v>
      </c>
    </row>
    <row r="7911" customFormat="false" ht="12.8" hidden="false" customHeight="false" outlineLevel="0" collapsed="false">
      <c r="A7911" s="0" t="s">
        <v>75</v>
      </c>
      <c r="B7911" s="0" t="s">
        <v>1060</v>
      </c>
      <c r="C7911" s="0" t="s">
        <v>1087</v>
      </c>
      <c r="D7911" s="0" t="s">
        <v>32</v>
      </c>
      <c r="E7911" s="0" t="s">
        <v>30</v>
      </c>
      <c r="F7911" s="0" t="s">
        <v>1098</v>
      </c>
      <c r="G7911" s="0" t="s">
        <v>1613</v>
      </c>
      <c r="H7911" s="0" t="n">
        <v>1</v>
      </c>
      <c r="I7911" s="0" t="n">
        <v>12</v>
      </c>
      <c r="J7911" s="0" t="n">
        <v>0</v>
      </c>
      <c r="K7911" s="0" t="n">
        <f aca="false">I7911*SUMIFS(syst_chauffage!$H$3:$H$27,syst_chauffage!$B$3:$B$27,D7911,syst_chauffage!$C$3:$C$27,E7911)</f>
        <v>12</v>
      </c>
      <c r="L7911" s="12" t="n">
        <f aca="false">H7911*SUMIFS(syst_chauffage!$K$3:$K$27,syst_chauffage!$B$3:$B$27,D7911,syst_chauffage!$C$3:$C$27,E7911)</f>
        <v>1</v>
      </c>
      <c r="N7911" s="0" t="str">
        <f aca="false">A7911</f>
        <v>Enseignement Recherche</v>
      </c>
      <c r="O7911" s="0" t="str">
        <f aca="false">B7911</f>
        <v>Enseignement supérieur et recherche</v>
      </c>
      <c r="P7911" s="0" t="str">
        <f aca="false">C7911</f>
        <v>R&amp;D sciences physiques et naturelles</v>
      </c>
      <c r="Q7911" s="0" t="str">
        <f aca="false">D7911</f>
        <v>Electrique direct performant</v>
      </c>
      <c r="R7911" s="0" t="str">
        <f aca="false">E7911</f>
        <v>Electricité</v>
      </c>
      <c r="S7911" s="0" t="str">
        <f aca="false">F7911</f>
        <v>0411882602</v>
      </c>
      <c r="T7911" s="0" t="str">
        <f aca="false">G7911</f>
        <v>5</v>
      </c>
      <c r="U7911" s="0" t="n">
        <f aca="false">L7911</f>
        <v>1</v>
      </c>
      <c r="V7911" s="0" t="n">
        <f aca="false">K7911</f>
        <v>12</v>
      </c>
      <c r="W7911" s="0" t="n">
        <f aca="false">J7911</f>
        <v>0</v>
      </c>
    </row>
    <row r="7912" customFormat="false" ht="12.8" hidden="false" customHeight="false" outlineLevel="0" collapsed="false">
      <c r="A7912" s="0" t="s">
        <v>75</v>
      </c>
      <c r="B7912" s="0" t="s">
        <v>1060</v>
      </c>
      <c r="C7912" s="0" t="s">
        <v>1087</v>
      </c>
      <c r="D7912" s="0" t="s">
        <v>38</v>
      </c>
      <c r="E7912" s="0" t="s">
        <v>30</v>
      </c>
      <c r="F7912" s="0" t="s">
        <v>1099</v>
      </c>
      <c r="G7912" s="0" t="s">
        <v>1613</v>
      </c>
      <c r="H7912" s="0" t="n">
        <v>3.25581069767441</v>
      </c>
      <c r="I7912" s="0" t="n">
        <v>52.1765937246693</v>
      </c>
      <c r="J7912" s="0" t="n">
        <v>648</v>
      </c>
      <c r="K7912" s="0" t="n">
        <f aca="false">I7912*SUMIFS(syst_chauffage!$H$3:$H$27,syst_chauffage!$B$3:$B$27,D7912,syst_chauffage!$C$3:$C$27,E7912)</f>
        <v>52.739777545716</v>
      </c>
      <c r="L7912" s="12" t="n">
        <f aca="false">H7912*SUMIFS(syst_chauffage!$K$3:$K$27,syst_chauffage!$B$3:$B$27,D7912,syst_chauffage!$C$3:$C$27,E7912)</f>
        <v>2.91269929932311</v>
      </c>
      <c r="N7912" s="0" t="str">
        <f aca="false">A7912</f>
        <v>Enseignement Recherche</v>
      </c>
      <c r="O7912" s="0" t="str">
        <f aca="false">B7912</f>
        <v>Enseignement supérieur et recherche</v>
      </c>
      <c r="P7912" s="0" t="str">
        <f aca="false">C7912</f>
        <v>R&amp;D sciences physiques et naturelles</v>
      </c>
      <c r="Q7912" s="0" t="str">
        <f aca="false">D7912</f>
        <v>PAC performant</v>
      </c>
      <c r="R7912" s="0" t="str">
        <f aca="false">E7912</f>
        <v>Electricité</v>
      </c>
      <c r="S7912" s="0" t="str">
        <f aca="false">F7912</f>
        <v>0411882902</v>
      </c>
      <c r="T7912" s="0" t="str">
        <f aca="false">G7912</f>
        <v>5</v>
      </c>
      <c r="U7912" s="0" t="n">
        <f aca="false">L7912</f>
        <v>2.91269929932311</v>
      </c>
      <c r="V7912" s="0" t="n">
        <f aca="false">K7912</f>
        <v>52.739777545716</v>
      </c>
      <c r="W7912" s="0" t="n">
        <f aca="false">J7912</f>
        <v>648</v>
      </c>
    </row>
    <row r="7913" customFormat="false" ht="12.8" hidden="false" customHeight="false" outlineLevel="0" collapsed="false">
      <c r="A7913" s="0" t="s">
        <v>75</v>
      </c>
      <c r="B7913" s="0" t="s">
        <v>1060</v>
      </c>
      <c r="C7913" s="0" t="s">
        <v>1100</v>
      </c>
      <c r="D7913" s="0" t="s">
        <v>19</v>
      </c>
      <c r="E7913" s="0" t="s">
        <v>57</v>
      </c>
      <c r="F7913" s="0" t="s">
        <v>1101</v>
      </c>
      <c r="G7913" s="0" t="s">
        <v>1613</v>
      </c>
      <c r="H7913" s="0" t="n">
        <v>0.808253870714118</v>
      </c>
      <c r="I7913" s="0" t="n">
        <v>20.4084406835249</v>
      </c>
      <c r="J7913" s="0" t="n">
        <v>0</v>
      </c>
      <c r="K7913" s="0" t="n">
        <f aca="false">I7913*SUMIFS(syst_chauffage!$H$3:$H$27,syst_chauffage!$B$3:$B$27,D7913,syst_chauffage!$C$3:$C$27,E7913)</f>
        <v>28.418277598513</v>
      </c>
      <c r="L7913" s="12" t="n">
        <f aca="false">H7913*SUMIFS(syst_chauffage!$K$3:$K$27,syst_chauffage!$B$3:$B$27,D7913,syst_chauffage!$C$3:$C$27,E7913)</f>
        <v>0.808253870714118</v>
      </c>
      <c r="N7913" s="0" t="str">
        <f aca="false">A7913</f>
        <v>Enseignement Recherche</v>
      </c>
      <c r="O7913" s="0" t="str">
        <f aca="false">B7913</f>
        <v>Enseignement supérieur et recherche</v>
      </c>
      <c r="P7913" s="0" t="str">
        <f aca="false">C7913</f>
        <v>université</v>
      </c>
      <c r="Q7913" s="0" t="str">
        <f aca="false">D7913</f>
        <v>Autre système centralisé</v>
      </c>
      <c r="R7913" s="0" t="str">
        <f aca="false">E7913</f>
        <v>Autres</v>
      </c>
      <c r="S7913" s="0" t="str">
        <f aca="false">F7913</f>
        <v>0411940101</v>
      </c>
      <c r="T7913" s="0" t="str">
        <f aca="false">G7913</f>
        <v>5</v>
      </c>
      <c r="U7913" s="0" t="n">
        <f aca="false">L7913</f>
        <v>0.808253870714118</v>
      </c>
      <c r="V7913" s="0" t="n">
        <f aca="false">K7913</f>
        <v>28.418277598513</v>
      </c>
      <c r="W7913" s="0" t="n">
        <f aca="false">J7913</f>
        <v>0</v>
      </c>
    </row>
    <row r="7914" customFormat="false" ht="12.8" hidden="false" customHeight="false" outlineLevel="0" collapsed="false">
      <c r="A7914" s="0" t="s">
        <v>75</v>
      </c>
      <c r="B7914" s="0" t="s">
        <v>1060</v>
      </c>
      <c r="C7914" s="0" t="s">
        <v>1100</v>
      </c>
      <c r="D7914" s="0" t="s">
        <v>19</v>
      </c>
      <c r="E7914" s="0" t="s">
        <v>58</v>
      </c>
      <c r="F7914" s="0" t="s">
        <v>1102</v>
      </c>
      <c r="G7914" s="0" t="s">
        <v>1613</v>
      </c>
      <c r="H7914" s="0" t="n">
        <v>0.785187399708502</v>
      </c>
      <c r="I7914" s="0" t="n">
        <v>18.8289946288239</v>
      </c>
      <c r="J7914" s="0" t="n">
        <v>680</v>
      </c>
      <c r="K7914" s="0" t="n">
        <f aca="false">I7914*SUMIFS(syst_chauffage!$H$3:$H$27,syst_chauffage!$B$3:$B$27,D7914,syst_chauffage!$C$3:$C$27,E7914)</f>
        <v>30.9727469973956</v>
      </c>
      <c r="L7914" s="12" t="n">
        <f aca="false">H7914*SUMIFS(syst_chauffage!$K$3:$K$27,syst_chauffage!$B$3:$B$27,D7914,syst_chauffage!$C$3:$C$27,E7914)</f>
        <v>0.785187399708502</v>
      </c>
      <c r="N7914" s="0" t="str">
        <f aca="false">A7914</f>
        <v>Enseignement Recherche</v>
      </c>
      <c r="O7914" s="0" t="str">
        <f aca="false">B7914</f>
        <v>Enseignement supérieur et recherche</v>
      </c>
      <c r="P7914" s="0" t="str">
        <f aca="false">C7914</f>
        <v>université</v>
      </c>
      <c r="Q7914" s="0" t="str">
        <f aca="false">D7914</f>
        <v>Autre système centralisé</v>
      </c>
      <c r="R7914" s="0" t="str">
        <f aca="false">E7914</f>
        <v>Urbain</v>
      </c>
      <c r="S7914" s="0" t="str">
        <f aca="false">F7914</f>
        <v>0411940106</v>
      </c>
      <c r="T7914" s="0" t="str">
        <f aca="false">G7914</f>
        <v>5</v>
      </c>
      <c r="U7914" s="0" t="n">
        <f aca="false">L7914</f>
        <v>0.785187399708502</v>
      </c>
      <c r="V7914" s="0" t="n">
        <f aca="false">K7914</f>
        <v>30.9727469973956</v>
      </c>
      <c r="W7914" s="0" t="n">
        <f aca="false">J7914</f>
        <v>680</v>
      </c>
    </row>
    <row r="7915" customFormat="false" ht="12.8" hidden="false" customHeight="false" outlineLevel="0" collapsed="false">
      <c r="A7915" s="0" t="s">
        <v>75</v>
      </c>
      <c r="B7915" s="0" t="s">
        <v>1060</v>
      </c>
      <c r="C7915" s="0" t="s">
        <v>1100</v>
      </c>
      <c r="D7915" s="0" t="s">
        <v>22</v>
      </c>
      <c r="E7915" s="0" t="s">
        <v>23</v>
      </c>
      <c r="F7915" s="0" t="s">
        <v>1103</v>
      </c>
      <c r="G7915" s="0" t="s">
        <v>1613</v>
      </c>
      <c r="H7915" s="0" t="n">
        <v>0.724986604984925</v>
      </c>
      <c r="I7915" s="0" t="n">
        <v>5.76514053524366</v>
      </c>
      <c r="J7915" s="0" t="n">
        <v>0</v>
      </c>
      <c r="K7915" s="0" t="n">
        <f aca="false">I7915*SUMIFS(syst_chauffage!$H$3:$H$27,syst_chauffage!$B$3:$B$27,D7915,syst_chauffage!$C$3:$C$27,E7915)</f>
        <v>10.1525422456461</v>
      </c>
      <c r="L7915" s="12" t="n">
        <f aca="false">H7915*SUMIFS(syst_chauffage!$K$3:$K$27,syst_chauffage!$B$3:$B$27,D7915,syst_chauffage!$C$3:$C$27,E7915)</f>
        <v>0.724986604984925</v>
      </c>
      <c r="N7915" s="0" t="str">
        <f aca="false">A7915</f>
        <v>Enseignement Recherche</v>
      </c>
      <c r="O7915" s="0" t="str">
        <f aca="false">B7915</f>
        <v>Enseignement supérieur et recherche</v>
      </c>
      <c r="P7915" s="0" t="str">
        <f aca="false">C7915</f>
        <v>université</v>
      </c>
      <c r="Q7915" s="0" t="str">
        <f aca="false">D7915</f>
        <v>Chaudière fioul</v>
      </c>
      <c r="R7915" s="0" t="str">
        <f aca="false">E7915</f>
        <v>Fioul</v>
      </c>
      <c r="S7915" s="0" t="str">
        <f aca="false">F7915</f>
        <v>0411940303</v>
      </c>
      <c r="T7915" s="0" t="str">
        <f aca="false">G7915</f>
        <v>5</v>
      </c>
      <c r="U7915" s="0" t="n">
        <f aca="false">L7915</f>
        <v>0.724986604984925</v>
      </c>
      <c r="V7915" s="0" t="n">
        <f aca="false">K7915</f>
        <v>10.1525422456461</v>
      </c>
      <c r="W7915" s="0" t="n">
        <f aca="false">J7915</f>
        <v>0</v>
      </c>
    </row>
    <row r="7916" customFormat="false" ht="12.8" hidden="false" customHeight="false" outlineLevel="0" collapsed="false">
      <c r="A7916" s="0" t="s">
        <v>75</v>
      </c>
      <c r="B7916" s="0" t="s">
        <v>1060</v>
      </c>
      <c r="C7916" s="0" t="s">
        <v>1100</v>
      </c>
      <c r="D7916" s="0" t="s">
        <v>13</v>
      </c>
      <c r="E7916" s="0" t="s">
        <v>14</v>
      </c>
      <c r="F7916" s="0" t="s">
        <v>1104</v>
      </c>
      <c r="G7916" s="0" t="s">
        <v>1613</v>
      </c>
      <c r="H7916" s="0" t="n">
        <v>0.783819334928058</v>
      </c>
      <c r="I7916" s="0" t="n">
        <v>4.51665504544762</v>
      </c>
      <c r="J7916" s="0" t="n">
        <v>196</v>
      </c>
      <c r="K7916" s="0" t="n">
        <f aca="false">I7916*SUMIFS(syst_chauffage!$H$3:$H$27,syst_chauffage!$B$3:$B$27,D7916,syst_chauffage!$C$3:$C$27,E7916)</f>
        <v>9.12179920822405</v>
      </c>
      <c r="L7916" s="12" t="n">
        <f aca="false">H7916*SUMIFS(syst_chauffage!$K$3:$K$27,syst_chauffage!$B$3:$B$27,D7916,syst_chauffage!$C$3:$C$27,E7916)</f>
        <v>0.783819334928058</v>
      </c>
      <c r="N7916" s="0" t="str">
        <f aca="false">A7916</f>
        <v>Enseignement Recherche</v>
      </c>
      <c r="O7916" s="0" t="str">
        <f aca="false">B7916</f>
        <v>Enseignement supérieur et recherche</v>
      </c>
      <c r="P7916" s="0" t="str">
        <f aca="false">C7916</f>
        <v>université</v>
      </c>
      <c r="Q7916" s="0" t="str">
        <f aca="false">D7916</f>
        <v>Chaudière gaz</v>
      </c>
      <c r="R7916" s="0" t="str">
        <f aca="false">E7916</f>
        <v>Gaz</v>
      </c>
      <c r="S7916" s="0" t="str">
        <f aca="false">F7916</f>
        <v>0411940404</v>
      </c>
      <c r="T7916" s="0" t="str">
        <f aca="false">G7916</f>
        <v>5</v>
      </c>
      <c r="U7916" s="0" t="n">
        <f aca="false">L7916</f>
        <v>0.783819334928058</v>
      </c>
      <c r="V7916" s="0" t="n">
        <f aca="false">K7916</f>
        <v>9.12179920822405</v>
      </c>
      <c r="W7916" s="0" t="n">
        <f aca="false">J7916</f>
        <v>196</v>
      </c>
    </row>
    <row r="7917" customFormat="false" ht="12.8" hidden="false" customHeight="false" outlineLevel="0" collapsed="false">
      <c r="A7917" s="0" t="s">
        <v>75</v>
      </c>
      <c r="B7917" s="0" t="s">
        <v>1060</v>
      </c>
      <c r="C7917" s="0" t="s">
        <v>1100</v>
      </c>
      <c r="D7917" s="0" t="s">
        <v>29</v>
      </c>
      <c r="E7917" s="0" t="s">
        <v>30</v>
      </c>
      <c r="F7917" s="0" t="s">
        <v>1105</v>
      </c>
      <c r="G7917" s="0" t="s">
        <v>1613</v>
      </c>
      <c r="H7917" s="0" t="n">
        <v>0.92</v>
      </c>
      <c r="I7917" s="0" t="n">
        <v>10.4</v>
      </c>
      <c r="J7917" s="0" t="n">
        <v>0</v>
      </c>
      <c r="K7917" s="0" t="n">
        <f aca="false">I7917*SUMIFS(syst_chauffage!$H$3:$H$27,syst_chauffage!$B$3:$B$27,D7917,syst_chauffage!$C$3:$C$27,E7917)</f>
        <v>3</v>
      </c>
      <c r="L7917" s="12" t="n">
        <f aca="false">H7917*SUMIFS(syst_chauffage!$K$3:$K$27,syst_chauffage!$B$3:$B$27,D7917,syst_chauffage!$C$3:$C$27,E7917)</f>
        <v>0.92</v>
      </c>
      <c r="N7917" s="0" t="str">
        <f aca="false">A7917</f>
        <v>Enseignement Recherche</v>
      </c>
      <c r="O7917" s="0" t="str">
        <f aca="false">B7917</f>
        <v>Enseignement supérieur et recherche</v>
      </c>
      <c r="P7917" s="0" t="str">
        <f aca="false">C7917</f>
        <v>université</v>
      </c>
      <c r="Q7917" s="0" t="str">
        <f aca="false">D7917</f>
        <v>Electrique direct</v>
      </c>
      <c r="R7917" s="0" t="str">
        <f aca="false">E7917</f>
        <v>Electricité</v>
      </c>
      <c r="S7917" s="0" t="str">
        <f aca="false">F7917</f>
        <v>0411940602</v>
      </c>
      <c r="T7917" s="0" t="str">
        <f aca="false">G7917</f>
        <v>5</v>
      </c>
      <c r="U7917" s="0" t="n">
        <f aca="false">L7917</f>
        <v>0.92</v>
      </c>
      <c r="V7917" s="0" t="n">
        <f aca="false">K7917</f>
        <v>3</v>
      </c>
      <c r="W7917" s="0" t="n">
        <f aca="false">J7917</f>
        <v>0</v>
      </c>
    </row>
    <row r="7918" customFormat="false" ht="12.8" hidden="false" customHeight="false" outlineLevel="0" collapsed="false">
      <c r="A7918" s="0" t="s">
        <v>75</v>
      </c>
      <c r="B7918" s="0" t="s">
        <v>1060</v>
      </c>
      <c r="C7918" s="0" t="s">
        <v>1100</v>
      </c>
      <c r="D7918" s="0" t="s">
        <v>36</v>
      </c>
      <c r="E7918" s="0" t="s">
        <v>30</v>
      </c>
      <c r="F7918" s="0" t="s">
        <v>1106</v>
      </c>
      <c r="G7918" s="0" t="s">
        <v>1613</v>
      </c>
      <c r="H7918" s="0" t="n">
        <v>2.8138808372093</v>
      </c>
      <c r="I7918" s="0" t="n">
        <v>67.0060323763673</v>
      </c>
      <c r="J7918" s="0" t="n">
        <v>522</v>
      </c>
      <c r="K7918" s="0" t="n">
        <f aca="false">I7918*SUMIFS(syst_chauffage!$H$3:$H$27,syst_chauffage!$B$3:$B$27,D7918,syst_chauffage!$C$3:$C$27,E7918)</f>
        <v>41.4538248439998</v>
      </c>
      <c r="L7918" s="12" t="n">
        <f aca="false">H7918*SUMIFS(syst_chauffage!$K$3:$K$27,syst_chauffage!$B$3:$B$27,D7918,syst_chauffage!$C$3:$C$27,E7918)</f>
        <v>2.36419602501222</v>
      </c>
      <c r="N7918" s="0" t="str">
        <f aca="false">A7918</f>
        <v>Enseignement Recherche</v>
      </c>
      <c r="O7918" s="0" t="str">
        <f aca="false">B7918</f>
        <v>Enseignement supérieur et recherche</v>
      </c>
      <c r="P7918" s="0" t="str">
        <f aca="false">C7918</f>
        <v>université</v>
      </c>
      <c r="Q7918" s="0" t="str">
        <f aca="false">D7918</f>
        <v>PAC</v>
      </c>
      <c r="R7918" s="0" t="str">
        <f aca="false">E7918</f>
        <v>Electricité</v>
      </c>
      <c r="S7918" s="0" t="str">
        <f aca="false">F7918</f>
        <v>0411940902</v>
      </c>
      <c r="T7918" s="0" t="str">
        <f aca="false">G7918</f>
        <v>5</v>
      </c>
      <c r="U7918" s="0" t="n">
        <f aca="false">L7918</f>
        <v>2.36419602501222</v>
      </c>
      <c r="V7918" s="0" t="n">
        <f aca="false">K7918</f>
        <v>41.4538248439998</v>
      </c>
      <c r="W7918" s="0" t="n">
        <f aca="false">J7918</f>
        <v>522</v>
      </c>
    </row>
    <row r="7919" customFormat="false" ht="12.8" hidden="false" customHeight="false" outlineLevel="0" collapsed="false">
      <c r="A7919" s="0" t="s">
        <v>75</v>
      </c>
      <c r="B7919" s="0" t="s">
        <v>1060</v>
      </c>
      <c r="C7919" s="0" t="s">
        <v>1100</v>
      </c>
      <c r="D7919" s="0" t="s">
        <v>51</v>
      </c>
      <c r="E7919" s="0" t="s">
        <v>57</v>
      </c>
      <c r="F7919" s="0" t="s">
        <v>1107</v>
      </c>
      <c r="G7919" s="0" t="s">
        <v>1613</v>
      </c>
      <c r="H7919" s="0" t="n">
        <v>0.932600620054751</v>
      </c>
      <c r="I7919" s="0" t="n">
        <v>24.295762718482</v>
      </c>
      <c r="J7919" s="0" t="n">
        <v>0</v>
      </c>
      <c r="K7919" s="0" t="n">
        <f aca="false">I7919*SUMIFS(syst_chauffage!$H$3:$H$27,syst_chauffage!$B$3:$B$27,D7919,syst_chauffage!$C$3:$C$27,E7919)</f>
        <v>51.4791705041908</v>
      </c>
      <c r="L7919" s="12" t="n">
        <f aca="false">H7919*SUMIFS(syst_chauffage!$K$3:$K$27,syst_chauffage!$B$3:$B$27,D7919,syst_chauffage!$C$3:$C$27,E7919)</f>
        <v>0.932600620054751</v>
      </c>
      <c r="N7919" s="0" t="str">
        <f aca="false">A7919</f>
        <v>Enseignement Recherche</v>
      </c>
      <c r="O7919" s="0" t="str">
        <f aca="false">B7919</f>
        <v>Enseignement supérieur et recherche</v>
      </c>
      <c r="P7919" s="0" t="str">
        <f aca="false">C7919</f>
        <v>université</v>
      </c>
      <c r="Q7919" s="0" t="str">
        <f aca="false">D7919</f>
        <v>Autre système centralisé performant</v>
      </c>
      <c r="R7919" s="0" t="str">
        <f aca="false">E7919</f>
        <v>Autres</v>
      </c>
      <c r="S7919" s="0" t="str">
        <f aca="false">F7919</f>
        <v>0411942101</v>
      </c>
      <c r="T7919" s="0" t="str">
        <f aca="false">G7919</f>
        <v>5</v>
      </c>
      <c r="U7919" s="0" t="n">
        <f aca="false">L7919</f>
        <v>0.932600620054751</v>
      </c>
      <c r="V7919" s="0" t="n">
        <f aca="false">K7919</f>
        <v>51.4791705041908</v>
      </c>
      <c r="W7919" s="0" t="n">
        <f aca="false">J7919</f>
        <v>0</v>
      </c>
    </row>
    <row r="7920" customFormat="false" ht="12.8" hidden="false" customHeight="false" outlineLevel="0" collapsed="false">
      <c r="A7920" s="0" t="s">
        <v>75</v>
      </c>
      <c r="B7920" s="0" t="s">
        <v>1060</v>
      </c>
      <c r="C7920" s="0" t="s">
        <v>1100</v>
      </c>
      <c r="D7920" s="0" t="s">
        <v>51</v>
      </c>
      <c r="E7920" s="0" t="s">
        <v>58</v>
      </c>
      <c r="F7920" s="0" t="s">
        <v>1108</v>
      </c>
      <c r="G7920" s="0" t="s">
        <v>1613</v>
      </c>
      <c r="H7920" s="0" t="n">
        <v>0.905985461202116</v>
      </c>
      <c r="I7920" s="0" t="n">
        <v>22.4154697962189</v>
      </c>
      <c r="J7920" s="0" t="n">
        <v>680</v>
      </c>
      <c r="K7920" s="0" t="n">
        <f aca="false">I7920*SUMIFS(syst_chauffage!$H$3:$H$27,syst_chauffage!$B$3:$B$27,D7920,syst_chauffage!$C$3:$C$27,E7920)</f>
        <v>47.8346014933871</v>
      </c>
      <c r="L7920" s="12" t="n">
        <f aca="false">H7920*SUMIFS(syst_chauffage!$K$3:$K$27,syst_chauffage!$B$3:$B$27,D7920,syst_chauffage!$C$3:$C$27,E7920)</f>
        <v>0.905985461202116</v>
      </c>
      <c r="N7920" s="0" t="str">
        <f aca="false">A7920</f>
        <v>Enseignement Recherche</v>
      </c>
      <c r="O7920" s="0" t="str">
        <f aca="false">B7920</f>
        <v>Enseignement supérieur et recherche</v>
      </c>
      <c r="P7920" s="0" t="str">
        <f aca="false">C7920</f>
        <v>université</v>
      </c>
      <c r="Q7920" s="0" t="str">
        <f aca="false">D7920</f>
        <v>Autre système centralisé performant</v>
      </c>
      <c r="R7920" s="0" t="str">
        <f aca="false">E7920</f>
        <v>Urbain</v>
      </c>
      <c r="S7920" s="0" t="str">
        <f aca="false">F7920</f>
        <v>0411942106</v>
      </c>
      <c r="T7920" s="0" t="str">
        <f aca="false">G7920</f>
        <v>5</v>
      </c>
      <c r="U7920" s="0" t="n">
        <f aca="false">L7920</f>
        <v>0.905985461202116</v>
      </c>
      <c r="V7920" s="0" t="n">
        <f aca="false">K7920</f>
        <v>47.8346014933871</v>
      </c>
      <c r="W7920" s="0" t="n">
        <f aca="false">J7920</f>
        <v>680</v>
      </c>
    </row>
    <row r="7921" customFormat="false" ht="12.8" hidden="false" customHeight="false" outlineLevel="0" collapsed="false">
      <c r="A7921" s="0" t="s">
        <v>75</v>
      </c>
      <c r="B7921" s="0" t="s">
        <v>1060</v>
      </c>
      <c r="C7921" s="0" t="s">
        <v>1100</v>
      </c>
      <c r="D7921" s="0" t="s">
        <v>27</v>
      </c>
      <c r="E7921" s="0" t="s">
        <v>23</v>
      </c>
      <c r="F7921" s="0" t="s">
        <v>1109</v>
      </c>
      <c r="G7921" s="0" t="s">
        <v>1613</v>
      </c>
      <c r="H7921" s="0" t="n">
        <v>0.766210595717177</v>
      </c>
      <c r="I7921" s="0" t="n">
        <v>6.86326254195674</v>
      </c>
      <c r="J7921" s="0" t="n">
        <v>441</v>
      </c>
      <c r="K7921" s="0" t="n">
        <f aca="false">I7921*SUMIFS(syst_chauffage!$H$3:$H$27,syst_chauffage!$B$3:$B$27,D7921,syst_chauffage!$C$3:$C$27,E7921)</f>
        <v>17.6001720300811</v>
      </c>
      <c r="L7921" s="12" t="n">
        <f aca="false">H7921*SUMIFS(syst_chauffage!$K$3:$K$27,syst_chauffage!$B$3:$B$27,D7921,syst_chauffage!$C$3:$C$27,E7921)</f>
        <v>0.766210595717177</v>
      </c>
      <c r="N7921" s="0" t="str">
        <f aca="false">A7921</f>
        <v>Enseignement Recherche</v>
      </c>
      <c r="O7921" s="0" t="str">
        <f aca="false">B7921</f>
        <v>Enseignement supérieur et recherche</v>
      </c>
      <c r="P7921" s="0" t="str">
        <f aca="false">C7921</f>
        <v>université</v>
      </c>
      <c r="Q7921" s="0" t="str">
        <f aca="false">D7921</f>
        <v>Chaudière condensation fioul</v>
      </c>
      <c r="R7921" s="0" t="str">
        <f aca="false">E7921</f>
        <v>Fioul</v>
      </c>
      <c r="S7921" s="0" t="str">
        <f aca="false">F7921</f>
        <v>0411942303</v>
      </c>
      <c r="T7921" s="0" t="str">
        <f aca="false">G7921</f>
        <v>5</v>
      </c>
      <c r="U7921" s="0" t="n">
        <f aca="false">L7921</f>
        <v>0.766210595717177</v>
      </c>
      <c r="V7921" s="0" t="n">
        <f aca="false">K7921</f>
        <v>17.6001720300811</v>
      </c>
      <c r="W7921" s="0" t="n">
        <f aca="false">J7921</f>
        <v>441</v>
      </c>
    </row>
    <row r="7922" customFormat="false" ht="12.8" hidden="false" customHeight="false" outlineLevel="0" collapsed="false">
      <c r="A7922" s="0" t="s">
        <v>75</v>
      </c>
      <c r="B7922" s="0" t="s">
        <v>1060</v>
      </c>
      <c r="C7922" s="0" t="s">
        <v>1100</v>
      </c>
      <c r="D7922" s="0" t="s">
        <v>18</v>
      </c>
      <c r="E7922" s="0" t="s">
        <v>14</v>
      </c>
      <c r="F7922" s="0" t="s">
        <v>1110</v>
      </c>
      <c r="G7922" s="0" t="s">
        <v>1613</v>
      </c>
      <c r="H7922" s="0" t="n">
        <v>0.992608555568395</v>
      </c>
      <c r="I7922" s="0" t="n">
        <v>5.37697029219955</v>
      </c>
      <c r="J7922" s="0" t="n">
        <v>441</v>
      </c>
      <c r="K7922" s="0" t="n">
        <f aca="false">I7922*SUMIFS(syst_chauffage!$H$3:$H$27,syst_chauffage!$B$3:$B$27,D7922,syst_chauffage!$C$3:$C$27,E7922)</f>
        <v>14.651861862551</v>
      </c>
      <c r="L7922" s="12" t="n">
        <f aca="false">H7922*SUMIFS(syst_chauffage!$K$3:$K$27,syst_chauffage!$B$3:$B$27,D7922,syst_chauffage!$C$3:$C$27,E7922)</f>
        <v>0.964266494610778</v>
      </c>
      <c r="N7922" s="0" t="str">
        <f aca="false">A7922</f>
        <v>Enseignement Recherche</v>
      </c>
      <c r="O7922" s="0" t="str">
        <f aca="false">B7922</f>
        <v>Enseignement supérieur et recherche</v>
      </c>
      <c r="P7922" s="0" t="str">
        <f aca="false">C7922</f>
        <v>université</v>
      </c>
      <c r="Q7922" s="0" t="str">
        <f aca="false">D7922</f>
        <v>Chaudière condensation gaz</v>
      </c>
      <c r="R7922" s="0" t="str">
        <f aca="false">E7922</f>
        <v>Gaz</v>
      </c>
      <c r="S7922" s="0" t="str">
        <f aca="false">F7922</f>
        <v>0411942404</v>
      </c>
      <c r="T7922" s="0" t="str">
        <f aca="false">G7922</f>
        <v>5</v>
      </c>
      <c r="U7922" s="0" t="n">
        <f aca="false">L7922</f>
        <v>0.964266494610778</v>
      </c>
      <c r="V7922" s="0" t="n">
        <f aca="false">K7922</f>
        <v>14.651861862551</v>
      </c>
      <c r="W7922" s="0" t="n">
        <f aca="false">J7922</f>
        <v>441</v>
      </c>
    </row>
    <row r="7923" customFormat="false" ht="12.8" hidden="false" customHeight="false" outlineLevel="0" collapsed="false">
      <c r="A7923" s="0" t="s">
        <v>75</v>
      </c>
      <c r="B7923" s="0" t="s">
        <v>1060</v>
      </c>
      <c r="C7923" s="0" t="s">
        <v>1100</v>
      </c>
      <c r="D7923" s="0" t="s">
        <v>32</v>
      </c>
      <c r="E7923" s="0" t="s">
        <v>30</v>
      </c>
      <c r="F7923" s="0" t="s">
        <v>1111</v>
      </c>
      <c r="G7923" s="0" t="s">
        <v>1613</v>
      </c>
      <c r="H7923" s="0" t="n">
        <v>1</v>
      </c>
      <c r="I7923" s="0" t="n">
        <v>12</v>
      </c>
      <c r="J7923" s="0" t="n">
        <v>0</v>
      </c>
      <c r="K7923" s="0" t="n">
        <f aca="false">I7923*SUMIFS(syst_chauffage!$H$3:$H$27,syst_chauffage!$B$3:$B$27,D7923,syst_chauffage!$C$3:$C$27,E7923)</f>
        <v>12</v>
      </c>
      <c r="L7923" s="12" t="n">
        <f aca="false">H7923*SUMIFS(syst_chauffage!$K$3:$K$27,syst_chauffage!$B$3:$B$27,D7923,syst_chauffage!$C$3:$C$27,E7923)</f>
        <v>1</v>
      </c>
      <c r="N7923" s="0" t="str">
        <f aca="false">A7923</f>
        <v>Enseignement Recherche</v>
      </c>
      <c r="O7923" s="0" t="str">
        <f aca="false">B7923</f>
        <v>Enseignement supérieur et recherche</v>
      </c>
      <c r="P7923" s="0" t="str">
        <f aca="false">C7923</f>
        <v>université</v>
      </c>
      <c r="Q7923" s="0" t="str">
        <f aca="false">D7923</f>
        <v>Electrique direct performant</v>
      </c>
      <c r="R7923" s="0" t="str">
        <f aca="false">E7923</f>
        <v>Electricité</v>
      </c>
      <c r="S7923" s="0" t="str">
        <f aca="false">F7923</f>
        <v>0411942602</v>
      </c>
      <c r="T7923" s="0" t="str">
        <f aca="false">G7923</f>
        <v>5</v>
      </c>
      <c r="U7923" s="0" t="n">
        <f aca="false">L7923</f>
        <v>1</v>
      </c>
      <c r="V7923" s="0" t="n">
        <f aca="false">K7923</f>
        <v>12</v>
      </c>
      <c r="W7923" s="0" t="n">
        <f aca="false">J7923</f>
        <v>0</v>
      </c>
    </row>
    <row r="7924" customFormat="false" ht="12.8" hidden="false" customHeight="false" outlineLevel="0" collapsed="false">
      <c r="A7924" s="0" t="s">
        <v>75</v>
      </c>
      <c r="B7924" s="0" t="s">
        <v>1060</v>
      </c>
      <c r="C7924" s="0" t="s">
        <v>1100</v>
      </c>
      <c r="D7924" s="0" t="s">
        <v>38</v>
      </c>
      <c r="E7924" s="0" t="s">
        <v>30</v>
      </c>
      <c r="F7924" s="0" t="s">
        <v>1112</v>
      </c>
      <c r="G7924" s="0" t="s">
        <v>1613</v>
      </c>
      <c r="H7924" s="0" t="n">
        <v>3.24678558139534</v>
      </c>
      <c r="I7924" s="0" t="n">
        <v>79.769086162342</v>
      </c>
      <c r="J7924" s="0" t="n">
        <v>567</v>
      </c>
      <c r="K7924" s="0" t="n">
        <f aca="false">I7924*SUMIFS(syst_chauffage!$H$3:$H$27,syst_chauffage!$B$3:$B$27,D7924,syst_chauffage!$C$3:$C$27,E7924)</f>
        <v>80.6300978831027</v>
      </c>
      <c r="L7924" s="12" t="n">
        <f aca="false">H7924*SUMIFS(syst_chauffage!$K$3:$K$27,syst_chauffage!$B$3:$B$27,D7924,syst_chauffage!$C$3:$C$27,E7924)</f>
        <v>2.90462528879137</v>
      </c>
      <c r="N7924" s="0" t="str">
        <f aca="false">A7924</f>
        <v>Enseignement Recherche</v>
      </c>
      <c r="O7924" s="0" t="str">
        <f aca="false">B7924</f>
        <v>Enseignement supérieur et recherche</v>
      </c>
      <c r="P7924" s="0" t="str">
        <f aca="false">C7924</f>
        <v>université</v>
      </c>
      <c r="Q7924" s="0" t="str">
        <f aca="false">D7924</f>
        <v>PAC performant</v>
      </c>
      <c r="R7924" s="0" t="str">
        <f aca="false">E7924</f>
        <v>Electricité</v>
      </c>
      <c r="S7924" s="0" t="str">
        <f aca="false">F7924</f>
        <v>0411942902</v>
      </c>
      <c r="T7924" s="0" t="str">
        <f aca="false">G7924</f>
        <v>5</v>
      </c>
      <c r="U7924" s="0" t="n">
        <f aca="false">L7924</f>
        <v>2.90462528879137</v>
      </c>
      <c r="V7924" s="0" t="n">
        <f aca="false">K7924</f>
        <v>80.6300978831027</v>
      </c>
      <c r="W7924" s="0" t="n">
        <f aca="false">J7924</f>
        <v>567</v>
      </c>
    </row>
    <row r="7925" customFormat="false" ht="12.8" hidden="false" customHeight="false" outlineLevel="0" collapsed="false">
      <c r="A7925" s="0" t="s">
        <v>76</v>
      </c>
      <c r="B7925" s="0" t="s">
        <v>1113</v>
      </c>
      <c r="C7925" s="0" t="s">
        <v>1114</v>
      </c>
      <c r="D7925" s="0" t="s">
        <v>19</v>
      </c>
      <c r="E7925" s="0" t="s">
        <v>57</v>
      </c>
      <c r="F7925" s="0" t="s">
        <v>1115</v>
      </c>
      <c r="G7925" s="0" t="s">
        <v>1613</v>
      </c>
      <c r="H7925" s="0" t="n">
        <v>1.59109308575718</v>
      </c>
      <c r="I7925" s="0" t="n">
        <v>17.0170401174242</v>
      </c>
      <c r="J7925" s="0" t="n">
        <v>0</v>
      </c>
      <c r="K7925" s="0" t="n">
        <f aca="false">I7925*SUMIFS(syst_chauffage!$H$3:$H$27,syst_chauffage!$B$3:$B$27,D7925,syst_chauffage!$C$3:$C$27,E7925)</f>
        <v>23.6958314190257</v>
      </c>
      <c r="L7925" s="12" t="n">
        <f aca="false">H7925*SUMIFS(syst_chauffage!$K$3:$K$27,syst_chauffage!$B$3:$B$27,D7925,syst_chauffage!$C$3:$C$27,E7925)</f>
        <v>1.59109308575718</v>
      </c>
      <c r="N7925" s="0" t="str">
        <f aca="false">A7925</f>
        <v>Habitat Communautaire</v>
      </c>
      <c r="O7925" s="0" t="str">
        <f aca="false">B7925</f>
        <v>Foyer</v>
      </c>
      <c r="P7925" s="0" t="str">
        <f aca="false">C7925</f>
        <v>Foyers</v>
      </c>
      <c r="Q7925" s="0" t="str">
        <f aca="false">D7925</f>
        <v>Autre système centralisé</v>
      </c>
      <c r="R7925" s="0" t="str">
        <f aca="false">E7925</f>
        <v>Autres</v>
      </c>
      <c r="S7925" s="0" t="str">
        <f aca="false">F7925</f>
        <v>0514130101</v>
      </c>
      <c r="T7925" s="0" t="str">
        <f aca="false">G7925</f>
        <v>5</v>
      </c>
      <c r="U7925" s="0" t="n">
        <f aca="false">L7925</f>
        <v>1.59109308575718</v>
      </c>
      <c r="V7925" s="0" t="n">
        <f aca="false">K7925</f>
        <v>23.6958314190257</v>
      </c>
      <c r="W7925" s="0" t="n">
        <f aca="false">J7925</f>
        <v>0</v>
      </c>
    </row>
    <row r="7926" customFormat="false" ht="12.8" hidden="false" customHeight="false" outlineLevel="0" collapsed="false">
      <c r="A7926" s="0" t="s">
        <v>76</v>
      </c>
      <c r="B7926" s="0" t="s">
        <v>1113</v>
      </c>
      <c r="C7926" s="0" t="s">
        <v>1114</v>
      </c>
      <c r="D7926" s="0" t="s">
        <v>19</v>
      </c>
      <c r="E7926" s="0" t="s">
        <v>58</v>
      </c>
      <c r="F7926" s="0" t="s">
        <v>1116</v>
      </c>
      <c r="G7926" s="0" t="s">
        <v>1613</v>
      </c>
      <c r="H7926" s="0" t="n">
        <v>1.74029035435512</v>
      </c>
      <c r="I7926" s="0" t="n">
        <v>17.5899529432126</v>
      </c>
      <c r="J7926" s="0" t="n">
        <v>680</v>
      </c>
      <c r="K7926" s="0" t="n">
        <f aca="false">I7926*SUMIFS(syst_chauffage!$H$3:$H$27,syst_chauffage!$B$3:$B$27,D7926,syst_chauffage!$C$3:$C$27,E7926)</f>
        <v>28.9345858844853</v>
      </c>
      <c r="L7926" s="12" t="n">
        <f aca="false">H7926*SUMIFS(syst_chauffage!$K$3:$K$27,syst_chauffage!$B$3:$B$27,D7926,syst_chauffage!$C$3:$C$27,E7926)</f>
        <v>1.74029035435512</v>
      </c>
      <c r="N7926" s="0" t="str">
        <f aca="false">A7926</f>
        <v>Habitat Communautaire</v>
      </c>
      <c r="O7926" s="0" t="str">
        <f aca="false">B7926</f>
        <v>Foyer</v>
      </c>
      <c r="P7926" s="0" t="str">
        <f aca="false">C7926</f>
        <v>Foyers</v>
      </c>
      <c r="Q7926" s="0" t="str">
        <f aca="false">D7926</f>
        <v>Autre système centralisé</v>
      </c>
      <c r="R7926" s="0" t="str">
        <f aca="false">E7926</f>
        <v>Urbain</v>
      </c>
      <c r="S7926" s="0" t="str">
        <f aca="false">F7926</f>
        <v>0514130106</v>
      </c>
      <c r="T7926" s="0" t="str">
        <f aca="false">G7926</f>
        <v>5</v>
      </c>
      <c r="U7926" s="0" t="n">
        <f aca="false">L7926</f>
        <v>1.74029035435512</v>
      </c>
      <c r="V7926" s="0" t="n">
        <f aca="false">K7926</f>
        <v>28.9345858844853</v>
      </c>
      <c r="W7926" s="0" t="n">
        <f aca="false">J7926</f>
        <v>680</v>
      </c>
    </row>
    <row r="7927" customFormat="false" ht="12.8" hidden="false" customHeight="false" outlineLevel="0" collapsed="false">
      <c r="A7927" s="0" t="s">
        <v>76</v>
      </c>
      <c r="B7927" s="0" t="s">
        <v>1113</v>
      </c>
      <c r="C7927" s="0" t="s">
        <v>1114</v>
      </c>
      <c r="D7927" s="0" t="s">
        <v>22</v>
      </c>
      <c r="E7927" s="0" t="s">
        <v>23</v>
      </c>
      <c r="F7927" s="0" t="s">
        <v>1117</v>
      </c>
      <c r="G7927" s="0" t="s">
        <v>1613</v>
      </c>
      <c r="H7927" s="0" t="n">
        <v>0.623927402253678</v>
      </c>
      <c r="I7927" s="0" t="n">
        <v>9.96498746338061</v>
      </c>
      <c r="J7927" s="0" t="n">
        <v>0</v>
      </c>
      <c r="K7927" s="0" t="n">
        <f aca="false">I7927*SUMIFS(syst_chauffage!$H$3:$H$27,syst_chauffage!$B$3:$B$27,D7927,syst_chauffage!$C$3:$C$27,E7927)</f>
        <v>17.5485672171962</v>
      </c>
      <c r="L7927" s="12" t="n">
        <f aca="false">H7927*SUMIFS(syst_chauffage!$K$3:$K$27,syst_chauffage!$B$3:$B$27,D7927,syst_chauffage!$C$3:$C$27,E7927)</f>
        <v>0.623927402253678</v>
      </c>
      <c r="N7927" s="0" t="str">
        <f aca="false">A7927</f>
        <v>Habitat Communautaire</v>
      </c>
      <c r="O7927" s="0" t="str">
        <f aca="false">B7927</f>
        <v>Foyer</v>
      </c>
      <c r="P7927" s="0" t="str">
        <f aca="false">C7927</f>
        <v>Foyers</v>
      </c>
      <c r="Q7927" s="0" t="str">
        <f aca="false">D7927</f>
        <v>Chaudière fioul</v>
      </c>
      <c r="R7927" s="0" t="str">
        <f aca="false">E7927</f>
        <v>Fioul</v>
      </c>
      <c r="S7927" s="0" t="str">
        <f aca="false">F7927</f>
        <v>0514130303</v>
      </c>
      <c r="T7927" s="0" t="str">
        <f aca="false">G7927</f>
        <v>5</v>
      </c>
      <c r="U7927" s="0" t="n">
        <f aca="false">L7927</f>
        <v>0.623927402253678</v>
      </c>
      <c r="V7927" s="0" t="n">
        <f aca="false">K7927</f>
        <v>17.5485672171962</v>
      </c>
      <c r="W7927" s="0" t="n">
        <f aca="false">J7927</f>
        <v>0</v>
      </c>
    </row>
    <row r="7928" customFormat="false" ht="12.8" hidden="false" customHeight="false" outlineLevel="0" collapsed="false">
      <c r="A7928" s="0" t="s">
        <v>76</v>
      </c>
      <c r="B7928" s="0" t="s">
        <v>1113</v>
      </c>
      <c r="C7928" s="0" t="s">
        <v>1114</v>
      </c>
      <c r="D7928" s="0" t="s">
        <v>13</v>
      </c>
      <c r="E7928" s="0" t="s">
        <v>14</v>
      </c>
      <c r="F7928" s="0" t="s">
        <v>1118</v>
      </c>
      <c r="G7928" s="0" t="s">
        <v>1613</v>
      </c>
      <c r="H7928" s="0" t="n">
        <v>0.837062896444272</v>
      </c>
      <c r="I7928" s="0" t="n">
        <v>7.44588394189792</v>
      </c>
      <c r="J7928" s="0" t="n">
        <v>264</v>
      </c>
      <c r="K7928" s="0" t="n">
        <f aca="false">I7928*SUMIFS(syst_chauffage!$H$3:$H$27,syst_chauffage!$B$3:$B$27,D7928,syst_chauffage!$C$3:$C$27,E7928)</f>
        <v>15.0376456829905</v>
      </c>
      <c r="L7928" s="12" t="n">
        <f aca="false">H7928*SUMIFS(syst_chauffage!$K$3:$K$27,syst_chauffage!$B$3:$B$27,D7928,syst_chauffage!$C$3:$C$27,E7928)</f>
        <v>0.837062896444272</v>
      </c>
      <c r="N7928" s="0" t="str">
        <f aca="false">A7928</f>
        <v>Habitat Communautaire</v>
      </c>
      <c r="O7928" s="0" t="str">
        <f aca="false">B7928</f>
        <v>Foyer</v>
      </c>
      <c r="P7928" s="0" t="str">
        <f aca="false">C7928</f>
        <v>Foyers</v>
      </c>
      <c r="Q7928" s="0" t="str">
        <f aca="false">D7928</f>
        <v>Chaudière gaz</v>
      </c>
      <c r="R7928" s="0" t="str">
        <f aca="false">E7928</f>
        <v>Gaz</v>
      </c>
      <c r="S7928" s="0" t="str">
        <f aca="false">F7928</f>
        <v>0514130404</v>
      </c>
      <c r="T7928" s="0" t="str">
        <f aca="false">G7928</f>
        <v>5</v>
      </c>
      <c r="U7928" s="0" t="n">
        <f aca="false">L7928</f>
        <v>0.837062896444272</v>
      </c>
      <c r="V7928" s="0" t="n">
        <f aca="false">K7928</f>
        <v>15.0376456829905</v>
      </c>
      <c r="W7928" s="0" t="n">
        <f aca="false">J7928</f>
        <v>264</v>
      </c>
    </row>
    <row r="7929" customFormat="false" ht="12.8" hidden="false" customHeight="false" outlineLevel="0" collapsed="false">
      <c r="A7929" s="0" t="s">
        <v>76</v>
      </c>
      <c r="B7929" s="0" t="s">
        <v>1113</v>
      </c>
      <c r="C7929" s="0" t="s">
        <v>1114</v>
      </c>
      <c r="D7929" s="0" t="s">
        <v>29</v>
      </c>
      <c r="E7929" s="0" t="s">
        <v>30</v>
      </c>
      <c r="F7929" s="0" t="s">
        <v>1119</v>
      </c>
      <c r="G7929" s="0" t="s">
        <v>1613</v>
      </c>
      <c r="H7929" s="0" t="n">
        <v>0.92</v>
      </c>
      <c r="I7929" s="0" t="n">
        <v>10.4</v>
      </c>
      <c r="J7929" s="0" t="n">
        <v>0</v>
      </c>
      <c r="K7929" s="0" t="n">
        <f aca="false">I7929*SUMIFS(syst_chauffage!$H$3:$H$27,syst_chauffage!$B$3:$B$27,D7929,syst_chauffage!$C$3:$C$27,E7929)</f>
        <v>3</v>
      </c>
      <c r="L7929" s="12" t="n">
        <f aca="false">H7929*SUMIFS(syst_chauffage!$K$3:$K$27,syst_chauffage!$B$3:$B$27,D7929,syst_chauffage!$C$3:$C$27,E7929)</f>
        <v>0.92</v>
      </c>
      <c r="N7929" s="0" t="str">
        <f aca="false">A7929</f>
        <v>Habitat Communautaire</v>
      </c>
      <c r="O7929" s="0" t="str">
        <f aca="false">B7929</f>
        <v>Foyer</v>
      </c>
      <c r="P7929" s="0" t="str">
        <f aca="false">C7929</f>
        <v>Foyers</v>
      </c>
      <c r="Q7929" s="0" t="str">
        <f aca="false">D7929</f>
        <v>Electrique direct</v>
      </c>
      <c r="R7929" s="0" t="str">
        <f aca="false">E7929</f>
        <v>Electricité</v>
      </c>
      <c r="S7929" s="0" t="str">
        <f aca="false">F7929</f>
        <v>0514130602</v>
      </c>
      <c r="T7929" s="0" t="str">
        <f aca="false">G7929</f>
        <v>5</v>
      </c>
      <c r="U7929" s="0" t="n">
        <f aca="false">L7929</f>
        <v>0.92</v>
      </c>
      <c r="V7929" s="0" t="n">
        <f aca="false">K7929</f>
        <v>3</v>
      </c>
      <c r="W7929" s="0" t="n">
        <f aca="false">J7929</f>
        <v>0</v>
      </c>
    </row>
    <row r="7930" customFormat="false" ht="12.8" hidden="false" customHeight="false" outlineLevel="0" collapsed="false">
      <c r="A7930" s="0" t="s">
        <v>76</v>
      </c>
      <c r="B7930" s="0" t="s">
        <v>1113</v>
      </c>
      <c r="C7930" s="0" t="s">
        <v>1114</v>
      </c>
      <c r="D7930" s="0" t="s">
        <v>36</v>
      </c>
      <c r="E7930" s="0" t="s">
        <v>30</v>
      </c>
      <c r="F7930" s="0" t="s">
        <v>1120</v>
      </c>
      <c r="G7930" s="0" t="s">
        <v>1613</v>
      </c>
      <c r="H7930" s="0" t="n">
        <v>2.94489544186046</v>
      </c>
      <c r="I7930" s="0" t="n">
        <v>46.6369755986121</v>
      </c>
      <c r="J7930" s="0" t="n">
        <v>603</v>
      </c>
      <c r="K7930" s="0" t="n">
        <f aca="false">I7930*SUMIFS(syst_chauffage!$H$3:$H$27,syst_chauffage!$B$3:$B$27,D7930,syst_chauffage!$C$3:$C$27,E7930)</f>
        <v>28.8523428287722</v>
      </c>
      <c r="L7930" s="12" t="n">
        <f aca="false">H7930*SUMIFS(syst_chauffage!$K$3:$K$27,syst_chauffage!$B$3:$B$27,D7930,syst_chauffage!$C$3:$C$27,E7930)</f>
        <v>2.47427325480779</v>
      </c>
      <c r="N7930" s="0" t="str">
        <f aca="false">A7930</f>
        <v>Habitat Communautaire</v>
      </c>
      <c r="O7930" s="0" t="str">
        <f aca="false">B7930</f>
        <v>Foyer</v>
      </c>
      <c r="P7930" s="0" t="str">
        <f aca="false">C7930</f>
        <v>Foyers</v>
      </c>
      <c r="Q7930" s="0" t="str">
        <f aca="false">D7930</f>
        <v>PAC</v>
      </c>
      <c r="R7930" s="0" t="str">
        <f aca="false">E7930</f>
        <v>Electricité</v>
      </c>
      <c r="S7930" s="0" t="str">
        <f aca="false">F7930</f>
        <v>0514130902</v>
      </c>
      <c r="T7930" s="0" t="str">
        <f aca="false">G7930</f>
        <v>5</v>
      </c>
      <c r="U7930" s="0" t="n">
        <f aca="false">L7930</f>
        <v>2.47427325480779</v>
      </c>
      <c r="V7930" s="0" t="n">
        <f aca="false">K7930</f>
        <v>28.8523428287722</v>
      </c>
      <c r="W7930" s="0" t="n">
        <f aca="false">J7930</f>
        <v>603</v>
      </c>
    </row>
    <row r="7931" customFormat="false" ht="12.8" hidden="false" customHeight="false" outlineLevel="0" collapsed="false">
      <c r="A7931" s="0" t="s">
        <v>76</v>
      </c>
      <c r="B7931" s="0" t="s">
        <v>1113</v>
      </c>
      <c r="C7931" s="0" t="s">
        <v>1114</v>
      </c>
      <c r="D7931" s="0" t="s">
        <v>51</v>
      </c>
      <c r="E7931" s="0" t="s">
        <v>57</v>
      </c>
      <c r="F7931" s="0" t="s">
        <v>1121</v>
      </c>
      <c r="G7931" s="0" t="s">
        <v>1613</v>
      </c>
      <c r="H7931" s="0" t="n">
        <v>1.83587663741213</v>
      </c>
      <c r="I7931" s="0" t="n">
        <v>20.2583810921717</v>
      </c>
      <c r="J7931" s="0" t="n">
        <v>0</v>
      </c>
      <c r="K7931" s="0" t="n">
        <f aca="false">I7931*SUMIFS(syst_chauffage!$H$3:$H$27,syst_chauffage!$B$3:$B$27,D7931,syst_chauffage!$C$3:$C$27,E7931)</f>
        <v>42.9245488798526</v>
      </c>
      <c r="L7931" s="12" t="n">
        <f aca="false">H7931*SUMIFS(syst_chauffage!$K$3:$K$27,syst_chauffage!$B$3:$B$27,D7931,syst_chauffage!$C$3:$C$27,E7931)</f>
        <v>1.83587663741213</v>
      </c>
      <c r="N7931" s="0" t="str">
        <f aca="false">A7931</f>
        <v>Habitat Communautaire</v>
      </c>
      <c r="O7931" s="0" t="str">
        <f aca="false">B7931</f>
        <v>Foyer</v>
      </c>
      <c r="P7931" s="0" t="str">
        <f aca="false">C7931</f>
        <v>Foyers</v>
      </c>
      <c r="Q7931" s="0" t="str">
        <f aca="false">D7931</f>
        <v>Autre système centralisé performant</v>
      </c>
      <c r="R7931" s="0" t="str">
        <f aca="false">E7931</f>
        <v>Autres</v>
      </c>
      <c r="S7931" s="0" t="str">
        <f aca="false">F7931</f>
        <v>0514132101</v>
      </c>
      <c r="T7931" s="0" t="str">
        <f aca="false">G7931</f>
        <v>5</v>
      </c>
      <c r="U7931" s="0" t="n">
        <f aca="false">L7931</f>
        <v>1.83587663741213</v>
      </c>
      <c r="V7931" s="0" t="n">
        <f aca="false">K7931</f>
        <v>42.9245488798526</v>
      </c>
      <c r="W7931" s="0" t="n">
        <f aca="false">J7931</f>
        <v>0</v>
      </c>
    </row>
    <row r="7932" customFormat="false" ht="12.8" hidden="false" customHeight="false" outlineLevel="0" collapsed="false">
      <c r="A7932" s="0" t="s">
        <v>76</v>
      </c>
      <c r="B7932" s="0" t="s">
        <v>1113</v>
      </c>
      <c r="C7932" s="0" t="s">
        <v>1114</v>
      </c>
      <c r="D7932" s="0" t="s">
        <v>51</v>
      </c>
      <c r="E7932" s="0" t="s">
        <v>58</v>
      </c>
      <c r="F7932" s="0" t="s">
        <v>1122</v>
      </c>
      <c r="G7932" s="0" t="s">
        <v>1613</v>
      </c>
      <c r="H7932" s="0" t="n">
        <v>2.00802733194822</v>
      </c>
      <c r="I7932" s="0" t="n">
        <v>20.9404201704912</v>
      </c>
      <c r="J7932" s="0" t="n">
        <v>680</v>
      </c>
      <c r="K7932" s="0" t="n">
        <f aca="false">I7932*SUMIFS(syst_chauffage!$H$3:$H$27,syst_chauffage!$B$3:$B$27,D7932,syst_chauffage!$C$3:$C$27,E7932)</f>
        <v>44.686846319344</v>
      </c>
      <c r="L7932" s="12" t="n">
        <f aca="false">H7932*SUMIFS(syst_chauffage!$K$3:$K$27,syst_chauffage!$B$3:$B$27,D7932,syst_chauffage!$C$3:$C$27,E7932)</f>
        <v>2.00802733194822</v>
      </c>
      <c r="N7932" s="0" t="str">
        <f aca="false">A7932</f>
        <v>Habitat Communautaire</v>
      </c>
      <c r="O7932" s="0" t="str">
        <f aca="false">B7932</f>
        <v>Foyer</v>
      </c>
      <c r="P7932" s="0" t="str">
        <f aca="false">C7932</f>
        <v>Foyers</v>
      </c>
      <c r="Q7932" s="0" t="str">
        <f aca="false">D7932</f>
        <v>Autre système centralisé performant</v>
      </c>
      <c r="R7932" s="0" t="str">
        <f aca="false">E7932</f>
        <v>Urbain</v>
      </c>
      <c r="S7932" s="0" t="str">
        <f aca="false">F7932</f>
        <v>0514132106</v>
      </c>
      <c r="T7932" s="0" t="str">
        <f aca="false">G7932</f>
        <v>5</v>
      </c>
      <c r="U7932" s="0" t="n">
        <f aca="false">L7932</f>
        <v>2.00802733194822</v>
      </c>
      <c r="V7932" s="0" t="n">
        <f aca="false">K7932</f>
        <v>44.686846319344</v>
      </c>
      <c r="W7932" s="0" t="n">
        <f aca="false">J7932</f>
        <v>680</v>
      </c>
    </row>
    <row r="7933" customFormat="false" ht="12.8" hidden="false" customHeight="false" outlineLevel="0" collapsed="false">
      <c r="A7933" s="0" t="s">
        <v>76</v>
      </c>
      <c r="B7933" s="0" t="s">
        <v>1113</v>
      </c>
      <c r="C7933" s="0" t="s">
        <v>1114</v>
      </c>
      <c r="D7933" s="0" t="s">
        <v>27</v>
      </c>
      <c r="E7933" s="0" t="s">
        <v>23</v>
      </c>
      <c r="F7933" s="0" t="s">
        <v>1123</v>
      </c>
      <c r="G7933" s="0" t="s">
        <v>1613</v>
      </c>
      <c r="H7933" s="0" t="n">
        <v>0.753311670237354</v>
      </c>
      <c r="I7933" s="0" t="n">
        <v>11.8630803135483</v>
      </c>
      <c r="J7933" s="0" t="n">
        <v>608</v>
      </c>
      <c r="K7933" s="0" t="n">
        <f aca="false">I7933*SUMIFS(syst_chauffage!$H$3:$H$27,syst_chauffage!$B$3:$B$27,D7933,syst_chauffage!$C$3:$C$27,E7933)</f>
        <v>30.4217204352482</v>
      </c>
      <c r="L7933" s="12" t="n">
        <f aca="false">H7933*SUMIFS(syst_chauffage!$K$3:$K$27,syst_chauffage!$B$3:$B$27,D7933,syst_chauffage!$C$3:$C$27,E7933)</f>
        <v>0.753311670237354</v>
      </c>
      <c r="N7933" s="0" t="str">
        <f aca="false">A7933</f>
        <v>Habitat Communautaire</v>
      </c>
      <c r="O7933" s="0" t="str">
        <f aca="false">B7933</f>
        <v>Foyer</v>
      </c>
      <c r="P7933" s="0" t="str">
        <f aca="false">C7933</f>
        <v>Foyers</v>
      </c>
      <c r="Q7933" s="0" t="str">
        <f aca="false">D7933</f>
        <v>Chaudière condensation fioul</v>
      </c>
      <c r="R7933" s="0" t="str">
        <f aca="false">E7933</f>
        <v>Fioul</v>
      </c>
      <c r="S7933" s="0" t="str">
        <f aca="false">F7933</f>
        <v>0514132303</v>
      </c>
      <c r="T7933" s="0" t="str">
        <f aca="false">G7933</f>
        <v>5</v>
      </c>
      <c r="U7933" s="0" t="n">
        <f aca="false">L7933</f>
        <v>0.753311670237354</v>
      </c>
      <c r="V7933" s="0" t="n">
        <f aca="false">K7933</f>
        <v>30.4217204352482</v>
      </c>
      <c r="W7933" s="0" t="n">
        <f aca="false">J7933</f>
        <v>608</v>
      </c>
    </row>
    <row r="7934" customFormat="false" ht="12.8" hidden="false" customHeight="false" outlineLevel="0" collapsed="false">
      <c r="A7934" s="0" t="s">
        <v>76</v>
      </c>
      <c r="B7934" s="0" t="s">
        <v>1113</v>
      </c>
      <c r="C7934" s="0" t="s">
        <v>1114</v>
      </c>
      <c r="D7934" s="0" t="s">
        <v>18</v>
      </c>
      <c r="E7934" s="0" t="s">
        <v>14</v>
      </c>
      <c r="F7934" s="0" t="s">
        <v>1124</v>
      </c>
      <c r="G7934" s="0" t="s">
        <v>1613</v>
      </c>
      <c r="H7934" s="0" t="n">
        <v>0.982019516528418</v>
      </c>
      <c r="I7934" s="0" t="n">
        <v>8.86414754987847</v>
      </c>
      <c r="J7934" s="0" t="n">
        <v>608</v>
      </c>
      <c r="K7934" s="0" t="n">
        <f aca="false">I7934*SUMIFS(syst_chauffage!$H$3:$H$27,syst_chauffage!$B$3:$B$27,D7934,syst_chauffage!$C$3:$C$27,E7934)</f>
        <v>24.1541720285311</v>
      </c>
      <c r="L7934" s="12" t="n">
        <f aca="false">H7934*SUMIFS(syst_chauffage!$K$3:$K$27,syst_chauffage!$B$3:$B$27,D7934,syst_chauffage!$C$3:$C$27,E7934)</f>
        <v>0.953979805563927</v>
      </c>
      <c r="N7934" s="0" t="str">
        <f aca="false">A7934</f>
        <v>Habitat Communautaire</v>
      </c>
      <c r="O7934" s="0" t="str">
        <f aca="false">B7934</f>
        <v>Foyer</v>
      </c>
      <c r="P7934" s="0" t="str">
        <f aca="false">C7934</f>
        <v>Foyers</v>
      </c>
      <c r="Q7934" s="0" t="str">
        <f aca="false">D7934</f>
        <v>Chaudière condensation gaz</v>
      </c>
      <c r="R7934" s="0" t="str">
        <f aca="false">E7934</f>
        <v>Gaz</v>
      </c>
      <c r="S7934" s="0" t="str">
        <f aca="false">F7934</f>
        <v>0514132404</v>
      </c>
      <c r="T7934" s="0" t="str">
        <f aca="false">G7934</f>
        <v>5</v>
      </c>
      <c r="U7934" s="0" t="n">
        <f aca="false">L7934</f>
        <v>0.953979805563927</v>
      </c>
      <c r="V7934" s="0" t="n">
        <f aca="false">K7934</f>
        <v>24.1541720285311</v>
      </c>
      <c r="W7934" s="0" t="n">
        <f aca="false">J7934</f>
        <v>608</v>
      </c>
    </row>
    <row r="7935" customFormat="false" ht="12.8" hidden="false" customHeight="false" outlineLevel="0" collapsed="false">
      <c r="A7935" s="0" t="s">
        <v>76</v>
      </c>
      <c r="B7935" s="0" t="s">
        <v>1113</v>
      </c>
      <c r="C7935" s="0" t="s">
        <v>1114</v>
      </c>
      <c r="D7935" s="0" t="s">
        <v>32</v>
      </c>
      <c r="E7935" s="0" t="s">
        <v>30</v>
      </c>
      <c r="F7935" s="0" t="s">
        <v>1125</v>
      </c>
      <c r="G7935" s="0" t="s">
        <v>1613</v>
      </c>
      <c r="H7935" s="0" t="n">
        <v>1</v>
      </c>
      <c r="I7935" s="0" t="n">
        <v>12</v>
      </c>
      <c r="J7935" s="0" t="n">
        <v>0</v>
      </c>
      <c r="K7935" s="0" t="n">
        <f aca="false">I7935*SUMIFS(syst_chauffage!$H$3:$H$27,syst_chauffage!$B$3:$B$27,D7935,syst_chauffage!$C$3:$C$27,E7935)</f>
        <v>12</v>
      </c>
      <c r="L7935" s="12" t="n">
        <f aca="false">H7935*SUMIFS(syst_chauffage!$K$3:$K$27,syst_chauffage!$B$3:$B$27,D7935,syst_chauffage!$C$3:$C$27,E7935)</f>
        <v>1</v>
      </c>
      <c r="N7935" s="0" t="str">
        <f aca="false">A7935</f>
        <v>Habitat Communautaire</v>
      </c>
      <c r="O7935" s="0" t="str">
        <f aca="false">B7935</f>
        <v>Foyer</v>
      </c>
      <c r="P7935" s="0" t="str">
        <f aca="false">C7935</f>
        <v>Foyers</v>
      </c>
      <c r="Q7935" s="0" t="str">
        <f aca="false">D7935</f>
        <v>Electrique direct performant</v>
      </c>
      <c r="R7935" s="0" t="str">
        <f aca="false">E7935</f>
        <v>Electricité</v>
      </c>
      <c r="S7935" s="0" t="str">
        <f aca="false">F7935</f>
        <v>0514132602</v>
      </c>
      <c r="T7935" s="0" t="str">
        <f aca="false">G7935</f>
        <v>5</v>
      </c>
      <c r="U7935" s="0" t="n">
        <f aca="false">L7935</f>
        <v>1</v>
      </c>
      <c r="V7935" s="0" t="n">
        <f aca="false">K7935</f>
        <v>12</v>
      </c>
      <c r="W7935" s="0" t="n">
        <f aca="false">J7935</f>
        <v>0</v>
      </c>
    </row>
    <row r="7936" customFormat="false" ht="12.8" hidden="false" customHeight="false" outlineLevel="0" collapsed="false">
      <c r="A7936" s="0" t="s">
        <v>76</v>
      </c>
      <c r="B7936" s="0" t="s">
        <v>1113</v>
      </c>
      <c r="C7936" s="0" t="s">
        <v>1114</v>
      </c>
      <c r="D7936" s="0" t="s">
        <v>38</v>
      </c>
      <c r="E7936" s="0" t="s">
        <v>30</v>
      </c>
      <c r="F7936" s="0" t="s">
        <v>1126</v>
      </c>
      <c r="G7936" s="0" t="s">
        <v>1613</v>
      </c>
      <c r="H7936" s="0" t="n">
        <v>3.39795627906976</v>
      </c>
      <c r="I7936" s="0" t="n">
        <v>55.5202090459668</v>
      </c>
      <c r="J7936" s="0" t="n">
        <v>648</v>
      </c>
      <c r="K7936" s="0" t="n">
        <f aca="false">I7936*SUMIFS(syst_chauffage!$H$3:$H$27,syst_chauffage!$B$3:$B$27,D7936,syst_chauffage!$C$3:$C$27,E7936)</f>
        <v>56.119483188714</v>
      </c>
      <c r="L7936" s="12" t="n">
        <f aca="false">H7936*SUMIFS(syst_chauffage!$K$3:$K$27,syst_chauffage!$B$3:$B$27,D7936,syst_chauffage!$C$3:$C$27,E7936)</f>
        <v>3.03986496519792</v>
      </c>
      <c r="N7936" s="0" t="str">
        <f aca="false">A7936</f>
        <v>Habitat Communautaire</v>
      </c>
      <c r="O7936" s="0" t="str">
        <f aca="false">B7936</f>
        <v>Foyer</v>
      </c>
      <c r="P7936" s="0" t="str">
        <f aca="false">C7936</f>
        <v>Foyers</v>
      </c>
      <c r="Q7936" s="0" t="str">
        <f aca="false">D7936</f>
        <v>PAC performant</v>
      </c>
      <c r="R7936" s="0" t="str">
        <f aca="false">E7936</f>
        <v>Electricité</v>
      </c>
      <c r="S7936" s="0" t="str">
        <f aca="false">F7936</f>
        <v>0514132902</v>
      </c>
      <c r="T7936" s="0" t="str">
        <f aca="false">G7936</f>
        <v>5</v>
      </c>
      <c r="U7936" s="0" t="n">
        <f aca="false">L7936</f>
        <v>3.03986496519792</v>
      </c>
      <c r="V7936" s="0" t="n">
        <f aca="false">K7936</f>
        <v>56.119483188714</v>
      </c>
      <c r="W7936" s="0" t="n">
        <f aca="false">J7936</f>
        <v>648</v>
      </c>
    </row>
    <row r="7937" customFormat="false" ht="12.8" hidden="false" customHeight="false" outlineLevel="0" collapsed="false">
      <c r="A7937" s="0" t="s">
        <v>76</v>
      </c>
      <c r="B7937" s="0" t="s">
        <v>1127</v>
      </c>
      <c r="C7937" s="0" t="s">
        <v>1127</v>
      </c>
      <c r="D7937" s="0" t="s">
        <v>19</v>
      </c>
      <c r="E7937" s="0" t="s">
        <v>57</v>
      </c>
      <c r="F7937" s="0" t="s">
        <v>1128</v>
      </c>
      <c r="G7937" s="0" t="s">
        <v>1613</v>
      </c>
      <c r="H7937" s="0" t="n">
        <v>1.63217951248333</v>
      </c>
      <c r="I7937" s="0" t="n">
        <v>17.3497125473371</v>
      </c>
      <c r="J7937" s="0" t="n">
        <v>0</v>
      </c>
      <c r="K7937" s="0" t="n">
        <f aca="false">I7937*SUMIFS(syst_chauffage!$H$3:$H$27,syst_chauffage!$B$3:$B$27,D7937,syst_chauffage!$C$3:$C$27,E7937)</f>
        <v>24.1590700176644</v>
      </c>
      <c r="L7937" s="12" t="n">
        <f aca="false">H7937*SUMIFS(syst_chauffage!$K$3:$K$27,syst_chauffage!$B$3:$B$27,D7937,syst_chauffage!$C$3:$C$27,E7937)</f>
        <v>1.63217951248333</v>
      </c>
      <c r="N7937" s="0" t="str">
        <f aca="false">A7937</f>
        <v>Habitat Communautaire</v>
      </c>
      <c r="O7937" s="0" t="str">
        <f aca="false">B7937</f>
        <v>Maison de pré-retraite</v>
      </c>
      <c r="P7937" s="0" t="str">
        <f aca="false">C7937</f>
        <v>Maison de pré-retraite</v>
      </c>
      <c r="Q7937" s="0" t="str">
        <f aca="false">D7937</f>
        <v>Autre système centralisé</v>
      </c>
      <c r="R7937" s="0" t="str">
        <f aca="false">E7937</f>
        <v>Autres</v>
      </c>
      <c r="S7937" s="0" t="str">
        <f aca="false">F7937</f>
        <v>0521510101</v>
      </c>
      <c r="T7937" s="0" t="str">
        <f aca="false">G7937</f>
        <v>5</v>
      </c>
      <c r="U7937" s="0" t="n">
        <f aca="false">L7937</f>
        <v>1.63217951248333</v>
      </c>
      <c r="V7937" s="0" t="n">
        <f aca="false">K7937</f>
        <v>24.1590700176644</v>
      </c>
      <c r="W7937" s="0" t="n">
        <f aca="false">J7937</f>
        <v>0</v>
      </c>
    </row>
    <row r="7938" customFormat="false" ht="12.8" hidden="false" customHeight="false" outlineLevel="0" collapsed="false">
      <c r="A7938" s="0" t="s">
        <v>76</v>
      </c>
      <c r="B7938" s="0" t="s">
        <v>1127</v>
      </c>
      <c r="C7938" s="0" t="s">
        <v>1127</v>
      </c>
      <c r="D7938" s="0" t="s">
        <v>19</v>
      </c>
      <c r="E7938" s="0" t="s">
        <v>58</v>
      </c>
      <c r="F7938" s="0" t="s">
        <v>1129</v>
      </c>
      <c r="G7938" s="0" t="s">
        <v>1613</v>
      </c>
      <c r="H7938" s="0" t="n">
        <v>1.78020592557298</v>
      </c>
      <c r="I7938" s="0" t="n">
        <v>16.6286145574268</v>
      </c>
      <c r="J7938" s="0" t="n">
        <v>1190</v>
      </c>
      <c r="K7938" s="0" t="n">
        <f aca="false">I7938*SUMIFS(syst_chauffage!$H$3:$H$27,syst_chauffage!$B$3:$B$27,D7938,syst_chauffage!$C$3:$C$27,E7938)</f>
        <v>27.353232700803</v>
      </c>
      <c r="L7938" s="12" t="n">
        <f aca="false">H7938*SUMIFS(syst_chauffage!$K$3:$K$27,syst_chauffage!$B$3:$B$27,D7938,syst_chauffage!$C$3:$C$27,E7938)</f>
        <v>1.78020592557298</v>
      </c>
      <c r="N7938" s="0" t="str">
        <f aca="false">A7938</f>
        <v>Habitat Communautaire</v>
      </c>
      <c r="O7938" s="0" t="str">
        <f aca="false">B7938</f>
        <v>Maison de pré-retraite</v>
      </c>
      <c r="P7938" s="0" t="str">
        <f aca="false">C7938</f>
        <v>Maison de pré-retraite</v>
      </c>
      <c r="Q7938" s="0" t="str">
        <f aca="false">D7938</f>
        <v>Autre système centralisé</v>
      </c>
      <c r="R7938" s="0" t="str">
        <f aca="false">E7938</f>
        <v>Urbain</v>
      </c>
      <c r="S7938" s="0" t="str">
        <f aca="false">F7938</f>
        <v>0521510106</v>
      </c>
      <c r="T7938" s="0" t="str">
        <f aca="false">G7938</f>
        <v>5</v>
      </c>
      <c r="U7938" s="0" t="n">
        <f aca="false">L7938</f>
        <v>1.78020592557298</v>
      </c>
      <c r="V7938" s="0" t="n">
        <f aca="false">K7938</f>
        <v>27.353232700803</v>
      </c>
      <c r="W7938" s="0" t="n">
        <f aca="false">J7938</f>
        <v>1190</v>
      </c>
    </row>
    <row r="7939" customFormat="false" ht="12.8" hidden="false" customHeight="false" outlineLevel="0" collapsed="false">
      <c r="A7939" s="0" t="s">
        <v>76</v>
      </c>
      <c r="B7939" s="0" t="s">
        <v>1127</v>
      </c>
      <c r="C7939" s="0" t="s">
        <v>1127</v>
      </c>
      <c r="D7939" s="0" t="s">
        <v>22</v>
      </c>
      <c r="E7939" s="0" t="s">
        <v>23</v>
      </c>
      <c r="F7939" s="0" t="s">
        <v>1130</v>
      </c>
      <c r="G7939" s="0" t="s">
        <v>1613</v>
      </c>
      <c r="H7939" s="0" t="n">
        <v>0.61058413125682</v>
      </c>
      <c r="I7939" s="0" t="n">
        <v>10.6563990453707</v>
      </c>
      <c r="J7939" s="0" t="n">
        <v>0</v>
      </c>
      <c r="K7939" s="0" t="n">
        <f aca="false">I7939*SUMIFS(syst_chauffage!$H$3:$H$27,syst_chauffage!$B$3:$B$27,D7939,syst_chauffage!$C$3:$C$27,E7939)</f>
        <v>18.7661585755284</v>
      </c>
      <c r="L7939" s="12" t="n">
        <f aca="false">H7939*SUMIFS(syst_chauffage!$K$3:$K$27,syst_chauffage!$B$3:$B$27,D7939,syst_chauffage!$C$3:$C$27,E7939)</f>
        <v>0.61058413125682</v>
      </c>
      <c r="N7939" s="0" t="str">
        <f aca="false">A7939</f>
        <v>Habitat Communautaire</v>
      </c>
      <c r="O7939" s="0" t="str">
        <f aca="false">B7939</f>
        <v>Maison de pré-retraite</v>
      </c>
      <c r="P7939" s="0" t="str">
        <f aca="false">C7939</f>
        <v>Maison de pré-retraite</v>
      </c>
      <c r="Q7939" s="0" t="str">
        <f aca="false">D7939</f>
        <v>Chaudière fioul</v>
      </c>
      <c r="R7939" s="0" t="str">
        <f aca="false">E7939</f>
        <v>Fioul</v>
      </c>
      <c r="S7939" s="0" t="str">
        <f aca="false">F7939</f>
        <v>0521510303</v>
      </c>
      <c r="T7939" s="0" t="str">
        <f aca="false">G7939</f>
        <v>5</v>
      </c>
      <c r="U7939" s="0" t="n">
        <f aca="false">L7939</f>
        <v>0.61058413125682</v>
      </c>
      <c r="V7939" s="0" t="n">
        <f aca="false">K7939</f>
        <v>18.7661585755284</v>
      </c>
      <c r="W7939" s="0" t="n">
        <f aca="false">J7939</f>
        <v>0</v>
      </c>
    </row>
    <row r="7940" customFormat="false" ht="12.8" hidden="false" customHeight="false" outlineLevel="0" collapsed="false">
      <c r="A7940" s="0" t="s">
        <v>76</v>
      </c>
      <c r="B7940" s="0" t="s">
        <v>1127</v>
      </c>
      <c r="C7940" s="0" t="s">
        <v>1127</v>
      </c>
      <c r="D7940" s="0" t="s">
        <v>13</v>
      </c>
      <c r="E7940" s="0" t="s">
        <v>14</v>
      </c>
      <c r="F7940" s="0" t="s">
        <v>1131</v>
      </c>
      <c r="G7940" s="0" t="s">
        <v>1613</v>
      </c>
      <c r="H7940" s="0" t="n">
        <v>0.813966457480645</v>
      </c>
      <c r="I7940" s="0" t="n">
        <v>7.59879454789258</v>
      </c>
      <c r="J7940" s="0" t="n">
        <v>297</v>
      </c>
      <c r="K7940" s="0" t="n">
        <f aca="false">I7940*SUMIFS(syst_chauffage!$H$3:$H$27,syst_chauffage!$B$3:$B$27,D7940,syst_chauffage!$C$3:$C$27,E7940)</f>
        <v>15.346462679342</v>
      </c>
      <c r="L7940" s="12" t="n">
        <f aca="false">H7940*SUMIFS(syst_chauffage!$K$3:$K$27,syst_chauffage!$B$3:$B$27,D7940,syst_chauffage!$C$3:$C$27,E7940)</f>
        <v>0.813966457480645</v>
      </c>
      <c r="N7940" s="0" t="str">
        <f aca="false">A7940</f>
        <v>Habitat Communautaire</v>
      </c>
      <c r="O7940" s="0" t="str">
        <f aca="false">B7940</f>
        <v>Maison de pré-retraite</v>
      </c>
      <c r="P7940" s="0" t="str">
        <f aca="false">C7940</f>
        <v>Maison de pré-retraite</v>
      </c>
      <c r="Q7940" s="0" t="str">
        <f aca="false">D7940</f>
        <v>Chaudière gaz</v>
      </c>
      <c r="R7940" s="0" t="str">
        <f aca="false">E7940</f>
        <v>Gaz</v>
      </c>
      <c r="S7940" s="0" t="str">
        <f aca="false">F7940</f>
        <v>0521510404</v>
      </c>
      <c r="T7940" s="0" t="str">
        <f aca="false">G7940</f>
        <v>5</v>
      </c>
      <c r="U7940" s="0" t="n">
        <f aca="false">L7940</f>
        <v>0.813966457480645</v>
      </c>
      <c r="V7940" s="0" t="n">
        <f aca="false">K7940</f>
        <v>15.346462679342</v>
      </c>
      <c r="W7940" s="0" t="n">
        <f aca="false">J7940</f>
        <v>297</v>
      </c>
    </row>
    <row r="7941" customFormat="false" ht="12.8" hidden="false" customHeight="false" outlineLevel="0" collapsed="false">
      <c r="A7941" s="0" t="s">
        <v>76</v>
      </c>
      <c r="B7941" s="0" t="s">
        <v>1127</v>
      </c>
      <c r="C7941" s="0" t="s">
        <v>1127</v>
      </c>
      <c r="D7941" s="0" t="s">
        <v>29</v>
      </c>
      <c r="E7941" s="0" t="s">
        <v>30</v>
      </c>
      <c r="F7941" s="0" t="s">
        <v>1132</v>
      </c>
      <c r="G7941" s="0" t="s">
        <v>1613</v>
      </c>
      <c r="H7941" s="0" t="n">
        <v>0.909145407051474</v>
      </c>
      <c r="I7941" s="0" t="n">
        <v>10.4</v>
      </c>
      <c r="J7941" s="0" t="n">
        <v>0</v>
      </c>
      <c r="K7941" s="0" t="n">
        <f aca="false">I7941*SUMIFS(syst_chauffage!$H$3:$H$27,syst_chauffage!$B$3:$B$27,D7941,syst_chauffage!$C$3:$C$27,E7941)</f>
        <v>3</v>
      </c>
      <c r="L7941" s="12" t="n">
        <f aca="false">H7941*SUMIFS(syst_chauffage!$K$3:$K$27,syst_chauffage!$B$3:$B$27,D7941,syst_chauffage!$C$3:$C$27,E7941)</f>
        <v>0.909145407051474</v>
      </c>
      <c r="N7941" s="0" t="str">
        <f aca="false">A7941</f>
        <v>Habitat Communautaire</v>
      </c>
      <c r="O7941" s="0" t="str">
        <f aca="false">B7941</f>
        <v>Maison de pré-retraite</v>
      </c>
      <c r="P7941" s="0" t="str">
        <f aca="false">C7941</f>
        <v>Maison de pré-retraite</v>
      </c>
      <c r="Q7941" s="0" t="str">
        <f aca="false">D7941</f>
        <v>Electrique direct</v>
      </c>
      <c r="R7941" s="0" t="str">
        <f aca="false">E7941</f>
        <v>Electricité</v>
      </c>
      <c r="S7941" s="0" t="str">
        <f aca="false">F7941</f>
        <v>0521510602</v>
      </c>
      <c r="T7941" s="0" t="str">
        <f aca="false">G7941</f>
        <v>5</v>
      </c>
      <c r="U7941" s="0" t="n">
        <f aca="false">L7941</f>
        <v>0.909145407051474</v>
      </c>
      <c r="V7941" s="0" t="n">
        <f aca="false">K7941</f>
        <v>3</v>
      </c>
      <c r="W7941" s="0" t="n">
        <f aca="false">J7941</f>
        <v>0</v>
      </c>
    </row>
    <row r="7942" customFormat="false" ht="12.8" hidden="false" customHeight="false" outlineLevel="0" collapsed="false">
      <c r="A7942" s="0" t="s">
        <v>76</v>
      </c>
      <c r="B7942" s="0" t="s">
        <v>1127</v>
      </c>
      <c r="C7942" s="0" t="s">
        <v>1127</v>
      </c>
      <c r="D7942" s="0" t="s">
        <v>36</v>
      </c>
      <c r="E7942" s="0" t="s">
        <v>30</v>
      </c>
      <c r="F7942" s="0" t="s">
        <v>1133</v>
      </c>
      <c r="G7942" s="0" t="s">
        <v>1613</v>
      </c>
      <c r="H7942" s="0" t="n">
        <v>2.69257543418717</v>
      </c>
      <c r="I7942" s="0" t="n">
        <v>48.7960309786358</v>
      </c>
      <c r="J7942" s="0" t="n">
        <v>846</v>
      </c>
      <c r="K7942" s="0" t="n">
        <f aca="false">I7942*SUMIFS(syst_chauffage!$H$3:$H$27,syst_chauffage!$B$3:$B$27,D7942,syst_chauffage!$C$3:$C$27,E7942)</f>
        <v>30.1880599333051</v>
      </c>
      <c r="L7942" s="12" t="n">
        <f aca="false">H7942*SUMIFS(syst_chauffage!$K$3:$K$27,syst_chauffage!$B$3:$B$27,D7942,syst_chauffage!$C$3:$C$27,E7942)</f>
        <v>2.26227637445522</v>
      </c>
      <c r="N7942" s="0" t="str">
        <f aca="false">A7942</f>
        <v>Habitat Communautaire</v>
      </c>
      <c r="O7942" s="0" t="str">
        <f aca="false">B7942</f>
        <v>Maison de pré-retraite</v>
      </c>
      <c r="P7942" s="0" t="str">
        <f aca="false">C7942</f>
        <v>Maison de pré-retraite</v>
      </c>
      <c r="Q7942" s="0" t="str">
        <f aca="false">D7942</f>
        <v>PAC</v>
      </c>
      <c r="R7942" s="0" t="str">
        <f aca="false">E7942</f>
        <v>Electricité</v>
      </c>
      <c r="S7942" s="0" t="str">
        <f aca="false">F7942</f>
        <v>0521510902</v>
      </c>
      <c r="T7942" s="0" t="str">
        <f aca="false">G7942</f>
        <v>5</v>
      </c>
      <c r="U7942" s="0" t="n">
        <f aca="false">L7942</f>
        <v>2.26227637445522</v>
      </c>
      <c r="V7942" s="0" t="n">
        <f aca="false">K7942</f>
        <v>30.1880599333051</v>
      </c>
      <c r="W7942" s="0" t="n">
        <f aca="false">J7942</f>
        <v>846</v>
      </c>
    </row>
    <row r="7943" customFormat="false" ht="12.8" hidden="false" customHeight="false" outlineLevel="0" collapsed="false">
      <c r="A7943" s="0" t="s">
        <v>76</v>
      </c>
      <c r="B7943" s="0" t="s">
        <v>1127</v>
      </c>
      <c r="C7943" s="0" t="s">
        <v>1127</v>
      </c>
      <c r="D7943" s="0" t="s">
        <v>51</v>
      </c>
      <c r="E7943" s="0" t="s">
        <v>57</v>
      </c>
      <c r="F7943" s="0" t="s">
        <v>1134</v>
      </c>
      <c r="G7943" s="0" t="s">
        <v>1613</v>
      </c>
      <c r="H7943" s="0" t="n">
        <v>1.88328405286538</v>
      </c>
      <c r="I7943" s="0" t="n">
        <v>20.6544196992108</v>
      </c>
      <c r="J7943" s="0" t="n">
        <v>0</v>
      </c>
      <c r="K7943" s="0" t="n">
        <f aca="false">I7943*SUMIFS(syst_chauffage!$H$3:$H$27,syst_chauffage!$B$3:$B$27,D7943,syst_chauffage!$C$3:$C$27,E7943)</f>
        <v>43.7636968092362</v>
      </c>
      <c r="L7943" s="12" t="n">
        <f aca="false">H7943*SUMIFS(syst_chauffage!$K$3:$K$27,syst_chauffage!$B$3:$B$27,D7943,syst_chauffage!$C$3:$C$27,E7943)</f>
        <v>1.88328405286538</v>
      </c>
      <c r="N7943" s="0" t="str">
        <f aca="false">A7943</f>
        <v>Habitat Communautaire</v>
      </c>
      <c r="O7943" s="0" t="str">
        <f aca="false">B7943</f>
        <v>Maison de pré-retraite</v>
      </c>
      <c r="P7943" s="0" t="str">
        <f aca="false">C7943</f>
        <v>Maison de pré-retraite</v>
      </c>
      <c r="Q7943" s="0" t="str">
        <f aca="false">D7943</f>
        <v>Autre système centralisé performant</v>
      </c>
      <c r="R7943" s="0" t="str">
        <f aca="false">E7943</f>
        <v>Autres</v>
      </c>
      <c r="S7943" s="0" t="str">
        <f aca="false">F7943</f>
        <v>0521512101</v>
      </c>
      <c r="T7943" s="0" t="str">
        <f aca="false">G7943</f>
        <v>5</v>
      </c>
      <c r="U7943" s="0" t="n">
        <f aca="false">L7943</f>
        <v>1.88328405286538</v>
      </c>
      <c r="V7943" s="0" t="n">
        <f aca="false">K7943</f>
        <v>43.7636968092362</v>
      </c>
      <c r="W7943" s="0" t="n">
        <f aca="false">J7943</f>
        <v>0</v>
      </c>
    </row>
    <row r="7944" customFormat="false" ht="12.8" hidden="false" customHeight="false" outlineLevel="0" collapsed="false">
      <c r="A7944" s="0" t="s">
        <v>76</v>
      </c>
      <c r="B7944" s="0" t="s">
        <v>1127</v>
      </c>
      <c r="C7944" s="0" t="s">
        <v>1127</v>
      </c>
      <c r="D7944" s="0" t="s">
        <v>51</v>
      </c>
      <c r="E7944" s="0" t="s">
        <v>58</v>
      </c>
      <c r="F7944" s="0" t="s">
        <v>1135</v>
      </c>
      <c r="G7944" s="0" t="s">
        <v>1613</v>
      </c>
      <c r="H7944" s="0" t="n">
        <v>2.05408376027652</v>
      </c>
      <c r="I7944" s="0" t="n">
        <v>19.7959697112224</v>
      </c>
      <c r="J7944" s="0" t="n">
        <v>1190</v>
      </c>
      <c r="K7944" s="0" t="n">
        <f aca="false">I7944*SUMIFS(syst_chauffage!$H$3:$H$27,syst_chauffage!$B$3:$B$27,D7944,syst_chauffage!$C$3:$C$27,E7944)</f>
        <v>42.2445896035253</v>
      </c>
      <c r="L7944" s="12" t="n">
        <f aca="false">H7944*SUMIFS(syst_chauffage!$K$3:$K$27,syst_chauffage!$B$3:$B$27,D7944,syst_chauffage!$C$3:$C$27,E7944)</f>
        <v>2.05408376027652</v>
      </c>
      <c r="N7944" s="0" t="str">
        <f aca="false">A7944</f>
        <v>Habitat Communautaire</v>
      </c>
      <c r="O7944" s="0" t="str">
        <f aca="false">B7944</f>
        <v>Maison de pré-retraite</v>
      </c>
      <c r="P7944" s="0" t="str">
        <f aca="false">C7944</f>
        <v>Maison de pré-retraite</v>
      </c>
      <c r="Q7944" s="0" t="str">
        <f aca="false">D7944</f>
        <v>Autre système centralisé performant</v>
      </c>
      <c r="R7944" s="0" t="str">
        <f aca="false">E7944</f>
        <v>Urbain</v>
      </c>
      <c r="S7944" s="0" t="str">
        <f aca="false">F7944</f>
        <v>0521512106</v>
      </c>
      <c r="T7944" s="0" t="str">
        <f aca="false">G7944</f>
        <v>5</v>
      </c>
      <c r="U7944" s="0" t="n">
        <f aca="false">L7944</f>
        <v>2.05408376027652</v>
      </c>
      <c r="V7944" s="0" t="n">
        <f aca="false">K7944</f>
        <v>42.2445896035253</v>
      </c>
      <c r="W7944" s="0" t="n">
        <f aca="false">J7944</f>
        <v>1190</v>
      </c>
    </row>
    <row r="7945" customFormat="false" ht="12.8" hidden="false" customHeight="false" outlineLevel="0" collapsed="false">
      <c r="A7945" s="0" t="s">
        <v>76</v>
      </c>
      <c r="B7945" s="0" t="s">
        <v>1127</v>
      </c>
      <c r="C7945" s="0" t="s">
        <v>1127</v>
      </c>
      <c r="D7945" s="0" t="s">
        <v>27</v>
      </c>
      <c r="E7945" s="0" t="s">
        <v>23</v>
      </c>
      <c r="F7945" s="0" t="s">
        <v>1136</v>
      </c>
      <c r="G7945" s="0" t="s">
        <v>1613</v>
      </c>
      <c r="H7945" s="0" t="n">
        <v>0.708990449700104</v>
      </c>
      <c r="I7945" s="0" t="n">
        <v>12.6861893397271</v>
      </c>
      <c r="J7945" s="0" t="n">
        <v>684</v>
      </c>
      <c r="K7945" s="0" t="n">
        <f aca="false">I7945*SUMIFS(syst_chauffage!$H$3:$H$27,syst_chauffage!$B$3:$B$27,D7945,syst_chauffage!$C$3:$C$27,E7945)</f>
        <v>32.5325038085634</v>
      </c>
      <c r="L7945" s="12" t="n">
        <f aca="false">H7945*SUMIFS(syst_chauffage!$K$3:$K$27,syst_chauffage!$B$3:$B$27,D7945,syst_chauffage!$C$3:$C$27,E7945)</f>
        <v>0.708990449700104</v>
      </c>
      <c r="N7945" s="0" t="str">
        <f aca="false">A7945</f>
        <v>Habitat Communautaire</v>
      </c>
      <c r="O7945" s="0" t="str">
        <f aca="false">B7945</f>
        <v>Maison de pré-retraite</v>
      </c>
      <c r="P7945" s="0" t="str">
        <f aca="false">C7945</f>
        <v>Maison de pré-retraite</v>
      </c>
      <c r="Q7945" s="0" t="str">
        <f aca="false">D7945</f>
        <v>Chaudière condensation fioul</v>
      </c>
      <c r="R7945" s="0" t="str">
        <f aca="false">E7945</f>
        <v>Fioul</v>
      </c>
      <c r="S7945" s="0" t="str">
        <f aca="false">F7945</f>
        <v>0521512303</v>
      </c>
      <c r="T7945" s="0" t="str">
        <f aca="false">G7945</f>
        <v>5</v>
      </c>
      <c r="U7945" s="0" t="n">
        <f aca="false">L7945</f>
        <v>0.708990449700104</v>
      </c>
      <c r="V7945" s="0" t="n">
        <f aca="false">K7945</f>
        <v>32.5325038085634</v>
      </c>
      <c r="W7945" s="0" t="n">
        <f aca="false">J7945</f>
        <v>684</v>
      </c>
    </row>
    <row r="7946" customFormat="false" ht="12.8" hidden="false" customHeight="false" outlineLevel="0" collapsed="false">
      <c r="A7946" s="0" t="s">
        <v>76</v>
      </c>
      <c r="B7946" s="0" t="s">
        <v>1127</v>
      </c>
      <c r="C7946" s="0" t="s">
        <v>1127</v>
      </c>
      <c r="D7946" s="0" t="s">
        <v>18</v>
      </c>
      <c r="E7946" s="0" t="s">
        <v>14</v>
      </c>
      <c r="F7946" s="0" t="s">
        <v>1137</v>
      </c>
      <c r="G7946" s="0" t="s">
        <v>1613</v>
      </c>
      <c r="H7946" s="0" t="n">
        <v>0.909550246678663</v>
      </c>
      <c r="I7946" s="0" t="n">
        <v>9.0461839855864</v>
      </c>
      <c r="J7946" s="0" t="n">
        <v>684</v>
      </c>
      <c r="K7946" s="0" t="n">
        <f aca="false">I7946*SUMIFS(syst_chauffage!$H$3:$H$27,syst_chauffage!$B$3:$B$27,D7946,syst_chauffage!$C$3:$C$27,E7946)</f>
        <v>24.6502083770698</v>
      </c>
      <c r="L7946" s="12" t="n">
        <f aca="false">H7946*SUMIFS(syst_chauffage!$K$3:$K$27,syst_chauffage!$B$3:$B$27,D7946,syst_chauffage!$C$3:$C$27,E7946)</f>
        <v>0.883579758724707</v>
      </c>
      <c r="N7946" s="0" t="str">
        <f aca="false">A7946</f>
        <v>Habitat Communautaire</v>
      </c>
      <c r="O7946" s="0" t="str">
        <f aca="false">B7946</f>
        <v>Maison de pré-retraite</v>
      </c>
      <c r="P7946" s="0" t="str">
        <f aca="false">C7946</f>
        <v>Maison de pré-retraite</v>
      </c>
      <c r="Q7946" s="0" t="str">
        <f aca="false">D7946</f>
        <v>Chaudière condensation gaz</v>
      </c>
      <c r="R7946" s="0" t="str">
        <f aca="false">E7946</f>
        <v>Gaz</v>
      </c>
      <c r="S7946" s="0" t="str">
        <f aca="false">F7946</f>
        <v>0521512404</v>
      </c>
      <c r="T7946" s="0" t="str">
        <f aca="false">G7946</f>
        <v>5</v>
      </c>
      <c r="U7946" s="0" t="n">
        <f aca="false">L7946</f>
        <v>0.883579758724707</v>
      </c>
      <c r="V7946" s="0" t="n">
        <f aca="false">K7946</f>
        <v>24.6502083770698</v>
      </c>
      <c r="W7946" s="0" t="n">
        <f aca="false">J7946</f>
        <v>684</v>
      </c>
    </row>
    <row r="7947" customFormat="false" ht="12.8" hidden="false" customHeight="false" outlineLevel="0" collapsed="false">
      <c r="A7947" s="0" t="s">
        <v>76</v>
      </c>
      <c r="B7947" s="0" t="s">
        <v>1127</v>
      </c>
      <c r="C7947" s="0" t="s">
        <v>1127</v>
      </c>
      <c r="D7947" s="0" t="s">
        <v>32</v>
      </c>
      <c r="E7947" s="0" t="s">
        <v>30</v>
      </c>
      <c r="F7947" s="0" t="s">
        <v>1138</v>
      </c>
      <c r="G7947" s="0" t="s">
        <v>1613</v>
      </c>
      <c r="H7947" s="0" t="n">
        <v>1</v>
      </c>
      <c r="I7947" s="0" t="n">
        <v>12</v>
      </c>
      <c r="J7947" s="0" t="n">
        <v>0</v>
      </c>
      <c r="K7947" s="0" t="n">
        <f aca="false">I7947*SUMIFS(syst_chauffage!$H$3:$H$27,syst_chauffage!$B$3:$B$27,D7947,syst_chauffage!$C$3:$C$27,E7947)</f>
        <v>12</v>
      </c>
      <c r="L7947" s="12" t="n">
        <f aca="false">H7947*SUMIFS(syst_chauffage!$K$3:$K$27,syst_chauffage!$B$3:$B$27,D7947,syst_chauffage!$C$3:$C$27,E7947)</f>
        <v>1</v>
      </c>
      <c r="N7947" s="0" t="str">
        <f aca="false">A7947</f>
        <v>Habitat Communautaire</v>
      </c>
      <c r="O7947" s="0" t="str">
        <f aca="false">B7947</f>
        <v>Maison de pré-retraite</v>
      </c>
      <c r="P7947" s="0" t="str">
        <f aca="false">C7947</f>
        <v>Maison de pré-retraite</v>
      </c>
      <c r="Q7947" s="0" t="str">
        <f aca="false">D7947</f>
        <v>Electrique direct performant</v>
      </c>
      <c r="R7947" s="0" t="str">
        <f aca="false">E7947</f>
        <v>Electricité</v>
      </c>
      <c r="S7947" s="0" t="str">
        <f aca="false">F7947</f>
        <v>0521512602</v>
      </c>
      <c r="T7947" s="0" t="str">
        <f aca="false">G7947</f>
        <v>5</v>
      </c>
      <c r="U7947" s="0" t="n">
        <f aca="false">L7947</f>
        <v>1</v>
      </c>
      <c r="V7947" s="0" t="n">
        <f aca="false">K7947</f>
        <v>12</v>
      </c>
      <c r="W7947" s="0" t="n">
        <f aca="false">J7947</f>
        <v>0</v>
      </c>
    </row>
    <row r="7948" customFormat="false" ht="12.8" hidden="false" customHeight="false" outlineLevel="0" collapsed="false">
      <c r="A7948" s="0" t="s">
        <v>76</v>
      </c>
      <c r="B7948" s="0" t="s">
        <v>1127</v>
      </c>
      <c r="C7948" s="0" t="s">
        <v>1127</v>
      </c>
      <c r="D7948" s="0" t="s">
        <v>38</v>
      </c>
      <c r="E7948" s="0" t="s">
        <v>30</v>
      </c>
      <c r="F7948" s="0" t="s">
        <v>1139</v>
      </c>
      <c r="G7948" s="0" t="s">
        <v>1613</v>
      </c>
      <c r="H7948" s="0" t="n">
        <v>2.66865839171316</v>
      </c>
      <c r="I7948" s="0" t="n">
        <v>58.0905130698045</v>
      </c>
      <c r="J7948" s="0" t="n">
        <v>900</v>
      </c>
      <c r="K7948" s="0" t="n">
        <f aca="false">I7948*SUMIFS(syst_chauffage!$H$3:$H$27,syst_chauffage!$B$3:$B$27,D7948,syst_chauffage!$C$3:$C$27,E7948)</f>
        <v>58.7175305652327</v>
      </c>
      <c r="L7948" s="12" t="n">
        <f aca="false">H7948*SUMIFS(syst_chauffage!$K$3:$K$27,syst_chauffage!$B$3:$B$27,D7948,syst_chauffage!$C$3:$C$27,E7948)</f>
        <v>2.38742364020974</v>
      </c>
      <c r="N7948" s="0" t="str">
        <f aca="false">A7948</f>
        <v>Habitat Communautaire</v>
      </c>
      <c r="O7948" s="0" t="str">
        <f aca="false">B7948</f>
        <v>Maison de pré-retraite</v>
      </c>
      <c r="P7948" s="0" t="str">
        <f aca="false">C7948</f>
        <v>Maison de pré-retraite</v>
      </c>
      <c r="Q7948" s="0" t="str">
        <f aca="false">D7948</f>
        <v>PAC performant</v>
      </c>
      <c r="R7948" s="0" t="str">
        <f aca="false">E7948</f>
        <v>Electricité</v>
      </c>
      <c r="S7948" s="0" t="str">
        <f aca="false">F7948</f>
        <v>0521512902</v>
      </c>
      <c r="T7948" s="0" t="str">
        <f aca="false">G7948</f>
        <v>5</v>
      </c>
      <c r="U7948" s="0" t="n">
        <f aca="false">L7948</f>
        <v>2.38742364020974</v>
      </c>
      <c r="V7948" s="0" t="n">
        <f aca="false">K7948</f>
        <v>58.7175305652327</v>
      </c>
      <c r="W7948" s="0" t="n">
        <f aca="false">J7948</f>
        <v>900</v>
      </c>
    </row>
    <row r="7949" customFormat="false" ht="12.8" hidden="false" customHeight="false" outlineLevel="0" collapsed="false">
      <c r="A7949" s="0" t="s">
        <v>76</v>
      </c>
      <c r="B7949" s="0" t="s">
        <v>1140</v>
      </c>
      <c r="C7949" s="0" t="s">
        <v>1140</v>
      </c>
      <c r="D7949" s="0" t="s">
        <v>19</v>
      </c>
      <c r="E7949" s="0" t="s">
        <v>57</v>
      </c>
      <c r="F7949" s="0" t="s">
        <v>1141</v>
      </c>
      <c r="G7949" s="0" t="s">
        <v>1613</v>
      </c>
      <c r="H7949" s="0" t="n">
        <v>1.5939909442182</v>
      </c>
      <c r="I7949" s="0" t="n">
        <v>15.6763568832319</v>
      </c>
      <c r="J7949" s="0" t="n">
        <v>0</v>
      </c>
      <c r="K7949" s="0" t="n">
        <f aca="false">I7949*SUMIFS(syst_chauffage!$H$3:$H$27,syst_chauffage!$B$3:$B$27,D7949,syst_chauffage!$C$3:$C$27,E7949)</f>
        <v>21.8289612885848</v>
      </c>
      <c r="L7949" s="12" t="n">
        <f aca="false">H7949*SUMIFS(syst_chauffage!$K$3:$K$27,syst_chauffage!$B$3:$B$27,D7949,syst_chauffage!$C$3:$C$27,E7949)</f>
        <v>1.5939909442182</v>
      </c>
      <c r="N7949" s="0" t="str">
        <f aca="false">A7949</f>
        <v>Habitat Communautaire</v>
      </c>
      <c r="O7949" s="0" t="str">
        <f aca="false">B7949</f>
        <v>Maison retraite médicalisée</v>
      </c>
      <c r="P7949" s="0" t="str">
        <f aca="false">C7949</f>
        <v>Maison retraite médicalisée</v>
      </c>
      <c r="Q7949" s="0" t="str">
        <f aca="false">D7949</f>
        <v>Autre système centralisé</v>
      </c>
      <c r="R7949" s="0" t="str">
        <f aca="false">E7949</f>
        <v>Autres</v>
      </c>
      <c r="S7949" s="0" t="str">
        <f aca="false">F7949</f>
        <v>0522520101</v>
      </c>
      <c r="T7949" s="0" t="str">
        <f aca="false">G7949</f>
        <v>5</v>
      </c>
      <c r="U7949" s="0" t="n">
        <f aca="false">L7949</f>
        <v>1.5939909442182</v>
      </c>
      <c r="V7949" s="0" t="n">
        <f aca="false">K7949</f>
        <v>21.8289612885848</v>
      </c>
      <c r="W7949" s="0" t="n">
        <f aca="false">J7949</f>
        <v>0</v>
      </c>
    </row>
    <row r="7950" customFormat="false" ht="12.8" hidden="false" customHeight="false" outlineLevel="0" collapsed="false">
      <c r="A7950" s="0" t="s">
        <v>76</v>
      </c>
      <c r="B7950" s="0" t="s">
        <v>1140</v>
      </c>
      <c r="C7950" s="0" t="s">
        <v>1140</v>
      </c>
      <c r="D7950" s="0" t="s">
        <v>19</v>
      </c>
      <c r="E7950" s="0" t="s">
        <v>58</v>
      </c>
      <c r="F7950" s="0" t="s">
        <v>1142</v>
      </c>
      <c r="G7950" s="0" t="s">
        <v>1613</v>
      </c>
      <c r="H7950" s="0" t="n">
        <v>1.71915734662831</v>
      </c>
      <c r="I7950" s="0" t="n">
        <v>14.6981359972892</v>
      </c>
      <c r="J7950" s="0" t="n">
        <v>1190</v>
      </c>
      <c r="K7950" s="0" t="n">
        <f aca="false">I7950*SUMIFS(syst_chauffage!$H$3:$H$27,syst_chauffage!$B$3:$B$27,D7950,syst_chauffage!$C$3:$C$27,E7950)</f>
        <v>24.1776927845343</v>
      </c>
      <c r="L7950" s="12" t="n">
        <f aca="false">H7950*SUMIFS(syst_chauffage!$K$3:$K$27,syst_chauffage!$B$3:$B$27,D7950,syst_chauffage!$C$3:$C$27,E7950)</f>
        <v>1.71915734662831</v>
      </c>
      <c r="N7950" s="0" t="str">
        <f aca="false">A7950</f>
        <v>Habitat Communautaire</v>
      </c>
      <c r="O7950" s="0" t="str">
        <f aca="false">B7950</f>
        <v>Maison retraite médicalisée</v>
      </c>
      <c r="P7950" s="0" t="str">
        <f aca="false">C7950</f>
        <v>Maison retraite médicalisée</v>
      </c>
      <c r="Q7950" s="0" t="str">
        <f aca="false">D7950</f>
        <v>Autre système centralisé</v>
      </c>
      <c r="R7950" s="0" t="str">
        <f aca="false">E7950</f>
        <v>Urbain</v>
      </c>
      <c r="S7950" s="0" t="str">
        <f aca="false">F7950</f>
        <v>0522520106</v>
      </c>
      <c r="T7950" s="0" t="str">
        <f aca="false">G7950</f>
        <v>5</v>
      </c>
      <c r="U7950" s="0" t="n">
        <f aca="false">L7950</f>
        <v>1.71915734662831</v>
      </c>
      <c r="V7950" s="0" t="n">
        <f aca="false">K7950</f>
        <v>24.1776927845343</v>
      </c>
      <c r="W7950" s="0" t="n">
        <f aca="false">J7950</f>
        <v>1190</v>
      </c>
    </row>
    <row r="7951" customFormat="false" ht="12.8" hidden="false" customHeight="false" outlineLevel="0" collapsed="false">
      <c r="A7951" s="0" t="s">
        <v>76</v>
      </c>
      <c r="B7951" s="0" t="s">
        <v>1140</v>
      </c>
      <c r="C7951" s="0" t="s">
        <v>1140</v>
      </c>
      <c r="D7951" s="0" t="s">
        <v>22</v>
      </c>
      <c r="E7951" s="0" t="s">
        <v>23</v>
      </c>
      <c r="F7951" s="0" t="s">
        <v>1143</v>
      </c>
      <c r="G7951" s="0" t="s">
        <v>1613</v>
      </c>
      <c r="H7951" s="0" t="n">
        <v>0.612273350983146</v>
      </c>
      <c r="I7951" s="0" t="n">
        <v>6.99100201533417</v>
      </c>
      <c r="J7951" s="0" t="n">
        <v>0</v>
      </c>
      <c r="K7951" s="0" t="n">
        <f aca="false">I7951*SUMIFS(syst_chauffage!$H$3:$H$27,syst_chauffage!$B$3:$B$27,D7951,syst_chauffage!$C$3:$C$27,E7951)</f>
        <v>12.3113119040519</v>
      </c>
      <c r="L7951" s="12" t="n">
        <f aca="false">H7951*SUMIFS(syst_chauffage!$K$3:$K$27,syst_chauffage!$B$3:$B$27,D7951,syst_chauffage!$C$3:$C$27,E7951)</f>
        <v>0.612273350983146</v>
      </c>
      <c r="N7951" s="0" t="str">
        <f aca="false">A7951</f>
        <v>Habitat Communautaire</v>
      </c>
      <c r="O7951" s="0" t="str">
        <f aca="false">B7951</f>
        <v>Maison retraite médicalisée</v>
      </c>
      <c r="P7951" s="0" t="str">
        <f aca="false">C7951</f>
        <v>Maison retraite médicalisée</v>
      </c>
      <c r="Q7951" s="0" t="str">
        <f aca="false">D7951</f>
        <v>Chaudière fioul</v>
      </c>
      <c r="R7951" s="0" t="str">
        <f aca="false">E7951</f>
        <v>Fioul</v>
      </c>
      <c r="S7951" s="0" t="str">
        <f aca="false">F7951</f>
        <v>0522520303</v>
      </c>
      <c r="T7951" s="0" t="str">
        <f aca="false">G7951</f>
        <v>5</v>
      </c>
      <c r="U7951" s="0" t="n">
        <f aca="false">L7951</f>
        <v>0.612273350983146</v>
      </c>
      <c r="V7951" s="0" t="n">
        <f aca="false">K7951</f>
        <v>12.3113119040519</v>
      </c>
      <c r="W7951" s="0" t="n">
        <f aca="false">J7951</f>
        <v>0</v>
      </c>
    </row>
    <row r="7952" customFormat="false" ht="12.8" hidden="false" customHeight="false" outlineLevel="0" collapsed="false">
      <c r="A7952" s="0" t="s">
        <v>76</v>
      </c>
      <c r="B7952" s="0" t="s">
        <v>1140</v>
      </c>
      <c r="C7952" s="0" t="s">
        <v>1140</v>
      </c>
      <c r="D7952" s="0" t="s">
        <v>13</v>
      </c>
      <c r="E7952" s="0" t="s">
        <v>14</v>
      </c>
      <c r="F7952" s="0" t="s">
        <v>1144</v>
      </c>
      <c r="G7952" s="0" t="s">
        <v>1613</v>
      </c>
      <c r="H7952" s="0" t="n">
        <v>0.813653575015383</v>
      </c>
      <c r="I7952" s="0" t="n">
        <v>5.0420359391457</v>
      </c>
      <c r="J7952" s="0" t="n">
        <v>297</v>
      </c>
      <c r="K7952" s="0" t="n">
        <f aca="false">I7952*SUMIFS(syst_chauffage!$H$3:$H$27,syst_chauffage!$B$3:$B$27,D7952,syst_chauffage!$C$3:$C$27,E7952)</f>
        <v>10.182854119863</v>
      </c>
      <c r="L7952" s="12" t="n">
        <f aca="false">H7952*SUMIFS(syst_chauffage!$K$3:$K$27,syst_chauffage!$B$3:$B$27,D7952,syst_chauffage!$C$3:$C$27,E7952)</f>
        <v>0.813653575015383</v>
      </c>
      <c r="N7952" s="0" t="str">
        <f aca="false">A7952</f>
        <v>Habitat Communautaire</v>
      </c>
      <c r="O7952" s="0" t="str">
        <f aca="false">B7952</f>
        <v>Maison retraite médicalisée</v>
      </c>
      <c r="P7952" s="0" t="str">
        <f aca="false">C7952</f>
        <v>Maison retraite médicalisée</v>
      </c>
      <c r="Q7952" s="0" t="str">
        <f aca="false">D7952</f>
        <v>Chaudière gaz</v>
      </c>
      <c r="R7952" s="0" t="str">
        <f aca="false">E7952</f>
        <v>Gaz</v>
      </c>
      <c r="S7952" s="0" t="str">
        <f aca="false">F7952</f>
        <v>0522520404</v>
      </c>
      <c r="T7952" s="0" t="str">
        <f aca="false">G7952</f>
        <v>5</v>
      </c>
      <c r="U7952" s="0" t="n">
        <f aca="false">L7952</f>
        <v>0.813653575015383</v>
      </c>
      <c r="V7952" s="0" t="n">
        <f aca="false">K7952</f>
        <v>10.182854119863</v>
      </c>
      <c r="W7952" s="0" t="n">
        <f aca="false">J7952</f>
        <v>297</v>
      </c>
    </row>
    <row r="7953" customFormat="false" ht="12.8" hidden="false" customHeight="false" outlineLevel="0" collapsed="false">
      <c r="A7953" s="0" t="s">
        <v>76</v>
      </c>
      <c r="B7953" s="0" t="s">
        <v>1140</v>
      </c>
      <c r="C7953" s="0" t="s">
        <v>1140</v>
      </c>
      <c r="D7953" s="0" t="s">
        <v>29</v>
      </c>
      <c r="E7953" s="0" t="s">
        <v>30</v>
      </c>
      <c r="F7953" s="0" t="s">
        <v>1145</v>
      </c>
      <c r="G7953" s="0" t="s">
        <v>1613</v>
      </c>
      <c r="H7953" s="0" t="n">
        <v>0.908305016401562</v>
      </c>
      <c r="I7953" s="0" t="n">
        <v>10.4</v>
      </c>
      <c r="J7953" s="0" t="n">
        <v>0</v>
      </c>
      <c r="K7953" s="0" t="n">
        <f aca="false">I7953*SUMIFS(syst_chauffage!$H$3:$H$27,syst_chauffage!$B$3:$B$27,D7953,syst_chauffage!$C$3:$C$27,E7953)</f>
        <v>3</v>
      </c>
      <c r="L7953" s="12" t="n">
        <f aca="false">H7953*SUMIFS(syst_chauffage!$K$3:$K$27,syst_chauffage!$B$3:$B$27,D7953,syst_chauffage!$C$3:$C$27,E7953)</f>
        <v>0.908305016401562</v>
      </c>
      <c r="N7953" s="0" t="str">
        <f aca="false">A7953</f>
        <v>Habitat Communautaire</v>
      </c>
      <c r="O7953" s="0" t="str">
        <f aca="false">B7953</f>
        <v>Maison retraite médicalisée</v>
      </c>
      <c r="P7953" s="0" t="str">
        <f aca="false">C7953</f>
        <v>Maison retraite médicalisée</v>
      </c>
      <c r="Q7953" s="0" t="str">
        <f aca="false">D7953</f>
        <v>Electrique direct</v>
      </c>
      <c r="R7953" s="0" t="str">
        <f aca="false">E7953</f>
        <v>Electricité</v>
      </c>
      <c r="S7953" s="0" t="str">
        <f aca="false">F7953</f>
        <v>0522520602</v>
      </c>
      <c r="T7953" s="0" t="str">
        <f aca="false">G7953</f>
        <v>5</v>
      </c>
      <c r="U7953" s="0" t="n">
        <f aca="false">L7953</f>
        <v>0.908305016401562</v>
      </c>
      <c r="V7953" s="0" t="n">
        <f aca="false">K7953</f>
        <v>3</v>
      </c>
      <c r="W7953" s="0" t="n">
        <f aca="false">J7953</f>
        <v>0</v>
      </c>
    </row>
    <row r="7954" customFormat="false" ht="12.8" hidden="false" customHeight="false" outlineLevel="0" collapsed="false">
      <c r="A7954" s="0" t="s">
        <v>76</v>
      </c>
      <c r="B7954" s="0" t="s">
        <v>1140</v>
      </c>
      <c r="C7954" s="0" t="s">
        <v>1140</v>
      </c>
      <c r="D7954" s="0" t="s">
        <v>36</v>
      </c>
      <c r="E7954" s="0" t="s">
        <v>30</v>
      </c>
      <c r="F7954" s="0" t="s">
        <v>1146</v>
      </c>
      <c r="G7954" s="0" t="s">
        <v>1613</v>
      </c>
      <c r="H7954" s="0" t="n">
        <v>2.65692340011166</v>
      </c>
      <c r="I7954" s="0" t="n">
        <v>45.1600432075767</v>
      </c>
      <c r="J7954" s="0" t="n">
        <v>846</v>
      </c>
      <c r="K7954" s="0" t="n">
        <f aca="false">I7954*SUMIFS(syst_chauffage!$H$3:$H$27,syst_chauffage!$B$3:$B$27,D7954,syst_chauffage!$C$3:$C$27,E7954)</f>
        <v>27.9386266382579</v>
      </c>
      <c r="L7954" s="12" t="n">
        <f aca="false">H7954*SUMIFS(syst_chauffage!$K$3:$K$27,syst_chauffage!$B$3:$B$27,D7954,syst_chauffage!$C$3:$C$27,E7954)</f>
        <v>2.23232187313792</v>
      </c>
      <c r="N7954" s="0" t="str">
        <f aca="false">A7954</f>
        <v>Habitat Communautaire</v>
      </c>
      <c r="O7954" s="0" t="str">
        <f aca="false">B7954</f>
        <v>Maison retraite médicalisée</v>
      </c>
      <c r="P7954" s="0" t="str">
        <f aca="false">C7954</f>
        <v>Maison retraite médicalisée</v>
      </c>
      <c r="Q7954" s="0" t="str">
        <f aca="false">D7954</f>
        <v>PAC</v>
      </c>
      <c r="R7954" s="0" t="str">
        <f aca="false">E7954</f>
        <v>Electricité</v>
      </c>
      <c r="S7954" s="0" t="str">
        <f aca="false">F7954</f>
        <v>0522520902</v>
      </c>
      <c r="T7954" s="0" t="str">
        <f aca="false">G7954</f>
        <v>5</v>
      </c>
      <c r="U7954" s="0" t="n">
        <f aca="false">L7954</f>
        <v>2.23232187313792</v>
      </c>
      <c r="V7954" s="0" t="n">
        <f aca="false">K7954</f>
        <v>27.9386266382579</v>
      </c>
      <c r="W7954" s="0" t="n">
        <f aca="false">J7954</f>
        <v>846</v>
      </c>
    </row>
    <row r="7955" customFormat="false" ht="12.8" hidden="false" customHeight="false" outlineLevel="0" collapsed="false">
      <c r="A7955" s="0" t="s">
        <v>76</v>
      </c>
      <c r="B7955" s="0" t="s">
        <v>1140</v>
      </c>
      <c r="C7955" s="0" t="s">
        <v>1140</v>
      </c>
      <c r="D7955" s="0" t="s">
        <v>51</v>
      </c>
      <c r="E7955" s="0" t="s">
        <v>57</v>
      </c>
      <c r="F7955" s="0" t="s">
        <v>1147</v>
      </c>
      <c r="G7955" s="0" t="s">
        <v>1613</v>
      </c>
      <c r="H7955" s="0" t="n">
        <v>1.83922032025177</v>
      </c>
      <c r="I7955" s="0" t="n">
        <v>18.6623296228952</v>
      </c>
      <c r="J7955" s="0" t="n">
        <v>0</v>
      </c>
      <c r="K7955" s="0" t="n">
        <f aca="false">I7955*SUMIFS(syst_chauffage!$H$3:$H$27,syst_chauffage!$B$3:$B$27,D7955,syst_chauffage!$C$3:$C$27,E7955)</f>
        <v>39.5427490708741</v>
      </c>
      <c r="L7955" s="12" t="n">
        <f aca="false">H7955*SUMIFS(syst_chauffage!$K$3:$K$27,syst_chauffage!$B$3:$B$27,D7955,syst_chauffage!$C$3:$C$27,E7955)</f>
        <v>1.83922032025177</v>
      </c>
      <c r="N7955" s="0" t="str">
        <f aca="false">A7955</f>
        <v>Habitat Communautaire</v>
      </c>
      <c r="O7955" s="0" t="str">
        <f aca="false">B7955</f>
        <v>Maison retraite médicalisée</v>
      </c>
      <c r="P7955" s="0" t="str">
        <f aca="false">C7955</f>
        <v>Maison retraite médicalisée</v>
      </c>
      <c r="Q7955" s="0" t="str">
        <f aca="false">D7955</f>
        <v>Autre système centralisé performant</v>
      </c>
      <c r="R7955" s="0" t="str">
        <f aca="false">E7955</f>
        <v>Autres</v>
      </c>
      <c r="S7955" s="0" t="str">
        <f aca="false">F7955</f>
        <v>0522522101</v>
      </c>
      <c r="T7955" s="0" t="str">
        <f aca="false">G7955</f>
        <v>5</v>
      </c>
      <c r="U7955" s="0" t="n">
        <f aca="false">L7955</f>
        <v>1.83922032025177</v>
      </c>
      <c r="V7955" s="0" t="n">
        <f aca="false">K7955</f>
        <v>39.5427490708741</v>
      </c>
      <c r="W7955" s="0" t="n">
        <f aca="false">J7955</f>
        <v>0</v>
      </c>
    </row>
    <row r="7956" customFormat="false" ht="12.8" hidden="false" customHeight="false" outlineLevel="0" collapsed="false">
      <c r="A7956" s="0" t="s">
        <v>76</v>
      </c>
      <c r="B7956" s="0" t="s">
        <v>1140</v>
      </c>
      <c r="C7956" s="0" t="s">
        <v>1140</v>
      </c>
      <c r="D7956" s="0" t="s">
        <v>51</v>
      </c>
      <c r="E7956" s="0" t="s">
        <v>58</v>
      </c>
      <c r="F7956" s="0" t="s">
        <v>1148</v>
      </c>
      <c r="G7956" s="0" t="s">
        <v>1613</v>
      </c>
      <c r="H7956" s="0" t="n">
        <v>1.98364309226343</v>
      </c>
      <c r="I7956" s="0" t="n">
        <v>17.4977809491538</v>
      </c>
      <c r="J7956" s="0" t="n">
        <v>1190</v>
      </c>
      <c r="K7956" s="0" t="n">
        <f aca="false">I7956*SUMIFS(syst_chauffage!$H$3:$H$27,syst_chauffage!$B$3:$B$27,D7956,syst_chauffage!$C$3:$C$27,E7956)</f>
        <v>37.3402559183721</v>
      </c>
      <c r="L7956" s="12" t="n">
        <f aca="false">H7956*SUMIFS(syst_chauffage!$K$3:$K$27,syst_chauffage!$B$3:$B$27,D7956,syst_chauffage!$C$3:$C$27,E7956)</f>
        <v>1.98364309226343</v>
      </c>
      <c r="N7956" s="0" t="str">
        <f aca="false">A7956</f>
        <v>Habitat Communautaire</v>
      </c>
      <c r="O7956" s="0" t="str">
        <f aca="false">B7956</f>
        <v>Maison retraite médicalisée</v>
      </c>
      <c r="P7956" s="0" t="str">
        <f aca="false">C7956</f>
        <v>Maison retraite médicalisée</v>
      </c>
      <c r="Q7956" s="0" t="str">
        <f aca="false">D7956</f>
        <v>Autre système centralisé performant</v>
      </c>
      <c r="R7956" s="0" t="str">
        <f aca="false">E7956</f>
        <v>Urbain</v>
      </c>
      <c r="S7956" s="0" t="str">
        <f aca="false">F7956</f>
        <v>0522522106</v>
      </c>
      <c r="T7956" s="0" t="str">
        <f aca="false">G7956</f>
        <v>5</v>
      </c>
      <c r="U7956" s="0" t="n">
        <f aca="false">L7956</f>
        <v>1.98364309226343</v>
      </c>
      <c r="V7956" s="0" t="n">
        <f aca="false">K7956</f>
        <v>37.3402559183721</v>
      </c>
      <c r="W7956" s="0" t="n">
        <f aca="false">J7956</f>
        <v>1190</v>
      </c>
    </row>
    <row r="7957" customFormat="false" ht="12.8" hidden="false" customHeight="false" outlineLevel="0" collapsed="false">
      <c r="A7957" s="0" t="s">
        <v>76</v>
      </c>
      <c r="B7957" s="0" t="s">
        <v>1140</v>
      </c>
      <c r="C7957" s="0" t="s">
        <v>1140</v>
      </c>
      <c r="D7957" s="0" t="s">
        <v>27</v>
      </c>
      <c r="E7957" s="0" t="s">
        <v>23</v>
      </c>
      <c r="F7957" s="0" t="s">
        <v>1149</v>
      </c>
      <c r="G7957" s="0" t="s">
        <v>1613</v>
      </c>
      <c r="H7957" s="0" t="n">
        <v>0.704042145243581</v>
      </c>
      <c r="I7957" s="0" t="n">
        <v>8.32262144682639</v>
      </c>
      <c r="J7957" s="0" t="n">
        <v>684</v>
      </c>
      <c r="K7957" s="0" t="n">
        <f aca="false">I7957*SUMIFS(syst_chauffage!$H$3:$H$27,syst_chauffage!$B$3:$B$27,D7957,syst_chauffage!$C$3:$C$27,E7957)</f>
        <v>21.3425565916972</v>
      </c>
      <c r="L7957" s="12" t="n">
        <f aca="false">H7957*SUMIFS(syst_chauffage!$K$3:$K$27,syst_chauffage!$B$3:$B$27,D7957,syst_chauffage!$C$3:$C$27,E7957)</f>
        <v>0.704042145243581</v>
      </c>
      <c r="N7957" s="0" t="str">
        <f aca="false">A7957</f>
        <v>Habitat Communautaire</v>
      </c>
      <c r="O7957" s="0" t="str">
        <f aca="false">B7957</f>
        <v>Maison retraite médicalisée</v>
      </c>
      <c r="P7957" s="0" t="str">
        <f aca="false">C7957</f>
        <v>Maison retraite médicalisée</v>
      </c>
      <c r="Q7957" s="0" t="str">
        <f aca="false">D7957</f>
        <v>Chaudière condensation fioul</v>
      </c>
      <c r="R7957" s="0" t="str">
        <f aca="false">E7957</f>
        <v>Fioul</v>
      </c>
      <c r="S7957" s="0" t="str">
        <f aca="false">F7957</f>
        <v>0522522303</v>
      </c>
      <c r="T7957" s="0" t="str">
        <f aca="false">G7957</f>
        <v>5</v>
      </c>
      <c r="U7957" s="0" t="n">
        <f aca="false">L7957</f>
        <v>0.704042145243581</v>
      </c>
      <c r="V7957" s="0" t="n">
        <f aca="false">K7957</f>
        <v>21.3425565916972</v>
      </c>
      <c r="W7957" s="0" t="n">
        <f aca="false">J7957</f>
        <v>684</v>
      </c>
    </row>
    <row r="7958" customFormat="false" ht="12.8" hidden="false" customHeight="false" outlineLevel="0" collapsed="false">
      <c r="A7958" s="0" t="s">
        <v>76</v>
      </c>
      <c r="B7958" s="0" t="s">
        <v>1140</v>
      </c>
      <c r="C7958" s="0" t="s">
        <v>1140</v>
      </c>
      <c r="D7958" s="0" t="s">
        <v>18</v>
      </c>
      <c r="E7958" s="0" t="s">
        <v>14</v>
      </c>
      <c r="F7958" s="0" t="s">
        <v>1150</v>
      </c>
      <c r="G7958" s="0" t="s">
        <v>1613</v>
      </c>
      <c r="H7958" s="0" t="n">
        <v>0.898122668281457</v>
      </c>
      <c r="I7958" s="0" t="n">
        <v>6.00242373707821</v>
      </c>
      <c r="J7958" s="0" t="n">
        <v>684</v>
      </c>
      <c r="K7958" s="0" t="n">
        <f aca="false">I7958*SUMIFS(syst_chauffage!$H$3:$H$27,syst_chauffage!$B$3:$B$27,D7958,syst_chauffage!$C$3:$C$27,E7958)</f>
        <v>16.3561780439354</v>
      </c>
      <c r="L7958" s="12" t="n">
        <f aca="false">H7958*SUMIFS(syst_chauffage!$K$3:$K$27,syst_chauffage!$B$3:$B$27,D7958,syst_chauffage!$C$3:$C$27,E7958)</f>
        <v>0.872478473226867</v>
      </c>
      <c r="N7958" s="0" t="str">
        <f aca="false">A7958</f>
        <v>Habitat Communautaire</v>
      </c>
      <c r="O7958" s="0" t="str">
        <f aca="false">B7958</f>
        <v>Maison retraite médicalisée</v>
      </c>
      <c r="P7958" s="0" t="str">
        <f aca="false">C7958</f>
        <v>Maison retraite médicalisée</v>
      </c>
      <c r="Q7958" s="0" t="str">
        <f aca="false">D7958</f>
        <v>Chaudière condensation gaz</v>
      </c>
      <c r="R7958" s="0" t="str">
        <f aca="false">E7958</f>
        <v>Gaz</v>
      </c>
      <c r="S7958" s="0" t="str">
        <f aca="false">F7958</f>
        <v>0522522404</v>
      </c>
      <c r="T7958" s="0" t="str">
        <f aca="false">G7958</f>
        <v>5</v>
      </c>
      <c r="U7958" s="0" t="n">
        <f aca="false">L7958</f>
        <v>0.872478473226867</v>
      </c>
      <c r="V7958" s="0" t="n">
        <f aca="false">K7958</f>
        <v>16.3561780439354</v>
      </c>
      <c r="W7958" s="0" t="n">
        <f aca="false">J7958</f>
        <v>684</v>
      </c>
    </row>
    <row r="7959" customFormat="false" ht="12.8" hidden="false" customHeight="false" outlineLevel="0" collapsed="false">
      <c r="A7959" s="0" t="s">
        <v>76</v>
      </c>
      <c r="B7959" s="0" t="s">
        <v>1140</v>
      </c>
      <c r="C7959" s="0" t="s">
        <v>1140</v>
      </c>
      <c r="D7959" s="0" t="s">
        <v>32</v>
      </c>
      <c r="E7959" s="0" t="s">
        <v>30</v>
      </c>
      <c r="F7959" s="0" t="s">
        <v>1151</v>
      </c>
      <c r="G7959" s="0" t="s">
        <v>1613</v>
      </c>
      <c r="H7959" s="0" t="n">
        <v>1</v>
      </c>
      <c r="I7959" s="0" t="n">
        <v>12</v>
      </c>
      <c r="J7959" s="0" t="n">
        <v>0</v>
      </c>
      <c r="K7959" s="0" t="n">
        <f aca="false">I7959*SUMIFS(syst_chauffage!$H$3:$H$27,syst_chauffage!$B$3:$B$27,D7959,syst_chauffage!$C$3:$C$27,E7959)</f>
        <v>12</v>
      </c>
      <c r="L7959" s="12" t="n">
        <f aca="false">H7959*SUMIFS(syst_chauffage!$K$3:$K$27,syst_chauffage!$B$3:$B$27,D7959,syst_chauffage!$C$3:$C$27,E7959)</f>
        <v>1</v>
      </c>
      <c r="N7959" s="0" t="str">
        <f aca="false">A7959</f>
        <v>Habitat Communautaire</v>
      </c>
      <c r="O7959" s="0" t="str">
        <f aca="false">B7959</f>
        <v>Maison retraite médicalisée</v>
      </c>
      <c r="P7959" s="0" t="str">
        <f aca="false">C7959</f>
        <v>Maison retraite médicalisée</v>
      </c>
      <c r="Q7959" s="0" t="str">
        <f aca="false">D7959</f>
        <v>Electrique direct performant</v>
      </c>
      <c r="R7959" s="0" t="str">
        <f aca="false">E7959</f>
        <v>Electricité</v>
      </c>
      <c r="S7959" s="0" t="str">
        <f aca="false">F7959</f>
        <v>0522522602</v>
      </c>
      <c r="T7959" s="0" t="str">
        <f aca="false">G7959</f>
        <v>5</v>
      </c>
      <c r="U7959" s="0" t="n">
        <f aca="false">L7959</f>
        <v>1</v>
      </c>
      <c r="V7959" s="0" t="n">
        <f aca="false">K7959</f>
        <v>12</v>
      </c>
      <c r="W7959" s="0" t="n">
        <f aca="false">J7959</f>
        <v>0</v>
      </c>
    </row>
    <row r="7960" customFormat="false" ht="12.8" hidden="false" customHeight="false" outlineLevel="0" collapsed="false">
      <c r="A7960" s="0" t="s">
        <v>76</v>
      </c>
      <c r="B7960" s="0" t="s">
        <v>1140</v>
      </c>
      <c r="C7960" s="0" t="s">
        <v>1140</v>
      </c>
      <c r="D7960" s="0" t="s">
        <v>38</v>
      </c>
      <c r="E7960" s="0" t="s">
        <v>30</v>
      </c>
      <c r="F7960" s="0" t="s">
        <v>1152</v>
      </c>
      <c r="G7960" s="0" t="s">
        <v>1613</v>
      </c>
      <c r="H7960" s="0" t="n">
        <v>2.53657855675673</v>
      </c>
      <c r="I7960" s="0" t="n">
        <v>53.761956199496</v>
      </c>
      <c r="J7960" s="0" t="n">
        <v>900</v>
      </c>
      <c r="K7960" s="0" t="n">
        <f aca="false">I7960*SUMIFS(syst_chauffage!$H$3:$H$27,syst_chauffage!$B$3:$B$27,D7960,syst_chauffage!$C$3:$C$27,E7960)</f>
        <v>54.3422521091744</v>
      </c>
      <c r="L7960" s="12" t="n">
        <f aca="false">H7960*SUMIFS(syst_chauffage!$K$3:$K$27,syst_chauffage!$B$3:$B$27,D7960,syst_chauffage!$C$3:$C$27,E7960)</f>
        <v>2.26926294892412</v>
      </c>
      <c r="N7960" s="0" t="str">
        <f aca="false">A7960</f>
        <v>Habitat Communautaire</v>
      </c>
      <c r="O7960" s="0" t="str">
        <f aca="false">B7960</f>
        <v>Maison retraite médicalisée</v>
      </c>
      <c r="P7960" s="0" t="str">
        <f aca="false">C7960</f>
        <v>Maison retraite médicalisée</v>
      </c>
      <c r="Q7960" s="0" t="str">
        <f aca="false">D7960</f>
        <v>PAC performant</v>
      </c>
      <c r="R7960" s="0" t="str">
        <f aca="false">E7960</f>
        <v>Electricité</v>
      </c>
      <c r="S7960" s="0" t="str">
        <f aca="false">F7960</f>
        <v>0522522902</v>
      </c>
      <c r="T7960" s="0" t="str">
        <f aca="false">G7960</f>
        <v>5</v>
      </c>
      <c r="U7960" s="0" t="n">
        <f aca="false">L7960</f>
        <v>2.26926294892412</v>
      </c>
      <c r="V7960" s="0" t="n">
        <f aca="false">K7960</f>
        <v>54.3422521091744</v>
      </c>
      <c r="W7960" s="0" t="n">
        <f aca="false">J7960</f>
        <v>900</v>
      </c>
    </row>
    <row r="7961" customFormat="false" ht="12.8" hidden="false" customHeight="false" outlineLevel="0" collapsed="false">
      <c r="A7961" s="0" t="s">
        <v>76</v>
      </c>
      <c r="B7961" s="0" t="s">
        <v>1153</v>
      </c>
      <c r="C7961" s="0" t="s">
        <v>1153</v>
      </c>
      <c r="D7961" s="0" t="s">
        <v>19</v>
      </c>
      <c r="E7961" s="0" t="s">
        <v>57</v>
      </c>
      <c r="F7961" s="0" t="s">
        <v>1154</v>
      </c>
      <c r="G7961" s="0" t="s">
        <v>1613</v>
      </c>
      <c r="H7961" s="0" t="n">
        <v>1.57662856907505</v>
      </c>
      <c r="I7961" s="0" t="n">
        <v>15.1905719941728</v>
      </c>
      <c r="J7961" s="0" t="n">
        <v>0</v>
      </c>
      <c r="K7961" s="0" t="n">
        <f aca="false">I7961*SUMIFS(syst_chauffage!$H$3:$H$27,syst_chauffage!$B$3:$B$27,D7961,syst_chauffage!$C$3:$C$27,E7961)</f>
        <v>21.1525171621313</v>
      </c>
      <c r="L7961" s="12" t="n">
        <f aca="false">H7961*SUMIFS(syst_chauffage!$K$3:$K$27,syst_chauffage!$B$3:$B$27,D7961,syst_chauffage!$C$3:$C$27,E7961)</f>
        <v>1.57662856907505</v>
      </c>
      <c r="N7961" s="0" t="str">
        <f aca="false">A7961</f>
        <v>Habitat Communautaire</v>
      </c>
      <c r="O7961" s="0" t="str">
        <f aca="false">B7961</f>
        <v>Résidence universitaire</v>
      </c>
      <c r="P7961" s="0" t="str">
        <f aca="false">C7961</f>
        <v>Résidence universitaire</v>
      </c>
      <c r="Q7961" s="0" t="str">
        <f aca="false">D7961</f>
        <v>Autre système centralisé</v>
      </c>
      <c r="R7961" s="0" t="str">
        <f aca="false">E7961</f>
        <v>Autres</v>
      </c>
      <c r="S7961" s="0" t="str">
        <f aca="false">F7961</f>
        <v>0525890101</v>
      </c>
      <c r="T7961" s="0" t="str">
        <f aca="false">G7961</f>
        <v>5</v>
      </c>
      <c r="U7961" s="0" t="n">
        <f aca="false">L7961</f>
        <v>1.57662856907505</v>
      </c>
      <c r="V7961" s="0" t="n">
        <f aca="false">K7961</f>
        <v>21.1525171621313</v>
      </c>
      <c r="W7961" s="0" t="n">
        <f aca="false">J7961</f>
        <v>0</v>
      </c>
    </row>
    <row r="7962" customFormat="false" ht="12.8" hidden="false" customHeight="false" outlineLevel="0" collapsed="false">
      <c r="A7962" s="0" t="s">
        <v>76</v>
      </c>
      <c r="B7962" s="0" t="s">
        <v>1153</v>
      </c>
      <c r="C7962" s="0" t="s">
        <v>1153</v>
      </c>
      <c r="D7962" s="0" t="s">
        <v>19</v>
      </c>
      <c r="E7962" s="0" t="s">
        <v>58</v>
      </c>
      <c r="F7962" s="0" t="s">
        <v>1155</v>
      </c>
      <c r="G7962" s="0" t="s">
        <v>1613</v>
      </c>
      <c r="H7962" s="0" t="n">
        <v>1.69876961136885</v>
      </c>
      <c r="I7962" s="0" t="n">
        <v>13.4314789246139</v>
      </c>
      <c r="J7962" s="0" t="n">
        <v>680</v>
      </c>
      <c r="K7962" s="0" t="n">
        <f aca="false">I7962*SUMIFS(syst_chauffage!$H$3:$H$27,syst_chauffage!$B$3:$B$27,D7962,syst_chauffage!$C$3:$C$27,E7962)</f>
        <v>22.0941057519916</v>
      </c>
      <c r="L7962" s="12" t="n">
        <f aca="false">H7962*SUMIFS(syst_chauffage!$K$3:$K$27,syst_chauffage!$B$3:$B$27,D7962,syst_chauffage!$C$3:$C$27,E7962)</f>
        <v>1.69876961136885</v>
      </c>
      <c r="N7962" s="0" t="str">
        <f aca="false">A7962</f>
        <v>Habitat Communautaire</v>
      </c>
      <c r="O7962" s="0" t="str">
        <f aca="false">B7962</f>
        <v>Résidence universitaire</v>
      </c>
      <c r="P7962" s="0" t="str">
        <f aca="false">C7962</f>
        <v>Résidence universitaire</v>
      </c>
      <c r="Q7962" s="0" t="str">
        <f aca="false">D7962</f>
        <v>Autre système centralisé</v>
      </c>
      <c r="R7962" s="0" t="str">
        <f aca="false">E7962</f>
        <v>Urbain</v>
      </c>
      <c r="S7962" s="0" t="str">
        <f aca="false">F7962</f>
        <v>0525890106</v>
      </c>
      <c r="T7962" s="0" t="str">
        <f aca="false">G7962</f>
        <v>5</v>
      </c>
      <c r="U7962" s="0" t="n">
        <f aca="false">L7962</f>
        <v>1.69876961136885</v>
      </c>
      <c r="V7962" s="0" t="n">
        <f aca="false">K7962</f>
        <v>22.0941057519916</v>
      </c>
      <c r="W7962" s="0" t="n">
        <f aca="false">J7962</f>
        <v>680</v>
      </c>
    </row>
    <row r="7963" customFormat="false" ht="12.8" hidden="false" customHeight="false" outlineLevel="0" collapsed="false">
      <c r="A7963" s="0" t="s">
        <v>76</v>
      </c>
      <c r="B7963" s="0" t="s">
        <v>1153</v>
      </c>
      <c r="C7963" s="0" t="s">
        <v>1153</v>
      </c>
      <c r="D7963" s="0" t="s">
        <v>22</v>
      </c>
      <c r="E7963" s="0" t="s">
        <v>23</v>
      </c>
      <c r="F7963" s="0" t="s">
        <v>1156</v>
      </c>
      <c r="G7963" s="0" t="s">
        <v>1613</v>
      </c>
      <c r="H7963" s="0" t="n">
        <v>0.627356956027899</v>
      </c>
      <c r="I7963" s="0" t="n">
        <v>6.12487012376492</v>
      </c>
      <c r="J7963" s="0" t="n">
        <v>0</v>
      </c>
      <c r="K7963" s="0" t="n">
        <f aca="false">I7963*SUMIFS(syst_chauffage!$H$3:$H$27,syst_chauffage!$B$3:$B$27,D7963,syst_chauffage!$C$3:$C$27,E7963)</f>
        <v>10.7860341479067</v>
      </c>
      <c r="L7963" s="12" t="n">
        <f aca="false">H7963*SUMIFS(syst_chauffage!$K$3:$K$27,syst_chauffage!$B$3:$B$27,D7963,syst_chauffage!$C$3:$C$27,E7963)</f>
        <v>0.627356956027899</v>
      </c>
      <c r="N7963" s="0" t="str">
        <f aca="false">A7963</f>
        <v>Habitat Communautaire</v>
      </c>
      <c r="O7963" s="0" t="str">
        <f aca="false">B7963</f>
        <v>Résidence universitaire</v>
      </c>
      <c r="P7963" s="0" t="str">
        <f aca="false">C7963</f>
        <v>Résidence universitaire</v>
      </c>
      <c r="Q7963" s="0" t="str">
        <f aca="false">D7963</f>
        <v>Chaudière fioul</v>
      </c>
      <c r="R7963" s="0" t="str">
        <f aca="false">E7963</f>
        <v>Fioul</v>
      </c>
      <c r="S7963" s="0" t="str">
        <f aca="false">F7963</f>
        <v>0525890303</v>
      </c>
      <c r="T7963" s="0" t="str">
        <f aca="false">G7963</f>
        <v>5</v>
      </c>
      <c r="U7963" s="0" t="n">
        <f aca="false">L7963</f>
        <v>0.627356956027899</v>
      </c>
      <c r="V7963" s="0" t="n">
        <f aca="false">K7963</f>
        <v>10.7860341479067</v>
      </c>
      <c r="W7963" s="0" t="n">
        <f aca="false">J7963</f>
        <v>0</v>
      </c>
    </row>
    <row r="7964" customFormat="false" ht="12.8" hidden="false" customHeight="false" outlineLevel="0" collapsed="false">
      <c r="A7964" s="0" t="s">
        <v>76</v>
      </c>
      <c r="B7964" s="0" t="s">
        <v>1153</v>
      </c>
      <c r="C7964" s="0" t="s">
        <v>1153</v>
      </c>
      <c r="D7964" s="0" t="s">
        <v>13</v>
      </c>
      <c r="E7964" s="0" t="s">
        <v>14</v>
      </c>
      <c r="F7964" s="0" t="s">
        <v>1157</v>
      </c>
      <c r="G7964" s="0" t="s">
        <v>1613</v>
      </c>
      <c r="H7964" s="0" t="n">
        <v>0.840348056075515</v>
      </c>
      <c r="I7964" s="0" t="n">
        <v>4.64234574514107</v>
      </c>
      <c r="J7964" s="0" t="n">
        <v>264</v>
      </c>
      <c r="K7964" s="0" t="n">
        <f aca="false">I7964*SUMIFS(syst_chauffage!$H$3:$H$27,syst_chauffage!$B$3:$B$27,D7964,syst_chauffage!$C$3:$C$27,E7964)</f>
        <v>9.37564310673041</v>
      </c>
      <c r="L7964" s="12" t="n">
        <f aca="false">H7964*SUMIFS(syst_chauffage!$K$3:$K$27,syst_chauffage!$B$3:$B$27,D7964,syst_chauffage!$C$3:$C$27,E7964)</f>
        <v>0.840348056075515</v>
      </c>
      <c r="N7964" s="0" t="str">
        <f aca="false">A7964</f>
        <v>Habitat Communautaire</v>
      </c>
      <c r="O7964" s="0" t="str">
        <f aca="false">B7964</f>
        <v>Résidence universitaire</v>
      </c>
      <c r="P7964" s="0" t="str">
        <f aca="false">C7964</f>
        <v>Résidence universitaire</v>
      </c>
      <c r="Q7964" s="0" t="str">
        <f aca="false">D7964</f>
        <v>Chaudière gaz</v>
      </c>
      <c r="R7964" s="0" t="str">
        <f aca="false">E7964</f>
        <v>Gaz</v>
      </c>
      <c r="S7964" s="0" t="str">
        <f aca="false">F7964</f>
        <v>0525890404</v>
      </c>
      <c r="T7964" s="0" t="str">
        <f aca="false">G7964</f>
        <v>5</v>
      </c>
      <c r="U7964" s="0" t="n">
        <f aca="false">L7964</f>
        <v>0.840348056075515</v>
      </c>
      <c r="V7964" s="0" t="n">
        <f aca="false">K7964</f>
        <v>9.37564310673041</v>
      </c>
      <c r="W7964" s="0" t="n">
        <f aca="false">J7964</f>
        <v>264</v>
      </c>
    </row>
    <row r="7965" customFormat="false" ht="12.8" hidden="false" customHeight="false" outlineLevel="0" collapsed="false">
      <c r="A7965" s="0" t="s">
        <v>76</v>
      </c>
      <c r="B7965" s="0" t="s">
        <v>1153</v>
      </c>
      <c r="C7965" s="0" t="s">
        <v>1153</v>
      </c>
      <c r="D7965" s="0" t="s">
        <v>29</v>
      </c>
      <c r="E7965" s="0" t="s">
        <v>30</v>
      </c>
      <c r="F7965" s="0" t="s">
        <v>1158</v>
      </c>
      <c r="G7965" s="0" t="s">
        <v>1613</v>
      </c>
      <c r="H7965" s="0" t="n">
        <v>0.92</v>
      </c>
      <c r="I7965" s="0" t="n">
        <v>10.4</v>
      </c>
      <c r="J7965" s="0" t="n">
        <v>0</v>
      </c>
      <c r="K7965" s="0" t="n">
        <f aca="false">I7965*SUMIFS(syst_chauffage!$H$3:$H$27,syst_chauffage!$B$3:$B$27,D7965,syst_chauffage!$C$3:$C$27,E7965)</f>
        <v>3</v>
      </c>
      <c r="L7965" s="12" t="n">
        <f aca="false">H7965*SUMIFS(syst_chauffage!$K$3:$K$27,syst_chauffage!$B$3:$B$27,D7965,syst_chauffage!$C$3:$C$27,E7965)</f>
        <v>0.92</v>
      </c>
      <c r="N7965" s="0" t="str">
        <f aca="false">A7965</f>
        <v>Habitat Communautaire</v>
      </c>
      <c r="O7965" s="0" t="str">
        <f aca="false">B7965</f>
        <v>Résidence universitaire</v>
      </c>
      <c r="P7965" s="0" t="str">
        <f aca="false">C7965</f>
        <v>Résidence universitaire</v>
      </c>
      <c r="Q7965" s="0" t="str">
        <f aca="false">D7965</f>
        <v>Electrique direct</v>
      </c>
      <c r="R7965" s="0" t="str">
        <f aca="false">E7965</f>
        <v>Electricité</v>
      </c>
      <c r="S7965" s="0" t="str">
        <f aca="false">F7965</f>
        <v>0525890602</v>
      </c>
      <c r="T7965" s="0" t="str">
        <f aca="false">G7965</f>
        <v>5</v>
      </c>
      <c r="U7965" s="0" t="n">
        <f aca="false">L7965</f>
        <v>0.92</v>
      </c>
      <c r="V7965" s="0" t="n">
        <f aca="false">K7965</f>
        <v>3</v>
      </c>
      <c r="W7965" s="0" t="n">
        <f aca="false">J7965</f>
        <v>0</v>
      </c>
    </row>
    <row r="7966" customFormat="false" ht="12.8" hidden="false" customHeight="false" outlineLevel="0" collapsed="false">
      <c r="A7966" s="0" t="s">
        <v>76</v>
      </c>
      <c r="B7966" s="0" t="s">
        <v>1153</v>
      </c>
      <c r="C7966" s="0" t="s">
        <v>1153</v>
      </c>
      <c r="D7966" s="0" t="s">
        <v>36</v>
      </c>
      <c r="E7966" s="0" t="s">
        <v>30</v>
      </c>
      <c r="F7966" s="0" t="s">
        <v>1159</v>
      </c>
      <c r="G7966" s="0" t="s">
        <v>1613</v>
      </c>
      <c r="H7966" s="0" t="n">
        <v>2.94489544186046</v>
      </c>
      <c r="I7966" s="0" t="n">
        <v>40.4349495073334</v>
      </c>
      <c r="J7966" s="0" t="n">
        <v>603</v>
      </c>
      <c r="K7966" s="0" t="n">
        <f aca="false">I7966*SUMIFS(syst_chauffage!$H$3:$H$27,syst_chauffage!$B$3:$B$27,D7966,syst_chauffage!$C$3:$C$27,E7966)</f>
        <v>25.0154091356729</v>
      </c>
      <c r="L7966" s="12" t="n">
        <f aca="false">H7966*SUMIFS(syst_chauffage!$K$3:$K$27,syst_chauffage!$B$3:$B$27,D7966,syst_chauffage!$C$3:$C$27,E7966)</f>
        <v>2.47427325480779</v>
      </c>
      <c r="N7966" s="0" t="str">
        <f aca="false">A7966</f>
        <v>Habitat Communautaire</v>
      </c>
      <c r="O7966" s="0" t="str">
        <f aca="false">B7966</f>
        <v>Résidence universitaire</v>
      </c>
      <c r="P7966" s="0" t="str">
        <f aca="false">C7966</f>
        <v>Résidence universitaire</v>
      </c>
      <c r="Q7966" s="0" t="str">
        <f aca="false">D7966</f>
        <v>PAC</v>
      </c>
      <c r="R7966" s="0" t="str">
        <f aca="false">E7966</f>
        <v>Electricité</v>
      </c>
      <c r="S7966" s="0" t="str">
        <f aca="false">F7966</f>
        <v>0525890902</v>
      </c>
      <c r="T7966" s="0" t="str">
        <f aca="false">G7966</f>
        <v>5</v>
      </c>
      <c r="U7966" s="0" t="n">
        <f aca="false">L7966</f>
        <v>2.47427325480779</v>
      </c>
      <c r="V7966" s="0" t="n">
        <f aca="false">K7966</f>
        <v>25.0154091356729</v>
      </c>
      <c r="W7966" s="0" t="n">
        <f aca="false">J7966</f>
        <v>603</v>
      </c>
    </row>
    <row r="7967" customFormat="false" ht="12.8" hidden="false" customHeight="false" outlineLevel="0" collapsed="false">
      <c r="A7967" s="0" t="s">
        <v>76</v>
      </c>
      <c r="B7967" s="0" t="s">
        <v>1153</v>
      </c>
      <c r="C7967" s="0" t="s">
        <v>1153</v>
      </c>
      <c r="D7967" s="0" t="s">
        <v>51</v>
      </c>
      <c r="E7967" s="0" t="s">
        <v>57</v>
      </c>
      <c r="F7967" s="0" t="s">
        <v>1160</v>
      </c>
      <c r="G7967" s="0" t="s">
        <v>1613</v>
      </c>
      <c r="H7967" s="0" t="n">
        <v>1.81918681047121</v>
      </c>
      <c r="I7967" s="0" t="n">
        <v>18.0840142787772</v>
      </c>
      <c r="J7967" s="0" t="n">
        <v>0</v>
      </c>
      <c r="K7967" s="0" t="n">
        <f aca="false">I7967*SUMIFS(syst_chauffage!$H$3:$H$27,syst_chauffage!$B$3:$B$27,D7967,syst_chauffage!$C$3:$C$27,E7967)</f>
        <v>38.3173833743943</v>
      </c>
      <c r="L7967" s="12" t="n">
        <f aca="false">H7967*SUMIFS(syst_chauffage!$K$3:$K$27,syst_chauffage!$B$3:$B$27,D7967,syst_chauffage!$C$3:$C$27,E7967)</f>
        <v>1.81918681047121</v>
      </c>
      <c r="N7967" s="0" t="str">
        <f aca="false">A7967</f>
        <v>Habitat Communautaire</v>
      </c>
      <c r="O7967" s="0" t="str">
        <f aca="false">B7967</f>
        <v>Résidence universitaire</v>
      </c>
      <c r="P7967" s="0" t="str">
        <f aca="false">C7967</f>
        <v>Résidence universitaire</v>
      </c>
      <c r="Q7967" s="0" t="str">
        <f aca="false">D7967</f>
        <v>Autre système centralisé performant</v>
      </c>
      <c r="R7967" s="0" t="str">
        <f aca="false">E7967</f>
        <v>Autres</v>
      </c>
      <c r="S7967" s="0" t="str">
        <f aca="false">F7967</f>
        <v>0525892101</v>
      </c>
      <c r="T7967" s="0" t="str">
        <f aca="false">G7967</f>
        <v>5</v>
      </c>
      <c r="U7967" s="0" t="n">
        <f aca="false">L7967</f>
        <v>1.81918681047121</v>
      </c>
      <c r="V7967" s="0" t="n">
        <f aca="false">K7967</f>
        <v>38.3173833743943</v>
      </c>
      <c r="W7967" s="0" t="n">
        <f aca="false">J7967</f>
        <v>0</v>
      </c>
    </row>
    <row r="7968" customFormat="false" ht="12.8" hidden="false" customHeight="false" outlineLevel="0" collapsed="false">
      <c r="A7968" s="0" t="s">
        <v>76</v>
      </c>
      <c r="B7968" s="0" t="s">
        <v>1153</v>
      </c>
      <c r="C7968" s="0" t="s">
        <v>1153</v>
      </c>
      <c r="D7968" s="0" t="s">
        <v>51</v>
      </c>
      <c r="E7968" s="0" t="s">
        <v>58</v>
      </c>
      <c r="F7968" s="0" t="s">
        <v>1161</v>
      </c>
      <c r="G7968" s="0" t="s">
        <v>1613</v>
      </c>
      <c r="H7968" s="0" t="n">
        <v>1.96011878234868</v>
      </c>
      <c r="I7968" s="0" t="n">
        <v>15.9898558626356</v>
      </c>
      <c r="J7968" s="0" t="n">
        <v>680</v>
      </c>
      <c r="K7968" s="0" t="n">
        <f aca="false">I7968*SUMIFS(syst_chauffage!$H$3:$H$27,syst_chauffage!$B$3:$B$27,D7968,syst_chauffage!$C$3:$C$27,E7968)</f>
        <v>34.122344527211</v>
      </c>
      <c r="L7968" s="12" t="n">
        <f aca="false">H7968*SUMIFS(syst_chauffage!$K$3:$K$27,syst_chauffage!$B$3:$B$27,D7968,syst_chauffage!$C$3:$C$27,E7968)</f>
        <v>1.96011878234868</v>
      </c>
      <c r="N7968" s="0" t="str">
        <f aca="false">A7968</f>
        <v>Habitat Communautaire</v>
      </c>
      <c r="O7968" s="0" t="str">
        <f aca="false">B7968</f>
        <v>Résidence universitaire</v>
      </c>
      <c r="P7968" s="0" t="str">
        <f aca="false">C7968</f>
        <v>Résidence universitaire</v>
      </c>
      <c r="Q7968" s="0" t="str">
        <f aca="false">D7968</f>
        <v>Autre système centralisé performant</v>
      </c>
      <c r="R7968" s="0" t="str">
        <f aca="false">E7968</f>
        <v>Urbain</v>
      </c>
      <c r="S7968" s="0" t="str">
        <f aca="false">F7968</f>
        <v>0525892106</v>
      </c>
      <c r="T7968" s="0" t="str">
        <f aca="false">G7968</f>
        <v>5</v>
      </c>
      <c r="U7968" s="0" t="n">
        <f aca="false">L7968</f>
        <v>1.96011878234868</v>
      </c>
      <c r="V7968" s="0" t="n">
        <f aca="false">K7968</f>
        <v>34.122344527211</v>
      </c>
      <c r="W7968" s="0" t="n">
        <f aca="false">J7968</f>
        <v>680</v>
      </c>
    </row>
    <row r="7969" customFormat="false" ht="12.8" hidden="false" customHeight="false" outlineLevel="0" collapsed="false">
      <c r="A7969" s="0" t="s">
        <v>76</v>
      </c>
      <c r="B7969" s="0" t="s">
        <v>1153</v>
      </c>
      <c r="C7969" s="0" t="s">
        <v>1153</v>
      </c>
      <c r="D7969" s="0" t="s">
        <v>27</v>
      </c>
      <c r="E7969" s="0" t="s">
        <v>23</v>
      </c>
      <c r="F7969" s="0" t="s">
        <v>1162</v>
      </c>
      <c r="G7969" s="0" t="s">
        <v>1613</v>
      </c>
      <c r="H7969" s="0" t="n">
        <v>0.756422830434448</v>
      </c>
      <c r="I7969" s="0" t="n">
        <v>7.2915120521011</v>
      </c>
      <c r="J7969" s="0" t="n">
        <v>608</v>
      </c>
      <c r="K7969" s="0" t="n">
        <f aca="false">I7969*SUMIFS(syst_chauffage!$H$3:$H$27,syst_chauffage!$B$3:$B$27,D7969,syst_chauffage!$C$3:$C$27,E7969)</f>
        <v>18.6983764196497</v>
      </c>
      <c r="L7969" s="12" t="n">
        <f aca="false">H7969*SUMIFS(syst_chauffage!$K$3:$K$27,syst_chauffage!$B$3:$B$27,D7969,syst_chauffage!$C$3:$C$27,E7969)</f>
        <v>0.756422830434448</v>
      </c>
      <c r="N7969" s="0" t="str">
        <f aca="false">A7969</f>
        <v>Habitat Communautaire</v>
      </c>
      <c r="O7969" s="0" t="str">
        <f aca="false">B7969</f>
        <v>Résidence universitaire</v>
      </c>
      <c r="P7969" s="0" t="str">
        <f aca="false">C7969</f>
        <v>Résidence universitaire</v>
      </c>
      <c r="Q7969" s="0" t="str">
        <f aca="false">D7969</f>
        <v>Chaudière condensation fioul</v>
      </c>
      <c r="R7969" s="0" t="str">
        <f aca="false">E7969</f>
        <v>Fioul</v>
      </c>
      <c r="S7969" s="0" t="str">
        <f aca="false">F7969</f>
        <v>0525892303</v>
      </c>
      <c r="T7969" s="0" t="str">
        <f aca="false">G7969</f>
        <v>5</v>
      </c>
      <c r="U7969" s="0" t="n">
        <f aca="false">L7969</f>
        <v>0.756422830434448</v>
      </c>
      <c r="V7969" s="0" t="n">
        <f aca="false">K7969</f>
        <v>18.6983764196497</v>
      </c>
      <c r="W7969" s="0" t="n">
        <f aca="false">J7969</f>
        <v>608</v>
      </c>
    </row>
    <row r="7970" customFormat="false" ht="12.8" hidden="false" customHeight="false" outlineLevel="0" collapsed="false">
      <c r="A7970" s="0" t="s">
        <v>76</v>
      </c>
      <c r="B7970" s="0" t="s">
        <v>1153</v>
      </c>
      <c r="C7970" s="0" t="s">
        <v>1153</v>
      </c>
      <c r="D7970" s="0" t="s">
        <v>18</v>
      </c>
      <c r="E7970" s="0" t="s">
        <v>14</v>
      </c>
      <c r="F7970" s="0" t="s">
        <v>1163</v>
      </c>
      <c r="G7970" s="0" t="s">
        <v>1613</v>
      </c>
      <c r="H7970" s="0" t="n">
        <v>0.985134312763207</v>
      </c>
      <c r="I7970" s="0" t="n">
        <v>5.52660207754889</v>
      </c>
      <c r="J7970" s="0" t="n">
        <v>608</v>
      </c>
      <c r="K7970" s="0" t="n">
        <f aca="false">I7970*SUMIFS(syst_chauffage!$H$3:$H$27,syst_chauffage!$B$3:$B$27,D7970,syst_chauffage!$C$3:$C$27,E7970)</f>
        <v>15.0595978421166</v>
      </c>
      <c r="L7970" s="12" t="n">
        <f aca="false">H7970*SUMIFS(syst_chauffage!$K$3:$K$27,syst_chauffage!$B$3:$B$27,D7970,syst_chauffage!$C$3:$C$27,E7970)</f>
        <v>0.95700566468019</v>
      </c>
      <c r="N7970" s="0" t="str">
        <f aca="false">A7970</f>
        <v>Habitat Communautaire</v>
      </c>
      <c r="O7970" s="0" t="str">
        <f aca="false">B7970</f>
        <v>Résidence universitaire</v>
      </c>
      <c r="P7970" s="0" t="str">
        <f aca="false">C7970</f>
        <v>Résidence universitaire</v>
      </c>
      <c r="Q7970" s="0" t="str">
        <f aca="false">D7970</f>
        <v>Chaudière condensation gaz</v>
      </c>
      <c r="R7970" s="0" t="str">
        <f aca="false">E7970</f>
        <v>Gaz</v>
      </c>
      <c r="S7970" s="0" t="str">
        <f aca="false">F7970</f>
        <v>0525892404</v>
      </c>
      <c r="T7970" s="0" t="str">
        <f aca="false">G7970</f>
        <v>5</v>
      </c>
      <c r="U7970" s="0" t="n">
        <f aca="false">L7970</f>
        <v>0.95700566468019</v>
      </c>
      <c r="V7970" s="0" t="n">
        <f aca="false">K7970</f>
        <v>15.0595978421166</v>
      </c>
      <c r="W7970" s="0" t="n">
        <f aca="false">J7970</f>
        <v>608</v>
      </c>
    </row>
    <row r="7971" customFormat="false" ht="12.8" hidden="false" customHeight="false" outlineLevel="0" collapsed="false">
      <c r="A7971" s="0" t="s">
        <v>76</v>
      </c>
      <c r="B7971" s="0" t="s">
        <v>1153</v>
      </c>
      <c r="C7971" s="0" t="s">
        <v>1153</v>
      </c>
      <c r="D7971" s="0" t="s">
        <v>32</v>
      </c>
      <c r="E7971" s="0" t="s">
        <v>30</v>
      </c>
      <c r="F7971" s="0" t="s">
        <v>1164</v>
      </c>
      <c r="G7971" s="0" t="s">
        <v>1613</v>
      </c>
      <c r="H7971" s="0" t="n">
        <v>1</v>
      </c>
      <c r="I7971" s="0" t="n">
        <v>12</v>
      </c>
      <c r="J7971" s="0" t="n">
        <v>0</v>
      </c>
      <c r="K7971" s="0" t="n">
        <f aca="false">I7971*SUMIFS(syst_chauffage!$H$3:$H$27,syst_chauffage!$B$3:$B$27,D7971,syst_chauffage!$C$3:$C$27,E7971)</f>
        <v>12</v>
      </c>
      <c r="L7971" s="12" t="n">
        <f aca="false">H7971*SUMIFS(syst_chauffage!$K$3:$K$27,syst_chauffage!$B$3:$B$27,D7971,syst_chauffage!$C$3:$C$27,E7971)</f>
        <v>1</v>
      </c>
      <c r="N7971" s="0" t="str">
        <f aca="false">A7971</f>
        <v>Habitat Communautaire</v>
      </c>
      <c r="O7971" s="0" t="str">
        <f aca="false">B7971</f>
        <v>Résidence universitaire</v>
      </c>
      <c r="P7971" s="0" t="str">
        <f aca="false">C7971</f>
        <v>Résidence universitaire</v>
      </c>
      <c r="Q7971" s="0" t="str">
        <f aca="false">D7971</f>
        <v>Electrique direct performant</v>
      </c>
      <c r="R7971" s="0" t="str">
        <f aca="false">E7971</f>
        <v>Electricité</v>
      </c>
      <c r="S7971" s="0" t="str">
        <f aca="false">F7971</f>
        <v>0525892602</v>
      </c>
      <c r="T7971" s="0" t="str">
        <f aca="false">G7971</f>
        <v>5</v>
      </c>
      <c r="U7971" s="0" t="n">
        <f aca="false">L7971</f>
        <v>1</v>
      </c>
      <c r="V7971" s="0" t="n">
        <f aca="false">K7971</f>
        <v>12</v>
      </c>
      <c r="W7971" s="0" t="n">
        <f aca="false">J7971</f>
        <v>0</v>
      </c>
    </row>
    <row r="7972" customFormat="false" ht="12.8" hidden="false" customHeight="false" outlineLevel="0" collapsed="false">
      <c r="A7972" s="0" t="s">
        <v>76</v>
      </c>
      <c r="B7972" s="0" t="s">
        <v>1153</v>
      </c>
      <c r="C7972" s="0" t="s">
        <v>1153</v>
      </c>
      <c r="D7972" s="0" t="s">
        <v>38</v>
      </c>
      <c r="E7972" s="0" t="s">
        <v>30</v>
      </c>
      <c r="F7972" s="0" t="s">
        <v>1165</v>
      </c>
      <c r="G7972" s="0" t="s">
        <v>1613</v>
      </c>
      <c r="H7972" s="0" t="n">
        <v>3.39795627906976</v>
      </c>
      <c r="I7972" s="0" t="n">
        <v>48.1368446515874</v>
      </c>
      <c r="J7972" s="0" t="n">
        <v>648</v>
      </c>
      <c r="K7972" s="0" t="n">
        <f aca="false">I7972*SUMIFS(syst_chauffage!$H$3:$H$27,syst_chauffage!$B$3:$B$27,D7972,syst_chauffage!$C$3:$C$27,E7972)</f>
        <v>48.65642422106</v>
      </c>
      <c r="L7972" s="12" t="n">
        <f aca="false">H7972*SUMIFS(syst_chauffage!$K$3:$K$27,syst_chauffage!$B$3:$B$27,D7972,syst_chauffage!$C$3:$C$27,E7972)</f>
        <v>3.03986496519792</v>
      </c>
      <c r="N7972" s="0" t="str">
        <f aca="false">A7972</f>
        <v>Habitat Communautaire</v>
      </c>
      <c r="O7972" s="0" t="str">
        <f aca="false">B7972</f>
        <v>Résidence universitaire</v>
      </c>
      <c r="P7972" s="0" t="str">
        <f aca="false">C7972</f>
        <v>Résidence universitaire</v>
      </c>
      <c r="Q7972" s="0" t="str">
        <f aca="false">D7972</f>
        <v>PAC performant</v>
      </c>
      <c r="R7972" s="0" t="str">
        <f aca="false">E7972</f>
        <v>Electricité</v>
      </c>
      <c r="S7972" s="0" t="str">
        <f aca="false">F7972</f>
        <v>0525892902</v>
      </c>
      <c r="T7972" s="0" t="str">
        <f aca="false">G7972</f>
        <v>5</v>
      </c>
      <c r="U7972" s="0" t="n">
        <f aca="false">L7972</f>
        <v>3.03986496519792</v>
      </c>
      <c r="V7972" s="0" t="n">
        <f aca="false">K7972</f>
        <v>48.65642422106</v>
      </c>
      <c r="W7972" s="0" t="n">
        <f aca="false">J7972</f>
        <v>648</v>
      </c>
    </row>
    <row r="7973" customFormat="false" ht="12.8" hidden="false" customHeight="false" outlineLevel="0" collapsed="false">
      <c r="A7973" s="0" t="s">
        <v>76</v>
      </c>
      <c r="B7973" s="0" t="s">
        <v>1166</v>
      </c>
      <c r="C7973" s="0" t="s">
        <v>1167</v>
      </c>
      <c r="D7973" s="0" t="s">
        <v>19</v>
      </c>
      <c r="E7973" s="0" t="s">
        <v>57</v>
      </c>
      <c r="F7973" s="0" t="s">
        <v>1168</v>
      </c>
      <c r="G7973" s="0" t="s">
        <v>1613</v>
      </c>
      <c r="H7973" s="0" t="n">
        <v>1.64687127447792</v>
      </c>
      <c r="I7973" s="0" t="n">
        <v>26.0402207528718</v>
      </c>
      <c r="J7973" s="0" t="n">
        <v>0</v>
      </c>
      <c r="K7973" s="0" t="n">
        <f aca="false">I7973*SUMIFS(syst_chauffage!$H$3:$H$27,syst_chauffage!$B$3:$B$27,D7973,syst_chauffage!$C$3:$C$27,E7973)</f>
        <v>36.2603999765187</v>
      </c>
      <c r="L7973" s="12" t="n">
        <f aca="false">H7973*SUMIFS(syst_chauffage!$K$3:$K$27,syst_chauffage!$B$3:$B$27,D7973,syst_chauffage!$C$3:$C$27,E7973)</f>
        <v>1.64687127447792</v>
      </c>
      <c r="N7973" s="0" t="str">
        <f aca="false">A7973</f>
        <v>Habitat Communautaire</v>
      </c>
      <c r="O7973" s="0" t="str">
        <f aca="false">B7973</f>
        <v>Service à la personne</v>
      </c>
      <c r="P7973" s="0" t="str">
        <f aca="false">C7973</f>
        <v>Résidentiel</v>
      </c>
      <c r="Q7973" s="0" t="str">
        <f aca="false">D7973</f>
        <v>Autre système centralisé</v>
      </c>
      <c r="R7973" s="0" t="str">
        <f aca="false">E7973</f>
        <v>Autres</v>
      </c>
      <c r="S7973" s="0" t="str">
        <f aca="false">F7973</f>
        <v>0528900101</v>
      </c>
      <c r="T7973" s="0" t="str">
        <f aca="false">G7973</f>
        <v>5</v>
      </c>
      <c r="U7973" s="0" t="n">
        <f aca="false">L7973</f>
        <v>1.64687127447792</v>
      </c>
      <c r="V7973" s="0" t="n">
        <f aca="false">K7973</f>
        <v>36.2603999765187</v>
      </c>
      <c r="W7973" s="0" t="n">
        <f aca="false">J7973</f>
        <v>0</v>
      </c>
    </row>
    <row r="7974" customFormat="false" ht="12.8" hidden="false" customHeight="false" outlineLevel="0" collapsed="false">
      <c r="A7974" s="0" t="s">
        <v>76</v>
      </c>
      <c r="B7974" s="0" t="s">
        <v>1166</v>
      </c>
      <c r="C7974" s="0" t="s">
        <v>1167</v>
      </c>
      <c r="D7974" s="0" t="s">
        <v>19</v>
      </c>
      <c r="E7974" s="0" t="s">
        <v>58</v>
      </c>
      <c r="F7974" s="0" t="s">
        <v>1169</v>
      </c>
      <c r="G7974" s="0" t="s">
        <v>1613</v>
      </c>
      <c r="H7974" s="0" t="n">
        <v>1.70746776068833</v>
      </c>
      <c r="I7974" s="0" t="n">
        <v>26.0322166841266</v>
      </c>
      <c r="J7974" s="0" t="n">
        <v>1190</v>
      </c>
      <c r="K7974" s="0" t="n">
        <f aca="false">I7974*SUMIFS(syst_chauffage!$H$3:$H$27,syst_chauffage!$B$3:$B$27,D7974,syst_chauffage!$C$3:$C$27,E7974)</f>
        <v>42.8216841649392</v>
      </c>
      <c r="L7974" s="12" t="n">
        <f aca="false">H7974*SUMIFS(syst_chauffage!$K$3:$K$27,syst_chauffage!$B$3:$B$27,D7974,syst_chauffage!$C$3:$C$27,E7974)</f>
        <v>1.70746776068833</v>
      </c>
      <c r="N7974" s="0" t="str">
        <f aca="false">A7974</f>
        <v>Habitat Communautaire</v>
      </c>
      <c r="O7974" s="0" t="str">
        <f aca="false">B7974</f>
        <v>Service à la personne</v>
      </c>
      <c r="P7974" s="0" t="str">
        <f aca="false">C7974</f>
        <v>Résidentiel</v>
      </c>
      <c r="Q7974" s="0" t="str">
        <f aca="false">D7974</f>
        <v>Autre système centralisé</v>
      </c>
      <c r="R7974" s="0" t="str">
        <f aca="false">E7974</f>
        <v>Urbain</v>
      </c>
      <c r="S7974" s="0" t="str">
        <f aca="false">F7974</f>
        <v>0528900106</v>
      </c>
      <c r="T7974" s="0" t="str">
        <f aca="false">G7974</f>
        <v>5</v>
      </c>
      <c r="U7974" s="0" t="n">
        <f aca="false">L7974</f>
        <v>1.70746776068833</v>
      </c>
      <c r="V7974" s="0" t="n">
        <f aca="false">K7974</f>
        <v>42.8216841649392</v>
      </c>
      <c r="W7974" s="0" t="n">
        <f aca="false">J7974</f>
        <v>1190</v>
      </c>
    </row>
    <row r="7975" customFormat="false" ht="12.8" hidden="false" customHeight="false" outlineLevel="0" collapsed="false">
      <c r="A7975" s="0" t="s">
        <v>76</v>
      </c>
      <c r="B7975" s="0" t="s">
        <v>1166</v>
      </c>
      <c r="C7975" s="0" t="s">
        <v>1167</v>
      </c>
      <c r="D7975" s="0" t="s">
        <v>22</v>
      </c>
      <c r="E7975" s="0" t="s">
        <v>23</v>
      </c>
      <c r="F7975" s="0" t="s">
        <v>1170</v>
      </c>
      <c r="G7975" s="0" t="s">
        <v>1613</v>
      </c>
      <c r="H7975" s="0" t="n">
        <v>0.615455804812019</v>
      </c>
      <c r="I7975" s="0" t="n">
        <v>28.10864</v>
      </c>
      <c r="J7975" s="0" t="n">
        <v>0</v>
      </c>
      <c r="K7975" s="0" t="n">
        <f aca="false">I7975*SUMIFS(syst_chauffage!$H$3:$H$27,syst_chauffage!$B$3:$B$27,D7975,syst_chauffage!$C$3:$C$27,E7975)</f>
        <v>49.499947715602</v>
      </c>
      <c r="L7975" s="12" t="n">
        <f aca="false">H7975*SUMIFS(syst_chauffage!$K$3:$K$27,syst_chauffage!$B$3:$B$27,D7975,syst_chauffage!$C$3:$C$27,E7975)</f>
        <v>0.615455804812019</v>
      </c>
      <c r="N7975" s="0" t="str">
        <f aca="false">A7975</f>
        <v>Habitat Communautaire</v>
      </c>
      <c r="O7975" s="0" t="str">
        <f aca="false">B7975</f>
        <v>Service à la personne</v>
      </c>
      <c r="P7975" s="0" t="str">
        <f aca="false">C7975</f>
        <v>Résidentiel</v>
      </c>
      <c r="Q7975" s="0" t="str">
        <f aca="false">D7975</f>
        <v>Chaudière fioul</v>
      </c>
      <c r="R7975" s="0" t="str">
        <f aca="false">E7975</f>
        <v>Fioul</v>
      </c>
      <c r="S7975" s="0" t="str">
        <f aca="false">F7975</f>
        <v>0528900303</v>
      </c>
      <c r="T7975" s="0" t="str">
        <f aca="false">G7975</f>
        <v>5</v>
      </c>
      <c r="U7975" s="0" t="n">
        <f aca="false">L7975</f>
        <v>0.615455804812019</v>
      </c>
      <c r="V7975" s="0" t="n">
        <f aca="false">K7975</f>
        <v>49.499947715602</v>
      </c>
      <c r="W7975" s="0" t="n">
        <f aca="false">J7975</f>
        <v>0</v>
      </c>
    </row>
    <row r="7976" customFormat="false" ht="12.8" hidden="false" customHeight="false" outlineLevel="0" collapsed="false">
      <c r="A7976" s="0" t="s">
        <v>76</v>
      </c>
      <c r="B7976" s="0" t="s">
        <v>1166</v>
      </c>
      <c r="C7976" s="0" t="s">
        <v>1167</v>
      </c>
      <c r="D7976" s="0" t="s">
        <v>13</v>
      </c>
      <c r="E7976" s="0" t="s">
        <v>14</v>
      </c>
      <c r="F7976" s="0" t="s">
        <v>1171</v>
      </c>
      <c r="G7976" s="0" t="s">
        <v>1613</v>
      </c>
      <c r="H7976" s="0" t="n">
        <v>0.828467942198617</v>
      </c>
      <c r="I7976" s="0" t="n">
        <v>28.10864</v>
      </c>
      <c r="J7976" s="0" t="n">
        <v>297</v>
      </c>
      <c r="K7976" s="0" t="n">
        <f aca="false">I7976*SUMIFS(syst_chauffage!$H$3:$H$27,syst_chauffage!$B$3:$B$27,D7976,syst_chauffage!$C$3:$C$27,E7976)</f>
        <v>56.7679770795612</v>
      </c>
      <c r="L7976" s="12" t="n">
        <f aca="false">H7976*SUMIFS(syst_chauffage!$K$3:$K$27,syst_chauffage!$B$3:$B$27,D7976,syst_chauffage!$C$3:$C$27,E7976)</f>
        <v>0.828467942198617</v>
      </c>
      <c r="N7976" s="0" t="str">
        <f aca="false">A7976</f>
        <v>Habitat Communautaire</v>
      </c>
      <c r="O7976" s="0" t="str">
        <f aca="false">B7976</f>
        <v>Service à la personne</v>
      </c>
      <c r="P7976" s="0" t="str">
        <f aca="false">C7976</f>
        <v>Résidentiel</v>
      </c>
      <c r="Q7976" s="0" t="str">
        <f aca="false">D7976</f>
        <v>Chaudière gaz</v>
      </c>
      <c r="R7976" s="0" t="str">
        <f aca="false">E7976</f>
        <v>Gaz</v>
      </c>
      <c r="S7976" s="0" t="str">
        <f aca="false">F7976</f>
        <v>0528900404</v>
      </c>
      <c r="T7976" s="0" t="str">
        <f aca="false">G7976</f>
        <v>5</v>
      </c>
      <c r="U7976" s="0" t="n">
        <f aca="false">L7976</f>
        <v>0.828467942198617</v>
      </c>
      <c r="V7976" s="0" t="n">
        <f aca="false">K7976</f>
        <v>56.7679770795612</v>
      </c>
      <c r="W7976" s="0" t="n">
        <f aca="false">J7976</f>
        <v>297</v>
      </c>
    </row>
    <row r="7977" customFormat="false" ht="12.8" hidden="false" customHeight="false" outlineLevel="0" collapsed="false">
      <c r="A7977" s="0" t="s">
        <v>76</v>
      </c>
      <c r="B7977" s="0" t="s">
        <v>1166</v>
      </c>
      <c r="C7977" s="0" t="s">
        <v>1167</v>
      </c>
      <c r="D7977" s="0" t="s">
        <v>29</v>
      </c>
      <c r="E7977" s="0" t="s">
        <v>30</v>
      </c>
      <c r="F7977" s="0" t="s">
        <v>1172</v>
      </c>
      <c r="G7977" s="0" t="s">
        <v>1613</v>
      </c>
      <c r="H7977" s="0" t="n">
        <v>0.92</v>
      </c>
      <c r="I7977" s="0" t="n">
        <v>10.4</v>
      </c>
      <c r="J7977" s="0" t="n">
        <v>0</v>
      </c>
      <c r="K7977" s="0" t="n">
        <f aca="false">I7977*SUMIFS(syst_chauffage!$H$3:$H$27,syst_chauffage!$B$3:$B$27,D7977,syst_chauffage!$C$3:$C$27,E7977)</f>
        <v>3</v>
      </c>
      <c r="L7977" s="12" t="n">
        <f aca="false">H7977*SUMIFS(syst_chauffage!$K$3:$K$27,syst_chauffage!$B$3:$B$27,D7977,syst_chauffage!$C$3:$C$27,E7977)</f>
        <v>0.92</v>
      </c>
      <c r="N7977" s="0" t="str">
        <f aca="false">A7977</f>
        <v>Habitat Communautaire</v>
      </c>
      <c r="O7977" s="0" t="str">
        <f aca="false">B7977</f>
        <v>Service à la personne</v>
      </c>
      <c r="P7977" s="0" t="str">
        <f aca="false">C7977</f>
        <v>Résidentiel</v>
      </c>
      <c r="Q7977" s="0" t="str">
        <f aca="false">D7977</f>
        <v>Electrique direct</v>
      </c>
      <c r="R7977" s="0" t="str">
        <f aca="false">E7977</f>
        <v>Electricité</v>
      </c>
      <c r="S7977" s="0" t="str">
        <f aca="false">F7977</f>
        <v>0528900602</v>
      </c>
      <c r="T7977" s="0" t="str">
        <f aca="false">G7977</f>
        <v>5</v>
      </c>
      <c r="U7977" s="0" t="n">
        <f aca="false">L7977</f>
        <v>0.92</v>
      </c>
      <c r="V7977" s="0" t="n">
        <f aca="false">K7977</f>
        <v>3</v>
      </c>
      <c r="W7977" s="0" t="n">
        <f aca="false">J7977</f>
        <v>0</v>
      </c>
    </row>
    <row r="7978" customFormat="false" ht="12.8" hidden="false" customHeight="false" outlineLevel="0" collapsed="false">
      <c r="A7978" s="0" t="s">
        <v>76</v>
      </c>
      <c r="B7978" s="0" t="s">
        <v>1166</v>
      </c>
      <c r="C7978" s="0" t="s">
        <v>1167</v>
      </c>
      <c r="D7978" s="0" t="s">
        <v>36</v>
      </c>
      <c r="E7978" s="0" t="s">
        <v>30</v>
      </c>
      <c r="F7978" s="0" t="s">
        <v>1173</v>
      </c>
      <c r="G7978" s="0" t="s">
        <v>1613</v>
      </c>
      <c r="H7978" s="0" t="n">
        <v>2.94489544186046</v>
      </c>
      <c r="I7978" s="0" t="n">
        <v>44.4812052273557</v>
      </c>
      <c r="J7978" s="0" t="n">
        <v>846</v>
      </c>
      <c r="K7978" s="0" t="n">
        <f aca="false">I7978*SUMIFS(syst_chauffage!$H$3:$H$27,syst_chauffage!$B$3:$B$27,D7978,syst_chauffage!$C$3:$C$27,E7978)</f>
        <v>27.5186580215299</v>
      </c>
      <c r="L7978" s="12" t="n">
        <f aca="false">H7978*SUMIFS(syst_chauffage!$K$3:$K$27,syst_chauffage!$B$3:$B$27,D7978,syst_chauffage!$C$3:$C$27,E7978)</f>
        <v>2.47427325480779</v>
      </c>
      <c r="N7978" s="0" t="str">
        <f aca="false">A7978</f>
        <v>Habitat Communautaire</v>
      </c>
      <c r="O7978" s="0" t="str">
        <f aca="false">B7978</f>
        <v>Service à la personne</v>
      </c>
      <c r="P7978" s="0" t="str">
        <f aca="false">C7978</f>
        <v>Résidentiel</v>
      </c>
      <c r="Q7978" s="0" t="str">
        <f aca="false">D7978</f>
        <v>PAC</v>
      </c>
      <c r="R7978" s="0" t="str">
        <f aca="false">E7978</f>
        <v>Electricité</v>
      </c>
      <c r="S7978" s="0" t="str">
        <f aca="false">F7978</f>
        <v>0528900902</v>
      </c>
      <c r="T7978" s="0" t="str">
        <f aca="false">G7978</f>
        <v>5</v>
      </c>
      <c r="U7978" s="0" t="n">
        <f aca="false">L7978</f>
        <v>2.47427325480779</v>
      </c>
      <c r="V7978" s="0" t="n">
        <f aca="false">K7978</f>
        <v>27.5186580215299</v>
      </c>
      <c r="W7978" s="0" t="n">
        <f aca="false">J7978</f>
        <v>846</v>
      </c>
    </row>
    <row r="7979" customFormat="false" ht="12.8" hidden="false" customHeight="false" outlineLevel="0" collapsed="false">
      <c r="A7979" s="0" t="s">
        <v>76</v>
      </c>
      <c r="B7979" s="0" t="s">
        <v>1166</v>
      </c>
      <c r="C7979" s="0" t="s">
        <v>1167</v>
      </c>
      <c r="D7979" s="0" t="s">
        <v>51</v>
      </c>
      <c r="E7979" s="0" t="s">
        <v>57</v>
      </c>
      <c r="F7979" s="0" t="s">
        <v>1174</v>
      </c>
      <c r="G7979" s="0" t="s">
        <v>1613</v>
      </c>
      <c r="H7979" s="0" t="n">
        <v>1.90023608593606</v>
      </c>
      <c r="I7979" s="0" t="n">
        <v>31.0002628010379</v>
      </c>
      <c r="J7979" s="0" t="n">
        <v>0</v>
      </c>
      <c r="K7979" s="0" t="n">
        <f aca="false">I7979*SUMIFS(syst_chauffage!$H$3:$H$27,syst_chauffage!$B$3:$B$27,D7979,syst_chauffage!$C$3:$C$27,E7979)</f>
        <v>65.6850263521615</v>
      </c>
      <c r="L7979" s="12" t="n">
        <f aca="false">H7979*SUMIFS(syst_chauffage!$K$3:$K$27,syst_chauffage!$B$3:$B$27,D7979,syst_chauffage!$C$3:$C$27,E7979)</f>
        <v>1.90023608593606</v>
      </c>
      <c r="N7979" s="0" t="str">
        <f aca="false">A7979</f>
        <v>Habitat Communautaire</v>
      </c>
      <c r="O7979" s="0" t="str">
        <f aca="false">B7979</f>
        <v>Service à la personne</v>
      </c>
      <c r="P7979" s="0" t="str">
        <f aca="false">C7979</f>
        <v>Résidentiel</v>
      </c>
      <c r="Q7979" s="0" t="str">
        <f aca="false">D7979</f>
        <v>Autre système centralisé performant</v>
      </c>
      <c r="R7979" s="0" t="str">
        <f aca="false">E7979</f>
        <v>Autres</v>
      </c>
      <c r="S7979" s="0" t="str">
        <f aca="false">F7979</f>
        <v>0528902101</v>
      </c>
      <c r="T7979" s="0" t="str">
        <f aca="false">G7979</f>
        <v>5</v>
      </c>
      <c r="U7979" s="0" t="n">
        <f aca="false">L7979</f>
        <v>1.90023608593606</v>
      </c>
      <c r="V7979" s="0" t="n">
        <f aca="false">K7979</f>
        <v>65.6850263521615</v>
      </c>
      <c r="W7979" s="0" t="n">
        <f aca="false">J7979</f>
        <v>0</v>
      </c>
    </row>
    <row r="7980" customFormat="false" ht="12.8" hidden="false" customHeight="false" outlineLevel="0" collapsed="false">
      <c r="A7980" s="0" t="s">
        <v>76</v>
      </c>
      <c r="B7980" s="0" t="s">
        <v>1166</v>
      </c>
      <c r="C7980" s="0" t="s">
        <v>1167</v>
      </c>
      <c r="D7980" s="0" t="s">
        <v>51</v>
      </c>
      <c r="E7980" s="0" t="s">
        <v>58</v>
      </c>
      <c r="F7980" s="0" t="s">
        <v>1175</v>
      </c>
      <c r="G7980" s="0" t="s">
        <v>1613</v>
      </c>
      <c r="H7980" s="0" t="n">
        <v>1.97015510848654</v>
      </c>
      <c r="I7980" s="0" t="n">
        <v>30.9907341477697</v>
      </c>
      <c r="J7980" s="0" t="n">
        <v>1190</v>
      </c>
      <c r="K7980" s="0" t="n">
        <f aca="false">I7980*SUMIFS(syst_chauffage!$H$3:$H$27,syst_chauffage!$B$3:$B$27,D7980,syst_chauffage!$C$3:$C$27,E7980)</f>
        <v>66.1342113916402</v>
      </c>
      <c r="L7980" s="12" t="n">
        <f aca="false">H7980*SUMIFS(syst_chauffage!$K$3:$K$27,syst_chauffage!$B$3:$B$27,D7980,syst_chauffage!$C$3:$C$27,E7980)</f>
        <v>1.97015510848654</v>
      </c>
      <c r="N7980" s="0" t="str">
        <f aca="false">A7980</f>
        <v>Habitat Communautaire</v>
      </c>
      <c r="O7980" s="0" t="str">
        <f aca="false">B7980</f>
        <v>Service à la personne</v>
      </c>
      <c r="P7980" s="0" t="str">
        <f aca="false">C7980</f>
        <v>Résidentiel</v>
      </c>
      <c r="Q7980" s="0" t="str">
        <f aca="false">D7980</f>
        <v>Autre système centralisé performant</v>
      </c>
      <c r="R7980" s="0" t="str">
        <f aca="false">E7980</f>
        <v>Urbain</v>
      </c>
      <c r="S7980" s="0" t="str">
        <f aca="false">F7980</f>
        <v>0528902106</v>
      </c>
      <c r="T7980" s="0" t="str">
        <f aca="false">G7980</f>
        <v>5</v>
      </c>
      <c r="U7980" s="0" t="n">
        <f aca="false">L7980</f>
        <v>1.97015510848654</v>
      </c>
      <c r="V7980" s="0" t="n">
        <f aca="false">K7980</f>
        <v>66.1342113916402</v>
      </c>
      <c r="W7980" s="0" t="n">
        <f aca="false">J7980</f>
        <v>1190</v>
      </c>
    </row>
    <row r="7981" customFormat="false" ht="12.8" hidden="false" customHeight="false" outlineLevel="0" collapsed="false">
      <c r="A7981" s="0" t="s">
        <v>76</v>
      </c>
      <c r="B7981" s="0" t="s">
        <v>1166</v>
      </c>
      <c r="C7981" s="0" t="s">
        <v>1167</v>
      </c>
      <c r="D7981" s="0" t="s">
        <v>27</v>
      </c>
      <c r="E7981" s="0" t="s">
        <v>23</v>
      </c>
      <c r="F7981" s="0" t="s">
        <v>1176</v>
      </c>
      <c r="G7981" s="0" t="s">
        <v>1613</v>
      </c>
      <c r="H7981" s="0" t="n">
        <v>0.751417742745563</v>
      </c>
      <c r="I7981" s="0" t="n">
        <v>33.4626666666666</v>
      </c>
      <c r="J7981" s="0" t="n">
        <v>684</v>
      </c>
      <c r="K7981" s="0" t="n">
        <f aca="false">I7981*SUMIFS(syst_chauffage!$H$3:$H$27,syst_chauffage!$B$3:$B$27,D7981,syst_chauffage!$C$3:$C$27,E7981)</f>
        <v>85.8117675548926</v>
      </c>
      <c r="L7981" s="12" t="n">
        <f aca="false">H7981*SUMIFS(syst_chauffage!$K$3:$K$27,syst_chauffage!$B$3:$B$27,D7981,syst_chauffage!$C$3:$C$27,E7981)</f>
        <v>0.751417742745563</v>
      </c>
      <c r="N7981" s="0" t="str">
        <f aca="false">A7981</f>
        <v>Habitat Communautaire</v>
      </c>
      <c r="O7981" s="0" t="str">
        <f aca="false">B7981</f>
        <v>Service à la personne</v>
      </c>
      <c r="P7981" s="0" t="str">
        <f aca="false">C7981</f>
        <v>Résidentiel</v>
      </c>
      <c r="Q7981" s="0" t="str">
        <f aca="false">D7981</f>
        <v>Chaudière condensation fioul</v>
      </c>
      <c r="R7981" s="0" t="str">
        <f aca="false">E7981</f>
        <v>Fioul</v>
      </c>
      <c r="S7981" s="0" t="str">
        <f aca="false">F7981</f>
        <v>0528902303</v>
      </c>
      <c r="T7981" s="0" t="str">
        <f aca="false">G7981</f>
        <v>5</v>
      </c>
      <c r="U7981" s="0" t="n">
        <f aca="false">L7981</f>
        <v>0.751417742745563</v>
      </c>
      <c r="V7981" s="0" t="n">
        <f aca="false">K7981</f>
        <v>85.8117675548926</v>
      </c>
      <c r="W7981" s="0" t="n">
        <f aca="false">J7981</f>
        <v>684</v>
      </c>
    </row>
    <row r="7982" customFormat="false" ht="12.8" hidden="false" customHeight="false" outlineLevel="0" collapsed="false">
      <c r="A7982" s="0" t="s">
        <v>76</v>
      </c>
      <c r="B7982" s="0" t="s">
        <v>1166</v>
      </c>
      <c r="C7982" s="0" t="s">
        <v>1167</v>
      </c>
      <c r="D7982" s="0" t="s">
        <v>18</v>
      </c>
      <c r="E7982" s="0" t="s">
        <v>14</v>
      </c>
      <c r="F7982" s="0" t="s">
        <v>1177</v>
      </c>
      <c r="G7982" s="0" t="s">
        <v>1613</v>
      </c>
      <c r="H7982" s="0" t="n">
        <v>0.980154421996798</v>
      </c>
      <c r="I7982" s="0" t="n">
        <v>33.4626666666666</v>
      </c>
      <c r="J7982" s="0" t="n">
        <v>684</v>
      </c>
      <c r="K7982" s="0" t="n">
        <f aca="false">I7982*SUMIFS(syst_chauffage!$H$3:$H$27,syst_chauffage!$B$3:$B$27,D7982,syst_chauffage!$C$3:$C$27,E7982)</f>
        <v>91.1833882109893</v>
      </c>
      <c r="L7982" s="12" t="n">
        <f aca="false">H7982*SUMIFS(syst_chauffage!$K$3:$K$27,syst_chauffage!$B$3:$B$27,D7982,syst_chauffage!$C$3:$C$27,E7982)</f>
        <v>0.952167965281034</v>
      </c>
      <c r="N7982" s="0" t="str">
        <f aca="false">A7982</f>
        <v>Habitat Communautaire</v>
      </c>
      <c r="O7982" s="0" t="str">
        <f aca="false">B7982</f>
        <v>Service à la personne</v>
      </c>
      <c r="P7982" s="0" t="str">
        <f aca="false">C7982</f>
        <v>Résidentiel</v>
      </c>
      <c r="Q7982" s="0" t="str">
        <f aca="false">D7982</f>
        <v>Chaudière condensation gaz</v>
      </c>
      <c r="R7982" s="0" t="str">
        <f aca="false">E7982</f>
        <v>Gaz</v>
      </c>
      <c r="S7982" s="0" t="str">
        <f aca="false">F7982</f>
        <v>0528902404</v>
      </c>
      <c r="T7982" s="0" t="str">
        <f aca="false">G7982</f>
        <v>5</v>
      </c>
      <c r="U7982" s="0" t="n">
        <f aca="false">L7982</f>
        <v>0.952167965281034</v>
      </c>
      <c r="V7982" s="0" t="n">
        <f aca="false">K7982</f>
        <v>91.1833882109893</v>
      </c>
      <c r="W7982" s="0" t="n">
        <f aca="false">J7982</f>
        <v>684</v>
      </c>
    </row>
    <row r="7983" customFormat="false" ht="12.8" hidden="false" customHeight="false" outlineLevel="0" collapsed="false">
      <c r="A7983" s="0" t="s">
        <v>76</v>
      </c>
      <c r="B7983" s="0" t="s">
        <v>1166</v>
      </c>
      <c r="C7983" s="0" t="s">
        <v>1167</v>
      </c>
      <c r="D7983" s="0" t="s">
        <v>32</v>
      </c>
      <c r="E7983" s="0" t="s">
        <v>30</v>
      </c>
      <c r="F7983" s="0" t="s">
        <v>1178</v>
      </c>
      <c r="G7983" s="0" t="s">
        <v>1613</v>
      </c>
      <c r="H7983" s="0" t="n">
        <v>1</v>
      </c>
      <c r="I7983" s="0" t="n">
        <v>12</v>
      </c>
      <c r="J7983" s="0" t="n">
        <v>0</v>
      </c>
      <c r="K7983" s="0" t="n">
        <f aca="false">I7983*SUMIFS(syst_chauffage!$H$3:$H$27,syst_chauffage!$B$3:$B$27,D7983,syst_chauffage!$C$3:$C$27,E7983)</f>
        <v>12</v>
      </c>
      <c r="L7983" s="12" t="n">
        <f aca="false">H7983*SUMIFS(syst_chauffage!$K$3:$K$27,syst_chauffage!$B$3:$B$27,D7983,syst_chauffage!$C$3:$C$27,E7983)</f>
        <v>1</v>
      </c>
      <c r="N7983" s="0" t="str">
        <f aca="false">A7983</f>
        <v>Habitat Communautaire</v>
      </c>
      <c r="O7983" s="0" t="str">
        <f aca="false">B7983</f>
        <v>Service à la personne</v>
      </c>
      <c r="P7983" s="0" t="str">
        <f aca="false">C7983</f>
        <v>Résidentiel</v>
      </c>
      <c r="Q7983" s="0" t="str">
        <f aca="false">D7983</f>
        <v>Electrique direct performant</v>
      </c>
      <c r="R7983" s="0" t="str">
        <f aca="false">E7983</f>
        <v>Electricité</v>
      </c>
      <c r="S7983" s="0" t="str">
        <f aca="false">F7983</f>
        <v>0528902602</v>
      </c>
      <c r="T7983" s="0" t="str">
        <f aca="false">G7983</f>
        <v>5</v>
      </c>
      <c r="U7983" s="0" t="n">
        <f aca="false">L7983</f>
        <v>1</v>
      </c>
      <c r="V7983" s="0" t="n">
        <f aca="false">K7983</f>
        <v>12</v>
      </c>
      <c r="W7983" s="0" t="n">
        <f aca="false">J7983</f>
        <v>0</v>
      </c>
    </row>
    <row r="7984" customFormat="false" ht="12.8" hidden="false" customHeight="false" outlineLevel="0" collapsed="false">
      <c r="A7984" s="0" t="s">
        <v>76</v>
      </c>
      <c r="B7984" s="0" t="s">
        <v>1166</v>
      </c>
      <c r="C7984" s="0" t="s">
        <v>1167</v>
      </c>
      <c r="D7984" s="0" t="s">
        <v>38</v>
      </c>
      <c r="E7984" s="0" t="s">
        <v>30</v>
      </c>
      <c r="F7984" s="0" t="s">
        <v>1179</v>
      </c>
      <c r="G7984" s="0" t="s">
        <v>1613</v>
      </c>
      <c r="H7984" s="0" t="n">
        <v>3.39795627906976</v>
      </c>
      <c r="I7984" s="0" t="n">
        <v>52.9538157468521</v>
      </c>
      <c r="J7984" s="0" t="n">
        <v>900</v>
      </c>
      <c r="K7984" s="0" t="n">
        <f aca="false">I7984*SUMIFS(syst_chauffage!$H$3:$H$27,syst_chauffage!$B$3:$B$27,D7984,syst_chauffage!$C$3:$C$27,E7984)</f>
        <v>53.5253887485066</v>
      </c>
      <c r="L7984" s="12" t="n">
        <f aca="false">H7984*SUMIFS(syst_chauffage!$K$3:$K$27,syst_chauffage!$B$3:$B$27,D7984,syst_chauffage!$C$3:$C$27,E7984)</f>
        <v>3.03986496519792</v>
      </c>
      <c r="N7984" s="0" t="str">
        <f aca="false">A7984</f>
        <v>Habitat Communautaire</v>
      </c>
      <c r="O7984" s="0" t="str">
        <f aca="false">B7984</f>
        <v>Service à la personne</v>
      </c>
      <c r="P7984" s="0" t="str">
        <f aca="false">C7984</f>
        <v>Résidentiel</v>
      </c>
      <c r="Q7984" s="0" t="str">
        <f aca="false">D7984</f>
        <v>PAC performant</v>
      </c>
      <c r="R7984" s="0" t="str">
        <f aca="false">E7984</f>
        <v>Electricité</v>
      </c>
      <c r="S7984" s="0" t="str">
        <f aca="false">F7984</f>
        <v>0528902902</v>
      </c>
      <c r="T7984" s="0" t="str">
        <f aca="false">G7984</f>
        <v>5</v>
      </c>
      <c r="U7984" s="0" t="n">
        <f aca="false">L7984</f>
        <v>3.03986496519792</v>
      </c>
      <c r="V7984" s="0" t="n">
        <f aca="false">K7984</f>
        <v>53.5253887485066</v>
      </c>
      <c r="W7984" s="0" t="n">
        <f aca="false">J7984</f>
        <v>900</v>
      </c>
    </row>
    <row r="7985" customFormat="false" ht="12.8" hidden="false" customHeight="false" outlineLevel="0" collapsed="false">
      <c r="A7985" s="0" t="s">
        <v>77</v>
      </c>
      <c r="B7985" s="0" t="s">
        <v>1180</v>
      </c>
      <c r="C7985" s="0" t="s">
        <v>1180</v>
      </c>
      <c r="D7985" s="0" t="s">
        <v>19</v>
      </c>
      <c r="E7985" s="0" t="s">
        <v>57</v>
      </c>
      <c r="F7985" s="0" t="s">
        <v>1181</v>
      </c>
      <c r="G7985" s="0" t="s">
        <v>1613</v>
      </c>
      <c r="H7985" s="0" t="n">
        <v>0.759298114133152</v>
      </c>
      <c r="I7985" s="0" t="n">
        <v>11.4313984811044</v>
      </c>
      <c r="J7985" s="0" t="n">
        <v>0</v>
      </c>
      <c r="K7985" s="0" t="n">
        <f aca="false">I7985*SUMIFS(syst_chauffage!$H$3:$H$27,syst_chauffage!$B$3:$B$27,D7985,syst_chauffage!$C$3:$C$27,E7985)</f>
        <v>15.9179557327716</v>
      </c>
      <c r="L7985" s="12" t="n">
        <f aca="false">H7985*SUMIFS(syst_chauffage!$K$3:$K$27,syst_chauffage!$B$3:$B$27,D7985,syst_chauffage!$C$3:$C$27,E7985)</f>
        <v>0.759298114133152</v>
      </c>
      <c r="N7985" s="0" t="str">
        <f aca="false">A7985</f>
        <v>Santé Action Sociale</v>
      </c>
      <c r="O7985" s="0" t="str">
        <f aca="false">B7985</f>
        <v>Cabinet médical</v>
      </c>
      <c r="P7985" s="0" t="str">
        <f aca="false">C7985</f>
        <v>Cabinet médical</v>
      </c>
      <c r="Q7985" s="0" t="str">
        <f aca="false">D7985</f>
        <v>Autre système centralisé</v>
      </c>
      <c r="R7985" s="0" t="str">
        <f aca="false">E7985</f>
        <v>Autres</v>
      </c>
      <c r="S7985" s="0" t="str">
        <f aca="false">F7985</f>
        <v>0603010101</v>
      </c>
      <c r="T7985" s="0" t="str">
        <f aca="false">G7985</f>
        <v>5</v>
      </c>
      <c r="U7985" s="0" t="n">
        <f aca="false">L7985</f>
        <v>0.759298114133152</v>
      </c>
      <c r="V7985" s="0" t="n">
        <f aca="false">K7985</f>
        <v>15.9179557327716</v>
      </c>
      <c r="W7985" s="0" t="n">
        <f aca="false">J7985</f>
        <v>0</v>
      </c>
    </row>
    <row r="7986" customFormat="false" ht="12.8" hidden="false" customHeight="false" outlineLevel="0" collapsed="false">
      <c r="A7986" s="0" t="s">
        <v>77</v>
      </c>
      <c r="B7986" s="0" t="s">
        <v>1180</v>
      </c>
      <c r="C7986" s="0" t="s">
        <v>1180</v>
      </c>
      <c r="D7986" s="0" t="s">
        <v>19</v>
      </c>
      <c r="E7986" s="0" t="s">
        <v>58</v>
      </c>
      <c r="F7986" s="0" t="s">
        <v>1182</v>
      </c>
      <c r="G7986" s="0" t="s">
        <v>1613</v>
      </c>
      <c r="H7986" s="0" t="n">
        <v>0.75021093624049</v>
      </c>
      <c r="I7986" s="0" t="n">
        <v>12.5995996868832</v>
      </c>
      <c r="J7986" s="0" t="n">
        <v>1190</v>
      </c>
      <c r="K7986" s="0" t="n">
        <f aca="false">I7986*SUMIFS(syst_chauffage!$H$3:$H$27,syst_chauffage!$B$3:$B$27,D7986,syst_chauffage!$C$3:$C$27,E7986)</f>
        <v>20.7257063408421</v>
      </c>
      <c r="L7986" s="12" t="n">
        <f aca="false">H7986*SUMIFS(syst_chauffage!$K$3:$K$27,syst_chauffage!$B$3:$B$27,D7986,syst_chauffage!$C$3:$C$27,E7986)</f>
        <v>0.75021093624049</v>
      </c>
      <c r="N7986" s="0" t="str">
        <f aca="false">A7986</f>
        <v>Santé Action Sociale</v>
      </c>
      <c r="O7986" s="0" t="str">
        <f aca="false">B7986</f>
        <v>Cabinet médical</v>
      </c>
      <c r="P7986" s="0" t="str">
        <f aca="false">C7986</f>
        <v>Cabinet médical</v>
      </c>
      <c r="Q7986" s="0" t="str">
        <f aca="false">D7986</f>
        <v>Autre système centralisé</v>
      </c>
      <c r="R7986" s="0" t="str">
        <f aca="false">E7986</f>
        <v>Urbain</v>
      </c>
      <c r="S7986" s="0" t="str">
        <f aca="false">F7986</f>
        <v>0603010106</v>
      </c>
      <c r="T7986" s="0" t="str">
        <f aca="false">G7986</f>
        <v>5</v>
      </c>
      <c r="U7986" s="0" t="n">
        <f aca="false">L7986</f>
        <v>0.75021093624049</v>
      </c>
      <c r="V7986" s="0" t="n">
        <f aca="false">K7986</f>
        <v>20.7257063408421</v>
      </c>
      <c r="W7986" s="0" t="n">
        <f aca="false">J7986</f>
        <v>1190</v>
      </c>
    </row>
    <row r="7987" customFormat="false" ht="12.8" hidden="false" customHeight="false" outlineLevel="0" collapsed="false">
      <c r="A7987" s="0" t="s">
        <v>77</v>
      </c>
      <c r="B7987" s="0" t="s">
        <v>1180</v>
      </c>
      <c r="C7987" s="0" t="s">
        <v>1180</v>
      </c>
      <c r="D7987" s="0" t="s">
        <v>22</v>
      </c>
      <c r="E7987" s="0" t="s">
        <v>23</v>
      </c>
      <c r="F7987" s="0" t="s">
        <v>1183</v>
      </c>
      <c r="G7987" s="0" t="s">
        <v>1613</v>
      </c>
      <c r="H7987" s="0" t="n">
        <v>0.631211300391437</v>
      </c>
      <c r="I7987" s="0" t="n">
        <v>6.74372675172192</v>
      </c>
      <c r="J7987" s="0" t="n">
        <v>0</v>
      </c>
      <c r="K7987" s="0" t="n">
        <f aca="false">I7987*SUMIFS(syst_chauffage!$H$3:$H$27,syst_chauffage!$B$3:$B$27,D7987,syst_chauffage!$C$3:$C$27,E7987)</f>
        <v>11.8758545991034</v>
      </c>
      <c r="L7987" s="12" t="n">
        <f aca="false">H7987*SUMIFS(syst_chauffage!$K$3:$K$27,syst_chauffage!$B$3:$B$27,D7987,syst_chauffage!$C$3:$C$27,E7987)</f>
        <v>0.631211300391437</v>
      </c>
      <c r="N7987" s="0" t="str">
        <f aca="false">A7987</f>
        <v>Santé Action Sociale</v>
      </c>
      <c r="O7987" s="0" t="str">
        <f aca="false">B7987</f>
        <v>Cabinet médical</v>
      </c>
      <c r="P7987" s="0" t="str">
        <f aca="false">C7987</f>
        <v>Cabinet médical</v>
      </c>
      <c r="Q7987" s="0" t="str">
        <f aca="false">D7987</f>
        <v>Chaudière fioul</v>
      </c>
      <c r="R7987" s="0" t="str">
        <f aca="false">E7987</f>
        <v>Fioul</v>
      </c>
      <c r="S7987" s="0" t="str">
        <f aca="false">F7987</f>
        <v>0603010303</v>
      </c>
      <c r="T7987" s="0" t="str">
        <f aca="false">G7987</f>
        <v>5</v>
      </c>
      <c r="U7987" s="0" t="n">
        <f aca="false">L7987</f>
        <v>0.631211300391437</v>
      </c>
      <c r="V7987" s="0" t="n">
        <f aca="false">K7987</f>
        <v>11.8758545991034</v>
      </c>
      <c r="W7987" s="0" t="n">
        <f aca="false">J7987</f>
        <v>0</v>
      </c>
    </row>
    <row r="7988" customFormat="false" ht="12.8" hidden="false" customHeight="false" outlineLevel="0" collapsed="false">
      <c r="A7988" s="0" t="s">
        <v>77</v>
      </c>
      <c r="B7988" s="0" t="s">
        <v>1180</v>
      </c>
      <c r="C7988" s="0" t="s">
        <v>1180</v>
      </c>
      <c r="D7988" s="0" t="s">
        <v>13</v>
      </c>
      <c r="E7988" s="0" t="s">
        <v>14</v>
      </c>
      <c r="F7988" s="0" t="s">
        <v>1184</v>
      </c>
      <c r="G7988" s="0" t="s">
        <v>1613</v>
      </c>
      <c r="H7988" s="0" t="n">
        <v>0.937291274480885</v>
      </c>
      <c r="I7988" s="0" t="n">
        <v>5.01875038362034</v>
      </c>
      <c r="J7988" s="0" t="n">
        <v>252</v>
      </c>
      <c r="K7988" s="0" t="n">
        <f aca="false">I7988*SUMIFS(syst_chauffage!$H$3:$H$27,syst_chauffage!$B$3:$B$27,D7988,syst_chauffage!$C$3:$C$27,E7988)</f>
        <v>10.1358268043348</v>
      </c>
      <c r="L7988" s="12" t="n">
        <f aca="false">H7988*SUMIFS(syst_chauffage!$K$3:$K$27,syst_chauffage!$B$3:$B$27,D7988,syst_chauffage!$C$3:$C$27,E7988)</f>
        <v>0.937291274480885</v>
      </c>
      <c r="N7988" s="0" t="str">
        <f aca="false">A7988</f>
        <v>Santé Action Sociale</v>
      </c>
      <c r="O7988" s="0" t="str">
        <f aca="false">B7988</f>
        <v>Cabinet médical</v>
      </c>
      <c r="P7988" s="0" t="str">
        <f aca="false">C7988</f>
        <v>Cabinet médical</v>
      </c>
      <c r="Q7988" s="0" t="str">
        <f aca="false">D7988</f>
        <v>Chaudière gaz</v>
      </c>
      <c r="R7988" s="0" t="str">
        <f aca="false">E7988</f>
        <v>Gaz</v>
      </c>
      <c r="S7988" s="0" t="str">
        <f aca="false">F7988</f>
        <v>0603010404</v>
      </c>
      <c r="T7988" s="0" t="str">
        <f aca="false">G7988</f>
        <v>5</v>
      </c>
      <c r="U7988" s="0" t="n">
        <f aca="false">L7988</f>
        <v>0.937291274480885</v>
      </c>
      <c r="V7988" s="0" t="n">
        <f aca="false">K7988</f>
        <v>10.1358268043348</v>
      </c>
      <c r="W7988" s="0" t="n">
        <f aca="false">J7988</f>
        <v>252</v>
      </c>
    </row>
    <row r="7989" customFormat="false" ht="12.8" hidden="false" customHeight="false" outlineLevel="0" collapsed="false">
      <c r="A7989" s="0" t="s">
        <v>77</v>
      </c>
      <c r="B7989" s="0" t="s">
        <v>1180</v>
      </c>
      <c r="C7989" s="0" t="s">
        <v>1180</v>
      </c>
      <c r="D7989" s="0" t="s">
        <v>29</v>
      </c>
      <c r="E7989" s="0" t="s">
        <v>30</v>
      </c>
      <c r="F7989" s="0" t="s">
        <v>1185</v>
      </c>
      <c r="G7989" s="0" t="s">
        <v>1613</v>
      </c>
      <c r="H7989" s="0" t="n">
        <v>0.92</v>
      </c>
      <c r="I7989" s="0" t="n">
        <v>10.4</v>
      </c>
      <c r="J7989" s="0" t="n">
        <v>0</v>
      </c>
      <c r="K7989" s="0" t="n">
        <f aca="false">I7989*SUMIFS(syst_chauffage!$H$3:$H$27,syst_chauffage!$B$3:$B$27,D7989,syst_chauffage!$C$3:$C$27,E7989)</f>
        <v>3</v>
      </c>
      <c r="L7989" s="12" t="n">
        <f aca="false">H7989*SUMIFS(syst_chauffage!$K$3:$K$27,syst_chauffage!$B$3:$B$27,D7989,syst_chauffage!$C$3:$C$27,E7989)</f>
        <v>0.92</v>
      </c>
      <c r="N7989" s="0" t="str">
        <f aca="false">A7989</f>
        <v>Santé Action Sociale</v>
      </c>
      <c r="O7989" s="0" t="str">
        <f aca="false">B7989</f>
        <v>Cabinet médical</v>
      </c>
      <c r="P7989" s="0" t="str">
        <f aca="false">C7989</f>
        <v>Cabinet médical</v>
      </c>
      <c r="Q7989" s="0" t="str">
        <f aca="false">D7989</f>
        <v>Electrique direct</v>
      </c>
      <c r="R7989" s="0" t="str">
        <f aca="false">E7989</f>
        <v>Electricité</v>
      </c>
      <c r="S7989" s="0" t="str">
        <f aca="false">F7989</f>
        <v>0603010602</v>
      </c>
      <c r="T7989" s="0" t="str">
        <f aca="false">G7989</f>
        <v>5</v>
      </c>
      <c r="U7989" s="0" t="n">
        <f aca="false">L7989</f>
        <v>0.92</v>
      </c>
      <c r="V7989" s="0" t="n">
        <f aca="false">K7989</f>
        <v>3</v>
      </c>
      <c r="W7989" s="0" t="n">
        <f aca="false">J7989</f>
        <v>0</v>
      </c>
    </row>
    <row r="7990" customFormat="false" ht="12.8" hidden="false" customHeight="false" outlineLevel="0" collapsed="false">
      <c r="A7990" s="0" t="s">
        <v>77</v>
      </c>
      <c r="B7990" s="0" t="s">
        <v>1180</v>
      </c>
      <c r="C7990" s="0" t="s">
        <v>1180</v>
      </c>
      <c r="D7990" s="0" t="s">
        <v>36</v>
      </c>
      <c r="E7990" s="0" t="s">
        <v>30</v>
      </c>
      <c r="F7990" s="0" t="s">
        <v>1186</v>
      </c>
      <c r="G7990" s="0" t="s">
        <v>1613</v>
      </c>
      <c r="H7990" s="0" t="n">
        <v>2.94489544186046</v>
      </c>
      <c r="I7990" s="0" t="n">
        <v>28.7044589208096</v>
      </c>
      <c r="J7990" s="0" t="n">
        <v>846</v>
      </c>
      <c r="K7990" s="0" t="n">
        <f aca="false">I7990*SUMIFS(syst_chauffage!$H$3:$H$27,syst_chauffage!$B$3:$B$27,D7990,syst_chauffage!$C$3:$C$27,E7990)</f>
        <v>17.7582460883731</v>
      </c>
      <c r="L7990" s="12" t="n">
        <f aca="false">H7990*SUMIFS(syst_chauffage!$K$3:$K$27,syst_chauffage!$B$3:$B$27,D7990,syst_chauffage!$C$3:$C$27,E7990)</f>
        <v>2.47427325480779</v>
      </c>
      <c r="N7990" s="0" t="str">
        <f aca="false">A7990</f>
        <v>Santé Action Sociale</v>
      </c>
      <c r="O7990" s="0" t="str">
        <f aca="false">B7990</f>
        <v>Cabinet médical</v>
      </c>
      <c r="P7990" s="0" t="str">
        <f aca="false">C7990</f>
        <v>Cabinet médical</v>
      </c>
      <c r="Q7990" s="0" t="str">
        <f aca="false">D7990</f>
        <v>PAC</v>
      </c>
      <c r="R7990" s="0" t="str">
        <f aca="false">E7990</f>
        <v>Electricité</v>
      </c>
      <c r="S7990" s="0" t="str">
        <f aca="false">F7990</f>
        <v>0603010902</v>
      </c>
      <c r="T7990" s="0" t="str">
        <f aca="false">G7990</f>
        <v>5</v>
      </c>
      <c r="U7990" s="0" t="n">
        <f aca="false">L7990</f>
        <v>2.47427325480779</v>
      </c>
      <c r="V7990" s="0" t="n">
        <f aca="false">K7990</f>
        <v>17.7582460883731</v>
      </c>
      <c r="W7990" s="0" t="n">
        <f aca="false">J7990</f>
        <v>846</v>
      </c>
    </row>
    <row r="7991" customFormat="false" ht="12.8" hidden="false" customHeight="false" outlineLevel="0" collapsed="false">
      <c r="A7991" s="0" t="s">
        <v>77</v>
      </c>
      <c r="B7991" s="0" t="s">
        <v>1180</v>
      </c>
      <c r="C7991" s="0" t="s">
        <v>1180</v>
      </c>
      <c r="D7991" s="0" t="s">
        <v>51</v>
      </c>
      <c r="E7991" s="0" t="s">
        <v>57</v>
      </c>
      <c r="F7991" s="0" t="s">
        <v>1187</v>
      </c>
      <c r="G7991" s="0" t="s">
        <v>1613</v>
      </c>
      <c r="H7991" s="0" t="n">
        <v>0.876113208615176</v>
      </c>
      <c r="I7991" s="0" t="n">
        <v>13.6088077156005</v>
      </c>
      <c r="J7991" s="0" t="n">
        <v>0</v>
      </c>
      <c r="K7991" s="0" t="n">
        <f aca="false">I7991*SUMIFS(syst_chauffage!$H$3:$H$27,syst_chauffage!$B$3:$B$27,D7991,syst_chauffage!$C$3:$C$27,E7991)</f>
        <v>28.8350746946181</v>
      </c>
      <c r="L7991" s="12" t="n">
        <f aca="false">H7991*SUMIFS(syst_chauffage!$K$3:$K$27,syst_chauffage!$B$3:$B$27,D7991,syst_chauffage!$C$3:$C$27,E7991)</f>
        <v>0.876113208615176</v>
      </c>
      <c r="N7991" s="0" t="str">
        <f aca="false">A7991</f>
        <v>Santé Action Sociale</v>
      </c>
      <c r="O7991" s="0" t="str">
        <f aca="false">B7991</f>
        <v>Cabinet médical</v>
      </c>
      <c r="P7991" s="0" t="str">
        <f aca="false">C7991</f>
        <v>Cabinet médical</v>
      </c>
      <c r="Q7991" s="0" t="str">
        <f aca="false">D7991</f>
        <v>Autre système centralisé performant</v>
      </c>
      <c r="R7991" s="0" t="str">
        <f aca="false">E7991</f>
        <v>Autres</v>
      </c>
      <c r="S7991" s="0" t="str">
        <f aca="false">F7991</f>
        <v>0603012101</v>
      </c>
      <c r="T7991" s="0" t="str">
        <f aca="false">G7991</f>
        <v>5</v>
      </c>
      <c r="U7991" s="0" t="n">
        <f aca="false">L7991</f>
        <v>0.876113208615176</v>
      </c>
      <c r="V7991" s="0" t="n">
        <f aca="false">K7991</f>
        <v>28.8350746946181</v>
      </c>
      <c r="W7991" s="0" t="n">
        <f aca="false">J7991</f>
        <v>0</v>
      </c>
    </row>
    <row r="7992" customFormat="false" ht="12.8" hidden="false" customHeight="false" outlineLevel="0" collapsed="false">
      <c r="A7992" s="0" t="s">
        <v>77</v>
      </c>
      <c r="B7992" s="0" t="s">
        <v>1180</v>
      </c>
      <c r="C7992" s="0" t="s">
        <v>1180</v>
      </c>
      <c r="D7992" s="0" t="s">
        <v>51</v>
      </c>
      <c r="E7992" s="0" t="s">
        <v>58</v>
      </c>
      <c r="F7992" s="0" t="s">
        <v>1188</v>
      </c>
      <c r="G7992" s="0" t="s">
        <v>1613</v>
      </c>
      <c r="H7992" s="0" t="n">
        <v>0.865628003354412</v>
      </c>
      <c r="I7992" s="0" t="n">
        <v>14.9995234367657</v>
      </c>
      <c r="J7992" s="0" t="n">
        <v>1190</v>
      </c>
      <c r="K7992" s="0" t="n">
        <f aca="false">I7992*SUMIFS(syst_chauffage!$H$3:$H$27,syst_chauffage!$B$3:$B$27,D7992,syst_chauffage!$C$3:$C$27,E7992)</f>
        <v>32.0089756186791</v>
      </c>
      <c r="L7992" s="12" t="n">
        <f aca="false">H7992*SUMIFS(syst_chauffage!$K$3:$K$27,syst_chauffage!$B$3:$B$27,D7992,syst_chauffage!$C$3:$C$27,E7992)</f>
        <v>0.865628003354412</v>
      </c>
      <c r="N7992" s="0" t="str">
        <f aca="false">A7992</f>
        <v>Santé Action Sociale</v>
      </c>
      <c r="O7992" s="0" t="str">
        <f aca="false">B7992</f>
        <v>Cabinet médical</v>
      </c>
      <c r="P7992" s="0" t="str">
        <f aca="false">C7992</f>
        <v>Cabinet médical</v>
      </c>
      <c r="Q7992" s="0" t="str">
        <f aca="false">D7992</f>
        <v>Autre système centralisé performant</v>
      </c>
      <c r="R7992" s="0" t="str">
        <f aca="false">E7992</f>
        <v>Urbain</v>
      </c>
      <c r="S7992" s="0" t="str">
        <f aca="false">F7992</f>
        <v>0603012106</v>
      </c>
      <c r="T7992" s="0" t="str">
        <f aca="false">G7992</f>
        <v>5</v>
      </c>
      <c r="U7992" s="0" t="n">
        <f aca="false">L7992</f>
        <v>0.865628003354412</v>
      </c>
      <c r="V7992" s="0" t="n">
        <f aca="false">K7992</f>
        <v>32.0089756186791</v>
      </c>
      <c r="W7992" s="0" t="n">
        <f aca="false">J7992</f>
        <v>1190</v>
      </c>
    </row>
    <row r="7993" customFormat="false" ht="12.8" hidden="false" customHeight="false" outlineLevel="0" collapsed="false">
      <c r="A7993" s="0" t="s">
        <v>77</v>
      </c>
      <c r="B7993" s="0" t="s">
        <v>1180</v>
      </c>
      <c r="C7993" s="0" t="s">
        <v>1180</v>
      </c>
      <c r="D7993" s="0" t="s">
        <v>27</v>
      </c>
      <c r="E7993" s="0" t="s">
        <v>23</v>
      </c>
      <c r="F7993" s="0" t="s">
        <v>1189</v>
      </c>
      <c r="G7993" s="0" t="s">
        <v>1613</v>
      </c>
      <c r="H7993" s="0" t="n">
        <v>0.764099764471662</v>
      </c>
      <c r="I7993" s="0" t="n">
        <v>8.02824613300228</v>
      </c>
      <c r="J7993" s="0" t="n">
        <v>567</v>
      </c>
      <c r="K7993" s="0" t="n">
        <f aca="false">I7993*SUMIFS(syst_chauffage!$H$3:$H$27,syst_chauffage!$B$3:$B$27,D7993,syst_chauffage!$C$3:$C$27,E7993)</f>
        <v>20.5876596118657</v>
      </c>
      <c r="L7993" s="12" t="n">
        <f aca="false">H7993*SUMIFS(syst_chauffage!$K$3:$K$27,syst_chauffage!$B$3:$B$27,D7993,syst_chauffage!$C$3:$C$27,E7993)</f>
        <v>0.764099764471662</v>
      </c>
      <c r="N7993" s="0" t="str">
        <f aca="false">A7993</f>
        <v>Santé Action Sociale</v>
      </c>
      <c r="O7993" s="0" t="str">
        <f aca="false">B7993</f>
        <v>Cabinet médical</v>
      </c>
      <c r="P7993" s="0" t="str">
        <f aca="false">C7993</f>
        <v>Cabinet médical</v>
      </c>
      <c r="Q7993" s="0" t="str">
        <f aca="false">D7993</f>
        <v>Chaudière condensation fioul</v>
      </c>
      <c r="R7993" s="0" t="str">
        <f aca="false">E7993</f>
        <v>Fioul</v>
      </c>
      <c r="S7993" s="0" t="str">
        <f aca="false">F7993</f>
        <v>0603012303</v>
      </c>
      <c r="T7993" s="0" t="str">
        <f aca="false">G7993</f>
        <v>5</v>
      </c>
      <c r="U7993" s="0" t="n">
        <f aca="false">L7993</f>
        <v>0.764099764471662</v>
      </c>
      <c r="V7993" s="0" t="n">
        <f aca="false">K7993</f>
        <v>20.5876596118657</v>
      </c>
      <c r="W7993" s="0" t="n">
        <f aca="false">J7993</f>
        <v>567</v>
      </c>
    </row>
    <row r="7994" customFormat="false" ht="12.8" hidden="false" customHeight="false" outlineLevel="0" collapsed="false">
      <c r="A7994" s="0" t="s">
        <v>77</v>
      </c>
      <c r="B7994" s="0" t="s">
        <v>1180</v>
      </c>
      <c r="C7994" s="0" t="s">
        <v>1180</v>
      </c>
      <c r="D7994" s="0" t="s">
        <v>18</v>
      </c>
      <c r="E7994" s="0" t="s">
        <v>14</v>
      </c>
      <c r="F7994" s="0" t="s">
        <v>1190</v>
      </c>
      <c r="G7994" s="0" t="s">
        <v>1613</v>
      </c>
      <c r="H7994" s="0" t="n">
        <v>0.989965040057115</v>
      </c>
      <c r="I7994" s="0" t="n">
        <v>5.97470283764326</v>
      </c>
      <c r="J7994" s="0" t="n">
        <v>567</v>
      </c>
      <c r="K7994" s="0" t="n">
        <f aca="false">I7994*SUMIFS(syst_chauffage!$H$3:$H$27,syst_chauffage!$B$3:$B$27,D7994,syst_chauffage!$C$3:$C$27,E7994)</f>
        <v>16.2806405633181</v>
      </c>
      <c r="L7994" s="12" t="n">
        <f aca="false">H7994*SUMIFS(syst_chauffage!$K$3:$K$27,syst_chauffage!$B$3:$B$27,D7994,syst_chauffage!$C$3:$C$27,E7994)</f>
        <v>0.961698459687835</v>
      </c>
      <c r="N7994" s="0" t="str">
        <f aca="false">A7994</f>
        <v>Santé Action Sociale</v>
      </c>
      <c r="O7994" s="0" t="str">
        <f aca="false">B7994</f>
        <v>Cabinet médical</v>
      </c>
      <c r="P7994" s="0" t="str">
        <f aca="false">C7994</f>
        <v>Cabinet médical</v>
      </c>
      <c r="Q7994" s="0" t="str">
        <f aca="false">D7994</f>
        <v>Chaudière condensation gaz</v>
      </c>
      <c r="R7994" s="0" t="str">
        <f aca="false">E7994</f>
        <v>Gaz</v>
      </c>
      <c r="S7994" s="0" t="str">
        <f aca="false">F7994</f>
        <v>0603012404</v>
      </c>
      <c r="T7994" s="0" t="str">
        <f aca="false">G7994</f>
        <v>5</v>
      </c>
      <c r="U7994" s="0" t="n">
        <f aca="false">L7994</f>
        <v>0.961698459687835</v>
      </c>
      <c r="V7994" s="0" t="n">
        <f aca="false">K7994</f>
        <v>16.2806405633181</v>
      </c>
      <c r="W7994" s="0" t="n">
        <f aca="false">J7994</f>
        <v>567</v>
      </c>
    </row>
    <row r="7995" customFormat="false" ht="12.8" hidden="false" customHeight="false" outlineLevel="0" collapsed="false">
      <c r="A7995" s="0" t="s">
        <v>77</v>
      </c>
      <c r="B7995" s="0" t="s">
        <v>1180</v>
      </c>
      <c r="C7995" s="0" t="s">
        <v>1180</v>
      </c>
      <c r="D7995" s="0" t="s">
        <v>32</v>
      </c>
      <c r="E7995" s="0" t="s">
        <v>30</v>
      </c>
      <c r="F7995" s="0" t="s">
        <v>1191</v>
      </c>
      <c r="G7995" s="0" t="s">
        <v>1613</v>
      </c>
      <c r="H7995" s="0" t="n">
        <v>1</v>
      </c>
      <c r="I7995" s="0" t="n">
        <v>12</v>
      </c>
      <c r="J7995" s="0" t="n">
        <v>0</v>
      </c>
      <c r="K7995" s="0" t="n">
        <f aca="false">I7995*SUMIFS(syst_chauffage!$H$3:$H$27,syst_chauffage!$B$3:$B$27,D7995,syst_chauffage!$C$3:$C$27,E7995)</f>
        <v>12</v>
      </c>
      <c r="L7995" s="12" t="n">
        <f aca="false">H7995*SUMIFS(syst_chauffage!$K$3:$K$27,syst_chauffage!$B$3:$B$27,D7995,syst_chauffage!$C$3:$C$27,E7995)</f>
        <v>1</v>
      </c>
      <c r="N7995" s="0" t="str">
        <f aca="false">A7995</f>
        <v>Santé Action Sociale</v>
      </c>
      <c r="O7995" s="0" t="str">
        <f aca="false">B7995</f>
        <v>Cabinet médical</v>
      </c>
      <c r="P7995" s="0" t="str">
        <f aca="false">C7995</f>
        <v>Cabinet médical</v>
      </c>
      <c r="Q7995" s="0" t="str">
        <f aca="false">D7995</f>
        <v>Electrique direct performant</v>
      </c>
      <c r="R7995" s="0" t="str">
        <f aca="false">E7995</f>
        <v>Electricité</v>
      </c>
      <c r="S7995" s="0" t="str">
        <f aca="false">F7995</f>
        <v>0603012602</v>
      </c>
      <c r="T7995" s="0" t="str">
        <f aca="false">G7995</f>
        <v>5</v>
      </c>
      <c r="U7995" s="0" t="n">
        <f aca="false">L7995</f>
        <v>1</v>
      </c>
      <c r="V7995" s="0" t="n">
        <f aca="false">K7995</f>
        <v>12</v>
      </c>
      <c r="W7995" s="0" t="n">
        <f aca="false">J7995</f>
        <v>0</v>
      </c>
    </row>
    <row r="7996" customFormat="false" ht="12.8" hidden="false" customHeight="false" outlineLevel="0" collapsed="false">
      <c r="A7996" s="0" t="s">
        <v>77</v>
      </c>
      <c r="B7996" s="0" t="s">
        <v>1180</v>
      </c>
      <c r="C7996" s="0" t="s">
        <v>1180</v>
      </c>
      <c r="D7996" s="0" t="s">
        <v>38</v>
      </c>
      <c r="E7996" s="0" t="s">
        <v>30</v>
      </c>
      <c r="F7996" s="0" t="s">
        <v>1192</v>
      </c>
      <c r="G7996" s="0" t="s">
        <v>1613</v>
      </c>
      <c r="H7996" s="0" t="n">
        <v>3.39795627906976</v>
      </c>
      <c r="I7996" s="0" t="n">
        <v>34.1719749057257</v>
      </c>
      <c r="J7996" s="0" t="n">
        <v>900</v>
      </c>
      <c r="K7996" s="0" t="n">
        <f aca="false">I7996*SUMIFS(syst_chauffage!$H$3:$H$27,syst_chauffage!$B$3:$B$27,D7996,syst_chauffage!$C$3:$C$27,E7996)</f>
        <v>34.5408204363802</v>
      </c>
      <c r="L7996" s="12" t="n">
        <f aca="false">H7996*SUMIFS(syst_chauffage!$K$3:$K$27,syst_chauffage!$B$3:$B$27,D7996,syst_chauffage!$C$3:$C$27,E7996)</f>
        <v>3.03986496519792</v>
      </c>
      <c r="N7996" s="0" t="str">
        <f aca="false">A7996</f>
        <v>Santé Action Sociale</v>
      </c>
      <c r="O7996" s="0" t="str">
        <f aca="false">B7996</f>
        <v>Cabinet médical</v>
      </c>
      <c r="P7996" s="0" t="str">
        <f aca="false">C7996</f>
        <v>Cabinet médical</v>
      </c>
      <c r="Q7996" s="0" t="str">
        <f aca="false">D7996</f>
        <v>PAC performant</v>
      </c>
      <c r="R7996" s="0" t="str">
        <f aca="false">E7996</f>
        <v>Electricité</v>
      </c>
      <c r="S7996" s="0" t="str">
        <f aca="false">F7996</f>
        <v>0603012902</v>
      </c>
      <c r="T7996" s="0" t="str">
        <f aca="false">G7996</f>
        <v>5</v>
      </c>
      <c r="U7996" s="0" t="n">
        <f aca="false">L7996</f>
        <v>3.03986496519792</v>
      </c>
      <c r="V7996" s="0" t="n">
        <f aca="false">K7996</f>
        <v>34.5408204363802</v>
      </c>
      <c r="W7996" s="0" t="n">
        <f aca="false">J7996</f>
        <v>900</v>
      </c>
    </row>
    <row r="7997" customFormat="false" ht="12.8" hidden="false" customHeight="false" outlineLevel="0" collapsed="false">
      <c r="A7997" s="0" t="s">
        <v>77</v>
      </c>
      <c r="B7997" s="0" t="s">
        <v>1193</v>
      </c>
      <c r="C7997" s="0" t="s">
        <v>1193</v>
      </c>
      <c r="D7997" s="0" t="s">
        <v>19</v>
      </c>
      <c r="E7997" s="0" t="s">
        <v>57</v>
      </c>
      <c r="F7997" s="0" t="s">
        <v>1194</v>
      </c>
      <c r="G7997" s="0" t="s">
        <v>1613</v>
      </c>
      <c r="H7997" s="0" t="n">
        <v>0.752312518289602</v>
      </c>
      <c r="I7997" s="0" t="n">
        <v>16.0994256434825</v>
      </c>
      <c r="J7997" s="0" t="n">
        <v>0</v>
      </c>
      <c r="K7997" s="0" t="n">
        <f aca="false">I7997*SUMIFS(syst_chauffage!$H$3:$H$27,syst_chauffage!$B$3:$B$27,D7997,syst_chauffage!$C$3:$C$27,E7997)</f>
        <v>22.4180746686073</v>
      </c>
      <c r="L7997" s="12" t="n">
        <f aca="false">H7997*SUMIFS(syst_chauffage!$K$3:$K$27,syst_chauffage!$B$3:$B$27,D7997,syst_chauffage!$C$3:$C$27,E7997)</f>
        <v>0.752312518289602</v>
      </c>
      <c r="N7997" s="0" t="str">
        <f aca="false">A7997</f>
        <v>Santé Action Sociale</v>
      </c>
      <c r="O7997" s="0" t="str">
        <f aca="false">B7997</f>
        <v>Centre accueil</v>
      </c>
      <c r="P7997" s="0" t="str">
        <f aca="false">C7997</f>
        <v>Centre accueil</v>
      </c>
      <c r="Q7997" s="0" t="str">
        <f aca="false">D7997</f>
        <v>Autre système centralisé</v>
      </c>
      <c r="R7997" s="0" t="str">
        <f aca="false">E7997</f>
        <v>Autres</v>
      </c>
      <c r="S7997" s="0" t="str">
        <f aca="false">F7997</f>
        <v>0605070101</v>
      </c>
      <c r="T7997" s="0" t="str">
        <f aca="false">G7997</f>
        <v>5</v>
      </c>
      <c r="U7997" s="0" t="n">
        <f aca="false">L7997</f>
        <v>0.752312518289602</v>
      </c>
      <c r="V7997" s="0" t="n">
        <f aca="false">K7997</f>
        <v>22.4180746686073</v>
      </c>
      <c r="W7997" s="0" t="n">
        <f aca="false">J7997</f>
        <v>0</v>
      </c>
    </row>
    <row r="7998" customFormat="false" ht="12.8" hidden="false" customHeight="false" outlineLevel="0" collapsed="false">
      <c r="A7998" s="0" t="s">
        <v>77</v>
      </c>
      <c r="B7998" s="0" t="s">
        <v>1193</v>
      </c>
      <c r="C7998" s="0" t="s">
        <v>1193</v>
      </c>
      <c r="D7998" s="0" t="s">
        <v>19</v>
      </c>
      <c r="E7998" s="0" t="s">
        <v>58</v>
      </c>
      <c r="F7998" s="0" t="s">
        <v>1195</v>
      </c>
      <c r="G7998" s="0" t="s">
        <v>1613</v>
      </c>
      <c r="H7998" s="0" t="n">
        <v>0.742548180229624</v>
      </c>
      <c r="I7998" s="0" t="n">
        <v>16.9565560493061</v>
      </c>
      <c r="J7998" s="0" t="n">
        <v>1190</v>
      </c>
      <c r="K7998" s="0" t="n">
        <f aca="false">I7998*SUMIFS(syst_chauffage!$H$3:$H$27,syst_chauffage!$B$3:$B$27,D7998,syst_chauffage!$C$3:$C$27,E7998)</f>
        <v>27.8926799234591</v>
      </c>
      <c r="L7998" s="12" t="n">
        <f aca="false">H7998*SUMIFS(syst_chauffage!$K$3:$K$27,syst_chauffage!$B$3:$B$27,D7998,syst_chauffage!$C$3:$C$27,E7998)</f>
        <v>0.742548180229624</v>
      </c>
      <c r="N7998" s="0" t="str">
        <f aca="false">A7998</f>
        <v>Santé Action Sociale</v>
      </c>
      <c r="O7998" s="0" t="str">
        <f aca="false">B7998</f>
        <v>Centre accueil</v>
      </c>
      <c r="P7998" s="0" t="str">
        <f aca="false">C7998</f>
        <v>Centre accueil</v>
      </c>
      <c r="Q7998" s="0" t="str">
        <f aca="false">D7998</f>
        <v>Autre système centralisé</v>
      </c>
      <c r="R7998" s="0" t="str">
        <f aca="false">E7998</f>
        <v>Urbain</v>
      </c>
      <c r="S7998" s="0" t="str">
        <f aca="false">F7998</f>
        <v>0605070106</v>
      </c>
      <c r="T7998" s="0" t="str">
        <f aca="false">G7998</f>
        <v>5</v>
      </c>
      <c r="U7998" s="0" t="n">
        <f aca="false">L7998</f>
        <v>0.742548180229624</v>
      </c>
      <c r="V7998" s="0" t="n">
        <f aca="false">K7998</f>
        <v>27.8926799234591</v>
      </c>
      <c r="W7998" s="0" t="n">
        <f aca="false">J7998</f>
        <v>1190</v>
      </c>
    </row>
    <row r="7999" customFormat="false" ht="12.8" hidden="false" customHeight="false" outlineLevel="0" collapsed="false">
      <c r="A7999" s="0" t="s">
        <v>77</v>
      </c>
      <c r="B7999" s="0" t="s">
        <v>1193</v>
      </c>
      <c r="C7999" s="0" t="s">
        <v>1193</v>
      </c>
      <c r="D7999" s="0" t="s">
        <v>22</v>
      </c>
      <c r="E7999" s="0" t="s">
        <v>23</v>
      </c>
      <c r="F7999" s="0" t="s">
        <v>1196</v>
      </c>
      <c r="G7999" s="0" t="s">
        <v>1613</v>
      </c>
      <c r="H7999" s="0" t="n">
        <v>0.627438531948871</v>
      </c>
      <c r="I7999" s="0" t="n">
        <v>10.0306889400166</v>
      </c>
      <c r="J7999" s="0" t="n">
        <v>0</v>
      </c>
      <c r="K7999" s="0" t="n">
        <f aca="false">I7999*SUMIFS(syst_chauffage!$H$3:$H$27,syst_chauffage!$B$3:$B$27,D7999,syst_chauffage!$C$3:$C$27,E7999)</f>
        <v>17.6642689963758</v>
      </c>
      <c r="L7999" s="12" t="n">
        <f aca="false">H7999*SUMIFS(syst_chauffage!$K$3:$K$27,syst_chauffage!$B$3:$B$27,D7999,syst_chauffage!$C$3:$C$27,E7999)</f>
        <v>0.627438531948871</v>
      </c>
      <c r="N7999" s="0" t="str">
        <f aca="false">A7999</f>
        <v>Santé Action Sociale</v>
      </c>
      <c r="O7999" s="0" t="str">
        <f aca="false">B7999</f>
        <v>Centre accueil</v>
      </c>
      <c r="P7999" s="0" t="str">
        <f aca="false">C7999</f>
        <v>Centre accueil</v>
      </c>
      <c r="Q7999" s="0" t="str">
        <f aca="false">D7999</f>
        <v>Chaudière fioul</v>
      </c>
      <c r="R7999" s="0" t="str">
        <f aca="false">E7999</f>
        <v>Fioul</v>
      </c>
      <c r="S7999" s="0" t="str">
        <f aca="false">F7999</f>
        <v>0605070303</v>
      </c>
      <c r="T7999" s="0" t="str">
        <f aca="false">G7999</f>
        <v>5</v>
      </c>
      <c r="U7999" s="0" t="n">
        <f aca="false">L7999</f>
        <v>0.627438531948871</v>
      </c>
      <c r="V7999" s="0" t="n">
        <f aca="false">K7999</f>
        <v>17.6642689963758</v>
      </c>
      <c r="W7999" s="0" t="n">
        <f aca="false">J7999</f>
        <v>0</v>
      </c>
    </row>
    <row r="8000" customFormat="false" ht="12.8" hidden="false" customHeight="false" outlineLevel="0" collapsed="false">
      <c r="A8000" s="0" t="s">
        <v>77</v>
      </c>
      <c r="B8000" s="0" t="s">
        <v>1193</v>
      </c>
      <c r="C8000" s="0" t="s">
        <v>1193</v>
      </c>
      <c r="D8000" s="0" t="s">
        <v>13</v>
      </c>
      <c r="E8000" s="0" t="s">
        <v>14</v>
      </c>
      <c r="F8000" s="0" t="s">
        <v>1197</v>
      </c>
      <c r="G8000" s="0" t="s">
        <v>1613</v>
      </c>
      <c r="H8000" s="0" t="n">
        <v>0.933449041232538</v>
      </c>
      <c r="I8000" s="0" t="n">
        <v>7.1186581449152</v>
      </c>
      <c r="J8000" s="0" t="n">
        <v>297</v>
      </c>
      <c r="K8000" s="0" t="n">
        <f aca="false">I8000*SUMIFS(syst_chauffage!$H$3:$H$27,syst_chauffage!$B$3:$B$27,D8000,syst_chauffage!$C$3:$C$27,E8000)</f>
        <v>14.3767831673029</v>
      </c>
      <c r="L8000" s="12" t="n">
        <f aca="false">H8000*SUMIFS(syst_chauffage!$K$3:$K$27,syst_chauffage!$B$3:$B$27,D8000,syst_chauffage!$C$3:$C$27,E8000)</f>
        <v>0.933449041232538</v>
      </c>
      <c r="N8000" s="0" t="str">
        <f aca="false">A8000</f>
        <v>Santé Action Sociale</v>
      </c>
      <c r="O8000" s="0" t="str">
        <f aca="false">B8000</f>
        <v>Centre accueil</v>
      </c>
      <c r="P8000" s="0" t="str">
        <f aca="false">C8000</f>
        <v>Centre accueil</v>
      </c>
      <c r="Q8000" s="0" t="str">
        <f aca="false">D8000</f>
        <v>Chaudière gaz</v>
      </c>
      <c r="R8000" s="0" t="str">
        <f aca="false">E8000</f>
        <v>Gaz</v>
      </c>
      <c r="S8000" s="0" t="str">
        <f aca="false">F8000</f>
        <v>0605070404</v>
      </c>
      <c r="T8000" s="0" t="str">
        <f aca="false">G8000</f>
        <v>5</v>
      </c>
      <c r="U8000" s="0" t="n">
        <f aca="false">L8000</f>
        <v>0.933449041232538</v>
      </c>
      <c r="V8000" s="0" t="n">
        <f aca="false">K8000</f>
        <v>14.3767831673029</v>
      </c>
      <c r="W8000" s="0" t="n">
        <f aca="false">J8000</f>
        <v>297</v>
      </c>
    </row>
    <row r="8001" customFormat="false" ht="12.8" hidden="false" customHeight="false" outlineLevel="0" collapsed="false">
      <c r="A8001" s="0" t="s">
        <v>77</v>
      </c>
      <c r="B8001" s="0" t="s">
        <v>1193</v>
      </c>
      <c r="C8001" s="0" t="s">
        <v>1193</v>
      </c>
      <c r="D8001" s="0" t="s">
        <v>29</v>
      </c>
      <c r="E8001" s="0" t="s">
        <v>30</v>
      </c>
      <c r="F8001" s="0" t="s">
        <v>1198</v>
      </c>
      <c r="G8001" s="0" t="s">
        <v>1613</v>
      </c>
      <c r="H8001" s="0" t="n">
        <v>0.92</v>
      </c>
      <c r="I8001" s="0" t="n">
        <v>10.4</v>
      </c>
      <c r="J8001" s="0" t="n">
        <v>0</v>
      </c>
      <c r="K8001" s="0" t="n">
        <f aca="false">I8001*SUMIFS(syst_chauffage!$H$3:$H$27,syst_chauffage!$B$3:$B$27,D8001,syst_chauffage!$C$3:$C$27,E8001)</f>
        <v>3</v>
      </c>
      <c r="L8001" s="12" t="n">
        <f aca="false">H8001*SUMIFS(syst_chauffage!$K$3:$K$27,syst_chauffage!$B$3:$B$27,D8001,syst_chauffage!$C$3:$C$27,E8001)</f>
        <v>0.92</v>
      </c>
      <c r="N8001" s="0" t="str">
        <f aca="false">A8001</f>
        <v>Santé Action Sociale</v>
      </c>
      <c r="O8001" s="0" t="str">
        <f aca="false">B8001</f>
        <v>Centre accueil</v>
      </c>
      <c r="P8001" s="0" t="str">
        <f aca="false">C8001</f>
        <v>Centre accueil</v>
      </c>
      <c r="Q8001" s="0" t="str">
        <f aca="false">D8001</f>
        <v>Electrique direct</v>
      </c>
      <c r="R8001" s="0" t="str">
        <f aca="false">E8001</f>
        <v>Electricité</v>
      </c>
      <c r="S8001" s="0" t="str">
        <f aca="false">F8001</f>
        <v>0605070602</v>
      </c>
      <c r="T8001" s="0" t="str">
        <f aca="false">G8001</f>
        <v>5</v>
      </c>
      <c r="U8001" s="0" t="n">
        <f aca="false">L8001</f>
        <v>0.92</v>
      </c>
      <c r="V8001" s="0" t="n">
        <f aca="false">K8001</f>
        <v>3</v>
      </c>
      <c r="W8001" s="0" t="n">
        <f aca="false">J8001</f>
        <v>0</v>
      </c>
    </row>
    <row r="8002" customFormat="false" ht="12.8" hidden="false" customHeight="false" outlineLevel="0" collapsed="false">
      <c r="A8002" s="0" t="s">
        <v>77</v>
      </c>
      <c r="B8002" s="0" t="s">
        <v>1193</v>
      </c>
      <c r="C8002" s="0" t="s">
        <v>1193</v>
      </c>
      <c r="D8002" s="0" t="s">
        <v>36</v>
      </c>
      <c r="E8002" s="0" t="s">
        <v>30</v>
      </c>
      <c r="F8002" s="0" t="s">
        <v>1199</v>
      </c>
      <c r="G8002" s="0" t="s">
        <v>1613</v>
      </c>
      <c r="H8002" s="0" t="n">
        <v>2.94489544186046</v>
      </c>
      <c r="I8002" s="0" t="n">
        <v>43.8354488617128</v>
      </c>
      <c r="J8002" s="0" t="n">
        <v>846</v>
      </c>
      <c r="K8002" s="0" t="n">
        <f aca="false">I8002*SUMIFS(syst_chauffage!$H$3:$H$27,syst_chauffage!$B$3:$B$27,D8002,syst_chauffage!$C$3:$C$27,E8002)</f>
        <v>27.1191556137034</v>
      </c>
      <c r="L8002" s="12" t="n">
        <f aca="false">H8002*SUMIFS(syst_chauffage!$K$3:$K$27,syst_chauffage!$B$3:$B$27,D8002,syst_chauffage!$C$3:$C$27,E8002)</f>
        <v>2.47427325480779</v>
      </c>
      <c r="N8002" s="0" t="str">
        <f aca="false">A8002</f>
        <v>Santé Action Sociale</v>
      </c>
      <c r="O8002" s="0" t="str">
        <f aca="false">B8002</f>
        <v>Centre accueil</v>
      </c>
      <c r="P8002" s="0" t="str">
        <f aca="false">C8002</f>
        <v>Centre accueil</v>
      </c>
      <c r="Q8002" s="0" t="str">
        <f aca="false">D8002</f>
        <v>PAC</v>
      </c>
      <c r="R8002" s="0" t="str">
        <f aca="false">E8002</f>
        <v>Electricité</v>
      </c>
      <c r="S8002" s="0" t="str">
        <f aca="false">F8002</f>
        <v>0605070902</v>
      </c>
      <c r="T8002" s="0" t="str">
        <f aca="false">G8002</f>
        <v>5</v>
      </c>
      <c r="U8002" s="0" t="n">
        <f aca="false">L8002</f>
        <v>2.47427325480779</v>
      </c>
      <c r="V8002" s="0" t="n">
        <f aca="false">K8002</f>
        <v>27.1191556137034</v>
      </c>
      <c r="W8002" s="0" t="n">
        <f aca="false">J8002</f>
        <v>846</v>
      </c>
    </row>
    <row r="8003" customFormat="false" ht="12.8" hidden="false" customHeight="false" outlineLevel="0" collapsed="false">
      <c r="A8003" s="0" t="s">
        <v>77</v>
      </c>
      <c r="B8003" s="0" t="s">
        <v>1193</v>
      </c>
      <c r="C8003" s="0" t="s">
        <v>1193</v>
      </c>
      <c r="D8003" s="0" t="s">
        <v>51</v>
      </c>
      <c r="E8003" s="0" t="s">
        <v>57</v>
      </c>
      <c r="F8003" s="0" t="s">
        <v>1200</v>
      </c>
      <c r="G8003" s="0" t="s">
        <v>1613</v>
      </c>
      <c r="H8003" s="0" t="n">
        <v>0.868052905718771</v>
      </c>
      <c r="I8003" s="0" t="n">
        <v>19.1659829089077</v>
      </c>
      <c r="J8003" s="0" t="n">
        <v>0</v>
      </c>
      <c r="K8003" s="0" t="n">
        <f aca="false">I8003*SUMIFS(syst_chauffage!$H$3:$H$27,syst_chauffage!$B$3:$B$27,D8003,syst_chauffage!$C$3:$C$27,E8003)</f>
        <v>40.6099167776904</v>
      </c>
      <c r="L8003" s="12" t="n">
        <f aca="false">H8003*SUMIFS(syst_chauffage!$K$3:$K$27,syst_chauffage!$B$3:$B$27,D8003,syst_chauffage!$C$3:$C$27,E8003)</f>
        <v>0.868052905718771</v>
      </c>
      <c r="N8003" s="0" t="str">
        <f aca="false">A8003</f>
        <v>Santé Action Sociale</v>
      </c>
      <c r="O8003" s="0" t="str">
        <f aca="false">B8003</f>
        <v>Centre accueil</v>
      </c>
      <c r="P8003" s="0" t="str">
        <f aca="false">C8003</f>
        <v>Centre accueil</v>
      </c>
      <c r="Q8003" s="0" t="str">
        <f aca="false">D8003</f>
        <v>Autre système centralisé performant</v>
      </c>
      <c r="R8003" s="0" t="str">
        <f aca="false">E8003</f>
        <v>Autres</v>
      </c>
      <c r="S8003" s="0" t="str">
        <f aca="false">F8003</f>
        <v>0605072101</v>
      </c>
      <c r="T8003" s="0" t="str">
        <f aca="false">G8003</f>
        <v>5</v>
      </c>
      <c r="U8003" s="0" t="n">
        <f aca="false">L8003</f>
        <v>0.868052905718771</v>
      </c>
      <c r="V8003" s="0" t="n">
        <f aca="false">K8003</f>
        <v>40.6099167776904</v>
      </c>
      <c r="W8003" s="0" t="n">
        <f aca="false">J8003</f>
        <v>0</v>
      </c>
    </row>
    <row r="8004" customFormat="false" ht="12.8" hidden="false" customHeight="false" outlineLevel="0" collapsed="false">
      <c r="A8004" s="0" t="s">
        <v>77</v>
      </c>
      <c r="B8004" s="0" t="s">
        <v>1193</v>
      </c>
      <c r="C8004" s="0" t="s">
        <v>1193</v>
      </c>
      <c r="D8004" s="0" t="s">
        <v>51</v>
      </c>
      <c r="E8004" s="0" t="s">
        <v>58</v>
      </c>
      <c r="F8004" s="0" t="s">
        <v>1201</v>
      </c>
      <c r="G8004" s="0" t="s">
        <v>1613</v>
      </c>
      <c r="H8004" s="0" t="n">
        <v>0.856786361803412</v>
      </c>
      <c r="I8004" s="0" t="n">
        <v>20.186376249174</v>
      </c>
      <c r="J8004" s="0" t="n">
        <v>1190</v>
      </c>
      <c r="K8004" s="0" t="n">
        <f aca="false">I8004*SUMIFS(syst_chauffage!$H$3:$H$27,syst_chauffage!$B$3:$B$27,D8004,syst_chauffage!$C$3:$C$27,E8004)</f>
        <v>43.0777169630276</v>
      </c>
      <c r="L8004" s="12" t="n">
        <f aca="false">H8004*SUMIFS(syst_chauffage!$K$3:$K$27,syst_chauffage!$B$3:$B$27,D8004,syst_chauffage!$C$3:$C$27,E8004)</f>
        <v>0.856786361803412</v>
      </c>
      <c r="N8004" s="0" t="str">
        <f aca="false">A8004</f>
        <v>Santé Action Sociale</v>
      </c>
      <c r="O8004" s="0" t="str">
        <f aca="false">B8004</f>
        <v>Centre accueil</v>
      </c>
      <c r="P8004" s="0" t="str">
        <f aca="false">C8004</f>
        <v>Centre accueil</v>
      </c>
      <c r="Q8004" s="0" t="str">
        <f aca="false">D8004</f>
        <v>Autre système centralisé performant</v>
      </c>
      <c r="R8004" s="0" t="str">
        <f aca="false">E8004</f>
        <v>Urbain</v>
      </c>
      <c r="S8004" s="0" t="str">
        <f aca="false">F8004</f>
        <v>0605072106</v>
      </c>
      <c r="T8004" s="0" t="str">
        <f aca="false">G8004</f>
        <v>5</v>
      </c>
      <c r="U8004" s="0" t="n">
        <f aca="false">L8004</f>
        <v>0.856786361803412</v>
      </c>
      <c r="V8004" s="0" t="n">
        <f aca="false">K8004</f>
        <v>43.0777169630276</v>
      </c>
      <c r="W8004" s="0" t="n">
        <f aca="false">J8004</f>
        <v>1190</v>
      </c>
    </row>
    <row r="8005" customFormat="false" ht="12.8" hidden="false" customHeight="false" outlineLevel="0" collapsed="false">
      <c r="A8005" s="0" t="s">
        <v>77</v>
      </c>
      <c r="B8005" s="0" t="s">
        <v>1193</v>
      </c>
      <c r="C8005" s="0" t="s">
        <v>1193</v>
      </c>
      <c r="D8005" s="0" t="s">
        <v>27</v>
      </c>
      <c r="E8005" s="0" t="s">
        <v>23</v>
      </c>
      <c r="F8005" s="0" t="s">
        <v>1202</v>
      </c>
      <c r="G8005" s="0" t="s">
        <v>1613</v>
      </c>
      <c r="H8005" s="0" t="n">
        <v>0.761213749029122</v>
      </c>
      <c r="I8005" s="0" t="n">
        <v>11.9412963571626</v>
      </c>
      <c r="J8005" s="0" t="n">
        <v>684</v>
      </c>
      <c r="K8005" s="0" t="n">
        <f aca="false">I8005*SUMIFS(syst_chauffage!$H$3:$H$27,syst_chauffage!$B$3:$B$27,D8005,syst_chauffage!$C$3:$C$27,E8005)</f>
        <v>30.622297903283</v>
      </c>
      <c r="L8005" s="12" t="n">
        <f aca="false">H8005*SUMIFS(syst_chauffage!$K$3:$K$27,syst_chauffage!$B$3:$B$27,D8005,syst_chauffage!$C$3:$C$27,E8005)</f>
        <v>0.761213749029122</v>
      </c>
      <c r="N8005" s="0" t="str">
        <f aca="false">A8005</f>
        <v>Santé Action Sociale</v>
      </c>
      <c r="O8005" s="0" t="str">
        <f aca="false">B8005</f>
        <v>Centre accueil</v>
      </c>
      <c r="P8005" s="0" t="str">
        <f aca="false">C8005</f>
        <v>Centre accueil</v>
      </c>
      <c r="Q8005" s="0" t="str">
        <f aca="false">D8005</f>
        <v>Chaudière condensation fioul</v>
      </c>
      <c r="R8005" s="0" t="str">
        <f aca="false">E8005</f>
        <v>Fioul</v>
      </c>
      <c r="S8005" s="0" t="str">
        <f aca="false">F8005</f>
        <v>0605072303</v>
      </c>
      <c r="T8005" s="0" t="str">
        <f aca="false">G8005</f>
        <v>5</v>
      </c>
      <c r="U8005" s="0" t="n">
        <f aca="false">L8005</f>
        <v>0.761213749029122</v>
      </c>
      <c r="V8005" s="0" t="n">
        <f aca="false">K8005</f>
        <v>30.622297903283</v>
      </c>
      <c r="W8005" s="0" t="n">
        <f aca="false">J8005</f>
        <v>684</v>
      </c>
    </row>
    <row r="8006" customFormat="false" ht="12.8" hidden="false" customHeight="false" outlineLevel="0" collapsed="false">
      <c r="A8006" s="0" t="s">
        <v>77</v>
      </c>
      <c r="B8006" s="0" t="s">
        <v>1193</v>
      </c>
      <c r="C8006" s="0" t="s">
        <v>1193</v>
      </c>
      <c r="D8006" s="0" t="s">
        <v>18</v>
      </c>
      <c r="E8006" s="0" t="s">
        <v>14</v>
      </c>
      <c r="F8006" s="0" t="s">
        <v>1203</v>
      </c>
      <c r="G8006" s="0" t="s">
        <v>1613</v>
      </c>
      <c r="H8006" s="0" t="n">
        <v>0.987107085656158</v>
      </c>
      <c r="I8006" s="0" t="n">
        <v>8.47459302966096</v>
      </c>
      <c r="J8006" s="0" t="n">
        <v>684</v>
      </c>
      <c r="K8006" s="0" t="n">
        <f aca="false">I8006*SUMIFS(syst_chauffage!$H$3:$H$27,syst_chauffage!$B$3:$B$27,D8006,syst_chauffage!$C$3:$C$27,E8006)</f>
        <v>23.092663649651</v>
      </c>
      <c r="L8006" s="12" t="n">
        <f aca="false">H8006*SUMIFS(syst_chauffage!$K$3:$K$27,syst_chauffage!$B$3:$B$27,D8006,syst_chauffage!$C$3:$C$27,E8006)</f>
        <v>0.958922108772352</v>
      </c>
      <c r="N8006" s="0" t="str">
        <f aca="false">A8006</f>
        <v>Santé Action Sociale</v>
      </c>
      <c r="O8006" s="0" t="str">
        <f aca="false">B8006</f>
        <v>Centre accueil</v>
      </c>
      <c r="P8006" s="0" t="str">
        <f aca="false">C8006</f>
        <v>Centre accueil</v>
      </c>
      <c r="Q8006" s="0" t="str">
        <f aca="false">D8006</f>
        <v>Chaudière condensation gaz</v>
      </c>
      <c r="R8006" s="0" t="str">
        <f aca="false">E8006</f>
        <v>Gaz</v>
      </c>
      <c r="S8006" s="0" t="str">
        <f aca="false">F8006</f>
        <v>0605072404</v>
      </c>
      <c r="T8006" s="0" t="str">
        <f aca="false">G8006</f>
        <v>5</v>
      </c>
      <c r="U8006" s="0" t="n">
        <f aca="false">L8006</f>
        <v>0.958922108772352</v>
      </c>
      <c r="V8006" s="0" t="n">
        <f aca="false">K8006</f>
        <v>23.092663649651</v>
      </c>
      <c r="W8006" s="0" t="n">
        <f aca="false">J8006</f>
        <v>684</v>
      </c>
    </row>
    <row r="8007" customFormat="false" ht="12.8" hidden="false" customHeight="false" outlineLevel="0" collapsed="false">
      <c r="A8007" s="0" t="s">
        <v>77</v>
      </c>
      <c r="B8007" s="0" t="s">
        <v>1193</v>
      </c>
      <c r="C8007" s="0" t="s">
        <v>1193</v>
      </c>
      <c r="D8007" s="0" t="s">
        <v>32</v>
      </c>
      <c r="E8007" s="0" t="s">
        <v>30</v>
      </c>
      <c r="F8007" s="0" t="s">
        <v>1204</v>
      </c>
      <c r="G8007" s="0" t="s">
        <v>1613</v>
      </c>
      <c r="H8007" s="0" t="n">
        <v>1</v>
      </c>
      <c r="I8007" s="0" t="n">
        <v>12</v>
      </c>
      <c r="J8007" s="0" t="n">
        <v>0</v>
      </c>
      <c r="K8007" s="0" t="n">
        <f aca="false">I8007*SUMIFS(syst_chauffage!$H$3:$H$27,syst_chauffage!$B$3:$B$27,D8007,syst_chauffage!$C$3:$C$27,E8007)</f>
        <v>12</v>
      </c>
      <c r="L8007" s="12" t="n">
        <f aca="false">H8007*SUMIFS(syst_chauffage!$K$3:$K$27,syst_chauffage!$B$3:$B$27,D8007,syst_chauffage!$C$3:$C$27,E8007)</f>
        <v>1</v>
      </c>
      <c r="N8007" s="0" t="str">
        <f aca="false">A8007</f>
        <v>Santé Action Sociale</v>
      </c>
      <c r="O8007" s="0" t="str">
        <f aca="false">B8007</f>
        <v>Centre accueil</v>
      </c>
      <c r="P8007" s="0" t="str">
        <f aca="false">C8007</f>
        <v>Centre accueil</v>
      </c>
      <c r="Q8007" s="0" t="str">
        <f aca="false">D8007</f>
        <v>Electrique direct performant</v>
      </c>
      <c r="R8007" s="0" t="str">
        <f aca="false">E8007</f>
        <v>Electricité</v>
      </c>
      <c r="S8007" s="0" t="str">
        <f aca="false">F8007</f>
        <v>0605072602</v>
      </c>
      <c r="T8007" s="0" t="str">
        <f aca="false">G8007</f>
        <v>5</v>
      </c>
      <c r="U8007" s="0" t="n">
        <f aca="false">L8007</f>
        <v>1</v>
      </c>
      <c r="V8007" s="0" t="n">
        <f aca="false">K8007</f>
        <v>12</v>
      </c>
      <c r="W8007" s="0" t="n">
        <f aca="false">J8007</f>
        <v>0</v>
      </c>
    </row>
    <row r="8008" customFormat="false" ht="12.8" hidden="false" customHeight="false" outlineLevel="0" collapsed="false">
      <c r="A8008" s="0" t="s">
        <v>77</v>
      </c>
      <c r="B8008" s="0" t="s">
        <v>1193</v>
      </c>
      <c r="C8008" s="0" t="s">
        <v>1193</v>
      </c>
      <c r="D8008" s="0" t="s">
        <v>38</v>
      </c>
      <c r="E8008" s="0" t="s">
        <v>30</v>
      </c>
      <c r="F8008" s="0" t="s">
        <v>1205</v>
      </c>
      <c r="G8008" s="0" t="s">
        <v>1613</v>
      </c>
      <c r="H8008" s="0" t="n">
        <v>3.39795627906976</v>
      </c>
      <c r="I8008" s="0" t="n">
        <v>52.1850581687057</v>
      </c>
      <c r="J8008" s="0" t="n">
        <v>900</v>
      </c>
      <c r="K8008" s="0" t="n">
        <f aca="false">I8008*SUMIFS(syst_chauffage!$H$3:$H$27,syst_chauffage!$B$3:$B$27,D8008,syst_chauffage!$C$3:$C$27,E8008)</f>
        <v>52.7483333532852</v>
      </c>
      <c r="L8008" s="12" t="n">
        <f aca="false">H8008*SUMIFS(syst_chauffage!$K$3:$K$27,syst_chauffage!$B$3:$B$27,D8008,syst_chauffage!$C$3:$C$27,E8008)</f>
        <v>3.03986496519792</v>
      </c>
      <c r="N8008" s="0" t="str">
        <f aca="false">A8008</f>
        <v>Santé Action Sociale</v>
      </c>
      <c r="O8008" s="0" t="str">
        <f aca="false">B8008</f>
        <v>Centre accueil</v>
      </c>
      <c r="P8008" s="0" t="str">
        <f aca="false">C8008</f>
        <v>Centre accueil</v>
      </c>
      <c r="Q8008" s="0" t="str">
        <f aca="false">D8008</f>
        <v>PAC performant</v>
      </c>
      <c r="R8008" s="0" t="str">
        <f aca="false">E8008</f>
        <v>Electricité</v>
      </c>
      <c r="S8008" s="0" t="str">
        <f aca="false">F8008</f>
        <v>0605072902</v>
      </c>
      <c r="T8008" s="0" t="str">
        <f aca="false">G8008</f>
        <v>5</v>
      </c>
      <c r="U8008" s="0" t="n">
        <f aca="false">L8008</f>
        <v>3.03986496519792</v>
      </c>
      <c r="V8008" s="0" t="n">
        <f aca="false">K8008</f>
        <v>52.7483333532852</v>
      </c>
      <c r="W8008" s="0" t="n">
        <f aca="false">J8008</f>
        <v>900</v>
      </c>
    </row>
    <row r="8009" customFormat="false" ht="12.8" hidden="false" customHeight="false" outlineLevel="0" collapsed="false">
      <c r="A8009" s="0" t="s">
        <v>77</v>
      </c>
      <c r="B8009" s="0" t="s">
        <v>1206</v>
      </c>
      <c r="C8009" s="0" t="s">
        <v>1206</v>
      </c>
      <c r="D8009" s="0" t="s">
        <v>19</v>
      </c>
      <c r="E8009" s="0" t="s">
        <v>57</v>
      </c>
      <c r="F8009" s="0" t="s">
        <v>1207</v>
      </c>
      <c r="G8009" s="0" t="s">
        <v>1613</v>
      </c>
      <c r="H8009" s="0" t="n">
        <v>0.754819736582231</v>
      </c>
      <c r="I8009" s="0" t="n">
        <v>13.5206484665701</v>
      </c>
      <c r="J8009" s="0" t="n">
        <v>0</v>
      </c>
      <c r="K8009" s="0" t="n">
        <f aca="false">I8009*SUMIFS(syst_chauffage!$H$3:$H$27,syst_chauffage!$B$3:$B$27,D8009,syst_chauffage!$C$3:$C$27,E8009)</f>
        <v>18.8271876030724</v>
      </c>
      <c r="L8009" s="12" t="n">
        <f aca="false">H8009*SUMIFS(syst_chauffage!$K$3:$K$27,syst_chauffage!$B$3:$B$27,D8009,syst_chauffage!$C$3:$C$27,E8009)</f>
        <v>0.754819736582231</v>
      </c>
      <c r="N8009" s="0" t="str">
        <f aca="false">A8009</f>
        <v>Santé Action Sociale</v>
      </c>
      <c r="O8009" s="0" t="str">
        <f aca="false">B8009</f>
        <v>Garderie</v>
      </c>
      <c r="P8009" s="0" t="str">
        <f aca="false">C8009</f>
        <v>Garderie</v>
      </c>
      <c r="Q8009" s="0" t="str">
        <f aca="false">D8009</f>
        <v>Autre système centralisé</v>
      </c>
      <c r="R8009" s="0" t="str">
        <f aca="false">E8009</f>
        <v>Autres</v>
      </c>
      <c r="S8009" s="0" t="str">
        <f aca="false">F8009</f>
        <v>0615140101</v>
      </c>
      <c r="T8009" s="0" t="str">
        <f aca="false">G8009</f>
        <v>5</v>
      </c>
      <c r="U8009" s="0" t="n">
        <f aca="false">L8009</f>
        <v>0.754819736582231</v>
      </c>
      <c r="V8009" s="0" t="n">
        <f aca="false">K8009</f>
        <v>18.8271876030724</v>
      </c>
      <c r="W8009" s="0" t="n">
        <f aca="false">J8009</f>
        <v>0</v>
      </c>
    </row>
    <row r="8010" customFormat="false" ht="12.8" hidden="false" customHeight="false" outlineLevel="0" collapsed="false">
      <c r="A8010" s="0" t="s">
        <v>77</v>
      </c>
      <c r="B8010" s="0" t="s">
        <v>1206</v>
      </c>
      <c r="C8010" s="0" t="s">
        <v>1206</v>
      </c>
      <c r="D8010" s="0" t="s">
        <v>19</v>
      </c>
      <c r="E8010" s="0" t="s">
        <v>58</v>
      </c>
      <c r="F8010" s="0" t="s">
        <v>1208</v>
      </c>
      <c r="G8010" s="0" t="s">
        <v>1613</v>
      </c>
      <c r="H8010" s="0" t="n">
        <v>0.764639808225649</v>
      </c>
      <c r="I8010" s="0" t="n">
        <v>13.6351688154352</v>
      </c>
      <c r="J8010" s="0" t="n">
        <v>1190</v>
      </c>
      <c r="K8010" s="0" t="n">
        <f aca="false">I8010*SUMIFS(syst_chauffage!$H$3:$H$27,syst_chauffage!$B$3:$B$27,D8010,syst_chauffage!$C$3:$C$27,E8010)</f>
        <v>22.4291653544134</v>
      </c>
      <c r="L8010" s="12" t="n">
        <f aca="false">H8010*SUMIFS(syst_chauffage!$K$3:$K$27,syst_chauffage!$B$3:$B$27,D8010,syst_chauffage!$C$3:$C$27,E8010)</f>
        <v>0.764639808225649</v>
      </c>
      <c r="N8010" s="0" t="str">
        <f aca="false">A8010</f>
        <v>Santé Action Sociale</v>
      </c>
      <c r="O8010" s="0" t="str">
        <f aca="false">B8010</f>
        <v>Garderie</v>
      </c>
      <c r="P8010" s="0" t="str">
        <f aca="false">C8010</f>
        <v>Garderie</v>
      </c>
      <c r="Q8010" s="0" t="str">
        <f aca="false">D8010</f>
        <v>Autre système centralisé</v>
      </c>
      <c r="R8010" s="0" t="str">
        <f aca="false">E8010</f>
        <v>Urbain</v>
      </c>
      <c r="S8010" s="0" t="str">
        <f aca="false">F8010</f>
        <v>0615140106</v>
      </c>
      <c r="T8010" s="0" t="str">
        <f aca="false">G8010</f>
        <v>5</v>
      </c>
      <c r="U8010" s="0" t="n">
        <f aca="false">L8010</f>
        <v>0.764639808225649</v>
      </c>
      <c r="V8010" s="0" t="n">
        <f aca="false">K8010</f>
        <v>22.4291653544134</v>
      </c>
      <c r="W8010" s="0" t="n">
        <f aca="false">J8010</f>
        <v>1190</v>
      </c>
    </row>
    <row r="8011" customFormat="false" ht="12.8" hidden="false" customHeight="false" outlineLevel="0" collapsed="false">
      <c r="A8011" s="0" t="s">
        <v>77</v>
      </c>
      <c r="B8011" s="0" t="s">
        <v>1206</v>
      </c>
      <c r="C8011" s="0" t="s">
        <v>1206</v>
      </c>
      <c r="D8011" s="0" t="s">
        <v>22</v>
      </c>
      <c r="E8011" s="0" t="s">
        <v>23</v>
      </c>
      <c r="F8011" s="0" t="s">
        <v>1209</v>
      </c>
      <c r="G8011" s="0" t="s">
        <v>1613</v>
      </c>
      <c r="H8011" s="0" t="n">
        <v>0.626946098334411</v>
      </c>
      <c r="I8011" s="0" t="n">
        <v>8.40168451111642</v>
      </c>
      <c r="J8011" s="0" t="n">
        <v>0</v>
      </c>
      <c r="K8011" s="0" t="n">
        <f aca="false">I8011*SUMIFS(syst_chauffage!$H$3:$H$27,syst_chauffage!$B$3:$B$27,D8011,syst_chauffage!$C$3:$C$27,E8011)</f>
        <v>14.7955555310839</v>
      </c>
      <c r="L8011" s="12" t="n">
        <f aca="false">H8011*SUMIFS(syst_chauffage!$K$3:$K$27,syst_chauffage!$B$3:$B$27,D8011,syst_chauffage!$C$3:$C$27,E8011)</f>
        <v>0.626946098334411</v>
      </c>
      <c r="N8011" s="0" t="str">
        <f aca="false">A8011</f>
        <v>Santé Action Sociale</v>
      </c>
      <c r="O8011" s="0" t="str">
        <f aca="false">B8011</f>
        <v>Garderie</v>
      </c>
      <c r="P8011" s="0" t="str">
        <f aca="false">C8011</f>
        <v>Garderie</v>
      </c>
      <c r="Q8011" s="0" t="str">
        <f aca="false">D8011</f>
        <v>Chaudière fioul</v>
      </c>
      <c r="R8011" s="0" t="str">
        <f aca="false">E8011</f>
        <v>Fioul</v>
      </c>
      <c r="S8011" s="0" t="str">
        <f aca="false">F8011</f>
        <v>0615140303</v>
      </c>
      <c r="T8011" s="0" t="str">
        <f aca="false">G8011</f>
        <v>5</v>
      </c>
      <c r="U8011" s="0" t="n">
        <f aca="false">L8011</f>
        <v>0.626946098334411</v>
      </c>
      <c r="V8011" s="0" t="n">
        <f aca="false">K8011</f>
        <v>14.7955555310839</v>
      </c>
      <c r="W8011" s="0" t="n">
        <f aca="false">J8011</f>
        <v>0</v>
      </c>
    </row>
    <row r="8012" customFormat="false" ht="12.8" hidden="false" customHeight="false" outlineLevel="0" collapsed="false">
      <c r="A8012" s="0" t="s">
        <v>77</v>
      </c>
      <c r="B8012" s="0" t="s">
        <v>1206</v>
      </c>
      <c r="C8012" s="0" t="s">
        <v>1206</v>
      </c>
      <c r="D8012" s="0" t="s">
        <v>13</v>
      </c>
      <c r="E8012" s="0" t="s">
        <v>14</v>
      </c>
      <c r="F8012" s="0" t="s">
        <v>1210</v>
      </c>
      <c r="G8012" s="0" t="s">
        <v>1613</v>
      </c>
      <c r="H8012" s="0" t="n">
        <v>0.933119231329119</v>
      </c>
      <c r="I8012" s="0" t="n">
        <v>6.02642128544</v>
      </c>
      <c r="J8012" s="0" t="n">
        <v>297</v>
      </c>
      <c r="K8012" s="0" t="n">
        <f aca="false">I8012*SUMIFS(syst_chauffage!$H$3:$H$27,syst_chauffage!$B$3:$B$27,D8012,syst_chauffage!$C$3:$C$27,E8012)</f>
        <v>12.1709106311667</v>
      </c>
      <c r="L8012" s="12" t="n">
        <f aca="false">H8012*SUMIFS(syst_chauffage!$K$3:$K$27,syst_chauffage!$B$3:$B$27,D8012,syst_chauffage!$C$3:$C$27,E8012)</f>
        <v>0.933119231329119</v>
      </c>
      <c r="N8012" s="0" t="str">
        <f aca="false">A8012</f>
        <v>Santé Action Sociale</v>
      </c>
      <c r="O8012" s="0" t="str">
        <f aca="false">B8012</f>
        <v>Garderie</v>
      </c>
      <c r="P8012" s="0" t="str">
        <f aca="false">C8012</f>
        <v>Garderie</v>
      </c>
      <c r="Q8012" s="0" t="str">
        <f aca="false">D8012</f>
        <v>Chaudière gaz</v>
      </c>
      <c r="R8012" s="0" t="str">
        <f aca="false">E8012</f>
        <v>Gaz</v>
      </c>
      <c r="S8012" s="0" t="str">
        <f aca="false">F8012</f>
        <v>0615140404</v>
      </c>
      <c r="T8012" s="0" t="str">
        <f aca="false">G8012</f>
        <v>5</v>
      </c>
      <c r="U8012" s="0" t="n">
        <f aca="false">L8012</f>
        <v>0.933119231329119</v>
      </c>
      <c r="V8012" s="0" t="n">
        <f aca="false">K8012</f>
        <v>12.1709106311667</v>
      </c>
      <c r="W8012" s="0" t="n">
        <f aca="false">J8012</f>
        <v>297</v>
      </c>
    </row>
    <row r="8013" customFormat="false" ht="12.8" hidden="false" customHeight="false" outlineLevel="0" collapsed="false">
      <c r="A8013" s="0" t="s">
        <v>77</v>
      </c>
      <c r="B8013" s="0" t="s">
        <v>1206</v>
      </c>
      <c r="C8013" s="0" t="s">
        <v>1206</v>
      </c>
      <c r="D8013" s="0" t="s">
        <v>29</v>
      </c>
      <c r="E8013" s="0" t="s">
        <v>30</v>
      </c>
      <c r="F8013" s="0" t="s">
        <v>1211</v>
      </c>
      <c r="G8013" s="0" t="s">
        <v>1613</v>
      </c>
      <c r="H8013" s="0" t="n">
        <v>0.92</v>
      </c>
      <c r="I8013" s="0" t="n">
        <v>10.4</v>
      </c>
      <c r="J8013" s="0" t="n">
        <v>0</v>
      </c>
      <c r="K8013" s="0" t="n">
        <f aca="false">I8013*SUMIFS(syst_chauffage!$H$3:$H$27,syst_chauffage!$B$3:$B$27,D8013,syst_chauffage!$C$3:$C$27,E8013)</f>
        <v>3</v>
      </c>
      <c r="L8013" s="12" t="n">
        <f aca="false">H8013*SUMIFS(syst_chauffage!$K$3:$K$27,syst_chauffage!$B$3:$B$27,D8013,syst_chauffage!$C$3:$C$27,E8013)</f>
        <v>0.92</v>
      </c>
      <c r="N8013" s="0" t="str">
        <f aca="false">A8013</f>
        <v>Santé Action Sociale</v>
      </c>
      <c r="O8013" s="0" t="str">
        <f aca="false">B8013</f>
        <v>Garderie</v>
      </c>
      <c r="P8013" s="0" t="str">
        <f aca="false">C8013</f>
        <v>Garderie</v>
      </c>
      <c r="Q8013" s="0" t="str">
        <f aca="false">D8013</f>
        <v>Electrique direct</v>
      </c>
      <c r="R8013" s="0" t="str">
        <f aca="false">E8013</f>
        <v>Electricité</v>
      </c>
      <c r="S8013" s="0" t="str">
        <f aca="false">F8013</f>
        <v>0615140602</v>
      </c>
      <c r="T8013" s="0" t="str">
        <f aca="false">G8013</f>
        <v>5</v>
      </c>
      <c r="U8013" s="0" t="n">
        <f aca="false">L8013</f>
        <v>0.92</v>
      </c>
      <c r="V8013" s="0" t="n">
        <f aca="false">K8013</f>
        <v>3</v>
      </c>
      <c r="W8013" s="0" t="n">
        <f aca="false">J8013</f>
        <v>0</v>
      </c>
    </row>
    <row r="8014" customFormat="false" ht="12.8" hidden="false" customHeight="false" outlineLevel="0" collapsed="false">
      <c r="A8014" s="0" t="s">
        <v>77</v>
      </c>
      <c r="B8014" s="0" t="s">
        <v>1206</v>
      </c>
      <c r="C8014" s="0" t="s">
        <v>1206</v>
      </c>
      <c r="D8014" s="0" t="s">
        <v>36</v>
      </c>
      <c r="E8014" s="0" t="s">
        <v>30</v>
      </c>
      <c r="F8014" s="0" t="s">
        <v>1212</v>
      </c>
      <c r="G8014" s="0" t="s">
        <v>1613</v>
      </c>
      <c r="H8014" s="0" t="n">
        <v>2.94489544186046</v>
      </c>
      <c r="I8014" s="0" t="n">
        <v>35.3433339581465</v>
      </c>
      <c r="J8014" s="0" t="n">
        <v>846</v>
      </c>
      <c r="K8014" s="0" t="n">
        <f aca="false">I8014*SUMIFS(syst_chauffage!$H$3:$H$27,syst_chauffage!$B$3:$B$27,D8014,syst_chauffage!$C$3:$C$27,E8014)</f>
        <v>21.8654399215067</v>
      </c>
      <c r="L8014" s="12" t="n">
        <f aca="false">H8014*SUMIFS(syst_chauffage!$K$3:$K$27,syst_chauffage!$B$3:$B$27,D8014,syst_chauffage!$C$3:$C$27,E8014)</f>
        <v>2.47427325480779</v>
      </c>
      <c r="N8014" s="0" t="str">
        <f aca="false">A8014</f>
        <v>Santé Action Sociale</v>
      </c>
      <c r="O8014" s="0" t="str">
        <f aca="false">B8014</f>
        <v>Garderie</v>
      </c>
      <c r="P8014" s="0" t="str">
        <f aca="false">C8014</f>
        <v>Garderie</v>
      </c>
      <c r="Q8014" s="0" t="str">
        <f aca="false">D8014</f>
        <v>PAC</v>
      </c>
      <c r="R8014" s="0" t="str">
        <f aca="false">E8014</f>
        <v>Electricité</v>
      </c>
      <c r="S8014" s="0" t="str">
        <f aca="false">F8014</f>
        <v>0615140902</v>
      </c>
      <c r="T8014" s="0" t="str">
        <f aca="false">G8014</f>
        <v>5</v>
      </c>
      <c r="U8014" s="0" t="n">
        <f aca="false">L8014</f>
        <v>2.47427325480779</v>
      </c>
      <c r="V8014" s="0" t="n">
        <f aca="false">K8014</f>
        <v>21.8654399215067</v>
      </c>
      <c r="W8014" s="0" t="n">
        <f aca="false">J8014</f>
        <v>846</v>
      </c>
    </row>
    <row r="8015" customFormat="false" ht="12.8" hidden="false" customHeight="false" outlineLevel="0" collapsed="false">
      <c r="A8015" s="0" t="s">
        <v>77</v>
      </c>
      <c r="B8015" s="0" t="s">
        <v>1206</v>
      </c>
      <c r="C8015" s="0" t="s">
        <v>1206</v>
      </c>
      <c r="D8015" s="0" t="s">
        <v>51</v>
      </c>
      <c r="E8015" s="0" t="s">
        <v>57</v>
      </c>
      <c r="F8015" s="0" t="s">
        <v>1213</v>
      </c>
      <c r="G8015" s="0" t="s">
        <v>1613</v>
      </c>
      <c r="H8015" s="0" t="n">
        <v>0.870945849902573</v>
      </c>
      <c r="I8015" s="0" t="n">
        <v>16.0960100792501</v>
      </c>
      <c r="J8015" s="0" t="n">
        <v>0</v>
      </c>
      <c r="K8015" s="0" t="n">
        <f aca="false">I8015*SUMIFS(syst_chauffage!$H$3:$H$27,syst_chauffage!$B$3:$B$27,D8015,syst_chauffage!$C$3:$C$27,E8015)</f>
        <v>34.105093011818</v>
      </c>
      <c r="L8015" s="12" t="n">
        <f aca="false">H8015*SUMIFS(syst_chauffage!$K$3:$K$27,syst_chauffage!$B$3:$B$27,D8015,syst_chauffage!$C$3:$C$27,E8015)</f>
        <v>0.870945849902573</v>
      </c>
      <c r="N8015" s="0" t="str">
        <f aca="false">A8015</f>
        <v>Santé Action Sociale</v>
      </c>
      <c r="O8015" s="0" t="str">
        <f aca="false">B8015</f>
        <v>Garderie</v>
      </c>
      <c r="P8015" s="0" t="str">
        <f aca="false">C8015</f>
        <v>Garderie</v>
      </c>
      <c r="Q8015" s="0" t="str">
        <f aca="false">D8015</f>
        <v>Autre système centralisé performant</v>
      </c>
      <c r="R8015" s="0" t="str">
        <f aca="false">E8015</f>
        <v>Autres</v>
      </c>
      <c r="S8015" s="0" t="str">
        <f aca="false">F8015</f>
        <v>0615142101</v>
      </c>
      <c r="T8015" s="0" t="str">
        <f aca="false">G8015</f>
        <v>5</v>
      </c>
      <c r="U8015" s="0" t="n">
        <f aca="false">L8015</f>
        <v>0.870945849902573</v>
      </c>
      <c r="V8015" s="0" t="n">
        <f aca="false">K8015</f>
        <v>34.105093011818</v>
      </c>
      <c r="W8015" s="0" t="n">
        <f aca="false">J8015</f>
        <v>0</v>
      </c>
    </row>
    <row r="8016" customFormat="false" ht="12.8" hidden="false" customHeight="false" outlineLevel="0" collapsed="false">
      <c r="A8016" s="0" t="s">
        <v>77</v>
      </c>
      <c r="B8016" s="0" t="s">
        <v>1206</v>
      </c>
      <c r="C8016" s="0" t="s">
        <v>1206</v>
      </c>
      <c r="D8016" s="0" t="s">
        <v>51</v>
      </c>
      <c r="E8016" s="0" t="s">
        <v>58</v>
      </c>
      <c r="F8016" s="0" t="s">
        <v>1214</v>
      </c>
      <c r="G8016" s="0" t="s">
        <v>1613</v>
      </c>
      <c r="H8016" s="0" t="n">
        <v>0.882276701798826</v>
      </c>
      <c r="I8016" s="0" t="n">
        <v>16.2323438278991</v>
      </c>
      <c r="J8016" s="0" t="n">
        <v>1190</v>
      </c>
      <c r="K8016" s="0" t="n">
        <f aca="false">I8016*SUMIFS(syst_chauffage!$H$3:$H$27,syst_chauffage!$B$3:$B$27,D8016,syst_chauffage!$C$3:$C$27,E8016)</f>
        <v>34.6398137255268</v>
      </c>
      <c r="L8016" s="12" t="n">
        <f aca="false">H8016*SUMIFS(syst_chauffage!$K$3:$K$27,syst_chauffage!$B$3:$B$27,D8016,syst_chauffage!$C$3:$C$27,E8016)</f>
        <v>0.882276701798826</v>
      </c>
      <c r="N8016" s="0" t="str">
        <f aca="false">A8016</f>
        <v>Santé Action Sociale</v>
      </c>
      <c r="O8016" s="0" t="str">
        <f aca="false">B8016</f>
        <v>Garderie</v>
      </c>
      <c r="P8016" s="0" t="str">
        <f aca="false">C8016</f>
        <v>Garderie</v>
      </c>
      <c r="Q8016" s="0" t="str">
        <f aca="false">D8016</f>
        <v>Autre système centralisé performant</v>
      </c>
      <c r="R8016" s="0" t="str">
        <f aca="false">E8016</f>
        <v>Urbain</v>
      </c>
      <c r="S8016" s="0" t="str">
        <f aca="false">F8016</f>
        <v>0615142106</v>
      </c>
      <c r="T8016" s="0" t="str">
        <f aca="false">G8016</f>
        <v>5</v>
      </c>
      <c r="U8016" s="0" t="n">
        <f aca="false">L8016</f>
        <v>0.882276701798826</v>
      </c>
      <c r="V8016" s="0" t="n">
        <f aca="false">K8016</f>
        <v>34.6398137255268</v>
      </c>
      <c r="W8016" s="0" t="n">
        <f aca="false">J8016</f>
        <v>1190</v>
      </c>
    </row>
    <row r="8017" customFormat="false" ht="12.8" hidden="false" customHeight="false" outlineLevel="0" collapsed="false">
      <c r="A8017" s="0" t="s">
        <v>77</v>
      </c>
      <c r="B8017" s="0" t="s">
        <v>1206</v>
      </c>
      <c r="C8017" s="0" t="s">
        <v>1206</v>
      </c>
      <c r="D8017" s="0" t="s">
        <v>27</v>
      </c>
      <c r="E8017" s="0" t="s">
        <v>23</v>
      </c>
      <c r="F8017" s="0" t="s">
        <v>1215</v>
      </c>
      <c r="G8017" s="0" t="s">
        <v>1613</v>
      </c>
      <c r="H8017" s="0" t="n">
        <v>0.760956568284383</v>
      </c>
      <c r="I8017" s="0" t="n">
        <v>10.0020053703767</v>
      </c>
      <c r="J8017" s="0" t="n">
        <v>684</v>
      </c>
      <c r="K8017" s="0" t="n">
        <f aca="false">I8017*SUMIFS(syst_chauffage!$H$3:$H$27,syst_chauffage!$B$3:$B$27,D8017,syst_chauffage!$C$3:$C$27,E8017)</f>
        <v>25.6491740026364</v>
      </c>
      <c r="L8017" s="12" t="n">
        <f aca="false">H8017*SUMIFS(syst_chauffage!$K$3:$K$27,syst_chauffage!$B$3:$B$27,D8017,syst_chauffage!$C$3:$C$27,E8017)</f>
        <v>0.760956568284383</v>
      </c>
      <c r="N8017" s="0" t="str">
        <f aca="false">A8017</f>
        <v>Santé Action Sociale</v>
      </c>
      <c r="O8017" s="0" t="str">
        <f aca="false">B8017</f>
        <v>Garderie</v>
      </c>
      <c r="P8017" s="0" t="str">
        <f aca="false">C8017</f>
        <v>Garderie</v>
      </c>
      <c r="Q8017" s="0" t="str">
        <f aca="false">D8017</f>
        <v>Chaudière condensation fioul</v>
      </c>
      <c r="R8017" s="0" t="str">
        <f aca="false">E8017</f>
        <v>Fioul</v>
      </c>
      <c r="S8017" s="0" t="str">
        <f aca="false">F8017</f>
        <v>0615142303</v>
      </c>
      <c r="T8017" s="0" t="str">
        <f aca="false">G8017</f>
        <v>5</v>
      </c>
      <c r="U8017" s="0" t="n">
        <f aca="false">L8017</f>
        <v>0.760956568284383</v>
      </c>
      <c r="V8017" s="0" t="n">
        <f aca="false">K8017</f>
        <v>25.6491740026364</v>
      </c>
      <c r="W8017" s="0" t="n">
        <f aca="false">J8017</f>
        <v>684</v>
      </c>
    </row>
    <row r="8018" customFormat="false" ht="12.8" hidden="false" customHeight="false" outlineLevel="0" collapsed="false">
      <c r="A8018" s="0" t="s">
        <v>77</v>
      </c>
      <c r="B8018" s="0" t="s">
        <v>1206</v>
      </c>
      <c r="C8018" s="0" t="s">
        <v>1206</v>
      </c>
      <c r="D8018" s="0" t="s">
        <v>18</v>
      </c>
      <c r="E8018" s="0" t="s">
        <v>14</v>
      </c>
      <c r="F8018" s="0" t="s">
        <v>1216</v>
      </c>
      <c r="G8018" s="0" t="s">
        <v>1613</v>
      </c>
      <c r="H8018" s="0" t="n">
        <v>0.986854796105332</v>
      </c>
      <c r="I8018" s="0" t="n">
        <v>7.17431105409524</v>
      </c>
      <c r="J8018" s="0" t="n">
        <v>684</v>
      </c>
      <c r="K8018" s="0" t="n">
        <f aca="false">I8018*SUMIFS(syst_chauffage!$H$3:$H$27,syst_chauffage!$B$3:$B$27,D8018,syst_chauffage!$C$3:$C$27,E8018)</f>
        <v>19.5494876875312</v>
      </c>
      <c r="L8018" s="12" t="n">
        <f aca="false">H8018*SUMIFS(syst_chauffage!$K$3:$K$27,syst_chauffage!$B$3:$B$27,D8018,syst_chauffage!$C$3:$C$27,E8018)</f>
        <v>0.958677022872742</v>
      </c>
      <c r="N8018" s="0" t="str">
        <f aca="false">A8018</f>
        <v>Santé Action Sociale</v>
      </c>
      <c r="O8018" s="0" t="str">
        <f aca="false">B8018</f>
        <v>Garderie</v>
      </c>
      <c r="P8018" s="0" t="str">
        <f aca="false">C8018</f>
        <v>Garderie</v>
      </c>
      <c r="Q8018" s="0" t="str">
        <f aca="false">D8018</f>
        <v>Chaudière condensation gaz</v>
      </c>
      <c r="R8018" s="0" t="str">
        <f aca="false">E8018</f>
        <v>Gaz</v>
      </c>
      <c r="S8018" s="0" t="str">
        <f aca="false">F8018</f>
        <v>0615142404</v>
      </c>
      <c r="T8018" s="0" t="str">
        <f aca="false">G8018</f>
        <v>5</v>
      </c>
      <c r="U8018" s="0" t="n">
        <f aca="false">L8018</f>
        <v>0.958677022872742</v>
      </c>
      <c r="V8018" s="0" t="n">
        <f aca="false">K8018</f>
        <v>19.5494876875312</v>
      </c>
      <c r="W8018" s="0" t="n">
        <f aca="false">J8018</f>
        <v>684</v>
      </c>
    </row>
    <row r="8019" customFormat="false" ht="12.8" hidden="false" customHeight="false" outlineLevel="0" collapsed="false">
      <c r="A8019" s="0" t="s">
        <v>77</v>
      </c>
      <c r="B8019" s="0" t="s">
        <v>1206</v>
      </c>
      <c r="C8019" s="0" t="s">
        <v>1206</v>
      </c>
      <c r="D8019" s="0" t="s">
        <v>32</v>
      </c>
      <c r="E8019" s="0" t="s">
        <v>30</v>
      </c>
      <c r="F8019" s="0" t="s">
        <v>1217</v>
      </c>
      <c r="G8019" s="0" t="s">
        <v>1613</v>
      </c>
      <c r="H8019" s="0" t="n">
        <v>1</v>
      </c>
      <c r="I8019" s="0" t="n">
        <v>12</v>
      </c>
      <c r="J8019" s="0" t="n">
        <v>0</v>
      </c>
      <c r="K8019" s="0" t="n">
        <f aca="false">I8019*SUMIFS(syst_chauffage!$H$3:$H$27,syst_chauffage!$B$3:$B$27,D8019,syst_chauffage!$C$3:$C$27,E8019)</f>
        <v>12</v>
      </c>
      <c r="L8019" s="12" t="n">
        <f aca="false">H8019*SUMIFS(syst_chauffage!$K$3:$K$27,syst_chauffage!$B$3:$B$27,D8019,syst_chauffage!$C$3:$C$27,E8019)</f>
        <v>1</v>
      </c>
      <c r="N8019" s="0" t="str">
        <f aca="false">A8019</f>
        <v>Santé Action Sociale</v>
      </c>
      <c r="O8019" s="0" t="str">
        <f aca="false">B8019</f>
        <v>Garderie</v>
      </c>
      <c r="P8019" s="0" t="str">
        <f aca="false">C8019</f>
        <v>Garderie</v>
      </c>
      <c r="Q8019" s="0" t="str">
        <f aca="false">D8019</f>
        <v>Electrique direct performant</v>
      </c>
      <c r="R8019" s="0" t="str">
        <f aca="false">E8019</f>
        <v>Electricité</v>
      </c>
      <c r="S8019" s="0" t="str">
        <f aca="false">F8019</f>
        <v>0615142602</v>
      </c>
      <c r="T8019" s="0" t="str">
        <f aca="false">G8019</f>
        <v>5</v>
      </c>
      <c r="U8019" s="0" t="n">
        <f aca="false">L8019</f>
        <v>1</v>
      </c>
      <c r="V8019" s="0" t="n">
        <f aca="false">K8019</f>
        <v>12</v>
      </c>
      <c r="W8019" s="0" t="n">
        <f aca="false">J8019</f>
        <v>0</v>
      </c>
    </row>
    <row r="8020" customFormat="false" ht="12.8" hidden="false" customHeight="false" outlineLevel="0" collapsed="false">
      <c r="A8020" s="0" t="s">
        <v>77</v>
      </c>
      <c r="B8020" s="0" t="s">
        <v>1206</v>
      </c>
      <c r="C8020" s="0" t="s">
        <v>1206</v>
      </c>
      <c r="D8020" s="0" t="s">
        <v>38</v>
      </c>
      <c r="E8020" s="0" t="s">
        <v>30</v>
      </c>
      <c r="F8020" s="0" t="s">
        <v>1218</v>
      </c>
      <c r="G8020" s="0" t="s">
        <v>1613</v>
      </c>
      <c r="H8020" s="0" t="n">
        <v>3.39795627906976</v>
      </c>
      <c r="I8020" s="0" t="n">
        <v>42.075397569222</v>
      </c>
      <c r="J8020" s="0" t="n">
        <v>900</v>
      </c>
      <c r="K8020" s="0" t="n">
        <f aca="false">I8020*SUMIFS(syst_chauffage!$H$3:$H$27,syst_chauffage!$B$3:$B$27,D8020,syst_chauffage!$C$3:$C$27,E8020)</f>
        <v>42.5295510791298</v>
      </c>
      <c r="L8020" s="12" t="n">
        <f aca="false">H8020*SUMIFS(syst_chauffage!$K$3:$K$27,syst_chauffage!$B$3:$B$27,D8020,syst_chauffage!$C$3:$C$27,E8020)</f>
        <v>3.03986496519792</v>
      </c>
      <c r="N8020" s="0" t="str">
        <f aca="false">A8020</f>
        <v>Santé Action Sociale</v>
      </c>
      <c r="O8020" s="0" t="str">
        <f aca="false">B8020</f>
        <v>Garderie</v>
      </c>
      <c r="P8020" s="0" t="str">
        <f aca="false">C8020</f>
        <v>Garderie</v>
      </c>
      <c r="Q8020" s="0" t="str">
        <f aca="false">D8020</f>
        <v>PAC performant</v>
      </c>
      <c r="R8020" s="0" t="str">
        <f aca="false">E8020</f>
        <v>Electricité</v>
      </c>
      <c r="S8020" s="0" t="str">
        <f aca="false">F8020</f>
        <v>0615142902</v>
      </c>
      <c r="T8020" s="0" t="str">
        <f aca="false">G8020</f>
        <v>5</v>
      </c>
      <c r="U8020" s="0" t="n">
        <f aca="false">L8020</f>
        <v>3.03986496519792</v>
      </c>
      <c r="V8020" s="0" t="n">
        <f aca="false">K8020</f>
        <v>42.5295510791298</v>
      </c>
      <c r="W8020" s="0" t="n">
        <f aca="false">J8020</f>
        <v>900</v>
      </c>
    </row>
    <row r="8021" customFormat="false" ht="12.8" hidden="false" customHeight="false" outlineLevel="0" collapsed="false">
      <c r="A8021" s="0" t="s">
        <v>77</v>
      </c>
      <c r="B8021" s="0" t="s">
        <v>1219</v>
      </c>
      <c r="C8021" s="0" t="s">
        <v>1220</v>
      </c>
      <c r="D8021" s="0" t="s">
        <v>19</v>
      </c>
      <c r="E8021" s="0" t="s">
        <v>57</v>
      </c>
      <c r="F8021" s="0" t="s">
        <v>1221</v>
      </c>
      <c r="G8021" s="0" t="s">
        <v>1613</v>
      </c>
      <c r="H8021" s="0" t="n">
        <v>0.78940190205193</v>
      </c>
      <c r="I8021" s="0" t="n">
        <v>11.4259900505003</v>
      </c>
      <c r="J8021" s="0" t="n">
        <v>0</v>
      </c>
      <c r="K8021" s="0" t="n">
        <f aca="false">I8021*SUMIFS(syst_chauffage!$H$3:$H$27,syst_chauffage!$B$3:$B$27,D8021,syst_chauffage!$C$3:$C$27,E8021)</f>
        <v>15.910424619314</v>
      </c>
      <c r="L8021" s="12" t="n">
        <f aca="false">H8021*SUMIFS(syst_chauffage!$K$3:$K$27,syst_chauffage!$B$3:$B$27,D8021,syst_chauffage!$C$3:$C$27,E8021)</f>
        <v>0.78940190205193</v>
      </c>
      <c r="N8021" s="0" t="str">
        <f aca="false">A8021</f>
        <v>Santé Action Sociale</v>
      </c>
      <c r="O8021" s="0" t="str">
        <f aca="false">B8021</f>
        <v>Hôpital</v>
      </c>
      <c r="P8021" s="0" t="str">
        <f aca="false">C8021</f>
        <v>Hopital bloc</v>
      </c>
      <c r="Q8021" s="0" t="str">
        <f aca="false">D8021</f>
        <v>Autre système centralisé</v>
      </c>
      <c r="R8021" s="0" t="str">
        <f aca="false">E8021</f>
        <v>Autres</v>
      </c>
      <c r="S8021" s="0" t="str">
        <f aca="false">F8021</f>
        <v>0617340101</v>
      </c>
      <c r="T8021" s="0" t="str">
        <f aca="false">G8021</f>
        <v>5</v>
      </c>
      <c r="U8021" s="0" t="n">
        <f aca="false">L8021</f>
        <v>0.78940190205193</v>
      </c>
      <c r="V8021" s="0" t="n">
        <f aca="false">K8021</f>
        <v>15.910424619314</v>
      </c>
      <c r="W8021" s="0" t="n">
        <f aca="false">J8021</f>
        <v>0</v>
      </c>
    </row>
    <row r="8022" customFormat="false" ht="12.8" hidden="false" customHeight="false" outlineLevel="0" collapsed="false">
      <c r="A8022" s="0" t="s">
        <v>77</v>
      </c>
      <c r="B8022" s="0" t="s">
        <v>1219</v>
      </c>
      <c r="C8022" s="0" t="s">
        <v>1220</v>
      </c>
      <c r="D8022" s="0" t="s">
        <v>19</v>
      </c>
      <c r="E8022" s="0" t="s">
        <v>58</v>
      </c>
      <c r="F8022" s="0" t="s">
        <v>1222</v>
      </c>
      <c r="G8022" s="0" t="s">
        <v>1613</v>
      </c>
      <c r="H8022" s="0" t="n">
        <v>0.811382876546204</v>
      </c>
      <c r="I8022" s="0" t="n">
        <v>11.2911858192265</v>
      </c>
      <c r="J8022" s="0" t="n">
        <v>1190</v>
      </c>
      <c r="K8022" s="0" t="n">
        <f aca="false">I8022*SUMIFS(syst_chauffage!$H$3:$H$27,syst_chauffage!$B$3:$B$27,D8022,syst_chauffage!$C$3:$C$27,E8022)</f>
        <v>18.5734314855093</v>
      </c>
      <c r="L8022" s="12" t="n">
        <f aca="false">H8022*SUMIFS(syst_chauffage!$K$3:$K$27,syst_chauffage!$B$3:$B$27,D8022,syst_chauffage!$C$3:$C$27,E8022)</f>
        <v>0.811382876546204</v>
      </c>
      <c r="N8022" s="0" t="str">
        <f aca="false">A8022</f>
        <v>Santé Action Sociale</v>
      </c>
      <c r="O8022" s="0" t="str">
        <f aca="false">B8022</f>
        <v>Hôpital</v>
      </c>
      <c r="P8022" s="0" t="str">
        <f aca="false">C8022</f>
        <v>Hopital bloc</v>
      </c>
      <c r="Q8022" s="0" t="str">
        <f aca="false">D8022</f>
        <v>Autre système centralisé</v>
      </c>
      <c r="R8022" s="0" t="str">
        <f aca="false">E8022</f>
        <v>Urbain</v>
      </c>
      <c r="S8022" s="0" t="str">
        <f aca="false">F8022</f>
        <v>0617340106</v>
      </c>
      <c r="T8022" s="0" t="str">
        <f aca="false">G8022</f>
        <v>5</v>
      </c>
      <c r="U8022" s="0" t="n">
        <f aca="false">L8022</f>
        <v>0.811382876546204</v>
      </c>
      <c r="V8022" s="0" t="n">
        <f aca="false">K8022</f>
        <v>18.5734314855093</v>
      </c>
      <c r="W8022" s="0" t="n">
        <f aca="false">J8022</f>
        <v>1190</v>
      </c>
    </row>
    <row r="8023" customFormat="false" ht="12.8" hidden="false" customHeight="false" outlineLevel="0" collapsed="false">
      <c r="A8023" s="0" t="s">
        <v>77</v>
      </c>
      <c r="B8023" s="0" t="s">
        <v>1219</v>
      </c>
      <c r="C8023" s="0" t="s">
        <v>1220</v>
      </c>
      <c r="D8023" s="0" t="s">
        <v>22</v>
      </c>
      <c r="E8023" s="0" t="s">
        <v>23</v>
      </c>
      <c r="F8023" s="0" t="s">
        <v>1223</v>
      </c>
      <c r="G8023" s="0" t="s">
        <v>1613</v>
      </c>
      <c r="H8023" s="0" t="n">
        <v>0.626230472793739</v>
      </c>
      <c r="I8023" s="0" t="n">
        <v>2.3955881220948</v>
      </c>
      <c r="J8023" s="0" t="n">
        <v>0</v>
      </c>
      <c r="K8023" s="0" t="n">
        <f aca="false">I8023*SUMIFS(syst_chauffage!$H$3:$H$27,syst_chauffage!$B$3:$B$27,D8023,syst_chauffage!$C$3:$C$27,E8023)</f>
        <v>4.21868460344612</v>
      </c>
      <c r="L8023" s="12" t="n">
        <f aca="false">H8023*SUMIFS(syst_chauffage!$K$3:$K$27,syst_chauffage!$B$3:$B$27,D8023,syst_chauffage!$C$3:$C$27,E8023)</f>
        <v>0.626230472793739</v>
      </c>
      <c r="N8023" s="0" t="str">
        <f aca="false">A8023</f>
        <v>Santé Action Sociale</v>
      </c>
      <c r="O8023" s="0" t="str">
        <f aca="false">B8023</f>
        <v>Hôpital</v>
      </c>
      <c r="P8023" s="0" t="str">
        <f aca="false">C8023</f>
        <v>Hopital bloc</v>
      </c>
      <c r="Q8023" s="0" t="str">
        <f aca="false">D8023</f>
        <v>Chaudière fioul</v>
      </c>
      <c r="R8023" s="0" t="str">
        <f aca="false">E8023</f>
        <v>Fioul</v>
      </c>
      <c r="S8023" s="0" t="str">
        <f aca="false">F8023</f>
        <v>0617340303</v>
      </c>
      <c r="T8023" s="0" t="str">
        <f aca="false">G8023</f>
        <v>5</v>
      </c>
      <c r="U8023" s="0" t="n">
        <f aca="false">L8023</f>
        <v>0.626230472793739</v>
      </c>
      <c r="V8023" s="0" t="n">
        <f aca="false">K8023</f>
        <v>4.21868460344612</v>
      </c>
      <c r="W8023" s="0" t="n">
        <f aca="false">J8023</f>
        <v>0</v>
      </c>
    </row>
    <row r="8024" customFormat="false" ht="12.8" hidden="false" customHeight="false" outlineLevel="0" collapsed="false">
      <c r="A8024" s="0" t="s">
        <v>77</v>
      </c>
      <c r="B8024" s="0" t="s">
        <v>1219</v>
      </c>
      <c r="C8024" s="0" t="s">
        <v>1220</v>
      </c>
      <c r="D8024" s="0" t="s">
        <v>13</v>
      </c>
      <c r="E8024" s="0" t="s">
        <v>14</v>
      </c>
      <c r="F8024" s="0" t="s">
        <v>1224</v>
      </c>
      <c r="G8024" s="0" t="s">
        <v>1613</v>
      </c>
      <c r="H8024" s="0" t="n">
        <v>0.926356163481477</v>
      </c>
      <c r="I8024" s="0" t="n">
        <v>1.72622633241566</v>
      </c>
      <c r="J8024" s="0" t="n">
        <v>308</v>
      </c>
      <c r="K8024" s="0" t="n">
        <f aca="false">I8024*SUMIFS(syst_chauffage!$H$3:$H$27,syst_chauffage!$B$3:$B$27,D8024,syst_chauffage!$C$3:$C$27,E8024)</f>
        <v>3.48627243696981</v>
      </c>
      <c r="L8024" s="12" t="n">
        <f aca="false">H8024*SUMIFS(syst_chauffage!$K$3:$K$27,syst_chauffage!$B$3:$B$27,D8024,syst_chauffage!$C$3:$C$27,E8024)</f>
        <v>0.926356163481477</v>
      </c>
      <c r="N8024" s="0" t="str">
        <f aca="false">A8024</f>
        <v>Santé Action Sociale</v>
      </c>
      <c r="O8024" s="0" t="str">
        <f aca="false">B8024</f>
        <v>Hôpital</v>
      </c>
      <c r="P8024" s="0" t="str">
        <f aca="false">C8024</f>
        <v>Hopital bloc</v>
      </c>
      <c r="Q8024" s="0" t="str">
        <f aca="false">D8024</f>
        <v>Chaudière gaz</v>
      </c>
      <c r="R8024" s="0" t="str">
        <f aca="false">E8024</f>
        <v>Gaz</v>
      </c>
      <c r="S8024" s="0" t="str">
        <f aca="false">F8024</f>
        <v>0617340404</v>
      </c>
      <c r="T8024" s="0" t="str">
        <f aca="false">G8024</f>
        <v>5</v>
      </c>
      <c r="U8024" s="0" t="n">
        <f aca="false">L8024</f>
        <v>0.926356163481477</v>
      </c>
      <c r="V8024" s="0" t="n">
        <f aca="false">K8024</f>
        <v>3.48627243696981</v>
      </c>
      <c r="W8024" s="0" t="n">
        <f aca="false">J8024</f>
        <v>308</v>
      </c>
    </row>
    <row r="8025" customFormat="false" ht="12.8" hidden="false" customHeight="false" outlineLevel="0" collapsed="false">
      <c r="A8025" s="0" t="s">
        <v>77</v>
      </c>
      <c r="B8025" s="0" t="s">
        <v>1219</v>
      </c>
      <c r="C8025" s="0" t="s">
        <v>1220</v>
      </c>
      <c r="D8025" s="0" t="s">
        <v>29</v>
      </c>
      <c r="E8025" s="0" t="s">
        <v>30</v>
      </c>
      <c r="F8025" s="0" t="s">
        <v>1225</v>
      </c>
      <c r="G8025" s="0" t="s">
        <v>1613</v>
      </c>
      <c r="H8025" s="0" t="n">
        <v>0.91601788579863</v>
      </c>
      <c r="I8025" s="0" t="n">
        <v>10.4</v>
      </c>
      <c r="J8025" s="0" t="n">
        <v>0</v>
      </c>
      <c r="K8025" s="0" t="n">
        <f aca="false">I8025*SUMIFS(syst_chauffage!$H$3:$H$27,syst_chauffage!$B$3:$B$27,D8025,syst_chauffage!$C$3:$C$27,E8025)</f>
        <v>3</v>
      </c>
      <c r="L8025" s="12" t="n">
        <f aca="false">H8025*SUMIFS(syst_chauffage!$K$3:$K$27,syst_chauffage!$B$3:$B$27,D8025,syst_chauffage!$C$3:$C$27,E8025)</f>
        <v>0.91601788579863</v>
      </c>
      <c r="N8025" s="0" t="str">
        <f aca="false">A8025</f>
        <v>Santé Action Sociale</v>
      </c>
      <c r="O8025" s="0" t="str">
        <f aca="false">B8025</f>
        <v>Hôpital</v>
      </c>
      <c r="P8025" s="0" t="str">
        <f aca="false">C8025</f>
        <v>Hopital bloc</v>
      </c>
      <c r="Q8025" s="0" t="str">
        <f aca="false">D8025</f>
        <v>Electrique direct</v>
      </c>
      <c r="R8025" s="0" t="str">
        <f aca="false">E8025</f>
        <v>Electricité</v>
      </c>
      <c r="S8025" s="0" t="str">
        <f aca="false">F8025</f>
        <v>0617340602</v>
      </c>
      <c r="T8025" s="0" t="str">
        <f aca="false">G8025</f>
        <v>5</v>
      </c>
      <c r="U8025" s="0" t="n">
        <f aca="false">L8025</f>
        <v>0.91601788579863</v>
      </c>
      <c r="V8025" s="0" t="n">
        <f aca="false">K8025</f>
        <v>3</v>
      </c>
      <c r="W8025" s="0" t="n">
        <f aca="false">J8025</f>
        <v>0</v>
      </c>
    </row>
    <row r="8026" customFormat="false" ht="12.8" hidden="false" customHeight="false" outlineLevel="0" collapsed="false">
      <c r="A8026" s="0" t="s">
        <v>77</v>
      </c>
      <c r="B8026" s="0" t="s">
        <v>1219</v>
      </c>
      <c r="C8026" s="0" t="s">
        <v>1220</v>
      </c>
      <c r="D8026" s="0" t="s">
        <v>36</v>
      </c>
      <c r="E8026" s="0" t="s">
        <v>30</v>
      </c>
      <c r="F8026" s="0" t="s">
        <v>1226</v>
      </c>
      <c r="G8026" s="0" t="s">
        <v>1613</v>
      </c>
      <c r="H8026" s="0" t="n">
        <v>2.81462482166341</v>
      </c>
      <c r="I8026" s="0" t="n">
        <v>32.1755807859468</v>
      </c>
      <c r="J8026" s="0" t="n">
        <v>801</v>
      </c>
      <c r="K8026" s="0" t="n">
        <f aca="false">I8026*SUMIFS(syst_chauffage!$H$3:$H$27,syst_chauffage!$B$3:$B$27,D8026,syst_chauffage!$C$3:$C$27,E8026)</f>
        <v>19.9056837549007</v>
      </c>
      <c r="L8026" s="12" t="n">
        <f aca="false">H8026*SUMIFS(syst_chauffage!$K$3:$K$27,syst_chauffage!$B$3:$B$27,D8026,syst_chauffage!$C$3:$C$27,E8026)</f>
        <v>2.36482111370319</v>
      </c>
      <c r="N8026" s="0" t="str">
        <f aca="false">A8026</f>
        <v>Santé Action Sociale</v>
      </c>
      <c r="O8026" s="0" t="str">
        <f aca="false">B8026</f>
        <v>Hôpital</v>
      </c>
      <c r="P8026" s="0" t="str">
        <f aca="false">C8026</f>
        <v>Hopital bloc</v>
      </c>
      <c r="Q8026" s="0" t="str">
        <f aca="false">D8026</f>
        <v>PAC</v>
      </c>
      <c r="R8026" s="0" t="str">
        <f aca="false">E8026</f>
        <v>Electricité</v>
      </c>
      <c r="S8026" s="0" t="str">
        <f aca="false">F8026</f>
        <v>0617340902</v>
      </c>
      <c r="T8026" s="0" t="str">
        <f aca="false">G8026</f>
        <v>5</v>
      </c>
      <c r="U8026" s="0" t="n">
        <f aca="false">L8026</f>
        <v>2.36482111370319</v>
      </c>
      <c r="V8026" s="0" t="n">
        <f aca="false">K8026</f>
        <v>19.9056837549007</v>
      </c>
      <c r="W8026" s="0" t="n">
        <f aca="false">J8026</f>
        <v>801</v>
      </c>
    </row>
    <row r="8027" customFormat="false" ht="12.8" hidden="false" customHeight="false" outlineLevel="0" collapsed="false">
      <c r="A8027" s="0" t="s">
        <v>77</v>
      </c>
      <c r="B8027" s="0" t="s">
        <v>1219</v>
      </c>
      <c r="C8027" s="0" t="s">
        <v>1220</v>
      </c>
      <c r="D8027" s="0" t="s">
        <v>51</v>
      </c>
      <c r="E8027" s="0" t="s">
        <v>57</v>
      </c>
      <c r="F8027" s="0" t="s">
        <v>1227</v>
      </c>
      <c r="G8027" s="0" t="s">
        <v>1613</v>
      </c>
      <c r="H8027" s="0" t="n">
        <v>0.910848348521457</v>
      </c>
      <c r="I8027" s="0" t="n">
        <v>13.6023691077384</v>
      </c>
      <c r="J8027" s="0" t="n">
        <v>0</v>
      </c>
      <c r="K8027" s="0" t="n">
        <f aca="false">I8027*SUMIFS(syst_chauffage!$H$3:$H$27,syst_chauffage!$B$3:$B$27,D8027,syst_chauffage!$C$3:$C$27,E8027)</f>
        <v>28.8214322255265</v>
      </c>
      <c r="L8027" s="12" t="n">
        <f aca="false">H8027*SUMIFS(syst_chauffage!$K$3:$K$27,syst_chauffage!$B$3:$B$27,D8027,syst_chauffage!$C$3:$C$27,E8027)</f>
        <v>0.910848348521457</v>
      </c>
      <c r="N8027" s="0" t="str">
        <f aca="false">A8027</f>
        <v>Santé Action Sociale</v>
      </c>
      <c r="O8027" s="0" t="str">
        <f aca="false">B8027</f>
        <v>Hôpital</v>
      </c>
      <c r="P8027" s="0" t="str">
        <f aca="false">C8027</f>
        <v>Hopital bloc</v>
      </c>
      <c r="Q8027" s="0" t="str">
        <f aca="false">D8027</f>
        <v>Autre système centralisé performant</v>
      </c>
      <c r="R8027" s="0" t="str">
        <f aca="false">E8027</f>
        <v>Autres</v>
      </c>
      <c r="S8027" s="0" t="str">
        <f aca="false">F8027</f>
        <v>0617342101</v>
      </c>
      <c r="T8027" s="0" t="str">
        <f aca="false">G8027</f>
        <v>5</v>
      </c>
      <c r="U8027" s="0" t="n">
        <f aca="false">L8027</f>
        <v>0.910848348521457</v>
      </c>
      <c r="V8027" s="0" t="n">
        <f aca="false">K8027</f>
        <v>28.8214322255265</v>
      </c>
      <c r="W8027" s="0" t="n">
        <f aca="false">J8027</f>
        <v>0</v>
      </c>
    </row>
    <row r="8028" customFormat="false" ht="12.8" hidden="false" customHeight="false" outlineLevel="0" collapsed="false">
      <c r="A8028" s="0" t="s">
        <v>77</v>
      </c>
      <c r="B8028" s="0" t="s">
        <v>1219</v>
      </c>
      <c r="C8028" s="0" t="s">
        <v>1220</v>
      </c>
      <c r="D8028" s="0" t="s">
        <v>51</v>
      </c>
      <c r="E8028" s="0" t="s">
        <v>58</v>
      </c>
      <c r="F8028" s="0" t="s">
        <v>1228</v>
      </c>
      <c r="G8028" s="0" t="s">
        <v>1613</v>
      </c>
      <c r="H8028" s="0" t="n">
        <v>0.936211011399467</v>
      </c>
      <c r="I8028" s="0" t="n">
        <v>13.4418878800315</v>
      </c>
      <c r="J8028" s="0" t="n">
        <v>1190</v>
      </c>
      <c r="K8028" s="0" t="n">
        <f aca="false">I8028*SUMIFS(syst_chauffage!$H$3:$H$27,syst_chauffage!$B$3:$B$27,D8028,syst_chauffage!$C$3:$C$27,E8028)</f>
        <v>28.6849821085864</v>
      </c>
      <c r="L8028" s="12" t="n">
        <f aca="false">H8028*SUMIFS(syst_chauffage!$K$3:$K$27,syst_chauffage!$B$3:$B$27,D8028,syst_chauffage!$C$3:$C$27,E8028)</f>
        <v>0.936211011399467</v>
      </c>
      <c r="N8028" s="0" t="str">
        <f aca="false">A8028</f>
        <v>Santé Action Sociale</v>
      </c>
      <c r="O8028" s="0" t="str">
        <f aca="false">B8028</f>
        <v>Hôpital</v>
      </c>
      <c r="P8028" s="0" t="str">
        <f aca="false">C8028</f>
        <v>Hopital bloc</v>
      </c>
      <c r="Q8028" s="0" t="str">
        <f aca="false">D8028</f>
        <v>Autre système centralisé performant</v>
      </c>
      <c r="R8028" s="0" t="str">
        <f aca="false">E8028</f>
        <v>Urbain</v>
      </c>
      <c r="S8028" s="0" t="str">
        <f aca="false">F8028</f>
        <v>0617342106</v>
      </c>
      <c r="T8028" s="0" t="str">
        <f aca="false">G8028</f>
        <v>5</v>
      </c>
      <c r="U8028" s="0" t="n">
        <f aca="false">L8028</f>
        <v>0.936211011399467</v>
      </c>
      <c r="V8028" s="0" t="n">
        <f aca="false">K8028</f>
        <v>28.6849821085864</v>
      </c>
      <c r="W8028" s="0" t="n">
        <f aca="false">J8028</f>
        <v>1190</v>
      </c>
    </row>
    <row r="8029" customFormat="false" ht="12.8" hidden="false" customHeight="false" outlineLevel="0" collapsed="false">
      <c r="A8029" s="0" t="s">
        <v>77</v>
      </c>
      <c r="B8029" s="0" t="s">
        <v>1219</v>
      </c>
      <c r="C8029" s="0" t="s">
        <v>1220</v>
      </c>
      <c r="D8029" s="0" t="s">
        <v>27</v>
      </c>
      <c r="E8029" s="0" t="s">
        <v>23</v>
      </c>
      <c r="F8029" s="0" t="s">
        <v>1229</v>
      </c>
      <c r="G8029" s="0" t="s">
        <v>1613</v>
      </c>
      <c r="H8029" s="0" t="n">
        <v>0.744777473286268</v>
      </c>
      <c r="I8029" s="0" t="n">
        <v>2.85189062154142</v>
      </c>
      <c r="J8029" s="0" t="n">
        <v>693</v>
      </c>
      <c r="K8029" s="0" t="n">
        <f aca="false">I8029*SUMIFS(syst_chauffage!$H$3:$H$27,syst_chauffage!$B$3:$B$27,D8029,syst_chauffage!$C$3:$C$27,E8029)</f>
        <v>7.31339727181608</v>
      </c>
      <c r="L8029" s="12" t="n">
        <f aca="false">H8029*SUMIFS(syst_chauffage!$K$3:$K$27,syst_chauffage!$B$3:$B$27,D8029,syst_chauffage!$C$3:$C$27,E8029)</f>
        <v>0.744777473286268</v>
      </c>
      <c r="N8029" s="0" t="str">
        <f aca="false">A8029</f>
        <v>Santé Action Sociale</v>
      </c>
      <c r="O8029" s="0" t="str">
        <f aca="false">B8029</f>
        <v>Hôpital</v>
      </c>
      <c r="P8029" s="0" t="str">
        <f aca="false">C8029</f>
        <v>Hopital bloc</v>
      </c>
      <c r="Q8029" s="0" t="str">
        <f aca="false">D8029</f>
        <v>Chaudière condensation fioul</v>
      </c>
      <c r="R8029" s="0" t="str">
        <f aca="false">E8029</f>
        <v>Fioul</v>
      </c>
      <c r="S8029" s="0" t="str">
        <f aca="false">F8029</f>
        <v>0617342303</v>
      </c>
      <c r="T8029" s="0" t="str">
        <f aca="false">G8029</f>
        <v>5</v>
      </c>
      <c r="U8029" s="0" t="n">
        <f aca="false">L8029</f>
        <v>0.744777473286268</v>
      </c>
      <c r="V8029" s="0" t="n">
        <f aca="false">K8029</f>
        <v>7.31339727181608</v>
      </c>
      <c r="W8029" s="0" t="n">
        <f aca="false">J8029</f>
        <v>693</v>
      </c>
    </row>
    <row r="8030" customFormat="false" ht="12.8" hidden="false" customHeight="false" outlineLevel="0" collapsed="false">
      <c r="A8030" s="0" t="s">
        <v>77</v>
      </c>
      <c r="B8030" s="0" t="s">
        <v>1219</v>
      </c>
      <c r="C8030" s="0" t="s">
        <v>1220</v>
      </c>
      <c r="D8030" s="0" t="s">
        <v>18</v>
      </c>
      <c r="E8030" s="0" t="s">
        <v>14</v>
      </c>
      <c r="F8030" s="0" t="s">
        <v>1230</v>
      </c>
      <c r="G8030" s="0" t="s">
        <v>1613</v>
      </c>
      <c r="H8030" s="0" t="n">
        <v>0.954918999982188</v>
      </c>
      <c r="I8030" s="0" t="n">
        <v>2.05503134811388</v>
      </c>
      <c r="J8030" s="0" t="n">
        <v>693</v>
      </c>
      <c r="K8030" s="0" t="n">
        <f aca="false">I8030*SUMIFS(syst_chauffage!$H$3:$H$27,syst_chauffage!$B$3:$B$27,D8030,syst_chauffage!$C$3:$C$27,E8030)</f>
        <v>5.5998143563221</v>
      </c>
      <c r="L8030" s="12" t="n">
        <f aca="false">H8030*SUMIFS(syst_chauffage!$K$3:$K$27,syst_chauffage!$B$3:$B$27,D8030,syst_chauffage!$C$3:$C$27,E8030)</f>
        <v>0.927653093039058</v>
      </c>
      <c r="N8030" s="0" t="str">
        <f aca="false">A8030</f>
        <v>Santé Action Sociale</v>
      </c>
      <c r="O8030" s="0" t="str">
        <f aca="false">B8030</f>
        <v>Hôpital</v>
      </c>
      <c r="P8030" s="0" t="str">
        <f aca="false">C8030</f>
        <v>Hopital bloc</v>
      </c>
      <c r="Q8030" s="0" t="str">
        <f aca="false">D8030</f>
        <v>Chaudière condensation gaz</v>
      </c>
      <c r="R8030" s="0" t="str">
        <f aca="false">E8030</f>
        <v>Gaz</v>
      </c>
      <c r="S8030" s="0" t="str">
        <f aca="false">F8030</f>
        <v>0617342404</v>
      </c>
      <c r="T8030" s="0" t="str">
        <f aca="false">G8030</f>
        <v>5</v>
      </c>
      <c r="U8030" s="0" t="n">
        <f aca="false">L8030</f>
        <v>0.927653093039058</v>
      </c>
      <c r="V8030" s="0" t="n">
        <f aca="false">K8030</f>
        <v>5.5998143563221</v>
      </c>
      <c r="W8030" s="0" t="n">
        <f aca="false">J8030</f>
        <v>693</v>
      </c>
    </row>
    <row r="8031" customFormat="false" ht="12.8" hidden="false" customHeight="false" outlineLevel="0" collapsed="false">
      <c r="A8031" s="0" t="s">
        <v>77</v>
      </c>
      <c r="B8031" s="0" t="s">
        <v>1219</v>
      </c>
      <c r="C8031" s="0" t="s">
        <v>1220</v>
      </c>
      <c r="D8031" s="0" t="s">
        <v>32</v>
      </c>
      <c r="E8031" s="0" t="s">
        <v>30</v>
      </c>
      <c r="F8031" s="0" t="s">
        <v>1231</v>
      </c>
      <c r="G8031" s="0" t="s">
        <v>1613</v>
      </c>
      <c r="H8031" s="0" t="n">
        <v>1</v>
      </c>
      <c r="I8031" s="0" t="n">
        <v>12</v>
      </c>
      <c r="J8031" s="0" t="n">
        <v>0</v>
      </c>
      <c r="K8031" s="0" t="n">
        <f aca="false">I8031*SUMIFS(syst_chauffage!$H$3:$H$27,syst_chauffage!$B$3:$B$27,D8031,syst_chauffage!$C$3:$C$27,E8031)</f>
        <v>12</v>
      </c>
      <c r="L8031" s="12" t="n">
        <f aca="false">H8031*SUMIFS(syst_chauffage!$K$3:$K$27,syst_chauffage!$B$3:$B$27,D8031,syst_chauffage!$C$3:$C$27,E8031)</f>
        <v>1</v>
      </c>
      <c r="N8031" s="0" t="str">
        <f aca="false">A8031</f>
        <v>Santé Action Sociale</v>
      </c>
      <c r="O8031" s="0" t="str">
        <f aca="false">B8031</f>
        <v>Hôpital</v>
      </c>
      <c r="P8031" s="0" t="str">
        <f aca="false">C8031</f>
        <v>Hopital bloc</v>
      </c>
      <c r="Q8031" s="0" t="str">
        <f aca="false">D8031</f>
        <v>Electrique direct performant</v>
      </c>
      <c r="R8031" s="0" t="str">
        <f aca="false">E8031</f>
        <v>Electricité</v>
      </c>
      <c r="S8031" s="0" t="str">
        <f aca="false">F8031</f>
        <v>0617342602</v>
      </c>
      <c r="T8031" s="0" t="str">
        <f aca="false">G8031</f>
        <v>5</v>
      </c>
      <c r="U8031" s="0" t="n">
        <f aca="false">L8031</f>
        <v>1</v>
      </c>
      <c r="V8031" s="0" t="n">
        <f aca="false">K8031</f>
        <v>12</v>
      </c>
      <c r="W8031" s="0" t="n">
        <f aca="false">J8031</f>
        <v>0</v>
      </c>
    </row>
    <row r="8032" customFormat="false" ht="12.8" hidden="false" customHeight="false" outlineLevel="0" collapsed="false">
      <c r="A8032" s="0" t="s">
        <v>77</v>
      </c>
      <c r="B8032" s="0" t="s">
        <v>1219</v>
      </c>
      <c r="C8032" s="0" t="s">
        <v>1220</v>
      </c>
      <c r="D8032" s="0" t="s">
        <v>38</v>
      </c>
      <c r="E8032" s="0" t="s">
        <v>30</v>
      </c>
      <c r="F8032" s="0" t="s">
        <v>1232</v>
      </c>
      <c r="G8032" s="0" t="s">
        <v>1613</v>
      </c>
      <c r="H8032" s="0" t="n">
        <v>2.97321354256344</v>
      </c>
      <c r="I8032" s="0" t="n">
        <v>38.3042628404128</v>
      </c>
      <c r="J8032" s="0" t="n">
        <v>864</v>
      </c>
      <c r="K8032" s="0" t="n">
        <f aca="false">I8032*SUMIFS(syst_chauffage!$H$3:$H$27,syst_chauffage!$B$3:$B$27,D8032,syst_chauffage!$C$3:$C$27,E8032)</f>
        <v>38.7177114687896</v>
      </c>
      <c r="L8032" s="12" t="n">
        <f aca="false">H8032*SUMIFS(syst_chauffage!$K$3:$K$27,syst_chauffage!$B$3:$B$27,D8032,syst_chauffage!$C$3:$C$27,E8032)</f>
        <v>2.6598834534048</v>
      </c>
      <c r="N8032" s="0" t="str">
        <f aca="false">A8032</f>
        <v>Santé Action Sociale</v>
      </c>
      <c r="O8032" s="0" t="str">
        <f aca="false">B8032</f>
        <v>Hôpital</v>
      </c>
      <c r="P8032" s="0" t="str">
        <f aca="false">C8032</f>
        <v>Hopital bloc</v>
      </c>
      <c r="Q8032" s="0" t="str">
        <f aca="false">D8032</f>
        <v>PAC performant</v>
      </c>
      <c r="R8032" s="0" t="str">
        <f aca="false">E8032</f>
        <v>Electricité</v>
      </c>
      <c r="S8032" s="0" t="str">
        <f aca="false">F8032</f>
        <v>0617342902</v>
      </c>
      <c r="T8032" s="0" t="str">
        <f aca="false">G8032</f>
        <v>5</v>
      </c>
      <c r="U8032" s="0" t="n">
        <f aca="false">L8032</f>
        <v>2.6598834534048</v>
      </c>
      <c r="V8032" s="0" t="n">
        <f aca="false">K8032</f>
        <v>38.7177114687896</v>
      </c>
      <c r="W8032" s="0" t="n">
        <f aca="false">J8032</f>
        <v>864</v>
      </c>
    </row>
    <row r="8033" customFormat="false" ht="12.8" hidden="false" customHeight="false" outlineLevel="0" collapsed="false">
      <c r="A8033" s="0" t="s">
        <v>77</v>
      </c>
      <c r="B8033" s="0" t="s">
        <v>1219</v>
      </c>
      <c r="C8033" s="0" t="s">
        <v>1233</v>
      </c>
      <c r="D8033" s="0" t="s">
        <v>19</v>
      </c>
      <c r="E8033" s="0" t="s">
        <v>57</v>
      </c>
      <c r="F8033" s="0" t="s">
        <v>1234</v>
      </c>
      <c r="G8033" s="0" t="s">
        <v>1613</v>
      </c>
      <c r="H8033" s="0" t="n">
        <v>0.749409078407902</v>
      </c>
      <c r="I8033" s="0" t="n">
        <v>13.8480676648357</v>
      </c>
      <c r="J8033" s="0" t="n">
        <v>0</v>
      </c>
      <c r="K8033" s="0" t="n">
        <f aca="false">I8033*SUMIFS(syst_chauffage!$H$3:$H$27,syst_chauffage!$B$3:$B$27,D8033,syst_chauffage!$C$3:$C$27,E8033)</f>
        <v>19.2831111991806</v>
      </c>
      <c r="L8033" s="12" t="n">
        <f aca="false">H8033*SUMIFS(syst_chauffage!$K$3:$K$27,syst_chauffage!$B$3:$B$27,D8033,syst_chauffage!$C$3:$C$27,E8033)</f>
        <v>0.749409078407902</v>
      </c>
      <c r="N8033" s="0" t="str">
        <f aca="false">A8033</f>
        <v>Santé Action Sociale</v>
      </c>
      <c r="O8033" s="0" t="str">
        <f aca="false">B8033</f>
        <v>Hôpital</v>
      </c>
      <c r="P8033" s="0" t="str">
        <f aca="false">C8033</f>
        <v>Hopital maison</v>
      </c>
      <c r="Q8033" s="0" t="str">
        <f aca="false">D8033</f>
        <v>Autre système centralisé</v>
      </c>
      <c r="R8033" s="0" t="str">
        <f aca="false">E8033</f>
        <v>Autres</v>
      </c>
      <c r="S8033" s="0" t="str">
        <f aca="false">F8033</f>
        <v>0617350101</v>
      </c>
      <c r="T8033" s="0" t="str">
        <f aca="false">G8033</f>
        <v>5</v>
      </c>
      <c r="U8033" s="0" t="n">
        <f aca="false">L8033</f>
        <v>0.749409078407902</v>
      </c>
      <c r="V8033" s="0" t="n">
        <f aca="false">K8033</f>
        <v>19.2831111991806</v>
      </c>
      <c r="W8033" s="0" t="n">
        <f aca="false">J8033</f>
        <v>0</v>
      </c>
    </row>
    <row r="8034" customFormat="false" ht="12.8" hidden="false" customHeight="false" outlineLevel="0" collapsed="false">
      <c r="A8034" s="0" t="s">
        <v>77</v>
      </c>
      <c r="B8034" s="0" t="s">
        <v>1219</v>
      </c>
      <c r="C8034" s="0" t="s">
        <v>1233</v>
      </c>
      <c r="D8034" s="0" t="s">
        <v>19</v>
      </c>
      <c r="E8034" s="0" t="s">
        <v>58</v>
      </c>
      <c r="F8034" s="0" t="s">
        <v>1235</v>
      </c>
      <c r="G8034" s="0" t="s">
        <v>1613</v>
      </c>
      <c r="H8034" s="0" t="n">
        <v>0.760587021009366</v>
      </c>
      <c r="I8034" s="0" t="n">
        <v>13.5771828269919</v>
      </c>
      <c r="J8034" s="0" t="n">
        <v>1190</v>
      </c>
      <c r="K8034" s="0" t="n">
        <f aca="false">I8034*SUMIFS(syst_chauffage!$H$3:$H$27,syst_chauffage!$B$3:$B$27,D8034,syst_chauffage!$C$3:$C$27,E8034)</f>
        <v>22.3337813264898</v>
      </c>
      <c r="L8034" s="12" t="n">
        <f aca="false">H8034*SUMIFS(syst_chauffage!$K$3:$K$27,syst_chauffage!$B$3:$B$27,D8034,syst_chauffage!$C$3:$C$27,E8034)</f>
        <v>0.760587021009366</v>
      </c>
      <c r="N8034" s="0" t="str">
        <f aca="false">A8034</f>
        <v>Santé Action Sociale</v>
      </c>
      <c r="O8034" s="0" t="str">
        <f aca="false">B8034</f>
        <v>Hôpital</v>
      </c>
      <c r="P8034" s="0" t="str">
        <f aca="false">C8034</f>
        <v>Hopital maison</v>
      </c>
      <c r="Q8034" s="0" t="str">
        <f aca="false">D8034</f>
        <v>Autre système centralisé</v>
      </c>
      <c r="R8034" s="0" t="str">
        <f aca="false">E8034</f>
        <v>Urbain</v>
      </c>
      <c r="S8034" s="0" t="str">
        <f aca="false">F8034</f>
        <v>0617350106</v>
      </c>
      <c r="T8034" s="0" t="str">
        <f aca="false">G8034</f>
        <v>5</v>
      </c>
      <c r="U8034" s="0" t="n">
        <f aca="false">L8034</f>
        <v>0.760587021009366</v>
      </c>
      <c r="V8034" s="0" t="n">
        <f aca="false">K8034</f>
        <v>22.3337813264898</v>
      </c>
      <c r="W8034" s="0" t="n">
        <f aca="false">J8034</f>
        <v>1190</v>
      </c>
    </row>
    <row r="8035" customFormat="false" ht="12.8" hidden="false" customHeight="false" outlineLevel="0" collapsed="false">
      <c r="A8035" s="0" t="s">
        <v>77</v>
      </c>
      <c r="B8035" s="0" t="s">
        <v>1219</v>
      </c>
      <c r="C8035" s="0" t="s">
        <v>1233</v>
      </c>
      <c r="D8035" s="0" t="s">
        <v>22</v>
      </c>
      <c r="E8035" s="0" t="s">
        <v>23</v>
      </c>
      <c r="F8035" s="0" t="s">
        <v>1236</v>
      </c>
      <c r="G8035" s="0" t="s">
        <v>1613</v>
      </c>
      <c r="H8035" s="0" t="n">
        <v>0.625890359166807</v>
      </c>
      <c r="I8035" s="0" t="n">
        <v>3.03374995543664</v>
      </c>
      <c r="J8035" s="0" t="n">
        <v>0</v>
      </c>
      <c r="K8035" s="0" t="n">
        <f aca="false">I8035*SUMIFS(syst_chauffage!$H$3:$H$27,syst_chauffage!$B$3:$B$27,D8035,syst_chauffage!$C$3:$C$27,E8035)</f>
        <v>5.34250195585142</v>
      </c>
      <c r="L8035" s="12" t="n">
        <f aca="false">H8035*SUMIFS(syst_chauffage!$K$3:$K$27,syst_chauffage!$B$3:$B$27,D8035,syst_chauffage!$C$3:$C$27,E8035)</f>
        <v>0.625890359166807</v>
      </c>
      <c r="N8035" s="0" t="str">
        <f aca="false">A8035</f>
        <v>Santé Action Sociale</v>
      </c>
      <c r="O8035" s="0" t="str">
        <f aca="false">B8035</f>
        <v>Hôpital</v>
      </c>
      <c r="P8035" s="0" t="str">
        <f aca="false">C8035</f>
        <v>Hopital maison</v>
      </c>
      <c r="Q8035" s="0" t="str">
        <f aca="false">D8035</f>
        <v>Chaudière fioul</v>
      </c>
      <c r="R8035" s="0" t="str">
        <f aca="false">E8035</f>
        <v>Fioul</v>
      </c>
      <c r="S8035" s="0" t="str">
        <f aca="false">F8035</f>
        <v>0617350303</v>
      </c>
      <c r="T8035" s="0" t="str">
        <f aca="false">G8035</f>
        <v>5</v>
      </c>
      <c r="U8035" s="0" t="n">
        <f aca="false">L8035</f>
        <v>0.625890359166807</v>
      </c>
      <c r="V8035" s="0" t="n">
        <f aca="false">K8035</f>
        <v>5.34250195585142</v>
      </c>
      <c r="W8035" s="0" t="n">
        <f aca="false">J8035</f>
        <v>0</v>
      </c>
    </row>
    <row r="8036" customFormat="false" ht="12.8" hidden="false" customHeight="false" outlineLevel="0" collapsed="false">
      <c r="A8036" s="0" t="s">
        <v>77</v>
      </c>
      <c r="B8036" s="0" t="s">
        <v>1219</v>
      </c>
      <c r="C8036" s="0" t="s">
        <v>1233</v>
      </c>
      <c r="D8036" s="0" t="s">
        <v>13</v>
      </c>
      <c r="E8036" s="0" t="s">
        <v>14</v>
      </c>
      <c r="F8036" s="0" t="s">
        <v>1237</v>
      </c>
      <c r="G8036" s="0" t="s">
        <v>1613</v>
      </c>
      <c r="H8036" s="0" t="n">
        <v>0.92590483853927</v>
      </c>
      <c r="I8036" s="0" t="n">
        <v>2.29565739988806</v>
      </c>
      <c r="J8036" s="0" t="n">
        <v>308</v>
      </c>
      <c r="K8036" s="0" t="n">
        <f aca="false">I8036*SUMIFS(syst_chauffage!$H$3:$H$27,syst_chauffage!$B$3:$B$27,D8036,syst_chauffage!$C$3:$C$27,E8036)</f>
        <v>4.63629071557252</v>
      </c>
      <c r="L8036" s="12" t="n">
        <f aca="false">H8036*SUMIFS(syst_chauffage!$K$3:$K$27,syst_chauffage!$B$3:$B$27,D8036,syst_chauffage!$C$3:$C$27,E8036)</f>
        <v>0.92590483853927</v>
      </c>
      <c r="N8036" s="0" t="str">
        <f aca="false">A8036</f>
        <v>Santé Action Sociale</v>
      </c>
      <c r="O8036" s="0" t="str">
        <f aca="false">B8036</f>
        <v>Hôpital</v>
      </c>
      <c r="P8036" s="0" t="str">
        <f aca="false">C8036</f>
        <v>Hopital maison</v>
      </c>
      <c r="Q8036" s="0" t="str">
        <f aca="false">D8036</f>
        <v>Chaudière gaz</v>
      </c>
      <c r="R8036" s="0" t="str">
        <f aca="false">E8036</f>
        <v>Gaz</v>
      </c>
      <c r="S8036" s="0" t="str">
        <f aca="false">F8036</f>
        <v>0617350404</v>
      </c>
      <c r="T8036" s="0" t="str">
        <f aca="false">G8036</f>
        <v>5</v>
      </c>
      <c r="U8036" s="0" t="n">
        <f aca="false">L8036</f>
        <v>0.92590483853927</v>
      </c>
      <c r="V8036" s="0" t="n">
        <f aca="false">K8036</f>
        <v>4.63629071557252</v>
      </c>
      <c r="W8036" s="0" t="n">
        <f aca="false">J8036</f>
        <v>308</v>
      </c>
    </row>
    <row r="8037" customFormat="false" ht="12.8" hidden="false" customHeight="false" outlineLevel="0" collapsed="false">
      <c r="A8037" s="0" t="s">
        <v>77</v>
      </c>
      <c r="B8037" s="0" t="s">
        <v>1219</v>
      </c>
      <c r="C8037" s="0" t="s">
        <v>1233</v>
      </c>
      <c r="D8037" s="0" t="s">
        <v>29</v>
      </c>
      <c r="E8037" s="0" t="s">
        <v>30</v>
      </c>
      <c r="F8037" s="0" t="s">
        <v>1238</v>
      </c>
      <c r="G8037" s="0" t="s">
        <v>1613</v>
      </c>
      <c r="H8037" s="0" t="n">
        <v>0.915653920499225</v>
      </c>
      <c r="I8037" s="0" t="n">
        <v>10.4</v>
      </c>
      <c r="J8037" s="0" t="n">
        <v>0</v>
      </c>
      <c r="K8037" s="0" t="n">
        <f aca="false">I8037*SUMIFS(syst_chauffage!$H$3:$H$27,syst_chauffage!$B$3:$B$27,D8037,syst_chauffage!$C$3:$C$27,E8037)</f>
        <v>3</v>
      </c>
      <c r="L8037" s="12" t="n">
        <f aca="false">H8037*SUMIFS(syst_chauffage!$K$3:$K$27,syst_chauffage!$B$3:$B$27,D8037,syst_chauffage!$C$3:$C$27,E8037)</f>
        <v>0.915653920499225</v>
      </c>
      <c r="N8037" s="0" t="str">
        <f aca="false">A8037</f>
        <v>Santé Action Sociale</v>
      </c>
      <c r="O8037" s="0" t="str">
        <f aca="false">B8037</f>
        <v>Hôpital</v>
      </c>
      <c r="P8037" s="0" t="str">
        <f aca="false">C8037</f>
        <v>Hopital maison</v>
      </c>
      <c r="Q8037" s="0" t="str">
        <f aca="false">D8037</f>
        <v>Electrique direct</v>
      </c>
      <c r="R8037" s="0" t="str">
        <f aca="false">E8037</f>
        <v>Electricité</v>
      </c>
      <c r="S8037" s="0" t="str">
        <f aca="false">F8037</f>
        <v>0617350602</v>
      </c>
      <c r="T8037" s="0" t="str">
        <f aca="false">G8037</f>
        <v>5</v>
      </c>
      <c r="U8037" s="0" t="n">
        <f aca="false">L8037</f>
        <v>0.915653920499225</v>
      </c>
      <c r="V8037" s="0" t="n">
        <f aca="false">K8037</f>
        <v>3</v>
      </c>
      <c r="W8037" s="0" t="n">
        <f aca="false">J8037</f>
        <v>0</v>
      </c>
    </row>
    <row r="8038" customFormat="false" ht="12.8" hidden="false" customHeight="false" outlineLevel="0" collapsed="false">
      <c r="A8038" s="0" t="s">
        <v>77</v>
      </c>
      <c r="B8038" s="0" t="s">
        <v>1219</v>
      </c>
      <c r="C8038" s="0" t="s">
        <v>1233</v>
      </c>
      <c r="D8038" s="0" t="s">
        <v>36</v>
      </c>
      <c r="E8038" s="0" t="s">
        <v>30</v>
      </c>
      <c r="F8038" s="0" t="s">
        <v>1239</v>
      </c>
      <c r="G8038" s="0" t="s">
        <v>1613</v>
      </c>
      <c r="H8038" s="0" t="n">
        <v>2.81310184967335</v>
      </c>
      <c r="I8038" s="0" t="n">
        <v>38.4884842065554</v>
      </c>
      <c r="J8038" s="0" t="n">
        <v>801</v>
      </c>
      <c r="K8038" s="0" t="n">
        <f aca="false">I8038*SUMIFS(syst_chauffage!$H$3:$H$27,syst_chauffage!$B$3:$B$27,D8038,syst_chauffage!$C$3:$C$27,E8038)</f>
        <v>23.8112126061701</v>
      </c>
      <c r="L8038" s="12" t="n">
        <f aca="false">H8038*SUMIFS(syst_chauffage!$K$3:$K$27,syst_chauffage!$B$3:$B$27,D8038,syst_chauffage!$C$3:$C$27,E8038)</f>
        <v>2.36354152706346</v>
      </c>
      <c r="N8038" s="0" t="str">
        <f aca="false">A8038</f>
        <v>Santé Action Sociale</v>
      </c>
      <c r="O8038" s="0" t="str">
        <f aca="false">B8038</f>
        <v>Hôpital</v>
      </c>
      <c r="P8038" s="0" t="str">
        <f aca="false">C8038</f>
        <v>Hopital maison</v>
      </c>
      <c r="Q8038" s="0" t="str">
        <f aca="false">D8038</f>
        <v>PAC</v>
      </c>
      <c r="R8038" s="0" t="str">
        <f aca="false">E8038</f>
        <v>Electricité</v>
      </c>
      <c r="S8038" s="0" t="str">
        <f aca="false">F8038</f>
        <v>0617350902</v>
      </c>
      <c r="T8038" s="0" t="str">
        <f aca="false">G8038</f>
        <v>5</v>
      </c>
      <c r="U8038" s="0" t="n">
        <f aca="false">L8038</f>
        <v>2.36354152706346</v>
      </c>
      <c r="V8038" s="0" t="n">
        <f aca="false">K8038</f>
        <v>23.8112126061701</v>
      </c>
      <c r="W8038" s="0" t="n">
        <f aca="false">J8038</f>
        <v>801</v>
      </c>
    </row>
    <row r="8039" customFormat="false" ht="12.8" hidden="false" customHeight="false" outlineLevel="0" collapsed="false">
      <c r="A8039" s="0" t="s">
        <v>77</v>
      </c>
      <c r="B8039" s="0" t="s">
        <v>1219</v>
      </c>
      <c r="C8039" s="0" t="s">
        <v>1233</v>
      </c>
      <c r="D8039" s="0" t="s">
        <v>51</v>
      </c>
      <c r="E8039" s="0" t="s">
        <v>57</v>
      </c>
      <c r="F8039" s="0" t="s">
        <v>1240</v>
      </c>
      <c r="G8039" s="0" t="s">
        <v>1613</v>
      </c>
      <c r="H8039" s="0" t="n">
        <v>0.864702782778348</v>
      </c>
      <c r="I8039" s="0" t="n">
        <v>16.4857948390901</v>
      </c>
      <c r="J8039" s="0" t="n">
        <v>0</v>
      </c>
      <c r="K8039" s="0" t="n">
        <f aca="false">I8039*SUMIFS(syst_chauffage!$H$3:$H$27,syst_chauffage!$B$3:$B$27,D8039,syst_chauffage!$C$3:$C$27,E8039)</f>
        <v>34.9309899529531</v>
      </c>
      <c r="L8039" s="12" t="n">
        <f aca="false">H8039*SUMIFS(syst_chauffage!$K$3:$K$27,syst_chauffage!$B$3:$B$27,D8039,syst_chauffage!$C$3:$C$27,E8039)</f>
        <v>0.864702782778348</v>
      </c>
      <c r="N8039" s="0" t="str">
        <f aca="false">A8039</f>
        <v>Santé Action Sociale</v>
      </c>
      <c r="O8039" s="0" t="str">
        <f aca="false">B8039</f>
        <v>Hôpital</v>
      </c>
      <c r="P8039" s="0" t="str">
        <f aca="false">C8039</f>
        <v>Hopital maison</v>
      </c>
      <c r="Q8039" s="0" t="str">
        <f aca="false">D8039</f>
        <v>Autre système centralisé performant</v>
      </c>
      <c r="R8039" s="0" t="str">
        <f aca="false">E8039</f>
        <v>Autres</v>
      </c>
      <c r="S8039" s="0" t="str">
        <f aca="false">F8039</f>
        <v>0617352101</v>
      </c>
      <c r="T8039" s="0" t="str">
        <f aca="false">G8039</f>
        <v>5</v>
      </c>
      <c r="U8039" s="0" t="n">
        <f aca="false">L8039</f>
        <v>0.864702782778348</v>
      </c>
      <c r="V8039" s="0" t="n">
        <f aca="false">K8039</f>
        <v>34.9309899529531</v>
      </c>
      <c r="W8039" s="0" t="n">
        <f aca="false">J8039</f>
        <v>0</v>
      </c>
    </row>
    <row r="8040" customFormat="false" ht="12.8" hidden="false" customHeight="false" outlineLevel="0" collapsed="false">
      <c r="A8040" s="0" t="s">
        <v>77</v>
      </c>
      <c r="B8040" s="0" t="s">
        <v>1219</v>
      </c>
      <c r="C8040" s="0" t="s">
        <v>1233</v>
      </c>
      <c r="D8040" s="0" t="s">
        <v>51</v>
      </c>
      <c r="E8040" s="0" t="s">
        <v>58</v>
      </c>
      <c r="F8040" s="0" t="s">
        <v>1241</v>
      </c>
      <c r="G8040" s="0" t="s">
        <v>1613</v>
      </c>
      <c r="H8040" s="0" t="n">
        <v>0.87760040885696</v>
      </c>
      <c r="I8040" s="0" t="n">
        <v>16.163312889276</v>
      </c>
      <c r="J8040" s="0" t="n">
        <v>1190</v>
      </c>
      <c r="K8040" s="0" t="n">
        <f aca="false">I8040*SUMIFS(syst_chauffage!$H$3:$H$27,syst_chauffage!$B$3:$B$27,D8040,syst_chauffage!$C$3:$C$27,E8040)</f>
        <v>34.4925017365402</v>
      </c>
      <c r="L8040" s="12" t="n">
        <f aca="false">H8040*SUMIFS(syst_chauffage!$K$3:$K$27,syst_chauffage!$B$3:$B$27,D8040,syst_chauffage!$C$3:$C$27,E8040)</f>
        <v>0.87760040885696</v>
      </c>
      <c r="N8040" s="0" t="str">
        <f aca="false">A8040</f>
        <v>Santé Action Sociale</v>
      </c>
      <c r="O8040" s="0" t="str">
        <f aca="false">B8040</f>
        <v>Hôpital</v>
      </c>
      <c r="P8040" s="0" t="str">
        <f aca="false">C8040</f>
        <v>Hopital maison</v>
      </c>
      <c r="Q8040" s="0" t="str">
        <f aca="false">D8040</f>
        <v>Autre système centralisé performant</v>
      </c>
      <c r="R8040" s="0" t="str">
        <f aca="false">E8040</f>
        <v>Urbain</v>
      </c>
      <c r="S8040" s="0" t="str">
        <f aca="false">F8040</f>
        <v>0617352106</v>
      </c>
      <c r="T8040" s="0" t="str">
        <f aca="false">G8040</f>
        <v>5</v>
      </c>
      <c r="U8040" s="0" t="n">
        <f aca="false">L8040</f>
        <v>0.87760040885696</v>
      </c>
      <c r="V8040" s="0" t="n">
        <f aca="false">K8040</f>
        <v>34.4925017365402</v>
      </c>
      <c r="W8040" s="0" t="n">
        <f aca="false">J8040</f>
        <v>1190</v>
      </c>
    </row>
    <row r="8041" customFormat="false" ht="12.8" hidden="false" customHeight="false" outlineLevel="0" collapsed="false">
      <c r="A8041" s="0" t="s">
        <v>77</v>
      </c>
      <c r="B8041" s="0" t="s">
        <v>1219</v>
      </c>
      <c r="C8041" s="0" t="s">
        <v>1233</v>
      </c>
      <c r="D8041" s="0" t="s">
        <v>27</v>
      </c>
      <c r="E8041" s="0" t="s">
        <v>23</v>
      </c>
      <c r="F8041" s="0" t="s">
        <v>1242</v>
      </c>
      <c r="G8041" s="0" t="s">
        <v>1613</v>
      </c>
      <c r="H8041" s="0" t="n">
        <v>0.743589258182374</v>
      </c>
      <c r="I8041" s="0" t="n">
        <v>3.61160708980552</v>
      </c>
      <c r="J8041" s="0" t="n">
        <v>693</v>
      </c>
      <c r="K8041" s="0" t="n">
        <f aca="false">I8041*SUMIFS(syst_chauffage!$H$3:$H$27,syst_chauffage!$B$3:$B$27,D8041,syst_chauffage!$C$3:$C$27,E8041)</f>
        <v>9.26161657040664</v>
      </c>
      <c r="L8041" s="12" t="n">
        <f aca="false">H8041*SUMIFS(syst_chauffage!$K$3:$K$27,syst_chauffage!$B$3:$B$27,D8041,syst_chauffage!$C$3:$C$27,E8041)</f>
        <v>0.743589258182374</v>
      </c>
      <c r="N8041" s="0" t="str">
        <f aca="false">A8041</f>
        <v>Santé Action Sociale</v>
      </c>
      <c r="O8041" s="0" t="str">
        <f aca="false">B8041</f>
        <v>Hôpital</v>
      </c>
      <c r="P8041" s="0" t="str">
        <f aca="false">C8041</f>
        <v>Hopital maison</v>
      </c>
      <c r="Q8041" s="0" t="str">
        <f aca="false">D8041</f>
        <v>Chaudière condensation fioul</v>
      </c>
      <c r="R8041" s="0" t="str">
        <f aca="false">E8041</f>
        <v>Fioul</v>
      </c>
      <c r="S8041" s="0" t="str">
        <f aca="false">F8041</f>
        <v>0617352303</v>
      </c>
      <c r="T8041" s="0" t="str">
        <f aca="false">G8041</f>
        <v>5</v>
      </c>
      <c r="U8041" s="0" t="n">
        <f aca="false">L8041</f>
        <v>0.743589258182374</v>
      </c>
      <c r="V8041" s="0" t="n">
        <f aca="false">K8041</f>
        <v>9.26161657040664</v>
      </c>
      <c r="W8041" s="0" t="n">
        <f aca="false">J8041</f>
        <v>693</v>
      </c>
    </row>
    <row r="8042" customFormat="false" ht="12.8" hidden="false" customHeight="false" outlineLevel="0" collapsed="false">
      <c r="A8042" s="0" t="s">
        <v>77</v>
      </c>
      <c r="B8042" s="0" t="s">
        <v>1219</v>
      </c>
      <c r="C8042" s="0" t="s">
        <v>1233</v>
      </c>
      <c r="D8042" s="0" t="s">
        <v>18</v>
      </c>
      <c r="E8042" s="0" t="s">
        <v>14</v>
      </c>
      <c r="F8042" s="0" t="s">
        <v>1243</v>
      </c>
      <c r="G8042" s="0" t="s">
        <v>1613</v>
      </c>
      <c r="H8042" s="0" t="n">
        <v>0.953613609575628</v>
      </c>
      <c r="I8042" s="0" t="n">
        <v>2.73292547605722</v>
      </c>
      <c r="J8042" s="0" t="n">
        <v>693</v>
      </c>
      <c r="K8042" s="0" t="n">
        <f aca="false">I8042*SUMIFS(syst_chauffage!$H$3:$H$27,syst_chauffage!$B$3:$B$27,D8042,syst_chauffage!$C$3:$C$27,E8042)</f>
        <v>7.44702767168473</v>
      </c>
      <c r="L8042" s="12" t="n">
        <f aca="false">H8042*SUMIFS(syst_chauffage!$K$3:$K$27,syst_chauffage!$B$3:$B$27,D8042,syst_chauffage!$C$3:$C$27,E8042)</f>
        <v>0.926384975587954</v>
      </c>
      <c r="N8042" s="0" t="str">
        <f aca="false">A8042</f>
        <v>Santé Action Sociale</v>
      </c>
      <c r="O8042" s="0" t="str">
        <f aca="false">B8042</f>
        <v>Hôpital</v>
      </c>
      <c r="P8042" s="0" t="str">
        <f aca="false">C8042</f>
        <v>Hopital maison</v>
      </c>
      <c r="Q8042" s="0" t="str">
        <f aca="false">D8042</f>
        <v>Chaudière condensation gaz</v>
      </c>
      <c r="R8042" s="0" t="str">
        <f aca="false">E8042</f>
        <v>Gaz</v>
      </c>
      <c r="S8042" s="0" t="str">
        <f aca="false">F8042</f>
        <v>0617352404</v>
      </c>
      <c r="T8042" s="0" t="str">
        <f aca="false">G8042</f>
        <v>5</v>
      </c>
      <c r="U8042" s="0" t="n">
        <f aca="false">L8042</f>
        <v>0.926384975587954</v>
      </c>
      <c r="V8042" s="0" t="n">
        <f aca="false">K8042</f>
        <v>7.44702767168473</v>
      </c>
      <c r="W8042" s="0" t="n">
        <f aca="false">J8042</f>
        <v>693</v>
      </c>
    </row>
    <row r="8043" customFormat="false" ht="12.8" hidden="false" customHeight="false" outlineLevel="0" collapsed="false">
      <c r="A8043" s="0" t="s">
        <v>77</v>
      </c>
      <c r="B8043" s="0" t="s">
        <v>1219</v>
      </c>
      <c r="C8043" s="0" t="s">
        <v>1233</v>
      </c>
      <c r="D8043" s="0" t="s">
        <v>32</v>
      </c>
      <c r="E8043" s="0" t="s">
        <v>30</v>
      </c>
      <c r="F8043" s="0" t="s">
        <v>1244</v>
      </c>
      <c r="G8043" s="0" t="s">
        <v>1613</v>
      </c>
      <c r="H8043" s="0" t="n">
        <v>1</v>
      </c>
      <c r="I8043" s="0" t="n">
        <v>12</v>
      </c>
      <c r="J8043" s="0" t="n">
        <v>0</v>
      </c>
      <c r="K8043" s="0" t="n">
        <f aca="false">I8043*SUMIFS(syst_chauffage!$H$3:$H$27,syst_chauffage!$B$3:$B$27,D8043,syst_chauffage!$C$3:$C$27,E8043)</f>
        <v>12</v>
      </c>
      <c r="L8043" s="12" t="n">
        <f aca="false">H8043*SUMIFS(syst_chauffage!$K$3:$K$27,syst_chauffage!$B$3:$B$27,D8043,syst_chauffage!$C$3:$C$27,E8043)</f>
        <v>1</v>
      </c>
      <c r="N8043" s="0" t="str">
        <f aca="false">A8043</f>
        <v>Santé Action Sociale</v>
      </c>
      <c r="O8043" s="0" t="str">
        <f aca="false">B8043</f>
        <v>Hôpital</v>
      </c>
      <c r="P8043" s="0" t="str">
        <f aca="false">C8043</f>
        <v>Hopital maison</v>
      </c>
      <c r="Q8043" s="0" t="str">
        <f aca="false">D8043</f>
        <v>Electrique direct performant</v>
      </c>
      <c r="R8043" s="0" t="str">
        <f aca="false">E8043</f>
        <v>Electricité</v>
      </c>
      <c r="S8043" s="0" t="str">
        <f aca="false">F8043</f>
        <v>0617352602</v>
      </c>
      <c r="T8043" s="0" t="str">
        <f aca="false">G8043</f>
        <v>5</v>
      </c>
      <c r="U8043" s="0" t="n">
        <f aca="false">L8043</f>
        <v>1</v>
      </c>
      <c r="V8043" s="0" t="n">
        <f aca="false">K8043</f>
        <v>12</v>
      </c>
      <c r="W8043" s="0" t="n">
        <f aca="false">J8043</f>
        <v>0</v>
      </c>
    </row>
    <row r="8044" customFormat="false" ht="12.8" hidden="false" customHeight="false" outlineLevel="0" collapsed="false">
      <c r="A8044" s="0" t="s">
        <v>77</v>
      </c>
      <c r="B8044" s="0" t="s">
        <v>1219</v>
      </c>
      <c r="C8044" s="0" t="s">
        <v>1233</v>
      </c>
      <c r="D8044" s="0" t="s">
        <v>38</v>
      </c>
      <c r="E8044" s="0" t="s">
        <v>30</v>
      </c>
      <c r="F8044" s="0" t="s">
        <v>1245</v>
      </c>
      <c r="G8044" s="0" t="s">
        <v>1613</v>
      </c>
      <c r="H8044" s="0" t="n">
        <v>2.97064346076446</v>
      </c>
      <c r="I8044" s="0" t="n">
        <v>45.8196240554231</v>
      </c>
      <c r="J8044" s="0" t="n">
        <v>864</v>
      </c>
      <c r="K8044" s="0" t="n">
        <f aca="false">I8044*SUMIFS(syst_chauffage!$H$3:$H$27,syst_chauffage!$B$3:$B$27,D8044,syst_chauffage!$C$3:$C$27,E8044)</f>
        <v>46.3141920046193</v>
      </c>
      <c r="L8044" s="12" t="n">
        <f aca="false">H8044*SUMIFS(syst_chauffage!$K$3:$K$27,syst_chauffage!$B$3:$B$27,D8044,syst_chauffage!$C$3:$C$27,E8044)</f>
        <v>2.65758421793007</v>
      </c>
      <c r="N8044" s="0" t="str">
        <f aca="false">A8044</f>
        <v>Santé Action Sociale</v>
      </c>
      <c r="O8044" s="0" t="str">
        <f aca="false">B8044</f>
        <v>Hôpital</v>
      </c>
      <c r="P8044" s="0" t="str">
        <f aca="false">C8044</f>
        <v>Hopital maison</v>
      </c>
      <c r="Q8044" s="0" t="str">
        <f aca="false">D8044</f>
        <v>PAC performant</v>
      </c>
      <c r="R8044" s="0" t="str">
        <f aca="false">E8044</f>
        <v>Electricité</v>
      </c>
      <c r="S8044" s="0" t="str">
        <f aca="false">F8044</f>
        <v>0617352902</v>
      </c>
      <c r="T8044" s="0" t="str">
        <f aca="false">G8044</f>
        <v>5</v>
      </c>
      <c r="U8044" s="0" t="n">
        <f aca="false">L8044</f>
        <v>2.65758421793007</v>
      </c>
      <c r="V8044" s="0" t="n">
        <f aca="false">K8044</f>
        <v>46.3141920046193</v>
      </c>
      <c r="W8044" s="0" t="n">
        <f aca="false">J8044</f>
        <v>864</v>
      </c>
    </row>
    <row r="8045" customFormat="false" ht="12.8" hidden="false" customHeight="false" outlineLevel="0" collapsed="false">
      <c r="A8045" s="0" t="s">
        <v>77</v>
      </c>
      <c r="B8045" s="0" t="s">
        <v>1219</v>
      </c>
      <c r="C8045" s="0" t="s">
        <v>1246</v>
      </c>
      <c r="D8045" s="0" t="s">
        <v>19</v>
      </c>
      <c r="E8045" s="0" t="s">
        <v>57</v>
      </c>
      <c r="F8045" s="0" t="s">
        <v>1247</v>
      </c>
      <c r="G8045" s="0" t="s">
        <v>1613</v>
      </c>
      <c r="H8045" s="0" t="n">
        <v>0.764798843561673</v>
      </c>
      <c r="I8045" s="0" t="n">
        <v>19.1981177428741</v>
      </c>
      <c r="J8045" s="0" t="n">
        <v>0</v>
      </c>
      <c r="K8045" s="0" t="n">
        <f aca="false">I8045*SUMIFS(syst_chauffage!$H$3:$H$27,syst_chauffage!$B$3:$B$27,D8045,syst_chauffage!$C$3:$C$27,E8045)</f>
        <v>26.732931136006</v>
      </c>
      <c r="L8045" s="12" t="n">
        <f aca="false">H8045*SUMIFS(syst_chauffage!$K$3:$K$27,syst_chauffage!$B$3:$B$27,D8045,syst_chauffage!$C$3:$C$27,E8045)</f>
        <v>0.764798843561673</v>
      </c>
      <c r="N8045" s="0" t="str">
        <f aca="false">A8045</f>
        <v>Santé Action Sociale</v>
      </c>
      <c r="O8045" s="0" t="str">
        <f aca="false">B8045</f>
        <v>Hôpital</v>
      </c>
      <c r="P8045" s="0" t="str">
        <f aca="false">C8045</f>
        <v>Hopital pavillonnaire</v>
      </c>
      <c r="Q8045" s="0" t="str">
        <f aca="false">D8045</f>
        <v>Autre système centralisé</v>
      </c>
      <c r="R8045" s="0" t="str">
        <f aca="false">E8045</f>
        <v>Autres</v>
      </c>
      <c r="S8045" s="0" t="str">
        <f aca="false">F8045</f>
        <v>0617360101</v>
      </c>
      <c r="T8045" s="0" t="str">
        <f aca="false">G8045</f>
        <v>5</v>
      </c>
      <c r="U8045" s="0" t="n">
        <f aca="false">L8045</f>
        <v>0.764798843561673</v>
      </c>
      <c r="V8045" s="0" t="n">
        <f aca="false">K8045</f>
        <v>26.732931136006</v>
      </c>
      <c r="W8045" s="0" t="n">
        <f aca="false">J8045</f>
        <v>0</v>
      </c>
    </row>
    <row r="8046" customFormat="false" ht="12.8" hidden="false" customHeight="false" outlineLevel="0" collapsed="false">
      <c r="A8046" s="0" t="s">
        <v>77</v>
      </c>
      <c r="B8046" s="0" t="s">
        <v>1219</v>
      </c>
      <c r="C8046" s="0" t="s">
        <v>1246</v>
      </c>
      <c r="D8046" s="0" t="s">
        <v>19</v>
      </c>
      <c r="E8046" s="0" t="s">
        <v>58</v>
      </c>
      <c r="F8046" s="0" t="s">
        <v>1248</v>
      </c>
      <c r="G8046" s="0" t="s">
        <v>1613</v>
      </c>
      <c r="H8046" s="0" t="n">
        <v>0.776390385069699</v>
      </c>
      <c r="I8046" s="0" t="n">
        <v>19.1554915237265</v>
      </c>
      <c r="J8046" s="0" t="n">
        <v>1190</v>
      </c>
      <c r="K8046" s="0" t="n">
        <f aca="false">I8046*SUMIFS(syst_chauffage!$H$3:$H$27,syst_chauffage!$B$3:$B$27,D8046,syst_chauffage!$C$3:$C$27,E8046)</f>
        <v>31.509817930847</v>
      </c>
      <c r="L8046" s="12" t="n">
        <f aca="false">H8046*SUMIFS(syst_chauffage!$K$3:$K$27,syst_chauffage!$B$3:$B$27,D8046,syst_chauffage!$C$3:$C$27,E8046)</f>
        <v>0.776390385069699</v>
      </c>
      <c r="N8046" s="0" t="str">
        <f aca="false">A8046</f>
        <v>Santé Action Sociale</v>
      </c>
      <c r="O8046" s="0" t="str">
        <f aca="false">B8046</f>
        <v>Hôpital</v>
      </c>
      <c r="P8046" s="0" t="str">
        <f aca="false">C8046</f>
        <v>Hopital pavillonnaire</v>
      </c>
      <c r="Q8046" s="0" t="str">
        <f aca="false">D8046</f>
        <v>Autre système centralisé</v>
      </c>
      <c r="R8046" s="0" t="str">
        <f aca="false">E8046</f>
        <v>Urbain</v>
      </c>
      <c r="S8046" s="0" t="str">
        <f aca="false">F8046</f>
        <v>0617360106</v>
      </c>
      <c r="T8046" s="0" t="str">
        <f aca="false">G8046</f>
        <v>5</v>
      </c>
      <c r="U8046" s="0" t="n">
        <f aca="false">L8046</f>
        <v>0.776390385069699</v>
      </c>
      <c r="V8046" s="0" t="n">
        <f aca="false">K8046</f>
        <v>31.509817930847</v>
      </c>
      <c r="W8046" s="0" t="n">
        <f aca="false">J8046</f>
        <v>1190</v>
      </c>
    </row>
    <row r="8047" customFormat="false" ht="12.8" hidden="false" customHeight="false" outlineLevel="0" collapsed="false">
      <c r="A8047" s="0" t="s">
        <v>77</v>
      </c>
      <c r="B8047" s="0" t="s">
        <v>1219</v>
      </c>
      <c r="C8047" s="0" t="s">
        <v>1246</v>
      </c>
      <c r="D8047" s="0" t="s">
        <v>22</v>
      </c>
      <c r="E8047" s="0" t="s">
        <v>23</v>
      </c>
      <c r="F8047" s="0" t="s">
        <v>1249</v>
      </c>
      <c r="G8047" s="0" t="s">
        <v>1613</v>
      </c>
      <c r="H8047" s="0" t="n">
        <v>0.62712518210784</v>
      </c>
      <c r="I8047" s="0" t="n">
        <v>3.82022775656501</v>
      </c>
      <c r="J8047" s="0" t="n">
        <v>0</v>
      </c>
      <c r="K8047" s="0" t="n">
        <f aca="false">I8047*SUMIFS(syst_chauffage!$H$3:$H$27,syst_chauffage!$B$3:$B$27,D8047,syst_chauffage!$C$3:$C$27,E8047)</f>
        <v>6.72750706585803</v>
      </c>
      <c r="L8047" s="12" t="n">
        <f aca="false">H8047*SUMIFS(syst_chauffage!$K$3:$K$27,syst_chauffage!$B$3:$B$27,D8047,syst_chauffage!$C$3:$C$27,E8047)</f>
        <v>0.62712518210784</v>
      </c>
      <c r="N8047" s="0" t="str">
        <f aca="false">A8047</f>
        <v>Santé Action Sociale</v>
      </c>
      <c r="O8047" s="0" t="str">
        <f aca="false">B8047</f>
        <v>Hôpital</v>
      </c>
      <c r="P8047" s="0" t="str">
        <f aca="false">C8047</f>
        <v>Hopital pavillonnaire</v>
      </c>
      <c r="Q8047" s="0" t="str">
        <f aca="false">D8047</f>
        <v>Chaudière fioul</v>
      </c>
      <c r="R8047" s="0" t="str">
        <f aca="false">E8047</f>
        <v>Fioul</v>
      </c>
      <c r="S8047" s="0" t="str">
        <f aca="false">F8047</f>
        <v>0617360303</v>
      </c>
      <c r="T8047" s="0" t="str">
        <f aca="false">G8047</f>
        <v>5</v>
      </c>
      <c r="U8047" s="0" t="n">
        <f aca="false">L8047</f>
        <v>0.62712518210784</v>
      </c>
      <c r="V8047" s="0" t="n">
        <f aca="false">K8047</f>
        <v>6.72750706585803</v>
      </c>
      <c r="W8047" s="0" t="n">
        <f aca="false">J8047</f>
        <v>0</v>
      </c>
    </row>
    <row r="8048" customFormat="false" ht="12.8" hidden="false" customHeight="false" outlineLevel="0" collapsed="false">
      <c r="A8048" s="0" t="s">
        <v>77</v>
      </c>
      <c r="B8048" s="0" t="s">
        <v>1219</v>
      </c>
      <c r="C8048" s="0" t="s">
        <v>1246</v>
      </c>
      <c r="D8048" s="0" t="s">
        <v>13</v>
      </c>
      <c r="E8048" s="0" t="s">
        <v>14</v>
      </c>
      <c r="F8048" s="0" t="s">
        <v>1250</v>
      </c>
      <c r="G8048" s="0" t="s">
        <v>1613</v>
      </c>
      <c r="H8048" s="0" t="n">
        <v>0.928458769013862</v>
      </c>
      <c r="I8048" s="0" t="n">
        <v>2.95554214818805</v>
      </c>
      <c r="J8048" s="0" t="n">
        <v>308</v>
      </c>
      <c r="K8048" s="0" t="n">
        <f aca="false">I8048*SUMIFS(syst_chauffage!$H$3:$H$27,syst_chauffage!$B$3:$B$27,D8048,syst_chauffage!$C$3:$C$27,E8048)</f>
        <v>5.96898850054703</v>
      </c>
      <c r="L8048" s="12" t="n">
        <f aca="false">H8048*SUMIFS(syst_chauffage!$K$3:$K$27,syst_chauffage!$B$3:$B$27,D8048,syst_chauffage!$C$3:$C$27,E8048)</f>
        <v>0.928458769013862</v>
      </c>
      <c r="N8048" s="0" t="str">
        <f aca="false">A8048</f>
        <v>Santé Action Sociale</v>
      </c>
      <c r="O8048" s="0" t="str">
        <f aca="false">B8048</f>
        <v>Hôpital</v>
      </c>
      <c r="P8048" s="0" t="str">
        <f aca="false">C8048</f>
        <v>Hopital pavillonnaire</v>
      </c>
      <c r="Q8048" s="0" t="str">
        <f aca="false">D8048</f>
        <v>Chaudière gaz</v>
      </c>
      <c r="R8048" s="0" t="str">
        <f aca="false">E8048</f>
        <v>Gaz</v>
      </c>
      <c r="S8048" s="0" t="str">
        <f aca="false">F8048</f>
        <v>0617360404</v>
      </c>
      <c r="T8048" s="0" t="str">
        <f aca="false">G8048</f>
        <v>5</v>
      </c>
      <c r="U8048" s="0" t="n">
        <f aca="false">L8048</f>
        <v>0.928458769013862</v>
      </c>
      <c r="V8048" s="0" t="n">
        <f aca="false">K8048</f>
        <v>5.96898850054703</v>
      </c>
      <c r="W8048" s="0" t="n">
        <f aca="false">J8048</f>
        <v>308</v>
      </c>
    </row>
    <row r="8049" customFormat="false" ht="12.8" hidden="false" customHeight="false" outlineLevel="0" collapsed="false">
      <c r="A8049" s="0" t="s">
        <v>77</v>
      </c>
      <c r="B8049" s="0" t="s">
        <v>1219</v>
      </c>
      <c r="C8049" s="0" t="s">
        <v>1246</v>
      </c>
      <c r="D8049" s="0" t="s">
        <v>29</v>
      </c>
      <c r="E8049" s="0" t="s">
        <v>30</v>
      </c>
      <c r="F8049" s="0" t="s">
        <v>1251</v>
      </c>
      <c r="G8049" s="0" t="s">
        <v>1613</v>
      </c>
      <c r="H8049" s="0" t="n">
        <v>0.917133540598765</v>
      </c>
      <c r="I8049" s="0" t="n">
        <v>10.4</v>
      </c>
      <c r="J8049" s="0" t="n">
        <v>0</v>
      </c>
      <c r="K8049" s="0" t="n">
        <f aca="false">I8049*SUMIFS(syst_chauffage!$H$3:$H$27,syst_chauffage!$B$3:$B$27,D8049,syst_chauffage!$C$3:$C$27,E8049)</f>
        <v>3</v>
      </c>
      <c r="L8049" s="12" t="n">
        <f aca="false">H8049*SUMIFS(syst_chauffage!$K$3:$K$27,syst_chauffage!$B$3:$B$27,D8049,syst_chauffage!$C$3:$C$27,E8049)</f>
        <v>0.917133540598765</v>
      </c>
      <c r="N8049" s="0" t="str">
        <f aca="false">A8049</f>
        <v>Santé Action Sociale</v>
      </c>
      <c r="O8049" s="0" t="str">
        <f aca="false">B8049</f>
        <v>Hôpital</v>
      </c>
      <c r="P8049" s="0" t="str">
        <f aca="false">C8049</f>
        <v>Hopital pavillonnaire</v>
      </c>
      <c r="Q8049" s="0" t="str">
        <f aca="false">D8049</f>
        <v>Electrique direct</v>
      </c>
      <c r="R8049" s="0" t="str">
        <f aca="false">E8049</f>
        <v>Electricité</v>
      </c>
      <c r="S8049" s="0" t="str">
        <f aca="false">F8049</f>
        <v>0617360602</v>
      </c>
      <c r="T8049" s="0" t="str">
        <f aca="false">G8049</f>
        <v>5</v>
      </c>
      <c r="U8049" s="0" t="n">
        <f aca="false">L8049</f>
        <v>0.917133540598765</v>
      </c>
      <c r="V8049" s="0" t="n">
        <f aca="false">K8049</f>
        <v>3</v>
      </c>
      <c r="W8049" s="0" t="n">
        <f aca="false">J8049</f>
        <v>0</v>
      </c>
    </row>
    <row r="8050" customFormat="false" ht="12.8" hidden="false" customHeight="false" outlineLevel="0" collapsed="false">
      <c r="A8050" s="0" t="s">
        <v>77</v>
      </c>
      <c r="B8050" s="0" t="s">
        <v>1219</v>
      </c>
      <c r="C8050" s="0" t="s">
        <v>1246</v>
      </c>
      <c r="D8050" s="0" t="s">
        <v>36</v>
      </c>
      <c r="E8050" s="0" t="s">
        <v>30</v>
      </c>
      <c r="F8050" s="0" t="s">
        <v>1252</v>
      </c>
      <c r="G8050" s="0" t="s">
        <v>1613</v>
      </c>
      <c r="H8050" s="0" t="n">
        <v>2.83541239870046</v>
      </c>
      <c r="I8050" s="0" t="n">
        <v>50.8017691721817</v>
      </c>
      <c r="J8050" s="0" t="n">
        <v>801</v>
      </c>
      <c r="K8050" s="0" t="n">
        <f aca="false">I8050*SUMIFS(syst_chauffage!$H$3:$H$27,syst_chauffage!$B$3:$B$27,D8050,syst_chauffage!$C$3:$C$27,E8050)</f>
        <v>31.4289261181756</v>
      </c>
      <c r="L8050" s="12" t="n">
        <f aca="false">H8050*SUMIFS(syst_chauffage!$K$3:$K$27,syst_chauffage!$B$3:$B$27,D8050,syst_chauffage!$C$3:$C$27,E8050)</f>
        <v>2.38228663901996</v>
      </c>
      <c r="N8050" s="0" t="str">
        <f aca="false">A8050</f>
        <v>Santé Action Sociale</v>
      </c>
      <c r="O8050" s="0" t="str">
        <f aca="false">B8050</f>
        <v>Hôpital</v>
      </c>
      <c r="P8050" s="0" t="str">
        <f aca="false">C8050</f>
        <v>Hopital pavillonnaire</v>
      </c>
      <c r="Q8050" s="0" t="str">
        <f aca="false">D8050</f>
        <v>PAC</v>
      </c>
      <c r="R8050" s="0" t="str">
        <f aca="false">E8050</f>
        <v>Electricité</v>
      </c>
      <c r="S8050" s="0" t="str">
        <f aca="false">F8050</f>
        <v>0617360902</v>
      </c>
      <c r="T8050" s="0" t="str">
        <f aca="false">G8050</f>
        <v>5</v>
      </c>
      <c r="U8050" s="0" t="n">
        <f aca="false">L8050</f>
        <v>2.38228663901996</v>
      </c>
      <c r="V8050" s="0" t="n">
        <f aca="false">K8050</f>
        <v>31.4289261181756</v>
      </c>
      <c r="W8050" s="0" t="n">
        <f aca="false">J8050</f>
        <v>801</v>
      </c>
    </row>
    <row r="8051" customFormat="false" ht="12.8" hidden="false" customHeight="false" outlineLevel="0" collapsed="false">
      <c r="A8051" s="0" t="s">
        <v>77</v>
      </c>
      <c r="B8051" s="0" t="s">
        <v>1219</v>
      </c>
      <c r="C8051" s="0" t="s">
        <v>1246</v>
      </c>
      <c r="D8051" s="0" t="s">
        <v>51</v>
      </c>
      <c r="E8051" s="0" t="s">
        <v>57</v>
      </c>
      <c r="F8051" s="0" t="s">
        <v>1253</v>
      </c>
      <c r="G8051" s="0" t="s">
        <v>1613</v>
      </c>
      <c r="H8051" s="0" t="n">
        <v>0.882460204109622</v>
      </c>
      <c r="I8051" s="0" t="n">
        <v>22.8549020748501</v>
      </c>
      <c r="J8051" s="0" t="n">
        <v>0</v>
      </c>
      <c r="K8051" s="0" t="n">
        <f aca="false">I8051*SUMIFS(syst_chauffage!$H$3:$H$27,syst_chauffage!$B$3:$B$27,D8051,syst_chauffage!$C$3:$C$27,E8051)</f>
        <v>48.4261973744409</v>
      </c>
      <c r="L8051" s="12" t="n">
        <f aca="false">H8051*SUMIFS(syst_chauffage!$K$3:$K$27,syst_chauffage!$B$3:$B$27,D8051,syst_chauffage!$C$3:$C$27,E8051)</f>
        <v>0.882460204109622</v>
      </c>
      <c r="N8051" s="0" t="str">
        <f aca="false">A8051</f>
        <v>Santé Action Sociale</v>
      </c>
      <c r="O8051" s="0" t="str">
        <f aca="false">B8051</f>
        <v>Hôpital</v>
      </c>
      <c r="P8051" s="0" t="str">
        <f aca="false">C8051</f>
        <v>Hopital pavillonnaire</v>
      </c>
      <c r="Q8051" s="0" t="str">
        <f aca="false">D8051</f>
        <v>Autre système centralisé performant</v>
      </c>
      <c r="R8051" s="0" t="str">
        <f aca="false">E8051</f>
        <v>Autres</v>
      </c>
      <c r="S8051" s="0" t="str">
        <f aca="false">F8051</f>
        <v>0617362101</v>
      </c>
      <c r="T8051" s="0" t="str">
        <f aca="false">G8051</f>
        <v>5</v>
      </c>
      <c r="U8051" s="0" t="n">
        <f aca="false">L8051</f>
        <v>0.882460204109622</v>
      </c>
      <c r="V8051" s="0" t="n">
        <f aca="false">K8051</f>
        <v>48.4261973744409</v>
      </c>
      <c r="W8051" s="0" t="n">
        <f aca="false">J8051</f>
        <v>0</v>
      </c>
    </row>
    <row r="8052" customFormat="false" ht="12.8" hidden="false" customHeight="false" outlineLevel="0" collapsed="false">
      <c r="A8052" s="0" t="s">
        <v>77</v>
      </c>
      <c r="B8052" s="0" t="s">
        <v>1219</v>
      </c>
      <c r="C8052" s="0" t="s">
        <v>1246</v>
      </c>
      <c r="D8052" s="0" t="s">
        <v>51</v>
      </c>
      <c r="E8052" s="0" t="s">
        <v>58</v>
      </c>
      <c r="F8052" s="0" t="s">
        <v>1254</v>
      </c>
      <c r="G8052" s="0" t="s">
        <v>1613</v>
      </c>
      <c r="H8052" s="0" t="n">
        <v>0.895835059695806</v>
      </c>
      <c r="I8052" s="0" t="n">
        <v>22.8041565758649</v>
      </c>
      <c r="J8052" s="0" t="n">
        <v>1190</v>
      </c>
      <c r="K8052" s="0" t="n">
        <f aca="false">I8052*SUMIFS(syst_chauffage!$H$3:$H$27,syst_chauffage!$B$3:$B$27,D8052,syst_chauffage!$C$3:$C$27,E8052)</f>
        <v>48.6640588895132</v>
      </c>
      <c r="L8052" s="12" t="n">
        <f aca="false">H8052*SUMIFS(syst_chauffage!$K$3:$K$27,syst_chauffage!$B$3:$B$27,D8052,syst_chauffage!$C$3:$C$27,E8052)</f>
        <v>0.895835059695806</v>
      </c>
      <c r="N8052" s="0" t="str">
        <f aca="false">A8052</f>
        <v>Santé Action Sociale</v>
      </c>
      <c r="O8052" s="0" t="str">
        <f aca="false">B8052</f>
        <v>Hôpital</v>
      </c>
      <c r="P8052" s="0" t="str">
        <f aca="false">C8052</f>
        <v>Hopital pavillonnaire</v>
      </c>
      <c r="Q8052" s="0" t="str">
        <f aca="false">D8052</f>
        <v>Autre système centralisé performant</v>
      </c>
      <c r="R8052" s="0" t="str">
        <f aca="false">E8052</f>
        <v>Urbain</v>
      </c>
      <c r="S8052" s="0" t="str">
        <f aca="false">F8052</f>
        <v>0617362106</v>
      </c>
      <c r="T8052" s="0" t="str">
        <f aca="false">G8052</f>
        <v>5</v>
      </c>
      <c r="U8052" s="0" t="n">
        <f aca="false">L8052</f>
        <v>0.895835059695806</v>
      </c>
      <c r="V8052" s="0" t="n">
        <f aca="false">K8052</f>
        <v>48.6640588895132</v>
      </c>
      <c r="W8052" s="0" t="n">
        <f aca="false">J8052</f>
        <v>1190</v>
      </c>
    </row>
    <row r="8053" customFormat="false" ht="12.8" hidden="false" customHeight="false" outlineLevel="0" collapsed="false">
      <c r="A8053" s="0" t="s">
        <v>77</v>
      </c>
      <c r="B8053" s="0" t="s">
        <v>1219</v>
      </c>
      <c r="C8053" s="0" t="s">
        <v>1246</v>
      </c>
      <c r="D8053" s="0" t="s">
        <v>27</v>
      </c>
      <c r="E8053" s="0" t="s">
        <v>23</v>
      </c>
      <c r="F8053" s="0" t="s">
        <v>1255</v>
      </c>
      <c r="G8053" s="0" t="s">
        <v>1613</v>
      </c>
      <c r="H8053" s="0" t="n">
        <v>0.746685682691834</v>
      </c>
      <c r="I8053" s="0" t="n">
        <v>4.54789018638692</v>
      </c>
      <c r="J8053" s="0" t="n">
        <v>693</v>
      </c>
      <c r="K8053" s="0" t="n">
        <f aca="false">I8053*SUMIFS(syst_chauffage!$H$3:$H$27,syst_chauffage!$B$3:$B$27,D8053,syst_chauffage!$C$3:$C$27,E8053)</f>
        <v>11.6626238855066</v>
      </c>
      <c r="L8053" s="12" t="n">
        <f aca="false">H8053*SUMIFS(syst_chauffage!$K$3:$K$27,syst_chauffage!$B$3:$B$27,D8053,syst_chauffage!$C$3:$C$27,E8053)</f>
        <v>0.746685682691834</v>
      </c>
      <c r="N8053" s="0" t="str">
        <f aca="false">A8053</f>
        <v>Santé Action Sociale</v>
      </c>
      <c r="O8053" s="0" t="str">
        <f aca="false">B8053</f>
        <v>Hôpital</v>
      </c>
      <c r="P8053" s="0" t="str">
        <f aca="false">C8053</f>
        <v>Hopital pavillonnaire</v>
      </c>
      <c r="Q8053" s="0" t="str">
        <f aca="false">D8053</f>
        <v>Chaudière condensation fioul</v>
      </c>
      <c r="R8053" s="0" t="str">
        <f aca="false">E8053</f>
        <v>Fioul</v>
      </c>
      <c r="S8053" s="0" t="str">
        <f aca="false">F8053</f>
        <v>0617362303</v>
      </c>
      <c r="T8053" s="0" t="str">
        <f aca="false">G8053</f>
        <v>5</v>
      </c>
      <c r="U8053" s="0" t="n">
        <f aca="false">L8053</f>
        <v>0.746685682691834</v>
      </c>
      <c r="V8053" s="0" t="n">
        <f aca="false">K8053</f>
        <v>11.6626238855066</v>
      </c>
      <c r="W8053" s="0" t="n">
        <f aca="false">J8053</f>
        <v>693</v>
      </c>
    </row>
    <row r="8054" customFormat="false" ht="12.8" hidden="false" customHeight="false" outlineLevel="0" collapsed="false">
      <c r="A8054" s="0" t="s">
        <v>77</v>
      </c>
      <c r="B8054" s="0" t="s">
        <v>1219</v>
      </c>
      <c r="C8054" s="0" t="s">
        <v>1246</v>
      </c>
      <c r="D8054" s="0" t="s">
        <v>18</v>
      </c>
      <c r="E8054" s="0" t="s">
        <v>14</v>
      </c>
      <c r="F8054" s="0" t="s">
        <v>1256</v>
      </c>
      <c r="G8054" s="0" t="s">
        <v>1613</v>
      </c>
      <c r="H8054" s="0" t="n">
        <v>0.958722249144943</v>
      </c>
      <c r="I8054" s="0" t="n">
        <v>3.51850255736673</v>
      </c>
      <c r="J8054" s="0" t="n">
        <v>693</v>
      </c>
      <c r="K8054" s="0" t="n">
        <f aca="false">I8054*SUMIFS(syst_chauffage!$H$3:$H$27,syst_chauffage!$B$3:$B$27,D8054,syst_chauffage!$C$3:$C$27,E8054)</f>
        <v>9.58766938109326</v>
      </c>
      <c r="L8054" s="12" t="n">
        <f aca="false">H8054*SUMIFS(syst_chauffage!$K$3:$K$27,syst_chauffage!$B$3:$B$27,D8054,syst_chauffage!$C$3:$C$27,E8054)</f>
        <v>0.931347747611324</v>
      </c>
      <c r="N8054" s="0" t="str">
        <f aca="false">A8054</f>
        <v>Santé Action Sociale</v>
      </c>
      <c r="O8054" s="0" t="str">
        <f aca="false">B8054</f>
        <v>Hôpital</v>
      </c>
      <c r="P8054" s="0" t="str">
        <f aca="false">C8054</f>
        <v>Hopital pavillonnaire</v>
      </c>
      <c r="Q8054" s="0" t="str">
        <f aca="false">D8054</f>
        <v>Chaudière condensation gaz</v>
      </c>
      <c r="R8054" s="0" t="str">
        <f aca="false">E8054</f>
        <v>Gaz</v>
      </c>
      <c r="S8054" s="0" t="str">
        <f aca="false">F8054</f>
        <v>0617362404</v>
      </c>
      <c r="T8054" s="0" t="str">
        <f aca="false">G8054</f>
        <v>5</v>
      </c>
      <c r="U8054" s="0" t="n">
        <f aca="false">L8054</f>
        <v>0.931347747611324</v>
      </c>
      <c r="V8054" s="0" t="n">
        <f aca="false">K8054</f>
        <v>9.58766938109326</v>
      </c>
      <c r="W8054" s="0" t="n">
        <f aca="false">J8054</f>
        <v>693</v>
      </c>
    </row>
    <row r="8055" customFormat="false" ht="12.8" hidden="false" customHeight="false" outlineLevel="0" collapsed="false">
      <c r="A8055" s="0" t="s">
        <v>77</v>
      </c>
      <c r="B8055" s="0" t="s">
        <v>1219</v>
      </c>
      <c r="C8055" s="0" t="s">
        <v>1246</v>
      </c>
      <c r="D8055" s="0" t="s">
        <v>32</v>
      </c>
      <c r="E8055" s="0" t="s">
        <v>30</v>
      </c>
      <c r="F8055" s="0" t="s">
        <v>1257</v>
      </c>
      <c r="G8055" s="0" t="s">
        <v>1613</v>
      </c>
      <c r="H8055" s="0" t="n">
        <v>1</v>
      </c>
      <c r="I8055" s="0" t="n">
        <v>12</v>
      </c>
      <c r="J8055" s="0" t="n">
        <v>0</v>
      </c>
      <c r="K8055" s="0" t="n">
        <f aca="false">I8055*SUMIFS(syst_chauffage!$H$3:$H$27,syst_chauffage!$B$3:$B$27,D8055,syst_chauffage!$C$3:$C$27,E8055)</f>
        <v>12</v>
      </c>
      <c r="L8055" s="12" t="n">
        <f aca="false">H8055*SUMIFS(syst_chauffage!$K$3:$K$27,syst_chauffage!$B$3:$B$27,D8055,syst_chauffage!$C$3:$C$27,E8055)</f>
        <v>1</v>
      </c>
      <c r="N8055" s="0" t="str">
        <f aca="false">A8055</f>
        <v>Santé Action Sociale</v>
      </c>
      <c r="O8055" s="0" t="str">
        <f aca="false">B8055</f>
        <v>Hôpital</v>
      </c>
      <c r="P8055" s="0" t="str">
        <f aca="false">C8055</f>
        <v>Hopital pavillonnaire</v>
      </c>
      <c r="Q8055" s="0" t="str">
        <f aca="false">D8055</f>
        <v>Electrique direct performant</v>
      </c>
      <c r="R8055" s="0" t="str">
        <f aca="false">E8055</f>
        <v>Electricité</v>
      </c>
      <c r="S8055" s="0" t="str">
        <f aca="false">F8055</f>
        <v>0617362602</v>
      </c>
      <c r="T8055" s="0" t="str">
        <f aca="false">G8055</f>
        <v>5</v>
      </c>
      <c r="U8055" s="0" t="n">
        <f aca="false">L8055</f>
        <v>1</v>
      </c>
      <c r="V8055" s="0" t="n">
        <f aca="false">K8055</f>
        <v>12</v>
      </c>
      <c r="W8055" s="0" t="n">
        <f aca="false">J8055</f>
        <v>0</v>
      </c>
    </row>
    <row r="8056" customFormat="false" ht="12.8" hidden="false" customHeight="false" outlineLevel="0" collapsed="false">
      <c r="A8056" s="0" t="s">
        <v>77</v>
      </c>
      <c r="B8056" s="0" t="s">
        <v>1219</v>
      </c>
      <c r="C8056" s="0" t="s">
        <v>1246</v>
      </c>
      <c r="D8056" s="0" t="s">
        <v>38</v>
      </c>
      <c r="E8056" s="0" t="s">
        <v>30</v>
      </c>
      <c r="F8056" s="0" t="s">
        <v>1258</v>
      </c>
      <c r="G8056" s="0" t="s">
        <v>1613</v>
      </c>
      <c r="H8056" s="0" t="n">
        <v>3.01122616213059</v>
      </c>
      <c r="I8056" s="0" t="n">
        <v>60.4782966335497</v>
      </c>
      <c r="J8056" s="0" t="n">
        <v>864</v>
      </c>
      <c r="K8056" s="0" t="n">
        <f aca="false">I8056*SUMIFS(syst_chauffage!$H$3:$H$27,syst_chauffage!$B$3:$B$27,D8056,syst_chauffage!$C$3:$C$27,E8056)</f>
        <v>61.1310873919539</v>
      </c>
      <c r="L8056" s="12" t="n">
        <f aca="false">H8056*SUMIFS(syst_chauffage!$K$3:$K$27,syst_chauffage!$B$3:$B$27,D8056,syst_chauffage!$C$3:$C$27,E8056)</f>
        <v>2.69389013888494</v>
      </c>
      <c r="N8056" s="0" t="str">
        <f aca="false">A8056</f>
        <v>Santé Action Sociale</v>
      </c>
      <c r="O8056" s="0" t="str">
        <f aca="false">B8056</f>
        <v>Hôpital</v>
      </c>
      <c r="P8056" s="0" t="str">
        <f aca="false">C8056</f>
        <v>Hopital pavillonnaire</v>
      </c>
      <c r="Q8056" s="0" t="str">
        <f aca="false">D8056</f>
        <v>PAC performant</v>
      </c>
      <c r="R8056" s="0" t="str">
        <f aca="false">E8056</f>
        <v>Electricité</v>
      </c>
      <c r="S8056" s="0" t="str">
        <f aca="false">F8056</f>
        <v>0617362902</v>
      </c>
      <c r="T8056" s="0" t="str">
        <f aca="false">G8056</f>
        <v>5</v>
      </c>
      <c r="U8056" s="0" t="n">
        <f aca="false">L8056</f>
        <v>2.69389013888494</v>
      </c>
      <c r="V8056" s="0" t="n">
        <f aca="false">K8056</f>
        <v>61.1310873919539</v>
      </c>
      <c r="W8056" s="0" t="n">
        <f aca="false">J8056</f>
        <v>864</v>
      </c>
    </row>
    <row r="8057" customFormat="false" ht="12.8" hidden="false" customHeight="false" outlineLevel="0" collapsed="false">
      <c r="A8057" s="0" t="s">
        <v>78</v>
      </c>
      <c r="B8057" s="0" t="s">
        <v>1259</v>
      </c>
      <c r="C8057" s="0" t="s">
        <v>1260</v>
      </c>
      <c r="D8057" s="0" t="s">
        <v>19</v>
      </c>
      <c r="E8057" s="0" t="s">
        <v>57</v>
      </c>
      <c r="F8057" s="0" t="s">
        <v>1261</v>
      </c>
      <c r="G8057" s="0" t="s">
        <v>1613</v>
      </c>
      <c r="H8057" s="0" t="n">
        <v>2.61800024864765</v>
      </c>
      <c r="I8057" s="0" t="n">
        <v>30.1216136913547</v>
      </c>
      <c r="J8057" s="0" t="n">
        <v>0</v>
      </c>
      <c r="K8057" s="0" t="n">
        <f aca="false">I8057*SUMIFS(syst_chauffage!$H$3:$H$27,syst_chauffage!$B$3:$B$27,D8057,syst_chauffage!$C$3:$C$27,E8057)</f>
        <v>41.9436444395829</v>
      </c>
      <c r="L8057" s="12" t="n">
        <f aca="false">H8057*SUMIFS(syst_chauffage!$K$3:$K$27,syst_chauffage!$B$3:$B$27,D8057,syst_chauffage!$C$3:$C$27,E8057)</f>
        <v>2.61800024864765</v>
      </c>
      <c r="N8057" s="0" t="str">
        <f aca="false">A8057</f>
        <v>Sport Loisir Culture</v>
      </c>
      <c r="O8057" s="0" t="str">
        <f aca="false">B8057</f>
        <v>Culture</v>
      </c>
      <c r="P8057" s="0" t="str">
        <f aca="false">C8057</f>
        <v>Grand cinéma</v>
      </c>
      <c r="Q8057" s="0" t="str">
        <f aca="false">D8057</f>
        <v>Autre système centralisé</v>
      </c>
      <c r="R8057" s="0" t="str">
        <f aca="false">E8057</f>
        <v>Autres</v>
      </c>
      <c r="S8057" s="0" t="str">
        <f aca="false">F8057</f>
        <v>0708180101</v>
      </c>
      <c r="T8057" s="0" t="str">
        <f aca="false">G8057</f>
        <v>5</v>
      </c>
      <c r="U8057" s="0" t="n">
        <f aca="false">L8057</f>
        <v>2.61800024864765</v>
      </c>
      <c r="V8057" s="0" t="n">
        <f aca="false">K8057</f>
        <v>41.9436444395829</v>
      </c>
      <c r="W8057" s="0" t="n">
        <f aca="false">J8057</f>
        <v>0</v>
      </c>
    </row>
    <row r="8058" customFormat="false" ht="12.8" hidden="false" customHeight="false" outlineLevel="0" collapsed="false">
      <c r="A8058" s="0" t="s">
        <v>78</v>
      </c>
      <c r="B8058" s="0" t="s">
        <v>1259</v>
      </c>
      <c r="C8058" s="0" t="s">
        <v>1260</v>
      </c>
      <c r="D8058" s="0" t="s">
        <v>19</v>
      </c>
      <c r="E8058" s="0" t="s">
        <v>58</v>
      </c>
      <c r="F8058" s="0" t="s">
        <v>1262</v>
      </c>
      <c r="G8058" s="0" t="s">
        <v>1613</v>
      </c>
      <c r="H8058" s="0" t="n">
        <v>2.20575775390292</v>
      </c>
      <c r="I8058" s="0" t="n">
        <v>26.4207251915451</v>
      </c>
      <c r="J8058" s="0" t="n">
        <v>680</v>
      </c>
      <c r="K8058" s="0" t="n">
        <f aca="false">I8058*SUMIFS(syst_chauffage!$H$3:$H$27,syst_chauffage!$B$3:$B$27,D8058,syst_chauffage!$C$3:$C$27,E8058)</f>
        <v>43.4607610749824</v>
      </c>
      <c r="L8058" s="12" t="n">
        <f aca="false">H8058*SUMIFS(syst_chauffage!$K$3:$K$27,syst_chauffage!$B$3:$B$27,D8058,syst_chauffage!$C$3:$C$27,E8058)</f>
        <v>2.20575775390292</v>
      </c>
      <c r="N8058" s="0" t="str">
        <f aca="false">A8058</f>
        <v>Sport Loisir Culture</v>
      </c>
      <c r="O8058" s="0" t="str">
        <f aca="false">B8058</f>
        <v>Culture</v>
      </c>
      <c r="P8058" s="0" t="str">
        <f aca="false">C8058</f>
        <v>Grand cinéma</v>
      </c>
      <c r="Q8058" s="0" t="str">
        <f aca="false">D8058</f>
        <v>Autre système centralisé</v>
      </c>
      <c r="R8058" s="0" t="str">
        <f aca="false">E8058</f>
        <v>Urbain</v>
      </c>
      <c r="S8058" s="0" t="str">
        <f aca="false">F8058</f>
        <v>0708180106</v>
      </c>
      <c r="T8058" s="0" t="str">
        <f aca="false">G8058</f>
        <v>5</v>
      </c>
      <c r="U8058" s="0" t="n">
        <f aca="false">L8058</f>
        <v>2.20575775390292</v>
      </c>
      <c r="V8058" s="0" t="n">
        <f aca="false">K8058</f>
        <v>43.4607610749824</v>
      </c>
      <c r="W8058" s="0" t="n">
        <f aca="false">J8058</f>
        <v>680</v>
      </c>
    </row>
    <row r="8059" customFormat="false" ht="12.8" hidden="false" customHeight="false" outlineLevel="0" collapsed="false">
      <c r="A8059" s="0" t="s">
        <v>78</v>
      </c>
      <c r="B8059" s="0" t="s">
        <v>1259</v>
      </c>
      <c r="C8059" s="0" t="s">
        <v>1260</v>
      </c>
      <c r="D8059" s="0" t="s">
        <v>24</v>
      </c>
      <c r="E8059" s="0" t="s">
        <v>30</v>
      </c>
      <c r="F8059" s="0" t="s">
        <v>1263</v>
      </c>
      <c r="G8059" s="0" t="s">
        <v>1613</v>
      </c>
      <c r="H8059" s="0" t="n">
        <v>0.84</v>
      </c>
      <c r="I8059" s="0" t="n">
        <v>10.4</v>
      </c>
      <c r="J8059" s="0" t="n">
        <v>0</v>
      </c>
      <c r="K8059" s="0" t="n">
        <f aca="false">I8059*SUMIFS(syst_chauffage!$H$3:$H$27,syst_chauffage!$B$3:$B$27,D8059,syst_chauffage!$C$3:$C$27,E8059)</f>
        <v>3</v>
      </c>
      <c r="L8059" s="12" t="n">
        <f aca="false">H8059*SUMIFS(syst_chauffage!$K$3:$K$27,syst_chauffage!$B$3:$B$27,D8059,syst_chauffage!$C$3:$C$27,E8059)</f>
        <v>0.84</v>
      </c>
      <c r="N8059" s="0" t="str">
        <f aca="false">A8059</f>
        <v>Sport Loisir Culture</v>
      </c>
      <c r="O8059" s="0" t="str">
        <f aca="false">B8059</f>
        <v>Culture</v>
      </c>
      <c r="P8059" s="0" t="str">
        <f aca="false">C8059</f>
        <v>Grand cinéma</v>
      </c>
      <c r="Q8059" s="0" t="str">
        <f aca="false">D8059</f>
        <v>Cassette rayonnante</v>
      </c>
      <c r="R8059" s="0" t="str">
        <f aca="false">E8059</f>
        <v>Electricité</v>
      </c>
      <c r="S8059" s="0" t="str">
        <f aca="false">F8059</f>
        <v>0708180202</v>
      </c>
      <c r="T8059" s="0" t="str">
        <f aca="false">G8059</f>
        <v>5</v>
      </c>
      <c r="U8059" s="0" t="n">
        <f aca="false">L8059</f>
        <v>0.84</v>
      </c>
      <c r="V8059" s="0" t="n">
        <f aca="false">K8059</f>
        <v>3</v>
      </c>
      <c r="W8059" s="0" t="n">
        <f aca="false">J8059</f>
        <v>0</v>
      </c>
    </row>
    <row r="8060" customFormat="false" ht="12.8" hidden="false" customHeight="false" outlineLevel="0" collapsed="false">
      <c r="A8060" s="0" t="s">
        <v>78</v>
      </c>
      <c r="B8060" s="0" t="s">
        <v>1259</v>
      </c>
      <c r="C8060" s="0" t="s">
        <v>1260</v>
      </c>
      <c r="D8060" s="0" t="s">
        <v>22</v>
      </c>
      <c r="E8060" s="0" t="s">
        <v>23</v>
      </c>
      <c r="F8060" s="0" t="s">
        <v>1264</v>
      </c>
      <c r="G8060" s="0" t="s">
        <v>1613</v>
      </c>
      <c r="H8060" s="0" t="n">
        <v>0.696675140363582</v>
      </c>
      <c r="I8060" s="0" t="n">
        <v>12.0073492066613</v>
      </c>
      <c r="J8060" s="0" t="n">
        <v>0</v>
      </c>
      <c r="K8060" s="0" t="n">
        <f aca="false">I8060*SUMIFS(syst_chauffage!$H$3:$H$27,syst_chauffage!$B$3:$B$27,D8060,syst_chauffage!$C$3:$C$27,E8060)</f>
        <v>21.1452122170517</v>
      </c>
      <c r="L8060" s="12" t="n">
        <f aca="false">H8060*SUMIFS(syst_chauffage!$K$3:$K$27,syst_chauffage!$B$3:$B$27,D8060,syst_chauffage!$C$3:$C$27,E8060)</f>
        <v>0.696675140363582</v>
      </c>
      <c r="N8060" s="0" t="str">
        <f aca="false">A8060</f>
        <v>Sport Loisir Culture</v>
      </c>
      <c r="O8060" s="0" t="str">
        <f aca="false">B8060</f>
        <v>Culture</v>
      </c>
      <c r="P8060" s="0" t="str">
        <f aca="false">C8060</f>
        <v>Grand cinéma</v>
      </c>
      <c r="Q8060" s="0" t="str">
        <f aca="false">D8060</f>
        <v>Chaudière fioul</v>
      </c>
      <c r="R8060" s="0" t="str">
        <f aca="false">E8060</f>
        <v>Fioul</v>
      </c>
      <c r="S8060" s="0" t="str">
        <f aca="false">F8060</f>
        <v>0708180303</v>
      </c>
      <c r="T8060" s="0" t="str">
        <f aca="false">G8060</f>
        <v>5</v>
      </c>
      <c r="U8060" s="0" t="n">
        <f aca="false">L8060</f>
        <v>0.696675140363582</v>
      </c>
      <c r="V8060" s="0" t="n">
        <f aca="false">K8060</f>
        <v>21.1452122170517</v>
      </c>
      <c r="W8060" s="0" t="n">
        <f aca="false">J8060</f>
        <v>0</v>
      </c>
    </row>
    <row r="8061" customFormat="false" ht="12.8" hidden="false" customHeight="false" outlineLevel="0" collapsed="false">
      <c r="A8061" s="0" t="s">
        <v>78</v>
      </c>
      <c r="B8061" s="0" t="s">
        <v>1259</v>
      </c>
      <c r="C8061" s="0" t="s">
        <v>1260</v>
      </c>
      <c r="D8061" s="0" t="s">
        <v>13</v>
      </c>
      <c r="E8061" s="0" t="s">
        <v>14</v>
      </c>
      <c r="F8061" s="0" t="s">
        <v>1265</v>
      </c>
      <c r="G8061" s="0" t="s">
        <v>1613</v>
      </c>
      <c r="H8061" s="0" t="n">
        <v>0.727269249401621</v>
      </c>
      <c r="I8061" s="0" t="n">
        <v>8.68928146132467</v>
      </c>
      <c r="J8061" s="0" t="n">
        <v>196</v>
      </c>
      <c r="K8061" s="0" t="n">
        <f aca="false">I8061*SUMIFS(syst_chauffage!$H$3:$H$27,syst_chauffage!$B$3:$B$27,D8061,syst_chauffage!$C$3:$C$27,E8061)</f>
        <v>17.5488010389096</v>
      </c>
      <c r="L8061" s="12" t="n">
        <f aca="false">H8061*SUMIFS(syst_chauffage!$K$3:$K$27,syst_chauffage!$B$3:$B$27,D8061,syst_chauffage!$C$3:$C$27,E8061)</f>
        <v>0.727269249401621</v>
      </c>
      <c r="N8061" s="0" t="str">
        <f aca="false">A8061</f>
        <v>Sport Loisir Culture</v>
      </c>
      <c r="O8061" s="0" t="str">
        <f aca="false">B8061</f>
        <v>Culture</v>
      </c>
      <c r="P8061" s="0" t="str">
        <f aca="false">C8061</f>
        <v>Grand cinéma</v>
      </c>
      <c r="Q8061" s="0" t="str">
        <f aca="false">D8061</f>
        <v>Chaudière gaz</v>
      </c>
      <c r="R8061" s="0" t="str">
        <f aca="false">E8061</f>
        <v>Gaz</v>
      </c>
      <c r="S8061" s="0" t="str">
        <f aca="false">F8061</f>
        <v>0708180404</v>
      </c>
      <c r="T8061" s="0" t="str">
        <f aca="false">G8061</f>
        <v>5</v>
      </c>
      <c r="U8061" s="0" t="n">
        <f aca="false">L8061</f>
        <v>0.727269249401621</v>
      </c>
      <c r="V8061" s="0" t="n">
        <f aca="false">K8061</f>
        <v>17.5488010389096</v>
      </c>
      <c r="W8061" s="0" t="n">
        <f aca="false">J8061</f>
        <v>196</v>
      </c>
    </row>
    <row r="8062" customFormat="false" ht="12.8" hidden="false" customHeight="false" outlineLevel="0" collapsed="false">
      <c r="A8062" s="0" t="s">
        <v>78</v>
      </c>
      <c r="B8062" s="0" t="s">
        <v>1259</v>
      </c>
      <c r="C8062" s="0" t="s">
        <v>1260</v>
      </c>
      <c r="D8062" s="0" t="s">
        <v>29</v>
      </c>
      <c r="E8062" s="0" t="s">
        <v>30</v>
      </c>
      <c r="F8062" s="0" t="s">
        <v>1266</v>
      </c>
      <c r="G8062" s="0" t="s">
        <v>1613</v>
      </c>
      <c r="H8062" s="0" t="n">
        <v>0.919999999999999</v>
      </c>
      <c r="I8062" s="0" t="n">
        <v>10.4</v>
      </c>
      <c r="J8062" s="0" t="n">
        <v>0</v>
      </c>
      <c r="K8062" s="0" t="n">
        <f aca="false">I8062*SUMIFS(syst_chauffage!$H$3:$H$27,syst_chauffage!$B$3:$B$27,D8062,syst_chauffage!$C$3:$C$27,E8062)</f>
        <v>3</v>
      </c>
      <c r="L8062" s="12" t="n">
        <f aca="false">H8062*SUMIFS(syst_chauffage!$K$3:$K$27,syst_chauffage!$B$3:$B$27,D8062,syst_chauffage!$C$3:$C$27,E8062)</f>
        <v>0.919999999999999</v>
      </c>
      <c r="N8062" s="0" t="str">
        <f aca="false">A8062</f>
        <v>Sport Loisir Culture</v>
      </c>
      <c r="O8062" s="0" t="str">
        <f aca="false">B8062</f>
        <v>Culture</v>
      </c>
      <c r="P8062" s="0" t="str">
        <f aca="false">C8062</f>
        <v>Grand cinéma</v>
      </c>
      <c r="Q8062" s="0" t="str">
        <f aca="false">D8062</f>
        <v>Electrique direct</v>
      </c>
      <c r="R8062" s="0" t="str">
        <f aca="false">E8062</f>
        <v>Electricité</v>
      </c>
      <c r="S8062" s="0" t="str">
        <f aca="false">F8062</f>
        <v>0708180602</v>
      </c>
      <c r="T8062" s="0" t="str">
        <f aca="false">G8062</f>
        <v>5</v>
      </c>
      <c r="U8062" s="0" t="n">
        <f aca="false">L8062</f>
        <v>0.919999999999999</v>
      </c>
      <c r="V8062" s="0" t="n">
        <f aca="false">K8062</f>
        <v>3</v>
      </c>
      <c r="W8062" s="0" t="n">
        <f aca="false">J8062</f>
        <v>0</v>
      </c>
    </row>
    <row r="8063" customFormat="false" ht="12.8" hidden="false" customHeight="false" outlineLevel="0" collapsed="false">
      <c r="A8063" s="0" t="s">
        <v>78</v>
      </c>
      <c r="B8063" s="0" t="s">
        <v>1259</v>
      </c>
      <c r="C8063" s="0" t="s">
        <v>1260</v>
      </c>
      <c r="D8063" s="0" t="s">
        <v>36</v>
      </c>
      <c r="E8063" s="0" t="s">
        <v>30</v>
      </c>
      <c r="F8063" s="0" t="s">
        <v>1267</v>
      </c>
      <c r="G8063" s="0" t="s">
        <v>1613</v>
      </c>
      <c r="H8063" s="0" t="n">
        <v>2.95662809302325</v>
      </c>
      <c r="I8063" s="0" t="n">
        <v>21.5670908823214</v>
      </c>
      <c r="J8063" s="0" t="n">
        <v>495</v>
      </c>
      <c r="K8063" s="0" t="n">
        <f aca="false">I8063*SUMIFS(syst_chauffage!$H$3:$H$27,syst_chauffage!$B$3:$B$27,D8063,syst_chauffage!$C$3:$C$27,E8063)</f>
        <v>13.3426555210527</v>
      </c>
      <c r="L8063" s="12" t="n">
        <f aca="false">H8063*SUMIFS(syst_chauffage!$K$3:$K$27,syst_chauffage!$B$3:$B$27,D8063,syst_chauffage!$C$3:$C$27,E8063)</f>
        <v>2.48413091717754</v>
      </c>
      <c r="N8063" s="0" t="str">
        <f aca="false">A8063</f>
        <v>Sport Loisir Culture</v>
      </c>
      <c r="O8063" s="0" t="str">
        <f aca="false">B8063</f>
        <v>Culture</v>
      </c>
      <c r="P8063" s="0" t="str">
        <f aca="false">C8063</f>
        <v>Grand cinéma</v>
      </c>
      <c r="Q8063" s="0" t="str">
        <f aca="false">D8063</f>
        <v>PAC</v>
      </c>
      <c r="R8063" s="0" t="str">
        <f aca="false">E8063</f>
        <v>Electricité</v>
      </c>
      <c r="S8063" s="0" t="str">
        <f aca="false">F8063</f>
        <v>0708180902</v>
      </c>
      <c r="T8063" s="0" t="str">
        <f aca="false">G8063</f>
        <v>5</v>
      </c>
      <c r="U8063" s="0" t="n">
        <f aca="false">L8063</f>
        <v>2.48413091717754</v>
      </c>
      <c r="V8063" s="0" t="n">
        <f aca="false">K8063</f>
        <v>13.3426555210527</v>
      </c>
      <c r="W8063" s="0" t="n">
        <f aca="false">J8063</f>
        <v>495</v>
      </c>
    </row>
    <row r="8064" customFormat="false" ht="12.8" hidden="false" customHeight="false" outlineLevel="0" collapsed="false">
      <c r="A8064" s="0" t="s">
        <v>78</v>
      </c>
      <c r="B8064" s="0" t="s">
        <v>1259</v>
      </c>
      <c r="C8064" s="0" t="s">
        <v>1260</v>
      </c>
      <c r="D8064" s="0" t="s">
        <v>42</v>
      </c>
      <c r="E8064" s="0" t="s">
        <v>30</v>
      </c>
      <c r="F8064" s="0" t="s">
        <v>1268</v>
      </c>
      <c r="G8064" s="0" t="s">
        <v>1613</v>
      </c>
      <c r="H8064" s="0" t="n">
        <v>2.8152736744186</v>
      </c>
      <c r="I8064" s="0" t="n">
        <v>3.85922288148865</v>
      </c>
      <c r="J8064" s="0" t="n">
        <v>495</v>
      </c>
      <c r="K8064" s="0" t="n">
        <f aca="false">I8064*SUMIFS(syst_chauffage!$H$3:$H$27,syst_chauffage!$B$3:$B$27,D8064,syst_chauffage!$C$3:$C$27,E8064)</f>
        <v>3.48369053132102</v>
      </c>
      <c r="L8064" s="12" t="n">
        <f aca="false">H8064*SUMIFS(syst_chauffage!$K$3:$K$27,syst_chauffage!$B$3:$B$27,D8064,syst_chauffage!$C$3:$C$27,E8064)</f>
        <v>2.50992612734922</v>
      </c>
      <c r="N8064" s="0" t="str">
        <f aca="false">A8064</f>
        <v>Sport Loisir Culture</v>
      </c>
      <c r="O8064" s="0" t="str">
        <f aca="false">B8064</f>
        <v>Culture</v>
      </c>
      <c r="P8064" s="0" t="str">
        <f aca="false">C8064</f>
        <v>Grand cinéma</v>
      </c>
      <c r="Q8064" s="0" t="str">
        <f aca="false">D8064</f>
        <v>Rooftop</v>
      </c>
      <c r="R8064" s="0" t="str">
        <f aca="false">E8064</f>
        <v>Electricité</v>
      </c>
      <c r="S8064" s="0" t="str">
        <f aca="false">F8064</f>
        <v>0708181002</v>
      </c>
      <c r="T8064" s="0" t="str">
        <f aca="false">G8064</f>
        <v>5</v>
      </c>
      <c r="U8064" s="0" t="n">
        <f aca="false">L8064</f>
        <v>2.50992612734922</v>
      </c>
      <c r="V8064" s="0" t="n">
        <f aca="false">K8064</f>
        <v>3.48369053132102</v>
      </c>
      <c r="W8064" s="0" t="n">
        <f aca="false">J8064</f>
        <v>495</v>
      </c>
    </row>
    <row r="8065" customFormat="false" ht="12.8" hidden="false" customHeight="false" outlineLevel="0" collapsed="false">
      <c r="A8065" s="0" t="s">
        <v>78</v>
      </c>
      <c r="B8065" s="0" t="s">
        <v>1259</v>
      </c>
      <c r="C8065" s="0" t="s">
        <v>1260</v>
      </c>
      <c r="D8065" s="0" t="s">
        <v>51</v>
      </c>
      <c r="E8065" s="0" t="s">
        <v>57</v>
      </c>
      <c r="F8065" s="0" t="s">
        <v>1269</v>
      </c>
      <c r="G8065" s="0" t="s">
        <v>1613</v>
      </c>
      <c r="H8065" s="0" t="n">
        <v>3.17705777726909</v>
      </c>
      <c r="I8065" s="0" t="n">
        <v>35.8590639182794</v>
      </c>
      <c r="J8065" s="0" t="n">
        <v>0</v>
      </c>
      <c r="K8065" s="0" t="n">
        <f aca="false">I8065*SUMIFS(syst_chauffage!$H$3:$H$27,syst_chauffage!$B$3:$B$27,D8065,syst_chauffage!$C$3:$C$27,E8065)</f>
        <v>75.9801158317008</v>
      </c>
      <c r="L8065" s="12" t="n">
        <f aca="false">H8065*SUMIFS(syst_chauffage!$K$3:$K$27,syst_chauffage!$B$3:$B$27,D8065,syst_chauffage!$C$3:$C$27,E8065)</f>
        <v>3.17705777726909</v>
      </c>
      <c r="N8065" s="0" t="str">
        <f aca="false">A8065</f>
        <v>Sport Loisir Culture</v>
      </c>
      <c r="O8065" s="0" t="str">
        <f aca="false">B8065</f>
        <v>Culture</v>
      </c>
      <c r="P8065" s="0" t="str">
        <f aca="false">C8065</f>
        <v>Grand cinéma</v>
      </c>
      <c r="Q8065" s="0" t="str">
        <f aca="false">D8065</f>
        <v>Autre système centralisé performant</v>
      </c>
      <c r="R8065" s="0" t="str">
        <f aca="false">E8065</f>
        <v>Autres</v>
      </c>
      <c r="S8065" s="0" t="str">
        <f aca="false">F8065</f>
        <v>0708182101</v>
      </c>
      <c r="T8065" s="0" t="str">
        <f aca="false">G8065</f>
        <v>5</v>
      </c>
      <c r="U8065" s="0" t="n">
        <f aca="false">L8065</f>
        <v>3.17705777726909</v>
      </c>
      <c r="V8065" s="0" t="n">
        <f aca="false">K8065</f>
        <v>75.9801158317008</v>
      </c>
      <c r="W8065" s="0" t="n">
        <f aca="false">J8065</f>
        <v>0</v>
      </c>
    </row>
    <row r="8066" customFormat="false" ht="12.8" hidden="false" customHeight="false" outlineLevel="0" collapsed="false">
      <c r="A8066" s="0" t="s">
        <v>78</v>
      </c>
      <c r="B8066" s="0" t="s">
        <v>1259</v>
      </c>
      <c r="C8066" s="0" t="s">
        <v>1260</v>
      </c>
      <c r="D8066" s="0" t="s">
        <v>51</v>
      </c>
      <c r="E8066" s="0" t="s">
        <v>58</v>
      </c>
      <c r="F8066" s="0" t="s">
        <v>1270</v>
      </c>
      <c r="G8066" s="0" t="s">
        <v>1613</v>
      </c>
      <c r="H8066" s="0" t="n">
        <v>2.66490701053421</v>
      </c>
      <c r="I8066" s="0" t="n">
        <v>31.4532442756489</v>
      </c>
      <c r="J8066" s="0" t="n">
        <v>680</v>
      </c>
      <c r="K8066" s="0" t="n">
        <f aca="false">I8066*SUMIFS(syst_chauffage!$H$3:$H$27,syst_chauffage!$B$3:$B$27,D8066,syst_chauffage!$C$3:$C$27,E8066)</f>
        <v>67.121207776498</v>
      </c>
      <c r="L8066" s="12" t="n">
        <f aca="false">H8066*SUMIFS(syst_chauffage!$K$3:$K$27,syst_chauffage!$B$3:$B$27,D8066,syst_chauffage!$C$3:$C$27,E8066)</f>
        <v>2.66490701053421</v>
      </c>
      <c r="N8066" s="0" t="str">
        <f aca="false">A8066</f>
        <v>Sport Loisir Culture</v>
      </c>
      <c r="O8066" s="0" t="str">
        <f aca="false">B8066</f>
        <v>Culture</v>
      </c>
      <c r="P8066" s="0" t="str">
        <f aca="false">C8066</f>
        <v>Grand cinéma</v>
      </c>
      <c r="Q8066" s="0" t="str">
        <f aca="false">D8066</f>
        <v>Autre système centralisé performant</v>
      </c>
      <c r="R8066" s="0" t="str">
        <f aca="false">E8066</f>
        <v>Urbain</v>
      </c>
      <c r="S8066" s="0" t="str">
        <f aca="false">F8066</f>
        <v>0708182106</v>
      </c>
      <c r="T8066" s="0" t="str">
        <f aca="false">G8066</f>
        <v>5</v>
      </c>
      <c r="U8066" s="0" t="n">
        <f aca="false">L8066</f>
        <v>2.66490701053421</v>
      </c>
      <c r="V8066" s="0" t="n">
        <f aca="false">K8066</f>
        <v>67.121207776498</v>
      </c>
      <c r="W8066" s="0" t="n">
        <f aca="false">J8066</f>
        <v>680</v>
      </c>
    </row>
    <row r="8067" customFormat="false" ht="12.8" hidden="false" customHeight="false" outlineLevel="0" collapsed="false">
      <c r="A8067" s="0" t="s">
        <v>78</v>
      </c>
      <c r="B8067" s="0" t="s">
        <v>1259</v>
      </c>
      <c r="C8067" s="0" t="s">
        <v>1260</v>
      </c>
      <c r="D8067" s="0" t="s">
        <v>54</v>
      </c>
      <c r="E8067" s="0" t="s">
        <v>30</v>
      </c>
      <c r="F8067" s="0" t="s">
        <v>1271</v>
      </c>
      <c r="G8067" s="0" t="s">
        <v>1613</v>
      </c>
      <c r="H8067" s="0" t="n">
        <v>1</v>
      </c>
      <c r="I8067" s="0" t="n">
        <v>12</v>
      </c>
      <c r="J8067" s="0" t="n">
        <v>0</v>
      </c>
      <c r="K8067" s="0" t="n">
        <f aca="false">I8067*SUMIFS(syst_chauffage!$H$3:$H$27,syst_chauffage!$B$3:$B$27,D8067,syst_chauffage!$C$3:$C$27,E8067)</f>
        <v>12</v>
      </c>
      <c r="L8067" s="12" t="n">
        <f aca="false">H8067*SUMIFS(syst_chauffage!$K$3:$K$27,syst_chauffage!$B$3:$B$27,D8067,syst_chauffage!$C$3:$C$27,E8067)</f>
        <v>1</v>
      </c>
      <c r="N8067" s="0" t="str">
        <f aca="false">A8067</f>
        <v>Sport Loisir Culture</v>
      </c>
      <c r="O8067" s="0" t="str">
        <f aca="false">B8067</f>
        <v>Culture</v>
      </c>
      <c r="P8067" s="0" t="str">
        <f aca="false">C8067</f>
        <v>Grand cinéma</v>
      </c>
      <c r="Q8067" s="0" t="str">
        <f aca="false">D8067</f>
        <v>Cassette rayonnante performant</v>
      </c>
      <c r="R8067" s="0" t="str">
        <f aca="false">E8067</f>
        <v>Electricité</v>
      </c>
      <c r="S8067" s="0" t="str">
        <f aca="false">F8067</f>
        <v>0708182202</v>
      </c>
      <c r="T8067" s="0" t="str">
        <f aca="false">G8067</f>
        <v>5</v>
      </c>
      <c r="U8067" s="0" t="n">
        <f aca="false">L8067</f>
        <v>1</v>
      </c>
      <c r="V8067" s="0" t="n">
        <f aca="false">K8067</f>
        <v>12</v>
      </c>
      <c r="W8067" s="0" t="n">
        <f aca="false">J8067</f>
        <v>0</v>
      </c>
    </row>
    <row r="8068" customFormat="false" ht="12.8" hidden="false" customHeight="false" outlineLevel="0" collapsed="false">
      <c r="A8068" s="0" t="s">
        <v>78</v>
      </c>
      <c r="B8068" s="0" t="s">
        <v>1259</v>
      </c>
      <c r="C8068" s="0" t="s">
        <v>1260</v>
      </c>
      <c r="D8068" s="0" t="s">
        <v>27</v>
      </c>
      <c r="E8068" s="0" t="s">
        <v>23</v>
      </c>
      <c r="F8068" s="0" t="s">
        <v>1272</v>
      </c>
      <c r="G8068" s="0" t="s">
        <v>1613</v>
      </c>
      <c r="H8068" s="0" t="n">
        <v>0.757256696292313</v>
      </c>
      <c r="I8068" s="0" t="n">
        <v>14.2944633412635</v>
      </c>
      <c r="J8068" s="0" t="n">
        <v>441</v>
      </c>
      <c r="K8068" s="0" t="n">
        <f aca="false">I8068*SUMIFS(syst_chauffage!$H$3:$H$27,syst_chauffage!$B$3:$B$27,D8068,syst_chauffage!$C$3:$C$27,E8068)</f>
        <v>36.6567667120305</v>
      </c>
      <c r="L8068" s="12" t="n">
        <f aca="false">H8068*SUMIFS(syst_chauffage!$K$3:$K$27,syst_chauffage!$B$3:$B$27,D8068,syst_chauffage!$C$3:$C$27,E8068)</f>
        <v>0.757256696292313</v>
      </c>
      <c r="N8068" s="0" t="str">
        <f aca="false">A8068</f>
        <v>Sport Loisir Culture</v>
      </c>
      <c r="O8068" s="0" t="str">
        <f aca="false">B8068</f>
        <v>Culture</v>
      </c>
      <c r="P8068" s="0" t="str">
        <f aca="false">C8068</f>
        <v>Grand cinéma</v>
      </c>
      <c r="Q8068" s="0" t="str">
        <f aca="false">D8068</f>
        <v>Chaudière condensation fioul</v>
      </c>
      <c r="R8068" s="0" t="str">
        <f aca="false">E8068</f>
        <v>Fioul</v>
      </c>
      <c r="S8068" s="0" t="str">
        <f aca="false">F8068</f>
        <v>0708182303</v>
      </c>
      <c r="T8068" s="0" t="str">
        <f aca="false">G8068</f>
        <v>5</v>
      </c>
      <c r="U8068" s="0" t="n">
        <f aca="false">L8068</f>
        <v>0.757256696292313</v>
      </c>
      <c r="V8068" s="0" t="n">
        <f aca="false">K8068</f>
        <v>36.6567667120305</v>
      </c>
      <c r="W8068" s="0" t="n">
        <f aca="false">J8068</f>
        <v>441</v>
      </c>
    </row>
    <row r="8069" customFormat="false" ht="12.8" hidden="false" customHeight="false" outlineLevel="0" collapsed="false">
      <c r="A8069" s="0" t="s">
        <v>78</v>
      </c>
      <c r="B8069" s="0" t="s">
        <v>1259</v>
      </c>
      <c r="C8069" s="0" t="s">
        <v>1260</v>
      </c>
      <c r="D8069" s="0" t="s">
        <v>18</v>
      </c>
      <c r="E8069" s="0" t="s">
        <v>14</v>
      </c>
      <c r="F8069" s="0" t="s">
        <v>1273</v>
      </c>
      <c r="G8069" s="0" t="s">
        <v>1613</v>
      </c>
      <c r="H8069" s="0" t="n">
        <v>0.981239301611903</v>
      </c>
      <c r="I8069" s="0" t="n">
        <v>10.3443826920532</v>
      </c>
      <c r="J8069" s="0" t="n">
        <v>441</v>
      </c>
      <c r="K8069" s="0" t="n">
        <f aca="false">I8069*SUMIFS(syst_chauffage!$H$3:$H$27,syst_chauffage!$B$3:$B$27,D8069,syst_chauffage!$C$3:$C$27,E8069)</f>
        <v>28.1877075789694</v>
      </c>
      <c r="L8069" s="12" t="n">
        <f aca="false">H8069*SUMIFS(syst_chauffage!$K$3:$K$27,syst_chauffage!$B$3:$B$27,D8069,syst_chauffage!$C$3:$C$27,E8069)</f>
        <v>0.953221868209498</v>
      </c>
      <c r="N8069" s="0" t="str">
        <f aca="false">A8069</f>
        <v>Sport Loisir Culture</v>
      </c>
      <c r="O8069" s="0" t="str">
        <f aca="false">B8069</f>
        <v>Culture</v>
      </c>
      <c r="P8069" s="0" t="str">
        <f aca="false">C8069</f>
        <v>Grand cinéma</v>
      </c>
      <c r="Q8069" s="0" t="str">
        <f aca="false">D8069</f>
        <v>Chaudière condensation gaz</v>
      </c>
      <c r="R8069" s="0" t="str">
        <f aca="false">E8069</f>
        <v>Gaz</v>
      </c>
      <c r="S8069" s="0" t="str">
        <f aca="false">F8069</f>
        <v>0708182404</v>
      </c>
      <c r="T8069" s="0" t="str">
        <f aca="false">G8069</f>
        <v>5</v>
      </c>
      <c r="U8069" s="0" t="n">
        <f aca="false">L8069</f>
        <v>0.953221868209498</v>
      </c>
      <c r="V8069" s="0" t="n">
        <f aca="false">K8069</f>
        <v>28.1877075789694</v>
      </c>
      <c r="W8069" s="0" t="n">
        <f aca="false">J8069</f>
        <v>441</v>
      </c>
    </row>
    <row r="8070" customFormat="false" ht="12.8" hidden="false" customHeight="false" outlineLevel="0" collapsed="false">
      <c r="A8070" s="0" t="s">
        <v>78</v>
      </c>
      <c r="B8070" s="0" t="s">
        <v>1259</v>
      </c>
      <c r="C8070" s="0" t="s">
        <v>1260</v>
      </c>
      <c r="D8070" s="0" t="s">
        <v>32</v>
      </c>
      <c r="E8070" s="0" t="s">
        <v>30</v>
      </c>
      <c r="F8070" s="0" t="s">
        <v>1274</v>
      </c>
      <c r="G8070" s="0" t="s">
        <v>1613</v>
      </c>
      <c r="H8070" s="0" t="n">
        <v>1</v>
      </c>
      <c r="I8070" s="0" t="n">
        <v>12</v>
      </c>
      <c r="J8070" s="0" t="n">
        <v>0</v>
      </c>
      <c r="K8070" s="0" t="n">
        <f aca="false">I8070*SUMIFS(syst_chauffage!$H$3:$H$27,syst_chauffage!$B$3:$B$27,D8070,syst_chauffage!$C$3:$C$27,E8070)</f>
        <v>12</v>
      </c>
      <c r="L8070" s="12" t="n">
        <f aca="false">H8070*SUMIFS(syst_chauffage!$K$3:$K$27,syst_chauffage!$B$3:$B$27,D8070,syst_chauffage!$C$3:$C$27,E8070)</f>
        <v>1</v>
      </c>
      <c r="N8070" s="0" t="str">
        <f aca="false">A8070</f>
        <v>Sport Loisir Culture</v>
      </c>
      <c r="O8070" s="0" t="str">
        <f aca="false">B8070</f>
        <v>Culture</v>
      </c>
      <c r="P8070" s="0" t="str">
        <f aca="false">C8070</f>
        <v>Grand cinéma</v>
      </c>
      <c r="Q8070" s="0" t="str">
        <f aca="false">D8070</f>
        <v>Electrique direct performant</v>
      </c>
      <c r="R8070" s="0" t="str">
        <f aca="false">E8070</f>
        <v>Electricité</v>
      </c>
      <c r="S8070" s="0" t="str">
        <f aca="false">F8070</f>
        <v>0708182602</v>
      </c>
      <c r="T8070" s="0" t="str">
        <f aca="false">G8070</f>
        <v>5</v>
      </c>
      <c r="U8070" s="0" t="n">
        <f aca="false">L8070</f>
        <v>1</v>
      </c>
      <c r="V8070" s="0" t="n">
        <f aca="false">K8070</f>
        <v>12</v>
      </c>
      <c r="W8070" s="0" t="n">
        <f aca="false">J8070</f>
        <v>0</v>
      </c>
    </row>
    <row r="8071" customFormat="false" ht="12.8" hidden="false" customHeight="false" outlineLevel="0" collapsed="false">
      <c r="A8071" s="0" t="s">
        <v>78</v>
      </c>
      <c r="B8071" s="0" t="s">
        <v>1259</v>
      </c>
      <c r="C8071" s="0" t="s">
        <v>1260</v>
      </c>
      <c r="D8071" s="0" t="s">
        <v>38</v>
      </c>
      <c r="E8071" s="0" t="s">
        <v>30</v>
      </c>
      <c r="F8071" s="0" t="s">
        <v>1275</v>
      </c>
      <c r="G8071" s="0" t="s">
        <v>1613</v>
      </c>
      <c r="H8071" s="0" t="n">
        <v>3.41149395348837</v>
      </c>
      <c r="I8071" s="0" t="n">
        <v>25.6751081932397</v>
      </c>
      <c r="J8071" s="0" t="n">
        <v>540</v>
      </c>
      <c r="K8071" s="0" t="n">
        <f aca="false">I8071*SUMIFS(syst_chauffage!$H$3:$H$27,syst_chauffage!$B$3:$B$27,D8071,syst_chauffage!$C$3:$C$27,E8071)</f>
        <v>25.9522402270853</v>
      </c>
      <c r="L8071" s="12" t="n">
        <f aca="false">H8071*SUMIFS(syst_chauffage!$K$3:$K$27,syst_chauffage!$B$3:$B$27,D8071,syst_chauffage!$C$3:$C$27,E8071)</f>
        <v>3.05197598099553</v>
      </c>
      <c r="N8071" s="0" t="str">
        <f aca="false">A8071</f>
        <v>Sport Loisir Culture</v>
      </c>
      <c r="O8071" s="0" t="str">
        <f aca="false">B8071</f>
        <v>Culture</v>
      </c>
      <c r="P8071" s="0" t="str">
        <f aca="false">C8071</f>
        <v>Grand cinéma</v>
      </c>
      <c r="Q8071" s="0" t="str">
        <f aca="false">D8071</f>
        <v>PAC performant</v>
      </c>
      <c r="R8071" s="0" t="str">
        <f aca="false">E8071</f>
        <v>Electricité</v>
      </c>
      <c r="S8071" s="0" t="str">
        <f aca="false">F8071</f>
        <v>0708182902</v>
      </c>
      <c r="T8071" s="0" t="str">
        <f aca="false">G8071</f>
        <v>5</v>
      </c>
      <c r="U8071" s="0" t="n">
        <f aca="false">L8071</f>
        <v>3.05197598099553</v>
      </c>
      <c r="V8071" s="0" t="n">
        <f aca="false">K8071</f>
        <v>25.9522402270853</v>
      </c>
      <c r="W8071" s="0" t="n">
        <f aca="false">J8071</f>
        <v>540</v>
      </c>
    </row>
    <row r="8072" customFormat="false" ht="12.8" hidden="false" customHeight="false" outlineLevel="0" collapsed="false">
      <c r="A8072" s="0" t="s">
        <v>78</v>
      </c>
      <c r="B8072" s="0" t="s">
        <v>1259</v>
      </c>
      <c r="C8072" s="0" t="s">
        <v>1260</v>
      </c>
      <c r="D8072" s="0" t="s">
        <v>46</v>
      </c>
      <c r="E8072" s="0" t="s">
        <v>30</v>
      </c>
      <c r="F8072" s="0" t="s">
        <v>1276</v>
      </c>
      <c r="G8072" s="0" t="s">
        <v>1613</v>
      </c>
      <c r="H8072" s="0" t="n">
        <v>3.34187162790697</v>
      </c>
      <c r="I8072" s="0" t="n">
        <v>4.59431295415316</v>
      </c>
      <c r="J8072" s="0" t="n">
        <v>540</v>
      </c>
      <c r="K8072" s="0" t="n">
        <f aca="false">I8072*SUMIFS(syst_chauffage!$H$3:$H$27,syst_chauffage!$B$3:$B$27,D8072,syst_chauffage!$C$3:$C$27,E8072)</f>
        <v>7.97070792157027</v>
      </c>
      <c r="L8072" s="12" t="n">
        <f aca="false">H8072*SUMIFS(syst_chauffage!$K$3:$K$27,syst_chauffage!$B$3:$B$27,D8072,syst_chauffage!$C$3:$C$27,E8072)</f>
        <v>3.01273252281067</v>
      </c>
      <c r="N8072" s="0" t="str">
        <f aca="false">A8072</f>
        <v>Sport Loisir Culture</v>
      </c>
      <c r="O8072" s="0" t="str">
        <f aca="false">B8072</f>
        <v>Culture</v>
      </c>
      <c r="P8072" s="0" t="str">
        <f aca="false">C8072</f>
        <v>Grand cinéma</v>
      </c>
      <c r="Q8072" s="0" t="str">
        <f aca="false">D8072</f>
        <v>Rooftop performant</v>
      </c>
      <c r="R8072" s="0" t="str">
        <f aca="false">E8072</f>
        <v>Electricité</v>
      </c>
      <c r="S8072" s="0" t="str">
        <f aca="false">F8072</f>
        <v>0708183002</v>
      </c>
      <c r="T8072" s="0" t="str">
        <f aca="false">G8072</f>
        <v>5</v>
      </c>
      <c r="U8072" s="0" t="n">
        <f aca="false">L8072</f>
        <v>3.01273252281067</v>
      </c>
      <c r="V8072" s="0" t="n">
        <f aca="false">K8072</f>
        <v>7.97070792157027</v>
      </c>
      <c r="W8072" s="0" t="n">
        <f aca="false">J8072</f>
        <v>540</v>
      </c>
    </row>
    <row r="8073" customFormat="false" ht="12.8" hidden="false" customHeight="false" outlineLevel="0" collapsed="false">
      <c r="A8073" s="0" t="s">
        <v>78</v>
      </c>
      <c r="B8073" s="0" t="s">
        <v>1259</v>
      </c>
      <c r="C8073" s="0" t="s">
        <v>1277</v>
      </c>
      <c r="D8073" s="0" t="s">
        <v>19</v>
      </c>
      <c r="E8073" s="0" t="s">
        <v>57</v>
      </c>
      <c r="F8073" s="0" t="s">
        <v>1278</v>
      </c>
      <c r="G8073" s="0" t="s">
        <v>1613</v>
      </c>
      <c r="H8073" s="0" t="n">
        <v>2.92407726523866</v>
      </c>
      <c r="I8073" s="0" t="n">
        <v>36.5956184096385</v>
      </c>
      <c r="J8073" s="0" t="n">
        <v>0</v>
      </c>
      <c r="K8073" s="0" t="n">
        <f aca="false">I8073*SUMIFS(syst_chauffage!$H$3:$H$27,syst_chauffage!$B$3:$B$27,D8073,syst_chauffage!$C$3:$C$27,E8073)</f>
        <v>50.9585449952531</v>
      </c>
      <c r="L8073" s="12" t="n">
        <f aca="false">H8073*SUMIFS(syst_chauffage!$K$3:$K$27,syst_chauffage!$B$3:$B$27,D8073,syst_chauffage!$C$3:$C$27,E8073)</f>
        <v>2.92407726523866</v>
      </c>
      <c r="N8073" s="0" t="str">
        <f aca="false">A8073</f>
        <v>Sport Loisir Culture</v>
      </c>
      <c r="O8073" s="0" t="str">
        <f aca="false">B8073</f>
        <v>Culture</v>
      </c>
      <c r="P8073" s="0" t="str">
        <f aca="false">C8073</f>
        <v>Grande salle de spectacle</v>
      </c>
      <c r="Q8073" s="0" t="str">
        <f aca="false">D8073</f>
        <v>Autre système centralisé</v>
      </c>
      <c r="R8073" s="0" t="str">
        <f aca="false">E8073</f>
        <v>Autres</v>
      </c>
      <c r="S8073" s="0" t="str">
        <f aca="false">F8073</f>
        <v>0708320101</v>
      </c>
      <c r="T8073" s="0" t="str">
        <f aca="false">G8073</f>
        <v>5</v>
      </c>
      <c r="U8073" s="0" t="n">
        <f aca="false">L8073</f>
        <v>2.92407726523866</v>
      </c>
      <c r="V8073" s="0" t="n">
        <f aca="false">K8073</f>
        <v>50.9585449952531</v>
      </c>
      <c r="W8073" s="0" t="n">
        <f aca="false">J8073</f>
        <v>0</v>
      </c>
    </row>
    <row r="8074" customFormat="false" ht="12.8" hidden="false" customHeight="false" outlineLevel="0" collapsed="false">
      <c r="A8074" s="0" t="s">
        <v>78</v>
      </c>
      <c r="B8074" s="0" t="s">
        <v>1259</v>
      </c>
      <c r="C8074" s="0" t="s">
        <v>1277</v>
      </c>
      <c r="D8074" s="0" t="s">
        <v>19</v>
      </c>
      <c r="E8074" s="0" t="s">
        <v>58</v>
      </c>
      <c r="F8074" s="0" t="s">
        <v>1279</v>
      </c>
      <c r="G8074" s="0" t="s">
        <v>1613</v>
      </c>
      <c r="H8074" s="0" t="n">
        <v>2.25641242683049</v>
      </c>
      <c r="I8074" s="0" t="n">
        <v>27.9826314639788</v>
      </c>
      <c r="J8074" s="0" t="n">
        <v>680</v>
      </c>
      <c r="K8074" s="0" t="n">
        <f aca="false">I8074*SUMIFS(syst_chauffage!$H$3:$H$27,syst_chauffage!$B$3:$B$27,D8074,syst_chauffage!$C$3:$C$27,E8074)</f>
        <v>46.0300181576563</v>
      </c>
      <c r="L8074" s="12" t="n">
        <f aca="false">H8074*SUMIFS(syst_chauffage!$K$3:$K$27,syst_chauffage!$B$3:$B$27,D8074,syst_chauffage!$C$3:$C$27,E8074)</f>
        <v>2.25641242683049</v>
      </c>
      <c r="N8074" s="0" t="str">
        <f aca="false">A8074</f>
        <v>Sport Loisir Culture</v>
      </c>
      <c r="O8074" s="0" t="str">
        <f aca="false">B8074</f>
        <v>Culture</v>
      </c>
      <c r="P8074" s="0" t="str">
        <f aca="false">C8074</f>
        <v>Grande salle de spectacle</v>
      </c>
      <c r="Q8074" s="0" t="str">
        <f aca="false">D8074</f>
        <v>Autre système centralisé</v>
      </c>
      <c r="R8074" s="0" t="str">
        <f aca="false">E8074</f>
        <v>Urbain</v>
      </c>
      <c r="S8074" s="0" t="str">
        <f aca="false">F8074</f>
        <v>0708320106</v>
      </c>
      <c r="T8074" s="0" t="str">
        <f aca="false">G8074</f>
        <v>5</v>
      </c>
      <c r="U8074" s="0" t="n">
        <f aca="false">L8074</f>
        <v>2.25641242683049</v>
      </c>
      <c r="V8074" s="0" t="n">
        <f aca="false">K8074</f>
        <v>46.0300181576563</v>
      </c>
      <c r="W8074" s="0" t="n">
        <f aca="false">J8074</f>
        <v>680</v>
      </c>
    </row>
    <row r="8075" customFormat="false" ht="12.8" hidden="false" customHeight="false" outlineLevel="0" collapsed="false">
      <c r="A8075" s="0" t="s">
        <v>78</v>
      </c>
      <c r="B8075" s="0" t="s">
        <v>1259</v>
      </c>
      <c r="C8075" s="0" t="s">
        <v>1277</v>
      </c>
      <c r="D8075" s="0" t="s">
        <v>24</v>
      </c>
      <c r="E8075" s="0" t="s">
        <v>30</v>
      </c>
      <c r="F8075" s="0" t="s">
        <v>1280</v>
      </c>
      <c r="G8075" s="0" t="s">
        <v>1613</v>
      </c>
      <c r="H8075" s="0" t="n">
        <v>0.84</v>
      </c>
      <c r="I8075" s="0" t="n">
        <v>10.4</v>
      </c>
      <c r="J8075" s="0" t="n">
        <v>0</v>
      </c>
      <c r="K8075" s="0" t="n">
        <f aca="false">I8075*SUMIFS(syst_chauffage!$H$3:$H$27,syst_chauffage!$B$3:$B$27,D8075,syst_chauffage!$C$3:$C$27,E8075)</f>
        <v>3</v>
      </c>
      <c r="L8075" s="12" t="n">
        <f aca="false">H8075*SUMIFS(syst_chauffage!$K$3:$K$27,syst_chauffage!$B$3:$B$27,D8075,syst_chauffage!$C$3:$C$27,E8075)</f>
        <v>0.84</v>
      </c>
      <c r="N8075" s="0" t="str">
        <f aca="false">A8075</f>
        <v>Sport Loisir Culture</v>
      </c>
      <c r="O8075" s="0" t="str">
        <f aca="false">B8075</f>
        <v>Culture</v>
      </c>
      <c r="P8075" s="0" t="str">
        <f aca="false">C8075</f>
        <v>Grande salle de spectacle</v>
      </c>
      <c r="Q8075" s="0" t="str">
        <f aca="false">D8075</f>
        <v>Cassette rayonnante</v>
      </c>
      <c r="R8075" s="0" t="str">
        <f aca="false">E8075</f>
        <v>Electricité</v>
      </c>
      <c r="S8075" s="0" t="str">
        <f aca="false">F8075</f>
        <v>0708320202</v>
      </c>
      <c r="T8075" s="0" t="str">
        <f aca="false">G8075</f>
        <v>5</v>
      </c>
      <c r="U8075" s="0" t="n">
        <f aca="false">L8075</f>
        <v>0.84</v>
      </c>
      <c r="V8075" s="0" t="n">
        <f aca="false">K8075</f>
        <v>3</v>
      </c>
      <c r="W8075" s="0" t="n">
        <f aca="false">J8075</f>
        <v>0</v>
      </c>
    </row>
    <row r="8076" customFormat="false" ht="12.8" hidden="false" customHeight="false" outlineLevel="0" collapsed="false">
      <c r="A8076" s="0" t="s">
        <v>78</v>
      </c>
      <c r="B8076" s="0" t="s">
        <v>1259</v>
      </c>
      <c r="C8076" s="0" t="s">
        <v>1277</v>
      </c>
      <c r="D8076" s="0" t="s">
        <v>22</v>
      </c>
      <c r="E8076" s="0" t="s">
        <v>23</v>
      </c>
      <c r="F8076" s="0" t="s">
        <v>1281</v>
      </c>
      <c r="G8076" s="0" t="s">
        <v>1613</v>
      </c>
      <c r="H8076" s="0" t="n">
        <v>0.694728613689899</v>
      </c>
      <c r="I8076" s="0" t="n">
        <v>5.10541931964914</v>
      </c>
      <c r="J8076" s="0" t="n">
        <v>0</v>
      </c>
      <c r="K8076" s="0" t="n">
        <f aca="false">I8076*SUMIFS(syst_chauffage!$H$3:$H$27,syst_chauffage!$B$3:$B$27,D8076,syst_chauffage!$C$3:$C$27,E8076)</f>
        <v>8.99075833583044</v>
      </c>
      <c r="L8076" s="12" t="n">
        <f aca="false">H8076*SUMIFS(syst_chauffage!$K$3:$K$27,syst_chauffage!$B$3:$B$27,D8076,syst_chauffage!$C$3:$C$27,E8076)</f>
        <v>0.694728613689899</v>
      </c>
      <c r="N8076" s="0" t="str">
        <f aca="false">A8076</f>
        <v>Sport Loisir Culture</v>
      </c>
      <c r="O8076" s="0" t="str">
        <f aca="false">B8076</f>
        <v>Culture</v>
      </c>
      <c r="P8076" s="0" t="str">
        <f aca="false">C8076</f>
        <v>Grande salle de spectacle</v>
      </c>
      <c r="Q8076" s="0" t="str">
        <f aca="false">D8076</f>
        <v>Chaudière fioul</v>
      </c>
      <c r="R8076" s="0" t="str">
        <f aca="false">E8076</f>
        <v>Fioul</v>
      </c>
      <c r="S8076" s="0" t="str">
        <f aca="false">F8076</f>
        <v>0708320303</v>
      </c>
      <c r="T8076" s="0" t="str">
        <f aca="false">G8076</f>
        <v>5</v>
      </c>
      <c r="U8076" s="0" t="n">
        <f aca="false">L8076</f>
        <v>0.694728613689899</v>
      </c>
      <c r="V8076" s="0" t="n">
        <f aca="false">K8076</f>
        <v>8.99075833583044</v>
      </c>
      <c r="W8076" s="0" t="n">
        <f aca="false">J8076</f>
        <v>0</v>
      </c>
    </row>
    <row r="8077" customFormat="false" ht="12.8" hidden="false" customHeight="false" outlineLevel="0" collapsed="false">
      <c r="A8077" s="0" t="s">
        <v>78</v>
      </c>
      <c r="B8077" s="0" t="s">
        <v>1259</v>
      </c>
      <c r="C8077" s="0" t="s">
        <v>1277</v>
      </c>
      <c r="D8077" s="0" t="s">
        <v>13</v>
      </c>
      <c r="E8077" s="0" t="s">
        <v>14</v>
      </c>
      <c r="F8077" s="0" t="s">
        <v>1282</v>
      </c>
      <c r="G8077" s="0" t="s">
        <v>1613</v>
      </c>
      <c r="H8077" s="0" t="n">
        <v>0.715089022788845</v>
      </c>
      <c r="I8077" s="0" t="n">
        <v>3.85040587633188</v>
      </c>
      <c r="J8077" s="0" t="n">
        <v>196</v>
      </c>
      <c r="K8077" s="0" t="n">
        <f aca="false">I8077*SUMIFS(syst_chauffage!$H$3:$H$27,syst_chauffage!$B$3:$B$27,D8077,syst_chauffage!$C$3:$C$27,E8077)</f>
        <v>7.77624789155988</v>
      </c>
      <c r="L8077" s="12" t="n">
        <f aca="false">H8077*SUMIFS(syst_chauffage!$K$3:$K$27,syst_chauffage!$B$3:$B$27,D8077,syst_chauffage!$C$3:$C$27,E8077)</f>
        <v>0.715089022788845</v>
      </c>
      <c r="N8077" s="0" t="str">
        <f aca="false">A8077</f>
        <v>Sport Loisir Culture</v>
      </c>
      <c r="O8077" s="0" t="str">
        <f aca="false">B8077</f>
        <v>Culture</v>
      </c>
      <c r="P8077" s="0" t="str">
        <f aca="false">C8077</f>
        <v>Grande salle de spectacle</v>
      </c>
      <c r="Q8077" s="0" t="str">
        <f aca="false">D8077</f>
        <v>Chaudière gaz</v>
      </c>
      <c r="R8077" s="0" t="str">
        <f aca="false">E8077</f>
        <v>Gaz</v>
      </c>
      <c r="S8077" s="0" t="str">
        <f aca="false">F8077</f>
        <v>0708320404</v>
      </c>
      <c r="T8077" s="0" t="str">
        <f aca="false">G8077</f>
        <v>5</v>
      </c>
      <c r="U8077" s="0" t="n">
        <f aca="false">L8077</f>
        <v>0.715089022788845</v>
      </c>
      <c r="V8077" s="0" t="n">
        <f aca="false">K8077</f>
        <v>7.77624789155988</v>
      </c>
      <c r="W8077" s="0" t="n">
        <f aca="false">J8077</f>
        <v>196</v>
      </c>
    </row>
    <row r="8078" customFormat="false" ht="12.8" hidden="false" customHeight="false" outlineLevel="0" collapsed="false">
      <c r="A8078" s="0" t="s">
        <v>78</v>
      </c>
      <c r="B8078" s="0" t="s">
        <v>1259</v>
      </c>
      <c r="C8078" s="0" t="s">
        <v>1277</v>
      </c>
      <c r="D8078" s="0" t="s">
        <v>29</v>
      </c>
      <c r="E8078" s="0" t="s">
        <v>30</v>
      </c>
      <c r="F8078" s="0" t="s">
        <v>1283</v>
      </c>
      <c r="G8078" s="0" t="s">
        <v>1613</v>
      </c>
      <c r="H8078" s="0" t="n">
        <v>0.919999999999999</v>
      </c>
      <c r="I8078" s="0" t="n">
        <v>10.4</v>
      </c>
      <c r="J8078" s="0" t="n">
        <v>0</v>
      </c>
      <c r="K8078" s="0" t="n">
        <f aca="false">I8078*SUMIFS(syst_chauffage!$H$3:$H$27,syst_chauffage!$B$3:$B$27,D8078,syst_chauffage!$C$3:$C$27,E8078)</f>
        <v>3</v>
      </c>
      <c r="L8078" s="12" t="n">
        <f aca="false">H8078*SUMIFS(syst_chauffage!$K$3:$K$27,syst_chauffage!$B$3:$B$27,D8078,syst_chauffage!$C$3:$C$27,E8078)</f>
        <v>0.919999999999999</v>
      </c>
      <c r="N8078" s="0" t="str">
        <f aca="false">A8078</f>
        <v>Sport Loisir Culture</v>
      </c>
      <c r="O8078" s="0" t="str">
        <f aca="false">B8078</f>
        <v>Culture</v>
      </c>
      <c r="P8078" s="0" t="str">
        <f aca="false">C8078</f>
        <v>Grande salle de spectacle</v>
      </c>
      <c r="Q8078" s="0" t="str">
        <f aca="false">D8078</f>
        <v>Electrique direct</v>
      </c>
      <c r="R8078" s="0" t="str">
        <f aca="false">E8078</f>
        <v>Electricité</v>
      </c>
      <c r="S8078" s="0" t="str">
        <f aca="false">F8078</f>
        <v>0708320602</v>
      </c>
      <c r="T8078" s="0" t="str">
        <f aca="false">G8078</f>
        <v>5</v>
      </c>
      <c r="U8078" s="0" t="n">
        <f aca="false">L8078</f>
        <v>0.919999999999999</v>
      </c>
      <c r="V8078" s="0" t="n">
        <f aca="false">K8078</f>
        <v>3</v>
      </c>
      <c r="W8078" s="0" t="n">
        <f aca="false">J8078</f>
        <v>0</v>
      </c>
    </row>
    <row r="8079" customFormat="false" ht="12.8" hidden="false" customHeight="false" outlineLevel="0" collapsed="false">
      <c r="A8079" s="0" t="s">
        <v>78</v>
      </c>
      <c r="B8079" s="0" t="s">
        <v>1259</v>
      </c>
      <c r="C8079" s="0" t="s">
        <v>1277</v>
      </c>
      <c r="D8079" s="0" t="s">
        <v>36</v>
      </c>
      <c r="E8079" s="0" t="s">
        <v>30</v>
      </c>
      <c r="F8079" s="0" t="s">
        <v>1284</v>
      </c>
      <c r="G8079" s="0" t="s">
        <v>1613</v>
      </c>
      <c r="H8079" s="0" t="n">
        <v>2.91360837209302</v>
      </c>
      <c r="I8079" s="0" t="n">
        <v>27.202598003166</v>
      </c>
      <c r="J8079" s="0" t="n">
        <v>495</v>
      </c>
      <c r="K8079" s="0" t="n">
        <f aca="false">I8079*SUMIFS(syst_chauffage!$H$3:$H$27,syst_chauffage!$B$3:$B$27,D8079,syst_chauffage!$C$3:$C$27,E8079)</f>
        <v>16.82910766289</v>
      </c>
      <c r="L8079" s="12" t="n">
        <f aca="false">H8079*SUMIFS(syst_chauffage!$K$3:$K$27,syst_chauffage!$B$3:$B$27,D8079,syst_chauffage!$C$3:$C$27,E8079)</f>
        <v>2.44798615515512</v>
      </c>
      <c r="N8079" s="0" t="str">
        <f aca="false">A8079</f>
        <v>Sport Loisir Culture</v>
      </c>
      <c r="O8079" s="0" t="str">
        <f aca="false">B8079</f>
        <v>Culture</v>
      </c>
      <c r="P8079" s="0" t="str">
        <f aca="false">C8079</f>
        <v>Grande salle de spectacle</v>
      </c>
      <c r="Q8079" s="0" t="str">
        <f aca="false">D8079</f>
        <v>PAC</v>
      </c>
      <c r="R8079" s="0" t="str">
        <f aca="false">E8079</f>
        <v>Electricité</v>
      </c>
      <c r="S8079" s="0" t="str">
        <f aca="false">F8079</f>
        <v>0708320902</v>
      </c>
      <c r="T8079" s="0" t="str">
        <f aca="false">G8079</f>
        <v>5</v>
      </c>
      <c r="U8079" s="0" t="n">
        <f aca="false">L8079</f>
        <v>2.44798615515512</v>
      </c>
      <c r="V8079" s="0" t="n">
        <f aca="false">K8079</f>
        <v>16.82910766289</v>
      </c>
      <c r="W8079" s="0" t="n">
        <f aca="false">J8079</f>
        <v>495</v>
      </c>
    </row>
    <row r="8080" customFormat="false" ht="12.8" hidden="false" customHeight="false" outlineLevel="0" collapsed="false">
      <c r="A8080" s="0" t="s">
        <v>78</v>
      </c>
      <c r="B8080" s="0" t="s">
        <v>1259</v>
      </c>
      <c r="C8080" s="0" t="s">
        <v>1277</v>
      </c>
      <c r="D8080" s="0" t="s">
        <v>42</v>
      </c>
      <c r="E8080" s="0" t="s">
        <v>30</v>
      </c>
      <c r="F8080" s="0" t="s">
        <v>1285</v>
      </c>
      <c r="G8080" s="0" t="s">
        <v>1613</v>
      </c>
      <c r="H8080" s="0" t="n">
        <v>2.77431069767441</v>
      </c>
      <c r="I8080" s="0" t="n">
        <v>3.74530390519355</v>
      </c>
      <c r="J8080" s="0" t="n">
        <v>495</v>
      </c>
      <c r="K8080" s="0" t="n">
        <f aca="false">I8080*SUMIFS(syst_chauffage!$H$3:$H$27,syst_chauffage!$B$3:$B$27,D8080,syst_chauffage!$C$3:$C$27,E8080)</f>
        <v>3.38085675590975</v>
      </c>
      <c r="L8080" s="12" t="n">
        <f aca="false">H8080*SUMIFS(syst_chauffage!$K$3:$K$27,syst_chauffage!$B$3:$B$27,D8080,syst_chauffage!$C$3:$C$27,E8080)</f>
        <v>2.47340603819466</v>
      </c>
      <c r="N8080" s="0" t="str">
        <f aca="false">A8080</f>
        <v>Sport Loisir Culture</v>
      </c>
      <c r="O8080" s="0" t="str">
        <f aca="false">B8080</f>
        <v>Culture</v>
      </c>
      <c r="P8080" s="0" t="str">
        <f aca="false">C8080</f>
        <v>Grande salle de spectacle</v>
      </c>
      <c r="Q8080" s="0" t="str">
        <f aca="false">D8080</f>
        <v>Rooftop</v>
      </c>
      <c r="R8080" s="0" t="str">
        <f aca="false">E8080</f>
        <v>Electricité</v>
      </c>
      <c r="S8080" s="0" t="str">
        <f aca="false">F8080</f>
        <v>0708321002</v>
      </c>
      <c r="T8080" s="0" t="str">
        <f aca="false">G8080</f>
        <v>5</v>
      </c>
      <c r="U8080" s="0" t="n">
        <f aca="false">L8080</f>
        <v>2.47340603819466</v>
      </c>
      <c r="V8080" s="0" t="n">
        <f aca="false">K8080</f>
        <v>3.38085675590975</v>
      </c>
      <c r="W8080" s="0" t="n">
        <f aca="false">J8080</f>
        <v>495</v>
      </c>
    </row>
    <row r="8081" customFormat="false" ht="12.8" hidden="false" customHeight="false" outlineLevel="0" collapsed="false">
      <c r="A8081" s="0" t="s">
        <v>78</v>
      </c>
      <c r="B8081" s="0" t="s">
        <v>1259</v>
      </c>
      <c r="C8081" s="0" t="s">
        <v>1277</v>
      </c>
      <c r="D8081" s="0" t="s">
        <v>51</v>
      </c>
      <c r="E8081" s="0" t="s">
        <v>57</v>
      </c>
      <c r="F8081" s="0" t="s">
        <v>1286</v>
      </c>
      <c r="G8081" s="0" t="s">
        <v>1613</v>
      </c>
      <c r="H8081" s="0" t="n">
        <v>3.55058718833836</v>
      </c>
      <c r="I8081" s="0" t="n">
        <v>43.5662123924268</v>
      </c>
      <c r="J8081" s="0" t="n">
        <v>0</v>
      </c>
      <c r="K8081" s="0" t="n">
        <f aca="false">I8081*SUMIFS(syst_chauffage!$H$3:$H$27,syst_chauffage!$B$3:$B$27,D8081,syst_chauffage!$C$3:$C$27,E8081)</f>
        <v>92.3104370897336</v>
      </c>
      <c r="L8081" s="12" t="n">
        <f aca="false">H8081*SUMIFS(syst_chauffage!$K$3:$K$27,syst_chauffage!$B$3:$B$27,D8081,syst_chauffage!$C$3:$C$27,E8081)</f>
        <v>3.55058718833836</v>
      </c>
      <c r="N8081" s="0" t="str">
        <f aca="false">A8081</f>
        <v>Sport Loisir Culture</v>
      </c>
      <c r="O8081" s="0" t="str">
        <f aca="false">B8081</f>
        <v>Culture</v>
      </c>
      <c r="P8081" s="0" t="str">
        <f aca="false">C8081</f>
        <v>Grande salle de spectacle</v>
      </c>
      <c r="Q8081" s="0" t="str">
        <f aca="false">D8081</f>
        <v>Autre système centralisé performant</v>
      </c>
      <c r="R8081" s="0" t="str">
        <f aca="false">E8081</f>
        <v>Autres</v>
      </c>
      <c r="S8081" s="0" t="str">
        <f aca="false">F8081</f>
        <v>0708322101</v>
      </c>
      <c r="T8081" s="0" t="str">
        <f aca="false">G8081</f>
        <v>5</v>
      </c>
      <c r="U8081" s="0" t="n">
        <f aca="false">L8081</f>
        <v>3.55058718833836</v>
      </c>
      <c r="V8081" s="0" t="n">
        <f aca="false">K8081</f>
        <v>92.3104370897336</v>
      </c>
      <c r="W8081" s="0" t="n">
        <f aca="false">J8081</f>
        <v>0</v>
      </c>
    </row>
    <row r="8082" customFormat="false" ht="12.8" hidden="false" customHeight="false" outlineLevel="0" collapsed="false">
      <c r="A8082" s="0" t="s">
        <v>78</v>
      </c>
      <c r="B8082" s="0" t="s">
        <v>1259</v>
      </c>
      <c r="C8082" s="0" t="s">
        <v>1277</v>
      </c>
      <c r="D8082" s="0" t="s">
        <v>51</v>
      </c>
      <c r="E8082" s="0" t="s">
        <v>58</v>
      </c>
      <c r="F8082" s="0" t="s">
        <v>1287</v>
      </c>
      <c r="G8082" s="0" t="s">
        <v>1613</v>
      </c>
      <c r="H8082" s="0" t="n">
        <v>2.74413334388332</v>
      </c>
      <c r="I8082" s="0" t="n">
        <v>33.3126565047367</v>
      </c>
      <c r="J8082" s="0" t="n">
        <v>680</v>
      </c>
      <c r="K8082" s="0" t="n">
        <f aca="false">I8082*SUMIFS(syst_chauffage!$H$3:$H$27,syst_chauffage!$B$3:$B$27,D8082,syst_chauffage!$C$3:$C$27,E8082)</f>
        <v>71.0891925566051</v>
      </c>
      <c r="L8082" s="12" t="n">
        <f aca="false">H8082*SUMIFS(syst_chauffage!$K$3:$K$27,syst_chauffage!$B$3:$B$27,D8082,syst_chauffage!$C$3:$C$27,E8082)</f>
        <v>2.74413334388332</v>
      </c>
      <c r="N8082" s="0" t="str">
        <f aca="false">A8082</f>
        <v>Sport Loisir Culture</v>
      </c>
      <c r="O8082" s="0" t="str">
        <f aca="false">B8082</f>
        <v>Culture</v>
      </c>
      <c r="P8082" s="0" t="str">
        <f aca="false">C8082</f>
        <v>Grande salle de spectacle</v>
      </c>
      <c r="Q8082" s="0" t="str">
        <f aca="false">D8082</f>
        <v>Autre système centralisé performant</v>
      </c>
      <c r="R8082" s="0" t="str">
        <f aca="false">E8082</f>
        <v>Urbain</v>
      </c>
      <c r="S8082" s="0" t="str">
        <f aca="false">F8082</f>
        <v>0708322106</v>
      </c>
      <c r="T8082" s="0" t="str">
        <f aca="false">G8082</f>
        <v>5</v>
      </c>
      <c r="U8082" s="0" t="n">
        <f aca="false">L8082</f>
        <v>2.74413334388332</v>
      </c>
      <c r="V8082" s="0" t="n">
        <f aca="false">K8082</f>
        <v>71.0891925566051</v>
      </c>
      <c r="W8082" s="0" t="n">
        <f aca="false">J8082</f>
        <v>680</v>
      </c>
    </row>
    <row r="8083" customFormat="false" ht="12.8" hidden="false" customHeight="false" outlineLevel="0" collapsed="false">
      <c r="A8083" s="0" t="s">
        <v>78</v>
      </c>
      <c r="B8083" s="0" t="s">
        <v>1259</v>
      </c>
      <c r="C8083" s="0" t="s">
        <v>1277</v>
      </c>
      <c r="D8083" s="0" t="s">
        <v>54</v>
      </c>
      <c r="E8083" s="0" t="s">
        <v>30</v>
      </c>
      <c r="F8083" s="0" t="s">
        <v>1288</v>
      </c>
      <c r="G8083" s="0" t="s">
        <v>1613</v>
      </c>
      <c r="H8083" s="0" t="n">
        <v>1</v>
      </c>
      <c r="I8083" s="0" t="n">
        <v>12</v>
      </c>
      <c r="J8083" s="0" t="n">
        <v>0</v>
      </c>
      <c r="K8083" s="0" t="n">
        <f aca="false">I8083*SUMIFS(syst_chauffage!$H$3:$H$27,syst_chauffage!$B$3:$B$27,D8083,syst_chauffage!$C$3:$C$27,E8083)</f>
        <v>12</v>
      </c>
      <c r="L8083" s="12" t="n">
        <f aca="false">H8083*SUMIFS(syst_chauffage!$K$3:$K$27,syst_chauffage!$B$3:$B$27,D8083,syst_chauffage!$C$3:$C$27,E8083)</f>
        <v>1</v>
      </c>
      <c r="N8083" s="0" t="str">
        <f aca="false">A8083</f>
        <v>Sport Loisir Culture</v>
      </c>
      <c r="O8083" s="0" t="str">
        <f aca="false">B8083</f>
        <v>Culture</v>
      </c>
      <c r="P8083" s="0" t="str">
        <f aca="false">C8083</f>
        <v>Grande salle de spectacle</v>
      </c>
      <c r="Q8083" s="0" t="str">
        <f aca="false">D8083</f>
        <v>Cassette rayonnante performant</v>
      </c>
      <c r="R8083" s="0" t="str">
        <f aca="false">E8083</f>
        <v>Electricité</v>
      </c>
      <c r="S8083" s="0" t="str">
        <f aca="false">F8083</f>
        <v>0708322202</v>
      </c>
      <c r="T8083" s="0" t="str">
        <f aca="false">G8083</f>
        <v>5</v>
      </c>
      <c r="U8083" s="0" t="n">
        <f aca="false">L8083</f>
        <v>1</v>
      </c>
      <c r="V8083" s="0" t="n">
        <f aca="false">K8083</f>
        <v>12</v>
      </c>
      <c r="W8083" s="0" t="n">
        <f aca="false">J8083</f>
        <v>0</v>
      </c>
    </row>
    <row r="8084" customFormat="false" ht="12.8" hidden="false" customHeight="false" outlineLevel="0" collapsed="false">
      <c r="A8084" s="0" t="s">
        <v>78</v>
      </c>
      <c r="B8084" s="0" t="s">
        <v>1259</v>
      </c>
      <c r="C8084" s="0" t="s">
        <v>1277</v>
      </c>
      <c r="D8084" s="0" t="s">
        <v>27</v>
      </c>
      <c r="E8084" s="0" t="s">
        <v>23</v>
      </c>
      <c r="F8084" s="0" t="s">
        <v>1289</v>
      </c>
      <c r="G8084" s="0" t="s">
        <v>1613</v>
      </c>
      <c r="H8084" s="0" t="n">
        <v>0.757182985212167</v>
      </c>
      <c r="I8084" s="0" t="n">
        <v>6.07788014243945</v>
      </c>
      <c r="J8084" s="0" t="n">
        <v>441</v>
      </c>
      <c r="K8084" s="0" t="n">
        <f aca="false">I8084*SUMIFS(syst_chauffage!$H$3:$H$27,syst_chauffage!$B$3:$B$27,D8084,syst_chauffage!$C$3:$C$27,E8084)</f>
        <v>15.5861349367309</v>
      </c>
      <c r="L8084" s="12" t="n">
        <f aca="false">H8084*SUMIFS(syst_chauffage!$K$3:$K$27,syst_chauffage!$B$3:$B$27,D8084,syst_chauffage!$C$3:$C$27,E8084)</f>
        <v>0.757182985212167</v>
      </c>
      <c r="N8084" s="0" t="str">
        <f aca="false">A8084</f>
        <v>Sport Loisir Culture</v>
      </c>
      <c r="O8084" s="0" t="str">
        <f aca="false">B8084</f>
        <v>Culture</v>
      </c>
      <c r="P8084" s="0" t="str">
        <f aca="false">C8084</f>
        <v>Grande salle de spectacle</v>
      </c>
      <c r="Q8084" s="0" t="str">
        <f aca="false">D8084</f>
        <v>Chaudière condensation fioul</v>
      </c>
      <c r="R8084" s="0" t="str">
        <f aca="false">E8084</f>
        <v>Fioul</v>
      </c>
      <c r="S8084" s="0" t="str">
        <f aca="false">F8084</f>
        <v>0708322303</v>
      </c>
      <c r="T8084" s="0" t="str">
        <f aca="false">G8084</f>
        <v>5</v>
      </c>
      <c r="U8084" s="0" t="n">
        <f aca="false">L8084</f>
        <v>0.757182985212167</v>
      </c>
      <c r="V8084" s="0" t="n">
        <f aca="false">K8084</f>
        <v>15.5861349367309</v>
      </c>
      <c r="W8084" s="0" t="n">
        <f aca="false">J8084</f>
        <v>441</v>
      </c>
    </row>
    <row r="8085" customFormat="false" ht="12.8" hidden="false" customHeight="false" outlineLevel="0" collapsed="false">
      <c r="A8085" s="0" t="s">
        <v>78</v>
      </c>
      <c r="B8085" s="0" t="s">
        <v>1259</v>
      </c>
      <c r="C8085" s="0" t="s">
        <v>1277</v>
      </c>
      <c r="D8085" s="0" t="s">
        <v>18</v>
      </c>
      <c r="E8085" s="0" t="s">
        <v>14</v>
      </c>
      <c r="F8085" s="0" t="s">
        <v>1290</v>
      </c>
      <c r="G8085" s="0" t="s">
        <v>1613</v>
      </c>
      <c r="H8085" s="0" t="n">
        <v>0.978031098188251</v>
      </c>
      <c r="I8085" s="0" t="n">
        <v>4.58381651944271</v>
      </c>
      <c r="J8085" s="0" t="n">
        <v>441</v>
      </c>
      <c r="K8085" s="0" t="n">
        <f aca="false">I8085*SUMIFS(syst_chauffage!$H$3:$H$27,syst_chauffage!$B$3:$B$27,D8085,syst_chauffage!$C$3:$C$27,E8085)</f>
        <v>12.4905742074837</v>
      </c>
      <c r="L8085" s="12" t="n">
        <f aca="false">H8085*SUMIFS(syst_chauffage!$K$3:$K$27,syst_chauffage!$B$3:$B$27,D8085,syst_chauffage!$C$3:$C$27,E8085)</f>
        <v>0.950105268970081</v>
      </c>
      <c r="N8085" s="0" t="str">
        <f aca="false">A8085</f>
        <v>Sport Loisir Culture</v>
      </c>
      <c r="O8085" s="0" t="str">
        <f aca="false">B8085</f>
        <v>Culture</v>
      </c>
      <c r="P8085" s="0" t="str">
        <f aca="false">C8085</f>
        <v>Grande salle de spectacle</v>
      </c>
      <c r="Q8085" s="0" t="str">
        <f aca="false">D8085</f>
        <v>Chaudière condensation gaz</v>
      </c>
      <c r="R8085" s="0" t="str">
        <f aca="false">E8085</f>
        <v>Gaz</v>
      </c>
      <c r="S8085" s="0" t="str">
        <f aca="false">F8085</f>
        <v>0708322404</v>
      </c>
      <c r="T8085" s="0" t="str">
        <f aca="false">G8085</f>
        <v>5</v>
      </c>
      <c r="U8085" s="0" t="n">
        <f aca="false">L8085</f>
        <v>0.950105268970081</v>
      </c>
      <c r="V8085" s="0" t="n">
        <f aca="false">K8085</f>
        <v>12.4905742074837</v>
      </c>
      <c r="W8085" s="0" t="n">
        <f aca="false">J8085</f>
        <v>441</v>
      </c>
    </row>
    <row r="8086" customFormat="false" ht="12.8" hidden="false" customHeight="false" outlineLevel="0" collapsed="false">
      <c r="A8086" s="0" t="s">
        <v>78</v>
      </c>
      <c r="B8086" s="0" t="s">
        <v>1259</v>
      </c>
      <c r="C8086" s="0" t="s">
        <v>1277</v>
      </c>
      <c r="D8086" s="0" t="s">
        <v>32</v>
      </c>
      <c r="E8086" s="0" t="s">
        <v>30</v>
      </c>
      <c r="F8086" s="0" t="s">
        <v>1291</v>
      </c>
      <c r="G8086" s="0" t="s">
        <v>1613</v>
      </c>
      <c r="H8086" s="0" t="n">
        <v>1</v>
      </c>
      <c r="I8086" s="0" t="n">
        <v>12</v>
      </c>
      <c r="J8086" s="0" t="n">
        <v>0</v>
      </c>
      <c r="K8086" s="0" t="n">
        <f aca="false">I8086*SUMIFS(syst_chauffage!$H$3:$H$27,syst_chauffage!$B$3:$B$27,D8086,syst_chauffage!$C$3:$C$27,E8086)</f>
        <v>12</v>
      </c>
      <c r="L8086" s="12" t="n">
        <f aca="false">H8086*SUMIFS(syst_chauffage!$K$3:$K$27,syst_chauffage!$B$3:$B$27,D8086,syst_chauffage!$C$3:$C$27,E8086)</f>
        <v>1</v>
      </c>
      <c r="N8086" s="0" t="str">
        <f aca="false">A8086</f>
        <v>Sport Loisir Culture</v>
      </c>
      <c r="O8086" s="0" t="str">
        <f aca="false">B8086</f>
        <v>Culture</v>
      </c>
      <c r="P8086" s="0" t="str">
        <f aca="false">C8086</f>
        <v>Grande salle de spectacle</v>
      </c>
      <c r="Q8086" s="0" t="str">
        <f aca="false">D8086</f>
        <v>Electrique direct performant</v>
      </c>
      <c r="R8086" s="0" t="str">
        <f aca="false">E8086</f>
        <v>Electricité</v>
      </c>
      <c r="S8086" s="0" t="str">
        <f aca="false">F8086</f>
        <v>0708322602</v>
      </c>
      <c r="T8086" s="0" t="str">
        <f aca="false">G8086</f>
        <v>5</v>
      </c>
      <c r="U8086" s="0" t="n">
        <f aca="false">L8086</f>
        <v>1</v>
      </c>
      <c r="V8086" s="0" t="n">
        <f aca="false">K8086</f>
        <v>12</v>
      </c>
      <c r="W8086" s="0" t="n">
        <f aca="false">J8086</f>
        <v>0</v>
      </c>
    </row>
    <row r="8087" customFormat="false" ht="12.8" hidden="false" customHeight="false" outlineLevel="0" collapsed="false">
      <c r="A8087" s="0" t="s">
        <v>78</v>
      </c>
      <c r="B8087" s="0" t="s">
        <v>1259</v>
      </c>
      <c r="C8087" s="0" t="s">
        <v>1277</v>
      </c>
      <c r="D8087" s="0" t="s">
        <v>38</v>
      </c>
      <c r="E8087" s="0" t="s">
        <v>30</v>
      </c>
      <c r="F8087" s="0" t="s">
        <v>1292</v>
      </c>
      <c r="G8087" s="0" t="s">
        <v>1613</v>
      </c>
      <c r="H8087" s="0" t="n">
        <v>3.36185581395348</v>
      </c>
      <c r="I8087" s="0" t="n">
        <v>32.3840452418642</v>
      </c>
      <c r="J8087" s="0" t="n">
        <v>540</v>
      </c>
      <c r="K8087" s="0" t="n">
        <f aca="false">I8087*SUMIFS(syst_chauffage!$H$3:$H$27,syst_chauffage!$B$3:$B$27,D8087,syst_chauffage!$C$3:$C$27,E8087)</f>
        <v>32.7335922137593</v>
      </c>
      <c r="L8087" s="12" t="n">
        <f aca="false">H8087*SUMIFS(syst_chauffage!$K$3:$K$27,syst_chauffage!$B$3:$B$27,D8087,syst_chauffage!$C$3:$C$27,E8087)</f>
        <v>3.00756892307098</v>
      </c>
      <c r="N8087" s="0" t="str">
        <f aca="false">A8087</f>
        <v>Sport Loisir Culture</v>
      </c>
      <c r="O8087" s="0" t="str">
        <f aca="false">B8087</f>
        <v>Culture</v>
      </c>
      <c r="P8087" s="0" t="str">
        <f aca="false">C8087</f>
        <v>Grande salle de spectacle</v>
      </c>
      <c r="Q8087" s="0" t="str">
        <f aca="false">D8087</f>
        <v>PAC performant</v>
      </c>
      <c r="R8087" s="0" t="str">
        <f aca="false">E8087</f>
        <v>Electricité</v>
      </c>
      <c r="S8087" s="0" t="str">
        <f aca="false">F8087</f>
        <v>0708322902</v>
      </c>
      <c r="T8087" s="0" t="str">
        <f aca="false">G8087</f>
        <v>5</v>
      </c>
      <c r="U8087" s="0" t="n">
        <f aca="false">L8087</f>
        <v>3.00756892307098</v>
      </c>
      <c r="V8087" s="0" t="n">
        <f aca="false">K8087</f>
        <v>32.7335922137593</v>
      </c>
      <c r="W8087" s="0" t="n">
        <f aca="false">J8087</f>
        <v>540</v>
      </c>
    </row>
    <row r="8088" customFormat="false" ht="12.8" hidden="false" customHeight="false" outlineLevel="0" collapsed="false">
      <c r="A8088" s="0" t="s">
        <v>78</v>
      </c>
      <c r="B8088" s="0" t="s">
        <v>1259</v>
      </c>
      <c r="C8088" s="0" t="s">
        <v>1277</v>
      </c>
      <c r="D8088" s="0" t="s">
        <v>46</v>
      </c>
      <c r="E8088" s="0" t="s">
        <v>30</v>
      </c>
      <c r="F8088" s="0" t="s">
        <v>1293</v>
      </c>
      <c r="G8088" s="0" t="s">
        <v>1613</v>
      </c>
      <c r="H8088" s="0" t="n">
        <v>3.2932465116279</v>
      </c>
      <c r="I8088" s="0" t="n">
        <v>4.45869512523041</v>
      </c>
      <c r="J8088" s="0" t="n">
        <v>540</v>
      </c>
      <c r="K8088" s="0" t="n">
        <f aca="false">I8088*SUMIFS(syst_chauffage!$H$3:$H$27,syst_chauffage!$B$3:$B$27,D8088,syst_chauffage!$C$3:$C$27,E8088)</f>
        <v>7.73542353539811</v>
      </c>
      <c r="L8088" s="12" t="n">
        <f aca="false">H8088*SUMIFS(syst_chauffage!$K$3:$K$27,syst_chauffage!$B$3:$B$27,D8088,syst_chauffage!$C$3:$C$27,E8088)</f>
        <v>2.96889646758459</v>
      </c>
      <c r="N8088" s="0" t="str">
        <f aca="false">A8088</f>
        <v>Sport Loisir Culture</v>
      </c>
      <c r="O8088" s="0" t="str">
        <f aca="false">B8088</f>
        <v>Culture</v>
      </c>
      <c r="P8088" s="0" t="str">
        <f aca="false">C8088</f>
        <v>Grande salle de spectacle</v>
      </c>
      <c r="Q8088" s="0" t="str">
        <f aca="false">D8088</f>
        <v>Rooftop performant</v>
      </c>
      <c r="R8088" s="0" t="str">
        <f aca="false">E8088</f>
        <v>Electricité</v>
      </c>
      <c r="S8088" s="0" t="str">
        <f aca="false">F8088</f>
        <v>0708323002</v>
      </c>
      <c r="T8088" s="0" t="str">
        <f aca="false">G8088</f>
        <v>5</v>
      </c>
      <c r="U8088" s="0" t="n">
        <f aca="false">L8088</f>
        <v>2.96889646758459</v>
      </c>
      <c r="V8088" s="0" t="n">
        <f aca="false">K8088</f>
        <v>7.73542353539811</v>
      </c>
      <c r="W8088" s="0" t="n">
        <f aca="false">J8088</f>
        <v>540</v>
      </c>
    </row>
    <row r="8089" customFormat="false" ht="12.8" hidden="false" customHeight="false" outlineLevel="0" collapsed="false">
      <c r="A8089" s="0" t="s">
        <v>78</v>
      </c>
      <c r="B8089" s="0" t="s">
        <v>1259</v>
      </c>
      <c r="C8089" s="0" t="s">
        <v>1294</v>
      </c>
      <c r="D8089" s="0" t="s">
        <v>19</v>
      </c>
      <c r="E8089" s="0" t="s">
        <v>57</v>
      </c>
      <c r="F8089" s="0" t="s">
        <v>1295</v>
      </c>
      <c r="G8089" s="0" t="s">
        <v>1613</v>
      </c>
      <c r="H8089" s="0" t="n">
        <v>0.864858218975526</v>
      </c>
      <c r="I8089" s="0" t="n">
        <v>17.893509324269</v>
      </c>
      <c r="J8089" s="0" t="n">
        <v>0</v>
      </c>
      <c r="K8089" s="0" t="n">
        <f aca="false">I8089*SUMIFS(syst_chauffage!$H$3:$H$27,syst_chauffage!$B$3:$B$27,D8089,syst_chauffage!$C$3:$C$27,E8089)</f>
        <v>24.9162943447784</v>
      </c>
      <c r="L8089" s="12" t="n">
        <f aca="false">H8089*SUMIFS(syst_chauffage!$K$3:$K$27,syst_chauffage!$B$3:$B$27,D8089,syst_chauffage!$C$3:$C$27,E8089)</f>
        <v>0.864858218975526</v>
      </c>
      <c r="N8089" s="0" t="str">
        <f aca="false">A8089</f>
        <v>Sport Loisir Culture</v>
      </c>
      <c r="O8089" s="0" t="str">
        <f aca="false">B8089</f>
        <v>Culture</v>
      </c>
      <c r="P8089" s="0" t="str">
        <f aca="false">C8089</f>
        <v>Immeuble péri urbain</v>
      </c>
      <c r="Q8089" s="0" t="str">
        <f aca="false">D8089</f>
        <v>Autre système centralisé</v>
      </c>
      <c r="R8089" s="0" t="str">
        <f aca="false">E8089</f>
        <v>Autres</v>
      </c>
      <c r="S8089" s="0" t="str">
        <f aca="false">F8089</f>
        <v>0708430101</v>
      </c>
      <c r="T8089" s="0" t="str">
        <f aca="false">G8089</f>
        <v>5</v>
      </c>
      <c r="U8089" s="0" t="n">
        <f aca="false">L8089</f>
        <v>0.864858218975526</v>
      </c>
      <c r="V8089" s="0" t="n">
        <f aca="false">K8089</f>
        <v>24.9162943447784</v>
      </c>
      <c r="W8089" s="0" t="n">
        <f aca="false">J8089</f>
        <v>0</v>
      </c>
    </row>
    <row r="8090" customFormat="false" ht="12.8" hidden="false" customHeight="false" outlineLevel="0" collapsed="false">
      <c r="A8090" s="0" t="s">
        <v>78</v>
      </c>
      <c r="B8090" s="0" t="s">
        <v>1259</v>
      </c>
      <c r="C8090" s="0" t="s">
        <v>1294</v>
      </c>
      <c r="D8090" s="0" t="s">
        <v>19</v>
      </c>
      <c r="E8090" s="0" t="s">
        <v>58</v>
      </c>
      <c r="F8090" s="0" t="s">
        <v>1296</v>
      </c>
      <c r="G8090" s="0" t="s">
        <v>1613</v>
      </c>
      <c r="H8090" s="0" t="n">
        <v>0.885393065415578</v>
      </c>
      <c r="I8090" s="0" t="n">
        <v>16.0366137157253</v>
      </c>
      <c r="J8090" s="0" t="n">
        <v>680</v>
      </c>
      <c r="K8090" s="0" t="n">
        <f aca="false">I8090*SUMIFS(syst_chauffage!$H$3:$H$27,syst_chauffage!$B$3:$B$27,D8090,syst_chauffage!$C$3:$C$27,E8090)</f>
        <v>26.3794211588847</v>
      </c>
      <c r="L8090" s="12" t="n">
        <f aca="false">H8090*SUMIFS(syst_chauffage!$K$3:$K$27,syst_chauffage!$B$3:$B$27,D8090,syst_chauffage!$C$3:$C$27,E8090)</f>
        <v>0.885393065415578</v>
      </c>
      <c r="N8090" s="0" t="str">
        <f aca="false">A8090</f>
        <v>Sport Loisir Culture</v>
      </c>
      <c r="O8090" s="0" t="str">
        <f aca="false">B8090</f>
        <v>Culture</v>
      </c>
      <c r="P8090" s="0" t="str">
        <f aca="false">C8090</f>
        <v>Immeuble péri urbain</v>
      </c>
      <c r="Q8090" s="0" t="str">
        <f aca="false">D8090</f>
        <v>Autre système centralisé</v>
      </c>
      <c r="R8090" s="0" t="str">
        <f aca="false">E8090</f>
        <v>Urbain</v>
      </c>
      <c r="S8090" s="0" t="str">
        <f aca="false">F8090</f>
        <v>0708430106</v>
      </c>
      <c r="T8090" s="0" t="str">
        <f aca="false">G8090</f>
        <v>5</v>
      </c>
      <c r="U8090" s="0" t="n">
        <f aca="false">L8090</f>
        <v>0.885393065415578</v>
      </c>
      <c r="V8090" s="0" t="n">
        <f aca="false">K8090</f>
        <v>26.3794211588847</v>
      </c>
      <c r="W8090" s="0" t="n">
        <f aca="false">J8090</f>
        <v>680</v>
      </c>
    </row>
    <row r="8091" customFormat="false" ht="12.8" hidden="false" customHeight="false" outlineLevel="0" collapsed="false">
      <c r="A8091" s="0" t="s">
        <v>78</v>
      </c>
      <c r="B8091" s="0" t="s">
        <v>1259</v>
      </c>
      <c r="C8091" s="0" t="s">
        <v>1294</v>
      </c>
      <c r="D8091" s="0" t="s">
        <v>22</v>
      </c>
      <c r="E8091" s="0" t="s">
        <v>23</v>
      </c>
      <c r="F8091" s="0" t="s">
        <v>1297</v>
      </c>
      <c r="G8091" s="0" t="s">
        <v>1613</v>
      </c>
      <c r="H8091" s="0" t="n">
        <v>0.551313271638097</v>
      </c>
      <c r="I8091" s="0" t="n">
        <v>9.63385949100821</v>
      </c>
      <c r="J8091" s="0" t="n">
        <v>0</v>
      </c>
      <c r="K8091" s="0" t="n">
        <f aca="false">I8091*SUMIFS(syst_chauffage!$H$3:$H$27,syst_chauffage!$B$3:$B$27,D8091,syst_chauffage!$C$3:$C$27,E8091)</f>
        <v>16.9654434047454</v>
      </c>
      <c r="L8091" s="12" t="n">
        <f aca="false">H8091*SUMIFS(syst_chauffage!$K$3:$K$27,syst_chauffage!$B$3:$B$27,D8091,syst_chauffage!$C$3:$C$27,E8091)</f>
        <v>0.551313271638097</v>
      </c>
      <c r="N8091" s="0" t="str">
        <f aca="false">A8091</f>
        <v>Sport Loisir Culture</v>
      </c>
      <c r="O8091" s="0" t="str">
        <f aca="false">B8091</f>
        <v>Culture</v>
      </c>
      <c r="P8091" s="0" t="str">
        <f aca="false">C8091</f>
        <v>Immeuble péri urbain</v>
      </c>
      <c r="Q8091" s="0" t="str">
        <f aca="false">D8091</f>
        <v>Chaudière fioul</v>
      </c>
      <c r="R8091" s="0" t="str">
        <f aca="false">E8091</f>
        <v>Fioul</v>
      </c>
      <c r="S8091" s="0" t="str">
        <f aca="false">F8091</f>
        <v>0708430303</v>
      </c>
      <c r="T8091" s="0" t="str">
        <f aca="false">G8091</f>
        <v>5</v>
      </c>
      <c r="U8091" s="0" t="n">
        <f aca="false">L8091</f>
        <v>0.551313271638097</v>
      </c>
      <c r="V8091" s="0" t="n">
        <f aca="false">K8091</f>
        <v>16.9654434047454</v>
      </c>
      <c r="W8091" s="0" t="n">
        <f aca="false">J8091</f>
        <v>0</v>
      </c>
    </row>
    <row r="8092" customFormat="false" ht="12.8" hidden="false" customHeight="false" outlineLevel="0" collapsed="false">
      <c r="A8092" s="0" t="s">
        <v>78</v>
      </c>
      <c r="B8092" s="0" t="s">
        <v>1259</v>
      </c>
      <c r="C8092" s="0" t="s">
        <v>1294</v>
      </c>
      <c r="D8092" s="0" t="s">
        <v>13</v>
      </c>
      <c r="E8092" s="0" t="s">
        <v>14</v>
      </c>
      <c r="F8092" s="0" t="s">
        <v>1298</v>
      </c>
      <c r="G8092" s="0" t="s">
        <v>1613</v>
      </c>
      <c r="H8092" s="0" t="n">
        <v>0.728161707594714</v>
      </c>
      <c r="I8092" s="0" t="n">
        <v>7.15657834470628</v>
      </c>
      <c r="J8092" s="0" t="n">
        <v>224</v>
      </c>
      <c r="K8092" s="0" t="n">
        <f aca="false">I8092*SUMIFS(syst_chauffage!$H$3:$H$27,syst_chauffage!$B$3:$B$27,D8092,syst_chauffage!$C$3:$C$27,E8092)</f>
        <v>14.4533664894627</v>
      </c>
      <c r="L8092" s="12" t="n">
        <f aca="false">H8092*SUMIFS(syst_chauffage!$K$3:$K$27,syst_chauffage!$B$3:$B$27,D8092,syst_chauffage!$C$3:$C$27,E8092)</f>
        <v>0.728161707594714</v>
      </c>
      <c r="N8092" s="0" t="str">
        <f aca="false">A8092</f>
        <v>Sport Loisir Culture</v>
      </c>
      <c r="O8092" s="0" t="str">
        <f aca="false">B8092</f>
        <v>Culture</v>
      </c>
      <c r="P8092" s="0" t="str">
        <f aca="false">C8092</f>
        <v>Immeuble péri urbain</v>
      </c>
      <c r="Q8092" s="0" t="str">
        <f aca="false">D8092</f>
        <v>Chaudière gaz</v>
      </c>
      <c r="R8092" s="0" t="str">
        <f aca="false">E8092</f>
        <v>Gaz</v>
      </c>
      <c r="S8092" s="0" t="str">
        <f aca="false">F8092</f>
        <v>0708430404</v>
      </c>
      <c r="T8092" s="0" t="str">
        <f aca="false">G8092</f>
        <v>5</v>
      </c>
      <c r="U8092" s="0" t="n">
        <f aca="false">L8092</f>
        <v>0.728161707594714</v>
      </c>
      <c r="V8092" s="0" t="n">
        <f aca="false">K8092</f>
        <v>14.4533664894627</v>
      </c>
      <c r="W8092" s="0" t="n">
        <f aca="false">J8092</f>
        <v>224</v>
      </c>
    </row>
    <row r="8093" customFormat="false" ht="12.8" hidden="false" customHeight="false" outlineLevel="0" collapsed="false">
      <c r="A8093" s="0" t="s">
        <v>78</v>
      </c>
      <c r="B8093" s="0" t="s">
        <v>1259</v>
      </c>
      <c r="C8093" s="0" t="s">
        <v>1294</v>
      </c>
      <c r="D8093" s="0" t="s">
        <v>33</v>
      </c>
      <c r="E8093" s="0" t="s">
        <v>30</v>
      </c>
      <c r="F8093" s="0" t="s">
        <v>1299</v>
      </c>
      <c r="G8093" s="0" t="s">
        <v>1613</v>
      </c>
      <c r="H8093" s="0" t="n">
        <v>2.45701711046511</v>
      </c>
      <c r="I8093" s="0" t="n">
        <v>11.966876642461</v>
      </c>
      <c r="J8093" s="0" t="n">
        <v>603</v>
      </c>
      <c r="K8093" s="0" t="n">
        <f aca="false">I8093*SUMIFS(syst_chauffage!$H$3:$H$27,syst_chauffage!$B$3:$B$27,D8093,syst_chauffage!$C$3:$C$27,E8093)</f>
        <v>17.4682875699372</v>
      </c>
      <c r="L8093" s="12" t="n">
        <f aca="false">H8093*SUMIFS(syst_chauffage!$K$3:$K$27,syst_chauffage!$B$3:$B$27,D8093,syst_chauffage!$C$3:$C$27,E8093)</f>
        <v>2.06436250218387</v>
      </c>
      <c r="N8093" s="0" t="str">
        <f aca="false">A8093</f>
        <v>Sport Loisir Culture</v>
      </c>
      <c r="O8093" s="0" t="str">
        <f aca="false">B8093</f>
        <v>Culture</v>
      </c>
      <c r="P8093" s="0" t="str">
        <f aca="false">C8093</f>
        <v>Immeuble péri urbain</v>
      </c>
      <c r="Q8093" s="0" t="str">
        <f aca="false">D8093</f>
        <v>DRV</v>
      </c>
      <c r="R8093" s="0" t="str">
        <f aca="false">E8093</f>
        <v>Electricité</v>
      </c>
      <c r="S8093" s="0" t="str">
        <f aca="false">F8093</f>
        <v>0708430502</v>
      </c>
      <c r="T8093" s="0" t="str">
        <f aca="false">G8093</f>
        <v>5</v>
      </c>
      <c r="U8093" s="0" t="n">
        <f aca="false">L8093</f>
        <v>2.06436250218387</v>
      </c>
      <c r="V8093" s="0" t="n">
        <f aca="false">K8093</f>
        <v>17.4682875699372</v>
      </c>
      <c r="W8093" s="0" t="n">
        <f aca="false">J8093</f>
        <v>603</v>
      </c>
    </row>
    <row r="8094" customFormat="false" ht="12.8" hidden="false" customHeight="false" outlineLevel="0" collapsed="false">
      <c r="A8094" s="0" t="s">
        <v>78</v>
      </c>
      <c r="B8094" s="0" t="s">
        <v>1259</v>
      </c>
      <c r="C8094" s="0" t="s">
        <v>1294</v>
      </c>
      <c r="D8094" s="0" t="s">
        <v>29</v>
      </c>
      <c r="E8094" s="0" t="s">
        <v>30</v>
      </c>
      <c r="F8094" s="0" t="s">
        <v>1300</v>
      </c>
      <c r="G8094" s="0" t="s">
        <v>1613</v>
      </c>
      <c r="H8094" s="0" t="n">
        <v>0.92</v>
      </c>
      <c r="I8094" s="0" t="n">
        <v>10.4</v>
      </c>
      <c r="J8094" s="0" t="n">
        <v>0</v>
      </c>
      <c r="K8094" s="0" t="n">
        <f aca="false">I8094*SUMIFS(syst_chauffage!$H$3:$H$27,syst_chauffage!$B$3:$B$27,D8094,syst_chauffage!$C$3:$C$27,E8094)</f>
        <v>3</v>
      </c>
      <c r="L8094" s="12" t="n">
        <f aca="false">H8094*SUMIFS(syst_chauffage!$K$3:$K$27,syst_chauffage!$B$3:$B$27,D8094,syst_chauffage!$C$3:$C$27,E8094)</f>
        <v>0.92</v>
      </c>
      <c r="N8094" s="0" t="str">
        <f aca="false">A8094</f>
        <v>Sport Loisir Culture</v>
      </c>
      <c r="O8094" s="0" t="str">
        <f aca="false">B8094</f>
        <v>Culture</v>
      </c>
      <c r="P8094" s="0" t="str">
        <f aca="false">C8094</f>
        <v>Immeuble péri urbain</v>
      </c>
      <c r="Q8094" s="0" t="str">
        <f aca="false">D8094</f>
        <v>Electrique direct</v>
      </c>
      <c r="R8094" s="0" t="str">
        <f aca="false">E8094</f>
        <v>Electricité</v>
      </c>
      <c r="S8094" s="0" t="str">
        <f aca="false">F8094</f>
        <v>0708430602</v>
      </c>
      <c r="T8094" s="0" t="str">
        <f aca="false">G8094</f>
        <v>5</v>
      </c>
      <c r="U8094" s="0" t="n">
        <f aca="false">L8094</f>
        <v>0.92</v>
      </c>
      <c r="V8094" s="0" t="n">
        <f aca="false">K8094</f>
        <v>3</v>
      </c>
      <c r="W8094" s="0" t="n">
        <f aca="false">J8094</f>
        <v>0</v>
      </c>
    </row>
    <row r="8095" customFormat="false" ht="12.8" hidden="false" customHeight="false" outlineLevel="0" collapsed="false">
      <c r="A8095" s="0" t="s">
        <v>78</v>
      </c>
      <c r="B8095" s="0" t="s">
        <v>1259</v>
      </c>
      <c r="C8095" s="0" t="s">
        <v>1294</v>
      </c>
      <c r="D8095" s="0" t="s">
        <v>51</v>
      </c>
      <c r="E8095" s="0" t="s">
        <v>57</v>
      </c>
      <c r="F8095" s="0" t="s">
        <v>1301</v>
      </c>
      <c r="G8095" s="0" t="s">
        <v>1613</v>
      </c>
      <c r="H8095" s="0" t="n">
        <v>0.947579655367529</v>
      </c>
      <c r="I8095" s="0" t="n">
        <v>21.301796814606</v>
      </c>
      <c r="J8095" s="0" t="n">
        <v>0</v>
      </c>
      <c r="K8095" s="0" t="n">
        <f aca="false">I8095*SUMIFS(syst_chauffage!$H$3:$H$27,syst_chauffage!$B$3:$B$27,D8095,syst_chauffage!$C$3:$C$27,E8095)</f>
        <v>45.1353943060424</v>
      </c>
      <c r="L8095" s="12" t="n">
        <f aca="false">H8095*SUMIFS(syst_chauffage!$K$3:$K$27,syst_chauffage!$B$3:$B$27,D8095,syst_chauffage!$C$3:$C$27,E8095)</f>
        <v>0.947579655367529</v>
      </c>
      <c r="N8095" s="0" t="str">
        <f aca="false">A8095</f>
        <v>Sport Loisir Culture</v>
      </c>
      <c r="O8095" s="0" t="str">
        <f aca="false">B8095</f>
        <v>Culture</v>
      </c>
      <c r="P8095" s="0" t="str">
        <f aca="false">C8095</f>
        <v>Immeuble péri urbain</v>
      </c>
      <c r="Q8095" s="0" t="str">
        <f aca="false">D8095</f>
        <v>Autre système centralisé performant</v>
      </c>
      <c r="R8095" s="0" t="str">
        <f aca="false">E8095</f>
        <v>Autres</v>
      </c>
      <c r="S8095" s="0" t="str">
        <f aca="false">F8095</f>
        <v>0708432101</v>
      </c>
      <c r="T8095" s="0" t="str">
        <f aca="false">G8095</f>
        <v>5</v>
      </c>
      <c r="U8095" s="0" t="n">
        <f aca="false">L8095</f>
        <v>0.947579655367529</v>
      </c>
      <c r="V8095" s="0" t="n">
        <f aca="false">K8095</f>
        <v>45.1353943060424</v>
      </c>
      <c r="W8095" s="0" t="n">
        <f aca="false">J8095</f>
        <v>0</v>
      </c>
    </row>
    <row r="8096" customFormat="false" ht="12.8" hidden="false" customHeight="false" outlineLevel="0" collapsed="false">
      <c r="A8096" s="0" t="s">
        <v>78</v>
      </c>
      <c r="B8096" s="0" t="s">
        <v>1259</v>
      </c>
      <c r="C8096" s="0" t="s">
        <v>1294</v>
      </c>
      <c r="D8096" s="0" t="s">
        <v>51</v>
      </c>
      <c r="E8096" s="0" t="s">
        <v>58</v>
      </c>
      <c r="F8096" s="0" t="s">
        <v>1302</v>
      </c>
      <c r="G8096" s="0" t="s">
        <v>1613</v>
      </c>
      <c r="H8096" s="0" t="n">
        <v>0.975837612316915</v>
      </c>
      <c r="I8096" s="0" t="n">
        <v>19.0912068044349</v>
      </c>
      <c r="J8096" s="0" t="n">
        <v>680</v>
      </c>
      <c r="K8096" s="0" t="n">
        <f aca="false">I8096*SUMIFS(syst_chauffage!$H$3:$H$27,syst_chauffage!$B$3:$B$27,D8096,syst_chauffage!$C$3:$C$27,E8096)</f>
        <v>40.7406259079178</v>
      </c>
      <c r="L8096" s="12" t="n">
        <f aca="false">H8096*SUMIFS(syst_chauffage!$K$3:$K$27,syst_chauffage!$B$3:$B$27,D8096,syst_chauffage!$C$3:$C$27,E8096)</f>
        <v>0.975837612316915</v>
      </c>
      <c r="N8096" s="0" t="str">
        <f aca="false">A8096</f>
        <v>Sport Loisir Culture</v>
      </c>
      <c r="O8096" s="0" t="str">
        <f aca="false">B8096</f>
        <v>Culture</v>
      </c>
      <c r="P8096" s="0" t="str">
        <f aca="false">C8096</f>
        <v>Immeuble péri urbain</v>
      </c>
      <c r="Q8096" s="0" t="str">
        <f aca="false">D8096</f>
        <v>Autre système centralisé performant</v>
      </c>
      <c r="R8096" s="0" t="str">
        <f aca="false">E8096</f>
        <v>Urbain</v>
      </c>
      <c r="S8096" s="0" t="str">
        <f aca="false">F8096</f>
        <v>0708432106</v>
      </c>
      <c r="T8096" s="0" t="str">
        <f aca="false">G8096</f>
        <v>5</v>
      </c>
      <c r="U8096" s="0" t="n">
        <f aca="false">L8096</f>
        <v>0.975837612316915</v>
      </c>
      <c r="V8096" s="0" t="n">
        <f aca="false">K8096</f>
        <v>40.7406259079178</v>
      </c>
      <c r="W8096" s="0" t="n">
        <f aca="false">J8096</f>
        <v>680</v>
      </c>
    </row>
    <row r="8097" customFormat="false" ht="12.8" hidden="false" customHeight="false" outlineLevel="0" collapsed="false">
      <c r="A8097" s="0" t="s">
        <v>78</v>
      </c>
      <c r="B8097" s="0" t="s">
        <v>1259</v>
      </c>
      <c r="C8097" s="0" t="s">
        <v>1294</v>
      </c>
      <c r="D8097" s="0" t="s">
        <v>27</v>
      </c>
      <c r="E8097" s="0" t="s">
        <v>23</v>
      </c>
      <c r="F8097" s="0" t="s">
        <v>1303</v>
      </c>
      <c r="G8097" s="0" t="s">
        <v>1613</v>
      </c>
      <c r="H8097" s="0" t="n">
        <v>0.720436081892863</v>
      </c>
      <c r="I8097" s="0" t="n">
        <v>11.4688803464383</v>
      </c>
      <c r="J8097" s="0" t="n">
        <v>504</v>
      </c>
      <c r="K8097" s="0" t="n">
        <f aca="false">I8097*SUMIFS(syst_chauffage!$H$3:$H$27,syst_chauffage!$B$3:$B$27,D8097,syst_chauffage!$C$3:$C$27,E8097)</f>
        <v>29.410832800836</v>
      </c>
      <c r="L8097" s="12" t="n">
        <f aca="false">H8097*SUMIFS(syst_chauffage!$K$3:$K$27,syst_chauffage!$B$3:$B$27,D8097,syst_chauffage!$C$3:$C$27,E8097)</f>
        <v>0.720436081892863</v>
      </c>
      <c r="N8097" s="0" t="str">
        <f aca="false">A8097</f>
        <v>Sport Loisir Culture</v>
      </c>
      <c r="O8097" s="0" t="str">
        <f aca="false">B8097</f>
        <v>Culture</v>
      </c>
      <c r="P8097" s="0" t="str">
        <f aca="false">C8097</f>
        <v>Immeuble péri urbain</v>
      </c>
      <c r="Q8097" s="0" t="str">
        <f aca="false">D8097</f>
        <v>Chaudière condensation fioul</v>
      </c>
      <c r="R8097" s="0" t="str">
        <f aca="false">E8097</f>
        <v>Fioul</v>
      </c>
      <c r="S8097" s="0" t="str">
        <f aca="false">F8097</f>
        <v>0708432303</v>
      </c>
      <c r="T8097" s="0" t="str">
        <f aca="false">G8097</f>
        <v>5</v>
      </c>
      <c r="U8097" s="0" t="n">
        <f aca="false">L8097</f>
        <v>0.720436081892863</v>
      </c>
      <c r="V8097" s="0" t="n">
        <f aca="false">K8097</f>
        <v>29.410832800836</v>
      </c>
      <c r="W8097" s="0" t="n">
        <f aca="false">J8097</f>
        <v>504</v>
      </c>
    </row>
    <row r="8098" customFormat="false" ht="12.8" hidden="false" customHeight="false" outlineLevel="0" collapsed="false">
      <c r="A8098" s="0" t="s">
        <v>78</v>
      </c>
      <c r="B8098" s="0" t="s">
        <v>1259</v>
      </c>
      <c r="C8098" s="0" t="s">
        <v>1294</v>
      </c>
      <c r="D8098" s="0" t="s">
        <v>18</v>
      </c>
      <c r="E8098" s="0" t="s">
        <v>14</v>
      </c>
      <c r="F8098" s="0" t="s">
        <v>1304</v>
      </c>
      <c r="G8098" s="0" t="s">
        <v>1613</v>
      </c>
      <c r="H8098" s="0" t="n">
        <v>0.951166993056355</v>
      </c>
      <c r="I8098" s="0" t="n">
        <v>8.51973612465033</v>
      </c>
      <c r="J8098" s="0" t="n">
        <v>504</v>
      </c>
      <c r="K8098" s="0" t="n">
        <f aca="false">I8098*SUMIFS(syst_chauffage!$H$3:$H$27,syst_chauffage!$B$3:$B$27,D8098,syst_chauffage!$C$3:$C$27,E8098)</f>
        <v>23.2156753748212</v>
      </c>
      <c r="L8098" s="12" t="n">
        <f aca="false">H8098*SUMIFS(syst_chauffage!$K$3:$K$27,syst_chauffage!$B$3:$B$27,D8098,syst_chauffage!$C$3:$C$27,E8098)</f>
        <v>0.924008217578503</v>
      </c>
      <c r="N8098" s="0" t="str">
        <f aca="false">A8098</f>
        <v>Sport Loisir Culture</v>
      </c>
      <c r="O8098" s="0" t="str">
        <f aca="false">B8098</f>
        <v>Culture</v>
      </c>
      <c r="P8098" s="0" t="str">
        <f aca="false">C8098</f>
        <v>Immeuble péri urbain</v>
      </c>
      <c r="Q8098" s="0" t="str">
        <f aca="false">D8098</f>
        <v>Chaudière condensation gaz</v>
      </c>
      <c r="R8098" s="0" t="str">
        <f aca="false">E8098</f>
        <v>Gaz</v>
      </c>
      <c r="S8098" s="0" t="str">
        <f aca="false">F8098</f>
        <v>0708432404</v>
      </c>
      <c r="T8098" s="0" t="str">
        <f aca="false">G8098</f>
        <v>5</v>
      </c>
      <c r="U8098" s="0" t="n">
        <f aca="false">L8098</f>
        <v>0.924008217578503</v>
      </c>
      <c r="V8098" s="0" t="n">
        <f aca="false">K8098</f>
        <v>23.2156753748212</v>
      </c>
      <c r="W8098" s="0" t="n">
        <f aca="false">J8098</f>
        <v>504</v>
      </c>
    </row>
    <row r="8099" customFormat="false" ht="12.8" hidden="false" customHeight="false" outlineLevel="0" collapsed="false">
      <c r="A8099" s="0" t="s">
        <v>78</v>
      </c>
      <c r="B8099" s="0" t="s">
        <v>1259</v>
      </c>
      <c r="C8099" s="0" t="s">
        <v>1294</v>
      </c>
      <c r="D8099" s="0" t="s">
        <v>56</v>
      </c>
      <c r="E8099" s="0" t="s">
        <v>30</v>
      </c>
      <c r="F8099" s="0" t="s">
        <v>1305</v>
      </c>
      <c r="G8099" s="0" t="s">
        <v>1613</v>
      </c>
      <c r="H8099" s="0" t="n">
        <v>3.17730976744185</v>
      </c>
      <c r="I8099" s="0" t="n">
        <v>14.2462817172154</v>
      </c>
      <c r="J8099" s="0" t="n">
        <v>648</v>
      </c>
      <c r="K8099" s="0" t="n">
        <f aca="false">I8099*SUMIFS(syst_chauffage!$H$3:$H$27,syst_chauffage!$B$3:$B$27,D8099,syst_chauffage!$C$3:$C$27,E8099)</f>
        <v>46.7534674907002</v>
      </c>
      <c r="L8099" s="12" t="n">
        <f aca="false">H8099*SUMIFS(syst_chauffage!$K$3:$K$27,syst_chauffage!$B$3:$B$27,D8099,syst_chauffage!$C$3:$C$27,E8099)</f>
        <v>2.84247113628896</v>
      </c>
      <c r="N8099" s="0" t="str">
        <f aca="false">A8099</f>
        <v>Sport Loisir Culture</v>
      </c>
      <c r="O8099" s="0" t="str">
        <f aca="false">B8099</f>
        <v>Culture</v>
      </c>
      <c r="P8099" s="0" t="str">
        <f aca="false">C8099</f>
        <v>Immeuble péri urbain</v>
      </c>
      <c r="Q8099" s="0" t="str">
        <f aca="false">D8099</f>
        <v>DRV performant</v>
      </c>
      <c r="R8099" s="0" t="str">
        <f aca="false">E8099</f>
        <v>Electricité</v>
      </c>
      <c r="S8099" s="0" t="str">
        <f aca="false">F8099</f>
        <v>0708432502</v>
      </c>
      <c r="T8099" s="0" t="str">
        <f aca="false">G8099</f>
        <v>5</v>
      </c>
      <c r="U8099" s="0" t="n">
        <f aca="false">L8099</f>
        <v>2.84247113628896</v>
      </c>
      <c r="V8099" s="0" t="n">
        <f aca="false">K8099</f>
        <v>46.7534674907002</v>
      </c>
      <c r="W8099" s="0" t="n">
        <f aca="false">J8099</f>
        <v>648</v>
      </c>
    </row>
    <row r="8100" customFormat="false" ht="12.8" hidden="false" customHeight="false" outlineLevel="0" collapsed="false">
      <c r="A8100" s="0" t="s">
        <v>78</v>
      </c>
      <c r="B8100" s="0" t="s">
        <v>1259</v>
      </c>
      <c r="C8100" s="0" t="s">
        <v>1294</v>
      </c>
      <c r="D8100" s="0" t="s">
        <v>32</v>
      </c>
      <c r="E8100" s="0" t="s">
        <v>30</v>
      </c>
      <c r="F8100" s="0" t="s">
        <v>1306</v>
      </c>
      <c r="G8100" s="0" t="s">
        <v>1613</v>
      </c>
      <c r="H8100" s="0" t="n">
        <v>1</v>
      </c>
      <c r="I8100" s="0" t="n">
        <v>12</v>
      </c>
      <c r="J8100" s="0" t="n">
        <v>0</v>
      </c>
      <c r="K8100" s="0" t="n">
        <f aca="false">I8100*SUMIFS(syst_chauffage!$H$3:$H$27,syst_chauffage!$B$3:$B$27,D8100,syst_chauffage!$C$3:$C$27,E8100)</f>
        <v>12</v>
      </c>
      <c r="L8100" s="12" t="n">
        <f aca="false">H8100*SUMIFS(syst_chauffage!$K$3:$K$27,syst_chauffage!$B$3:$B$27,D8100,syst_chauffage!$C$3:$C$27,E8100)</f>
        <v>1</v>
      </c>
      <c r="N8100" s="0" t="str">
        <f aca="false">A8100</f>
        <v>Sport Loisir Culture</v>
      </c>
      <c r="O8100" s="0" t="str">
        <f aca="false">B8100</f>
        <v>Culture</v>
      </c>
      <c r="P8100" s="0" t="str">
        <f aca="false">C8100</f>
        <v>Immeuble péri urbain</v>
      </c>
      <c r="Q8100" s="0" t="str">
        <f aca="false">D8100</f>
        <v>Electrique direct performant</v>
      </c>
      <c r="R8100" s="0" t="str">
        <f aca="false">E8100</f>
        <v>Electricité</v>
      </c>
      <c r="S8100" s="0" t="str">
        <f aca="false">F8100</f>
        <v>0708432602</v>
      </c>
      <c r="T8100" s="0" t="str">
        <f aca="false">G8100</f>
        <v>5</v>
      </c>
      <c r="U8100" s="0" t="n">
        <f aca="false">L8100</f>
        <v>1</v>
      </c>
      <c r="V8100" s="0" t="n">
        <f aca="false">K8100</f>
        <v>12</v>
      </c>
      <c r="W8100" s="0" t="n">
        <f aca="false">J8100</f>
        <v>0</v>
      </c>
    </row>
    <row r="8101" customFormat="false" ht="12.8" hidden="false" customHeight="false" outlineLevel="0" collapsed="false">
      <c r="A8101" s="0" t="s">
        <v>78</v>
      </c>
      <c r="B8101" s="0" t="s">
        <v>1259</v>
      </c>
      <c r="C8101" s="0" t="s">
        <v>1307</v>
      </c>
      <c r="D8101" s="0" t="s">
        <v>19</v>
      </c>
      <c r="E8101" s="0" t="s">
        <v>57</v>
      </c>
      <c r="F8101" s="0" t="s">
        <v>1308</v>
      </c>
      <c r="G8101" s="0" t="s">
        <v>1613</v>
      </c>
      <c r="H8101" s="0" t="n">
        <v>2.31521102517827</v>
      </c>
      <c r="I8101" s="0" t="n">
        <v>27.4396766057567</v>
      </c>
      <c r="J8101" s="0" t="n">
        <v>0</v>
      </c>
      <c r="K8101" s="0" t="n">
        <f aca="false">I8101*SUMIFS(syst_chauffage!$H$3:$H$27,syst_chauffage!$B$3:$B$27,D8101,syst_chauffage!$C$3:$C$27,E8101)</f>
        <v>38.2091096075417</v>
      </c>
      <c r="L8101" s="12" t="n">
        <f aca="false">H8101*SUMIFS(syst_chauffage!$K$3:$K$27,syst_chauffage!$B$3:$B$27,D8101,syst_chauffage!$C$3:$C$27,E8101)</f>
        <v>2.31521102517827</v>
      </c>
      <c r="N8101" s="0" t="str">
        <f aca="false">A8101</f>
        <v>Sport Loisir Culture</v>
      </c>
      <c r="O8101" s="0" t="str">
        <f aca="false">B8101</f>
        <v>Culture</v>
      </c>
      <c r="P8101" s="0" t="str">
        <f aca="false">C8101</f>
        <v>Musée</v>
      </c>
      <c r="Q8101" s="0" t="str">
        <f aca="false">D8101</f>
        <v>Autre système centralisé</v>
      </c>
      <c r="R8101" s="0" t="str">
        <f aca="false">E8101</f>
        <v>Autres</v>
      </c>
      <c r="S8101" s="0" t="str">
        <f aca="false">F8101</f>
        <v>0708590101</v>
      </c>
      <c r="T8101" s="0" t="str">
        <f aca="false">G8101</f>
        <v>5</v>
      </c>
      <c r="U8101" s="0" t="n">
        <f aca="false">L8101</f>
        <v>2.31521102517827</v>
      </c>
      <c r="V8101" s="0" t="n">
        <f aca="false">K8101</f>
        <v>38.2091096075417</v>
      </c>
      <c r="W8101" s="0" t="n">
        <f aca="false">J8101</f>
        <v>0</v>
      </c>
    </row>
    <row r="8102" customFormat="false" ht="12.8" hidden="false" customHeight="false" outlineLevel="0" collapsed="false">
      <c r="A8102" s="0" t="s">
        <v>78</v>
      </c>
      <c r="B8102" s="0" t="s">
        <v>1259</v>
      </c>
      <c r="C8102" s="0" t="s">
        <v>1307</v>
      </c>
      <c r="D8102" s="0" t="s">
        <v>19</v>
      </c>
      <c r="E8102" s="0" t="s">
        <v>58</v>
      </c>
      <c r="F8102" s="0" t="s">
        <v>1309</v>
      </c>
      <c r="G8102" s="0" t="s">
        <v>1613</v>
      </c>
      <c r="H8102" s="0" t="n">
        <v>2.51928830962555</v>
      </c>
      <c r="I8102" s="0" t="n">
        <v>33.3293216068473</v>
      </c>
      <c r="J8102" s="0" t="n">
        <v>680</v>
      </c>
      <c r="K8102" s="0" t="n">
        <f aca="false">I8102*SUMIFS(syst_chauffage!$H$3:$H$27,syst_chauffage!$B$3:$B$27,D8102,syst_chauffage!$C$3:$C$27,E8102)</f>
        <v>54.825053916763</v>
      </c>
      <c r="L8102" s="12" t="n">
        <f aca="false">H8102*SUMIFS(syst_chauffage!$K$3:$K$27,syst_chauffage!$B$3:$B$27,D8102,syst_chauffage!$C$3:$C$27,E8102)</f>
        <v>2.51928830962555</v>
      </c>
      <c r="N8102" s="0" t="str">
        <f aca="false">A8102</f>
        <v>Sport Loisir Culture</v>
      </c>
      <c r="O8102" s="0" t="str">
        <f aca="false">B8102</f>
        <v>Culture</v>
      </c>
      <c r="P8102" s="0" t="str">
        <f aca="false">C8102</f>
        <v>Musée</v>
      </c>
      <c r="Q8102" s="0" t="str">
        <f aca="false">D8102</f>
        <v>Autre système centralisé</v>
      </c>
      <c r="R8102" s="0" t="str">
        <f aca="false">E8102</f>
        <v>Urbain</v>
      </c>
      <c r="S8102" s="0" t="str">
        <f aca="false">F8102</f>
        <v>0708590106</v>
      </c>
      <c r="T8102" s="0" t="str">
        <f aca="false">G8102</f>
        <v>5</v>
      </c>
      <c r="U8102" s="0" t="n">
        <f aca="false">L8102</f>
        <v>2.51928830962555</v>
      </c>
      <c r="V8102" s="0" t="n">
        <f aca="false">K8102</f>
        <v>54.825053916763</v>
      </c>
      <c r="W8102" s="0" t="n">
        <f aca="false">J8102</f>
        <v>680</v>
      </c>
    </row>
    <row r="8103" customFormat="false" ht="12.8" hidden="false" customHeight="false" outlineLevel="0" collapsed="false">
      <c r="A8103" s="0" t="s">
        <v>78</v>
      </c>
      <c r="B8103" s="0" t="s">
        <v>1259</v>
      </c>
      <c r="C8103" s="0" t="s">
        <v>1307</v>
      </c>
      <c r="D8103" s="0" t="s">
        <v>24</v>
      </c>
      <c r="E8103" s="0" t="s">
        <v>30</v>
      </c>
      <c r="F8103" s="0" t="s">
        <v>1310</v>
      </c>
      <c r="G8103" s="0" t="s">
        <v>1613</v>
      </c>
      <c r="H8103" s="0" t="n">
        <v>0.84</v>
      </c>
      <c r="I8103" s="0" t="n">
        <v>10.4</v>
      </c>
      <c r="J8103" s="0" t="n">
        <v>0</v>
      </c>
      <c r="K8103" s="0" t="n">
        <f aca="false">I8103*SUMIFS(syst_chauffage!$H$3:$H$27,syst_chauffage!$B$3:$B$27,D8103,syst_chauffage!$C$3:$C$27,E8103)</f>
        <v>3</v>
      </c>
      <c r="L8103" s="12" t="n">
        <f aca="false">H8103*SUMIFS(syst_chauffage!$K$3:$K$27,syst_chauffage!$B$3:$B$27,D8103,syst_chauffage!$C$3:$C$27,E8103)</f>
        <v>0.84</v>
      </c>
      <c r="N8103" s="0" t="str">
        <f aca="false">A8103</f>
        <v>Sport Loisir Culture</v>
      </c>
      <c r="O8103" s="0" t="str">
        <f aca="false">B8103</f>
        <v>Culture</v>
      </c>
      <c r="P8103" s="0" t="str">
        <f aca="false">C8103</f>
        <v>Musée</v>
      </c>
      <c r="Q8103" s="0" t="str">
        <f aca="false">D8103</f>
        <v>Cassette rayonnante</v>
      </c>
      <c r="R8103" s="0" t="str">
        <f aca="false">E8103</f>
        <v>Electricité</v>
      </c>
      <c r="S8103" s="0" t="str">
        <f aca="false">F8103</f>
        <v>0708590202</v>
      </c>
      <c r="T8103" s="0" t="str">
        <f aca="false">G8103</f>
        <v>5</v>
      </c>
      <c r="U8103" s="0" t="n">
        <f aca="false">L8103</f>
        <v>0.84</v>
      </c>
      <c r="V8103" s="0" t="n">
        <f aca="false">K8103</f>
        <v>3</v>
      </c>
      <c r="W8103" s="0" t="n">
        <f aca="false">J8103</f>
        <v>0</v>
      </c>
    </row>
    <row r="8104" customFormat="false" ht="12.8" hidden="false" customHeight="false" outlineLevel="0" collapsed="false">
      <c r="A8104" s="0" t="s">
        <v>78</v>
      </c>
      <c r="B8104" s="0" t="s">
        <v>1259</v>
      </c>
      <c r="C8104" s="0" t="s">
        <v>1307</v>
      </c>
      <c r="D8104" s="0" t="s">
        <v>22</v>
      </c>
      <c r="E8104" s="0" t="s">
        <v>23</v>
      </c>
      <c r="F8104" s="0" t="s">
        <v>1311</v>
      </c>
      <c r="G8104" s="0" t="s">
        <v>1613</v>
      </c>
      <c r="H8104" s="0" t="n">
        <v>0.694113104836767</v>
      </c>
      <c r="I8104" s="0" t="n">
        <v>13.9857068279288</v>
      </c>
      <c r="J8104" s="0" t="n">
        <v>0</v>
      </c>
      <c r="K8104" s="0" t="n">
        <f aca="false">I8104*SUMIFS(syst_chauffage!$H$3:$H$27,syst_chauffage!$B$3:$B$27,D8104,syst_chauffage!$C$3:$C$27,E8104)</f>
        <v>24.6291445174229</v>
      </c>
      <c r="L8104" s="12" t="n">
        <f aca="false">H8104*SUMIFS(syst_chauffage!$K$3:$K$27,syst_chauffage!$B$3:$B$27,D8104,syst_chauffage!$C$3:$C$27,E8104)</f>
        <v>0.694113104836767</v>
      </c>
      <c r="N8104" s="0" t="str">
        <f aca="false">A8104</f>
        <v>Sport Loisir Culture</v>
      </c>
      <c r="O8104" s="0" t="str">
        <f aca="false">B8104</f>
        <v>Culture</v>
      </c>
      <c r="P8104" s="0" t="str">
        <f aca="false">C8104</f>
        <v>Musée</v>
      </c>
      <c r="Q8104" s="0" t="str">
        <f aca="false">D8104</f>
        <v>Chaudière fioul</v>
      </c>
      <c r="R8104" s="0" t="str">
        <f aca="false">E8104</f>
        <v>Fioul</v>
      </c>
      <c r="S8104" s="0" t="str">
        <f aca="false">F8104</f>
        <v>0708590303</v>
      </c>
      <c r="T8104" s="0" t="str">
        <f aca="false">G8104</f>
        <v>5</v>
      </c>
      <c r="U8104" s="0" t="n">
        <f aca="false">L8104</f>
        <v>0.694113104836767</v>
      </c>
      <c r="V8104" s="0" t="n">
        <f aca="false">K8104</f>
        <v>24.6291445174229</v>
      </c>
      <c r="W8104" s="0" t="n">
        <f aca="false">J8104</f>
        <v>0</v>
      </c>
    </row>
    <row r="8105" customFormat="false" ht="12.8" hidden="false" customHeight="false" outlineLevel="0" collapsed="false">
      <c r="A8105" s="0" t="s">
        <v>78</v>
      </c>
      <c r="B8105" s="0" t="s">
        <v>1259</v>
      </c>
      <c r="C8105" s="0" t="s">
        <v>1307</v>
      </c>
      <c r="D8105" s="0" t="s">
        <v>13</v>
      </c>
      <c r="E8105" s="0" t="s">
        <v>14</v>
      </c>
      <c r="F8105" s="0" t="s">
        <v>1312</v>
      </c>
      <c r="G8105" s="0" t="s">
        <v>1613</v>
      </c>
      <c r="H8105" s="0" t="n">
        <v>0.724000916796944</v>
      </c>
      <c r="I8105" s="0" t="n">
        <v>8.20883485157988</v>
      </c>
      <c r="J8105" s="0" t="n">
        <v>264</v>
      </c>
      <c r="K8105" s="0" t="n">
        <f aca="false">I8105*SUMIFS(syst_chauffage!$H$3:$H$27,syst_chauffage!$B$3:$B$27,D8105,syst_chauffage!$C$3:$C$27,E8105)</f>
        <v>16.5784950358463</v>
      </c>
      <c r="L8105" s="12" t="n">
        <f aca="false">H8105*SUMIFS(syst_chauffage!$K$3:$K$27,syst_chauffage!$B$3:$B$27,D8105,syst_chauffage!$C$3:$C$27,E8105)</f>
        <v>0.724000916796944</v>
      </c>
      <c r="N8105" s="0" t="str">
        <f aca="false">A8105</f>
        <v>Sport Loisir Culture</v>
      </c>
      <c r="O8105" s="0" t="str">
        <f aca="false">B8105</f>
        <v>Culture</v>
      </c>
      <c r="P8105" s="0" t="str">
        <f aca="false">C8105</f>
        <v>Musée</v>
      </c>
      <c r="Q8105" s="0" t="str">
        <f aca="false">D8105</f>
        <v>Chaudière gaz</v>
      </c>
      <c r="R8105" s="0" t="str">
        <f aca="false">E8105</f>
        <v>Gaz</v>
      </c>
      <c r="S8105" s="0" t="str">
        <f aca="false">F8105</f>
        <v>0708590404</v>
      </c>
      <c r="T8105" s="0" t="str">
        <f aca="false">G8105</f>
        <v>5</v>
      </c>
      <c r="U8105" s="0" t="n">
        <f aca="false">L8105</f>
        <v>0.724000916796944</v>
      </c>
      <c r="V8105" s="0" t="n">
        <f aca="false">K8105</f>
        <v>16.5784950358463</v>
      </c>
      <c r="W8105" s="0" t="n">
        <f aca="false">J8105</f>
        <v>264</v>
      </c>
    </row>
    <row r="8106" customFormat="false" ht="12.8" hidden="false" customHeight="false" outlineLevel="0" collapsed="false">
      <c r="A8106" s="0" t="s">
        <v>78</v>
      </c>
      <c r="B8106" s="0" t="s">
        <v>1259</v>
      </c>
      <c r="C8106" s="0" t="s">
        <v>1307</v>
      </c>
      <c r="D8106" s="0" t="s">
        <v>29</v>
      </c>
      <c r="E8106" s="0" t="s">
        <v>30</v>
      </c>
      <c r="F8106" s="0" t="s">
        <v>1313</v>
      </c>
      <c r="G8106" s="0" t="s">
        <v>1613</v>
      </c>
      <c r="H8106" s="0" t="n">
        <v>0.92</v>
      </c>
      <c r="I8106" s="0" t="n">
        <v>10.4</v>
      </c>
      <c r="J8106" s="0" t="n">
        <v>0</v>
      </c>
      <c r="K8106" s="0" t="n">
        <f aca="false">I8106*SUMIFS(syst_chauffage!$H$3:$H$27,syst_chauffage!$B$3:$B$27,D8106,syst_chauffage!$C$3:$C$27,E8106)</f>
        <v>3</v>
      </c>
      <c r="L8106" s="12" t="n">
        <f aca="false">H8106*SUMIFS(syst_chauffage!$K$3:$K$27,syst_chauffage!$B$3:$B$27,D8106,syst_chauffage!$C$3:$C$27,E8106)</f>
        <v>0.92</v>
      </c>
      <c r="N8106" s="0" t="str">
        <f aca="false">A8106</f>
        <v>Sport Loisir Culture</v>
      </c>
      <c r="O8106" s="0" t="str">
        <f aca="false">B8106</f>
        <v>Culture</v>
      </c>
      <c r="P8106" s="0" t="str">
        <f aca="false">C8106</f>
        <v>Musée</v>
      </c>
      <c r="Q8106" s="0" t="str">
        <f aca="false">D8106</f>
        <v>Electrique direct</v>
      </c>
      <c r="R8106" s="0" t="str">
        <f aca="false">E8106</f>
        <v>Electricité</v>
      </c>
      <c r="S8106" s="0" t="str">
        <f aca="false">F8106</f>
        <v>0708590602</v>
      </c>
      <c r="T8106" s="0" t="str">
        <f aca="false">G8106</f>
        <v>5</v>
      </c>
      <c r="U8106" s="0" t="n">
        <f aca="false">L8106</f>
        <v>0.92</v>
      </c>
      <c r="V8106" s="0" t="n">
        <f aca="false">K8106</f>
        <v>3</v>
      </c>
      <c r="W8106" s="0" t="n">
        <f aca="false">J8106</f>
        <v>0</v>
      </c>
    </row>
    <row r="8107" customFormat="false" ht="12.8" hidden="false" customHeight="false" outlineLevel="0" collapsed="false">
      <c r="A8107" s="0" t="s">
        <v>78</v>
      </c>
      <c r="B8107" s="0" t="s">
        <v>1259</v>
      </c>
      <c r="C8107" s="0" t="s">
        <v>1307</v>
      </c>
      <c r="D8107" s="0" t="s">
        <v>36</v>
      </c>
      <c r="E8107" s="0" t="s">
        <v>30</v>
      </c>
      <c r="F8107" s="0" t="s">
        <v>1314</v>
      </c>
      <c r="G8107" s="0" t="s">
        <v>1613</v>
      </c>
      <c r="H8107" s="0" t="n">
        <v>2.95662809302325</v>
      </c>
      <c r="I8107" s="0" t="n">
        <v>56.9170378340525</v>
      </c>
      <c r="J8107" s="0" t="n">
        <v>603</v>
      </c>
      <c r="K8107" s="0" t="n">
        <f aca="false">I8107*SUMIFS(syst_chauffage!$H$3:$H$27,syst_chauffage!$B$3:$B$27,D8107,syst_chauffage!$C$3:$C$27,E8107)</f>
        <v>35.2121866246222</v>
      </c>
      <c r="L8107" s="12" t="n">
        <f aca="false">H8107*SUMIFS(syst_chauffage!$K$3:$K$27,syst_chauffage!$B$3:$B$27,D8107,syst_chauffage!$C$3:$C$27,E8107)</f>
        <v>2.48413091717754</v>
      </c>
      <c r="N8107" s="0" t="str">
        <f aca="false">A8107</f>
        <v>Sport Loisir Culture</v>
      </c>
      <c r="O8107" s="0" t="str">
        <f aca="false">B8107</f>
        <v>Culture</v>
      </c>
      <c r="P8107" s="0" t="str">
        <f aca="false">C8107</f>
        <v>Musée</v>
      </c>
      <c r="Q8107" s="0" t="str">
        <f aca="false">D8107</f>
        <v>PAC</v>
      </c>
      <c r="R8107" s="0" t="str">
        <f aca="false">E8107</f>
        <v>Electricité</v>
      </c>
      <c r="S8107" s="0" t="str">
        <f aca="false">F8107</f>
        <v>0708590902</v>
      </c>
      <c r="T8107" s="0" t="str">
        <f aca="false">G8107</f>
        <v>5</v>
      </c>
      <c r="U8107" s="0" t="n">
        <f aca="false">L8107</f>
        <v>2.48413091717754</v>
      </c>
      <c r="V8107" s="0" t="n">
        <f aca="false">K8107</f>
        <v>35.2121866246222</v>
      </c>
      <c r="W8107" s="0" t="n">
        <f aca="false">J8107</f>
        <v>603</v>
      </c>
    </row>
    <row r="8108" customFormat="false" ht="12.8" hidden="false" customHeight="false" outlineLevel="0" collapsed="false">
      <c r="A8108" s="0" t="s">
        <v>78</v>
      </c>
      <c r="B8108" s="0" t="s">
        <v>1259</v>
      </c>
      <c r="C8108" s="0" t="s">
        <v>1307</v>
      </c>
      <c r="D8108" s="0" t="s">
        <v>51</v>
      </c>
      <c r="E8108" s="0" t="s">
        <v>57</v>
      </c>
      <c r="F8108" s="0" t="s">
        <v>1315</v>
      </c>
      <c r="G8108" s="0" t="s">
        <v>1613</v>
      </c>
      <c r="H8108" s="0" t="n">
        <v>2.81170339902987</v>
      </c>
      <c r="I8108" s="0" t="n">
        <v>32.6662816735198</v>
      </c>
      <c r="J8108" s="0" t="n">
        <v>0</v>
      </c>
      <c r="K8108" s="0" t="n">
        <f aca="false">I8108*SUMIFS(syst_chauffage!$H$3:$H$27,syst_chauffage!$B$3:$B$27,D8108,syst_chauffage!$C$3:$C$27,E8108)</f>
        <v>69.215076863169</v>
      </c>
      <c r="L8108" s="12" t="n">
        <f aca="false">H8108*SUMIFS(syst_chauffage!$K$3:$K$27,syst_chauffage!$B$3:$B$27,D8108,syst_chauffage!$C$3:$C$27,E8108)</f>
        <v>2.81170339902987</v>
      </c>
      <c r="N8108" s="0" t="str">
        <f aca="false">A8108</f>
        <v>Sport Loisir Culture</v>
      </c>
      <c r="O8108" s="0" t="str">
        <f aca="false">B8108</f>
        <v>Culture</v>
      </c>
      <c r="P8108" s="0" t="str">
        <f aca="false">C8108</f>
        <v>Musée</v>
      </c>
      <c r="Q8108" s="0" t="str">
        <f aca="false">D8108</f>
        <v>Autre système centralisé performant</v>
      </c>
      <c r="R8108" s="0" t="str">
        <f aca="false">E8108</f>
        <v>Autres</v>
      </c>
      <c r="S8108" s="0" t="str">
        <f aca="false">F8108</f>
        <v>0708592101</v>
      </c>
      <c r="T8108" s="0" t="str">
        <f aca="false">G8108</f>
        <v>5</v>
      </c>
      <c r="U8108" s="0" t="n">
        <f aca="false">L8108</f>
        <v>2.81170339902987</v>
      </c>
      <c r="V8108" s="0" t="n">
        <f aca="false">K8108</f>
        <v>69.215076863169</v>
      </c>
      <c r="W8108" s="0" t="n">
        <f aca="false">J8108</f>
        <v>0</v>
      </c>
    </row>
    <row r="8109" customFormat="false" ht="12.8" hidden="false" customHeight="false" outlineLevel="0" collapsed="false">
      <c r="A8109" s="0" t="s">
        <v>78</v>
      </c>
      <c r="B8109" s="0" t="s">
        <v>1259</v>
      </c>
      <c r="C8109" s="0" t="s">
        <v>1307</v>
      </c>
      <c r="D8109" s="0" t="s">
        <v>51</v>
      </c>
      <c r="E8109" s="0" t="s">
        <v>58</v>
      </c>
      <c r="F8109" s="0" t="s">
        <v>1316</v>
      </c>
      <c r="G8109" s="0" t="s">
        <v>1613</v>
      </c>
      <c r="H8109" s="0" t="n">
        <v>3.06361239311262</v>
      </c>
      <c r="I8109" s="0" t="n">
        <v>39.6777638176754</v>
      </c>
      <c r="J8109" s="0" t="n">
        <v>680</v>
      </c>
      <c r="K8109" s="0" t="n">
        <f aca="false">I8109*SUMIFS(syst_chauffage!$H$3:$H$27,syst_chauffage!$B$3:$B$27,D8109,syst_chauffage!$C$3:$C$27,E8109)</f>
        <v>84.6723284241578</v>
      </c>
      <c r="L8109" s="12" t="n">
        <f aca="false">H8109*SUMIFS(syst_chauffage!$K$3:$K$27,syst_chauffage!$B$3:$B$27,D8109,syst_chauffage!$C$3:$C$27,E8109)</f>
        <v>3.06361239311262</v>
      </c>
      <c r="N8109" s="0" t="str">
        <f aca="false">A8109</f>
        <v>Sport Loisir Culture</v>
      </c>
      <c r="O8109" s="0" t="str">
        <f aca="false">B8109</f>
        <v>Culture</v>
      </c>
      <c r="P8109" s="0" t="str">
        <f aca="false">C8109</f>
        <v>Musée</v>
      </c>
      <c r="Q8109" s="0" t="str">
        <f aca="false">D8109</f>
        <v>Autre système centralisé performant</v>
      </c>
      <c r="R8109" s="0" t="str">
        <f aca="false">E8109</f>
        <v>Urbain</v>
      </c>
      <c r="S8109" s="0" t="str">
        <f aca="false">F8109</f>
        <v>0708592106</v>
      </c>
      <c r="T8109" s="0" t="str">
        <f aca="false">G8109</f>
        <v>5</v>
      </c>
      <c r="U8109" s="0" t="n">
        <f aca="false">L8109</f>
        <v>3.06361239311262</v>
      </c>
      <c r="V8109" s="0" t="n">
        <f aca="false">K8109</f>
        <v>84.6723284241578</v>
      </c>
      <c r="W8109" s="0" t="n">
        <f aca="false">J8109</f>
        <v>680</v>
      </c>
    </row>
    <row r="8110" customFormat="false" ht="12.8" hidden="false" customHeight="false" outlineLevel="0" collapsed="false">
      <c r="A8110" s="0" t="s">
        <v>78</v>
      </c>
      <c r="B8110" s="0" t="s">
        <v>1259</v>
      </c>
      <c r="C8110" s="0" t="s">
        <v>1307</v>
      </c>
      <c r="D8110" s="0" t="s">
        <v>54</v>
      </c>
      <c r="E8110" s="0" t="s">
        <v>30</v>
      </c>
      <c r="F8110" s="0" t="s">
        <v>1317</v>
      </c>
      <c r="G8110" s="0" t="s">
        <v>1613</v>
      </c>
      <c r="H8110" s="0" t="n">
        <v>1</v>
      </c>
      <c r="I8110" s="0" t="n">
        <v>12</v>
      </c>
      <c r="J8110" s="0" t="n">
        <v>0</v>
      </c>
      <c r="K8110" s="0" t="n">
        <f aca="false">I8110*SUMIFS(syst_chauffage!$H$3:$H$27,syst_chauffage!$B$3:$B$27,D8110,syst_chauffage!$C$3:$C$27,E8110)</f>
        <v>12</v>
      </c>
      <c r="L8110" s="12" t="n">
        <f aca="false">H8110*SUMIFS(syst_chauffage!$K$3:$K$27,syst_chauffage!$B$3:$B$27,D8110,syst_chauffage!$C$3:$C$27,E8110)</f>
        <v>1</v>
      </c>
      <c r="N8110" s="0" t="str">
        <f aca="false">A8110</f>
        <v>Sport Loisir Culture</v>
      </c>
      <c r="O8110" s="0" t="str">
        <f aca="false">B8110</f>
        <v>Culture</v>
      </c>
      <c r="P8110" s="0" t="str">
        <f aca="false">C8110</f>
        <v>Musée</v>
      </c>
      <c r="Q8110" s="0" t="str">
        <f aca="false">D8110</f>
        <v>Cassette rayonnante performant</v>
      </c>
      <c r="R8110" s="0" t="str">
        <f aca="false">E8110</f>
        <v>Electricité</v>
      </c>
      <c r="S8110" s="0" t="str">
        <f aca="false">F8110</f>
        <v>0708592202</v>
      </c>
      <c r="T8110" s="0" t="str">
        <f aca="false">G8110</f>
        <v>5</v>
      </c>
      <c r="U8110" s="0" t="n">
        <f aca="false">L8110</f>
        <v>1</v>
      </c>
      <c r="V8110" s="0" t="n">
        <f aca="false">K8110</f>
        <v>12</v>
      </c>
      <c r="W8110" s="0" t="n">
        <f aca="false">J8110</f>
        <v>0</v>
      </c>
    </row>
    <row r="8111" customFormat="false" ht="12.8" hidden="false" customHeight="false" outlineLevel="0" collapsed="false">
      <c r="A8111" s="0" t="s">
        <v>78</v>
      </c>
      <c r="B8111" s="0" t="s">
        <v>1259</v>
      </c>
      <c r="C8111" s="0" t="s">
        <v>1307</v>
      </c>
      <c r="D8111" s="0" t="s">
        <v>27</v>
      </c>
      <c r="E8111" s="0" t="s">
        <v>23</v>
      </c>
      <c r="F8111" s="0" t="s">
        <v>1318</v>
      </c>
      <c r="G8111" s="0" t="s">
        <v>1613</v>
      </c>
      <c r="H8111" s="0" t="n">
        <v>0.751336894050124</v>
      </c>
      <c r="I8111" s="0" t="n">
        <v>16.6496509856295</v>
      </c>
      <c r="J8111" s="0" t="n">
        <v>608</v>
      </c>
      <c r="K8111" s="0" t="n">
        <f aca="false">I8111*SUMIFS(syst_chauffage!$H$3:$H$27,syst_chauffage!$B$3:$B$27,D8111,syst_chauffage!$C$3:$C$27,E8111)</f>
        <v>42.6964173083116</v>
      </c>
      <c r="L8111" s="12" t="n">
        <f aca="false">H8111*SUMIFS(syst_chauffage!$K$3:$K$27,syst_chauffage!$B$3:$B$27,D8111,syst_chauffage!$C$3:$C$27,E8111)</f>
        <v>0.751336894050124</v>
      </c>
      <c r="N8111" s="0" t="str">
        <f aca="false">A8111</f>
        <v>Sport Loisir Culture</v>
      </c>
      <c r="O8111" s="0" t="str">
        <f aca="false">B8111</f>
        <v>Culture</v>
      </c>
      <c r="P8111" s="0" t="str">
        <f aca="false">C8111</f>
        <v>Musée</v>
      </c>
      <c r="Q8111" s="0" t="str">
        <f aca="false">D8111</f>
        <v>Chaudière condensation fioul</v>
      </c>
      <c r="R8111" s="0" t="str">
        <f aca="false">E8111</f>
        <v>Fioul</v>
      </c>
      <c r="S8111" s="0" t="str">
        <f aca="false">F8111</f>
        <v>0708592303</v>
      </c>
      <c r="T8111" s="0" t="str">
        <f aca="false">G8111</f>
        <v>5</v>
      </c>
      <c r="U8111" s="0" t="n">
        <f aca="false">L8111</f>
        <v>0.751336894050124</v>
      </c>
      <c r="V8111" s="0" t="n">
        <f aca="false">K8111</f>
        <v>42.6964173083116</v>
      </c>
      <c r="W8111" s="0" t="n">
        <f aca="false">J8111</f>
        <v>608</v>
      </c>
    </row>
    <row r="8112" customFormat="false" ht="12.8" hidden="false" customHeight="false" outlineLevel="0" collapsed="false">
      <c r="A8112" s="0" t="s">
        <v>78</v>
      </c>
      <c r="B8112" s="0" t="s">
        <v>1259</v>
      </c>
      <c r="C8112" s="0" t="s">
        <v>1307</v>
      </c>
      <c r="D8112" s="0" t="s">
        <v>18</v>
      </c>
      <c r="E8112" s="0" t="s">
        <v>14</v>
      </c>
      <c r="F8112" s="0" t="s">
        <v>1319</v>
      </c>
      <c r="G8112" s="0" t="s">
        <v>1613</v>
      </c>
      <c r="H8112" s="0" t="n">
        <v>0.97577250642482</v>
      </c>
      <c r="I8112" s="0" t="n">
        <v>9.772422442357</v>
      </c>
      <c r="J8112" s="0" t="n">
        <v>608</v>
      </c>
      <c r="K8112" s="0" t="n">
        <f aca="false">I8112*SUMIFS(syst_chauffage!$H$3:$H$27,syst_chauffage!$B$3:$B$27,D8112,syst_chauffage!$C$3:$C$27,E8112)</f>
        <v>26.6291565522739</v>
      </c>
      <c r="L8112" s="12" t="n">
        <f aca="false">H8112*SUMIFS(syst_chauffage!$K$3:$K$27,syst_chauffage!$B$3:$B$27,D8112,syst_chauffage!$C$3:$C$27,E8112)</f>
        <v>0.947911167024997</v>
      </c>
      <c r="N8112" s="0" t="str">
        <f aca="false">A8112</f>
        <v>Sport Loisir Culture</v>
      </c>
      <c r="O8112" s="0" t="str">
        <f aca="false">B8112</f>
        <v>Culture</v>
      </c>
      <c r="P8112" s="0" t="str">
        <f aca="false">C8112</f>
        <v>Musée</v>
      </c>
      <c r="Q8112" s="0" t="str">
        <f aca="false">D8112</f>
        <v>Chaudière condensation gaz</v>
      </c>
      <c r="R8112" s="0" t="str">
        <f aca="false">E8112</f>
        <v>Gaz</v>
      </c>
      <c r="S8112" s="0" t="str">
        <f aca="false">F8112</f>
        <v>0708592404</v>
      </c>
      <c r="T8112" s="0" t="str">
        <f aca="false">G8112</f>
        <v>5</v>
      </c>
      <c r="U8112" s="0" t="n">
        <f aca="false">L8112</f>
        <v>0.947911167024997</v>
      </c>
      <c r="V8112" s="0" t="n">
        <f aca="false">K8112</f>
        <v>26.6291565522739</v>
      </c>
      <c r="W8112" s="0" t="n">
        <f aca="false">J8112</f>
        <v>608</v>
      </c>
    </row>
    <row r="8113" customFormat="false" ht="12.8" hidden="false" customHeight="false" outlineLevel="0" collapsed="false">
      <c r="A8113" s="0" t="s">
        <v>78</v>
      </c>
      <c r="B8113" s="0" t="s">
        <v>1259</v>
      </c>
      <c r="C8113" s="0" t="s">
        <v>1307</v>
      </c>
      <c r="D8113" s="0" t="s">
        <v>32</v>
      </c>
      <c r="E8113" s="0" t="s">
        <v>30</v>
      </c>
      <c r="F8113" s="0" t="s">
        <v>1320</v>
      </c>
      <c r="G8113" s="0" t="s">
        <v>1613</v>
      </c>
      <c r="H8113" s="0" t="n">
        <v>1</v>
      </c>
      <c r="I8113" s="0" t="n">
        <v>12</v>
      </c>
      <c r="J8113" s="0" t="n">
        <v>0</v>
      </c>
      <c r="K8113" s="0" t="n">
        <f aca="false">I8113*SUMIFS(syst_chauffage!$H$3:$H$27,syst_chauffage!$B$3:$B$27,D8113,syst_chauffage!$C$3:$C$27,E8113)</f>
        <v>12</v>
      </c>
      <c r="L8113" s="12" t="n">
        <f aca="false">H8113*SUMIFS(syst_chauffage!$K$3:$K$27,syst_chauffage!$B$3:$B$27,D8113,syst_chauffage!$C$3:$C$27,E8113)</f>
        <v>1</v>
      </c>
      <c r="N8113" s="0" t="str">
        <f aca="false">A8113</f>
        <v>Sport Loisir Culture</v>
      </c>
      <c r="O8113" s="0" t="str">
        <f aca="false">B8113</f>
        <v>Culture</v>
      </c>
      <c r="P8113" s="0" t="str">
        <f aca="false">C8113</f>
        <v>Musée</v>
      </c>
      <c r="Q8113" s="0" t="str">
        <f aca="false">D8113</f>
        <v>Electrique direct performant</v>
      </c>
      <c r="R8113" s="0" t="str">
        <f aca="false">E8113</f>
        <v>Electricité</v>
      </c>
      <c r="S8113" s="0" t="str">
        <f aca="false">F8113</f>
        <v>0708592602</v>
      </c>
      <c r="T8113" s="0" t="str">
        <f aca="false">G8113</f>
        <v>5</v>
      </c>
      <c r="U8113" s="0" t="n">
        <f aca="false">L8113</f>
        <v>1</v>
      </c>
      <c r="V8113" s="0" t="n">
        <f aca="false">K8113</f>
        <v>12</v>
      </c>
      <c r="W8113" s="0" t="n">
        <f aca="false">J8113</f>
        <v>0</v>
      </c>
    </row>
    <row r="8114" customFormat="false" ht="12.8" hidden="false" customHeight="false" outlineLevel="0" collapsed="false">
      <c r="A8114" s="0" t="s">
        <v>78</v>
      </c>
      <c r="B8114" s="0" t="s">
        <v>1259</v>
      </c>
      <c r="C8114" s="0" t="s">
        <v>1307</v>
      </c>
      <c r="D8114" s="0" t="s">
        <v>38</v>
      </c>
      <c r="E8114" s="0" t="s">
        <v>30</v>
      </c>
      <c r="F8114" s="0" t="s">
        <v>1321</v>
      </c>
      <c r="G8114" s="0" t="s">
        <v>1613</v>
      </c>
      <c r="H8114" s="0" t="n">
        <v>3.41149395348837</v>
      </c>
      <c r="I8114" s="0" t="n">
        <v>67.758378373872</v>
      </c>
      <c r="J8114" s="0" t="n">
        <v>648</v>
      </c>
      <c r="K8114" s="0" t="n">
        <f aca="false">I8114*SUMIFS(syst_chauffage!$H$3:$H$27,syst_chauffage!$B$3:$B$27,D8114,syst_chauffage!$C$3:$C$27,E8114)</f>
        <v>68.4897488930342</v>
      </c>
      <c r="L8114" s="12" t="n">
        <f aca="false">H8114*SUMIFS(syst_chauffage!$K$3:$K$27,syst_chauffage!$B$3:$B$27,D8114,syst_chauffage!$C$3:$C$27,E8114)</f>
        <v>3.05197598099553</v>
      </c>
      <c r="N8114" s="0" t="str">
        <f aca="false">A8114</f>
        <v>Sport Loisir Culture</v>
      </c>
      <c r="O8114" s="0" t="str">
        <f aca="false">B8114</f>
        <v>Culture</v>
      </c>
      <c r="P8114" s="0" t="str">
        <f aca="false">C8114</f>
        <v>Musée</v>
      </c>
      <c r="Q8114" s="0" t="str">
        <f aca="false">D8114</f>
        <v>PAC performant</v>
      </c>
      <c r="R8114" s="0" t="str">
        <f aca="false">E8114</f>
        <v>Electricité</v>
      </c>
      <c r="S8114" s="0" t="str">
        <f aca="false">F8114</f>
        <v>0708592902</v>
      </c>
      <c r="T8114" s="0" t="str">
        <f aca="false">G8114</f>
        <v>5</v>
      </c>
      <c r="U8114" s="0" t="n">
        <f aca="false">L8114</f>
        <v>3.05197598099553</v>
      </c>
      <c r="V8114" s="0" t="n">
        <f aca="false">K8114</f>
        <v>68.4897488930342</v>
      </c>
      <c r="W8114" s="0" t="n">
        <f aca="false">J8114</f>
        <v>648</v>
      </c>
    </row>
    <row r="8115" customFormat="false" ht="12.8" hidden="false" customHeight="false" outlineLevel="0" collapsed="false">
      <c r="A8115" s="0" t="s">
        <v>78</v>
      </c>
      <c r="B8115" s="0" t="s">
        <v>1259</v>
      </c>
      <c r="C8115" s="0" t="s">
        <v>1322</v>
      </c>
      <c r="D8115" s="0" t="s">
        <v>19</v>
      </c>
      <c r="E8115" s="0" t="s">
        <v>57</v>
      </c>
      <c r="F8115" s="0" t="s">
        <v>1323</v>
      </c>
      <c r="G8115" s="0" t="s">
        <v>1613</v>
      </c>
      <c r="H8115" s="0" t="n">
        <v>2.07438054703529</v>
      </c>
      <c r="I8115" s="0" t="n">
        <v>50.4803047703639</v>
      </c>
      <c r="J8115" s="0" t="n">
        <v>0</v>
      </c>
      <c r="K8115" s="0" t="n">
        <f aca="false">I8115*SUMIFS(syst_chauffage!$H$3:$H$27,syst_chauffage!$B$3:$B$27,D8115,syst_chauffage!$C$3:$C$27,E8115)</f>
        <v>70.2926468742817</v>
      </c>
      <c r="L8115" s="12" t="n">
        <f aca="false">H8115*SUMIFS(syst_chauffage!$K$3:$K$27,syst_chauffage!$B$3:$B$27,D8115,syst_chauffage!$C$3:$C$27,E8115)</f>
        <v>2.07438054703529</v>
      </c>
      <c r="N8115" s="0" t="str">
        <f aca="false">A8115</f>
        <v>Sport Loisir Culture</v>
      </c>
      <c r="O8115" s="0" t="str">
        <f aca="false">B8115</f>
        <v>Culture</v>
      </c>
      <c r="P8115" s="0" t="str">
        <f aca="false">C8115</f>
        <v>Petit cinéma</v>
      </c>
      <c r="Q8115" s="0" t="str">
        <f aca="false">D8115</f>
        <v>Autre système centralisé</v>
      </c>
      <c r="R8115" s="0" t="str">
        <f aca="false">E8115</f>
        <v>Autres</v>
      </c>
      <c r="S8115" s="0" t="str">
        <f aca="false">F8115</f>
        <v>0708650101</v>
      </c>
      <c r="T8115" s="0" t="str">
        <f aca="false">G8115</f>
        <v>5</v>
      </c>
      <c r="U8115" s="0" t="n">
        <f aca="false">L8115</f>
        <v>2.07438054703529</v>
      </c>
      <c r="V8115" s="0" t="n">
        <f aca="false">K8115</f>
        <v>70.2926468742817</v>
      </c>
      <c r="W8115" s="0" t="n">
        <f aca="false">J8115</f>
        <v>0</v>
      </c>
    </row>
    <row r="8116" customFormat="false" ht="12.8" hidden="false" customHeight="false" outlineLevel="0" collapsed="false">
      <c r="A8116" s="0" t="s">
        <v>78</v>
      </c>
      <c r="B8116" s="0" t="s">
        <v>1259</v>
      </c>
      <c r="C8116" s="0" t="s">
        <v>1322</v>
      </c>
      <c r="D8116" s="0" t="s">
        <v>19</v>
      </c>
      <c r="E8116" s="0" t="s">
        <v>58</v>
      </c>
      <c r="F8116" s="0" t="s">
        <v>1324</v>
      </c>
      <c r="G8116" s="0" t="s">
        <v>1613</v>
      </c>
      <c r="H8116" s="0" t="n">
        <v>2.12550354447638</v>
      </c>
      <c r="I8116" s="0" t="n">
        <v>52.6864584612685</v>
      </c>
      <c r="J8116" s="0" t="n">
        <v>680</v>
      </c>
      <c r="K8116" s="0" t="n">
        <f aca="false">I8116*SUMIFS(syst_chauffage!$H$3:$H$27,syst_chauffage!$B$3:$B$27,D8116,syst_chauffage!$C$3:$C$27,E8116)</f>
        <v>86.6665682516895</v>
      </c>
      <c r="L8116" s="12" t="n">
        <f aca="false">H8116*SUMIFS(syst_chauffage!$K$3:$K$27,syst_chauffage!$B$3:$B$27,D8116,syst_chauffage!$C$3:$C$27,E8116)</f>
        <v>2.12550354447638</v>
      </c>
      <c r="N8116" s="0" t="str">
        <f aca="false">A8116</f>
        <v>Sport Loisir Culture</v>
      </c>
      <c r="O8116" s="0" t="str">
        <f aca="false">B8116</f>
        <v>Culture</v>
      </c>
      <c r="P8116" s="0" t="str">
        <f aca="false">C8116</f>
        <v>Petit cinéma</v>
      </c>
      <c r="Q8116" s="0" t="str">
        <f aca="false">D8116</f>
        <v>Autre système centralisé</v>
      </c>
      <c r="R8116" s="0" t="str">
        <f aca="false">E8116</f>
        <v>Urbain</v>
      </c>
      <c r="S8116" s="0" t="str">
        <f aca="false">F8116</f>
        <v>0708650106</v>
      </c>
      <c r="T8116" s="0" t="str">
        <f aca="false">G8116</f>
        <v>5</v>
      </c>
      <c r="U8116" s="0" t="n">
        <f aca="false">L8116</f>
        <v>2.12550354447638</v>
      </c>
      <c r="V8116" s="0" t="n">
        <f aca="false">K8116</f>
        <v>86.6665682516895</v>
      </c>
      <c r="W8116" s="0" t="n">
        <f aca="false">J8116</f>
        <v>680</v>
      </c>
    </row>
    <row r="8117" customFormat="false" ht="12.8" hidden="false" customHeight="false" outlineLevel="0" collapsed="false">
      <c r="A8117" s="0" t="s">
        <v>78</v>
      </c>
      <c r="B8117" s="0" t="s">
        <v>1259</v>
      </c>
      <c r="C8117" s="0" t="s">
        <v>1322</v>
      </c>
      <c r="D8117" s="0" t="s">
        <v>24</v>
      </c>
      <c r="E8117" s="0" t="s">
        <v>30</v>
      </c>
      <c r="F8117" s="0" t="s">
        <v>1325</v>
      </c>
      <c r="G8117" s="0" t="s">
        <v>1613</v>
      </c>
      <c r="H8117" s="0" t="n">
        <v>0.84</v>
      </c>
      <c r="I8117" s="0" t="n">
        <v>10.4</v>
      </c>
      <c r="J8117" s="0" t="n">
        <v>0</v>
      </c>
      <c r="K8117" s="0" t="n">
        <f aca="false">I8117*SUMIFS(syst_chauffage!$H$3:$H$27,syst_chauffage!$B$3:$B$27,D8117,syst_chauffage!$C$3:$C$27,E8117)</f>
        <v>3</v>
      </c>
      <c r="L8117" s="12" t="n">
        <f aca="false">H8117*SUMIFS(syst_chauffage!$K$3:$K$27,syst_chauffage!$B$3:$B$27,D8117,syst_chauffage!$C$3:$C$27,E8117)</f>
        <v>0.84</v>
      </c>
      <c r="N8117" s="0" t="str">
        <f aca="false">A8117</f>
        <v>Sport Loisir Culture</v>
      </c>
      <c r="O8117" s="0" t="str">
        <f aca="false">B8117</f>
        <v>Culture</v>
      </c>
      <c r="P8117" s="0" t="str">
        <f aca="false">C8117</f>
        <v>Petit cinéma</v>
      </c>
      <c r="Q8117" s="0" t="str">
        <f aca="false">D8117</f>
        <v>Cassette rayonnante</v>
      </c>
      <c r="R8117" s="0" t="str">
        <f aca="false">E8117</f>
        <v>Electricité</v>
      </c>
      <c r="S8117" s="0" t="str">
        <f aca="false">F8117</f>
        <v>0708650202</v>
      </c>
      <c r="T8117" s="0" t="str">
        <f aca="false">G8117</f>
        <v>5</v>
      </c>
      <c r="U8117" s="0" t="n">
        <f aca="false">L8117</f>
        <v>0.84</v>
      </c>
      <c r="V8117" s="0" t="n">
        <f aca="false">K8117</f>
        <v>3</v>
      </c>
      <c r="W8117" s="0" t="n">
        <f aca="false">J8117</f>
        <v>0</v>
      </c>
    </row>
    <row r="8118" customFormat="false" ht="12.8" hidden="false" customHeight="false" outlineLevel="0" collapsed="false">
      <c r="A8118" s="0" t="s">
        <v>78</v>
      </c>
      <c r="B8118" s="0" t="s">
        <v>1259</v>
      </c>
      <c r="C8118" s="0" t="s">
        <v>1322</v>
      </c>
      <c r="D8118" s="0" t="s">
        <v>22</v>
      </c>
      <c r="E8118" s="0" t="s">
        <v>23</v>
      </c>
      <c r="F8118" s="0" t="s">
        <v>1326</v>
      </c>
      <c r="G8118" s="0" t="s">
        <v>1613</v>
      </c>
      <c r="H8118" s="0" t="n">
        <v>0.692146111666082</v>
      </c>
      <c r="I8118" s="0" t="n">
        <v>25.6890912104124</v>
      </c>
      <c r="J8118" s="0" t="n">
        <v>0</v>
      </c>
      <c r="K8118" s="0" t="n">
        <f aca="false">I8118*SUMIFS(syst_chauffage!$H$3:$H$27,syst_chauffage!$B$3:$B$27,D8118,syst_chauffage!$C$3:$C$27,E8118)</f>
        <v>45.239067837389</v>
      </c>
      <c r="L8118" s="12" t="n">
        <f aca="false">H8118*SUMIFS(syst_chauffage!$K$3:$K$27,syst_chauffage!$B$3:$B$27,D8118,syst_chauffage!$C$3:$C$27,E8118)</f>
        <v>0.692146111666082</v>
      </c>
      <c r="N8118" s="0" t="str">
        <f aca="false">A8118</f>
        <v>Sport Loisir Culture</v>
      </c>
      <c r="O8118" s="0" t="str">
        <f aca="false">B8118</f>
        <v>Culture</v>
      </c>
      <c r="P8118" s="0" t="str">
        <f aca="false">C8118</f>
        <v>Petit cinéma</v>
      </c>
      <c r="Q8118" s="0" t="str">
        <f aca="false">D8118</f>
        <v>Chaudière fioul</v>
      </c>
      <c r="R8118" s="0" t="str">
        <f aca="false">E8118</f>
        <v>Fioul</v>
      </c>
      <c r="S8118" s="0" t="str">
        <f aca="false">F8118</f>
        <v>0708650303</v>
      </c>
      <c r="T8118" s="0" t="str">
        <f aca="false">G8118</f>
        <v>5</v>
      </c>
      <c r="U8118" s="0" t="n">
        <f aca="false">L8118</f>
        <v>0.692146111666082</v>
      </c>
      <c r="V8118" s="0" t="n">
        <f aca="false">K8118</f>
        <v>45.239067837389</v>
      </c>
      <c r="W8118" s="0" t="n">
        <f aca="false">J8118</f>
        <v>0</v>
      </c>
    </row>
    <row r="8119" customFormat="false" ht="12.8" hidden="false" customHeight="false" outlineLevel="0" collapsed="false">
      <c r="A8119" s="0" t="s">
        <v>78</v>
      </c>
      <c r="B8119" s="0" t="s">
        <v>1259</v>
      </c>
      <c r="C8119" s="0" t="s">
        <v>1322</v>
      </c>
      <c r="D8119" s="0" t="s">
        <v>13</v>
      </c>
      <c r="E8119" s="0" t="s">
        <v>14</v>
      </c>
      <c r="F8119" s="0" t="s">
        <v>1327</v>
      </c>
      <c r="G8119" s="0" t="s">
        <v>1613</v>
      </c>
      <c r="H8119" s="0" t="n">
        <v>0.706388400388766</v>
      </c>
      <c r="I8119" s="0" t="n">
        <v>17.420463039178</v>
      </c>
      <c r="J8119" s="0" t="n">
        <v>264</v>
      </c>
      <c r="K8119" s="0" t="n">
        <f aca="false">I8119*SUMIFS(syst_chauffage!$H$3:$H$27,syst_chauffage!$B$3:$B$27,D8119,syst_chauffage!$C$3:$C$27,E8119)</f>
        <v>35.1822232069356</v>
      </c>
      <c r="L8119" s="12" t="n">
        <f aca="false">H8119*SUMIFS(syst_chauffage!$K$3:$K$27,syst_chauffage!$B$3:$B$27,D8119,syst_chauffage!$C$3:$C$27,E8119)</f>
        <v>0.706388400388766</v>
      </c>
      <c r="N8119" s="0" t="str">
        <f aca="false">A8119</f>
        <v>Sport Loisir Culture</v>
      </c>
      <c r="O8119" s="0" t="str">
        <f aca="false">B8119</f>
        <v>Culture</v>
      </c>
      <c r="P8119" s="0" t="str">
        <f aca="false">C8119</f>
        <v>Petit cinéma</v>
      </c>
      <c r="Q8119" s="0" t="str">
        <f aca="false">D8119</f>
        <v>Chaudière gaz</v>
      </c>
      <c r="R8119" s="0" t="str">
        <f aca="false">E8119</f>
        <v>Gaz</v>
      </c>
      <c r="S8119" s="0" t="str">
        <f aca="false">F8119</f>
        <v>0708650404</v>
      </c>
      <c r="T8119" s="0" t="str">
        <f aca="false">G8119</f>
        <v>5</v>
      </c>
      <c r="U8119" s="0" t="n">
        <f aca="false">L8119</f>
        <v>0.706388400388766</v>
      </c>
      <c r="V8119" s="0" t="n">
        <f aca="false">K8119</f>
        <v>35.1822232069356</v>
      </c>
      <c r="W8119" s="0" t="n">
        <f aca="false">J8119</f>
        <v>264</v>
      </c>
    </row>
    <row r="8120" customFormat="false" ht="12.8" hidden="false" customHeight="false" outlineLevel="0" collapsed="false">
      <c r="A8120" s="0" t="s">
        <v>78</v>
      </c>
      <c r="B8120" s="0" t="s">
        <v>1259</v>
      </c>
      <c r="C8120" s="0" t="s">
        <v>1322</v>
      </c>
      <c r="D8120" s="0" t="s">
        <v>29</v>
      </c>
      <c r="E8120" s="0" t="s">
        <v>30</v>
      </c>
      <c r="F8120" s="0" t="s">
        <v>1328</v>
      </c>
      <c r="G8120" s="0" t="s">
        <v>1613</v>
      </c>
      <c r="H8120" s="0" t="n">
        <v>0.92</v>
      </c>
      <c r="I8120" s="0" t="n">
        <v>10.4</v>
      </c>
      <c r="J8120" s="0" t="n">
        <v>0</v>
      </c>
      <c r="K8120" s="0" t="n">
        <f aca="false">I8120*SUMIFS(syst_chauffage!$H$3:$H$27,syst_chauffage!$B$3:$B$27,D8120,syst_chauffage!$C$3:$C$27,E8120)</f>
        <v>3</v>
      </c>
      <c r="L8120" s="12" t="n">
        <f aca="false">H8120*SUMIFS(syst_chauffage!$K$3:$K$27,syst_chauffage!$B$3:$B$27,D8120,syst_chauffage!$C$3:$C$27,E8120)</f>
        <v>0.92</v>
      </c>
      <c r="N8120" s="0" t="str">
        <f aca="false">A8120</f>
        <v>Sport Loisir Culture</v>
      </c>
      <c r="O8120" s="0" t="str">
        <f aca="false">B8120</f>
        <v>Culture</v>
      </c>
      <c r="P8120" s="0" t="str">
        <f aca="false">C8120</f>
        <v>Petit cinéma</v>
      </c>
      <c r="Q8120" s="0" t="str">
        <f aca="false">D8120</f>
        <v>Electrique direct</v>
      </c>
      <c r="R8120" s="0" t="str">
        <f aca="false">E8120</f>
        <v>Electricité</v>
      </c>
      <c r="S8120" s="0" t="str">
        <f aca="false">F8120</f>
        <v>0708650602</v>
      </c>
      <c r="T8120" s="0" t="str">
        <f aca="false">G8120</f>
        <v>5</v>
      </c>
      <c r="U8120" s="0" t="n">
        <f aca="false">L8120</f>
        <v>0.92</v>
      </c>
      <c r="V8120" s="0" t="n">
        <f aca="false">K8120</f>
        <v>3</v>
      </c>
      <c r="W8120" s="0" t="n">
        <f aca="false">J8120</f>
        <v>0</v>
      </c>
    </row>
    <row r="8121" customFormat="false" ht="12.8" hidden="false" customHeight="false" outlineLevel="0" collapsed="false">
      <c r="A8121" s="0" t="s">
        <v>78</v>
      </c>
      <c r="B8121" s="0" t="s">
        <v>1259</v>
      </c>
      <c r="C8121" s="0" t="s">
        <v>1322</v>
      </c>
      <c r="D8121" s="0" t="s">
        <v>36</v>
      </c>
      <c r="E8121" s="0" t="s">
        <v>30</v>
      </c>
      <c r="F8121" s="0" t="s">
        <v>1329</v>
      </c>
      <c r="G8121" s="0" t="s">
        <v>1613</v>
      </c>
      <c r="H8121" s="0" t="n">
        <v>2.95662809302325</v>
      </c>
      <c r="I8121" s="0" t="n">
        <v>34.8902684676754</v>
      </c>
      <c r="J8121" s="0" t="n">
        <v>603</v>
      </c>
      <c r="K8121" s="0" t="n">
        <f aca="false">I8121*SUMIFS(syst_chauffage!$H$3:$H$27,syst_chauffage!$B$3:$B$27,D8121,syst_chauffage!$C$3:$C$27,E8121)</f>
        <v>21.5851472848773</v>
      </c>
      <c r="L8121" s="12" t="n">
        <f aca="false">H8121*SUMIFS(syst_chauffage!$K$3:$K$27,syst_chauffage!$B$3:$B$27,D8121,syst_chauffage!$C$3:$C$27,E8121)</f>
        <v>2.48413091717754</v>
      </c>
      <c r="N8121" s="0" t="str">
        <f aca="false">A8121</f>
        <v>Sport Loisir Culture</v>
      </c>
      <c r="O8121" s="0" t="str">
        <f aca="false">B8121</f>
        <v>Culture</v>
      </c>
      <c r="P8121" s="0" t="str">
        <f aca="false">C8121</f>
        <v>Petit cinéma</v>
      </c>
      <c r="Q8121" s="0" t="str">
        <f aca="false">D8121</f>
        <v>PAC</v>
      </c>
      <c r="R8121" s="0" t="str">
        <f aca="false">E8121</f>
        <v>Electricité</v>
      </c>
      <c r="S8121" s="0" t="str">
        <f aca="false">F8121</f>
        <v>0708650902</v>
      </c>
      <c r="T8121" s="0" t="str">
        <f aca="false">G8121</f>
        <v>5</v>
      </c>
      <c r="U8121" s="0" t="n">
        <f aca="false">L8121</f>
        <v>2.48413091717754</v>
      </c>
      <c r="V8121" s="0" t="n">
        <f aca="false">K8121</f>
        <v>21.5851472848773</v>
      </c>
      <c r="W8121" s="0" t="n">
        <f aca="false">J8121</f>
        <v>603</v>
      </c>
    </row>
    <row r="8122" customFormat="false" ht="12.8" hidden="false" customHeight="false" outlineLevel="0" collapsed="false">
      <c r="A8122" s="0" t="s">
        <v>78</v>
      </c>
      <c r="B8122" s="0" t="s">
        <v>1259</v>
      </c>
      <c r="C8122" s="0" t="s">
        <v>1322</v>
      </c>
      <c r="D8122" s="0" t="s">
        <v>42</v>
      </c>
      <c r="E8122" s="0" t="s">
        <v>30</v>
      </c>
      <c r="F8122" s="0" t="s">
        <v>1330</v>
      </c>
      <c r="G8122" s="0" t="s">
        <v>1613</v>
      </c>
      <c r="H8122" s="0" t="n">
        <v>2.72589990697674</v>
      </c>
      <c r="I8122" s="0" t="n">
        <v>9.60155699352696</v>
      </c>
      <c r="J8122" s="0" t="n">
        <v>603</v>
      </c>
      <c r="K8122" s="0" t="n">
        <f aca="false">I8122*SUMIFS(syst_chauffage!$H$3:$H$27,syst_chauffage!$B$3:$B$27,D8122,syst_chauffage!$C$3:$C$27,E8122)</f>
        <v>8.66725094959699</v>
      </c>
      <c r="L8122" s="12" t="n">
        <f aca="false">H8122*SUMIFS(syst_chauffage!$K$3:$K$27,syst_chauffage!$B$3:$B$27,D8122,syst_chauffage!$C$3:$C$27,E8122)</f>
        <v>2.4302459328302</v>
      </c>
      <c r="N8122" s="0" t="str">
        <f aca="false">A8122</f>
        <v>Sport Loisir Culture</v>
      </c>
      <c r="O8122" s="0" t="str">
        <f aca="false">B8122</f>
        <v>Culture</v>
      </c>
      <c r="P8122" s="0" t="str">
        <f aca="false">C8122</f>
        <v>Petit cinéma</v>
      </c>
      <c r="Q8122" s="0" t="str">
        <f aca="false">D8122</f>
        <v>Rooftop</v>
      </c>
      <c r="R8122" s="0" t="str">
        <f aca="false">E8122</f>
        <v>Electricité</v>
      </c>
      <c r="S8122" s="0" t="str">
        <f aca="false">F8122</f>
        <v>0708651002</v>
      </c>
      <c r="T8122" s="0" t="str">
        <f aca="false">G8122</f>
        <v>5</v>
      </c>
      <c r="U8122" s="0" t="n">
        <f aca="false">L8122</f>
        <v>2.4302459328302</v>
      </c>
      <c r="V8122" s="0" t="n">
        <f aca="false">K8122</f>
        <v>8.66725094959699</v>
      </c>
      <c r="W8122" s="0" t="n">
        <f aca="false">J8122</f>
        <v>603</v>
      </c>
    </row>
    <row r="8123" customFormat="false" ht="12.8" hidden="false" customHeight="false" outlineLevel="0" collapsed="false">
      <c r="A8123" s="0" t="s">
        <v>78</v>
      </c>
      <c r="B8123" s="0" t="s">
        <v>1259</v>
      </c>
      <c r="C8123" s="0" t="s">
        <v>1322</v>
      </c>
      <c r="D8123" s="0" t="s">
        <v>51</v>
      </c>
      <c r="E8123" s="0" t="s">
        <v>57</v>
      </c>
      <c r="F8123" s="0" t="s">
        <v>1331</v>
      </c>
      <c r="G8123" s="0" t="s">
        <v>1613</v>
      </c>
      <c r="H8123" s="0" t="n">
        <v>2.50724073931768</v>
      </c>
      <c r="I8123" s="0" t="n">
        <v>60.0956009170999</v>
      </c>
      <c r="J8123" s="0" t="n">
        <v>0</v>
      </c>
      <c r="K8123" s="0" t="n">
        <f aca="false">I8123*SUMIFS(syst_chauffage!$H$3:$H$27,syst_chauffage!$B$3:$B$27,D8123,syst_chauffage!$C$3:$C$27,E8123)</f>
        <v>127.333795691452</v>
      </c>
      <c r="L8123" s="12" t="n">
        <f aca="false">H8123*SUMIFS(syst_chauffage!$K$3:$K$27,syst_chauffage!$B$3:$B$27,D8123,syst_chauffage!$C$3:$C$27,E8123)</f>
        <v>2.50724073931768</v>
      </c>
      <c r="N8123" s="0" t="str">
        <f aca="false">A8123</f>
        <v>Sport Loisir Culture</v>
      </c>
      <c r="O8123" s="0" t="str">
        <f aca="false">B8123</f>
        <v>Culture</v>
      </c>
      <c r="P8123" s="0" t="str">
        <f aca="false">C8123</f>
        <v>Petit cinéma</v>
      </c>
      <c r="Q8123" s="0" t="str">
        <f aca="false">D8123</f>
        <v>Autre système centralisé performant</v>
      </c>
      <c r="R8123" s="0" t="str">
        <f aca="false">E8123</f>
        <v>Autres</v>
      </c>
      <c r="S8123" s="0" t="str">
        <f aca="false">F8123</f>
        <v>0708652101</v>
      </c>
      <c r="T8123" s="0" t="str">
        <f aca="false">G8123</f>
        <v>5</v>
      </c>
      <c r="U8123" s="0" t="n">
        <f aca="false">L8123</f>
        <v>2.50724073931768</v>
      </c>
      <c r="V8123" s="0" t="n">
        <f aca="false">K8123</f>
        <v>127.333795691452</v>
      </c>
      <c r="W8123" s="0" t="n">
        <f aca="false">J8123</f>
        <v>0</v>
      </c>
    </row>
    <row r="8124" customFormat="false" ht="12.8" hidden="false" customHeight="false" outlineLevel="0" collapsed="false">
      <c r="A8124" s="0" t="s">
        <v>78</v>
      </c>
      <c r="B8124" s="0" t="s">
        <v>1259</v>
      </c>
      <c r="C8124" s="0" t="s">
        <v>1322</v>
      </c>
      <c r="D8124" s="0" t="s">
        <v>51</v>
      </c>
      <c r="E8124" s="0" t="s">
        <v>58</v>
      </c>
      <c r="F8124" s="0" t="s">
        <v>1332</v>
      </c>
      <c r="G8124" s="0" t="s">
        <v>1613</v>
      </c>
      <c r="H8124" s="0" t="n">
        <v>2.57348655604679</v>
      </c>
      <c r="I8124" s="0" t="n">
        <v>62.721974358653</v>
      </c>
      <c r="J8124" s="0" t="n">
        <v>680</v>
      </c>
      <c r="K8124" s="0" t="n">
        <f aca="false">I8124*SUMIFS(syst_chauffage!$H$3:$H$27,syst_chauffage!$B$3:$B$27,D8124,syst_chauffage!$C$3:$C$27,E8124)</f>
        <v>133.848662356865</v>
      </c>
      <c r="L8124" s="12" t="n">
        <f aca="false">H8124*SUMIFS(syst_chauffage!$K$3:$K$27,syst_chauffage!$B$3:$B$27,D8124,syst_chauffage!$C$3:$C$27,E8124)</f>
        <v>2.57348655604679</v>
      </c>
      <c r="N8124" s="0" t="str">
        <f aca="false">A8124</f>
        <v>Sport Loisir Culture</v>
      </c>
      <c r="O8124" s="0" t="str">
        <f aca="false">B8124</f>
        <v>Culture</v>
      </c>
      <c r="P8124" s="0" t="str">
        <f aca="false">C8124</f>
        <v>Petit cinéma</v>
      </c>
      <c r="Q8124" s="0" t="str">
        <f aca="false">D8124</f>
        <v>Autre système centralisé performant</v>
      </c>
      <c r="R8124" s="0" t="str">
        <f aca="false">E8124</f>
        <v>Urbain</v>
      </c>
      <c r="S8124" s="0" t="str">
        <f aca="false">F8124</f>
        <v>0708652106</v>
      </c>
      <c r="T8124" s="0" t="str">
        <f aca="false">G8124</f>
        <v>5</v>
      </c>
      <c r="U8124" s="0" t="n">
        <f aca="false">L8124</f>
        <v>2.57348655604679</v>
      </c>
      <c r="V8124" s="0" t="n">
        <f aca="false">K8124</f>
        <v>133.848662356865</v>
      </c>
      <c r="W8124" s="0" t="n">
        <f aca="false">J8124</f>
        <v>680</v>
      </c>
    </row>
    <row r="8125" customFormat="false" ht="12.8" hidden="false" customHeight="false" outlineLevel="0" collapsed="false">
      <c r="A8125" s="0" t="s">
        <v>78</v>
      </c>
      <c r="B8125" s="0" t="s">
        <v>1259</v>
      </c>
      <c r="C8125" s="0" t="s">
        <v>1322</v>
      </c>
      <c r="D8125" s="0" t="s">
        <v>54</v>
      </c>
      <c r="E8125" s="0" t="s">
        <v>30</v>
      </c>
      <c r="F8125" s="0" t="s">
        <v>1333</v>
      </c>
      <c r="G8125" s="0" t="s">
        <v>1613</v>
      </c>
      <c r="H8125" s="0" t="n">
        <v>1</v>
      </c>
      <c r="I8125" s="0" t="n">
        <v>12</v>
      </c>
      <c r="J8125" s="0" t="n">
        <v>0</v>
      </c>
      <c r="K8125" s="0" t="n">
        <f aca="false">I8125*SUMIFS(syst_chauffage!$H$3:$H$27,syst_chauffage!$B$3:$B$27,D8125,syst_chauffage!$C$3:$C$27,E8125)</f>
        <v>12</v>
      </c>
      <c r="L8125" s="12" t="n">
        <f aca="false">H8125*SUMIFS(syst_chauffage!$K$3:$K$27,syst_chauffage!$B$3:$B$27,D8125,syst_chauffage!$C$3:$C$27,E8125)</f>
        <v>1</v>
      </c>
      <c r="N8125" s="0" t="str">
        <f aca="false">A8125</f>
        <v>Sport Loisir Culture</v>
      </c>
      <c r="O8125" s="0" t="str">
        <f aca="false">B8125</f>
        <v>Culture</v>
      </c>
      <c r="P8125" s="0" t="str">
        <f aca="false">C8125</f>
        <v>Petit cinéma</v>
      </c>
      <c r="Q8125" s="0" t="str">
        <f aca="false">D8125</f>
        <v>Cassette rayonnante performant</v>
      </c>
      <c r="R8125" s="0" t="str">
        <f aca="false">E8125</f>
        <v>Electricité</v>
      </c>
      <c r="S8125" s="0" t="str">
        <f aca="false">F8125</f>
        <v>0708652202</v>
      </c>
      <c r="T8125" s="0" t="str">
        <f aca="false">G8125</f>
        <v>5</v>
      </c>
      <c r="U8125" s="0" t="n">
        <f aca="false">L8125</f>
        <v>1</v>
      </c>
      <c r="V8125" s="0" t="n">
        <f aca="false">K8125</f>
        <v>12</v>
      </c>
      <c r="W8125" s="0" t="n">
        <f aca="false">J8125</f>
        <v>0</v>
      </c>
    </row>
    <row r="8126" customFormat="false" ht="12.8" hidden="false" customHeight="false" outlineLevel="0" collapsed="false">
      <c r="A8126" s="0" t="s">
        <v>78</v>
      </c>
      <c r="B8126" s="0" t="s">
        <v>1259</v>
      </c>
      <c r="C8126" s="0" t="s">
        <v>1322</v>
      </c>
      <c r="D8126" s="0" t="s">
        <v>27</v>
      </c>
      <c r="E8126" s="0" t="s">
        <v>23</v>
      </c>
      <c r="F8126" s="0" t="s">
        <v>1334</v>
      </c>
      <c r="G8126" s="0" t="s">
        <v>1613</v>
      </c>
      <c r="H8126" s="0" t="n">
        <v>0.750812573529875</v>
      </c>
      <c r="I8126" s="0" t="n">
        <v>30.5822514409672</v>
      </c>
      <c r="J8126" s="0" t="n">
        <v>608</v>
      </c>
      <c r="K8126" s="0" t="n">
        <f aca="false">I8126*SUMIFS(syst_chauffage!$H$3:$H$27,syst_chauffage!$B$3:$B$27,D8126,syst_chauffage!$C$3:$C$27,E8126)</f>
        <v>78.4252216985365</v>
      </c>
      <c r="L8126" s="12" t="n">
        <f aca="false">H8126*SUMIFS(syst_chauffage!$K$3:$K$27,syst_chauffage!$B$3:$B$27,D8126,syst_chauffage!$C$3:$C$27,E8126)</f>
        <v>0.750812573529875</v>
      </c>
      <c r="N8126" s="0" t="str">
        <f aca="false">A8126</f>
        <v>Sport Loisir Culture</v>
      </c>
      <c r="O8126" s="0" t="str">
        <f aca="false">B8126</f>
        <v>Culture</v>
      </c>
      <c r="P8126" s="0" t="str">
        <f aca="false">C8126</f>
        <v>Petit cinéma</v>
      </c>
      <c r="Q8126" s="0" t="str">
        <f aca="false">D8126</f>
        <v>Chaudière condensation fioul</v>
      </c>
      <c r="R8126" s="0" t="str">
        <f aca="false">E8126</f>
        <v>Fioul</v>
      </c>
      <c r="S8126" s="0" t="str">
        <f aca="false">F8126</f>
        <v>0708652303</v>
      </c>
      <c r="T8126" s="0" t="str">
        <f aca="false">G8126</f>
        <v>5</v>
      </c>
      <c r="U8126" s="0" t="n">
        <f aca="false">L8126</f>
        <v>0.750812573529875</v>
      </c>
      <c r="V8126" s="0" t="n">
        <f aca="false">K8126</f>
        <v>78.4252216985365</v>
      </c>
      <c r="W8126" s="0" t="n">
        <f aca="false">J8126</f>
        <v>608</v>
      </c>
    </row>
    <row r="8127" customFormat="false" ht="12.8" hidden="false" customHeight="false" outlineLevel="0" collapsed="false">
      <c r="A8127" s="0" t="s">
        <v>78</v>
      </c>
      <c r="B8127" s="0" t="s">
        <v>1259</v>
      </c>
      <c r="C8127" s="0" t="s">
        <v>1322</v>
      </c>
      <c r="D8127" s="0" t="s">
        <v>18</v>
      </c>
      <c r="E8127" s="0" t="s">
        <v>14</v>
      </c>
      <c r="F8127" s="0" t="s">
        <v>1335</v>
      </c>
      <c r="G8127" s="0" t="s">
        <v>1613</v>
      </c>
      <c r="H8127" s="0" t="n">
        <v>0.971104954503384</v>
      </c>
      <c r="I8127" s="0" t="n">
        <v>20.7386464752119</v>
      </c>
      <c r="J8127" s="0" t="n">
        <v>608</v>
      </c>
      <c r="K8127" s="0" t="n">
        <f aca="false">I8127*SUMIFS(syst_chauffage!$H$3:$H$27,syst_chauffage!$B$3:$B$27,D8127,syst_chauffage!$C$3:$C$27,E8127)</f>
        <v>56.5113375857588</v>
      </c>
      <c r="L8127" s="12" t="n">
        <f aca="false">H8127*SUMIFS(syst_chauffage!$K$3:$K$27,syst_chauffage!$B$3:$B$27,D8127,syst_chauffage!$C$3:$C$27,E8127)</f>
        <v>0.943376888225516</v>
      </c>
      <c r="N8127" s="0" t="str">
        <f aca="false">A8127</f>
        <v>Sport Loisir Culture</v>
      </c>
      <c r="O8127" s="0" t="str">
        <f aca="false">B8127</f>
        <v>Culture</v>
      </c>
      <c r="P8127" s="0" t="str">
        <f aca="false">C8127</f>
        <v>Petit cinéma</v>
      </c>
      <c r="Q8127" s="0" t="str">
        <f aca="false">D8127</f>
        <v>Chaudière condensation gaz</v>
      </c>
      <c r="R8127" s="0" t="str">
        <f aca="false">E8127</f>
        <v>Gaz</v>
      </c>
      <c r="S8127" s="0" t="str">
        <f aca="false">F8127</f>
        <v>0708652404</v>
      </c>
      <c r="T8127" s="0" t="str">
        <f aca="false">G8127</f>
        <v>5</v>
      </c>
      <c r="U8127" s="0" t="n">
        <f aca="false">L8127</f>
        <v>0.943376888225516</v>
      </c>
      <c r="V8127" s="0" t="n">
        <f aca="false">K8127</f>
        <v>56.5113375857588</v>
      </c>
      <c r="W8127" s="0" t="n">
        <f aca="false">J8127</f>
        <v>608</v>
      </c>
    </row>
    <row r="8128" customFormat="false" ht="12.8" hidden="false" customHeight="false" outlineLevel="0" collapsed="false">
      <c r="A8128" s="0" t="s">
        <v>78</v>
      </c>
      <c r="B8128" s="0" t="s">
        <v>1259</v>
      </c>
      <c r="C8128" s="0" t="s">
        <v>1322</v>
      </c>
      <c r="D8128" s="0" t="s">
        <v>32</v>
      </c>
      <c r="E8128" s="0" t="s">
        <v>30</v>
      </c>
      <c r="F8128" s="0" t="s">
        <v>1336</v>
      </c>
      <c r="G8128" s="0" t="s">
        <v>1613</v>
      </c>
      <c r="H8128" s="0" t="n">
        <v>1</v>
      </c>
      <c r="I8128" s="0" t="n">
        <v>12</v>
      </c>
      <c r="J8128" s="0" t="n">
        <v>0</v>
      </c>
      <c r="K8128" s="0" t="n">
        <f aca="false">I8128*SUMIFS(syst_chauffage!$H$3:$H$27,syst_chauffage!$B$3:$B$27,D8128,syst_chauffage!$C$3:$C$27,E8128)</f>
        <v>12</v>
      </c>
      <c r="L8128" s="12" t="n">
        <f aca="false">H8128*SUMIFS(syst_chauffage!$K$3:$K$27,syst_chauffage!$B$3:$B$27,D8128,syst_chauffage!$C$3:$C$27,E8128)</f>
        <v>1</v>
      </c>
      <c r="N8128" s="0" t="str">
        <f aca="false">A8128</f>
        <v>Sport Loisir Culture</v>
      </c>
      <c r="O8128" s="0" t="str">
        <f aca="false">B8128</f>
        <v>Culture</v>
      </c>
      <c r="P8128" s="0" t="str">
        <f aca="false">C8128</f>
        <v>Petit cinéma</v>
      </c>
      <c r="Q8128" s="0" t="str">
        <f aca="false">D8128</f>
        <v>Electrique direct performant</v>
      </c>
      <c r="R8128" s="0" t="str">
        <f aca="false">E8128</f>
        <v>Electricité</v>
      </c>
      <c r="S8128" s="0" t="str">
        <f aca="false">F8128</f>
        <v>0708652602</v>
      </c>
      <c r="T8128" s="0" t="str">
        <f aca="false">G8128</f>
        <v>5</v>
      </c>
      <c r="U8128" s="0" t="n">
        <f aca="false">L8128</f>
        <v>1</v>
      </c>
      <c r="V8128" s="0" t="n">
        <f aca="false">K8128</f>
        <v>12</v>
      </c>
      <c r="W8128" s="0" t="n">
        <f aca="false">J8128</f>
        <v>0</v>
      </c>
    </row>
    <row r="8129" customFormat="false" ht="12.8" hidden="false" customHeight="false" outlineLevel="0" collapsed="false">
      <c r="A8129" s="0" t="s">
        <v>78</v>
      </c>
      <c r="B8129" s="0" t="s">
        <v>1259</v>
      </c>
      <c r="C8129" s="0" t="s">
        <v>1322</v>
      </c>
      <c r="D8129" s="0" t="s">
        <v>38</v>
      </c>
      <c r="E8129" s="0" t="s">
        <v>30</v>
      </c>
      <c r="F8129" s="0" t="s">
        <v>1337</v>
      </c>
      <c r="G8129" s="0" t="s">
        <v>1613</v>
      </c>
      <c r="H8129" s="0" t="n">
        <v>3.41149395348837</v>
      </c>
      <c r="I8129" s="0" t="n">
        <v>41.5360338900898</v>
      </c>
      <c r="J8129" s="0" t="n">
        <v>648</v>
      </c>
      <c r="K8129" s="0" t="n">
        <f aca="false">I8129*SUMIFS(syst_chauffage!$H$3:$H$27,syst_chauffage!$B$3:$B$27,D8129,syst_chauffage!$C$3:$C$27,E8129)</f>
        <v>41.9843656152458</v>
      </c>
      <c r="L8129" s="12" t="n">
        <f aca="false">H8129*SUMIFS(syst_chauffage!$K$3:$K$27,syst_chauffage!$B$3:$B$27,D8129,syst_chauffage!$C$3:$C$27,E8129)</f>
        <v>3.05197598099553</v>
      </c>
      <c r="N8129" s="0" t="str">
        <f aca="false">A8129</f>
        <v>Sport Loisir Culture</v>
      </c>
      <c r="O8129" s="0" t="str">
        <f aca="false">B8129</f>
        <v>Culture</v>
      </c>
      <c r="P8129" s="0" t="str">
        <f aca="false">C8129</f>
        <v>Petit cinéma</v>
      </c>
      <c r="Q8129" s="0" t="str">
        <f aca="false">D8129</f>
        <v>PAC performant</v>
      </c>
      <c r="R8129" s="0" t="str">
        <f aca="false">E8129</f>
        <v>Electricité</v>
      </c>
      <c r="S8129" s="0" t="str">
        <f aca="false">F8129</f>
        <v>0708652902</v>
      </c>
      <c r="T8129" s="0" t="str">
        <f aca="false">G8129</f>
        <v>5</v>
      </c>
      <c r="U8129" s="0" t="n">
        <f aca="false">L8129</f>
        <v>3.05197598099553</v>
      </c>
      <c r="V8129" s="0" t="n">
        <f aca="false">K8129</f>
        <v>41.9843656152458</v>
      </c>
      <c r="W8129" s="0" t="n">
        <f aca="false">J8129</f>
        <v>648</v>
      </c>
    </row>
    <row r="8130" customFormat="false" ht="12.8" hidden="false" customHeight="false" outlineLevel="0" collapsed="false">
      <c r="A8130" s="0" t="s">
        <v>78</v>
      </c>
      <c r="B8130" s="0" t="s">
        <v>1259</v>
      </c>
      <c r="C8130" s="0" t="s">
        <v>1322</v>
      </c>
      <c r="D8130" s="0" t="s">
        <v>46</v>
      </c>
      <c r="E8130" s="0" t="s">
        <v>30</v>
      </c>
      <c r="F8130" s="0" t="s">
        <v>1338</v>
      </c>
      <c r="G8130" s="0" t="s">
        <v>1613</v>
      </c>
      <c r="H8130" s="0" t="n">
        <v>3.23578046511627</v>
      </c>
      <c r="I8130" s="0" t="n">
        <v>11.430424992294</v>
      </c>
      <c r="J8130" s="0" t="n">
        <v>648</v>
      </c>
      <c r="K8130" s="0" t="n">
        <f aca="false">I8130*SUMIFS(syst_chauffage!$H$3:$H$27,syst_chauffage!$B$3:$B$27,D8130,syst_chauffage!$C$3:$C$27,E8130)</f>
        <v>19.8307298484385</v>
      </c>
      <c r="L8130" s="12" t="n">
        <f aca="false">H8130*SUMIFS(syst_chauffage!$K$3:$K$27,syst_chauffage!$B$3:$B$27,D8130,syst_chauffage!$C$3:$C$27,E8130)</f>
        <v>2.91709022049921</v>
      </c>
      <c r="N8130" s="0" t="str">
        <f aca="false">A8130</f>
        <v>Sport Loisir Culture</v>
      </c>
      <c r="O8130" s="0" t="str">
        <f aca="false">B8130</f>
        <v>Culture</v>
      </c>
      <c r="P8130" s="0" t="str">
        <f aca="false">C8130</f>
        <v>Petit cinéma</v>
      </c>
      <c r="Q8130" s="0" t="str">
        <f aca="false">D8130</f>
        <v>Rooftop performant</v>
      </c>
      <c r="R8130" s="0" t="str">
        <f aca="false">E8130</f>
        <v>Electricité</v>
      </c>
      <c r="S8130" s="0" t="str">
        <f aca="false">F8130</f>
        <v>0708653002</v>
      </c>
      <c r="T8130" s="0" t="str">
        <f aca="false">G8130</f>
        <v>5</v>
      </c>
      <c r="U8130" s="0" t="n">
        <f aca="false">L8130</f>
        <v>2.91709022049921</v>
      </c>
      <c r="V8130" s="0" t="n">
        <f aca="false">K8130</f>
        <v>19.8307298484385</v>
      </c>
      <c r="W8130" s="0" t="n">
        <f aca="false">J8130</f>
        <v>648</v>
      </c>
    </row>
    <row r="8131" customFormat="false" ht="12.8" hidden="false" customHeight="false" outlineLevel="0" collapsed="false">
      <c r="A8131" s="0" t="s">
        <v>78</v>
      </c>
      <c r="B8131" s="0" t="s">
        <v>1259</v>
      </c>
      <c r="C8131" s="0" t="s">
        <v>1339</v>
      </c>
      <c r="D8131" s="0" t="s">
        <v>19</v>
      </c>
      <c r="E8131" s="0" t="s">
        <v>57</v>
      </c>
      <c r="F8131" s="0" t="s">
        <v>1340</v>
      </c>
      <c r="G8131" s="0" t="s">
        <v>1613</v>
      </c>
      <c r="H8131" s="0" t="n">
        <v>2.08070524564634</v>
      </c>
      <c r="I8131" s="0" t="n">
        <v>53.4994895917058</v>
      </c>
      <c r="J8131" s="0" t="n">
        <v>0</v>
      </c>
      <c r="K8131" s="0" t="n">
        <f aca="false">I8131*SUMIFS(syst_chauffage!$H$3:$H$27,syst_chauffage!$B$3:$B$27,D8131,syst_chauffage!$C$3:$C$27,E8131)</f>
        <v>74.4967913116063</v>
      </c>
      <c r="L8131" s="12" t="n">
        <f aca="false">H8131*SUMIFS(syst_chauffage!$K$3:$K$27,syst_chauffage!$B$3:$B$27,D8131,syst_chauffage!$C$3:$C$27,E8131)</f>
        <v>2.08070524564634</v>
      </c>
      <c r="N8131" s="0" t="str">
        <f aca="false">A8131</f>
        <v>Sport Loisir Culture</v>
      </c>
      <c r="O8131" s="0" t="str">
        <f aca="false">B8131</f>
        <v>Culture</v>
      </c>
      <c r="P8131" s="0" t="str">
        <f aca="false">C8131</f>
        <v>Petite salle de spectacle</v>
      </c>
      <c r="Q8131" s="0" t="str">
        <f aca="false">D8131</f>
        <v>Autre système centralisé</v>
      </c>
      <c r="R8131" s="0" t="str">
        <f aca="false">E8131</f>
        <v>Autres</v>
      </c>
      <c r="S8131" s="0" t="str">
        <f aca="false">F8131</f>
        <v>0708800101</v>
      </c>
      <c r="T8131" s="0" t="str">
        <f aca="false">G8131</f>
        <v>5</v>
      </c>
      <c r="U8131" s="0" t="n">
        <f aca="false">L8131</f>
        <v>2.08070524564634</v>
      </c>
      <c r="V8131" s="0" t="n">
        <f aca="false">K8131</f>
        <v>74.4967913116063</v>
      </c>
      <c r="W8131" s="0" t="n">
        <f aca="false">J8131</f>
        <v>0</v>
      </c>
    </row>
    <row r="8132" customFormat="false" ht="12.8" hidden="false" customHeight="false" outlineLevel="0" collapsed="false">
      <c r="A8132" s="0" t="s">
        <v>78</v>
      </c>
      <c r="B8132" s="0" t="s">
        <v>1259</v>
      </c>
      <c r="C8132" s="0" t="s">
        <v>1339</v>
      </c>
      <c r="D8132" s="0" t="s">
        <v>19</v>
      </c>
      <c r="E8132" s="0" t="s">
        <v>58</v>
      </c>
      <c r="F8132" s="0" t="s">
        <v>1341</v>
      </c>
      <c r="G8132" s="0" t="s">
        <v>1613</v>
      </c>
      <c r="H8132" s="0" t="n">
        <v>2.11289794313849</v>
      </c>
      <c r="I8132" s="0" t="n">
        <v>60.107403083373</v>
      </c>
      <c r="J8132" s="0" t="n">
        <v>680</v>
      </c>
      <c r="K8132" s="0" t="n">
        <f aca="false">I8132*SUMIFS(syst_chauffage!$H$3:$H$27,syst_chauffage!$B$3:$B$27,D8132,syst_chauffage!$C$3:$C$27,E8132)</f>
        <v>98.8736480662576</v>
      </c>
      <c r="L8132" s="12" t="n">
        <f aca="false">H8132*SUMIFS(syst_chauffage!$K$3:$K$27,syst_chauffage!$B$3:$B$27,D8132,syst_chauffage!$C$3:$C$27,E8132)</f>
        <v>2.11289794313849</v>
      </c>
      <c r="N8132" s="0" t="str">
        <f aca="false">A8132</f>
        <v>Sport Loisir Culture</v>
      </c>
      <c r="O8132" s="0" t="str">
        <f aca="false">B8132</f>
        <v>Culture</v>
      </c>
      <c r="P8132" s="0" t="str">
        <f aca="false">C8132</f>
        <v>Petite salle de spectacle</v>
      </c>
      <c r="Q8132" s="0" t="str">
        <f aca="false">D8132</f>
        <v>Autre système centralisé</v>
      </c>
      <c r="R8132" s="0" t="str">
        <f aca="false">E8132</f>
        <v>Urbain</v>
      </c>
      <c r="S8132" s="0" t="str">
        <f aca="false">F8132</f>
        <v>0708800106</v>
      </c>
      <c r="T8132" s="0" t="str">
        <f aca="false">G8132</f>
        <v>5</v>
      </c>
      <c r="U8132" s="0" t="n">
        <f aca="false">L8132</f>
        <v>2.11289794313849</v>
      </c>
      <c r="V8132" s="0" t="n">
        <f aca="false">K8132</f>
        <v>98.8736480662576</v>
      </c>
      <c r="W8132" s="0" t="n">
        <f aca="false">J8132</f>
        <v>680</v>
      </c>
    </row>
    <row r="8133" customFormat="false" ht="12.8" hidden="false" customHeight="false" outlineLevel="0" collapsed="false">
      <c r="A8133" s="0" t="s">
        <v>78</v>
      </c>
      <c r="B8133" s="0" t="s">
        <v>1259</v>
      </c>
      <c r="C8133" s="0" t="s">
        <v>1339</v>
      </c>
      <c r="D8133" s="0" t="s">
        <v>24</v>
      </c>
      <c r="E8133" s="0" t="s">
        <v>30</v>
      </c>
      <c r="F8133" s="0" t="s">
        <v>1342</v>
      </c>
      <c r="G8133" s="0" t="s">
        <v>1613</v>
      </c>
      <c r="H8133" s="0" t="n">
        <v>0.84</v>
      </c>
      <c r="I8133" s="0" t="n">
        <v>10.4</v>
      </c>
      <c r="J8133" s="0" t="n">
        <v>0</v>
      </c>
      <c r="K8133" s="0" t="n">
        <f aca="false">I8133*SUMIFS(syst_chauffage!$H$3:$H$27,syst_chauffage!$B$3:$B$27,D8133,syst_chauffage!$C$3:$C$27,E8133)</f>
        <v>3</v>
      </c>
      <c r="L8133" s="12" t="n">
        <f aca="false">H8133*SUMIFS(syst_chauffage!$K$3:$K$27,syst_chauffage!$B$3:$B$27,D8133,syst_chauffage!$C$3:$C$27,E8133)</f>
        <v>0.84</v>
      </c>
      <c r="N8133" s="0" t="str">
        <f aca="false">A8133</f>
        <v>Sport Loisir Culture</v>
      </c>
      <c r="O8133" s="0" t="str">
        <f aca="false">B8133</f>
        <v>Culture</v>
      </c>
      <c r="P8133" s="0" t="str">
        <f aca="false">C8133</f>
        <v>Petite salle de spectacle</v>
      </c>
      <c r="Q8133" s="0" t="str">
        <f aca="false">D8133</f>
        <v>Cassette rayonnante</v>
      </c>
      <c r="R8133" s="0" t="str">
        <f aca="false">E8133</f>
        <v>Electricité</v>
      </c>
      <c r="S8133" s="0" t="str">
        <f aca="false">F8133</f>
        <v>0708800202</v>
      </c>
      <c r="T8133" s="0" t="str">
        <f aca="false">G8133</f>
        <v>5</v>
      </c>
      <c r="U8133" s="0" t="n">
        <f aca="false">L8133</f>
        <v>0.84</v>
      </c>
      <c r="V8133" s="0" t="n">
        <f aca="false">K8133</f>
        <v>3</v>
      </c>
      <c r="W8133" s="0" t="n">
        <f aca="false">J8133</f>
        <v>0</v>
      </c>
    </row>
    <row r="8134" customFormat="false" ht="12.8" hidden="false" customHeight="false" outlineLevel="0" collapsed="false">
      <c r="A8134" s="0" t="s">
        <v>78</v>
      </c>
      <c r="B8134" s="0" t="s">
        <v>1259</v>
      </c>
      <c r="C8134" s="0" t="s">
        <v>1339</v>
      </c>
      <c r="D8134" s="0" t="s">
        <v>22</v>
      </c>
      <c r="E8134" s="0" t="s">
        <v>23</v>
      </c>
      <c r="F8134" s="0" t="s">
        <v>1343</v>
      </c>
      <c r="G8134" s="0" t="s">
        <v>1613</v>
      </c>
      <c r="H8134" s="0" t="n">
        <v>0.693864727433634</v>
      </c>
      <c r="I8134" s="0" t="n">
        <v>25.8195931722229</v>
      </c>
      <c r="J8134" s="0" t="n">
        <v>0</v>
      </c>
      <c r="K8134" s="0" t="n">
        <f aca="false">I8134*SUMIFS(syst_chauffage!$H$3:$H$27,syst_chauffage!$B$3:$B$27,D8134,syst_chauffage!$C$3:$C$27,E8134)</f>
        <v>45.4688847295048</v>
      </c>
      <c r="L8134" s="12" t="n">
        <f aca="false">H8134*SUMIFS(syst_chauffage!$K$3:$K$27,syst_chauffage!$B$3:$B$27,D8134,syst_chauffage!$C$3:$C$27,E8134)</f>
        <v>0.693864727433634</v>
      </c>
      <c r="N8134" s="0" t="str">
        <f aca="false">A8134</f>
        <v>Sport Loisir Culture</v>
      </c>
      <c r="O8134" s="0" t="str">
        <f aca="false">B8134</f>
        <v>Culture</v>
      </c>
      <c r="P8134" s="0" t="str">
        <f aca="false">C8134</f>
        <v>Petite salle de spectacle</v>
      </c>
      <c r="Q8134" s="0" t="str">
        <f aca="false">D8134</f>
        <v>Chaudière fioul</v>
      </c>
      <c r="R8134" s="0" t="str">
        <f aca="false">E8134</f>
        <v>Fioul</v>
      </c>
      <c r="S8134" s="0" t="str">
        <f aca="false">F8134</f>
        <v>0708800303</v>
      </c>
      <c r="T8134" s="0" t="str">
        <f aca="false">G8134</f>
        <v>5</v>
      </c>
      <c r="U8134" s="0" t="n">
        <f aca="false">L8134</f>
        <v>0.693864727433634</v>
      </c>
      <c r="V8134" s="0" t="n">
        <f aca="false">K8134</f>
        <v>45.4688847295048</v>
      </c>
      <c r="W8134" s="0" t="n">
        <f aca="false">J8134</f>
        <v>0</v>
      </c>
    </row>
    <row r="8135" customFormat="false" ht="12.8" hidden="false" customHeight="false" outlineLevel="0" collapsed="false">
      <c r="A8135" s="0" t="s">
        <v>78</v>
      </c>
      <c r="B8135" s="0" t="s">
        <v>1259</v>
      </c>
      <c r="C8135" s="0" t="s">
        <v>1339</v>
      </c>
      <c r="D8135" s="0" t="s">
        <v>13</v>
      </c>
      <c r="E8135" s="0" t="s">
        <v>14</v>
      </c>
      <c r="F8135" s="0" t="s">
        <v>1344</v>
      </c>
      <c r="G8135" s="0" t="s">
        <v>1613</v>
      </c>
      <c r="H8135" s="0" t="n">
        <v>0.707679396954448</v>
      </c>
      <c r="I8135" s="0" t="n">
        <v>17.0950026655679</v>
      </c>
      <c r="J8135" s="0" t="n">
        <v>264</v>
      </c>
      <c r="K8135" s="0" t="n">
        <f aca="false">I8135*SUMIFS(syst_chauffage!$H$3:$H$27,syst_chauffage!$B$3:$B$27,D8135,syst_chauffage!$C$3:$C$27,E8135)</f>
        <v>34.5249261257035</v>
      </c>
      <c r="L8135" s="12" t="n">
        <f aca="false">H8135*SUMIFS(syst_chauffage!$K$3:$K$27,syst_chauffage!$B$3:$B$27,D8135,syst_chauffage!$C$3:$C$27,E8135)</f>
        <v>0.707679396954448</v>
      </c>
      <c r="N8135" s="0" t="str">
        <f aca="false">A8135</f>
        <v>Sport Loisir Culture</v>
      </c>
      <c r="O8135" s="0" t="str">
        <f aca="false">B8135</f>
        <v>Culture</v>
      </c>
      <c r="P8135" s="0" t="str">
        <f aca="false">C8135</f>
        <v>Petite salle de spectacle</v>
      </c>
      <c r="Q8135" s="0" t="str">
        <f aca="false">D8135</f>
        <v>Chaudière gaz</v>
      </c>
      <c r="R8135" s="0" t="str">
        <f aca="false">E8135</f>
        <v>Gaz</v>
      </c>
      <c r="S8135" s="0" t="str">
        <f aca="false">F8135</f>
        <v>0708800404</v>
      </c>
      <c r="T8135" s="0" t="str">
        <f aca="false">G8135</f>
        <v>5</v>
      </c>
      <c r="U8135" s="0" t="n">
        <f aca="false">L8135</f>
        <v>0.707679396954448</v>
      </c>
      <c r="V8135" s="0" t="n">
        <f aca="false">K8135</f>
        <v>34.5249261257035</v>
      </c>
      <c r="W8135" s="0" t="n">
        <f aca="false">J8135</f>
        <v>264</v>
      </c>
    </row>
    <row r="8136" customFormat="false" ht="12.8" hidden="false" customHeight="false" outlineLevel="0" collapsed="false">
      <c r="A8136" s="0" t="s">
        <v>78</v>
      </c>
      <c r="B8136" s="0" t="s">
        <v>1259</v>
      </c>
      <c r="C8136" s="0" t="s">
        <v>1339</v>
      </c>
      <c r="D8136" s="0" t="s">
        <v>29</v>
      </c>
      <c r="E8136" s="0" t="s">
        <v>30</v>
      </c>
      <c r="F8136" s="0" t="s">
        <v>1345</v>
      </c>
      <c r="G8136" s="0" t="s">
        <v>1613</v>
      </c>
      <c r="H8136" s="0" t="n">
        <v>0.92</v>
      </c>
      <c r="I8136" s="0" t="n">
        <v>10.4</v>
      </c>
      <c r="J8136" s="0" t="n">
        <v>0</v>
      </c>
      <c r="K8136" s="0" t="n">
        <f aca="false">I8136*SUMIFS(syst_chauffage!$H$3:$H$27,syst_chauffage!$B$3:$B$27,D8136,syst_chauffage!$C$3:$C$27,E8136)</f>
        <v>3</v>
      </c>
      <c r="L8136" s="12" t="n">
        <f aca="false">H8136*SUMIFS(syst_chauffage!$K$3:$K$27,syst_chauffage!$B$3:$B$27,D8136,syst_chauffage!$C$3:$C$27,E8136)</f>
        <v>0.92</v>
      </c>
      <c r="N8136" s="0" t="str">
        <f aca="false">A8136</f>
        <v>Sport Loisir Culture</v>
      </c>
      <c r="O8136" s="0" t="str">
        <f aca="false">B8136</f>
        <v>Culture</v>
      </c>
      <c r="P8136" s="0" t="str">
        <f aca="false">C8136</f>
        <v>Petite salle de spectacle</v>
      </c>
      <c r="Q8136" s="0" t="str">
        <f aca="false">D8136</f>
        <v>Electrique direct</v>
      </c>
      <c r="R8136" s="0" t="str">
        <f aca="false">E8136</f>
        <v>Electricité</v>
      </c>
      <c r="S8136" s="0" t="str">
        <f aca="false">F8136</f>
        <v>0708800602</v>
      </c>
      <c r="T8136" s="0" t="str">
        <f aca="false">G8136</f>
        <v>5</v>
      </c>
      <c r="U8136" s="0" t="n">
        <f aca="false">L8136</f>
        <v>0.92</v>
      </c>
      <c r="V8136" s="0" t="n">
        <f aca="false">K8136</f>
        <v>3</v>
      </c>
      <c r="W8136" s="0" t="n">
        <f aca="false">J8136</f>
        <v>0</v>
      </c>
    </row>
    <row r="8137" customFormat="false" ht="12.8" hidden="false" customHeight="false" outlineLevel="0" collapsed="false">
      <c r="A8137" s="0" t="s">
        <v>78</v>
      </c>
      <c r="B8137" s="0" t="s">
        <v>1259</v>
      </c>
      <c r="C8137" s="0" t="s">
        <v>1339</v>
      </c>
      <c r="D8137" s="0" t="s">
        <v>36</v>
      </c>
      <c r="E8137" s="0" t="s">
        <v>30</v>
      </c>
      <c r="F8137" s="0" t="s">
        <v>1346</v>
      </c>
      <c r="G8137" s="0" t="s">
        <v>1613</v>
      </c>
      <c r="H8137" s="0" t="n">
        <v>2.95662809302325</v>
      </c>
      <c r="I8137" s="0" t="n">
        <v>68.6231971060135</v>
      </c>
      <c r="J8137" s="0" t="n">
        <v>603</v>
      </c>
      <c r="K8137" s="0" t="n">
        <f aca="false">I8137*SUMIFS(syst_chauffage!$H$3:$H$27,syst_chauffage!$B$3:$B$27,D8137,syst_chauffage!$C$3:$C$27,E8137)</f>
        <v>42.4542969070239</v>
      </c>
      <c r="L8137" s="12" t="n">
        <f aca="false">H8137*SUMIFS(syst_chauffage!$K$3:$K$27,syst_chauffage!$B$3:$B$27,D8137,syst_chauffage!$C$3:$C$27,E8137)</f>
        <v>2.48413091717754</v>
      </c>
      <c r="N8137" s="0" t="str">
        <f aca="false">A8137</f>
        <v>Sport Loisir Culture</v>
      </c>
      <c r="O8137" s="0" t="str">
        <f aca="false">B8137</f>
        <v>Culture</v>
      </c>
      <c r="P8137" s="0" t="str">
        <f aca="false">C8137</f>
        <v>Petite salle de spectacle</v>
      </c>
      <c r="Q8137" s="0" t="str">
        <f aca="false">D8137</f>
        <v>PAC</v>
      </c>
      <c r="R8137" s="0" t="str">
        <f aca="false">E8137</f>
        <v>Electricité</v>
      </c>
      <c r="S8137" s="0" t="str">
        <f aca="false">F8137</f>
        <v>0708800902</v>
      </c>
      <c r="T8137" s="0" t="str">
        <f aca="false">G8137</f>
        <v>5</v>
      </c>
      <c r="U8137" s="0" t="n">
        <f aca="false">L8137</f>
        <v>2.48413091717754</v>
      </c>
      <c r="V8137" s="0" t="n">
        <f aca="false">K8137</f>
        <v>42.4542969070239</v>
      </c>
      <c r="W8137" s="0" t="n">
        <f aca="false">J8137</f>
        <v>603</v>
      </c>
    </row>
    <row r="8138" customFormat="false" ht="12.8" hidden="false" customHeight="false" outlineLevel="0" collapsed="false">
      <c r="A8138" s="0" t="s">
        <v>78</v>
      </c>
      <c r="B8138" s="0" t="s">
        <v>1259</v>
      </c>
      <c r="C8138" s="0" t="s">
        <v>1339</v>
      </c>
      <c r="D8138" s="0" t="s">
        <v>42</v>
      </c>
      <c r="E8138" s="0" t="s">
        <v>30</v>
      </c>
      <c r="F8138" s="0" t="s">
        <v>1347</v>
      </c>
      <c r="G8138" s="0" t="s">
        <v>1613</v>
      </c>
      <c r="H8138" s="0" t="n">
        <v>2.72589990697674</v>
      </c>
      <c r="I8138" s="0" t="n">
        <v>10.4007506708781</v>
      </c>
      <c r="J8138" s="0" t="n">
        <v>603</v>
      </c>
      <c r="K8138" s="0" t="n">
        <f aca="false">I8138*SUMIFS(syst_chauffage!$H$3:$H$27,syst_chauffage!$B$3:$B$27,D8138,syst_chauffage!$C$3:$C$27,E8138)</f>
        <v>9.38867687703807</v>
      </c>
      <c r="L8138" s="12" t="n">
        <f aca="false">H8138*SUMIFS(syst_chauffage!$K$3:$K$27,syst_chauffage!$B$3:$B$27,D8138,syst_chauffage!$C$3:$C$27,E8138)</f>
        <v>2.4302459328302</v>
      </c>
      <c r="N8138" s="0" t="str">
        <f aca="false">A8138</f>
        <v>Sport Loisir Culture</v>
      </c>
      <c r="O8138" s="0" t="str">
        <f aca="false">B8138</f>
        <v>Culture</v>
      </c>
      <c r="P8138" s="0" t="str">
        <f aca="false">C8138</f>
        <v>Petite salle de spectacle</v>
      </c>
      <c r="Q8138" s="0" t="str">
        <f aca="false">D8138</f>
        <v>Rooftop</v>
      </c>
      <c r="R8138" s="0" t="str">
        <f aca="false">E8138</f>
        <v>Electricité</v>
      </c>
      <c r="S8138" s="0" t="str">
        <f aca="false">F8138</f>
        <v>0708801002</v>
      </c>
      <c r="T8138" s="0" t="str">
        <f aca="false">G8138</f>
        <v>5</v>
      </c>
      <c r="U8138" s="0" t="n">
        <f aca="false">L8138</f>
        <v>2.4302459328302</v>
      </c>
      <c r="V8138" s="0" t="n">
        <f aca="false">K8138</f>
        <v>9.38867687703807</v>
      </c>
      <c r="W8138" s="0" t="n">
        <f aca="false">J8138</f>
        <v>603</v>
      </c>
    </row>
    <row r="8139" customFormat="false" ht="12.8" hidden="false" customHeight="false" outlineLevel="0" collapsed="false">
      <c r="A8139" s="0" t="s">
        <v>78</v>
      </c>
      <c r="B8139" s="0" t="s">
        <v>1259</v>
      </c>
      <c r="C8139" s="0" t="s">
        <v>1339</v>
      </c>
      <c r="D8139" s="0" t="s">
        <v>29</v>
      </c>
      <c r="E8139" s="0" t="s">
        <v>30</v>
      </c>
      <c r="F8139" s="0" t="s">
        <v>1348</v>
      </c>
      <c r="G8139" s="0" t="s">
        <v>1613</v>
      </c>
      <c r="H8139" s="0" t="n">
        <v>2.52167109770355</v>
      </c>
      <c r="I8139" s="0" t="n">
        <v>63.6898685615545</v>
      </c>
      <c r="J8139" s="0" t="n">
        <v>0</v>
      </c>
      <c r="K8139" s="0" t="n">
        <f aca="false">I8139*SUMIFS(syst_chauffage!$H$3:$H$27,syst_chauffage!$B$3:$B$27,D8139,syst_chauffage!$C$3:$C$27,E8139)</f>
        <v>18.3720774696792</v>
      </c>
      <c r="L8139" s="12" t="n">
        <f aca="false">H8139*SUMIFS(syst_chauffage!$K$3:$K$27,syst_chauffage!$B$3:$B$27,D8139,syst_chauffage!$C$3:$C$27,E8139)</f>
        <v>2.52167109770355</v>
      </c>
      <c r="N8139" s="0" t="str">
        <f aca="false">A8139</f>
        <v>Sport Loisir Culture</v>
      </c>
      <c r="O8139" s="0" t="str">
        <f aca="false">B8139</f>
        <v>Culture</v>
      </c>
      <c r="P8139" s="0" t="str">
        <f aca="false">C8139</f>
        <v>Petite salle de spectacle</v>
      </c>
      <c r="Q8139" s="0" t="str">
        <f aca="false">D8139</f>
        <v>Electrique direct</v>
      </c>
      <c r="R8139" s="0" t="str">
        <f aca="false">E8139</f>
        <v>Electricité</v>
      </c>
      <c r="S8139" s="0" t="str">
        <f aca="false">F8139</f>
        <v>0708802101</v>
      </c>
      <c r="T8139" s="0" t="str">
        <f aca="false">G8139</f>
        <v>5</v>
      </c>
      <c r="U8139" s="0" t="n">
        <f aca="false">L8139</f>
        <v>2.52167109770355</v>
      </c>
      <c r="V8139" s="0" t="n">
        <f aca="false">K8139</f>
        <v>18.3720774696792</v>
      </c>
      <c r="W8139" s="0" t="n">
        <f aca="false">J8139</f>
        <v>0</v>
      </c>
    </row>
    <row r="8140" customFormat="false" ht="12.8" hidden="false" customHeight="false" outlineLevel="0" collapsed="false">
      <c r="A8140" s="0" t="s">
        <v>78</v>
      </c>
      <c r="B8140" s="0" t="s">
        <v>1259</v>
      </c>
      <c r="C8140" s="0" t="s">
        <v>1339</v>
      </c>
      <c r="D8140" s="0" t="s">
        <v>29</v>
      </c>
      <c r="E8140" s="0" t="s">
        <v>30</v>
      </c>
      <c r="F8140" s="0" t="s">
        <v>1349</v>
      </c>
      <c r="G8140" s="0" t="s">
        <v>1613</v>
      </c>
      <c r="H8140" s="0" t="n">
        <v>2.55932923625959</v>
      </c>
      <c r="I8140" s="0" t="n">
        <v>71.5564322421107</v>
      </c>
      <c r="J8140" s="0" t="n">
        <v>0</v>
      </c>
      <c r="K8140" s="0" t="n">
        <f aca="false">I8140*SUMIFS(syst_chauffage!$H$3:$H$27,syst_chauffage!$B$3:$B$27,D8140,syst_chauffage!$C$3:$C$27,E8140)</f>
        <v>20.6412785313781</v>
      </c>
      <c r="L8140" s="12" t="n">
        <f aca="false">H8140*SUMIFS(syst_chauffage!$K$3:$K$27,syst_chauffage!$B$3:$B$27,D8140,syst_chauffage!$C$3:$C$27,E8140)</f>
        <v>2.55932923625959</v>
      </c>
      <c r="N8140" s="0" t="str">
        <f aca="false">A8140</f>
        <v>Sport Loisir Culture</v>
      </c>
      <c r="O8140" s="0" t="str">
        <f aca="false">B8140</f>
        <v>Culture</v>
      </c>
      <c r="P8140" s="0" t="str">
        <f aca="false">C8140</f>
        <v>Petite salle de spectacle</v>
      </c>
      <c r="Q8140" s="0" t="str">
        <f aca="false">D8140</f>
        <v>Electrique direct</v>
      </c>
      <c r="R8140" s="0" t="str">
        <f aca="false">E8140</f>
        <v>Electricité</v>
      </c>
      <c r="S8140" s="0" t="str">
        <f aca="false">F8140</f>
        <v>0708802106</v>
      </c>
      <c r="T8140" s="0" t="str">
        <f aca="false">G8140</f>
        <v>5</v>
      </c>
      <c r="U8140" s="0" t="n">
        <f aca="false">L8140</f>
        <v>2.55932923625959</v>
      </c>
      <c r="V8140" s="0" t="n">
        <f aca="false">K8140</f>
        <v>20.6412785313781</v>
      </c>
      <c r="W8140" s="0" t="n">
        <f aca="false">J8140</f>
        <v>0</v>
      </c>
    </row>
    <row r="8141" customFormat="false" ht="12.8" hidden="false" customHeight="false" outlineLevel="0" collapsed="false">
      <c r="A8141" s="0" t="s">
        <v>78</v>
      </c>
      <c r="B8141" s="0" t="s">
        <v>1259</v>
      </c>
      <c r="C8141" s="0" t="s">
        <v>1339</v>
      </c>
      <c r="D8141" s="0" t="s">
        <v>54</v>
      </c>
      <c r="E8141" s="0" t="s">
        <v>30</v>
      </c>
      <c r="F8141" s="0" t="s">
        <v>1350</v>
      </c>
      <c r="G8141" s="0" t="s">
        <v>1613</v>
      </c>
      <c r="H8141" s="0" t="n">
        <v>1</v>
      </c>
      <c r="I8141" s="0" t="n">
        <v>12</v>
      </c>
      <c r="J8141" s="0" t="n">
        <v>0</v>
      </c>
      <c r="K8141" s="0" t="n">
        <f aca="false">I8141*SUMIFS(syst_chauffage!$H$3:$H$27,syst_chauffage!$B$3:$B$27,D8141,syst_chauffage!$C$3:$C$27,E8141)</f>
        <v>12</v>
      </c>
      <c r="L8141" s="12" t="n">
        <f aca="false">H8141*SUMIFS(syst_chauffage!$K$3:$K$27,syst_chauffage!$B$3:$B$27,D8141,syst_chauffage!$C$3:$C$27,E8141)</f>
        <v>1</v>
      </c>
      <c r="N8141" s="0" t="str">
        <f aca="false">A8141</f>
        <v>Sport Loisir Culture</v>
      </c>
      <c r="O8141" s="0" t="str">
        <f aca="false">B8141</f>
        <v>Culture</v>
      </c>
      <c r="P8141" s="0" t="str">
        <f aca="false">C8141</f>
        <v>Petite salle de spectacle</v>
      </c>
      <c r="Q8141" s="0" t="str">
        <f aca="false">D8141</f>
        <v>Cassette rayonnante performant</v>
      </c>
      <c r="R8141" s="0" t="str">
        <f aca="false">E8141</f>
        <v>Electricité</v>
      </c>
      <c r="S8141" s="0" t="str">
        <f aca="false">F8141</f>
        <v>0708802202</v>
      </c>
      <c r="T8141" s="0" t="str">
        <f aca="false">G8141</f>
        <v>5</v>
      </c>
      <c r="U8141" s="0" t="n">
        <f aca="false">L8141</f>
        <v>1</v>
      </c>
      <c r="V8141" s="0" t="n">
        <f aca="false">K8141</f>
        <v>12</v>
      </c>
      <c r="W8141" s="0" t="n">
        <f aca="false">J8141</f>
        <v>0</v>
      </c>
    </row>
    <row r="8142" customFormat="false" ht="12.8" hidden="false" customHeight="false" outlineLevel="0" collapsed="false">
      <c r="A8142" s="0" t="s">
        <v>78</v>
      </c>
      <c r="B8142" s="0" t="s">
        <v>1259</v>
      </c>
      <c r="C8142" s="0" t="s">
        <v>1339</v>
      </c>
      <c r="D8142" s="0" t="s">
        <v>27</v>
      </c>
      <c r="E8142" s="0" t="s">
        <v>23</v>
      </c>
      <c r="F8142" s="0" t="s">
        <v>1351</v>
      </c>
      <c r="G8142" s="0" t="s">
        <v>1613</v>
      </c>
      <c r="H8142" s="0" t="n">
        <v>0.752453017495824</v>
      </c>
      <c r="I8142" s="0" t="n">
        <v>30.737610919313</v>
      </c>
      <c r="J8142" s="0" t="n">
        <v>608</v>
      </c>
      <c r="K8142" s="0" t="n">
        <f aca="false">I8142*SUMIFS(syst_chauffage!$H$3:$H$27,syst_chauffage!$B$3:$B$27,D8142,syst_chauffage!$C$3:$C$27,E8142)</f>
        <v>78.8236260330165</v>
      </c>
      <c r="L8142" s="12" t="n">
        <f aca="false">H8142*SUMIFS(syst_chauffage!$K$3:$K$27,syst_chauffage!$B$3:$B$27,D8142,syst_chauffage!$C$3:$C$27,E8142)</f>
        <v>0.752453017495824</v>
      </c>
      <c r="N8142" s="0" t="str">
        <f aca="false">A8142</f>
        <v>Sport Loisir Culture</v>
      </c>
      <c r="O8142" s="0" t="str">
        <f aca="false">B8142</f>
        <v>Culture</v>
      </c>
      <c r="P8142" s="0" t="str">
        <f aca="false">C8142</f>
        <v>Petite salle de spectacle</v>
      </c>
      <c r="Q8142" s="0" t="str">
        <f aca="false">D8142</f>
        <v>Chaudière condensation fioul</v>
      </c>
      <c r="R8142" s="0" t="str">
        <f aca="false">E8142</f>
        <v>Fioul</v>
      </c>
      <c r="S8142" s="0" t="str">
        <f aca="false">F8142</f>
        <v>0708802303</v>
      </c>
      <c r="T8142" s="0" t="str">
        <f aca="false">G8142</f>
        <v>5</v>
      </c>
      <c r="U8142" s="0" t="n">
        <f aca="false">L8142</f>
        <v>0.752453017495824</v>
      </c>
      <c r="V8142" s="0" t="n">
        <f aca="false">K8142</f>
        <v>78.8236260330165</v>
      </c>
      <c r="W8142" s="0" t="n">
        <f aca="false">J8142</f>
        <v>608</v>
      </c>
    </row>
    <row r="8143" customFormat="false" ht="12.8" hidden="false" customHeight="false" outlineLevel="0" collapsed="false">
      <c r="A8143" s="0" t="s">
        <v>78</v>
      </c>
      <c r="B8143" s="0" t="s">
        <v>1259</v>
      </c>
      <c r="C8143" s="0" t="s">
        <v>1339</v>
      </c>
      <c r="D8143" s="0" t="s">
        <v>18</v>
      </c>
      <c r="E8143" s="0" t="s">
        <v>14</v>
      </c>
      <c r="F8143" s="0" t="s">
        <v>1352</v>
      </c>
      <c r="G8143" s="0" t="s">
        <v>1613</v>
      </c>
      <c r="H8143" s="0" t="n">
        <v>0.972516551409787</v>
      </c>
      <c r="I8143" s="0" t="n">
        <v>20.3511936494855</v>
      </c>
      <c r="J8143" s="0" t="n">
        <v>608</v>
      </c>
      <c r="K8143" s="0" t="n">
        <f aca="false">I8143*SUMIFS(syst_chauffage!$H$3:$H$27,syst_chauffage!$B$3:$B$27,D8143,syst_chauffage!$C$3:$C$27,E8143)</f>
        <v>55.4555561749829</v>
      </c>
      <c r="L8143" s="12" t="n">
        <f aca="false">H8143*SUMIFS(syst_chauffage!$K$3:$K$27,syst_chauffage!$B$3:$B$27,D8143,syst_chauffage!$C$3:$C$27,E8143)</f>
        <v>0.944748179650625</v>
      </c>
      <c r="N8143" s="0" t="str">
        <f aca="false">A8143</f>
        <v>Sport Loisir Culture</v>
      </c>
      <c r="O8143" s="0" t="str">
        <f aca="false">B8143</f>
        <v>Culture</v>
      </c>
      <c r="P8143" s="0" t="str">
        <f aca="false">C8143</f>
        <v>Petite salle de spectacle</v>
      </c>
      <c r="Q8143" s="0" t="str">
        <f aca="false">D8143</f>
        <v>Chaudière condensation gaz</v>
      </c>
      <c r="R8143" s="0" t="str">
        <f aca="false">E8143</f>
        <v>Gaz</v>
      </c>
      <c r="S8143" s="0" t="str">
        <f aca="false">F8143</f>
        <v>0708802404</v>
      </c>
      <c r="T8143" s="0" t="str">
        <f aca="false">G8143</f>
        <v>5</v>
      </c>
      <c r="U8143" s="0" t="n">
        <f aca="false">L8143</f>
        <v>0.944748179650625</v>
      </c>
      <c r="V8143" s="0" t="n">
        <f aca="false">K8143</f>
        <v>55.4555561749829</v>
      </c>
      <c r="W8143" s="0" t="n">
        <f aca="false">J8143</f>
        <v>608</v>
      </c>
    </row>
    <row r="8144" customFormat="false" ht="12.8" hidden="false" customHeight="false" outlineLevel="0" collapsed="false">
      <c r="A8144" s="0" t="s">
        <v>78</v>
      </c>
      <c r="B8144" s="0" t="s">
        <v>1259</v>
      </c>
      <c r="C8144" s="0" t="s">
        <v>1339</v>
      </c>
      <c r="D8144" s="0" t="s">
        <v>32</v>
      </c>
      <c r="E8144" s="0" t="s">
        <v>30</v>
      </c>
      <c r="F8144" s="0" t="s">
        <v>1353</v>
      </c>
      <c r="G8144" s="0" t="s">
        <v>1613</v>
      </c>
      <c r="H8144" s="0" t="n">
        <v>1</v>
      </c>
      <c r="I8144" s="0" t="n">
        <v>12</v>
      </c>
      <c r="J8144" s="0" t="n">
        <v>0</v>
      </c>
      <c r="K8144" s="0" t="n">
        <f aca="false">I8144*SUMIFS(syst_chauffage!$H$3:$H$27,syst_chauffage!$B$3:$B$27,D8144,syst_chauffage!$C$3:$C$27,E8144)</f>
        <v>12</v>
      </c>
      <c r="L8144" s="12" t="n">
        <f aca="false">H8144*SUMIFS(syst_chauffage!$K$3:$K$27,syst_chauffage!$B$3:$B$27,D8144,syst_chauffage!$C$3:$C$27,E8144)</f>
        <v>1</v>
      </c>
      <c r="N8144" s="0" t="str">
        <f aca="false">A8144</f>
        <v>Sport Loisir Culture</v>
      </c>
      <c r="O8144" s="0" t="str">
        <f aca="false">B8144</f>
        <v>Culture</v>
      </c>
      <c r="P8144" s="0" t="str">
        <f aca="false">C8144</f>
        <v>Petite salle de spectacle</v>
      </c>
      <c r="Q8144" s="0" t="str">
        <f aca="false">D8144</f>
        <v>Electrique direct performant</v>
      </c>
      <c r="R8144" s="0" t="str">
        <f aca="false">E8144</f>
        <v>Electricité</v>
      </c>
      <c r="S8144" s="0" t="str">
        <f aca="false">F8144</f>
        <v>0708802602</v>
      </c>
      <c r="T8144" s="0" t="str">
        <f aca="false">G8144</f>
        <v>5</v>
      </c>
      <c r="U8144" s="0" t="n">
        <f aca="false">L8144</f>
        <v>1</v>
      </c>
      <c r="V8144" s="0" t="n">
        <f aca="false">K8144</f>
        <v>12</v>
      </c>
      <c r="W8144" s="0" t="n">
        <f aca="false">J8144</f>
        <v>0</v>
      </c>
    </row>
    <row r="8145" customFormat="false" ht="12.8" hidden="false" customHeight="false" outlineLevel="0" collapsed="false">
      <c r="A8145" s="0" t="s">
        <v>78</v>
      </c>
      <c r="B8145" s="0" t="s">
        <v>1259</v>
      </c>
      <c r="C8145" s="0" t="s">
        <v>1339</v>
      </c>
      <c r="D8145" s="0" t="s">
        <v>32</v>
      </c>
      <c r="E8145" s="0" t="s">
        <v>30</v>
      </c>
      <c r="F8145" s="0" t="s">
        <v>1354</v>
      </c>
      <c r="G8145" s="0" t="s">
        <v>1613</v>
      </c>
      <c r="H8145" s="0" t="n">
        <v>3.41149395348837</v>
      </c>
      <c r="I8145" s="0" t="n">
        <v>81.6942822690637</v>
      </c>
      <c r="J8145" s="0" t="n">
        <v>0</v>
      </c>
      <c r="K8145" s="0" t="n">
        <f aca="false">I8145*SUMIFS(syst_chauffage!$H$3:$H$27,syst_chauffage!$B$3:$B$27,D8145,syst_chauffage!$C$3:$C$27,E8145)</f>
        <v>81.6942822690637</v>
      </c>
      <c r="L8145" s="12" t="n">
        <f aca="false">H8145*SUMIFS(syst_chauffage!$K$3:$K$27,syst_chauffage!$B$3:$B$27,D8145,syst_chauffage!$C$3:$C$27,E8145)</f>
        <v>3.41149395348837</v>
      </c>
      <c r="N8145" s="0" t="str">
        <f aca="false">A8145</f>
        <v>Sport Loisir Culture</v>
      </c>
      <c r="O8145" s="0" t="str">
        <f aca="false">B8145</f>
        <v>Culture</v>
      </c>
      <c r="P8145" s="0" t="str">
        <f aca="false">C8145</f>
        <v>Petite salle de spectacle</v>
      </c>
      <c r="Q8145" s="0" t="str">
        <f aca="false">D8145</f>
        <v>Electrique direct performant</v>
      </c>
      <c r="R8145" s="0" t="str">
        <f aca="false">E8145</f>
        <v>Electricité</v>
      </c>
      <c r="S8145" s="0" t="str">
        <f aca="false">F8145</f>
        <v>0708802902</v>
      </c>
      <c r="T8145" s="0" t="str">
        <f aca="false">G8145</f>
        <v>5</v>
      </c>
      <c r="U8145" s="0" t="n">
        <f aca="false">L8145</f>
        <v>3.41149395348837</v>
      </c>
      <c r="V8145" s="0" t="n">
        <f aca="false">K8145</f>
        <v>81.6942822690637</v>
      </c>
      <c r="W8145" s="0" t="n">
        <f aca="false">J8145</f>
        <v>0</v>
      </c>
    </row>
    <row r="8146" customFormat="false" ht="12.8" hidden="false" customHeight="false" outlineLevel="0" collapsed="false">
      <c r="A8146" s="0" t="s">
        <v>78</v>
      </c>
      <c r="B8146" s="0" t="s">
        <v>1259</v>
      </c>
      <c r="C8146" s="0" t="s">
        <v>1339</v>
      </c>
      <c r="D8146" s="0" t="s">
        <v>32</v>
      </c>
      <c r="E8146" s="0" t="s">
        <v>30</v>
      </c>
      <c r="F8146" s="0" t="s">
        <v>1355</v>
      </c>
      <c r="G8146" s="0" t="s">
        <v>1613</v>
      </c>
      <c r="H8146" s="0" t="n">
        <v>3.23578046511627</v>
      </c>
      <c r="I8146" s="0" t="n">
        <v>12.3818460367597</v>
      </c>
      <c r="J8146" s="0" t="n">
        <v>0</v>
      </c>
      <c r="K8146" s="0" t="n">
        <f aca="false">I8146*SUMIFS(syst_chauffage!$H$3:$H$27,syst_chauffage!$B$3:$B$27,D8146,syst_chauffage!$C$3:$C$27,E8146)</f>
        <v>12.3818460367597</v>
      </c>
      <c r="L8146" s="12" t="n">
        <f aca="false">H8146*SUMIFS(syst_chauffage!$K$3:$K$27,syst_chauffage!$B$3:$B$27,D8146,syst_chauffage!$C$3:$C$27,E8146)</f>
        <v>3.23578046511627</v>
      </c>
      <c r="N8146" s="0" t="str">
        <f aca="false">A8146</f>
        <v>Sport Loisir Culture</v>
      </c>
      <c r="O8146" s="0" t="str">
        <f aca="false">B8146</f>
        <v>Culture</v>
      </c>
      <c r="P8146" s="0" t="str">
        <f aca="false">C8146</f>
        <v>Petite salle de spectacle</v>
      </c>
      <c r="Q8146" s="0" t="str">
        <f aca="false">D8146</f>
        <v>Electrique direct performant</v>
      </c>
      <c r="R8146" s="0" t="str">
        <f aca="false">E8146</f>
        <v>Electricité</v>
      </c>
      <c r="S8146" s="0" t="str">
        <f aca="false">F8146</f>
        <v>0708803002</v>
      </c>
      <c r="T8146" s="0" t="str">
        <f aca="false">G8146</f>
        <v>5</v>
      </c>
      <c r="U8146" s="0" t="n">
        <f aca="false">L8146</f>
        <v>3.23578046511627</v>
      </c>
      <c r="V8146" s="0" t="n">
        <f aca="false">K8146</f>
        <v>12.3818460367597</v>
      </c>
      <c r="W8146" s="0" t="n">
        <f aca="false">J8146</f>
        <v>0</v>
      </c>
    </row>
    <row r="8147" customFormat="false" ht="12.8" hidden="false" customHeight="false" outlineLevel="0" collapsed="false">
      <c r="A8147" s="0" t="s">
        <v>78</v>
      </c>
      <c r="B8147" s="0" t="s">
        <v>1259</v>
      </c>
      <c r="C8147" s="0" t="s">
        <v>1339</v>
      </c>
      <c r="D8147" s="0" t="s">
        <v>32</v>
      </c>
      <c r="E8147" s="0" t="s">
        <v>30</v>
      </c>
      <c r="F8147" s="0" t="s">
        <v>1356</v>
      </c>
      <c r="G8147" s="0" t="s">
        <v>1613</v>
      </c>
      <c r="H8147" s="0" t="n">
        <v>0.878349576636749</v>
      </c>
      <c r="I8147" s="0" t="n">
        <v>17.3635220166504</v>
      </c>
      <c r="J8147" s="0" t="n">
        <v>0</v>
      </c>
      <c r="K8147" s="0" t="n">
        <f aca="false">I8147*SUMIFS(syst_chauffage!$H$3:$H$27,syst_chauffage!$B$3:$B$27,D8147,syst_chauffage!$C$3:$C$27,E8147)</f>
        <v>17.3635220166504</v>
      </c>
      <c r="L8147" s="12" t="n">
        <f aca="false">H8147*SUMIFS(syst_chauffage!$K$3:$K$27,syst_chauffage!$B$3:$B$27,D8147,syst_chauffage!$C$3:$C$27,E8147)</f>
        <v>0.878349576636749</v>
      </c>
      <c r="N8147" s="0" t="str">
        <f aca="false">A8147</f>
        <v>Sport Loisir Culture</v>
      </c>
      <c r="O8147" s="0" t="str">
        <f aca="false">B8147</f>
        <v>Culture</v>
      </c>
      <c r="P8147" s="0" t="str">
        <f aca="false">C8147</f>
        <v>Petite salle de spectacle</v>
      </c>
      <c r="Q8147" s="0" t="str">
        <f aca="false">D8147</f>
        <v>Electrique direct performant</v>
      </c>
      <c r="R8147" s="0" t="str">
        <f aca="false">E8147</f>
        <v>Electricité</v>
      </c>
      <c r="S8147" s="0" t="str">
        <f aca="false">F8147</f>
        <v>0713430101</v>
      </c>
      <c r="T8147" s="0" t="str">
        <f aca="false">G8147</f>
        <v>5</v>
      </c>
      <c r="U8147" s="0" t="n">
        <f aca="false">L8147</f>
        <v>0.878349576636749</v>
      </c>
      <c r="V8147" s="0" t="n">
        <f aca="false">K8147</f>
        <v>17.3635220166504</v>
      </c>
      <c r="W8147" s="0" t="n">
        <f aca="false">J8147</f>
        <v>0</v>
      </c>
    </row>
    <row r="8148" customFormat="false" ht="12.8" hidden="false" customHeight="false" outlineLevel="0" collapsed="false">
      <c r="A8148" s="0" t="s">
        <v>78</v>
      </c>
      <c r="B8148" s="0" t="s">
        <v>1357</v>
      </c>
      <c r="C8148" s="0" t="s">
        <v>1294</v>
      </c>
      <c r="D8148" s="0" t="s">
        <v>19</v>
      </c>
      <c r="E8148" s="0" t="s">
        <v>58</v>
      </c>
      <c r="F8148" s="0" t="s">
        <v>1358</v>
      </c>
      <c r="G8148" s="0" t="s">
        <v>1613</v>
      </c>
      <c r="H8148" s="0" t="n">
        <v>0.877514855905315</v>
      </c>
      <c r="I8148" s="0" t="n">
        <v>15.0994710828881</v>
      </c>
      <c r="J8148" s="0" t="n">
        <v>680</v>
      </c>
      <c r="K8148" s="0" t="n">
        <f aca="false">I8148*SUMIFS(syst_chauffage!$H$3:$H$27,syst_chauffage!$B$3:$B$27,D8148,syst_chauffage!$C$3:$C$27,E8148)</f>
        <v>24.8378687690983</v>
      </c>
      <c r="L8148" s="12" t="n">
        <f aca="false">H8148*SUMIFS(syst_chauffage!$K$3:$K$27,syst_chauffage!$B$3:$B$27,D8148,syst_chauffage!$C$3:$C$27,E8148)</f>
        <v>0.877514855905315</v>
      </c>
      <c r="N8148" s="0" t="str">
        <f aca="false">A8148</f>
        <v>Sport Loisir Culture</v>
      </c>
      <c r="O8148" s="0" t="str">
        <f aca="false">B8148</f>
        <v>Equipement collectif</v>
      </c>
      <c r="P8148" s="0" t="str">
        <f aca="false">C8148</f>
        <v>Immeuble péri urbain</v>
      </c>
      <c r="Q8148" s="0" t="str">
        <f aca="false">D8148</f>
        <v>Autre système centralisé</v>
      </c>
      <c r="R8148" s="0" t="str">
        <f aca="false">E8148</f>
        <v>Urbain</v>
      </c>
      <c r="S8148" s="0" t="str">
        <f aca="false">F8148</f>
        <v>0713430106</v>
      </c>
      <c r="T8148" s="0" t="str">
        <f aca="false">G8148</f>
        <v>5</v>
      </c>
      <c r="U8148" s="0" t="n">
        <f aca="false">L8148</f>
        <v>0.877514855905315</v>
      </c>
      <c r="V8148" s="0" t="n">
        <f aca="false">K8148</f>
        <v>24.8378687690983</v>
      </c>
      <c r="W8148" s="0" t="n">
        <f aca="false">J8148</f>
        <v>680</v>
      </c>
    </row>
    <row r="8149" customFormat="false" ht="12.8" hidden="false" customHeight="false" outlineLevel="0" collapsed="false">
      <c r="A8149" s="0" t="s">
        <v>78</v>
      </c>
      <c r="B8149" s="0" t="s">
        <v>1357</v>
      </c>
      <c r="C8149" s="0" t="s">
        <v>1294</v>
      </c>
      <c r="D8149" s="0" t="s">
        <v>22</v>
      </c>
      <c r="E8149" s="0" t="s">
        <v>23</v>
      </c>
      <c r="F8149" s="0" t="s">
        <v>1359</v>
      </c>
      <c r="G8149" s="0" t="s">
        <v>1613</v>
      </c>
      <c r="H8149" s="0" t="n">
        <v>0.551231739879985</v>
      </c>
      <c r="I8149" s="0" t="n">
        <v>10.5898966014297</v>
      </c>
      <c r="J8149" s="0" t="n">
        <v>0</v>
      </c>
      <c r="K8149" s="0" t="n">
        <f aca="false">I8149*SUMIFS(syst_chauffage!$H$3:$H$27,syst_chauffage!$B$3:$B$27,D8149,syst_chauffage!$C$3:$C$27,E8149)</f>
        <v>18.6490462748963</v>
      </c>
      <c r="L8149" s="12" t="n">
        <f aca="false">H8149*SUMIFS(syst_chauffage!$K$3:$K$27,syst_chauffage!$B$3:$B$27,D8149,syst_chauffage!$C$3:$C$27,E8149)</f>
        <v>0.551231739879985</v>
      </c>
      <c r="N8149" s="0" t="str">
        <f aca="false">A8149</f>
        <v>Sport Loisir Culture</v>
      </c>
      <c r="O8149" s="0" t="str">
        <f aca="false">B8149</f>
        <v>Equipement collectif</v>
      </c>
      <c r="P8149" s="0" t="str">
        <f aca="false">C8149</f>
        <v>Immeuble péri urbain</v>
      </c>
      <c r="Q8149" s="0" t="str">
        <f aca="false">D8149</f>
        <v>Chaudière fioul</v>
      </c>
      <c r="R8149" s="0" t="str">
        <f aca="false">E8149</f>
        <v>Fioul</v>
      </c>
      <c r="S8149" s="0" t="str">
        <f aca="false">F8149</f>
        <v>0713430303</v>
      </c>
      <c r="T8149" s="0" t="str">
        <f aca="false">G8149</f>
        <v>5</v>
      </c>
      <c r="U8149" s="0" t="n">
        <f aca="false">L8149</f>
        <v>0.551231739879985</v>
      </c>
      <c r="V8149" s="0" t="n">
        <f aca="false">K8149</f>
        <v>18.6490462748963</v>
      </c>
      <c r="W8149" s="0" t="n">
        <f aca="false">J8149</f>
        <v>0</v>
      </c>
    </row>
    <row r="8150" customFormat="false" ht="12.8" hidden="false" customHeight="false" outlineLevel="0" collapsed="false">
      <c r="A8150" s="0" t="s">
        <v>78</v>
      </c>
      <c r="B8150" s="0" t="s">
        <v>1357</v>
      </c>
      <c r="C8150" s="0" t="s">
        <v>1294</v>
      </c>
      <c r="D8150" s="0" t="s">
        <v>13</v>
      </c>
      <c r="E8150" s="0" t="s">
        <v>14</v>
      </c>
      <c r="F8150" s="0" t="s">
        <v>1360</v>
      </c>
      <c r="G8150" s="0" t="s">
        <v>1613</v>
      </c>
      <c r="H8150" s="0" t="n">
        <v>0.728018804985793</v>
      </c>
      <c r="I8150" s="0" t="n">
        <v>7.0674626841827</v>
      </c>
      <c r="J8150" s="0" t="n">
        <v>224</v>
      </c>
      <c r="K8150" s="0" t="n">
        <f aca="false">I8150*SUMIFS(syst_chauffage!$H$3:$H$27,syst_chauffage!$B$3:$B$27,D8150,syst_chauffage!$C$3:$C$27,E8150)</f>
        <v>14.2733892378407</v>
      </c>
      <c r="L8150" s="12" t="n">
        <f aca="false">H8150*SUMIFS(syst_chauffage!$K$3:$K$27,syst_chauffage!$B$3:$B$27,D8150,syst_chauffage!$C$3:$C$27,E8150)</f>
        <v>0.728018804985793</v>
      </c>
      <c r="N8150" s="0" t="str">
        <f aca="false">A8150</f>
        <v>Sport Loisir Culture</v>
      </c>
      <c r="O8150" s="0" t="str">
        <f aca="false">B8150</f>
        <v>Equipement collectif</v>
      </c>
      <c r="P8150" s="0" t="str">
        <f aca="false">C8150</f>
        <v>Immeuble péri urbain</v>
      </c>
      <c r="Q8150" s="0" t="str">
        <f aca="false">D8150</f>
        <v>Chaudière gaz</v>
      </c>
      <c r="R8150" s="0" t="str">
        <f aca="false">E8150</f>
        <v>Gaz</v>
      </c>
      <c r="S8150" s="0" t="str">
        <f aca="false">F8150</f>
        <v>0713430404</v>
      </c>
      <c r="T8150" s="0" t="str">
        <f aca="false">G8150</f>
        <v>5</v>
      </c>
      <c r="U8150" s="0" t="n">
        <f aca="false">L8150</f>
        <v>0.728018804985793</v>
      </c>
      <c r="V8150" s="0" t="n">
        <f aca="false">K8150</f>
        <v>14.2733892378407</v>
      </c>
      <c r="W8150" s="0" t="n">
        <f aca="false">J8150</f>
        <v>224</v>
      </c>
    </row>
    <row r="8151" customFormat="false" ht="12.8" hidden="false" customHeight="false" outlineLevel="0" collapsed="false">
      <c r="A8151" s="0" t="s">
        <v>78</v>
      </c>
      <c r="B8151" s="0" t="s">
        <v>1357</v>
      </c>
      <c r="C8151" s="0" t="s">
        <v>1294</v>
      </c>
      <c r="D8151" s="0" t="s">
        <v>33</v>
      </c>
      <c r="E8151" s="0" t="s">
        <v>30</v>
      </c>
      <c r="F8151" s="0" t="s">
        <v>1361</v>
      </c>
      <c r="G8151" s="0" t="s">
        <v>1613</v>
      </c>
      <c r="H8151" s="0" t="n">
        <v>2.45701711046511</v>
      </c>
      <c r="I8151" s="0" t="n">
        <v>14.6470576119579</v>
      </c>
      <c r="J8151" s="0" t="n">
        <v>603</v>
      </c>
      <c r="K8151" s="0" t="n">
        <f aca="false">I8151*SUMIFS(syst_chauffage!$H$3:$H$27,syst_chauffage!$B$3:$B$27,D8151,syst_chauffage!$C$3:$C$27,E8151)</f>
        <v>21.3806009758032</v>
      </c>
      <c r="L8151" s="12" t="n">
        <f aca="false">H8151*SUMIFS(syst_chauffage!$K$3:$K$27,syst_chauffage!$B$3:$B$27,D8151,syst_chauffage!$C$3:$C$27,E8151)</f>
        <v>2.06436250218387</v>
      </c>
      <c r="N8151" s="0" t="str">
        <f aca="false">A8151</f>
        <v>Sport Loisir Culture</v>
      </c>
      <c r="O8151" s="0" t="str">
        <f aca="false">B8151</f>
        <v>Equipement collectif</v>
      </c>
      <c r="P8151" s="0" t="str">
        <f aca="false">C8151</f>
        <v>Immeuble péri urbain</v>
      </c>
      <c r="Q8151" s="0" t="str">
        <f aca="false">D8151</f>
        <v>DRV</v>
      </c>
      <c r="R8151" s="0" t="str">
        <f aca="false">E8151</f>
        <v>Electricité</v>
      </c>
      <c r="S8151" s="0" t="str">
        <f aca="false">F8151</f>
        <v>0713430502</v>
      </c>
      <c r="T8151" s="0" t="str">
        <f aca="false">G8151</f>
        <v>5</v>
      </c>
      <c r="U8151" s="0" t="n">
        <f aca="false">L8151</f>
        <v>2.06436250218387</v>
      </c>
      <c r="V8151" s="0" t="n">
        <f aca="false">K8151</f>
        <v>21.3806009758032</v>
      </c>
      <c r="W8151" s="0" t="n">
        <f aca="false">J8151</f>
        <v>603</v>
      </c>
    </row>
    <row r="8152" customFormat="false" ht="12.8" hidden="false" customHeight="false" outlineLevel="0" collapsed="false">
      <c r="A8152" s="0" t="s">
        <v>78</v>
      </c>
      <c r="B8152" s="0" t="s">
        <v>1357</v>
      </c>
      <c r="C8152" s="0" t="s">
        <v>1294</v>
      </c>
      <c r="D8152" s="0" t="s">
        <v>29</v>
      </c>
      <c r="E8152" s="0" t="s">
        <v>30</v>
      </c>
      <c r="F8152" s="0" t="s">
        <v>1362</v>
      </c>
      <c r="G8152" s="0" t="s">
        <v>1613</v>
      </c>
      <c r="H8152" s="0" t="n">
        <v>0.92</v>
      </c>
      <c r="I8152" s="0" t="n">
        <v>10.4</v>
      </c>
      <c r="J8152" s="0" t="n">
        <v>0</v>
      </c>
      <c r="K8152" s="0" t="n">
        <f aca="false">I8152*SUMIFS(syst_chauffage!$H$3:$H$27,syst_chauffage!$B$3:$B$27,D8152,syst_chauffage!$C$3:$C$27,E8152)</f>
        <v>3</v>
      </c>
      <c r="L8152" s="12" t="n">
        <f aca="false">H8152*SUMIFS(syst_chauffage!$K$3:$K$27,syst_chauffage!$B$3:$B$27,D8152,syst_chauffage!$C$3:$C$27,E8152)</f>
        <v>0.92</v>
      </c>
      <c r="N8152" s="0" t="str">
        <f aca="false">A8152</f>
        <v>Sport Loisir Culture</v>
      </c>
      <c r="O8152" s="0" t="str">
        <f aca="false">B8152</f>
        <v>Equipement collectif</v>
      </c>
      <c r="P8152" s="0" t="str">
        <f aca="false">C8152</f>
        <v>Immeuble péri urbain</v>
      </c>
      <c r="Q8152" s="0" t="str">
        <f aca="false">D8152</f>
        <v>Electrique direct</v>
      </c>
      <c r="R8152" s="0" t="str">
        <f aca="false">E8152</f>
        <v>Electricité</v>
      </c>
      <c r="S8152" s="0" t="str">
        <f aca="false">F8152</f>
        <v>0713430602</v>
      </c>
      <c r="T8152" s="0" t="str">
        <f aca="false">G8152</f>
        <v>5</v>
      </c>
      <c r="U8152" s="0" t="n">
        <f aca="false">L8152</f>
        <v>0.92</v>
      </c>
      <c r="V8152" s="0" t="n">
        <f aca="false">K8152</f>
        <v>3</v>
      </c>
      <c r="W8152" s="0" t="n">
        <f aca="false">J8152</f>
        <v>0</v>
      </c>
    </row>
    <row r="8153" customFormat="false" ht="12.8" hidden="false" customHeight="false" outlineLevel="0" collapsed="false">
      <c r="A8153" s="0" t="s">
        <v>78</v>
      </c>
      <c r="B8153" s="0" t="s">
        <v>1357</v>
      </c>
      <c r="C8153" s="0" t="s">
        <v>1294</v>
      </c>
      <c r="D8153" s="0" t="s">
        <v>29</v>
      </c>
      <c r="E8153" s="0" t="s">
        <v>30</v>
      </c>
      <c r="F8153" s="0" t="s">
        <v>1363</v>
      </c>
      <c r="G8153" s="0" t="s">
        <v>1613</v>
      </c>
      <c r="H8153" s="0" t="n">
        <v>0.963556788327052</v>
      </c>
      <c r="I8153" s="0" t="n">
        <v>20.6708595436314</v>
      </c>
      <c r="J8153" s="0" t="n">
        <v>0</v>
      </c>
      <c r="K8153" s="0" t="n">
        <f aca="false">I8153*SUMIFS(syst_chauffage!$H$3:$H$27,syst_chauffage!$B$3:$B$27,D8153,syst_chauffage!$C$3:$C$27,E8153)</f>
        <v>5.96274794527829</v>
      </c>
      <c r="L8153" s="12" t="n">
        <f aca="false">H8153*SUMIFS(syst_chauffage!$K$3:$K$27,syst_chauffage!$B$3:$B$27,D8153,syst_chauffage!$C$3:$C$27,E8153)</f>
        <v>0.963556788327052</v>
      </c>
      <c r="N8153" s="0" t="str">
        <f aca="false">A8153</f>
        <v>Sport Loisir Culture</v>
      </c>
      <c r="O8153" s="0" t="str">
        <f aca="false">B8153</f>
        <v>Equipement collectif</v>
      </c>
      <c r="P8153" s="0" t="str">
        <f aca="false">C8153</f>
        <v>Immeuble péri urbain</v>
      </c>
      <c r="Q8153" s="0" t="str">
        <f aca="false">D8153</f>
        <v>Electrique direct</v>
      </c>
      <c r="R8153" s="0" t="str">
        <f aca="false">E8153</f>
        <v>Electricité</v>
      </c>
      <c r="S8153" s="0" t="str">
        <f aca="false">F8153</f>
        <v>0713432101</v>
      </c>
      <c r="T8153" s="0" t="str">
        <f aca="false">G8153</f>
        <v>5</v>
      </c>
      <c r="U8153" s="0" t="n">
        <f aca="false">L8153</f>
        <v>0.963556788327052</v>
      </c>
      <c r="V8153" s="0" t="n">
        <f aca="false">K8153</f>
        <v>5.96274794527829</v>
      </c>
      <c r="W8153" s="0" t="n">
        <f aca="false">J8153</f>
        <v>0</v>
      </c>
    </row>
    <row r="8154" customFormat="false" ht="12.8" hidden="false" customHeight="false" outlineLevel="0" collapsed="false">
      <c r="A8154" s="0" t="s">
        <v>78</v>
      </c>
      <c r="B8154" s="0" t="s">
        <v>1357</v>
      </c>
      <c r="C8154" s="0" t="s">
        <v>1294</v>
      </c>
      <c r="D8154" s="0" t="s">
        <v>51</v>
      </c>
      <c r="E8154" s="0" t="s">
        <v>58</v>
      </c>
      <c r="F8154" s="0" t="s">
        <v>1364</v>
      </c>
      <c r="G8154" s="0" t="s">
        <v>1613</v>
      </c>
      <c r="H8154" s="0" t="n">
        <v>0.967132911704346</v>
      </c>
      <c r="I8154" s="0" t="n">
        <v>17.9755608129621</v>
      </c>
      <c r="J8154" s="0" t="n">
        <v>680</v>
      </c>
      <c r="K8154" s="0" t="n">
        <f aca="false">I8154*SUMIFS(syst_chauffage!$H$3:$H$27,syst_chauffage!$B$3:$B$27,D8154,syst_chauffage!$C$3:$C$27,E8154)</f>
        <v>38.359837912174</v>
      </c>
      <c r="L8154" s="12" t="n">
        <f aca="false">H8154*SUMIFS(syst_chauffage!$K$3:$K$27,syst_chauffage!$B$3:$B$27,D8154,syst_chauffage!$C$3:$C$27,E8154)</f>
        <v>0.967132911704346</v>
      </c>
      <c r="N8154" s="0" t="str">
        <f aca="false">A8154</f>
        <v>Sport Loisir Culture</v>
      </c>
      <c r="O8154" s="0" t="str">
        <f aca="false">B8154</f>
        <v>Equipement collectif</v>
      </c>
      <c r="P8154" s="0" t="str">
        <f aca="false">C8154</f>
        <v>Immeuble péri urbain</v>
      </c>
      <c r="Q8154" s="0" t="str">
        <f aca="false">D8154</f>
        <v>Autre système centralisé performant</v>
      </c>
      <c r="R8154" s="0" t="str">
        <f aca="false">E8154</f>
        <v>Urbain</v>
      </c>
      <c r="S8154" s="0" t="str">
        <f aca="false">F8154</f>
        <v>0713432106</v>
      </c>
      <c r="T8154" s="0" t="str">
        <f aca="false">G8154</f>
        <v>5</v>
      </c>
      <c r="U8154" s="0" t="n">
        <f aca="false">L8154</f>
        <v>0.967132911704346</v>
      </c>
      <c r="V8154" s="0" t="n">
        <f aca="false">K8154</f>
        <v>38.359837912174</v>
      </c>
      <c r="W8154" s="0" t="n">
        <f aca="false">J8154</f>
        <v>680</v>
      </c>
    </row>
    <row r="8155" customFormat="false" ht="12.8" hidden="false" customHeight="false" outlineLevel="0" collapsed="false">
      <c r="A8155" s="0" t="s">
        <v>78</v>
      </c>
      <c r="B8155" s="0" t="s">
        <v>1357</v>
      </c>
      <c r="C8155" s="0" t="s">
        <v>1294</v>
      </c>
      <c r="D8155" s="0" t="s">
        <v>27</v>
      </c>
      <c r="E8155" s="0" t="s">
        <v>23</v>
      </c>
      <c r="F8155" s="0" t="s">
        <v>1365</v>
      </c>
      <c r="G8155" s="0" t="s">
        <v>1613</v>
      </c>
      <c r="H8155" s="0" t="n">
        <v>0.72027490724507</v>
      </c>
      <c r="I8155" s="0" t="n">
        <v>12.6070197636068</v>
      </c>
      <c r="J8155" s="0" t="n">
        <v>504</v>
      </c>
      <c r="K8155" s="0" t="n">
        <f aca="false">I8155*SUMIFS(syst_chauffage!$H$3:$H$27,syst_chauffage!$B$3:$B$27,D8155,syst_chauffage!$C$3:$C$27,E8155)</f>
        <v>32.3294810987737</v>
      </c>
      <c r="L8155" s="12" t="n">
        <f aca="false">H8155*SUMIFS(syst_chauffage!$K$3:$K$27,syst_chauffage!$B$3:$B$27,D8155,syst_chauffage!$C$3:$C$27,E8155)</f>
        <v>0.72027490724507</v>
      </c>
      <c r="N8155" s="0" t="str">
        <f aca="false">A8155</f>
        <v>Sport Loisir Culture</v>
      </c>
      <c r="O8155" s="0" t="str">
        <f aca="false">B8155</f>
        <v>Equipement collectif</v>
      </c>
      <c r="P8155" s="0" t="str">
        <f aca="false">C8155</f>
        <v>Immeuble péri urbain</v>
      </c>
      <c r="Q8155" s="0" t="str">
        <f aca="false">D8155</f>
        <v>Chaudière condensation fioul</v>
      </c>
      <c r="R8155" s="0" t="str">
        <f aca="false">E8155</f>
        <v>Fioul</v>
      </c>
      <c r="S8155" s="0" t="str">
        <f aca="false">F8155</f>
        <v>0713432303</v>
      </c>
      <c r="T8155" s="0" t="str">
        <f aca="false">G8155</f>
        <v>5</v>
      </c>
      <c r="U8155" s="0" t="n">
        <f aca="false">L8155</f>
        <v>0.72027490724507</v>
      </c>
      <c r="V8155" s="0" t="n">
        <f aca="false">K8155</f>
        <v>32.3294810987737</v>
      </c>
      <c r="W8155" s="0" t="n">
        <f aca="false">J8155</f>
        <v>504</v>
      </c>
    </row>
    <row r="8156" customFormat="false" ht="12.8" hidden="false" customHeight="false" outlineLevel="0" collapsed="false">
      <c r="A8156" s="0" t="s">
        <v>78</v>
      </c>
      <c r="B8156" s="0" t="s">
        <v>1357</v>
      </c>
      <c r="C8156" s="0" t="s">
        <v>1294</v>
      </c>
      <c r="D8156" s="0" t="s">
        <v>18</v>
      </c>
      <c r="E8156" s="0" t="s">
        <v>14</v>
      </c>
      <c r="F8156" s="0" t="s">
        <v>1366</v>
      </c>
      <c r="G8156" s="0" t="s">
        <v>1613</v>
      </c>
      <c r="H8156" s="0" t="n">
        <v>0.951104573478664</v>
      </c>
      <c r="I8156" s="0" t="n">
        <v>8.41364605259845</v>
      </c>
      <c r="J8156" s="0" t="n">
        <v>504</v>
      </c>
      <c r="K8156" s="0" t="n">
        <f aca="false">I8156*SUMIFS(syst_chauffage!$H$3:$H$27,syst_chauffage!$B$3:$B$27,D8156,syst_chauffage!$C$3:$C$27,E8156)</f>
        <v>22.9265874691381</v>
      </c>
      <c r="L8156" s="12" t="n">
        <f aca="false">H8156*SUMIFS(syst_chauffage!$K$3:$K$27,syst_chauffage!$B$3:$B$27,D8156,syst_chauffage!$C$3:$C$27,E8156)</f>
        <v>0.92394758027386</v>
      </c>
      <c r="N8156" s="0" t="str">
        <f aca="false">A8156</f>
        <v>Sport Loisir Culture</v>
      </c>
      <c r="O8156" s="0" t="str">
        <f aca="false">B8156</f>
        <v>Equipement collectif</v>
      </c>
      <c r="P8156" s="0" t="str">
        <f aca="false">C8156</f>
        <v>Immeuble péri urbain</v>
      </c>
      <c r="Q8156" s="0" t="str">
        <f aca="false">D8156</f>
        <v>Chaudière condensation gaz</v>
      </c>
      <c r="R8156" s="0" t="str">
        <f aca="false">E8156</f>
        <v>Gaz</v>
      </c>
      <c r="S8156" s="0" t="str">
        <f aca="false">F8156</f>
        <v>0713432404</v>
      </c>
      <c r="T8156" s="0" t="str">
        <f aca="false">G8156</f>
        <v>5</v>
      </c>
      <c r="U8156" s="0" t="n">
        <f aca="false">L8156</f>
        <v>0.92394758027386</v>
      </c>
      <c r="V8156" s="0" t="n">
        <f aca="false">K8156</f>
        <v>22.9265874691381</v>
      </c>
      <c r="W8156" s="0" t="n">
        <f aca="false">J8156</f>
        <v>504</v>
      </c>
    </row>
    <row r="8157" customFormat="false" ht="12.8" hidden="false" customHeight="false" outlineLevel="0" collapsed="false">
      <c r="A8157" s="0" t="s">
        <v>78</v>
      </c>
      <c r="B8157" s="0" t="s">
        <v>1357</v>
      </c>
      <c r="C8157" s="0" t="s">
        <v>1294</v>
      </c>
      <c r="D8157" s="0" t="s">
        <v>56</v>
      </c>
      <c r="E8157" s="0" t="s">
        <v>30</v>
      </c>
      <c r="F8157" s="0" t="s">
        <v>1367</v>
      </c>
      <c r="G8157" s="0" t="s">
        <v>1613</v>
      </c>
      <c r="H8157" s="0" t="n">
        <v>3.17730976744185</v>
      </c>
      <c r="I8157" s="0" t="n">
        <v>17.4369733475689</v>
      </c>
      <c r="J8157" s="0" t="n">
        <v>648</v>
      </c>
      <c r="K8157" s="0" t="n">
        <f aca="false">I8157*SUMIFS(syst_chauffage!$H$3:$H$27,syst_chauffage!$B$3:$B$27,D8157,syst_chauffage!$C$3:$C$27,E8157)</f>
        <v>57.2246837963777</v>
      </c>
      <c r="L8157" s="12" t="n">
        <f aca="false">H8157*SUMIFS(syst_chauffage!$K$3:$K$27,syst_chauffage!$B$3:$B$27,D8157,syst_chauffage!$C$3:$C$27,E8157)</f>
        <v>2.84247113628896</v>
      </c>
      <c r="N8157" s="0" t="str">
        <f aca="false">A8157</f>
        <v>Sport Loisir Culture</v>
      </c>
      <c r="O8157" s="0" t="str">
        <f aca="false">B8157</f>
        <v>Equipement collectif</v>
      </c>
      <c r="P8157" s="0" t="str">
        <f aca="false">C8157</f>
        <v>Immeuble péri urbain</v>
      </c>
      <c r="Q8157" s="0" t="str">
        <f aca="false">D8157</f>
        <v>DRV performant</v>
      </c>
      <c r="R8157" s="0" t="str">
        <f aca="false">E8157</f>
        <v>Electricité</v>
      </c>
      <c r="S8157" s="0" t="str">
        <f aca="false">F8157</f>
        <v>0713432502</v>
      </c>
      <c r="T8157" s="0" t="str">
        <f aca="false">G8157</f>
        <v>5</v>
      </c>
      <c r="U8157" s="0" t="n">
        <f aca="false">L8157</f>
        <v>2.84247113628896</v>
      </c>
      <c r="V8157" s="0" t="n">
        <f aca="false">K8157</f>
        <v>57.2246837963777</v>
      </c>
      <c r="W8157" s="0" t="n">
        <f aca="false">J8157</f>
        <v>648</v>
      </c>
    </row>
    <row r="8158" customFormat="false" ht="12.8" hidden="false" customHeight="false" outlineLevel="0" collapsed="false">
      <c r="A8158" s="0" t="s">
        <v>78</v>
      </c>
      <c r="B8158" s="0" t="s">
        <v>1357</v>
      </c>
      <c r="C8158" s="0" t="s">
        <v>1294</v>
      </c>
      <c r="D8158" s="0" t="s">
        <v>32</v>
      </c>
      <c r="E8158" s="0" t="s">
        <v>30</v>
      </c>
      <c r="F8158" s="0" t="s">
        <v>1368</v>
      </c>
      <c r="G8158" s="0" t="s">
        <v>1613</v>
      </c>
      <c r="H8158" s="0" t="n">
        <v>1</v>
      </c>
      <c r="I8158" s="0" t="n">
        <v>12</v>
      </c>
      <c r="J8158" s="0" t="n">
        <v>0</v>
      </c>
      <c r="K8158" s="0" t="n">
        <f aca="false">I8158*SUMIFS(syst_chauffage!$H$3:$H$27,syst_chauffage!$B$3:$B$27,D8158,syst_chauffage!$C$3:$C$27,E8158)</f>
        <v>12</v>
      </c>
      <c r="L8158" s="12" t="n">
        <f aca="false">H8158*SUMIFS(syst_chauffage!$K$3:$K$27,syst_chauffage!$B$3:$B$27,D8158,syst_chauffage!$C$3:$C$27,E8158)</f>
        <v>1</v>
      </c>
      <c r="N8158" s="0" t="str">
        <f aca="false">A8158</f>
        <v>Sport Loisir Culture</v>
      </c>
      <c r="O8158" s="0" t="str">
        <f aca="false">B8158</f>
        <v>Equipement collectif</v>
      </c>
      <c r="P8158" s="0" t="str">
        <f aca="false">C8158</f>
        <v>Immeuble péri urbain</v>
      </c>
      <c r="Q8158" s="0" t="str">
        <f aca="false">D8158</f>
        <v>Electrique direct performant</v>
      </c>
      <c r="R8158" s="0" t="str">
        <f aca="false">E8158</f>
        <v>Electricité</v>
      </c>
      <c r="S8158" s="0" t="str">
        <f aca="false">F8158</f>
        <v>0713432602</v>
      </c>
      <c r="T8158" s="0" t="str">
        <f aca="false">G8158</f>
        <v>5</v>
      </c>
      <c r="U8158" s="0" t="n">
        <f aca="false">L8158</f>
        <v>1</v>
      </c>
      <c r="V8158" s="0" t="n">
        <f aca="false">K8158</f>
        <v>12</v>
      </c>
      <c r="W8158" s="0" t="n">
        <f aca="false">J8158</f>
        <v>0</v>
      </c>
    </row>
    <row r="8159" customFormat="false" ht="12.8" hidden="false" customHeight="false" outlineLevel="0" collapsed="false">
      <c r="A8159" s="0" t="s">
        <v>78</v>
      </c>
      <c r="B8159" s="0" t="s">
        <v>1369</v>
      </c>
      <c r="C8159" s="0" t="s">
        <v>204</v>
      </c>
      <c r="D8159" s="0" t="s">
        <v>19</v>
      </c>
      <c r="E8159" s="0" t="s">
        <v>57</v>
      </c>
      <c r="F8159" s="0" t="s">
        <v>1370</v>
      </c>
      <c r="G8159" s="0" t="s">
        <v>1613</v>
      </c>
      <c r="H8159" s="0" t="n">
        <v>1.00891079020047</v>
      </c>
      <c r="I8159" s="0" t="n">
        <v>20.7250683233236</v>
      </c>
      <c r="J8159" s="0" t="n">
        <v>0</v>
      </c>
      <c r="K8159" s="0" t="n">
        <f aca="false">I8159*SUMIFS(syst_chauffage!$H$3:$H$27,syst_chauffage!$B$3:$B$27,D8159,syst_chauffage!$C$3:$C$27,E8159)</f>
        <v>28.8591742011831</v>
      </c>
      <c r="L8159" s="12" t="n">
        <f aca="false">H8159*SUMIFS(syst_chauffage!$K$3:$K$27,syst_chauffage!$B$3:$B$27,D8159,syst_chauffage!$C$3:$C$27,E8159)</f>
        <v>1.00891079020047</v>
      </c>
      <c r="N8159" s="0" t="str">
        <f aca="false">A8159</f>
        <v>Sport Loisir Culture</v>
      </c>
      <c r="O8159" s="0" t="str">
        <f aca="false">B8159</f>
        <v>Loisir</v>
      </c>
      <c r="P8159" s="0" t="str">
        <f aca="false">C8159</f>
        <v>Grand bar café tabac</v>
      </c>
      <c r="Q8159" s="0" t="str">
        <f aca="false">D8159</f>
        <v>Autre système centralisé</v>
      </c>
      <c r="R8159" s="0" t="str">
        <f aca="false">E8159</f>
        <v>Autres</v>
      </c>
      <c r="S8159" s="0" t="str">
        <f aca="false">F8159</f>
        <v>0720160101</v>
      </c>
      <c r="T8159" s="0" t="str">
        <f aca="false">G8159</f>
        <v>5</v>
      </c>
      <c r="U8159" s="0" t="n">
        <f aca="false">L8159</f>
        <v>1.00891079020047</v>
      </c>
      <c r="V8159" s="0" t="n">
        <f aca="false">K8159</f>
        <v>28.8591742011831</v>
      </c>
      <c r="W8159" s="0" t="n">
        <f aca="false">J8159</f>
        <v>0</v>
      </c>
    </row>
    <row r="8160" customFormat="false" ht="12.8" hidden="false" customHeight="false" outlineLevel="0" collapsed="false">
      <c r="A8160" s="0" t="s">
        <v>78</v>
      </c>
      <c r="B8160" s="0" t="s">
        <v>1369</v>
      </c>
      <c r="C8160" s="0" t="s">
        <v>204</v>
      </c>
      <c r="D8160" s="0" t="s">
        <v>19</v>
      </c>
      <c r="E8160" s="0" t="s">
        <v>57</v>
      </c>
      <c r="F8160" s="0" t="s">
        <v>1371</v>
      </c>
      <c r="G8160" s="0" t="s">
        <v>1613</v>
      </c>
      <c r="H8160" s="0" t="n">
        <v>1.00110273086107</v>
      </c>
      <c r="I8160" s="0" t="n">
        <v>21.9497466363502</v>
      </c>
      <c r="J8160" s="0" t="n">
        <v>0</v>
      </c>
      <c r="K8160" s="0" t="n">
        <f aca="false">I8160*SUMIFS(syst_chauffage!$H$3:$H$27,syst_chauffage!$B$3:$B$27,D8160,syst_chauffage!$C$3:$C$27,E8160)</f>
        <v>30.5645101848658</v>
      </c>
      <c r="L8160" s="12" t="n">
        <f aca="false">H8160*SUMIFS(syst_chauffage!$K$3:$K$27,syst_chauffage!$B$3:$B$27,D8160,syst_chauffage!$C$3:$C$27,E8160)</f>
        <v>1.00110273086107</v>
      </c>
      <c r="N8160" s="0" t="str">
        <f aca="false">A8160</f>
        <v>Sport Loisir Culture</v>
      </c>
      <c r="O8160" s="0" t="str">
        <f aca="false">B8160</f>
        <v>Loisir</v>
      </c>
      <c r="P8160" s="0" t="str">
        <f aca="false">C8160</f>
        <v>Grand bar café tabac</v>
      </c>
      <c r="Q8160" s="0" t="str">
        <f aca="false">D8160</f>
        <v>Autre système centralisé</v>
      </c>
      <c r="R8160" s="0" t="str">
        <f aca="false">E8160</f>
        <v>Autres</v>
      </c>
      <c r="S8160" s="0" t="str">
        <f aca="false">F8160</f>
        <v>0720160106</v>
      </c>
      <c r="T8160" s="0" t="str">
        <f aca="false">G8160</f>
        <v>5</v>
      </c>
      <c r="U8160" s="0" t="n">
        <f aca="false">L8160</f>
        <v>1.00110273086107</v>
      </c>
      <c r="V8160" s="0" t="n">
        <f aca="false">K8160</f>
        <v>30.5645101848658</v>
      </c>
      <c r="W8160" s="0" t="n">
        <f aca="false">J8160</f>
        <v>0</v>
      </c>
    </row>
    <row r="8161" customFormat="false" ht="12.8" hidden="false" customHeight="false" outlineLevel="0" collapsed="false">
      <c r="A8161" s="0" t="s">
        <v>78</v>
      </c>
      <c r="B8161" s="0" t="s">
        <v>1369</v>
      </c>
      <c r="C8161" s="0" t="s">
        <v>204</v>
      </c>
      <c r="D8161" s="0" t="s">
        <v>22</v>
      </c>
      <c r="E8161" s="0" t="s">
        <v>23</v>
      </c>
      <c r="F8161" s="0" t="s">
        <v>1372</v>
      </c>
      <c r="G8161" s="0" t="s">
        <v>1613</v>
      </c>
      <c r="H8161" s="0" t="n">
        <v>0.570451197875086</v>
      </c>
      <c r="I8161" s="0" t="n">
        <v>15.8737778921821</v>
      </c>
      <c r="J8161" s="0" t="n">
        <v>0</v>
      </c>
      <c r="K8161" s="0" t="n">
        <f aca="false">I8161*SUMIFS(syst_chauffage!$H$3:$H$27,syst_chauffage!$B$3:$B$27,D8161,syst_chauffage!$C$3:$C$27,E8161)</f>
        <v>27.9540801587018</v>
      </c>
      <c r="L8161" s="12" t="n">
        <f aca="false">H8161*SUMIFS(syst_chauffage!$K$3:$K$27,syst_chauffage!$B$3:$B$27,D8161,syst_chauffage!$C$3:$C$27,E8161)</f>
        <v>0.570451197875086</v>
      </c>
      <c r="N8161" s="0" t="str">
        <f aca="false">A8161</f>
        <v>Sport Loisir Culture</v>
      </c>
      <c r="O8161" s="0" t="str">
        <f aca="false">B8161</f>
        <v>Loisir</v>
      </c>
      <c r="P8161" s="0" t="str">
        <f aca="false">C8161</f>
        <v>Grand bar café tabac</v>
      </c>
      <c r="Q8161" s="0" t="str">
        <f aca="false">D8161</f>
        <v>Chaudière fioul</v>
      </c>
      <c r="R8161" s="0" t="str">
        <f aca="false">E8161</f>
        <v>Fioul</v>
      </c>
      <c r="S8161" s="0" t="str">
        <f aca="false">F8161</f>
        <v>0720160303</v>
      </c>
      <c r="T8161" s="0" t="str">
        <f aca="false">G8161</f>
        <v>5</v>
      </c>
      <c r="U8161" s="0" t="n">
        <f aca="false">L8161</f>
        <v>0.570451197875086</v>
      </c>
      <c r="V8161" s="0" t="n">
        <f aca="false">K8161</f>
        <v>27.9540801587018</v>
      </c>
      <c r="W8161" s="0" t="n">
        <f aca="false">J8161</f>
        <v>0</v>
      </c>
    </row>
    <row r="8162" customFormat="false" ht="12.8" hidden="false" customHeight="false" outlineLevel="0" collapsed="false">
      <c r="A8162" s="0" t="s">
        <v>78</v>
      </c>
      <c r="B8162" s="0" t="s">
        <v>1369</v>
      </c>
      <c r="C8162" s="0" t="s">
        <v>204</v>
      </c>
      <c r="D8162" s="0" t="s">
        <v>13</v>
      </c>
      <c r="E8162" s="0" t="s">
        <v>14</v>
      </c>
      <c r="F8162" s="0" t="s">
        <v>1373</v>
      </c>
      <c r="G8162" s="0" t="s">
        <v>1613</v>
      </c>
      <c r="H8162" s="0" t="n">
        <v>0.686257261640995</v>
      </c>
      <c r="I8162" s="0" t="n">
        <v>11.198698487678</v>
      </c>
      <c r="J8162" s="0" t="n">
        <v>462</v>
      </c>
      <c r="K8162" s="0" t="n">
        <f aca="false">I8162*SUMIFS(syst_chauffage!$H$3:$H$27,syst_chauffage!$B$3:$B$27,D8162,syst_chauffage!$C$3:$C$27,E8162)</f>
        <v>22.6167989297746</v>
      </c>
      <c r="L8162" s="12" t="n">
        <f aca="false">H8162*SUMIFS(syst_chauffage!$K$3:$K$27,syst_chauffage!$B$3:$B$27,D8162,syst_chauffage!$C$3:$C$27,E8162)</f>
        <v>0.686257261640995</v>
      </c>
      <c r="N8162" s="0" t="str">
        <f aca="false">A8162</f>
        <v>Sport Loisir Culture</v>
      </c>
      <c r="O8162" s="0" t="str">
        <f aca="false">B8162</f>
        <v>Loisir</v>
      </c>
      <c r="P8162" s="0" t="str">
        <f aca="false">C8162</f>
        <v>Grand bar café tabac</v>
      </c>
      <c r="Q8162" s="0" t="str">
        <f aca="false">D8162</f>
        <v>Chaudière gaz</v>
      </c>
      <c r="R8162" s="0" t="str">
        <f aca="false">E8162</f>
        <v>Gaz</v>
      </c>
      <c r="S8162" s="0" t="str">
        <f aca="false">F8162</f>
        <v>0720160404</v>
      </c>
      <c r="T8162" s="0" t="str">
        <f aca="false">G8162</f>
        <v>5</v>
      </c>
      <c r="U8162" s="0" t="n">
        <f aca="false">L8162</f>
        <v>0.686257261640995</v>
      </c>
      <c r="V8162" s="0" t="n">
        <f aca="false">K8162</f>
        <v>22.6167989297746</v>
      </c>
      <c r="W8162" s="0" t="n">
        <f aca="false">J8162</f>
        <v>462</v>
      </c>
    </row>
    <row r="8163" customFormat="false" ht="12.8" hidden="false" customHeight="false" outlineLevel="0" collapsed="false">
      <c r="A8163" s="0" t="s">
        <v>78</v>
      </c>
      <c r="B8163" s="0" t="s">
        <v>1369</v>
      </c>
      <c r="C8163" s="0" t="s">
        <v>204</v>
      </c>
      <c r="D8163" s="0" t="s">
        <v>29</v>
      </c>
      <c r="E8163" s="0" t="s">
        <v>30</v>
      </c>
      <c r="F8163" s="0" t="s">
        <v>1374</v>
      </c>
      <c r="G8163" s="0" t="s">
        <v>1613</v>
      </c>
      <c r="H8163" s="0" t="n">
        <v>0.92</v>
      </c>
      <c r="I8163" s="0" t="n">
        <v>10.4</v>
      </c>
      <c r="J8163" s="0" t="n">
        <v>0</v>
      </c>
      <c r="K8163" s="0" t="n">
        <f aca="false">I8163*SUMIFS(syst_chauffage!$H$3:$H$27,syst_chauffage!$B$3:$B$27,D8163,syst_chauffage!$C$3:$C$27,E8163)</f>
        <v>3</v>
      </c>
      <c r="L8163" s="12" t="n">
        <f aca="false">H8163*SUMIFS(syst_chauffage!$K$3:$K$27,syst_chauffage!$B$3:$B$27,D8163,syst_chauffage!$C$3:$C$27,E8163)</f>
        <v>0.92</v>
      </c>
      <c r="N8163" s="0" t="str">
        <f aca="false">A8163</f>
        <v>Sport Loisir Culture</v>
      </c>
      <c r="O8163" s="0" t="str">
        <f aca="false">B8163</f>
        <v>Loisir</v>
      </c>
      <c r="P8163" s="0" t="str">
        <f aca="false">C8163</f>
        <v>Grand bar café tabac</v>
      </c>
      <c r="Q8163" s="0" t="str">
        <f aca="false">D8163</f>
        <v>Electrique direct</v>
      </c>
      <c r="R8163" s="0" t="str">
        <f aca="false">E8163</f>
        <v>Electricité</v>
      </c>
      <c r="S8163" s="0" t="str">
        <f aca="false">F8163</f>
        <v>0720160602</v>
      </c>
      <c r="T8163" s="0" t="str">
        <f aca="false">G8163</f>
        <v>5</v>
      </c>
      <c r="U8163" s="0" t="n">
        <f aca="false">L8163</f>
        <v>0.92</v>
      </c>
      <c r="V8163" s="0" t="n">
        <f aca="false">K8163</f>
        <v>3</v>
      </c>
      <c r="W8163" s="0" t="n">
        <f aca="false">J8163</f>
        <v>0</v>
      </c>
    </row>
    <row r="8164" customFormat="false" ht="12.8" hidden="false" customHeight="false" outlineLevel="0" collapsed="false">
      <c r="A8164" s="0" t="s">
        <v>78</v>
      </c>
      <c r="B8164" s="0" t="s">
        <v>1369</v>
      </c>
      <c r="C8164" s="0" t="s">
        <v>204</v>
      </c>
      <c r="D8164" s="0" t="s">
        <v>29</v>
      </c>
      <c r="E8164" s="0" t="s">
        <v>30</v>
      </c>
      <c r="F8164" s="0" t="s">
        <v>1375</v>
      </c>
      <c r="G8164" s="0" t="s">
        <v>1613</v>
      </c>
      <c r="H8164" s="0" t="n">
        <v>2.9521585116279</v>
      </c>
      <c r="I8164" s="0" t="n">
        <v>12.3135941990836</v>
      </c>
      <c r="J8164" s="0" t="n">
        <v>0</v>
      </c>
      <c r="K8164" s="0" t="n">
        <f aca="false">I8164*SUMIFS(syst_chauffage!$H$3:$H$27,syst_chauffage!$B$3:$B$27,D8164,syst_chauffage!$C$3:$C$27,E8164)</f>
        <v>3.55199832665873</v>
      </c>
      <c r="L8164" s="12" t="n">
        <f aca="false">H8164*SUMIFS(syst_chauffage!$K$3:$K$27,syst_chauffage!$B$3:$B$27,D8164,syst_chauffage!$C$3:$C$27,E8164)</f>
        <v>2.9521585116279</v>
      </c>
      <c r="N8164" s="0" t="str">
        <f aca="false">A8164</f>
        <v>Sport Loisir Culture</v>
      </c>
      <c r="O8164" s="0" t="str">
        <f aca="false">B8164</f>
        <v>Loisir</v>
      </c>
      <c r="P8164" s="0" t="str">
        <f aca="false">C8164</f>
        <v>Grand bar café tabac</v>
      </c>
      <c r="Q8164" s="0" t="str">
        <f aca="false">D8164</f>
        <v>Electrique direct</v>
      </c>
      <c r="R8164" s="0" t="str">
        <f aca="false">E8164</f>
        <v>Electricité</v>
      </c>
      <c r="S8164" s="0" t="str">
        <f aca="false">F8164</f>
        <v>0720160902</v>
      </c>
      <c r="T8164" s="0" t="str">
        <f aca="false">G8164</f>
        <v>5</v>
      </c>
      <c r="U8164" s="0" t="n">
        <f aca="false">L8164</f>
        <v>2.9521585116279</v>
      </c>
      <c r="V8164" s="0" t="n">
        <f aca="false">K8164</f>
        <v>3.55199832665873</v>
      </c>
      <c r="W8164" s="0" t="n">
        <f aca="false">J8164</f>
        <v>0</v>
      </c>
    </row>
    <row r="8165" customFormat="false" ht="12.8" hidden="false" customHeight="false" outlineLevel="0" collapsed="false">
      <c r="A8165" s="0" t="s">
        <v>78</v>
      </c>
      <c r="B8165" s="0" t="s">
        <v>1369</v>
      </c>
      <c r="C8165" s="0" t="s">
        <v>204</v>
      </c>
      <c r="D8165" s="0" t="s">
        <v>29</v>
      </c>
      <c r="E8165" s="0" t="s">
        <v>30</v>
      </c>
      <c r="F8165" s="0" t="s">
        <v>1376</v>
      </c>
      <c r="G8165" s="0" t="s">
        <v>1613</v>
      </c>
      <c r="H8165" s="0" t="n">
        <v>2.81101778073089</v>
      </c>
      <c r="I8165" s="0" t="n">
        <v>11.1768216</v>
      </c>
      <c r="J8165" s="0" t="n">
        <v>0</v>
      </c>
      <c r="K8165" s="0" t="n">
        <f aca="false">I8165*SUMIFS(syst_chauffage!$H$3:$H$27,syst_chauffage!$B$3:$B$27,D8165,syst_chauffage!$C$3:$C$27,E8165)</f>
        <v>3.22408315384615</v>
      </c>
      <c r="L8165" s="12" t="n">
        <f aca="false">H8165*SUMIFS(syst_chauffage!$K$3:$K$27,syst_chauffage!$B$3:$B$27,D8165,syst_chauffage!$C$3:$C$27,E8165)</f>
        <v>2.81101778073089</v>
      </c>
      <c r="N8165" s="0" t="str">
        <f aca="false">A8165</f>
        <v>Sport Loisir Culture</v>
      </c>
      <c r="O8165" s="0" t="str">
        <f aca="false">B8165</f>
        <v>Loisir</v>
      </c>
      <c r="P8165" s="0" t="str">
        <f aca="false">C8165</f>
        <v>Grand bar café tabac</v>
      </c>
      <c r="Q8165" s="0" t="str">
        <f aca="false">D8165</f>
        <v>Electrique direct</v>
      </c>
      <c r="R8165" s="0" t="str">
        <f aca="false">E8165</f>
        <v>Electricité</v>
      </c>
      <c r="S8165" s="0" t="str">
        <f aca="false">F8165</f>
        <v>0720161002</v>
      </c>
      <c r="T8165" s="0" t="str">
        <f aca="false">G8165</f>
        <v>5</v>
      </c>
      <c r="U8165" s="0" t="n">
        <f aca="false">L8165</f>
        <v>2.81101778073089</v>
      </c>
      <c r="V8165" s="0" t="n">
        <f aca="false">K8165</f>
        <v>3.22408315384615</v>
      </c>
      <c r="W8165" s="0" t="n">
        <f aca="false">J8165</f>
        <v>0</v>
      </c>
    </row>
    <row r="8166" customFormat="false" ht="12.8" hidden="false" customHeight="false" outlineLevel="0" collapsed="false">
      <c r="A8166" s="0" t="s">
        <v>78</v>
      </c>
      <c r="B8166" s="0" t="s">
        <v>1369</v>
      </c>
      <c r="C8166" s="0" t="s">
        <v>204</v>
      </c>
      <c r="D8166" s="0" t="s">
        <v>51</v>
      </c>
      <c r="E8166" s="0" t="s">
        <v>57</v>
      </c>
      <c r="F8166" s="0" t="s">
        <v>1377</v>
      </c>
      <c r="G8166" s="0" t="s">
        <v>1613</v>
      </c>
      <c r="H8166" s="0" t="n">
        <v>1.10733777662764</v>
      </c>
      <c r="I8166" s="0" t="n">
        <v>24.672700384909</v>
      </c>
      <c r="J8166" s="0" t="n">
        <v>0</v>
      </c>
      <c r="K8166" s="0" t="n">
        <f aca="false">I8166*SUMIFS(syst_chauffage!$H$3:$H$27,syst_chauffage!$B$3:$B$27,D8166,syst_chauffage!$C$3:$C$27,E8166)</f>
        <v>52.277846331918</v>
      </c>
      <c r="L8166" s="12" t="n">
        <f aca="false">H8166*SUMIFS(syst_chauffage!$K$3:$K$27,syst_chauffage!$B$3:$B$27,D8166,syst_chauffage!$C$3:$C$27,E8166)</f>
        <v>1.10733777662764</v>
      </c>
      <c r="N8166" s="0" t="str">
        <f aca="false">A8166</f>
        <v>Sport Loisir Culture</v>
      </c>
      <c r="O8166" s="0" t="str">
        <f aca="false">B8166</f>
        <v>Loisir</v>
      </c>
      <c r="P8166" s="0" t="str">
        <f aca="false">C8166</f>
        <v>Grand bar café tabac</v>
      </c>
      <c r="Q8166" s="0" t="str">
        <f aca="false">D8166</f>
        <v>Autre système centralisé performant</v>
      </c>
      <c r="R8166" s="0" t="str">
        <f aca="false">E8166</f>
        <v>Autres</v>
      </c>
      <c r="S8166" s="0" t="str">
        <f aca="false">F8166</f>
        <v>0720162101</v>
      </c>
      <c r="T8166" s="0" t="str">
        <f aca="false">G8166</f>
        <v>5</v>
      </c>
      <c r="U8166" s="0" t="n">
        <f aca="false">L8166</f>
        <v>1.10733777662764</v>
      </c>
      <c r="V8166" s="0" t="n">
        <f aca="false">K8166</f>
        <v>52.277846331918</v>
      </c>
      <c r="W8166" s="0" t="n">
        <f aca="false">J8166</f>
        <v>0</v>
      </c>
    </row>
    <row r="8167" customFormat="false" ht="12.8" hidden="false" customHeight="false" outlineLevel="0" collapsed="false">
      <c r="A8167" s="0" t="s">
        <v>78</v>
      </c>
      <c r="B8167" s="0" t="s">
        <v>1369</v>
      </c>
      <c r="C8167" s="0" t="s">
        <v>204</v>
      </c>
      <c r="D8167" s="0" t="s">
        <v>51</v>
      </c>
      <c r="E8167" s="0" t="s">
        <v>57</v>
      </c>
      <c r="F8167" s="0" t="s">
        <v>1378</v>
      </c>
      <c r="G8167" s="0" t="s">
        <v>1613</v>
      </c>
      <c r="H8167" s="0" t="n">
        <v>1.10220815006447</v>
      </c>
      <c r="I8167" s="0" t="n">
        <v>26.1306507575597</v>
      </c>
      <c r="J8167" s="0" t="n">
        <v>0</v>
      </c>
      <c r="K8167" s="0" t="n">
        <f aca="false">I8167*SUMIFS(syst_chauffage!$H$3:$H$27,syst_chauffage!$B$3:$B$27,D8167,syst_chauffage!$C$3:$C$27,E8167)</f>
        <v>55.3670300998859</v>
      </c>
      <c r="L8167" s="12" t="n">
        <f aca="false">H8167*SUMIFS(syst_chauffage!$K$3:$K$27,syst_chauffage!$B$3:$B$27,D8167,syst_chauffage!$C$3:$C$27,E8167)</f>
        <v>1.10220815006447</v>
      </c>
      <c r="N8167" s="0" t="str">
        <f aca="false">A8167</f>
        <v>Sport Loisir Culture</v>
      </c>
      <c r="O8167" s="0" t="str">
        <f aca="false">B8167</f>
        <v>Loisir</v>
      </c>
      <c r="P8167" s="0" t="str">
        <f aca="false">C8167</f>
        <v>Grand bar café tabac</v>
      </c>
      <c r="Q8167" s="0" t="str">
        <f aca="false">D8167</f>
        <v>Autre système centralisé performant</v>
      </c>
      <c r="R8167" s="0" t="str">
        <f aca="false">E8167</f>
        <v>Autres</v>
      </c>
      <c r="S8167" s="0" t="str">
        <f aca="false">F8167</f>
        <v>0720162106</v>
      </c>
      <c r="T8167" s="0" t="str">
        <f aca="false">G8167</f>
        <v>5</v>
      </c>
      <c r="U8167" s="0" t="n">
        <f aca="false">L8167</f>
        <v>1.10220815006447</v>
      </c>
      <c r="V8167" s="0" t="n">
        <f aca="false">K8167</f>
        <v>55.3670300998859</v>
      </c>
      <c r="W8167" s="0" t="n">
        <f aca="false">J8167</f>
        <v>0</v>
      </c>
    </row>
    <row r="8168" customFormat="false" ht="12.8" hidden="false" customHeight="false" outlineLevel="0" collapsed="false">
      <c r="A8168" s="0" t="s">
        <v>78</v>
      </c>
      <c r="B8168" s="0" t="s">
        <v>1369</v>
      </c>
      <c r="C8168" s="0" t="s">
        <v>204</v>
      </c>
      <c r="D8168" s="0" t="s">
        <v>27</v>
      </c>
      <c r="E8168" s="0" t="s">
        <v>23</v>
      </c>
      <c r="F8168" s="0" t="s">
        <v>1379</v>
      </c>
      <c r="G8168" s="0" t="s">
        <v>1613</v>
      </c>
      <c r="H8168" s="0" t="n">
        <v>0.754143289010858</v>
      </c>
      <c r="I8168" s="0" t="n">
        <v>18.8973546335501</v>
      </c>
      <c r="J8168" s="0" t="n">
        <v>1064</v>
      </c>
      <c r="K8168" s="0" t="n">
        <f aca="false">I8168*SUMIFS(syst_chauffage!$H$3:$H$27,syst_chauffage!$B$3:$B$27,D8168,syst_chauffage!$C$3:$C$27,E8168)</f>
        <v>48.4604356063447</v>
      </c>
      <c r="L8168" s="12" t="n">
        <f aca="false">H8168*SUMIFS(syst_chauffage!$K$3:$K$27,syst_chauffage!$B$3:$B$27,D8168,syst_chauffage!$C$3:$C$27,E8168)</f>
        <v>0.754143289010858</v>
      </c>
      <c r="N8168" s="0" t="str">
        <f aca="false">A8168</f>
        <v>Sport Loisir Culture</v>
      </c>
      <c r="O8168" s="0" t="str">
        <f aca="false">B8168</f>
        <v>Loisir</v>
      </c>
      <c r="P8168" s="0" t="str">
        <f aca="false">C8168</f>
        <v>Grand bar café tabac</v>
      </c>
      <c r="Q8168" s="0" t="str">
        <f aca="false">D8168</f>
        <v>Chaudière condensation fioul</v>
      </c>
      <c r="R8168" s="0" t="str">
        <f aca="false">E8168</f>
        <v>Fioul</v>
      </c>
      <c r="S8168" s="0" t="str">
        <f aca="false">F8168</f>
        <v>0720162303</v>
      </c>
      <c r="T8168" s="0" t="str">
        <f aca="false">G8168</f>
        <v>5</v>
      </c>
      <c r="U8168" s="0" t="n">
        <f aca="false">L8168</f>
        <v>0.754143289010858</v>
      </c>
      <c r="V8168" s="0" t="n">
        <f aca="false">K8168</f>
        <v>48.4604356063447</v>
      </c>
      <c r="W8168" s="0" t="n">
        <f aca="false">J8168</f>
        <v>1064</v>
      </c>
    </row>
    <row r="8169" customFormat="false" ht="12.8" hidden="false" customHeight="false" outlineLevel="0" collapsed="false">
      <c r="A8169" s="0" t="s">
        <v>78</v>
      </c>
      <c r="B8169" s="0" t="s">
        <v>1369</v>
      </c>
      <c r="C8169" s="0" t="s">
        <v>204</v>
      </c>
      <c r="D8169" s="0" t="s">
        <v>18</v>
      </c>
      <c r="E8169" s="0" t="s">
        <v>14</v>
      </c>
      <c r="F8169" s="0" t="s">
        <v>1380</v>
      </c>
      <c r="G8169" s="0" t="s">
        <v>1613</v>
      </c>
      <c r="H8169" s="0" t="n">
        <v>0.981730360534115</v>
      </c>
      <c r="I8169" s="0" t="n">
        <v>13.3317839139023</v>
      </c>
      <c r="J8169" s="0" t="n">
        <v>1064</v>
      </c>
      <c r="K8169" s="0" t="n">
        <f aca="false">I8169*SUMIFS(syst_chauffage!$H$3:$H$27,syst_chauffage!$B$3:$B$27,D8169,syst_chauffage!$C$3:$C$27,E8169)</f>
        <v>36.3281635703385</v>
      </c>
      <c r="L8169" s="12" t="n">
        <f aca="false">H8169*SUMIFS(syst_chauffage!$K$3:$K$27,syst_chauffage!$B$3:$B$27,D8169,syst_chauffage!$C$3:$C$27,E8169)</f>
        <v>0.953698905872444</v>
      </c>
      <c r="N8169" s="0" t="str">
        <f aca="false">A8169</f>
        <v>Sport Loisir Culture</v>
      </c>
      <c r="O8169" s="0" t="str">
        <f aca="false">B8169</f>
        <v>Loisir</v>
      </c>
      <c r="P8169" s="0" t="str">
        <f aca="false">C8169</f>
        <v>Grand bar café tabac</v>
      </c>
      <c r="Q8169" s="0" t="str">
        <f aca="false">D8169</f>
        <v>Chaudière condensation gaz</v>
      </c>
      <c r="R8169" s="0" t="str">
        <f aca="false">E8169</f>
        <v>Gaz</v>
      </c>
      <c r="S8169" s="0" t="str">
        <f aca="false">F8169</f>
        <v>0720162404</v>
      </c>
      <c r="T8169" s="0" t="str">
        <f aca="false">G8169</f>
        <v>5</v>
      </c>
      <c r="U8169" s="0" t="n">
        <f aca="false">L8169</f>
        <v>0.953698905872444</v>
      </c>
      <c r="V8169" s="0" t="n">
        <f aca="false">K8169</f>
        <v>36.3281635703385</v>
      </c>
      <c r="W8169" s="0" t="n">
        <f aca="false">J8169</f>
        <v>1064</v>
      </c>
    </row>
    <row r="8170" customFormat="false" ht="12.8" hidden="false" customHeight="false" outlineLevel="0" collapsed="false">
      <c r="A8170" s="0" t="s">
        <v>78</v>
      </c>
      <c r="B8170" s="0" t="s">
        <v>1369</v>
      </c>
      <c r="C8170" s="0" t="s">
        <v>204</v>
      </c>
      <c r="D8170" s="0" t="s">
        <v>32</v>
      </c>
      <c r="E8170" s="0" t="s">
        <v>30</v>
      </c>
      <c r="F8170" s="0" t="s">
        <v>1381</v>
      </c>
      <c r="G8170" s="0" t="s">
        <v>1613</v>
      </c>
      <c r="H8170" s="0" t="n">
        <v>1</v>
      </c>
      <c r="I8170" s="0" t="n">
        <v>12</v>
      </c>
      <c r="J8170" s="0" t="n">
        <v>0</v>
      </c>
      <c r="K8170" s="0" t="n">
        <f aca="false">I8170*SUMIFS(syst_chauffage!$H$3:$H$27,syst_chauffage!$B$3:$B$27,D8170,syst_chauffage!$C$3:$C$27,E8170)</f>
        <v>12</v>
      </c>
      <c r="L8170" s="12" t="n">
        <f aca="false">H8170*SUMIFS(syst_chauffage!$K$3:$K$27,syst_chauffage!$B$3:$B$27,D8170,syst_chauffage!$C$3:$C$27,E8170)</f>
        <v>1</v>
      </c>
      <c r="N8170" s="0" t="str">
        <f aca="false">A8170</f>
        <v>Sport Loisir Culture</v>
      </c>
      <c r="O8170" s="0" t="str">
        <f aca="false">B8170</f>
        <v>Loisir</v>
      </c>
      <c r="P8170" s="0" t="str">
        <f aca="false">C8170</f>
        <v>Grand bar café tabac</v>
      </c>
      <c r="Q8170" s="0" t="str">
        <f aca="false">D8170</f>
        <v>Electrique direct performant</v>
      </c>
      <c r="R8170" s="0" t="str">
        <f aca="false">E8170</f>
        <v>Electricité</v>
      </c>
      <c r="S8170" s="0" t="str">
        <f aca="false">F8170</f>
        <v>0720162602</v>
      </c>
      <c r="T8170" s="0" t="str">
        <f aca="false">G8170</f>
        <v>5</v>
      </c>
      <c r="U8170" s="0" t="n">
        <f aca="false">L8170</f>
        <v>1</v>
      </c>
      <c r="V8170" s="0" t="n">
        <f aca="false">K8170</f>
        <v>12</v>
      </c>
      <c r="W8170" s="0" t="n">
        <f aca="false">J8170</f>
        <v>0</v>
      </c>
    </row>
    <row r="8171" customFormat="false" ht="12.8" hidden="false" customHeight="false" outlineLevel="0" collapsed="false">
      <c r="A8171" s="0" t="s">
        <v>78</v>
      </c>
      <c r="B8171" s="0" t="s">
        <v>1369</v>
      </c>
      <c r="C8171" s="0" t="s">
        <v>204</v>
      </c>
      <c r="D8171" s="0" t="s">
        <v>32</v>
      </c>
      <c r="E8171" s="0" t="s">
        <v>30</v>
      </c>
      <c r="F8171" s="0" t="s">
        <v>1382</v>
      </c>
      <c r="G8171" s="0" t="s">
        <v>1613</v>
      </c>
      <c r="H8171" s="0" t="n">
        <v>3.40633674418604</v>
      </c>
      <c r="I8171" s="0" t="n">
        <v>14.6590407131947</v>
      </c>
      <c r="J8171" s="0" t="n">
        <v>0</v>
      </c>
      <c r="K8171" s="0" t="n">
        <f aca="false">I8171*SUMIFS(syst_chauffage!$H$3:$H$27,syst_chauffage!$B$3:$B$27,D8171,syst_chauffage!$C$3:$C$27,E8171)</f>
        <v>14.6590407131947</v>
      </c>
      <c r="L8171" s="12" t="n">
        <f aca="false">H8171*SUMIFS(syst_chauffage!$K$3:$K$27,syst_chauffage!$B$3:$B$27,D8171,syst_chauffage!$C$3:$C$27,E8171)</f>
        <v>3.40633674418604</v>
      </c>
      <c r="N8171" s="0" t="str">
        <f aca="false">A8171</f>
        <v>Sport Loisir Culture</v>
      </c>
      <c r="O8171" s="0" t="str">
        <f aca="false">B8171</f>
        <v>Loisir</v>
      </c>
      <c r="P8171" s="0" t="str">
        <f aca="false">C8171</f>
        <v>Grand bar café tabac</v>
      </c>
      <c r="Q8171" s="0" t="str">
        <f aca="false">D8171</f>
        <v>Electrique direct performant</v>
      </c>
      <c r="R8171" s="0" t="str">
        <f aca="false">E8171</f>
        <v>Electricité</v>
      </c>
      <c r="S8171" s="0" t="str">
        <f aca="false">F8171</f>
        <v>0720162902</v>
      </c>
      <c r="T8171" s="0" t="str">
        <f aca="false">G8171</f>
        <v>5</v>
      </c>
      <c r="U8171" s="0" t="n">
        <f aca="false">L8171</f>
        <v>3.40633674418604</v>
      </c>
      <c r="V8171" s="0" t="n">
        <f aca="false">K8171</f>
        <v>14.6590407131947</v>
      </c>
      <c r="W8171" s="0" t="n">
        <f aca="false">J8171</f>
        <v>0</v>
      </c>
    </row>
    <row r="8172" customFormat="false" ht="12.8" hidden="false" customHeight="false" outlineLevel="0" collapsed="false">
      <c r="A8172" s="0" t="s">
        <v>78</v>
      </c>
      <c r="B8172" s="0" t="s">
        <v>1369</v>
      </c>
      <c r="C8172" s="0" t="s">
        <v>204</v>
      </c>
      <c r="D8172" s="0" t="s">
        <v>32</v>
      </c>
      <c r="E8172" s="0" t="s">
        <v>30</v>
      </c>
      <c r="F8172" s="0" t="s">
        <v>1383</v>
      </c>
      <c r="G8172" s="0" t="s">
        <v>1613</v>
      </c>
      <c r="H8172" s="0" t="n">
        <v>3.33681966777408</v>
      </c>
      <c r="I8172" s="0" t="n">
        <v>13.30574</v>
      </c>
      <c r="J8172" s="0" t="n">
        <v>0</v>
      </c>
      <c r="K8172" s="0" t="n">
        <f aca="false">I8172*SUMIFS(syst_chauffage!$H$3:$H$27,syst_chauffage!$B$3:$B$27,D8172,syst_chauffage!$C$3:$C$27,E8172)</f>
        <v>13.30574</v>
      </c>
      <c r="L8172" s="12" t="n">
        <f aca="false">H8172*SUMIFS(syst_chauffage!$K$3:$K$27,syst_chauffage!$B$3:$B$27,D8172,syst_chauffage!$C$3:$C$27,E8172)</f>
        <v>3.33681966777408</v>
      </c>
      <c r="N8172" s="0" t="str">
        <f aca="false">A8172</f>
        <v>Sport Loisir Culture</v>
      </c>
      <c r="O8172" s="0" t="str">
        <f aca="false">B8172</f>
        <v>Loisir</v>
      </c>
      <c r="P8172" s="0" t="str">
        <f aca="false">C8172</f>
        <v>Grand bar café tabac</v>
      </c>
      <c r="Q8172" s="0" t="str">
        <f aca="false">D8172</f>
        <v>Electrique direct performant</v>
      </c>
      <c r="R8172" s="0" t="str">
        <f aca="false">E8172</f>
        <v>Electricité</v>
      </c>
      <c r="S8172" s="0" t="str">
        <f aca="false">F8172</f>
        <v>0720163002</v>
      </c>
      <c r="T8172" s="0" t="str">
        <f aca="false">G8172</f>
        <v>5</v>
      </c>
      <c r="U8172" s="0" t="n">
        <f aca="false">L8172</f>
        <v>3.33681966777408</v>
      </c>
      <c r="V8172" s="0" t="n">
        <f aca="false">K8172</f>
        <v>13.30574</v>
      </c>
      <c r="W8172" s="0" t="n">
        <f aca="false">J8172</f>
        <v>0</v>
      </c>
    </row>
    <row r="8173" customFormat="false" ht="12.8" hidden="false" customHeight="false" outlineLevel="0" collapsed="false">
      <c r="A8173" s="0" t="s">
        <v>78</v>
      </c>
      <c r="B8173" s="0" t="s">
        <v>1369</v>
      </c>
      <c r="C8173" s="0" t="s">
        <v>1384</v>
      </c>
      <c r="D8173" s="0" t="s">
        <v>19</v>
      </c>
      <c r="E8173" s="0" t="s">
        <v>57</v>
      </c>
      <c r="F8173" s="0" t="s">
        <v>1385</v>
      </c>
      <c r="G8173" s="0" t="s">
        <v>1613</v>
      </c>
      <c r="H8173" s="0" t="n">
        <v>1.67702499869232</v>
      </c>
      <c r="I8173" s="0" t="n">
        <v>60.6701541513848</v>
      </c>
      <c r="J8173" s="0" t="n">
        <v>0</v>
      </c>
      <c r="K8173" s="0" t="n">
        <f aca="false">I8173*SUMIFS(syst_chauffage!$H$3:$H$27,syst_chauffage!$B$3:$B$27,D8173,syst_chauffage!$C$3:$C$27,E8173)</f>
        <v>84.4817744459268</v>
      </c>
      <c r="L8173" s="12" t="n">
        <f aca="false">H8173*SUMIFS(syst_chauffage!$K$3:$K$27,syst_chauffage!$B$3:$B$27,D8173,syst_chauffage!$C$3:$C$27,E8173)</f>
        <v>1.67702499869232</v>
      </c>
      <c r="N8173" s="0" t="str">
        <f aca="false">A8173</f>
        <v>Sport Loisir Culture</v>
      </c>
      <c r="O8173" s="0" t="str">
        <f aca="false">B8173</f>
        <v>Loisir</v>
      </c>
      <c r="P8173" s="0" t="str">
        <f aca="false">C8173</f>
        <v>Salle non spécialisée</v>
      </c>
      <c r="Q8173" s="0" t="str">
        <f aca="false">D8173</f>
        <v>Autre système centralisé</v>
      </c>
      <c r="R8173" s="0" t="str">
        <f aca="false">E8173</f>
        <v>Autres</v>
      </c>
      <c r="S8173" s="0" t="str">
        <f aca="false">F8173</f>
        <v>0720910101</v>
      </c>
      <c r="T8173" s="0" t="str">
        <f aca="false">G8173</f>
        <v>5</v>
      </c>
      <c r="U8173" s="0" t="n">
        <f aca="false">L8173</f>
        <v>1.67702499869232</v>
      </c>
      <c r="V8173" s="0" t="n">
        <f aca="false">K8173</f>
        <v>84.4817744459268</v>
      </c>
      <c r="W8173" s="0" t="n">
        <f aca="false">J8173</f>
        <v>0</v>
      </c>
    </row>
    <row r="8174" customFormat="false" ht="12.8" hidden="false" customHeight="false" outlineLevel="0" collapsed="false">
      <c r="A8174" s="0" t="s">
        <v>78</v>
      </c>
      <c r="B8174" s="0" t="s">
        <v>1369</v>
      </c>
      <c r="C8174" s="0" t="s">
        <v>1384</v>
      </c>
      <c r="D8174" s="0" t="s">
        <v>19</v>
      </c>
      <c r="E8174" s="0" t="s">
        <v>57</v>
      </c>
      <c r="F8174" s="0" t="s">
        <v>1386</v>
      </c>
      <c r="G8174" s="0" t="s">
        <v>1613</v>
      </c>
      <c r="H8174" s="0" t="n">
        <v>2.16992316987818</v>
      </c>
      <c r="I8174" s="0" t="n">
        <v>66.0933375594102</v>
      </c>
      <c r="J8174" s="0" t="n">
        <v>0</v>
      </c>
      <c r="K8174" s="0" t="n">
        <f aca="false">I8174*SUMIFS(syst_chauffage!$H$3:$H$27,syst_chauffage!$B$3:$B$27,D8174,syst_chauffage!$C$3:$C$27,E8174)</f>
        <v>92.0334308388295</v>
      </c>
      <c r="L8174" s="12" t="n">
        <f aca="false">H8174*SUMIFS(syst_chauffage!$K$3:$K$27,syst_chauffage!$B$3:$B$27,D8174,syst_chauffage!$C$3:$C$27,E8174)</f>
        <v>2.16992316987818</v>
      </c>
      <c r="N8174" s="0" t="str">
        <f aca="false">A8174</f>
        <v>Sport Loisir Culture</v>
      </c>
      <c r="O8174" s="0" t="str">
        <f aca="false">B8174</f>
        <v>Loisir</v>
      </c>
      <c r="P8174" s="0" t="str">
        <f aca="false">C8174</f>
        <v>Salle non spécialisée</v>
      </c>
      <c r="Q8174" s="0" t="str">
        <f aca="false">D8174</f>
        <v>Autre système centralisé</v>
      </c>
      <c r="R8174" s="0" t="str">
        <f aca="false">E8174</f>
        <v>Autres</v>
      </c>
      <c r="S8174" s="0" t="str">
        <f aca="false">F8174</f>
        <v>0720910106</v>
      </c>
      <c r="T8174" s="0" t="str">
        <f aca="false">G8174</f>
        <v>5</v>
      </c>
      <c r="U8174" s="0" t="n">
        <f aca="false">L8174</f>
        <v>2.16992316987818</v>
      </c>
      <c r="V8174" s="0" t="n">
        <f aca="false">K8174</f>
        <v>92.0334308388295</v>
      </c>
      <c r="W8174" s="0" t="n">
        <f aca="false">J8174</f>
        <v>0</v>
      </c>
    </row>
    <row r="8175" customFormat="false" ht="12.8" hidden="false" customHeight="false" outlineLevel="0" collapsed="false">
      <c r="A8175" s="0" t="s">
        <v>78</v>
      </c>
      <c r="B8175" s="0" t="s">
        <v>1369</v>
      </c>
      <c r="C8175" s="0" t="s">
        <v>1384</v>
      </c>
      <c r="D8175" s="0" t="s">
        <v>24</v>
      </c>
      <c r="E8175" s="0" t="s">
        <v>30</v>
      </c>
      <c r="F8175" s="0" t="s">
        <v>1387</v>
      </c>
      <c r="G8175" s="0" t="s">
        <v>1613</v>
      </c>
      <c r="H8175" s="0" t="n">
        <v>0.84</v>
      </c>
      <c r="I8175" s="0" t="n">
        <v>10.4</v>
      </c>
      <c r="J8175" s="0" t="n">
        <v>0</v>
      </c>
      <c r="K8175" s="0" t="n">
        <f aca="false">I8175*SUMIFS(syst_chauffage!$H$3:$H$27,syst_chauffage!$B$3:$B$27,D8175,syst_chauffage!$C$3:$C$27,E8175)</f>
        <v>3</v>
      </c>
      <c r="L8175" s="12" t="n">
        <f aca="false">H8175*SUMIFS(syst_chauffage!$K$3:$K$27,syst_chauffage!$B$3:$B$27,D8175,syst_chauffage!$C$3:$C$27,E8175)</f>
        <v>0.84</v>
      </c>
      <c r="N8175" s="0" t="str">
        <f aca="false">A8175</f>
        <v>Sport Loisir Culture</v>
      </c>
      <c r="O8175" s="0" t="str">
        <f aca="false">B8175</f>
        <v>Loisir</v>
      </c>
      <c r="P8175" s="0" t="str">
        <f aca="false">C8175</f>
        <v>Salle non spécialisée</v>
      </c>
      <c r="Q8175" s="0" t="str">
        <f aca="false">D8175</f>
        <v>Cassette rayonnante</v>
      </c>
      <c r="R8175" s="0" t="str">
        <f aca="false">E8175</f>
        <v>Electricité</v>
      </c>
      <c r="S8175" s="0" t="str">
        <f aca="false">F8175</f>
        <v>0720910202</v>
      </c>
      <c r="T8175" s="0" t="str">
        <f aca="false">G8175</f>
        <v>5</v>
      </c>
      <c r="U8175" s="0" t="n">
        <f aca="false">L8175</f>
        <v>0.84</v>
      </c>
      <c r="V8175" s="0" t="n">
        <f aca="false">K8175</f>
        <v>3</v>
      </c>
      <c r="W8175" s="0" t="n">
        <f aca="false">J8175</f>
        <v>0</v>
      </c>
    </row>
    <row r="8176" customFormat="false" ht="12.8" hidden="false" customHeight="false" outlineLevel="0" collapsed="false">
      <c r="A8176" s="0" t="s">
        <v>78</v>
      </c>
      <c r="B8176" s="0" t="s">
        <v>1369</v>
      </c>
      <c r="C8176" s="0" t="s">
        <v>1384</v>
      </c>
      <c r="D8176" s="0" t="s">
        <v>22</v>
      </c>
      <c r="E8176" s="0" t="s">
        <v>23</v>
      </c>
      <c r="F8176" s="0" t="s">
        <v>1388</v>
      </c>
      <c r="G8176" s="0" t="s">
        <v>1613</v>
      </c>
      <c r="H8176" s="0" t="n">
        <v>0.68738289000846</v>
      </c>
      <c r="I8176" s="0" t="n">
        <v>40.042248102364</v>
      </c>
      <c r="J8176" s="0" t="n">
        <v>0</v>
      </c>
      <c r="K8176" s="0" t="n">
        <f aca="false">I8176*SUMIFS(syst_chauffage!$H$3:$H$27,syst_chauffage!$B$3:$B$27,D8176,syst_chauffage!$C$3:$C$27,E8176)</f>
        <v>70.5153001882048</v>
      </c>
      <c r="L8176" s="12" t="n">
        <f aca="false">H8176*SUMIFS(syst_chauffage!$K$3:$K$27,syst_chauffage!$B$3:$B$27,D8176,syst_chauffage!$C$3:$C$27,E8176)</f>
        <v>0.68738289000846</v>
      </c>
      <c r="N8176" s="0" t="str">
        <f aca="false">A8176</f>
        <v>Sport Loisir Culture</v>
      </c>
      <c r="O8176" s="0" t="str">
        <f aca="false">B8176</f>
        <v>Loisir</v>
      </c>
      <c r="P8176" s="0" t="str">
        <f aca="false">C8176</f>
        <v>Salle non spécialisée</v>
      </c>
      <c r="Q8176" s="0" t="str">
        <f aca="false">D8176</f>
        <v>Chaudière fioul</v>
      </c>
      <c r="R8176" s="0" t="str">
        <f aca="false">E8176</f>
        <v>Fioul</v>
      </c>
      <c r="S8176" s="0" t="str">
        <f aca="false">F8176</f>
        <v>0720910303</v>
      </c>
      <c r="T8176" s="0" t="str">
        <f aca="false">G8176</f>
        <v>5</v>
      </c>
      <c r="U8176" s="0" t="n">
        <f aca="false">L8176</f>
        <v>0.68738289000846</v>
      </c>
      <c r="V8176" s="0" t="n">
        <f aca="false">K8176</f>
        <v>70.5153001882048</v>
      </c>
      <c r="W8176" s="0" t="n">
        <f aca="false">J8176</f>
        <v>0</v>
      </c>
    </row>
    <row r="8177" customFormat="false" ht="12.8" hidden="false" customHeight="false" outlineLevel="0" collapsed="false">
      <c r="A8177" s="0" t="s">
        <v>78</v>
      </c>
      <c r="B8177" s="0" t="s">
        <v>1369</v>
      </c>
      <c r="C8177" s="0" t="s">
        <v>1384</v>
      </c>
      <c r="D8177" s="0" t="s">
        <v>13</v>
      </c>
      <c r="E8177" s="0" t="s">
        <v>14</v>
      </c>
      <c r="F8177" s="0" t="s">
        <v>1389</v>
      </c>
      <c r="G8177" s="0" t="s">
        <v>1613</v>
      </c>
      <c r="H8177" s="0" t="n">
        <v>0.696607819670608</v>
      </c>
      <c r="I8177" s="0" t="n">
        <v>26.4029772089747</v>
      </c>
      <c r="J8177" s="0" t="n">
        <v>264</v>
      </c>
      <c r="K8177" s="0" t="n">
        <f aca="false">I8177*SUMIFS(syst_chauffage!$H$3:$H$27,syst_chauffage!$B$3:$B$27,D8177,syst_chauffage!$C$3:$C$27,E8177)</f>
        <v>53.3232346008648</v>
      </c>
      <c r="L8177" s="12" t="n">
        <f aca="false">H8177*SUMIFS(syst_chauffage!$K$3:$K$27,syst_chauffage!$B$3:$B$27,D8177,syst_chauffage!$C$3:$C$27,E8177)</f>
        <v>0.696607819670608</v>
      </c>
      <c r="N8177" s="0" t="str">
        <f aca="false">A8177</f>
        <v>Sport Loisir Culture</v>
      </c>
      <c r="O8177" s="0" t="str">
        <f aca="false">B8177</f>
        <v>Loisir</v>
      </c>
      <c r="P8177" s="0" t="str">
        <f aca="false">C8177</f>
        <v>Salle non spécialisée</v>
      </c>
      <c r="Q8177" s="0" t="str">
        <f aca="false">D8177</f>
        <v>Chaudière gaz</v>
      </c>
      <c r="R8177" s="0" t="str">
        <f aca="false">E8177</f>
        <v>Gaz</v>
      </c>
      <c r="S8177" s="0" t="str">
        <f aca="false">F8177</f>
        <v>0720910404</v>
      </c>
      <c r="T8177" s="0" t="str">
        <f aca="false">G8177</f>
        <v>5</v>
      </c>
      <c r="U8177" s="0" t="n">
        <f aca="false">L8177</f>
        <v>0.696607819670608</v>
      </c>
      <c r="V8177" s="0" t="n">
        <f aca="false">K8177</f>
        <v>53.3232346008648</v>
      </c>
      <c r="W8177" s="0" t="n">
        <f aca="false">J8177</f>
        <v>264</v>
      </c>
    </row>
    <row r="8178" customFormat="false" ht="12.8" hidden="false" customHeight="false" outlineLevel="0" collapsed="false">
      <c r="A8178" s="0" t="s">
        <v>78</v>
      </c>
      <c r="B8178" s="0" t="s">
        <v>1369</v>
      </c>
      <c r="C8178" s="0" t="s">
        <v>1384</v>
      </c>
      <c r="D8178" s="0" t="s">
        <v>29</v>
      </c>
      <c r="E8178" s="0" t="s">
        <v>30</v>
      </c>
      <c r="F8178" s="0" t="s">
        <v>1390</v>
      </c>
      <c r="G8178" s="0" t="s">
        <v>1613</v>
      </c>
      <c r="H8178" s="0" t="n">
        <v>0.92</v>
      </c>
      <c r="I8178" s="0" t="n">
        <v>10.4</v>
      </c>
      <c r="J8178" s="0" t="n">
        <v>0</v>
      </c>
      <c r="K8178" s="0" t="n">
        <f aca="false">I8178*SUMIFS(syst_chauffage!$H$3:$H$27,syst_chauffage!$B$3:$B$27,D8178,syst_chauffage!$C$3:$C$27,E8178)</f>
        <v>3</v>
      </c>
      <c r="L8178" s="12" t="n">
        <f aca="false">H8178*SUMIFS(syst_chauffage!$K$3:$K$27,syst_chauffage!$B$3:$B$27,D8178,syst_chauffage!$C$3:$C$27,E8178)</f>
        <v>0.92</v>
      </c>
      <c r="N8178" s="0" t="str">
        <f aca="false">A8178</f>
        <v>Sport Loisir Culture</v>
      </c>
      <c r="O8178" s="0" t="str">
        <f aca="false">B8178</f>
        <v>Loisir</v>
      </c>
      <c r="P8178" s="0" t="str">
        <f aca="false">C8178</f>
        <v>Salle non spécialisée</v>
      </c>
      <c r="Q8178" s="0" t="str">
        <f aca="false">D8178</f>
        <v>Electrique direct</v>
      </c>
      <c r="R8178" s="0" t="str">
        <f aca="false">E8178</f>
        <v>Electricité</v>
      </c>
      <c r="S8178" s="0" t="str">
        <f aca="false">F8178</f>
        <v>0720910602</v>
      </c>
      <c r="T8178" s="0" t="str">
        <f aca="false">G8178</f>
        <v>5</v>
      </c>
      <c r="U8178" s="0" t="n">
        <f aca="false">L8178</f>
        <v>0.92</v>
      </c>
      <c r="V8178" s="0" t="n">
        <f aca="false">K8178</f>
        <v>3</v>
      </c>
      <c r="W8178" s="0" t="n">
        <f aca="false">J8178</f>
        <v>0</v>
      </c>
    </row>
    <row r="8179" customFormat="false" ht="12.8" hidden="false" customHeight="false" outlineLevel="0" collapsed="false">
      <c r="A8179" s="0" t="s">
        <v>78</v>
      </c>
      <c r="B8179" s="0" t="s">
        <v>1369</v>
      </c>
      <c r="C8179" s="0" t="s">
        <v>1384</v>
      </c>
      <c r="D8179" s="0" t="s">
        <v>29</v>
      </c>
      <c r="E8179" s="0" t="s">
        <v>30</v>
      </c>
      <c r="F8179" s="0" t="s">
        <v>1391</v>
      </c>
      <c r="G8179" s="0" t="s">
        <v>1613</v>
      </c>
      <c r="H8179" s="0" t="n">
        <v>2.9521585116279</v>
      </c>
      <c r="I8179" s="0" t="n">
        <v>69.2331785108834</v>
      </c>
      <c r="J8179" s="0" t="n">
        <v>0</v>
      </c>
      <c r="K8179" s="0" t="n">
        <f aca="false">I8179*SUMIFS(syst_chauffage!$H$3:$H$27,syst_chauffage!$B$3:$B$27,D8179,syst_chauffage!$C$3:$C$27,E8179)</f>
        <v>19.9711091858318</v>
      </c>
      <c r="L8179" s="12" t="n">
        <f aca="false">H8179*SUMIFS(syst_chauffage!$K$3:$K$27,syst_chauffage!$B$3:$B$27,D8179,syst_chauffage!$C$3:$C$27,E8179)</f>
        <v>2.9521585116279</v>
      </c>
      <c r="N8179" s="0" t="str">
        <f aca="false">A8179</f>
        <v>Sport Loisir Culture</v>
      </c>
      <c r="O8179" s="0" t="str">
        <f aca="false">B8179</f>
        <v>Loisir</v>
      </c>
      <c r="P8179" s="0" t="str">
        <f aca="false">C8179</f>
        <v>Salle non spécialisée</v>
      </c>
      <c r="Q8179" s="0" t="str">
        <f aca="false">D8179</f>
        <v>Electrique direct</v>
      </c>
      <c r="R8179" s="0" t="str">
        <f aca="false">E8179</f>
        <v>Electricité</v>
      </c>
      <c r="S8179" s="0" t="str">
        <f aca="false">F8179</f>
        <v>0720910902</v>
      </c>
      <c r="T8179" s="0" t="str">
        <f aca="false">G8179</f>
        <v>5</v>
      </c>
      <c r="U8179" s="0" t="n">
        <f aca="false">L8179</f>
        <v>2.9521585116279</v>
      </c>
      <c r="V8179" s="0" t="n">
        <f aca="false">K8179</f>
        <v>19.9711091858318</v>
      </c>
      <c r="W8179" s="0" t="n">
        <f aca="false">J8179</f>
        <v>0</v>
      </c>
    </row>
    <row r="8180" customFormat="false" ht="12.8" hidden="false" customHeight="false" outlineLevel="0" collapsed="false">
      <c r="A8180" s="0" t="s">
        <v>78</v>
      </c>
      <c r="B8180" s="0" t="s">
        <v>1369</v>
      </c>
      <c r="C8180" s="0" t="s">
        <v>1384</v>
      </c>
      <c r="D8180" s="0" t="s">
        <v>48</v>
      </c>
      <c r="E8180" s="0" t="s">
        <v>14</v>
      </c>
      <c r="F8180" s="0" t="s">
        <v>1392</v>
      </c>
      <c r="G8180" s="0" t="s">
        <v>1613</v>
      </c>
      <c r="H8180" s="0" t="n">
        <v>0.84</v>
      </c>
      <c r="I8180" s="0" t="n">
        <v>10.4</v>
      </c>
      <c r="J8180" s="0" t="n">
        <v>0</v>
      </c>
      <c r="K8180" s="0" t="n">
        <f aca="false">I8180*SUMIFS(syst_chauffage!$H$3:$H$27,syst_chauffage!$B$3:$B$27,D8180,syst_chauffage!$C$3:$C$27,E8180)</f>
        <v>5</v>
      </c>
      <c r="L8180" s="12" t="n">
        <f aca="false">H8180*SUMIFS(syst_chauffage!$K$3:$K$27,syst_chauffage!$B$3:$B$27,D8180,syst_chauffage!$C$3:$C$27,E8180)</f>
        <v>0.84</v>
      </c>
      <c r="N8180" s="0" t="str">
        <f aca="false">A8180</f>
        <v>Sport Loisir Culture</v>
      </c>
      <c r="O8180" s="0" t="str">
        <f aca="false">B8180</f>
        <v>Loisir</v>
      </c>
      <c r="P8180" s="0" t="str">
        <f aca="false">C8180</f>
        <v>Salle non spécialisée</v>
      </c>
      <c r="Q8180" s="0" t="str">
        <f aca="false">D8180</f>
        <v>Tube radiant</v>
      </c>
      <c r="R8180" s="0" t="str">
        <f aca="false">E8180</f>
        <v>Gaz</v>
      </c>
      <c r="S8180" s="0" t="str">
        <f aca="false">F8180</f>
        <v>0720911104</v>
      </c>
      <c r="T8180" s="0" t="str">
        <f aca="false">G8180</f>
        <v>5</v>
      </c>
      <c r="U8180" s="0" t="n">
        <f aca="false">L8180</f>
        <v>0.84</v>
      </c>
      <c r="V8180" s="0" t="n">
        <f aca="false">K8180</f>
        <v>5</v>
      </c>
      <c r="W8180" s="0" t="n">
        <f aca="false">J8180</f>
        <v>0</v>
      </c>
    </row>
    <row r="8181" customFormat="false" ht="12.8" hidden="false" customHeight="false" outlineLevel="0" collapsed="false">
      <c r="A8181" s="0" t="s">
        <v>78</v>
      </c>
      <c r="B8181" s="0" t="s">
        <v>1369</v>
      </c>
      <c r="C8181" s="0" t="s">
        <v>1384</v>
      </c>
      <c r="D8181" s="0" t="s">
        <v>51</v>
      </c>
      <c r="E8181" s="0" t="s">
        <v>57</v>
      </c>
      <c r="F8181" s="0" t="s">
        <v>1393</v>
      </c>
      <c r="G8181" s="0" t="s">
        <v>1613</v>
      </c>
      <c r="H8181" s="0" t="n">
        <v>2.04368153516503</v>
      </c>
      <c r="I8181" s="0" t="n">
        <v>72.2263739897439</v>
      </c>
      <c r="J8181" s="0" t="n">
        <v>0</v>
      </c>
      <c r="K8181" s="0" t="n">
        <f aca="false">I8181*SUMIFS(syst_chauffage!$H$3:$H$27,syst_chauffage!$B$3:$B$27,D8181,syst_chauffage!$C$3:$C$27,E8181)</f>
        <v>153.037130984534</v>
      </c>
      <c r="L8181" s="12" t="n">
        <f aca="false">H8181*SUMIFS(syst_chauffage!$K$3:$K$27,syst_chauffage!$B$3:$B$27,D8181,syst_chauffage!$C$3:$C$27,E8181)</f>
        <v>2.04368153516503</v>
      </c>
      <c r="N8181" s="0" t="str">
        <f aca="false">A8181</f>
        <v>Sport Loisir Culture</v>
      </c>
      <c r="O8181" s="0" t="str">
        <f aca="false">B8181</f>
        <v>Loisir</v>
      </c>
      <c r="P8181" s="0" t="str">
        <f aca="false">C8181</f>
        <v>Salle non spécialisée</v>
      </c>
      <c r="Q8181" s="0" t="str">
        <f aca="false">D8181</f>
        <v>Autre système centralisé performant</v>
      </c>
      <c r="R8181" s="0" t="str">
        <f aca="false">E8181</f>
        <v>Autres</v>
      </c>
      <c r="S8181" s="0" t="str">
        <f aca="false">F8181</f>
        <v>0720912101</v>
      </c>
      <c r="T8181" s="0" t="str">
        <f aca="false">G8181</f>
        <v>5</v>
      </c>
      <c r="U8181" s="0" t="n">
        <f aca="false">L8181</f>
        <v>2.04368153516503</v>
      </c>
      <c r="V8181" s="0" t="n">
        <f aca="false">K8181</f>
        <v>153.037130984534</v>
      </c>
      <c r="W8181" s="0" t="n">
        <f aca="false">J8181</f>
        <v>0</v>
      </c>
    </row>
    <row r="8182" customFormat="false" ht="12.8" hidden="false" customHeight="false" outlineLevel="0" collapsed="false">
      <c r="A8182" s="0" t="s">
        <v>78</v>
      </c>
      <c r="B8182" s="0" t="s">
        <v>1369</v>
      </c>
      <c r="C8182" s="0" t="s">
        <v>1384</v>
      </c>
      <c r="D8182" s="0" t="s">
        <v>51</v>
      </c>
      <c r="E8182" s="0" t="s">
        <v>57</v>
      </c>
      <c r="F8182" s="0" t="s">
        <v>1394</v>
      </c>
      <c r="G8182" s="0" t="s">
        <v>1613</v>
      </c>
      <c r="H8182" s="0" t="n">
        <v>2.63439864460724</v>
      </c>
      <c r="I8182" s="0" t="n">
        <v>78.6825447135836</v>
      </c>
      <c r="J8182" s="0" t="n">
        <v>0</v>
      </c>
      <c r="K8182" s="0" t="n">
        <f aca="false">I8182*SUMIFS(syst_chauffage!$H$3:$H$27,syst_chauffage!$B$3:$B$27,D8182,syst_chauffage!$C$3:$C$27,E8182)</f>
        <v>166.716813213397</v>
      </c>
      <c r="L8182" s="12" t="n">
        <f aca="false">H8182*SUMIFS(syst_chauffage!$K$3:$K$27,syst_chauffage!$B$3:$B$27,D8182,syst_chauffage!$C$3:$C$27,E8182)</f>
        <v>2.63439864460724</v>
      </c>
      <c r="N8182" s="0" t="str">
        <f aca="false">A8182</f>
        <v>Sport Loisir Culture</v>
      </c>
      <c r="O8182" s="0" t="str">
        <f aca="false">B8182</f>
        <v>Loisir</v>
      </c>
      <c r="P8182" s="0" t="str">
        <f aca="false">C8182</f>
        <v>Salle non spécialisée</v>
      </c>
      <c r="Q8182" s="0" t="str">
        <f aca="false">D8182</f>
        <v>Autre système centralisé performant</v>
      </c>
      <c r="R8182" s="0" t="str">
        <f aca="false">E8182</f>
        <v>Autres</v>
      </c>
      <c r="S8182" s="0" t="str">
        <f aca="false">F8182</f>
        <v>0720912106</v>
      </c>
      <c r="T8182" s="0" t="str">
        <f aca="false">G8182</f>
        <v>5</v>
      </c>
      <c r="U8182" s="0" t="n">
        <f aca="false">L8182</f>
        <v>2.63439864460724</v>
      </c>
      <c r="V8182" s="0" t="n">
        <f aca="false">K8182</f>
        <v>166.716813213397</v>
      </c>
      <c r="W8182" s="0" t="n">
        <f aca="false">J8182</f>
        <v>0</v>
      </c>
    </row>
    <row r="8183" customFormat="false" ht="12.8" hidden="false" customHeight="false" outlineLevel="0" collapsed="false">
      <c r="A8183" s="0" t="s">
        <v>78</v>
      </c>
      <c r="B8183" s="0" t="s">
        <v>1369</v>
      </c>
      <c r="C8183" s="0" t="s">
        <v>1384</v>
      </c>
      <c r="D8183" s="0" t="s">
        <v>54</v>
      </c>
      <c r="E8183" s="0" t="s">
        <v>30</v>
      </c>
      <c r="F8183" s="0" t="s">
        <v>1395</v>
      </c>
      <c r="G8183" s="0" t="s">
        <v>1613</v>
      </c>
      <c r="H8183" s="0" t="n">
        <v>1</v>
      </c>
      <c r="I8183" s="0" t="n">
        <v>12</v>
      </c>
      <c r="J8183" s="0" t="n">
        <v>0</v>
      </c>
      <c r="K8183" s="0" t="n">
        <f aca="false">I8183*SUMIFS(syst_chauffage!$H$3:$H$27,syst_chauffage!$B$3:$B$27,D8183,syst_chauffage!$C$3:$C$27,E8183)</f>
        <v>12</v>
      </c>
      <c r="L8183" s="12" t="n">
        <f aca="false">H8183*SUMIFS(syst_chauffage!$K$3:$K$27,syst_chauffage!$B$3:$B$27,D8183,syst_chauffage!$C$3:$C$27,E8183)</f>
        <v>1</v>
      </c>
      <c r="N8183" s="0" t="str">
        <f aca="false">A8183</f>
        <v>Sport Loisir Culture</v>
      </c>
      <c r="O8183" s="0" t="str">
        <f aca="false">B8183</f>
        <v>Loisir</v>
      </c>
      <c r="P8183" s="0" t="str">
        <f aca="false">C8183</f>
        <v>Salle non spécialisée</v>
      </c>
      <c r="Q8183" s="0" t="str">
        <f aca="false">D8183</f>
        <v>Cassette rayonnante performant</v>
      </c>
      <c r="R8183" s="0" t="str">
        <f aca="false">E8183</f>
        <v>Electricité</v>
      </c>
      <c r="S8183" s="0" t="str">
        <f aca="false">F8183</f>
        <v>0720912202</v>
      </c>
      <c r="T8183" s="0" t="str">
        <f aca="false">G8183</f>
        <v>5</v>
      </c>
      <c r="U8183" s="0" t="n">
        <f aca="false">L8183</f>
        <v>1</v>
      </c>
      <c r="V8183" s="0" t="n">
        <f aca="false">K8183</f>
        <v>12</v>
      </c>
      <c r="W8183" s="0" t="n">
        <f aca="false">J8183</f>
        <v>0</v>
      </c>
    </row>
    <row r="8184" customFormat="false" ht="12.8" hidden="false" customHeight="false" outlineLevel="0" collapsed="false">
      <c r="A8184" s="0" t="s">
        <v>78</v>
      </c>
      <c r="B8184" s="0" t="s">
        <v>1369</v>
      </c>
      <c r="C8184" s="0" t="s">
        <v>1384</v>
      </c>
      <c r="D8184" s="0" t="s">
        <v>27</v>
      </c>
      <c r="E8184" s="0" t="s">
        <v>23</v>
      </c>
      <c r="F8184" s="0" t="s">
        <v>1396</v>
      </c>
      <c r="G8184" s="0" t="s">
        <v>1613</v>
      </c>
      <c r="H8184" s="0" t="n">
        <v>0.749201687257152</v>
      </c>
      <c r="I8184" s="0" t="n">
        <v>47.6693429790048</v>
      </c>
      <c r="J8184" s="0" t="n">
        <v>608</v>
      </c>
      <c r="K8184" s="0" t="n">
        <f aca="false">I8184*SUMIFS(syst_chauffage!$H$3:$H$27,syst_chauffage!$B$3:$B$27,D8184,syst_chauffage!$C$3:$C$27,E8184)</f>
        <v>122.24341293408</v>
      </c>
      <c r="L8184" s="12" t="n">
        <f aca="false">H8184*SUMIFS(syst_chauffage!$K$3:$K$27,syst_chauffage!$B$3:$B$27,D8184,syst_chauffage!$C$3:$C$27,E8184)</f>
        <v>0.749201687257152</v>
      </c>
      <c r="N8184" s="0" t="str">
        <f aca="false">A8184</f>
        <v>Sport Loisir Culture</v>
      </c>
      <c r="O8184" s="0" t="str">
        <f aca="false">B8184</f>
        <v>Loisir</v>
      </c>
      <c r="P8184" s="0" t="str">
        <f aca="false">C8184</f>
        <v>Salle non spécialisée</v>
      </c>
      <c r="Q8184" s="0" t="str">
        <f aca="false">D8184</f>
        <v>Chaudière condensation fioul</v>
      </c>
      <c r="R8184" s="0" t="str">
        <f aca="false">E8184</f>
        <v>Fioul</v>
      </c>
      <c r="S8184" s="0" t="str">
        <f aca="false">F8184</f>
        <v>0720912303</v>
      </c>
      <c r="T8184" s="0" t="str">
        <f aca="false">G8184</f>
        <v>5</v>
      </c>
      <c r="U8184" s="0" t="n">
        <f aca="false">L8184</f>
        <v>0.749201687257152</v>
      </c>
      <c r="V8184" s="0" t="n">
        <f aca="false">K8184</f>
        <v>122.24341293408</v>
      </c>
      <c r="W8184" s="0" t="n">
        <f aca="false">J8184</f>
        <v>608</v>
      </c>
    </row>
    <row r="8185" customFormat="false" ht="12.8" hidden="false" customHeight="false" outlineLevel="0" collapsed="false">
      <c r="A8185" s="0" t="s">
        <v>78</v>
      </c>
      <c r="B8185" s="0" t="s">
        <v>1369</v>
      </c>
      <c r="C8185" s="0" t="s">
        <v>1384</v>
      </c>
      <c r="D8185" s="0" t="s">
        <v>18</v>
      </c>
      <c r="E8185" s="0" t="s">
        <v>14</v>
      </c>
      <c r="F8185" s="0" t="s">
        <v>1397</v>
      </c>
      <c r="G8185" s="0" t="s">
        <v>1613</v>
      </c>
      <c r="H8185" s="0" t="n">
        <v>0.967821087083037</v>
      </c>
      <c r="I8185" s="0" t="n">
        <v>31.4321157249699</v>
      </c>
      <c r="J8185" s="0" t="n">
        <v>608</v>
      </c>
      <c r="K8185" s="0" t="n">
        <f aca="false">I8185*SUMIFS(syst_chauffage!$H$3:$H$27,syst_chauffage!$B$3:$B$27,D8185,syst_chauffage!$C$3:$C$27,E8185)</f>
        <v>85.6502812221385</v>
      </c>
      <c r="L8185" s="12" t="n">
        <f aca="false">H8185*SUMIFS(syst_chauffage!$K$3:$K$27,syst_chauffage!$B$3:$B$27,D8185,syst_chauffage!$C$3:$C$27,E8185)</f>
        <v>0.940186785431801</v>
      </c>
      <c r="N8185" s="0" t="str">
        <f aca="false">A8185</f>
        <v>Sport Loisir Culture</v>
      </c>
      <c r="O8185" s="0" t="str">
        <f aca="false">B8185</f>
        <v>Loisir</v>
      </c>
      <c r="P8185" s="0" t="str">
        <f aca="false">C8185</f>
        <v>Salle non spécialisée</v>
      </c>
      <c r="Q8185" s="0" t="str">
        <f aca="false">D8185</f>
        <v>Chaudière condensation gaz</v>
      </c>
      <c r="R8185" s="0" t="str">
        <f aca="false">E8185</f>
        <v>Gaz</v>
      </c>
      <c r="S8185" s="0" t="str">
        <f aca="false">F8185</f>
        <v>0720912404</v>
      </c>
      <c r="T8185" s="0" t="str">
        <f aca="false">G8185</f>
        <v>5</v>
      </c>
      <c r="U8185" s="0" t="n">
        <f aca="false">L8185</f>
        <v>0.940186785431801</v>
      </c>
      <c r="V8185" s="0" t="n">
        <f aca="false">K8185</f>
        <v>85.6502812221385</v>
      </c>
      <c r="W8185" s="0" t="n">
        <f aca="false">J8185</f>
        <v>608</v>
      </c>
    </row>
    <row r="8186" customFormat="false" ht="12.8" hidden="false" customHeight="false" outlineLevel="0" collapsed="false">
      <c r="A8186" s="0" t="s">
        <v>78</v>
      </c>
      <c r="B8186" s="0" t="s">
        <v>1369</v>
      </c>
      <c r="C8186" s="0" t="s">
        <v>1384</v>
      </c>
      <c r="D8186" s="0" t="s">
        <v>32</v>
      </c>
      <c r="E8186" s="0" t="s">
        <v>30</v>
      </c>
      <c r="F8186" s="0" t="s">
        <v>1398</v>
      </c>
      <c r="G8186" s="0" t="s">
        <v>1613</v>
      </c>
      <c r="H8186" s="0" t="n">
        <v>1</v>
      </c>
      <c r="I8186" s="0" t="n">
        <v>12</v>
      </c>
      <c r="J8186" s="0" t="n">
        <v>0</v>
      </c>
      <c r="K8186" s="0" t="n">
        <f aca="false">I8186*SUMIFS(syst_chauffage!$H$3:$H$27,syst_chauffage!$B$3:$B$27,D8186,syst_chauffage!$C$3:$C$27,E8186)</f>
        <v>12</v>
      </c>
      <c r="L8186" s="12" t="n">
        <f aca="false">H8186*SUMIFS(syst_chauffage!$K$3:$K$27,syst_chauffage!$B$3:$B$27,D8186,syst_chauffage!$C$3:$C$27,E8186)</f>
        <v>1</v>
      </c>
      <c r="N8186" s="0" t="str">
        <f aca="false">A8186</f>
        <v>Sport Loisir Culture</v>
      </c>
      <c r="O8186" s="0" t="str">
        <f aca="false">B8186</f>
        <v>Loisir</v>
      </c>
      <c r="P8186" s="0" t="str">
        <f aca="false">C8186</f>
        <v>Salle non spécialisée</v>
      </c>
      <c r="Q8186" s="0" t="str">
        <f aca="false">D8186</f>
        <v>Electrique direct performant</v>
      </c>
      <c r="R8186" s="0" t="str">
        <f aca="false">E8186</f>
        <v>Electricité</v>
      </c>
      <c r="S8186" s="0" t="str">
        <f aca="false">F8186</f>
        <v>0720912602</v>
      </c>
      <c r="T8186" s="0" t="str">
        <f aca="false">G8186</f>
        <v>5</v>
      </c>
      <c r="U8186" s="0" t="n">
        <f aca="false">L8186</f>
        <v>1</v>
      </c>
      <c r="V8186" s="0" t="n">
        <f aca="false">K8186</f>
        <v>12</v>
      </c>
      <c r="W8186" s="0" t="n">
        <f aca="false">J8186</f>
        <v>0</v>
      </c>
    </row>
    <row r="8187" customFormat="false" ht="12.8" hidden="false" customHeight="false" outlineLevel="0" collapsed="false">
      <c r="A8187" s="0" t="s">
        <v>78</v>
      </c>
      <c r="B8187" s="0" t="s">
        <v>1369</v>
      </c>
      <c r="C8187" s="0" t="s">
        <v>1384</v>
      </c>
      <c r="D8187" s="0" t="s">
        <v>32</v>
      </c>
      <c r="E8187" s="0" t="s">
        <v>30</v>
      </c>
      <c r="F8187" s="0" t="s">
        <v>1399</v>
      </c>
      <c r="G8187" s="0" t="s">
        <v>1613</v>
      </c>
      <c r="H8187" s="0" t="n">
        <v>3.40633674418604</v>
      </c>
      <c r="I8187" s="0" t="n">
        <v>82.4204506081945</v>
      </c>
      <c r="J8187" s="0" t="n">
        <v>0</v>
      </c>
      <c r="K8187" s="0" t="n">
        <f aca="false">I8187*SUMIFS(syst_chauffage!$H$3:$H$27,syst_chauffage!$B$3:$B$27,D8187,syst_chauffage!$C$3:$C$27,E8187)</f>
        <v>82.4204506081945</v>
      </c>
      <c r="L8187" s="12" t="n">
        <f aca="false">H8187*SUMIFS(syst_chauffage!$K$3:$K$27,syst_chauffage!$B$3:$B$27,D8187,syst_chauffage!$C$3:$C$27,E8187)</f>
        <v>3.40633674418604</v>
      </c>
      <c r="N8187" s="0" t="str">
        <f aca="false">A8187</f>
        <v>Sport Loisir Culture</v>
      </c>
      <c r="O8187" s="0" t="str">
        <f aca="false">B8187</f>
        <v>Loisir</v>
      </c>
      <c r="P8187" s="0" t="str">
        <f aca="false">C8187</f>
        <v>Salle non spécialisée</v>
      </c>
      <c r="Q8187" s="0" t="str">
        <f aca="false">D8187</f>
        <v>Electrique direct performant</v>
      </c>
      <c r="R8187" s="0" t="str">
        <f aca="false">E8187</f>
        <v>Electricité</v>
      </c>
      <c r="S8187" s="0" t="str">
        <f aca="false">F8187</f>
        <v>0720912902</v>
      </c>
      <c r="T8187" s="0" t="str">
        <f aca="false">G8187</f>
        <v>5</v>
      </c>
      <c r="U8187" s="0" t="n">
        <f aca="false">L8187</f>
        <v>3.40633674418604</v>
      </c>
      <c r="V8187" s="0" t="n">
        <f aca="false">K8187</f>
        <v>82.4204506081945</v>
      </c>
      <c r="W8187" s="0" t="n">
        <f aca="false">J8187</f>
        <v>0</v>
      </c>
    </row>
    <row r="8188" customFormat="false" ht="12.8" hidden="false" customHeight="false" outlineLevel="0" collapsed="false">
      <c r="A8188" s="0" t="s">
        <v>78</v>
      </c>
      <c r="B8188" s="0" t="s">
        <v>1369</v>
      </c>
      <c r="C8188" s="0" t="s">
        <v>1384</v>
      </c>
      <c r="D8188" s="0" t="s">
        <v>50</v>
      </c>
      <c r="E8188" s="0" t="s">
        <v>14</v>
      </c>
      <c r="F8188" s="0" t="s">
        <v>1400</v>
      </c>
      <c r="G8188" s="0" t="s">
        <v>1613</v>
      </c>
      <c r="H8188" s="0" t="n">
        <v>1</v>
      </c>
      <c r="I8188" s="0" t="n">
        <v>12</v>
      </c>
      <c r="J8188" s="0" t="n">
        <v>0</v>
      </c>
      <c r="K8188" s="0" t="n">
        <f aca="false">I8188*SUMIFS(syst_chauffage!$H$3:$H$27,syst_chauffage!$B$3:$B$27,D8188,syst_chauffage!$C$3:$C$27,E8188)</f>
        <v>12</v>
      </c>
      <c r="L8188" s="12" t="n">
        <f aca="false">H8188*SUMIFS(syst_chauffage!$K$3:$K$27,syst_chauffage!$B$3:$B$27,D8188,syst_chauffage!$C$3:$C$27,E8188)</f>
        <v>1</v>
      </c>
      <c r="N8188" s="0" t="str">
        <f aca="false">A8188</f>
        <v>Sport Loisir Culture</v>
      </c>
      <c r="O8188" s="0" t="str">
        <f aca="false">B8188</f>
        <v>Loisir</v>
      </c>
      <c r="P8188" s="0" t="str">
        <f aca="false">C8188</f>
        <v>Salle non spécialisée</v>
      </c>
      <c r="Q8188" s="0" t="str">
        <f aca="false">D8188</f>
        <v>Tube radiant performant</v>
      </c>
      <c r="R8188" s="0" t="str">
        <f aca="false">E8188</f>
        <v>Gaz</v>
      </c>
      <c r="S8188" s="0" t="str">
        <f aca="false">F8188</f>
        <v>0720913104</v>
      </c>
      <c r="T8188" s="0" t="str">
        <f aca="false">G8188</f>
        <v>5</v>
      </c>
      <c r="U8188" s="0" t="n">
        <f aca="false">L8188</f>
        <v>1</v>
      </c>
      <c r="V8188" s="0" t="n">
        <f aca="false">K8188</f>
        <v>12</v>
      </c>
      <c r="W8188" s="0" t="n">
        <f aca="false">J8188</f>
        <v>0</v>
      </c>
    </row>
    <row r="8189" customFormat="false" ht="12.8" hidden="false" customHeight="false" outlineLevel="0" collapsed="false">
      <c r="A8189" s="0" t="s">
        <v>78</v>
      </c>
      <c r="B8189" s="0" t="s">
        <v>1369</v>
      </c>
      <c r="C8189" s="0" t="s">
        <v>1401</v>
      </c>
      <c r="D8189" s="0" t="s">
        <v>19</v>
      </c>
      <c r="E8189" s="0" t="s">
        <v>57</v>
      </c>
      <c r="F8189" s="0" t="s">
        <v>1402</v>
      </c>
      <c r="G8189" s="0" t="s">
        <v>1613</v>
      </c>
      <c r="H8189" s="0" t="n">
        <v>2.09014958784305</v>
      </c>
      <c r="I8189" s="0" t="n">
        <v>85.6869454988482</v>
      </c>
      <c r="J8189" s="0" t="n">
        <v>0</v>
      </c>
      <c r="K8189" s="0" t="n">
        <f aca="false">I8189*SUMIFS(syst_chauffage!$H$3:$H$27,syst_chauffage!$B$3:$B$27,D8189,syst_chauffage!$C$3:$C$27,E8189)</f>
        <v>119.31707284823</v>
      </c>
      <c r="L8189" s="12" t="n">
        <f aca="false">H8189*SUMIFS(syst_chauffage!$K$3:$K$27,syst_chauffage!$B$3:$B$27,D8189,syst_chauffage!$C$3:$C$27,E8189)</f>
        <v>2.09014958784305</v>
      </c>
      <c r="N8189" s="0" t="str">
        <f aca="false">A8189</f>
        <v>Sport Loisir Culture</v>
      </c>
      <c r="O8189" s="0" t="str">
        <f aca="false">B8189</f>
        <v>Loisir</v>
      </c>
      <c r="P8189" s="0" t="str">
        <f aca="false">C8189</f>
        <v>Vestiaire et rangement</v>
      </c>
      <c r="Q8189" s="0" t="str">
        <f aca="false">D8189</f>
        <v>Autre système centralisé</v>
      </c>
      <c r="R8189" s="0" t="str">
        <f aca="false">E8189</f>
        <v>Autres</v>
      </c>
      <c r="S8189" s="0" t="str">
        <f aca="false">F8189</f>
        <v>0720950101</v>
      </c>
      <c r="T8189" s="0" t="str">
        <f aca="false">G8189</f>
        <v>5</v>
      </c>
      <c r="U8189" s="0" t="n">
        <f aca="false">L8189</f>
        <v>2.09014958784305</v>
      </c>
      <c r="V8189" s="0" t="n">
        <f aca="false">K8189</f>
        <v>119.31707284823</v>
      </c>
      <c r="W8189" s="0" t="n">
        <f aca="false">J8189</f>
        <v>0</v>
      </c>
    </row>
    <row r="8190" customFormat="false" ht="12.8" hidden="false" customHeight="false" outlineLevel="0" collapsed="false">
      <c r="A8190" s="0" t="s">
        <v>78</v>
      </c>
      <c r="B8190" s="0" t="s">
        <v>1369</v>
      </c>
      <c r="C8190" s="0" t="s">
        <v>1401</v>
      </c>
      <c r="D8190" s="0" t="s">
        <v>19</v>
      </c>
      <c r="E8190" s="0" t="s">
        <v>57</v>
      </c>
      <c r="F8190" s="0" t="s">
        <v>1403</v>
      </c>
      <c r="G8190" s="0" t="s">
        <v>1613</v>
      </c>
      <c r="H8190" s="0" t="n">
        <v>2.05516399602207</v>
      </c>
      <c r="I8190" s="0" t="n">
        <v>86.2321028441361</v>
      </c>
      <c r="J8190" s="0" t="n">
        <v>0</v>
      </c>
      <c r="K8190" s="0" t="n">
        <f aca="false">I8190*SUMIFS(syst_chauffage!$H$3:$H$27,syst_chauffage!$B$3:$B$27,D8190,syst_chauffage!$C$3:$C$27,E8190)</f>
        <v>120.076191735043</v>
      </c>
      <c r="L8190" s="12" t="n">
        <f aca="false">H8190*SUMIFS(syst_chauffage!$K$3:$K$27,syst_chauffage!$B$3:$B$27,D8190,syst_chauffage!$C$3:$C$27,E8190)</f>
        <v>2.05516399602207</v>
      </c>
      <c r="N8190" s="0" t="str">
        <f aca="false">A8190</f>
        <v>Sport Loisir Culture</v>
      </c>
      <c r="O8190" s="0" t="str">
        <f aca="false">B8190</f>
        <v>Loisir</v>
      </c>
      <c r="P8190" s="0" t="str">
        <f aca="false">C8190</f>
        <v>Vestiaire et rangement</v>
      </c>
      <c r="Q8190" s="0" t="str">
        <f aca="false">D8190</f>
        <v>Autre système centralisé</v>
      </c>
      <c r="R8190" s="0" t="str">
        <f aca="false">E8190</f>
        <v>Autres</v>
      </c>
      <c r="S8190" s="0" t="str">
        <f aca="false">F8190</f>
        <v>0720950106</v>
      </c>
      <c r="T8190" s="0" t="str">
        <f aca="false">G8190</f>
        <v>5</v>
      </c>
      <c r="U8190" s="0" t="n">
        <f aca="false">L8190</f>
        <v>2.05516399602207</v>
      </c>
      <c r="V8190" s="0" t="n">
        <f aca="false">K8190</f>
        <v>120.076191735043</v>
      </c>
      <c r="W8190" s="0" t="n">
        <f aca="false">J8190</f>
        <v>0</v>
      </c>
    </row>
    <row r="8191" customFormat="false" ht="12.8" hidden="false" customHeight="false" outlineLevel="0" collapsed="false">
      <c r="A8191" s="0" t="s">
        <v>78</v>
      </c>
      <c r="B8191" s="0" t="s">
        <v>1369</v>
      </c>
      <c r="C8191" s="0" t="s">
        <v>1401</v>
      </c>
      <c r="D8191" s="0" t="s">
        <v>24</v>
      </c>
      <c r="E8191" s="0" t="s">
        <v>30</v>
      </c>
      <c r="F8191" s="0" t="s">
        <v>1404</v>
      </c>
      <c r="G8191" s="0" t="s">
        <v>1613</v>
      </c>
      <c r="H8191" s="0" t="n">
        <v>0.84</v>
      </c>
      <c r="I8191" s="0" t="n">
        <v>10.4</v>
      </c>
      <c r="J8191" s="0" t="n">
        <v>0</v>
      </c>
      <c r="K8191" s="0" t="n">
        <f aca="false">I8191*SUMIFS(syst_chauffage!$H$3:$H$27,syst_chauffage!$B$3:$B$27,D8191,syst_chauffage!$C$3:$C$27,E8191)</f>
        <v>3</v>
      </c>
      <c r="L8191" s="12" t="n">
        <f aca="false">H8191*SUMIFS(syst_chauffage!$K$3:$K$27,syst_chauffage!$B$3:$B$27,D8191,syst_chauffage!$C$3:$C$27,E8191)</f>
        <v>0.84</v>
      </c>
      <c r="N8191" s="0" t="str">
        <f aca="false">A8191</f>
        <v>Sport Loisir Culture</v>
      </c>
      <c r="O8191" s="0" t="str">
        <f aca="false">B8191</f>
        <v>Loisir</v>
      </c>
      <c r="P8191" s="0" t="str">
        <f aca="false">C8191</f>
        <v>Vestiaire et rangement</v>
      </c>
      <c r="Q8191" s="0" t="str">
        <f aca="false">D8191</f>
        <v>Cassette rayonnante</v>
      </c>
      <c r="R8191" s="0" t="str">
        <f aca="false">E8191</f>
        <v>Electricité</v>
      </c>
      <c r="S8191" s="0" t="str">
        <f aca="false">F8191</f>
        <v>0720950202</v>
      </c>
      <c r="T8191" s="0" t="str">
        <f aca="false">G8191</f>
        <v>5</v>
      </c>
      <c r="U8191" s="0" t="n">
        <f aca="false">L8191</f>
        <v>0.84</v>
      </c>
      <c r="V8191" s="0" t="n">
        <f aca="false">K8191</f>
        <v>3</v>
      </c>
      <c r="W8191" s="0" t="n">
        <f aca="false">J8191</f>
        <v>0</v>
      </c>
    </row>
    <row r="8192" customFormat="false" ht="12.8" hidden="false" customHeight="false" outlineLevel="0" collapsed="false">
      <c r="A8192" s="0" t="s">
        <v>78</v>
      </c>
      <c r="B8192" s="0" t="s">
        <v>1369</v>
      </c>
      <c r="C8192" s="0" t="s">
        <v>1401</v>
      </c>
      <c r="D8192" s="0" t="s">
        <v>22</v>
      </c>
      <c r="E8192" s="0" t="s">
        <v>23</v>
      </c>
      <c r="F8192" s="0" t="s">
        <v>1405</v>
      </c>
      <c r="G8192" s="0" t="s">
        <v>1613</v>
      </c>
      <c r="H8192" s="0" t="n">
        <v>0.6751212776325</v>
      </c>
      <c r="I8192" s="0" t="n">
        <v>65.5769035477539</v>
      </c>
      <c r="J8192" s="0" t="n">
        <v>0</v>
      </c>
      <c r="K8192" s="0" t="n">
        <f aca="false">I8192*SUMIFS(syst_chauffage!$H$3:$H$27,syst_chauffage!$B$3:$B$27,D8192,syst_chauffage!$C$3:$C$27,E8192)</f>
        <v>115.482403167314</v>
      </c>
      <c r="L8192" s="12" t="n">
        <f aca="false">H8192*SUMIFS(syst_chauffage!$K$3:$K$27,syst_chauffage!$B$3:$B$27,D8192,syst_chauffage!$C$3:$C$27,E8192)</f>
        <v>0.6751212776325</v>
      </c>
      <c r="N8192" s="0" t="str">
        <f aca="false">A8192</f>
        <v>Sport Loisir Culture</v>
      </c>
      <c r="O8192" s="0" t="str">
        <f aca="false">B8192</f>
        <v>Loisir</v>
      </c>
      <c r="P8192" s="0" t="str">
        <f aca="false">C8192</f>
        <v>Vestiaire et rangement</v>
      </c>
      <c r="Q8192" s="0" t="str">
        <f aca="false">D8192</f>
        <v>Chaudière fioul</v>
      </c>
      <c r="R8192" s="0" t="str">
        <f aca="false">E8192</f>
        <v>Fioul</v>
      </c>
      <c r="S8192" s="0" t="str">
        <f aca="false">F8192</f>
        <v>0720950303</v>
      </c>
      <c r="T8192" s="0" t="str">
        <f aca="false">G8192</f>
        <v>5</v>
      </c>
      <c r="U8192" s="0" t="n">
        <f aca="false">L8192</f>
        <v>0.6751212776325</v>
      </c>
      <c r="V8192" s="0" t="n">
        <f aca="false">K8192</f>
        <v>115.482403167314</v>
      </c>
      <c r="W8192" s="0" t="n">
        <f aca="false">J8192</f>
        <v>0</v>
      </c>
    </row>
    <row r="8193" customFormat="false" ht="12.8" hidden="false" customHeight="false" outlineLevel="0" collapsed="false">
      <c r="A8193" s="0" t="s">
        <v>78</v>
      </c>
      <c r="B8193" s="0" t="s">
        <v>1369</v>
      </c>
      <c r="C8193" s="0" t="s">
        <v>1401</v>
      </c>
      <c r="D8193" s="0" t="s">
        <v>13</v>
      </c>
      <c r="E8193" s="0" t="s">
        <v>14</v>
      </c>
      <c r="F8193" s="0" t="s">
        <v>1406</v>
      </c>
      <c r="G8193" s="0" t="s">
        <v>1613</v>
      </c>
      <c r="H8193" s="0" t="n">
        <v>0.684788667349835</v>
      </c>
      <c r="I8193" s="0" t="n">
        <v>52.0324030209529</v>
      </c>
      <c r="J8193" s="0" t="n">
        <v>224</v>
      </c>
      <c r="K8193" s="0" t="n">
        <f aca="false">I8193*SUMIFS(syst_chauffage!$H$3:$H$27,syst_chauffage!$B$3:$B$27,D8193,syst_chauffage!$C$3:$C$27,E8193)</f>
        <v>105.084211192286</v>
      </c>
      <c r="L8193" s="12" t="n">
        <f aca="false">H8193*SUMIFS(syst_chauffage!$K$3:$K$27,syst_chauffage!$B$3:$B$27,D8193,syst_chauffage!$C$3:$C$27,E8193)</f>
        <v>0.684788667349835</v>
      </c>
      <c r="N8193" s="0" t="str">
        <f aca="false">A8193</f>
        <v>Sport Loisir Culture</v>
      </c>
      <c r="O8193" s="0" t="str">
        <f aca="false">B8193</f>
        <v>Loisir</v>
      </c>
      <c r="P8193" s="0" t="str">
        <f aca="false">C8193</f>
        <v>Vestiaire et rangement</v>
      </c>
      <c r="Q8193" s="0" t="str">
        <f aca="false">D8193</f>
        <v>Chaudière gaz</v>
      </c>
      <c r="R8193" s="0" t="str">
        <f aca="false">E8193</f>
        <v>Gaz</v>
      </c>
      <c r="S8193" s="0" t="str">
        <f aca="false">F8193</f>
        <v>0720950404</v>
      </c>
      <c r="T8193" s="0" t="str">
        <f aca="false">G8193</f>
        <v>5</v>
      </c>
      <c r="U8193" s="0" t="n">
        <f aca="false">L8193</f>
        <v>0.684788667349835</v>
      </c>
      <c r="V8193" s="0" t="n">
        <f aca="false">K8193</f>
        <v>105.084211192286</v>
      </c>
      <c r="W8193" s="0" t="n">
        <f aca="false">J8193</f>
        <v>224</v>
      </c>
    </row>
    <row r="8194" customFormat="false" ht="12.8" hidden="false" customHeight="false" outlineLevel="0" collapsed="false">
      <c r="A8194" s="0" t="s">
        <v>78</v>
      </c>
      <c r="B8194" s="0" t="s">
        <v>1369</v>
      </c>
      <c r="C8194" s="0" t="s">
        <v>1401</v>
      </c>
      <c r="D8194" s="0" t="s">
        <v>29</v>
      </c>
      <c r="E8194" s="0" t="s">
        <v>30</v>
      </c>
      <c r="F8194" s="0" t="s">
        <v>1407</v>
      </c>
      <c r="G8194" s="0" t="s">
        <v>1613</v>
      </c>
      <c r="H8194" s="0" t="n">
        <v>0.92</v>
      </c>
      <c r="I8194" s="0" t="n">
        <v>10.4</v>
      </c>
      <c r="J8194" s="0" t="n">
        <v>0</v>
      </c>
      <c r="K8194" s="0" t="n">
        <f aca="false">I8194*SUMIFS(syst_chauffage!$H$3:$H$27,syst_chauffage!$B$3:$B$27,D8194,syst_chauffage!$C$3:$C$27,E8194)</f>
        <v>3</v>
      </c>
      <c r="L8194" s="12" t="n">
        <f aca="false">H8194*SUMIFS(syst_chauffage!$K$3:$K$27,syst_chauffage!$B$3:$B$27,D8194,syst_chauffage!$C$3:$C$27,E8194)</f>
        <v>0.92</v>
      </c>
      <c r="N8194" s="0" t="str">
        <f aca="false">A8194</f>
        <v>Sport Loisir Culture</v>
      </c>
      <c r="O8194" s="0" t="str">
        <f aca="false">B8194</f>
        <v>Loisir</v>
      </c>
      <c r="P8194" s="0" t="str">
        <f aca="false">C8194</f>
        <v>Vestiaire et rangement</v>
      </c>
      <c r="Q8194" s="0" t="str">
        <f aca="false">D8194</f>
        <v>Electrique direct</v>
      </c>
      <c r="R8194" s="0" t="str">
        <f aca="false">E8194</f>
        <v>Electricité</v>
      </c>
      <c r="S8194" s="0" t="str">
        <f aca="false">F8194</f>
        <v>0720950602</v>
      </c>
      <c r="T8194" s="0" t="str">
        <f aca="false">G8194</f>
        <v>5</v>
      </c>
      <c r="U8194" s="0" t="n">
        <f aca="false">L8194</f>
        <v>0.92</v>
      </c>
      <c r="V8194" s="0" t="n">
        <f aca="false">K8194</f>
        <v>3</v>
      </c>
      <c r="W8194" s="0" t="n">
        <f aca="false">J8194</f>
        <v>0</v>
      </c>
    </row>
    <row r="8195" customFormat="false" ht="12.8" hidden="false" customHeight="false" outlineLevel="0" collapsed="false">
      <c r="A8195" s="0" t="s">
        <v>78</v>
      </c>
      <c r="B8195" s="0" t="s">
        <v>1369</v>
      </c>
      <c r="C8195" s="0" t="s">
        <v>1401</v>
      </c>
      <c r="D8195" s="0" t="s">
        <v>36</v>
      </c>
      <c r="E8195" s="0" t="s">
        <v>30</v>
      </c>
      <c r="F8195" s="0" t="s">
        <v>1408</v>
      </c>
      <c r="G8195" s="0" t="s">
        <v>1613</v>
      </c>
      <c r="H8195" s="0" t="n">
        <v>2.95662809302325</v>
      </c>
      <c r="I8195" s="0" t="n">
        <v>57.9672560654796</v>
      </c>
      <c r="J8195" s="0" t="n">
        <v>603</v>
      </c>
      <c r="K8195" s="0" t="n">
        <f aca="false">I8195*SUMIFS(syst_chauffage!$H$3:$H$27,syst_chauffage!$B$3:$B$27,D8195,syst_chauffage!$C$3:$C$27,E8195)</f>
        <v>35.8619126428562</v>
      </c>
      <c r="L8195" s="12" t="n">
        <f aca="false">H8195*SUMIFS(syst_chauffage!$K$3:$K$27,syst_chauffage!$B$3:$B$27,D8195,syst_chauffage!$C$3:$C$27,E8195)</f>
        <v>2.48413091717754</v>
      </c>
      <c r="N8195" s="0" t="str">
        <f aca="false">A8195</f>
        <v>Sport Loisir Culture</v>
      </c>
      <c r="O8195" s="0" t="str">
        <f aca="false">B8195</f>
        <v>Loisir</v>
      </c>
      <c r="P8195" s="0" t="str">
        <f aca="false">C8195</f>
        <v>Vestiaire et rangement</v>
      </c>
      <c r="Q8195" s="0" t="str">
        <f aca="false">D8195</f>
        <v>PAC</v>
      </c>
      <c r="R8195" s="0" t="str">
        <f aca="false">E8195</f>
        <v>Electricité</v>
      </c>
      <c r="S8195" s="0" t="str">
        <f aca="false">F8195</f>
        <v>0720950902</v>
      </c>
      <c r="T8195" s="0" t="str">
        <f aca="false">G8195</f>
        <v>5</v>
      </c>
      <c r="U8195" s="0" t="n">
        <f aca="false">L8195</f>
        <v>2.48413091717754</v>
      </c>
      <c r="V8195" s="0" t="n">
        <f aca="false">K8195</f>
        <v>35.8619126428562</v>
      </c>
      <c r="W8195" s="0" t="n">
        <f aca="false">J8195</f>
        <v>603</v>
      </c>
    </row>
    <row r="8196" customFormat="false" ht="12.8" hidden="false" customHeight="false" outlineLevel="0" collapsed="false">
      <c r="A8196" s="0" t="s">
        <v>78</v>
      </c>
      <c r="B8196" s="0" t="s">
        <v>1369</v>
      </c>
      <c r="C8196" s="0" t="s">
        <v>1401</v>
      </c>
      <c r="D8196" s="0" t="s">
        <v>36</v>
      </c>
      <c r="E8196" s="0" t="s">
        <v>30</v>
      </c>
      <c r="F8196" s="0" t="s">
        <v>1409</v>
      </c>
      <c r="G8196" s="0" t="s">
        <v>1613</v>
      </c>
      <c r="H8196" s="0" t="n">
        <v>0.84</v>
      </c>
      <c r="I8196" s="0" t="n">
        <v>10.4</v>
      </c>
      <c r="J8196" s="0" t="n">
        <v>603</v>
      </c>
      <c r="K8196" s="0" t="n">
        <f aca="false">I8196*SUMIFS(syst_chauffage!$H$3:$H$27,syst_chauffage!$B$3:$B$27,D8196,syst_chauffage!$C$3:$C$27,E8196)</f>
        <v>6.43404426568691</v>
      </c>
      <c r="L8196" s="12" t="n">
        <f aca="false">H8196*SUMIFS(syst_chauffage!$K$3:$K$27,syst_chauffage!$B$3:$B$27,D8196,syst_chauffage!$C$3:$C$27,E8196)</f>
        <v>0.705760043122449</v>
      </c>
      <c r="N8196" s="0" t="str">
        <f aca="false">A8196</f>
        <v>Sport Loisir Culture</v>
      </c>
      <c r="O8196" s="0" t="str">
        <f aca="false">B8196</f>
        <v>Loisir</v>
      </c>
      <c r="P8196" s="0" t="str">
        <f aca="false">C8196</f>
        <v>Vestiaire et rangement</v>
      </c>
      <c r="Q8196" s="0" t="str">
        <f aca="false">D8196</f>
        <v>PAC</v>
      </c>
      <c r="R8196" s="0" t="str">
        <f aca="false">E8196</f>
        <v>Electricité</v>
      </c>
      <c r="S8196" s="0" t="str">
        <f aca="false">F8196</f>
        <v>0720951104</v>
      </c>
      <c r="T8196" s="0" t="str">
        <f aca="false">G8196</f>
        <v>5</v>
      </c>
      <c r="U8196" s="0" t="n">
        <f aca="false">L8196</f>
        <v>0.705760043122449</v>
      </c>
      <c r="V8196" s="0" t="n">
        <f aca="false">K8196</f>
        <v>6.43404426568691</v>
      </c>
      <c r="W8196" s="0" t="n">
        <f aca="false">J8196</f>
        <v>603</v>
      </c>
    </row>
    <row r="8197" customFormat="false" ht="12.8" hidden="false" customHeight="false" outlineLevel="0" collapsed="false">
      <c r="A8197" s="0" t="s">
        <v>78</v>
      </c>
      <c r="B8197" s="0" t="s">
        <v>1369</v>
      </c>
      <c r="C8197" s="0" t="s">
        <v>1401</v>
      </c>
      <c r="D8197" s="0" t="s">
        <v>51</v>
      </c>
      <c r="E8197" s="0" t="s">
        <v>57</v>
      </c>
      <c r="F8197" s="0" t="s">
        <v>1410</v>
      </c>
      <c r="G8197" s="0" t="s">
        <v>1613</v>
      </c>
      <c r="H8197" s="0" t="n">
        <v>2.52443483217545</v>
      </c>
      <c r="I8197" s="0" t="n">
        <v>102.00826845101</v>
      </c>
      <c r="J8197" s="0" t="n">
        <v>0</v>
      </c>
      <c r="K8197" s="0" t="n">
        <f aca="false">I8197*SUMIFS(syst_chauffage!$H$3:$H$27,syst_chauffage!$B$3:$B$27,D8197,syst_chauffage!$C$3:$C$27,E8197)</f>
        <v>216.14061288276</v>
      </c>
      <c r="L8197" s="12" t="n">
        <f aca="false">H8197*SUMIFS(syst_chauffage!$K$3:$K$27,syst_chauffage!$B$3:$B$27,D8197,syst_chauffage!$C$3:$C$27,E8197)</f>
        <v>2.52443483217545</v>
      </c>
      <c r="N8197" s="0" t="str">
        <f aca="false">A8197</f>
        <v>Sport Loisir Culture</v>
      </c>
      <c r="O8197" s="0" t="str">
        <f aca="false">B8197</f>
        <v>Loisir</v>
      </c>
      <c r="P8197" s="0" t="str">
        <f aca="false">C8197</f>
        <v>Vestiaire et rangement</v>
      </c>
      <c r="Q8197" s="0" t="str">
        <f aca="false">D8197</f>
        <v>Autre système centralisé performant</v>
      </c>
      <c r="R8197" s="0" t="str">
        <f aca="false">E8197</f>
        <v>Autres</v>
      </c>
      <c r="S8197" s="0" t="str">
        <f aca="false">F8197</f>
        <v>0720952101</v>
      </c>
      <c r="T8197" s="0" t="str">
        <f aca="false">G8197</f>
        <v>5</v>
      </c>
      <c r="U8197" s="0" t="n">
        <f aca="false">L8197</f>
        <v>2.52443483217545</v>
      </c>
      <c r="V8197" s="0" t="n">
        <f aca="false">K8197</f>
        <v>216.14061288276</v>
      </c>
      <c r="W8197" s="0" t="n">
        <f aca="false">J8197</f>
        <v>0</v>
      </c>
    </row>
    <row r="8198" customFormat="false" ht="12.8" hidden="false" customHeight="false" outlineLevel="0" collapsed="false">
      <c r="A8198" s="0" t="s">
        <v>78</v>
      </c>
      <c r="B8198" s="0" t="s">
        <v>1369</v>
      </c>
      <c r="C8198" s="0" t="s">
        <v>1401</v>
      </c>
      <c r="D8198" s="0" t="s">
        <v>51</v>
      </c>
      <c r="E8198" s="0" t="s">
        <v>58</v>
      </c>
      <c r="F8198" s="0" t="s">
        <v>1411</v>
      </c>
      <c r="G8198" s="0" t="s">
        <v>1613</v>
      </c>
      <c r="H8198" s="0" t="n">
        <v>2.49332711064539</v>
      </c>
      <c r="I8198" s="0" t="n">
        <v>102.657265290638</v>
      </c>
      <c r="J8198" s="0" t="n">
        <v>680</v>
      </c>
      <c r="K8198" s="0" t="n">
        <f aca="false">I8198*SUMIFS(syst_chauffage!$H$3:$H$27,syst_chauffage!$B$3:$B$27,D8198,syst_chauffage!$C$3:$C$27,E8198)</f>
        <v>219.070553515988</v>
      </c>
      <c r="L8198" s="12" t="n">
        <f aca="false">H8198*SUMIFS(syst_chauffage!$K$3:$K$27,syst_chauffage!$B$3:$B$27,D8198,syst_chauffage!$C$3:$C$27,E8198)</f>
        <v>2.49332711064539</v>
      </c>
      <c r="N8198" s="0" t="str">
        <f aca="false">A8198</f>
        <v>Sport Loisir Culture</v>
      </c>
      <c r="O8198" s="0" t="str">
        <f aca="false">B8198</f>
        <v>Loisir</v>
      </c>
      <c r="P8198" s="0" t="str">
        <f aca="false">C8198</f>
        <v>Vestiaire et rangement</v>
      </c>
      <c r="Q8198" s="0" t="str">
        <f aca="false">D8198</f>
        <v>Autre système centralisé performant</v>
      </c>
      <c r="R8198" s="0" t="str">
        <f aca="false">E8198</f>
        <v>Urbain</v>
      </c>
      <c r="S8198" s="0" t="str">
        <f aca="false">F8198</f>
        <v>0720952106</v>
      </c>
      <c r="T8198" s="0" t="str">
        <f aca="false">G8198</f>
        <v>5</v>
      </c>
      <c r="U8198" s="0" t="n">
        <f aca="false">L8198</f>
        <v>2.49332711064539</v>
      </c>
      <c r="V8198" s="0" t="n">
        <f aca="false">K8198</f>
        <v>219.070553515988</v>
      </c>
      <c r="W8198" s="0" t="n">
        <f aca="false">J8198</f>
        <v>680</v>
      </c>
    </row>
    <row r="8199" customFormat="false" ht="12.8" hidden="false" customHeight="false" outlineLevel="0" collapsed="false">
      <c r="A8199" s="0" t="s">
        <v>78</v>
      </c>
      <c r="B8199" s="0" t="s">
        <v>1369</v>
      </c>
      <c r="C8199" s="0" t="s">
        <v>1401</v>
      </c>
      <c r="D8199" s="0" t="s">
        <v>54</v>
      </c>
      <c r="E8199" s="0" t="s">
        <v>30</v>
      </c>
      <c r="F8199" s="0" t="s">
        <v>1412</v>
      </c>
      <c r="G8199" s="0" t="s">
        <v>1613</v>
      </c>
      <c r="H8199" s="0" t="n">
        <v>1</v>
      </c>
      <c r="I8199" s="0" t="n">
        <v>12</v>
      </c>
      <c r="J8199" s="0" t="n">
        <v>0</v>
      </c>
      <c r="K8199" s="0" t="n">
        <f aca="false">I8199*SUMIFS(syst_chauffage!$H$3:$H$27,syst_chauffage!$B$3:$B$27,D8199,syst_chauffage!$C$3:$C$27,E8199)</f>
        <v>12</v>
      </c>
      <c r="L8199" s="12" t="n">
        <f aca="false">H8199*SUMIFS(syst_chauffage!$K$3:$K$27,syst_chauffage!$B$3:$B$27,D8199,syst_chauffage!$C$3:$C$27,E8199)</f>
        <v>1</v>
      </c>
      <c r="N8199" s="0" t="str">
        <f aca="false">A8199</f>
        <v>Sport Loisir Culture</v>
      </c>
      <c r="O8199" s="0" t="str">
        <f aca="false">B8199</f>
        <v>Loisir</v>
      </c>
      <c r="P8199" s="0" t="str">
        <f aca="false">C8199</f>
        <v>Vestiaire et rangement</v>
      </c>
      <c r="Q8199" s="0" t="str">
        <f aca="false">D8199</f>
        <v>Cassette rayonnante performant</v>
      </c>
      <c r="R8199" s="0" t="str">
        <f aca="false">E8199</f>
        <v>Electricité</v>
      </c>
      <c r="S8199" s="0" t="str">
        <f aca="false">F8199</f>
        <v>0720952202</v>
      </c>
      <c r="T8199" s="0" t="str">
        <f aca="false">G8199</f>
        <v>5</v>
      </c>
      <c r="U8199" s="0" t="n">
        <f aca="false">L8199</f>
        <v>1</v>
      </c>
      <c r="V8199" s="0" t="n">
        <f aca="false">K8199</f>
        <v>12</v>
      </c>
      <c r="W8199" s="0" t="n">
        <f aca="false">J8199</f>
        <v>0</v>
      </c>
    </row>
    <row r="8200" customFormat="false" ht="12.8" hidden="false" customHeight="false" outlineLevel="0" collapsed="false">
      <c r="A8200" s="0" t="s">
        <v>78</v>
      </c>
      <c r="B8200" s="0" t="s">
        <v>1369</v>
      </c>
      <c r="C8200" s="0" t="s">
        <v>1401</v>
      </c>
      <c r="D8200" s="0" t="s">
        <v>27</v>
      </c>
      <c r="E8200" s="0" t="s">
        <v>23</v>
      </c>
      <c r="F8200" s="0" t="s">
        <v>1413</v>
      </c>
      <c r="G8200" s="0" t="s">
        <v>1613</v>
      </c>
      <c r="H8200" s="0" t="n">
        <v>0.7420238310277</v>
      </c>
      <c r="I8200" s="0" t="n">
        <v>78.0677423187547</v>
      </c>
      <c r="J8200" s="0" t="n">
        <v>504</v>
      </c>
      <c r="K8200" s="0" t="n">
        <f aca="false">I8200*SUMIFS(syst_chauffage!$H$3:$H$27,syst_chauffage!$B$3:$B$27,D8200,syst_chauffage!$C$3:$C$27,E8200)</f>
        <v>200.197163726508</v>
      </c>
      <c r="L8200" s="12" t="n">
        <f aca="false">H8200*SUMIFS(syst_chauffage!$K$3:$K$27,syst_chauffage!$B$3:$B$27,D8200,syst_chauffage!$C$3:$C$27,E8200)</f>
        <v>0.7420238310277</v>
      </c>
      <c r="N8200" s="0" t="str">
        <f aca="false">A8200</f>
        <v>Sport Loisir Culture</v>
      </c>
      <c r="O8200" s="0" t="str">
        <f aca="false">B8200</f>
        <v>Loisir</v>
      </c>
      <c r="P8200" s="0" t="str">
        <f aca="false">C8200</f>
        <v>Vestiaire et rangement</v>
      </c>
      <c r="Q8200" s="0" t="str">
        <f aca="false">D8200</f>
        <v>Chaudière condensation fioul</v>
      </c>
      <c r="R8200" s="0" t="str">
        <f aca="false">E8200</f>
        <v>Fioul</v>
      </c>
      <c r="S8200" s="0" t="str">
        <f aca="false">F8200</f>
        <v>0720952303</v>
      </c>
      <c r="T8200" s="0" t="str">
        <f aca="false">G8200</f>
        <v>5</v>
      </c>
      <c r="U8200" s="0" t="n">
        <f aca="false">L8200</f>
        <v>0.7420238310277</v>
      </c>
      <c r="V8200" s="0" t="n">
        <f aca="false">K8200</f>
        <v>200.197163726508</v>
      </c>
      <c r="W8200" s="0" t="n">
        <f aca="false">J8200</f>
        <v>504</v>
      </c>
    </row>
    <row r="8201" customFormat="false" ht="12.8" hidden="false" customHeight="false" outlineLevel="0" collapsed="false">
      <c r="A8201" s="0" t="s">
        <v>78</v>
      </c>
      <c r="B8201" s="0" t="s">
        <v>1369</v>
      </c>
      <c r="C8201" s="0" t="s">
        <v>1401</v>
      </c>
      <c r="D8201" s="0" t="s">
        <v>18</v>
      </c>
      <c r="E8201" s="0" t="s">
        <v>14</v>
      </c>
      <c r="F8201" s="0" t="s">
        <v>1414</v>
      </c>
      <c r="G8201" s="0" t="s">
        <v>1613</v>
      </c>
      <c r="H8201" s="0" t="n">
        <v>0.960868502280211</v>
      </c>
      <c r="I8201" s="0" t="n">
        <v>61.9433369297058</v>
      </c>
      <c r="J8201" s="0" t="n">
        <v>504</v>
      </c>
      <c r="K8201" s="0" t="n">
        <f aca="false">I8201*SUMIFS(syst_chauffage!$H$3:$H$27,syst_chauffage!$B$3:$B$27,D8201,syst_chauffage!$C$3:$C$27,E8201)</f>
        <v>168.791190331877</v>
      </c>
      <c r="L8201" s="12" t="n">
        <f aca="false">H8201*SUMIFS(syst_chauffage!$K$3:$K$27,syst_chauffage!$B$3:$B$27,D8201,syst_chauffage!$C$3:$C$27,E8201)</f>
        <v>0.933432718545417</v>
      </c>
      <c r="N8201" s="0" t="str">
        <f aca="false">A8201</f>
        <v>Sport Loisir Culture</v>
      </c>
      <c r="O8201" s="0" t="str">
        <f aca="false">B8201</f>
        <v>Loisir</v>
      </c>
      <c r="P8201" s="0" t="str">
        <f aca="false">C8201</f>
        <v>Vestiaire et rangement</v>
      </c>
      <c r="Q8201" s="0" t="str">
        <f aca="false">D8201</f>
        <v>Chaudière condensation gaz</v>
      </c>
      <c r="R8201" s="0" t="str">
        <f aca="false">E8201</f>
        <v>Gaz</v>
      </c>
      <c r="S8201" s="0" t="str">
        <f aca="false">F8201</f>
        <v>0720952404</v>
      </c>
      <c r="T8201" s="0" t="str">
        <f aca="false">G8201</f>
        <v>5</v>
      </c>
      <c r="U8201" s="0" t="n">
        <f aca="false">L8201</f>
        <v>0.933432718545417</v>
      </c>
      <c r="V8201" s="0" t="n">
        <f aca="false">K8201</f>
        <v>168.791190331877</v>
      </c>
      <c r="W8201" s="0" t="n">
        <f aca="false">J8201</f>
        <v>504</v>
      </c>
    </row>
    <row r="8202" customFormat="false" ht="12.8" hidden="false" customHeight="false" outlineLevel="0" collapsed="false">
      <c r="A8202" s="0" t="s">
        <v>78</v>
      </c>
      <c r="B8202" s="0" t="s">
        <v>1369</v>
      </c>
      <c r="C8202" s="0" t="s">
        <v>1401</v>
      </c>
      <c r="D8202" s="0" t="s">
        <v>32</v>
      </c>
      <c r="E8202" s="0" t="s">
        <v>30</v>
      </c>
      <c r="F8202" s="0" t="s">
        <v>1415</v>
      </c>
      <c r="G8202" s="0" t="s">
        <v>1613</v>
      </c>
      <c r="H8202" s="0" t="n">
        <v>1</v>
      </c>
      <c r="I8202" s="0" t="n">
        <v>12</v>
      </c>
      <c r="J8202" s="0" t="n">
        <v>0</v>
      </c>
      <c r="K8202" s="0" t="n">
        <f aca="false">I8202*SUMIFS(syst_chauffage!$H$3:$H$27,syst_chauffage!$B$3:$B$27,D8202,syst_chauffage!$C$3:$C$27,E8202)</f>
        <v>12</v>
      </c>
      <c r="L8202" s="12" t="n">
        <f aca="false">H8202*SUMIFS(syst_chauffage!$K$3:$K$27,syst_chauffage!$B$3:$B$27,D8202,syst_chauffage!$C$3:$C$27,E8202)</f>
        <v>1</v>
      </c>
      <c r="N8202" s="0" t="str">
        <f aca="false">A8202</f>
        <v>Sport Loisir Culture</v>
      </c>
      <c r="O8202" s="0" t="str">
        <f aca="false">B8202</f>
        <v>Loisir</v>
      </c>
      <c r="P8202" s="0" t="str">
        <f aca="false">C8202</f>
        <v>Vestiaire et rangement</v>
      </c>
      <c r="Q8202" s="0" t="str">
        <f aca="false">D8202</f>
        <v>Electrique direct performant</v>
      </c>
      <c r="R8202" s="0" t="str">
        <f aca="false">E8202</f>
        <v>Electricité</v>
      </c>
      <c r="S8202" s="0" t="str">
        <f aca="false">F8202</f>
        <v>0720952602</v>
      </c>
      <c r="T8202" s="0" t="str">
        <f aca="false">G8202</f>
        <v>5</v>
      </c>
      <c r="U8202" s="0" t="n">
        <f aca="false">L8202</f>
        <v>1</v>
      </c>
      <c r="V8202" s="0" t="n">
        <f aca="false">K8202</f>
        <v>12</v>
      </c>
      <c r="W8202" s="0" t="n">
        <f aca="false">J8202</f>
        <v>0</v>
      </c>
    </row>
    <row r="8203" customFormat="false" ht="12.8" hidden="false" customHeight="false" outlineLevel="0" collapsed="false">
      <c r="A8203" s="0" t="s">
        <v>78</v>
      </c>
      <c r="B8203" s="0" t="s">
        <v>1369</v>
      </c>
      <c r="C8203" s="0" t="s">
        <v>1401</v>
      </c>
      <c r="D8203" s="0" t="s">
        <v>38</v>
      </c>
      <c r="E8203" s="0" t="s">
        <v>30</v>
      </c>
      <c r="F8203" s="0" t="s">
        <v>1416</v>
      </c>
      <c r="G8203" s="0" t="s">
        <v>1613</v>
      </c>
      <c r="H8203" s="0" t="n">
        <v>3.41149395348837</v>
      </c>
      <c r="I8203" s="0" t="n">
        <v>69.00863817319</v>
      </c>
      <c r="J8203" s="0" t="n">
        <v>648</v>
      </c>
      <c r="K8203" s="0" t="n">
        <f aca="false">I8203*SUMIFS(syst_chauffage!$H$3:$H$27,syst_chauffage!$B$3:$B$27,D8203,syst_chauffage!$C$3:$C$27,E8203)</f>
        <v>69.7535037490589</v>
      </c>
      <c r="L8203" s="12" t="n">
        <f aca="false">H8203*SUMIFS(syst_chauffage!$K$3:$K$27,syst_chauffage!$B$3:$B$27,D8203,syst_chauffage!$C$3:$C$27,E8203)</f>
        <v>3.05197598099553</v>
      </c>
      <c r="N8203" s="0" t="str">
        <f aca="false">A8203</f>
        <v>Sport Loisir Culture</v>
      </c>
      <c r="O8203" s="0" t="str">
        <f aca="false">B8203</f>
        <v>Loisir</v>
      </c>
      <c r="P8203" s="0" t="str">
        <f aca="false">C8203</f>
        <v>Vestiaire et rangement</v>
      </c>
      <c r="Q8203" s="0" t="str">
        <f aca="false">D8203</f>
        <v>PAC performant</v>
      </c>
      <c r="R8203" s="0" t="str">
        <f aca="false">E8203</f>
        <v>Electricité</v>
      </c>
      <c r="S8203" s="0" t="str">
        <f aca="false">F8203</f>
        <v>0720952902</v>
      </c>
      <c r="T8203" s="0" t="str">
        <f aca="false">G8203</f>
        <v>5</v>
      </c>
      <c r="U8203" s="0" t="n">
        <f aca="false">L8203</f>
        <v>3.05197598099553</v>
      </c>
      <c r="V8203" s="0" t="n">
        <f aca="false">K8203</f>
        <v>69.7535037490589</v>
      </c>
      <c r="W8203" s="0" t="n">
        <f aca="false">J8203</f>
        <v>648</v>
      </c>
    </row>
    <row r="8204" customFormat="false" ht="12.8" hidden="false" customHeight="false" outlineLevel="0" collapsed="false">
      <c r="A8204" s="0" t="s">
        <v>78</v>
      </c>
      <c r="B8204" s="0" t="s">
        <v>1369</v>
      </c>
      <c r="C8204" s="0" t="s">
        <v>1401</v>
      </c>
      <c r="D8204" s="0" t="s">
        <v>38</v>
      </c>
      <c r="E8204" s="0" t="s">
        <v>30</v>
      </c>
      <c r="F8204" s="0" t="s">
        <v>1417</v>
      </c>
      <c r="G8204" s="0" t="s">
        <v>1613</v>
      </c>
      <c r="H8204" s="0" t="n">
        <v>1</v>
      </c>
      <c r="I8204" s="0" t="n">
        <v>12</v>
      </c>
      <c r="J8204" s="0" t="n">
        <v>648</v>
      </c>
      <c r="K8204" s="0" t="n">
        <f aca="false">I8204*SUMIFS(syst_chauffage!$H$3:$H$27,syst_chauffage!$B$3:$B$27,D8204,syst_chauffage!$C$3:$C$27,E8204)</f>
        <v>12.1295256238501</v>
      </c>
      <c r="L8204" s="12" t="n">
        <f aca="false">H8204*SUMIFS(syst_chauffage!$K$3:$K$27,syst_chauffage!$B$3:$B$27,D8204,syst_chauffage!$C$3:$C$27,E8204)</f>
        <v>0.894615679407779</v>
      </c>
      <c r="N8204" s="0" t="str">
        <f aca="false">A8204</f>
        <v>Sport Loisir Culture</v>
      </c>
      <c r="O8204" s="0" t="str">
        <f aca="false">B8204</f>
        <v>Loisir</v>
      </c>
      <c r="P8204" s="0" t="str">
        <f aca="false">C8204</f>
        <v>Vestiaire et rangement</v>
      </c>
      <c r="Q8204" s="0" t="str">
        <f aca="false">D8204</f>
        <v>PAC performant</v>
      </c>
      <c r="R8204" s="0" t="str">
        <f aca="false">E8204</f>
        <v>Electricité</v>
      </c>
      <c r="S8204" s="0" t="str">
        <f aca="false">F8204</f>
        <v>0720953104</v>
      </c>
      <c r="T8204" s="0" t="str">
        <f aca="false">G8204</f>
        <v>5</v>
      </c>
      <c r="U8204" s="0" t="n">
        <f aca="false">L8204</f>
        <v>0.894615679407779</v>
      </c>
      <c r="V8204" s="0" t="n">
        <f aca="false">K8204</f>
        <v>12.1295256238501</v>
      </c>
      <c r="W8204" s="0" t="n">
        <f aca="false">J8204</f>
        <v>648</v>
      </c>
    </row>
    <row r="8205" customFormat="false" ht="12.8" hidden="false" customHeight="false" outlineLevel="0" collapsed="false">
      <c r="A8205" s="0" t="s">
        <v>78</v>
      </c>
      <c r="B8205" s="0" t="s">
        <v>1418</v>
      </c>
      <c r="C8205" s="0" t="s">
        <v>204</v>
      </c>
      <c r="D8205" s="0" t="s">
        <v>19</v>
      </c>
      <c r="E8205" s="0" t="s">
        <v>57</v>
      </c>
      <c r="F8205" s="0" t="s">
        <v>1419</v>
      </c>
      <c r="G8205" s="0" t="s">
        <v>1613</v>
      </c>
      <c r="H8205" s="0" t="n">
        <v>0.859710520716844</v>
      </c>
      <c r="I8205" s="0" t="n">
        <v>21.8744328198858</v>
      </c>
      <c r="J8205" s="0" t="n">
        <v>0</v>
      </c>
      <c r="K8205" s="0" t="n">
        <f aca="false">I8205*SUMIFS(syst_chauffage!$H$3:$H$27,syst_chauffage!$B$3:$B$27,D8205,syst_chauffage!$C$3:$C$27,E8205)</f>
        <v>30.4596374522314</v>
      </c>
      <c r="L8205" s="12" t="n">
        <f aca="false">H8205*SUMIFS(syst_chauffage!$K$3:$K$27,syst_chauffage!$B$3:$B$27,D8205,syst_chauffage!$C$3:$C$27,E8205)</f>
        <v>0.859710520716844</v>
      </c>
      <c r="N8205" s="0" t="str">
        <f aca="false">A8205</f>
        <v>Sport Loisir Culture</v>
      </c>
      <c r="O8205" s="0" t="str">
        <f aca="false">B8205</f>
        <v>Sport</v>
      </c>
      <c r="P8205" s="0" t="str">
        <f aca="false">C8205</f>
        <v>Grand bar café tabac</v>
      </c>
      <c r="Q8205" s="0" t="str">
        <f aca="false">D8205</f>
        <v>Autre système centralisé</v>
      </c>
      <c r="R8205" s="0" t="str">
        <f aca="false">E8205</f>
        <v>Autres</v>
      </c>
      <c r="S8205" s="0" t="str">
        <f aca="false">F8205</f>
        <v>0729160101</v>
      </c>
      <c r="T8205" s="0" t="str">
        <f aca="false">G8205</f>
        <v>5</v>
      </c>
      <c r="U8205" s="0" t="n">
        <f aca="false">L8205</f>
        <v>0.859710520716844</v>
      </c>
      <c r="V8205" s="0" t="n">
        <f aca="false">K8205</f>
        <v>30.4596374522314</v>
      </c>
      <c r="W8205" s="0" t="n">
        <f aca="false">J8205</f>
        <v>0</v>
      </c>
    </row>
    <row r="8206" customFormat="false" ht="12.8" hidden="false" customHeight="false" outlineLevel="0" collapsed="false">
      <c r="A8206" s="0" t="s">
        <v>78</v>
      </c>
      <c r="B8206" s="0" t="s">
        <v>1418</v>
      </c>
      <c r="C8206" s="0" t="s">
        <v>204</v>
      </c>
      <c r="D8206" s="0" t="s">
        <v>19</v>
      </c>
      <c r="E8206" s="0" t="s">
        <v>57</v>
      </c>
      <c r="F8206" s="0" t="s">
        <v>1420</v>
      </c>
      <c r="G8206" s="0" t="s">
        <v>1613</v>
      </c>
      <c r="H8206" s="0" t="n">
        <v>0.996250598526978</v>
      </c>
      <c r="I8206" s="0" t="n">
        <v>21.1279793999175</v>
      </c>
      <c r="J8206" s="0" t="n">
        <v>0</v>
      </c>
      <c r="K8206" s="0" t="n">
        <f aca="false">I8206*SUMIFS(syst_chauffage!$H$3:$H$27,syst_chauffage!$B$3:$B$27,D8206,syst_chauffage!$C$3:$C$27,E8206)</f>
        <v>29.4202184769177</v>
      </c>
      <c r="L8206" s="12" t="n">
        <f aca="false">H8206*SUMIFS(syst_chauffage!$K$3:$K$27,syst_chauffage!$B$3:$B$27,D8206,syst_chauffage!$C$3:$C$27,E8206)</f>
        <v>0.996250598526978</v>
      </c>
      <c r="N8206" s="0" t="str">
        <f aca="false">A8206</f>
        <v>Sport Loisir Culture</v>
      </c>
      <c r="O8206" s="0" t="str">
        <f aca="false">B8206</f>
        <v>Sport</v>
      </c>
      <c r="P8206" s="0" t="str">
        <f aca="false">C8206</f>
        <v>Grand bar café tabac</v>
      </c>
      <c r="Q8206" s="0" t="str">
        <f aca="false">D8206</f>
        <v>Autre système centralisé</v>
      </c>
      <c r="R8206" s="0" t="str">
        <f aca="false">E8206</f>
        <v>Autres</v>
      </c>
      <c r="S8206" s="0" t="str">
        <f aca="false">F8206</f>
        <v>0729160106</v>
      </c>
      <c r="T8206" s="0" t="str">
        <f aca="false">G8206</f>
        <v>5</v>
      </c>
      <c r="U8206" s="0" t="n">
        <f aca="false">L8206</f>
        <v>0.996250598526978</v>
      </c>
      <c r="V8206" s="0" t="n">
        <f aca="false">K8206</f>
        <v>29.4202184769177</v>
      </c>
      <c r="W8206" s="0" t="n">
        <f aca="false">J8206</f>
        <v>0</v>
      </c>
    </row>
    <row r="8207" customFormat="false" ht="12.8" hidden="false" customHeight="false" outlineLevel="0" collapsed="false">
      <c r="A8207" s="0" t="s">
        <v>78</v>
      </c>
      <c r="B8207" s="0" t="s">
        <v>1418</v>
      </c>
      <c r="C8207" s="0" t="s">
        <v>204</v>
      </c>
      <c r="D8207" s="0" t="s">
        <v>22</v>
      </c>
      <c r="E8207" s="0" t="s">
        <v>23</v>
      </c>
      <c r="F8207" s="0" t="s">
        <v>1421</v>
      </c>
      <c r="G8207" s="0" t="s">
        <v>1613</v>
      </c>
      <c r="H8207" s="0" t="n">
        <v>0.570451411535735</v>
      </c>
      <c r="I8207" s="0" t="n">
        <v>15.5082889673934</v>
      </c>
      <c r="J8207" s="0" t="n">
        <v>0</v>
      </c>
      <c r="K8207" s="0" t="n">
        <f aca="false">I8207*SUMIFS(syst_chauffage!$H$3:$H$27,syst_chauffage!$B$3:$B$27,D8207,syst_chauffage!$C$3:$C$27,E8207)</f>
        <v>27.3104459356419</v>
      </c>
      <c r="L8207" s="12" t="n">
        <f aca="false">H8207*SUMIFS(syst_chauffage!$K$3:$K$27,syst_chauffage!$B$3:$B$27,D8207,syst_chauffage!$C$3:$C$27,E8207)</f>
        <v>0.570451411535735</v>
      </c>
      <c r="N8207" s="0" t="str">
        <f aca="false">A8207</f>
        <v>Sport Loisir Culture</v>
      </c>
      <c r="O8207" s="0" t="str">
        <f aca="false">B8207</f>
        <v>Sport</v>
      </c>
      <c r="P8207" s="0" t="str">
        <f aca="false">C8207</f>
        <v>Grand bar café tabac</v>
      </c>
      <c r="Q8207" s="0" t="str">
        <f aca="false">D8207</f>
        <v>Chaudière fioul</v>
      </c>
      <c r="R8207" s="0" t="str">
        <f aca="false">E8207</f>
        <v>Fioul</v>
      </c>
      <c r="S8207" s="0" t="str">
        <f aca="false">F8207</f>
        <v>0729160303</v>
      </c>
      <c r="T8207" s="0" t="str">
        <f aca="false">G8207</f>
        <v>5</v>
      </c>
      <c r="U8207" s="0" t="n">
        <f aca="false">L8207</f>
        <v>0.570451411535735</v>
      </c>
      <c r="V8207" s="0" t="n">
        <f aca="false">K8207</f>
        <v>27.3104459356419</v>
      </c>
      <c r="W8207" s="0" t="n">
        <f aca="false">J8207</f>
        <v>0</v>
      </c>
    </row>
    <row r="8208" customFormat="false" ht="12.8" hidden="false" customHeight="false" outlineLevel="0" collapsed="false">
      <c r="A8208" s="0" t="s">
        <v>78</v>
      </c>
      <c r="B8208" s="0" t="s">
        <v>1418</v>
      </c>
      <c r="C8208" s="0" t="s">
        <v>204</v>
      </c>
      <c r="D8208" s="0" t="s">
        <v>13</v>
      </c>
      <c r="E8208" s="0" t="s">
        <v>14</v>
      </c>
      <c r="F8208" s="0" t="s">
        <v>1422</v>
      </c>
      <c r="G8208" s="0" t="s">
        <v>1613</v>
      </c>
      <c r="H8208" s="0" t="n">
        <v>0.686279255534833</v>
      </c>
      <c r="I8208" s="0" t="n">
        <v>11.1575907489099</v>
      </c>
      <c r="J8208" s="0" t="n">
        <v>462</v>
      </c>
      <c r="K8208" s="0" t="n">
        <f aca="false">I8208*SUMIFS(syst_chauffage!$H$3:$H$27,syst_chauffage!$B$3:$B$27,D8208,syst_chauffage!$C$3:$C$27,E8208)</f>
        <v>22.5337780802359</v>
      </c>
      <c r="L8208" s="12" t="n">
        <f aca="false">H8208*SUMIFS(syst_chauffage!$K$3:$K$27,syst_chauffage!$B$3:$B$27,D8208,syst_chauffage!$C$3:$C$27,E8208)</f>
        <v>0.686279255534833</v>
      </c>
      <c r="N8208" s="0" t="str">
        <f aca="false">A8208</f>
        <v>Sport Loisir Culture</v>
      </c>
      <c r="O8208" s="0" t="str">
        <f aca="false">B8208</f>
        <v>Sport</v>
      </c>
      <c r="P8208" s="0" t="str">
        <f aca="false">C8208</f>
        <v>Grand bar café tabac</v>
      </c>
      <c r="Q8208" s="0" t="str">
        <f aca="false">D8208</f>
        <v>Chaudière gaz</v>
      </c>
      <c r="R8208" s="0" t="str">
        <f aca="false">E8208</f>
        <v>Gaz</v>
      </c>
      <c r="S8208" s="0" t="str">
        <f aca="false">F8208</f>
        <v>0729160404</v>
      </c>
      <c r="T8208" s="0" t="str">
        <f aca="false">G8208</f>
        <v>5</v>
      </c>
      <c r="U8208" s="0" t="n">
        <f aca="false">L8208</f>
        <v>0.686279255534833</v>
      </c>
      <c r="V8208" s="0" t="n">
        <f aca="false">K8208</f>
        <v>22.5337780802359</v>
      </c>
      <c r="W8208" s="0" t="n">
        <f aca="false">J8208</f>
        <v>462</v>
      </c>
    </row>
    <row r="8209" customFormat="false" ht="12.8" hidden="false" customHeight="false" outlineLevel="0" collapsed="false">
      <c r="A8209" s="0" t="s">
        <v>78</v>
      </c>
      <c r="B8209" s="0" t="s">
        <v>1418</v>
      </c>
      <c r="C8209" s="0" t="s">
        <v>204</v>
      </c>
      <c r="D8209" s="0" t="s">
        <v>29</v>
      </c>
      <c r="E8209" s="0" t="s">
        <v>30</v>
      </c>
      <c r="F8209" s="0" t="s">
        <v>1423</v>
      </c>
      <c r="G8209" s="0" t="s">
        <v>1613</v>
      </c>
      <c r="H8209" s="0" t="n">
        <v>0.92</v>
      </c>
      <c r="I8209" s="0" t="n">
        <v>10.4</v>
      </c>
      <c r="J8209" s="0" t="n">
        <v>0</v>
      </c>
      <c r="K8209" s="0" t="n">
        <f aca="false">I8209*SUMIFS(syst_chauffage!$H$3:$H$27,syst_chauffage!$B$3:$B$27,D8209,syst_chauffage!$C$3:$C$27,E8209)</f>
        <v>3</v>
      </c>
      <c r="L8209" s="12" t="n">
        <f aca="false">H8209*SUMIFS(syst_chauffage!$K$3:$K$27,syst_chauffage!$B$3:$B$27,D8209,syst_chauffage!$C$3:$C$27,E8209)</f>
        <v>0.92</v>
      </c>
      <c r="N8209" s="0" t="str">
        <f aca="false">A8209</f>
        <v>Sport Loisir Culture</v>
      </c>
      <c r="O8209" s="0" t="str">
        <f aca="false">B8209</f>
        <v>Sport</v>
      </c>
      <c r="P8209" s="0" t="str">
        <f aca="false">C8209</f>
        <v>Grand bar café tabac</v>
      </c>
      <c r="Q8209" s="0" t="str">
        <f aca="false">D8209</f>
        <v>Electrique direct</v>
      </c>
      <c r="R8209" s="0" t="str">
        <f aca="false">E8209</f>
        <v>Electricité</v>
      </c>
      <c r="S8209" s="0" t="str">
        <f aca="false">F8209</f>
        <v>0729160602</v>
      </c>
      <c r="T8209" s="0" t="str">
        <f aca="false">G8209</f>
        <v>5</v>
      </c>
      <c r="U8209" s="0" t="n">
        <f aca="false">L8209</f>
        <v>0.92</v>
      </c>
      <c r="V8209" s="0" t="n">
        <f aca="false">K8209</f>
        <v>3</v>
      </c>
      <c r="W8209" s="0" t="n">
        <f aca="false">J8209</f>
        <v>0</v>
      </c>
    </row>
    <row r="8210" customFormat="false" ht="12.8" hidden="false" customHeight="false" outlineLevel="0" collapsed="false">
      <c r="A8210" s="0" t="s">
        <v>78</v>
      </c>
      <c r="B8210" s="0" t="s">
        <v>1418</v>
      </c>
      <c r="C8210" s="0" t="s">
        <v>204</v>
      </c>
      <c r="D8210" s="0" t="s">
        <v>36</v>
      </c>
      <c r="E8210" s="0" t="s">
        <v>30</v>
      </c>
      <c r="F8210" s="0" t="s">
        <v>1424</v>
      </c>
      <c r="G8210" s="0" t="s">
        <v>1613</v>
      </c>
      <c r="H8210" s="0" t="n">
        <v>2.9521585116279</v>
      </c>
      <c r="I8210" s="0" t="n">
        <v>11.6810056439421</v>
      </c>
      <c r="J8210" s="0" t="n">
        <v>738</v>
      </c>
      <c r="K8210" s="0" t="n">
        <f aca="false">I8210*SUMIFS(syst_chauffage!$H$3:$H$27,syst_chauffage!$B$3:$B$27,D8210,syst_chauffage!$C$3:$C$27,E8210)</f>
        <v>7.22654878662136</v>
      </c>
      <c r="L8210" s="12" t="n">
        <f aca="false">H8210*SUMIFS(syst_chauffage!$K$3:$K$27,syst_chauffage!$B$3:$B$27,D8210,syst_chauffage!$C$3:$C$27,E8210)</f>
        <v>2.48037561722716</v>
      </c>
      <c r="N8210" s="0" t="str">
        <f aca="false">A8210</f>
        <v>Sport Loisir Culture</v>
      </c>
      <c r="O8210" s="0" t="str">
        <f aca="false">B8210</f>
        <v>Sport</v>
      </c>
      <c r="P8210" s="0" t="str">
        <f aca="false">C8210</f>
        <v>Grand bar café tabac</v>
      </c>
      <c r="Q8210" s="0" t="str">
        <f aca="false">D8210</f>
        <v>PAC</v>
      </c>
      <c r="R8210" s="0" t="str">
        <f aca="false">E8210</f>
        <v>Electricité</v>
      </c>
      <c r="S8210" s="0" t="str">
        <f aca="false">F8210</f>
        <v>0729160902</v>
      </c>
      <c r="T8210" s="0" t="str">
        <f aca="false">G8210</f>
        <v>5</v>
      </c>
      <c r="U8210" s="0" t="n">
        <f aca="false">L8210</f>
        <v>2.48037561722716</v>
      </c>
      <c r="V8210" s="0" t="n">
        <f aca="false">K8210</f>
        <v>7.22654878662136</v>
      </c>
      <c r="W8210" s="0" t="n">
        <f aca="false">J8210</f>
        <v>738</v>
      </c>
    </row>
    <row r="8211" customFormat="false" ht="12.8" hidden="false" customHeight="false" outlineLevel="0" collapsed="false">
      <c r="A8211" s="0" t="s">
        <v>78</v>
      </c>
      <c r="B8211" s="0" t="s">
        <v>1418</v>
      </c>
      <c r="C8211" s="0" t="s">
        <v>204</v>
      </c>
      <c r="D8211" s="0" t="s">
        <v>42</v>
      </c>
      <c r="E8211" s="0" t="s">
        <v>30</v>
      </c>
      <c r="F8211" s="0" t="s">
        <v>1425</v>
      </c>
      <c r="G8211" s="0" t="s">
        <v>1613</v>
      </c>
      <c r="H8211" s="0" t="n">
        <v>2.81101778073089</v>
      </c>
      <c r="I8211" s="0" t="n">
        <v>11.1768216</v>
      </c>
      <c r="J8211" s="0" t="n">
        <v>738</v>
      </c>
      <c r="K8211" s="0" t="n">
        <f aca="false">I8211*SUMIFS(syst_chauffage!$H$3:$H$27,syst_chauffage!$B$3:$B$27,D8211,syst_chauffage!$C$3:$C$27,E8211)</f>
        <v>10.0892300791824</v>
      </c>
      <c r="L8211" s="12" t="n">
        <f aca="false">H8211*SUMIFS(syst_chauffage!$K$3:$K$27,syst_chauffage!$B$3:$B$27,D8211,syst_chauffage!$C$3:$C$27,E8211)</f>
        <v>2.50613183237212</v>
      </c>
      <c r="N8211" s="0" t="str">
        <f aca="false">A8211</f>
        <v>Sport Loisir Culture</v>
      </c>
      <c r="O8211" s="0" t="str">
        <f aca="false">B8211</f>
        <v>Sport</v>
      </c>
      <c r="P8211" s="0" t="str">
        <f aca="false">C8211</f>
        <v>Grand bar café tabac</v>
      </c>
      <c r="Q8211" s="0" t="str">
        <f aca="false">D8211</f>
        <v>Rooftop</v>
      </c>
      <c r="R8211" s="0" t="str">
        <f aca="false">E8211</f>
        <v>Electricité</v>
      </c>
      <c r="S8211" s="0" t="str">
        <f aca="false">F8211</f>
        <v>0729161002</v>
      </c>
      <c r="T8211" s="0" t="str">
        <f aca="false">G8211</f>
        <v>5</v>
      </c>
      <c r="U8211" s="0" t="n">
        <f aca="false">L8211</f>
        <v>2.50613183237212</v>
      </c>
      <c r="V8211" s="0" t="n">
        <f aca="false">K8211</f>
        <v>10.0892300791824</v>
      </c>
      <c r="W8211" s="0" t="n">
        <f aca="false">J8211</f>
        <v>738</v>
      </c>
    </row>
    <row r="8212" customFormat="false" ht="12.8" hidden="false" customHeight="false" outlineLevel="0" collapsed="false">
      <c r="A8212" s="0" t="s">
        <v>78</v>
      </c>
      <c r="B8212" s="0" t="s">
        <v>1418</v>
      </c>
      <c r="C8212" s="0" t="s">
        <v>204</v>
      </c>
      <c r="D8212" s="0" t="s">
        <v>51</v>
      </c>
      <c r="E8212" s="0" t="s">
        <v>57</v>
      </c>
      <c r="F8212" s="0" t="s">
        <v>1426</v>
      </c>
      <c r="G8212" s="0" t="s">
        <v>1613</v>
      </c>
      <c r="H8212" s="0" t="n">
        <v>0.947875899605418</v>
      </c>
      <c r="I8212" s="0" t="n">
        <v>26.0409914522451</v>
      </c>
      <c r="J8212" s="0" t="n">
        <v>0</v>
      </c>
      <c r="K8212" s="0" t="n">
        <f aca="false">I8212*SUMIFS(syst_chauffage!$H$3:$H$27,syst_chauffage!$B$3:$B$27,D8212,syst_chauffage!$C$3:$C$27,E8212)</f>
        <v>55.177055135154</v>
      </c>
      <c r="L8212" s="12" t="n">
        <f aca="false">H8212*SUMIFS(syst_chauffage!$K$3:$K$27,syst_chauffage!$B$3:$B$27,D8212,syst_chauffage!$C$3:$C$27,E8212)</f>
        <v>0.947875899605418</v>
      </c>
      <c r="N8212" s="0" t="str">
        <f aca="false">A8212</f>
        <v>Sport Loisir Culture</v>
      </c>
      <c r="O8212" s="0" t="str">
        <f aca="false">B8212</f>
        <v>Sport</v>
      </c>
      <c r="P8212" s="0" t="str">
        <f aca="false">C8212</f>
        <v>Grand bar café tabac</v>
      </c>
      <c r="Q8212" s="0" t="str">
        <f aca="false">D8212</f>
        <v>Autre système centralisé performant</v>
      </c>
      <c r="R8212" s="0" t="str">
        <f aca="false">E8212</f>
        <v>Autres</v>
      </c>
      <c r="S8212" s="0" t="str">
        <f aca="false">F8212</f>
        <v>0729162101</v>
      </c>
      <c r="T8212" s="0" t="str">
        <f aca="false">G8212</f>
        <v>5</v>
      </c>
      <c r="U8212" s="0" t="n">
        <f aca="false">L8212</f>
        <v>0.947875899605418</v>
      </c>
      <c r="V8212" s="0" t="n">
        <f aca="false">K8212</f>
        <v>55.177055135154</v>
      </c>
      <c r="W8212" s="0" t="n">
        <f aca="false">J8212</f>
        <v>0</v>
      </c>
    </row>
    <row r="8213" customFormat="false" ht="12.8" hidden="false" customHeight="false" outlineLevel="0" collapsed="false">
      <c r="A8213" s="0" t="s">
        <v>78</v>
      </c>
      <c r="B8213" s="0" t="s">
        <v>1418</v>
      </c>
      <c r="C8213" s="0" t="s">
        <v>204</v>
      </c>
      <c r="D8213" s="0" t="s">
        <v>51</v>
      </c>
      <c r="E8213" s="0" t="s">
        <v>57</v>
      </c>
      <c r="F8213" s="0" t="s">
        <v>1427</v>
      </c>
      <c r="G8213" s="0" t="s">
        <v>1613</v>
      </c>
      <c r="H8213" s="0" t="n">
        <v>1.09753635480448</v>
      </c>
      <c r="I8213" s="0" t="n">
        <v>25.1523564284732</v>
      </c>
      <c r="J8213" s="0" t="n">
        <v>0</v>
      </c>
      <c r="K8213" s="0" t="n">
        <f aca="false">I8213*SUMIFS(syst_chauffage!$H$3:$H$27,syst_chauffage!$B$3:$B$27,D8213,syst_chauffage!$C$3:$C$27,E8213)</f>
        <v>53.2941673890554</v>
      </c>
      <c r="L8213" s="12" t="n">
        <f aca="false">H8213*SUMIFS(syst_chauffage!$K$3:$K$27,syst_chauffage!$B$3:$B$27,D8213,syst_chauffage!$C$3:$C$27,E8213)</f>
        <v>1.09753635480448</v>
      </c>
      <c r="N8213" s="0" t="str">
        <f aca="false">A8213</f>
        <v>Sport Loisir Culture</v>
      </c>
      <c r="O8213" s="0" t="str">
        <f aca="false">B8213</f>
        <v>Sport</v>
      </c>
      <c r="P8213" s="0" t="str">
        <f aca="false">C8213</f>
        <v>Grand bar café tabac</v>
      </c>
      <c r="Q8213" s="0" t="str">
        <f aca="false">D8213</f>
        <v>Autre système centralisé performant</v>
      </c>
      <c r="R8213" s="0" t="str">
        <f aca="false">E8213</f>
        <v>Autres</v>
      </c>
      <c r="S8213" s="0" t="str">
        <f aca="false">F8213</f>
        <v>0729162106</v>
      </c>
      <c r="T8213" s="0" t="str">
        <f aca="false">G8213</f>
        <v>5</v>
      </c>
      <c r="U8213" s="0" t="n">
        <f aca="false">L8213</f>
        <v>1.09753635480448</v>
      </c>
      <c r="V8213" s="0" t="n">
        <f aca="false">K8213</f>
        <v>53.2941673890554</v>
      </c>
      <c r="W8213" s="0" t="n">
        <f aca="false">J8213</f>
        <v>0</v>
      </c>
    </row>
    <row r="8214" customFormat="false" ht="12.8" hidden="false" customHeight="false" outlineLevel="0" collapsed="false">
      <c r="A8214" s="0" t="s">
        <v>78</v>
      </c>
      <c r="B8214" s="0" t="s">
        <v>1418</v>
      </c>
      <c r="C8214" s="0" t="s">
        <v>204</v>
      </c>
      <c r="D8214" s="0" t="s">
        <v>27</v>
      </c>
      <c r="E8214" s="0" t="s">
        <v>23</v>
      </c>
      <c r="F8214" s="0" t="s">
        <v>1428</v>
      </c>
      <c r="G8214" s="0" t="s">
        <v>1613</v>
      </c>
      <c r="H8214" s="0" t="n">
        <v>0.754144357314103</v>
      </c>
      <c r="I8214" s="0" t="n">
        <v>18.4622487707064</v>
      </c>
      <c r="J8214" s="0" t="n">
        <v>1064</v>
      </c>
      <c r="K8214" s="0" t="n">
        <f aca="false">I8214*SUMIFS(syst_chauffage!$H$3:$H$27,syst_chauffage!$B$3:$B$27,D8214,syst_chauffage!$C$3:$C$27,E8214)</f>
        <v>47.3446487643681</v>
      </c>
      <c r="L8214" s="12" t="n">
        <f aca="false">H8214*SUMIFS(syst_chauffage!$K$3:$K$27,syst_chauffage!$B$3:$B$27,D8214,syst_chauffage!$C$3:$C$27,E8214)</f>
        <v>0.754144357314103</v>
      </c>
      <c r="N8214" s="0" t="str">
        <f aca="false">A8214</f>
        <v>Sport Loisir Culture</v>
      </c>
      <c r="O8214" s="0" t="str">
        <f aca="false">B8214</f>
        <v>Sport</v>
      </c>
      <c r="P8214" s="0" t="str">
        <f aca="false">C8214</f>
        <v>Grand bar café tabac</v>
      </c>
      <c r="Q8214" s="0" t="str">
        <f aca="false">D8214</f>
        <v>Chaudière condensation fioul</v>
      </c>
      <c r="R8214" s="0" t="str">
        <f aca="false">E8214</f>
        <v>Fioul</v>
      </c>
      <c r="S8214" s="0" t="str">
        <f aca="false">F8214</f>
        <v>0729162303</v>
      </c>
      <c r="T8214" s="0" t="str">
        <f aca="false">G8214</f>
        <v>5</v>
      </c>
      <c r="U8214" s="0" t="n">
        <f aca="false">L8214</f>
        <v>0.754144357314103</v>
      </c>
      <c r="V8214" s="0" t="n">
        <f aca="false">K8214</f>
        <v>47.3446487643681</v>
      </c>
      <c r="W8214" s="0" t="n">
        <f aca="false">J8214</f>
        <v>1064</v>
      </c>
    </row>
    <row r="8215" customFormat="false" ht="12.8" hidden="false" customHeight="false" outlineLevel="0" collapsed="false">
      <c r="A8215" s="0" t="s">
        <v>78</v>
      </c>
      <c r="B8215" s="0" t="s">
        <v>1418</v>
      </c>
      <c r="C8215" s="0" t="s">
        <v>204</v>
      </c>
      <c r="D8215" s="0" t="s">
        <v>18</v>
      </c>
      <c r="E8215" s="0" t="s">
        <v>14</v>
      </c>
      <c r="F8215" s="0" t="s">
        <v>1429</v>
      </c>
      <c r="G8215" s="0" t="s">
        <v>1613</v>
      </c>
      <c r="H8215" s="0" t="n">
        <v>0.981729664724299</v>
      </c>
      <c r="I8215" s="0" t="n">
        <v>13.2828461296546</v>
      </c>
      <c r="J8215" s="0" t="n">
        <v>1064</v>
      </c>
      <c r="K8215" s="0" t="n">
        <f aca="false">I8215*SUMIFS(syst_chauffage!$H$3:$H$27,syst_chauffage!$B$3:$B$27,D8215,syst_chauffage!$C$3:$C$27,E8215)</f>
        <v>36.1948115866578</v>
      </c>
      <c r="L8215" s="12" t="n">
        <f aca="false">H8215*SUMIFS(syst_chauffage!$K$3:$K$27,syst_chauffage!$B$3:$B$27,D8215,syst_chauffage!$C$3:$C$27,E8215)</f>
        <v>0.953698229930163</v>
      </c>
      <c r="N8215" s="0" t="str">
        <f aca="false">A8215</f>
        <v>Sport Loisir Culture</v>
      </c>
      <c r="O8215" s="0" t="str">
        <f aca="false">B8215</f>
        <v>Sport</v>
      </c>
      <c r="P8215" s="0" t="str">
        <f aca="false">C8215</f>
        <v>Grand bar café tabac</v>
      </c>
      <c r="Q8215" s="0" t="str">
        <f aca="false">D8215</f>
        <v>Chaudière condensation gaz</v>
      </c>
      <c r="R8215" s="0" t="str">
        <f aca="false">E8215</f>
        <v>Gaz</v>
      </c>
      <c r="S8215" s="0" t="str">
        <f aca="false">F8215</f>
        <v>0729162404</v>
      </c>
      <c r="T8215" s="0" t="str">
        <f aca="false">G8215</f>
        <v>5</v>
      </c>
      <c r="U8215" s="0" t="n">
        <f aca="false">L8215</f>
        <v>0.953698229930163</v>
      </c>
      <c r="V8215" s="0" t="n">
        <f aca="false">K8215</f>
        <v>36.1948115866578</v>
      </c>
      <c r="W8215" s="0" t="n">
        <f aca="false">J8215</f>
        <v>1064</v>
      </c>
    </row>
    <row r="8216" customFormat="false" ht="12.8" hidden="false" customHeight="false" outlineLevel="0" collapsed="false">
      <c r="A8216" s="0" t="s">
        <v>78</v>
      </c>
      <c r="B8216" s="0" t="s">
        <v>1418</v>
      </c>
      <c r="C8216" s="0" t="s">
        <v>204</v>
      </c>
      <c r="D8216" s="0" t="s">
        <v>32</v>
      </c>
      <c r="E8216" s="0" t="s">
        <v>30</v>
      </c>
      <c r="F8216" s="0" t="s">
        <v>1430</v>
      </c>
      <c r="G8216" s="0" t="s">
        <v>1613</v>
      </c>
      <c r="H8216" s="0" t="n">
        <v>1</v>
      </c>
      <c r="I8216" s="0" t="n">
        <v>12</v>
      </c>
      <c r="J8216" s="0" t="n">
        <v>0</v>
      </c>
      <c r="K8216" s="0" t="n">
        <f aca="false">I8216*SUMIFS(syst_chauffage!$H$3:$H$27,syst_chauffage!$B$3:$B$27,D8216,syst_chauffage!$C$3:$C$27,E8216)</f>
        <v>12</v>
      </c>
      <c r="L8216" s="12" t="n">
        <f aca="false">H8216*SUMIFS(syst_chauffage!$K$3:$K$27,syst_chauffage!$B$3:$B$27,D8216,syst_chauffage!$C$3:$C$27,E8216)</f>
        <v>1</v>
      </c>
      <c r="N8216" s="0" t="str">
        <f aca="false">A8216</f>
        <v>Sport Loisir Culture</v>
      </c>
      <c r="O8216" s="0" t="str">
        <f aca="false">B8216</f>
        <v>Sport</v>
      </c>
      <c r="P8216" s="0" t="str">
        <f aca="false">C8216</f>
        <v>Grand bar café tabac</v>
      </c>
      <c r="Q8216" s="0" t="str">
        <f aca="false">D8216</f>
        <v>Electrique direct performant</v>
      </c>
      <c r="R8216" s="0" t="str">
        <f aca="false">E8216</f>
        <v>Electricité</v>
      </c>
      <c r="S8216" s="0" t="str">
        <f aca="false">F8216</f>
        <v>0729162602</v>
      </c>
      <c r="T8216" s="0" t="str">
        <f aca="false">G8216</f>
        <v>5</v>
      </c>
      <c r="U8216" s="0" t="n">
        <f aca="false">L8216</f>
        <v>1</v>
      </c>
      <c r="V8216" s="0" t="n">
        <f aca="false">K8216</f>
        <v>12</v>
      </c>
      <c r="W8216" s="0" t="n">
        <f aca="false">J8216</f>
        <v>0</v>
      </c>
    </row>
    <row r="8217" customFormat="false" ht="12.8" hidden="false" customHeight="false" outlineLevel="0" collapsed="false">
      <c r="A8217" s="0" t="s">
        <v>78</v>
      </c>
      <c r="B8217" s="0" t="s">
        <v>1418</v>
      </c>
      <c r="C8217" s="0" t="s">
        <v>204</v>
      </c>
      <c r="D8217" s="0" t="s">
        <v>38</v>
      </c>
      <c r="E8217" s="0" t="s">
        <v>30</v>
      </c>
      <c r="F8217" s="0" t="s">
        <v>1431</v>
      </c>
      <c r="G8217" s="0" t="s">
        <v>1613</v>
      </c>
      <c r="H8217" s="0" t="n">
        <v>3.40633674418604</v>
      </c>
      <c r="I8217" s="0" t="n">
        <v>13.905959099931</v>
      </c>
      <c r="J8217" s="0" t="n">
        <v>792</v>
      </c>
      <c r="K8217" s="0" t="n">
        <f aca="false">I8217*SUMIFS(syst_chauffage!$H$3:$H$27,syst_chauffage!$B$3:$B$27,D8217,syst_chauffage!$C$3:$C$27,E8217)</f>
        <v>14.056057268902</v>
      </c>
      <c r="L8217" s="12" t="n">
        <f aca="false">H8217*SUMIFS(syst_chauffage!$K$3:$K$27,syst_chauffage!$B$3:$B$27,D8217,syst_chauffage!$C$3:$C$27,E8217)</f>
        <v>3.04736226069167</v>
      </c>
      <c r="N8217" s="0" t="str">
        <f aca="false">A8217</f>
        <v>Sport Loisir Culture</v>
      </c>
      <c r="O8217" s="0" t="str">
        <f aca="false">B8217</f>
        <v>Sport</v>
      </c>
      <c r="P8217" s="0" t="str">
        <f aca="false">C8217</f>
        <v>Grand bar café tabac</v>
      </c>
      <c r="Q8217" s="0" t="str">
        <f aca="false">D8217</f>
        <v>PAC performant</v>
      </c>
      <c r="R8217" s="0" t="str">
        <f aca="false">E8217</f>
        <v>Electricité</v>
      </c>
      <c r="S8217" s="0" t="str">
        <f aca="false">F8217</f>
        <v>0729162902</v>
      </c>
      <c r="T8217" s="0" t="str">
        <f aca="false">G8217</f>
        <v>5</v>
      </c>
      <c r="U8217" s="0" t="n">
        <f aca="false">L8217</f>
        <v>3.04736226069167</v>
      </c>
      <c r="V8217" s="0" t="n">
        <f aca="false">K8217</f>
        <v>14.056057268902</v>
      </c>
      <c r="W8217" s="0" t="n">
        <f aca="false">J8217</f>
        <v>792</v>
      </c>
    </row>
    <row r="8218" customFormat="false" ht="12.8" hidden="false" customHeight="false" outlineLevel="0" collapsed="false">
      <c r="A8218" s="0" t="s">
        <v>78</v>
      </c>
      <c r="B8218" s="0" t="s">
        <v>1418</v>
      </c>
      <c r="C8218" s="0" t="s">
        <v>204</v>
      </c>
      <c r="D8218" s="0" t="s">
        <v>46</v>
      </c>
      <c r="E8218" s="0" t="s">
        <v>30</v>
      </c>
      <c r="F8218" s="0" t="s">
        <v>1432</v>
      </c>
      <c r="G8218" s="0" t="s">
        <v>1613</v>
      </c>
      <c r="H8218" s="0" t="n">
        <v>3.33681966777408</v>
      </c>
      <c r="I8218" s="0" t="n">
        <v>13.30574</v>
      </c>
      <c r="J8218" s="0" t="n">
        <v>792</v>
      </c>
      <c r="K8218" s="0" t="n">
        <f aca="false">I8218*SUMIFS(syst_chauffage!$H$3:$H$27,syst_chauffage!$B$3:$B$27,D8218,syst_chauffage!$C$3:$C$27,E8218)</f>
        <v>23.0842278875413</v>
      </c>
      <c r="L8218" s="12" t="n">
        <f aca="false">H8218*SUMIFS(syst_chauffage!$K$3:$K$27,syst_chauffage!$B$3:$B$27,D8218,syst_chauffage!$C$3:$C$27,E8218)</f>
        <v>3.0081781274625</v>
      </c>
      <c r="N8218" s="0" t="str">
        <f aca="false">A8218</f>
        <v>Sport Loisir Culture</v>
      </c>
      <c r="O8218" s="0" t="str">
        <f aca="false">B8218</f>
        <v>Sport</v>
      </c>
      <c r="P8218" s="0" t="str">
        <f aca="false">C8218</f>
        <v>Grand bar café tabac</v>
      </c>
      <c r="Q8218" s="0" t="str">
        <f aca="false">D8218</f>
        <v>Rooftop performant</v>
      </c>
      <c r="R8218" s="0" t="str">
        <f aca="false">E8218</f>
        <v>Electricité</v>
      </c>
      <c r="S8218" s="0" t="str">
        <f aca="false">F8218</f>
        <v>0729163002</v>
      </c>
      <c r="T8218" s="0" t="str">
        <f aca="false">G8218</f>
        <v>5</v>
      </c>
      <c r="U8218" s="0" t="n">
        <f aca="false">L8218</f>
        <v>3.0081781274625</v>
      </c>
      <c r="V8218" s="0" t="n">
        <f aca="false">K8218</f>
        <v>23.0842278875413</v>
      </c>
      <c r="W8218" s="0" t="n">
        <f aca="false">J8218</f>
        <v>792</v>
      </c>
    </row>
    <row r="8219" customFormat="false" ht="12.8" hidden="false" customHeight="false" outlineLevel="0" collapsed="false">
      <c r="A8219" s="0" t="s">
        <v>78</v>
      </c>
      <c r="B8219" s="0" t="s">
        <v>1418</v>
      </c>
      <c r="C8219" s="0" t="s">
        <v>1433</v>
      </c>
      <c r="D8219" s="0" t="s">
        <v>19</v>
      </c>
      <c r="E8219" s="0" t="s">
        <v>57</v>
      </c>
      <c r="F8219" s="0" t="s">
        <v>1434</v>
      </c>
      <c r="G8219" s="0" t="s">
        <v>1613</v>
      </c>
      <c r="H8219" s="0" t="n">
        <v>1.74889108000953</v>
      </c>
      <c r="I8219" s="0" t="n">
        <v>20.7286906730026</v>
      </c>
      <c r="J8219" s="0" t="n">
        <v>0</v>
      </c>
      <c r="K8219" s="0" t="n">
        <f aca="false">I8219*SUMIFS(syst_chauffage!$H$3:$H$27,syst_chauffage!$B$3:$B$27,D8219,syst_chauffage!$C$3:$C$27,E8219)</f>
        <v>28.8642182386151</v>
      </c>
      <c r="L8219" s="12" t="n">
        <f aca="false">H8219*SUMIFS(syst_chauffage!$K$3:$K$27,syst_chauffage!$B$3:$B$27,D8219,syst_chauffage!$C$3:$C$27,E8219)</f>
        <v>1.74889108000953</v>
      </c>
      <c r="N8219" s="0" t="str">
        <f aca="false">A8219</f>
        <v>Sport Loisir Culture</v>
      </c>
      <c r="O8219" s="0" t="str">
        <f aca="false">B8219</f>
        <v>Sport</v>
      </c>
      <c r="P8219" s="0" t="str">
        <f aca="false">C8219</f>
        <v>Grande salle multisport</v>
      </c>
      <c r="Q8219" s="0" t="str">
        <f aca="false">D8219</f>
        <v>Autre système centralisé</v>
      </c>
      <c r="R8219" s="0" t="str">
        <f aca="false">E8219</f>
        <v>Autres</v>
      </c>
      <c r="S8219" s="0" t="str">
        <f aca="false">F8219</f>
        <v>0729330101</v>
      </c>
      <c r="T8219" s="0" t="str">
        <f aca="false">G8219</f>
        <v>5</v>
      </c>
      <c r="U8219" s="0" t="n">
        <f aca="false">L8219</f>
        <v>1.74889108000953</v>
      </c>
      <c r="V8219" s="0" t="n">
        <f aca="false">K8219</f>
        <v>28.8642182386151</v>
      </c>
      <c r="W8219" s="0" t="n">
        <f aca="false">J8219</f>
        <v>0</v>
      </c>
    </row>
    <row r="8220" customFormat="false" ht="12.8" hidden="false" customHeight="false" outlineLevel="0" collapsed="false">
      <c r="A8220" s="0" t="s">
        <v>78</v>
      </c>
      <c r="B8220" s="0" t="s">
        <v>1418</v>
      </c>
      <c r="C8220" s="0" t="s">
        <v>1433</v>
      </c>
      <c r="D8220" s="0" t="s">
        <v>19</v>
      </c>
      <c r="E8220" s="0" t="s">
        <v>57</v>
      </c>
      <c r="F8220" s="0" t="s">
        <v>1435</v>
      </c>
      <c r="G8220" s="0" t="s">
        <v>1613</v>
      </c>
      <c r="H8220" s="0" t="n">
        <v>2.46237458366197</v>
      </c>
      <c r="I8220" s="0" t="n">
        <v>19.1961918111609</v>
      </c>
      <c r="J8220" s="0" t="n">
        <v>0</v>
      </c>
      <c r="K8220" s="0" t="n">
        <f aca="false">I8220*SUMIFS(syst_chauffage!$H$3:$H$27,syst_chauffage!$B$3:$B$27,D8220,syst_chauffage!$C$3:$C$27,E8220)</f>
        <v>26.7302493210202</v>
      </c>
      <c r="L8220" s="12" t="n">
        <f aca="false">H8220*SUMIFS(syst_chauffage!$K$3:$K$27,syst_chauffage!$B$3:$B$27,D8220,syst_chauffage!$C$3:$C$27,E8220)</f>
        <v>2.46237458366197</v>
      </c>
      <c r="N8220" s="0" t="str">
        <f aca="false">A8220</f>
        <v>Sport Loisir Culture</v>
      </c>
      <c r="O8220" s="0" t="str">
        <f aca="false">B8220</f>
        <v>Sport</v>
      </c>
      <c r="P8220" s="0" t="str">
        <f aca="false">C8220</f>
        <v>Grande salle multisport</v>
      </c>
      <c r="Q8220" s="0" t="str">
        <f aca="false">D8220</f>
        <v>Autre système centralisé</v>
      </c>
      <c r="R8220" s="0" t="str">
        <f aca="false">E8220</f>
        <v>Autres</v>
      </c>
      <c r="S8220" s="0" t="str">
        <f aca="false">F8220</f>
        <v>0729330106</v>
      </c>
      <c r="T8220" s="0" t="str">
        <f aca="false">G8220</f>
        <v>5</v>
      </c>
      <c r="U8220" s="0" t="n">
        <f aca="false">L8220</f>
        <v>2.46237458366197</v>
      </c>
      <c r="V8220" s="0" t="n">
        <f aca="false">K8220</f>
        <v>26.7302493210202</v>
      </c>
      <c r="W8220" s="0" t="n">
        <f aca="false">J8220</f>
        <v>0</v>
      </c>
    </row>
    <row r="8221" customFormat="false" ht="12.8" hidden="false" customHeight="false" outlineLevel="0" collapsed="false">
      <c r="A8221" s="0" t="s">
        <v>78</v>
      </c>
      <c r="B8221" s="0" t="s">
        <v>1418</v>
      </c>
      <c r="C8221" s="0" t="s">
        <v>1433</v>
      </c>
      <c r="D8221" s="0" t="s">
        <v>24</v>
      </c>
      <c r="E8221" s="0" t="s">
        <v>30</v>
      </c>
      <c r="F8221" s="0" t="s">
        <v>1436</v>
      </c>
      <c r="G8221" s="0" t="s">
        <v>1613</v>
      </c>
      <c r="H8221" s="0" t="n">
        <v>0.839999999999999</v>
      </c>
      <c r="I8221" s="0" t="n">
        <v>10.4</v>
      </c>
      <c r="J8221" s="0" t="n">
        <v>0</v>
      </c>
      <c r="K8221" s="0" t="n">
        <f aca="false">I8221*SUMIFS(syst_chauffage!$H$3:$H$27,syst_chauffage!$B$3:$B$27,D8221,syst_chauffage!$C$3:$C$27,E8221)</f>
        <v>3</v>
      </c>
      <c r="L8221" s="12" t="n">
        <f aca="false">H8221*SUMIFS(syst_chauffage!$K$3:$K$27,syst_chauffage!$B$3:$B$27,D8221,syst_chauffage!$C$3:$C$27,E8221)</f>
        <v>0.839999999999999</v>
      </c>
      <c r="N8221" s="0" t="str">
        <f aca="false">A8221</f>
        <v>Sport Loisir Culture</v>
      </c>
      <c r="O8221" s="0" t="str">
        <f aca="false">B8221</f>
        <v>Sport</v>
      </c>
      <c r="P8221" s="0" t="str">
        <f aca="false">C8221</f>
        <v>Grande salle multisport</v>
      </c>
      <c r="Q8221" s="0" t="str">
        <f aca="false">D8221</f>
        <v>Cassette rayonnante</v>
      </c>
      <c r="R8221" s="0" t="str">
        <f aca="false">E8221</f>
        <v>Electricité</v>
      </c>
      <c r="S8221" s="0" t="str">
        <f aca="false">F8221</f>
        <v>0729330202</v>
      </c>
      <c r="T8221" s="0" t="str">
        <f aca="false">G8221</f>
        <v>5</v>
      </c>
      <c r="U8221" s="0" t="n">
        <f aca="false">L8221</f>
        <v>0.839999999999999</v>
      </c>
      <c r="V8221" s="0" t="n">
        <f aca="false">K8221</f>
        <v>3</v>
      </c>
      <c r="W8221" s="0" t="n">
        <f aca="false">J8221</f>
        <v>0</v>
      </c>
    </row>
    <row r="8222" customFormat="false" ht="12.8" hidden="false" customHeight="false" outlineLevel="0" collapsed="false">
      <c r="A8222" s="0" t="s">
        <v>78</v>
      </c>
      <c r="B8222" s="0" t="s">
        <v>1418</v>
      </c>
      <c r="C8222" s="0" t="s">
        <v>1433</v>
      </c>
      <c r="D8222" s="0" t="s">
        <v>22</v>
      </c>
      <c r="E8222" s="0" t="s">
        <v>23</v>
      </c>
      <c r="F8222" s="0" t="s">
        <v>1437</v>
      </c>
      <c r="G8222" s="0" t="s">
        <v>1613</v>
      </c>
      <c r="H8222" s="0" t="n">
        <v>0.696135611352945</v>
      </c>
      <c r="I8222" s="0" t="n">
        <v>9.35636140105971</v>
      </c>
      <c r="J8222" s="0" t="n">
        <v>0</v>
      </c>
      <c r="K8222" s="0" t="n">
        <f aca="false">I8222*SUMIFS(syst_chauffage!$H$3:$H$27,syst_chauffage!$B$3:$B$27,D8222,syst_chauffage!$C$3:$C$27,E8222)</f>
        <v>16.4767630223566</v>
      </c>
      <c r="L8222" s="12" t="n">
        <f aca="false">H8222*SUMIFS(syst_chauffage!$K$3:$K$27,syst_chauffage!$B$3:$B$27,D8222,syst_chauffage!$C$3:$C$27,E8222)</f>
        <v>0.696135611352945</v>
      </c>
      <c r="N8222" s="0" t="str">
        <f aca="false">A8222</f>
        <v>Sport Loisir Culture</v>
      </c>
      <c r="O8222" s="0" t="str">
        <f aca="false">B8222</f>
        <v>Sport</v>
      </c>
      <c r="P8222" s="0" t="str">
        <f aca="false">C8222</f>
        <v>Grande salle multisport</v>
      </c>
      <c r="Q8222" s="0" t="str">
        <f aca="false">D8222</f>
        <v>Chaudière fioul</v>
      </c>
      <c r="R8222" s="0" t="str">
        <f aca="false">E8222</f>
        <v>Fioul</v>
      </c>
      <c r="S8222" s="0" t="str">
        <f aca="false">F8222</f>
        <v>0729330303</v>
      </c>
      <c r="T8222" s="0" t="str">
        <f aca="false">G8222</f>
        <v>5</v>
      </c>
      <c r="U8222" s="0" t="n">
        <f aca="false">L8222</f>
        <v>0.696135611352945</v>
      </c>
      <c r="V8222" s="0" t="n">
        <f aca="false">K8222</f>
        <v>16.4767630223566</v>
      </c>
      <c r="W8222" s="0" t="n">
        <f aca="false">J8222</f>
        <v>0</v>
      </c>
    </row>
    <row r="8223" customFormat="false" ht="12.8" hidden="false" customHeight="false" outlineLevel="0" collapsed="false">
      <c r="A8223" s="0" t="s">
        <v>78</v>
      </c>
      <c r="B8223" s="0" t="s">
        <v>1418</v>
      </c>
      <c r="C8223" s="0" t="s">
        <v>1433</v>
      </c>
      <c r="D8223" s="0" t="s">
        <v>13</v>
      </c>
      <c r="E8223" s="0" t="s">
        <v>14</v>
      </c>
      <c r="F8223" s="0" t="s">
        <v>1438</v>
      </c>
      <c r="G8223" s="0" t="s">
        <v>1613</v>
      </c>
      <c r="H8223" s="0" t="n">
        <v>0.710908566922091</v>
      </c>
      <c r="I8223" s="0" t="n">
        <v>5.56830613164382</v>
      </c>
      <c r="J8223" s="0" t="n">
        <v>264</v>
      </c>
      <c r="K8223" s="0" t="n">
        <f aca="false">I8223*SUMIFS(syst_chauffage!$H$3:$H$27,syst_chauffage!$B$3:$B$27,D8223,syst_chauffage!$C$3:$C$27,E8223)</f>
        <v>11.2457050520102</v>
      </c>
      <c r="L8223" s="12" t="n">
        <f aca="false">H8223*SUMIFS(syst_chauffage!$K$3:$K$27,syst_chauffage!$B$3:$B$27,D8223,syst_chauffage!$C$3:$C$27,E8223)</f>
        <v>0.710908566922091</v>
      </c>
      <c r="N8223" s="0" t="str">
        <f aca="false">A8223</f>
        <v>Sport Loisir Culture</v>
      </c>
      <c r="O8223" s="0" t="str">
        <f aca="false">B8223</f>
        <v>Sport</v>
      </c>
      <c r="P8223" s="0" t="str">
        <f aca="false">C8223</f>
        <v>Grande salle multisport</v>
      </c>
      <c r="Q8223" s="0" t="str">
        <f aca="false">D8223</f>
        <v>Chaudière gaz</v>
      </c>
      <c r="R8223" s="0" t="str">
        <f aca="false">E8223</f>
        <v>Gaz</v>
      </c>
      <c r="S8223" s="0" t="str">
        <f aca="false">F8223</f>
        <v>0729330404</v>
      </c>
      <c r="T8223" s="0" t="str">
        <f aca="false">G8223</f>
        <v>5</v>
      </c>
      <c r="U8223" s="0" t="n">
        <f aca="false">L8223</f>
        <v>0.710908566922091</v>
      </c>
      <c r="V8223" s="0" t="n">
        <f aca="false">K8223</f>
        <v>11.2457050520102</v>
      </c>
      <c r="W8223" s="0" t="n">
        <f aca="false">J8223</f>
        <v>264</v>
      </c>
    </row>
    <row r="8224" customFormat="false" ht="12.8" hidden="false" customHeight="false" outlineLevel="0" collapsed="false">
      <c r="A8224" s="0" t="s">
        <v>78</v>
      </c>
      <c r="B8224" s="0" t="s">
        <v>1418</v>
      </c>
      <c r="C8224" s="0" t="s">
        <v>1433</v>
      </c>
      <c r="D8224" s="0" t="s">
        <v>29</v>
      </c>
      <c r="E8224" s="0" t="s">
        <v>30</v>
      </c>
      <c r="F8224" s="0" t="s">
        <v>1439</v>
      </c>
      <c r="G8224" s="0" t="s">
        <v>1613</v>
      </c>
      <c r="H8224" s="0" t="n">
        <v>0.92</v>
      </c>
      <c r="I8224" s="0" t="n">
        <v>10.4</v>
      </c>
      <c r="J8224" s="0" t="n">
        <v>0</v>
      </c>
      <c r="K8224" s="0" t="n">
        <f aca="false">I8224*SUMIFS(syst_chauffage!$H$3:$H$27,syst_chauffage!$B$3:$B$27,D8224,syst_chauffage!$C$3:$C$27,E8224)</f>
        <v>3</v>
      </c>
      <c r="L8224" s="12" t="n">
        <f aca="false">H8224*SUMIFS(syst_chauffage!$K$3:$K$27,syst_chauffage!$B$3:$B$27,D8224,syst_chauffage!$C$3:$C$27,E8224)</f>
        <v>0.92</v>
      </c>
      <c r="N8224" s="0" t="str">
        <f aca="false">A8224</f>
        <v>Sport Loisir Culture</v>
      </c>
      <c r="O8224" s="0" t="str">
        <f aca="false">B8224</f>
        <v>Sport</v>
      </c>
      <c r="P8224" s="0" t="str">
        <f aca="false">C8224</f>
        <v>Grande salle multisport</v>
      </c>
      <c r="Q8224" s="0" t="str">
        <f aca="false">D8224</f>
        <v>Electrique direct</v>
      </c>
      <c r="R8224" s="0" t="str">
        <f aca="false">E8224</f>
        <v>Electricité</v>
      </c>
      <c r="S8224" s="0" t="str">
        <f aca="false">F8224</f>
        <v>0729330602</v>
      </c>
      <c r="T8224" s="0" t="str">
        <f aca="false">G8224</f>
        <v>5</v>
      </c>
      <c r="U8224" s="0" t="n">
        <f aca="false">L8224</f>
        <v>0.92</v>
      </c>
      <c r="V8224" s="0" t="n">
        <f aca="false">K8224</f>
        <v>3</v>
      </c>
      <c r="W8224" s="0" t="n">
        <f aca="false">J8224</f>
        <v>0</v>
      </c>
    </row>
    <row r="8225" customFormat="false" ht="12.8" hidden="false" customHeight="false" outlineLevel="0" collapsed="false">
      <c r="A8225" s="0" t="s">
        <v>78</v>
      </c>
      <c r="B8225" s="0" t="s">
        <v>1418</v>
      </c>
      <c r="C8225" s="0" t="s">
        <v>1433</v>
      </c>
      <c r="D8225" s="0" t="s">
        <v>36</v>
      </c>
      <c r="E8225" s="0" t="s">
        <v>30</v>
      </c>
      <c r="F8225" s="0" t="s">
        <v>1440</v>
      </c>
      <c r="G8225" s="0" t="s">
        <v>1613</v>
      </c>
      <c r="H8225" s="0" t="n">
        <v>2.9521585116279</v>
      </c>
      <c r="I8225" s="0" t="n">
        <v>13.1697737924731</v>
      </c>
      <c r="J8225" s="0" t="n">
        <v>603</v>
      </c>
      <c r="K8225" s="0" t="n">
        <f aca="false">I8225*SUMIFS(syst_chauffage!$H$3:$H$27,syst_chauffage!$B$3:$B$27,D8225,syst_chauffage!$C$3:$C$27,E8225)</f>
        <v>8.14758726440917</v>
      </c>
      <c r="L8225" s="12" t="n">
        <f aca="false">H8225*SUMIFS(syst_chauffage!$K$3:$K$27,syst_chauffage!$B$3:$B$27,D8225,syst_chauffage!$C$3:$C$27,E8225)</f>
        <v>2.48037561722716</v>
      </c>
      <c r="N8225" s="0" t="str">
        <f aca="false">A8225</f>
        <v>Sport Loisir Culture</v>
      </c>
      <c r="O8225" s="0" t="str">
        <f aca="false">B8225</f>
        <v>Sport</v>
      </c>
      <c r="P8225" s="0" t="str">
        <f aca="false">C8225</f>
        <v>Grande salle multisport</v>
      </c>
      <c r="Q8225" s="0" t="str">
        <f aca="false">D8225</f>
        <v>PAC</v>
      </c>
      <c r="R8225" s="0" t="str">
        <f aca="false">E8225</f>
        <v>Electricité</v>
      </c>
      <c r="S8225" s="0" t="str">
        <f aca="false">F8225</f>
        <v>0729330902</v>
      </c>
      <c r="T8225" s="0" t="str">
        <f aca="false">G8225</f>
        <v>5</v>
      </c>
      <c r="U8225" s="0" t="n">
        <f aca="false">L8225</f>
        <v>2.48037561722716</v>
      </c>
      <c r="V8225" s="0" t="n">
        <f aca="false">K8225</f>
        <v>8.14758726440917</v>
      </c>
      <c r="W8225" s="0" t="n">
        <f aca="false">J8225</f>
        <v>603</v>
      </c>
    </row>
    <row r="8226" customFormat="false" ht="12.8" hidden="false" customHeight="false" outlineLevel="0" collapsed="false">
      <c r="A8226" s="0" t="s">
        <v>78</v>
      </c>
      <c r="B8226" s="0" t="s">
        <v>1418</v>
      </c>
      <c r="C8226" s="0" t="s">
        <v>1433</v>
      </c>
      <c r="D8226" s="0" t="s">
        <v>42</v>
      </c>
      <c r="E8226" s="0" t="s">
        <v>30</v>
      </c>
      <c r="F8226" s="0" t="s">
        <v>1441</v>
      </c>
      <c r="G8226" s="0" t="s">
        <v>1613</v>
      </c>
      <c r="H8226" s="0" t="n">
        <v>2.81101778073089</v>
      </c>
      <c r="I8226" s="0" t="n">
        <v>2.75048086817173</v>
      </c>
      <c r="J8226" s="0" t="n">
        <v>603</v>
      </c>
      <c r="K8226" s="0" t="n">
        <f aca="false">I8226*SUMIFS(syst_chauffage!$H$3:$H$27,syst_chauffage!$B$3:$B$27,D8226,syst_chauffage!$C$3:$C$27,E8226)</f>
        <v>2.48283772440046</v>
      </c>
      <c r="L8226" s="12" t="n">
        <f aca="false">H8226*SUMIFS(syst_chauffage!$K$3:$K$27,syst_chauffage!$B$3:$B$27,D8226,syst_chauffage!$C$3:$C$27,E8226)</f>
        <v>2.50613183237212</v>
      </c>
      <c r="N8226" s="0" t="str">
        <f aca="false">A8226</f>
        <v>Sport Loisir Culture</v>
      </c>
      <c r="O8226" s="0" t="str">
        <f aca="false">B8226</f>
        <v>Sport</v>
      </c>
      <c r="P8226" s="0" t="str">
        <f aca="false">C8226</f>
        <v>Grande salle multisport</v>
      </c>
      <c r="Q8226" s="0" t="str">
        <f aca="false">D8226</f>
        <v>Rooftop</v>
      </c>
      <c r="R8226" s="0" t="str">
        <f aca="false">E8226</f>
        <v>Electricité</v>
      </c>
      <c r="S8226" s="0" t="str">
        <f aca="false">F8226</f>
        <v>0729331002</v>
      </c>
      <c r="T8226" s="0" t="str">
        <f aca="false">G8226</f>
        <v>5</v>
      </c>
      <c r="U8226" s="0" t="n">
        <f aca="false">L8226</f>
        <v>2.50613183237212</v>
      </c>
      <c r="V8226" s="0" t="n">
        <f aca="false">K8226</f>
        <v>2.48283772440046</v>
      </c>
      <c r="W8226" s="0" t="n">
        <f aca="false">J8226</f>
        <v>603</v>
      </c>
    </row>
    <row r="8227" customFormat="false" ht="12.8" hidden="false" customHeight="false" outlineLevel="0" collapsed="false">
      <c r="A8227" s="0" t="s">
        <v>78</v>
      </c>
      <c r="B8227" s="0" t="s">
        <v>1418</v>
      </c>
      <c r="C8227" s="0" t="s">
        <v>1433</v>
      </c>
      <c r="D8227" s="0" t="s">
        <v>42</v>
      </c>
      <c r="E8227" s="0" t="s">
        <v>30</v>
      </c>
      <c r="F8227" s="0" t="s">
        <v>1442</v>
      </c>
      <c r="G8227" s="0" t="s">
        <v>1613</v>
      </c>
      <c r="H8227" s="0" t="n">
        <v>0.839999999999999</v>
      </c>
      <c r="I8227" s="0" t="n">
        <v>10.4</v>
      </c>
      <c r="J8227" s="0" t="n">
        <v>603</v>
      </c>
      <c r="K8227" s="0" t="n">
        <f aca="false">I8227*SUMIFS(syst_chauffage!$H$3:$H$27,syst_chauffage!$B$3:$B$27,D8227,syst_chauffage!$C$3:$C$27,E8227)</f>
        <v>9.38799925226478</v>
      </c>
      <c r="L8227" s="12" t="n">
        <f aca="false">H8227*SUMIFS(syst_chauffage!$K$3:$K$27,syst_chauffage!$B$3:$B$27,D8227,syst_chauffage!$C$3:$C$27,E8227)</f>
        <v>0.748892715522141</v>
      </c>
      <c r="N8227" s="0" t="str">
        <f aca="false">A8227</f>
        <v>Sport Loisir Culture</v>
      </c>
      <c r="O8227" s="0" t="str">
        <f aca="false">B8227</f>
        <v>Sport</v>
      </c>
      <c r="P8227" s="0" t="str">
        <f aca="false">C8227</f>
        <v>Grande salle multisport</v>
      </c>
      <c r="Q8227" s="0" t="str">
        <f aca="false">D8227</f>
        <v>Rooftop</v>
      </c>
      <c r="R8227" s="0" t="str">
        <f aca="false">E8227</f>
        <v>Electricité</v>
      </c>
      <c r="S8227" s="0" t="str">
        <f aca="false">F8227</f>
        <v>0729331104</v>
      </c>
      <c r="T8227" s="0" t="str">
        <f aca="false">G8227</f>
        <v>5</v>
      </c>
      <c r="U8227" s="0" t="n">
        <f aca="false">L8227</f>
        <v>0.748892715522141</v>
      </c>
      <c r="V8227" s="0" t="n">
        <f aca="false">K8227</f>
        <v>9.38799925226478</v>
      </c>
      <c r="W8227" s="0" t="n">
        <f aca="false">J8227</f>
        <v>603</v>
      </c>
    </row>
    <row r="8228" customFormat="false" ht="12.8" hidden="false" customHeight="false" outlineLevel="0" collapsed="false">
      <c r="A8228" s="0" t="s">
        <v>78</v>
      </c>
      <c r="B8228" s="0" t="s">
        <v>1418</v>
      </c>
      <c r="C8228" s="0" t="s">
        <v>1433</v>
      </c>
      <c r="D8228" s="0" t="s">
        <v>51</v>
      </c>
      <c r="E8228" s="0" t="s">
        <v>57</v>
      </c>
      <c r="F8228" s="0" t="s">
        <v>1443</v>
      </c>
      <c r="G8228" s="0" t="s">
        <v>1613</v>
      </c>
      <c r="H8228" s="0" t="n">
        <v>2.12951600830458</v>
      </c>
      <c r="I8228" s="0" t="n">
        <v>24.6770127059554</v>
      </c>
      <c r="J8228" s="0" t="n">
        <v>0</v>
      </c>
      <c r="K8228" s="0" t="n">
        <f aca="false">I8228*SUMIFS(syst_chauffage!$H$3:$H$27,syst_chauffage!$B$3:$B$27,D8228,syst_chauffage!$C$3:$C$27,E8228)</f>
        <v>52.2869835099926</v>
      </c>
      <c r="L8228" s="12" t="n">
        <f aca="false">H8228*SUMIFS(syst_chauffage!$K$3:$K$27,syst_chauffage!$B$3:$B$27,D8228,syst_chauffage!$C$3:$C$27,E8228)</f>
        <v>2.12951600830458</v>
      </c>
      <c r="N8228" s="0" t="str">
        <f aca="false">A8228</f>
        <v>Sport Loisir Culture</v>
      </c>
      <c r="O8228" s="0" t="str">
        <f aca="false">B8228</f>
        <v>Sport</v>
      </c>
      <c r="P8228" s="0" t="str">
        <f aca="false">C8228</f>
        <v>Grande salle multisport</v>
      </c>
      <c r="Q8228" s="0" t="str">
        <f aca="false">D8228</f>
        <v>Autre système centralisé performant</v>
      </c>
      <c r="R8228" s="0" t="str">
        <f aca="false">E8228</f>
        <v>Autres</v>
      </c>
      <c r="S8228" s="0" t="str">
        <f aca="false">F8228</f>
        <v>0729332101</v>
      </c>
      <c r="T8228" s="0" t="str">
        <f aca="false">G8228</f>
        <v>5</v>
      </c>
      <c r="U8228" s="0" t="n">
        <f aca="false">L8228</f>
        <v>2.12951600830458</v>
      </c>
      <c r="V8228" s="0" t="n">
        <f aca="false">K8228</f>
        <v>52.2869835099926</v>
      </c>
      <c r="W8228" s="0" t="n">
        <f aca="false">J8228</f>
        <v>0</v>
      </c>
    </row>
    <row r="8229" customFormat="false" ht="12.8" hidden="false" customHeight="false" outlineLevel="0" collapsed="false">
      <c r="A8229" s="0" t="s">
        <v>78</v>
      </c>
      <c r="B8229" s="0" t="s">
        <v>1418</v>
      </c>
      <c r="C8229" s="0" t="s">
        <v>1433</v>
      </c>
      <c r="D8229" s="0" t="s">
        <v>51</v>
      </c>
      <c r="E8229" s="0" t="s">
        <v>57</v>
      </c>
      <c r="F8229" s="0" t="s">
        <v>1444</v>
      </c>
      <c r="G8229" s="0" t="s">
        <v>1613</v>
      </c>
      <c r="H8229" s="0" t="n">
        <v>2.97446122458009</v>
      </c>
      <c r="I8229" s="0" t="n">
        <v>22.8526092990011</v>
      </c>
      <c r="J8229" s="0" t="n">
        <v>0</v>
      </c>
      <c r="K8229" s="0" t="n">
        <f aca="false">I8229*SUMIFS(syst_chauffage!$H$3:$H$27,syst_chauffage!$B$3:$B$27,D8229,syst_chauffage!$C$3:$C$27,E8229)</f>
        <v>48.4213393174938</v>
      </c>
      <c r="L8229" s="12" t="n">
        <f aca="false">H8229*SUMIFS(syst_chauffage!$K$3:$K$27,syst_chauffage!$B$3:$B$27,D8229,syst_chauffage!$C$3:$C$27,E8229)</f>
        <v>2.97446122458009</v>
      </c>
      <c r="N8229" s="0" t="str">
        <f aca="false">A8229</f>
        <v>Sport Loisir Culture</v>
      </c>
      <c r="O8229" s="0" t="str">
        <f aca="false">B8229</f>
        <v>Sport</v>
      </c>
      <c r="P8229" s="0" t="str">
        <f aca="false">C8229</f>
        <v>Grande salle multisport</v>
      </c>
      <c r="Q8229" s="0" t="str">
        <f aca="false">D8229</f>
        <v>Autre système centralisé performant</v>
      </c>
      <c r="R8229" s="0" t="str">
        <f aca="false">E8229</f>
        <v>Autres</v>
      </c>
      <c r="S8229" s="0" t="str">
        <f aca="false">F8229</f>
        <v>0729332106</v>
      </c>
      <c r="T8229" s="0" t="str">
        <f aca="false">G8229</f>
        <v>5</v>
      </c>
      <c r="U8229" s="0" t="n">
        <f aca="false">L8229</f>
        <v>2.97446122458009</v>
      </c>
      <c r="V8229" s="0" t="n">
        <f aca="false">K8229</f>
        <v>48.4213393174938</v>
      </c>
      <c r="W8229" s="0" t="n">
        <f aca="false">J8229</f>
        <v>0</v>
      </c>
    </row>
    <row r="8230" customFormat="false" ht="12.8" hidden="false" customHeight="false" outlineLevel="0" collapsed="false">
      <c r="A8230" s="0" t="s">
        <v>78</v>
      </c>
      <c r="B8230" s="0" t="s">
        <v>1418</v>
      </c>
      <c r="C8230" s="0" t="s">
        <v>1433</v>
      </c>
      <c r="D8230" s="0" t="s">
        <v>54</v>
      </c>
      <c r="E8230" s="0" t="s">
        <v>30</v>
      </c>
      <c r="F8230" s="0" t="s">
        <v>1445</v>
      </c>
      <c r="G8230" s="0" t="s">
        <v>1613</v>
      </c>
      <c r="H8230" s="0" t="n">
        <v>1</v>
      </c>
      <c r="I8230" s="0" t="n">
        <v>12</v>
      </c>
      <c r="J8230" s="0" t="n">
        <v>0</v>
      </c>
      <c r="K8230" s="0" t="n">
        <f aca="false">I8230*SUMIFS(syst_chauffage!$H$3:$H$27,syst_chauffage!$B$3:$B$27,D8230,syst_chauffage!$C$3:$C$27,E8230)</f>
        <v>12</v>
      </c>
      <c r="L8230" s="12" t="n">
        <f aca="false">H8230*SUMIFS(syst_chauffage!$K$3:$K$27,syst_chauffage!$B$3:$B$27,D8230,syst_chauffage!$C$3:$C$27,E8230)</f>
        <v>1</v>
      </c>
      <c r="N8230" s="0" t="str">
        <f aca="false">A8230</f>
        <v>Sport Loisir Culture</v>
      </c>
      <c r="O8230" s="0" t="str">
        <f aca="false">B8230</f>
        <v>Sport</v>
      </c>
      <c r="P8230" s="0" t="str">
        <f aca="false">C8230</f>
        <v>Grande salle multisport</v>
      </c>
      <c r="Q8230" s="0" t="str">
        <f aca="false">D8230</f>
        <v>Cassette rayonnante performant</v>
      </c>
      <c r="R8230" s="0" t="str">
        <f aca="false">E8230</f>
        <v>Electricité</v>
      </c>
      <c r="S8230" s="0" t="str">
        <f aca="false">F8230</f>
        <v>0729332202</v>
      </c>
      <c r="T8230" s="0" t="str">
        <f aca="false">G8230</f>
        <v>5</v>
      </c>
      <c r="U8230" s="0" t="n">
        <f aca="false">L8230</f>
        <v>1</v>
      </c>
      <c r="V8230" s="0" t="n">
        <f aca="false">K8230</f>
        <v>12</v>
      </c>
      <c r="W8230" s="0" t="n">
        <f aca="false">J8230</f>
        <v>0</v>
      </c>
    </row>
    <row r="8231" customFormat="false" ht="12.8" hidden="false" customHeight="false" outlineLevel="0" collapsed="false">
      <c r="A8231" s="0" t="s">
        <v>78</v>
      </c>
      <c r="B8231" s="0" t="s">
        <v>1418</v>
      </c>
      <c r="C8231" s="0" t="s">
        <v>1433</v>
      </c>
      <c r="D8231" s="0" t="s">
        <v>27</v>
      </c>
      <c r="E8231" s="0" t="s">
        <v>23</v>
      </c>
      <c r="F8231" s="0" t="s">
        <v>1446</v>
      </c>
      <c r="G8231" s="0" t="s">
        <v>1613</v>
      </c>
      <c r="H8231" s="0" t="n">
        <v>0.755633718659397</v>
      </c>
      <c r="I8231" s="0" t="n">
        <v>11.138525477452</v>
      </c>
      <c r="J8231" s="0" t="n">
        <v>608</v>
      </c>
      <c r="K8231" s="0" t="n">
        <f aca="false">I8231*SUMIFS(syst_chauffage!$H$3:$H$27,syst_chauffage!$B$3:$B$27,D8231,syst_chauffage!$C$3:$C$27,E8231)</f>
        <v>28.5636697366825</v>
      </c>
      <c r="L8231" s="12" t="n">
        <f aca="false">H8231*SUMIFS(syst_chauffage!$K$3:$K$27,syst_chauffage!$B$3:$B$27,D8231,syst_chauffage!$C$3:$C$27,E8231)</f>
        <v>0.755633718659397</v>
      </c>
      <c r="N8231" s="0" t="str">
        <f aca="false">A8231</f>
        <v>Sport Loisir Culture</v>
      </c>
      <c r="O8231" s="0" t="str">
        <f aca="false">B8231</f>
        <v>Sport</v>
      </c>
      <c r="P8231" s="0" t="str">
        <f aca="false">C8231</f>
        <v>Grande salle multisport</v>
      </c>
      <c r="Q8231" s="0" t="str">
        <f aca="false">D8231</f>
        <v>Chaudière condensation fioul</v>
      </c>
      <c r="R8231" s="0" t="str">
        <f aca="false">E8231</f>
        <v>Fioul</v>
      </c>
      <c r="S8231" s="0" t="str">
        <f aca="false">F8231</f>
        <v>0729332303</v>
      </c>
      <c r="T8231" s="0" t="str">
        <f aca="false">G8231</f>
        <v>5</v>
      </c>
      <c r="U8231" s="0" t="n">
        <f aca="false">L8231</f>
        <v>0.755633718659397</v>
      </c>
      <c r="V8231" s="0" t="n">
        <f aca="false">K8231</f>
        <v>28.5636697366825</v>
      </c>
      <c r="W8231" s="0" t="n">
        <f aca="false">J8231</f>
        <v>608</v>
      </c>
    </row>
    <row r="8232" customFormat="false" ht="12.8" hidden="false" customHeight="false" outlineLevel="0" collapsed="false">
      <c r="A8232" s="0" t="s">
        <v>78</v>
      </c>
      <c r="B8232" s="0" t="s">
        <v>1418</v>
      </c>
      <c r="C8232" s="0" t="s">
        <v>1433</v>
      </c>
      <c r="D8232" s="0" t="s">
        <v>18</v>
      </c>
      <c r="E8232" s="0" t="s">
        <v>14</v>
      </c>
      <c r="F8232" s="0" t="s">
        <v>1447</v>
      </c>
      <c r="G8232" s="0" t="s">
        <v>1613</v>
      </c>
      <c r="H8232" s="0" t="n">
        <v>0.975085112468256</v>
      </c>
      <c r="I8232" s="0" t="n">
        <v>6.62893587100455</v>
      </c>
      <c r="J8232" s="0" t="n">
        <v>608</v>
      </c>
      <c r="K8232" s="0" t="n">
        <f aca="false">I8232*SUMIFS(syst_chauffage!$H$3:$H$27,syst_chauffage!$B$3:$B$27,D8232,syst_chauffage!$C$3:$C$27,E8232)</f>
        <v>18.0633790777253</v>
      </c>
      <c r="L8232" s="12" t="n">
        <f aca="false">H8232*SUMIFS(syst_chauffage!$K$3:$K$27,syst_chauffage!$B$3:$B$27,D8232,syst_chauffage!$C$3:$C$27,E8232)</f>
        <v>0.947243400303469</v>
      </c>
      <c r="N8232" s="0" t="str">
        <f aca="false">A8232</f>
        <v>Sport Loisir Culture</v>
      </c>
      <c r="O8232" s="0" t="str">
        <f aca="false">B8232</f>
        <v>Sport</v>
      </c>
      <c r="P8232" s="0" t="str">
        <f aca="false">C8232</f>
        <v>Grande salle multisport</v>
      </c>
      <c r="Q8232" s="0" t="str">
        <f aca="false">D8232</f>
        <v>Chaudière condensation gaz</v>
      </c>
      <c r="R8232" s="0" t="str">
        <f aca="false">E8232</f>
        <v>Gaz</v>
      </c>
      <c r="S8232" s="0" t="str">
        <f aca="false">F8232</f>
        <v>0729332404</v>
      </c>
      <c r="T8232" s="0" t="str">
        <f aca="false">G8232</f>
        <v>5</v>
      </c>
      <c r="U8232" s="0" t="n">
        <f aca="false">L8232</f>
        <v>0.947243400303469</v>
      </c>
      <c r="V8232" s="0" t="n">
        <f aca="false">K8232</f>
        <v>18.0633790777253</v>
      </c>
      <c r="W8232" s="0" t="n">
        <f aca="false">J8232</f>
        <v>608</v>
      </c>
    </row>
    <row r="8233" customFormat="false" ht="12.8" hidden="false" customHeight="false" outlineLevel="0" collapsed="false">
      <c r="A8233" s="0" t="s">
        <v>78</v>
      </c>
      <c r="B8233" s="0" t="s">
        <v>1418</v>
      </c>
      <c r="C8233" s="0" t="s">
        <v>1433</v>
      </c>
      <c r="D8233" s="0" t="s">
        <v>32</v>
      </c>
      <c r="E8233" s="0" t="s">
        <v>30</v>
      </c>
      <c r="F8233" s="0" t="s">
        <v>1448</v>
      </c>
      <c r="G8233" s="0" t="s">
        <v>1613</v>
      </c>
      <c r="H8233" s="0" t="n">
        <v>1</v>
      </c>
      <c r="I8233" s="0" t="n">
        <v>12</v>
      </c>
      <c r="J8233" s="0" t="n">
        <v>0</v>
      </c>
      <c r="K8233" s="0" t="n">
        <f aca="false">I8233*SUMIFS(syst_chauffage!$H$3:$H$27,syst_chauffage!$B$3:$B$27,D8233,syst_chauffage!$C$3:$C$27,E8233)</f>
        <v>12</v>
      </c>
      <c r="L8233" s="12" t="n">
        <f aca="false">H8233*SUMIFS(syst_chauffage!$K$3:$K$27,syst_chauffage!$B$3:$B$27,D8233,syst_chauffage!$C$3:$C$27,E8233)</f>
        <v>1</v>
      </c>
      <c r="N8233" s="0" t="str">
        <f aca="false">A8233</f>
        <v>Sport Loisir Culture</v>
      </c>
      <c r="O8233" s="0" t="str">
        <f aca="false">B8233</f>
        <v>Sport</v>
      </c>
      <c r="P8233" s="0" t="str">
        <f aca="false">C8233</f>
        <v>Grande salle multisport</v>
      </c>
      <c r="Q8233" s="0" t="str">
        <f aca="false">D8233</f>
        <v>Electrique direct performant</v>
      </c>
      <c r="R8233" s="0" t="str">
        <f aca="false">E8233</f>
        <v>Electricité</v>
      </c>
      <c r="S8233" s="0" t="str">
        <f aca="false">F8233</f>
        <v>0729332602</v>
      </c>
      <c r="T8233" s="0" t="str">
        <f aca="false">G8233</f>
        <v>5</v>
      </c>
      <c r="U8233" s="0" t="n">
        <f aca="false">L8233</f>
        <v>1</v>
      </c>
      <c r="V8233" s="0" t="n">
        <f aca="false">K8233</f>
        <v>12</v>
      </c>
      <c r="W8233" s="0" t="n">
        <f aca="false">J8233</f>
        <v>0</v>
      </c>
    </row>
    <row r="8234" customFormat="false" ht="12.8" hidden="false" customHeight="false" outlineLevel="0" collapsed="false">
      <c r="A8234" s="0" t="s">
        <v>78</v>
      </c>
      <c r="B8234" s="0" t="s">
        <v>1418</v>
      </c>
      <c r="C8234" s="0" t="s">
        <v>1433</v>
      </c>
      <c r="D8234" s="0" t="s">
        <v>38</v>
      </c>
      <c r="E8234" s="0" t="s">
        <v>30</v>
      </c>
      <c r="F8234" s="0" t="s">
        <v>1449</v>
      </c>
      <c r="G8234" s="0" t="s">
        <v>1613</v>
      </c>
      <c r="H8234" s="0" t="n">
        <v>3.40633674418604</v>
      </c>
      <c r="I8234" s="0" t="n">
        <v>15.6783021338966</v>
      </c>
      <c r="J8234" s="0" t="n">
        <v>648</v>
      </c>
      <c r="K8234" s="0" t="n">
        <f aca="false">I8234*SUMIFS(syst_chauffage!$H$3:$H$27,syst_chauffage!$B$3:$B$27,D8234,syst_chauffage!$C$3:$C$27,E8234)</f>
        <v>15.8475306226302</v>
      </c>
      <c r="L8234" s="12" t="n">
        <f aca="false">H8234*SUMIFS(syst_chauffage!$K$3:$K$27,syst_chauffage!$B$3:$B$27,D8234,syst_chauffage!$C$3:$C$27,E8234)</f>
        <v>3.04736226069167</v>
      </c>
      <c r="N8234" s="0" t="str">
        <f aca="false">A8234</f>
        <v>Sport Loisir Culture</v>
      </c>
      <c r="O8234" s="0" t="str">
        <f aca="false">B8234</f>
        <v>Sport</v>
      </c>
      <c r="P8234" s="0" t="str">
        <f aca="false">C8234</f>
        <v>Grande salle multisport</v>
      </c>
      <c r="Q8234" s="0" t="str">
        <f aca="false">D8234</f>
        <v>PAC performant</v>
      </c>
      <c r="R8234" s="0" t="str">
        <f aca="false">E8234</f>
        <v>Electricité</v>
      </c>
      <c r="S8234" s="0" t="str">
        <f aca="false">F8234</f>
        <v>0729332902</v>
      </c>
      <c r="T8234" s="0" t="str">
        <f aca="false">G8234</f>
        <v>5</v>
      </c>
      <c r="U8234" s="0" t="n">
        <f aca="false">L8234</f>
        <v>3.04736226069167</v>
      </c>
      <c r="V8234" s="0" t="n">
        <f aca="false">K8234</f>
        <v>15.8475306226302</v>
      </c>
      <c r="W8234" s="0" t="n">
        <f aca="false">J8234</f>
        <v>648</v>
      </c>
    </row>
    <row r="8235" customFormat="false" ht="12.8" hidden="false" customHeight="false" outlineLevel="0" collapsed="false">
      <c r="A8235" s="0" t="s">
        <v>78</v>
      </c>
      <c r="B8235" s="0" t="s">
        <v>1418</v>
      </c>
      <c r="C8235" s="0" t="s">
        <v>1433</v>
      </c>
      <c r="D8235" s="0" t="s">
        <v>46</v>
      </c>
      <c r="E8235" s="0" t="s">
        <v>30</v>
      </c>
      <c r="F8235" s="0" t="s">
        <v>1450</v>
      </c>
      <c r="G8235" s="0" t="s">
        <v>1613</v>
      </c>
      <c r="H8235" s="0" t="n">
        <v>3.33681966777408</v>
      </c>
      <c r="I8235" s="0" t="n">
        <v>3.27438198591872</v>
      </c>
      <c r="J8235" s="0" t="n">
        <v>648</v>
      </c>
      <c r="K8235" s="0" t="n">
        <f aca="false">I8235*SUMIFS(syst_chauffage!$H$3:$H$27,syst_chauffage!$B$3:$B$27,D8235,syst_chauffage!$C$3:$C$27,E8235)</f>
        <v>5.68074980826377</v>
      </c>
      <c r="L8235" s="12" t="n">
        <f aca="false">H8235*SUMIFS(syst_chauffage!$K$3:$K$27,syst_chauffage!$B$3:$B$27,D8235,syst_chauffage!$C$3:$C$27,E8235)</f>
        <v>3.0081781274625</v>
      </c>
      <c r="N8235" s="0" t="str">
        <f aca="false">A8235</f>
        <v>Sport Loisir Culture</v>
      </c>
      <c r="O8235" s="0" t="str">
        <f aca="false">B8235</f>
        <v>Sport</v>
      </c>
      <c r="P8235" s="0" t="str">
        <f aca="false">C8235</f>
        <v>Grande salle multisport</v>
      </c>
      <c r="Q8235" s="0" t="str">
        <f aca="false">D8235</f>
        <v>Rooftop performant</v>
      </c>
      <c r="R8235" s="0" t="str">
        <f aca="false">E8235</f>
        <v>Electricité</v>
      </c>
      <c r="S8235" s="0" t="str">
        <f aca="false">F8235</f>
        <v>0729333002</v>
      </c>
      <c r="T8235" s="0" t="str">
        <f aca="false">G8235</f>
        <v>5</v>
      </c>
      <c r="U8235" s="0" t="n">
        <f aca="false">L8235</f>
        <v>3.0081781274625</v>
      </c>
      <c r="V8235" s="0" t="n">
        <f aca="false">K8235</f>
        <v>5.68074980826377</v>
      </c>
      <c r="W8235" s="0" t="n">
        <f aca="false">J8235</f>
        <v>648</v>
      </c>
    </row>
    <row r="8236" customFormat="false" ht="12.8" hidden="false" customHeight="false" outlineLevel="0" collapsed="false">
      <c r="A8236" s="0" t="s">
        <v>78</v>
      </c>
      <c r="B8236" s="0" t="s">
        <v>1418</v>
      </c>
      <c r="C8236" s="0" t="s">
        <v>1433</v>
      </c>
      <c r="D8236" s="0" t="s">
        <v>46</v>
      </c>
      <c r="E8236" s="0" t="s">
        <v>30</v>
      </c>
      <c r="F8236" s="0" t="s">
        <v>1451</v>
      </c>
      <c r="G8236" s="0" t="s">
        <v>1613</v>
      </c>
      <c r="H8236" s="0" t="n">
        <v>1</v>
      </c>
      <c r="I8236" s="0" t="n">
        <v>12</v>
      </c>
      <c r="J8236" s="0" t="n">
        <v>648</v>
      </c>
      <c r="K8236" s="0" t="n">
        <f aca="false">I8236*SUMIFS(syst_chauffage!$H$3:$H$27,syst_chauffage!$B$3:$B$27,D8236,syst_chauffage!$C$3:$C$27,E8236)</f>
        <v>20.81888979121</v>
      </c>
      <c r="L8236" s="12" t="n">
        <f aca="false">H8236*SUMIFS(syst_chauffage!$K$3:$K$27,syst_chauffage!$B$3:$B$27,D8236,syst_chauffage!$C$3:$C$27,E8236)</f>
        <v>0.901510548057034</v>
      </c>
      <c r="N8236" s="0" t="str">
        <f aca="false">A8236</f>
        <v>Sport Loisir Culture</v>
      </c>
      <c r="O8236" s="0" t="str">
        <f aca="false">B8236</f>
        <v>Sport</v>
      </c>
      <c r="P8236" s="0" t="str">
        <f aca="false">C8236</f>
        <v>Grande salle multisport</v>
      </c>
      <c r="Q8236" s="0" t="str">
        <f aca="false">D8236</f>
        <v>Rooftop performant</v>
      </c>
      <c r="R8236" s="0" t="str">
        <f aca="false">E8236</f>
        <v>Electricité</v>
      </c>
      <c r="S8236" s="0" t="str">
        <f aca="false">F8236</f>
        <v>0729333104</v>
      </c>
      <c r="T8236" s="0" t="str">
        <f aca="false">G8236</f>
        <v>5</v>
      </c>
      <c r="U8236" s="0" t="n">
        <f aca="false">L8236</f>
        <v>0.901510548057034</v>
      </c>
      <c r="V8236" s="0" t="n">
        <f aca="false">K8236</f>
        <v>20.81888979121</v>
      </c>
      <c r="W8236" s="0" t="n">
        <f aca="false">J8236</f>
        <v>648</v>
      </c>
    </row>
    <row r="8237" customFormat="false" ht="12.8" hidden="false" customHeight="false" outlineLevel="0" collapsed="false">
      <c r="A8237" s="0" t="s">
        <v>78</v>
      </c>
      <c r="B8237" s="0" t="s">
        <v>1418</v>
      </c>
      <c r="C8237" s="0" t="s">
        <v>1452</v>
      </c>
      <c r="D8237" s="0" t="s">
        <v>19</v>
      </c>
      <c r="E8237" s="0" t="s">
        <v>57</v>
      </c>
      <c r="F8237" s="0" t="s">
        <v>1453</v>
      </c>
      <c r="G8237" s="0" t="s">
        <v>1613</v>
      </c>
      <c r="H8237" s="0" t="n">
        <v>1.77351870780882</v>
      </c>
      <c r="I8237" s="0" t="n">
        <v>35.3863600670605</v>
      </c>
      <c r="J8237" s="0" t="n">
        <v>0</v>
      </c>
      <c r="K8237" s="0" t="n">
        <f aca="false">I8237*SUMIFS(syst_chauffage!$H$3:$H$27,syst_chauffage!$B$3:$B$27,D8237,syst_chauffage!$C$3:$C$27,E8237)</f>
        <v>49.2746809607294</v>
      </c>
      <c r="L8237" s="12" t="n">
        <f aca="false">H8237*SUMIFS(syst_chauffage!$K$3:$K$27,syst_chauffage!$B$3:$B$27,D8237,syst_chauffage!$C$3:$C$27,E8237)</f>
        <v>1.77351870780882</v>
      </c>
      <c r="N8237" s="0" t="str">
        <f aca="false">A8237</f>
        <v>Sport Loisir Culture</v>
      </c>
      <c r="O8237" s="0" t="str">
        <f aca="false">B8237</f>
        <v>Sport</v>
      </c>
      <c r="P8237" s="0" t="str">
        <f aca="false">C8237</f>
        <v>Patinoire</v>
      </c>
      <c r="Q8237" s="0" t="str">
        <f aca="false">D8237</f>
        <v>Autre système centralisé</v>
      </c>
      <c r="R8237" s="0" t="str">
        <f aca="false">E8237</f>
        <v>Autres</v>
      </c>
      <c r="S8237" s="0" t="str">
        <f aca="false">F8237</f>
        <v>0729610101</v>
      </c>
      <c r="T8237" s="0" t="str">
        <f aca="false">G8237</f>
        <v>5</v>
      </c>
      <c r="U8237" s="0" t="n">
        <f aca="false">L8237</f>
        <v>1.77351870780882</v>
      </c>
      <c r="V8237" s="0" t="n">
        <f aca="false">K8237</f>
        <v>49.2746809607294</v>
      </c>
      <c r="W8237" s="0" t="n">
        <f aca="false">J8237</f>
        <v>0</v>
      </c>
    </row>
    <row r="8238" customFormat="false" ht="12.8" hidden="false" customHeight="false" outlineLevel="0" collapsed="false">
      <c r="A8238" s="0" t="s">
        <v>78</v>
      </c>
      <c r="B8238" s="0" t="s">
        <v>1418</v>
      </c>
      <c r="C8238" s="0" t="s">
        <v>1452</v>
      </c>
      <c r="D8238" s="0" t="s">
        <v>19</v>
      </c>
      <c r="E8238" s="0" t="s">
        <v>57</v>
      </c>
      <c r="F8238" s="0" t="s">
        <v>1454</v>
      </c>
      <c r="G8238" s="0" t="s">
        <v>1613</v>
      </c>
      <c r="H8238" s="0" t="n">
        <v>2.10828694591579</v>
      </c>
      <c r="I8238" s="0" t="n">
        <v>48.4952677218914</v>
      </c>
      <c r="J8238" s="0" t="n">
        <v>0</v>
      </c>
      <c r="K8238" s="0" t="n">
        <f aca="false">I8238*SUMIFS(syst_chauffage!$H$3:$H$27,syst_chauffage!$B$3:$B$27,D8238,syst_chauffage!$C$3:$C$27,E8238)</f>
        <v>67.5285290878423</v>
      </c>
      <c r="L8238" s="12" t="n">
        <f aca="false">H8238*SUMIFS(syst_chauffage!$K$3:$K$27,syst_chauffage!$B$3:$B$27,D8238,syst_chauffage!$C$3:$C$27,E8238)</f>
        <v>2.10828694591579</v>
      </c>
      <c r="N8238" s="0" t="str">
        <f aca="false">A8238</f>
        <v>Sport Loisir Culture</v>
      </c>
      <c r="O8238" s="0" t="str">
        <f aca="false">B8238</f>
        <v>Sport</v>
      </c>
      <c r="P8238" s="0" t="str">
        <f aca="false">C8238</f>
        <v>Patinoire</v>
      </c>
      <c r="Q8238" s="0" t="str">
        <f aca="false">D8238</f>
        <v>Autre système centralisé</v>
      </c>
      <c r="R8238" s="0" t="str">
        <f aca="false">E8238</f>
        <v>Autres</v>
      </c>
      <c r="S8238" s="0" t="str">
        <f aca="false">F8238</f>
        <v>0729610106</v>
      </c>
      <c r="T8238" s="0" t="str">
        <f aca="false">G8238</f>
        <v>5</v>
      </c>
      <c r="U8238" s="0" t="n">
        <f aca="false">L8238</f>
        <v>2.10828694591579</v>
      </c>
      <c r="V8238" s="0" t="n">
        <f aca="false">K8238</f>
        <v>67.5285290878423</v>
      </c>
      <c r="W8238" s="0" t="n">
        <f aca="false">J8238</f>
        <v>0</v>
      </c>
    </row>
    <row r="8239" customFormat="false" ht="12.8" hidden="false" customHeight="false" outlineLevel="0" collapsed="false">
      <c r="A8239" s="0" t="s">
        <v>78</v>
      </c>
      <c r="B8239" s="0" t="s">
        <v>1418</v>
      </c>
      <c r="C8239" s="0" t="s">
        <v>1452</v>
      </c>
      <c r="D8239" s="0" t="s">
        <v>24</v>
      </c>
      <c r="E8239" s="0" t="s">
        <v>30</v>
      </c>
      <c r="F8239" s="0" t="s">
        <v>1455</v>
      </c>
      <c r="G8239" s="0" t="s">
        <v>1613</v>
      </c>
      <c r="H8239" s="0" t="n">
        <v>0.84</v>
      </c>
      <c r="I8239" s="0" t="n">
        <v>10.4</v>
      </c>
      <c r="J8239" s="0" t="n">
        <v>0</v>
      </c>
      <c r="K8239" s="0" t="n">
        <f aca="false">I8239*SUMIFS(syst_chauffage!$H$3:$H$27,syst_chauffage!$B$3:$B$27,D8239,syst_chauffage!$C$3:$C$27,E8239)</f>
        <v>3</v>
      </c>
      <c r="L8239" s="12" t="n">
        <f aca="false">H8239*SUMIFS(syst_chauffage!$K$3:$K$27,syst_chauffage!$B$3:$B$27,D8239,syst_chauffage!$C$3:$C$27,E8239)</f>
        <v>0.84</v>
      </c>
      <c r="N8239" s="0" t="str">
        <f aca="false">A8239</f>
        <v>Sport Loisir Culture</v>
      </c>
      <c r="O8239" s="0" t="str">
        <f aca="false">B8239</f>
        <v>Sport</v>
      </c>
      <c r="P8239" s="0" t="str">
        <f aca="false">C8239</f>
        <v>Patinoire</v>
      </c>
      <c r="Q8239" s="0" t="str">
        <f aca="false">D8239</f>
        <v>Cassette rayonnante</v>
      </c>
      <c r="R8239" s="0" t="str">
        <f aca="false">E8239</f>
        <v>Electricité</v>
      </c>
      <c r="S8239" s="0" t="str">
        <f aca="false">F8239</f>
        <v>0729610202</v>
      </c>
      <c r="T8239" s="0" t="str">
        <f aca="false">G8239</f>
        <v>5</v>
      </c>
      <c r="U8239" s="0" t="n">
        <f aca="false">L8239</f>
        <v>0.84</v>
      </c>
      <c r="V8239" s="0" t="n">
        <f aca="false">K8239</f>
        <v>3</v>
      </c>
      <c r="W8239" s="0" t="n">
        <f aca="false">J8239</f>
        <v>0</v>
      </c>
    </row>
    <row r="8240" customFormat="false" ht="12.8" hidden="false" customHeight="false" outlineLevel="0" collapsed="false">
      <c r="A8240" s="0" t="s">
        <v>78</v>
      </c>
      <c r="B8240" s="0" t="s">
        <v>1418</v>
      </c>
      <c r="C8240" s="0" t="s">
        <v>1452</v>
      </c>
      <c r="D8240" s="0" t="s">
        <v>24</v>
      </c>
      <c r="E8240" s="0" t="s">
        <v>30</v>
      </c>
      <c r="F8240" s="0" t="s">
        <v>1456</v>
      </c>
      <c r="G8240" s="0" t="s">
        <v>1613</v>
      </c>
      <c r="H8240" s="0" t="n">
        <v>0.70948886649987</v>
      </c>
      <c r="I8240" s="0" t="n">
        <v>13.0124778406362</v>
      </c>
      <c r="J8240" s="0" t="n">
        <v>0</v>
      </c>
      <c r="K8240" s="0" t="n">
        <f aca="false">I8240*SUMIFS(syst_chauffage!$H$3:$H$27,syst_chauffage!$B$3:$B$27,D8240,syst_chauffage!$C$3:$C$27,E8240)</f>
        <v>3.7535993771066</v>
      </c>
      <c r="L8240" s="12" t="n">
        <f aca="false">H8240*SUMIFS(syst_chauffage!$K$3:$K$27,syst_chauffage!$B$3:$B$27,D8240,syst_chauffage!$C$3:$C$27,E8240)</f>
        <v>0.70948886649987</v>
      </c>
      <c r="N8240" s="0" t="str">
        <f aca="false">A8240</f>
        <v>Sport Loisir Culture</v>
      </c>
      <c r="O8240" s="0" t="str">
        <f aca="false">B8240</f>
        <v>Sport</v>
      </c>
      <c r="P8240" s="0" t="str">
        <f aca="false">C8240</f>
        <v>Patinoire</v>
      </c>
      <c r="Q8240" s="0" t="str">
        <f aca="false">D8240</f>
        <v>Cassette rayonnante</v>
      </c>
      <c r="R8240" s="0" t="str">
        <f aca="false">E8240</f>
        <v>Electricité</v>
      </c>
      <c r="S8240" s="0" t="str">
        <f aca="false">F8240</f>
        <v>0729610303</v>
      </c>
      <c r="T8240" s="0" t="str">
        <f aca="false">G8240</f>
        <v>5</v>
      </c>
      <c r="U8240" s="0" t="n">
        <f aca="false">L8240</f>
        <v>0.70948886649987</v>
      </c>
      <c r="V8240" s="0" t="n">
        <f aca="false">K8240</f>
        <v>3.7535993771066</v>
      </c>
      <c r="W8240" s="0" t="n">
        <f aca="false">J8240</f>
        <v>0</v>
      </c>
    </row>
    <row r="8241" customFormat="false" ht="12.8" hidden="false" customHeight="false" outlineLevel="0" collapsed="false">
      <c r="A8241" s="0" t="s">
        <v>78</v>
      </c>
      <c r="B8241" s="0" t="s">
        <v>1418</v>
      </c>
      <c r="C8241" s="0" t="s">
        <v>1452</v>
      </c>
      <c r="D8241" s="0" t="s">
        <v>13</v>
      </c>
      <c r="E8241" s="0" t="s">
        <v>14</v>
      </c>
      <c r="F8241" s="0" t="s">
        <v>1457</v>
      </c>
      <c r="G8241" s="0" t="s">
        <v>1613</v>
      </c>
      <c r="H8241" s="0" t="n">
        <v>0.71034941077014</v>
      </c>
      <c r="I8241" s="0" t="n">
        <v>8.95817033689438</v>
      </c>
      <c r="J8241" s="0" t="n">
        <v>264</v>
      </c>
      <c r="K8241" s="0" t="n">
        <f aca="false">I8241*SUMIFS(syst_chauffage!$H$3:$H$27,syst_chauffage!$B$3:$B$27,D8241,syst_chauffage!$C$3:$C$27,E8241)</f>
        <v>18.0918467901551</v>
      </c>
      <c r="L8241" s="12" t="n">
        <f aca="false">H8241*SUMIFS(syst_chauffage!$K$3:$K$27,syst_chauffage!$B$3:$B$27,D8241,syst_chauffage!$C$3:$C$27,E8241)</f>
        <v>0.71034941077014</v>
      </c>
      <c r="N8241" s="0" t="str">
        <f aca="false">A8241</f>
        <v>Sport Loisir Culture</v>
      </c>
      <c r="O8241" s="0" t="str">
        <f aca="false">B8241</f>
        <v>Sport</v>
      </c>
      <c r="P8241" s="0" t="str">
        <f aca="false">C8241</f>
        <v>Patinoire</v>
      </c>
      <c r="Q8241" s="0" t="str">
        <f aca="false">D8241</f>
        <v>Chaudière gaz</v>
      </c>
      <c r="R8241" s="0" t="str">
        <f aca="false">E8241</f>
        <v>Gaz</v>
      </c>
      <c r="S8241" s="0" t="str">
        <f aca="false">F8241</f>
        <v>0729610404</v>
      </c>
      <c r="T8241" s="0" t="str">
        <f aca="false">G8241</f>
        <v>5</v>
      </c>
      <c r="U8241" s="0" t="n">
        <f aca="false">L8241</f>
        <v>0.71034941077014</v>
      </c>
      <c r="V8241" s="0" t="n">
        <f aca="false">K8241</f>
        <v>18.0918467901551</v>
      </c>
      <c r="W8241" s="0" t="n">
        <f aca="false">J8241</f>
        <v>264</v>
      </c>
    </row>
    <row r="8242" customFormat="false" ht="12.8" hidden="false" customHeight="false" outlineLevel="0" collapsed="false">
      <c r="A8242" s="0" t="s">
        <v>78</v>
      </c>
      <c r="B8242" s="0" t="s">
        <v>1418</v>
      </c>
      <c r="C8242" s="0" t="s">
        <v>1452</v>
      </c>
      <c r="D8242" s="0" t="s">
        <v>29</v>
      </c>
      <c r="E8242" s="0" t="s">
        <v>30</v>
      </c>
      <c r="F8242" s="0" t="s">
        <v>1458</v>
      </c>
      <c r="G8242" s="0" t="s">
        <v>1613</v>
      </c>
      <c r="H8242" s="0" t="n">
        <v>0.92</v>
      </c>
      <c r="I8242" s="0" t="n">
        <v>10.4</v>
      </c>
      <c r="J8242" s="0" t="n">
        <v>0</v>
      </c>
      <c r="K8242" s="0" t="n">
        <f aca="false">I8242*SUMIFS(syst_chauffage!$H$3:$H$27,syst_chauffage!$B$3:$B$27,D8242,syst_chauffage!$C$3:$C$27,E8242)</f>
        <v>3</v>
      </c>
      <c r="L8242" s="12" t="n">
        <f aca="false">H8242*SUMIFS(syst_chauffage!$K$3:$K$27,syst_chauffage!$B$3:$B$27,D8242,syst_chauffage!$C$3:$C$27,E8242)</f>
        <v>0.92</v>
      </c>
      <c r="N8242" s="0" t="str">
        <f aca="false">A8242</f>
        <v>Sport Loisir Culture</v>
      </c>
      <c r="O8242" s="0" t="str">
        <f aca="false">B8242</f>
        <v>Sport</v>
      </c>
      <c r="P8242" s="0" t="str">
        <f aca="false">C8242</f>
        <v>Patinoire</v>
      </c>
      <c r="Q8242" s="0" t="str">
        <f aca="false">D8242</f>
        <v>Electrique direct</v>
      </c>
      <c r="R8242" s="0" t="str">
        <f aca="false">E8242</f>
        <v>Electricité</v>
      </c>
      <c r="S8242" s="0" t="str">
        <f aca="false">F8242</f>
        <v>0729610602</v>
      </c>
      <c r="T8242" s="0" t="str">
        <f aca="false">G8242</f>
        <v>5</v>
      </c>
      <c r="U8242" s="0" t="n">
        <f aca="false">L8242</f>
        <v>0.92</v>
      </c>
      <c r="V8242" s="0" t="n">
        <f aca="false">K8242</f>
        <v>3</v>
      </c>
      <c r="W8242" s="0" t="n">
        <f aca="false">J8242</f>
        <v>0</v>
      </c>
    </row>
    <row r="8243" customFormat="false" ht="12.8" hidden="false" customHeight="false" outlineLevel="0" collapsed="false">
      <c r="A8243" s="0" t="s">
        <v>78</v>
      </c>
      <c r="B8243" s="0" t="s">
        <v>1418</v>
      </c>
      <c r="C8243" s="0" t="s">
        <v>1452</v>
      </c>
      <c r="D8243" s="0" t="s">
        <v>36</v>
      </c>
      <c r="E8243" s="0" t="s">
        <v>30</v>
      </c>
      <c r="F8243" s="0" t="s">
        <v>1459</v>
      </c>
      <c r="G8243" s="0" t="s">
        <v>1613</v>
      </c>
      <c r="H8243" s="0" t="n">
        <v>2.9521585116279</v>
      </c>
      <c r="I8243" s="0" t="n">
        <v>24.2545799733049</v>
      </c>
      <c r="J8243" s="0" t="n">
        <v>603</v>
      </c>
      <c r="K8243" s="0" t="n">
        <f aca="false">I8243*SUMIFS(syst_chauffage!$H$3:$H$27,syst_chauffage!$B$3:$B$27,D8243,syst_chauffage!$C$3:$C$27,E8243)</f>
        <v>15.0052924224891</v>
      </c>
      <c r="L8243" s="12" t="n">
        <f aca="false">H8243*SUMIFS(syst_chauffage!$K$3:$K$27,syst_chauffage!$B$3:$B$27,D8243,syst_chauffage!$C$3:$C$27,E8243)</f>
        <v>2.48037561722716</v>
      </c>
      <c r="N8243" s="0" t="str">
        <f aca="false">A8243</f>
        <v>Sport Loisir Culture</v>
      </c>
      <c r="O8243" s="0" t="str">
        <f aca="false">B8243</f>
        <v>Sport</v>
      </c>
      <c r="P8243" s="0" t="str">
        <f aca="false">C8243</f>
        <v>Patinoire</v>
      </c>
      <c r="Q8243" s="0" t="str">
        <f aca="false">D8243</f>
        <v>PAC</v>
      </c>
      <c r="R8243" s="0" t="str">
        <f aca="false">E8243</f>
        <v>Electricité</v>
      </c>
      <c r="S8243" s="0" t="str">
        <f aca="false">F8243</f>
        <v>0729610902</v>
      </c>
      <c r="T8243" s="0" t="str">
        <f aca="false">G8243</f>
        <v>5</v>
      </c>
      <c r="U8243" s="0" t="n">
        <f aca="false">L8243</f>
        <v>2.48037561722716</v>
      </c>
      <c r="V8243" s="0" t="n">
        <f aca="false">K8243</f>
        <v>15.0052924224891</v>
      </c>
      <c r="W8243" s="0" t="n">
        <f aca="false">J8243</f>
        <v>603</v>
      </c>
    </row>
    <row r="8244" customFormat="false" ht="12.8" hidden="false" customHeight="false" outlineLevel="0" collapsed="false">
      <c r="A8244" s="0" t="s">
        <v>78</v>
      </c>
      <c r="B8244" s="0" t="s">
        <v>1418</v>
      </c>
      <c r="C8244" s="0" t="s">
        <v>1452</v>
      </c>
      <c r="D8244" s="0" t="s">
        <v>42</v>
      </c>
      <c r="E8244" s="0" t="s">
        <v>30</v>
      </c>
      <c r="F8244" s="0" t="s">
        <v>1460</v>
      </c>
      <c r="G8244" s="0" t="s">
        <v>1613</v>
      </c>
      <c r="H8244" s="0" t="n">
        <v>2.81101778073089</v>
      </c>
      <c r="I8244" s="0" t="n">
        <v>7.1138822984337</v>
      </c>
      <c r="J8244" s="0" t="n">
        <v>603</v>
      </c>
      <c r="K8244" s="0" t="n">
        <f aca="false">I8244*SUMIFS(syst_chauffage!$H$3:$H$27,syst_chauffage!$B$3:$B$27,D8244,syst_chauffage!$C$3:$C$27,E8244)</f>
        <v>6.42164631715339</v>
      </c>
      <c r="L8244" s="12" t="n">
        <f aca="false">H8244*SUMIFS(syst_chauffage!$K$3:$K$27,syst_chauffage!$B$3:$B$27,D8244,syst_chauffage!$C$3:$C$27,E8244)</f>
        <v>2.50613183237212</v>
      </c>
      <c r="N8244" s="0" t="str">
        <f aca="false">A8244</f>
        <v>Sport Loisir Culture</v>
      </c>
      <c r="O8244" s="0" t="str">
        <f aca="false">B8244</f>
        <v>Sport</v>
      </c>
      <c r="P8244" s="0" t="str">
        <f aca="false">C8244</f>
        <v>Patinoire</v>
      </c>
      <c r="Q8244" s="0" t="str">
        <f aca="false">D8244</f>
        <v>Rooftop</v>
      </c>
      <c r="R8244" s="0" t="str">
        <f aca="false">E8244</f>
        <v>Electricité</v>
      </c>
      <c r="S8244" s="0" t="str">
        <f aca="false">F8244</f>
        <v>0729611002</v>
      </c>
      <c r="T8244" s="0" t="str">
        <f aca="false">G8244</f>
        <v>5</v>
      </c>
      <c r="U8244" s="0" t="n">
        <f aca="false">L8244</f>
        <v>2.50613183237212</v>
      </c>
      <c r="V8244" s="0" t="n">
        <f aca="false">K8244</f>
        <v>6.42164631715339</v>
      </c>
      <c r="W8244" s="0" t="n">
        <f aca="false">J8244</f>
        <v>603</v>
      </c>
    </row>
    <row r="8245" customFormat="false" ht="12.8" hidden="false" customHeight="false" outlineLevel="0" collapsed="false">
      <c r="A8245" s="0" t="s">
        <v>78</v>
      </c>
      <c r="B8245" s="0" t="s">
        <v>1418</v>
      </c>
      <c r="C8245" s="0" t="s">
        <v>1452</v>
      </c>
      <c r="D8245" s="0" t="s">
        <v>51</v>
      </c>
      <c r="E8245" s="0" t="s">
        <v>57</v>
      </c>
      <c r="F8245" s="0" t="s">
        <v>1461</v>
      </c>
      <c r="G8245" s="0" t="s">
        <v>1613</v>
      </c>
      <c r="H8245" s="0" t="n">
        <v>2.14977513845574</v>
      </c>
      <c r="I8245" s="0" t="n">
        <v>42.126619127453</v>
      </c>
      <c r="J8245" s="0" t="n">
        <v>0</v>
      </c>
      <c r="K8245" s="0" t="n">
        <f aca="false">I8245*SUMIFS(syst_chauffage!$H$3:$H$27,syst_chauffage!$B$3:$B$27,D8245,syst_chauffage!$C$3:$C$27,E8245)</f>
        <v>89.2601493501396</v>
      </c>
      <c r="L8245" s="12" t="n">
        <f aca="false">H8245*SUMIFS(syst_chauffage!$K$3:$K$27,syst_chauffage!$B$3:$B$27,D8245,syst_chauffage!$C$3:$C$27,E8245)</f>
        <v>2.14977513845574</v>
      </c>
      <c r="N8245" s="0" t="str">
        <f aca="false">A8245</f>
        <v>Sport Loisir Culture</v>
      </c>
      <c r="O8245" s="0" t="str">
        <f aca="false">B8245</f>
        <v>Sport</v>
      </c>
      <c r="P8245" s="0" t="str">
        <f aca="false">C8245</f>
        <v>Patinoire</v>
      </c>
      <c r="Q8245" s="0" t="str">
        <f aca="false">D8245</f>
        <v>Autre système centralisé performant</v>
      </c>
      <c r="R8245" s="0" t="str">
        <f aca="false">E8245</f>
        <v>Autres</v>
      </c>
      <c r="S8245" s="0" t="str">
        <f aca="false">F8245</f>
        <v>0729612101</v>
      </c>
      <c r="T8245" s="0" t="str">
        <f aca="false">G8245</f>
        <v>5</v>
      </c>
      <c r="U8245" s="0" t="n">
        <f aca="false">L8245</f>
        <v>2.14977513845574</v>
      </c>
      <c r="V8245" s="0" t="n">
        <f aca="false">K8245</f>
        <v>89.2601493501396</v>
      </c>
      <c r="W8245" s="0" t="n">
        <f aca="false">J8245</f>
        <v>0</v>
      </c>
    </row>
    <row r="8246" customFormat="false" ht="12.8" hidden="false" customHeight="false" outlineLevel="0" collapsed="false">
      <c r="A8246" s="0" t="s">
        <v>78</v>
      </c>
      <c r="B8246" s="0" t="s">
        <v>1418</v>
      </c>
      <c r="C8246" s="0" t="s">
        <v>1452</v>
      </c>
      <c r="D8246" s="0" t="s">
        <v>51</v>
      </c>
      <c r="E8246" s="0" t="s">
        <v>57</v>
      </c>
      <c r="F8246" s="0" t="s">
        <v>1462</v>
      </c>
      <c r="G8246" s="0" t="s">
        <v>1613</v>
      </c>
      <c r="H8246" s="0" t="n">
        <v>2.55969883566744</v>
      </c>
      <c r="I8246" s="0" t="n">
        <v>57.7324615736803</v>
      </c>
      <c r="J8246" s="0" t="n">
        <v>0</v>
      </c>
      <c r="K8246" s="0" t="n">
        <f aca="false">I8246*SUMIFS(syst_chauffage!$H$3:$H$27,syst_chauffage!$B$3:$B$27,D8246,syst_chauffage!$C$3:$C$27,E8246)</f>
        <v>122.32664878297</v>
      </c>
      <c r="L8246" s="12" t="n">
        <f aca="false">H8246*SUMIFS(syst_chauffage!$K$3:$K$27,syst_chauffage!$B$3:$B$27,D8246,syst_chauffage!$C$3:$C$27,E8246)</f>
        <v>2.55969883566744</v>
      </c>
      <c r="N8246" s="0" t="str">
        <f aca="false">A8246</f>
        <v>Sport Loisir Culture</v>
      </c>
      <c r="O8246" s="0" t="str">
        <f aca="false">B8246</f>
        <v>Sport</v>
      </c>
      <c r="P8246" s="0" t="str">
        <f aca="false">C8246</f>
        <v>Patinoire</v>
      </c>
      <c r="Q8246" s="0" t="str">
        <f aca="false">D8246</f>
        <v>Autre système centralisé performant</v>
      </c>
      <c r="R8246" s="0" t="str">
        <f aca="false">E8246</f>
        <v>Autres</v>
      </c>
      <c r="S8246" s="0" t="str">
        <f aca="false">F8246</f>
        <v>0729612106</v>
      </c>
      <c r="T8246" s="0" t="str">
        <f aca="false">G8246</f>
        <v>5</v>
      </c>
      <c r="U8246" s="0" t="n">
        <f aca="false">L8246</f>
        <v>2.55969883566744</v>
      </c>
      <c r="V8246" s="0" t="n">
        <f aca="false">K8246</f>
        <v>122.32664878297</v>
      </c>
      <c r="W8246" s="0" t="n">
        <f aca="false">J8246</f>
        <v>0</v>
      </c>
    </row>
    <row r="8247" customFormat="false" ht="12.8" hidden="false" customHeight="false" outlineLevel="0" collapsed="false">
      <c r="A8247" s="0" t="s">
        <v>78</v>
      </c>
      <c r="B8247" s="0" t="s">
        <v>1418</v>
      </c>
      <c r="C8247" s="0" t="s">
        <v>1452</v>
      </c>
      <c r="D8247" s="0" t="s">
        <v>54</v>
      </c>
      <c r="E8247" s="0" t="s">
        <v>30</v>
      </c>
      <c r="F8247" s="0" t="s">
        <v>1463</v>
      </c>
      <c r="G8247" s="0" t="s">
        <v>1613</v>
      </c>
      <c r="H8247" s="0" t="n">
        <v>1</v>
      </c>
      <c r="I8247" s="0" t="n">
        <v>12</v>
      </c>
      <c r="J8247" s="0" t="n">
        <v>0</v>
      </c>
      <c r="K8247" s="0" t="n">
        <f aca="false">I8247*SUMIFS(syst_chauffage!$H$3:$H$27,syst_chauffage!$B$3:$B$27,D8247,syst_chauffage!$C$3:$C$27,E8247)</f>
        <v>12</v>
      </c>
      <c r="L8247" s="12" t="n">
        <f aca="false">H8247*SUMIFS(syst_chauffage!$K$3:$K$27,syst_chauffage!$B$3:$B$27,D8247,syst_chauffage!$C$3:$C$27,E8247)</f>
        <v>1</v>
      </c>
      <c r="N8247" s="0" t="str">
        <f aca="false">A8247</f>
        <v>Sport Loisir Culture</v>
      </c>
      <c r="O8247" s="0" t="str">
        <f aca="false">B8247</f>
        <v>Sport</v>
      </c>
      <c r="P8247" s="0" t="str">
        <f aca="false">C8247</f>
        <v>Patinoire</v>
      </c>
      <c r="Q8247" s="0" t="str">
        <f aca="false">D8247</f>
        <v>Cassette rayonnante performant</v>
      </c>
      <c r="R8247" s="0" t="str">
        <f aca="false">E8247</f>
        <v>Electricité</v>
      </c>
      <c r="S8247" s="0" t="str">
        <f aca="false">F8247</f>
        <v>0729612202</v>
      </c>
      <c r="T8247" s="0" t="str">
        <f aca="false">G8247</f>
        <v>5</v>
      </c>
      <c r="U8247" s="0" t="n">
        <f aca="false">L8247</f>
        <v>1</v>
      </c>
      <c r="V8247" s="0" t="n">
        <f aca="false">K8247</f>
        <v>12</v>
      </c>
      <c r="W8247" s="0" t="n">
        <f aca="false">J8247</f>
        <v>0</v>
      </c>
    </row>
    <row r="8248" customFormat="false" ht="12.8" hidden="false" customHeight="false" outlineLevel="0" collapsed="false">
      <c r="A8248" s="0" t="s">
        <v>78</v>
      </c>
      <c r="B8248" s="0" t="s">
        <v>1418</v>
      </c>
      <c r="C8248" s="0" t="s">
        <v>1452</v>
      </c>
      <c r="D8248" s="0" t="s">
        <v>54</v>
      </c>
      <c r="E8248" s="0" t="s">
        <v>30</v>
      </c>
      <c r="F8248" s="0" t="s">
        <v>1464</v>
      </c>
      <c r="G8248" s="0" t="s">
        <v>1613</v>
      </c>
      <c r="H8248" s="0" t="n">
        <v>0.755852757534958</v>
      </c>
      <c r="I8248" s="0" t="n">
        <v>15.4910450483764</v>
      </c>
      <c r="J8248" s="0" t="n">
        <v>0</v>
      </c>
      <c r="K8248" s="0" t="n">
        <f aca="false">I8248*SUMIFS(syst_chauffage!$H$3:$H$27,syst_chauffage!$B$3:$B$27,D8248,syst_chauffage!$C$3:$C$27,E8248)</f>
        <v>15.4910450483764</v>
      </c>
      <c r="L8248" s="12" t="n">
        <f aca="false">H8248*SUMIFS(syst_chauffage!$K$3:$K$27,syst_chauffage!$B$3:$B$27,D8248,syst_chauffage!$C$3:$C$27,E8248)</f>
        <v>0.755852757534958</v>
      </c>
      <c r="N8248" s="0" t="str">
        <f aca="false">A8248</f>
        <v>Sport Loisir Culture</v>
      </c>
      <c r="O8248" s="0" t="str">
        <f aca="false">B8248</f>
        <v>Sport</v>
      </c>
      <c r="P8248" s="0" t="str">
        <f aca="false">C8248</f>
        <v>Patinoire</v>
      </c>
      <c r="Q8248" s="0" t="str">
        <f aca="false">D8248</f>
        <v>Cassette rayonnante performant</v>
      </c>
      <c r="R8248" s="0" t="str">
        <f aca="false">E8248</f>
        <v>Electricité</v>
      </c>
      <c r="S8248" s="0" t="str">
        <f aca="false">F8248</f>
        <v>0729612303</v>
      </c>
      <c r="T8248" s="0" t="str">
        <f aca="false">G8248</f>
        <v>5</v>
      </c>
      <c r="U8248" s="0" t="n">
        <f aca="false">L8248</f>
        <v>0.755852757534958</v>
      </c>
      <c r="V8248" s="0" t="n">
        <f aca="false">K8248</f>
        <v>15.4910450483764</v>
      </c>
      <c r="W8248" s="0" t="n">
        <f aca="false">J8248</f>
        <v>0</v>
      </c>
    </row>
    <row r="8249" customFormat="false" ht="12.8" hidden="false" customHeight="false" outlineLevel="0" collapsed="false">
      <c r="A8249" s="0" t="s">
        <v>78</v>
      </c>
      <c r="B8249" s="0" t="s">
        <v>1418</v>
      </c>
      <c r="C8249" s="0" t="s">
        <v>1452</v>
      </c>
      <c r="D8249" s="0" t="s">
        <v>18</v>
      </c>
      <c r="E8249" s="0" t="s">
        <v>14</v>
      </c>
      <c r="F8249" s="0" t="s">
        <v>1465</v>
      </c>
      <c r="G8249" s="0" t="s">
        <v>1613</v>
      </c>
      <c r="H8249" s="0" t="n">
        <v>0.974680009068992</v>
      </c>
      <c r="I8249" s="0" t="n">
        <v>10.6644884963028</v>
      </c>
      <c r="J8249" s="0" t="n">
        <v>608</v>
      </c>
      <c r="K8249" s="0" t="n">
        <f aca="false">I8249*SUMIFS(syst_chauffage!$H$3:$H$27,syst_chauffage!$B$3:$B$27,D8249,syst_chauffage!$C$3:$C$27,E8249)</f>
        <v>29.0599731431051</v>
      </c>
      <c r="L8249" s="12" t="n">
        <f aca="false">H8249*SUMIFS(syst_chauffage!$K$3:$K$27,syst_chauffage!$B$3:$B$27,D8249,syst_chauffage!$C$3:$C$27,E8249)</f>
        <v>0.946849863865996</v>
      </c>
      <c r="N8249" s="0" t="str">
        <f aca="false">A8249</f>
        <v>Sport Loisir Culture</v>
      </c>
      <c r="O8249" s="0" t="str">
        <f aca="false">B8249</f>
        <v>Sport</v>
      </c>
      <c r="P8249" s="0" t="str">
        <f aca="false">C8249</f>
        <v>Patinoire</v>
      </c>
      <c r="Q8249" s="0" t="str">
        <f aca="false">D8249</f>
        <v>Chaudière condensation gaz</v>
      </c>
      <c r="R8249" s="0" t="str">
        <f aca="false">E8249</f>
        <v>Gaz</v>
      </c>
      <c r="S8249" s="0" t="str">
        <f aca="false">F8249</f>
        <v>0729612404</v>
      </c>
      <c r="T8249" s="0" t="str">
        <f aca="false">G8249</f>
        <v>5</v>
      </c>
      <c r="U8249" s="0" t="n">
        <f aca="false">L8249</f>
        <v>0.946849863865996</v>
      </c>
      <c r="V8249" s="0" t="n">
        <f aca="false">K8249</f>
        <v>29.0599731431051</v>
      </c>
      <c r="W8249" s="0" t="n">
        <f aca="false">J8249</f>
        <v>608</v>
      </c>
    </row>
    <row r="8250" customFormat="false" ht="12.8" hidden="false" customHeight="false" outlineLevel="0" collapsed="false">
      <c r="A8250" s="0" t="s">
        <v>78</v>
      </c>
      <c r="B8250" s="0" t="s">
        <v>1418</v>
      </c>
      <c r="C8250" s="0" t="s">
        <v>1452</v>
      </c>
      <c r="D8250" s="0" t="s">
        <v>32</v>
      </c>
      <c r="E8250" s="0" t="s">
        <v>30</v>
      </c>
      <c r="F8250" s="0" t="s">
        <v>1466</v>
      </c>
      <c r="G8250" s="0" t="s">
        <v>1613</v>
      </c>
      <c r="H8250" s="0" t="n">
        <v>1</v>
      </c>
      <c r="I8250" s="0" t="n">
        <v>12</v>
      </c>
      <c r="J8250" s="0" t="n">
        <v>0</v>
      </c>
      <c r="K8250" s="0" t="n">
        <f aca="false">I8250*SUMIFS(syst_chauffage!$H$3:$H$27,syst_chauffage!$B$3:$B$27,D8250,syst_chauffage!$C$3:$C$27,E8250)</f>
        <v>12</v>
      </c>
      <c r="L8250" s="12" t="n">
        <f aca="false">H8250*SUMIFS(syst_chauffage!$K$3:$K$27,syst_chauffage!$B$3:$B$27,D8250,syst_chauffage!$C$3:$C$27,E8250)</f>
        <v>1</v>
      </c>
      <c r="N8250" s="0" t="str">
        <f aca="false">A8250</f>
        <v>Sport Loisir Culture</v>
      </c>
      <c r="O8250" s="0" t="str">
        <f aca="false">B8250</f>
        <v>Sport</v>
      </c>
      <c r="P8250" s="0" t="str">
        <f aca="false">C8250</f>
        <v>Patinoire</v>
      </c>
      <c r="Q8250" s="0" t="str">
        <f aca="false">D8250</f>
        <v>Electrique direct performant</v>
      </c>
      <c r="R8250" s="0" t="str">
        <f aca="false">E8250</f>
        <v>Electricité</v>
      </c>
      <c r="S8250" s="0" t="str">
        <f aca="false">F8250</f>
        <v>0729612602</v>
      </c>
      <c r="T8250" s="0" t="str">
        <f aca="false">G8250</f>
        <v>5</v>
      </c>
      <c r="U8250" s="0" t="n">
        <f aca="false">L8250</f>
        <v>1</v>
      </c>
      <c r="V8250" s="0" t="n">
        <f aca="false">K8250</f>
        <v>12</v>
      </c>
      <c r="W8250" s="0" t="n">
        <f aca="false">J8250</f>
        <v>0</v>
      </c>
    </row>
    <row r="8251" customFormat="false" ht="12.8" hidden="false" customHeight="false" outlineLevel="0" collapsed="false">
      <c r="A8251" s="0" t="s">
        <v>78</v>
      </c>
      <c r="B8251" s="0" t="s">
        <v>1418</v>
      </c>
      <c r="C8251" s="0" t="s">
        <v>1452</v>
      </c>
      <c r="D8251" s="0" t="s">
        <v>38</v>
      </c>
      <c r="E8251" s="0" t="s">
        <v>30</v>
      </c>
      <c r="F8251" s="0" t="s">
        <v>1467</v>
      </c>
      <c r="G8251" s="0" t="s">
        <v>1613</v>
      </c>
      <c r="H8251" s="0" t="n">
        <v>3.40633674418604</v>
      </c>
      <c r="I8251" s="0" t="n">
        <v>28.8744999682202</v>
      </c>
      <c r="J8251" s="0" t="n">
        <v>648</v>
      </c>
      <c r="K8251" s="0" t="n">
        <f aca="false">I8251*SUMIFS(syst_chauffage!$H$3:$H$27,syst_chauffage!$B$3:$B$27,D8251,syst_chauffage!$C$3:$C$27,E8251)</f>
        <v>29.1861656033654</v>
      </c>
      <c r="L8251" s="12" t="n">
        <f aca="false">H8251*SUMIFS(syst_chauffage!$K$3:$K$27,syst_chauffage!$B$3:$B$27,D8251,syst_chauffage!$C$3:$C$27,E8251)</f>
        <v>3.04736226069167</v>
      </c>
      <c r="N8251" s="0" t="str">
        <f aca="false">A8251</f>
        <v>Sport Loisir Culture</v>
      </c>
      <c r="O8251" s="0" t="str">
        <f aca="false">B8251</f>
        <v>Sport</v>
      </c>
      <c r="P8251" s="0" t="str">
        <f aca="false">C8251</f>
        <v>Patinoire</v>
      </c>
      <c r="Q8251" s="0" t="str">
        <f aca="false">D8251</f>
        <v>PAC performant</v>
      </c>
      <c r="R8251" s="0" t="str">
        <f aca="false">E8251</f>
        <v>Electricité</v>
      </c>
      <c r="S8251" s="0" t="str">
        <f aca="false">F8251</f>
        <v>0729612902</v>
      </c>
      <c r="T8251" s="0" t="str">
        <f aca="false">G8251</f>
        <v>5</v>
      </c>
      <c r="U8251" s="0" t="n">
        <f aca="false">L8251</f>
        <v>3.04736226069167</v>
      </c>
      <c r="V8251" s="0" t="n">
        <f aca="false">K8251</f>
        <v>29.1861656033654</v>
      </c>
      <c r="W8251" s="0" t="n">
        <f aca="false">J8251</f>
        <v>648</v>
      </c>
    </row>
    <row r="8252" customFormat="false" ht="12.8" hidden="false" customHeight="false" outlineLevel="0" collapsed="false">
      <c r="A8252" s="0" t="s">
        <v>78</v>
      </c>
      <c r="B8252" s="0" t="s">
        <v>1418</v>
      </c>
      <c r="C8252" s="0" t="s">
        <v>1452</v>
      </c>
      <c r="D8252" s="0" t="s">
        <v>46</v>
      </c>
      <c r="E8252" s="0" t="s">
        <v>30</v>
      </c>
      <c r="F8252" s="0" t="s">
        <v>1468</v>
      </c>
      <c r="G8252" s="0" t="s">
        <v>1613</v>
      </c>
      <c r="H8252" s="0" t="n">
        <v>3.33681966777408</v>
      </c>
      <c r="I8252" s="0" t="n">
        <v>8.46890749813536</v>
      </c>
      <c r="J8252" s="0" t="n">
        <v>648</v>
      </c>
      <c r="K8252" s="0" t="n">
        <f aca="false">I8252*SUMIFS(syst_chauffage!$H$3:$H$27,syst_chauffage!$B$3:$B$27,D8252,syst_chauffage!$C$3:$C$27,E8252)</f>
        <v>14.6927709879694</v>
      </c>
      <c r="L8252" s="12" t="n">
        <f aca="false">H8252*SUMIFS(syst_chauffage!$K$3:$K$27,syst_chauffage!$B$3:$B$27,D8252,syst_chauffage!$C$3:$C$27,E8252)</f>
        <v>3.0081781274625</v>
      </c>
      <c r="N8252" s="0" t="str">
        <f aca="false">A8252</f>
        <v>Sport Loisir Culture</v>
      </c>
      <c r="O8252" s="0" t="str">
        <f aca="false">B8252</f>
        <v>Sport</v>
      </c>
      <c r="P8252" s="0" t="str">
        <f aca="false">C8252</f>
        <v>Patinoire</v>
      </c>
      <c r="Q8252" s="0" t="str">
        <f aca="false">D8252</f>
        <v>Rooftop performant</v>
      </c>
      <c r="R8252" s="0" t="str">
        <f aca="false">E8252</f>
        <v>Electricité</v>
      </c>
      <c r="S8252" s="0" t="str">
        <f aca="false">F8252</f>
        <v>0729613002</v>
      </c>
      <c r="T8252" s="0" t="str">
        <f aca="false">G8252</f>
        <v>5</v>
      </c>
      <c r="U8252" s="0" t="n">
        <f aca="false">L8252</f>
        <v>3.0081781274625</v>
      </c>
      <c r="V8252" s="0" t="n">
        <f aca="false">K8252</f>
        <v>14.6927709879694</v>
      </c>
      <c r="W8252" s="0" t="n">
        <f aca="false">J8252</f>
        <v>648</v>
      </c>
    </row>
    <row r="8253" customFormat="false" ht="12.8" hidden="false" customHeight="false" outlineLevel="0" collapsed="false">
      <c r="A8253" s="0" t="s">
        <v>78</v>
      </c>
      <c r="B8253" s="0" t="s">
        <v>1418</v>
      </c>
      <c r="C8253" s="0" t="s">
        <v>1469</v>
      </c>
      <c r="D8253" s="0" t="s">
        <v>19</v>
      </c>
      <c r="E8253" s="0" t="s">
        <v>57</v>
      </c>
      <c r="F8253" s="0" t="s">
        <v>1470</v>
      </c>
      <c r="G8253" s="0" t="s">
        <v>1613</v>
      </c>
      <c r="H8253" s="0" t="n">
        <v>1.73574052623796</v>
      </c>
      <c r="I8253" s="0" t="n">
        <v>62.2574549423981</v>
      </c>
      <c r="J8253" s="0" t="n">
        <v>0</v>
      </c>
      <c r="K8253" s="0" t="n">
        <f aca="false">I8253*SUMIFS(syst_chauffage!$H$3:$H$27,syst_chauffage!$B$3:$B$27,D8253,syst_chauffage!$C$3:$C$27,E8253)</f>
        <v>86.6920537715673</v>
      </c>
      <c r="L8253" s="12" t="n">
        <f aca="false">H8253*SUMIFS(syst_chauffage!$K$3:$K$27,syst_chauffage!$B$3:$B$27,D8253,syst_chauffage!$C$3:$C$27,E8253)</f>
        <v>1.73574052623796</v>
      </c>
      <c r="N8253" s="0" t="str">
        <f aca="false">A8253</f>
        <v>Sport Loisir Culture</v>
      </c>
      <c r="O8253" s="0" t="str">
        <f aca="false">B8253</f>
        <v>Sport</v>
      </c>
      <c r="P8253" s="0" t="str">
        <f aca="false">C8253</f>
        <v>Petite salle multisport</v>
      </c>
      <c r="Q8253" s="0" t="str">
        <f aca="false">D8253</f>
        <v>Autre système centralisé</v>
      </c>
      <c r="R8253" s="0" t="str">
        <f aca="false">E8253</f>
        <v>Autres</v>
      </c>
      <c r="S8253" s="0" t="str">
        <f aca="false">F8253</f>
        <v>0729810101</v>
      </c>
      <c r="T8253" s="0" t="str">
        <f aca="false">G8253</f>
        <v>5</v>
      </c>
      <c r="U8253" s="0" t="n">
        <f aca="false">L8253</f>
        <v>1.73574052623796</v>
      </c>
      <c r="V8253" s="0" t="n">
        <f aca="false">K8253</f>
        <v>86.6920537715673</v>
      </c>
      <c r="W8253" s="0" t="n">
        <f aca="false">J8253</f>
        <v>0</v>
      </c>
    </row>
    <row r="8254" customFormat="false" ht="12.8" hidden="false" customHeight="false" outlineLevel="0" collapsed="false">
      <c r="A8254" s="0" t="s">
        <v>78</v>
      </c>
      <c r="B8254" s="0" t="s">
        <v>1418</v>
      </c>
      <c r="C8254" s="0" t="s">
        <v>1469</v>
      </c>
      <c r="D8254" s="0" t="s">
        <v>19</v>
      </c>
      <c r="E8254" s="0" t="s">
        <v>58</v>
      </c>
      <c r="F8254" s="0" t="s">
        <v>1471</v>
      </c>
      <c r="G8254" s="0" t="s">
        <v>1613</v>
      </c>
      <c r="H8254" s="0" t="n">
        <v>2.07971482777351</v>
      </c>
      <c r="I8254" s="0" t="n">
        <v>64.271894744214</v>
      </c>
      <c r="J8254" s="0" t="n">
        <v>680</v>
      </c>
      <c r="K8254" s="0" t="n">
        <f aca="false">I8254*SUMIFS(syst_chauffage!$H$3:$H$27,syst_chauffage!$B$3:$B$27,D8254,syst_chauffage!$C$3:$C$27,E8254)</f>
        <v>105.724026916891</v>
      </c>
      <c r="L8254" s="12" t="n">
        <f aca="false">H8254*SUMIFS(syst_chauffage!$K$3:$K$27,syst_chauffage!$B$3:$B$27,D8254,syst_chauffage!$C$3:$C$27,E8254)</f>
        <v>2.07971482777351</v>
      </c>
      <c r="N8254" s="0" t="str">
        <f aca="false">A8254</f>
        <v>Sport Loisir Culture</v>
      </c>
      <c r="O8254" s="0" t="str">
        <f aca="false">B8254</f>
        <v>Sport</v>
      </c>
      <c r="P8254" s="0" t="str">
        <f aca="false">C8254</f>
        <v>Petite salle multisport</v>
      </c>
      <c r="Q8254" s="0" t="str">
        <f aca="false">D8254</f>
        <v>Autre système centralisé</v>
      </c>
      <c r="R8254" s="0" t="str">
        <f aca="false">E8254</f>
        <v>Urbain</v>
      </c>
      <c r="S8254" s="0" t="str">
        <f aca="false">F8254</f>
        <v>0729810106</v>
      </c>
      <c r="T8254" s="0" t="str">
        <f aca="false">G8254</f>
        <v>5</v>
      </c>
      <c r="U8254" s="0" t="n">
        <f aca="false">L8254</f>
        <v>2.07971482777351</v>
      </c>
      <c r="V8254" s="0" t="n">
        <f aca="false">K8254</f>
        <v>105.724026916891</v>
      </c>
      <c r="W8254" s="0" t="n">
        <f aca="false">J8254</f>
        <v>680</v>
      </c>
    </row>
    <row r="8255" customFormat="false" ht="12.8" hidden="false" customHeight="false" outlineLevel="0" collapsed="false">
      <c r="A8255" s="0" t="s">
        <v>78</v>
      </c>
      <c r="B8255" s="0" t="s">
        <v>1418</v>
      </c>
      <c r="C8255" s="0" t="s">
        <v>1469</v>
      </c>
      <c r="D8255" s="0" t="s">
        <v>24</v>
      </c>
      <c r="E8255" s="0" t="s">
        <v>30</v>
      </c>
      <c r="F8255" s="0" t="s">
        <v>1472</v>
      </c>
      <c r="G8255" s="0" t="s">
        <v>1613</v>
      </c>
      <c r="H8255" s="0" t="n">
        <v>0.84</v>
      </c>
      <c r="I8255" s="0" t="n">
        <v>10.4</v>
      </c>
      <c r="J8255" s="0" t="n">
        <v>0</v>
      </c>
      <c r="K8255" s="0" t="n">
        <f aca="false">I8255*SUMIFS(syst_chauffage!$H$3:$H$27,syst_chauffage!$B$3:$B$27,D8255,syst_chauffage!$C$3:$C$27,E8255)</f>
        <v>3</v>
      </c>
      <c r="L8255" s="12" t="n">
        <f aca="false">H8255*SUMIFS(syst_chauffage!$K$3:$K$27,syst_chauffage!$B$3:$B$27,D8255,syst_chauffage!$C$3:$C$27,E8255)</f>
        <v>0.84</v>
      </c>
      <c r="N8255" s="0" t="str">
        <f aca="false">A8255</f>
        <v>Sport Loisir Culture</v>
      </c>
      <c r="O8255" s="0" t="str">
        <f aca="false">B8255</f>
        <v>Sport</v>
      </c>
      <c r="P8255" s="0" t="str">
        <f aca="false">C8255</f>
        <v>Petite salle multisport</v>
      </c>
      <c r="Q8255" s="0" t="str">
        <f aca="false">D8255</f>
        <v>Cassette rayonnante</v>
      </c>
      <c r="R8255" s="0" t="str">
        <f aca="false">E8255</f>
        <v>Electricité</v>
      </c>
      <c r="S8255" s="0" t="str">
        <f aca="false">F8255</f>
        <v>0729810202</v>
      </c>
      <c r="T8255" s="0" t="str">
        <f aca="false">G8255</f>
        <v>5</v>
      </c>
      <c r="U8255" s="0" t="n">
        <f aca="false">L8255</f>
        <v>0.84</v>
      </c>
      <c r="V8255" s="0" t="n">
        <f aca="false">K8255</f>
        <v>3</v>
      </c>
      <c r="W8255" s="0" t="n">
        <f aca="false">J8255</f>
        <v>0</v>
      </c>
    </row>
    <row r="8256" customFormat="false" ht="12.8" hidden="false" customHeight="false" outlineLevel="0" collapsed="false">
      <c r="A8256" s="0" t="s">
        <v>78</v>
      </c>
      <c r="B8256" s="0" t="s">
        <v>1418</v>
      </c>
      <c r="C8256" s="0" t="s">
        <v>1469</v>
      </c>
      <c r="D8256" s="0" t="s">
        <v>22</v>
      </c>
      <c r="E8256" s="0" t="s">
        <v>23</v>
      </c>
      <c r="F8256" s="0" t="s">
        <v>1473</v>
      </c>
      <c r="G8256" s="0" t="s">
        <v>1613</v>
      </c>
      <c r="H8256" s="0" t="n">
        <v>0.693333569576277</v>
      </c>
      <c r="I8256" s="0" t="n">
        <v>30.9631416183033</v>
      </c>
      <c r="J8256" s="0" t="n">
        <v>0</v>
      </c>
      <c r="K8256" s="0" t="n">
        <f aca="false">I8256*SUMIFS(syst_chauffage!$H$3:$H$27,syst_chauffage!$B$3:$B$27,D8256,syst_chauffage!$C$3:$C$27,E8256)</f>
        <v>54.5267893151997</v>
      </c>
      <c r="L8256" s="12" t="n">
        <f aca="false">H8256*SUMIFS(syst_chauffage!$K$3:$K$27,syst_chauffage!$B$3:$B$27,D8256,syst_chauffage!$C$3:$C$27,E8256)</f>
        <v>0.693333569576277</v>
      </c>
      <c r="N8256" s="0" t="str">
        <f aca="false">A8256</f>
        <v>Sport Loisir Culture</v>
      </c>
      <c r="O8256" s="0" t="str">
        <f aca="false">B8256</f>
        <v>Sport</v>
      </c>
      <c r="P8256" s="0" t="str">
        <f aca="false">C8256</f>
        <v>Petite salle multisport</v>
      </c>
      <c r="Q8256" s="0" t="str">
        <f aca="false">D8256</f>
        <v>Chaudière fioul</v>
      </c>
      <c r="R8256" s="0" t="str">
        <f aca="false">E8256</f>
        <v>Fioul</v>
      </c>
      <c r="S8256" s="0" t="str">
        <f aca="false">F8256</f>
        <v>0729810303</v>
      </c>
      <c r="T8256" s="0" t="str">
        <f aca="false">G8256</f>
        <v>5</v>
      </c>
      <c r="U8256" s="0" t="n">
        <f aca="false">L8256</f>
        <v>0.693333569576277</v>
      </c>
      <c r="V8256" s="0" t="n">
        <f aca="false">K8256</f>
        <v>54.5267893151997</v>
      </c>
      <c r="W8256" s="0" t="n">
        <f aca="false">J8256</f>
        <v>0</v>
      </c>
    </row>
    <row r="8257" customFormat="false" ht="12.8" hidden="false" customHeight="false" outlineLevel="0" collapsed="false">
      <c r="A8257" s="0" t="s">
        <v>78</v>
      </c>
      <c r="B8257" s="0" t="s">
        <v>1418</v>
      </c>
      <c r="C8257" s="0" t="s">
        <v>1469</v>
      </c>
      <c r="D8257" s="0" t="s">
        <v>13</v>
      </c>
      <c r="E8257" s="0" t="s">
        <v>14</v>
      </c>
      <c r="F8257" s="0" t="s">
        <v>1474</v>
      </c>
      <c r="G8257" s="0" t="s">
        <v>1613</v>
      </c>
      <c r="H8257" s="0" t="n">
        <v>0.707631132170284</v>
      </c>
      <c r="I8257" s="0" t="n">
        <v>18.927922456511</v>
      </c>
      <c r="J8257" s="0" t="n">
        <v>264</v>
      </c>
      <c r="K8257" s="0" t="n">
        <f aca="false">I8257*SUMIFS(syst_chauffage!$H$3:$H$27,syst_chauffage!$B$3:$B$27,D8257,syst_chauffage!$C$3:$C$27,E8257)</f>
        <v>38.2266757898969</v>
      </c>
      <c r="L8257" s="12" t="n">
        <f aca="false">H8257*SUMIFS(syst_chauffage!$K$3:$K$27,syst_chauffage!$B$3:$B$27,D8257,syst_chauffage!$C$3:$C$27,E8257)</f>
        <v>0.707631132170284</v>
      </c>
      <c r="N8257" s="0" t="str">
        <f aca="false">A8257</f>
        <v>Sport Loisir Culture</v>
      </c>
      <c r="O8257" s="0" t="str">
        <f aca="false">B8257</f>
        <v>Sport</v>
      </c>
      <c r="P8257" s="0" t="str">
        <f aca="false">C8257</f>
        <v>Petite salle multisport</v>
      </c>
      <c r="Q8257" s="0" t="str">
        <f aca="false">D8257</f>
        <v>Chaudière gaz</v>
      </c>
      <c r="R8257" s="0" t="str">
        <f aca="false">E8257</f>
        <v>Gaz</v>
      </c>
      <c r="S8257" s="0" t="str">
        <f aca="false">F8257</f>
        <v>0729810404</v>
      </c>
      <c r="T8257" s="0" t="str">
        <f aca="false">G8257</f>
        <v>5</v>
      </c>
      <c r="U8257" s="0" t="n">
        <f aca="false">L8257</f>
        <v>0.707631132170284</v>
      </c>
      <c r="V8257" s="0" t="n">
        <f aca="false">K8257</f>
        <v>38.2266757898969</v>
      </c>
      <c r="W8257" s="0" t="n">
        <f aca="false">J8257</f>
        <v>264</v>
      </c>
    </row>
    <row r="8258" customFormat="false" ht="12.8" hidden="false" customHeight="false" outlineLevel="0" collapsed="false">
      <c r="A8258" s="0" t="s">
        <v>78</v>
      </c>
      <c r="B8258" s="0" t="s">
        <v>1418</v>
      </c>
      <c r="C8258" s="0" t="s">
        <v>1469</v>
      </c>
      <c r="D8258" s="0" t="s">
        <v>29</v>
      </c>
      <c r="E8258" s="0" t="s">
        <v>30</v>
      </c>
      <c r="F8258" s="0" t="s">
        <v>1475</v>
      </c>
      <c r="G8258" s="0" t="s">
        <v>1613</v>
      </c>
      <c r="H8258" s="0" t="n">
        <v>0.92</v>
      </c>
      <c r="I8258" s="0" t="n">
        <v>10.4</v>
      </c>
      <c r="J8258" s="0" t="n">
        <v>0</v>
      </c>
      <c r="K8258" s="0" t="n">
        <f aca="false">I8258*SUMIFS(syst_chauffage!$H$3:$H$27,syst_chauffage!$B$3:$B$27,D8258,syst_chauffage!$C$3:$C$27,E8258)</f>
        <v>3</v>
      </c>
      <c r="L8258" s="12" t="n">
        <f aca="false">H8258*SUMIFS(syst_chauffage!$K$3:$K$27,syst_chauffage!$B$3:$B$27,D8258,syst_chauffage!$C$3:$C$27,E8258)</f>
        <v>0.92</v>
      </c>
      <c r="N8258" s="0" t="str">
        <f aca="false">A8258</f>
        <v>Sport Loisir Culture</v>
      </c>
      <c r="O8258" s="0" t="str">
        <f aca="false">B8258</f>
        <v>Sport</v>
      </c>
      <c r="P8258" s="0" t="str">
        <f aca="false">C8258</f>
        <v>Petite salle multisport</v>
      </c>
      <c r="Q8258" s="0" t="str">
        <f aca="false">D8258</f>
        <v>Electrique direct</v>
      </c>
      <c r="R8258" s="0" t="str">
        <f aca="false">E8258</f>
        <v>Electricité</v>
      </c>
      <c r="S8258" s="0" t="str">
        <f aca="false">F8258</f>
        <v>0729810602</v>
      </c>
      <c r="T8258" s="0" t="str">
        <f aca="false">G8258</f>
        <v>5</v>
      </c>
      <c r="U8258" s="0" t="n">
        <f aca="false">L8258</f>
        <v>0.92</v>
      </c>
      <c r="V8258" s="0" t="n">
        <f aca="false">K8258</f>
        <v>3</v>
      </c>
      <c r="W8258" s="0" t="n">
        <f aca="false">J8258</f>
        <v>0</v>
      </c>
    </row>
    <row r="8259" customFormat="false" ht="12.8" hidden="false" customHeight="false" outlineLevel="0" collapsed="false">
      <c r="A8259" s="0" t="s">
        <v>78</v>
      </c>
      <c r="B8259" s="0" t="s">
        <v>1418</v>
      </c>
      <c r="C8259" s="0" t="s">
        <v>1469</v>
      </c>
      <c r="D8259" s="0" t="s">
        <v>36</v>
      </c>
      <c r="E8259" s="0" t="s">
        <v>30</v>
      </c>
      <c r="F8259" s="0" t="s">
        <v>1476</v>
      </c>
      <c r="G8259" s="0" t="s">
        <v>1613</v>
      </c>
      <c r="H8259" s="0" t="n">
        <v>2.9521585116279</v>
      </c>
      <c r="I8259" s="0" t="n">
        <v>45.0329905833291</v>
      </c>
      <c r="J8259" s="0" t="n">
        <v>603</v>
      </c>
      <c r="K8259" s="0" t="n">
        <f aca="false">I8259*SUMIFS(syst_chauffage!$H$3:$H$27,syst_chauffage!$B$3:$B$27,D8259,syst_chauffage!$C$3:$C$27,E8259)</f>
        <v>27.8600245028271</v>
      </c>
      <c r="L8259" s="12" t="n">
        <f aca="false">H8259*SUMIFS(syst_chauffage!$K$3:$K$27,syst_chauffage!$B$3:$B$27,D8259,syst_chauffage!$C$3:$C$27,E8259)</f>
        <v>2.48037561722716</v>
      </c>
      <c r="N8259" s="0" t="str">
        <f aca="false">A8259</f>
        <v>Sport Loisir Culture</v>
      </c>
      <c r="O8259" s="0" t="str">
        <f aca="false">B8259</f>
        <v>Sport</v>
      </c>
      <c r="P8259" s="0" t="str">
        <f aca="false">C8259</f>
        <v>Petite salle multisport</v>
      </c>
      <c r="Q8259" s="0" t="str">
        <f aca="false">D8259</f>
        <v>PAC</v>
      </c>
      <c r="R8259" s="0" t="str">
        <f aca="false">E8259</f>
        <v>Electricité</v>
      </c>
      <c r="S8259" s="0" t="str">
        <f aca="false">F8259</f>
        <v>0729810902</v>
      </c>
      <c r="T8259" s="0" t="str">
        <f aca="false">G8259</f>
        <v>5</v>
      </c>
      <c r="U8259" s="0" t="n">
        <f aca="false">L8259</f>
        <v>2.48037561722716</v>
      </c>
      <c r="V8259" s="0" t="n">
        <f aca="false">K8259</f>
        <v>27.8600245028271</v>
      </c>
      <c r="W8259" s="0" t="n">
        <f aca="false">J8259</f>
        <v>603</v>
      </c>
    </row>
    <row r="8260" customFormat="false" ht="12.8" hidden="false" customHeight="false" outlineLevel="0" collapsed="false">
      <c r="A8260" s="0" t="s">
        <v>78</v>
      </c>
      <c r="B8260" s="0" t="s">
        <v>1418</v>
      </c>
      <c r="C8260" s="0" t="s">
        <v>1469</v>
      </c>
      <c r="D8260" s="0" t="s">
        <v>36</v>
      </c>
      <c r="E8260" s="0" t="s">
        <v>30</v>
      </c>
      <c r="F8260" s="0" t="s">
        <v>1477</v>
      </c>
      <c r="G8260" s="0" t="s">
        <v>1613</v>
      </c>
      <c r="H8260" s="0" t="n">
        <v>2.72589990697674</v>
      </c>
      <c r="I8260" s="0" t="n">
        <v>9.19667561526</v>
      </c>
      <c r="J8260" s="0" t="n">
        <v>603</v>
      </c>
      <c r="K8260" s="0" t="n">
        <f aca="false">I8260*SUMIFS(syst_chauffage!$H$3:$H$27,syst_chauffage!$B$3:$B$27,D8260,syst_chauffage!$C$3:$C$27,E8260)</f>
        <v>5.68959788516791</v>
      </c>
      <c r="L8260" s="12" t="n">
        <f aca="false">H8260*SUMIFS(syst_chauffage!$K$3:$K$27,syst_chauffage!$B$3:$B$27,D8260,syst_chauffage!$C$3:$C$27,E8260)</f>
        <v>2.29027528082784</v>
      </c>
      <c r="N8260" s="0" t="str">
        <f aca="false">A8260</f>
        <v>Sport Loisir Culture</v>
      </c>
      <c r="O8260" s="0" t="str">
        <f aca="false">B8260</f>
        <v>Sport</v>
      </c>
      <c r="P8260" s="0" t="str">
        <f aca="false">C8260</f>
        <v>Petite salle multisport</v>
      </c>
      <c r="Q8260" s="0" t="str">
        <f aca="false">D8260</f>
        <v>PAC</v>
      </c>
      <c r="R8260" s="0" t="str">
        <f aca="false">E8260</f>
        <v>Electricité</v>
      </c>
      <c r="S8260" s="0" t="str">
        <f aca="false">F8260</f>
        <v>0729811002</v>
      </c>
      <c r="T8260" s="0" t="str">
        <f aca="false">G8260</f>
        <v>5</v>
      </c>
      <c r="U8260" s="0" t="n">
        <f aca="false">L8260</f>
        <v>2.29027528082784</v>
      </c>
      <c r="V8260" s="0" t="n">
        <f aca="false">K8260</f>
        <v>5.68959788516791</v>
      </c>
      <c r="W8260" s="0" t="n">
        <f aca="false">J8260</f>
        <v>603</v>
      </c>
    </row>
    <row r="8261" customFormat="false" ht="12.8" hidden="false" customHeight="false" outlineLevel="0" collapsed="false">
      <c r="A8261" s="0" t="s">
        <v>78</v>
      </c>
      <c r="B8261" s="0" t="s">
        <v>1418</v>
      </c>
      <c r="C8261" s="0" t="s">
        <v>1469</v>
      </c>
      <c r="D8261" s="0" t="s">
        <v>36</v>
      </c>
      <c r="E8261" s="0" t="s">
        <v>30</v>
      </c>
      <c r="F8261" s="0" t="s">
        <v>1478</v>
      </c>
      <c r="G8261" s="0" t="s">
        <v>1613</v>
      </c>
      <c r="H8261" s="0" t="n">
        <v>0.84</v>
      </c>
      <c r="I8261" s="0" t="n">
        <v>10.4</v>
      </c>
      <c r="J8261" s="0" t="n">
        <v>603</v>
      </c>
      <c r="K8261" s="0" t="n">
        <f aca="false">I8261*SUMIFS(syst_chauffage!$H$3:$H$27,syst_chauffage!$B$3:$B$27,D8261,syst_chauffage!$C$3:$C$27,E8261)</f>
        <v>6.43404426568691</v>
      </c>
      <c r="L8261" s="12" t="n">
        <f aca="false">H8261*SUMIFS(syst_chauffage!$K$3:$K$27,syst_chauffage!$B$3:$B$27,D8261,syst_chauffage!$C$3:$C$27,E8261)</f>
        <v>0.705760043122449</v>
      </c>
      <c r="N8261" s="0" t="str">
        <f aca="false">A8261</f>
        <v>Sport Loisir Culture</v>
      </c>
      <c r="O8261" s="0" t="str">
        <f aca="false">B8261</f>
        <v>Sport</v>
      </c>
      <c r="P8261" s="0" t="str">
        <f aca="false">C8261</f>
        <v>Petite salle multisport</v>
      </c>
      <c r="Q8261" s="0" t="str">
        <f aca="false">D8261</f>
        <v>PAC</v>
      </c>
      <c r="R8261" s="0" t="str">
        <f aca="false">E8261</f>
        <v>Electricité</v>
      </c>
      <c r="S8261" s="0" t="str">
        <f aca="false">F8261</f>
        <v>0729811104</v>
      </c>
      <c r="T8261" s="0" t="str">
        <f aca="false">G8261</f>
        <v>5</v>
      </c>
      <c r="U8261" s="0" t="n">
        <f aca="false">L8261</f>
        <v>0.705760043122449</v>
      </c>
      <c r="V8261" s="0" t="n">
        <f aca="false">K8261</f>
        <v>6.43404426568691</v>
      </c>
      <c r="W8261" s="0" t="n">
        <f aca="false">J8261</f>
        <v>603</v>
      </c>
    </row>
    <row r="8262" customFormat="false" ht="12.8" hidden="false" customHeight="false" outlineLevel="0" collapsed="false">
      <c r="A8262" s="0" t="s">
        <v>78</v>
      </c>
      <c r="B8262" s="0" t="s">
        <v>1418</v>
      </c>
      <c r="C8262" s="0" t="s">
        <v>1469</v>
      </c>
      <c r="D8262" s="0" t="s">
        <v>51</v>
      </c>
      <c r="E8262" s="0" t="s">
        <v>57</v>
      </c>
      <c r="F8262" s="0" t="s">
        <v>1479</v>
      </c>
      <c r="G8262" s="0" t="s">
        <v>1613</v>
      </c>
      <c r="H8262" s="0" t="n">
        <v>2.11430636241852</v>
      </c>
      <c r="I8262" s="0" t="n">
        <v>74.1160177885691</v>
      </c>
      <c r="J8262" s="0" t="n">
        <v>0</v>
      </c>
      <c r="K8262" s="0" t="n">
        <f aca="false">I8262*SUMIFS(syst_chauffage!$H$3:$H$27,syst_chauffage!$B$3:$B$27,D8262,syst_chauffage!$C$3:$C$27,E8262)</f>
        <v>157.041010032871</v>
      </c>
      <c r="L8262" s="12" t="n">
        <f aca="false">H8262*SUMIFS(syst_chauffage!$K$3:$K$27,syst_chauffage!$B$3:$B$27,D8262,syst_chauffage!$C$3:$C$27,E8262)</f>
        <v>2.11430636241852</v>
      </c>
      <c r="N8262" s="0" t="str">
        <f aca="false">A8262</f>
        <v>Sport Loisir Culture</v>
      </c>
      <c r="O8262" s="0" t="str">
        <f aca="false">B8262</f>
        <v>Sport</v>
      </c>
      <c r="P8262" s="0" t="str">
        <f aca="false">C8262</f>
        <v>Petite salle multisport</v>
      </c>
      <c r="Q8262" s="0" t="str">
        <f aca="false">D8262</f>
        <v>Autre système centralisé performant</v>
      </c>
      <c r="R8262" s="0" t="str">
        <f aca="false">E8262</f>
        <v>Autres</v>
      </c>
      <c r="S8262" s="0" t="str">
        <f aca="false">F8262</f>
        <v>0729812101</v>
      </c>
      <c r="T8262" s="0" t="str">
        <f aca="false">G8262</f>
        <v>5</v>
      </c>
      <c r="U8262" s="0" t="n">
        <f aca="false">L8262</f>
        <v>2.11430636241852</v>
      </c>
      <c r="V8262" s="0" t="n">
        <f aca="false">K8262</f>
        <v>157.041010032871</v>
      </c>
      <c r="W8262" s="0" t="n">
        <f aca="false">J8262</f>
        <v>0</v>
      </c>
    </row>
    <row r="8263" customFormat="false" ht="12.8" hidden="false" customHeight="false" outlineLevel="0" collapsed="false">
      <c r="A8263" s="0" t="s">
        <v>78</v>
      </c>
      <c r="B8263" s="0" t="s">
        <v>1418</v>
      </c>
      <c r="C8263" s="0" t="s">
        <v>1469</v>
      </c>
      <c r="D8263" s="0" t="s">
        <v>51</v>
      </c>
      <c r="E8263" s="0" t="s">
        <v>58</v>
      </c>
      <c r="F8263" s="0" t="s">
        <v>1480</v>
      </c>
      <c r="G8263" s="0" t="s">
        <v>1613</v>
      </c>
      <c r="H8263" s="0" t="n">
        <v>2.52235649075005</v>
      </c>
      <c r="I8263" s="0" t="n">
        <v>76.5141604097786</v>
      </c>
      <c r="J8263" s="0" t="n">
        <v>680</v>
      </c>
      <c r="K8263" s="0" t="n">
        <f aca="false">I8263*SUMIFS(syst_chauffage!$H$3:$H$27,syst_chauffage!$B$3:$B$27,D8263,syst_chauffage!$C$3:$C$27,E8263)</f>
        <v>163.281180589855</v>
      </c>
      <c r="L8263" s="12" t="n">
        <f aca="false">H8263*SUMIFS(syst_chauffage!$K$3:$K$27,syst_chauffage!$B$3:$B$27,D8263,syst_chauffage!$C$3:$C$27,E8263)</f>
        <v>2.52235649075005</v>
      </c>
      <c r="N8263" s="0" t="str">
        <f aca="false">A8263</f>
        <v>Sport Loisir Culture</v>
      </c>
      <c r="O8263" s="0" t="str">
        <f aca="false">B8263</f>
        <v>Sport</v>
      </c>
      <c r="P8263" s="0" t="str">
        <f aca="false">C8263</f>
        <v>Petite salle multisport</v>
      </c>
      <c r="Q8263" s="0" t="str">
        <f aca="false">D8263</f>
        <v>Autre système centralisé performant</v>
      </c>
      <c r="R8263" s="0" t="str">
        <f aca="false">E8263</f>
        <v>Urbain</v>
      </c>
      <c r="S8263" s="0" t="str">
        <f aca="false">F8263</f>
        <v>0729812106</v>
      </c>
      <c r="T8263" s="0" t="str">
        <f aca="false">G8263</f>
        <v>5</v>
      </c>
      <c r="U8263" s="0" t="n">
        <f aca="false">L8263</f>
        <v>2.52235649075005</v>
      </c>
      <c r="V8263" s="0" t="n">
        <f aca="false">K8263</f>
        <v>163.281180589855</v>
      </c>
      <c r="W8263" s="0" t="n">
        <f aca="false">J8263</f>
        <v>680</v>
      </c>
    </row>
    <row r="8264" customFormat="false" ht="12.8" hidden="false" customHeight="false" outlineLevel="0" collapsed="false">
      <c r="A8264" s="0" t="s">
        <v>78</v>
      </c>
      <c r="B8264" s="0" t="s">
        <v>1418</v>
      </c>
      <c r="C8264" s="0" t="s">
        <v>1469</v>
      </c>
      <c r="D8264" s="0" t="s">
        <v>54</v>
      </c>
      <c r="E8264" s="0" t="s">
        <v>30</v>
      </c>
      <c r="F8264" s="0" t="s">
        <v>1481</v>
      </c>
      <c r="G8264" s="0" t="s">
        <v>1613</v>
      </c>
      <c r="H8264" s="0" t="n">
        <v>1</v>
      </c>
      <c r="I8264" s="0" t="n">
        <v>12</v>
      </c>
      <c r="J8264" s="0" t="n">
        <v>0</v>
      </c>
      <c r="K8264" s="0" t="n">
        <f aca="false">I8264*SUMIFS(syst_chauffage!$H$3:$H$27,syst_chauffage!$B$3:$B$27,D8264,syst_chauffage!$C$3:$C$27,E8264)</f>
        <v>12</v>
      </c>
      <c r="L8264" s="12" t="n">
        <f aca="false">H8264*SUMIFS(syst_chauffage!$K$3:$K$27,syst_chauffage!$B$3:$B$27,D8264,syst_chauffage!$C$3:$C$27,E8264)</f>
        <v>1</v>
      </c>
      <c r="N8264" s="0" t="str">
        <f aca="false">A8264</f>
        <v>Sport Loisir Culture</v>
      </c>
      <c r="O8264" s="0" t="str">
        <f aca="false">B8264</f>
        <v>Sport</v>
      </c>
      <c r="P8264" s="0" t="str">
        <f aca="false">C8264</f>
        <v>Petite salle multisport</v>
      </c>
      <c r="Q8264" s="0" t="str">
        <f aca="false">D8264</f>
        <v>Cassette rayonnante performant</v>
      </c>
      <c r="R8264" s="0" t="str">
        <f aca="false">E8264</f>
        <v>Electricité</v>
      </c>
      <c r="S8264" s="0" t="str">
        <f aca="false">F8264</f>
        <v>0729812202</v>
      </c>
      <c r="T8264" s="0" t="str">
        <f aca="false">G8264</f>
        <v>5</v>
      </c>
      <c r="U8264" s="0" t="n">
        <f aca="false">L8264</f>
        <v>1</v>
      </c>
      <c r="V8264" s="0" t="n">
        <f aca="false">K8264</f>
        <v>12</v>
      </c>
      <c r="W8264" s="0" t="n">
        <f aca="false">J8264</f>
        <v>0</v>
      </c>
    </row>
    <row r="8265" customFormat="false" ht="12.8" hidden="false" customHeight="false" outlineLevel="0" collapsed="false">
      <c r="A8265" s="0" t="s">
        <v>78</v>
      </c>
      <c r="B8265" s="0" t="s">
        <v>1418</v>
      </c>
      <c r="C8265" s="0" t="s">
        <v>1469</v>
      </c>
      <c r="D8265" s="0" t="s">
        <v>27</v>
      </c>
      <c r="E8265" s="0" t="s">
        <v>23</v>
      </c>
      <c r="F8265" s="0" t="s">
        <v>1482</v>
      </c>
      <c r="G8265" s="0" t="s">
        <v>1613</v>
      </c>
      <c r="H8265" s="0" t="n">
        <v>0.752372056806437</v>
      </c>
      <c r="I8265" s="0" t="n">
        <v>36.8608828789325</v>
      </c>
      <c r="J8265" s="0" t="n">
        <v>608</v>
      </c>
      <c r="K8265" s="0" t="n">
        <f aca="false">I8265*SUMIFS(syst_chauffage!$H$3:$H$27,syst_chauffage!$B$3:$B$27,D8265,syst_chauffage!$C$3:$C$27,E8265)</f>
        <v>94.5261638883656</v>
      </c>
      <c r="L8265" s="12" t="n">
        <f aca="false">H8265*SUMIFS(syst_chauffage!$K$3:$K$27,syst_chauffage!$B$3:$B$27,D8265,syst_chauffage!$C$3:$C$27,E8265)</f>
        <v>0.752372056806437</v>
      </c>
      <c r="N8265" s="0" t="str">
        <f aca="false">A8265</f>
        <v>Sport Loisir Culture</v>
      </c>
      <c r="O8265" s="0" t="str">
        <f aca="false">B8265</f>
        <v>Sport</v>
      </c>
      <c r="P8265" s="0" t="str">
        <f aca="false">C8265</f>
        <v>Petite salle multisport</v>
      </c>
      <c r="Q8265" s="0" t="str">
        <f aca="false">D8265</f>
        <v>Chaudière condensation fioul</v>
      </c>
      <c r="R8265" s="0" t="str">
        <f aca="false">E8265</f>
        <v>Fioul</v>
      </c>
      <c r="S8265" s="0" t="str">
        <f aca="false">F8265</f>
        <v>0729812303</v>
      </c>
      <c r="T8265" s="0" t="str">
        <f aca="false">G8265</f>
        <v>5</v>
      </c>
      <c r="U8265" s="0" t="n">
        <f aca="false">L8265</f>
        <v>0.752372056806437</v>
      </c>
      <c r="V8265" s="0" t="n">
        <f aca="false">K8265</f>
        <v>94.5261638883656</v>
      </c>
      <c r="W8265" s="0" t="n">
        <f aca="false">J8265</f>
        <v>608</v>
      </c>
    </row>
    <row r="8266" customFormat="false" ht="12.8" hidden="false" customHeight="false" outlineLevel="0" collapsed="false">
      <c r="A8266" s="0" t="s">
        <v>78</v>
      </c>
      <c r="B8266" s="0" t="s">
        <v>1418</v>
      </c>
      <c r="C8266" s="0" t="s">
        <v>1469</v>
      </c>
      <c r="D8266" s="0" t="s">
        <v>18</v>
      </c>
      <c r="E8266" s="0" t="s">
        <v>14</v>
      </c>
      <c r="F8266" s="0" t="s">
        <v>1483</v>
      </c>
      <c r="G8266" s="0" t="s">
        <v>1613</v>
      </c>
      <c r="H8266" s="0" t="n">
        <v>0.972147213610622</v>
      </c>
      <c r="I8266" s="0" t="n">
        <v>22.533241019656</v>
      </c>
      <c r="J8266" s="0" t="n">
        <v>608</v>
      </c>
      <c r="K8266" s="0" t="n">
        <f aca="false">I8266*SUMIFS(syst_chauffage!$H$3:$H$27,syst_chauffage!$B$3:$B$27,D8266,syst_chauffage!$C$3:$C$27,E8266)</f>
        <v>61.4014801633787</v>
      </c>
      <c r="L8266" s="12" t="n">
        <f aca="false">H8266*SUMIFS(syst_chauffage!$K$3:$K$27,syst_chauffage!$B$3:$B$27,D8266,syst_chauffage!$C$3:$C$27,E8266)</f>
        <v>0.944389387594149</v>
      </c>
      <c r="N8266" s="0" t="str">
        <f aca="false">A8266</f>
        <v>Sport Loisir Culture</v>
      </c>
      <c r="O8266" s="0" t="str">
        <f aca="false">B8266</f>
        <v>Sport</v>
      </c>
      <c r="P8266" s="0" t="str">
        <f aca="false">C8266</f>
        <v>Petite salle multisport</v>
      </c>
      <c r="Q8266" s="0" t="str">
        <f aca="false">D8266</f>
        <v>Chaudière condensation gaz</v>
      </c>
      <c r="R8266" s="0" t="str">
        <f aca="false">E8266</f>
        <v>Gaz</v>
      </c>
      <c r="S8266" s="0" t="str">
        <f aca="false">F8266</f>
        <v>0729812404</v>
      </c>
      <c r="T8266" s="0" t="str">
        <f aca="false">G8266</f>
        <v>5</v>
      </c>
      <c r="U8266" s="0" t="n">
        <f aca="false">L8266</f>
        <v>0.944389387594149</v>
      </c>
      <c r="V8266" s="0" t="n">
        <f aca="false">K8266</f>
        <v>61.4014801633787</v>
      </c>
      <c r="W8266" s="0" t="n">
        <f aca="false">J8266</f>
        <v>608</v>
      </c>
    </row>
    <row r="8267" customFormat="false" ht="12.8" hidden="false" customHeight="false" outlineLevel="0" collapsed="false">
      <c r="A8267" s="0" t="s">
        <v>78</v>
      </c>
      <c r="B8267" s="0" t="s">
        <v>1418</v>
      </c>
      <c r="C8267" s="0" t="s">
        <v>1469</v>
      </c>
      <c r="D8267" s="0" t="s">
        <v>32</v>
      </c>
      <c r="E8267" s="0" t="s">
        <v>30</v>
      </c>
      <c r="F8267" s="0" t="s">
        <v>1484</v>
      </c>
      <c r="G8267" s="0" t="s">
        <v>1613</v>
      </c>
      <c r="H8267" s="0" t="n">
        <v>1</v>
      </c>
      <c r="I8267" s="0" t="n">
        <v>12</v>
      </c>
      <c r="J8267" s="0" t="n">
        <v>0</v>
      </c>
      <c r="K8267" s="0" t="n">
        <f aca="false">I8267*SUMIFS(syst_chauffage!$H$3:$H$27,syst_chauffage!$B$3:$B$27,D8267,syst_chauffage!$C$3:$C$27,E8267)</f>
        <v>12</v>
      </c>
      <c r="L8267" s="12" t="n">
        <f aca="false">H8267*SUMIFS(syst_chauffage!$K$3:$K$27,syst_chauffage!$B$3:$B$27,D8267,syst_chauffage!$C$3:$C$27,E8267)</f>
        <v>1</v>
      </c>
      <c r="N8267" s="0" t="str">
        <f aca="false">A8267</f>
        <v>Sport Loisir Culture</v>
      </c>
      <c r="O8267" s="0" t="str">
        <f aca="false">B8267</f>
        <v>Sport</v>
      </c>
      <c r="P8267" s="0" t="str">
        <f aca="false">C8267</f>
        <v>Petite salle multisport</v>
      </c>
      <c r="Q8267" s="0" t="str">
        <f aca="false">D8267</f>
        <v>Electrique direct performant</v>
      </c>
      <c r="R8267" s="0" t="str">
        <f aca="false">E8267</f>
        <v>Electricité</v>
      </c>
      <c r="S8267" s="0" t="str">
        <f aca="false">F8267</f>
        <v>0729812602</v>
      </c>
      <c r="T8267" s="0" t="str">
        <f aca="false">G8267</f>
        <v>5</v>
      </c>
      <c r="U8267" s="0" t="n">
        <f aca="false">L8267</f>
        <v>1</v>
      </c>
      <c r="V8267" s="0" t="n">
        <f aca="false">K8267</f>
        <v>12</v>
      </c>
      <c r="W8267" s="0" t="n">
        <f aca="false">J8267</f>
        <v>0</v>
      </c>
    </row>
    <row r="8268" customFormat="false" ht="12.8" hidden="false" customHeight="false" outlineLevel="0" collapsed="false">
      <c r="A8268" s="0" t="s">
        <v>78</v>
      </c>
      <c r="B8268" s="0" t="s">
        <v>1418</v>
      </c>
      <c r="C8268" s="0" t="s">
        <v>1469</v>
      </c>
      <c r="D8268" s="0" t="s">
        <v>38</v>
      </c>
      <c r="E8268" s="0" t="s">
        <v>30</v>
      </c>
      <c r="F8268" s="0" t="s">
        <v>1485</v>
      </c>
      <c r="G8268" s="0" t="s">
        <v>1613</v>
      </c>
      <c r="H8268" s="0" t="n">
        <v>3.40633674418604</v>
      </c>
      <c r="I8268" s="0" t="n">
        <v>53.6107030753918</v>
      </c>
      <c r="J8268" s="0" t="n">
        <v>648</v>
      </c>
      <c r="K8268" s="0" t="n">
        <f aca="false">I8268*SUMIFS(syst_chauffage!$H$3:$H$27,syst_chauffage!$B$3:$B$27,D8268,syst_chauffage!$C$3:$C$27,E8268)</f>
        <v>54.1893663887986</v>
      </c>
      <c r="L8268" s="12" t="n">
        <f aca="false">H8268*SUMIFS(syst_chauffage!$K$3:$K$27,syst_chauffage!$B$3:$B$27,D8268,syst_chauffage!$C$3:$C$27,E8268)</f>
        <v>3.04736226069167</v>
      </c>
      <c r="N8268" s="0" t="str">
        <f aca="false">A8268</f>
        <v>Sport Loisir Culture</v>
      </c>
      <c r="O8268" s="0" t="str">
        <f aca="false">B8268</f>
        <v>Sport</v>
      </c>
      <c r="P8268" s="0" t="str">
        <f aca="false">C8268</f>
        <v>Petite salle multisport</v>
      </c>
      <c r="Q8268" s="0" t="str">
        <f aca="false">D8268</f>
        <v>PAC performant</v>
      </c>
      <c r="R8268" s="0" t="str">
        <f aca="false">E8268</f>
        <v>Electricité</v>
      </c>
      <c r="S8268" s="0" t="str">
        <f aca="false">F8268</f>
        <v>0729812902</v>
      </c>
      <c r="T8268" s="0" t="str">
        <f aca="false">G8268</f>
        <v>5</v>
      </c>
      <c r="U8268" s="0" t="n">
        <f aca="false">L8268</f>
        <v>3.04736226069167</v>
      </c>
      <c r="V8268" s="0" t="n">
        <f aca="false">K8268</f>
        <v>54.1893663887986</v>
      </c>
      <c r="W8268" s="0" t="n">
        <f aca="false">J8268</f>
        <v>648</v>
      </c>
    </row>
    <row r="8269" customFormat="false" ht="12.8" hidden="false" customHeight="false" outlineLevel="0" collapsed="false">
      <c r="A8269" s="0" t="s">
        <v>78</v>
      </c>
      <c r="B8269" s="0" t="s">
        <v>1418</v>
      </c>
      <c r="C8269" s="0" t="s">
        <v>1469</v>
      </c>
      <c r="D8269" s="0" t="s">
        <v>38</v>
      </c>
      <c r="E8269" s="0" t="s">
        <v>30</v>
      </c>
      <c r="F8269" s="0" t="s">
        <v>1486</v>
      </c>
      <c r="G8269" s="0" t="s">
        <v>1613</v>
      </c>
      <c r="H8269" s="0" t="n">
        <v>3.23578046511627</v>
      </c>
      <c r="I8269" s="0" t="n">
        <v>10.9484233515</v>
      </c>
      <c r="J8269" s="0" t="n">
        <v>648</v>
      </c>
      <c r="K8269" s="0" t="n">
        <f aca="false">I8269*SUMIFS(syst_chauffage!$H$3:$H$27,syst_chauffage!$B$3:$B$27,D8269,syst_chauffage!$C$3:$C$27,E8269)</f>
        <v>11.0665984652315</v>
      </c>
      <c r="L8269" s="12" t="n">
        <f aca="false">H8269*SUMIFS(syst_chauffage!$K$3:$K$27,syst_chauffage!$B$3:$B$27,D8269,syst_chauffage!$C$3:$C$27,E8269)</f>
        <v>2.89477993921441</v>
      </c>
      <c r="N8269" s="0" t="str">
        <f aca="false">A8269</f>
        <v>Sport Loisir Culture</v>
      </c>
      <c r="O8269" s="0" t="str">
        <f aca="false">B8269</f>
        <v>Sport</v>
      </c>
      <c r="P8269" s="0" t="str">
        <f aca="false">C8269</f>
        <v>Petite salle multisport</v>
      </c>
      <c r="Q8269" s="0" t="str">
        <f aca="false">D8269</f>
        <v>PAC performant</v>
      </c>
      <c r="R8269" s="0" t="str">
        <f aca="false">E8269</f>
        <v>Electricité</v>
      </c>
      <c r="S8269" s="0" t="str">
        <f aca="false">F8269</f>
        <v>0729813002</v>
      </c>
      <c r="T8269" s="0" t="str">
        <f aca="false">G8269</f>
        <v>5</v>
      </c>
      <c r="U8269" s="0" t="n">
        <f aca="false">L8269</f>
        <v>2.89477993921441</v>
      </c>
      <c r="V8269" s="0" t="n">
        <f aca="false">K8269</f>
        <v>11.0665984652315</v>
      </c>
      <c r="W8269" s="0" t="n">
        <f aca="false">J8269</f>
        <v>648</v>
      </c>
    </row>
    <row r="8270" customFormat="false" ht="12.8" hidden="false" customHeight="false" outlineLevel="0" collapsed="false">
      <c r="A8270" s="0" t="s">
        <v>78</v>
      </c>
      <c r="B8270" s="0" t="s">
        <v>1418</v>
      </c>
      <c r="C8270" s="0" t="s">
        <v>1469</v>
      </c>
      <c r="D8270" s="0" t="s">
        <v>38</v>
      </c>
      <c r="E8270" s="0" t="s">
        <v>30</v>
      </c>
      <c r="F8270" s="0" t="s">
        <v>1487</v>
      </c>
      <c r="G8270" s="0" t="s">
        <v>1613</v>
      </c>
      <c r="H8270" s="0" t="n">
        <v>1</v>
      </c>
      <c r="I8270" s="0" t="n">
        <v>12</v>
      </c>
      <c r="J8270" s="0" t="n">
        <v>648</v>
      </c>
      <c r="K8270" s="0" t="n">
        <f aca="false">I8270*SUMIFS(syst_chauffage!$H$3:$H$27,syst_chauffage!$B$3:$B$27,D8270,syst_chauffage!$C$3:$C$27,E8270)</f>
        <v>12.1295256238501</v>
      </c>
      <c r="L8270" s="12" t="n">
        <f aca="false">H8270*SUMIFS(syst_chauffage!$K$3:$K$27,syst_chauffage!$B$3:$B$27,D8270,syst_chauffage!$C$3:$C$27,E8270)</f>
        <v>0.894615679407779</v>
      </c>
      <c r="N8270" s="0" t="str">
        <f aca="false">A8270</f>
        <v>Sport Loisir Culture</v>
      </c>
      <c r="O8270" s="0" t="str">
        <f aca="false">B8270</f>
        <v>Sport</v>
      </c>
      <c r="P8270" s="0" t="str">
        <f aca="false">C8270</f>
        <v>Petite salle multisport</v>
      </c>
      <c r="Q8270" s="0" t="str">
        <f aca="false">D8270</f>
        <v>PAC performant</v>
      </c>
      <c r="R8270" s="0" t="str">
        <f aca="false">E8270</f>
        <v>Electricité</v>
      </c>
      <c r="S8270" s="0" t="str">
        <f aca="false">F8270</f>
        <v>0729813104</v>
      </c>
      <c r="T8270" s="0" t="str">
        <f aca="false">G8270</f>
        <v>5</v>
      </c>
      <c r="U8270" s="0" t="n">
        <f aca="false">L8270</f>
        <v>0.894615679407779</v>
      </c>
      <c r="V8270" s="0" t="n">
        <f aca="false">K8270</f>
        <v>12.1295256238501</v>
      </c>
      <c r="W8270" s="0" t="n">
        <f aca="false">J8270</f>
        <v>648</v>
      </c>
    </row>
    <row r="8271" customFormat="false" ht="12.8" hidden="false" customHeight="false" outlineLevel="0" collapsed="false">
      <c r="A8271" s="0" t="s">
        <v>78</v>
      </c>
      <c r="B8271" s="0" t="s">
        <v>1418</v>
      </c>
      <c r="C8271" s="0" t="s">
        <v>1488</v>
      </c>
      <c r="D8271" s="0" t="s">
        <v>19</v>
      </c>
      <c r="E8271" s="0" t="s">
        <v>57</v>
      </c>
      <c r="F8271" s="0" t="s">
        <v>1489</v>
      </c>
      <c r="G8271" s="0" t="s">
        <v>1613</v>
      </c>
      <c r="H8271" s="0" t="n">
        <v>1.76243743575946</v>
      </c>
      <c r="I8271" s="0" t="n">
        <v>37.7321481601999</v>
      </c>
      <c r="J8271" s="0" t="n">
        <v>0</v>
      </c>
      <c r="K8271" s="0" t="n">
        <f aca="false">I8271*SUMIFS(syst_chauffage!$H$3:$H$27,syst_chauffage!$B$3:$B$27,D8271,syst_chauffage!$C$3:$C$27,E8271)</f>
        <v>52.5411361618824</v>
      </c>
      <c r="L8271" s="12" t="n">
        <f aca="false">H8271*SUMIFS(syst_chauffage!$K$3:$K$27,syst_chauffage!$B$3:$B$27,D8271,syst_chauffage!$C$3:$C$27,E8271)</f>
        <v>1.76243743575946</v>
      </c>
      <c r="N8271" s="0" t="str">
        <f aca="false">A8271</f>
        <v>Sport Loisir Culture</v>
      </c>
      <c r="O8271" s="0" t="str">
        <f aca="false">B8271</f>
        <v>Sport</v>
      </c>
      <c r="P8271" s="0" t="str">
        <f aca="false">C8271</f>
        <v>Piscine</v>
      </c>
      <c r="Q8271" s="0" t="str">
        <f aca="false">D8271</f>
        <v>Autre système centralisé</v>
      </c>
      <c r="R8271" s="0" t="str">
        <f aca="false">E8271</f>
        <v>Autres</v>
      </c>
      <c r="S8271" s="0" t="str">
        <f aca="false">F8271</f>
        <v>0729820101</v>
      </c>
      <c r="T8271" s="0" t="str">
        <f aca="false">G8271</f>
        <v>5</v>
      </c>
      <c r="U8271" s="0" t="n">
        <f aca="false">L8271</f>
        <v>1.76243743575946</v>
      </c>
      <c r="V8271" s="0" t="n">
        <f aca="false">K8271</f>
        <v>52.5411361618824</v>
      </c>
      <c r="W8271" s="0" t="n">
        <f aca="false">J8271</f>
        <v>0</v>
      </c>
    </row>
    <row r="8272" customFormat="false" ht="12.8" hidden="false" customHeight="false" outlineLevel="0" collapsed="false">
      <c r="A8272" s="0" t="s">
        <v>78</v>
      </c>
      <c r="B8272" s="0" t="s">
        <v>1418</v>
      </c>
      <c r="C8272" s="0" t="s">
        <v>1488</v>
      </c>
      <c r="D8272" s="0" t="s">
        <v>19</v>
      </c>
      <c r="E8272" s="0" t="s">
        <v>58</v>
      </c>
      <c r="F8272" s="0" t="s">
        <v>1490</v>
      </c>
      <c r="G8272" s="0" t="s">
        <v>1613</v>
      </c>
      <c r="H8272" s="0" t="n">
        <v>2.08478818572393</v>
      </c>
      <c r="I8272" s="0" t="n">
        <v>43.7585442958137</v>
      </c>
      <c r="J8272" s="0" t="n">
        <v>680</v>
      </c>
      <c r="K8272" s="0" t="n">
        <f aca="false">I8272*SUMIFS(syst_chauffage!$H$3:$H$27,syst_chauffage!$B$3:$B$27,D8272,syst_chauffage!$C$3:$C$27,E8272)</f>
        <v>71.9805995044369</v>
      </c>
      <c r="L8272" s="12" t="n">
        <f aca="false">H8272*SUMIFS(syst_chauffage!$K$3:$K$27,syst_chauffage!$B$3:$B$27,D8272,syst_chauffage!$C$3:$C$27,E8272)</f>
        <v>2.08478818572393</v>
      </c>
      <c r="N8272" s="0" t="str">
        <f aca="false">A8272</f>
        <v>Sport Loisir Culture</v>
      </c>
      <c r="O8272" s="0" t="str">
        <f aca="false">B8272</f>
        <v>Sport</v>
      </c>
      <c r="P8272" s="0" t="str">
        <f aca="false">C8272</f>
        <v>Piscine</v>
      </c>
      <c r="Q8272" s="0" t="str">
        <f aca="false">D8272</f>
        <v>Autre système centralisé</v>
      </c>
      <c r="R8272" s="0" t="str">
        <f aca="false">E8272</f>
        <v>Urbain</v>
      </c>
      <c r="S8272" s="0" t="str">
        <f aca="false">F8272</f>
        <v>0729820106</v>
      </c>
      <c r="T8272" s="0" t="str">
        <f aca="false">G8272</f>
        <v>5</v>
      </c>
      <c r="U8272" s="0" t="n">
        <f aca="false">L8272</f>
        <v>2.08478818572393</v>
      </c>
      <c r="V8272" s="0" t="n">
        <f aca="false">K8272</f>
        <v>71.9805995044369</v>
      </c>
      <c r="W8272" s="0" t="n">
        <f aca="false">J8272</f>
        <v>680</v>
      </c>
    </row>
    <row r="8273" customFormat="false" ht="12.8" hidden="false" customHeight="false" outlineLevel="0" collapsed="false">
      <c r="A8273" s="0" t="s">
        <v>78</v>
      </c>
      <c r="B8273" s="0" t="s">
        <v>1418</v>
      </c>
      <c r="C8273" s="0" t="s">
        <v>1488</v>
      </c>
      <c r="D8273" s="0" t="s">
        <v>24</v>
      </c>
      <c r="E8273" s="0" t="s">
        <v>30</v>
      </c>
      <c r="F8273" s="0" t="s">
        <v>1491</v>
      </c>
      <c r="G8273" s="0" t="s">
        <v>1613</v>
      </c>
      <c r="H8273" s="0" t="n">
        <v>0.84</v>
      </c>
      <c r="I8273" s="0" t="n">
        <v>10.4</v>
      </c>
      <c r="J8273" s="0" t="n">
        <v>0</v>
      </c>
      <c r="K8273" s="0" t="n">
        <f aca="false">I8273*SUMIFS(syst_chauffage!$H$3:$H$27,syst_chauffage!$B$3:$B$27,D8273,syst_chauffage!$C$3:$C$27,E8273)</f>
        <v>3</v>
      </c>
      <c r="L8273" s="12" t="n">
        <f aca="false">H8273*SUMIFS(syst_chauffage!$K$3:$K$27,syst_chauffage!$B$3:$B$27,D8273,syst_chauffage!$C$3:$C$27,E8273)</f>
        <v>0.84</v>
      </c>
      <c r="N8273" s="0" t="str">
        <f aca="false">A8273</f>
        <v>Sport Loisir Culture</v>
      </c>
      <c r="O8273" s="0" t="str">
        <f aca="false">B8273</f>
        <v>Sport</v>
      </c>
      <c r="P8273" s="0" t="str">
        <f aca="false">C8273</f>
        <v>Piscine</v>
      </c>
      <c r="Q8273" s="0" t="str">
        <f aca="false">D8273</f>
        <v>Cassette rayonnante</v>
      </c>
      <c r="R8273" s="0" t="str">
        <f aca="false">E8273</f>
        <v>Electricité</v>
      </c>
      <c r="S8273" s="0" t="str">
        <f aca="false">F8273</f>
        <v>0729820202</v>
      </c>
      <c r="T8273" s="0" t="str">
        <f aca="false">G8273</f>
        <v>5</v>
      </c>
      <c r="U8273" s="0" t="n">
        <f aca="false">L8273</f>
        <v>0.84</v>
      </c>
      <c r="V8273" s="0" t="n">
        <f aca="false">K8273</f>
        <v>3</v>
      </c>
      <c r="W8273" s="0" t="n">
        <f aca="false">J8273</f>
        <v>0</v>
      </c>
    </row>
    <row r="8274" customFormat="false" ht="12.8" hidden="false" customHeight="false" outlineLevel="0" collapsed="false">
      <c r="A8274" s="0" t="s">
        <v>78</v>
      </c>
      <c r="B8274" s="0" t="s">
        <v>1418</v>
      </c>
      <c r="C8274" s="0" t="s">
        <v>1488</v>
      </c>
      <c r="D8274" s="0" t="s">
        <v>22</v>
      </c>
      <c r="E8274" s="0" t="s">
        <v>23</v>
      </c>
      <c r="F8274" s="0" t="s">
        <v>1492</v>
      </c>
      <c r="G8274" s="0" t="s">
        <v>1613</v>
      </c>
      <c r="H8274" s="0" t="n">
        <v>0.695855422467042</v>
      </c>
      <c r="I8274" s="0" t="n">
        <v>14.0693957069401</v>
      </c>
      <c r="J8274" s="0" t="n">
        <v>0</v>
      </c>
      <c r="K8274" s="0" t="n">
        <f aca="false">I8274*SUMIFS(syst_chauffage!$H$3:$H$27,syst_chauffage!$B$3:$B$27,D8274,syst_chauffage!$C$3:$C$27,E8274)</f>
        <v>24.7765225170499</v>
      </c>
      <c r="L8274" s="12" t="n">
        <f aca="false">H8274*SUMIFS(syst_chauffage!$K$3:$K$27,syst_chauffage!$B$3:$B$27,D8274,syst_chauffage!$C$3:$C$27,E8274)</f>
        <v>0.695855422467042</v>
      </c>
      <c r="N8274" s="0" t="str">
        <f aca="false">A8274</f>
        <v>Sport Loisir Culture</v>
      </c>
      <c r="O8274" s="0" t="str">
        <f aca="false">B8274</f>
        <v>Sport</v>
      </c>
      <c r="P8274" s="0" t="str">
        <f aca="false">C8274</f>
        <v>Piscine</v>
      </c>
      <c r="Q8274" s="0" t="str">
        <f aca="false">D8274</f>
        <v>Chaudière fioul</v>
      </c>
      <c r="R8274" s="0" t="str">
        <f aca="false">E8274</f>
        <v>Fioul</v>
      </c>
      <c r="S8274" s="0" t="str">
        <f aca="false">F8274</f>
        <v>0729820303</v>
      </c>
      <c r="T8274" s="0" t="str">
        <f aca="false">G8274</f>
        <v>5</v>
      </c>
      <c r="U8274" s="0" t="n">
        <f aca="false">L8274</f>
        <v>0.695855422467042</v>
      </c>
      <c r="V8274" s="0" t="n">
        <f aca="false">K8274</f>
        <v>24.7765225170499</v>
      </c>
      <c r="W8274" s="0" t="n">
        <f aca="false">J8274</f>
        <v>0</v>
      </c>
    </row>
    <row r="8275" customFormat="false" ht="12.8" hidden="false" customHeight="false" outlineLevel="0" collapsed="false">
      <c r="A8275" s="0" t="s">
        <v>78</v>
      </c>
      <c r="B8275" s="0" t="s">
        <v>1418</v>
      </c>
      <c r="C8275" s="0" t="s">
        <v>1488</v>
      </c>
      <c r="D8275" s="0" t="s">
        <v>13</v>
      </c>
      <c r="E8275" s="0" t="s">
        <v>14</v>
      </c>
      <c r="F8275" s="0" t="s">
        <v>1493</v>
      </c>
      <c r="G8275" s="0" t="s">
        <v>1613</v>
      </c>
      <c r="H8275" s="0" t="n">
        <v>0.710566064481193</v>
      </c>
      <c r="I8275" s="0" t="n">
        <v>9.85611386858213</v>
      </c>
      <c r="J8275" s="0" t="n">
        <v>264</v>
      </c>
      <c r="K8275" s="0" t="n">
        <f aca="false">I8275*SUMIFS(syst_chauffage!$H$3:$H$27,syst_chauffage!$B$3:$B$27,D8275,syst_chauffage!$C$3:$C$27,E8275)</f>
        <v>19.9053261269565</v>
      </c>
      <c r="L8275" s="12" t="n">
        <f aca="false">H8275*SUMIFS(syst_chauffage!$K$3:$K$27,syst_chauffage!$B$3:$B$27,D8275,syst_chauffage!$C$3:$C$27,E8275)</f>
        <v>0.710566064481193</v>
      </c>
      <c r="N8275" s="0" t="str">
        <f aca="false">A8275</f>
        <v>Sport Loisir Culture</v>
      </c>
      <c r="O8275" s="0" t="str">
        <f aca="false">B8275</f>
        <v>Sport</v>
      </c>
      <c r="P8275" s="0" t="str">
        <f aca="false">C8275</f>
        <v>Piscine</v>
      </c>
      <c r="Q8275" s="0" t="str">
        <f aca="false">D8275</f>
        <v>Chaudière gaz</v>
      </c>
      <c r="R8275" s="0" t="str">
        <f aca="false">E8275</f>
        <v>Gaz</v>
      </c>
      <c r="S8275" s="0" t="str">
        <f aca="false">F8275</f>
        <v>0729820404</v>
      </c>
      <c r="T8275" s="0" t="str">
        <f aca="false">G8275</f>
        <v>5</v>
      </c>
      <c r="U8275" s="0" t="n">
        <f aca="false">L8275</f>
        <v>0.710566064481193</v>
      </c>
      <c r="V8275" s="0" t="n">
        <f aca="false">K8275</f>
        <v>19.9053261269565</v>
      </c>
      <c r="W8275" s="0" t="n">
        <f aca="false">J8275</f>
        <v>264</v>
      </c>
    </row>
    <row r="8276" customFormat="false" ht="12.8" hidden="false" customHeight="false" outlineLevel="0" collapsed="false">
      <c r="A8276" s="0" t="s">
        <v>78</v>
      </c>
      <c r="B8276" s="0" t="s">
        <v>1418</v>
      </c>
      <c r="C8276" s="0" t="s">
        <v>1488</v>
      </c>
      <c r="D8276" s="0" t="s">
        <v>29</v>
      </c>
      <c r="E8276" s="0" t="s">
        <v>30</v>
      </c>
      <c r="F8276" s="0" t="s">
        <v>1494</v>
      </c>
      <c r="G8276" s="0" t="s">
        <v>1613</v>
      </c>
      <c r="H8276" s="0" t="n">
        <v>0.92</v>
      </c>
      <c r="I8276" s="0" t="n">
        <v>10.4</v>
      </c>
      <c r="J8276" s="0" t="n">
        <v>0</v>
      </c>
      <c r="K8276" s="0" t="n">
        <f aca="false">I8276*SUMIFS(syst_chauffage!$H$3:$H$27,syst_chauffage!$B$3:$B$27,D8276,syst_chauffage!$C$3:$C$27,E8276)</f>
        <v>3</v>
      </c>
      <c r="L8276" s="12" t="n">
        <f aca="false">H8276*SUMIFS(syst_chauffage!$K$3:$K$27,syst_chauffage!$B$3:$B$27,D8276,syst_chauffage!$C$3:$C$27,E8276)</f>
        <v>0.92</v>
      </c>
      <c r="N8276" s="0" t="str">
        <f aca="false">A8276</f>
        <v>Sport Loisir Culture</v>
      </c>
      <c r="O8276" s="0" t="str">
        <f aca="false">B8276</f>
        <v>Sport</v>
      </c>
      <c r="P8276" s="0" t="str">
        <f aca="false">C8276</f>
        <v>Piscine</v>
      </c>
      <c r="Q8276" s="0" t="str">
        <f aca="false">D8276</f>
        <v>Electrique direct</v>
      </c>
      <c r="R8276" s="0" t="str">
        <f aca="false">E8276</f>
        <v>Electricité</v>
      </c>
      <c r="S8276" s="0" t="str">
        <f aca="false">F8276</f>
        <v>0729820602</v>
      </c>
      <c r="T8276" s="0" t="str">
        <f aca="false">G8276</f>
        <v>5</v>
      </c>
      <c r="U8276" s="0" t="n">
        <f aca="false">L8276</f>
        <v>0.92</v>
      </c>
      <c r="V8276" s="0" t="n">
        <f aca="false">K8276</f>
        <v>3</v>
      </c>
      <c r="W8276" s="0" t="n">
        <f aca="false">J8276</f>
        <v>0</v>
      </c>
    </row>
    <row r="8277" customFormat="false" ht="12.8" hidden="false" customHeight="false" outlineLevel="0" collapsed="false">
      <c r="A8277" s="0" t="s">
        <v>78</v>
      </c>
      <c r="B8277" s="0" t="s">
        <v>1418</v>
      </c>
      <c r="C8277" s="0" t="s">
        <v>1488</v>
      </c>
      <c r="D8277" s="0" t="s">
        <v>36</v>
      </c>
      <c r="E8277" s="0" t="s">
        <v>30</v>
      </c>
      <c r="F8277" s="0" t="s">
        <v>1495</v>
      </c>
      <c r="G8277" s="0" t="s">
        <v>1613</v>
      </c>
      <c r="H8277" s="0" t="n">
        <v>2.9521585116279</v>
      </c>
      <c r="I8277" s="0" t="n">
        <v>26.6902396830824</v>
      </c>
      <c r="J8277" s="0" t="n">
        <v>603</v>
      </c>
      <c r="K8277" s="0" t="n">
        <f aca="false">I8277*SUMIFS(syst_chauffage!$H$3:$H$27,syst_chauffage!$B$3:$B$27,D8277,syst_chauffage!$C$3:$C$27,E8277)</f>
        <v>16.5121330368025</v>
      </c>
      <c r="L8277" s="12" t="n">
        <f aca="false">H8277*SUMIFS(syst_chauffage!$K$3:$K$27,syst_chauffage!$B$3:$B$27,D8277,syst_chauffage!$C$3:$C$27,E8277)</f>
        <v>2.48037561722716</v>
      </c>
      <c r="N8277" s="0" t="str">
        <f aca="false">A8277</f>
        <v>Sport Loisir Culture</v>
      </c>
      <c r="O8277" s="0" t="str">
        <f aca="false">B8277</f>
        <v>Sport</v>
      </c>
      <c r="P8277" s="0" t="str">
        <f aca="false">C8277</f>
        <v>Piscine</v>
      </c>
      <c r="Q8277" s="0" t="str">
        <f aca="false">D8277</f>
        <v>PAC</v>
      </c>
      <c r="R8277" s="0" t="str">
        <f aca="false">E8277</f>
        <v>Electricité</v>
      </c>
      <c r="S8277" s="0" t="str">
        <f aca="false">F8277</f>
        <v>0729820902</v>
      </c>
      <c r="T8277" s="0" t="str">
        <f aca="false">G8277</f>
        <v>5</v>
      </c>
      <c r="U8277" s="0" t="n">
        <f aca="false">L8277</f>
        <v>2.48037561722716</v>
      </c>
      <c r="V8277" s="0" t="n">
        <f aca="false">K8277</f>
        <v>16.5121330368025</v>
      </c>
      <c r="W8277" s="0" t="n">
        <f aca="false">J8277</f>
        <v>603</v>
      </c>
    </row>
    <row r="8278" customFormat="false" ht="12.8" hidden="false" customHeight="false" outlineLevel="0" collapsed="false">
      <c r="A8278" s="0" t="s">
        <v>78</v>
      </c>
      <c r="B8278" s="0" t="s">
        <v>1418</v>
      </c>
      <c r="C8278" s="0" t="s">
        <v>1488</v>
      </c>
      <c r="D8278" s="0" t="s">
        <v>42</v>
      </c>
      <c r="E8278" s="0" t="s">
        <v>30</v>
      </c>
      <c r="F8278" s="0" t="s">
        <v>1496</v>
      </c>
      <c r="G8278" s="0" t="s">
        <v>1613</v>
      </c>
      <c r="H8278" s="0" t="n">
        <v>2.88602790697674</v>
      </c>
      <c r="I8278" s="0" t="n">
        <v>6.36189974245659</v>
      </c>
      <c r="J8278" s="0" t="n">
        <v>603</v>
      </c>
      <c r="K8278" s="0" t="n">
        <f aca="false">I8278*SUMIFS(syst_chauffage!$H$3:$H$27,syst_chauffage!$B$3:$B$27,D8278,syst_chauffage!$C$3:$C$27,E8278)</f>
        <v>5.7428375024198</v>
      </c>
      <c r="L8278" s="12" t="n">
        <f aca="false">H8278*SUMIFS(syst_chauffage!$K$3:$K$27,syst_chauffage!$B$3:$B$27,D8278,syst_chauffage!$C$3:$C$27,E8278)</f>
        <v>2.57300628134345</v>
      </c>
      <c r="N8278" s="0" t="str">
        <f aca="false">A8278</f>
        <v>Sport Loisir Culture</v>
      </c>
      <c r="O8278" s="0" t="str">
        <f aca="false">B8278</f>
        <v>Sport</v>
      </c>
      <c r="P8278" s="0" t="str">
        <f aca="false">C8278</f>
        <v>Piscine</v>
      </c>
      <c r="Q8278" s="0" t="str">
        <f aca="false">D8278</f>
        <v>Rooftop</v>
      </c>
      <c r="R8278" s="0" t="str">
        <f aca="false">E8278</f>
        <v>Electricité</v>
      </c>
      <c r="S8278" s="0" t="str">
        <f aca="false">F8278</f>
        <v>0729821002</v>
      </c>
      <c r="T8278" s="0" t="str">
        <f aca="false">G8278</f>
        <v>5</v>
      </c>
      <c r="U8278" s="0" t="n">
        <f aca="false">L8278</f>
        <v>2.57300628134345</v>
      </c>
      <c r="V8278" s="0" t="n">
        <f aca="false">K8278</f>
        <v>5.7428375024198</v>
      </c>
      <c r="W8278" s="0" t="n">
        <f aca="false">J8278</f>
        <v>603</v>
      </c>
    </row>
    <row r="8279" customFormat="false" ht="12.8" hidden="false" customHeight="false" outlineLevel="0" collapsed="false">
      <c r="A8279" s="0" t="s">
        <v>78</v>
      </c>
      <c r="B8279" s="0" t="s">
        <v>1418</v>
      </c>
      <c r="C8279" s="0" t="s">
        <v>1488</v>
      </c>
      <c r="D8279" s="0" t="s">
        <v>51</v>
      </c>
      <c r="E8279" s="0" t="s">
        <v>57</v>
      </c>
      <c r="F8279" s="0" t="s">
        <v>1497</v>
      </c>
      <c r="G8279" s="0" t="s">
        <v>1613</v>
      </c>
      <c r="H8279" s="0" t="n">
        <v>2.14669403295609</v>
      </c>
      <c r="I8279" s="0" t="n">
        <v>44.9192240002379</v>
      </c>
      <c r="J8279" s="0" t="n">
        <v>0</v>
      </c>
      <c r="K8279" s="0" t="n">
        <f aca="false">I8279*SUMIFS(syst_chauffage!$H$3:$H$27,syst_chauffage!$B$3:$B$27,D8279,syst_chauffage!$C$3:$C$27,E8279)</f>
        <v>95.1772709512478</v>
      </c>
      <c r="L8279" s="12" t="n">
        <f aca="false">H8279*SUMIFS(syst_chauffage!$K$3:$K$27,syst_chauffage!$B$3:$B$27,D8279,syst_chauffage!$C$3:$C$27,E8279)</f>
        <v>2.14669403295609</v>
      </c>
      <c r="N8279" s="0" t="str">
        <f aca="false">A8279</f>
        <v>Sport Loisir Culture</v>
      </c>
      <c r="O8279" s="0" t="str">
        <f aca="false">B8279</f>
        <v>Sport</v>
      </c>
      <c r="P8279" s="0" t="str">
        <f aca="false">C8279</f>
        <v>Piscine</v>
      </c>
      <c r="Q8279" s="0" t="str">
        <f aca="false">D8279</f>
        <v>Autre système centralisé performant</v>
      </c>
      <c r="R8279" s="0" t="str">
        <f aca="false">E8279</f>
        <v>Autres</v>
      </c>
      <c r="S8279" s="0" t="str">
        <f aca="false">F8279</f>
        <v>0729822101</v>
      </c>
      <c r="T8279" s="0" t="str">
        <f aca="false">G8279</f>
        <v>5</v>
      </c>
      <c r="U8279" s="0" t="n">
        <f aca="false">L8279</f>
        <v>2.14669403295609</v>
      </c>
      <c r="V8279" s="0" t="n">
        <f aca="false">K8279</f>
        <v>95.1772709512478</v>
      </c>
      <c r="W8279" s="0" t="n">
        <f aca="false">J8279</f>
        <v>0</v>
      </c>
    </row>
    <row r="8280" customFormat="false" ht="12.8" hidden="false" customHeight="false" outlineLevel="0" collapsed="false">
      <c r="A8280" s="0" t="s">
        <v>78</v>
      </c>
      <c r="B8280" s="0" t="s">
        <v>1418</v>
      </c>
      <c r="C8280" s="0" t="s">
        <v>1488</v>
      </c>
      <c r="D8280" s="0" t="s">
        <v>51</v>
      </c>
      <c r="E8280" s="0" t="s">
        <v>58</v>
      </c>
      <c r="F8280" s="0" t="s">
        <v>1498</v>
      </c>
      <c r="G8280" s="0" t="s">
        <v>1613</v>
      </c>
      <c r="H8280" s="0" t="n">
        <v>2.52679179068719</v>
      </c>
      <c r="I8280" s="0" t="n">
        <v>52.093505114064</v>
      </c>
      <c r="J8280" s="0" t="n">
        <v>680</v>
      </c>
      <c r="K8280" s="0" t="n">
        <f aca="false">I8280*SUMIFS(syst_chauffage!$H$3:$H$27,syst_chauffage!$B$3:$B$27,D8280,syst_chauffage!$C$3:$C$27,E8280)</f>
        <v>111.167514229183</v>
      </c>
      <c r="L8280" s="12" t="n">
        <f aca="false">H8280*SUMIFS(syst_chauffage!$K$3:$K$27,syst_chauffage!$B$3:$B$27,D8280,syst_chauffage!$C$3:$C$27,E8280)</f>
        <v>2.52679179068719</v>
      </c>
      <c r="N8280" s="0" t="str">
        <f aca="false">A8280</f>
        <v>Sport Loisir Culture</v>
      </c>
      <c r="O8280" s="0" t="str">
        <f aca="false">B8280</f>
        <v>Sport</v>
      </c>
      <c r="P8280" s="0" t="str">
        <f aca="false">C8280</f>
        <v>Piscine</v>
      </c>
      <c r="Q8280" s="0" t="str">
        <f aca="false">D8280</f>
        <v>Autre système centralisé performant</v>
      </c>
      <c r="R8280" s="0" t="str">
        <f aca="false">E8280</f>
        <v>Urbain</v>
      </c>
      <c r="S8280" s="0" t="str">
        <f aca="false">F8280</f>
        <v>0729822106</v>
      </c>
      <c r="T8280" s="0" t="str">
        <f aca="false">G8280</f>
        <v>5</v>
      </c>
      <c r="U8280" s="0" t="n">
        <f aca="false">L8280</f>
        <v>2.52679179068719</v>
      </c>
      <c r="V8280" s="0" t="n">
        <f aca="false">K8280</f>
        <v>111.167514229183</v>
      </c>
      <c r="W8280" s="0" t="n">
        <f aca="false">J8280</f>
        <v>680</v>
      </c>
    </row>
    <row r="8281" customFormat="false" ht="12.8" hidden="false" customHeight="false" outlineLevel="0" collapsed="false">
      <c r="A8281" s="0" t="s">
        <v>78</v>
      </c>
      <c r="B8281" s="0" t="s">
        <v>1418</v>
      </c>
      <c r="C8281" s="0" t="s">
        <v>1488</v>
      </c>
      <c r="D8281" s="0" t="s">
        <v>54</v>
      </c>
      <c r="E8281" s="0" t="s">
        <v>30</v>
      </c>
      <c r="F8281" s="0" t="s">
        <v>1499</v>
      </c>
      <c r="G8281" s="0" t="s">
        <v>1613</v>
      </c>
      <c r="H8281" s="0" t="n">
        <v>1</v>
      </c>
      <c r="I8281" s="0" t="n">
        <v>12</v>
      </c>
      <c r="J8281" s="0" t="n">
        <v>0</v>
      </c>
      <c r="K8281" s="0" t="n">
        <f aca="false">I8281*SUMIFS(syst_chauffage!$H$3:$H$27,syst_chauffage!$B$3:$B$27,D8281,syst_chauffage!$C$3:$C$27,E8281)</f>
        <v>12</v>
      </c>
      <c r="L8281" s="12" t="n">
        <f aca="false">H8281*SUMIFS(syst_chauffage!$K$3:$K$27,syst_chauffage!$B$3:$B$27,D8281,syst_chauffage!$C$3:$C$27,E8281)</f>
        <v>1</v>
      </c>
      <c r="N8281" s="0" t="str">
        <f aca="false">A8281</f>
        <v>Sport Loisir Culture</v>
      </c>
      <c r="O8281" s="0" t="str">
        <f aca="false">B8281</f>
        <v>Sport</v>
      </c>
      <c r="P8281" s="0" t="str">
        <f aca="false">C8281</f>
        <v>Piscine</v>
      </c>
      <c r="Q8281" s="0" t="str">
        <f aca="false">D8281</f>
        <v>Cassette rayonnante performant</v>
      </c>
      <c r="R8281" s="0" t="str">
        <f aca="false">E8281</f>
        <v>Electricité</v>
      </c>
      <c r="S8281" s="0" t="str">
        <f aca="false">F8281</f>
        <v>0729822202</v>
      </c>
      <c r="T8281" s="0" t="str">
        <f aca="false">G8281</f>
        <v>5</v>
      </c>
      <c r="U8281" s="0" t="n">
        <f aca="false">L8281</f>
        <v>1</v>
      </c>
      <c r="V8281" s="0" t="n">
        <f aca="false">K8281</f>
        <v>12</v>
      </c>
      <c r="W8281" s="0" t="n">
        <f aca="false">J8281</f>
        <v>0</v>
      </c>
    </row>
    <row r="8282" customFormat="false" ht="12.8" hidden="false" customHeight="false" outlineLevel="0" collapsed="false">
      <c r="A8282" s="0" t="s">
        <v>78</v>
      </c>
      <c r="B8282" s="0" t="s">
        <v>1418</v>
      </c>
      <c r="C8282" s="0" t="s">
        <v>1488</v>
      </c>
      <c r="D8282" s="0" t="s">
        <v>27</v>
      </c>
      <c r="E8282" s="0" t="s">
        <v>23</v>
      </c>
      <c r="F8282" s="0" t="s">
        <v>1500</v>
      </c>
      <c r="G8282" s="0" t="s">
        <v>1613</v>
      </c>
      <c r="H8282" s="0" t="n">
        <v>0.755216071715872</v>
      </c>
      <c r="I8282" s="0" t="n">
        <v>16.7492806035001</v>
      </c>
      <c r="J8282" s="0" t="n">
        <v>608</v>
      </c>
      <c r="K8282" s="0" t="n">
        <f aca="false">I8282*SUMIFS(syst_chauffage!$H$3:$H$27,syst_chauffage!$B$3:$B$27,D8282,syst_chauffage!$C$3:$C$27,E8282)</f>
        <v>42.9519078134605</v>
      </c>
      <c r="L8282" s="12" t="n">
        <f aca="false">H8282*SUMIFS(syst_chauffage!$K$3:$K$27,syst_chauffage!$B$3:$B$27,D8282,syst_chauffage!$C$3:$C$27,E8282)</f>
        <v>0.755216071715872</v>
      </c>
      <c r="N8282" s="0" t="str">
        <f aca="false">A8282</f>
        <v>Sport Loisir Culture</v>
      </c>
      <c r="O8282" s="0" t="str">
        <f aca="false">B8282</f>
        <v>Sport</v>
      </c>
      <c r="P8282" s="0" t="str">
        <f aca="false">C8282</f>
        <v>Piscine</v>
      </c>
      <c r="Q8282" s="0" t="str">
        <f aca="false">D8282</f>
        <v>Chaudière condensation fioul</v>
      </c>
      <c r="R8282" s="0" t="str">
        <f aca="false">E8282</f>
        <v>Fioul</v>
      </c>
      <c r="S8282" s="0" t="str">
        <f aca="false">F8282</f>
        <v>0729822303</v>
      </c>
      <c r="T8282" s="0" t="str">
        <f aca="false">G8282</f>
        <v>5</v>
      </c>
      <c r="U8282" s="0" t="n">
        <f aca="false">L8282</f>
        <v>0.755216071715872</v>
      </c>
      <c r="V8282" s="0" t="n">
        <f aca="false">K8282</f>
        <v>42.9519078134605</v>
      </c>
      <c r="W8282" s="0" t="n">
        <f aca="false">J8282</f>
        <v>608</v>
      </c>
    </row>
    <row r="8283" customFormat="false" ht="12.8" hidden="false" customHeight="false" outlineLevel="0" collapsed="false">
      <c r="A8283" s="0" t="s">
        <v>78</v>
      </c>
      <c r="B8283" s="0" t="s">
        <v>1418</v>
      </c>
      <c r="C8283" s="0" t="s">
        <v>1488</v>
      </c>
      <c r="D8283" s="0" t="s">
        <v>18</v>
      </c>
      <c r="E8283" s="0" t="s">
        <v>14</v>
      </c>
      <c r="F8283" s="0" t="s">
        <v>1501</v>
      </c>
      <c r="G8283" s="0" t="s">
        <v>1613</v>
      </c>
      <c r="H8283" s="0" t="n">
        <v>0.975044637592735</v>
      </c>
      <c r="I8283" s="0" t="n">
        <v>11.7334688911692</v>
      </c>
      <c r="J8283" s="0" t="n">
        <v>608</v>
      </c>
      <c r="K8283" s="0" t="n">
        <f aca="false">I8283*SUMIFS(syst_chauffage!$H$3:$H$27,syst_chauffage!$B$3:$B$27,D8283,syst_chauffage!$C$3:$C$27,E8283)</f>
        <v>31.9728687382471</v>
      </c>
      <c r="L8283" s="12" t="n">
        <f aca="false">H8283*SUMIFS(syst_chauffage!$K$3:$K$27,syst_chauffage!$B$3:$B$27,D8283,syst_chauffage!$C$3:$C$27,E8283)</f>
        <v>0.947204081111508</v>
      </c>
      <c r="N8283" s="0" t="str">
        <f aca="false">A8283</f>
        <v>Sport Loisir Culture</v>
      </c>
      <c r="O8283" s="0" t="str">
        <f aca="false">B8283</f>
        <v>Sport</v>
      </c>
      <c r="P8283" s="0" t="str">
        <f aca="false">C8283</f>
        <v>Piscine</v>
      </c>
      <c r="Q8283" s="0" t="str">
        <f aca="false">D8283</f>
        <v>Chaudière condensation gaz</v>
      </c>
      <c r="R8283" s="0" t="str">
        <f aca="false">E8283</f>
        <v>Gaz</v>
      </c>
      <c r="S8283" s="0" t="str">
        <f aca="false">F8283</f>
        <v>0729822404</v>
      </c>
      <c r="T8283" s="0" t="str">
        <f aca="false">G8283</f>
        <v>5</v>
      </c>
      <c r="U8283" s="0" t="n">
        <f aca="false">L8283</f>
        <v>0.947204081111508</v>
      </c>
      <c r="V8283" s="0" t="n">
        <f aca="false">K8283</f>
        <v>31.9728687382471</v>
      </c>
      <c r="W8283" s="0" t="n">
        <f aca="false">J8283</f>
        <v>608</v>
      </c>
    </row>
    <row r="8284" customFormat="false" ht="12.8" hidden="false" customHeight="false" outlineLevel="0" collapsed="false">
      <c r="A8284" s="0" t="s">
        <v>78</v>
      </c>
      <c r="B8284" s="0" t="s">
        <v>1418</v>
      </c>
      <c r="C8284" s="0" t="s">
        <v>1488</v>
      </c>
      <c r="D8284" s="0" t="s">
        <v>32</v>
      </c>
      <c r="E8284" s="0" t="s">
        <v>30</v>
      </c>
      <c r="F8284" s="0" t="s">
        <v>1502</v>
      </c>
      <c r="G8284" s="0" t="s">
        <v>1613</v>
      </c>
      <c r="H8284" s="0" t="n">
        <v>1</v>
      </c>
      <c r="I8284" s="0" t="n">
        <v>12</v>
      </c>
      <c r="J8284" s="0" t="n">
        <v>0</v>
      </c>
      <c r="K8284" s="0" t="n">
        <f aca="false">I8284*SUMIFS(syst_chauffage!$H$3:$H$27,syst_chauffage!$B$3:$B$27,D8284,syst_chauffage!$C$3:$C$27,E8284)</f>
        <v>12</v>
      </c>
      <c r="L8284" s="12" t="n">
        <f aca="false">H8284*SUMIFS(syst_chauffage!$K$3:$K$27,syst_chauffage!$B$3:$B$27,D8284,syst_chauffage!$C$3:$C$27,E8284)</f>
        <v>1</v>
      </c>
      <c r="N8284" s="0" t="str">
        <f aca="false">A8284</f>
        <v>Sport Loisir Culture</v>
      </c>
      <c r="O8284" s="0" t="str">
        <f aca="false">B8284</f>
        <v>Sport</v>
      </c>
      <c r="P8284" s="0" t="str">
        <f aca="false">C8284</f>
        <v>Piscine</v>
      </c>
      <c r="Q8284" s="0" t="str">
        <f aca="false">D8284</f>
        <v>Electrique direct performant</v>
      </c>
      <c r="R8284" s="0" t="str">
        <f aca="false">E8284</f>
        <v>Electricité</v>
      </c>
      <c r="S8284" s="0" t="str">
        <f aca="false">F8284</f>
        <v>0729822602</v>
      </c>
      <c r="T8284" s="0" t="str">
        <f aca="false">G8284</f>
        <v>5</v>
      </c>
      <c r="U8284" s="0" t="n">
        <f aca="false">L8284</f>
        <v>1</v>
      </c>
      <c r="V8284" s="0" t="n">
        <f aca="false">K8284</f>
        <v>12</v>
      </c>
      <c r="W8284" s="0" t="n">
        <f aca="false">J8284</f>
        <v>0</v>
      </c>
    </row>
    <row r="8285" customFormat="false" ht="12.8" hidden="false" customHeight="false" outlineLevel="0" collapsed="false">
      <c r="A8285" s="0" t="s">
        <v>78</v>
      </c>
      <c r="B8285" s="0" t="s">
        <v>1418</v>
      </c>
      <c r="C8285" s="0" t="s">
        <v>1488</v>
      </c>
      <c r="D8285" s="0" t="s">
        <v>38</v>
      </c>
      <c r="E8285" s="0" t="s">
        <v>30</v>
      </c>
      <c r="F8285" s="0" t="s">
        <v>1503</v>
      </c>
      <c r="G8285" s="0" t="s">
        <v>1613</v>
      </c>
      <c r="H8285" s="0" t="n">
        <v>3.40633674418604</v>
      </c>
      <c r="I8285" s="0" t="n">
        <v>31.7740948608124</v>
      </c>
      <c r="J8285" s="0" t="n">
        <v>648</v>
      </c>
      <c r="K8285" s="0" t="n">
        <f aca="false">I8285*SUMIFS(syst_chauffage!$H$3:$H$27,syst_chauffage!$B$3:$B$27,D8285,syst_chauffage!$C$3:$C$27,E8285)</f>
        <v>32.1170581490723</v>
      </c>
      <c r="L8285" s="12" t="n">
        <f aca="false">H8285*SUMIFS(syst_chauffage!$K$3:$K$27,syst_chauffage!$B$3:$B$27,D8285,syst_chauffage!$C$3:$C$27,E8285)</f>
        <v>3.04736226069167</v>
      </c>
      <c r="N8285" s="0" t="str">
        <f aca="false">A8285</f>
        <v>Sport Loisir Culture</v>
      </c>
      <c r="O8285" s="0" t="str">
        <f aca="false">B8285</f>
        <v>Sport</v>
      </c>
      <c r="P8285" s="0" t="str">
        <f aca="false">C8285</f>
        <v>Piscine</v>
      </c>
      <c r="Q8285" s="0" t="str">
        <f aca="false">D8285</f>
        <v>PAC performant</v>
      </c>
      <c r="R8285" s="0" t="str">
        <f aca="false">E8285</f>
        <v>Electricité</v>
      </c>
      <c r="S8285" s="0" t="str">
        <f aca="false">F8285</f>
        <v>0729822902</v>
      </c>
      <c r="T8285" s="0" t="str">
        <f aca="false">G8285</f>
        <v>5</v>
      </c>
      <c r="U8285" s="0" t="n">
        <f aca="false">L8285</f>
        <v>3.04736226069167</v>
      </c>
      <c r="V8285" s="0" t="n">
        <f aca="false">K8285</f>
        <v>32.1170581490723</v>
      </c>
      <c r="W8285" s="0" t="n">
        <f aca="false">J8285</f>
        <v>648</v>
      </c>
    </row>
    <row r="8286" customFormat="false" ht="12.8" hidden="false" customHeight="false" outlineLevel="0" collapsed="false">
      <c r="A8286" s="0" t="s">
        <v>78</v>
      </c>
      <c r="B8286" s="0" t="s">
        <v>1418</v>
      </c>
      <c r="C8286" s="0" t="s">
        <v>1488</v>
      </c>
      <c r="D8286" s="0" t="s">
        <v>46</v>
      </c>
      <c r="E8286" s="0" t="s">
        <v>30</v>
      </c>
      <c r="F8286" s="0" t="s">
        <v>1504</v>
      </c>
      <c r="G8286" s="0" t="s">
        <v>1613</v>
      </c>
      <c r="H8286" s="0" t="n">
        <v>3.42586046511627</v>
      </c>
      <c r="I8286" s="0" t="n">
        <v>7.57369016959118</v>
      </c>
      <c r="J8286" s="0" t="n">
        <v>648</v>
      </c>
      <c r="K8286" s="0" t="n">
        <f aca="false">I8286*SUMIFS(syst_chauffage!$H$3:$H$27,syst_chauffage!$B$3:$B$27,D8286,syst_chauffage!$C$3:$C$27,E8286)</f>
        <v>13.1396517461241</v>
      </c>
      <c r="L8286" s="12" t="n">
        <f aca="false">H8286*SUMIFS(syst_chauffage!$K$3:$K$27,syst_chauffage!$B$3:$B$27,D8286,syst_chauffage!$C$3:$C$27,E8286)</f>
        <v>3.0884493454739</v>
      </c>
      <c r="N8286" s="0" t="str">
        <f aca="false">A8286</f>
        <v>Sport Loisir Culture</v>
      </c>
      <c r="O8286" s="0" t="str">
        <f aca="false">B8286</f>
        <v>Sport</v>
      </c>
      <c r="P8286" s="0" t="str">
        <f aca="false">C8286</f>
        <v>Piscine</v>
      </c>
      <c r="Q8286" s="0" t="str">
        <f aca="false">D8286</f>
        <v>Rooftop performant</v>
      </c>
      <c r="R8286" s="0" t="str">
        <f aca="false">E8286</f>
        <v>Electricité</v>
      </c>
      <c r="S8286" s="0" t="str">
        <f aca="false">F8286</f>
        <v>0729823002</v>
      </c>
      <c r="T8286" s="0" t="str">
        <f aca="false">G8286</f>
        <v>5</v>
      </c>
      <c r="U8286" s="0" t="n">
        <f aca="false">L8286</f>
        <v>3.0884493454739</v>
      </c>
      <c r="V8286" s="0" t="n">
        <f aca="false">K8286</f>
        <v>13.1396517461241</v>
      </c>
      <c r="W8286" s="0" t="n">
        <f aca="false">J8286</f>
        <v>648</v>
      </c>
    </row>
    <row r="8287" customFormat="false" ht="12.8" hidden="false" customHeight="false" outlineLevel="0" collapsed="false">
      <c r="A8287" s="0" t="s">
        <v>78</v>
      </c>
      <c r="B8287" s="0" t="s">
        <v>1418</v>
      </c>
      <c r="C8287" s="0" t="s">
        <v>1384</v>
      </c>
      <c r="D8287" s="0" t="s">
        <v>19</v>
      </c>
      <c r="E8287" s="0" t="s">
        <v>57</v>
      </c>
      <c r="F8287" s="0" t="s">
        <v>1505</v>
      </c>
      <c r="G8287" s="0" t="s">
        <v>1613</v>
      </c>
      <c r="H8287" s="0" t="n">
        <v>1.73306802646138</v>
      </c>
      <c r="I8287" s="0" t="n">
        <v>52.9578476213962</v>
      </c>
      <c r="J8287" s="0" t="n">
        <v>0</v>
      </c>
      <c r="K8287" s="0" t="n">
        <f aca="false">I8287*SUMIFS(syst_chauffage!$H$3:$H$27,syst_chauffage!$B$3:$B$27,D8287,syst_chauffage!$C$3:$C$27,E8287)</f>
        <v>73.7425675024502</v>
      </c>
      <c r="L8287" s="12" t="n">
        <f aca="false">H8287*SUMIFS(syst_chauffage!$K$3:$K$27,syst_chauffage!$B$3:$B$27,D8287,syst_chauffage!$C$3:$C$27,E8287)</f>
        <v>1.73306802646138</v>
      </c>
      <c r="N8287" s="0" t="str">
        <f aca="false">A8287</f>
        <v>Sport Loisir Culture</v>
      </c>
      <c r="O8287" s="0" t="str">
        <f aca="false">B8287</f>
        <v>Sport</v>
      </c>
      <c r="P8287" s="0" t="str">
        <f aca="false">C8287</f>
        <v>Salle non spécialisée</v>
      </c>
      <c r="Q8287" s="0" t="str">
        <f aca="false">D8287</f>
        <v>Autre système centralisé</v>
      </c>
      <c r="R8287" s="0" t="str">
        <f aca="false">E8287</f>
        <v>Autres</v>
      </c>
      <c r="S8287" s="0" t="str">
        <f aca="false">F8287</f>
        <v>0729910101</v>
      </c>
      <c r="T8287" s="0" t="str">
        <f aca="false">G8287</f>
        <v>5</v>
      </c>
      <c r="U8287" s="0" t="n">
        <f aca="false">L8287</f>
        <v>1.73306802646138</v>
      </c>
      <c r="V8287" s="0" t="n">
        <f aca="false">K8287</f>
        <v>73.7425675024502</v>
      </c>
      <c r="W8287" s="0" t="n">
        <f aca="false">J8287</f>
        <v>0</v>
      </c>
    </row>
    <row r="8288" customFormat="false" ht="12.8" hidden="false" customHeight="false" outlineLevel="0" collapsed="false">
      <c r="A8288" s="0" t="s">
        <v>78</v>
      </c>
      <c r="B8288" s="0" t="s">
        <v>1418</v>
      </c>
      <c r="C8288" s="0" t="s">
        <v>1384</v>
      </c>
      <c r="D8288" s="0" t="s">
        <v>19</v>
      </c>
      <c r="E8288" s="0" t="s">
        <v>58</v>
      </c>
      <c r="F8288" s="0" t="s">
        <v>1506</v>
      </c>
      <c r="G8288" s="0" t="s">
        <v>1613</v>
      </c>
      <c r="H8288" s="0" t="n">
        <v>2.06594488246752</v>
      </c>
      <c r="I8288" s="0" t="n">
        <v>47.3342804688904</v>
      </c>
      <c r="J8288" s="0" t="n">
        <v>680</v>
      </c>
      <c r="K8288" s="0" t="n">
        <f aca="false">I8288*SUMIFS(syst_chauffage!$H$3:$H$27,syst_chauffage!$B$3:$B$27,D8288,syst_chauffage!$C$3:$C$27,E8288)</f>
        <v>77.8625052567812</v>
      </c>
      <c r="L8288" s="12" t="n">
        <f aca="false">H8288*SUMIFS(syst_chauffage!$K$3:$K$27,syst_chauffage!$B$3:$B$27,D8288,syst_chauffage!$C$3:$C$27,E8288)</f>
        <v>2.06594488246752</v>
      </c>
      <c r="N8288" s="0" t="str">
        <f aca="false">A8288</f>
        <v>Sport Loisir Culture</v>
      </c>
      <c r="O8288" s="0" t="str">
        <f aca="false">B8288</f>
        <v>Sport</v>
      </c>
      <c r="P8288" s="0" t="str">
        <f aca="false">C8288</f>
        <v>Salle non spécialisée</v>
      </c>
      <c r="Q8288" s="0" t="str">
        <f aca="false">D8288</f>
        <v>Autre système centralisé</v>
      </c>
      <c r="R8288" s="0" t="str">
        <f aca="false">E8288</f>
        <v>Urbain</v>
      </c>
      <c r="S8288" s="0" t="str">
        <f aca="false">F8288</f>
        <v>0729910106</v>
      </c>
      <c r="T8288" s="0" t="str">
        <f aca="false">G8288</f>
        <v>5</v>
      </c>
      <c r="U8288" s="0" t="n">
        <f aca="false">L8288</f>
        <v>2.06594488246752</v>
      </c>
      <c r="V8288" s="0" t="n">
        <f aca="false">K8288</f>
        <v>77.8625052567812</v>
      </c>
      <c r="W8288" s="0" t="n">
        <f aca="false">J8288</f>
        <v>680</v>
      </c>
    </row>
    <row r="8289" customFormat="false" ht="12.8" hidden="false" customHeight="false" outlineLevel="0" collapsed="false">
      <c r="A8289" s="0" t="s">
        <v>78</v>
      </c>
      <c r="B8289" s="0" t="s">
        <v>1418</v>
      </c>
      <c r="C8289" s="0" t="s">
        <v>1384</v>
      </c>
      <c r="D8289" s="0" t="s">
        <v>24</v>
      </c>
      <c r="E8289" s="0" t="s">
        <v>30</v>
      </c>
      <c r="F8289" s="0" t="s">
        <v>1507</v>
      </c>
      <c r="G8289" s="0" t="s">
        <v>1613</v>
      </c>
      <c r="H8289" s="0" t="n">
        <v>0.84</v>
      </c>
      <c r="I8289" s="0" t="n">
        <v>10.4</v>
      </c>
      <c r="J8289" s="0" t="n">
        <v>0</v>
      </c>
      <c r="K8289" s="0" t="n">
        <f aca="false">I8289*SUMIFS(syst_chauffage!$H$3:$H$27,syst_chauffage!$B$3:$B$27,D8289,syst_chauffage!$C$3:$C$27,E8289)</f>
        <v>3</v>
      </c>
      <c r="L8289" s="12" t="n">
        <f aca="false">H8289*SUMIFS(syst_chauffage!$K$3:$K$27,syst_chauffage!$B$3:$B$27,D8289,syst_chauffage!$C$3:$C$27,E8289)</f>
        <v>0.84</v>
      </c>
      <c r="N8289" s="0" t="str">
        <f aca="false">A8289</f>
        <v>Sport Loisir Culture</v>
      </c>
      <c r="O8289" s="0" t="str">
        <f aca="false">B8289</f>
        <v>Sport</v>
      </c>
      <c r="P8289" s="0" t="str">
        <f aca="false">C8289</f>
        <v>Salle non spécialisée</v>
      </c>
      <c r="Q8289" s="0" t="str">
        <f aca="false">D8289</f>
        <v>Cassette rayonnante</v>
      </c>
      <c r="R8289" s="0" t="str">
        <f aca="false">E8289</f>
        <v>Electricité</v>
      </c>
      <c r="S8289" s="0" t="str">
        <f aca="false">F8289</f>
        <v>0729910202</v>
      </c>
      <c r="T8289" s="0" t="str">
        <f aca="false">G8289</f>
        <v>5</v>
      </c>
      <c r="U8289" s="0" t="n">
        <f aca="false">L8289</f>
        <v>0.84</v>
      </c>
      <c r="V8289" s="0" t="n">
        <f aca="false">K8289</f>
        <v>3</v>
      </c>
      <c r="W8289" s="0" t="n">
        <f aca="false">J8289</f>
        <v>0</v>
      </c>
    </row>
    <row r="8290" customFormat="false" ht="12.8" hidden="false" customHeight="false" outlineLevel="0" collapsed="false">
      <c r="A8290" s="0" t="s">
        <v>78</v>
      </c>
      <c r="B8290" s="0" t="s">
        <v>1418</v>
      </c>
      <c r="C8290" s="0" t="s">
        <v>1384</v>
      </c>
      <c r="D8290" s="0" t="s">
        <v>22</v>
      </c>
      <c r="E8290" s="0" t="s">
        <v>23</v>
      </c>
      <c r="F8290" s="0" t="s">
        <v>1508</v>
      </c>
      <c r="G8290" s="0" t="s">
        <v>1613</v>
      </c>
      <c r="H8290" s="0" t="n">
        <v>0.686279657493055</v>
      </c>
      <c r="I8290" s="0" t="n">
        <v>35.0391242733229</v>
      </c>
      <c r="J8290" s="0" t="n">
        <v>0</v>
      </c>
      <c r="K8290" s="0" t="n">
        <f aca="false">I8290*SUMIFS(syst_chauffage!$H$3:$H$27,syst_chauffage!$B$3:$B$27,D8290,syst_chauffage!$C$3:$C$27,E8290)</f>
        <v>61.7046865138251</v>
      </c>
      <c r="L8290" s="12" t="n">
        <f aca="false">H8290*SUMIFS(syst_chauffage!$K$3:$K$27,syst_chauffage!$B$3:$B$27,D8290,syst_chauffage!$C$3:$C$27,E8290)</f>
        <v>0.686279657493055</v>
      </c>
      <c r="N8290" s="0" t="str">
        <f aca="false">A8290</f>
        <v>Sport Loisir Culture</v>
      </c>
      <c r="O8290" s="0" t="str">
        <f aca="false">B8290</f>
        <v>Sport</v>
      </c>
      <c r="P8290" s="0" t="str">
        <f aca="false">C8290</f>
        <v>Salle non spécialisée</v>
      </c>
      <c r="Q8290" s="0" t="str">
        <f aca="false">D8290</f>
        <v>Chaudière fioul</v>
      </c>
      <c r="R8290" s="0" t="str">
        <f aca="false">E8290</f>
        <v>Fioul</v>
      </c>
      <c r="S8290" s="0" t="str">
        <f aca="false">F8290</f>
        <v>0729910303</v>
      </c>
      <c r="T8290" s="0" t="str">
        <f aca="false">G8290</f>
        <v>5</v>
      </c>
      <c r="U8290" s="0" t="n">
        <f aca="false">L8290</f>
        <v>0.686279657493055</v>
      </c>
      <c r="V8290" s="0" t="n">
        <f aca="false">K8290</f>
        <v>61.7046865138251</v>
      </c>
      <c r="W8290" s="0" t="n">
        <f aca="false">J8290</f>
        <v>0</v>
      </c>
    </row>
    <row r="8291" customFormat="false" ht="12.8" hidden="false" customHeight="false" outlineLevel="0" collapsed="false">
      <c r="A8291" s="0" t="s">
        <v>78</v>
      </c>
      <c r="B8291" s="0" t="s">
        <v>1418</v>
      </c>
      <c r="C8291" s="0" t="s">
        <v>1384</v>
      </c>
      <c r="D8291" s="0" t="s">
        <v>13</v>
      </c>
      <c r="E8291" s="0" t="s">
        <v>14</v>
      </c>
      <c r="F8291" s="0" t="s">
        <v>1509</v>
      </c>
      <c r="G8291" s="0" t="s">
        <v>1613</v>
      </c>
      <c r="H8291" s="0" t="n">
        <v>0.695664115261651</v>
      </c>
      <c r="I8291" s="0" t="n">
        <v>23.6891130488741</v>
      </c>
      <c r="J8291" s="0" t="n">
        <v>264</v>
      </c>
      <c r="K8291" s="0" t="n">
        <f aca="false">I8291*SUMIFS(syst_chauffage!$H$3:$H$27,syst_chauffage!$B$3:$B$27,D8291,syst_chauffage!$C$3:$C$27,E8291)</f>
        <v>47.8423369680503</v>
      </c>
      <c r="L8291" s="12" t="n">
        <f aca="false">H8291*SUMIFS(syst_chauffage!$K$3:$K$27,syst_chauffage!$B$3:$B$27,D8291,syst_chauffage!$C$3:$C$27,E8291)</f>
        <v>0.695664115261651</v>
      </c>
      <c r="N8291" s="0" t="str">
        <f aca="false">A8291</f>
        <v>Sport Loisir Culture</v>
      </c>
      <c r="O8291" s="0" t="str">
        <f aca="false">B8291</f>
        <v>Sport</v>
      </c>
      <c r="P8291" s="0" t="str">
        <f aca="false">C8291</f>
        <v>Salle non spécialisée</v>
      </c>
      <c r="Q8291" s="0" t="str">
        <f aca="false">D8291</f>
        <v>Chaudière gaz</v>
      </c>
      <c r="R8291" s="0" t="str">
        <f aca="false">E8291</f>
        <v>Gaz</v>
      </c>
      <c r="S8291" s="0" t="str">
        <f aca="false">F8291</f>
        <v>0729910404</v>
      </c>
      <c r="T8291" s="0" t="str">
        <f aca="false">G8291</f>
        <v>5</v>
      </c>
      <c r="U8291" s="0" t="n">
        <f aca="false">L8291</f>
        <v>0.695664115261651</v>
      </c>
      <c r="V8291" s="0" t="n">
        <f aca="false">K8291</f>
        <v>47.8423369680503</v>
      </c>
      <c r="W8291" s="0" t="n">
        <f aca="false">J8291</f>
        <v>264</v>
      </c>
    </row>
    <row r="8292" customFormat="false" ht="12.8" hidden="false" customHeight="false" outlineLevel="0" collapsed="false">
      <c r="A8292" s="0" t="s">
        <v>78</v>
      </c>
      <c r="B8292" s="0" t="s">
        <v>1418</v>
      </c>
      <c r="C8292" s="0" t="s">
        <v>1384</v>
      </c>
      <c r="D8292" s="0" t="s">
        <v>29</v>
      </c>
      <c r="E8292" s="0" t="s">
        <v>30</v>
      </c>
      <c r="F8292" s="0" t="s">
        <v>1510</v>
      </c>
      <c r="G8292" s="0" t="s">
        <v>1613</v>
      </c>
      <c r="H8292" s="0" t="n">
        <v>0.92</v>
      </c>
      <c r="I8292" s="0" t="n">
        <v>10.4</v>
      </c>
      <c r="J8292" s="0" t="n">
        <v>0</v>
      </c>
      <c r="K8292" s="0" t="n">
        <f aca="false">I8292*SUMIFS(syst_chauffage!$H$3:$H$27,syst_chauffage!$B$3:$B$27,D8292,syst_chauffage!$C$3:$C$27,E8292)</f>
        <v>3</v>
      </c>
      <c r="L8292" s="12" t="n">
        <f aca="false">H8292*SUMIFS(syst_chauffage!$K$3:$K$27,syst_chauffage!$B$3:$B$27,D8292,syst_chauffage!$C$3:$C$27,E8292)</f>
        <v>0.92</v>
      </c>
      <c r="N8292" s="0" t="str">
        <f aca="false">A8292</f>
        <v>Sport Loisir Culture</v>
      </c>
      <c r="O8292" s="0" t="str">
        <f aca="false">B8292</f>
        <v>Sport</v>
      </c>
      <c r="P8292" s="0" t="str">
        <f aca="false">C8292</f>
        <v>Salle non spécialisée</v>
      </c>
      <c r="Q8292" s="0" t="str">
        <f aca="false">D8292</f>
        <v>Electrique direct</v>
      </c>
      <c r="R8292" s="0" t="str">
        <f aca="false">E8292</f>
        <v>Electricité</v>
      </c>
      <c r="S8292" s="0" t="str">
        <f aca="false">F8292</f>
        <v>0729910602</v>
      </c>
      <c r="T8292" s="0" t="str">
        <f aca="false">G8292</f>
        <v>5</v>
      </c>
      <c r="U8292" s="0" t="n">
        <f aca="false">L8292</f>
        <v>0.92</v>
      </c>
      <c r="V8292" s="0" t="n">
        <f aca="false">K8292</f>
        <v>3</v>
      </c>
      <c r="W8292" s="0" t="n">
        <f aca="false">J8292</f>
        <v>0</v>
      </c>
    </row>
    <row r="8293" customFormat="false" ht="12.8" hidden="false" customHeight="false" outlineLevel="0" collapsed="false">
      <c r="A8293" s="0" t="s">
        <v>78</v>
      </c>
      <c r="B8293" s="0" t="s">
        <v>1418</v>
      </c>
      <c r="C8293" s="0" t="s">
        <v>1384</v>
      </c>
      <c r="D8293" s="0" t="s">
        <v>36</v>
      </c>
      <c r="E8293" s="0" t="s">
        <v>30</v>
      </c>
      <c r="F8293" s="0" t="s">
        <v>1511</v>
      </c>
      <c r="G8293" s="0" t="s">
        <v>1613</v>
      </c>
      <c r="H8293" s="0" t="n">
        <v>2.9521585116279</v>
      </c>
      <c r="I8293" s="0" t="n">
        <v>55.4819821397358</v>
      </c>
      <c r="J8293" s="0" t="n">
        <v>603</v>
      </c>
      <c r="K8293" s="0" t="n">
        <f aca="false">I8293*SUMIFS(syst_chauffage!$H$3:$H$27,syst_chauffage!$B$3:$B$27,D8293,syst_chauffage!$C$3:$C$27,E8293)</f>
        <v>34.3243777918376</v>
      </c>
      <c r="L8293" s="12" t="n">
        <f aca="false">H8293*SUMIFS(syst_chauffage!$K$3:$K$27,syst_chauffage!$B$3:$B$27,D8293,syst_chauffage!$C$3:$C$27,E8293)</f>
        <v>2.48037561722716</v>
      </c>
      <c r="N8293" s="0" t="str">
        <f aca="false">A8293</f>
        <v>Sport Loisir Culture</v>
      </c>
      <c r="O8293" s="0" t="str">
        <f aca="false">B8293</f>
        <v>Sport</v>
      </c>
      <c r="P8293" s="0" t="str">
        <f aca="false">C8293</f>
        <v>Salle non spécialisée</v>
      </c>
      <c r="Q8293" s="0" t="str">
        <f aca="false">D8293</f>
        <v>PAC</v>
      </c>
      <c r="R8293" s="0" t="str">
        <f aca="false">E8293</f>
        <v>Electricité</v>
      </c>
      <c r="S8293" s="0" t="str">
        <f aca="false">F8293</f>
        <v>0729910902</v>
      </c>
      <c r="T8293" s="0" t="str">
        <f aca="false">G8293</f>
        <v>5</v>
      </c>
      <c r="U8293" s="0" t="n">
        <f aca="false">L8293</f>
        <v>2.48037561722716</v>
      </c>
      <c r="V8293" s="0" t="n">
        <f aca="false">K8293</f>
        <v>34.3243777918376</v>
      </c>
      <c r="W8293" s="0" t="n">
        <f aca="false">J8293</f>
        <v>603</v>
      </c>
    </row>
    <row r="8294" customFormat="false" ht="12.8" hidden="false" customHeight="false" outlineLevel="0" collapsed="false">
      <c r="A8294" s="0" t="s">
        <v>78</v>
      </c>
      <c r="B8294" s="0" t="s">
        <v>1418</v>
      </c>
      <c r="C8294" s="0" t="s">
        <v>1384</v>
      </c>
      <c r="D8294" s="0" t="s">
        <v>36</v>
      </c>
      <c r="E8294" s="0" t="s">
        <v>30</v>
      </c>
      <c r="F8294" s="0" t="s">
        <v>1512</v>
      </c>
      <c r="G8294" s="0" t="s">
        <v>1613</v>
      </c>
      <c r="H8294" s="0" t="n">
        <v>0.84</v>
      </c>
      <c r="I8294" s="0" t="n">
        <v>10.4</v>
      </c>
      <c r="J8294" s="0" t="n">
        <v>603</v>
      </c>
      <c r="K8294" s="0" t="n">
        <f aca="false">I8294*SUMIFS(syst_chauffage!$H$3:$H$27,syst_chauffage!$B$3:$B$27,D8294,syst_chauffage!$C$3:$C$27,E8294)</f>
        <v>6.43404426568691</v>
      </c>
      <c r="L8294" s="12" t="n">
        <f aca="false">H8294*SUMIFS(syst_chauffage!$K$3:$K$27,syst_chauffage!$B$3:$B$27,D8294,syst_chauffage!$C$3:$C$27,E8294)</f>
        <v>0.705760043122449</v>
      </c>
      <c r="N8294" s="0" t="str">
        <f aca="false">A8294</f>
        <v>Sport Loisir Culture</v>
      </c>
      <c r="O8294" s="0" t="str">
        <f aca="false">B8294</f>
        <v>Sport</v>
      </c>
      <c r="P8294" s="0" t="str">
        <f aca="false">C8294</f>
        <v>Salle non spécialisée</v>
      </c>
      <c r="Q8294" s="0" t="str">
        <f aca="false">D8294</f>
        <v>PAC</v>
      </c>
      <c r="R8294" s="0" t="str">
        <f aca="false">E8294</f>
        <v>Electricité</v>
      </c>
      <c r="S8294" s="0" t="str">
        <f aca="false">F8294</f>
        <v>0729911104</v>
      </c>
      <c r="T8294" s="0" t="str">
        <f aca="false">G8294</f>
        <v>5</v>
      </c>
      <c r="U8294" s="0" t="n">
        <f aca="false">L8294</f>
        <v>0.705760043122449</v>
      </c>
      <c r="V8294" s="0" t="n">
        <f aca="false">K8294</f>
        <v>6.43404426568691</v>
      </c>
      <c r="W8294" s="0" t="n">
        <f aca="false">J8294</f>
        <v>603</v>
      </c>
    </row>
    <row r="8295" customFormat="false" ht="12.8" hidden="false" customHeight="false" outlineLevel="0" collapsed="false">
      <c r="A8295" s="0" t="s">
        <v>78</v>
      </c>
      <c r="B8295" s="0" t="s">
        <v>1418</v>
      </c>
      <c r="C8295" s="0" t="s">
        <v>1384</v>
      </c>
      <c r="D8295" s="0" t="s">
        <v>51</v>
      </c>
      <c r="E8295" s="0" t="s">
        <v>57</v>
      </c>
      <c r="F8295" s="0" t="s">
        <v>1513</v>
      </c>
      <c r="G8295" s="0" t="s">
        <v>1613</v>
      </c>
      <c r="H8295" s="0" t="n">
        <v>2.10998700100511</v>
      </c>
      <c r="I8295" s="0" t="n">
        <v>63.0450566921383</v>
      </c>
      <c r="J8295" s="0" t="n">
        <v>0</v>
      </c>
      <c r="K8295" s="0" t="n">
        <f aca="false">I8295*SUMIFS(syst_chauffage!$H$3:$H$27,syst_chauffage!$B$3:$B$27,D8295,syst_chauffage!$C$3:$C$27,E8295)</f>
        <v>133.583261431512</v>
      </c>
      <c r="L8295" s="12" t="n">
        <f aca="false">H8295*SUMIFS(syst_chauffage!$K$3:$K$27,syst_chauffage!$B$3:$B$27,D8295,syst_chauffage!$C$3:$C$27,E8295)</f>
        <v>2.10998700100511</v>
      </c>
      <c r="N8295" s="0" t="str">
        <f aca="false">A8295</f>
        <v>Sport Loisir Culture</v>
      </c>
      <c r="O8295" s="0" t="str">
        <f aca="false">B8295</f>
        <v>Sport</v>
      </c>
      <c r="P8295" s="0" t="str">
        <f aca="false">C8295</f>
        <v>Salle non spécialisée</v>
      </c>
      <c r="Q8295" s="0" t="str">
        <f aca="false">D8295</f>
        <v>Autre système centralisé performant</v>
      </c>
      <c r="R8295" s="0" t="str">
        <f aca="false">E8295</f>
        <v>Autres</v>
      </c>
      <c r="S8295" s="0" t="str">
        <f aca="false">F8295</f>
        <v>0729912101</v>
      </c>
      <c r="T8295" s="0" t="str">
        <f aca="false">G8295</f>
        <v>5</v>
      </c>
      <c r="U8295" s="0" t="n">
        <f aca="false">L8295</f>
        <v>2.10998700100511</v>
      </c>
      <c r="V8295" s="0" t="n">
        <f aca="false">K8295</f>
        <v>133.583261431512</v>
      </c>
      <c r="W8295" s="0" t="n">
        <f aca="false">J8295</f>
        <v>0</v>
      </c>
    </row>
    <row r="8296" customFormat="false" ht="12.8" hidden="false" customHeight="false" outlineLevel="0" collapsed="false">
      <c r="A8296" s="0" t="s">
        <v>78</v>
      </c>
      <c r="B8296" s="0" t="s">
        <v>1418</v>
      </c>
      <c r="C8296" s="0" t="s">
        <v>1384</v>
      </c>
      <c r="D8296" s="0" t="s">
        <v>51</v>
      </c>
      <c r="E8296" s="0" t="s">
        <v>58</v>
      </c>
      <c r="F8296" s="0" t="s">
        <v>1514</v>
      </c>
      <c r="G8296" s="0" t="s">
        <v>1613</v>
      </c>
      <c r="H8296" s="0" t="n">
        <v>2.503327005169</v>
      </c>
      <c r="I8296" s="0" t="n">
        <v>56.3503338915362</v>
      </c>
      <c r="J8296" s="0" t="n">
        <v>680</v>
      </c>
      <c r="K8296" s="0" t="n">
        <f aca="false">I8296*SUMIFS(syst_chauffage!$H$3:$H$27,syst_chauffage!$B$3:$B$27,D8296,syst_chauffage!$C$3:$C$27,E8296)</f>
        <v>120.251584741517</v>
      </c>
      <c r="L8296" s="12" t="n">
        <f aca="false">H8296*SUMIFS(syst_chauffage!$K$3:$K$27,syst_chauffage!$B$3:$B$27,D8296,syst_chauffage!$C$3:$C$27,E8296)</f>
        <v>2.503327005169</v>
      </c>
      <c r="N8296" s="0" t="str">
        <f aca="false">A8296</f>
        <v>Sport Loisir Culture</v>
      </c>
      <c r="O8296" s="0" t="str">
        <f aca="false">B8296</f>
        <v>Sport</v>
      </c>
      <c r="P8296" s="0" t="str">
        <f aca="false">C8296</f>
        <v>Salle non spécialisée</v>
      </c>
      <c r="Q8296" s="0" t="str">
        <f aca="false">D8296</f>
        <v>Autre système centralisé performant</v>
      </c>
      <c r="R8296" s="0" t="str">
        <f aca="false">E8296</f>
        <v>Urbain</v>
      </c>
      <c r="S8296" s="0" t="str">
        <f aca="false">F8296</f>
        <v>0729912106</v>
      </c>
      <c r="T8296" s="0" t="str">
        <f aca="false">G8296</f>
        <v>5</v>
      </c>
      <c r="U8296" s="0" t="n">
        <f aca="false">L8296</f>
        <v>2.503327005169</v>
      </c>
      <c r="V8296" s="0" t="n">
        <f aca="false">K8296</f>
        <v>120.251584741517</v>
      </c>
      <c r="W8296" s="0" t="n">
        <f aca="false">J8296</f>
        <v>680</v>
      </c>
    </row>
    <row r="8297" customFormat="false" ht="12.8" hidden="false" customHeight="false" outlineLevel="0" collapsed="false">
      <c r="A8297" s="0" t="s">
        <v>78</v>
      </c>
      <c r="B8297" s="0" t="s">
        <v>1418</v>
      </c>
      <c r="C8297" s="0" t="s">
        <v>1384</v>
      </c>
      <c r="D8297" s="0" t="s">
        <v>54</v>
      </c>
      <c r="E8297" s="0" t="s">
        <v>30</v>
      </c>
      <c r="F8297" s="0" t="s">
        <v>1515</v>
      </c>
      <c r="G8297" s="0" t="s">
        <v>1613</v>
      </c>
      <c r="H8297" s="0" t="n">
        <v>1</v>
      </c>
      <c r="I8297" s="0" t="n">
        <v>12</v>
      </c>
      <c r="J8297" s="0" t="n">
        <v>0</v>
      </c>
      <c r="K8297" s="0" t="n">
        <f aca="false">I8297*SUMIFS(syst_chauffage!$H$3:$H$27,syst_chauffage!$B$3:$B$27,D8297,syst_chauffage!$C$3:$C$27,E8297)</f>
        <v>12</v>
      </c>
      <c r="L8297" s="12" t="n">
        <f aca="false">H8297*SUMIFS(syst_chauffage!$K$3:$K$27,syst_chauffage!$B$3:$B$27,D8297,syst_chauffage!$C$3:$C$27,E8297)</f>
        <v>1</v>
      </c>
      <c r="N8297" s="0" t="str">
        <f aca="false">A8297</f>
        <v>Sport Loisir Culture</v>
      </c>
      <c r="O8297" s="0" t="str">
        <f aca="false">B8297</f>
        <v>Sport</v>
      </c>
      <c r="P8297" s="0" t="str">
        <f aca="false">C8297</f>
        <v>Salle non spécialisée</v>
      </c>
      <c r="Q8297" s="0" t="str">
        <f aca="false">D8297</f>
        <v>Cassette rayonnante performant</v>
      </c>
      <c r="R8297" s="0" t="str">
        <f aca="false">E8297</f>
        <v>Electricité</v>
      </c>
      <c r="S8297" s="0" t="str">
        <f aca="false">F8297</f>
        <v>0729912202</v>
      </c>
      <c r="T8297" s="0" t="str">
        <f aca="false">G8297</f>
        <v>5</v>
      </c>
      <c r="U8297" s="0" t="n">
        <f aca="false">L8297</f>
        <v>1</v>
      </c>
      <c r="V8297" s="0" t="n">
        <f aca="false">K8297</f>
        <v>12</v>
      </c>
      <c r="W8297" s="0" t="n">
        <f aca="false">J8297</f>
        <v>0</v>
      </c>
    </row>
    <row r="8298" customFormat="false" ht="12.8" hidden="false" customHeight="false" outlineLevel="0" collapsed="false">
      <c r="A8298" s="0" t="s">
        <v>78</v>
      </c>
      <c r="B8298" s="0" t="s">
        <v>1418</v>
      </c>
      <c r="C8298" s="0" t="s">
        <v>1384</v>
      </c>
      <c r="D8298" s="0" t="s">
        <v>27</v>
      </c>
      <c r="E8298" s="0" t="s">
        <v>23</v>
      </c>
      <c r="F8298" s="0" t="s">
        <v>1516</v>
      </c>
      <c r="G8298" s="0" t="s">
        <v>1613</v>
      </c>
      <c r="H8298" s="0" t="n">
        <v>0.748850430715849</v>
      </c>
      <c r="I8298" s="0" t="n">
        <v>41.7132431825273</v>
      </c>
      <c r="J8298" s="0" t="n">
        <v>608</v>
      </c>
      <c r="K8298" s="0" t="n">
        <f aca="false">I8298*SUMIFS(syst_chauffage!$H$3:$H$27,syst_chauffage!$B$3:$B$27,D8298,syst_chauffage!$C$3:$C$27,E8298)</f>
        <v>106.969571899223</v>
      </c>
      <c r="L8298" s="12" t="n">
        <f aca="false">H8298*SUMIFS(syst_chauffage!$K$3:$K$27,syst_chauffage!$B$3:$B$27,D8298,syst_chauffage!$C$3:$C$27,E8298)</f>
        <v>0.748850430715849</v>
      </c>
      <c r="N8298" s="0" t="str">
        <f aca="false">A8298</f>
        <v>Sport Loisir Culture</v>
      </c>
      <c r="O8298" s="0" t="str">
        <f aca="false">B8298</f>
        <v>Sport</v>
      </c>
      <c r="P8298" s="0" t="str">
        <f aca="false">C8298</f>
        <v>Salle non spécialisée</v>
      </c>
      <c r="Q8298" s="0" t="str">
        <f aca="false">D8298</f>
        <v>Chaudière condensation fioul</v>
      </c>
      <c r="R8298" s="0" t="str">
        <f aca="false">E8298</f>
        <v>Fioul</v>
      </c>
      <c r="S8298" s="0" t="str">
        <f aca="false">F8298</f>
        <v>0729912303</v>
      </c>
      <c r="T8298" s="0" t="str">
        <f aca="false">G8298</f>
        <v>5</v>
      </c>
      <c r="U8298" s="0" t="n">
        <f aca="false">L8298</f>
        <v>0.748850430715849</v>
      </c>
      <c r="V8298" s="0" t="n">
        <f aca="false">K8298</f>
        <v>106.969571899223</v>
      </c>
      <c r="W8298" s="0" t="n">
        <f aca="false">J8298</f>
        <v>608</v>
      </c>
    </row>
    <row r="8299" customFormat="false" ht="12.8" hidden="false" customHeight="false" outlineLevel="0" collapsed="false">
      <c r="A8299" s="0" t="s">
        <v>78</v>
      </c>
      <c r="B8299" s="0" t="s">
        <v>1418</v>
      </c>
      <c r="C8299" s="0" t="s">
        <v>1384</v>
      </c>
      <c r="D8299" s="0" t="s">
        <v>18</v>
      </c>
      <c r="E8299" s="0" t="s">
        <v>14</v>
      </c>
      <c r="F8299" s="0" t="s">
        <v>1517</v>
      </c>
      <c r="G8299" s="0" t="s">
        <v>1613</v>
      </c>
      <c r="H8299" s="0" t="n">
        <v>0.967520825803874</v>
      </c>
      <c r="I8299" s="0" t="n">
        <v>28.2013250581835</v>
      </c>
      <c r="J8299" s="0" t="n">
        <v>608</v>
      </c>
      <c r="K8299" s="0" t="n">
        <f aca="false">I8299*SUMIFS(syst_chauffage!$H$3:$H$27,syst_chauffage!$B$3:$B$27,D8299,syst_chauffage!$C$3:$C$27,E8299)</f>
        <v>76.8466062929231</v>
      </c>
      <c r="L8299" s="12" t="n">
        <f aca="false">H8299*SUMIFS(syst_chauffage!$K$3:$K$27,syst_chauffage!$B$3:$B$27,D8299,syst_chauffage!$C$3:$C$27,E8299)</f>
        <v>0.939895097545874</v>
      </c>
      <c r="N8299" s="0" t="str">
        <f aca="false">A8299</f>
        <v>Sport Loisir Culture</v>
      </c>
      <c r="O8299" s="0" t="str">
        <f aca="false">B8299</f>
        <v>Sport</v>
      </c>
      <c r="P8299" s="0" t="str">
        <f aca="false">C8299</f>
        <v>Salle non spécialisée</v>
      </c>
      <c r="Q8299" s="0" t="str">
        <f aca="false">D8299</f>
        <v>Chaudière condensation gaz</v>
      </c>
      <c r="R8299" s="0" t="str">
        <f aca="false">E8299</f>
        <v>Gaz</v>
      </c>
      <c r="S8299" s="0" t="str">
        <f aca="false">F8299</f>
        <v>0729912404</v>
      </c>
      <c r="T8299" s="0" t="str">
        <f aca="false">G8299</f>
        <v>5</v>
      </c>
      <c r="U8299" s="0" t="n">
        <f aca="false">L8299</f>
        <v>0.939895097545874</v>
      </c>
      <c r="V8299" s="0" t="n">
        <f aca="false">K8299</f>
        <v>76.8466062929231</v>
      </c>
      <c r="W8299" s="0" t="n">
        <f aca="false">J8299</f>
        <v>608</v>
      </c>
    </row>
    <row r="8300" customFormat="false" ht="12.8" hidden="false" customHeight="false" outlineLevel="0" collapsed="false">
      <c r="A8300" s="0" t="s">
        <v>78</v>
      </c>
      <c r="B8300" s="0" t="s">
        <v>1418</v>
      </c>
      <c r="C8300" s="0" t="s">
        <v>1384</v>
      </c>
      <c r="D8300" s="0" t="s">
        <v>32</v>
      </c>
      <c r="E8300" s="0" t="s">
        <v>30</v>
      </c>
      <c r="F8300" s="0" t="s">
        <v>1518</v>
      </c>
      <c r="G8300" s="0" t="s">
        <v>1613</v>
      </c>
      <c r="H8300" s="0" t="n">
        <v>1</v>
      </c>
      <c r="I8300" s="0" t="n">
        <v>12</v>
      </c>
      <c r="J8300" s="0" t="n">
        <v>0</v>
      </c>
      <c r="K8300" s="0" t="n">
        <f aca="false">I8300*SUMIFS(syst_chauffage!$H$3:$H$27,syst_chauffage!$B$3:$B$27,D8300,syst_chauffage!$C$3:$C$27,E8300)</f>
        <v>12</v>
      </c>
      <c r="L8300" s="12" t="n">
        <f aca="false">H8300*SUMIFS(syst_chauffage!$K$3:$K$27,syst_chauffage!$B$3:$B$27,D8300,syst_chauffage!$C$3:$C$27,E8300)</f>
        <v>1</v>
      </c>
      <c r="N8300" s="0" t="str">
        <f aca="false">A8300</f>
        <v>Sport Loisir Culture</v>
      </c>
      <c r="O8300" s="0" t="str">
        <f aca="false">B8300</f>
        <v>Sport</v>
      </c>
      <c r="P8300" s="0" t="str">
        <f aca="false">C8300</f>
        <v>Salle non spécialisée</v>
      </c>
      <c r="Q8300" s="0" t="str">
        <f aca="false">D8300</f>
        <v>Electrique direct performant</v>
      </c>
      <c r="R8300" s="0" t="str">
        <f aca="false">E8300</f>
        <v>Electricité</v>
      </c>
      <c r="S8300" s="0" t="str">
        <f aca="false">F8300</f>
        <v>0729912602</v>
      </c>
      <c r="T8300" s="0" t="str">
        <f aca="false">G8300</f>
        <v>5</v>
      </c>
      <c r="U8300" s="0" t="n">
        <f aca="false">L8300</f>
        <v>1</v>
      </c>
      <c r="V8300" s="0" t="n">
        <f aca="false">K8300</f>
        <v>12</v>
      </c>
      <c r="W8300" s="0" t="n">
        <f aca="false">J8300</f>
        <v>0</v>
      </c>
    </row>
    <row r="8301" customFormat="false" ht="12.8" hidden="false" customHeight="false" outlineLevel="0" collapsed="false">
      <c r="A8301" s="0" t="s">
        <v>78</v>
      </c>
      <c r="B8301" s="0" t="s">
        <v>1418</v>
      </c>
      <c r="C8301" s="0" t="s">
        <v>1384</v>
      </c>
      <c r="D8301" s="0" t="s">
        <v>38</v>
      </c>
      <c r="E8301" s="0" t="s">
        <v>30</v>
      </c>
      <c r="F8301" s="0" t="s">
        <v>1519</v>
      </c>
      <c r="G8301" s="0" t="s">
        <v>1613</v>
      </c>
      <c r="H8301" s="0" t="n">
        <v>3.40633674418604</v>
      </c>
      <c r="I8301" s="0" t="n">
        <v>66.0499787377807</v>
      </c>
      <c r="J8301" s="0" t="n">
        <v>648</v>
      </c>
      <c r="K8301" s="0" t="n">
        <f aca="false">I8301*SUMIFS(syst_chauffage!$H$3:$H$27,syst_chauffage!$B$3:$B$27,D8301,syst_chauffage!$C$3:$C$27,E8301)</f>
        <v>66.7629091295554</v>
      </c>
      <c r="L8301" s="12" t="n">
        <f aca="false">H8301*SUMIFS(syst_chauffage!$K$3:$K$27,syst_chauffage!$B$3:$B$27,D8301,syst_chauffage!$C$3:$C$27,E8301)</f>
        <v>3.04736226069167</v>
      </c>
      <c r="N8301" s="0" t="str">
        <f aca="false">A8301</f>
        <v>Sport Loisir Culture</v>
      </c>
      <c r="O8301" s="0" t="str">
        <f aca="false">B8301</f>
        <v>Sport</v>
      </c>
      <c r="P8301" s="0" t="str">
        <f aca="false">C8301</f>
        <v>Salle non spécialisée</v>
      </c>
      <c r="Q8301" s="0" t="str">
        <f aca="false">D8301</f>
        <v>PAC performant</v>
      </c>
      <c r="R8301" s="0" t="str">
        <f aca="false">E8301</f>
        <v>Electricité</v>
      </c>
      <c r="S8301" s="0" t="str">
        <f aca="false">F8301</f>
        <v>0729912902</v>
      </c>
      <c r="T8301" s="0" t="str">
        <f aca="false">G8301</f>
        <v>5</v>
      </c>
      <c r="U8301" s="0" t="n">
        <f aca="false">L8301</f>
        <v>3.04736226069167</v>
      </c>
      <c r="V8301" s="0" t="n">
        <f aca="false">K8301</f>
        <v>66.7629091295554</v>
      </c>
      <c r="W8301" s="0" t="n">
        <f aca="false">J8301</f>
        <v>648</v>
      </c>
    </row>
    <row r="8302" customFormat="false" ht="12.8" hidden="false" customHeight="false" outlineLevel="0" collapsed="false">
      <c r="A8302" s="0" t="s">
        <v>78</v>
      </c>
      <c r="B8302" s="0" t="s">
        <v>1418</v>
      </c>
      <c r="C8302" s="0" t="s">
        <v>1384</v>
      </c>
      <c r="D8302" s="0" t="s">
        <v>38</v>
      </c>
      <c r="E8302" s="0" t="s">
        <v>30</v>
      </c>
      <c r="F8302" s="0" t="s">
        <v>1520</v>
      </c>
      <c r="G8302" s="0" t="s">
        <v>1613</v>
      </c>
      <c r="H8302" s="0" t="n">
        <v>1</v>
      </c>
      <c r="I8302" s="0" t="n">
        <v>12</v>
      </c>
      <c r="J8302" s="0" t="n">
        <v>648</v>
      </c>
      <c r="K8302" s="0" t="n">
        <f aca="false">I8302*SUMIFS(syst_chauffage!$H$3:$H$27,syst_chauffage!$B$3:$B$27,D8302,syst_chauffage!$C$3:$C$27,E8302)</f>
        <v>12.1295256238501</v>
      </c>
      <c r="L8302" s="12" t="n">
        <f aca="false">H8302*SUMIFS(syst_chauffage!$K$3:$K$27,syst_chauffage!$B$3:$B$27,D8302,syst_chauffage!$C$3:$C$27,E8302)</f>
        <v>0.894615679407779</v>
      </c>
      <c r="N8302" s="0" t="str">
        <f aca="false">A8302</f>
        <v>Sport Loisir Culture</v>
      </c>
      <c r="O8302" s="0" t="str">
        <f aca="false">B8302</f>
        <v>Sport</v>
      </c>
      <c r="P8302" s="0" t="str">
        <f aca="false">C8302</f>
        <v>Salle non spécialisée</v>
      </c>
      <c r="Q8302" s="0" t="str">
        <f aca="false">D8302</f>
        <v>PAC performant</v>
      </c>
      <c r="R8302" s="0" t="str">
        <f aca="false">E8302</f>
        <v>Electricité</v>
      </c>
      <c r="S8302" s="0" t="str">
        <f aca="false">F8302</f>
        <v>0729913104</v>
      </c>
      <c r="T8302" s="0" t="str">
        <f aca="false">G8302</f>
        <v>5</v>
      </c>
      <c r="U8302" s="0" t="n">
        <f aca="false">L8302</f>
        <v>0.894615679407779</v>
      </c>
      <c r="V8302" s="0" t="n">
        <f aca="false">K8302</f>
        <v>12.1295256238501</v>
      </c>
      <c r="W8302" s="0" t="n">
        <f aca="false">J8302</f>
        <v>648</v>
      </c>
    </row>
    <row r="8303" customFormat="false" ht="12.8" hidden="false" customHeight="false" outlineLevel="0" collapsed="false">
      <c r="A8303" s="0" t="s">
        <v>78</v>
      </c>
      <c r="B8303" s="0" t="s">
        <v>1418</v>
      </c>
      <c r="C8303" s="0" t="s">
        <v>1401</v>
      </c>
      <c r="D8303" s="0" t="s">
        <v>19</v>
      </c>
      <c r="E8303" s="0" t="s">
        <v>57</v>
      </c>
      <c r="F8303" s="0" t="s">
        <v>1521</v>
      </c>
      <c r="G8303" s="0" t="s">
        <v>1613</v>
      </c>
      <c r="H8303" s="0" t="n">
        <v>1.77000073679037</v>
      </c>
      <c r="I8303" s="0" t="n">
        <v>84.4376879273335</v>
      </c>
      <c r="J8303" s="0" t="n">
        <v>0</v>
      </c>
      <c r="K8303" s="0" t="n">
        <f aca="false">I8303*SUMIFS(syst_chauffage!$H$3:$H$27,syst_chauffage!$B$3:$B$27,D8303,syst_chauffage!$C$3:$C$27,E8303)</f>
        <v>117.577510820446</v>
      </c>
      <c r="L8303" s="12" t="n">
        <f aca="false">H8303*SUMIFS(syst_chauffage!$K$3:$K$27,syst_chauffage!$B$3:$B$27,D8303,syst_chauffage!$C$3:$C$27,E8303)</f>
        <v>1.77000073679037</v>
      </c>
      <c r="N8303" s="0" t="str">
        <f aca="false">A8303</f>
        <v>Sport Loisir Culture</v>
      </c>
      <c r="O8303" s="0" t="str">
        <f aca="false">B8303</f>
        <v>Sport</v>
      </c>
      <c r="P8303" s="0" t="str">
        <f aca="false">C8303</f>
        <v>Vestiaire et rangement</v>
      </c>
      <c r="Q8303" s="0" t="str">
        <f aca="false">D8303</f>
        <v>Autre système centralisé</v>
      </c>
      <c r="R8303" s="0" t="str">
        <f aca="false">E8303</f>
        <v>Autres</v>
      </c>
      <c r="S8303" s="0" t="str">
        <f aca="false">F8303</f>
        <v>0729950101</v>
      </c>
      <c r="T8303" s="0" t="str">
        <f aca="false">G8303</f>
        <v>5</v>
      </c>
      <c r="U8303" s="0" t="n">
        <f aca="false">L8303</f>
        <v>1.77000073679037</v>
      </c>
      <c r="V8303" s="0" t="n">
        <f aca="false">K8303</f>
        <v>117.577510820446</v>
      </c>
      <c r="W8303" s="0" t="n">
        <f aca="false">J8303</f>
        <v>0</v>
      </c>
    </row>
    <row r="8304" customFormat="false" ht="12.8" hidden="false" customHeight="false" outlineLevel="0" collapsed="false">
      <c r="A8304" s="0" t="s">
        <v>78</v>
      </c>
      <c r="B8304" s="0" t="s">
        <v>1418</v>
      </c>
      <c r="C8304" s="0" t="s">
        <v>1401</v>
      </c>
      <c r="D8304" s="0" t="s">
        <v>19</v>
      </c>
      <c r="E8304" s="0" t="s">
        <v>58</v>
      </c>
      <c r="F8304" s="0" t="s">
        <v>1522</v>
      </c>
      <c r="G8304" s="0" t="s">
        <v>1613</v>
      </c>
      <c r="H8304" s="0" t="n">
        <v>2.0492763015603</v>
      </c>
      <c r="I8304" s="0" t="n">
        <v>92.7086953353555</v>
      </c>
      <c r="J8304" s="0" t="n">
        <v>680</v>
      </c>
      <c r="K8304" s="0" t="n">
        <f aca="false">I8304*SUMIFS(syst_chauffage!$H$3:$H$27,syst_chauffage!$B$3:$B$27,D8304,syst_chauffage!$C$3:$C$27,E8304)</f>
        <v>152.501130394127</v>
      </c>
      <c r="L8304" s="12" t="n">
        <f aca="false">H8304*SUMIFS(syst_chauffage!$K$3:$K$27,syst_chauffage!$B$3:$B$27,D8304,syst_chauffage!$C$3:$C$27,E8304)</f>
        <v>2.0492763015603</v>
      </c>
      <c r="N8304" s="0" t="str">
        <f aca="false">A8304</f>
        <v>Sport Loisir Culture</v>
      </c>
      <c r="O8304" s="0" t="str">
        <f aca="false">B8304</f>
        <v>Sport</v>
      </c>
      <c r="P8304" s="0" t="str">
        <f aca="false">C8304</f>
        <v>Vestiaire et rangement</v>
      </c>
      <c r="Q8304" s="0" t="str">
        <f aca="false">D8304</f>
        <v>Autre système centralisé</v>
      </c>
      <c r="R8304" s="0" t="str">
        <f aca="false">E8304</f>
        <v>Urbain</v>
      </c>
      <c r="S8304" s="0" t="str">
        <f aca="false">F8304</f>
        <v>0729950106</v>
      </c>
      <c r="T8304" s="0" t="str">
        <f aca="false">G8304</f>
        <v>5</v>
      </c>
      <c r="U8304" s="0" t="n">
        <f aca="false">L8304</f>
        <v>2.0492763015603</v>
      </c>
      <c r="V8304" s="0" t="n">
        <f aca="false">K8304</f>
        <v>152.501130394127</v>
      </c>
      <c r="W8304" s="0" t="n">
        <f aca="false">J8304</f>
        <v>680</v>
      </c>
    </row>
    <row r="8305" customFormat="false" ht="12.8" hidden="false" customHeight="false" outlineLevel="0" collapsed="false">
      <c r="A8305" s="0" t="s">
        <v>78</v>
      </c>
      <c r="B8305" s="0" t="s">
        <v>1418</v>
      </c>
      <c r="C8305" s="0" t="s">
        <v>1401</v>
      </c>
      <c r="D8305" s="0" t="s">
        <v>24</v>
      </c>
      <c r="E8305" s="0" t="s">
        <v>30</v>
      </c>
      <c r="F8305" s="0" t="s">
        <v>1523</v>
      </c>
      <c r="G8305" s="0" t="s">
        <v>1613</v>
      </c>
      <c r="H8305" s="0" t="n">
        <v>0.84</v>
      </c>
      <c r="I8305" s="0" t="n">
        <v>10.4</v>
      </c>
      <c r="J8305" s="0" t="n">
        <v>0</v>
      </c>
      <c r="K8305" s="0" t="n">
        <f aca="false">I8305*SUMIFS(syst_chauffage!$H$3:$H$27,syst_chauffage!$B$3:$B$27,D8305,syst_chauffage!$C$3:$C$27,E8305)</f>
        <v>3</v>
      </c>
      <c r="L8305" s="12" t="n">
        <f aca="false">H8305*SUMIFS(syst_chauffage!$K$3:$K$27,syst_chauffage!$B$3:$B$27,D8305,syst_chauffage!$C$3:$C$27,E8305)</f>
        <v>0.84</v>
      </c>
      <c r="N8305" s="0" t="str">
        <f aca="false">A8305</f>
        <v>Sport Loisir Culture</v>
      </c>
      <c r="O8305" s="0" t="str">
        <f aca="false">B8305</f>
        <v>Sport</v>
      </c>
      <c r="P8305" s="0" t="str">
        <f aca="false">C8305</f>
        <v>Vestiaire et rangement</v>
      </c>
      <c r="Q8305" s="0" t="str">
        <f aca="false">D8305</f>
        <v>Cassette rayonnante</v>
      </c>
      <c r="R8305" s="0" t="str">
        <f aca="false">E8305</f>
        <v>Electricité</v>
      </c>
      <c r="S8305" s="0" t="str">
        <f aca="false">F8305</f>
        <v>0729950202</v>
      </c>
      <c r="T8305" s="0" t="str">
        <f aca="false">G8305</f>
        <v>5</v>
      </c>
      <c r="U8305" s="0" t="n">
        <f aca="false">L8305</f>
        <v>0.84</v>
      </c>
      <c r="V8305" s="0" t="n">
        <f aca="false">K8305</f>
        <v>3</v>
      </c>
      <c r="W8305" s="0" t="n">
        <f aca="false">J8305</f>
        <v>0</v>
      </c>
    </row>
    <row r="8306" customFormat="false" ht="12.8" hidden="false" customHeight="false" outlineLevel="0" collapsed="false">
      <c r="A8306" s="0" t="s">
        <v>78</v>
      </c>
      <c r="B8306" s="0" t="s">
        <v>1418</v>
      </c>
      <c r="C8306" s="0" t="s">
        <v>1401</v>
      </c>
      <c r="D8306" s="0" t="s">
        <v>22</v>
      </c>
      <c r="E8306" s="0" t="s">
        <v>23</v>
      </c>
      <c r="F8306" s="0" t="s">
        <v>1524</v>
      </c>
      <c r="G8306" s="0" t="s">
        <v>1613</v>
      </c>
      <c r="H8306" s="0" t="n">
        <v>0.675763186679944</v>
      </c>
      <c r="I8306" s="0" t="n">
        <v>69.3618477921276</v>
      </c>
      <c r="J8306" s="0" t="n">
        <v>0</v>
      </c>
      <c r="K8306" s="0" t="n">
        <f aca="false">I8306*SUMIFS(syst_chauffage!$H$3:$H$27,syst_chauffage!$B$3:$B$27,D8306,syst_chauffage!$C$3:$C$27,E8306)</f>
        <v>122.147775174034</v>
      </c>
      <c r="L8306" s="12" t="n">
        <f aca="false">H8306*SUMIFS(syst_chauffage!$K$3:$K$27,syst_chauffage!$B$3:$B$27,D8306,syst_chauffage!$C$3:$C$27,E8306)</f>
        <v>0.675763186679944</v>
      </c>
      <c r="N8306" s="0" t="str">
        <f aca="false">A8306</f>
        <v>Sport Loisir Culture</v>
      </c>
      <c r="O8306" s="0" t="str">
        <f aca="false">B8306</f>
        <v>Sport</v>
      </c>
      <c r="P8306" s="0" t="str">
        <f aca="false">C8306</f>
        <v>Vestiaire et rangement</v>
      </c>
      <c r="Q8306" s="0" t="str">
        <f aca="false">D8306</f>
        <v>Chaudière fioul</v>
      </c>
      <c r="R8306" s="0" t="str">
        <f aca="false">E8306</f>
        <v>Fioul</v>
      </c>
      <c r="S8306" s="0" t="str">
        <f aca="false">F8306</f>
        <v>0729950303</v>
      </c>
      <c r="T8306" s="0" t="str">
        <f aca="false">G8306</f>
        <v>5</v>
      </c>
      <c r="U8306" s="0" t="n">
        <f aca="false">L8306</f>
        <v>0.675763186679944</v>
      </c>
      <c r="V8306" s="0" t="n">
        <f aca="false">K8306</f>
        <v>122.147775174034</v>
      </c>
      <c r="W8306" s="0" t="n">
        <f aca="false">J8306</f>
        <v>0</v>
      </c>
    </row>
    <row r="8307" customFormat="false" ht="12.8" hidden="false" customHeight="false" outlineLevel="0" collapsed="false">
      <c r="A8307" s="0" t="s">
        <v>78</v>
      </c>
      <c r="B8307" s="0" t="s">
        <v>1418</v>
      </c>
      <c r="C8307" s="0" t="s">
        <v>1401</v>
      </c>
      <c r="D8307" s="0" t="s">
        <v>13</v>
      </c>
      <c r="E8307" s="0" t="s">
        <v>14</v>
      </c>
      <c r="F8307" s="0" t="s">
        <v>1525</v>
      </c>
      <c r="G8307" s="0" t="s">
        <v>1613</v>
      </c>
      <c r="H8307" s="0" t="n">
        <v>0.685038715670178</v>
      </c>
      <c r="I8307" s="0" t="n">
        <v>52.4556739816316</v>
      </c>
      <c r="J8307" s="0" t="n">
        <v>224</v>
      </c>
      <c r="K8307" s="0" t="n">
        <f aca="false">I8307*SUMIFS(syst_chauffage!$H$3:$H$27,syst_chauffage!$B$3:$B$27,D8307,syst_chauffage!$C$3:$C$27,E8307)</f>
        <v>105.939045726944</v>
      </c>
      <c r="L8307" s="12" t="n">
        <f aca="false">H8307*SUMIFS(syst_chauffage!$K$3:$K$27,syst_chauffage!$B$3:$B$27,D8307,syst_chauffage!$C$3:$C$27,E8307)</f>
        <v>0.685038715670178</v>
      </c>
      <c r="N8307" s="0" t="str">
        <f aca="false">A8307</f>
        <v>Sport Loisir Culture</v>
      </c>
      <c r="O8307" s="0" t="str">
        <f aca="false">B8307</f>
        <v>Sport</v>
      </c>
      <c r="P8307" s="0" t="str">
        <f aca="false">C8307</f>
        <v>Vestiaire et rangement</v>
      </c>
      <c r="Q8307" s="0" t="str">
        <f aca="false">D8307</f>
        <v>Chaudière gaz</v>
      </c>
      <c r="R8307" s="0" t="str">
        <f aca="false">E8307</f>
        <v>Gaz</v>
      </c>
      <c r="S8307" s="0" t="str">
        <f aca="false">F8307</f>
        <v>0729950404</v>
      </c>
      <c r="T8307" s="0" t="str">
        <f aca="false">G8307</f>
        <v>5</v>
      </c>
      <c r="U8307" s="0" t="n">
        <f aca="false">L8307</f>
        <v>0.685038715670178</v>
      </c>
      <c r="V8307" s="0" t="n">
        <f aca="false">K8307</f>
        <v>105.939045726944</v>
      </c>
      <c r="W8307" s="0" t="n">
        <f aca="false">J8307</f>
        <v>224</v>
      </c>
    </row>
    <row r="8308" customFormat="false" ht="12.8" hidden="false" customHeight="false" outlineLevel="0" collapsed="false">
      <c r="A8308" s="0" t="s">
        <v>78</v>
      </c>
      <c r="B8308" s="0" t="s">
        <v>1418</v>
      </c>
      <c r="C8308" s="0" t="s">
        <v>1401</v>
      </c>
      <c r="D8308" s="0" t="s">
        <v>29</v>
      </c>
      <c r="E8308" s="0" t="s">
        <v>30</v>
      </c>
      <c r="F8308" s="0" t="s">
        <v>1526</v>
      </c>
      <c r="G8308" s="0" t="s">
        <v>1613</v>
      </c>
      <c r="H8308" s="0" t="n">
        <v>0.92</v>
      </c>
      <c r="I8308" s="0" t="n">
        <v>10.4</v>
      </c>
      <c r="J8308" s="0" t="n">
        <v>0</v>
      </c>
      <c r="K8308" s="0" t="n">
        <f aca="false">I8308*SUMIFS(syst_chauffage!$H$3:$H$27,syst_chauffage!$B$3:$B$27,D8308,syst_chauffage!$C$3:$C$27,E8308)</f>
        <v>3</v>
      </c>
      <c r="L8308" s="12" t="n">
        <f aca="false">H8308*SUMIFS(syst_chauffage!$K$3:$K$27,syst_chauffage!$B$3:$B$27,D8308,syst_chauffage!$C$3:$C$27,E8308)</f>
        <v>0.92</v>
      </c>
      <c r="N8308" s="0" t="str">
        <f aca="false">A8308</f>
        <v>Sport Loisir Culture</v>
      </c>
      <c r="O8308" s="0" t="str">
        <f aca="false">B8308</f>
        <v>Sport</v>
      </c>
      <c r="P8308" s="0" t="str">
        <f aca="false">C8308</f>
        <v>Vestiaire et rangement</v>
      </c>
      <c r="Q8308" s="0" t="str">
        <f aca="false">D8308</f>
        <v>Electrique direct</v>
      </c>
      <c r="R8308" s="0" t="str">
        <f aca="false">E8308</f>
        <v>Electricité</v>
      </c>
      <c r="S8308" s="0" t="str">
        <f aca="false">F8308</f>
        <v>0729950602</v>
      </c>
      <c r="T8308" s="0" t="str">
        <f aca="false">G8308</f>
        <v>5</v>
      </c>
      <c r="U8308" s="0" t="n">
        <f aca="false">L8308</f>
        <v>0.92</v>
      </c>
      <c r="V8308" s="0" t="n">
        <f aca="false">K8308</f>
        <v>3</v>
      </c>
      <c r="W8308" s="0" t="n">
        <f aca="false">J8308</f>
        <v>0</v>
      </c>
    </row>
    <row r="8309" customFormat="false" ht="12.8" hidden="false" customHeight="false" outlineLevel="0" collapsed="false">
      <c r="A8309" s="0" t="s">
        <v>78</v>
      </c>
      <c r="B8309" s="0" t="s">
        <v>1418</v>
      </c>
      <c r="C8309" s="0" t="s">
        <v>1401</v>
      </c>
      <c r="D8309" s="0" t="s">
        <v>36</v>
      </c>
      <c r="E8309" s="0" t="s">
        <v>30</v>
      </c>
      <c r="F8309" s="0" t="s">
        <v>1527</v>
      </c>
      <c r="G8309" s="0" t="s">
        <v>1613</v>
      </c>
      <c r="H8309" s="0" t="n">
        <v>2.95662809302325</v>
      </c>
      <c r="I8309" s="0" t="n">
        <v>49.8245836406918</v>
      </c>
      <c r="J8309" s="0" t="n">
        <v>603</v>
      </c>
      <c r="K8309" s="0" t="n">
        <f aca="false">I8309*SUMIFS(syst_chauffage!$H$3:$H$27,syst_chauffage!$B$3:$B$27,D8309,syst_chauffage!$C$3:$C$27,E8309)</f>
        <v>30.824382371503</v>
      </c>
      <c r="L8309" s="12" t="n">
        <f aca="false">H8309*SUMIFS(syst_chauffage!$K$3:$K$27,syst_chauffage!$B$3:$B$27,D8309,syst_chauffage!$C$3:$C$27,E8309)</f>
        <v>2.48413091717754</v>
      </c>
      <c r="N8309" s="0" t="str">
        <f aca="false">A8309</f>
        <v>Sport Loisir Culture</v>
      </c>
      <c r="O8309" s="0" t="str">
        <f aca="false">B8309</f>
        <v>Sport</v>
      </c>
      <c r="P8309" s="0" t="str">
        <f aca="false">C8309</f>
        <v>Vestiaire et rangement</v>
      </c>
      <c r="Q8309" s="0" t="str">
        <f aca="false">D8309</f>
        <v>PAC</v>
      </c>
      <c r="R8309" s="0" t="str">
        <f aca="false">E8309</f>
        <v>Electricité</v>
      </c>
      <c r="S8309" s="0" t="str">
        <f aca="false">F8309</f>
        <v>0729950902</v>
      </c>
      <c r="T8309" s="0" t="str">
        <f aca="false">G8309</f>
        <v>5</v>
      </c>
      <c r="U8309" s="0" t="n">
        <f aca="false">L8309</f>
        <v>2.48413091717754</v>
      </c>
      <c r="V8309" s="0" t="n">
        <f aca="false">K8309</f>
        <v>30.824382371503</v>
      </c>
      <c r="W8309" s="0" t="n">
        <f aca="false">J8309</f>
        <v>603</v>
      </c>
    </row>
    <row r="8310" customFormat="false" ht="12.8" hidden="false" customHeight="false" outlineLevel="0" collapsed="false">
      <c r="A8310" s="0" t="s">
        <v>78</v>
      </c>
      <c r="B8310" s="0" t="s">
        <v>1418</v>
      </c>
      <c r="C8310" s="0" t="s">
        <v>1401</v>
      </c>
      <c r="D8310" s="0" t="s">
        <v>36</v>
      </c>
      <c r="E8310" s="0" t="s">
        <v>30</v>
      </c>
      <c r="F8310" s="0" t="s">
        <v>1528</v>
      </c>
      <c r="G8310" s="0" t="s">
        <v>1613</v>
      </c>
      <c r="H8310" s="0" t="n">
        <v>0.84</v>
      </c>
      <c r="I8310" s="0" t="n">
        <v>10.4</v>
      </c>
      <c r="J8310" s="0" t="n">
        <v>603</v>
      </c>
      <c r="K8310" s="0" t="n">
        <f aca="false">I8310*SUMIFS(syst_chauffage!$H$3:$H$27,syst_chauffage!$B$3:$B$27,D8310,syst_chauffage!$C$3:$C$27,E8310)</f>
        <v>6.43404426568691</v>
      </c>
      <c r="L8310" s="12" t="n">
        <f aca="false">H8310*SUMIFS(syst_chauffage!$K$3:$K$27,syst_chauffage!$B$3:$B$27,D8310,syst_chauffage!$C$3:$C$27,E8310)</f>
        <v>0.705760043122449</v>
      </c>
      <c r="N8310" s="0" t="str">
        <f aca="false">A8310</f>
        <v>Sport Loisir Culture</v>
      </c>
      <c r="O8310" s="0" t="str">
        <f aca="false">B8310</f>
        <v>Sport</v>
      </c>
      <c r="P8310" s="0" t="str">
        <f aca="false">C8310</f>
        <v>Vestiaire et rangement</v>
      </c>
      <c r="Q8310" s="0" t="str">
        <f aca="false">D8310</f>
        <v>PAC</v>
      </c>
      <c r="R8310" s="0" t="str">
        <f aca="false">E8310</f>
        <v>Electricité</v>
      </c>
      <c r="S8310" s="0" t="str">
        <f aca="false">F8310</f>
        <v>0729951104</v>
      </c>
      <c r="T8310" s="0" t="str">
        <f aca="false">G8310</f>
        <v>5</v>
      </c>
      <c r="U8310" s="0" t="n">
        <f aca="false">L8310</f>
        <v>0.705760043122449</v>
      </c>
      <c r="V8310" s="0" t="n">
        <f aca="false">K8310</f>
        <v>6.43404426568691</v>
      </c>
      <c r="W8310" s="0" t="n">
        <f aca="false">J8310</f>
        <v>603</v>
      </c>
    </row>
    <row r="8311" customFormat="false" ht="12.8" hidden="false" customHeight="false" outlineLevel="0" collapsed="false">
      <c r="A8311" s="0" t="s">
        <v>78</v>
      </c>
      <c r="B8311" s="0" t="s">
        <v>1418</v>
      </c>
      <c r="C8311" s="0" t="s">
        <v>1401</v>
      </c>
      <c r="D8311" s="0" t="s">
        <v>51</v>
      </c>
      <c r="E8311" s="0" t="s">
        <v>57</v>
      </c>
      <c r="F8311" s="0" t="s">
        <v>1529</v>
      </c>
      <c r="G8311" s="0" t="s">
        <v>1613</v>
      </c>
      <c r="H8311" s="0" t="n">
        <v>2.15118488632096</v>
      </c>
      <c r="I8311" s="0" t="n">
        <v>100.521057056349</v>
      </c>
      <c r="J8311" s="0" t="n">
        <v>0</v>
      </c>
      <c r="K8311" s="0" t="n">
        <f aca="false">I8311*SUMIFS(syst_chauffage!$H$3:$H$27,syst_chauffage!$B$3:$B$27,D8311,syst_chauffage!$C$3:$C$27,E8311)</f>
        <v>212.989429285495</v>
      </c>
      <c r="L8311" s="12" t="n">
        <f aca="false">H8311*SUMIFS(syst_chauffage!$K$3:$K$27,syst_chauffage!$B$3:$B$27,D8311,syst_chauffage!$C$3:$C$27,E8311)</f>
        <v>2.15118488632096</v>
      </c>
      <c r="N8311" s="0" t="str">
        <f aca="false">A8311</f>
        <v>Sport Loisir Culture</v>
      </c>
      <c r="O8311" s="0" t="str">
        <f aca="false">B8311</f>
        <v>Sport</v>
      </c>
      <c r="P8311" s="0" t="str">
        <f aca="false">C8311</f>
        <v>Vestiaire et rangement</v>
      </c>
      <c r="Q8311" s="0" t="str">
        <f aca="false">D8311</f>
        <v>Autre système centralisé performant</v>
      </c>
      <c r="R8311" s="0" t="str">
        <f aca="false">E8311</f>
        <v>Autres</v>
      </c>
      <c r="S8311" s="0" t="str">
        <f aca="false">F8311</f>
        <v>0729952101</v>
      </c>
      <c r="T8311" s="0" t="str">
        <f aca="false">G8311</f>
        <v>5</v>
      </c>
      <c r="U8311" s="0" t="n">
        <f aca="false">L8311</f>
        <v>2.15118488632096</v>
      </c>
      <c r="V8311" s="0" t="n">
        <f aca="false">K8311</f>
        <v>212.989429285495</v>
      </c>
      <c r="W8311" s="0" t="n">
        <f aca="false">J8311</f>
        <v>0</v>
      </c>
    </row>
    <row r="8312" customFormat="false" ht="12.8" hidden="false" customHeight="false" outlineLevel="0" collapsed="false">
      <c r="A8312" s="0" t="s">
        <v>78</v>
      </c>
      <c r="B8312" s="0" t="s">
        <v>1418</v>
      </c>
      <c r="C8312" s="0" t="s">
        <v>1401</v>
      </c>
      <c r="D8312" s="0" t="s">
        <v>51</v>
      </c>
      <c r="E8312" s="0" t="s">
        <v>58</v>
      </c>
      <c r="F8312" s="0" t="s">
        <v>1530</v>
      </c>
      <c r="G8312" s="0" t="s">
        <v>1613</v>
      </c>
      <c r="H8312" s="0" t="n">
        <v>2.48431820109282</v>
      </c>
      <c r="I8312" s="0" t="n">
        <v>110.367494446852</v>
      </c>
      <c r="J8312" s="0" t="n">
        <v>680</v>
      </c>
      <c r="K8312" s="0" t="n">
        <f aca="false">I8312*SUMIFS(syst_chauffage!$H$3:$H$27,syst_chauffage!$B$3:$B$27,D8312,syst_chauffage!$C$3:$C$27,E8312)</f>
        <v>235.52417873389</v>
      </c>
      <c r="L8312" s="12" t="n">
        <f aca="false">H8312*SUMIFS(syst_chauffage!$K$3:$K$27,syst_chauffage!$B$3:$B$27,D8312,syst_chauffage!$C$3:$C$27,E8312)</f>
        <v>2.48431820109282</v>
      </c>
      <c r="N8312" s="0" t="str">
        <f aca="false">A8312</f>
        <v>Sport Loisir Culture</v>
      </c>
      <c r="O8312" s="0" t="str">
        <f aca="false">B8312</f>
        <v>Sport</v>
      </c>
      <c r="P8312" s="0" t="str">
        <f aca="false">C8312</f>
        <v>Vestiaire et rangement</v>
      </c>
      <c r="Q8312" s="0" t="str">
        <f aca="false">D8312</f>
        <v>Autre système centralisé performant</v>
      </c>
      <c r="R8312" s="0" t="str">
        <f aca="false">E8312</f>
        <v>Urbain</v>
      </c>
      <c r="S8312" s="0" t="str">
        <f aca="false">F8312</f>
        <v>0729952106</v>
      </c>
      <c r="T8312" s="0" t="str">
        <f aca="false">G8312</f>
        <v>5</v>
      </c>
      <c r="U8312" s="0" t="n">
        <f aca="false">L8312</f>
        <v>2.48431820109282</v>
      </c>
      <c r="V8312" s="0" t="n">
        <f aca="false">K8312</f>
        <v>235.52417873389</v>
      </c>
      <c r="W8312" s="0" t="n">
        <f aca="false">J8312</f>
        <v>680</v>
      </c>
    </row>
    <row r="8313" customFormat="false" ht="12.8" hidden="false" customHeight="false" outlineLevel="0" collapsed="false">
      <c r="A8313" s="0" t="s">
        <v>78</v>
      </c>
      <c r="B8313" s="0" t="s">
        <v>1418</v>
      </c>
      <c r="C8313" s="0" t="s">
        <v>1401</v>
      </c>
      <c r="D8313" s="0" t="s">
        <v>54</v>
      </c>
      <c r="E8313" s="0" t="s">
        <v>30</v>
      </c>
      <c r="F8313" s="0" t="s">
        <v>1531</v>
      </c>
      <c r="G8313" s="0" t="s">
        <v>1613</v>
      </c>
      <c r="H8313" s="0" t="n">
        <v>1</v>
      </c>
      <c r="I8313" s="0" t="n">
        <v>12</v>
      </c>
      <c r="J8313" s="0" t="n">
        <v>0</v>
      </c>
      <c r="K8313" s="0" t="n">
        <f aca="false">I8313*SUMIFS(syst_chauffage!$H$3:$H$27,syst_chauffage!$B$3:$B$27,D8313,syst_chauffage!$C$3:$C$27,E8313)</f>
        <v>12</v>
      </c>
      <c r="L8313" s="12" t="n">
        <f aca="false">H8313*SUMIFS(syst_chauffage!$K$3:$K$27,syst_chauffage!$B$3:$B$27,D8313,syst_chauffage!$C$3:$C$27,E8313)</f>
        <v>1</v>
      </c>
      <c r="N8313" s="0" t="str">
        <f aca="false">A8313</f>
        <v>Sport Loisir Culture</v>
      </c>
      <c r="O8313" s="0" t="str">
        <f aca="false">B8313</f>
        <v>Sport</v>
      </c>
      <c r="P8313" s="0" t="str">
        <f aca="false">C8313</f>
        <v>Vestiaire et rangement</v>
      </c>
      <c r="Q8313" s="0" t="str">
        <f aca="false">D8313</f>
        <v>Cassette rayonnante performant</v>
      </c>
      <c r="R8313" s="0" t="str">
        <f aca="false">E8313</f>
        <v>Electricité</v>
      </c>
      <c r="S8313" s="0" t="str">
        <f aca="false">F8313</f>
        <v>0729952202</v>
      </c>
      <c r="T8313" s="0" t="str">
        <f aca="false">G8313</f>
        <v>5</v>
      </c>
      <c r="U8313" s="0" t="n">
        <f aca="false">L8313</f>
        <v>1</v>
      </c>
      <c r="V8313" s="0" t="n">
        <f aca="false">K8313</f>
        <v>12</v>
      </c>
      <c r="W8313" s="0" t="n">
        <f aca="false">J8313</f>
        <v>0</v>
      </c>
    </row>
    <row r="8314" customFormat="false" ht="12.8" hidden="false" customHeight="false" outlineLevel="0" collapsed="false">
      <c r="A8314" s="0" t="s">
        <v>78</v>
      </c>
      <c r="B8314" s="0" t="s">
        <v>1418</v>
      </c>
      <c r="C8314" s="0" t="s">
        <v>1401</v>
      </c>
      <c r="D8314" s="0" t="s">
        <v>27</v>
      </c>
      <c r="E8314" s="0" t="s">
        <v>23</v>
      </c>
      <c r="F8314" s="0" t="s">
        <v>1532</v>
      </c>
      <c r="G8314" s="0" t="s">
        <v>1613</v>
      </c>
      <c r="H8314" s="0" t="n">
        <v>0.742255465604814</v>
      </c>
      <c r="I8314" s="0" t="n">
        <v>82.5736283239614</v>
      </c>
      <c r="J8314" s="0" t="n">
        <v>504</v>
      </c>
      <c r="K8314" s="0" t="n">
        <f aca="false">I8314*SUMIFS(syst_chauffage!$H$3:$H$27,syst_chauffage!$B$3:$B$27,D8314,syst_chauffage!$C$3:$C$27,E8314)</f>
        <v>211.7520719578</v>
      </c>
      <c r="L8314" s="12" t="n">
        <f aca="false">H8314*SUMIFS(syst_chauffage!$K$3:$K$27,syst_chauffage!$B$3:$B$27,D8314,syst_chauffage!$C$3:$C$27,E8314)</f>
        <v>0.742255465604814</v>
      </c>
      <c r="N8314" s="0" t="str">
        <f aca="false">A8314</f>
        <v>Sport Loisir Culture</v>
      </c>
      <c r="O8314" s="0" t="str">
        <f aca="false">B8314</f>
        <v>Sport</v>
      </c>
      <c r="P8314" s="0" t="str">
        <f aca="false">C8314</f>
        <v>Vestiaire et rangement</v>
      </c>
      <c r="Q8314" s="0" t="str">
        <f aca="false">D8314</f>
        <v>Chaudière condensation fioul</v>
      </c>
      <c r="R8314" s="0" t="str">
        <f aca="false">E8314</f>
        <v>Fioul</v>
      </c>
      <c r="S8314" s="0" t="str">
        <f aca="false">F8314</f>
        <v>0729952303</v>
      </c>
      <c r="T8314" s="0" t="str">
        <f aca="false">G8314</f>
        <v>5</v>
      </c>
      <c r="U8314" s="0" t="n">
        <f aca="false">L8314</f>
        <v>0.742255465604814</v>
      </c>
      <c r="V8314" s="0" t="n">
        <f aca="false">K8314</f>
        <v>211.7520719578</v>
      </c>
      <c r="W8314" s="0" t="n">
        <f aca="false">J8314</f>
        <v>504</v>
      </c>
    </row>
    <row r="8315" customFormat="false" ht="12.8" hidden="false" customHeight="false" outlineLevel="0" collapsed="false">
      <c r="A8315" s="0" t="s">
        <v>78</v>
      </c>
      <c r="B8315" s="0" t="s">
        <v>1418</v>
      </c>
      <c r="C8315" s="0" t="s">
        <v>1401</v>
      </c>
      <c r="D8315" s="0" t="s">
        <v>18</v>
      </c>
      <c r="E8315" s="0" t="s">
        <v>14</v>
      </c>
      <c r="F8315" s="0" t="s">
        <v>1533</v>
      </c>
      <c r="G8315" s="0" t="s">
        <v>1613</v>
      </c>
      <c r="H8315" s="0" t="n">
        <v>0.960960244317974</v>
      </c>
      <c r="I8315" s="0" t="n">
        <v>62.4472309305138</v>
      </c>
      <c r="J8315" s="0" t="n">
        <v>504</v>
      </c>
      <c r="K8315" s="0" t="n">
        <f aca="false">I8315*SUMIFS(syst_chauffage!$H$3:$H$27,syst_chauffage!$B$3:$B$27,D8315,syst_chauffage!$C$3:$C$27,E8315)</f>
        <v>170.164265668357</v>
      </c>
      <c r="L8315" s="12" t="n">
        <f aca="false">H8315*SUMIFS(syst_chauffage!$K$3:$K$27,syst_chauffage!$B$3:$B$27,D8315,syst_chauffage!$C$3:$C$27,E8315)</f>
        <v>0.933521841062714</v>
      </c>
      <c r="N8315" s="0" t="str">
        <f aca="false">A8315</f>
        <v>Sport Loisir Culture</v>
      </c>
      <c r="O8315" s="0" t="str">
        <f aca="false">B8315</f>
        <v>Sport</v>
      </c>
      <c r="P8315" s="0" t="str">
        <f aca="false">C8315</f>
        <v>Vestiaire et rangement</v>
      </c>
      <c r="Q8315" s="0" t="str">
        <f aca="false">D8315</f>
        <v>Chaudière condensation gaz</v>
      </c>
      <c r="R8315" s="0" t="str">
        <f aca="false">E8315</f>
        <v>Gaz</v>
      </c>
      <c r="S8315" s="0" t="str">
        <f aca="false">F8315</f>
        <v>0729952404</v>
      </c>
      <c r="T8315" s="0" t="str">
        <f aca="false">G8315</f>
        <v>5</v>
      </c>
      <c r="U8315" s="0" t="n">
        <f aca="false">L8315</f>
        <v>0.933521841062714</v>
      </c>
      <c r="V8315" s="0" t="n">
        <f aca="false">K8315</f>
        <v>170.164265668357</v>
      </c>
      <c r="W8315" s="0" t="n">
        <f aca="false">J8315</f>
        <v>504</v>
      </c>
    </row>
    <row r="8316" customFormat="false" ht="12.8" hidden="false" customHeight="false" outlineLevel="0" collapsed="false">
      <c r="A8316" s="0" t="s">
        <v>78</v>
      </c>
      <c r="B8316" s="0" t="s">
        <v>1418</v>
      </c>
      <c r="C8316" s="0" t="s">
        <v>1401</v>
      </c>
      <c r="D8316" s="0" t="s">
        <v>32</v>
      </c>
      <c r="E8316" s="0" t="s">
        <v>30</v>
      </c>
      <c r="F8316" s="0" t="s">
        <v>1534</v>
      </c>
      <c r="G8316" s="0" t="s">
        <v>1613</v>
      </c>
      <c r="H8316" s="0" t="n">
        <v>1</v>
      </c>
      <c r="I8316" s="0" t="n">
        <v>12</v>
      </c>
      <c r="J8316" s="0" t="n">
        <v>0</v>
      </c>
      <c r="K8316" s="0" t="n">
        <f aca="false">I8316*SUMIFS(syst_chauffage!$H$3:$H$27,syst_chauffage!$B$3:$B$27,D8316,syst_chauffage!$C$3:$C$27,E8316)</f>
        <v>12</v>
      </c>
      <c r="L8316" s="12" t="n">
        <f aca="false">H8316*SUMIFS(syst_chauffage!$K$3:$K$27,syst_chauffage!$B$3:$B$27,D8316,syst_chauffage!$C$3:$C$27,E8316)</f>
        <v>1</v>
      </c>
      <c r="N8316" s="0" t="str">
        <f aca="false">A8316</f>
        <v>Sport Loisir Culture</v>
      </c>
      <c r="O8316" s="0" t="str">
        <f aca="false">B8316</f>
        <v>Sport</v>
      </c>
      <c r="P8316" s="0" t="str">
        <f aca="false">C8316</f>
        <v>Vestiaire et rangement</v>
      </c>
      <c r="Q8316" s="0" t="str">
        <f aca="false">D8316</f>
        <v>Electrique direct performant</v>
      </c>
      <c r="R8316" s="0" t="str">
        <f aca="false">E8316</f>
        <v>Electricité</v>
      </c>
      <c r="S8316" s="0" t="str">
        <f aca="false">F8316</f>
        <v>0729952602</v>
      </c>
      <c r="T8316" s="0" t="str">
        <f aca="false">G8316</f>
        <v>5</v>
      </c>
      <c r="U8316" s="0" t="n">
        <f aca="false">L8316</f>
        <v>1</v>
      </c>
      <c r="V8316" s="0" t="n">
        <f aca="false">K8316</f>
        <v>12</v>
      </c>
      <c r="W8316" s="0" t="n">
        <f aca="false">J8316</f>
        <v>0</v>
      </c>
    </row>
    <row r="8317" customFormat="false" ht="12.8" hidden="false" customHeight="false" outlineLevel="0" collapsed="false">
      <c r="A8317" s="0" t="s">
        <v>78</v>
      </c>
      <c r="B8317" s="0" t="s">
        <v>1418</v>
      </c>
      <c r="C8317" s="0" t="s">
        <v>1401</v>
      </c>
      <c r="D8317" s="0" t="s">
        <v>38</v>
      </c>
      <c r="E8317" s="0" t="s">
        <v>30</v>
      </c>
      <c r="F8317" s="0" t="s">
        <v>1535</v>
      </c>
      <c r="G8317" s="0" t="s">
        <v>1613</v>
      </c>
      <c r="H8317" s="0" t="n">
        <v>3.41149395348837</v>
      </c>
      <c r="I8317" s="0" t="n">
        <v>59.3149805246331</v>
      </c>
      <c r="J8317" s="0" t="n">
        <v>648</v>
      </c>
      <c r="K8317" s="0" t="n">
        <f aca="false">I8317*SUMIFS(syst_chauffage!$H$3:$H$27,syst_chauffage!$B$3:$B$27,D8317,syst_chauffage!$C$3:$C$27,E8317)</f>
        <v>59.9552146793088</v>
      </c>
      <c r="L8317" s="12" t="n">
        <f aca="false">H8317*SUMIFS(syst_chauffage!$K$3:$K$27,syst_chauffage!$B$3:$B$27,D8317,syst_chauffage!$C$3:$C$27,E8317)</f>
        <v>3.05197598099553</v>
      </c>
      <c r="N8317" s="0" t="str">
        <f aca="false">A8317</f>
        <v>Sport Loisir Culture</v>
      </c>
      <c r="O8317" s="0" t="str">
        <f aca="false">B8317</f>
        <v>Sport</v>
      </c>
      <c r="P8317" s="0" t="str">
        <f aca="false">C8317</f>
        <v>Vestiaire et rangement</v>
      </c>
      <c r="Q8317" s="0" t="str">
        <f aca="false">D8317</f>
        <v>PAC performant</v>
      </c>
      <c r="R8317" s="0" t="str">
        <f aca="false">E8317</f>
        <v>Electricité</v>
      </c>
      <c r="S8317" s="0" t="str">
        <f aca="false">F8317</f>
        <v>0729952902</v>
      </c>
      <c r="T8317" s="0" t="str">
        <f aca="false">G8317</f>
        <v>5</v>
      </c>
      <c r="U8317" s="0" t="n">
        <f aca="false">L8317</f>
        <v>3.05197598099553</v>
      </c>
      <c r="V8317" s="0" t="n">
        <f aca="false">K8317</f>
        <v>59.9552146793088</v>
      </c>
      <c r="W8317" s="0" t="n">
        <f aca="false">J8317</f>
        <v>648</v>
      </c>
    </row>
    <row r="8318" customFormat="false" ht="12.8" hidden="false" customHeight="false" outlineLevel="0" collapsed="false">
      <c r="A8318" s="0" t="s">
        <v>78</v>
      </c>
      <c r="B8318" s="0" t="s">
        <v>1418</v>
      </c>
      <c r="C8318" s="0" t="s">
        <v>1401</v>
      </c>
      <c r="D8318" s="0" t="s">
        <v>38</v>
      </c>
      <c r="E8318" s="0" t="s">
        <v>30</v>
      </c>
      <c r="F8318" s="0" t="s">
        <v>1536</v>
      </c>
      <c r="G8318" s="0" t="s">
        <v>1613</v>
      </c>
      <c r="H8318" s="0" t="n">
        <v>1</v>
      </c>
      <c r="I8318" s="0" t="n">
        <v>12</v>
      </c>
      <c r="J8318" s="0" t="n">
        <v>648</v>
      </c>
      <c r="K8318" s="0" t="n">
        <f aca="false">I8318*SUMIFS(syst_chauffage!$H$3:$H$27,syst_chauffage!$B$3:$B$27,D8318,syst_chauffage!$C$3:$C$27,E8318)</f>
        <v>12.1295256238501</v>
      </c>
      <c r="L8318" s="12" t="n">
        <f aca="false">H8318*SUMIFS(syst_chauffage!$K$3:$K$27,syst_chauffage!$B$3:$B$27,D8318,syst_chauffage!$C$3:$C$27,E8318)</f>
        <v>0.894615679407779</v>
      </c>
      <c r="N8318" s="0" t="str">
        <f aca="false">A8318</f>
        <v>Sport Loisir Culture</v>
      </c>
      <c r="O8318" s="0" t="str">
        <f aca="false">B8318</f>
        <v>Sport</v>
      </c>
      <c r="P8318" s="0" t="str">
        <f aca="false">C8318</f>
        <v>Vestiaire et rangement</v>
      </c>
      <c r="Q8318" s="0" t="str">
        <f aca="false">D8318</f>
        <v>PAC performant</v>
      </c>
      <c r="R8318" s="0" t="str">
        <f aca="false">E8318</f>
        <v>Electricité</v>
      </c>
      <c r="S8318" s="0" t="str">
        <f aca="false">F8318</f>
        <v>0729953104</v>
      </c>
      <c r="T8318" s="0" t="str">
        <f aca="false">G8318</f>
        <v>5</v>
      </c>
      <c r="U8318" s="0" t="n">
        <f aca="false">L8318</f>
        <v>0.894615679407779</v>
      </c>
      <c r="V8318" s="0" t="n">
        <f aca="false">K8318</f>
        <v>12.1295256238501</v>
      </c>
      <c r="W8318" s="0" t="n">
        <f aca="false">J8318</f>
        <v>648</v>
      </c>
    </row>
    <row r="8319" customFormat="false" ht="12.8" hidden="false" customHeight="false" outlineLevel="0" collapsed="false">
      <c r="A8319" s="0" t="s">
        <v>73</v>
      </c>
      <c r="B8319" s="0" t="s">
        <v>426</v>
      </c>
      <c r="C8319" s="0" t="s">
        <v>468</v>
      </c>
      <c r="D8319" s="0" t="s">
        <v>19</v>
      </c>
      <c r="E8319" s="0" t="s">
        <v>58</v>
      </c>
      <c r="F8319" s="0" t="s">
        <v>1537</v>
      </c>
      <c r="G8319" s="0" t="s">
        <v>1613</v>
      </c>
      <c r="H8319" s="0" t="n">
        <v>0.567069587922382</v>
      </c>
      <c r="I8319" s="0" t="n">
        <v>14.4661686454213</v>
      </c>
      <c r="J8319" s="0" t="n">
        <v>935</v>
      </c>
      <c r="K8319" s="0" t="n">
        <f aca="false">I8319*SUMIFS(syst_chauffage!$H$3:$H$27,syst_chauffage!$B$3:$B$27,D8319,syst_chauffage!$C$3:$C$27,E8319)</f>
        <v>23.7961181841538</v>
      </c>
      <c r="L8319" s="12" t="n">
        <f aca="false">H8319*SUMIFS(syst_chauffage!$K$3:$K$27,syst_chauffage!$B$3:$B$27,D8319,syst_chauffage!$C$3:$C$27,E8319)</f>
        <v>0.567069587922382</v>
      </c>
      <c r="N8319" s="0" t="str">
        <f aca="false">A8319</f>
        <v>Café Hôtel Restaurant</v>
      </c>
      <c r="O8319" s="0" t="str">
        <f aca="false">B8319</f>
        <v>Hôtel sans restaurant</v>
      </c>
      <c r="P8319" s="0" t="str">
        <f aca="false">C8319</f>
        <v>Hotel d'affaire sans restaurant Haut de Gamme</v>
      </c>
      <c r="Q8319" s="0" t="str">
        <f aca="false">D8319</f>
        <v>Autre système centralisé</v>
      </c>
      <c r="R8319" s="0" t="str">
        <f aca="false">E8319</f>
        <v>Urbain</v>
      </c>
      <c r="S8319" s="0" t="str">
        <f aca="false">F8319</f>
        <v>0219390303</v>
      </c>
      <c r="T8319" s="0" t="str">
        <f aca="false">G8319</f>
        <v>5</v>
      </c>
      <c r="U8319" s="0" t="n">
        <f aca="false">L8319</f>
        <v>0.567069587922382</v>
      </c>
      <c r="V8319" s="0" t="n">
        <f aca="false">K8319</f>
        <v>23.7961181841538</v>
      </c>
      <c r="W8319" s="0" t="n">
        <f aca="false">J8319</f>
        <v>935</v>
      </c>
    </row>
    <row r="8320" customFormat="false" ht="12.8" hidden="false" customHeight="false" outlineLevel="0" collapsed="false">
      <c r="A8320" s="0" t="s">
        <v>73</v>
      </c>
      <c r="B8320" s="0" t="s">
        <v>426</v>
      </c>
      <c r="C8320" s="0" t="s">
        <v>468</v>
      </c>
      <c r="D8320" s="0" t="s">
        <v>13</v>
      </c>
      <c r="E8320" s="0" t="s">
        <v>14</v>
      </c>
      <c r="F8320" s="0" t="s">
        <v>1538</v>
      </c>
      <c r="G8320" s="0" t="s">
        <v>1613</v>
      </c>
      <c r="H8320" s="0" t="n">
        <v>0.92</v>
      </c>
      <c r="I8320" s="0" t="n">
        <v>10.4</v>
      </c>
      <c r="J8320" s="0" t="n">
        <v>462</v>
      </c>
      <c r="K8320" s="0" t="n">
        <f aca="false">I8320*SUMIFS(syst_chauffage!$H$3:$H$27,syst_chauffage!$B$3:$B$27,D8320,syst_chauffage!$C$3:$C$27,E8320)</f>
        <v>21.0037540637838</v>
      </c>
      <c r="L8320" s="12" t="n">
        <f aca="false">H8320*SUMIFS(syst_chauffage!$K$3:$K$27,syst_chauffage!$B$3:$B$27,D8320,syst_chauffage!$C$3:$C$27,E8320)</f>
        <v>0.92</v>
      </c>
      <c r="N8320" s="0" t="str">
        <f aca="false">A8320</f>
        <v>Café Hôtel Restaurant</v>
      </c>
      <c r="O8320" s="0" t="str">
        <f aca="false">B8320</f>
        <v>Hôtel sans restaurant</v>
      </c>
      <c r="P8320" s="0" t="str">
        <f aca="false">C8320</f>
        <v>Hotel d'affaire sans restaurant Haut de Gamme</v>
      </c>
      <c r="Q8320" s="0" t="str">
        <f aca="false">D8320</f>
        <v>Chaudière gaz</v>
      </c>
      <c r="R8320" s="0" t="str">
        <f aca="false">E8320</f>
        <v>Gaz</v>
      </c>
      <c r="S8320" s="0" t="str">
        <f aca="false">F8320</f>
        <v>0219390602</v>
      </c>
      <c r="T8320" s="0" t="str">
        <f aca="false">G8320</f>
        <v>5</v>
      </c>
      <c r="U8320" s="0" t="n">
        <f aca="false">L8320</f>
        <v>0.92</v>
      </c>
      <c r="V8320" s="0" t="n">
        <f aca="false">K8320</f>
        <v>21.0037540637838</v>
      </c>
      <c r="W8320" s="0" t="n">
        <f aca="false">J8320</f>
        <v>462</v>
      </c>
    </row>
    <row r="8321" customFormat="false" ht="12.8" hidden="false" customHeight="false" outlineLevel="0" collapsed="false">
      <c r="A8321" s="0" t="s">
        <v>73</v>
      </c>
      <c r="B8321" s="0" t="s">
        <v>426</v>
      </c>
      <c r="C8321" s="0" t="s">
        <v>468</v>
      </c>
      <c r="D8321" s="0" t="s">
        <v>13</v>
      </c>
      <c r="E8321" s="0" t="s">
        <v>14</v>
      </c>
      <c r="F8321" s="0" t="s">
        <v>1539</v>
      </c>
      <c r="G8321" s="0" t="s">
        <v>1613</v>
      </c>
      <c r="H8321" s="0" t="n">
        <v>2.93120734883721</v>
      </c>
      <c r="I8321" s="0" t="n">
        <v>74.7386572739389</v>
      </c>
      <c r="J8321" s="0" t="n">
        <v>462</v>
      </c>
      <c r="K8321" s="0" t="n">
        <f aca="false">I8321*SUMIFS(syst_chauffage!$H$3:$H$27,syst_chauffage!$B$3:$B$27,D8321,syst_chauffage!$C$3:$C$27,E8321)</f>
        <v>150.941574657619</v>
      </c>
      <c r="L8321" s="12" t="n">
        <f aca="false">H8321*SUMIFS(syst_chauffage!$K$3:$K$27,syst_chauffage!$B$3:$B$27,D8321,syst_chauffage!$C$3:$C$27,E8321)</f>
        <v>2.93120734883721</v>
      </c>
      <c r="N8321" s="0" t="str">
        <f aca="false">A8321</f>
        <v>Café Hôtel Restaurant</v>
      </c>
      <c r="O8321" s="0" t="str">
        <f aca="false">B8321</f>
        <v>Hôtel sans restaurant</v>
      </c>
      <c r="P8321" s="0" t="str">
        <f aca="false">C8321</f>
        <v>Hotel d'affaire sans restaurant Haut de Gamme</v>
      </c>
      <c r="Q8321" s="0" t="str">
        <f aca="false">D8321</f>
        <v>Chaudière gaz</v>
      </c>
      <c r="R8321" s="0" t="str">
        <f aca="false">E8321</f>
        <v>Gaz</v>
      </c>
      <c r="S8321" s="0" t="str">
        <f aca="false">F8321</f>
        <v>0219390902</v>
      </c>
      <c r="T8321" s="0" t="str">
        <f aca="false">G8321</f>
        <v>5</v>
      </c>
      <c r="U8321" s="0" t="n">
        <f aca="false">L8321</f>
        <v>2.93120734883721</v>
      </c>
      <c r="V8321" s="0" t="n">
        <f aca="false">K8321</f>
        <v>150.941574657619</v>
      </c>
      <c r="W8321" s="0" t="n">
        <f aca="false">J8321</f>
        <v>462</v>
      </c>
    </row>
    <row r="8322" customFormat="false" ht="12.8" hidden="false" customHeight="false" outlineLevel="0" collapsed="false">
      <c r="A8322" s="0" t="s">
        <v>73</v>
      </c>
      <c r="B8322" s="0" t="s">
        <v>426</v>
      </c>
      <c r="C8322" s="0" t="s">
        <v>468</v>
      </c>
      <c r="D8322" s="0" t="s">
        <v>13</v>
      </c>
      <c r="E8322" s="0" t="s">
        <v>14</v>
      </c>
      <c r="F8322" s="0" t="s">
        <v>1540</v>
      </c>
      <c r="G8322" s="0" t="s">
        <v>1613</v>
      </c>
      <c r="H8322" s="0" t="n">
        <v>2.79106827906976</v>
      </c>
      <c r="I8322" s="0" t="n">
        <v>32.1407920024921</v>
      </c>
      <c r="J8322" s="0" t="n">
        <v>462</v>
      </c>
      <c r="K8322" s="0" t="n">
        <f aca="false">I8322*SUMIFS(syst_chauffage!$H$3:$H$27,syst_chauffage!$B$3:$B$27,D8322,syst_chauffage!$C$3:$C$27,E8322)</f>
        <v>64.9112779457282</v>
      </c>
      <c r="L8322" s="12" t="n">
        <f aca="false">H8322*SUMIFS(syst_chauffage!$K$3:$K$27,syst_chauffage!$B$3:$B$27,D8322,syst_chauffage!$C$3:$C$27,E8322)</f>
        <v>2.79106827906976</v>
      </c>
      <c r="N8322" s="0" t="str">
        <f aca="false">A8322</f>
        <v>Café Hôtel Restaurant</v>
      </c>
      <c r="O8322" s="0" t="str">
        <f aca="false">B8322</f>
        <v>Hôtel sans restaurant</v>
      </c>
      <c r="P8322" s="0" t="str">
        <f aca="false">C8322</f>
        <v>Hotel d'affaire sans restaurant Haut de Gamme</v>
      </c>
      <c r="Q8322" s="0" t="str">
        <f aca="false">D8322</f>
        <v>Chaudière gaz</v>
      </c>
      <c r="R8322" s="0" t="str">
        <f aca="false">E8322</f>
        <v>Gaz</v>
      </c>
      <c r="S8322" s="0" t="str">
        <f aca="false">F8322</f>
        <v>0219391002</v>
      </c>
      <c r="T8322" s="0" t="str">
        <f aca="false">G8322</f>
        <v>5</v>
      </c>
      <c r="U8322" s="0" t="n">
        <f aca="false">L8322</f>
        <v>2.79106827906976</v>
      </c>
      <c r="V8322" s="0" t="n">
        <f aca="false">K8322</f>
        <v>64.9112779457282</v>
      </c>
      <c r="W8322" s="0" t="n">
        <f aca="false">J8322</f>
        <v>462</v>
      </c>
    </row>
    <row r="8323" customFormat="false" ht="12.8" hidden="false" customHeight="false" outlineLevel="0" collapsed="false">
      <c r="A8323" s="0" t="s">
        <v>73</v>
      </c>
      <c r="B8323" s="0" t="s">
        <v>426</v>
      </c>
      <c r="C8323" s="0" t="s">
        <v>468</v>
      </c>
      <c r="D8323" s="0" t="s">
        <v>51</v>
      </c>
      <c r="E8323" s="0" t="s">
        <v>58</v>
      </c>
      <c r="F8323" s="0" t="s">
        <v>1541</v>
      </c>
      <c r="G8323" s="0" t="s">
        <v>1613</v>
      </c>
      <c r="H8323" s="0" t="n">
        <v>0.754640940200166</v>
      </c>
      <c r="I8323" s="0" t="n">
        <v>17.2216293397872</v>
      </c>
      <c r="J8323" s="0" t="n">
        <v>935</v>
      </c>
      <c r="K8323" s="0" t="n">
        <f aca="false">I8323*SUMIFS(syst_chauffage!$H$3:$H$27,syst_chauffage!$B$3:$B$27,D8323,syst_chauffage!$C$3:$C$27,E8323)</f>
        <v>36.7509485201378</v>
      </c>
      <c r="L8323" s="12" t="n">
        <f aca="false">H8323*SUMIFS(syst_chauffage!$K$3:$K$27,syst_chauffage!$B$3:$B$27,D8323,syst_chauffage!$C$3:$C$27,E8323)</f>
        <v>0.754640940200166</v>
      </c>
      <c r="N8323" s="0" t="str">
        <f aca="false">A8323</f>
        <v>Café Hôtel Restaurant</v>
      </c>
      <c r="O8323" s="0" t="str">
        <f aca="false">B8323</f>
        <v>Hôtel sans restaurant</v>
      </c>
      <c r="P8323" s="0" t="str">
        <f aca="false">C8323</f>
        <v>Hotel d'affaire sans restaurant Haut de Gamme</v>
      </c>
      <c r="Q8323" s="0" t="str">
        <f aca="false">D8323</f>
        <v>Autre système centralisé performant</v>
      </c>
      <c r="R8323" s="0" t="str">
        <f aca="false">E8323</f>
        <v>Urbain</v>
      </c>
      <c r="S8323" s="0" t="str">
        <f aca="false">F8323</f>
        <v>0219392303</v>
      </c>
      <c r="T8323" s="0" t="str">
        <f aca="false">G8323</f>
        <v>5</v>
      </c>
      <c r="U8323" s="0" t="n">
        <f aca="false">L8323</f>
        <v>0.754640940200166</v>
      </c>
      <c r="V8323" s="0" t="n">
        <f aca="false">K8323</f>
        <v>36.7509485201378</v>
      </c>
      <c r="W8323" s="0" t="n">
        <f aca="false">J8323</f>
        <v>935</v>
      </c>
    </row>
    <row r="8324" customFormat="false" ht="12.8" hidden="false" customHeight="false" outlineLevel="0" collapsed="false">
      <c r="A8324" s="0" t="s">
        <v>73</v>
      </c>
      <c r="B8324" s="0" t="s">
        <v>426</v>
      </c>
      <c r="C8324" s="0" t="s">
        <v>468</v>
      </c>
      <c r="D8324" s="0" t="s">
        <v>18</v>
      </c>
      <c r="E8324" s="0" t="s">
        <v>14</v>
      </c>
      <c r="F8324" s="0" t="s">
        <v>1542</v>
      </c>
      <c r="G8324" s="0" t="s">
        <v>1613</v>
      </c>
      <c r="H8324" s="0" t="n">
        <v>1</v>
      </c>
      <c r="I8324" s="0" t="n">
        <v>12</v>
      </c>
      <c r="J8324" s="0" t="n">
        <v>1064</v>
      </c>
      <c r="K8324" s="0" t="n">
        <f aca="false">I8324*SUMIFS(syst_chauffage!$H$3:$H$27,syst_chauffage!$B$3:$B$27,D8324,syst_chauffage!$C$3:$C$27,E8324)</f>
        <v>32.6991470653427</v>
      </c>
      <c r="L8324" s="12" t="n">
        <f aca="false">H8324*SUMIFS(syst_chauffage!$K$3:$K$27,syst_chauffage!$B$3:$B$27,D8324,syst_chauffage!$C$3:$C$27,E8324)</f>
        <v>0.971446890318824</v>
      </c>
      <c r="N8324" s="0" t="str">
        <f aca="false">A8324</f>
        <v>Café Hôtel Restaurant</v>
      </c>
      <c r="O8324" s="0" t="str">
        <f aca="false">B8324</f>
        <v>Hôtel sans restaurant</v>
      </c>
      <c r="P8324" s="0" t="str">
        <f aca="false">C8324</f>
        <v>Hotel d'affaire sans restaurant Haut de Gamme</v>
      </c>
      <c r="Q8324" s="0" t="str">
        <f aca="false">D8324</f>
        <v>Chaudière condensation gaz</v>
      </c>
      <c r="R8324" s="0" t="str">
        <f aca="false">E8324</f>
        <v>Gaz</v>
      </c>
      <c r="S8324" s="0" t="str">
        <f aca="false">F8324</f>
        <v>0219392602</v>
      </c>
      <c r="T8324" s="0" t="str">
        <f aca="false">G8324</f>
        <v>5</v>
      </c>
      <c r="U8324" s="0" t="n">
        <f aca="false">L8324</f>
        <v>0.971446890318824</v>
      </c>
      <c r="V8324" s="0" t="n">
        <f aca="false">K8324</f>
        <v>32.6991470653427</v>
      </c>
      <c r="W8324" s="0" t="n">
        <f aca="false">J8324</f>
        <v>1064</v>
      </c>
    </row>
    <row r="8325" customFormat="false" ht="12.8" hidden="false" customHeight="false" outlineLevel="0" collapsed="false">
      <c r="A8325" s="0" t="s">
        <v>73</v>
      </c>
      <c r="B8325" s="0" t="s">
        <v>426</v>
      </c>
      <c r="C8325" s="0" t="s">
        <v>468</v>
      </c>
      <c r="D8325" s="0" t="s">
        <v>18</v>
      </c>
      <c r="E8325" s="0" t="s">
        <v>14</v>
      </c>
      <c r="F8325" s="0" t="s">
        <v>1543</v>
      </c>
      <c r="G8325" s="0" t="s">
        <v>1613</v>
      </c>
      <c r="H8325" s="0" t="n">
        <v>3.38216232558139</v>
      </c>
      <c r="I8325" s="0" t="n">
        <v>88.9745919927844</v>
      </c>
      <c r="J8325" s="0" t="n">
        <v>1064</v>
      </c>
      <c r="K8325" s="0" t="n">
        <f aca="false">I8325*SUMIFS(syst_chauffage!$H$3:$H$27,syst_chauffage!$B$3:$B$27,D8325,syst_chauffage!$C$3:$C$27,E8325)</f>
        <v>242.449439054243</v>
      </c>
      <c r="L8325" s="12" t="n">
        <f aca="false">H8325*SUMIFS(syst_chauffage!$K$3:$K$27,syst_chauffage!$B$3:$B$27,D8325,syst_chauffage!$C$3:$C$27,E8325)</f>
        <v>3.28559107373952</v>
      </c>
      <c r="N8325" s="0" t="str">
        <f aca="false">A8325</f>
        <v>Café Hôtel Restaurant</v>
      </c>
      <c r="O8325" s="0" t="str">
        <f aca="false">B8325</f>
        <v>Hôtel sans restaurant</v>
      </c>
      <c r="P8325" s="0" t="str">
        <f aca="false">C8325</f>
        <v>Hotel d'affaire sans restaurant Haut de Gamme</v>
      </c>
      <c r="Q8325" s="0" t="str">
        <f aca="false">D8325</f>
        <v>Chaudière condensation gaz</v>
      </c>
      <c r="R8325" s="0" t="str">
        <f aca="false">E8325</f>
        <v>Gaz</v>
      </c>
      <c r="S8325" s="0" t="str">
        <f aca="false">F8325</f>
        <v>0219392902</v>
      </c>
      <c r="T8325" s="0" t="str">
        <f aca="false">G8325</f>
        <v>5</v>
      </c>
      <c r="U8325" s="0" t="n">
        <f aca="false">L8325</f>
        <v>3.28559107373952</v>
      </c>
      <c r="V8325" s="0" t="n">
        <f aca="false">K8325</f>
        <v>242.449439054243</v>
      </c>
      <c r="W8325" s="0" t="n">
        <f aca="false">J8325</f>
        <v>1064</v>
      </c>
    </row>
    <row r="8326" customFormat="false" ht="12.8" hidden="false" customHeight="false" outlineLevel="0" collapsed="false">
      <c r="A8326" s="0" t="s">
        <v>73</v>
      </c>
      <c r="B8326" s="0" t="s">
        <v>426</v>
      </c>
      <c r="C8326" s="0" t="s">
        <v>468</v>
      </c>
      <c r="D8326" s="0" t="s">
        <v>18</v>
      </c>
      <c r="E8326" s="0" t="s">
        <v>14</v>
      </c>
      <c r="F8326" s="0" t="s">
        <v>1544</v>
      </c>
      <c r="G8326" s="0" t="s">
        <v>1613</v>
      </c>
      <c r="H8326" s="0" t="n">
        <v>3.31313860465116</v>
      </c>
      <c r="I8326" s="0" t="n">
        <v>38.2628476220144</v>
      </c>
      <c r="J8326" s="0" t="n">
        <v>1064</v>
      </c>
      <c r="K8326" s="0" t="n">
        <f aca="false">I8326*SUMIFS(syst_chauffage!$H$3:$H$27,syst_chauffage!$B$3:$B$27,D8326,syst_chauffage!$C$3:$C$27,E8326)</f>
        <v>104.263540127587</v>
      </c>
      <c r="L8326" s="12" t="n">
        <f aca="false">H8326*SUMIFS(syst_chauffage!$K$3:$K$27,syst_chauffage!$B$3:$B$27,D8326,syst_chauffage!$C$3:$C$27,E8326)</f>
        <v>3.21853819468362</v>
      </c>
      <c r="N8326" s="0" t="str">
        <f aca="false">A8326</f>
        <v>Café Hôtel Restaurant</v>
      </c>
      <c r="O8326" s="0" t="str">
        <f aca="false">B8326</f>
        <v>Hôtel sans restaurant</v>
      </c>
      <c r="P8326" s="0" t="str">
        <f aca="false">C8326</f>
        <v>Hotel d'affaire sans restaurant Haut de Gamme</v>
      </c>
      <c r="Q8326" s="0" t="str">
        <f aca="false">D8326</f>
        <v>Chaudière condensation gaz</v>
      </c>
      <c r="R8326" s="0" t="str">
        <f aca="false">E8326</f>
        <v>Gaz</v>
      </c>
      <c r="S8326" s="0" t="str">
        <f aca="false">F8326</f>
        <v>0219393002</v>
      </c>
      <c r="T8326" s="0" t="str">
        <f aca="false">G8326</f>
        <v>5</v>
      </c>
      <c r="U8326" s="0" t="n">
        <f aca="false">L8326</f>
        <v>3.21853819468362</v>
      </c>
      <c r="V8326" s="0" t="n">
        <f aca="false">K8326</f>
        <v>104.263540127587</v>
      </c>
      <c r="W8326" s="0" t="n">
        <f aca="false">J8326</f>
        <v>1064</v>
      </c>
    </row>
    <row r="8327" customFormat="false" ht="12.8" hidden="false" customHeight="false" outlineLevel="0" collapsed="false">
      <c r="A8327" s="0" t="s">
        <v>73</v>
      </c>
      <c r="B8327" s="0" t="s">
        <v>426</v>
      </c>
      <c r="C8327" s="0" t="s">
        <v>476</v>
      </c>
      <c r="D8327" s="0" t="s">
        <v>46</v>
      </c>
      <c r="E8327" s="0" t="s">
        <v>30</v>
      </c>
      <c r="F8327" s="0" t="s">
        <v>1545</v>
      </c>
      <c r="G8327" s="0" t="s">
        <v>1613</v>
      </c>
      <c r="H8327" s="0" t="n">
        <v>0.690863770061427</v>
      </c>
      <c r="I8327" s="0" t="n">
        <v>30.1624505234191</v>
      </c>
      <c r="J8327" s="0" t="n">
        <v>792</v>
      </c>
      <c r="K8327" s="0" t="n">
        <f aca="false">I8327*SUMIFS(syst_chauffage!$H$3:$H$27,syst_chauffage!$B$3:$B$27,D8327,syst_chauffage!$C$3:$C$27,E8327)</f>
        <v>52.3290611066573</v>
      </c>
      <c r="L8327" s="12" t="n">
        <f aca="false">H8327*SUMIFS(syst_chauffage!$K$3:$K$27,syst_chauffage!$B$3:$B$27,D8327,syst_chauffage!$C$3:$C$27,E8327)</f>
        <v>0.622820975980826</v>
      </c>
      <c r="N8327" s="0" t="str">
        <f aca="false">A8327</f>
        <v>Café Hôtel Restaurant</v>
      </c>
      <c r="O8327" s="0" t="str">
        <f aca="false">B8327</f>
        <v>Hôtel sans restaurant</v>
      </c>
      <c r="P8327" s="0" t="str">
        <f aca="false">C8327</f>
        <v>Moyen Hotel sans restaurant Bas de gamme</v>
      </c>
      <c r="Q8327" s="0" t="str">
        <f aca="false">D8327</f>
        <v>Rooftop performant</v>
      </c>
      <c r="R8327" s="0" t="str">
        <f aca="false">E8327</f>
        <v>Electricité</v>
      </c>
      <c r="S8327" s="0" t="str">
        <f aca="false">F8327</f>
        <v>0219570101</v>
      </c>
      <c r="T8327" s="0" t="str">
        <f aca="false">G8327</f>
        <v>5</v>
      </c>
      <c r="U8327" s="0" t="n">
        <f aca="false">L8327</f>
        <v>0.622820975980826</v>
      </c>
      <c r="V8327" s="0" t="n">
        <f aca="false">K8327</f>
        <v>52.3290611066573</v>
      </c>
      <c r="W8327" s="0" t="n">
        <f aca="false">J8327</f>
        <v>792</v>
      </c>
    </row>
    <row r="8328" customFormat="false" ht="12.8" hidden="false" customHeight="false" outlineLevel="0" collapsed="false">
      <c r="A8328" s="0" t="s">
        <v>73</v>
      </c>
      <c r="B8328" s="0" t="s">
        <v>426</v>
      </c>
      <c r="C8328" s="0" t="s">
        <v>491</v>
      </c>
      <c r="D8328" s="0" t="s">
        <v>42</v>
      </c>
      <c r="E8328" s="0" t="s">
        <v>30</v>
      </c>
      <c r="F8328" s="0" t="s">
        <v>1546</v>
      </c>
      <c r="G8328" s="0" t="s">
        <v>1613</v>
      </c>
      <c r="H8328" s="0" t="n">
        <v>0.797150503917031</v>
      </c>
      <c r="I8328" s="0" t="n">
        <v>35.9076791945465</v>
      </c>
      <c r="J8328" s="0" t="n">
        <v>738</v>
      </c>
      <c r="K8328" s="0" t="n">
        <f aca="false">I8328*SUMIFS(syst_chauffage!$H$3:$H$27,syst_chauffage!$B$3:$B$27,D8328,syst_chauffage!$C$3:$C$27,E8328)</f>
        <v>32.4135832143237</v>
      </c>
      <c r="L8328" s="12" t="n">
        <f aca="false">H8328*SUMIFS(syst_chauffage!$K$3:$K$27,syst_chauffage!$B$3:$B$27,D8328,syst_chauffage!$C$3:$C$27,E8328)</f>
        <v>0.710690720902702</v>
      </c>
      <c r="N8328" s="0" t="str">
        <f aca="false">A8328</f>
        <v>Café Hôtel Restaurant</v>
      </c>
      <c r="O8328" s="0" t="str">
        <f aca="false">B8328</f>
        <v>Hôtel sans restaurant</v>
      </c>
      <c r="P8328" s="0" t="str">
        <f aca="false">C8328</f>
        <v>Moyen Hotel sans restaurant Haut de gamme</v>
      </c>
      <c r="Q8328" s="0" t="str">
        <f aca="false">D8328</f>
        <v>Rooftop</v>
      </c>
      <c r="R8328" s="0" t="str">
        <f aca="false">E8328</f>
        <v>Electricité</v>
      </c>
      <c r="S8328" s="0" t="str">
        <f aca="false">F8328</f>
        <v>0219572101</v>
      </c>
      <c r="T8328" s="0" t="str">
        <f aca="false">G8328</f>
        <v>5</v>
      </c>
      <c r="U8328" s="0" t="n">
        <f aca="false">L8328</f>
        <v>0.710690720902702</v>
      </c>
      <c r="V8328" s="0" t="n">
        <f aca="false">K8328</f>
        <v>32.4135832143237</v>
      </c>
      <c r="W8328" s="0" t="n">
        <f aca="false">J8328</f>
        <v>738</v>
      </c>
    </row>
    <row r="8329" customFormat="false" ht="12.8" hidden="false" customHeight="false" outlineLevel="0" collapsed="false">
      <c r="A8329" s="0" t="s">
        <v>73</v>
      </c>
      <c r="B8329" s="0" t="s">
        <v>426</v>
      </c>
      <c r="C8329" s="0" t="s">
        <v>517</v>
      </c>
      <c r="D8329" s="0" t="s">
        <v>46</v>
      </c>
      <c r="E8329" s="0" t="s">
        <v>30</v>
      </c>
      <c r="F8329" s="0" t="s">
        <v>1547</v>
      </c>
      <c r="G8329" s="0" t="s">
        <v>1613</v>
      </c>
      <c r="H8329" s="0" t="n">
        <v>0.770345728879022</v>
      </c>
      <c r="I8329" s="0" t="n">
        <v>42.9178868973354</v>
      </c>
      <c r="J8329" s="0" t="n">
        <v>792</v>
      </c>
      <c r="K8329" s="0" t="n">
        <f aca="false">I8329*SUMIFS(syst_chauffage!$H$3:$H$27,syst_chauffage!$B$3:$B$27,D8329,syst_chauffage!$C$3:$C$27,E8329)</f>
        <v>74.4585631156036</v>
      </c>
      <c r="L8329" s="12" t="n">
        <f aca="false">H8329*SUMIFS(syst_chauffage!$K$3:$K$27,syst_chauffage!$B$3:$B$27,D8329,syst_chauffage!$C$3:$C$27,E8329)</f>
        <v>0.694474800235123</v>
      </c>
      <c r="N8329" s="0" t="str">
        <f aca="false">A8329</f>
        <v>Café Hôtel Restaurant</v>
      </c>
      <c r="O8329" s="0" t="str">
        <f aca="false">B8329</f>
        <v>Hôtel sans restaurant</v>
      </c>
      <c r="P8329" s="0" t="str">
        <f aca="false">C8329</f>
        <v>Petit Hotel sans restaurant Bas de gamme</v>
      </c>
      <c r="Q8329" s="0" t="str">
        <f aca="false">D8329</f>
        <v>Rooftop performant</v>
      </c>
      <c r="R8329" s="0" t="str">
        <f aca="false">E8329</f>
        <v>Electricité</v>
      </c>
      <c r="S8329" s="0" t="str">
        <f aca="false">F8329</f>
        <v>0219710101</v>
      </c>
      <c r="T8329" s="0" t="str">
        <f aca="false">G8329</f>
        <v>5</v>
      </c>
      <c r="U8329" s="0" t="n">
        <f aca="false">L8329</f>
        <v>0.694474800235123</v>
      </c>
      <c r="V8329" s="0" t="n">
        <f aca="false">K8329</f>
        <v>74.4585631156036</v>
      </c>
      <c r="W8329" s="0" t="n">
        <f aca="false">J8329</f>
        <v>792</v>
      </c>
    </row>
    <row r="8330" customFormat="false" ht="12.8" hidden="false" customHeight="false" outlineLevel="0" collapsed="false">
      <c r="A8330" s="0" t="s">
        <v>73</v>
      </c>
      <c r="B8330" s="0" t="s">
        <v>426</v>
      </c>
      <c r="C8330" s="0" t="s">
        <v>532</v>
      </c>
      <c r="D8330" s="0" t="s">
        <v>42</v>
      </c>
      <c r="E8330" s="0" t="s">
        <v>30</v>
      </c>
      <c r="F8330" s="0" t="s">
        <v>1548</v>
      </c>
      <c r="G8330" s="0" t="s">
        <v>1613</v>
      </c>
      <c r="H8330" s="0" t="n">
        <v>0.888860456398872</v>
      </c>
      <c r="I8330" s="0" t="n">
        <v>51.0927224968279</v>
      </c>
      <c r="J8330" s="0" t="n">
        <v>738</v>
      </c>
      <c r="K8330" s="0" t="n">
        <f aca="false">I8330*SUMIFS(syst_chauffage!$H$3:$H$27,syst_chauffage!$B$3:$B$27,D8330,syst_chauffage!$C$3:$C$27,E8330)</f>
        <v>46.1210039034992</v>
      </c>
      <c r="L8330" s="12" t="n">
        <f aca="false">H8330*SUMIFS(syst_chauffage!$K$3:$K$27,syst_chauffage!$B$3:$B$27,D8330,syst_chauffage!$C$3:$C$27,E8330)</f>
        <v>0.792453715372383</v>
      </c>
      <c r="N8330" s="0" t="str">
        <f aca="false">A8330</f>
        <v>Café Hôtel Restaurant</v>
      </c>
      <c r="O8330" s="0" t="str">
        <f aca="false">B8330</f>
        <v>Hôtel sans restaurant</v>
      </c>
      <c r="P8330" s="0" t="str">
        <f aca="false">C8330</f>
        <v>Petit Hotel sans restaurant Haut de gamme</v>
      </c>
      <c r="Q8330" s="0" t="str">
        <f aca="false">D8330</f>
        <v>Rooftop</v>
      </c>
      <c r="R8330" s="0" t="str">
        <f aca="false">E8330</f>
        <v>Electricité</v>
      </c>
      <c r="S8330" s="0" t="str">
        <f aca="false">F8330</f>
        <v>0219712101</v>
      </c>
      <c r="T8330" s="0" t="str">
        <f aca="false">G8330</f>
        <v>5</v>
      </c>
      <c r="U8330" s="0" t="n">
        <f aca="false">L8330</f>
        <v>0.792453715372383</v>
      </c>
      <c r="V8330" s="0" t="n">
        <f aca="false">K8330</f>
        <v>46.1210039034992</v>
      </c>
      <c r="W8330" s="0" t="n">
        <f aca="false">J8330</f>
        <v>738</v>
      </c>
    </row>
    <row r="8331" customFormat="false" ht="12.8" hidden="false" customHeight="false" outlineLevel="0" collapsed="false">
      <c r="A8331" s="0" t="s">
        <v>78</v>
      </c>
      <c r="B8331" s="0" t="s">
        <v>1259</v>
      </c>
      <c r="C8331" s="0" t="s">
        <v>1277</v>
      </c>
      <c r="D8331" s="0" t="s">
        <v>42</v>
      </c>
      <c r="E8331" s="0" t="s">
        <v>30</v>
      </c>
      <c r="F8331" s="0" t="s">
        <v>1549</v>
      </c>
      <c r="G8331" s="0" t="s">
        <v>1613</v>
      </c>
      <c r="H8331" s="0" t="n">
        <v>0.84</v>
      </c>
      <c r="I8331" s="0" t="n">
        <v>10.4</v>
      </c>
      <c r="J8331" s="0" t="n">
        <v>495</v>
      </c>
      <c r="K8331" s="0" t="n">
        <f aca="false">I8331*SUMIFS(syst_chauffage!$H$3:$H$27,syst_chauffage!$B$3:$B$27,D8331,syst_chauffage!$C$3:$C$27,E8331)</f>
        <v>9.38799925226478</v>
      </c>
      <c r="L8331" s="12" t="n">
        <f aca="false">H8331*SUMIFS(syst_chauffage!$K$3:$K$27,syst_chauffage!$B$3:$B$27,D8331,syst_chauffage!$C$3:$C$27,E8331)</f>
        <v>0.748892715522142</v>
      </c>
      <c r="N8331" s="0" t="str">
        <f aca="false">A8331</f>
        <v>Sport Loisir Culture</v>
      </c>
      <c r="O8331" s="0" t="str">
        <f aca="false">B8331</f>
        <v>Culture</v>
      </c>
      <c r="P8331" s="0" t="str">
        <f aca="false">C8331</f>
        <v>Grande salle de spectacle</v>
      </c>
      <c r="Q8331" s="0" t="str">
        <f aca="false">D8331</f>
        <v>Rooftop</v>
      </c>
      <c r="R8331" s="0" t="str">
        <f aca="false">E8331</f>
        <v>Electricité</v>
      </c>
      <c r="S8331" s="0" t="str">
        <f aca="false">F8331</f>
        <v>0708321104</v>
      </c>
      <c r="T8331" s="0" t="str">
        <f aca="false">G8331</f>
        <v>5</v>
      </c>
      <c r="U8331" s="0" t="n">
        <f aca="false">L8331</f>
        <v>0.748892715522142</v>
      </c>
      <c r="V8331" s="0" t="n">
        <f aca="false">K8331</f>
        <v>9.38799925226478</v>
      </c>
      <c r="W8331" s="0" t="n">
        <f aca="false">J8331</f>
        <v>495</v>
      </c>
    </row>
    <row r="8332" customFormat="false" ht="12.8" hidden="false" customHeight="false" outlineLevel="0" collapsed="false">
      <c r="A8332" s="0" t="s">
        <v>78</v>
      </c>
      <c r="B8332" s="0" t="s">
        <v>1259</v>
      </c>
      <c r="C8332" s="0" t="s">
        <v>1277</v>
      </c>
      <c r="D8332" s="0" t="s">
        <v>46</v>
      </c>
      <c r="E8332" s="0" t="s">
        <v>30</v>
      </c>
      <c r="F8332" s="0" t="s">
        <v>1550</v>
      </c>
      <c r="G8332" s="0" t="s">
        <v>1613</v>
      </c>
      <c r="H8332" s="0" t="n">
        <v>1</v>
      </c>
      <c r="I8332" s="0" t="n">
        <v>12</v>
      </c>
      <c r="J8332" s="0" t="n">
        <v>540</v>
      </c>
      <c r="K8332" s="0" t="n">
        <f aca="false">I8332*SUMIFS(syst_chauffage!$H$3:$H$27,syst_chauffage!$B$3:$B$27,D8332,syst_chauffage!$C$3:$C$27,E8332)</f>
        <v>20.81888979121</v>
      </c>
      <c r="L8332" s="12" t="n">
        <f aca="false">H8332*SUMIFS(syst_chauffage!$K$3:$K$27,syst_chauffage!$B$3:$B$27,D8332,syst_chauffage!$C$3:$C$27,E8332)</f>
        <v>0.901510548057034</v>
      </c>
      <c r="N8332" s="0" t="str">
        <f aca="false">A8332</f>
        <v>Sport Loisir Culture</v>
      </c>
      <c r="O8332" s="0" t="str">
        <f aca="false">B8332</f>
        <v>Culture</v>
      </c>
      <c r="P8332" s="0" t="str">
        <f aca="false">C8332</f>
        <v>Grande salle de spectacle</v>
      </c>
      <c r="Q8332" s="0" t="str">
        <f aca="false">D8332</f>
        <v>Rooftop performant</v>
      </c>
      <c r="R8332" s="0" t="str">
        <f aca="false">E8332</f>
        <v>Electricité</v>
      </c>
      <c r="S8332" s="0" t="str">
        <f aca="false">F8332</f>
        <v>0708323104</v>
      </c>
      <c r="T8332" s="0" t="str">
        <f aca="false">G8332</f>
        <v>5</v>
      </c>
      <c r="U8332" s="0" t="n">
        <f aca="false">L8332</f>
        <v>0.901510548057034</v>
      </c>
      <c r="V8332" s="0" t="n">
        <f aca="false">K8332</f>
        <v>20.81888979121</v>
      </c>
      <c r="W8332" s="0" t="n">
        <f aca="false">J8332</f>
        <v>540</v>
      </c>
    </row>
    <row r="8333" customFormat="false" ht="12.8" hidden="false" customHeight="false" outlineLevel="0" collapsed="false">
      <c r="A8333" s="0" t="s">
        <v>78</v>
      </c>
      <c r="B8333" s="0" t="s">
        <v>1259</v>
      </c>
      <c r="C8333" s="0" t="s">
        <v>1339</v>
      </c>
      <c r="D8333" s="0" t="s">
        <v>48</v>
      </c>
      <c r="E8333" s="0" t="s">
        <v>14</v>
      </c>
      <c r="F8333" s="0" t="s">
        <v>1551</v>
      </c>
      <c r="G8333" s="0" t="s">
        <v>1613</v>
      </c>
      <c r="H8333" s="0" t="n">
        <v>0.84</v>
      </c>
      <c r="I8333" s="0" t="n">
        <v>10.4</v>
      </c>
      <c r="J8333" s="0" t="n">
        <v>0</v>
      </c>
      <c r="K8333" s="0" t="n">
        <f aca="false">I8333*SUMIFS(syst_chauffage!$H$3:$H$27,syst_chauffage!$B$3:$B$27,D8333,syst_chauffage!$C$3:$C$27,E8333)</f>
        <v>5</v>
      </c>
      <c r="L8333" s="12" t="n">
        <f aca="false">H8333*SUMIFS(syst_chauffage!$K$3:$K$27,syst_chauffage!$B$3:$B$27,D8333,syst_chauffage!$C$3:$C$27,E8333)</f>
        <v>0.84</v>
      </c>
      <c r="N8333" s="0" t="str">
        <f aca="false">A8333</f>
        <v>Sport Loisir Culture</v>
      </c>
      <c r="O8333" s="0" t="str">
        <f aca="false">B8333</f>
        <v>Culture</v>
      </c>
      <c r="P8333" s="0" t="str">
        <f aca="false">C8333</f>
        <v>Petite salle de spectacle</v>
      </c>
      <c r="Q8333" s="0" t="str">
        <f aca="false">D8333</f>
        <v>Tube radiant</v>
      </c>
      <c r="R8333" s="0" t="str">
        <f aca="false">E8333</f>
        <v>Gaz</v>
      </c>
      <c r="S8333" s="0" t="str">
        <f aca="false">F8333</f>
        <v>0708801104</v>
      </c>
      <c r="T8333" s="0" t="str">
        <f aca="false">G8333</f>
        <v>5</v>
      </c>
      <c r="U8333" s="0" t="n">
        <f aca="false">L8333</f>
        <v>0.84</v>
      </c>
      <c r="V8333" s="0" t="n">
        <f aca="false">K8333</f>
        <v>5</v>
      </c>
      <c r="W8333" s="0" t="n">
        <f aca="false">J8333</f>
        <v>0</v>
      </c>
    </row>
    <row r="8334" customFormat="false" ht="12.8" hidden="false" customHeight="false" outlineLevel="0" collapsed="false">
      <c r="A8334" s="0" t="s">
        <v>78</v>
      </c>
      <c r="B8334" s="0" t="s">
        <v>1259</v>
      </c>
      <c r="C8334" s="0" t="s">
        <v>1339</v>
      </c>
      <c r="D8334" s="0" t="s">
        <v>32</v>
      </c>
      <c r="E8334" s="0" t="s">
        <v>30</v>
      </c>
      <c r="F8334" s="0" t="s">
        <v>1552</v>
      </c>
      <c r="G8334" s="0" t="s">
        <v>1613</v>
      </c>
      <c r="H8334" s="0" t="n">
        <v>1</v>
      </c>
      <c r="I8334" s="0" t="n">
        <v>12</v>
      </c>
      <c r="J8334" s="0" t="n">
        <v>0</v>
      </c>
      <c r="K8334" s="0" t="n">
        <f aca="false">I8334*SUMIFS(syst_chauffage!$H$3:$H$27,syst_chauffage!$B$3:$B$27,D8334,syst_chauffage!$C$3:$C$27,E8334)</f>
        <v>12</v>
      </c>
      <c r="L8334" s="12" t="n">
        <f aca="false">H8334*SUMIFS(syst_chauffage!$K$3:$K$27,syst_chauffage!$B$3:$B$27,D8334,syst_chauffage!$C$3:$C$27,E8334)</f>
        <v>1</v>
      </c>
      <c r="N8334" s="0" t="str">
        <f aca="false">A8334</f>
        <v>Sport Loisir Culture</v>
      </c>
      <c r="O8334" s="0" t="str">
        <f aca="false">B8334</f>
        <v>Culture</v>
      </c>
      <c r="P8334" s="0" t="str">
        <f aca="false">C8334</f>
        <v>Petite salle de spectacle</v>
      </c>
      <c r="Q8334" s="0" t="str">
        <f aca="false">D8334</f>
        <v>Electrique direct performant</v>
      </c>
      <c r="R8334" s="0" t="str">
        <f aca="false">E8334</f>
        <v>Electricité</v>
      </c>
      <c r="S8334" s="0" t="str">
        <f aca="false">F8334</f>
        <v>0708803104</v>
      </c>
      <c r="T8334" s="0" t="str">
        <f aca="false">G8334</f>
        <v>5</v>
      </c>
      <c r="U8334" s="0" t="n">
        <f aca="false">L8334</f>
        <v>1</v>
      </c>
      <c r="V8334" s="0" t="n">
        <f aca="false">K8334</f>
        <v>12</v>
      </c>
      <c r="W8334" s="0" t="n">
        <f aca="false">J8334</f>
        <v>0</v>
      </c>
    </row>
    <row r="8335" customFormat="false" ht="12.8" hidden="false" customHeight="false" outlineLevel="0" collapsed="false">
      <c r="A8335" s="0" t="s">
        <v>78</v>
      </c>
      <c r="B8335" s="0" t="s">
        <v>1418</v>
      </c>
      <c r="C8335" s="0" t="s">
        <v>1452</v>
      </c>
      <c r="D8335" s="0" t="s">
        <v>42</v>
      </c>
      <c r="E8335" s="0" t="s">
        <v>30</v>
      </c>
      <c r="F8335" s="0" t="s">
        <v>1553</v>
      </c>
      <c r="G8335" s="0" t="s">
        <v>1613</v>
      </c>
      <c r="H8335" s="0" t="n">
        <v>0.839999999999999</v>
      </c>
      <c r="I8335" s="0" t="n">
        <v>10.4</v>
      </c>
      <c r="J8335" s="0" t="n">
        <v>603</v>
      </c>
      <c r="K8335" s="0" t="n">
        <f aca="false">I8335*SUMIFS(syst_chauffage!$H$3:$H$27,syst_chauffage!$B$3:$B$27,D8335,syst_chauffage!$C$3:$C$27,E8335)</f>
        <v>9.38799925226478</v>
      </c>
      <c r="L8335" s="12" t="n">
        <f aca="false">H8335*SUMIFS(syst_chauffage!$K$3:$K$27,syst_chauffage!$B$3:$B$27,D8335,syst_chauffage!$C$3:$C$27,E8335)</f>
        <v>0.748892715522141</v>
      </c>
      <c r="N8335" s="0" t="str">
        <f aca="false">A8335</f>
        <v>Sport Loisir Culture</v>
      </c>
      <c r="O8335" s="0" t="str">
        <f aca="false">B8335</f>
        <v>Sport</v>
      </c>
      <c r="P8335" s="0" t="str">
        <f aca="false">C8335</f>
        <v>Patinoire</v>
      </c>
      <c r="Q8335" s="0" t="str">
        <f aca="false">D8335</f>
        <v>Rooftop</v>
      </c>
      <c r="R8335" s="0" t="str">
        <f aca="false">E8335</f>
        <v>Electricité</v>
      </c>
      <c r="S8335" s="0" t="str">
        <f aca="false">F8335</f>
        <v>0729611104</v>
      </c>
      <c r="T8335" s="0" t="str">
        <f aca="false">G8335</f>
        <v>5</v>
      </c>
      <c r="U8335" s="0" t="n">
        <f aca="false">L8335</f>
        <v>0.748892715522141</v>
      </c>
      <c r="V8335" s="0" t="n">
        <f aca="false">K8335</f>
        <v>9.38799925226478</v>
      </c>
      <c r="W8335" s="0" t="n">
        <f aca="false">J8335</f>
        <v>603</v>
      </c>
    </row>
    <row r="8336" customFormat="false" ht="12.8" hidden="false" customHeight="false" outlineLevel="0" collapsed="false">
      <c r="A8336" s="0" t="s">
        <v>78</v>
      </c>
      <c r="B8336" s="0" t="s">
        <v>1418</v>
      </c>
      <c r="C8336" s="0" t="s">
        <v>1452</v>
      </c>
      <c r="D8336" s="0" t="s">
        <v>46</v>
      </c>
      <c r="E8336" s="0" t="s">
        <v>30</v>
      </c>
      <c r="F8336" s="0" t="s">
        <v>1554</v>
      </c>
      <c r="G8336" s="0" t="s">
        <v>1613</v>
      </c>
      <c r="H8336" s="0" t="n">
        <v>1</v>
      </c>
      <c r="I8336" s="0" t="n">
        <v>12</v>
      </c>
      <c r="J8336" s="0" t="n">
        <v>648</v>
      </c>
      <c r="K8336" s="0" t="n">
        <f aca="false">I8336*SUMIFS(syst_chauffage!$H$3:$H$27,syst_chauffage!$B$3:$B$27,D8336,syst_chauffage!$C$3:$C$27,E8336)</f>
        <v>20.81888979121</v>
      </c>
      <c r="L8336" s="12" t="n">
        <f aca="false">H8336*SUMIFS(syst_chauffage!$K$3:$K$27,syst_chauffage!$B$3:$B$27,D8336,syst_chauffage!$C$3:$C$27,E8336)</f>
        <v>0.901510548057034</v>
      </c>
      <c r="N8336" s="0" t="str">
        <f aca="false">A8336</f>
        <v>Sport Loisir Culture</v>
      </c>
      <c r="O8336" s="0" t="str">
        <f aca="false">B8336</f>
        <v>Sport</v>
      </c>
      <c r="P8336" s="0" t="str">
        <f aca="false">C8336</f>
        <v>Patinoire</v>
      </c>
      <c r="Q8336" s="0" t="str">
        <f aca="false">D8336</f>
        <v>Rooftop performant</v>
      </c>
      <c r="R8336" s="0" t="str">
        <f aca="false">E8336</f>
        <v>Electricité</v>
      </c>
      <c r="S8336" s="0" t="str">
        <f aca="false">F8336</f>
        <v>0729613104</v>
      </c>
      <c r="T8336" s="0" t="str">
        <f aca="false">G8336</f>
        <v>5</v>
      </c>
      <c r="U8336" s="0" t="n">
        <f aca="false">L8336</f>
        <v>0.901510548057034</v>
      </c>
      <c r="V8336" s="0" t="n">
        <f aca="false">K8336</f>
        <v>20.81888979121</v>
      </c>
      <c r="W8336" s="0" t="n">
        <f aca="false">J8336</f>
        <v>648</v>
      </c>
    </row>
    <row r="8337" customFormat="false" ht="12.8" hidden="false" customHeight="false" outlineLevel="0" collapsed="false">
      <c r="A8337" s="0" t="s">
        <v>78</v>
      </c>
      <c r="B8337" s="0" t="s">
        <v>1418</v>
      </c>
      <c r="C8337" s="0" t="s">
        <v>1488</v>
      </c>
      <c r="D8337" s="0" t="s">
        <v>42</v>
      </c>
      <c r="E8337" s="0" t="s">
        <v>30</v>
      </c>
      <c r="F8337" s="0" t="s">
        <v>1555</v>
      </c>
      <c r="G8337" s="0" t="s">
        <v>1613</v>
      </c>
      <c r="H8337" s="0" t="n">
        <v>0.84</v>
      </c>
      <c r="I8337" s="0" t="n">
        <v>10.4</v>
      </c>
      <c r="J8337" s="0" t="n">
        <v>603</v>
      </c>
      <c r="K8337" s="0" t="n">
        <f aca="false">I8337*SUMIFS(syst_chauffage!$H$3:$H$27,syst_chauffage!$B$3:$B$27,D8337,syst_chauffage!$C$3:$C$27,E8337)</f>
        <v>9.38799925226478</v>
      </c>
      <c r="L8337" s="12" t="n">
        <f aca="false">H8337*SUMIFS(syst_chauffage!$K$3:$K$27,syst_chauffage!$B$3:$B$27,D8337,syst_chauffage!$C$3:$C$27,E8337)</f>
        <v>0.748892715522142</v>
      </c>
      <c r="N8337" s="0" t="str">
        <f aca="false">A8337</f>
        <v>Sport Loisir Culture</v>
      </c>
      <c r="O8337" s="0" t="str">
        <f aca="false">B8337</f>
        <v>Sport</v>
      </c>
      <c r="P8337" s="0" t="str">
        <f aca="false">C8337</f>
        <v>Piscine</v>
      </c>
      <c r="Q8337" s="0" t="str">
        <f aca="false">D8337</f>
        <v>Rooftop</v>
      </c>
      <c r="R8337" s="0" t="str">
        <f aca="false">E8337</f>
        <v>Electricité</v>
      </c>
      <c r="S8337" s="0" t="str">
        <f aca="false">F8337</f>
        <v>0729821104</v>
      </c>
      <c r="T8337" s="0" t="str">
        <f aca="false">G8337</f>
        <v>5</v>
      </c>
      <c r="U8337" s="0" t="n">
        <f aca="false">L8337</f>
        <v>0.748892715522142</v>
      </c>
      <c r="V8337" s="0" t="n">
        <f aca="false">K8337</f>
        <v>9.38799925226478</v>
      </c>
      <c r="W8337" s="0" t="n">
        <f aca="false">J8337</f>
        <v>603</v>
      </c>
    </row>
    <row r="8338" customFormat="false" ht="12.8" hidden="false" customHeight="false" outlineLevel="0" collapsed="false">
      <c r="A8338" s="0" t="s">
        <v>78</v>
      </c>
      <c r="B8338" s="0" t="s">
        <v>1418</v>
      </c>
      <c r="C8338" s="0" t="s">
        <v>1488</v>
      </c>
      <c r="D8338" s="0" t="s">
        <v>46</v>
      </c>
      <c r="E8338" s="0" t="s">
        <v>30</v>
      </c>
      <c r="F8338" s="0" t="s">
        <v>1556</v>
      </c>
      <c r="G8338" s="0" t="s">
        <v>1613</v>
      </c>
      <c r="H8338" s="0" t="n">
        <v>1</v>
      </c>
      <c r="I8338" s="0" t="n">
        <v>12</v>
      </c>
      <c r="J8338" s="0" t="n">
        <v>648</v>
      </c>
      <c r="K8338" s="0" t="n">
        <f aca="false">I8338*SUMIFS(syst_chauffage!$H$3:$H$27,syst_chauffage!$B$3:$B$27,D8338,syst_chauffage!$C$3:$C$27,E8338)</f>
        <v>20.81888979121</v>
      </c>
      <c r="L8338" s="12" t="n">
        <f aca="false">H8338*SUMIFS(syst_chauffage!$K$3:$K$27,syst_chauffage!$B$3:$B$27,D8338,syst_chauffage!$C$3:$C$27,E8338)</f>
        <v>0.901510548057034</v>
      </c>
      <c r="N8338" s="0" t="str">
        <f aca="false">A8338</f>
        <v>Sport Loisir Culture</v>
      </c>
      <c r="O8338" s="0" t="str">
        <f aca="false">B8338</f>
        <v>Sport</v>
      </c>
      <c r="P8338" s="0" t="str">
        <f aca="false">C8338</f>
        <v>Piscine</v>
      </c>
      <c r="Q8338" s="0" t="str">
        <f aca="false">D8338</f>
        <v>Rooftop performant</v>
      </c>
      <c r="R8338" s="0" t="str">
        <f aca="false">E8338</f>
        <v>Electricité</v>
      </c>
      <c r="S8338" s="0" t="str">
        <f aca="false">F8338</f>
        <v>0729823104</v>
      </c>
      <c r="T8338" s="0" t="str">
        <f aca="false">G8338</f>
        <v>5</v>
      </c>
      <c r="U8338" s="0" t="n">
        <f aca="false">L8338</f>
        <v>0.901510548057034</v>
      </c>
      <c r="V8338" s="0" t="n">
        <f aca="false">K8338</f>
        <v>20.81888979121</v>
      </c>
      <c r="W8338" s="0" t="n">
        <f aca="false">J8338</f>
        <v>648</v>
      </c>
    </row>
    <row r="8339" customFormat="false" ht="12.8" hidden="false" customHeight="false" outlineLevel="0" collapsed="false">
      <c r="A8339" s="0" t="s">
        <v>73</v>
      </c>
      <c r="B8339" s="0" t="s">
        <v>264</v>
      </c>
      <c r="C8339" s="0" t="s">
        <v>398</v>
      </c>
      <c r="D8339" s="0" t="s">
        <v>46</v>
      </c>
      <c r="E8339" s="0" t="s">
        <v>30</v>
      </c>
      <c r="F8339" s="0" t="s">
        <v>1557</v>
      </c>
      <c r="G8339" s="0" t="s">
        <v>1613</v>
      </c>
      <c r="H8339" s="0" t="n">
        <v>0.63856</v>
      </c>
      <c r="I8339" s="0" t="n">
        <v>39.021985156579</v>
      </c>
      <c r="J8339" s="0" t="n">
        <v>792</v>
      </c>
      <c r="K8339" s="0" t="n">
        <f aca="false">I8339*SUMIFS(syst_chauffage!$H$3:$H$27,syst_chauffage!$B$3:$B$27,D8339,syst_chauffage!$C$3:$C$27,E8339)</f>
        <v>67.6995340340877</v>
      </c>
      <c r="L8339" s="12" t="n">
        <f aca="false">H8339*SUMIFS(syst_chauffage!$K$3:$K$27,syst_chauffage!$B$3:$B$27,D8339,syst_chauffage!$C$3:$C$27,E8339)</f>
        <v>0.5756685755673</v>
      </c>
      <c r="N8339" s="0" t="str">
        <f aca="false">A8339</f>
        <v>Café Hôtel Restaurant</v>
      </c>
      <c r="O8339" s="0" t="str">
        <f aca="false">B8339</f>
        <v>Hôtel avec restaurant</v>
      </c>
      <c r="P8339" s="0" t="str">
        <f aca="false">C8339</f>
        <v>Petit Hotel avec restaurant Haut de gamme</v>
      </c>
      <c r="Q8339" s="0" t="str">
        <f aca="false">D8339</f>
        <v>Rooftop performant</v>
      </c>
      <c r="R8339" s="0" t="str">
        <f aca="false">E8339</f>
        <v>Electricité</v>
      </c>
      <c r="S8339" s="0" t="str">
        <f aca="false">F8339</f>
        <v>0218690101</v>
      </c>
      <c r="T8339" s="0" t="str">
        <f aca="false">G8339</f>
        <v>5</v>
      </c>
      <c r="U8339" s="0" t="n">
        <f aca="false">L8339</f>
        <v>0.5756685755673</v>
      </c>
      <c r="V8339" s="0" t="n">
        <f aca="false">K8339</f>
        <v>67.6995340340877</v>
      </c>
      <c r="W8339" s="0" t="n">
        <f aca="false">J8339</f>
        <v>792</v>
      </c>
    </row>
    <row r="8340" customFormat="false" ht="12.8" hidden="false" customHeight="false" outlineLevel="0" collapsed="false">
      <c r="A8340" s="0" t="s">
        <v>73</v>
      </c>
      <c r="B8340" s="0" t="s">
        <v>264</v>
      </c>
      <c r="C8340" s="0" t="s">
        <v>413</v>
      </c>
      <c r="D8340" s="0" t="s">
        <v>42</v>
      </c>
      <c r="E8340" s="0" t="s">
        <v>30</v>
      </c>
      <c r="F8340" s="0" t="s">
        <v>1558</v>
      </c>
      <c r="G8340" s="0" t="s">
        <v>1613</v>
      </c>
      <c r="H8340" s="0" t="n">
        <v>0.7368</v>
      </c>
      <c r="I8340" s="0" t="n">
        <v>46.4547442340226</v>
      </c>
      <c r="J8340" s="0" t="n">
        <v>738</v>
      </c>
      <c r="K8340" s="0" t="n">
        <f aca="false">I8340*SUMIFS(syst_chauffage!$H$3:$H$27,syst_chauffage!$B$3:$B$27,D8340,syst_chauffage!$C$3:$C$27,E8340)</f>
        <v>41.9343369358804</v>
      </c>
      <c r="L8340" s="12" t="n">
        <f aca="false">H8340*SUMIFS(syst_chauffage!$K$3:$K$27,syst_chauffage!$B$3:$B$27,D8340,syst_chauffage!$C$3:$C$27,E8340)</f>
        <v>0.656885896186565</v>
      </c>
      <c r="N8340" s="0" t="str">
        <f aca="false">A8340</f>
        <v>Café Hôtel Restaurant</v>
      </c>
      <c r="O8340" s="0" t="str">
        <f aca="false">B8340</f>
        <v>Hôtel avec restaurant</v>
      </c>
      <c r="P8340" s="0" t="str">
        <f aca="false">C8340</f>
        <v>Petit Hotel avec restaurant Luxe</v>
      </c>
      <c r="Q8340" s="0" t="str">
        <f aca="false">D8340</f>
        <v>Rooftop</v>
      </c>
      <c r="R8340" s="0" t="str">
        <f aca="false">E8340</f>
        <v>Electricité</v>
      </c>
      <c r="S8340" s="0" t="str">
        <f aca="false">F8340</f>
        <v>0218692101</v>
      </c>
      <c r="T8340" s="0" t="str">
        <f aca="false">G8340</f>
        <v>5</v>
      </c>
      <c r="U8340" s="0" t="n">
        <f aca="false">L8340</f>
        <v>0.656885896186565</v>
      </c>
      <c r="V8340" s="0" t="n">
        <f aca="false">K8340</f>
        <v>41.9343369358804</v>
      </c>
      <c r="W8340" s="0" t="n">
        <f aca="false">J8340</f>
        <v>738</v>
      </c>
    </row>
    <row r="8341" customFormat="false" ht="12.8" hidden="false" customHeight="false" outlineLevel="0" collapsed="false">
      <c r="A8341" s="0" t="s">
        <v>73</v>
      </c>
      <c r="B8341" s="0" t="s">
        <v>426</v>
      </c>
      <c r="C8341" s="0" t="s">
        <v>532</v>
      </c>
      <c r="D8341" s="0" t="s">
        <v>46</v>
      </c>
      <c r="E8341" s="0" t="s">
        <v>30</v>
      </c>
      <c r="F8341" s="0" t="s">
        <v>1559</v>
      </c>
      <c r="G8341" s="0" t="s">
        <v>1613</v>
      </c>
      <c r="H8341" s="0" t="n">
        <v>0.748838805970149</v>
      </c>
      <c r="I8341" s="0" t="n">
        <v>39.6590833815566</v>
      </c>
      <c r="J8341" s="0" t="n">
        <v>792</v>
      </c>
      <c r="K8341" s="0" t="n">
        <f aca="false">I8341*SUMIFS(syst_chauffage!$H$3:$H$27,syst_chauffage!$B$3:$B$27,D8341,syst_chauffage!$C$3:$C$27,E8341)</f>
        <v>68.804840511753</v>
      </c>
      <c r="L8341" s="12" t="n">
        <f aca="false">H8341*SUMIFS(syst_chauffage!$K$3:$K$27,syst_chauffage!$B$3:$B$27,D8341,syst_chauffage!$C$3:$C$27,E8341)</f>
        <v>0.675086082376524</v>
      </c>
      <c r="N8341" s="0" t="str">
        <f aca="false">A8341</f>
        <v>Café Hôtel Restaurant</v>
      </c>
      <c r="O8341" s="0" t="str">
        <f aca="false">B8341</f>
        <v>Hôtel sans restaurant</v>
      </c>
      <c r="P8341" s="0" t="str">
        <f aca="false">C8341</f>
        <v>Petit Hotel sans restaurant Haut de gamme</v>
      </c>
      <c r="Q8341" s="0" t="str">
        <f aca="false">D8341</f>
        <v>Rooftop performant</v>
      </c>
      <c r="R8341" s="0" t="str">
        <f aca="false">E8341</f>
        <v>Electricité</v>
      </c>
      <c r="S8341" s="0" t="str">
        <f aca="false">F8341</f>
        <v>0219720101</v>
      </c>
      <c r="T8341" s="0" t="str">
        <f aca="false">G8341</f>
        <v>5</v>
      </c>
      <c r="U8341" s="0" t="n">
        <f aca="false">L8341</f>
        <v>0.675086082376524</v>
      </c>
      <c r="V8341" s="0" t="n">
        <f aca="false">K8341</f>
        <v>68.804840511753</v>
      </c>
      <c r="W8341" s="0" t="n">
        <f aca="false">J8341</f>
        <v>792</v>
      </c>
    </row>
    <row r="8342" customFormat="false" ht="12.8" hidden="false" customHeight="false" outlineLevel="0" collapsed="false">
      <c r="A8342" s="0" t="s">
        <v>73</v>
      </c>
      <c r="B8342" s="0" t="s">
        <v>426</v>
      </c>
      <c r="C8342" s="0" t="s">
        <v>532</v>
      </c>
      <c r="D8342" s="0" t="s">
        <v>46</v>
      </c>
      <c r="E8342" s="0" t="s">
        <v>30</v>
      </c>
      <c r="F8342" s="0" t="s">
        <v>1560</v>
      </c>
      <c r="G8342" s="0" t="s">
        <v>1613</v>
      </c>
      <c r="H8342" s="0" t="n">
        <v>0.601156082447874</v>
      </c>
      <c r="I8342" s="0" t="n">
        <v>26.4555432567443</v>
      </c>
      <c r="J8342" s="0" t="n">
        <v>792</v>
      </c>
      <c r="K8342" s="0" t="n">
        <f aca="false">I8342*SUMIFS(syst_chauffage!$H$3:$H$27,syst_chauffage!$B$3:$B$27,D8342,syst_chauffage!$C$3:$C$27,E8342)</f>
        <v>45.8979199523958</v>
      </c>
      <c r="L8342" s="12" t="n">
        <f aca="false">H8342*SUMIFS(syst_chauffage!$K$3:$K$27,syst_chauffage!$B$3:$B$27,D8342,syst_chauffage!$C$3:$C$27,E8342)</f>
        <v>0.541948549355403</v>
      </c>
      <c r="N8342" s="0" t="str">
        <f aca="false">A8342</f>
        <v>Café Hôtel Restaurant</v>
      </c>
      <c r="O8342" s="0" t="str">
        <f aca="false">B8342</f>
        <v>Hôtel sans restaurant</v>
      </c>
      <c r="P8342" s="0" t="str">
        <f aca="false">C8342</f>
        <v>Petit Hotel sans restaurant Haut de gamme</v>
      </c>
      <c r="Q8342" s="0" t="str">
        <f aca="false">D8342</f>
        <v>Rooftop performant</v>
      </c>
      <c r="R8342" s="0" t="str">
        <f aca="false">E8342</f>
        <v>Electricité</v>
      </c>
      <c r="S8342" s="0" t="str">
        <f aca="false">F8342</f>
        <v>0219720303</v>
      </c>
      <c r="T8342" s="0" t="str">
        <f aca="false">G8342</f>
        <v>5</v>
      </c>
      <c r="U8342" s="0" t="n">
        <f aca="false">L8342</f>
        <v>0.541948549355403</v>
      </c>
      <c r="V8342" s="0" t="n">
        <f aca="false">K8342</f>
        <v>45.8979199523958</v>
      </c>
      <c r="W8342" s="0" t="n">
        <f aca="false">J8342</f>
        <v>792</v>
      </c>
    </row>
    <row r="8343" customFormat="false" ht="12.8" hidden="false" customHeight="false" outlineLevel="0" collapsed="false">
      <c r="A8343" s="0" t="s">
        <v>73</v>
      </c>
      <c r="B8343" s="0" t="s">
        <v>426</v>
      </c>
      <c r="C8343" s="0" t="s">
        <v>543</v>
      </c>
      <c r="D8343" s="0" t="s">
        <v>42</v>
      </c>
      <c r="E8343" s="0" t="s">
        <v>30</v>
      </c>
      <c r="F8343" s="0" t="s">
        <v>1561</v>
      </c>
      <c r="G8343" s="0" t="s">
        <v>1613</v>
      </c>
      <c r="H8343" s="0" t="n">
        <v>0.864044776119403</v>
      </c>
      <c r="I8343" s="0" t="n">
        <v>47.2131945018532</v>
      </c>
      <c r="J8343" s="0" t="n">
        <v>738</v>
      </c>
      <c r="K8343" s="0" t="n">
        <f aca="false">I8343*SUMIFS(syst_chauffage!$H$3:$H$27,syst_chauffage!$B$3:$B$27,D8343,syst_chauffage!$C$3:$C$27,E8343)</f>
        <v>42.6189841038874</v>
      </c>
      <c r="L8343" s="12" t="n">
        <f aca="false">H8343*SUMIFS(syst_chauffage!$K$3:$K$27,syst_chauffage!$B$3:$B$27,D8343,syst_chauffage!$C$3:$C$27,E8343)</f>
        <v>0.770329569905692</v>
      </c>
      <c r="N8343" s="0" t="str">
        <f aca="false">A8343</f>
        <v>Café Hôtel Restaurant</v>
      </c>
      <c r="O8343" s="0" t="str">
        <f aca="false">B8343</f>
        <v>Hôtel sans restaurant</v>
      </c>
      <c r="P8343" s="0" t="str">
        <f aca="false">C8343</f>
        <v>Petit Hotel sans restaurant Luxe</v>
      </c>
      <c r="Q8343" s="0" t="str">
        <f aca="false">D8343</f>
        <v>Rooftop</v>
      </c>
      <c r="R8343" s="0" t="str">
        <f aca="false">E8343</f>
        <v>Electricité</v>
      </c>
      <c r="S8343" s="0" t="str">
        <f aca="false">F8343</f>
        <v>0219722101</v>
      </c>
      <c r="T8343" s="0" t="str">
        <f aca="false">G8343</f>
        <v>5</v>
      </c>
      <c r="U8343" s="0" t="n">
        <f aca="false">L8343</f>
        <v>0.770329569905692</v>
      </c>
      <c r="V8343" s="0" t="n">
        <f aca="false">K8343</f>
        <v>42.6189841038874</v>
      </c>
      <c r="W8343" s="0" t="n">
        <f aca="false">J8343</f>
        <v>738</v>
      </c>
    </row>
    <row r="8344" customFormat="false" ht="12.8" hidden="false" customHeight="false" outlineLevel="0" collapsed="false">
      <c r="A8344" s="0" t="s">
        <v>73</v>
      </c>
      <c r="B8344" s="0" t="s">
        <v>426</v>
      </c>
      <c r="C8344" s="0" t="s">
        <v>543</v>
      </c>
      <c r="D8344" s="0" t="s">
        <v>42</v>
      </c>
      <c r="E8344" s="0" t="s">
        <v>30</v>
      </c>
      <c r="F8344" s="0" t="s">
        <v>1562</v>
      </c>
      <c r="G8344" s="0" t="s">
        <v>1613</v>
      </c>
      <c r="H8344" s="0" t="n">
        <v>0.767832329983296</v>
      </c>
      <c r="I8344" s="0" t="n">
        <v>31.4946943532671</v>
      </c>
      <c r="J8344" s="0" t="n">
        <v>738</v>
      </c>
      <c r="K8344" s="0" t="n">
        <f aca="false">I8344*SUMIFS(syst_chauffage!$H$3:$H$27,syst_chauffage!$B$3:$B$27,D8344,syst_chauffage!$C$3:$C$27,E8344)</f>
        <v>28.4300160614211</v>
      </c>
      <c r="L8344" s="12" t="n">
        <f aca="false">H8344*SUMIFS(syst_chauffage!$K$3:$K$27,syst_chauffage!$B$3:$B$27,D8344,syst_chauffage!$C$3:$C$27,E8344)</f>
        <v>0.684552426984386</v>
      </c>
      <c r="N8344" s="0" t="str">
        <f aca="false">A8344</f>
        <v>Café Hôtel Restaurant</v>
      </c>
      <c r="O8344" s="0" t="str">
        <f aca="false">B8344</f>
        <v>Hôtel sans restaurant</v>
      </c>
      <c r="P8344" s="0" t="str">
        <f aca="false">C8344</f>
        <v>Petit Hotel sans restaurant Luxe</v>
      </c>
      <c r="Q8344" s="0" t="str">
        <f aca="false">D8344</f>
        <v>Rooftop</v>
      </c>
      <c r="R8344" s="0" t="str">
        <f aca="false">E8344</f>
        <v>Electricité</v>
      </c>
      <c r="S8344" s="0" t="str">
        <f aca="false">F8344</f>
        <v>0219722303</v>
      </c>
      <c r="T8344" s="0" t="str">
        <f aca="false">G8344</f>
        <v>5</v>
      </c>
      <c r="U8344" s="0" t="n">
        <f aca="false">L8344</f>
        <v>0.684552426984386</v>
      </c>
      <c r="V8344" s="0" t="n">
        <f aca="false">K8344</f>
        <v>28.4300160614211</v>
      </c>
      <c r="W8344" s="0" t="n">
        <f aca="false">J8344</f>
        <v>738</v>
      </c>
    </row>
    <row r="8345" customFormat="false" ht="12.8" hidden="false" customHeight="false" outlineLevel="0" collapsed="false">
      <c r="A8345" s="0" t="s">
        <v>73</v>
      </c>
      <c r="B8345" s="0" t="s">
        <v>426</v>
      </c>
      <c r="C8345" s="0" t="s">
        <v>491</v>
      </c>
      <c r="D8345" s="0" t="s">
        <v>46</v>
      </c>
      <c r="E8345" s="0" t="s">
        <v>30</v>
      </c>
      <c r="F8345" s="0" t="s">
        <v>1563</v>
      </c>
      <c r="G8345" s="0" t="s">
        <v>1613</v>
      </c>
      <c r="H8345" s="0" t="n">
        <v>0.8736</v>
      </c>
      <c r="I8345" s="0" t="n">
        <v>27.4235861958144</v>
      </c>
      <c r="J8345" s="0" t="n">
        <v>792</v>
      </c>
      <c r="K8345" s="0" t="n">
        <f aca="false">I8345*SUMIFS(syst_chauffage!$H$3:$H$27,syst_chauffage!$B$3:$B$27,D8345,syst_chauffage!$C$3:$C$27,E8345)</f>
        <v>47.5773848908674</v>
      </c>
      <c r="L8345" s="12" t="n">
        <f aca="false">H8345*SUMIFS(syst_chauffage!$K$3:$K$27,syst_chauffage!$B$3:$B$27,D8345,syst_chauffage!$C$3:$C$27,E8345)</f>
        <v>0.787559614782625</v>
      </c>
      <c r="N8345" s="0" t="str">
        <f aca="false">A8345</f>
        <v>Café Hôtel Restaurant</v>
      </c>
      <c r="O8345" s="0" t="str">
        <f aca="false">B8345</f>
        <v>Hôtel sans restaurant</v>
      </c>
      <c r="P8345" s="0" t="str">
        <f aca="false">C8345</f>
        <v>Moyen Hotel sans restaurant Haut de gamme</v>
      </c>
      <c r="Q8345" s="0" t="str">
        <f aca="false">D8345</f>
        <v>Rooftop performant</v>
      </c>
      <c r="R8345" s="0" t="str">
        <f aca="false">E8345</f>
        <v>Electricité</v>
      </c>
      <c r="S8345" s="0" t="str">
        <f aca="false">F8345</f>
        <v>0219580101</v>
      </c>
      <c r="T8345" s="0" t="str">
        <f aca="false">G8345</f>
        <v>5</v>
      </c>
      <c r="U8345" s="0" t="n">
        <f aca="false">L8345</f>
        <v>0.787559614782625</v>
      </c>
      <c r="V8345" s="0" t="n">
        <f aca="false">K8345</f>
        <v>47.5773848908674</v>
      </c>
      <c r="W8345" s="0" t="n">
        <f aca="false">J8345</f>
        <v>792</v>
      </c>
    </row>
    <row r="8346" customFormat="false" ht="12.8" hidden="false" customHeight="false" outlineLevel="0" collapsed="false">
      <c r="A8346" s="0" t="s">
        <v>73</v>
      </c>
      <c r="B8346" s="0" t="s">
        <v>426</v>
      </c>
      <c r="C8346" s="0" t="s">
        <v>504</v>
      </c>
      <c r="D8346" s="0" t="s">
        <v>42</v>
      </c>
      <c r="E8346" s="0" t="s">
        <v>30</v>
      </c>
      <c r="F8346" s="0" t="s">
        <v>1564</v>
      </c>
      <c r="G8346" s="0" t="s">
        <v>1613</v>
      </c>
      <c r="H8346" s="0" t="n">
        <v>1.008</v>
      </c>
      <c r="I8346" s="0" t="n">
        <v>32.6471264235886</v>
      </c>
      <c r="J8346" s="0" t="n">
        <v>738</v>
      </c>
      <c r="K8346" s="0" t="n">
        <f aca="false">I8346*SUMIFS(syst_chauffage!$H$3:$H$27,syst_chauffage!$B$3:$B$27,D8346,syst_chauffage!$C$3:$C$27,E8346)</f>
        <v>29.4703075435811</v>
      </c>
      <c r="L8346" s="12" t="n">
        <f aca="false">H8346*SUMIFS(syst_chauffage!$K$3:$K$27,syst_chauffage!$B$3:$B$27,D8346,syst_chauffage!$C$3:$C$27,E8346)</f>
        <v>0.898671258626571</v>
      </c>
      <c r="N8346" s="0" t="str">
        <f aca="false">A8346</f>
        <v>Café Hôtel Restaurant</v>
      </c>
      <c r="O8346" s="0" t="str">
        <f aca="false">B8346</f>
        <v>Hôtel sans restaurant</v>
      </c>
      <c r="P8346" s="0" t="str">
        <f aca="false">C8346</f>
        <v>Moyen Hotel sans restaurant Luxe</v>
      </c>
      <c r="Q8346" s="0" t="str">
        <f aca="false">D8346</f>
        <v>Rooftop</v>
      </c>
      <c r="R8346" s="0" t="str">
        <f aca="false">E8346</f>
        <v>Electricité</v>
      </c>
      <c r="S8346" s="0" t="str">
        <f aca="false">F8346</f>
        <v>0219582101</v>
      </c>
      <c r="T8346" s="0" t="str">
        <f aca="false">G8346</f>
        <v>5</v>
      </c>
      <c r="U8346" s="0" t="n">
        <f aca="false">L8346</f>
        <v>0.898671258626571</v>
      </c>
      <c r="V8346" s="0" t="n">
        <f aca="false">K8346</f>
        <v>29.4703075435811</v>
      </c>
      <c r="W8346" s="0" t="n">
        <f aca="false">J8346</f>
        <v>738</v>
      </c>
    </row>
    <row r="8347" customFormat="false" ht="12.8" hidden="false" customHeight="false" outlineLevel="0" collapsed="false">
      <c r="A8347" s="0" t="s">
        <v>73</v>
      </c>
      <c r="B8347" s="0" t="s">
        <v>426</v>
      </c>
      <c r="C8347" s="0" t="s">
        <v>457</v>
      </c>
      <c r="D8347" s="0" t="s">
        <v>19</v>
      </c>
      <c r="E8347" s="0" t="s">
        <v>58</v>
      </c>
      <c r="F8347" s="0" t="s">
        <v>1565</v>
      </c>
      <c r="G8347" s="0" t="s">
        <v>1613</v>
      </c>
      <c r="H8347" s="0" t="n">
        <v>0.472635496700769</v>
      </c>
      <c r="I8347" s="0" t="n">
        <v>11.2149895283746</v>
      </c>
      <c r="J8347" s="0" t="n">
        <v>935</v>
      </c>
      <c r="K8347" s="0" t="n">
        <f aca="false">I8347*SUMIFS(syst_chauffage!$H$3:$H$27,syst_chauffage!$B$3:$B$27,D8347,syst_chauffage!$C$3:$C$27,E8347)</f>
        <v>18.4480924281024</v>
      </c>
      <c r="L8347" s="12" t="n">
        <f aca="false">H8347*SUMIFS(syst_chauffage!$K$3:$K$27,syst_chauffage!$B$3:$B$27,D8347,syst_chauffage!$C$3:$C$27,E8347)</f>
        <v>0.472635496700769</v>
      </c>
      <c r="N8347" s="0" t="str">
        <f aca="false">A8347</f>
        <v>Café Hôtel Restaurant</v>
      </c>
      <c r="O8347" s="0" t="str">
        <f aca="false">B8347</f>
        <v>Hôtel sans restaurant</v>
      </c>
      <c r="P8347" s="0" t="str">
        <f aca="false">C8347</f>
        <v>Grand Hotel sans restaurant Luxe</v>
      </c>
      <c r="Q8347" s="0" t="str">
        <f aca="false">D8347</f>
        <v>Autre système centralisé</v>
      </c>
      <c r="R8347" s="0" t="str">
        <f aca="false">E8347</f>
        <v>Urbain</v>
      </c>
      <c r="S8347" s="0" t="str">
        <f aca="false">F8347</f>
        <v>0219250303</v>
      </c>
      <c r="T8347" s="0" t="str">
        <f aca="false">G8347</f>
        <v>5</v>
      </c>
      <c r="U8347" s="0" t="n">
        <f aca="false">L8347</f>
        <v>0.472635496700769</v>
      </c>
      <c r="V8347" s="0" t="n">
        <f aca="false">K8347</f>
        <v>18.4480924281024</v>
      </c>
      <c r="W8347" s="0" t="n">
        <f aca="false">J8347</f>
        <v>935</v>
      </c>
    </row>
    <row r="8348" customFormat="false" ht="12.8" hidden="false" customHeight="false" outlineLevel="0" collapsed="false">
      <c r="A8348" s="0" t="s">
        <v>73</v>
      </c>
      <c r="B8348" s="0" t="s">
        <v>426</v>
      </c>
      <c r="C8348" s="0" t="s">
        <v>457</v>
      </c>
      <c r="D8348" s="0" t="s">
        <v>51</v>
      </c>
      <c r="E8348" s="0" t="s">
        <v>58</v>
      </c>
      <c r="F8348" s="0" t="s">
        <v>1566</v>
      </c>
      <c r="G8348" s="0" t="s">
        <v>1613</v>
      </c>
      <c r="H8348" s="0" t="n">
        <v>0.73690396322077</v>
      </c>
      <c r="I8348" s="0" t="n">
        <v>13.3511780099698</v>
      </c>
      <c r="J8348" s="0" t="n">
        <v>935</v>
      </c>
      <c r="K8348" s="0" t="n">
        <f aca="false">I8348*SUMIFS(syst_chauffage!$H$3:$H$27,syst_chauffage!$B$3:$B$27,D8348,syst_chauffage!$C$3:$C$27,E8348)</f>
        <v>28.4914072905984</v>
      </c>
      <c r="L8348" s="12" t="n">
        <f aca="false">H8348*SUMIFS(syst_chauffage!$K$3:$K$27,syst_chauffage!$B$3:$B$27,D8348,syst_chauffage!$C$3:$C$27,E8348)</f>
        <v>0.73690396322077</v>
      </c>
      <c r="N8348" s="0" t="str">
        <f aca="false">A8348</f>
        <v>Café Hôtel Restaurant</v>
      </c>
      <c r="O8348" s="0" t="str">
        <f aca="false">B8348</f>
        <v>Hôtel sans restaurant</v>
      </c>
      <c r="P8348" s="0" t="str">
        <f aca="false">C8348</f>
        <v>Grand Hotel sans restaurant Luxe</v>
      </c>
      <c r="Q8348" s="0" t="str">
        <f aca="false">D8348</f>
        <v>Autre système centralisé performant</v>
      </c>
      <c r="R8348" s="0" t="str">
        <f aca="false">E8348</f>
        <v>Urbain</v>
      </c>
      <c r="S8348" s="0" t="str">
        <f aca="false">F8348</f>
        <v>0219252303</v>
      </c>
      <c r="T8348" s="0" t="str">
        <f aca="false">G8348</f>
        <v>5</v>
      </c>
      <c r="U8348" s="0" t="n">
        <f aca="false">L8348</f>
        <v>0.73690396322077</v>
      </c>
      <c r="V8348" s="0" t="n">
        <f aca="false">K8348</f>
        <v>28.4914072905984</v>
      </c>
      <c r="W8348" s="0" t="n">
        <f aca="false">J8348</f>
        <v>935</v>
      </c>
    </row>
    <row r="8349" customFormat="false" ht="12.8" hidden="false" customHeight="false" outlineLevel="0" collapsed="false">
      <c r="A8349" s="0" t="s">
        <v>79</v>
      </c>
      <c r="B8349" s="0" t="s">
        <v>1567</v>
      </c>
      <c r="C8349" s="0" t="s">
        <v>43</v>
      </c>
      <c r="D8349" s="0" t="s">
        <v>43</v>
      </c>
      <c r="E8349" s="0" t="s">
        <v>30</v>
      </c>
      <c r="F8349" s="0" t="s">
        <v>1568</v>
      </c>
      <c r="G8349" s="0" t="s">
        <v>1613</v>
      </c>
      <c r="H8349" s="0" t="n">
        <v>1.05</v>
      </c>
      <c r="I8349" s="0" t="n">
        <v>45.7866597510231</v>
      </c>
      <c r="J8349" s="0" t="n">
        <v>0</v>
      </c>
      <c r="K8349" s="0" t="n">
        <f aca="false">I8349*SUMIFS(syst_chauffage!$H$3:$H$27,syst_chauffage!$B$3:$B$27,D8349,syst_chauffage!$C$3:$C$27,E8349)</f>
        <v>20</v>
      </c>
      <c r="L8349" s="12" t="n">
        <f aca="false">H8349*SUMIFS(syst_chauffage!$K$3:$K$27,syst_chauffage!$B$3:$B$27,D8349,syst_chauffage!$C$3:$C$27,E8349)</f>
        <v>1.05</v>
      </c>
      <c r="N8349" s="0" t="str">
        <f aca="false">A8349</f>
        <v>Transport</v>
      </c>
      <c r="O8349" s="0" t="str">
        <f aca="false">B8349</f>
        <v>Transport routier</v>
      </c>
      <c r="P8349" s="0" t="str">
        <f aca="false">C8349</f>
        <v>nr</v>
      </c>
      <c r="Q8349" s="0" t="str">
        <f aca="false">D8349</f>
        <v>nr</v>
      </c>
      <c r="R8349" s="0" t="str">
        <f aca="false">E8349</f>
        <v>Electricité</v>
      </c>
      <c r="S8349" s="0" t="str">
        <f aca="false">F8349</f>
        <v>0834600802</v>
      </c>
      <c r="T8349" s="0" t="str">
        <f aca="false">G8349</f>
        <v>5</v>
      </c>
      <c r="U8349" s="0" t="n">
        <f aca="false">L8349</f>
        <v>1.05</v>
      </c>
      <c r="V8349" s="0" t="n">
        <f aca="false">K8349</f>
        <v>20</v>
      </c>
      <c r="W8349" s="0" t="n">
        <f aca="false">J8349</f>
        <v>0</v>
      </c>
    </row>
    <row r="8350" customFormat="false" ht="12.8" hidden="false" customHeight="false" outlineLevel="0" collapsed="false">
      <c r="A8350" s="0" t="s">
        <v>79</v>
      </c>
      <c r="B8350" s="0" t="s">
        <v>1569</v>
      </c>
      <c r="C8350" s="0" t="s">
        <v>43</v>
      </c>
      <c r="D8350" s="0" t="s">
        <v>43</v>
      </c>
      <c r="E8350" s="0" t="s">
        <v>57</v>
      </c>
      <c r="F8350" s="0" t="s">
        <v>1570</v>
      </c>
      <c r="G8350" s="0" t="s">
        <v>1613</v>
      </c>
      <c r="H8350" s="0" t="n">
        <v>1.05</v>
      </c>
      <c r="I8350" s="0" t="n">
        <v>35.7587415700673</v>
      </c>
      <c r="J8350" s="0" t="n">
        <v>0</v>
      </c>
      <c r="K8350" s="0" t="n">
        <f aca="false">I8350*SUMIFS(syst_chauffage!$H$3:$H$27,syst_chauffage!$B$3:$B$27,D8350,syst_chauffage!$C$3:$C$27,E8350)</f>
        <v>35.7587415700673</v>
      </c>
      <c r="L8350" s="12" t="n">
        <f aca="false">H8350*SUMIFS(syst_chauffage!$K$3:$K$27,syst_chauffage!$B$3:$B$27,D8350,syst_chauffage!$C$3:$C$27,E8350)</f>
        <v>1.05</v>
      </c>
      <c r="N8350" s="0" t="str">
        <f aca="false">A8350</f>
        <v>Transport</v>
      </c>
      <c r="O8350" s="0" t="str">
        <f aca="false">B8350</f>
        <v>Service</v>
      </c>
      <c r="P8350" s="0" t="str">
        <f aca="false">C8350</f>
        <v>nr</v>
      </c>
      <c r="Q8350" s="0" t="str">
        <f aca="false">D8350</f>
        <v>nr</v>
      </c>
      <c r="R8350" s="0" t="str">
        <f aca="false">E8350</f>
        <v>Autres</v>
      </c>
      <c r="S8350" s="0" t="str">
        <f aca="false">F8350</f>
        <v>0827600801</v>
      </c>
      <c r="T8350" s="0" t="str">
        <f aca="false">G8350</f>
        <v>5</v>
      </c>
      <c r="U8350" s="0" t="n">
        <f aca="false">L8350</f>
        <v>1.05</v>
      </c>
      <c r="V8350" s="0" t="n">
        <f aca="false">K8350</f>
        <v>35.7587415700673</v>
      </c>
      <c r="W8350" s="0" t="n">
        <f aca="false">J8350</f>
        <v>0</v>
      </c>
    </row>
    <row r="8351" customFormat="false" ht="12.8" hidden="false" customHeight="false" outlineLevel="0" collapsed="false">
      <c r="A8351" s="0" t="s">
        <v>79</v>
      </c>
      <c r="B8351" s="0" t="s">
        <v>1567</v>
      </c>
      <c r="C8351" s="0" t="s">
        <v>43</v>
      </c>
      <c r="D8351" s="0" t="s">
        <v>43</v>
      </c>
      <c r="E8351" s="0" t="s">
        <v>58</v>
      </c>
      <c r="F8351" s="0" t="s">
        <v>1571</v>
      </c>
      <c r="G8351" s="0" t="s">
        <v>1613</v>
      </c>
      <c r="H8351" s="0" t="n">
        <v>1.05</v>
      </c>
      <c r="I8351" s="0" t="n">
        <v>31.3342165536017</v>
      </c>
      <c r="J8351" s="0" t="n">
        <v>0</v>
      </c>
      <c r="K8351" s="0" t="n">
        <f aca="false">I8351*SUMIFS(syst_chauffage!$H$3:$H$27,syst_chauffage!$B$3:$B$27,D8351,syst_chauffage!$C$3:$C$27,E8351)</f>
        <v>35</v>
      </c>
      <c r="L8351" s="12" t="n">
        <f aca="false">H8351*SUMIFS(syst_chauffage!$K$3:$K$27,syst_chauffage!$B$3:$B$27,D8351,syst_chauffage!$C$3:$C$27,E8351)</f>
        <v>1.05</v>
      </c>
      <c r="N8351" s="0" t="str">
        <f aca="false">A8351</f>
        <v>Transport</v>
      </c>
      <c r="O8351" s="0" t="str">
        <f aca="false">B8351</f>
        <v>Transport routier</v>
      </c>
      <c r="P8351" s="0" t="str">
        <f aca="false">C8351</f>
        <v>nr</v>
      </c>
      <c r="Q8351" s="0" t="str">
        <f aca="false">D8351</f>
        <v>nr</v>
      </c>
      <c r="R8351" s="0" t="str">
        <f aca="false">E8351</f>
        <v>Urbain</v>
      </c>
      <c r="S8351" s="0" t="str">
        <f aca="false">F8351</f>
        <v>0834600806</v>
      </c>
      <c r="T8351" s="0" t="str">
        <f aca="false">G8351</f>
        <v>5</v>
      </c>
      <c r="U8351" s="0" t="n">
        <f aca="false">L8351</f>
        <v>1.05</v>
      </c>
      <c r="V8351" s="0" t="n">
        <f aca="false">K8351</f>
        <v>35</v>
      </c>
      <c r="W8351" s="0" t="n">
        <f aca="false">J8351</f>
        <v>0</v>
      </c>
    </row>
    <row r="8352" customFormat="false" ht="12.8" hidden="false" customHeight="false" outlineLevel="0" collapsed="false">
      <c r="A8352" s="0" t="s">
        <v>79</v>
      </c>
      <c r="B8352" s="0" t="s">
        <v>1572</v>
      </c>
      <c r="C8352" s="0" t="s">
        <v>43</v>
      </c>
      <c r="D8352" s="0" t="s">
        <v>43</v>
      </c>
      <c r="E8352" s="0" t="s">
        <v>57</v>
      </c>
      <c r="F8352" s="0" t="s">
        <v>1573</v>
      </c>
      <c r="G8352" s="0" t="s">
        <v>1613</v>
      </c>
      <c r="H8352" s="0" t="n">
        <v>1.05</v>
      </c>
      <c r="I8352" s="0" t="n">
        <v>35.7587415700673</v>
      </c>
      <c r="J8352" s="0" t="n">
        <v>0</v>
      </c>
      <c r="K8352" s="0" t="n">
        <f aca="false">I8352*SUMIFS(syst_chauffage!$H$3:$H$27,syst_chauffage!$B$3:$B$27,D8352,syst_chauffage!$C$3:$C$27,E8352)</f>
        <v>35.7587415700673</v>
      </c>
      <c r="L8352" s="12" t="n">
        <f aca="false">H8352*SUMIFS(syst_chauffage!$K$3:$K$27,syst_chauffage!$B$3:$B$27,D8352,syst_chauffage!$C$3:$C$27,E8352)</f>
        <v>1.05</v>
      </c>
      <c r="N8352" s="0" t="str">
        <f aca="false">A8352</f>
        <v>Transport</v>
      </c>
      <c r="O8352" s="0" t="str">
        <f aca="false">B8352</f>
        <v>Transport urbain</v>
      </c>
      <c r="P8352" s="0" t="str">
        <f aca="false">C8352</f>
        <v>nr</v>
      </c>
      <c r="Q8352" s="0" t="str">
        <f aca="false">D8352</f>
        <v>nr</v>
      </c>
      <c r="R8352" s="0" t="str">
        <f aca="false">E8352</f>
        <v>Autres</v>
      </c>
      <c r="S8352" s="0" t="str">
        <f aca="false">F8352</f>
        <v>0835600801</v>
      </c>
      <c r="T8352" s="0" t="str">
        <f aca="false">G8352</f>
        <v>5</v>
      </c>
      <c r="U8352" s="0" t="n">
        <f aca="false">L8352</f>
        <v>1.05</v>
      </c>
      <c r="V8352" s="0" t="n">
        <f aca="false">K8352</f>
        <v>35.7587415700673</v>
      </c>
      <c r="W8352" s="0" t="n">
        <f aca="false">J8352</f>
        <v>0</v>
      </c>
    </row>
    <row r="8353" customFormat="false" ht="12.8" hidden="false" customHeight="false" outlineLevel="0" collapsed="false">
      <c r="A8353" s="0" t="s">
        <v>79</v>
      </c>
      <c r="B8353" s="0" t="s">
        <v>1569</v>
      </c>
      <c r="C8353" s="0" t="s">
        <v>43</v>
      </c>
      <c r="D8353" s="0" t="s">
        <v>43</v>
      </c>
      <c r="E8353" s="0" t="s">
        <v>14</v>
      </c>
      <c r="F8353" s="0" t="s">
        <v>1574</v>
      </c>
      <c r="G8353" s="0" t="s">
        <v>1613</v>
      </c>
      <c r="H8353" s="0" t="n">
        <v>1.05</v>
      </c>
      <c r="I8353" s="0" t="n">
        <v>15.4120070686871</v>
      </c>
      <c r="J8353" s="0" t="n">
        <v>0</v>
      </c>
      <c r="K8353" s="0" t="n">
        <f aca="false">I8353*SUMIFS(syst_chauffage!$H$3:$H$27,syst_chauffage!$B$3:$B$27,D8353,syst_chauffage!$C$3:$C$27,E8353)</f>
        <v>25</v>
      </c>
      <c r="L8353" s="12" t="n">
        <f aca="false">H8353*SUMIFS(syst_chauffage!$K$3:$K$27,syst_chauffage!$B$3:$B$27,D8353,syst_chauffage!$C$3:$C$27,E8353)</f>
        <v>1.05</v>
      </c>
      <c r="N8353" s="0" t="str">
        <f aca="false">A8353</f>
        <v>Transport</v>
      </c>
      <c r="O8353" s="0" t="str">
        <f aca="false">B8353</f>
        <v>Service</v>
      </c>
      <c r="P8353" s="0" t="str">
        <f aca="false">C8353</f>
        <v>nr</v>
      </c>
      <c r="Q8353" s="0" t="str">
        <f aca="false">D8353</f>
        <v>nr</v>
      </c>
      <c r="R8353" s="0" t="str">
        <f aca="false">E8353</f>
        <v>Gaz</v>
      </c>
      <c r="S8353" s="0" t="str">
        <f aca="false">F8353</f>
        <v>0827600804</v>
      </c>
      <c r="T8353" s="0" t="str">
        <f aca="false">G8353</f>
        <v>5</v>
      </c>
      <c r="U8353" s="0" t="n">
        <f aca="false">L8353</f>
        <v>1.05</v>
      </c>
      <c r="V8353" s="0" t="n">
        <f aca="false">K8353</f>
        <v>25</v>
      </c>
      <c r="W8353" s="0" t="n">
        <f aca="false">J8353</f>
        <v>0</v>
      </c>
    </row>
    <row r="8354" customFormat="false" ht="12.8" hidden="false" customHeight="false" outlineLevel="0" collapsed="false">
      <c r="A8354" s="0" t="s">
        <v>79</v>
      </c>
      <c r="B8354" s="0" t="s">
        <v>1575</v>
      </c>
      <c r="C8354" s="0" t="s">
        <v>43</v>
      </c>
      <c r="D8354" s="0" t="s">
        <v>43</v>
      </c>
      <c r="E8354" s="0" t="s">
        <v>30</v>
      </c>
      <c r="F8354" s="0" t="s">
        <v>1576</v>
      </c>
      <c r="G8354" s="0" t="s">
        <v>1613</v>
      </c>
      <c r="H8354" s="0" t="n">
        <v>1.05</v>
      </c>
      <c r="I8354" s="0" t="n">
        <v>45.7866597510231</v>
      </c>
      <c r="J8354" s="0" t="n">
        <v>0</v>
      </c>
      <c r="K8354" s="0" t="n">
        <f aca="false">I8354*SUMIFS(syst_chauffage!$H$3:$H$27,syst_chauffage!$B$3:$B$27,D8354,syst_chauffage!$C$3:$C$27,E8354)</f>
        <v>20</v>
      </c>
      <c r="L8354" s="12" t="n">
        <f aca="false">H8354*SUMIFS(syst_chauffage!$K$3:$K$27,syst_chauffage!$B$3:$B$27,D8354,syst_chauffage!$C$3:$C$27,E8354)</f>
        <v>1.05</v>
      </c>
      <c r="N8354" s="0" t="str">
        <f aca="false">A8354</f>
        <v>Transport</v>
      </c>
      <c r="O8354" s="0" t="str">
        <f aca="false">B8354</f>
        <v>Transport ferroviaire</v>
      </c>
      <c r="P8354" s="0" t="str">
        <f aca="false">C8354</f>
        <v>nr</v>
      </c>
      <c r="Q8354" s="0" t="str">
        <f aca="false">D8354</f>
        <v>nr</v>
      </c>
      <c r="R8354" s="0" t="str">
        <f aca="false">E8354</f>
        <v>Electricité</v>
      </c>
      <c r="S8354" s="0" t="str">
        <f aca="false">F8354</f>
        <v>0832600802</v>
      </c>
      <c r="T8354" s="0" t="str">
        <f aca="false">G8354</f>
        <v>5</v>
      </c>
      <c r="U8354" s="0" t="n">
        <f aca="false">L8354</f>
        <v>1.05</v>
      </c>
      <c r="V8354" s="0" t="n">
        <f aca="false">K8354</f>
        <v>20</v>
      </c>
      <c r="W8354" s="0" t="n">
        <f aca="false">J8354</f>
        <v>0</v>
      </c>
    </row>
    <row r="8355" customFormat="false" ht="12.8" hidden="false" customHeight="false" outlineLevel="0" collapsed="false">
      <c r="A8355" s="0" t="s">
        <v>79</v>
      </c>
      <c r="B8355" s="0" t="s">
        <v>1572</v>
      </c>
      <c r="C8355" s="0" t="s">
        <v>43</v>
      </c>
      <c r="D8355" s="0" t="s">
        <v>43</v>
      </c>
      <c r="E8355" s="0" t="s">
        <v>23</v>
      </c>
      <c r="F8355" s="0" t="s">
        <v>1577</v>
      </c>
      <c r="G8355" s="0" t="s">
        <v>1613</v>
      </c>
      <c r="H8355" s="0" t="n">
        <v>1.05</v>
      </c>
      <c r="I8355" s="0" t="n">
        <v>20.3444004805829</v>
      </c>
      <c r="J8355" s="0" t="n">
        <v>0</v>
      </c>
      <c r="K8355" s="0" t="n">
        <f aca="false">I8355*SUMIFS(syst_chauffage!$H$3:$H$27,syst_chauffage!$B$3:$B$27,D8355,syst_chauffage!$C$3:$C$27,E8355)</f>
        <v>30</v>
      </c>
      <c r="L8355" s="12" t="n">
        <f aca="false">H8355*SUMIFS(syst_chauffage!$K$3:$K$27,syst_chauffage!$B$3:$B$27,D8355,syst_chauffage!$C$3:$C$27,E8355)</f>
        <v>1.05</v>
      </c>
      <c r="N8355" s="0" t="str">
        <f aca="false">A8355</f>
        <v>Transport</v>
      </c>
      <c r="O8355" s="0" t="str">
        <f aca="false">B8355</f>
        <v>Transport urbain</v>
      </c>
      <c r="P8355" s="0" t="str">
        <f aca="false">C8355</f>
        <v>nr</v>
      </c>
      <c r="Q8355" s="0" t="str">
        <f aca="false">D8355</f>
        <v>nr</v>
      </c>
      <c r="R8355" s="0" t="str">
        <f aca="false">E8355</f>
        <v>Fioul</v>
      </c>
      <c r="S8355" s="0" t="str">
        <f aca="false">F8355</f>
        <v>0835600803</v>
      </c>
      <c r="T8355" s="0" t="str">
        <f aca="false">G8355</f>
        <v>5</v>
      </c>
      <c r="U8355" s="0" t="n">
        <f aca="false">L8355</f>
        <v>1.05</v>
      </c>
      <c r="V8355" s="0" t="n">
        <f aca="false">K8355</f>
        <v>30</v>
      </c>
      <c r="W8355" s="0" t="n">
        <f aca="false">J8355</f>
        <v>0</v>
      </c>
    </row>
    <row r="8356" customFormat="false" ht="12.8" hidden="false" customHeight="false" outlineLevel="0" collapsed="false">
      <c r="A8356" s="0" t="s">
        <v>79</v>
      </c>
      <c r="B8356" s="0" t="s">
        <v>1575</v>
      </c>
      <c r="C8356" s="0" t="s">
        <v>43</v>
      </c>
      <c r="D8356" s="0" t="s">
        <v>43</v>
      </c>
      <c r="E8356" s="0" t="s">
        <v>23</v>
      </c>
      <c r="F8356" s="0" t="s">
        <v>1578</v>
      </c>
      <c r="G8356" s="0" t="s">
        <v>1613</v>
      </c>
      <c r="H8356" s="0" t="n">
        <v>1.05</v>
      </c>
      <c r="I8356" s="0" t="n">
        <v>20.3444004805829</v>
      </c>
      <c r="J8356" s="0" t="n">
        <v>0</v>
      </c>
      <c r="K8356" s="0" t="n">
        <f aca="false">I8356*SUMIFS(syst_chauffage!$H$3:$H$27,syst_chauffage!$B$3:$B$27,D8356,syst_chauffage!$C$3:$C$27,E8356)</f>
        <v>30</v>
      </c>
      <c r="L8356" s="12" t="n">
        <f aca="false">H8356*SUMIFS(syst_chauffage!$K$3:$K$27,syst_chauffage!$B$3:$B$27,D8356,syst_chauffage!$C$3:$C$27,E8356)</f>
        <v>1.05</v>
      </c>
      <c r="N8356" s="0" t="str">
        <f aca="false">A8356</f>
        <v>Transport</v>
      </c>
      <c r="O8356" s="0" t="str">
        <f aca="false">B8356</f>
        <v>Transport ferroviaire</v>
      </c>
      <c r="P8356" s="0" t="str">
        <f aca="false">C8356</f>
        <v>nr</v>
      </c>
      <c r="Q8356" s="0" t="str">
        <f aca="false">D8356</f>
        <v>nr</v>
      </c>
      <c r="R8356" s="0" t="str">
        <f aca="false">E8356</f>
        <v>Fioul</v>
      </c>
      <c r="S8356" s="0" t="str">
        <f aca="false">F8356</f>
        <v>0832600803</v>
      </c>
      <c r="T8356" s="0" t="str">
        <f aca="false">G8356</f>
        <v>5</v>
      </c>
      <c r="U8356" s="0" t="n">
        <f aca="false">L8356</f>
        <v>1.05</v>
      </c>
      <c r="V8356" s="0" t="n">
        <f aca="false">K8356</f>
        <v>30</v>
      </c>
      <c r="W8356" s="0" t="n">
        <f aca="false">J8356</f>
        <v>0</v>
      </c>
    </row>
    <row r="8357" customFormat="false" ht="12.8" hidden="false" customHeight="false" outlineLevel="0" collapsed="false">
      <c r="A8357" s="0" t="s">
        <v>79</v>
      </c>
      <c r="B8357" s="0" t="s">
        <v>1572</v>
      </c>
      <c r="C8357" s="0" t="s">
        <v>43</v>
      </c>
      <c r="D8357" s="0" t="s">
        <v>43</v>
      </c>
      <c r="E8357" s="0" t="s">
        <v>30</v>
      </c>
      <c r="F8357" s="0" t="s">
        <v>1579</v>
      </c>
      <c r="G8357" s="0" t="s">
        <v>1613</v>
      </c>
      <c r="H8357" s="0" t="n">
        <v>1.05</v>
      </c>
      <c r="I8357" s="0" t="n">
        <v>45.7866597510231</v>
      </c>
      <c r="J8357" s="0" t="n">
        <v>0</v>
      </c>
      <c r="K8357" s="0" t="n">
        <f aca="false">I8357*SUMIFS(syst_chauffage!$H$3:$H$27,syst_chauffage!$B$3:$B$27,D8357,syst_chauffage!$C$3:$C$27,E8357)</f>
        <v>20</v>
      </c>
      <c r="L8357" s="12" t="n">
        <f aca="false">H8357*SUMIFS(syst_chauffage!$K$3:$K$27,syst_chauffage!$B$3:$B$27,D8357,syst_chauffage!$C$3:$C$27,E8357)</f>
        <v>1.05</v>
      </c>
      <c r="N8357" s="0" t="str">
        <f aca="false">A8357</f>
        <v>Transport</v>
      </c>
      <c r="O8357" s="0" t="str">
        <f aca="false">B8357</f>
        <v>Transport urbain</v>
      </c>
      <c r="P8357" s="0" t="str">
        <f aca="false">C8357</f>
        <v>nr</v>
      </c>
      <c r="Q8357" s="0" t="str">
        <f aca="false">D8357</f>
        <v>nr</v>
      </c>
      <c r="R8357" s="0" t="str">
        <f aca="false">E8357</f>
        <v>Electricité</v>
      </c>
      <c r="S8357" s="0" t="str">
        <f aca="false">F8357</f>
        <v>0835600802</v>
      </c>
      <c r="T8357" s="0" t="str">
        <f aca="false">G8357</f>
        <v>5</v>
      </c>
      <c r="U8357" s="0" t="n">
        <f aca="false">L8357</f>
        <v>1.05</v>
      </c>
      <c r="V8357" s="0" t="n">
        <f aca="false">K8357</f>
        <v>20</v>
      </c>
      <c r="W8357" s="0" t="n">
        <f aca="false">J8357</f>
        <v>0</v>
      </c>
    </row>
    <row r="8358" customFormat="false" ht="12.8" hidden="false" customHeight="false" outlineLevel="0" collapsed="false">
      <c r="A8358" s="0" t="s">
        <v>79</v>
      </c>
      <c r="B8358" s="0" t="s">
        <v>1572</v>
      </c>
      <c r="C8358" s="0" t="s">
        <v>43</v>
      </c>
      <c r="D8358" s="0" t="s">
        <v>43</v>
      </c>
      <c r="E8358" s="0" t="s">
        <v>14</v>
      </c>
      <c r="F8358" s="0" t="s">
        <v>1580</v>
      </c>
      <c r="G8358" s="0" t="s">
        <v>1613</v>
      </c>
      <c r="H8358" s="0" t="n">
        <v>1.05</v>
      </c>
      <c r="I8358" s="0" t="n">
        <v>15.4120070686871</v>
      </c>
      <c r="J8358" s="0" t="n">
        <v>0</v>
      </c>
      <c r="K8358" s="0" t="n">
        <f aca="false">I8358*SUMIFS(syst_chauffage!$H$3:$H$27,syst_chauffage!$B$3:$B$27,D8358,syst_chauffage!$C$3:$C$27,E8358)</f>
        <v>25</v>
      </c>
      <c r="L8358" s="12" t="n">
        <f aca="false">H8358*SUMIFS(syst_chauffage!$K$3:$K$27,syst_chauffage!$B$3:$B$27,D8358,syst_chauffage!$C$3:$C$27,E8358)</f>
        <v>1.05</v>
      </c>
      <c r="N8358" s="0" t="str">
        <f aca="false">A8358</f>
        <v>Transport</v>
      </c>
      <c r="O8358" s="0" t="str">
        <f aca="false">B8358</f>
        <v>Transport urbain</v>
      </c>
      <c r="P8358" s="0" t="str">
        <f aca="false">C8358</f>
        <v>nr</v>
      </c>
      <c r="Q8358" s="0" t="str">
        <f aca="false">D8358</f>
        <v>nr</v>
      </c>
      <c r="R8358" s="0" t="str">
        <f aca="false">E8358</f>
        <v>Gaz</v>
      </c>
      <c r="S8358" s="0" t="str">
        <f aca="false">F8358</f>
        <v>0835600804</v>
      </c>
      <c r="T8358" s="0" t="str">
        <f aca="false">G8358</f>
        <v>5</v>
      </c>
      <c r="U8358" s="0" t="n">
        <f aca="false">L8358</f>
        <v>1.05</v>
      </c>
      <c r="V8358" s="0" t="n">
        <f aca="false">K8358</f>
        <v>25</v>
      </c>
      <c r="W8358" s="0" t="n">
        <f aca="false">J8358</f>
        <v>0</v>
      </c>
    </row>
    <row r="8359" customFormat="false" ht="12.8" hidden="false" customHeight="false" outlineLevel="0" collapsed="false">
      <c r="A8359" s="0" t="s">
        <v>79</v>
      </c>
      <c r="B8359" s="0" t="s">
        <v>1569</v>
      </c>
      <c r="C8359" s="0" t="s">
        <v>43</v>
      </c>
      <c r="D8359" s="0" t="s">
        <v>43</v>
      </c>
      <c r="E8359" s="0" t="s">
        <v>23</v>
      </c>
      <c r="F8359" s="0" t="s">
        <v>1581</v>
      </c>
      <c r="G8359" s="0" t="s">
        <v>1613</v>
      </c>
      <c r="H8359" s="0" t="n">
        <v>1.05</v>
      </c>
      <c r="I8359" s="0" t="n">
        <v>20.3444004805829</v>
      </c>
      <c r="J8359" s="0" t="n">
        <v>0</v>
      </c>
      <c r="K8359" s="0" t="n">
        <f aca="false">I8359*SUMIFS(syst_chauffage!$H$3:$H$27,syst_chauffage!$B$3:$B$27,D8359,syst_chauffage!$C$3:$C$27,E8359)</f>
        <v>30</v>
      </c>
      <c r="L8359" s="12" t="n">
        <f aca="false">H8359*SUMIFS(syst_chauffage!$K$3:$K$27,syst_chauffage!$B$3:$B$27,D8359,syst_chauffage!$C$3:$C$27,E8359)</f>
        <v>1.05</v>
      </c>
      <c r="N8359" s="0" t="str">
        <f aca="false">A8359</f>
        <v>Transport</v>
      </c>
      <c r="O8359" s="0" t="str">
        <f aca="false">B8359</f>
        <v>Service</v>
      </c>
      <c r="P8359" s="0" t="str">
        <f aca="false">C8359</f>
        <v>nr</v>
      </c>
      <c r="Q8359" s="0" t="str">
        <f aca="false">D8359</f>
        <v>nr</v>
      </c>
      <c r="R8359" s="0" t="str">
        <f aca="false">E8359</f>
        <v>Fioul</v>
      </c>
      <c r="S8359" s="0" t="str">
        <f aca="false">F8359</f>
        <v>0827600803</v>
      </c>
      <c r="T8359" s="0" t="str">
        <f aca="false">G8359</f>
        <v>5</v>
      </c>
      <c r="U8359" s="0" t="n">
        <f aca="false">L8359</f>
        <v>1.05</v>
      </c>
      <c r="V8359" s="0" t="n">
        <f aca="false">K8359</f>
        <v>30</v>
      </c>
      <c r="W8359" s="0" t="n">
        <f aca="false">J8359</f>
        <v>0</v>
      </c>
    </row>
    <row r="8360" customFormat="false" ht="12.8" hidden="false" customHeight="false" outlineLevel="0" collapsed="false">
      <c r="A8360" s="0" t="s">
        <v>79</v>
      </c>
      <c r="B8360" s="0" t="s">
        <v>1582</v>
      </c>
      <c r="C8360" s="0" t="s">
        <v>43</v>
      </c>
      <c r="D8360" s="0" t="s">
        <v>43</v>
      </c>
      <c r="E8360" s="0" t="s">
        <v>23</v>
      </c>
      <c r="F8360" s="0" t="s">
        <v>1583</v>
      </c>
      <c r="G8360" s="0" t="s">
        <v>1613</v>
      </c>
      <c r="H8360" s="0" t="n">
        <v>1.05</v>
      </c>
      <c r="I8360" s="0" t="n">
        <v>20.3444004805829</v>
      </c>
      <c r="J8360" s="0" t="n">
        <v>0</v>
      </c>
      <c r="K8360" s="0" t="n">
        <f aca="false">I8360*SUMIFS(syst_chauffage!$H$3:$H$27,syst_chauffage!$B$3:$B$27,D8360,syst_chauffage!$C$3:$C$27,E8360)</f>
        <v>30</v>
      </c>
      <c r="L8360" s="12" t="n">
        <f aca="false">H8360*SUMIFS(syst_chauffage!$K$3:$K$27,syst_chauffage!$B$3:$B$27,D8360,syst_chauffage!$C$3:$C$27,E8360)</f>
        <v>1.05</v>
      </c>
      <c r="N8360" s="0" t="str">
        <f aca="false">A8360</f>
        <v>Transport</v>
      </c>
      <c r="O8360" s="0" t="str">
        <f aca="false">B8360</f>
        <v>Transport autre</v>
      </c>
      <c r="P8360" s="0" t="str">
        <f aca="false">C8360</f>
        <v>nr</v>
      </c>
      <c r="Q8360" s="0" t="str">
        <f aca="false">D8360</f>
        <v>nr</v>
      </c>
      <c r="R8360" s="0" t="str">
        <f aca="false">E8360</f>
        <v>Fioul</v>
      </c>
      <c r="S8360" s="0" t="str">
        <f aca="false">F8360</f>
        <v>0831600803</v>
      </c>
      <c r="T8360" s="0" t="str">
        <f aca="false">G8360</f>
        <v>5</v>
      </c>
      <c r="U8360" s="0" t="n">
        <f aca="false">L8360</f>
        <v>1.05</v>
      </c>
      <c r="V8360" s="0" t="n">
        <f aca="false">K8360</f>
        <v>30</v>
      </c>
      <c r="W8360" s="0" t="n">
        <f aca="false">J8360</f>
        <v>0</v>
      </c>
    </row>
    <row r="8361" customFormat="false" ht="12.8" hidden="false" customHeight="false" outlineLevel="0" collapsed="false">
      <c r="A8361" s="0" t="s">
        <v>79</v>
      </c>
      <c r="B8361" s="0" t="s">
        <v>1567</v>
      </c>
      <c r="C8361" s="0" t="s">
        <v>43</v>
      </c>
      <c r="D8361" s="0" t="s">
        <v>43</v>
      </c>
      <c r="E8361" s="0" t="s">
        <v>57</v>
      </c>
      <c r="F8361" s="0" t="s">
        <v>1584</v>
      </c>
      <c r="G8361" s="0" t="s">
        <v>1613</v>
      </c>
      <c r="H8361" s="0" t="n">
        <v>1.05</v>
      </c>
      <c r="I8361" s="0" t="n">
        <v>35.7587415700673</v>
      </c>
      <c r="J8361" s="0" t="n">
        <v>0</v>
      </c>
      <c r="K8361" s="0" t="n">
        <f aca="false">I8361*SUMIFS(syst_chauffage!$H$3:$H$27,syst_chauffage!$B$3:$B$27,D8361,syst_chauffage!$C$3:$C$27,E8361)</f>
        <v>35.7587415700673</v>
      </c>
      <c r="L8361" s="12" t="n">
        <f aca="false">H8361*SUMIFS(syst_chauffage!$K$3:$K$27,syst_chauffage!$B$3:$B$27,D8361,syst_chauffage!$C$3:$C$27,E8361)</f>
        <v>1.05</v>
      </c>
      <c r="N8361" s="0" t="str">
        <f aca="false">A8361</f>
        <v>Transport</v>
      </c>
      <c r="O8361" s="0" t="str">
        <f aca="false">B8361</f>
        <v>Transport routier</v>
      </c>
      <c r="P8361" s="0" t="str">
        <f aca="false">C8361</f>
        <v>nr</v>
      </c>
      <c r="Q8361" s="0" t="str">
        <f aca="false">D8361</f>
        <v>nr</v>
      </c>
      <c r="R8361" s="0" t="str">
        <f aca="false">E8361</f>
        <v>Autres</v>
      </c>
      <c r="S8361" s="0" t="str">
        <f aca="false">F8361</f>
        <v>0834600801</v>
      </c>
      <c r="T8361" s="0" t="str">
        <f aca="false">G8361</f>
        <v>5</v>
      </c>
      <c r="U8361" s="0" t="n">
        <f aca="false">L8361</f>
        <v>1.05</v>
      </c>
      <c r="V8361" s="0" t="n">
        <f aca="false">K8361</f>
        <v>35.7587415700673</v>
      </c>
      <c r="W8361" s="0" t="n">
        <f aca="false">J8361</f>
        <v>0</v>
      </c>
    </row>
    <row r="8362" customFormat="false" ht="12.8" hidden="false" customHeight="false" outlineLevel="0" collapsed="false">
      <c r="A8362" s="0" t="s">
        <v>79</v>
      </c>
      <c r="B8362" s="0" t="s">
        <v>1567</v>
      </c>
      <c r="C8362" s="0" t="s">
        <v>43</v>
      </c>
      <c r="D8362" s="0" t="s">
        <v>43</v>
      </c>
      <c r="E8362" s="0" t="s">
        <v>14</v>
      </c>
      <c r="F8362" s="0" t="s">
        <v>1585</v>
      </c>
      <c r="G8362" s="0" t="s">
        <v>1613</v>
      </c>
      <c r="H8362" s="0" t="n">
        <v>1.05</v>
      </c>
      <c r="I8362" s="0" t="n">
        <v>15.4120070686871</v>
      </c>
      <c r="J8362" s="0" t="n">
        <v>0</v>
      </c>
      <c r="K8362" s="0" t="n">
        <f aca="false">I8362*SUMIFS(syst_chauffage!$H$3:$H$27,syst_chauffage!$B$3:$B$27,D8362,syst_chauffage!$C$3:$C$27,E8362)</f>
        <v>25</v>
      </c>
      <c r="L8362" s="12" t="n">
        <f aca="false">H8362*SUMIFS(syst_chauffage!$K$3:$K$27,syst_chauffage!$B$3:$B$27,D8362,syst_chauffage!$C$3:$C$27,E8362)</f>
        <v>1.05</v>
      </c>
      <c r="N8362" s="0" t="str">
        <f aca="false">A8362</f>
        <v>Transport</v>
      </c>
      <c r="O8362" s="0" t="str">
        <f aca="false">B8362</f>
        <v>Transport routier</v>
      </c>
      <c r="P8362" s="0" t="str">
        <f aca="false">C8362</f>
        <v>nr</v>
      </c>
      <c r="Q8362" s="0" t="str">
        <f aca="false">D8362</f>
        <v>nr</v>
      </c>
      <c r="R8362" s="0" t="str">
        <f aca="false">E8362</f>
        <v>Gaz</v>
      </c>
      <c r="S8362" s="0" t="str">
        <f aca="false">F8362</f>
        <v>0834600804</v>
      </c>
      <c r="T8362" s="0" t="str">
        <f aca="false">G8362</f>
        <v>5</v>
      </c>
      <c r="U8362" s="0" t="n">
        <f aca="false">L8362</f>
        <v>1.05</v>
      </c>
      <c r="V8362" s="0" t="n">
        <f aca="false">K8362</f>
        <v>25</v>
      </c>
      <c r="W8362" s="0" t="n">
        <f aca="false">J8362</f>
        <v>0</v>
      </c>
    </row>
    <row r="8363" customFormat="false" ht="12.8" hidden="false" customHeight="false" outlineLevel="0" collapsed="false">
      <c r="A8363" s="0" t="s">
        <v>79</v>
      </c>
      <c r="B8363" s="0" t="s">
        <v>1569</v>
      </c>
      <c r="C8363" s="0" t="s">
        <v>43</v>
      </c>
      <c r="D8363" s="0" t="s">
        <v>43</v>
      </c>
      <c r="E8363" s="0" t="s">
        <v>58</v>
      </c>
      <c r="F8363" s="0" t="s">
        <v>1586</v>
      </c>
      <c r="G8363" s="0" t="s">
        <v>1613</v>
      </c>
      <c r="H8363" s="0" t="n">
        <v>1.05</v>
      </c>
      <c r="I8363" s="0" t="n">
        <v>31.3342165536017</v>
      </c>
      <c r="J8363" s="0" t="n">
        <v>0</v>
      </c>
      <c r="K8363" s="0" t="n">
        <f aca="false">I8363*SUMIFS(syst_chauffage!$H$3:$H$27,syst_chauffage!$B$3:$B$27,D8363,syst_chauffage!$C$3:$C$27,E8363)</f>
        <v>35</v>
      </c>
      <c r="L8363" s="12" t="n">
        <f aca="false">H8363*SUMIFS(syst_chauffage!$K$3:$K$27,syst_chauffage!$B$3:$B$27,D8363,syst_chauffage!$C$3:$C$27,E8363)</f>
        <v>1.05</v>
      </c>
      <c r="N8363" s="0" t="str">
        <f aca="false">A8363</f>
        <v>Transport</v>
      </c>
      <c r="O8363" s="0" t="str">
        <f aca="false">B8363</f>
        <v>Service</v>
      </c>
      <c r="P8363" s="0" t="str">
        <f aca="false">C8363</f>
        <v>nr</v>
      </c>
      <c r="Q8363" s="0" t="str">
        <f aca="false">D8363</f>
        <v>nr</v>
      </c>
      <c r="R8363" s="0" t="str">
        <f aca="false">E8363</f>
        <v>Urbain</v>
      </c>
      <c r="S8363" s="0" t="str">
        <f aca="false">F8363</f>
        <v>0827600806</v>
      </c>
      <c r="T8363" s="0" t="str">
        <f aca="false">G8363</f>
        <v>5</v>
      </c>
      <c r="U8363" s="0" t="n">
        <f aca="false">L8363</f>
        <v>1.05</v>
      </c>
      <c r="V8363" s="0" t="n">
        <f aca="false">K8363</f>
        <v>35</v>
      </c>
      <c r="W8363" s="0" t="n">
        <f aca="false">J8363</f>
        <v>0</v>
      </c>
    </row>
    <row r="8364" customFormat="false" ht="12.8" hidden="false" customHeight="false" outlineLevel="0" collapsed="false">
      <c r="A8364" s="0" t="s">
        <v>79</v>
      </c>
      <c r="B8364" s="0" t="s">
        <v>1575</v>
      </c>
      <c r="C8364" s="0" t="s">
        <v>43</v>
      </c>
      <c r="D8364" s="0" t="s">
        <v>43</v>
      </c>
      <c r="E8364" s="0" t="s">
        <v>58</v>
      </c>
      <c r="F8364" s="0" t="s">
        <v>1587</v>
      </c>
      <c r="G8364" s="0" t="s">
        <v>1613</v>
      </c>
      <c r="H8364" s="0" t="n">
        <v>1.05</v>
      </c>
      <c r="I8364" s="0" t="n">
        <v>31.3342165536017</v>
      </c>
      <c r="J8364" s="0" t="n">
        <v>0</v>
      </c>
      <c r="K8364" s="0" t="n">
        <f aca="false">I8364*SUMIFS(syst_chauffage!$H$3:$H$27,syst_chauffage!$B$3:$B$27,D8364,syst_chauffage!$C$3:$C$27,E8364)</f>
        <v>35</v>
      </c>
      <c r="L8364" s="12" t="n">
        <f aca="false">H8364*SUMIFS(syst_chauffage!$K$3:$K$27,syst_chauffage!$B$3:$B$27,D8364,syst_chauffage!$C$3:$C$27,E8364)</f>
        <v>1.05</v>
      </c>
      <c r="N8364" s="0" t="str">
        <f aca="false">A8364</f>
        <v>Transport</v>
      </c>
      <c r="O8364" s="0" t="str">
        <f aca="false">B8364</f>
        <v>Transport ferroviaire</v>
      </c>
      <c r="P8364" s="0" t="str">
        <f aca="false">C8364</f>
        <v>nr</v>
      </c>
      <c r="Q8364" s="0" t="str">
        <f aca="false">D8364</f>
        <v>nr</v>
      </c>
      <c r="R8364" s="0" t="str">
        <f aca="false">E8364</f>
        <v>Urbain</v>
      </c>
      <c r="S8364" s="0" t="str">
        <f aca="false">F8364</f>
        <v>0832600806</v>
      </c>
      <c r="T8364" s="0" t="str">
        <f aca="false">G8364</f>
        <v>5</v>
      </c>
      <c r="U8364" s="0" t="n">
        <f aca="false">L8364</f>
        <v>1.05</v>
      </c>
      <c r="V8364" s="0" t="n">
        <f aca="false">K8364</f>
        <v>35</v>
      </c>
      <c r="W8364" s="0" t="n">
        <f aca="false">J8364</f>
        <v>0</v>
      </c>
    </row>
    <row r="8365" customFormat="false" ht="12.8" hidden="false" customHeight="false" outlineLevel="0" collapsed="false">
      <c r="A8365" s="0" t="s">
        <v>79</v>
      </c>
      <c r="B8365" s="0" t="s">
        <v>1582</v>
      </c>
      <c r="C8365" s="0" t="s">
        <v>43</v>
      </c>
      <c r="D8365" s="0" t="s">
        <v>43</v>
      </c>
      <c r="E8365" s="0" t="s">
        <v>14</v>
      </c>
      <c r="F8365" s="0" t="s">
        <v>1588</v>
      </c>
      <c r="G8365" s="0" t="s">
        <v>1613</v>
      </c>
      <c r="H8365" s="0" t="n">
        <v>1.05</v>
      </c>
      <c r="I8365" s="0" t="n">
        <v>15.4120070686871</v>
      </c>
      <c r="J8365" s="0" t="n">
        <v>0</v>
      </c>
      <c r="K8365" s="0" t="n">
        <f aca="false">I8365*SUMIFS(syst_chauffage!$H$3:$H$27,syst_chauffage!$B$3:$B$27,D8365,syst_chauffage!$C$3:$C$27,E8365)</f>
        <v>25</v>
      </c>
      <c r="L8365" s="12" t="n">
        <f aca="false">H8365*SUMIFS(syst_chauffage!$K$3:$K$27,syst_chauffage!$B$3:$B$27,D8365,syst_chauffage!$C$3:$C$27,E8365)</f>
        <v>1.05</v>
      </c>
      <c r="N8365" s="0" t="str">
        <f aca="false">A8365</f>
        <v>Transport</v>
      </c>
      <c r="O8365" s="0" t="str">
        <f aca="false">B8365</f>
        <v>Transport autre</v>
      </c>
      <c r="P8365" s="0" t="str">
        <f aca="false">C8365</f>
        <v>nr</v>
      </c>
      <c r="Q8365" s="0" t="str">
        <f aca="false">D8365</f>
        <v>nr</v>
      </c>
      <c r="R8365" s="0" t="str">
        <f aca="false">E8365</f>
        <v>Gaz</v>
      </c>
      <c r="S8365" s="0" t="str">
        <f aca="false">F8365</f>
        <v>0831600804</v>
      </c>
      <c r="T8365" s="0" t="str">
        <f aca="false">G8365</f>
        <v>5</v>
      </c>
      <c r="U8365" s="0" t="n">
        <f aca="false">L8365</f>
        <v>1.05</v>
      </c>
      <c r="V8365" s="0" t="n">
        <f aca="false">K8365</f>
        <v>25</v>
      </c>
      <c r="W8365" s="0" t="n">
        <f aca="false">J8365</f>
        <v>0</v>
      </c>
    </row>
    <row r="8366" customFormat="false" ht="12.8" hidden="false" customHeight="false" outlineLevel="0" collapsed="false">
      <c r="A8366" s="0" t="s">
        <v>79</v>
      </c>
      <c r="B8366" s="0" t="s">
        <v>1575</v>
      </c>
      <c r="C8366" s="0" t="s">
        <v>43</v>
      </c>
      <c r="D8366" s="0" t="s">
        <v>43</v>
      </c>
      <c r="E8366" s="0" t="s">
        <v>14</v>
      </c>
      <c r="F8366" s="0" t="s">
        <v>1589</v>
      </c>
      <c r="G8366" s="0" t="s">
        <v>1613</v>
      </c>
      <c r="H8366" s="0" t="n">
        <v>1.05</v>
      </c>
      <c r="I8366" s="0" t="n">
        <v>15.4120070686871</v>
      </c>
      <c r="J8366" s="0" t="n">
        <v>0</v>
      </c>
      <c r="K8366" s="0" t="n">
        <f aca="false">I8366*SUMIFS(syst_chauffage!$H$3:$H$27,syst_chauffage!$B$3:$B$27,D8366,syst_chauffage!$C$3:$C$27,E8366)</f>
        <v>25</v>
      </c>
      <c r="L8366" s="12" t="n">
        <f aca="false">H8366*SUMIFS(syst_chauffage!$K$3:$K$27,syst_chauffage!$B$3:$B$27,D8366,syst_chauffage!$C$3:$C$27,E8366)</f>
        <v>1.05</v>
      </c>
      <c r="N8366" s="0" t="str">
        <f aca="false">A8366</f>
        <v>Transport</v>
      </c>
      <c r="O8366" s="0" t="str">
        <f aca="false">B8366</f>
        <v>Transport ferroviaire</v>
      </c>
      <c r="P8366" s="0" t="str">
        <f aca="false">C8366</f>
        <v>nr</v>
      </c>
      <c r="Q8366" s="0" t="str">
        <f aca="false">D8366</f>
        <v>nr</v>
      </c>
      <c r="R8366" s="0" t="str">
        <f aca="false">E8366</f>
        <v>Gaz</v>
      </c>
      <c r="S8366" s="0" t="str">
        <f aca="false">F8366</f>
        <v>0832600804</v>
      </c>
      <c r="T8366" s="0" t="str">
        <f aca="false">G8366</f>
        <v>5</v>
      </c>
      <c r="U8366" s="0" t="n">
        <f aca="false">L8366</f>
        <v>1.05</v>
      </c>
      <c r="V8366" s="0" t="n">
        <f aca="false">K8366</f>
        <v>25</v>
      </c>
      <c r="W8366" s="0" t="n">
        <f aca="false">J8366</f>
        <v>0</v>
      </c>
    </row>
    <row r="8367" customFormat="false" ht="12.8" hidden="false" customHeight="false" outlineLevel="0" collapsed="false">
      <c r="A8367" s="0" t="s">
        <v>79</v>
      </c>
      <c r="B8367" s="0" t="s">
        <v>1567</v>
      </c>
      <c r="C8367" s="0" t="s">
        <v>43</v>
      </c>
      <c r="D8367" s="0" t="s">
        <v>43</v>
      </c>
      <c r="E8367" s="0" t="s">
        <v>23</v>
      </c>
      <c r="F8367" s="0" t="s">
        <v>1590</v>
      </c>
      <c r="G8367" s="0" t="s">
        <v>1613</v>
      </c>
      <c r="H8367" s="0" t="n">
        <v>1.05</v>
      </c>
      <c r="I8367" s="0" t="n">
        <v>20.3444004805829</v>
      </c>
      <c r="J8367" s="0" t="n">
        <v>0</v>
      </c>
      <c r="K8367" s="0" t="n">
        <f aca="false">I8367*SUMIFS(syst_chauffage!$H$3:$H$27,syst_chauffage!$B$3:$B$27,D8367,syst_chauffage!$C$3:$C$27,E8367)</f>
        <v>30</v>
      </c>
      <c r="L8367" s="12" t="n">
        <f aca="false">H8367*SUMIFS(syst_chauffage!$K$3:$K$27,syst_chauffage!$B$3:$B$27,D8367,syst_chauffage!$C$3:$C$27,E8367)</f>
        <v>1.05</v>
      </c>
      <c r="N8367" s="0" t="str">
        <f aca="false">A8367</f>
        <v>Transport</v>
      </c>
      <c r="O8367" s="0" t="str">
        <f aca="false">B8367</f>
        <v>Transport routier</v>
      </c>
      <c r="P8367" s="0" t="str">
        <f aca="false">C8367</f>
        <v>nr</v>
      </c>
      <c r="Q8367" s="0" t="str">
        <f aca="false">D8367</f>
        <v>nr</v>
      </c>
      <c r="R8367" s="0" t="str">
        <f aca="false">E8367</f>
        <v>Fioul</v>
      </c>
      <c r="S8367" s="0" t="str">
        <f aca="false">F8367</f>
        <v>0834600803</v>
      </c>
      <c r="T8367" s="0" t="str">
        <f aca="false">G8367</f>
        <v>5</v>
      </c>
      <c r="U8367" s="0" t="n">
        <f aca="false">L8367</f>
        <v>1.05</v>
      </c>
      <c r="V8367" s="0" t="n">
        <f aca="false">K8367</f>
        <v>30</v>
      </c>
      <c r="W8367" s="0" t="n">
        <f aca="false">J8367</f>
        <v>0</v>
      </c>
    </row>
    <row r="8368" customFormat="false" ht="12.8" hidden="false" customHeight="false" outlineLevel="0" collapsed="false">
      <c r="A8368" s="0" t="s">
        <v>79</v>
      </c>
      <c r="B8368" s="0" t="s">
        <v>1569</v>
      </c>
      <c r="C8368" s="0" t="s">
        <v>43</v>
      </c>
      <c r="D8368" s="0" t="s">
        <v>43</v>
      </c>
      <c r="E8368" s="0" t="s">
        <v>30</v>
      </c>
      <c r="F8368" s="0" t="s">
        <v>1591</v>
      </c>
      <c r="G8368" s="0" t="s">
        <v>1613</v>
      </c>
      <c r="H8368" s="0" t="n">
        <v>1.05</v>
      </c>
      <c r="I8368" s="0" t="n">
        <v>45.7866597510231</v>
      </c>
      <c r="J8368" s="0" t="n">
        <v>0</v>
      </c>
      <c r="K8368" s="0" t="n">
        <f aca="false">I8368*SUMIFS(syst_chauffage!$H$3:$H$27,syst_chauffage!$B$3:$B$27,D8368,syst_chauffage!$C$3:$C$27,E8368)</f>
        <v>20</v>
      </c>
      <c r="L8368" s="12" t="n">
        <f aca="false">H8368*SUMIFS(syst_chauffage!$K$3:$K$27,syst_chauffage!$B$3:$B$27,D8368,syst_chauffage!$C$3:$C$27,E8368)</f>
        <v>1.05</v>
      </c>
      <c r="N8368" s="0" t="str">
        <f aca="false">A8368</f>
        <v>Transport</v>
      </c>
      <c r="O8368" s="0" t="str">
        <f aca="false">B8368</f>
        <v>Service</v>
      </c>
      <c r="P8368" s="0" t="str">
        <f aca="false">C8368</f>
        <v>nr</v>
      </c>
      <c r="Q8368" s="0" t="str">
        <f aca="false">D8368</f>
        <v>nr</v>
      </c>
      <c r="R8368" s="0" t="str">
        <f aca="false">E8368</f>
        <v>Electricité</v>
      </c>
      <c r="S8368" s="0" t="str">
        <f aca="false">F8368</f>
        <v>0827600802</v>
      </c>
      <c r="T8368" s="0" t="str">
        <f aca="false">G8368</f>
        <v>5</v>
      </c>
      <c r="U8368" s="0" t="n">
        <f aca="false">L8368</f>
        <v>1.05</v>
      </c>
      <c r="V8368" s="0" t="n">
        <f aca="false">K8368</f>
        <v>20</v>
      </c>
      <c r="W8368" s="0" t="n">
        <f aca="false">J8368</f>
        <v>0</v>
      </c>
    </row>
    <row r="8369" customFormat="false" ht="12.8" hidden="false" customHeight="false" outlineLevel="0" collapsed="false">
      <c r="A8369" s="0" t="s">
        <v>79</v>
      </c>
      <c r="B8369" s="0" t="s">
        <v>1592</v>
      </c>
      <c r="C8369" s="0" t="s">
        <v>43</v>
      </c>
      <c r="D8369" s="0" t="s">
        <v>43</v>
      </c>
      <c r="E8369" s="0" t="s">
        <v>58</v>
      </c>
      <c r="F8369" s="0" t="s">
        <v>1593</v>
      </c>
      <c r="G8369" s="0" t="s">
        <v>1613</v>
      </c>
      <c r="H8369" s="0" t="n">
        <v>1.05</v>
      </c>
      <c r="I8369" s="0" t="n">
        <v>31.3342165536017</v>
      </c>
      <c r="J8369" s="0" t="n">
        <v>0</v>
      </c>
      <c r="K8369" s="0" t="n">
        <f aca="false">I8369*SUMIFS(syst_chauffage!$H$3:$H$27,syst_chauffage!$B$3:$B$27,D8369,syst_chauffage!$C$3:$C$27,E8369)</f>
        <v>35</v>
      </c>
      <c r="L8369" s="12" t="n">
        <f aca="false">H8369*SUMIFS(syst_chauffage!$K$3:$K$27,syst_chauffage!$B$3:$B$27,D8369,syst_chauffage!$C$3:$C$27,E8369)</f>
        <v>1.05</v>
      </c>
      <c r="N8369" s="0" t="str">
        <f aca="false">A8369</f>
        <v>Transport</v>
      </c>
      <c r="O8369" s="0" t="str">
        <f aca="false">B8369</f>
        <v>Transport maritime et fluvial</v>
      </c>
      <c r="P8369" s="0" t="str">
        <f aca="false">C8369</f>
        <v>nr</v>
      </c>
      <c r="Q8369" s="0" t="str">
        <f aca="false">D8369</f>
        <v>nr</v>
      </c>
      <c r="R8369" s="0" t="str">
        <f aca="false">E8369</f>
        <v>Urbain</v>
      </c>
      <c r="S8369" s="0" t="str">
        <f aca="false">F8369</f>
        <v>0833600806</v>
      </c>
      <c r="T8369" s="0" t="str">
        <f aca="false">G8369</f>
        <v>5</v>
      </c>
      <c r="U8369" s="0" t="n">
        <f aca="false">L8369</f>
        <v>1.05</v>
      </c>
      <c r="V8369" s="0" t="n">
        <f aca="false">K8369</f>
        <v>35</v>
      </c>
      <c r="W8369" s="0" t="n">
        <f aca="false">J8369</f>
        <v>0</v>
      </c>
    </row>
    <row r="8370" customFormat="false" ht="12.8" hidden="false" customHeight="false" outlineLevel="0" collapsed="false">
      <c r="A8370" s="0" t="s">
        <v>79</v>
      </c>
      <c r="B8370" s="0" t="s">
        <v>1594</v>
      </c>
      <c r="C8370" s="0" t="s">
        <v>43</v>
      </c>
      <c r="D8370" s="0" t="s">
        <v>43</v>
      </c>
      <c r="E8370" s="0" t="s">
        <v>14</v>
      </c>
      <c r="F8370" s="0" t="s">
        <v>1595</v>
      </c>
      <c r="G8370" s="0" t="s">
        <v>1613</v>
      </c>
      <c r="H8370" s="0" t="n">
        <v>1.05</v>
      </c>
      <c r="I8370" s="0" t="n">
        <v>15.4120070686871</v>
      </c>
      <c r="J8370" s="0" t="n">
        <v>0</v>
      </c>
      <c r="K8370" s="0" t="n">
        <f aca="false">I8370*SUMIFS(syst_chauffage!$H$3:$H$27,syst_chauffage!$B$3:$B$27,D8370,syst_chauffage!$C$3:$C$27,E8370)</f>
        <v>25</v>
      </c>
      <c r="L8370" s="12" t="n">
        <f aca="false">H8370*SUMIFS(syst_chauffage!$K$3:$K$27,syst_chauffage!$B$3:$B$27,D8370,syst_chauffage!$C$3:$C$27,E8370)</f>
        <v>1.05</v>
      </c>
      <c r="N8370" s="0" t="str">
        <f aca="false">A8370</f>
        <v>Transport</v>
      </c>
      <c r="O8370" s="0" t="str">
        <f aca="false">B8370</f>
        <v>Transport aérien</v>
      </c>
      <c r="P8370" s="0" t="str">
        <f aca="false">C8370</f>
        <v>nr</v>
      </c>
      <c r="Q8370" s="0" t="str">
        <f aca="false">D8370</f>
        <v>nr</v>
      </c>
      <c r="R8370" s="0" t="str">
        <f aca="false">E8370</f>
        <v>Gaz</v>
      </c>
      <c r="S8370" s="0" t="str">
        <f aca="false">F8370</f>
        <v>0830600804</v>
      </c>
      <c r="T8370" s="0" t="str">
        <f aca="false">G8370</f>
        <v>5</v>
      </c>
      <c r="U8370" s="0" t="n">
        <f aca="false">L8370</f>
        <v>1.05</v>
      </c>
      <c r="V8370" s="0" t="n">
        <f aca="false">K8370</f>
        <v>25</v>
      </c>
      <c r="W8370" s="0" t="n">
        <f aca="false">J8370</f>
        <v>0</v>
      </c>
    </row>
    <row r="8371" customFormat="false" ht="12.8" hidden="false" customHeight="false" outlineLevel="0" collapsed="false">
      <c r="A8371" s="0" t="s">
        <v>79</v>
      </c>
      <c r="B8371" s="0" t="s">
        <v>1594</v>
      </c>
      <c r="C8371" s="0" t="s">
        <v>43</v>
      </c>
      <c r="D8371" s="0" t="s">
        <v>43</v>
      </c>
      <c r="E8371" s="0" t="s">
        <v>23</v>
      </c>
      <c r="F8371" s="0" t="s">
        <v>1596</v>
      </c>
      <c r="G8371" s="0" t="s">
        <v>1613</v>
      </c>
      <c r="H8371" s="0" t="n">
        <v>1.05</v>
      </c>
      <c r="I8371" s="0" t="n">
        <v>20.3444004805829</v>
      </c>
      <c r="J8371" s="0" t="n">
        <v>0</v>
      </c>
      <c r="K8371" s="0" t="n">
        <f aca="false">I8371*SUMIFS(syst_chauffage!$H$3:$H$27,syst_chauffage!$B$3:$B$27,D8371,syst_chauffage!$C$3:$C$27,E8371)</f>
        <v>30</v>
      </c>
      <c r="L8371" s="12" t="n">
        <f aca="false">H8371*SUMIFS(syst_chauffage!$K$3:$K$27,syst_chauffage!$B$3:$B$27,D8371,syst_chauffage!$C$3:$C$27,E8371)</f>
        <v>1.05</v>
      </c>
      <c r="N8371" s="0" t="str">
        <f aca="false">A8371</f>
        <v>Transport</v>
      </c>
      <c r="O8371" s="0" t="str">
        <f aca="false">B8371</f>
        <v>Transport aérien</v>
      </c>
      <c r="P8371" s="0" t="str">
        <f aca="false">C8371</f>
        <v>nr</v>
      </c>
      <c r="Q8371" s="0" t="str">
        <f aca="false">D8371</f>
        <v>nr</v>
      </c>
      <c r="R8371" s="0" t="str">
        <f aca="false">E8371</f>
        <v>Fioul</v>
      </c>
      <c r="S8371" s="0" t="str">
        <f aca="false">F8371</f>
        <v>0830600803</v>
      </c>
      <c r="T8371" s="0" t="str">
        <f aca="false">G8371</f>
        <v>5</v>
      </c>
      <c r="U8371" s="0" t="n">
        <f aca="false">L8371</f>
        <v>1.05</v>
      </c>
      <c r="V8371" s="0" t="n">
        <f aca="false">K8371</f>
        <v>30</v>
      </c>
      <c r="W8371" s="0" t="n">
        <f aca="false">J8371</f>
        <v>0</v>
      </c>
    </row>
    <row r="8372" customFormat="false" ht="12.8" hidden="false" customHeight="false" outlineLevel="0" collapsed="false">
      <c r="A8372" s="0" t="s">
        <v>79</v>
      </c>
      <c r="B8372" s="0" t="s">
        <v>1592</v>
      </c>
      <c r="C8372" s="0" t="s">
        <v>43</v>
      </c>
      <c r="D8372" s="0" t="s">
        <v>43</v>
      </c>
      <c r="E8372" s="0" t="s">
        <v>57</v>
      </c>
      <c r="F8372" s="0" t="s">
        <v>1597</v>
      </c>
      <c r="G8372" s="0" t="s">
        <v>1613</v>
      </c>
      <c r="H8372" s="0" t="n">
        <v>1.05</v>
      </c>
      <c r="I8372" s="0" t="n">
        <v>35.7587415700673</v>
      </c>
      <c r="J8372" s="0" t="n">
        <v>0</v>
      </c>
      <c r="K8372" s="0" t="n">
        <f aca="false">I8372*SUMIFS(syst_chauffage!$H$3:$H$27,syst_chauffage!$B$3:$B$27,D8372,syst_chauffage!$C$3:$C$27,E8372)</f>
        <v>35.7587415700673</v>
      </c>
      <c r="L8372" s="12" t="n">
        <f aca="false">H8372*SUMIFS(syst_chauffage!$K$3:$K$27,syst_chauffage!$B$3:$B$27,D8372,syst_chauffage!$C$3:$C$27,E8372)</f>
        <v>1.05</v>
      </c>
      <c r="N8372" s="0" t="str">
        <f aca="false">A8372</f>
        <v>Transport</v>
      </c>
      <c r="O8372" s="0" t="str">
        <f aca="false">B8372</f>
        <v>Transport maritime et fluvial</v>
      </c>
      <c r="P8372" s="0" t="str">
        <f aca="false">C8372</f>
        <v>nr</v>
      </c>
      <c r="Q8372" s="0" t="str">
        <f aca="false">D8372</f>
        <v>nr</v>
      </c>
      <c r="R8372" s="0" t="str">
        <f aca="false">E8372</f>
        <v>Autres</v>
      </c>
      <c r="S8372" s="0" t="str">
        <f aca="false">F8372</f>
        <v>0833600801</v>
      </c>
      <c r="T8372" s="0" t="str">
        <f aca="false">G8372</f>
        <v>5</v>
      </c>
      <c r="U8372" s="0" t="n">
        <f aca="false">L8372</f>
        <v>1.05</v>
      </c>
      <c r="V8372" s="0" t="n">
        <f aca="false">K8372</f>
        <v>35.7587415700673</v>
      </c>
      <c r="W8372" s="0" t="n">
        <f aca="false">J8372</f>
        <v>0</v>
      </c>
    </row>
    <row r="8373" customFormat="false" ht="12.8" hidden="false" customHeight="false" outlineLevel="0" collapsed="false">
      <c r="A8373" s="0" t="s">
        <v>79</v>
      </c>
      <c r="B8373" s="0" t="s">
        <v>1594</v>
      </c>
      <c r="C8373" s="0" t="s">
        <v>43</v>
      </c>
      <c r="D8373" s="0" t="s">
        <v>43</v>
      </c>
      <c r="E8373" s="0" t="s">
        <v>30</v>
      </c>
      <c r="F8373" s="0" t="s">
        <v>1598</v>
      </c>
      <c r="G8373" s="0" t="s">
        <v>1613</v>
      </c>
      <c r="H8373" s="0" t="n">
        <v>1.05</v>
      </c>
      <c r="I8373" s="0" t="n">
        <v>45.7866597510231</v>
      </c>
      <c r="J8373" s="0" t="n">
        <v>0</v>
      </c>
      <c r="K8373" s="0" t="n">
        <f aca="false">I8373*SUMIFS(syst_chauffage!$H$3:$H$27,syst_chauffage!$B$3:$B$27,D8373,syst_chauffage!$C$3:$C$27,E8373)</f>
        <v>20</v>
      </c>
      <c r="L8373" s="12" t="n">
        <f aca="false">H8373*SUMIFS(syst_chauffage!$K$3:$K$27,syst_chauffage!$B$3:$B$27,D8373,syst_chauffage!$C$3:$C$27,E8373)</f>
        <v>1.05</v>
      </c>
      <c r="N8373" s="0" t="str">
        <f aca="false">A8373</f>
        <v>Transport</v>
      </c>
      <c r="O8373" s="0" t="str">
        <f aca="false">B8373</f>
        <v>Transport aérien</v>
      </c>
      <c r="P8373" s="0" t="str">
        <f aca="false">C8373</f>
        <v>nr</v>
      </c>
      <c r="Q8373" s="0" t="str">
        <f aca="false">D8373</f>
        <v>nr</v>
      </c>
      <c r="R8373" s="0" t="str">
        <f aca="false">E8373</f>
        <v>Electricité</v>
      </c>
      <c r="S8373" s="0" t="str">
        <f aca="false">F8373</f>
        <v>0830600802</v>
      </c>
      <c r="T8373" s="0" t="str">
        <f aca="false">G8373</f>
        <v>5</v>
      </c>
      <c r="U8373" s="0" t="n">
        <f aca="false">L8373</f>
        <v>1.05</v>
      </c>
      <c r="V8373" s="0" t="n">
        <f aca="false">K8373</f>
        <v>20</v>
      </c>
      <c r="W8373" s="0" t="n">
        <f aca="false">J8373</f>
        <v>0</v>
      </c>
    </row>
    <row r="8374" customFormat="false" ht="12.8" hidden="false" customHeight="false" outlineLevel="0" collapsed="false">
      <c r="A8374" s="0" t="s">
        <v>79</v>
      </c>
      <c r="B8374" s="0" t="s">
        <v>1592</v>
      </c>
      <c r="C8374" s="0" t="s">
        <v>43</v>
      </c>
      <c r="D8374" s="0" t="s">
        <v>43</v>
      </c>
      <c r="E8374" s="0" t="s">
        <v>30</v>
      </c>
      <c r="F8374" s="0" t="s">
        <v>1599</v>
      </c>
      <c r="G8374" s="0" t="s">
        <v>1613</v>
      </c>
      <c r="H8374" s="0" t="n">
        <v>1.05</v>
      </c>
      <c r="I8374" s="0" t="n">
        <v>45.7866597510231</v>
      </c>
      <c r="J8374" s="0" t="n">
        <v>0</v>
      </c>
      <c r="K8374" s="0" t="n">
        <f aca="false">I8374*SUMIFS(syst_chauffage!$H$3:$H$27,syst_chauffage!$B$3:$B$27,D8374,syst_chauffage!$C$3:$C$27,E8374)</f>
        <v>20</v>
      </c>
      <c r="L8374" s="12" t="n">
        <f aca="false">H8374*SUMIFS(syst_chauffage!$K$3:$K$27,syst_chauffage!$B$3:$B$27,D8374,syst_chauffage!$C$3:$C$27,E8374)</f>
        <v>1.05</v>
      </c>
      <c r="N8374" s="0" t="str">
        <f aca="false">A8374</f>
        <v>Transport</v>
      </c>
      <c r="O8374" s="0" t="str">
        <f aca="false">B8374</f>
        <v>Transport maritime et fluvial</v>
      </c>
      <c r="P8374" s="0" t="str">
        <f aca="false">C8374</f>
        <v>nr</v>
      </c>
      <c r="Q8374" s="0" t="str">
        <f aca="false">D8374</f>
        <v>nr</v>
      </c>
      <c r="R8374" s="0" t="str">
        <f aca="false">E8374</f>
        <v>Electricité</v>
      </c>
      <c r="S8374" s="0" t="str">
        <f aca="false">F8374</f>
        <v>0833600802</v>
      </c>
      <c r="T8374" s="0" t="str">
        <f aca="false">G8374</f>
        <v>5</v>
      </c>
      <c r="U8374" s="0" t="n">
        <f aca="false">L8374</f>
        <v>1.05</v>
      </c>
      <c r="V8374" s="0" t="n">
        <f aca="false">K8374</f>
        <v>20</v>
      </c>
      <c r="W8374" s="0" t="n">
        <f aca="false">J8374</f>
        <v>0</v>
      </c>
    </row>
    <row r="8375" customFormat="false" ht="12.8" hidden="false" customHeight="false" outlineLevel="0" collapsed="false">
      <c r="A8375" s="0" t="s">
        <v>79</v>
      </c>
      <c r="B8375" s="0" t="s">
        <v>1592</v>
      </c>
      <c r="C8375" s="0" t="s">
        <v>43</v>
      </c>
      <c r="D8375" s="0" t="s">
        <v>43</v>
      </c>
      <c r="E8375" s="0" t="s">
        <v>14</v>
      </c>
      <c r="F8375" s="0" t="s">
        <v>1600</v>
      </c>
      <c r="G8375" s="0" t="s">
        <v>1613</v>
      </c>
      <c r="H8375" s="0" t="n">
        <v>1.05</v>
      </c>
      <c r="I8375" s="0" t="n">
        <v>15.4120070686871</v>
      </c>
      <c r="J8375" s="0" t="n">
        <v>0</v>
      </c>
      <c r="K8375" s="0" t="n">
        <f aca="false">I8375*SUMIFS(syst_chauffage!$H$3:$H$27,syst_chauffage!$B$3:$B$27,D8375,syst_chauffage!$C$3:$C$27,E8375)</f>
        <v>25</v>
      </c>
      <c r="L8375" s="12" t="n">
        <f aca="false">H8375*SUMIFS(syst_chauffage!$K$3:$K$27,syst_chauffage!$B$3:$B$27,D8375,syst_chauffage!$C$3:$C$27,E8375)</f>
        <v>1.05</v>
      </c>
      <c r="N8375" s="0" t="str">
        <f aca="false">A8375</f>
        <v>Transport</v>
      </c>
      <c r="O8375" s="0" t="str">
        <f aca="false">B8375</f>
        <v>Transport maritime et fluvial</v>
      </c>
      <c r="P8375" s="0" t="str">
        <f aca="false">C8375</f>
        <v>nr</v>
      </c>
      <c r="Q8375" s="0" t="str">
        <f aca="false">D8375</f>
        <v>nr</v>
      </c>
      <c r="R8375" s="0" t="str">
        <f aca="false">E8375</f>
        <v>Gaz</v>
      </c>
      <c r="S8375" s="0" t="str">
        <f aca="false">F8375</f>
        <v>0833600804</v>
      </c>
      <c r="T8375" s="0" t="str">
        <f aca="false">G8375</f>
        <v>5</v>
      </c>
      <c r="U8375" s="0" t="n">
        <f aca="false">L8375</f>
        <v>1.05</v>
      </c>
      <c r="V8375" s="0" t="n">
        <f aca="false">K8375</f>
        <v>25</v>
      </c>
      <c r="W8375" s="0" t="n">
        <f aca="false">J8375</f>
        <v>0</v>
      </c>
    </row>
    <row r="8376" customFormat="false" ht="12.8" hidden="false" customHeight="false" outlineLevel="0" collapsed="false">
      <c r="A8376" s="0" t="s">
        <v>79</v>
      </c>
      <c r="B8376" s="0" t="s">
        <v>1594</v>
      </c>
      <c r="C8376" s="0" t="s">
        <v>43</v>
      </c>
      <c r="D8376" s="0" t="s">
        <v>43</v>
      </c>
      <c r="E8376" s="0" t="s">
        <v>57</v>
      </c>
      <c r="F8376" s="0" t="s">
        <v>1601</v>
      </c>
      <c r="G8376" s="0" t="s">
        <v>1613</v>
      </c>
      <c r="H8376" s="0" t="n">
        <v>1.05</v>
      </c>
      <c r="I8376" s="0" t="n">
        <v>35.7587415700673</v>
      </c>
      <c r="J8376" s="0" t="n">
        <v>0</v>
      </c>
      <c r="K8376" s="0" t="n">
        <f aca="false">I8376*SUMIFS(syst_chauffage!$H$3:$H$27,syst_chauffage!$B$3:$B$27,D8376,syst_chauffage!$C$3:$C$27,E8376)</f>
        <v>35.7587415700673</v>
      </c>
      <c r="L8376" s="12" t="n">
        <f aca="false">H8376*SUMIFS(syst_chauffage!$K$3:$K$27,syst_chauffage!$B$3:$B$27,D8376,syst_chauffage!$C$3:$C$27,E8376)</f>
        <v>1.05</v>
      </c>
      <c r="N8376" s="0" t="str">
        <f aca="false">A8376</f>
        <v>Transport</v>
      </c>
      <c r="O8376" s="0" t="str">
        <f aca="false">B8376</f>
        <v>Transport aérien</v>
      </c>
      <c r="P8376" s="0" t="str">
        <f aca="false">C8376</f>
        <v>nr</v>
      </c>
      <c r="Q8376" s="0" t="str">
        <f aca="false">D8376</f>
        <v>nr</v>
      </c>
      <c r="R8376" s="0" t="str">
        <f aca="false">E8376</f>
        <v>Autres</v>
      </c>
      <c r="S8376" s="0" t="str">
        <f aca="false">F8376</f>
        <v>0830600801</v>
      </c>
      <c r="T8376" s="0" t="str">
        <f aca="false">G8376</f>
        <v>5</v>
      </c>
      <c r="U8376" s="0" t="n">
        <f aca="false">L8376</f>
        <v>1.05</v>
      </c>
      <c r="V8376" s="0" t="n">
        <f aca="false">K8376</f>
        <v>35.7587415700673</v>
      </c>
      <c r="W8376" s="0" t="n">
        <f aca="false">J8376</f>
        <v>0</v>
      </c>
    </row>
    <row r="8377" customFormat="false" ht="12.8" hidden="false" customHeight="false" outlineLevel="0" collapsed="false">
      <c r="A8377" s="0" t="s">
        <v>79</v>
      </c>
      <c r="B8377" s="0" t="s">
        <v>1575</v>
      </c>
      <c r="C8377" s="0" t="s">
        <v>43</v>
      </c>
      <c r="D8377" s="0" t="s">
        <v>43</v>
      </c>
      <c r="E8377" s="0" t="s">
        <v>57</v>
      </c>
      <c r="F8377" s="0" t="s">
        <v>1602</v>
      </c>
      <c r="G8377" s="0" t="s">
        <v>1613</v>
      </c>
      <c r="H8377" s="0" t="n">
        <v>1.05</v>
      </c>
      <c r="I8377" s="0" t="n">
        <v>35.7587415700673</v>
      </c>
      <c r="J8377" s="0" t="n">
        <v>0</v>
      </c>
      <c r="K8377" s="0" t="n">
        <f aca="false">I8377*SUMIFS(syst_chauffage!$H$3:$H$27,syst_chauffage!$B$3:$B$27,D8377,syst_chauffage!$C$3:$C$27,E8377)</f>
        <v>35.7587415700673</v>
      </c>
      <c r="L8377" s="12" t="n">
        <f aca="false">H8377*SUMIFS(syst_chauffage!$K$3:$K$27,syst_chauffage!$B$3:$B$27,D8377,syst_chauffage!$C$3:$C$27,E8377)</f>
        <v>1.05</v>
      </c>
      <c r="N8377" s="0" t="str">
        <f aca="false">A8377</f>
        <v>Transport</v>
      </c>
      <c r="O8377" s="0" t="str">
        <f aca="false">B8377</f>
        <v>Transport ferroviaire</v>
      </c>
      <c r="P8377" s="0" t="str">
        <f aca="false">C8377</f>
        <v>nr</v>
      </c>
      <c r="Q8377" s="0" t="str">
        <f aca="false">D8377</f>
        <v>nr</v>
      </c>
      <c r="R8377" s="0" t="str">
        <f aca="false">E8377</f>
        <v>Autres</v>
      </c>
      <c r="S8377" s="0" t="str">
        <f aca="false">F8377</f>
        <v>0832600801</v>
      </c>
      <c r="T8377" s="0" t="str">
        <f aca="false">G8377</f>
        <v>5</v>
      </c>
      <c r="U8377" s="0" t="n">
        <f aca="false">L8377</f>
        <v>1.05</v>
      </c>
      <c r="V8377" s="0" t="n">
        <f aca="false">K8377</f>
        <v>35.7587415700673</v>
      </c>
      <c r="W8377" s="0" t="n">
        <f aca="false">J8377</f>
        <v>0</v>
      </c>
    </row>
    <row r="8378" customFormat="false" ht="12.8" hidden="false" customHeight="false" outlineLevel="0" collapsed="false">
      <c r="A8378" s="0" t="s">
        <v>79</v>
      </c>
      <c r="B8378" s="0" t="s">
        <v>1592</v>
      </c>
      <c r="C8378" s="0" t="s">
        <v>43</v>
      </c>
      <c r="D8378" s="0" t="s">
        <v>43</v>
      </c>
      <c r="E8378" s="0" t="s">
        <v>23</v>
      </c>
      <c r="F8378" s="0" t="s">
        <v>1603</v>
      </c>
      <c r="G8378" s="0" t="s">
        <v>1613</v>
      </c>
      <c r="H8378" s="0" t="n">
        <v>1.05</v>
      </c>
      <c r="I8378" s="0" t="n">
        <v>20.3444004805829</v>
      </c>
      <c r="J8378" s="0" t="n">
        <v>0</v>
      </c>
      <c r="K8378" s="0" t="n">
        <f aca="false">I8378*SUMIFS(syst_chauffage!$H$3:$H$27,syst_chauffage!$B$3:$B$27,D8378,syst_chauffage!$C$3:$C$27,E8378)</f>
        <v>30</v>
      </c>
      <c r="L8378" s="12" t="n">
        <f aca="false">H8378*SUMIFS(syst_chauffage!$K$3:$K$27,syst_chauffage!$B$3:$B$27,D8378,syst_chauffage!$C$3:$C$27,E8378)</f>
        <v>1.05</v>
      </c>
      <c r="N8378" s="0" t="str">
        <f aca="false">A8378</f>
        <v>Transport</v>
      </c>
      <c r="O8378" s="0" t="str">
        <f aca="false">B8378</f>
        <v>Transport maritime et fluvial</v>
      </c>
      <c r="P8378" s="0" t="str">
        <f aca="false">C8378</f>
        <v>nr</v>
      </c>
      <c r="Q8378" s="0" t="str">
        <f aca="false">D8378</f>
        <v>nr</v>
      </c>
      <c r="R8378" s="0" t="str">
        <f aca="false">E8378</f>
        <v>Fioul</v>
      </c>
      <c r="S8378" s="0" t="str">
        <f aca="false">F8378</f>
        <v>0833600803</v>
      </c>
      <c r="T8378" s="0" t="str">
        <f aca="false">G8378</f>
        <v>5</v>
      </c>
      <c r="U8378" s="0" t="n">
        <f aca="false">L8378</f>
        <v>1.05</v>
      </c>
      <c r="V8378" s="0" t="n">
        <f aca="false">K8378</f>
        <v>30</v>
      </c>
      <c r="W8378" s="0" t="n">
        <f aca="false">J8378</f>
        <v>0</v>
      </c>
    </row>
    <row r="8379" customFormat="false" ht="12.8" hidden="false" customHeight="false" outlineLevel="0" collapsed="false">
      <c r="A8379" s="0" t="s">
        <v>79</v>
      </c>
      <c r="B8379" s="0" t="s">
        <v>1582</v>
      </c>
      <c r="C8379" s="0" t="s">
        <v>43</v>
      </c>
      <c r="D8379" s="0" t="s">
        <v>43</v>
      </c>
      <c r="E8379" s="0" t="s">
        <v>30</v>
      </c>
      <c r="F8379" s="0" t="s">
        <v>1604</v>
      </c>
      <c r="G8379" s="0" t="s">
        <v>1613</v>
      </c>
      <c r="H8379" s="0" t="n">
        <v>1.05</v>
      </c>
      <c r="I8379" s="0" t="n">
        <v>45.7866597510231</v>
      </c>
      <c r="J8379" s="0" t="n">
        <v>0</v>
      </c>
      <c r="K8379" s="0" t="n">
        <f aca="false">I8379*SUMIFS(syst_chauffage!$H$3:$H$27,syst_chauffage!$B$3:$B$27,D8379,syst_chauffage!$C$3:$C$27,E8379)</f>
        <v>20</v>
      </c>
      <c r="L8379" s="12" t="n">
        <f aca="false">H8379*SUMIFS(syst_chauffage!$K$3:$K$27,syst_chauffage!$B$3:$B$27,D8379,syst_chauffage!$C$3:$C$27,E8379)</f>
        <v>1.05</v>
      </c>
      <c r="N8379" s="0" t="str">
        <f aca="false">A8379</f>
        <v>Transport</v>
      </c>
      <c r="O8379" s="0" t="str">
        <f aca="false">B8379</f>
        <v>Transport autre</v>
      </c>
      <c r="P8379" s="0" t="str">
        <f aca="false">C8379</f>
        <v>nr</v>
      </c>
      <c r="Q8379" s="0" t="str">
        <f aca="false">D8379</f>
        <v>nr</v>
      </c>
      <c r="R8379" s="0" t="str">
        <f aca="false">E8379</f>
        <v>Electricité</v>
      </c>
      <c r="S8379" s="0" t="str">
        <f aca="false">F8379</f>
        <v>0831600802</v>
      </c>
      <c r="T8379" s="0" t="str">
        <f aca="false">G8379</f>
        <v>5</v>
      </c>
      <c r="U8379" s="0" t="n">
        <f aca="false">L8379</f>
        <v>1.05</v>
      </c>
      <c r="V8379" s="0" t="n">
        <f aca="false">K8379</f>
        <v>20</v>
      </c>
      <c r="W8379" s="0" t="n">
        <f aca="false">J8379</f>
        <v>0</v>
      </c>
    </row>
    <row r="8380" customFormat="false" ht="12.8" hidden="false" customHeight="false" outlineLevel="0" collapsed="false">
      <c r="A8380" s="0" t="s">
        <v>79</v>
      </c>
      <c r="B8380" s="0" t="s">
        <v>1582</v>
      </c>
      <c r="C8380" s="0" t="s">
        <v>43</v>
      </c>
      <c r="D8380" s="0" t="s">
        <v>43</v>
      </c>
      <c r="E8380" s="0" t="s">
        <v>57</v>
      </c>
      <c r="F8380" s="0" t="s">
        <v>1605</v>
      </c>
      <c r="G8380" s="0" t="s">
        <v>1613</v>
      </c>
      <c r="H8380" s="0" t="n">
        <v>1.05</v>
      </c>
      <c r="I8380" s="0" t="n">
        <v>35.7587415700673</v>
      </c>
      <c r="J8380" s="0" t="n">
        <v>0</v>
      </c>
      <c r="K8380" s="0" t="n">
        <f aca="false">I8380*SUMIFS(syst_chauffage!$H$3:$H$27,syst_chauffage!$B$3:$B$27,D8380,syst_chauffage!$C$3:$C$27,E8380)</f>
        <v>35.7587415700673</v>
      </c>
      <c r="L8380" s="12" t="n">
        <f aca="false">H8380*SUMIFS(syst_chauffage!$K$3:$K$27,syst_chauffage!$B$3:$B$27,D8380,syst_chauffage!$C$3:$C$27,E8380)</f>
        <v>1.05</v>
      </c>
      <c r="N8380" s="0" t="str">
        <f aca="false">A8380</f>
        <v>Transport</v>
      </c>
      <c r="O8380" s="0" t="str">
        <f aca="false">B8380</f>
        <v>Transport autre</v>
      </c>
      <c r="P8380" s="0" t="str">
        <f aca="false">C8380</f>
        <v>nr</v>
      </c>
      <c r="Q8380" s="0" t="str">
        <f aca="false">D8380</f>
        <v>nr</v>
      </c>
      <c r="R8380" s="0" t="str">
        <f aca="false">E8380</f>
        <v>Autres</v>
      </c>
      <c r="S8380" s="0" t="str">
        <f aca="false">F8380</f>
        <v>0831600801</v>
      </c>
      <c r="T8380" s="0" t="str">
        <f aca="false">G8380</f>
        <v>5</v>
      </c>
      <c r="U8380" s="0" t="n">
        <f aca="false">L8380</f>
        <v>1.05</v>
      </c>
      <c r="V8380" s="0" t="n">
        <f aca="false">K8380</f>
        <v>35.7587415700673</v>
      </c>
      <c r="W8380" s="0" t="n">
        <f aca="false">J8380</f>
        <v>0</v>
      </c>
    </row>
    <row r="8381" customFormat="false" ht="12.8" hidden="false" customHeight="false" outlineLevel="0" collapsed="false">
      <c r="A8381" s="0" t="s">
        <v>79</v>
      </c>
      <c r="B8381" s="0" t="s">
        <v>1594</v>
      </c>
      <c r="C8381" s="0" t="s">
        <v>43</v>
      </c>
      <c r="D8381" s="0" t="s">
        <v>43</v>
      </c>
      <c r="E8381" s="0" t="s">
        <v>58</v>
      </c>
      <c r="F8381" s="0" t="s">
        <v>1606</v>
      </c>
      <c r="G8381" s="0" t="s">
        <v>1613</v>
      </c>
      <c r="H8381" s="0" t="n">
        <v>1.05</v>
      </c>
      <c r="I8381" s="0" t="n">
        <v>31.3342165536017</v>
      </c>
      <c r="J8381" s="0" t="n">
        <v>0</v>
      </c>
      <c r="K8381" s="0" t="n">
        <f aca="false">I8381*SUMIFS(syst_chauffage!$H$3:$H$27,syst_chauffage!$B$3:$B$27,D8381,syst_chauffage!$C$3:$C$27,E8381)</f>
        <v>35</v>
      </c>
      <c r="L8381" s="12" t="n">
        <f aca="false">H8381*SUMIFS(syst_chauffage!$K$3:$K$27,syst_chauffage!$B$3:$B$27,D8381,syst_chauffage!$C$3:$C$27,E8381)</f>
        <v>1.05</v>
      </c>
      <c r="N8381" s="0" t="str">
        <f aca="false">A8381</f>
        <v>Transport</v>
      </c>
      <c r="O8381" s="0" t="str">
        <f aca="false">B8381</f>
        <v>Transport aérien</v>
      </c>
      <c r="P8381" s="0" t="str">
        <f aca="false">C8381</f>
        <v>nr</v>
      </c>
      <c r="Q8381" s="0" t="str">
        <f aca="false">D8381</f>
        <v>nr</v>
      </c>
      <c r="R8381" s="0" t="str">
        <f aca="false">E8381</f>
        <v>Urbain</v>
      </c>
      <c r="S8381" s="0" t="str">
        <f aca="false">F8381</f>
        <v>0830600806</v>
      </c>
      <c r="T8381" s="0" t="str">
        <f aca="false">G8381</f>
        <v>5</v>
      </c>
      <c r="U8381" s="0" t="n">
        <f aca="false">L8381</f>
        <v>1.05</v>
      </c>
      <c r="V8381" s="0" t="n">
        <f aca="false">K8381</f>
        <v>35</v>
      </c>
      <c r="W8381" s="0" t="n">
        <f aca="false">J8381</f>
        <v>0</v>
      </c>
    </row>
    <row r="8382" customFormat="false" ht="12.8" hidden="false" customHeight="false" outlineLevel="0" collapsed="false">
      <c r="A8382" s="0" t="s">
        <v>79</v>
      </c>
      <c r="B8382" s="0" t="s">
        <v>1572</v>
      </c>
      <c r="C8382" s="0" t="s">
        <v>43</v>
      </c>
      <c r="D8382" s="0" t="s">
        <v>43</v>
      </c>
      <c r="E8382" s="0" t="s">
        <v>58</v>
      </c>
      <c r="F8382" s="0" t="s">
        <v>1607</v>
      </c>
      <c r="G8382" s="0" t="s">
        <v>1613</v>
      </c>
      <c r="H8382" s="0" t="n">
        <v>1.05</v>
      </c>
      <c r="I8382" s="0" t="n">
        <v>31.3342165536017</v>
      </c>
      <c r="J8382" s="0" t="n">
        <v>0</v>
      </c>
      <c r="K8382" s="0" t="n">
        <f aca="false">I8382*SUMIFS(syst_chauffage!$H$3:$H$27,syst_chauffage!$B$3:$B$27,D8382,syst_chauffage!$C$3:$C$27,E8382)</f>
        <v>35</v>
      </c>
      <c r="L8382" s="12" t="n">
        <f aca="false">H8382*SUMIFS(syst_chauffage!$K$3:$K$27,syst_chauffage!$B$3:$B$27,D8382,syst_chauffage!$C$3:$C$27,E8382)</f>
        <v>1.05</v>
      </c>
      <c r="N8382" s="0" t="str">
        <f aca="false">A8382</f>
        <v>Transport</v>
      </c>
      <c r="O8382" s="0" t="str">
        <f aca="false">B8382</f>
        <v>Transport urbain</v>
      </c>
      <c r="P8382" s="0" t="str">
        <f aca="false">C8382</f>
        <v>nr</v>
      </c>
      <c r="Q8382" s="0" t="str">
        <f aca="false">D8382</f>
        <v>nr</v>
      </c>
      <c r="R8382" s="0" t="str">
        <f aca="false">E8382</f>
        <v>Urbain</v>
      </c>
      <c r="S8382" s="0" t="str">
        <f aca="false">F8382</f>
        <v>0835600806</v>
      </c>
      <c r="T8382" s="0" t="str">
        <f aca="false">G8382</f>
        <v>5</v>
      </c>
      <c r="U8382" s="0" t="n">
        <f aca="false">L8382</f>
        <v>1.05</v>
      </c>
      <c r="V8382" s="0" t="n">
        <f aca="false">K8382</f>
        <v>35</v>
      </c>
      <c r="W8382" s="0" t="n">
        <f aca="false">J8382</f>
        <v>0</v>
      </c>
    </row>
    <row r="8383" customFormat="false" ht="12.8" hidden="false" customHeight="false" outlineLevel="0" collapsed="false">
      <c r="A8383" s="0" t="s">
        <v>79</v>
      </c>
      <c r="B8383" s="0" t="s">
        <v>1582</v>
      </c>
      <c r="C8383" s="0" t="s">
        <v>43</v>
      </c>
      <c r="D8383" s="0" t="s">
        <v>43</v>
      </c>
      <c r="E8383" s="0" t="s">
        <v>58</v>
      </c>
      <c r="F8383" s="0" t="s">
        <v>1608</v>
      </c>
      <c r="G8383" s="0" t="s">
        <v>1613</v>
      </c>
      <c r="H8383" s="0" t="n">
        <v>1.05</v>
      </c>
      <c r="I8383" s="0" t="n">
        <v>31.3342165536017</v>
      </c>
      <c r="J8383" s="0" t="n">
        <v>0</v>
      </c>
      <c r="K8383" s="0" t="n">
        <f aca="false">I8383*SUMIFS(syst_chauffage!$H$3:$H$27,syst_chauffage!$B$3:$B$27,D8383,syst_chauffage!$C$3:$C$27,E8383)</f>
        <v>35</v>
      </c>
      <c r="L8383" s="12" t="n">
        <f aca="false">H8383*SUMIFS(syst_chauffage!$K$3:$K$27,syst_chauffage!$B$3:$B$27,D8383,syst_chauffage!$C$3:$C$27,E8383)</f>
        <v>1.05</v>
      </c>
      <c r="N8383" s="0" t="str">
        <f aca="false">A8383</f>
        <v>Transport</v>
      </c>
      <c r="O8383" s="0" t="str">
        <f aca="false">B8383</f>
        <v>Transport autre</v>
      </c>
      <c r="P8383" s="0" t="str">
        <f aca="false">C8383</f>
        <v>nr</v>
      </c>
      <c r="Q8383" s="0" t="str">
        <f aca="false">D8383</f>
        <v>nr</v>
      </c>
      <c r="R8383" s="0" t="str">
        <f aca="false">E8383</f>
        <v>Urbain</v>
      </c>
      <c r="S8383" s="0" t="str">
        <f aca="false">F8383</f>
        <v>0831600806</v>
      </c>
      <c r="T8383" s="0" t="str">
        <f aca="false">G8383</f>
        <v>5</v>
      </c>
      <c r="U8383" s="0" t="n">
        <f aca="false">L8383</f>
        <v>1.05</v>
      </c>
      <c r="V8383" s="0" t="n">
        <f aca="false">K8383</f>
        <v>35</v>
      </c>
      <c r="W8383" s="0" t="n">
        <f aca="false">J8383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52</TotalTime>
  <Application>LibreOffice/4.3.7.2$Windows_x86 LibreOffice_project/8a35821d8636a03b8bf4e15b48f59794652c68ba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2017-10-17T16:08:04Z</dcterms:created>
  <dc:creator>Apache POI</dc:creator>
  <dc:language>fr-FR</dc:language>
  <dcterms:modified xsi:type="dcterms:W3CDTF">2018-07-25T12:56:22Z</dcterms:modified>
  <cp:revision>18</cp:revision>
</cp:coreProperties>
</file>